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srvhost-01\home$\ricardo.furtado\Desktop\DER\01 - CONSERVA\02 - REABILITA_13.01\LOTE 09\03 - VOLUMES DE PROJETO\"/>
    </mc:Choice>
  </mc:AlternateContent>
  <xr:revisionPtr revIDLastSave="0" documentId="8_{BBF2CC2F-2AC5-4761-86C8-9EAD877963CC}" xr6:coauthVersionLast="47" xr6:coauthVersionMax="47" xr10:uidLastSave="{00000000-0000-0000-0000-000000000000}"/>
  <bookViews>
    <workbookView xWindow="-120" yWindow="-120" windowWidth="20730" windowHeight="11040" tabRatio="656" xr2:uid="{00000000-000D-0000-FFFF-FFFF00000000}"/>
  </bookViews>
  <sheets>
    <sheet name="CPU's" sheetId="22" r:id="rId1"/>
    <sheet name="RESUMO" sheetId="9" r:id="rId2"/>
    <sheet name="P.O." sheetId="10" r:id="rId3"/>
    <sheet name="CURVA ABC" sheetId="11" r:id="rId4"/>
    <sheet name="CRONOGRAMA - ONE - L09" sheetId="12" r:id="rId5"/>
    <sheet name="Mat. Betuminoso" sheetId="13" r:id="rId6"/>
    <sheet name="Aquis. Betuminoso" sheetId="14" r:id="rId7"/>
    <sheet name="Cotações" sheetId="15" r:id="rId8"/>
    <sheet name="Mapa+Binômio" sheetId="16" r:id="rId9"/>
    <sheet name="Mob. e Desmob" sheetId="17" r:id="rId10"/>
    <sheet name="Canteiro" sheetId="18" r:id="rId11"/>
    <sheet name="Adm Local" sheetId="19" r:id="rId12"/>
    <sheet name="ABC MÃO DE OBRA" sheetId="20" r:id="rId13"/>
    <sheet name="EFS" sheetId="21"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0" localSheetId="8">#REF!</definedName>
    <definedName name="\0">#REF!</definedName>
    <definedName name="\1">#REF!</definedName>
    <definedName name="\11">#REF!</definedName>
    <definedName name="\2">#REF!</definedName>
    <definedName name="\a" localSheetId="8">#REF!</definedName>
    <definedName name="\a">#REF!</definedName>
    <definedName name="\B">#REF!</definedName>
    <definedName name="\c">#REF!</definedName>
    <definedName name="\D">#REF!</definedName>
    <definedName name="\E">#REF!</definedName>
    <definedName name="\fagf">#REF!</definedName>
    <definedName name="\I" localSheetId="8">#REF!</definedName>
    <definedName name="\I">#REF!</definedName>
    <definedName name="\p">#REF!</definedName>
    <definedName name="\S" localSheetId="8">#REF!</definedName>
    <definedName name="\S">#REF!</definedName>
    <definedName name="\SA">#REF!</definedName>
    <definedName name="\w">#REF!</definedName>
    <definedName name="\x">#REF!</definedName>
    <definedName name="\z">#REF!</definedName>
    <definedName name="\ZACVDERVREW">#N/A</definedName>
    <definedName name="_\">[1]Orçamento!$F$61:$F$659</definedName>
    <definedName name="_\1" localSheetId="2">[2]planilha!#REF!</definedName>
    <definedName name="_\11" localSheetId="2">[3]planilha!#REF!</definedName>
    <definedName name="_\a" localSheetId="2">[4]compos1!#REF!</definedName>
    <definedName name="_\b" localSheetId="2">[5]sid_ni_5!#REF!</definedName>
    <definedName name="_\c" localSheetId="2">[5]sid_ni_5!#REF!</definedName>
    <definedName name="_\F">#REF!</definedName>
    <definedName name="_\fagf" localSheetId="2">#REF!</definedName>
    <definedName name="_\I" localSheetId="2">#REF!</definedName>
    <definedName name="_\p" localSheetId="2">[5]sid_ni_5!#REF!</definedName>
    <definedName name="_\R">#REF!</definedName>
    <definedName name="_\S" localSheetId="2">[6]compos1!#REF!</definedName>
    <definedName name="_\w" localSheetId="2">[7]Planilha!#REF!</definedName>
    <definedName name="_\z">[8]MARSHALL!$M$3</definedName>
    <definedName name="_\ZACVDERVREW">#N/A</definedName>
    <definedName name="__\1" localSheetId="1">[2]planilha!#REF!</definedName>
    <definedName name="__\11" localSheetId="1">[3]planilha!#REF!</definedName>
    <definedName name="__\a" localSheetId="1">[4]compos1!#REF!</definedName>
    <definedName name="__\b" localSheetId="1">[5]sid_ni_5!#REF!</definedName>
    <definedName name="__\c" localSheetId="1">[5]sid_ni_5!#REF!</definedName>
    <definedName name="__\F">#REF!</definedName>
    <definedName name="__\fagf" localSheetId="1">#REF!</definedName>
    <definedName name="__\I" localSheetId="1">#REF!</definedName>
    <definedName name="__\p" localSheetId="1">[5]sid_ni_5!#REF!</definedName>
    <definedName name="__\R">#REF!</definedName>
    <definedName name="__\S" localSheetId="1">[6]compos1!#REF!</definedName>
    <definedName name="__\w" localSheetId="1">[7]Planilha!#REF!</definedName>
    <definedName name="___" localSheetId="8" hidden="1">#REF!</definedName>
    <definedName name="___" hidden="1">#REF!</definedName>
    <definedName name="___\1">[2]planilha!#REF!</definedName>
    <definedName name="___\11">[3]planilha!#REF!</definedName>
    <definedName name="___\a">[4]compos1!#REF!</definedName>
    <definedName name="___\b">[5]sid_ni_5!#REF!</definedName>
    <definedName name="___\c">[5]sid_ni_5!#REF!</definedName>
    <definedName name="___\fagf">#REF!</definedName>
    <definedName name="___\I">#REF!</definedName>
    <definedName name="___\p">[5]sid_ni_5!#REF!</definedName>
    <definedName name="___\S">#REF!</definedName>
    <definedName name="___\w">[7]Planilha!#REF!</definedName>
    <definedName name="____\I">#REF!</definedName>
    <definedName name="____\S">[6]compos1!#REF!</definedName>
    <definedName name="_____" localSheetId="8" hidden="1">#REF!</definedName>
    <definedName name="_____" hidden="1">#REF!</definedName>
    <definedName name="________" localSheetId="8" hidden="1">#REF!</definedName>
    <definedName name="________" hidden="1">#REF!</definedName>
    <definedName name="______________" localSheetId="8" hidden="1">#REF!</definedName>
    <definedName name="______________" hidden="1">#REF!</definedName>
    <definedName name="_______________" localSheetId="8" hidden="1">#REF!</definedName>
    <definedName name="_______________" hidden="1">#REF!</definedName>
    <definedName name="_____________________________________Ext2">#REF!</definedName>
    <definedName name="___________________________________PL1">#REF!</definedName>
    <definedName name="__________________________________PL1">#REF!</definedName>
    <definedName name="_________________________________CC709" localSheetId="2">P.O.!Plan1</definedName>
    <definedName name="_________________________________CC709" localSheetId="1">RESUMO!Plan1</definedName>
    <definedName name="_________________________________CC709">P.O.!Plan1</definedName>
    <definedName name="_________________________________PL1">#REF!</definedName>
    <definedName name="________________________________Ext2">#REF!</definedName>
    <definedName name="________________________________PL1">#REF!</definedName>
    <definedName name="_______________________________PL1">#REF!</definedName>
    <definedName name="______________________________Ext2">#REF!</definedName>
    <definedName name="______________________________PL1">#REF!</definedName>
    <definedName name="_____________________________PL1" localSheetId="2">#REF!</definedName>
    <definedName name="_____________________________PL1" localSheetId="1">#REF!</definedName>
    <definedName name="_____________________________PL1">#REF!</definedName>
    <definedName name="____________________________CC709" localSheetId="2">P.O.!Plan1</definedName>
    <definedName name="____________________________CC709" localSheetId="1">RESUMO!Plan1</definedName>
    <definedName name="____________________________CC709">P.O.!Plan1</definedName>
    <definedName name="____________________________E" localSheetId="8" hidden="1">#REF!</definedName>
    <definedName name="____________________________E" hidden="1">#REF!</definedName>
    <definedName name="____________________________PL1" localSheetId="2">#REF!</definedName>
    <definedName name="____________________________PL1" localSheetId="1">#REF!</definedName>
    <definedName name="____________________________PL1">#REF!</definedName>
    <definedName name="____________________________T" localSheetId="8" hidden="1">#REF!</definedName>
    <definedName name="____________________________T" hidden="1">#REF!</definedName>
    <definedName name="____________________________UO" localSheetId="8" hidden="1">#REF!</definedName>
    <definedName name="____________________________UO" hidden="1">#REF!</definedName>
    <definedName name="___________________________Ext2">#REF!</definedName>
    <definedName name="___________________________PL1" localSheetId="2">#REF!</definedName>
    <definedName name="___________________________PL1" localSheetId="1">#REF!</definedName>
    <definedName name="___________________________PL1">#REF!</definedName>
    <definedName name="___________________________W" localSheetId="8" hidden="1">#REF!</definedName>
    <definedName name="___________________________W" hidden="1">#REF!</definedName>
    <definedName name="__________________________D" localSheetId="8" hidden="1">#REF!</definedName>
    <definedName name="__________________________D" hidden="1">#REF!</definedName>
    <definedName name="__________________________Ext2">#REF!</definedName>
    <definedName name="__________________________PL1" localSheetId="2">#REF!</definedName>
    <definedName name="__________________________PL1" localSheetId="1">#REF!</definedName>
    <definedName name="__________________________PL1">#REF!</definedName>
    <definedName name="_________________________Ext2">#REF!</definedName>
    <definedName name="_________________________OUT98" localSheetId="8" hidden="1">{#N/A,#N/A,TRUE,"Serviços"}</definedName>
    <definedName name="_________________________OUT98" hidden="1">{#N/A,#N/A,TRUE,"Serviços"}</definedName>
    <definedName name="_________________________PL1" localSheetId="2">#REF!</definedName>
    <definedName name="_________________________PL1" localSheetId="1">#REF!</definedName>
    <definedName name="_________________________PL1">#REF!</definedName>
    <definedName name="_________________________r">#REF!</definedName>
    <definedName name="________________________KM406407">#REF!</definedName>
    <definedName name="________________________OUT98" localSheetId="8" hidden="1">{#N/A,#N/A,TRUE,"Serviços"}</definedName>
    <definedName name="________________________OUT98" hidden="1">{#N/A,#N/A,TRUE,"Serviços"}</definedName>
    <definedName name="________________________PL1" localSheetId="2">#REF!</definedName>
    <definedName name="________________________PL1" localSheetId="1">#REF!</definedName>
    <definedName name="________________________PL1">#REF!</definedName>
    <definedName name="________________________r">#REF!</definedName>
    <definedName name="________________________Rbv1">#REF!</definedName>
    <definedName name="________________________RE" localSheetId="8" hidden="1">#REF!</definedName>
    <definedName name="________________________RE" hidden="1">#REF!</definedName>
    <definedName name="_______________________Ext2">#REF!</definedName>
    <definedName name="_______________________fr" localSheetId="8" hidden="1">#REF!</definedName>
    <definedName name="_______________________fr" hidden="1">#REF!</definedName>
    <definedName name="_______________________OUT98" localSheetId="8" hidden="1">{#N/A,#N/A,TRUE,"Serviços"}</definedName>
    <definedName name="_______________________OUT98" hidden="1">{#N/A,#N/A,TRUE,"Serviços"}</definedName>
    <definedName name="_______________________PCM30">#REF!</definedName>
    <definedName name="_______________________PL1" localSheetId="2">#REF!</definedName>
    <definedName name="_______________________PL1" localSheetId="1">#REF!</definedName>
    <definedName name="_______________________PL1">#REF!</definedName>
    <definedName name="_______________________PLA2">#REF!</definedName>
    <definedName name="_______________________PTB10">#REF!</definedName>
    <definedName name="_______________________r">#REF!</definedName>
    <definedName name="_______________________Rbv1">#REF!</definedName>
    <definedName name="_______________________RE" localSheetId="8" hidden="1">#REF!</definedName>
    <definedName name="_______________________RE" hidden="1">#REF!</definedName>
    <definedName name="_______________________T" localSheetId="8" hidden="1">#REF!</definedName>
    <definedName name="_______________________T" hidden="1">#REF!</definedName>
    <definedName name="_______________________TOT7">#REF!</definedName>
    <definedName name="_______________________TSD2">#REF!</definedName>
    <definedName name="______________________CAP20" localSheetId="8">#REF!</definedName>
    <definedName name="______________________CAP20">#REF!</definedName>
    <definedName name="______________________CC709">#REF!</definedName>
    <definedName name="______________________Ext2">#REF!</definedName>
    <definedName name="______________________KM406407">#REF!</definedName>
    <definedName name="______________________la2">#REF!</definedName>
    <definedName name="______________________OUT98" localSheetId="8" hidden="1">{#N/A,#N/A,TRUE,"Serviços"}</definedName>
    <definedName name="______________________OUT98" hidden="1">{#N/A,#N/A,TRUE,"Serviços"}</definedName>
    <definedName name="______________________PCM30">#REF!</definedName>
    <definedName name="______________________PL1" localSheetId="2">#REF!</definedName>
    <definedName name="______________________PL1" localSheetId="1">#REF!</definedName>
    <definedName name="______________________PL1">#REF!</definedName>
    <definedName name="______________________PLA2">#REF!</definedName>
    <definedName name="______________________PTB10">#REF!</definedName>
    <definedName name="______________________r" localSheetId="2">#REF!</definedName>
    <definedName name="______________________r" localSheetId="1">#REF!</definedName>
    <definedName name="______________________r">#REF!</definedName>
    <definedName name="______________________Rbv1">#REF!</definedName>
    <definedName name="______________________RE" localSheetId="8" hidden="1">#REF!</definedName>
    <definedName name="______________________RE" hidden="1">#REF!</definedName>
    <definedName name="______________________TB10" localSheetId="8">#REF!</definedName>
    <definedName name="______________________TB10">#REF!</definedName>
    <definedName name="______________________TCB5" localSheetId="8">#REF!</definedName>
    <definedName name="______________________TCB5">#REF!</definedName>
    <definedName name="______________________tcc4" localSheetId="8">#REF!</definedName>
    <definedName name="______________________tcc4">#REF!</definedName>
    <definedName name="______________________TOT7">#REF!</definedName>
    <definedName name="______________________TSD2">#REF!</definedName>
    <definedName name="_____________________CAP20" localSheetId="8">#REF!</definedName>
    <definedName name="_____________________CAP20">#REF!</definedName>
    <definedName name="_____________________CC709">#REF!</definedName>
    <definedName name="_____________________CCM30">#REF!</definedName>
    <definedName name="_____________________Ext2">#REF!</definedName>
    <definedName name="_____________________KM406407">#REF!</definedName>
    <definedName name="_____________________la2">#REF!</definedName>
    <definedName name="_____________________OUT98" localSheetId="8" hidden="1">{#N/A,#N/A,TRUE,"Serviços"}</definedName>
    <definedName name="_____________________OUT98">{#N/A,#N/A,TRUE,"Serviços"}</definedName>
    <definedName name="_____________________PL1" localSheetId="2">#REF!</definedName>
    <definedName name="_____________________PL1" localSheetId="1">#REF!</definedName>
    <definedName name="_____________________PL1">#REF!</definedName>
    <definedName name="_____________________r" localSheetId="2">#REF!</definedName>
    <definedName name="_____________________r" localSheetId="1">#REF!</definedName>
    <definedName name="_____________________r">#REF!</definedName>
    <definedName name="_____________________Rbv1">#REF!</definedName>
    <definedName name="_____________________SD" localSheetId="8" hidden="1">#REF!</definedName>
    <definedName name="_____________________SD" hidden="1">#REF!</definedName>
    <definedName name="_____________________TB10" localSheetId="8">#REF!</definedName>
    <definedName name="_____________________TB10">#REF!</definedName>
    <definedName name="_____________________TCB5" localSheetId="8">#REF!</definedName>
    <definedName name="_____________________TCB5">#REF!</definedName>
    <definedName name="_____________________tcc4" localSheetId="8">#REF!</definedName>
    <definedName name="_____________________tcc4">#REF!</definedName>
    <definedName name="_____________________wq" localSheetId="8" hidden="1">#REF!</definedName>
    <definedName name="_____________________wq" hidden="1">#REF!</definedName>
    <definedName name="____________________A1">[0]!____________________A1</definedName>
    <definedName name="____________________A10">[0]!____________________A10</definedName>
    <definedName name="____________________A11">[0]!____________________A11</definedName>
    <definedName name="____________________A12">[0]!____________________A12</definedName>
    <definedName name="____________________A13">[0]!____________________A13</definedName>
    <definedName name="____________________A14">[0]!____________________A14</definedName>
    <definedName name="____________________A15">[0]!____________________A15</definedName>
    <definedName name="____________________A16">[0]!____________________A16</definedName>
    <definedName name="____________________A17">[0]!____________________A17</definedName>
    <definedName name="____________________A19">[0]!____________________A19</definedName>
    <definedName name="____________________A2">[0]!____________________A2</definedName>
    <definedName name="____________________A20">[0]!____________________A20</definedName>
    <definedName name="____________________A21">[0]!____________________A21</definedName>
    <definedName name="____________________A22">[0]!____________________A22</definedName>
    <definedName name="____________________A23">[0]!____________________A23</definedName>
    <definedName name="____________________A24">[0]!____________________A24</definedName>
    <definedName name="____________________A25">[0]!____________________A25</definedName>
    <definedName name="____________________A3">[0]!____________________A3</definedName>
    <definedName name="____________________A4">[0]!____________________A4</definedName>
    <definedName name="____________________A5">[0]!____________________A5</definedName>
    <definedName name="____________________A6">[0]!____________________A6</definedName>
    <definedName name="____________________A7">[0]!____________________A7</definedName>
    <definedName name="____________________A9">[0]!____________________A9</definedName>
    <definedName name="____________________CCM30">#REF!</definedName>
    <definedName name="____________________D" localSheetId="8" hidden="1">#REF!</definedName>
    <definedName name="____________________D" hidden="1">#REF!</definedName>
    <definedName name="____________________DND2">#REF!</definedName>
    <definedName name="____________________Ext2">#REF!</definedName>
    <definedName name="____________________Fev1">[0]!____________________Fev1</definedName>
    <definedName name="____________________Jan1">[0]!____________________Jan1</definedName>
    <definedName name="____________________KM406407">#REF!</definedName>
    <definedName name="____________________Mar1">[0]!____________________Mar1</definedName>
    <definedName name="____________________MOD01">[0]!____________________MOD01</definedName>
    <definedName name="____________________OUT98" localSheetId="8" hidden="1">{#N/A,#N/A,TRUE,"Serviços"}</definedName>
    <definedName name="____________________OUT98">{#N/A,#N/A,TRUE,"Serviços"}</definedName>
    <definedName name="____________________PCM30">#REF!</definedName>
    <definedName name="____________________PL1" localSheetId="2">#REF!</definedName>
    <definedName name="____________________PL1" localSheetId="1">#REF!</definedName>
    <definedName name="____________________PL1">#REF!</definedName>
    <definedName name="____________________PLA2">#REF!</definedName>
    <definedName name="____________________PTB10">#REF!</definedName>
    <definedName name="____________________r" localSheetId="2">#REF!</definedName>
    <definedName name="____________________r" localSheetId="1">#REF!</definedName>
    <definedName name="____________________r">#REF!</definedName>
    <definedName name="____________________Rbv1">#REF!</definedName>
    <definedName name="____________________RP1">[0]!____________________RP1</definedName>
    <definedName name="____________________tcc4" localSheetId="8">#REF!</definedName>
    <definedName name="____________________tcc4">#REF!</definedName>
    <definedName name="____________________TOT7">#REF!</definedName>
    <definedName name="____________________TSD2">#REF!</definedName>
    <definedName name="___________________ATD1">#REF!</definedName>
    <definedName name="___________________CAP20" localSheetId="8">#REF!</definedName>
    <definedName name="___________________CAP20">#REF!</definedName>
    <definedName name="___________________CC709">#N/A</definedName>
    <definedName name="___________________DND2">#REF!</definedName>
    <definedName name="___________________Ext2">#REF!</definedName>
    <definedName name="___________________HCB5">#REF!</definedName>
    <definedName name="___________________HGF" localSheetId="8" hidden="1">#REF!</definedName>
    <definedName name="___________________HGF" hidden="1">#REF!</definedName>
    <definedName name="___________________KM406407" localSheetId="2">#REF!</definedName>
    <definedName name="___________________KM406407" localSheetId="1">#REF!</definedName>
    <definedName name="___________________KM406407">#REF!</definedName>
    <definedName name="___________________la2">#REF!</definedName>
    <definedName name="___________________OUT98" localSheetId="12" hidden="1">{#N/A,#N/A,TRUE,"Serviços"}</definedName>
    <definedName name="___________________OUT98" localSheetId="6" hidden="1">{#N/A,#N/A,TRUE,"Serviços"}</definedName>
    <definedName name="___________________OUT98" localSheetId="8" hidden="1">{#N/A,#N/A,TRUE,"Serviços"}</definedName>
    <definedName name="___________________OUT98" localSheetId="5" hidden="1">{#N/A,#N/A,TRUE,"Serviços"}</definedName>
    <definedName name="___________________OUT98" localSheetId="2">{#N/A,#N/A,TRUE,"Serviços"}</definedName>
    <definedName name="___________________OUT98" localSheetId="1">{#N/A,#N/A,TRUE,"Serviços"}</definedName>
    <definedName name="___________________OUT98">{#N/A,#N/A,TRUE,"Serviços"}</definedName>
    <definedName name="___________________PCM30">#REF!</definedName>
    <definedName name="___________________PL1" localSheetId="2">#REF!</definedName>
    <definedName name="___________________PL1" localSheetId="1">#REF!</definedName>
    <definedName name="___________________PL1">#REF!</definedName>
    <definedName name="___________________PLA2">#REF!</definedName>
    <definedName name="___________________PM334">#REF!</definedName>
    <definedName name="___________________PM335">#REF!</definedName>
    <definedName name="___________________PM346">#REF!</definedName>
    <definedName name="___________________PM406">#REF!</definedName>
    <definedName name="___________________PM412">#REF!</definedName>
    <definedName name="___________________PM609">#REF!</definedName>
    <definedName name="___________________PM970">#REF!</definedName>
    <definedName name="___________________PTB10">#REF!</definedName>
    <definedName name="___________________r" localSheetId="2">#REF!</definedName>
    <definedName name="___________________r" localSheetId="1">#REF!</definedName>
    <definedName name="___________________r">#REF!</definedName>
    <definedName name="___________________Rbv1">#REF!</definedName>
    <definedName name="___________________TB10" localSheetId="8">#REF!</definedName>
    <definedName name="___________________TB10">#REF!</definedName>
    <definedName name="___________________TCB4">#REF!</definedName>
    <definedName name="___________________TCB5" localSheetId="8">#REF!</definedName>
    <definedName name="___________________TCB5">#REF!</definedName>
    <definedName name="___________________tcc4" localSheetId="8">#REF!</definedName>
    <definedName name="___________________tcc4">#REF!</definedName>
    <definedName name="___________________TCM30">#REF!</definedName>
    <definedName name="___________________TEB4">#REF!</definedName>
    <definedName name="___________________TOT1">#REF!</definedName>
    <definedName name="___________________TOT2">#REF!</definedName>
    <definedName name="___________________TOT3">#REF!</definedName>
    <definedName name="___________________TOT4">#REF!</definedName>
    <definedName name="___________________TOT5">#REF!</definedName>
    <definedName name="___________________TOT6">#REF!</definedName>
    <definedName name="___________________TOT7">#REF!</definedName>
    <definedName name="___________________TSD2">#REF!</definedName>
    <definedName name="__________________A1">#N/A</definedName>
    <definedName name="__________________A10">#N/A</definedName>
    <definedName name="__________________A11">#N/A</definedName>
    <definedName name="__________________A12">#N/A</definedName>
    <definedName name="__________________A13">#N/A</definedName>
    <definedName name="__________________A14">#N/A</definedName>
    <definedName name="__________________A15">#N/A</definedName>
    <definedName name="__________________A16">#N/A</definedName>
    <definedName name="__________________A17">#N/A</definedName>
    <definedName name="__________________A19">#N/A</definedName>
    <definedName name="__________________A2">#N/A</definedName>
    <definedName name="__________________A20">#N/A</definedName>
    <definedName name="__________________A21">#N/A</definedName>
    <definedName name="__________________A22">#N/A</definedName>
    <definedName name="__________________A23">#N/A</definedName>
    <definedName name="__________________A24">#N/A</definedName>
    <definedName name="__________________A25">#N/A</definedName>
    <definedName name="__________________A3">#N/A</definedName>
    <definedName name="__________________A4">#N/A</definedName>
    <definedName name="__________________A5">#N/A</definedName>
    <definedName name="__________________A6">#N/A</definedName>
    <definedName name="__________________A7">#N/A</definedName>
    <definedName name="__________________A9">#N/A</definedName>
    <definedName name="__________________ACM30">#REF!</definedName>
    <definedName name="__________________ATD1">#REF!</definedName>
    <definedName name="__________________CAP20" localSheetId="8">#REF!</definedName>
    <definedName name="__________________CAP20">#REF!</definedName>
    <definedName name="__________________CCM30">#REF!</definedName>
    <definedName name="__________________CMM30">#REF!</definedName>
    <definedName name="__________________DAR02">#REF!</definedName>
    <definedName name="__________________EDA01">#REF!</definedName>
    <definedName name="__________________Ext2">#REF!</definedName>
    <definedName name="__________________F" localSheetId="8" hidden="1">#REF!</definedName>
    <definedName name="__________________F" hidden="1">#REF!</definedName>
    <definedName name="__________________Fev1">#N/A</definedName>
    <definedName name="__________________HCB5">#REF!</definedName>
    <definedName name="__________________Jan1">#N/A</definedName>
    <definedName name="__________________KM406407" localSheetId="2">#REF!</definedName>
    <definedName name="__________________KM406407" localSheetId="1">#REF!</definedName>
    <definedName name="__________________KM406407">#REF!</definedName>
    <definedName name="__________________la2">#REF!</definedName>
    <definedName name="__________________Mar1">#N/A</definedName>
    <definedName name="__________________MFC01">#REF!</definedName>
    <definedName name="__________________MOD01">#N/A</definedName>
    <definedName name="__________________OUT98" localSheetId="12" hidden="1">{#N/A,#N/A,TRUE,"Serviços"}</definedName>
    <definedName name="__________________OUT98" localSheetId="6" hidden="1">{#N/A,#N/A,TRUE,"Serviços"}</definedName>
    <definedName name="__________________OUT98" localSheetId="8" hidden="1">{#N/A,#N/A,TRUE,"Serviços"}</definedName>
    <definedName name="__________________OUT98" localSheetId="5" hidden="1">{#N/A,#N/A,TRUE,"Serviços"}</definedName>
    <definedName name="__________________OUT98" localSheetId="2">{#N/A,#N/A,TRUE,"Serviços"}</definedName>
    <definedName name="__________________OUT98" localSheetId="1">{#N/A,#N/A,TRUE,"Serviços"}</definedName>
    <definedName name="__________________OUT98">{#N/A,#N/A,TRUE,"Serviços"}</definedName>
    <definedName name="__________________PCB5">#REF!</definedName>
    <definedName name="__________________PCM30">#REF!</definedName>
    <definedName name="__________________PL1" localSheetId="2">#REF!</definedName>
    <definedName name="__________________PL1" localSheetId="1">#REF!</definedName>
    <definedName name="__________________PL1">#REF!</definedName>
    <definedName name="__________________PLA2">#REF!</definedName>
    <definedName name="__________________PM334">#REF!</definedName>
    <definedName name="__________________PM335">#REF!</definedName>
    <definedName name="__________________PM346">#REF!</definedName>
    <definedName name="__________________PM406">#REF!</definedName>
    <definedName name="__________________PM412">#REF!</definedName>
    <definedName name="__________________PM609">#REF!</definedName>
    <definedName name="__________________PM970">#REF!</definedName>
    <definedName name="__________________PTB10">#REF!</definedName>
    <definedName name="__________________r" localSheetId="2">#REF!</definedName>
    <definedName name="__________________r" localSheetId="1">#REF!</definedName>
    <definedName name="__________________r">#REF!</definedName>
    <definedName name="__________________Rbv1">#REF!</definedName>
    <definedName name="__________________RP1">#N/A</definedName>
    <definedName name="__________________TB10" localSheetId="8">#REF!</definedName>
    <definedName name="__________________TB10">#REF!</definedName>
    <definedName name="__________________TCB4">#REF!</definedName>
    <definedName name="__________________TCB5" localSheetId="8">#REF!</definedName>
    <definedName name="__________________TCB5">#REF!</definedName>
    <definedName name="__________________tcc4" localSheetId="8">#REF!</definedName>
    <definedName name="__________________tcc4">#REF!</definedName>
    <definedName name="__________________TCM30">#REF!</definedName>
    <definedName name="__________________TEB4">#REF!</definedName>
    <definedName name="__________________TOT1">#REF!</definedName>
    <definedName name="__________________TOT2">#REF!</definedName>
    <definedName name="__________________TOT3">#REF!</definedName>
    <definedName name="__________________TOT4">#REF!</definedName>
    <definedName name="__________________TOT5">#REF!</definedName>
    <definedName name="__________________TOT6">#REF!</definedName>
    <definedName name="__________________TOT7">#REF!</definedName>
    <definedName name="__________________TP10">#REF!</definedName>
    <definedName name="__________________TP5">#REF!</definedName>
    <definedName name="__________________TSD2">#REF!</definedName>
    <definedName name="_________________A1">#N/A</definedName>
    <definedName name="_________________A10">#N/A</definedName>
    <definedName name="_________________A11">#N/A</definedName>
    <definedName name="_________________A12">#N/A</definedName>
    <definedName name="_________________A13">#N/A</definedName>
    <definedName name="_________________A14">#N/A</definedName>
    <definedName name="_________________A15">#N/A</definedName>
    <definedName name="_________________A16">#N/A</definedName>
    <definedName name="_________________A17">#N/A</definedName>
    <definedName name="_________________A19">#N/A</definedName>
    <definedName name="_________________A2">#N/A</definedName>
    <definedName name="_________________A20">#N/A</definedName>
    <definedName name="_________________A21">#N/A</definedName>
    <definedName name="_________________A22">#N/A</definedName>
    <definedName name="_________________A23">#N/A</definedName>
    <definedName name="_________________A24">#N/A</definedName>
    <definedName name="_________________A25">#N/A</definedName>
    <definedName name="_________________A3">#N/A</definedName>
    <definedName name="_________________A4">#N/A</definedName>
    <definedName name="_________________A5">#N/A</definedName>
    <definedName name="_________________A6">#N/A</definedName>
    <definedName name="_________________A7">#N/A</definedName>
    <definedName name="_________________A9">#N/A</definedName>
    <definedName name="_________________ACA50">#REF!</definedName>
    <definedName name="_________________ACM30">#REF!</definedName>
    <definedName name="_________________CAP20" localSheetId="8">#REF!</definedName>
    <definedName name="_________________CAP20">#REF!</definedName>
    <definedName name="_________________CC709">#REF!</definedName>
    <definedName name="_________________CCM30">#REF!</definedName>
    <definedName name="_________________CMM30">#REF!</definedName>
    <definedName name="_________________DAR02">#REF!</definedName>
    <definedName name="_________________DND2">#REF!</definedName>
    <definedName name="_________________EDA01">#REF!</definedName>
    <definedName name="_________________Ext2">#REF!</definedName>
    <definedName name="_________________Fev1">#N/A</definedName>
    <definedName name="_________________Jan1">#N/A</definedName>
    <definedName name="_________________KM406407" localSheetId="2">#REF!</definedName>
    <definedName name="_________________KM406407" localSheetId="1">#REF!</definedName>
    <definedName name="_________________KM406407">#REF!</definedName>
    <definedName name="_________________la2">#REF!</definedName>
    <definedName name="_________________Mar1">#N/A</definedName>
    <definedName name="_________________MFC01">#REF!</definedName>
    <definedName name="_________________MOD01">#N/A</definedName>
    <definedName name="_________________OUT98" localSheetId="12" hidden="1">{#N/A,#N/A,TRUE,"Serviços"}</definedName>
    <definedName name="_________________OUT98" localSheetId="6" hidden="1">{#N/A,#N/A,TRUE,"Serviços"}</definedName>
    <definedName name="_________________OUT98" localSheetId="8" hidden="1">{#N/A,#N/A,TRUE,"Serviços"}</definedName>
    <definedName name="_________________OUT98" localSheetId="5" hidden="1">{#N/A,#N/A,TRUE,"Serviços"}</definedName>
    <definedName name="_________________OUT98" localSheetId="2">{#N/A,#N/A,TRUE,"Serviços"}</definedName>
    <definedName name="_________________OUT98" localSheetId="1">{#N/A,#N/A,TRUE,"Serviços"}</definedName>
    <definedName name="_________________OUT98">{#N/A,#N/A,TRUE,"Serviços"}</definedName>
    <definedName name="_________________PCB5">#REF!</definedName>
    <definedName name="_________________PCM30">#REF!</definedName>
    <definedName name="_________________PL1" localSheetId="2">#REF!</definedName>
    <definedName name="_________________PL1" localSheetId="1">#REF!</definedName>
    <definedName name="_________________PL1">#REF!</definedName>
    <definedName name="_________________PLA2">#REF!</definedName>
    <definedName name="_________________PTB10">#REF!</definedName>
    <definedName name="_________________qw" localSheetId="8" hidden="1">#REF!</definedName>
    <definedName name="_________________qw" hidden="1">#REF!</definedName>
    <definedName name="_________________r" localSheetId="2">#REF!</definedName>
    <definedName name="_________________r" localSheetId="1">#REF!</definedName>
    <definedName name="_________________r">#REF!</definedName>
    <definedName name="_________________Rbv1">#REF!</definedName>
    <definedName name="_________________RP1">#N/A</definedName>
    <definedName name="_________________TB10" localSheetId="8">#REF!</definedName>
    <definedName name="_________________TB10">#REF!</definedName>
    <definedName name="_________________TCB5" localSheetId="8">#REF!</definedName>
    <definedName name="_________________TCB5">#REF!</definedName>
    <definedName name="_________________tcc4" localSheetId="8">#REF!</definedName>
    <definedName name="_________________tcc4">#REF!</definedName>
    <definedName name="_________________TOT7">#REF!</definedName>
    <definedName name="_________________TP10">#REF!</definedName>
    <definedName name="_________________TP5">#REF!</definedName>
    <definedName name="_________________TSD2">#REF!</definedName>
    <definedName name="_________________U" localSheetId="8" hidden="1">#REF!</definedName>
    <definedName name="_________________U" hidden="1">#REF!</definedName>
    <definedName name="________________ACA50">#REF!</definedName>
    <definedName name="________________ATD1">#REF!</definedName>
    <definedName name="________________CAP20" localSheetId="8">#REF!</definedName>
    <definedName name="________________CAP20">#REF!</definedName>
    <definedName name="________________CCM30">#REF!</definedName>
    <definedName name="________________CMM30">#REF!</definedName>
    <definedName name="________________DAR02">#REF!</definedName>
    <definedName name="________________EDA01">#REF!</definedName>
    <definedName name="________________Ext2">#REF!</definedName>
    <definedName name="________________HCB5">#REF!</definedName>
    <definedName name="________________KM406407" localSheetId="2">#REF!</definedName>
    <definedName name="________________KM406407" localSheetId="1">#REF!</definedName>
    <definedName name="________________KM406407">#REF!</definedName>
    <definedName name="________________la2">#REF!</definedName>
    <definedName name="________________MFC01">#REF!</definedName>
    <definedName name="________________OUT98" localSheetId="12" hidden="1">{#N/A,#N/A,TRUE,"Serviços"}</definedName>
    <definedName name="________________OUT98" localSheetId="6" hidden="1">{#N/A,#N/A,TRUE,"Serviços"}</definedName>
    <definedName name="________________OUT98" localSheetId="8" hidden="1">{#N/A,#N/A,TRUE,"Serviços"}</definedName>
    <definedName name="________________OUT98" localSheetId="5" hidden="1">{#N/A,#N/A,TRUE,"Serviços"}</definedName>
    <definedName name="________________OUT98" localSheetId="2">{#N/A,#N/A,TRUE,"Serviços"}</definedName>
    <definedName name="________________OUT98" localSheetId="1">{#N/A,#N/A,TRUE,"Serviços"}</definedName>
    <definedName name="________________OUT98">{#N/A,#N/A,TRUE,"Serviços"}</definedName>
    <definedName name="________________PCB5">#REF!</definedName>
    <definedName name="________________PCM30">#REF!</definedName>
    <definedName name="________________PL1" localSheetId="2">#REF!</definedName>
    <definedName name="________________PL1" localSheetId="1">#REF!</definedName>
    <definedName name="________________PL1">#REF!</definedName>
    <definedName name="________________PLA2">#REF!</definedName>
    <definedName name="________________PM334">#REF!</definedName>
    <definedName name="________________PM335">#REF!</definedName>
    <definedName name="________________PM346">#REF!</definedName>
    <definedName name="________________PM406">#REF!</definedName>
    <definedName name="________________PM412">#REF!</definedName>
    <definedName name="________________PM609">#REF!</definedName>
    <definedName name="________________PM970">#REF!</definedName>
    <definedName name="________________PTB10">#REF!</definedName>
    <definedName name="________________r" localSheetId="2">#REF!</definedName>
    <definedName name="________________r" localSheetId="1">#REF!</definedName>
    <definedName name="________________r">#REF!</definedName>
    <definedName name="________________Rbv1">#REF!</definedName>
    <definedName name="________________T" localSheetId="8" hidden="1">#REF!</definedName>
    <definedName name="________________T" hidden="1">#REF!</definedName>
    <definedName name="________________TB10" localSheetId="8">#REF!</definedName>
    <definedName name="________________TB10">#REF!</definedName>
    <definedName name="________________TCB4">#REF!</definedName>
    <definedName name="________________TCB5" localSheetId="8">#REF!</definedName>
    <definedName name="________________TCB5">#REF!</definedName>
    <definedName name="________________tcc4" localSheetId="8">#REF!</definedName>
    <definedName name="________________tcc4">#REF!</definedName>
    <definedName name="________________TCM30">#REF!</definedName>
    <definedName name="________________TEB4">#REF!</definedName>
    <definedName name="________________TOT1">#REF!</definedName>
    <definedName name="________________TOT2">#REF!</definedName>
    <definedName name="________________TOT3">#REF!</definedName>
    <definedName name="________________TOT4">#REF!</definedName>
    <definedName name="________________TOT5">#REF!</definedName>
    <definedName name="________________TOT6">#REF!</definedName>
    <definedName name="________________TOT7">#REF!</definedName>
    <definedName name="________________TP10">#REF!</definedName>
    <definedName name="________________TP5">#REF!</definedName>
    <definedName name="________________TSD2">#REF!</definedName>
    <definedName name="_______________A1">#N/A</definedName>
    <definedName name="_______________A10">#N/A</definedName>
    <definedName name="_______________A11">#N/A</definedName>
    <definedName name="_______________A12">#N/A</definedName>
    <definedName name="_______________A13">#N/A</definedName>
    <definedName name="_______________A14">#N/A</definedName>
    <definedName name="_______________A15">#N/A</definedName>
    <definedName name="_______________A16">#N/A</definedName>
    <definedName name="_______________A17">#N/A</definedName>
    <definedName name="_______________A19">#N/A</definedName>
    <definedName name="_______________A2">#N/A</definedName>
    <definedName name="_______________A20">#N/A</definedName>
    <definedName name="_______________A21">#N/A</definedName>
    <definedName name="_______________A22">#N/A</definedName>
    <definedName name="_______________A23">#N/A</definedName>
    <definedName name="_______________A24">#N/A</definedName>
    <definedName name="_______________A25">#N/A</definedName>
    <definedName name="_______________A3">#N/A</definedName>
    <definedName name="_______________A4">#N/A</definedName>
    <definedName name="_______________A5">#N/A</definedName>
    <definedName name="_______________A6">#N/A</definedName>
    <definedName name="_______________A7">#N/A</definedName>
    <definedName name="_______________A9">#N/A</definedName>
    <definedName name="_______________ACA50">#REF!</definedName>
    <definedName name="_______________ACM30">#REF!</definedName>
    <definedName name="_______________ATD1">#REF!</definedName>
    <definedName name="_______________brv2">#REF!</definedName>
    <definedName name="_______________CAP20" localSheetId="8">#REF!</definedName>
    <definedName name="_______________CAP20">#REF!</definedName>
    <definedName name="_______________CC709" localSheetId="2">P.O.!Plan1</definedName>
    <definedName name="_______________CC709" localSheetId="1">RESUMO!Plan1</definedName>
    <definedName name="_______________CC709">P.O.!Plan1</definedName>
    <definedName name="_______________CCM30">#REF!</definedName>
    <definedName name="_______________CMM30">#REF!</definedName>
    <definedName name="_______________DAR02">#REF!</definedName>
    <definedName name="_______________DND2" localSheetId="2">P.O.!Plan1</definedName>
    <definedName name="_______________DND2" localSheetId="1">RESUMO!Plan1</definedName>
    <definedName name="_______________DND2">P.O.!Plan1</definedName>
    <definedName name="_______________E" localSheetId="8" hidden="1">#REF!</definedName>
    <definedName name="_______________E" hidden="1">#REF!</definedName>
    <definedName name="_______________EDA01">#REF!</definedName>
    <definedName name="_______________Ext2">#REF!</definedName>
    <definedName name="_______________Fev1">#N/A</definedName>
    <definedName name="_______________HCB5">#REF!</definedName>
    <definedName name="_______________Jan1">#N/A</definedName>
    <definedName name="_______________KM406407" localSheetId="2">#REF!</definedName>
    <definedName name="_______________KM406407" localSheetId="1">#REF!</definedName>
    <definedName name="_______________KM406407">#REF!</definedName>
    <definedName name="_______________la2">#REF!</definedName>
    <definedName name="_______________Mar1">#N/A</definedName>
    <definedName name="_______________MFC01">#REF!</definedName>
    <definedName name="_______________MOD01">#N/A</definedName>
    <definedName name="_______________OUT98" localSheetId="12" hidden="1">{#N/A,#N/A,TRUE,"Serviços"}</definedName>
    <definedName name="_______________OUT98" localSheetId="6" hidden="1">{#N/A,#N/A,TRUE,"Serviços"}</definedName>
    <definedName name="_______________OUT98" localSheetId="8" hidden="1">{#N/A,#N/A,TRUE,"Serviços"}</definedName>
    <definedName name="_______________OUT98" localSheetId="5" hidden="1">{#N/A,#N/A,TRUE,"Serviços"}</definedName>
    <definedName name="_______________OUT98" localSheetId="2">{#N/A,#N/A,TRUE,"Serviços"}</definedName>
    <definedName name="_______________OUT98" localSheetId="1">{#N/A,#N/A,TRUE,"Serviços"}</definedName>
    <definedName name="_______________OUT98">{#N/A,#N/A,TRUE,"Serviços"}</definedName>
    <definedName name="_______________PCB5">#REF!</definedName>
    <definedName name="_______________PCM30">#REF!</definedName>
    <definedName name="_______________PL1" localSheetId="2">#REF!</definedName>
    <definedName name="_______________PL1" localSheetId="1">#REF!</definedName>
    <definedName name="_______________PL1">#REF!</definedName>
    <definedName name="_______________PLA2">#REF!</definedName>
    <definedName name="_______________PM334">#REF!</definedName>
    <definedName name="_______________PM335">#REF!</definedName>
    <definedName name="_______________PM346">#REF!</definedName>
    <definedName name="_______________PM406">#REF!</definedName>
    <definedName name="_______________PM412">#REF!</definedName>
    <definedName name="_______________PM609">#REF!</definedName>
    <definedName name="_______________PM970">#REF!</definedName>
    <definedName name="_______________PTB10">#REF!</definedName>
    <definedName name="_______________r" localSheetId="8">#REF!</definedName>
    <definedName name="_______________r">NA()</definedName>
    <definedName name="_______________Rbv1">#REF!</definedName>
    <definedName name="_______________RP1">#N/A</definedName>
    <definedName name="_______________SE2">#REF!</definedName>
    <definedName name="_______________TB10" localSheetId="8">#REF!</definedName>
    <definedName name="_______________TB10">#REF!</definedName>
    <definedName name="_______________TCB4">#REF!</definedName>
    <definedName name="_______________TCB5" localSheetId="8">#REF!</definedName>
    <definedName name="_______________TCB5">#REF!</definedName>
    <definedName name="_______________tcc4" localSheetId="8">#REF!</definedName>
    <definedName name="_______________tcc4">#REF!</definedName>
    <definedName name="_______________TCM30">#REF!</definedName>
    <definedName name="_______________TEB4">#REF!</definedName>
    <definedName name="_______________TOT1">#REF!</definedName>
    <definedName name="_______________TOT2">#REF!</definedName>
    <definedName name="_______________TOT3">#REF!</definedName>
    <definedName name="_______________TOT4">#REF!</definedName>
    <definedName name="_______________TOT5">#REF!</definedName>
    <definedName name="_______________TOT6">#REF!</definedName>
    <definedName name="_______________TOT7">#REF!</definedName>
    <definedName name="_______________TP10">#REF!</definedName>
    <definedName name="_______________TP5">#REF!</definedName>
    <definedName name="_______________TSD2">#REF!</definedName>
    <definedName name="______________A1">[0]!______________A1</definedName>
    <definedName name="______________A10">[0]!______________A10</definedName>
    <definedName name="______________A11">[0]!______________A11</definedName>
    <definedName name="______________A12">[0]!______________A12</definedName>
    <definedName name="______________A13">[0]!______________A13</definedName>
    <definedName name="______________A14">[0]!______________A14</definedName>
    <definedName name="______________A15">[0]!______________A15</definedName>
    <definedName name="______________A16">[0]!______________A16</definedName>
    <definedName name="______________A17">[0]!______________A17</definedName>
    <definedName name="______________A19">[0]!______________A19</definedName>
    <definedName name="______________A2">[0]!______________A2</definedName>
    <definedName name="______________A20">[0]!______________A20</definedName>
    <definedName name="______________A21">[0]!______________A21</definedName>
    <definedName name="______________A22">[0]!______________A22</definedName>
    <definedName name="______________A23">[0]!______________A23</definedName>
    <definedName name="______________A24">[0]!______________A24</definedName>
    <definedName name="______________A25">[0]!______________A25</definedName>
    <definedName name="______________A3">[0]!______________A3</definedName>
    <definedName name="______________A4">[0]!______________A4</definedName>
    <definedName name="______________A5">[0]!______________A5</definedName>
    <definedName name="______________A6">[0]!______________A6</definedName>
    <definedName name="______________A7">[0]!______________A7</definedName>
    <definedName name="______________A9">[0]!______________A9</definedName>
    <definedName name="______________ACA50">#REF!</definedName>
    <definedName name="______________ACM30">#REF!</definedName>
    <definedName name="______________as" localSheetId="8" hidden="1">#REF!</definedName>
    <definedName name="______________as" hidden="1">#REF!</definedName>
    <definedName name="______________ATD1">#REF!</definedName>
    <definedName name="______________brv2">#REF!</definedName>
    <definedName name="______________CAP20" localSheetId="8">#REF!</definedName>
    <definedName name="______________CAP20">#REF!</definedName>
    <definedName name="______________CC709">#N/A</definedName>
    <definedName name="______________CCM30">#REF!</definedName>
    <definedName name="______________CMM30">#REF!</definedName>
    <definedName name="______________DAR02">#REF!</definedName>
    <definedName name="______________DND2">#REF!</definedName>
    <definedName name="______________EDA01">#REF!</definedName>
    <definedName name="______________Ext2">#REF!</definedName>
    <definedName name="______________Fev1">[0]!______________Fev1</definedName>
    <definedName name="______________HCB5">#REF!</definedName>
    <definedName name="______________Jan1">[0]!______________Jan1</definedName>
    <definedName name="______________JAN18" localSheetId="8" hidden="1">{#N/A,#N/A,TRUE,"Serviços"}</definedName>
    <definedName name="______________JAN18" hidden="1">{#N/A,#N/A,TRUE,"Serviços"}</definedName>
    <definedName name="______________ki5">#REF!</definedName>
    <definedName name="______________KM406407" localSheetId="2">#REF!</definedName>
    <definedName name="______________KM406407" localSheetId="1">#REF!</definedName>
    <definedName name="______________KM406407">#REF!</definedName>
    <definedName name="______________la2">#REF!</definedName>
    <definedName name="______________Mar1">[0]!______________Mar1</definedName>
    <definedName name="______________MFC01">#REF!</definedName>
    <definedName name="______________MNS8418">#REF!</definedName>
    <definedName name="______________MOD01">[0]!______________MOD01</definedName>
    <definedName name="______________OUT98" localSheetId="12" hidden="1">{#N/A,#N/A,TRUE,"Serviços"}</definedName>
    <definedName name="______________OUT98" localSheetId="6" hidden="1">{#N/A,#N/A,TRUE,"Serviços"}</definedName>
    <definedName name="______________OUT98" localSheetId="8" hidden="1">{#N/A,#N/A,TRUE,"Serviços"}</definedName>
    <definedName name="______________OUT98" localSheetId="5" hidden="1">{#N/A,#N/A,TRUE,"Serviços"}</definedName>
    <definedName name="______________OUT98" localSheetId="2">{#N/A,#N/A,TRUE,"Serviços"}</definedName>
    <definedName name="______________OUT98" localSheetId="1">{#N/A,#N/A,TRUE,"Serviços"}</definedName>
    <definedName name="______________OUT98">{#N/A,#N/A,TRUE,"Serviços"}</definedName>
    <definedName name="______________PCB5">#REF!</definedName>
    <definedName name="______________PCM30">#REF!</definedName>
    <definedName name="______________PL1" localSheetId="8">#REF!</definedName>
    <definedName name="______________PL1" localSheetId="2">#REF!</definedName>
    <definedName name="______________PL1" localSheetId="1">#REF!</definedName>
    <definedName name="______________PL1">#REF!</definedName>
    <definedName name="______________PLA2">#REF!</definedName>
    <definedName name="______________PM334">#REF!</definedName>
    <definedName name="______________PM335">#REF!</definedName>
    <definedName name="______________PM346">#REF!</definedName>
    <definedName name="______________PM406">#REF!</definedName>
    <definedName name="______________PM412">#REF!</definedName>
    <definedName name="______________PM609">#REF!</definedName>
    <definedName name="______________PM970">#REF!</definedName>
    <definedName name="______________PTB10">#REF!</definedName>
    <definedName name="______________r" localSheetId="8">#REF!</definedName>
    <definedName name="______________r" localSheetId="2">#REF!</definedName>
    <definedName name="______________r" localSheetId="1">#REF!</definedName>
    <definedName name="______________r">#REF!</definedName>
    <definedName name="______________Rbv1">#REF!</definedName>
    <definedName name="______________RP1">[0]!______________RP1</definedName>
    <definedName name="______________RT" localSheetId="8" hidden="1">#REF!</definedName>
    <definedName name="______________RT" hidden="1">#REF!</definedName>
    <definedName name="______________SE2">#REF!</definedName>
    <definedName name="______________STC04">#REF!</definedName>
    <definedName name="______________TB10" localSheetId="8">#REF!</definedName>
    <definedName name="______________TB10">#REF!</definedName>
    <definedName name="______________TCB4">#REF!</definedName>
    <definedName name="______________TCB5" localSheetId="8">#REF!</definedName>
    <definedName name="______________TCB5">#REF!</definedName>
    <definedName name="______________tcc4" localSheetId="8">#REF!</definedName>
    <definedName name="______________tcc4">#REF!</definedName>
    <definedName name="______________TCM30">#REF!</definedName>
    <definedName name="______________TEB4">#REF!</definedName>
    <definedName name="______________TOT1">#REF!</definedName>
    <definedName name="______________TOT2">#REF!</definedName>
    <definedName name="______________TOT3">#REF!</definedName>
    <definedName name="______________TOT4">#REF!</definedName>
    <definedName name="______________TOT5">#REF!</definedName>
    <definedName name="______________TOT6">#REF!</definedName>
    <definedName name="______________TOT7">#REF!</definedName>
    <definedName name="______________TP10">#REF!</definedName>
    <definedName name="______________TP5">#REF!</definedName>
    <definedName name="______________TSD2">#REF!</definedName>
    <definedName name="_____________A1">[0]!_____________A1</definedName>
    <definedName name="_____________A10">[0]!_____________A10</definedName>
    <definedName name="_____________A11">[0]!_____________A11</definedName>
    <definedName name="_____________A12">[0]!_____________A12</definedName>
    <definedName name="_____________A13">[0]!_____________A13</definedName>
    <definedName name="_____________A14">[0]!_____________A14</definedName>
    <definedName name="_____________A15">[0]!_____________A15</definedName>
    <definedName name="_____________A16">[0]!_____________A16</definedName>
    <definedName name="_____________A17">[0]!_____________A17</definedName>
    <definedName name="_____________A19">[0]!_____________A19</definedName>
    <definedName name="_____________A2">[0]!_____________A2</definedName>
    <definedName name="_____________A20">[0]!_____________A20</definedName>
    <definedName name="_____________A21">[0]!_____________A21</definedName>
    <definedName name="_____________A22">[0]!_____________A22</definedName>
    <definedName name="_____________A23">[0]!_____________A23</definedName>
    <definedName name="_____________A24">[0]!_____________A24</definedName>
    <definedName name="_____________A25">[0]!_____________A25</definedName>
    <definedName name="_____________A3">[0]!_____________A3</definedName>
    <definedName name="_____________A4">[0]!_____________A4</definedName>
    <definedName name="_____________A5">[0]!_____________A5</definedName>
    <definedName name="_____________A6">[0]!_____________A6</definedName>
    <definedName name="_____________A7">[0]!_____________A7</definedName>
    <definedName name="_____________A9">[0]!_____________A9</definedName>
    <definedName name="_____________ACA50">#REF!</definedName>
    <definedName name="_____________ACM30">#REF!</definedName>
    <definedName name="_____________ATD1">#REF!</definedName>
    <definedName name="_____________brv2">#REF!</definedName>
    <definedName name="_____________CAP20" localSheetId="8">#REF!</definedName>
    <definedName name="_____________CAP20">#REF!</definedName>
    <definedName name="_____________CC709">#N/A</definedName>
    <definedName name="_____________CCM30">#REF!</definedName>
    <definedName name="_____________CMM30">#REF!</definedName>
    <definedName name="_____________DAR02">#REF!</definedName>
    <definedName name="_____________DND2">#N/A</definedName>
    <definedName name="_____________EDA01">#REF!</definedName>
    <definedName name="_____________Ext2">#REF!</definedName>
    <definedName name="_____________Fev1">[0]!_____________Fev1</definedName>
    <definedName name="_____________HCB5">#REF!</definedName>
    <definedName name="_____________Jan1">[0]!_____________Jan1</definedName>
    <definedName name="_____________ki5">#REF!</definedName>
    <definedName name="_____________KM406407" localSheetId="2">#REF!</definedName>
    <definedName name="_____________KM406407" localSheetId="1">#REF!</definedName>
    <definedName name="_____________KM406407">#REF!</definedName>
    <definedName name="_____________la2">#REF!</definedName>
    <definedName name="_____________Mar1">[0]!_____________Mar1</definedName>
    <definedName name="_____________MFC01">#REF!</definedName>
    <definedName name="_____________MNS8418">#REF!</definedName>
    <definedName name="_____________MOD01">[0]!_____________MOD01</definedName>
    <definedName name="_____________Obs1">#REF!</definedName>
    <definedName name="_____________Obs2">#REF!</definedName>
    <definedName name="_____________OUT98" localSheetId="12" hidden="1">{#N/A,#N/A,TRUE,"Serviços"}</definedName>
    <definedName name="_____________OUT98" localSheetId="6" hidden="1">{#N/A,#N/A,TRUE,"Serviços"}</definedName>
    <definedName name="_____________OUT98" localSheetId="8" hidden="1">{#N/A,#N/A,TRUE,"Serviços"}</definedName>
    <definedName name="_____________OUT98" localSheetId="5" hidden="1">{#N/A,#N/A,TRUE,"Serviços"}</definedName>
    <definedName name="_____________OUT98" localSheetId="2">{#N/A,#N/A,TRUE,"Serviços"}</definedName>
    <definedName name="_____________OUT98" localSheetId="1">{#N/A,#N/A,TRUE,"Serviços"}</definedName>
    <definedName name="_____________OUT98">{#N/A,#N/A,TRUE,"Serviços"}</definedName>
    <definedName name="_____________PCB5">#REF!</definedName>
    <definedName name="_____________PCM30">#REF!</definedName>
    <definedName name="_____________PL1" localSheetId="8">#REF!</definedName>
    <definedName name="_____________PL1" localSheetId="2">#REF!</definedName>
    <definedName name="_____________PL1" localSheetId="1">#REF!</definedName>
    <definedName name="_____________PL1">#REF!</definedName>
    <definedName name="_____________PLA2">#REF!</definedName>
    <definedName name="_____________PM334">#REF!</definedName>
    <definedName name="_____________PM335">#REF!</definedName>
    <definedName name="_____________PM346">#REF!</definedName>
    <definedName name="_____________PM406">#REF!</definedName>
    <definedName name="_____________PM412">#REF!</definedName>
    <definedName name="_____________PM609">#REF!</definedName>
    <definedName name="_____________PM970">#REF!</definedName>
    <definedName name="_____________PTB10">#REF!</definedName>
    <definedName name="_____________r" localSheetId="8">#REF!</definedName>
    <definedName name="_____________r" localSheetId="2">#REF!</definedName>
    <definedName name="_____________r" localSheetId="1">#REF!</definedName>
    <definedName name="_____________r">#REF!</definedName>
    <definedName name="_____________Rbv1">#REF!</definedName>
    <definedName name="_____________RP1">[0]!_____________RP1</definedName>
    <definedName name="_____________SE2">#REF!</definedName>
    <definedName name="_____________SL6">NA()</definedName>
    <definedName name="_____________STC04">#REF!</definedName>
    <definedName name="_____________TB10" localSheetId="8">#REF!</definedName>
    <definedName name="_____________TB10">#REF!</definedName>
    <definedName name="_____________TCB4">#REF!</definedName>
    <definedName name="_____________TCB5" localSheetId="8">#REF!</definedName>
    <definedName name="_____________TCB5">#REF!</definedName>
    <definedName name="_____________tcc4" localSheetId="8">#REF!</definedName>
    <definedName name="_____________tcc4">#REF!</definedName>
    <definedName name="_____________TCM30">#REF!</definedName>
    <definedName name="_____________TEB4">#REF!</definedName>
    <definedName name="_____________TOT1">#REF!</definedName>
    <definedName name="_____________TOT2">#REF!</definedName>
    <definedName name="_____________TOT3">#REF!</definedName>
    <definedName name="_____________TOT4">#REF!</definedName>
    <definedName name="_____________TOT5">#REF!</definedName>
    <definedName name="_____________TOT6">#REF!</definedName>
    <definedName name="_____________TOT7">#REF!</definedName>
    <definedName name="_____________TP10">#REF!</definedName>
    <definedName name="_____________TP5">#REF!</definedName>
    <definedName name="_____________TSD2">#REF!</definedName>
    <definedName name="____________A1">[0]!____________A1</definedName>
    <definedName name="____________A10">[0]!____________A10</definedName>
    <definedName name="____________A11">[0]!____________A11</definedName>
    <definedName name="____________A12">[0]!____________A12</definedName>
    <definedName name="____________A13">[0]!____________A13</definedName>
    <definedName name="____________A14">[0]!____________A14</definedName>
    <definedName name="____________A15">[0]!____________A15</definedName>
    <definedName name="____________A16">[0]!____________A16</definedName>
    <definedName name="____________A17">[0]!____________A17</definedName>
    <definedName name="____________A19">[0]!____________A19</definedName>
    <definedName name="____________A2">[0]!____________A2</definedName>
    <definedName name="____________A20">[0]!____________A20</definedName>
    <definedName name="____________A21">[0]!____________A21</definedName>
    <definedName name="____________A22">[0]!____________A22</definedName>
    <definedName name="____________A23">[0]!____________A23</definedName>
    <definedName name="____________A24">[0]!____________A24</definedName>
    <definedName name="____________A25">[0]!____________A25</definedName>
    <definedName name="____________A3">[0]!____________A3</definedName>
    <definedName name="____________A4">[0]!____________A4</definedName>
    <definedName name="____________A5">[0]!____________A5</definedName>
    <definedName name="____________A6">[0]!____________A6</definedName>
    <definedName name="____________A7">[0]!____________A7</definedName>
    <definedName name="____________A9">[0]!____________A9</definedName>
    <definedName name="____________ACA50">#REF!</definedName>
    <definedName name="____________ACM30">#REF!</definedName>
    <definedName name="____________ATD1">#REF!</definedName>
    <definedName name="____________brv2">#REF!</definedName>
    <definedName name="____________CAP20" localSheetId="8">#REF!</definedName>
    <definedName name="____________CAP20">#REF!</definedName>
    <definedName name="____________CC709">#REF!</definedName>
    <definedName name="____________CCM30">#REF!</definedName>
    <definedName name="____________CMM30">#REF!</definedName>
    <definedName name="____________DAR02">#REF!</definedName>
    <definedName name="____________DND2" localSheetId="2">P.O.!Plan1</definedName>
    <definedName name="____________DND2" localSheetId="1">RESUMO!Plan1</definedName>
    <definedName name="____________DND2">P.O.!Plan1</definedName>
    <definedName name="____________EDA01">#REF!</definedName>
    <definedName name="____________Ext2" localSheetId="8">#REF!</definedName>
    <definedName name="____________Ext2">#REF!</definedName>
    <definedName name="____________Fev1">[0]!____________Fev1</definedName>
    <definedName name="____________HCB5">#REF!</definedName>
    <definedName name="____________Jan1">[0]!____________Jan1</definedName>
    <definedName name="____________ki5" localSheetId="2">#REF!</definedName>
    <definedName name="____________ki5" localSheetId="1">#REF!</definedName>
    <definedName name="____________ki5">#REF!</definedName>
    <definedName name="____________KM406407" localSheetId="2">#REF!</definedName>
    <definedName name="____________KM406407" localSheetId="1">#REF!</definedName>
    <definedName name="____________KM406407">#REF!</definedName>
    <definedName name="____________la2">#REF!</definedName>
    <definedName name="____________Mar1">[0]!____________Mar1</definedName>
    <definedName name="____________MFC01">#REF!</definedName>
    <definedName name="____________MOD01">[0]!____________MOD01</definedName>
    <definedName name="____________Obs1">#REF!</definedName>
    <definedName name="____________Obs2">#REF!</definedName>
    <definedName name="____________OUT98" localSheetId="12" hidden="1">{#N/A,#N/A,TRUE,"Serviços"}</definedName>
    <definedName name="____________OUT98" localSheetId="6" hidden="1">{#N/A,#N/A,TRUE,"Serviços"}</definedName>
    <definedName name="____________OUT98" localSheetId="8" hidden="1">{#N/A,#N/A,TRUE,"Serviços"}</definedName>
    <definedName name="____________OUT98" localSheetId="5" hidden="1">{#N/A,#N/A,TRUE,"Serviços"}</definedName>
    <definedName name="____________OUT98" localSheetId="2">{#N/A,#N/A,TRUE,"Serviços"}</definedName>
    <definedName name="____________OUT98" localSheetId="1">{#N/A,#N/A,TRUE,"Serviços"}</definedName>
    <definedName name="____________OUT98">{#N/A,#N/A,TRUE,"Serviços"}</definedName>
    <definedName name="____________OUT988" localSheetId="12" hidden="1">{#N/A,#N/A,TRUE,"Serviços"}</definedName>
    <definedName name="____________OUT988" localSheetId="6" hidden="1">{#N/A,#N/A,TRUE,"Serviços"}</definedName>
    <definedName name="____________OUT988" localSheetId="8" hidden="1">{#N/A,#N/A,TRUE,"Serviços"}</definedName>
    <definedName name="____________OUT988" localSheetId="5" hidden="1">{#N/A,#N/A,TRUE,"Serviços"}</definedName>
    <definedName name="____________OUT988" localSheetId="2">{#N/A,#N/A,TRUE,"Serviços"}</definedName>
    <definedName name="____________OUT988" localSheetId="1">{#N/A,#N/A,TRUE,"Serviços"}</definedName>
    <definedName name="____________OUT988">{#N/A,#N/A,TRUE,"Serviços"}</definedName>
    <definedName name="____________PCB5">#REF!</definedName>
    <definedName name="____________PCM30">#REF!</definedName>
    <definedName name="____________PL1" localSheetId="8">#REF!</definedName>
    <definedName name="____________PL1" localSheetId="2">#REF!</definedName>
    <definedName name="____________PL1" localSheetId="1">#REF!</definedName>
    <definedName name="____________PL1">#REF!</definedName>
    <definedName name="____________PLA2">#REF!</definedName>
    <definedName name="____________PM334">#REF!</definedName>
    <definedName name="____________PM335">#REF!</definedName>
    <definedName name="____________PM346">#REF!</definedName>
    <definedName name="____________PM406">#REF!</definedName>
    <definedName name="____________PM412">#REF!</definedName>
    <definedName name="____________PM609">#REF!</definedName>
    <definedName name="____________PM970">#REF!</definedName>
    <definedName name="____________PTB10">#REF!</definedName>
    <definedName name="____________r" localSheetId="8">#REF!</definedName>
    <definedName name="____________r" localSheetId="2">#REF!</definedName>
    <definedName name="____________r" localSheetId="1">#REF!</definedName>
    <definedName name="____________r">#REF!</definedName>
    <definedName name="____________Rbv1">#REF!</definedName>
    <definedName name="____________RP1">[0]!____________RP1</definedName>
    <definedName name="____________sd" localSheetId="8" hidden="1">#REF!</definedName>
    <definedName name="____________sd" hidden="1">#REF!</definedName>
    <definedName name="____________SE2">#REF!</definedName>
    <definedName name="____________SL6">NA()</definedName>
    <definedName name="____________STC04">#REF!</definedName>
    <definedName name="____________TB10" localSheetId="8">#REF!</definedName>
    <definedName name="____________TB10">#REF!</definedName>
    <definedName name="____________TCB4">#REF!</definedName>
    <definedName name="____________TCB5" localSheetId="8">#REF!</definedName>
    <definedName name="____________TCB5">#REF!</definedName>
    <definedName name="____________tcc4" localSheetId="8">#REF!</definedName>
    <definedName name="____________tcc4">#REF!</definedName>
    <definedName name="____________TCM30">#REF!</definedName>
    <definedName name="____________TEB4">#REF!</definedName>
    <definedName name="____________TOT1">#REF!</definedName>
    <definedName name="____________TOT2">#REF!</definedName>
    <definedName name="____________TOT3">#REF!</definedName>
    <definedName name="____________TOT4">#REF!</definedName>
    <definedName name="____________TOT5">#REF!</definedName>
    <definedName name="____________TOT6">#REF!</definedName>
    <definedName name="____________TOT7">#REF!</definedName>
    <definedName name="____________TP10">#REF!</definedName>
    <definedName name="____________TP5">#REF!</definedName>
    <definedName name="____________TSD2">#REF!</definedName>
    <definedName name="___________23" localSheetId="8" hidden="1">#REF!</definedName>
    <definedName name="___________23" hidden="1">#REF!</definedName>
    <definedName name="___________A1">[0]!___________A1</definedName>
    <definedName name="___________A10">[0]!___________A10</definedName>
    <definedName name="___________A11">[0]!___________A11</definedName>
    <definedName name="___________A12">[0]!___________A12</definedName>
    <definedName name="___________A13">[0]!___________A13</definedName>
    <definedName name="___________A14">[0]!___________A14</definedName>
    <definedName name="___________A15">[0]!___________A15</definedName>
    <definedName name="___________A16">[0]!___________A16</definedName>
    <definedName name="___________A17">[0]!___________A17</definedName>
    <definedName name="___________A19">[0]!___________A19</definedName>
    <definedName name="___________A2">[0]!___________A2</definedName>
    <definedName name="___________A20">[0]!___________A20</definedName>
    <definedName name="___________A21">[0]!___________A21</definedName>
    <definedName name="___________A22">[0]!___________A22</definedName>
    <definedName name="___________A23">[0]!___________A23</definedName>
    <definedName name="___________A24">[0]!___________A24</definedName>
    <definedName name="___________A25">[0]!___________A25</definedName>
    <definedName name="___________A3">[0]!___________A3</definedName>
    <definedName name="___________A4">[0]!___________A4</definedName>
    <definedName name="___________A5">[0]!___________A5</definedName>
    <definedName name="___________A6">[0]!___________A6</definedName>
    <definedName name="___________A7">[0]!___________A7</definedName>
    <definedName name="___________A9">[0]!___________A9</definedName>
    <definedName name="___________ACA50">#REF!</definedName>
    <definedName name="___________ACM30">#REF!</definedName>
    <definedName name="___________ATD1">#REF!</definedName>
    <definedName name="___________brv2">#REF!</definedName>
    <definedName name="___________Brz1" localSheetId="2">#REF!</definedName>
    <definedName name="___________Brz1" localSheetId="1">#REF!</definedName>
    <definedName name="___________Brz1">#REF!</definedName>
    <definedName name="___________Brz2" localSheetId="2">#REF!</definedName>
    <definedName name="___________Brz2" localSheetId="1">#REF!</definedName>
    <definedName name="___________Brz2">#REF!</definedName>
    <definedName name="___________CAP20" localSheetId="8">#REF!</definedName>
    <definedName name="___________CAP20">#REF!</definedName>
    <definedName name="___________CC709">#N/A</definedName>
    <definedName name="___________CCM30">#REF!</definedName>
    <definedName name="___________CMM30">#REF!</definedName>
    <definedName name="___________DAR02">#REF!</definedName>
    <definedName name="___________DND2">#N/A</definedName>
    <definedName name="___________EDA01">#REF!</definedName>
    <definedName name="___________Ext2" localSheetId="8">#REF!</definedName>
    <definedName name="___________Ext2">#REF!</definedName>
    <definedName name="___________Ext2_25" localSheetId="8">#REF!</definedName>
    <definedName name="___________Ext2_25">#REF!</definedName>
    <definedName name="___________Fev1">[0]!___________Fev1</definedName>
    <definedName name="___________HCB5">#REF!</definedName>
    <definedName name="___________Jan1">[0]!___________Jan1</definedName>
    <definedName name="___________ki5" localSheetId="2">#REF!</definedName>
    <definedName name="___________ki5" localSheetId="1">#REF!</definedName>
    <definedName name="___________ki5">#REF!</definedName>
    <definedName name="___________KM406407" localSheetId="2">#REF!</definedName>
    <definedName name="___________KM406407" localSheetId="1">#REF!</definedName>
    <definedName name="___________KM406407">#REF!</definedName>
    <definedName name="___________la2">#REF!</definedName>
    <definedName name="___________Mar1">[0]!___________Mar1</definedName>
    <definedName name="___________MFC01">#REF!</definedName>
    <definedName name="___________MNS8418">#REF!</definedName>
    <definedName name="___________MOD01">[0]!___________MOD01</definedName>
    <definedName name="___________Obs1">#REF!</definedName>
    <definedName name="___________Obs2">#REF!</definedName>
    <definedName name="___________OUT98" localSheetId="12" hidden="1">{#N/A,#N/A,TRUE,"Serviços"}</definedName>
    <definedName name="___________OUT98" localSheetId="6" hidden="1">{#N/A,#N/A,TRUE,"Serviços"}</definedName>
    <definedName name="___________OUT98" localSheetId="8" hidden="1">{#N/A,#N/A,TRUE,"Serviços"}</definedName>
    <definedName name="___________OUT98" localSheetId="5" hidden="1">{#N/A,#N/A,TRUE,"Serviços"}</definedName>
    <definedName name="___________OUT98" localSheetId="2">{#N/A,#N/A,TRUE,"Serviços"}</definedName>
    <definedName name="___________OUT98" localSheetId="1">{#N/A,#N/A,TRUE,"Serviços"}</definedName>
    <definedName name="___________OUT98">{#N/A,#N/A,TRUE,"Serviços"}</definedName>
    <definedName name="___________OUT988" localSheetId="12" hidden="1">{#N/A,#N/A,TRUE,"Serviços"}</definedName>
    <definedName name="___________OUT988" localSheetId="6" hidden="1">{#N/A,#N/A,TRUE,"Serviços"}</definedName>
    <definedName name="___________OUT988" localSheetId="8" hidden="1">{#N/A,#N/A,TRUE,"Serviços"}</definedName>
    <definedName name="___________OUT988" localSheetId="5" hidden="1">{#N/A,#N/A,TRUE,"Serviços"}</definedName>
    <definedName name="___________OUT988" localSheetId="2">{#N/A,#N/A,TRUE,"Serviços"}</definedName>
    <definedName name="___________OUT988" localSheetId="1">{#N/A,#N/A,TRUE,"Serviços"}</definedName>
    <definedName name="___________OUT988">{#N/A,#N/A,TRUE,"Serviços"}</definedName>
    <definedName name="___________OUT9888" localSheetId="12" hidden="1">{#N/A,#N/A,TRUE,"Serviços"}</definedName>
    <definedName name="___________OUT9888" localSheetId="6" hidden="1">{#N/A,#N/A,TRUE,"Serviços"}</definedName>
    <definedName name="___________OUT9888" localSheetId="8" hidden="1">{#N/A,#N/A,TRUE,"Serviços"}</definedName>
    <definedName name="___________OUT9888" localSheetId="5" hidden="1">{#N/A,#N/A,TRUE,"Serviços"}</definedName>
    <definedName name="___________OUT9888" localSheetId="2">{#N/A,#N/A,TRUE,"Serviços"}</definedName>
    <definedName name="___________OUT9888" localSheetId="1">{#N/A,#N/A,TRUE,"Serviços"}</definedName>
    <definedName name="___________OUT9888">{#N/A,#N/A,TRUE,"Serviços"}</definedName>
    <definedName name="___________PCB5">#REF!</definedName>
    <definedName name="___________PCM30">#REF!</definedName>
    <definedName name="___________PL1" localSheetId="8">#REF!</definedName>
    <definedName name="___________PL1" localSheetId="2">#REF!</definedName>
    <definedName name="___________PL1" localSheetId="1">#REF!</definedName>
    <definedName name="___________PL1">#REF!</definedName>
    <definedName name="___________PLA2">#REF!</definedName>
    <definedName name="___________PM334">#REF!</definedName>
    <definedName name="___________PM335">#REF!</definedName>
    <definedName name="___________PM346">#REF!</definedName>
    <definedName name="___________PM406">#REF!</definedName>
    <definedName name="___________PM412">#REF!</definedName>
    <definedName name="___________PM609">#REF!</definedName>
    <definedName name="___________PM970">#REF!</definedName>
    <definedName name="___________PTB10">#REF!</definedName>
    <definedName name="___________r" localSheetId="8">#REF!</definedName>
    <definedName name="___________r" localSheetId="2">#REF!</definedName>
    <definedName name="___________r" localSheetId="1">#REF!</definedName>
    <definedName name="___________r">#REF!</definedName>
    <definedName name="___________Rbv1">#REF!</definedName>
    <definedName name="___________RP1">[0]!___________RP1</definedName>
    <definedName name="___________SE2">#REF!</definedName>
    <definedName name="___________SL6">NA()</definedName>
    <definedName name="___________STC04">#REF!</definedName>
    <definedName name="___________TB10" localSheetId="8">#REF!</definedName>
    <definedName name="___________TB10">#REF!</definedName>
    <definedName name="___________TCB4">#REF!</definedName>
    <definedName name="___________TCB5" localSheetId="8">#REF!</definedName>
    <definedName name="___________TCB5">#REF!</definedName>
    <definedName name="___________tcc4" localSheetId="8">#REF!</definedName>
    <definedName name="___________tcc4">#REF!</definedName>
    <definedName name="___________TCM30">#REF!</definedName>
    <definedName name="___________TEB4">#REF!</definedName>
    <definedName name="___________TOT1">#REF!</definedName>
    <definedName name="___________TOT2">#REF!</definedName>
    <definedName name="___________TOT3">#REF!</definedName>
    <definedName name="___________TOT4">#REF!</definedName>
    <definedName name="___________TOT5">#REF!</definedName>
    <definedName name="___________TOT6">#REF!</definedName>
    <definedName name="___________TOT7">#REF!</definedName>
    <definedName name="___________TP10">#REF!</definedName>
    <definedName name="___________TP5">#REF!</definedName>
    <definedName name="___________TSD2">#REF!</definedName>
    <definedName name="__________A1">[0]!__________A1</definedName>
    <definedName name="__________A10">[0]!__________A10</definedName>
    <definedName name="__________A11">[0]!__________A11</definedName>
    <definedName name="__________A12">[0]!__________A12</definedName>
    <definedName name="__________A13">[0]!__________A13</definedName>
    <definedName name="__________A14">NA()</definedName>
    <definedName name="__________A15">[0]!__________A15</definedName>
    <definedName name="__________A16">[0]!__________A16</definedName>
    <definedName name="__________A17">[0]!__________A17</definedName>
    <definedName name="__________A19">[0]!__________A19</definedName>
    <definedName name="__________A2">[0]!__________A2</definedName>
    <definedName name="__________A20">[0]!__________A20</definedName>
    <definedName name="__________A21">[0]!__________A21</definedName>
    <definedName name="__________A22">[0]!__________A22</definedName>
    <definedName name="__________A23">[0]!__________A23</definedName>
    <definedName name="__________A24">[0]!__________A24</definedName>
    <definedName name="__________A25">[0]!__________A25</definedName>
    <definedName name="__________A3">[0]!__________A3</definedName>
    <definedName name="__________A4">[0]!__________A4</definedName>
    <definedName name="__________A5">[0]!__________A5</definedName>
    <definedName name="__________A6">[0]!__________A6</definedName>
    <definedName name="__________A7">[0]!__________A7</definedName>
    <definedName name="__________A9">[0]!__________A9</definedName>
    <definedName name="__________ACA50">#REF!</definedName>
    <definedName name="__________ACM30">#REF!</definedName>
    <definedName name="__________Ago1">#REF!</definedName>
    <definedName name="__________ATD1">#REF!</definedName>
    <definedName name="__________brv2">#REF!</definedName>
    <definedName name="__________Brz1">#REF!</definedName>
    <definedName name="__________Brz2">#REF!</definedName>
    <definedName name="__________CAP20" localSheetId="8">#REF!</definedName>
    <definedName name="__________CAP20">#REF!</definedName>
    <definedName name="__________CC709">#REF!</definedName>
    <definedName name="__________CCM30">#REF!</definedName>
    <definedName name="__________CMM30">#REF!</definedName>
    <definedName name="__________DAR02">#REF!</definedName>
    <definedName name="__________Dez1">#REF!</definedName>
    <definedName name="__________DND2">#N/A</definedName>
    <definedName name="__________EDA01">#REF!</definedName>
    <definedName name="__________Ext2" localSheetId="8">#REF!</definedName>
    <definedName name="__________Ext2">#REF!</definedName>
    <definedName name="__________Fev1">#N/A</definedName>
    <definedName name="__________HCB5">#REF!</definedName>
    <definedName name="__________Jan1">#N/A</definedName>
    <definedName name="__________Jul1">#REF!</definedName>
    <definedName name="__________Jun1">#REF!</definedName>
    <definedName name="__________ki5" localSheetId="2">#REF!</definedName>
    <definedName name="__________ki5" localSheetId="1">#REF!</definedName>
    <definedName name="__________ki5">#REF!</definedName>
    <definedName name="__________KM406407">#N/A</definedName>
    <definedName name="__________la2">#REF!</definedName>
    <definedName name="__________Mai1">#REF!</definedName>
    <definedName name="__________Mar1">#N/A</definedName>
    <definedName name="__________MFC01">#REF!</definedName>
    <definedName name="__________MOD01">[0]!__________MOD01</definedName>
    <definedName name="__________Nov1">#REF!</definedName>
    <definedName name="__________Obs1">#REF!</definedName>
    <definedName name="__________Obs2">#REF!</definedName>
    <definedName name="__________Out1">#REF!</definedName>
    <definedName name="__________OUT98" localSheetId="12" hidden="1">{#N/A,#N/A,TRUE,"Serviços"}</definedName>
    <definedName name="__________OUT98" localSheetId="6" hidden="1">{#N/A,#N/A,TRUE,"Serviços"}</definedName>
    <definedName name="__________OUT98" localSheetId="8" hidden="1">{#N/A,#N/A,TRUE,"Serviços"}</definedName>
    <definedName name="__________OUT98" localSheetId="5" hidden="1">{#N/A,#N/A,TRUE,"Serviços"}</definedName>
    <definedName name="__________OUT98" localSheetId="2">{#N/A,#N/A,TRUE,"Serviços"}</definedName>
    <definedName name="__________OUT98" localSheetId="1">{#N/A,#N/A,TRUE,"Serviços"}</definedName>
    <definedName name="__________OUT98">{#N/A,#N/A,TRUE,"Serviços"}</definedName>
    <definedName name="__________PCB5">#REF!</definedName>
    <definedName name="__________PCM30">#REF!</definedName>
    <definedName name="__________PL1" localSheetId="8">#REF!</definedName>
    <definedName name="__________PL1" localSheetId="2">#REF!</definedName>
    <definedName name="__________PL1" localSheetId="1">#REF!</definedName>
    <definedName name="__________PL1">#REF!</definedName>
    <definedName name="__________PL1_25" localSheetId="8">#REF!</definedName>
    <definedName name="__________PL1_25">#REF!</definedName>
    <definedName name="__________PLA2">#REF!</definedName>
    <definedName name="__________PM334">#REF!</definedName>
    <definedName name="__________PM335">#REF!</definedName>
    <definedName name="__________PM346">#REF!</definedName>
    <definedName name="__________PM406">#REF!</definedName>
    <definedName name="__________PM412">#REF!</definedName>
    <definedName name="__________PM609">#REF!</definedName>
    <definedName name="__________PM970">#REF!</definedName>
    <definedName name="__________PTB10">#REF!</definedName>
    <definedName name="__________r" localSheetId="8">#REF!</definedName>
    <definedName name="__________r" localSheetId="2">#REF!</definedName>
    <definedName name="__________r" localSheetId="1">#REF!</definedName>
    <definedName name="__________r">#REF!</definedName>
    <definedName name="__________r_25" localSheetId="8">#REF!</definedName>
    <definedName name="__________r_25">#REF!</definedName>
    <definedName name="__________Rbv1" localSheetId="8">#REF!</definedName>
    <definedName name="__________Rbv1">#REF!</definedName>
    <definedName name="__________RP1">[0]!__________RP1</definedName>
    <definedName name="__________SE2">#REF!</definedName>
    <definedName name="__________Set1">#REF!</definedName>
    <definedName name="__________SL6">NA()</definedName>
    <definedName name="__________STC04">#REF!</definedName>
    <definedName name="__________TB10" localSheetId="8">#REF!</definedName>
    <definedName name="__________TB10">#REF!</definedName>
    <definedName name="__________TCB4">#REF!</definedName>
    <definedName name="__________TCB5" localSheetId="8">#REF!</definedName>
    <definedName name="__________TCB5">#REF!</definedName>
    <definedName name="__________tcc4" localSheetId="8">#REF!</definedName>
    <definedName name="__________tcc4">#REF!</definedName>
    <definedName name="__________TCM30">#REF!</definedName>
    <definedName name="__________TEB4">#REF!</definedName>
    <definedName name="__________TOT1">#REF!</definedName>
    <definedName name="__________TOT2">#REF!</definedName>
    <definedName name="__________TOT3">#REF!</definedName>
    <definedName name="__________TOT4">#REF!</definedName>
    <definedName name="__________TOT5">#REF!</definedName>
    <definedName name="__________TOT6">#REF!</definedName>
    <definedName name="__________TOT7">#REF!</definedName>
    <definedName name="__________TP10">#REF!</definedName>
    <definedName name="__________TP5">#REF!</definedName>
    <definedName name="__________TSD2">#REF!</definedName>
    <definedName name="_________A1">#N/A</definedName>
    <definedName name="_________A10">#N/A</definedName>
    <definedName name="_________A11">#N/A</definedName>
    <definedName name="_________A12">#N/A</definedName>
    <definedName name="_________A13">#N/A</definedName>
    <definedName name="_________A14">#N/A</definedName>
    <definedName name="_________A15">#N/A</definedName>
    <definedName name="_________A16">#N/A</definedName>
    <definedName name="_________A17">#N/A</definedName>
    <definedName name="_________A19">#N/A</definedName>
    <definedName name="_________A2">#N/A</definedName>
    <definedName name="_________A20">#N/A</definedName>
    <definedName name="_________A21">#N/A</definedName>
    <definedName name="_________A22">#N/A</definedName>
    <definedName name="_________A23">#N/A</definedName>
    <definedName name="_________A24">#N/A</definedName>
    <definedName name="_________A25">#N/A</definedName>
    <definedName name="_________A3">#N/A</definedName>
    <definedName name="_________A4">#N/A</definedName>
    <definedName name="_________A5">#N/A</definedName>
    <definedName name="_________A6">#N/A</definedName>
    <definedName name="_________A7">#N/A</definedName>
    <definedName name="_________A9">#N/A</definedName>
    <definedName name="_________Abr1">#REF!</definedName>
    <definedName name="_________ACA50">#REF!</definedName>
    <definedName name="_________ACM30">#REF!</definedName>
    <definedName name="_________Ago1">#REF!</definedName>
    <definedName name="_________ATD1">#REF!</definedName>
    <definedName name="_________brv2">#REF!</definedName>
    <definedName name="_________Brz1" localSheetId="2">#REF!</definedName>
    <definedName name="_________Brz1" localSheetId="1">#REF!</definedName>
    <definedName name="_________Brz1">#REF!</definedName>
    <definedName name="_________Brz2" localSheetId="2">#REF!</definedName>
    <definedName name="_________Brz2" localSheetId="1">#REF!</definedName>
    <definedName name="_________Brz2">#REF!</definedName>
    <definedName name="_________CAP20" localSheetId="8">#REF!</definedName>
    <definedName name="_________CAP20">#REF!</definedName>
    <definedName name="_________CC709" localSheetId="2">P.O.!Plan1</definedName>
    <definedName name="_________CC709" localSheetId="1">RESUMO!Plan1</definedName>
    <definedName name="_________CC709">P.O.!Plan1</definedName>
    <definedName name="_________CCM30">#REF!</definedName>
    <definedName name="_________CMM30">#REF!</definedName>
    <definedName name="_________DAR02">#REF!</definedName>
    <definedName name="_________Dez1">#REF!</definedName>
    <definedName name="_________DND2" localSheetId="2">P.O.!Plan1</definedName>
    <definedName name="_________DND2" localSheetId="1">RESUMO!Plan1</definedName>
    <definedName name="_________DND2">P.O.!Plan1</definedName>
    <definedName name="_________EDA01">#REF!</definedName>
    <definedName name="_________Ext2" localSheetId="8">#REF!</definedName>
    <definedName name="_________Ext2">#REF!</definedName>
    <definedName name="_________Ext2_25" localSheetId="8">#REF!</definedName>
    <definedName name="_________Ext2_25">#REF!</definedName>
    <definedName name="_________Fev1">#N/A</definedName>
    <definedName name="_________gf" localSheetId="8" hidden="1">#REF!</definedName>
    <definedName name="_________gf" hidden="1">#REF!</definedName>
    <definedName name="_________HCB5">#REF!</definedName>
    <definedName name="_________Jan1">#N/A</definedName>
    <definedName name="_________Jul1">#REF!</definedName>
    <definedName name="_________Jun1">#REF!</definedName>
    <definedName name="_________ki5" localSheetId="2">#REF!</definedName>
    <definedName name="_________ki5" localSheetId="1">#REF!</definedName>
    <definedName name="_________ki5">#REF!</definedName>
    <definedName name="_________KM406407">#N/A</definedName>
    <definedName name="_________la2">#REF!</definedName>
    <definedName name="_________Mai1">#REF!</definedName>
    <definedName name="_________Mar1">#N/A</definedName>
    <definedName name="_________MFC01">#REF!</definedName>
    <definedName name="_________MNS8418">#REF!</definedName>
    <definedName name="_________MOD01">#N/A</definedName>
    <definedName name="_________Nov1">#REF!</definedName>
    <definedName name="_________Obs1">#REF!</definedName>
    <definedName name="_________Obs2">#REF!</definedName>
    <definedName name="_________op" localSheetId="8" hidden="1">#REF!</definedName>
    <definedName name="_________op" hidden="1">#REF!</definedName>
    <definedName name="_________Out1">#REF!</definedName>
    <definedName name="_________OUT98" localSheetId="12" hidden="1">{#N/A,#N/A,TRUE,"Serviços"}</definedName>
    <definedName name="_________OUT98" localSheetId="6" hidden="1">{#N/A,#N/A,TRUE,"Serviços"}</definedName>
    <definedName name="_________OUT98" localSheetId="8" hidden="1">{#N/A,#N/A,TRUE,"Serviços"}</definedName>
    <definedName name="_________OUT98" localSheetId="5" hidden="1">{#N/A,#N/A,TRUE,"Serviços"}</definedName>
    <definedName name="_________OUT98" localSheetId="2">{#N/A,#N/A,TRUE,"Serviços"}</definedName>
    <definedName name="_________OUT98" localSheetId="1">{#N/A,#N/A,TRUE,"Serviços"}</definedName>
    <definedName name="_________OUT98">{#N/A,#N/A,TRUE,"Serviços"}</definedName>
    <definedName name="_________out99" localSheetId="8" hidden="1">{#N/A,#N/A,TRUE,"Serviços"}</definedName>
    <definedName name="_________out99" hidden="1">{#N/A,#N/A,TRUE,"Serviços"}</definedName>
    <definedName name="_________OUTT98" localSheetId="12" hidden="1">{#N/A,#N/A,TRUE,"Serviços"}</definedName>
    <definedName name="_________OUTT98" localSheetId="6" hidden="1">{#N/A,#N/A,TRUE,"Serviços"}</definedName>
    <definedName name="_________OUTT98" localSheetId="8" hidden="1">{#N/A,#N/A,TRUE,"Serviços"}</definedName>
    <definedName name="_________OUTT98" localSheetId="5" hidden="1">{#N/A,#N/A,TRUE,"Serviços"}</definedName>
    <definedName name="_________OUTT98" localSheetId="2">{#N/A,#N/A,TRUE,"Serviços"}</definedName>
    <definedName name="_________OUTT98" localSheetId="1">{#N/A,#N/A,TRUE,"Serviços"}</definedName>
    <definedName name="_________OUTT98">{#N/A,#N/A,TRUE,"Serviços"}</definedName>
    <definedName name="_________OUTT988" localSheetId="12" hidden="1">{#N/A,#N/A,TRUE,"Serviços"}</definedName>
    <definedName name="_________OUTT988" localSheetId="6" hidden="1">{#N/A,#N/A,TRUE,"Serviços"}</definedName>
    <definedName name="_________OUTT988" localSheetId="8" hidden="1">{#N/A,#N/A,TRUE,"Serviços"}</definedName>
    <definedName name="_________OUTT988" localSheetId="5" hidden="1">{#N/A,#N/A,TRUE,"Serviços"}</definedName>
    <definedName name="_________OUTT988" localSheetId="2">{#N/A,#N/A,TRUE,"Serviços"}</definedName>
    <definedName name="_________OUTT988" localSheetId="1">{#N/A,#N/A,TRUE,"Serviços"}</definedName>
    <definedName name="_________OUTT988">{#N/A,#N/A,TRUE,"Serviços"}</definedName>
    <definedName name="_________PCB5">#REF!</definedName>
    <definedName name="_________PCM30">#REF!</definedName>
    <definedName name="_________PL1" localSheetId="8">#REF!</definedName>
    <definedName name="_________PL1" localSheetId="2">#REF!</definedName>
    <definedName name="_________PL1" localSheetId="1">#REF!</definedName>
    <definedName name="_________PL1">#REF!</definedName>
    <definedName name="_________PLA2">#REF!</definedName>
    <definedName name="_________planilha" hidden="1">{#N/A,#N/A,TRUE,"Serviços"}</definedName>
    <definedName name="_________PM334">#REF!</definedName>
    <definedName name="_________PM335">#REF!</definedName>
    <definedName name="_________PM346">#REF!</definedName>
    <definedName name="_________PM406">#REF!</definedName>
    <definedName name="_________PM412">#REF!</definedName>
    <definedName name="_________PM609">#REF!</definedName>
    <definedName name="_________PM970">#REF!</definedName>
    <definedName name="_________PTB10">#REF!</definedName>
    <definedName name="_________r" localSheetId="8">#REF!</definedName>
    <definedName name="_________r" localSheetId="2">#REF!</definedName>
    <definedName name="_________r" localSheetId="1">#REF!</definedName>
    <definedName name="_________r">#REF!</definedName>
    <definedName name="_________r_25" localSheetId="8">#REF!</definedName>
    <definedName name="_________r_25">#REF!</definedName>
    <definedName name="_________Rbv1" localSheetId="8">#REF!</definedName>
    <definedName name="_________Rbv1">#REF!</definedName>
    <definedName name="_________RP1">#N/A</definedName>
    <definedName name="_________SE2">#REF!</definedName>
    <definedName name="_________Set1">#REF!</definedName>
    <definedName name="_________SL6">NA()</definedName>
    <definedName name="_________STC04">#REF!</definedName>
    <definedName name="_________TB10" localSheetId="8">#REF!</definedName>
    <definedName name="_________TB10">#REF!</definedName>
    <definedName name="_________TCB4">#REF!</definedName>
    <definedName name="_________TCB5" localSheetId="8">#REF!</definedName>
    <definedName name="_________TCB5">#REF!</definedName>
    <definedName name="_________tcc4" localSheetId="8">#REF!</definedName>
    <definedName name="_________tcc4">#REF!</definedName>
    <definedName name="_________TCM30">#REF!</definedName>
    <definedName name="_________TEB4">#REF!</definedName>
    <definedName name="_________TOT1">#REF!</definedName>
    <definedName name="_________TOT2">#REF!</definedName>
    <definedName name="_________TOT3">#REF!</definedName>
    <definedName name="_________TOT4">#REF!</definedName>
    <definedName name="_________TOT5">#REF!</definedName>
    <definedName name="_________TOT6">#REF!</definedName>
    <definedName name="_________TOT7">#REF!</definedName>
    <definedName name="_________TP10" localSheetId="2">#REF!</definedName>
    <definedName name="_________TP10" localSheetId="1">#REF!</definedName>
    <definedName name="_________TP10">#REF!</definedName>
    <definedName name="_________TP5" localSheetId="2">#REF!</definedName>
    <definedName name="_________TP5" localSheetId="1">#REF!</definedName>
    <definedName name="_________TP5">#REF!</definedName>
    <definedName name="_________TSD2">#REF!</definedName>
    <definedName name="________A1">#REF!</definedName>
    <definedName name="________A10">#REF!</definedName>
    <definedName name="________A11">#REF!</definedName>
    <definedName name="________A12">#REF!</definedName>
    <definedName name="________A13">#REF!</definedName>
    <definedName name="________A14">#REF!</definedName>
    <definedName name="________A15">#REF!</definedName>
    <definedName name="________A16">#REF!</definedName>
    <definedName name="________A17">#REF!</definedName>
    <definedName name="________A19">#REF!</definedName>
    <definedName name="________A2">#REF!</definedName>
    <definedName name="________A20">#REF!</definedName>
    <definedName name="________A21">#REF!</definedName>
    <definedName name="________A22">#REF!</definedName>
    <definedName name="________A23">#REF!</definedName>
    <definedName name="________A24">#REF!</definedName>
    <definedName name="________A25">#REF!</definedName>
    <definedName name="________A3">#REF!</definedName>
    <definedName name="________A4">#REF!</definedName>
    <definedName name="________A5">#REF!</definedName>
    <definedName name="________A6">#REF!</definedName>
    <definedName name="________A7">#REF!</definedName>
    <definedName name="________A9">#REF!</definedName>
    <definedName name="________Abr1">#REF!</definedName>
    <definedName name="________ACA50">#REF!</definedName>
    <definedName name="________ACM30">#REF!</definedName>
    <definedName name="________Ago1">#REF!</definedName>
    <definedName name="________ATD1">#REF!</definedName>
    <definedName name="________brv2">#REF!</definedName>
    <definedName name="________Brz1">#REF!</definedName>
    <definedName name="________Brz2">#REF!</definedName>
    <definedName name="________CAP20" localSheetId="8">#REF!</definedName>
    <definedName name="________CAP20">#REF!</definedName>
    <definedName name="________CC709" localSheetId="2">P.O.!Plan1</definedName>
    <definedName name="________CC709" localSheetId="1">RESUMO!Plan1</definedName>
    <definedName name="________CC709">P.O.!Plan1</definedName>
    <definedName name="________CCM30">#REF!</definedName>
    <definedName name="________CMM30">#REF!</definedName>
    <definedName name="________DAR02">#REF!</definedName>
    <definedName name="________Dez1">#REF!</definedName>
    <definedName name="________DIV1004" localSheetId="2">#REF!</definedName>
    <definedName name="________DIV1004" localSheetId="1">#REF!</definedName>
    <definedName name="________DIV1004">#REF!</definedName>
    <definedName name="________DIV1015" localSheetId="2">#REF!</definedName>
    <definedName name="________DIV1015" localSheetId="1">#REF!</definedName>
    <definedName name="________DIV1015">#REF!</definedName>
    <definedName name="________DIV1039" localSheetId="2">#REF!</definedName>
    <definedName name="________DIV1039" localSheetId="1">#REF!</definedName>
    <definedName name="________DIV1039">#REF!</definedName>
    <definedName name="________DIV1050" localSheetId="2">#REF!</definedName>
    <definedName name="________DIV1050" localSheetId="1">#REF!</definedName>
    <definedName name="________DIV1050">#REF!</definedName>
    <definedName name="________DIV278" localSheetId="2">#REF!</definedName>
    <definedName name="________DIV278" localSheetId="1">#REF!</definedName>
    <definedName name="________DIV278">#REF!</definedName>
    <definedName name="________DIV279" localSheetId="2">#REF!</definedName>
    <definedName name="________DIV279" localSheetId="1">#REF!</definedName>
    <definedName name="________DIV279">#REF!</definedName>
    <definedName name="________DIV45" localSheetId="2">#REF!</definedName>
    <definedName name="________DIV45" localSheetId="1">#REF!</definedName>
    <definedName name="________DIV45">#REF!</definedName>
    <definedName name="________DIV450" localSheetId="2">#REF!</definedName>
    <definedName name="________DIV450" localSheetId="1">#REF!</definedName>
    <definedName name="________DIV450">#REF!</definedName>
    <definedName name="________DIV709" localSheetId="2">#REF!</definedName>
    <definedName name="________DIV709" localSheetId="1">#REF!</definedName>
    <definedName name="________DIV709">#REF!</definedName>
    <definedName name="________DIV710" localSheetId="2">#REF!</definedName>
    <definedName name="________DIV710" localSheetId="1">#REF!</definedName>
    <definedName name="________DIV710">#REF!</definedName>
    <definedName name="________DIV711" localSheetId="2">#REF!</definedName>
    <definedName name="________DIV711" localSheetId="1">#REF!</definedName>
    <definedName name="________DIV711">#REF!</definedName>
    <definedName name="________DIV718" localSheetId="2">#REF!</definedName>
    <definedName name="________DIV718" localSheetId="1">#REF!</definedName>
    <definedName name="________DIV718">#REF!</definedName>
    <definedName name="________DIV719" localSheetId="2">#REF!</definedName>
    <definedName name="________DIV719" localSheetId="1">#REF!</definedName>
    <definedName name="________DIV719">#REF!</definedName>
    <definedName name="________DIV720" localSheetId="2">#REF!</definedName>
    <definedName name="________DIV720" localSheetId="1">#REF!</definedName>
    <definedName name="________DIV720">#REF!</definedName>
    <definedName name="________DIV819" localSheetId="2">#REF!</definedName>
    <definedName name="________DIV819" localSheetId="1">#REF!</definedName>
    <definedName name="________DIV819">#REF!</definedName>
    <definedName name="________DIV947" localSheetId="2">#REF!</definedName>
    <definedName name="________DIV947" localSheetId="1">#REF!</definedName>
    <definedName name="________DIV947">#REF!</definedName>
    <definedName name="________DND2" localSheetId="2">P.O.!Plan1</definedName>
    <definedName name="________DND2" localSheetId="1">RESUMO!Plan1</definedName>
    <definedName name="________DND2">P.O.!Plan1</definedName>
    <definedName name="________EDA01">#REF!</definedName>
    <definedName name="________Ext2" localSheetId="8">#REF!</definedName>
    <definedName name="________Ext2">#REF!</definedName>
    <definedName name="________Fev1">#REF!</definedName>
    <definedName name="________HCB5">#REF!</definedName>
    <definedName name="________Jan1">#REF!</definedName>
    <definedName name="________Jul1">#REF!</definedName>
    <definedName name="________Jun1">#REF!</definedName>
    <definedName name="________ki5" localSheetId="2">#REF!</definedName>
    <definedName name="________ki5" localSheetId="1">#REF!</definedName>
    <definedName name="________ki5">#REF!</definedName>
    <definedName name="________KM406407" localSheetId="2">#REF!</definedName>
    <definedName name="________KM406407" localSheetId="1">#REF!</definedName>
    <definedName name="________KM406407">#REF!</definedName>
    <definedName name="________la2">#REF!</definedName>
    <definedName name="________LO1004" localSheetId="2">#REF!</definedName>
    <definedName name="________LO1004" localSheetId="1">#REF!</definedName>
    <definedName name="________LO1004">#REF!</definedName>
    <definedName name="________LO1015" localSheetId="2">#REF!</definedName>
    <definedName name="________LO1015" localSheetId="1">#REF!</definedName>
    <definedName name="________LO1015">#REF!</definedName>
    <definedName name="________LO1039" localSheetId="2">#REF!</definedName>
    <definedName name="________LO1039" localSheetId="1">#REF!</definedName>
    <definedName name="________LO1039">#REF!</definedName>
    <definedName name="________LO1050" localSheetId="2">#REF!</definedName>
    <definedName name="________LO1050" localSheetId="1">#REF!</definedName>
    <definedName name="________LO1050">#REF!</definedName>
    <definedName name="________LO278" localSheetId="2">#REF!</definedName>
    <definedName name="________LO278" localSheetId="1">#REF!</definedName>
    <definedName name="________LO278">#REF!</definedName>
    <definedName name="________LO279" localSheetId="2">#REF!</definedName>
    <definedName name="________LO279" localSheetId="1">#REF!</definedName>
    <definedName name="________LO279">#REF!</definedName>
    <definedName name="________LO450" localSheetId="2">#REF!</definedName>
    <definedName name="________LO450" localSheetId="1">#REF!</definedName>
    <definedName name="________LO450">#REF!</definedName>
    <definedName name="________LO709" localSheetId="2">#REF!</definedName>
    <definedName name="________LO709" localSheetId="1">#REF!</definedName>
    <definedName name="________LO709">#REF!</definedName>
    <definedName name="________LO710" localSheetId="2">#REF!</definedName>
    <definedName name="________LO710" localSheetId="1">#REF!</definedName>
    <definedName name="________LO710">#REF!</definedName>
    <definedName name="________LO711" localSheetId="2">#REF!</definedName>
    <definedName name="________LO711" localSheetId="1">#REF!</definedName>
    <definedName name="________LO711">#REF!</definedName>
    <definedName name="________LO719" localSheetId="2">#REF!</definedName>
    <definedName name="________LO719" localSheetId="1">#REF!</definedName>
    <definedName name="________LO719">#REF!</definedName>
    <definedName name="________LO720" localSheetId="2">#REF!</definedName>
    <definedName name="________LO720" localSheetId="1">#REF!</definedName>
    <definedName name="________LO720">#REF!</definedName>
    <definedName name="________LO819" localSheetId="2">#REF!</definedName>
    <definedName name="________LO819" localSheetId="1">#REF!</definedName>
    <definedName name="________LO819">#REF!</definedName>
    <definedName name="________LO947" localSheetId="2">#REF!</definedName>
    <definedName name="________LO947" localSheetId="1">#REF!</definedName>
    <definedName name="________LO947">#REF!</definedName>
    <definedName name="________Mai1">#REF!</definedName>
    <definedName name="________Mar1">#REF!</definedName>
    <definedName name="________ME1004" localSheetId="2">#REF!</definedName>
    <definedName name="________ME1004" localSheetId="1">#REF!</definedName>
    <definedName name="________ME1004">#REF!</definedName>
    <definedName name="________ME1015" localSheetId="2">#REF!</definedName>
    <definedName name="________ME1015" localSheetId="1">#REF!</definedName>
    <definedName name="________ME1015">#REF!</definedName>
    <definedName name="________ME1039" localSheetId="2">#REF!</definedName>
    <definedName name="________ME1039" localSheetId="1">#REF!</definedName>
    <definedName name="________ME1039">#REF!</definedName>
    <definedName name="________ME1050" localSheetId="2">#REF!</definedName>
    <definedName name="________ME1050" localSheetId="1">#REF!</definedName>
    <definedName name="________ME1050">#REF!</definedName>
    <definedName name="________ME278" localSheetId="2">#REF!</definedName>
    <definedName name="________ME278" localSheetId="1">#REF!</definedName>
    <definedName name="________ME278">#REF!</definedName>
    <definedName name="________ME279" localSheetId="2">#REF!</definedName>
    <definedName name="________ME279" localSheetId="1">#REF!</definedName>
    <definedName name="________ME279">#REF!</definedName>
    <definedName name="________ME450" localSheetId="2">#REF!</definedName>
    <definedName name="________ME450" localSheetId="1">#REF!</definedName>
    <definedName name="________ME450">#REF!</definedName>
    <definedName name="________ME709" localSheetId="2">#REF!</definedName>
    <definedName name="________ME709" localSheetId="1">#REF!</definedName>
    <definedName name="________ME709">#REF!</definedName>
    <definedName name="________ME710" localSheetId="2">#REF!</definedName>
    <definedName name="________ME710" localSheetId="1">#REF!</definedName>
    <definedName name="________ME710">#REF!</definedName>
    <definedName name="________ME711" localSheetId="2">#REF!</definedName>
    <definedName name="________ME711" localSheetId="1">#REF!</definedName>
    <definedName name="________ME711">#REF!</definedName>
    <definedName name="________ME719" localSheetId="2">#REF!</definedName>
    <definedName name="________ME719" localSheetId="1">#REF!</definedName>
    <definedName name="________ME719">#REF!</definedName>
    <definedName name="________ME720" localSheetId="2">#REF!</definedName>
    <definedName name="________ME720" localSheetId="1">#REF!</definedName>
    <definedName name="________ME720">#REF!</definedName>
    <definedName name="________ME819" localSheetId="2">#REF!</definedName>
    <definedName name="________ME819" localSheetId="1">#REF!</definedName>
    <definedName name="________ME819">#REF!</definedName>
    <definedName name="________ME947" localSheetId="2">#REF!</definedName>
    <definedName name="________ME947" localSheetId="1">#REF!</definedName>
    <definedName name="________ME947">#REF!</definedName>
    <definedName name="________MFC01">#REF!</definedName>
    <definedName name="________MNS8418" localSheetId="2">P.O.!Plan1</definedName>
    <definedName name="________MNS8418" localSheetId="1">RESUMO!Plan1</definedName>
    <definedName name="________MNS8418">P.O.!Plan1</definedName>
    <definedName name="________MOD01">#REF!</definedName>
    <definedName name="________Nov1">#REF!</definedName>
    <definedName name="________Obs1" localSheetId="2">#REF!</definedName>
    <definedName name="________Obs1" localSheetId="1">#REF!</definedName>
    <definedName name="________Obs1">#REF!</definedName>
    <definedName name="________Obs2" localSheetId="2">#REF!</definedName>
    <definedName name="________Obs2" localSheetId="1">#REF!</definedName>
    <definedName name="________Obs2">#REF!</definedName>
    <definedName name="________Out1">#REF!</definedName>
    <definedName name="________OUT98" localSheetId="12" hidden="1">{#N/A,#N/A,TRUE,"Serviços"}</definedName>
    <definedName name="________OUT98" localSheetId="6" hidden="1">{#N/A,#N/A,TRUE,"Serviços"}</definedName>
    <definedName name="________OUT98" localSheetId="8" hidden="1">{#N/A,#N/A,TRUE,"Serviços"}</definedName>
    <definedName name="________OUT98" localSheetId="5" hidden="1">{#N/A,#N/A,TRUE,"Serviços"}</definedName>
    <definedName name="________OUT98" localSheetId="2">{#N/A,#N/A,TRUE,"Serviços"}</definedName>
    <definedName name="________OUT98" localSheetId="1">{#N/A,#N/A,TRUE,"Serviços"}</definedName>
    <definedName name="________OUT98">{#N/A,#N/A,TRUE,"Serviços"}</definedName>
    <definedName name="________out99" localSheetId="8" hidden="1">{#N/A,#N/A,TRUE,"Serviços"}</definedName>
    <definedName name="________out99" hidden="1">{#N/A,#N/A,TRUE,"Serviços"}</definedName>
    <definedName name="________OUTTT98" localSheetId="12" hidden="1">{#N/A,#N/A,TRUE,"Serviços"}</definedName>
    <definedName name="________OUTTT98" localSheetId="6" hidden="1">{#N/A,#N/A,TRUE,"Serviços"}</definedName>
    <definedName name="________OUTTT98" localSheetId="8" hidden="1">{#N/A,#N/A,TRUE,"Serviços"}</definedName>
    <definedName name="________OUTTT98" localSheetId="5" hidden="1">{#N/A,#N/A,TRUE,"Serviços"}</definedName>
    <definedName name="________OUTTT98" localSheetId="2">{#N/A,#N/A,TRUE,"Serviços"}</definedName>
    <definedName name="________OUTTT98" localSheetId="1">{#N/A,#N/A,TRUE,"Serviços"}</definedName>
    <definedName name="________OUTTT98">{#N/A,#N/A,TRUE,"Serviços"}</definedName>
    <definedName name="________PCB5">#REF!</definedName>
    <definedName name="________PCM30">#REF!</definedName>
    <definedName name="________PL1" localSheetId="8">#REF!</definedName>
    <definedName name="________PL1" localSheetId="2">#REF!</definedName>
    <definedName name="________PL1" localSheetId="1">#REF!</definedName>
    <definedName name="________PL1">#REF!</definedName>
    <definedName name="________PL1_25" localSheetId="8">#REF!</definedName>
    <definedName name="________PL1_25">#REF!</definedName>
    <definedName name="________PLA2">#REF!</definedName>
    <definedName name="________PM334">#REF!</definedName>
    <definedName name="________PM335">#REF!</definedName>
    <definedName name="________PM346">#REF!</definedName>
    <definedName name="________PM406">#REF!</definedName>
    <definedName name="________PM412">#REF!</definedName>
    <definedName name="________PM609">#REF!</definedName>
    <definedName name="________PM970">#REF!</definedName>
    <definedName name="________PR1004" localSheetId="2">#REF!</definedName>
    <definedName name="________PR1004" localSheetId="1">#REF!</definedName>
    <definedName name="________PR1004">#REF!</definedName>
    <definedName name="________PR1015" localSheetId="2">#REF!</definedName>
    <definedName name="________PR1015" localSheetId="1">#REF!</definedName>
    <definedName name="________PR1015">#REF!</definedName>
    <definedName name="________PR1039" localSheetId="2">#REF!</definedName>
    <definedName name="________PR1039" localSheetId="1">#REF!</definedName>
    <definedName name="________PR1039">#REF!</definedName>
    <definedName name="________PR1050" localSheetId="2">#REF!</definedName>
    <definedName name="________PR1050" localSheetId="1">#REF!</definedName>
    <definedName name="________PR1050">#REF!</definedName>
    <definedName name="________PR278" localSheetId="2">#REF!</definedName>
    <definedName name="________PR278" localSheetId="1">#REF!</definedName>
    <definedName name="________PR278">#REF!</definedName>
    <definedName name="________PR279" localSheetId="2">#REF!</definedName>
    <definedName name="________PR279" localSheetId="1">#REF!</definedName>
    <definedName name="________PR279">#REF!</definedName>
    <definedName name="________PR450" localSheetId="2">#REF!</definedName>
    <definedName name="________PR450" localSheetId="1">#REF!</definedName>
    <definedName name="________PR450">#REF!</definedName>
    <definedName name="________PR709" localSheetId="2">#REF!</definedName>
    <definedName name="________PR709" localSheetId="1">#REF!</definedName>
    <definedName name="________PR709">#REF!</definedName>
    <definedName name="________PR710" localSheetId="2">#REF!</definedName>
    <definedName name="________PR710" localSheetId="1">#REF!</definedName>
    <definedName name="________PR710">#REF!</definedName>
    <definedName name="________PR711" localSheetId="2">#REF!</definedName>
    <definedName name="________PR711" localSheetId="1">#REF!</definedName>
    <definedName name="________PR711">#REF!</definedName>
    <definedName name="________PR719" localSheetId="2">#REF!</definedName>
    <definedName name="________PR719" localSheetId="1">#REF!</definedName>
    <definedName name="________PR719">#REF!</definedName>
    <definedName name="________PR720" localSheetId="2">#REF!</definedName>
    <definedName name="________PR720" localSheetId="1">#REF!</definedName>
    <definedName name="________PR720">#REF!</definedName>
    <definedName name="________PR819" localSheetId="2">#REF!</definedName>
    <definedName name="________PR819" localSheetId="1">#REF!</definedName>
    <definedName name="________PR819">#REF!</definedName>
    <definedName name="________PR947" localSheetId="2">#REF!</definedName>
    <definedName name="________PR947" localSheetId="1">#REF!</definedName>
    <definedName name="________PR947">#REF!</definedName>
    <definedName name="________PTB10">#REF!</definedName>
    <definedName name="________r" localSheetId="8">#REF!</definedName>
    <definedName name="________r" localSheetId="2">#REF!</definedName>
    <definedName name="________r" localSheetId="1">#REF!</definedName>
    <definedName name="________r">#REF!</definedName>
    <definedName name="________r_25" localSheetId="8">#REF!</definedName>
    <definedName name="________r_25">#REF!</definedName>
    <definedName name="________Rbv1" localSheetId="8">#REF!</definedName>
    <definedName name="________Rbv1">#REF!</definedName>
    <definedName name="________RP1">#REF!</definedName>
    <definedName name="________SE2">#REF!</definedName>
    <definedName name="________Set1">#REF!</definedName>
    <definedName name="________SL6">NA()</definedName>
    <definedName name="________STC04">#REF!</definedName>
    <definedName name="________TB10" localSheetId="8">#REF!</definedName>
    <definedName name="________TB10">#REF!</definedName>
    <definedName name="________TCB4">#REF!</definedName>
    <definedName name="________TCB5" localSheetId="8">#REF!</definedName>
    <definedName name="________TCB5">#REF!</definedName>
    <definedName name="________tcc4" localSheetId="8">#REF!</definedName>
    <definedName name="________tcc4">#REF!</definedName>
    <definedName name="________TCM30">#REF!</definedName>
    <definedName name="________TEB4">#REF!</definedName>
    <definedName name="________TOT1">#REF!</definedName>
    <definedName name="________TOT2">#REF!</definedName>
    <definedName name="________TOT3">#REF!</definedName>
    <definedName name="________TOT4">#REF!</definedName>
    <definedName name="________TOT5">#REF!</definedName>
    <definedName name="________TOT6">#REF!</definedName>
    <definedName name="________TOT7">#REF!</definedName>
    <definedName name="________TP10">#REF!</definedName>
    <definedName name="________TP5">#REF!</definedName>
    <definedName name="________TSD2">#REF!</definedName>
    <definedName name="________TT102">#REF!</definedName>
    <definedName name="________TT107">#REF!</definedName>
    <definedName name="________TT121">#REF!</definedName>
    <definedName name="________TT123">#REF!</definedName>
    <definedName name="________TT19">#REF!</definedName>
    <definedName name="________TT20">#REF!</definedName>
    <definedName name="________TT21">#REF!</definedName>
    <definedName name="________TT22">#REF!</definedName>
    <definedName name="________TT26">#REF!</definedName>
    <definedName name="________TT27">#REF!</definedName>
    <definedName name="________TT28">#REF!</definedName>
    <definedName name="________TT30">#REF!</definedName>
    <definedName name="________TT31">#REF!</definedName>
    <definedName name="________TT32">#REF!</definedName>
    <definedName name="________TT33">#REF!</definedName>
    <definedName name="________TT34">#REF!</definedName>
    <definedName name="________TT36">#REF!</definedName>
    <definedName name="________TT37">#REF!</definedName>
    <definedName name="________TT38">#REF!</definedName>
    <definedName name="________TT39">#REF!</definedName>
    <definedName name="________TT40">#REF!</definedName>
    <definedName name="________TT5">#REF!</definedName>
    <definedName name="________TT52">#REF!</definedName>
    <definedName name="________TT53">#REF!</definedName>
    <definedName name="________TT54">#REF!</definedName>
    <definedName name="________TT55">#REF!</definedName>
    <definedName name="________TT6">#REF!</definedName>
    <definedName name="________TT60">#REF!</definedName>
    <definedName name="________TT61">#REF!</definedName>
    <definedName name="________TT69">#REF!</definedName>
    <definedName name="________TT7">#REF!</definedName>
    <definedName name="________TT70">#REF!</definedName>
    <definedName name="________TT71">#REF!</definedName>
    <definedName name="________TT74">#REF!</definedName>
    <definedName name="________TT75">#REF!</definedName>
    <definedName name="________TT76">#REF!</definedName>
    <definedName name="________TT77">#REF!</definedName>
    <definedName name="________TT78">#REF!</definedName>
    <definedName name="________TT79">#REF!</definedName>
    <definedName name="________TT94">#REF!</definedName>
    <definedName name="________TT95">#REF!</definedName>
    <definedName name="________TT97">#REF!</definedName>
    <definedName name="_______A1">#REF!</definedName>
    <definedName name="_______A10">#REF!</definedName>
    <definedName name="_______A11">#REF!</definedName>
    <definedName name="_______A12">#REF!</definedName>
    <definedName name="_______A13">#REF!</definedName>
    <definedName name="_______A14">#REF!</definedName>
    <definedName name="_______A15">#REF!</definedName>
    <definedName name="_______A16">#REF!</definedName>
    <definedName name="_______A17">#REF!</definedName>
    <definedName name="_______A19">#REF!</definedName>
    <definedName name="_______A2">#REF!</definedName>
    <definedName name="_______A20">#REF!</definedName>
    <definedName name="_______A21">#REF!</definedName>
    <definedName name="_______A22">#REF!</definedName>
    <definedName name="_______A23">#REF!</definedName>
    <definedName name="_______A24">#REF!</definedName>
    <definedName name="_______A25">#REF!</definedName>
    <definedName name="_______A3">#REF!</definedName>
    <definedName name="_______A4">#REF!</definedName>
    <definedName name="_______A5">#REF!</definedName>
    <definedName name="_______A6">#REF!</definedName>
    <definedName name="_______A7">#REF!</definedName>
    <definedName name="_______A9">#REF!</definedName>
    <definedName name="_______Abr1">#REF!</definedName>
    <definedName name="_______ACA25">#REF!</definedName>
    <definedName name="_______ACA50">#REF!</definedName>
    <definedName name="_______ACM30">#REF!</definedName>
    <definedName name="_______Ago1">#REF!</definedName>
    <definedName name="_______arg13">"$#REF!.$H$31"</definedName>
    <definedName name="_______arg16">"$#REF!.$H$55"</definedName>
    <definedName name="_______ATD1">#REF!</definedName>
    <definedName name="_______BDI1">#REF!</definedName>
    <definedName name="_______brv2">#REF!</definedName>
    <definedName name="_______Brz1">#REF!</definedName>
    <definedName name="_______Brz2">#REF!</definedName>
    <definedName name="_______cab1" localSheetId="8">#REF!</definedName>
    <definedName name="_______cab1">#REF!</definedName>
    <definedName name="_______CAP20" localSheetId="8">#REF!</definedName>
    <definedName name="_______CAP20">#REF!</definedName>
    <definedName name="_______CC709" localSheetId="2">P.O.!Plan1</definedName>
    <definedName name="_______CC709" localSheetId="1">RESUMO!Plan1</definedName>
    <definedName name="_______CC709">P.O.!Plan1</definedName>
    <definedName name="_______CC947" localSheetId="2">P.O.!Plan1</definedName>
    <definedName name="_______CC947" localSheetId="1">RESUMO!Plan1</definedName>
    <definedName name="_______CC947">P.O.!Plan1</definedName>
    <definedName name="_______CCM30">#REF!</definedName>
    <definedName name="_______CMM30">#REF!</definedName>
    <definedName name="_______DAR02">#REF!</definedName>
    <definedName name="_______Dez1">#REF!</definedName>
    <definedName name="_______DIV1004" localSheetId="2">#REF!</definedName>
    <definedName name="_______DIV1004" localSheetId="1">#REF!</definedName>
    <definedName name="_______DIV1004">#REF!</definedName>
    <definedName name="_______DIV1015" localSheetId="2">#REF!</definedName>
    <definedName name="_______DIV1015" localSheetId="1">#REF!</definedName>
    <definedName name="_______DIV1015">#REF!</definedName>
    <definedName name="_______DIV1039" localSheetId="2">#REF!</definedName>
    <definedName name="_______DIV1039" localSheetId="1">#REF!</definedName>
    <definedName name="_______DIV1039">#REF!</definedName>
    <definedName name="_______DIV1050" localSheetId="2">#REF!</definedName>
    <definedName name="_______DIV1050" localSheetId="1">#REF!</definedName>
    <definedName name="_______DIV1050">#REF!</definedName>
    <definedName name="_______DIV278" localSheetId="2">#REF!</definedName>
    <definedName name="_______DIV278" localSheetId="1">#REF!</definedName>
    <definedName name="_______DIV278">#REF!</definedName>
    <definedName name="_______DIV279" localSheetId="2">#REF!</definedName>
    <definedName name="_______DIV279" localSheetId="1">#REF!</definedName>
    <definedName name="_______DIV279">#REF!</definedName>
    <definedName name="_______DIV45" localSheetId="2">#REF!</definedName>
    <definedName name="_______DIV45" localSheetId="1">#REF!</definedName>
    <definedName name="_______DIV45">#REF!</definedName>
    <definedName name="_______DIV450" localSheetId="2">#REF!</definedName>
    <definedName name="_______DIV450" localSheetId="1">#REF!</definedName>
    <definedName name="_______DIV450">#REF!</definedName>
    <definedName name="_______DIV709" localSheetId="2">#REF!</definedName>
    <definedName name="_______DIV709" localSheetId="1">#REF!</definedName>
    <definedName name="_______DIV709">#REF!</definedName>
    <definedName name="_______DIV710" localSheetId="2">#REF!</definedName>
    <definedName name="_______DIV710" localSheetId="1">#REF!</definedName>
    <definedName name="_______DIV710">#REF!</definedName>
    <definedName name="_______DIV711" localSheetId="2">#REF!</definedName>
    <definedName name="_______DIV711" localSheetId="1">#REF!</definedName>
    <definedName name="_______DIV711">#REF!</definedName>
    <definedName name="_______DIV718" localSheetId="2">#REF!</definedName>
    <definedName name="_______DIV718" localSheetId="1">#REF!</definedName>
    <definedName name="_______DIV718">#REF!</definedName>
    <definedName name="_______DIV719" localSheetId="2">#REF!</definedName>
    <definedName name="_______DIV719" localSheetId="1">#REF!</definedName>
    <definedName name="_______DIV719">#REF!</definedName>
    <definedName name="_______DIV720" localSheetId="2">#REF!</definedName>
    <definedName name="_______DIV720" localSheetId="1">#REF!</definedName>
    <definedName name="_______DIV720">#REF!</definedName>
    <definedName name="_______DIV819" localSheetId="2">#REF!</definedName>
    <definedName name="_______DIV819" localSheetId="1">#REF!</definedName>
    <definedName name="_______DIV819">#REF!</definedName>
    <definedName name="_______DIV947" localSheetId="2">#REF!</definedName>
    <definedName name="_______DIV947" localSheetId="1">#REF!</definedName>
    <definedName name="_______DIV947">#REF!</definedName>
    <definedName name="_______DND2" localSheetId="2">P.O.!Plan1</definedName>
    <definedName name="_______DND2" localSheetId="1">RESUMO!Plan1</definedName>
    <definedName name="_______DND2">P.O.!Plan1</definedName>
    <definedName name="_______EDA01">#REF!</definedName>
    <definedName name="_______Ext2" localSheetId="8">#REF!</definedName>
    <definedName name="_______Ext2">#REF!</definedName>
    <definedName name="_______Fev1">#REF!</definedName>
    <definedName name="_______HCB5">#REF!</definedName>
    <definedName name="_______Jan1">#REF!</definedName>
    <definedName name="_______JAZ1" localSheetId="8">#REF!</definedName>
    <definedName name="_______JAZ1">#REF!</definedName>
    <definedName name="_______JAZ11" localSheetId="8">#REF!</definedName>
    <definedName name="_______JAZ11">#REF!</definedName>
    <definedName name="_______JAZ2" localSheetId="8">#REF!</definedName>
    <definedName name="_______JAZ2">#REF!</definedName>
    <definedName name="_______JAZ22" localSheetId="8">#REF!</definedName>
    <definedName name="_______JAZ22">#REF!</definedName>
    <definedName name="_______JAZ3" localSheetId="8">#REF!</definedName>
    <definedName name="_______JAZ3">#REF!</definedName>
    <definedName name="_______JAZ33" localSheetId="8">#REF!</definedName>
    <definedName name="_______JAZ33">#REF!</definedName>
    <definedName name="_______Jul1">#REF!</definedName>
    <definedName name="_______Jun1">#REF!</definedName>
    <definedName name="_______ki5" localSheetId="2">#REF!</definedName>
    <definedName name="_______ki5" localSheetId="1">#REF!</definedName>
    <definedName name="_______ki5">#REF!</definedName>
    <definedName name="_______KM406407" localSheetId="8">#REF!</definedName>
    <definedName name="_______KM406407" localSheetId="2">#REF!</definedName>
    <definedName name="_______KM406407" localSheetId="1">#REF!</definedName>
    <definedName name="_______KM406407">#REF!</definedName>
    <definedName name="_______la2">#REF!</definedName>
    <definedName name="_______LO1004" localSheetId="2">#REF!</definedName>
    <definedName name="_______LO1004" localSheetId="1">#REF!</definedName>
    <definedName name="_______LO1004">#REF!</definedName>
    <definedName name="_______LO1015" localSheetId="2">#REF!</definedName>
    <definedName name="_______LO1015" localSheetId="1">#REF!</definedName>
    <definedName name="_______LO1015">#REF!</definedName>
    <definedName name="_______LO1039" localSheetId="2">#REF!</definedName>
    <definedName name="_______LO1039" localSheetId="1">#REF!</definedName>
    <definedName name="_______LO1039">#REF!</definedName>
    <definedName name="_______LO1050" localSheetId="2">#REF!</definedName>
    <definedName name="_______LO1050" localSheetId="1">#REF!</definedName>
    <definedName name="_______LO1050">#REF!</definedName>
    <definedName name="_______LO278" localSheetId="2">#REF!</definedName>
    <definedName name="_______LO278" localSheetId="1">#REF!</definedName>
    <definedName name="_______LO278">#REF!</definedName>
    <definedName name="_______LO279" localSheetId="2">#REF!</definedName>
    <definedName name="_______LO279" localSheetId="1">#REF!</definedName>
    <definedName name="_______LO279">#REF!</definedName>
    <definedName name="_______LO450" localSheetId="2">#REF!</definedName>
    <definedName name="_______LO450" localSheetId="1">#REF!</definedName>
    <definedName name="_______LO450">#REF!</definedName>
    <definedName name="_______LO709" localSheetId="2">#REF!</definedName>
    <definedName name="_______LO709" localSheetId="1">#REF!</definedName>
    <definedName name="_______LO709">#REF!</definedName>
    <definedName name="_______LO710" localSheetId="2">#REF!</definedName>
    <definedName name="_______LO710" localSheetId="1">#REF!</definedName>
    <definedName name="_______LO710">#REF!</definedName>
    <definedName name="_______LO711" localSheetId="2">#REF!</definedName>
    <definedName name="_______LO711" localSheetId="1">#REF!</definedName>
    <definedName name="_______LO711">#REF!</definedName>
    <definedName name="_______LO719" localSheetId="2">#REF!</definedName>
    <definedName name="_______LO719" localSheetId="1">#REF!</definedName>
    <definedName name="_______LO719">#REF!</definedName>
    <definedName name="_______LO720" localSheetId="2">#REF!</definedName>
    <definedName name="_______LO720" localSheetId="1">#REF!</definedName>
    <definedName name="_______LO720">#REF!</definedName>
    <definedName name="_______LO819" localSheetId="2">#REF!</definedName>
    <definedName name="_______LO819" localSheetId="1">#REF!</definedName>
    <definedName name="_______LO819">#REF!</definedName>
    <definedName name="_______LO947" localSheetId="2">#REF!</definedName>
    <definedName name="_______LO947" localSheetId="1">#REF!</definedName>
    <definedName name="_______LO947">#REF!</definedName>
    <definedName name="_______Mai1">#REF!</definedName>
    <definedName name="_______Mar1">#REF!</definedName>
    <definedName name="_______ME1004" localSheetId="2">#REF!</definedName>
    <definedName name="_______ME1004" localSheetId="1">#REF!</definedName>
    <definedName name="_______ME1004">#REF!</definedName>
    <definedName name="_______ME1015" localSheetId="2">#REF!</definedName>
    <definedName name="_______ME1015" localSheetId="1">#REF!</definedName>
    <definedName name="_______ME1015">#REF!</definedName>
    <definedName name="_______ME1039" localSheetId="2">#REF!</definedName>
    <definedName name="_______ME1039" localSheetId="1">#REF!</definedName>
    <definedName name="_______ME1039">#REF!</definedName>
    <definedName name="_______ME1050" localSheetId="2">#REF!</definedName>
    <definedName name="_______ME1050" localSheetId="1">#REF!</definedName>
    <definedName name="_______ME1050">#REF!</definedName>
    <definedName name="_______ME278" localSheetId="2">#REF!</definedName>
    <definedName name="_______ME278" localSheetId="1">#REF!</definedName>
    <definedName name="_______ME278">#REF!</definedName>
    <definedName name="_______ME279" localSheetId="2">#REF!</definedName>
    <definedName name="_______ME279" localSheetId="1">#REF!</definedName>
    <definedName name="_______ME279">#REF!</definedName>
    <definedName name="_______ME450" localSheetId="2">#REF!</definedName>
    <definedName name="_______ME450" localSheetId="1">#REF!</definedName>
    <definedName name="_______ME450">#REF!</definedName>
    <definedName name="_______ME709" localSheetId="2">#REF!</definedName>
    <definedName name="_______ME709" localSheetId="1">#REF!</definedName>
    <definedName name="_______ME709">#REF!</definedName>
    <definedName name="_______ME710" localSheetId="2">#REF!</definedName>
    <definedName name="_______ME710" localSheetId="1">#REF!</definedName>
    <definedName name="_______ME710">#REF!</definedName>
    <definedName name="_______ME711" localSheetId="2">#REF!</definedName>
    <definedName name="_______ME711" localSheetId="1">#REF!</definedName>
    <definedName name="_______ME711">#REF!</definedName>
    <definedName name="_______ME719" localSheetId="2">#REF!</definedName>
    <definedName name="_______ME719" localSheetId="1">#REF!</definedName>
    <definedName name="_______ME719">#REF!</definedName>
    <definedName name="_______ME720" localSheetId="2">#REF!</definedName>
    <definedName name="_______ME720" localSheetId="1">#REF!</definedName>
    <definedName name="_______ME720">#REF!</definedName>
    <definedName name="_______ME819" localSheetId="2">#REF!</definedName>
    <definedName name="_______ME819" localSheetId="1">#REF!</definedName>
    <definedName name="_______ME819">#REF!</definedName>
    <definedName name="_______ME947" localSheetId="2">#REF!</definedName>
    <definedName name="_______ME947" localSheetId="1">#REF!</definedName>
    <definedName name="_______ME947">#REF!</definedName>
    <definedName name="_______MFC01">#REF!</definedName>
    <definedName name="_______MNS8418">#N/A</definedName>
    <definedName name="_______MOD01">#REF!</definedName>
    <definedName name="_______Nov1">#REF!</definedName>
    <definedName name="_______Obs1" localSheetId="2">#REF!</definedName>
    <definedName name="_______Obs1" localSheetId="1">#REF!</definedName>
    <definedName name="_______Obs1">#REF!</definedName>
    <definedName name="_______Obs2" localSheetId="2">#REF!</definedName>
    <definedName name="_______Obs2" localSheetId="1">#REF!</definedName>
    <definedName name="_______Obs2">#REF!</definedName>
    <definedName name="_______Out1">#REF!</definedName>
    <definedName name="_______OUT98" localSheetId="12" hidden="1">{#N/A,#N/A,TRUE,"Serviços"}</definedName>
    <definedName name="_______OUT98" localSheetId="6" hidden="1">{#N/A,#N/A,TRUE,"Serviços"}</definedName>
    <definedName name="_______OUT98" localSheetId="8" hidden="1">{#N/A,#N/A,TRUE,"Serviços"}</definedName>
    <definedName name="_______OUT98" localSheetId="5" hidden="1">{#N/A,#N/A,TRUE,"Serviços"}</definedName>
    <definedName name="_______OUT98" localSheetId="2">{#N/A,#N/A,TRUE,"Serviços"}</definedName>
    <definedName name="_______OUT98" localSheetId="1">{#N/A,#N/A,TRUE,"Serviços"}</definedName>
    <definedName name="_______OUT98">{#N/A,#N/A,TRUE,"Serviços"}</definedName>
    <definedName name="_______OUT9888" localSheetId="12" hidden="1">{#N/A,#N/A,TRUE,"Serviços"}</definedName>
    <definedName name="_______OUT9888" localSheetId="6" hidden="1">{#N/A,#N/A,TRUE,"Serviços"}</definedName>
    <definedName name="_______OUT9888" localSheetId="8" hidden="1">{#N/A,#N/A,TRUE,"Serviços"}</definedName>
    <definedName name="_______OUT9888" localSheetId="5" hidden="1">{#N/A,#N/A,TRUE,"Serviços"}</definedName>
    <definedName name="_______OUT9888" localSheetId="2">{#N/A,#N/A,TRUE,"Serviços"}</definedName>
    <definedName name="_______OUT9888" localSheetId="1">{#N/A,#N/A,TRUE,"Serviços"}</definedName>
    <definedName name="_______OUT9888">{#N/A,#N/A,TRUE,"Serviços"}</definedName>
    <definedName name="_______out99" localSheetId="8" hidden="1">{#N/A,#N/A,TRUE,"Serviços"}</definedName>
    <definedName name="_______out99" hidden="1">{#N/A,#N/A,TRUE,"Serviços"}</definedName>
    <definedName name="_______PCB5">#REF!</definedName>
    <definedName name="_______PCM30">#REF!</definedName>
    <definedName name="_______PL1" localSheetId="8">#REF!</definedName>
    <definedName name="_______PL1" localSheetId="2">#REF!</definedName>
    <definedName name="_______PL1" localSheetId="1">#REF!</definedName>
    <definedName name="_______PL1">#REF!</definedName>
    <definedName name="_______PLA2">#REF!</definedName>
    <definedName name="_______PM334">#REF!</definedName>
    <definedName name="_______PM335">#REF!</definedName>
    <definedName name="_______PM346">#REF!</definedName>
    <definedName name="_______PM406">#REF!</definedName>
    <definedName name="_______PM412">#REF!</definedName>
    <definedName name="_______PM609">#REF!</definedName>
    <definedName name="_______PM970">#REF!</definedName>
    <definedName name="_______PNV2002">#REF!</definedName>
    <definedName name="_______PNV2003">#REF!</definedName>
    <definedName name="_______PNV2009">#REF!</definedName>
    <definedName name="_______PR1004" localSheetId="2">#REF!</definedName>
    <definedName name="_______PR1004" localSheetId="1">#REF!</definedName>
    <definedName name="_______PR1004">#REF!</definedName>
    <definedName name="_______PR1015" localSheetId="2">#REF!</definedName>
    <definedName name="_______PR1015" localSheetId="1">#REF!</definedName>
    <definedName name="_______PR1015">#REF!</definedName>
    <definedName name="_______PR1039" localSheetId="2">#REF!</definedName>
    <definedName name="_______PR1039" localSheetId="1">#REF!</definedName>
    <definedName name="_______PR1039">#REF!</definedName>
    <definedName name="_______PR1050" localSheetId="2">#REF!</definedName>
    <definedName name="_______PR1050" localSheetId="1">#REF!</definedName>
    <definedName name="_______PR1050">#REF!</definedName>
    <definedName name="_______PR278" localSheetId="2">#REF!</definedName>
    <definedName name="_______PR278" localSheetId="1">#REF!</definedName>
    <definedName name="_______PR278">#REF!</definedName>
    <definedName name="_______PR279" localSheetId="2">#REF!</definedName>
    <definedName name="_______PR279" localSheetId="1">#REF!</definedName>
    <definedName name="_______PR279">#REF!</definedName>
    <definedName name="_______PR450" localSheetId="2">#REF!</definedName>
    <definedName name="_______PR450" localSheetId="1">#REF!</definedName>
    <definedName name="_______PR450">#REF!</definedName>
    <definedName name="_______PR709" localSheetId="2">#REF!</definedName>
    <definedName name="_______PR709" localSheetId="1">#REF!</definedName>
    <definedName name="_______PR709">#REF!</definedName>
    <definedName name="_______PR710" localSheetId="2">#REF!</definedName>
    <definedName name="_______PR710" localSheetId="1">#REF!</definedName>
    <definedName name="_______PR710">#REF!</definedName>
    <definedName name="_______PR711" localSheetId="2">#REF!</definedName>
    <definedName name="_______PR711" localSheetId="1">#REF!</definedName>
    <definedName name="_______PR711">#REF!</definedName>
    <definedName name="_______PR719" localSheetId="2">#REF!</definedName>
    <definedName name="_______PR719" localSheetId="1">#REF!</definedName>
    <definedName name="_______PR719">#REF!</definedName>
    <definedName name="_______PR720" localSheetId="2">#REF!</definedName>
    <definedName name="_______PR720" localSheetId="1">#REF!</definedName>
    <definedName name="_______PR720">#REF!</definedName>
    <definedName name="_______PR819" localSheetId="2">#REF!</definedName>
    <definedName name="_______PR819" localSheetId="1">#REF!</definedName>
    <definedName name="_______PR819">#REF!</definedName>
    <definedName name="_______PR947" localSheetId="2">#REF!</definedName>
    <definedName name="_______PR947" localSheetId="1">#REF!</definedName>
    <definedName name="_______PR947">#REF!</definedName>
    <definedName name="_______PTB10">#REF!</definedName>
    <definedName name="_______r" localSheetId="8">#REF!</definedName>
    <definedName name="_______r" localSheetId="2">#REF!</definedName>
    <definedName name="_______r" localSheetId="1">#REF!</definedName>
    <definedName name="_______r">#REF!</definedName>
    <definedName name="_______Rbv1" localSheetId="8">#REF!</definedName>
    <definedName name="_______Rbv1">#REF!</definedName>
    <definedName name="_______reg1">#REF!</definedName>
    <definedName name="_______reg3">#REF!</definedName>
    <definedName name="_______reg5">#REF!</definedName>
    <definedName name="_______reg7">#REF!</definedName>
    <definedName name="_______RET1" localSheetId="8">#REF!</definedName>
    <definedName name="_______RET1">#REF!</definedName>
    <definedName name="_______RP1">#REF!</definedName>
    <definedName name="_______SE2">#REF!</definedName>
    <definedName name="_______Set1">#REF!</definedName>
    <definedName name="_______SL6">NA()</definedName>
    <definedName name="_______STC04">#REF!</definedName>
    <definedName name="_______TB10" localSheetId="8">#REF!</definedName>
    <definedName name="_______TB10">#REF!</definedName>
    <definedName name="_______TCB4">#REF!</definedName>
    <definedName name="_______TCB5" localSheetId="8">#REF!</definedName>
    <definedName name="_______TCB5">#REF!</definedName>
    <definedName name="_______tcc4" localSheetId="8">#REF!</definedName>
    <definedName name="_______tcc4">#REF!</definedName>
    <definedName name="_______TCM30">#REF!</definedName>
    <definedName name="_______TEB4">#REF!</definedName>
    <definedName name="_______TOT1">#REF!</definedName>
    <definedName name="_______TOT2">#REF!</definedName>
    <definedName name="_______TOT3">#REF!</definedName>
    <definedName name="_______TOT4">#REF!</definedName>
    <definedName name="_______TOT5">#REF!</definedName>
    <definedName name="_______TOT6">#REF!</definedName>
    <definedName name="_______TOT7">#REF!</definedName>
    <definedName name="_______TP10">#N/A</definedName>
    <definedName name="_______TP5">#N/A</definedName>
    <definedName name="_______TSD2">#REF!</definedName>
    <definedName name="_______TT102">#REF!</definedName>
    <definedName name="_______TT107">#REF!</definedName>
    <definedName name="_______TT121">#REF!</definedName>
    <definedName name="_______TT123">#REF!</definedName>
    <definedName name="_______TT19">#REF!</definedName>
    <definedName name="_______TT20">#REF!</definedName>
    <definedName name="_______TT21">#REF!</definedName>
    <definedName name="_______TT22">#REF!</definedName>
    <definedName name="_______TT26">#REF!</definedName>
    <definedName name="_______TT27">#REF!</definedName>
    <definedName name="_______TT28">#REF!</definedName>
    <definedName name="_______TT30">#REF!</definedName>
    <definedName name="_______TT31">#REF!</definedName>
    <definedName name="_______TT32">#REF!</definedName>
    <definedName name="_______TT33">#REF!</definedName>
    <definedName name="_______TT34">#REF!</definedName>
    <definedName name="_______TT36">#REF!</definedName>
    <definedName name="_______TT37">#REF!</definedName>
    <definedName name="_______TT38">#REF!</definedName>
    <definedName name="_______TT39">#REF!</definedName>
    <definedName name="_______TT40">#REF!</definedName>
    <definedName name="_______TT5">#REF!</definedName>
    <definedName name="_______TT52">#REF!</definedName>
    <definedName name="_______TT53">#REF!</definedName>
    <definedName name="_______TT54">#REF!</definedName>
    <definedName name="_______TT55">#REF!</definedName>
    <definedName name="_______TT6">#REF!</definedName>
    <definedName name="_______TT60">#REF!</definedName>
    <definedName name="_______TT61">#REF!</definedName>
    <definedName name="_______TT69">#REF!</definedName>
    <definedName name="_______TT7">#REF!</definedName>
    <definedName name="_______TT70">#REF!</definedName>
    <definedName name="_______TT71">#REF!</definedName>
    <definedName name="_______TT74">#REF!</definedName>
    <definedName name="_______TT75">#REF!</definedName>
    <definedName name="_______TT76">#REF!</definedName>
    <definedName name="_______TT77">#REF!</definedName>
    <definedName name="_______TT78">#REF!</definedName>
    <definedName name="_______TT79">#REF!</definedName>
    <definedName name="_______TT94">#REF!</definedName>
    <definedName name="_______TT95">#REF!</definedName>
    <definedName name="_______TT97">#REF!</definedName>
    <definedName name="______A1">#REF!</definedName>
    <definedName name="______A10">#REF!</definedName>
    <definedName name="______A11">#REF!</definedName>
    <definedName name="______A12">#REF!</definedName>
    <definedName name="______A13">#REF!</definedName>
    <definedName name="______A14">#REF!</definedName>
    <definedName name="______A15">#REF!</definedName>
    <definedName name="______A16">#REF!</definedName>
    <definedName name="______A17">#REF!</definedName>
    <definedName name="______A19">#REF!</definedName>
    <definedName name="______A2">#REF!</definedName>
    <definedName name="______A20">#REF!</definedName>
    <definedName name="______A21">#REF!</definedName>
    <definedName name="______A22">#REF!</definedName>
    <definedName name="______A23">#REF!</definedName>
    <definedName name="______A24">#REF!</definedName>
    <definedName name="______A25">#REF!</definedName>
    <definedName name="______A3">#REF!</definedName>
    <definedName name="______A4">#REF!</definedName>
    <definedName name="______A5">#REF!</definedName>
    <definedName name="______A6">#REF!</definedName>
    <definedName name="______A7">#REF!</definedName>
    <definedName name="______A9">#REF!</definedName>
    <definedName name="______Abr1">#REF!</definedName>
    <definedName name="______ACA25">#REF!</definedName>
    <definedName name="______ACA50">#REF!</definedName>
    <definedName name="______ACM30">#REF!</definedName>
    <definedName name="______act2">#REF!</definedName>
    <definedName name="______Ago1">#REF!</definedName>
    <definedName name="______arg13">"$#REF!.$H$31"</definedName>
    <definedName name="______arg16">"$#REF!.$H$55"</definedName>
    <definedName name="______ATD1">#REF!</definedName>
    <definedName name="______BDI1">#REF!</definedName>
    <definedName name="______brv2">#REF!</definedName>
    <definedName name="______Brz1">#REF!</definedName>
    <definedName name="______Brz2">#REF!</definedName>
    <definedName name="______cab1" localSheetId="8">#REF!</definedName>
    <definedName name="______cab1">#REF!</definedName>
    <definedName name="______cab2">#REF!</definedName>
    <definedName name="______CAP20" localSheetId="8">#REF!</definedName>
    <definedName name="______CAP20">#REF!</definedName>
    <definedName name="______CC709">#N/A</definedName>
    <definedName name="______CC947" localSheetId="2">P.O.!Plan1</definedName>
    <definedName name="______CC947" localSheetId="1">RESUMO!Plan1</definedName>
    <definedName name="______CC947">P.O.!Plan1</definedName>
    <definedName name="______CCM30">#REF!</definedName>
    <definedName name="______CMM30">#REF!</definedName>
    <definedName name="______DAR02">#REF!</definedName>
    <definedName name="______Dez1">#REF!</definedName>
    <definedName name="______DIV1004" localSheetId="2">#REF!</definedName>
    <definedName name="______DIV1004" localSheetId="1">#REF!</definedName>
    <definedName name="______DIV1004">#REF!</definedName>
    <definedName name="______DIV1015" localSheetId="2">#REF!</definedName>
    <definedName name="______DIV1015" localSheetId="1">#REF!</definedName>
    <definedName name="______DIV1015">#REF!</definedName>
    <definedName name="______DIV1039" localSheetId="2">#REF!</definedName>
    <definedName name="______DIV1039" localSheetId="1">#REF!</definedName>
    <definedName name="______DIV1039">#REF!</definedName>
    <definedName name="______DIV1050" localSheetId="2">#REF!</definedName>
    <definedName name="______DIV1050" localSheetId="1">#REF!</definedName>
    <definedName name="______DIV1050">#REF!</definedName>
    <definedName name="______DIV278" localSheetId="2">#REF!</definedName>
    <definedName name="______DIV278" localSheetId="1">#REF!</definedName>
    <definedName name="______DIV278">#REF!</definedName>
    <definedName name="______DIV279" localSheetId="2">#REF!</definedName>
    <definedName name="______DIV279" localSheetId="1">#REF!</definedName>
    <definedName name="______DIV279">#REF!</definedName>
    <definedName name="______DIV45" localSheetId="2">#REF!</definedName>
    <definedName name="______DIV45" localSheetId="1">#REF!</definedName>
    <definedName name="______DIV45">#REF!</definedName>
    <definedName name="______DIV450" localSheetId="2">#REF!</definedName>
    <definedName name="______DIV450" localSheetId="1">#REF!</definedName>
    <definedName name="______DIV450">#REF!</definedName>
    <definedName name="______DIV709" localSheetId="2">#REF!</definedName>
    <definedName name="______DIV709" localSheetId="1">#REF!</definedName>
    <definedName name="______DIV709">#REF!</definedName>
    <definedName name="______DIV710" localSheetId="2">#REF!</definedName>
    <definedName name="______DIV710" localSheetId="1">#REF!</definedName>
    <definedName name="______DIV710">#REF!</definedName>
    <definedName name="______DIV711" localSheetId="2">#REF!</definedName>
    <definedName name="______DIV711" localSheetId="1">#REF!</definedName>
    <definedName name="______DIV711">#REF!</definedName>
    <definedName name="______DIV718" localSheetId="2">#REF!</definedName>
    <definedName name="______DIV718" localSheetId="1">#REF!</definedName>
    <definedName name="______DIV718">#REF!</definedName>
    <definedName name="______DIV719" localSheetId="2">#REF!</definedName>
    <definedName name="______DIV719" localSheetId="1">#REF!</definedName>
    <definedName name="______DIV719">#REF!</definedName>
    <definedName name="______DIV720" localSheetId="2">#REF!</definedName>
    <definedName name="______DIV720" localSheetId="1">#REF!</definedName>
    <definedName name="______DIV720">#REF!</definedName>
    <definedName name="______DIV819" localSheetId="2">#REF!</definedName>
    <definedName name="______DIV819" localSheetId="1">#REF!</definedName>
    <definedName name="______DIV819">#REF!</definedName>
    <definedName name="______DIV947" localSheetId="2">#REF!</definedName>
    <definedName name="______DIV947" localSheetId="1">#REF!</definedName>
    <definedName name="______DIV947">#REF!</definedName>
    <definedName name="______DND2">#N/A</definedName>
    <definedName name="______ECT12">#REF!</definedName>
    <definedName name="______ECT3">#REF!</definedName>
    <definedName name="______EDA01">#REF!</definedName>
    <definedName name="______Ext2" localSheetId="8">#REF!</definedName>
    <definedName name="______Ext2">#REF!</definedName>
    <definedName name="______Fev1">#REF!</definedName>
    <definedName name="______HCB5">#REF!</definedName>
    <definedName name="______Jan1">#REF!</definedName>
    <definedName name="______JAZ1" localSheetId="8">#REF!</definedName>
    <definedName name="______JAZ1">#REF!</definedName>
    <definedName name="______JAZ11" localSheetId="8">#REF!</definedName>
    <definedName name="______JAZ11">#REF!</definedName>
    <definedName name="______JAZ2" localSheetId="8">#REF!</definedName>
    <definedName name="______JAZ2">#REF!</definedName>
    <definedName name="______JAZ22" localSheetId="8">#REF!</definedName>
    <definedName name="______JAZ22">#REF!</definedName>
    <definedName name="______JAZ3" localSheetId="8">#REF!</definedName>
    <definedName name="______JAZ3">#REF!</definedName>
    <definedName name="______JAZ33" localSheetId="8">#REF!</definedName>
    <definedName name="______JAZ33">#REF!</definedName>
    <definedName name="______Jul1">#REF!</definedName>
    <definedName name="______Jun1">#REF!</definedName>
    <definedName name="______ki5" localSheetId="2">#REF!</definedName>
    <definedName name="______ki5" localSheetId="1">#REF!</definedName>
    <definedName name="______ki5">#REF!</definedName>
    <definedName name="______KM406407" localSheetId="8">#REF!</definedName>
    <definedName name="______KM406407" localSheetId="2">#REF!</definedName>
    <definedName name="______KM406407" localSheetId="1">#REF!</definedName>
    <definedName name="______KM406407">#REF!</definedName>
    <definedName name="______la2">#REF!</definedName>
    <definedName name="______LO1004" localSheetId="2">#REF!</definedName>
    <definedName name="______LO1004" localSheetId="1">#REF!</definedName>
    <definedName name="______LO1004">#REF!</definedName>
    <definedName name="______LO1015" localSheetId="2">#REF!</definedName>
    <definedName name="______LO1015" localSheetId="1">#REF!</definedName>
    <definedName name="______LO1015">#REF!</definedName>
    <definedName name="______LO1039" localSheetId="2">#REF!</definedName>
    <definedName name="______LO1039" localSheetId="1">#REF!</definedName>
    <definedName name="______LO1039">#REF!</definedName>
    <definedName name="______LO1050" localSheetId="2">#REF!</definedName>
    <definedName name="______LO1050" localSheetId="1">#REF!</definedName>
    <definedName name="______LO1050">#REF!</definedName>
    <definedName name="______LO278" localSheetId="2">#REF!</definedName>
    <definedName name="______LO278" localSheetId="1">#REF!</definedName>
    <definedName name="______LO278">#REF!</definedName>
    <definedName name="______LO279" localSheetId="2">#REF!</definedName>
    <definedName name="______LO279" localSheetId="1">#REF!</definedName>
    <definedName name="______LO279">#REF!</definedName>
    <definedName name="______LO450" localSheetId="2">#REF!</definedName>
    <definedName name="______LO450" localSheetId="1">#REF!</definedName>
    <definedName name="______LO450">#REF!</definedName>
    <definedName name="______LO709" localSheetId="2">#REF!</definedName>
    <definedName name="______LO709" localSheetId="1">#REF!</definedName>
    <definedName name="______LO709">#REF!</definedName>
    <definedName name="______LO710" localSheetId="2">#REF!</definedName>
    <definedName name="______LO710" localSheetId="1">#REF!</definedName>
    <definedName name="______LO710">#REF!</definedName>
    <definedName name="______LO711" localSheetId="2">#REF!</definedName>
    <definedName name="______LO711" localSheetId="1">#REF!</definedName>
    <definedName name="______LO711">#REF!</definedName>
    <definedName name="______LO719" localSheetId="2">#REF!</definedName>
    <definedName name="______LO719" localSheetId="1">#REF!</definedName>
    <definedName name="______LO719">#REF!</definedName>
    <definedName name="______LO720" localSheetId="2">#REF!</definedName>
    <definedName name="______LO720" localSheetId="1">#REF!</definedName>
    <definedName name="______LO720">#REF!</definedName>
    <definedName name="______LO819" localSheetId="2">#REF!</definedName>
    <definedName name="______LO819" localSheetId="1">#REF!</definedName>
    <definedName name="______LO819">#REF!</definedName>
    <definedName name="______LO947" localSheetId="2">#REF!</definedName>
    <definedName name="______LO947" localSheetId="1">#REF!</definedName>
    <definedName name="______LO947">#REF!</definedName>
    <definedName name="______Mai1">#REF!</definedName>
    <definedName name="______Mar1">#REF!</definedName>
    <definedName name="______ME1004" localSheetId="2">#REF!</definedName>
    <definedName name="______ME1004" localSheetId="1">#REF!</definedName>
    <definedName name="______ME1004">#REF!</definedName>
    <definedName name="______ME1015" localSheetId="2">#REF!</definedName>
    <definedName name="______ME1015" localSheetId="1">#REF!</definedName>
    <definedName name="______ME1015">#REF!</definedName>
    <definedName name="______ME1039" localSheetId="2">#REF!</definedName>
    <definedName name="______ME1039" localSheetId="1">#REF!</definedName>
    <definedName name="______ME1039">#REF!</definedName>
    <definedName name="______ME1050" localSheetId="2">#REF!</definedName>
    <definedName name="______ME1050" localSheetId="1">#REF!</definedName>
    <definedName name="______ME1050">#REF!</definedName>
    <definedName name="______ME278" localSheetId="2">#REF!</definedName>
    <definedName name="______ME278" localSheetId="1">#REF!</definedName>
    <definedName name="______ME278">#REF!</definedName>
    <definedName name="______ME279" localSheetId="2">#REF!</definedName>
    <definedName name="______ME279" localSheetId="1">#REF!</definedName>
    <definedName name="______ME279">#REF!</definedName>
    <definedName name="______ME450" localSheetId="2">#REF!</definedName>
    <definedName name="______ME450" localSheetId="1">#REF!</definedName>
    <definedName name="______ME450">#REF!</definedName>
    <definedName name="______ME709" localSheetId="2">#REF!</definedName>
    <definedName name="______ME709" localSheetId="1">#REF!</definedName>
    <definedName name="______ME709">#REF!</definedName>
    <definedName name="______ME710" localSheetId="2">#REF!</definedName>
    <definedName name="______ME710" localSheetId="1">#REF!</definedName>
    <definedName name="______ME710">#REF!</definedName>
    <definedName name="______ME711" localSheetId="2">#REF!</definedName>
    <definedName name="______ME711" localSheetId="1">#REF!</definedName>
    <definedName name="______ME711">#REF!</definedName>
    <definedName name="______ME719" localSheetId="2">#REF!</definedName>
    <definedName name="______ME719" localSheetId="1">#REF!</definedName>
    <definedName name="______ME719">#REF!</definedName>
    <definedName name="______ME720" localSheetId="2">#REF!</definedName>
    <definedName name="______ME720" localSheetId="1">#REF!</definedName>
    <definedName name="______ME720">#REF!</definedName>
    <definedName name="______ME819" localSheetId="2">#REF!</definedName>
    <definedName name="______ME819" localSheetId="1">#REF!</definedName>
    <definedName name="______ME819">#REF!</definedName>
    <definedName name="______ME947" localSheetId="2">#REF!</definedName>
    <definedName name="______ME947" localSheetId="1">#REF!</definedName>
    <definedName name="______ME947">#REF!</definedName>
    <definedName name="______MFC01">#REF!</definedName>
    <definedName name="______MNS8418" localSheetId="2">P.O.!Plan1</definedName>
    <definedName name="______MNS8418" localSheetId="1">RESUMO!Plan1</definedName>
    <definedName name="______MNS8418">P.O.!Plan1</definedName>
    <definedName name="______MOD01">#REF!</definedName>
    <definedName name="______Nov1">#REF!</definedName>
    <definedName name="______Obs1" localSheetId="2">#REF!</definedName>
    <definedName name="______Obs1" localSheetId="1">#REF!</definedName>
    <definedName name="______Obs1">#REF!</definedName>
    <definedName name="______Obs2" localSheetId="2">#REF!</definedName>
    <definedName name="______Obs2" localSheetId="1">#REF!</definedName>
    <definedName name="______Obs2">#REF!</definedName>
    <definedName name="______Out1">#REF!</definedName>
    <definedName name="______OUT98" localSheetId="12" hidden="1">{#N/A,#N/A,TRUE,"Serviços"}</definedName>
    <definedName name="______OUT98" localSheetId="6" hidden="1">{#N/A,#N/A,TRUE,"Serviços"}</definedName>
    <definedName name="______OUT98" localSheetId="8" hidden="1">{#N/A,#N/A,TRUE,"Serviços"}</definedName>
    <definedName name="______OUT98" localSheetId="5" hidden="1">{#N/A,#N/A,TRUE,"Serviços"}</definedName>
    <definedName name="______OUT98" localSheetId="2">{#N/A,#N/A,TRUE,"Serviços"}</definedName>
    <definedName name="______OUT98" localSheetId="1">{#N/A,#N/A,TRUE,"Serviços"}</definedName>
    <definedName name="______OUT98">{#N/A,#N/A,TRUE,"Serviços"}</definedName>
    <definedName name="______out99" localSheetId="8" hidden="1">{#N/A,#N/A,TRUE,"Serviços"}</definedName>
    <definedName name="______out99" hidden="1">{#N/A,#N/A,TRUE,"Serviços"}</definedName>
    <definedName name="______OUTT98888" localSheetId="12" hidden="1">{#N/A,#N/A,TRUE,"Serviços"}</definedName>
    <definedName name="______OUTT98888" localSheetId="6" hidden="1">{#N/A,#N/A,TRUE,"Serviços"}</definedName>
    <definedName name="______OUTT98888" localSheetId="8" hidden="1">{#N/A,#N/A,TRUE,"Serviços"}</definedName>
    <definedName name="______OUTT98888" localSheetId="5" hidden="1">{#N/A,#N/A,TRUE,"Serviços"}</definedName>
    <definedName name="______OUTT98888" localSheetId="2">{#N/A,#N/A,TRUE,"Serviços"}</definedName>
    <definedName name="______OUTT98888" localSheetId="1">{#N/A,#N/A,TRUE,"Serviços"}</definedName>
    <definedName name="______OUTT98888">{#N/A,#N/A,TRUE,"Serviços"}</definedName>
    <definedName name="______PCB5">#REF!</definedName>
    <definedName name="______PCM30">#REF!</definedName>
    <definedName name="______PL1" localSheetId="8">#REF!</definedName>
    <definedName name="______PL1" localSheetId="2">#REF!</definedName>
    <definedName name="______PL1" localSheetId="1">#REF!</definedName>
    <definedName name="______PL1">#REF!</definedName>
    <definedName name="______PLA2">#REF!</definedName>
    <definedName name="______PM334">#REF!</definedName>
    <definedName name="______PM335">#REF!</definedName>
    <definedName name="______PM346">#REF!</definedName>
    <definedName name="______PM406">#REF!</definedName>
    <definedName name="______PM412">#REF!</definedName>
    <definedName name="______PM609">#REF!</definedName>
    <definedName name="______PM970">#REF!</definedName>
    <definedName name="______PNV2002">#REF!</definedName>
    <definedName name="______PNV2003">#REF!</definedName>
    <definedName name="______PNV2009">#REF!</definedName>
    <definedName name="______PR1004" localSheetId="2">#REF!</definedName>
    <definedName name="______PR1004" localSheetId="1">#REF!</definedName>
    <definedName name="______PR1004">#REF!</definedName>
    <definedName name="______PR1015" localSheetId="2">#REF!</definedName>
    <definedName name="______PR1015" localSheetId="1">#REF!</definedName>
    <definedName name="______PR1015">#REF!</definedName>
    <definedName name="______PR1039" localSheetId="2">#REF!</definedName>
    <definedName name="______PR1039" localSheetId="1">#REF!</definedName>
    <definedName name="______PR1039">#REF!</definedName>
    <definedName name="______PR1050" localSheetId="2">#REF!</definedName>
    <definedName name="______PR1050" localSheetId="1">#REF!</definedName>
    <definedName name="______PR1050">#REF!</definedName>
    <definedName name="______PR278" localSheetId="2">#REF!</definedName>
    <definedName name="______PR278" localSheetId="1">#REF!</definedName>
    <definedName name="______PR278">#REF!</definedName>
    <definedName name="______PR279" localSheetId="2">#REF!</definedName>
    <definedName name="______PR279" localSheetId="1">#REF!</definedName>
    <definedName name="______PR279">#REF!</definedName>
    <definedName name="______PR450" localSheetId="2">#REF!</definedName>
    <definedName name="______PR450" localSheetId="1">#REF!</definedName>
    <definedName name="______PR450">#REF!</definedName>
    <definedName name="______PR709" localSheetId="2">#REF!</definedName>
    <definedName name="______PR709" localSheetId="1">#REF!</definedName>
    <definedName name="______PR709">#REF!</definedName>
    <definedName name="______PR710" localSheetId="2">#REF!</definedName>
    <definedName name="______PR710" localSheetId="1">#REF!</definedName>
    <definedName name="______PR710">#REF!</definedName>
    <definedName name="______PR711" localSheetId="2">#REF!</definedName>
    <definedName name="______PR711" localSheetId="1">#REF!</definedName>
    <definedName name="______PR711">#REF!</definedName>
    <definedName name="______PR719" localSheetId="2">#REF!</definedName>
    <definedName name="______PR719" localSheetId="1">#REF!</definedName>
    <definedName name="______PR719">#REF!</definedName>
    <definedName name="______PR720" localSheetId="2">#REF!</definedName>
    <definedName name="______PR720" localSheetId="1">#REF!</definedName>
    <definedName name="______PR720">#REF!</definedName>
    <definedName name="______PR819" localSheetId="2">#REF!</definedName>
    <definedName name="______PR819" localSheetId="1">#REF!</definedName>
    <definedName name="______PR819">#REF!</definedName>
    <definedName name="______PR947" localSheetId="2">#REF!</definedName>
    <definedName name="______PR947" localSheetId="1">#REF!</definedName>
    <definedName name="______PR947">#REF!</definedName>
    <definedName name="______PTB10">#REF!</definedName>
    <definedName name="______r" localSheetId="8">#REF!</definedName>
    <definedName name="______r" localSheetId="2">#REF!</definedName>
    <definedName name="______r" localSheetId="1">#REF!</definedName>
    <definedName name="______r">#REF!</definedName>
    <definedName name="______Rbv1" localSheetId="8">#REF!</definedName>
    <definedName name="______Rbv1">#REF!</definedName>
    <definedName name="______reg1">#REF!</definedName>
    <definedName name="______reg3">#REF!</definedName>
    <definedName name="______reg5">#REF!</definedName>
    <definedName name="______reg7">#REF!</definedName>
    <definedName name="______RET1" localSheetId="8">#REF!</definedName>
    <definedName name="______RET1">#REF!</definedName>
    <definedName name="______RP1">#REF!</definedName>
    <definedName name="______SE2">#REF!</definedName>
    <definedName name="______Set1">#REF!</definedName>
    <definedName name="______SL6">NA()</definedName>
    <definedName name="______STC04">#REF!</definedName>
    <definedName name="______TB10" localSheetId="8">#REF!</definedName>
    <definedName name="______TB10">#REF!</definedName>
    <definedName name="______TCB4">#REF!</definedName>
    <definedName name="______TCB5" localSheetId="8">#REF!</definedName>
    <definedName name="______TCB5">#REF!</definedName>
    <definedName name="______tcc4" localSheetId="8">#REF!</definedName>
    <definedName name="______tcc4">#REF!</definedName>
    <definedName name="______TCM30">#REF!</definedName>
    <definedName name="______TEB4">#REF!</definedName>
    <definedName name="______TOT1">#REF!</definedName>
    <definedName name="______TOT2">#REF!</definedName>
    <definedName name="______TOT3">#REF!</definedName>
    <definedName name="______TOT4">#REF!</definedName>
    <definedName name="______TOT5">#REF!</definedName>
    <definedName name="______TOT6">#REF!</definedName>
    <definedName name="______TOT7">#REF!</definedName>
    <definedName name="______TP10">#REF!</definedName>
    <definedName name="______TP5">#REF!</definedName>
    <definedName name="______TSD2">#REF!</definedName>
    <definedName name="______TT1">#REF!</definedName>
    <definedName name="______TT10">#REF!</definedName>
    <definedName name="______TT100">#REF!</definedName>
    <definedName name="______TT101">#REF!</definedName>
    <definedName name="______TT102">#REF!</definedName>
    <definedName name="______TT103">#REF!</definedName>
    <definedName name="______TT104">#REF!</definedName>
    <definedName name="______TT105">#REF!</definedName>
    <definedName name="______TT106">#REF!</definedName>
    <definedName name="______TT107">#REF!</definedName>
    <definedName name="______TT108">#REF!</definedName>
    <definedName name="______TT109">#REF!</definedName>
    <definedName name="______TT11">#REF!</definedName>
    <definedName name="______TT110">#REF!</definedName>
    <definedName name="______TT111">#REF!</definedName>
    <definedName name="______TT112">#REF!</definedName>
    <definedName name="______TT113">#REF!</definedName>
    <definedName name="______TT114">#REF!</definedName>
    <definedName name="______TT115">#REF!</definedName>
    <definedName name="______TT116">#REF!</definedName>
    <definedName name="______TT117">#REF!</definedName>
    <definedName name="______TT118">#REF!</definedName>
    <definedName name="______TT119">#REF!</definedName>
    <definedName name="______TT12">#REF!</definedName>
    <definedName name="______TT120">#REF!</definedName>
    <definedName name="______TT121">#REF!</definedName>
    <definedName name="______TT122">#REF!</definedName>
    <definedName name="______TT123">#REF!</definedName>
    <definedName name="______TT124">#REF!</definedName>
    <definedName name="______TT125">#REF!</definedName>
    <definedName name="______TT126">#REF!</definedName>
    <definedName name="______TT127">#REF!</definedName>
    <definedName name="______TT128">#REF!</definedName>
    <definedName name="______TT129">#REF!</definedName>
    <definedName name="______TT13">#REF!</definedName>
    <definedName name="______TT130">#REF!</definedName>
    <definedName name="______TT131">#REF!</definedName>
    <definedName name="______TT132">#REF!</definedName>
    <definedName name="______TT133">#REF!</definedName>
    <definedName name="______TT134">#REF!</definedName>
    <definedName name="______TT135">#REF!</definedName>
    <definedName name="______TT136">#REF!</definedName>
    <definedName name="______TT137">#REF!</definedName>
    <definedName name="______TT138">#REF!</definedName>
    <definedName name="______TT139">#REF!</definedName>
    <definedName name="______TT14">#REF!</definedName>
    <definedName name="______TT140">#REF!</definedName>
    <definedName name="______TT141">#REF!</definedName>
    <definedName name="______TT142">#REF!</definedName>
    <definedName name="______TT15">#REF!</definedName>
    <definedName name="______TT16">#REF!</definedName>
    <definedName name="______TT17">#REF!</definedName>
    <definedName name="______TT18">#REF!</definedName>
    <definedName name="______TT19">#REF!</definedName>
    <definedName name="______TT2">#REF!</definedName>
    <definedName name="______TT20">#REF!</definedName>
    <definedName name="______TT21">#REF!</definedName>
    <definedName name="______TT22">#REF!</definedName>
    <definedName name="______tt23">#REF!</definedName>
    <definedName name="______TT24">#REF!</definedName>
    <definedName name="______TT25">#REF!</definedName>
    <definedName name="______TT26">#REF!</definedName>
    <definedName name="______TT27">#REF!</definedName>
    <definedName name="______TT28">#REF!</definedName>
    <definedName name="______tt288">#REF!</definedName>
    <definedName name="______TT29">#REF!</definedName>
    <definedName name="______TT3">#REF!</definedName>
    <definedName name="______TT30">#REF!</definedName>
    <definedName name="______tt300">#REF!</definedName>
    <definedName name="______TT31">#REF!</definedName>
    <definedName name="______TT32">#REF!</definedName>
    <definedName name="______tt322">#REF!</definedName>
    <definedName name="______TT33">#REF!</definedName>
    <definedName name="______TT34">#REF!</definedName>
    <definedName name="______TT35">#REF!</definedName>
    <definedName name="______TT36">#REF!</definedName>
    <definedName name="______TT37">#REF!</definedName>
    <definedName name="______TT38">#REF!</definedName>
    <definedName name="______TT39">#REF!</definedName>
    <definedName name="______TT4">#REF!</definedName>
    <definedName name="______TT40">#REF!</definedName>
    <definedName name="______TT41">#REF!</definedName>
    <definedName name="______TT42">#REF!</definedName>
    <definedName name="______TT43">#REF!</definedName>
    <definedName name="______TT44">#REF!</definedName>
    <definedName name="______TT45">#REF!</definedName>
    <definedName name="______TT46">#REF!</definedName>
    <definedName name="______TT47">#REF!</definedName>
    <definedName name="______TT48">#REF!</definedName>
    <definedName name="______TT49">#REF!</definedName>
    <definedName name="______TT5">#REF!</definedName>
    <definedName name="______TT50">#REF!</definedName>
    <definedName name="______TT51">#REF!</definedName>
    <definedName name="______TT52">#REF!</definedName>
    <definedName name="______TT53">#REF!</definedName>
    <definedName name="______TT54">#REF!</definedName>
    <definedName name="______TT55">#REF!</definedName>
    <definedName name="______TT56">#REF!</definedName>
    <definedName name="______TT57">#REF!</definedName>
    <definedName name="______TT58">#REF!</definedName>
    <definedName name="______TT59">#REF!</definedName>
    <definedName name="______TT6">#REF!</definedName>
    <definedName name="______TT60">#REF!</definedName>
    <definedName name="______TT61">#REF!</definedName>
    <definedName name="______TT62">#REF!</definedName>
    <definedName name="______TT63">#REF!</definedName>
    <definedName name="______TT64">#REF!</definedName>
    <definedName name="______TT65">#REF!</definedName>
    <definedName name="______TT66">#REF!</definedName>
    <definedName name="______TT67">#REF!</definedName>
    <definedName name="______TT68">#REF!</definedName>
    <definedName name="______TT69">#REF!</definedName>
    <definedName name="______TT7">#REF!</definedName>
    <definedName name="______TT70">#REF!</definedName>
    <definedName name="______TT71">#REF!</definedName>
    <definedName name="______TT72">#REF!</definedName>
    <definedName name="______TT73">#REF!</definedName>
    <definedName name="______TT74">#REF!</definedName>
    <definedName name="______TT75">#REF!</definedName>
    <definedName name="______TT76">#REF!</definedName>
    <definedName name="______TT77">#REF!</definedName>
    <definedName name="______TT78">#REF!</definedName>
    <definedName name="______TT79">#REF!</definedName>
    <definedName name="______TT8">#REF!</definedName>
    <definedName name="______TT80">#REF!</definedName>
    <definedName name="______TT81">#REF!</definedName>
    <definedName name="______TT82">#REF!</definedName>
    <definedName name="______TT83">#REF!</definedName>
    <definedName name="______TT84">#REF!</definedName>
    <definedName name="______TT85">#REF!</definedName>
    <definedName name="______TT86">#REF!</definedName>
    <definedName name="______TT87">#REF!</definedName>
    <definedName name="______TT88">#REF!</definedName>
    <definedName name="______TT89">#REF!</definedName>
    <definedName name="______TT9">#REF!</definedName>
    <definedName name="______TT90">#REF!</definedName>
    <definedName name="______TT91">#REF!</definedName>
    <definedName name="______TT92">#REF!</definedName>
    <definedName name="______TT93">#REF!</definedName>
    <definedName name="______TT94">#REF!</definedName>
    <definedName name="______TT95">#REF!</definedName>
    <definedName name="______TT96">#REF!</definedName>
    <definedName name="______TT97">#REF!</definedName>
    <definedName name="______TT98">#REF!</definedName>
    <definedName name="______TT99">#REF!</definedName>
    <definedName name="______xlnm.Print_Area_2">#REF!</definedName>
    <definedName name="_____A1">#REF!</definedName>
    <definedName name="_____A10">#REF!</definedName>
    <definedName name="_____A11">#REF!</definedName>
    <definedName name="_____A12">#REF!</definedName>
    <definedName name="_____A13">#REF!</definedName>
    <definedName name="_____A14">#REF!</definedName>
    <definedName name="_____A15">#REF!</definedName>
    <definedName name="_____A16">#REF!</definedName>
    <definedName name="_____A17">#REF!</definedName>
    <definedName name="_____A19">#REF!</definedName>
    <definedName name="_____A2">#REF!</definedName>
    <definedName name="_____A20">#REF!</definedName>
    <definedName name="_____A21">#REF!</definedName>
    <definedName name="_____A22">#REF!</definedName>
    <definedName name="_____A23">#REF!</definedName>
    <definedName name="_____A24">#REF!</definedName>
    <definedName name="_____A25">#REF!</definedName>
    <definedName name="_____A3">#REF!</definedName>
    <definedName name="_____A4">#REF!</definedName>
    <definedName name="_____A5">#REF!</definedName>
    <definedName name="_____A6">#REF!</definedName>
    <definedName name="_____A7">#REF!</definedName>
    <definedName name="_____A9">#REF!</definedName>
    <definedName name="_____Abr1">#REF!</definedName>
    <definedName name="_____ACA25">#REF!</definedName>
    <definedName name="_____ACA50">#REF!</definedName>
    <definedName name="_____ACM30">#REF!</definedName>
    <definedName name="_____act2">#REF!</definedName>
    <definedName name="_____Ago1">#REF!</definedName>
    <definedName name="_____arg13">"$#REF!.$H$31"</definedName>
    <definedName name="_____arg16">"$#REF!.$H$55"</definedName>
    <definedName name="_____ATD1">#REF!</definedName>
    <definedName name="_____BDI1">#REF!</definedName>
    <definedName name="_____brv2">#REF!</definedName>
    <definedName name="_____Brz1" localSheetId="2">#REF!</definedName>
    <definedName name="_____Brz1" localSheetId="1">#REF!</definedName>
    <definedName name="_____Brz1">#REF!</definedName>
    <definedName name="_____Brz2" localSheetId="2">#REF!</definedName>
    <definedName name="_____Brz2" localSheetId="1">#REF!</definedName>
    <definedName name="_____Brz2">#REF!</definedName>
    <definedName name="_____cab1" localSheetId="8">#REF!</definedName>
    <definedName name="_____cab1">#REF!</definedName>
    <definedName name="_____cab2">#REF!</definedName>
    <definedName name="_____CAP20" localSheetId="8">#REF!</definedName>
    <definedName name="_____CAP20">#REF!</definedName>
    <definedName name="_____CC709" localSheetId="2">P.O.!Plan1</definedName>
    <definedName name="_____CC709" localSheetId="1">RESUMO!Plan1</definedName>
    <definedName name="_____CC709">P.O.!Plan1</definedName>
    <definedName name="_____CC947" localSheetId="2">P.O.!Plan1</definedName>
    <definedName name="_____CC947" localSheetId="1">RESUMO!Plan1</definedName>
    <definedName name="_____CC947">P.O.!Plan1</definedName>
    <definedName name="_____CCM30">#REF!</definedName>
    <definedName name="_____CMM30">#REF!</definedName>
    <definedName name="_____DAR02">#REF!</definedName>
    <definedName name="_____Dez1">#REF!</definedName>
    <definedName name="_____DIV1004" localSheetId="2">#REF!</definedName>
    <definedName name="_____DIV1004" localSheetId="1">#REF!</definedName>
    <definedName name="_____DIV1004">#REF!</definedName>
    <definedName name="_____DIV1015" localSheetId="2">#REF!</definedName>
    <definedName name="_____DIV1015" localSheetId="1">#REF!</definedName>
    <definedName name="_____DIV1015">#REF!</definedName>
    <definedName name="_____DIV1039" localSheetId="2">#REF!</definedName>
    <definedName name="_____DIV1039" localSheetId="1">#REF!</definedName>
    <definedName name="_____DIV1039">#REF!</definedName>
    <definedName name="_____DIV1050" localSheetId="2">#REF!</definedName>
    <definedName name="_____DIV1050" localSheetId="1">#REF!</definedName>
    <definedName name="_____DIV1050">#REF!</definedName>
    <definedName name="_____DIV278" localSheetId="2">#REF!</definedName>
    <definedName name="_____DIV278" localSheetId="1">#REF!</definedName>
    <definedName name="_____DIV278">#REF!</definedName>
    <definedName name="_____DIV279" localSheetId="2">#REF!</definedName>
    <definedName name="_____DIV279" localSheetId="1">#REF!</definedName>
    <definedName name="_____DIV279">#REF!</definedName>
    <definedName name="_____DIV45" localSheetId="2">#REF!</definedName>
    <definedName name="_____DIV45" localSheetId="1">#REF!</definedName>
    <definedName name="_____DIV45">#REF!</definedName>
    <definedName name="_____DIV450" localSheetId="2">#REF!</definedName>
    <definedName name="_____DIV450" localSheetId="1">#REF!</definedName>
    <definedName name="_____DIV450">#REF!</definedName>
    <definedName name="_____DIV709" localSheetId="2">#REF!</definedName>
    <definedName name="_____DIV709" localSheetId="1">#REF!</definedName>
    <definedName name="_____DIV709">#REF!</definedName>
    <definedName name="_____DIV710" localSheetId="2">#REF!</definedName>
    <definedName name="_____DIV710" localSheetId="1">#REF!</definedName>
    <definedName name="_____DIV710">#REF!</definedName>
    <definedName name="_____DIV711" localSheetId="2">#REF!</definedName>
    <definedName name="_____DIV711" localSheetId="1">#REF!</definedName>
    <definedName name="_____DIV711">#REF!</definedName>
    <definedName name="_____DIV718" localSheetId="2">#REF!</definedName>
    <definedName name="_____DIV718" localSheetId="1">#REF!</definedName>
    <definedName name="_____DIV718">#REF!</definedName>
    <definedName name="_____DIV719" localSheetId="2">#REF!</definedName>
    <definedName name="_____DIV719" localSheetId="1">#REF!</definedName>
    <definedName name="_____DIV719">#REF!</definedName>
    <definedName name="_____DIV720" localSheetId="2">#REF!</definedName>
    <definedName name="_____DIV720" localSheetId="1">#REF!</definedName>
    <definedName name="_____DIV720">#REF!</definedName>
    <definedName name="_____DIV819" localSheetId="2">#REF!</definedName>
    <definedName name="_____DIV819" localSheetId="1">#REF!</definedName>
    <definedName name="_____DIV819">#REF!</definedName>
    <definedName name="_____DIV947" localSheetId="2">#REF!</definedName>
    <definedName name="_____DIV947" localSheetId="1">#REF!</definedName>
    <definedName name="_____DIV947">#REF!</definedName>
    <definedName name="_____DND2" localSheetId="2">P.O.!Plan1</definedName>
    <definedName name="_____DND2" localSheetId="1">RESUMO!Plan1</definedName>
    <definedName name="_____DND2">P.O.!Plan1</definedName>
    <definedName name="_____DT" localSheetId="8" hidden="1">#REF!</definedName>
    <definedName name="_____DT" hidden="1">#REF!</definedName>
    <definedName name="_____ECT12">#REF!</definedName>
    <definedName name="_____ECT3">#REF!</definedName>
    <definedName name="_____EDA01">#REF!</definedName>
    <definedName name="_____Ext2" localSheetId="8">#REF!</definedName>
    <definedName name="_____Ext2">#REF!</definedName>
    <definedName name="_____Fev1">#REF!</definedName>
    <definedName name="_____HCB5">#REF!</definedName>
    <definedName name="_____Jan1">#REF!</definedName>
    <definedName name="_____JAZ1" localSheetId="8">#REF!</definedName>
    <definedName name="_____JAZ1">#REF!</definedName>
    <definedName name="_____JAZ11" localSheetId="8">#REF!</definedName>
    <definedName name="_____JAZ11">#REF!</definedName>
    <definedName name="_____JAZ2" localSheetId="8">#REF!</definedName>
    <definedName name="_____JAZ2">#REF!</definedName>
    <definedName name="_____JAZ22" localSheetId="8">#REF!</definedName>
    <definedName name="_____JAZ22">#REF!</definedName>
    <definedName name="_____JAZ3" localSheetId="8">#REF!</definedName>
    <definedName name="_____JAZ3">#REF!</definedName>
    <definedName name="_____JAZ33" localSheetId="8">#REF!</definedName>
    <definedName name="_____JAZ33">#REF!</definedName>
    <definedName name="_____Jul1">#REF!</definedName>
    <definedName name="_____Jun1">#REF!</definedName>
    <definedName name="_____ki5" localSheetId="2">#REF!</definedName>
    <definedName name="_____ki5" localSheetId="1">#REF!</definedName>
    <definedName name="_____ki5">#REF!</definedName>
    <definedName name="_____KM406407" localSheetId="8">#REF!</definedName>
    <definedName name="_____KM406407" localSheetId="2">#REF!</definedName>
    <definedName name="_____KM406407" localSheetId="1">#REF!</definedName>
    <definedName name="_____KM406407">#REF!</definedName>
    <definedName name="_____la2">#REF!</definedName>
    <definedName name="_____LO1004" localSheetId="2">#REF!</definedName>
    <definedName name="_____LO1004" localSheetId="1">#REF!</definedName>
    <definedName name="_____LO1004">#REF!</definedName>
    <definedName name="_____LO1015" localSheetId="2">#REF!</definedName>
    <definedName name="_____LO1015" localSheetId="1">#REF!</definedName>
    <definedName name="_____LO1015">#REF!</definedName>
    <definedName name="_____LO1039" localSheetId="2">#REF!</definedName>
    <definedName name="_____LO1039" localSheetId="1">#REF!</definedName>
    <definedName name="_____LO1039">#REF!</definedName>
    <definedName name="_____LO1050" localSheetId="2">#REF!</definedName>
    <definedName name="_____LO1050" localSheetId="1">#REF!</definedName>
    <definedName name="_____LO1050">#REF!</definedName>
    <definedName name="_____LO278" localSheetId="2">#REF!</definedName>
    <definedName name="_____LO278" localSheetId="1">#REF!</definedName>
    <definedName name="_____LO278">#REF!</definedName>
    <definedName name="_____LO279" localSheetId="2">#REF!</definedName>
    <definedName name="_____LO279" localSheetId="1">#REF!</definedName>
    <definedName name="_____LO279">#REF!</definedName>
    <definedName name="_____LO450" localSheetId="2">#REF!</definedName>
    <definedName name="_____LO450" localSheetId="1">#REF!</definedName>
    <definedName name="_____LO450">#REF!</definedName>
    <definedName name="_____LO709" localSheetId="2">#REF!</definedName>
    <definedName name="_____LO709" localSheetId="1">#REF!</definedName>
    <definedName name="_____LO709">#REF!</definedName>
    <definedName name="_____LO710" localSheetId="2">#REF!</definedName>
    <definedName name="_____LO710" localSheetId="1">#REF!</definedName>
    <definedName name="_____LO710">#REF!</definedName>
    <definedName name="_____LO711" localSheetId="2">#REF!</definedName>
    <definedName name="_____LO711" localSheetId="1">#REF!</definedName>
    <definedName name="_____LO711">#REF!</definedName>
    <definedName name="_____LO719" localSheetId="2">#REF!</definedName>
    <definedName name="_____LO719" localSheetId="1">#REF!</definedName>
    <definedName name="_____LO719">#REF!</definedName>
    <definedName name="_____LO720" localSheetId="2">#REF!</definedName>
    <definedName name="_____LO720" localSheetId="1">#REF!</definedName>
    <definedName name="_____LO720">#REF!</definedName>
    <definedName name="_____LO819" localSheetId="2">#REF!</definedName>
    <definedName name="_____LO819" localSheetId="1">#REF!</definedName>
    <definedName name="_____LO819">#REF!</definedName>
    <definedName name="_____LO947" localSheetId="2">#REF!</definedName>
    <definedName name="_____LO947" localSheetId="1">#REF!</definedName>
    <definedName name="_____LO947">#REF!</definedName>
    <definedName name="_____Mai1">#REF!</definedName>
    <definedName name="_____Mar1">#REF!</definedName>
    <definedName name="_____ME1004" localSheetId="2">#REF!</definedName>
    <definedName name="_____ME1004" localSheetId="1">#REF!</definedName>
    <definedName name="_____ME1004">#REF!</definedName>
    <definedName name="_____ME1015" localSheetId="2">#REF!</definedName>
    <definedName name="_____ME1015" localSheetId="1">#REF!</definedName>
    <definedName name="_____ME1015">#REF!</definedName>
    <definedName name="_____ME1039" localSheetId="2">#REF!</definedName>
    <definedName name="_____ME1039" localSheetId="1">#REF!</definedName>
    <definedName name="_____ME1039">#REF!</definedName>
    <definedName name="_____ME1050" localSheetId="2">#REF!</definedName>
    <definedName name="_____ME1050" localSheetId="1">#REF!</definedName>
    <definedName name="_____ME1050">#REF!</definedName>
    <definedName name="_____ME278" localSheetId="2">#REF!</definedName>
    <definedName name="_____ME278" localSheetId="1">#REF!</definedName>
    <definedName name="_____ME278">#REF!</definedName>
    <definedName name="_____ME279" localSheetId="2">#REF!</definedName>
    <definedName name="_____ME279" localSheetId="1">#REF!</definedName>
    <definedName name="_____ME279">#REF!</definedName>
    <definedName name="_____ME450" localSheetId="2">#REF!</definedName>
    <definedName name="_____ME450" localSheetId="1">#REF!</definedName>
    <definedName name="_____ME450">#REF!</definedName>
    <definedName name="_____ME709" localSheetId="2">#REF!</definedName>
    <definedName name="_____ME709" localSheetId="1">#REF!</definedName>
    <definedName name="_____ME709">#REF!</definedName>
    <definedName name="_____ME710" localSheetId="2">#REF!</definedName>
    <definedName name="_____ME710" localSheetId="1">#REF!</definedName>
    <definedName name="_____ME710">#REF!</definedName>
    <definedName name="_____ME711" localSheetId="2">#REF!</definedName>
    <definedName name="_____ME711" localSheetId="1">#REF!</definedName>
    <definedName name="_____ME711">#REF!</definedName>
    <definedName name="_____ME719" localSheetId="2">#REF!</definedName>
    <definedName name="_____ME719" localSheetId="1">#REF!</definedName>
    <definedName name="_____ME719">#REF!</definedName>
    <definedName name="_____ME720" localSheetId="2">#REF!</definedName>
    <definedName name="_____ME720" localSheetId="1">#REF!</definedName>
    <definedName name="_____ME720">#REF!</definedName>
    <definedName name="_____ME819" localSheetId="2">#REF!</definedName>
    <definedName name="_____ME819" localSheetId="1">#REF!</definedName>
    <definedName name="_____ME819">#REF!</definedName>
    <definedName name="_____ME947" localSheetId="2">#REF!</definedName>
    <definedName name="_____ME947" localSheetId="1">#REF!</definedName>
    <definedName name="_____ME947">#REF!</definedName>
    <definedName name="_____MFC01">#REF!</definedName>
    <definedName name="_____MNS8418">#N/A</definedName>
    <definedName name="_____MOD01">#REF!</definedName>
    <definedName name="_____Nov1">#REF!</definedName>
    <definedName name="_____Obs1" localSheetId="2">#REF!</definedName>
    <definedName name="_____Obs1" localSheetId="1">#REF!</definedName>
    <definedName name="_____Obs1">#REF!</definedName>
    <definedName name="_____Obs2" localSheetId="2">#REF!</definedName>
    <definedName name="_____Obs2" localSheetId="1">#REF!</definedName>
    <definedName name="_____Obs2">#REF!</definedName>
    <definedName name="_____Out1">#REF!</definedName>
    <definedName name="_____OUT98" localSheetId="12" hidden="1">{#N/A,#N/A,TRUE,"Serviços"}</definedName>
    <definedName name="_____OUT98" localSheetId="6" hidden="1">{#N/A,#N/A,TRUE,"Serviços"}</definedName>
    <definedName name="_____OUT98" localSheetId="8" hidden="1">{#N/A,#N/A,TRUE,"Serviços"}</definedName>
    <definedName name="_____OUT98" localSheetId="5" hidden="1">{#N/A,#N/A,TRUE,"Serviços"}</definedName>
    <definedName name="_____OUT98" localSheetId="2">{#N/A,#N/A,TRUE,"Serviços"}</definedName>
    <definedName name="_____OUT98" localSheetId="1">{#N/A,#N/A,TRUE,"Serviços"}</definedName>
    <definedName name="_____OUT98">{#N/A,#N/A,TRUE,"Serviços"}</definedName>
    <definedName name="_____out99" localSheetId="8" hidden="1">{#N/A,#N/A,TRUE,"Serviços"}</definedName>
    <definedName name="_____out99" hidden="1">{#N/A,#N/A,TRUE,"Serviços"}</definedName>
    <definedName name="_____OUTTT988" localSheetId="12" hidden="1">{#N/A,#N/A,TRUE,"Serviços"}</definedName>
    <definedName name="_____OUTTT988" localSheetId="6" hidden="1">{#N/A,#N/A,TRUE,"Serviços"}</definedName>
    <definedName name="_____OUTTT988" localSheetId="8" hidden="1">{#N/A,#N/A,TRUE,"Serviços"}</definedName>
    <definedName name="_____OUTTT988" localSheetId="5" hidden="1">{#N/A,#N/A,TRUE,"Serviços"}</definedName>
    <definedName name="_____OUTTT988" localSheetId="2">{#N/A,#N/A,TRUE,"Serviços"}</definedName>
    <definedName name="_____OUTTT988" localSheetId="1">{#N/A,#N/A,TRUE,"Serviços"}</definedName>
    <definedName name="_____OUTTT988">{#N/A,#N/A,TRUE,"Serviços"}</definedName>
    <definedName name="_____PCB5">#REF!</definedName>
    <definedName name="_____PCM30">#REF!</definedName>
    <definedName name="_____PL1" localSheetId="8">#REF!</definedName>
    <definedName name="_____PL1" localSheetId="2">#REF!</definedName>
    <definedName name="_____PL1" localSheetId="1">#REF!</definedName>
    <definedName name="_____PL1">#REF!</definedName>
    <definedName name="_____PLA2">#REF!</definedName>
    <definedName name="_____PM334">#REF!</definedName>
    <definedName name="_____PM335">#REF!</definedName>
    <definedName name="_____PM346">#REF!</definedName>
    <definedName name="_____PM406">#REF!</definedName>
    <definedName name="_____PM412">#REF!</definedName>
    <definedName name="_____PM609">#REF!</definedName>
    <definedName name="_____PM970">#REF!</definedName>
    <definedName name="_____PNV2002">#REF!</definedName>
    <definedName name="_____PNV2003">#REF!</definedName>
    <definedName name="_____PNV2009">#REF!</definedName>
    <definedName name="_____PR1004" localSheetId="2">#REF!</definedName>
    <definedName name="_____PR1004" localSheetId="1">#REF!</definedName>
    <definedName name="_____PR1004">#REF!</definedName>
    <definedName name="_____PR1015" localSheetId="2">#REF!</definedName>
    <definedName name="_____PR1015" localSheetId="1">#REF!</definedName>
    <definedName name="_____PR1015">#REF!</definedName>
    <definedName name="_____PR1039" localSheetId="2">#REF!</definedName>
    <definedName name="_____PR1039" localSheetId="1">#REF!</definedName>
    <definedName name="_____PR1039">#REF!</definedName>
    <definedName name="_____PR1050" localSheetId="2">#REF!</definedName>
    <definedName name="_____PR1050" localSheetId="1">#REF!</definedName>
    <definedName name="_____PR1050">#REF!</definedName>
    <definedName name="_____PR278" localSheetId="2">#REF!</definedName>
    <definedName name="_____PR278" localSheetId="1">#REF!</definedName>
    <definedName name="_____PR278">#REF!</definedName>
    <definedName name="_____PR279" localSheetId="2">#REF!</definedName>
    <definedName name="_____PR279" localSheetId="1">#REF!</definedName>
    <definedName name="_____PR279">#REF!</definedName>
    <definedName name="_____PR450" localSheetId="2">#REF!</definedName>
    <definedName name="_____PR450" localSheetId="1">#REF!</definedName>
    <definedName name="_____PR450">#REF!</definedName>
    <definedName name="_____PR709" localSheetId="2">#REF!</definedName>
    <definedName name="_____PR709" localSheetId="1">#REF!</definedName>
    <definedName name="_____PR709">#REF!</definedName>
    <definedName name="_____PR710" localSheetId="2">#REF!</definedName>
    <definedName name="_____PR710" localSheetId="1">#REF!</definedName>
    <definedName name="_____PR710">#REF!</definedName>
    <definedName name="_____PR711" localSheetId="2">#REF!</definedName>
    <definedName name="_____PR711" localSheetId="1">#REF!</definedName>
    <definedName name="_____PR711">#REF!</definedName>
    <definedName name="_____PR719" localSheetId="2">#REF!</definedName>
    <definedName name="_____PR719" localSheetId="1">#REF!</definedName>
    <definedName name="_____PR719">#REF!</definedName>
    <definedName name="_____PR720" localSheetId="2">#REF!</definedName>
    <definedName name="_____PR720" localSheetId="1">#REF!</definedName>
    <definedName name="_____PR720">#REF!</definedName>
    <definedName name="_____PR819" localSheetId="2">#REF!</definedName>
    <definedName name="_____PR819" localSheetId="1">#REF!</definedName>
    <definedName name="_____PR819">#REF!</definedName>
    <definedName name="_____PR947" localSheetId="2">#REF!</definedName>
    <definedName name="_____PR947" localSheetId="1">#REF!</definedName>
    <definedName name="_____PR947">#REF!</definedName>
    <definedName name="_____PTB10">#REF!</definedName>
    <definedName name="_____r" localSheetId="8">#REF!</definedName>
    <definedName name="_____r" localSheetId="2">#REF!</definedName>
    <definedName name="_____r" localSheetId="1">#REF!</definedName>
    <definedName name="_____r">#REF!</definedName>
    <definedName name="_____Rbv1" localSheetId="8">#REF!</definedName>
    <definedName name="_____Rbv1">#REF!</definedName>
    <definedName name="_____reg1">#REF!</definedName>
    <definedName name="_____reg3">#REF!</definedName>
    <definedName name="_____reg5">#REF!</definedName>
    <definedName name="_____reg7">#REF!</definedName>
    <definedName name="_____RET1" localSheetId="8">#REF!</definedName>
    <definedName name="_____RET1">#REF!</definedName>
    <definedName name="_____RP1">#REF!</definedName>
    <definedName name="_____SE2">#REF!</definedName>
    <definedName name="_____Set1">#REF!</definedName>
    <definedName name="_____SL6">NA()</definedName>
    <definedName name="_____STC04">#REF!</definedName>
    <definedName name="_____TB10" localSheetId="8">#REF!</definedName>
    <definedName name="_____TB10">#REF!</definedName>
    <definedName name="_____TCB4">#REF!</definedName>
    <definedName name="_____TCB5" localSheetId="8">#REF!</definedName>
    <definedName name="_____TCB5">#REF!</definedName>
    <definedName name="_____tcc4" localSheetId="8">#REF!</definedName>
    <definedName name="_____tcc4">#REF!</definedName>
    <definedName name="_____TCM30">#REF!</definedName>
    <definedName name="_____TEB4">#REF!</definedName>
    <definedName name="_____TOT1">#REF!</definedName>
    <definedName name="_____TOT2">#REF!</definedName>
    <definedName name="_____TOT3">#REF!</definedName>
    <definedName name="_____TOT4">#REF!</definedName>
    <definedName name="_____TOT5">#REF!</definedName>
    <definedName name="_____TOT6">#REF!</definedName>
    <definedName name="_____TOT7">#REF!</definedName>
    <definedName name="_____TP10">#REF!</definedName>
    <definedName name="_____TP5">#REF!</definedName>
    <definedName name="_____TSD2">#REF!</definedName>
    <definedName name="_____TT1">#REF!</definedName>
    <definedName name="_____TT10">#REF!</definedName>
    <definedName name="_____TT100">#REF!</definedName>
    <definedName name="_____TT101">#REF!</definedName>
    <definedName name="_____TT102">#REF!</definedName>
    <definedName name="_____TT103">#REF!</definedName>
    <definedName name="_____TT104">#REF!</definedName>
    <definedName name="_____TT105">#REF!</definedName>
    <definedName name="_____TT106">#REF!</definedName>
    <definedName name="_____TT107">#REF!</definedName>
    <definedName name="_____TT108">#REF!</definedName>
    <definedName name="_____TT109">#REF!</definedName>
    <definedName name="_____TT11">#REF!</definedName>
    <definedName name="_____TT110">#REF!</definedName>
    <definedName name="_____TT111">#REF!</definedName>
    <definedName name="_____TT112">#REF!</definedName>
    <definedName name="_____TT113">#REF!</definedName>
    <definedName name="_____TT114">#REF!</definedName>
    <definedName name="_____TT115">#REF!</definedName>
    <definedName name="_____TT116">#REF!</definedName>
    <definedName name="_____TT117">#REF!</definedName>
    <definedName name="_____TT118">#REF!</definedName>
    <definedName name="_____TT119">#REF!</definedName>
    <definedName name="_____TT12">#REF!</definedName>
    <definedName name="_____TT120">#REF!</definedName>
    <definedName name="_____TT121">#REF!</definedName>
    <definedName name="_____TT122">#REF!</definedName>
    <definedName name="_____TT123">#REF!</definedName>
    <definedName name="_____TT124">#REF!</definedName>
    <definedName name="_____TT125">#REF!</definedName>
    <definedName name="_____TT126">#REF!</definedName>
    <definedName name="_____TT127">#REF!</definedName>
    <definedName name="_____TT128">#REF!</definedName>
    <definedName name="_____TT129">#REF!</definedName>
    <definedName name="_____TT13">#REF!</definedName>
    <definedName name="_____TT130">#REF!</definedName>
    <definedName name="_____TT131">#REF!</definedName>
    <definedName name="_____TT132">#REF!</definedName>
    <definedName name="_____TT133">#REF!</definedName>
    <definedName name="_____TT134">#REF!</definedName>
    <definedName name="_____TT135">#REF!</definedName>
    <definedName name="_____TT136">#REF!</definedName>
    <definedName name="_____TT137">#REF!</definedName>
    <definedName name="_____TT138">#REF!</definedName>
    <definedName name="_____TT139">#REF!</definedName>
    <definedName name="_____TT14">#REF!</definedName>
    <definedName name="_____TT140">#REF!</definedName>
    <definedName name="_____TT141">#REF!</definedName>
    <definedName name="_____TT142">#REF!</definedName>
    <definedName name="_____TT15">#REF!</definedName>
    <definedName name="_____TT16">#REF!</definedName>
    <definedName name="_____TT17">#REF!</definedName>
    <definedName name="_____TT18">#REF!</definedName>
    <definedName name="_____TT19">#REF!</definedName>
    <definedName name="_____TT2">#REF!</definedName>
    <definedName name="_____TT20">#REF!</definedName>
    <definedName name="_____TT21">#REF!</definedName>
    <definedName name="_____TT22">#REF!</definedName>
    <definedName name="_____tt23">#REF!</definedName>
    <definedName name="_____TT24">#REF!</definedName>
    <definedName name="_____TT25">#REF!</definedName>
    <definedName name="_____TT26">#REF!</definedName>
    <definedName name="_____TT27">#REF!</definedName>
    <definedName name="_____TT28">#REF!</definedName>
    <definedName name="_____tt288">#REF!</definedName>
    <definedName name="_____TT29">#REF!</definedName>
    <definedName name="_____TT3">#REF!</definedName>
    <definedName name="_____TT30">#REF!</definedName>
    <definedName name="_____tt300">#REF!</definedName>
    <definedName name="_____TT31">#REF!</definedName>
    <definedName name="_____TT32">#REF!</definedName>
    <definedName name="_____tt322">#REF!</definedName>
    <definedName name="_____TT33">#REF!</definedName>
    <definedName name="_____TT34">#REF!</definedName>
    <definedName name="_____TT35">#REF!</definedName>
    <definedName name="_____TT36">#REF!</definedName>
    <definedName name="_____TT37">#REF!</definedName>
    <definedName name="_____TT38">#REF!</definedName>
    <definedName name="_____TT39">#REF!</definedName>
    <definedName name="_____TT4">#REF!</definedName>
    <definedName name="_____TT40">#REF!</definedName>
    <definedName name="_____TT41">#REF!</definedName>
    <definedName name="_____TT42">#REF!</definedName>
    <definedName name="_____TT43">#REF!</definedName>
    <definedName name="_____TT44">#REF!</definedName>
    <definedName name="_____TT45">#REF!</definedName>
    <definedName name="_____TT46">#REF!</definedName>
    <definedName name="_____TT47">#REF!</definedName>
    <definedName name="_____TT48">#REF!</definedName>
    <definedName name="_____TT49">#REF!</definedName>
    <definedName name="_____TT5">#REF!</definedName>
    <definedName name="_____TT50">#REF!</definedName>
    <definedName name="_____TT51">#REF!</definedName>
    <definedName name="_____TT52">#REF!</definedName>
    <definedName name="_____TT53">#REF!</definedName>
    <definedName name="_____TT54">#REF!</definedName>
    <definedName name="_____TT55">#REF!</definedName>
    <definedName name="_____TT56">#REF!</definedName>
    <definedName name="_____TT57">#REF!</definedName>
    <definedName name="_____TT58">#REF!</definedName>
    <definedName name="_____TT59">#REF!</definedName>
    <definedName name="_____TT6">#REF!</definedName>
    <definedName name="_____TT60">#REF!</definedName>
    <definedName name="_____TT61">#REF!</definedName>
    <definedName name="_____TT62">#REF!</definedName>
    <definedName name="_____TT63">#REF!</definedName>
    <definedName name="_____TT64">#REF!</definedName>
    <definedName name="_____TT65">#REF!</definedName>
    <definedName name="_____TT66">#REF!</definedName>
    <definedName name="_____TT67">#REF!</definedName>
    <definedName name="_____TT68">#REF!</definedName>
    <definedName name="_____TT69">#REF!</definedName>
    <definedName name="_____TT7">#REF!</definedName>
    <definedName name="_____TT70">#REF!</definedName>
    <definedName name="_____TT71">#REF!</definedName>
    <definedName name="_____TT72">#REF!</definedName>
    <definedName name="_____TT73">#REF!</definedName>
    <definedName name="_____TT74">#REF!</definedName>
    <definedName name="_____TT75">#REF!</definedName>
    <definedName name="_____TT76">#REF!</definedName>
    <definedName name="_____TT77">#REF!</definedName>
    <definedName name="_____TT78">#REF!</definedName>
    <definedName name="_____TT79">#REF!</definedName>
    <definedName name="_____TT8">#REF!</definedName>
    <definedName name="_____TT80">#REF!</definedName>
    <definedName name="_____TT81">#REF!</definedName>
    <definedName name="_____TT82">#REF!</definedName>
    <definedName name="_____TT83">#REF!</definedName>
    <definedName name="_____TT84">#REF!</definedName>
    <definedName name="_____TT85">#REF!</definedName>
    <definedName name="_____TT86">#REF!</definedName>
    <definedName name="_____TT87">#REF!</definedName>
    <definedName name="_____TT88">#REF!</definedName>
    <definedName name="_____TT89">#REF!</definedName>
    <definedName name="_____TT9">#REF!</definedName>
    <definedName name="_____TT90">#REF!</definedName>
    <definedName name="_____TT91">#REF!</definedName>
    <definedName name="_____TT92">#REF!</definedName>
    <definedName name="_____TT93">#REF!</definedName>
    <definedName name="_____TT94">#REF!</definedName>
    <definedName name="_____TT95">#REF!</definedName>
    <definedName name="_____TT96">#REF!</definedName>
    <definedName name="_____TT97">#REF!</definedName>
    <definedName name="_____TT98">#REF!</definedName>
    <definedName name="_____TT99">#REF!</definedName>
    <definedName name="____A1">#REF!</definedName>
    <definedName name="____A10">#REF!</definedName>
    <definedName name="____A11">#REF!</definedName>
    <definedName name="____A12">#REF!</definedName>
    <definedName name="____A13">#REF!</definedName>
    <definedName name="____A14">#REF!</definedName>
    <definedName name="____A15">#REF!</definedName>
    <definedName name="____A16">#REF!</definedName>
    <definedName name="____A17">#REF!</definedName>
    <definedName name="____A19">#REF!</definedName>
    <definedName name="____A2">#REF!</definedName>
    <definedName name="____A20">#REF!</definedName>
    <definedName name="____A21">#REF!</definedName>
    <definedName name="____A22">#REF!</definedName>
    <definedName name="____A23">#REF!</definedName>
    <definedName name="____A24">#REF!</definedName>
    <definedName name="____A25">#REF!</definedName>
    <definedName name="____A3">#REF!</definedName>
    <definedName name="____A4">#REF!</definedName>
    <definedName name="____A5">#REF!</definedName>
    <definedName name="____A6">#REF!</definedName>
    <definedName name="____A7">#REF!</definedName>
    <definedName name="____A9">#REF!</definedName>
    <definedName name="____Abr1">#REF!</definedName>
    <definedName name="____ACA25">#REF!</definedName>
    <definedName name="____ACA50">#REF!</definedName>
    <definedName name="____ACM30">#REF!</definedName>
    <definedName name="____act2">#REF!</definedName>
    <definedName name="____adm1" hidden="1">{"'Índice'!$A$1:$K$49"}</definedName>
    <definedName name="____adm2" hidden="1">{"VENTAS1",#N/A,FALSE,"VENTAS";"VENTAS2",#N/A,FALSE,"VENTAS";"VENTAS3",#N/A,FALSE,"VENTAS";"VENTAS4",#N/A,FALSE,"VENTAS";"VENTAS5",#N/A,FALSE,"VENTAS";"VENTAS6",#N/A,FALSE,"VENTAS";"VENTAS7",#N/A,FALSE,"VENTAS";"VENTAS8",#N/A,FALSE,"VENTAS"}</definedName>
    <definedName name="____Ago1">#REF!</definedName>
    <definedName name="____arg13">"$#REF!.$H$31"</definedName>
    <definedName name="____arg16">"$#REF!.$H$55"</definedName>
    <definedName name="____ATD1">#REF!</definedName>
    <definedName name="____BDI1">#REF!</definedName>
    <definedName name="____brv2" localSheetId="2">#REF!</definedName>
    <definedName name="____brv2" localSheetId="1">#REF!</definedName>
    <definedName name="____brv2">#REF!</definedName>
    <definedName name="____Brz1" localSheetId="2">#REF!</definedName>
    <definedName name="____Brz1" localSheetId="1">#REF!</definedName>
    <definedName name="____Brz1">#REF!</definedName>
    <definedName name="____Brz2" localSheetId="2">#REF!</definedName>
    <definedName name="____Brz2" localSheetId="1">#REF!</definedName>
    <definedName name="____Brz2">#REF!</definedName>
    <definedName name="____cab1" localSheetId="8">#REF!</definedName>
    <definedName name="____cab1">#REF!</definedName>
    <definedName name="____cab2">#REF!</definedName>
    <definedName name="____CAP20" localSheetId="8">#REF!</definedName>
    <definedName name="____CAP20">#REF!</definedName>
    <definedName name="____CC709" localSheetId="2">P.O.!Plan1</definedName>
    <definedName name="____CC709" localSheetId="1">RESUMO!Plan1</definedName>
    <definedName name="____CC709">P.O.!Plan1</definedName>
    <definedName name="____CC947" localSheetId="2">P.O.!Plan1</definedName>
    <definedName name="____CC947" localSheetId="1">RESUMO!Plan1</definedName>
    <definedName name="____CC947">P.O.!Plan1</definedName>
    <definedName name="____CCM30">#REF!</definedName>
    <definedName name="____CMM30">#REF!</definedName>
    <definedName name="____d2" hidden="1">{#N/A,#N/A,FALSE,"Aging Summary";#N/A,#N/A,FALSE,"Ratio Analysis";#N/A,#N/A,FALSE,"Test 120 Day Accts";#N/A,#N/A,FALSE,"Tickmarks"}</definedName>
    <definedName name="____DAR02">#REF!</definedName>
    <definedName name="____Dez1">#REF!</definedName>
    <definedName name="____DIV1004" localSheetId="2">#REF!</definedName>
    <definedName name="____DIV1004" localSheetId="1">#REF!</definedName>
    <definedName name="____DIV1004">#REF!</definedName>
    <definedName name="____DIV1015" localSheetId="2">#REF!</definedName>
    <definedName name="____DIV1015" localSheetId="1">#REF!</definedName>
    <definedName name="____DIV1015">#REF!</definedName>
    <definedName name="____DIV1039" localSheetId="2">#REF!</definedName>
    <definedName name="____DIV1039" localSheetId="1">#REF!</definedName>
    <definedName name="____DIV1039">#REF!</definedName>
    <definedName name="____DIV1050" localSheetId="2">#REF!</definedName>
    <definedName name="____DIV1050" localSheetId="1">#REF!</definedName>
    <definedName name="____DIV1050">#REF!</definedName>
    <definedName name="____DIV278" localSheetId="2">#REF!</definedName>
    <definedName name="____DIV278" localSheetId="1">#REF!</definedName>
    <definedName name="____DIV278">#REF!</definedName>
    <definedName name="____DIV279" localSheetId="2">#REF!</definedName>
    <definedName name="____DIV279" localSheetId="1">#REF!</definedName>
    <definedName name="____DIV279">#REF!</definedName>
    <definedName name="____DIV45" localSheetId="2">#REF!</definedName>
    <definedName name="____DIV45" localSheetId="1">#REF!</definedName>
    <definedName name="____DIV45">#REF!</definedName>
    <definedName name="____DIV450" localSheetId="2">#REF!</definedName>
    <definedName name="____DIV450" localSheetId="1">#REF!</definedName>
    <definedName name="____DIV450">#REF!</definedName>
    <definedName name="____DIV709" localSheetId="2">#REF!</definedName>
    <definedName name="____DIV709" localSheetId="1">#REF!</definedName>
    <definedName name="____DIV709">#REF!</definedName>
    <definedName name="____DIV710" localSheetId="2">#REF!</definedName>
    <definedName name="____DIV710" localSheetId="1">#REF!</definedName>
    <definedName name="____DIV710">#REF!</definedName>
    <definedName name="____DIV711" localSheetId="2">#REF!</definedName>
    <definedName name="____DIV711" localSheetId="1">#REF!</definedName>
    <definedName name="____DIV711">#REF!</definedName>
    <definedName name="____DIV718" localSheetId="2">#REF!</definedName>
    <definedName name="____DIV718" localSheetId="1">#REF!</definedName>
    <definedName name="____DIV718">#REF!</definedName>
    <definedName name="____DIV719" localSheetId="2">#REF!</definedName>
    <definedName name="____DIV719" localSheetId="1">#REF!</definedName>
    <definedName name="____DIV719">#REF!</definedName>
    <definedName name="____DIV720" localSheetId="2">#REF!</definedName>
    <definedName name="____DIV720" localSheetId="1">#REF!</definedName>
    <definedName name="____DIV720">#REF!</definedName>
    <definedName name="____DIV819" localSheetId="2">#REF!</definedName>
    <definedName name="____DIV819" localSheetId="1">#REF!</definedName>
    <definedName name="____DIV819">#REF!</definedName>
    <definedName name="____DIV947" localSheetId="2">#REF!</definedName>
    <definedName name="____DIV947" localSheetId="1">#REF!</definedName>
    <definedName name="____DIV947">#REF!</definedName>
    <definedName name="____DND2" localSheetId="2">P.O.!Plan1</definedName>
    <definedName name="____DND2" localSheetId="1">RESUMO!Plan1</definedName>
    <definedName name="____DND2">P.O.!Plan1</definedName>
    <definedName name="____DRE0700" hidden="1">{"'PXR_6500'!$A$1:$I$124"}</definedName>
    <definedName name="____ECT12">#REF!</definedName>
    <definedName name="____ECT3">#REF!</definedName>
    <definedName name="____EDA01">#REF!</definedName>
    <definedName name="____Ext2">#REF!</definedName>
    <definedName name="____FAT1">#REF!</definedName>
    <definedName name="____FAT2">#REF!</definedName>
    <definedName name="____Fev1">#REF!</definedName>
    <definedName name="____HCB5">#REF!</definedName>
    <definedName name="____Jan1">#REF!</definedName>
    <definedName name="____JAN2003">"$#REF!.$G$5"</definedName>
    <definedName name="____JAZ1" localSheetId="8">#REF!</definedName>
    <definedName name="____JAZ1">#REF!</definedName>
    <definedName name="____JAZ11" localSheetId="8">#REF!</definedName>
    <definedName name="____JAZ11">#REF!</definedName>
    <definedName name="____JAZ2" localSheetId="8">#REF!</definedName>
    <definedName name="____JAZ2">#REF!</definedName>
    <definedName name="____JAZ22" localSheetId="8">#REF!</definedName>
    <definedName name="____JAZ22">#REF!</definedName>
    <definedName name="____JAZ3" localSheetId="8">#REF!</definedName>
    <definedName name="____JAZ3">#REF!</definedName>
    <definedName name="____JAZ33" localSheetId="8">#REF!</definedName>
    <definedName name="____JAZ33">#REF!</definedName>
    <definedName name="____Jul1">#REF!</definedName>
    <definedName name="____Jun1">#REF!</definedName>
    <definedName name="____ki5" localSheetId="2">#REF!</definedName>
    <definedName name="____ki5" localSheetId="1">#REF!</definedName>
    <definedName name="____ki5">#REF!</definedName>
    <definedName name="____KM406407" localSheetId="8">#REF!</definedName>
    <definedName name="____KM406407" localSheetId="2">#REF!</definedName>
    <definedName name="____KM406407" localSheetId="1">#REF!</definedName>
    <definedName name="____KM406407">#REF!</definedName>
    <definedName name="____la2">#REF!</definedName>
    <definedName name="____LO1004" localSheetId="2">#REF!</definedName>
    <definedName name="____LO1004" localSheetId="1">#REF!</definedName>
    <definedName name="____LO1004">#REF!</definedName>
    <definedName name="____LO1015" localSheetId="2">#REF!</definedName>
    <definedName name="____LO1015" localSheetId="1">#REF!</definedName>
    <definedName name="____LO1015">#REF!</definedName>
    <definedName name="____LO1039" localSheetId="2">#REF!</definedName>
    <definedName name="____LO1039" localSheetId="1">#REF!</definedName>
    <definedName name="____LO1039">#REF!</definedName>
    <definedName name="____LO1050" localSheetId="2">#REF!</definedName>
    <definedName name="____LO1050" localSheetId="1">#REF!</definedName>
    <definedName name="____LO1050">#REF!</definedName>
    <definedName name="____LO278" localSheetId="2">#REF!</definedName>
    <definedName name="____LO278" localSheetId="1">#REF!</definedName>
    <definedName name="____LO278">#REF!</definedName>
    <definedName name="____LO279" localSheetId="2">#REF!</definedName>
    <definedName name="____LO279" localSheetId="1">#REF!</definedName>
    <definedName name="____LO279">#REF!</definedName>
    <definedName name="____LO450" localSheetId="2">#REF!</definedName>
    <definedName name="____LO450" localSheetId="1">#REF!</definedName>
    <definedName name="____LO450">#REF!</definedName>
    <definedName name="____LO709" localSheetId="2">#REF!</definedName>
    <definedName name="____LO709" localSheetId="1">#REF!</definedName>
    <definedName name="____LO709">#REF!</definedName>
    <definedName name="____LO710" localSheetId="2">#REF!</definedName>
    <definedName name="____LO710" localSheetId="1">#REF!</definedName>
    <definedName name="____LO710">#REF!</definedName>
    <definedName name="____LO711" localSheetId="2">#REF!</definedName>
    <definedName name="____LO711" localSheetId="1">#REF!</definedName>
    <definedName name="____LO711">#REF!</definedName>
    <definedName name="____LO719" localSheetId="2">#REF!</definedName>
    <definedName name="____LO719" localSheetId="1">#REF!</definedName>
    <definedName name="____LO719">#REF!</definedName>
    <definedName name="____LO720" localSheetId="2">#REF!</definedName>
    <definedName name="____LO720" localSheetId="1">#REF!</definedName>
    <definedName name="____LO720">#REF!</definedName>
    <definedName name="____LO819" localSheetId="2">#REF!</definedName>
    <definedName name="____LO819" localSheetId="1">#REF!</definedName>
    <definedName name="____LO819">#REF!</definedName>
    <definedName name="____LO947" localSheetId="2">#REF!</definedName>
    <definedName name="____LO947" localSheetId="1">#REF!</definedName>
    <definedName name="____LO947">#REF!</definedName>
    <definedName name="____Mai1">#REF!</definedName>
    <definedName name="____Mar1">#REF!</definedName>
    <definedName name="____ME10005" localSheetId="2">#REF!</definedName>
    <definedName name="____ME10005" localSheetId="1">#REF!</definedName>
    <definedName name="____ME10005">#REF!</definedName>
    <definedName name="____ME1004" localSheetId="2">#REF!</definedName>
    <definedName name="____ME1004" localSheetId="1">#REF!</definedName>
    <definedName name="____ME1004">#REF!</definedName>
    <definedName name="____ME1015" localSheetId="2">#REF!</definedName>
    <definedName name="____ME1015" localSheetId="1">#REF!</definedName>
    <definedName name="____ME1015">#REF!</definedName>
    <definedName name="____ME1039" localSheetId="2">#REF!</definedName>
    <definedName name="____ME1039" localSheetId="1">#REF!</definedName>
    <definedName name="____ME1039">#REF!</definedName>
    <definedName name="____ME1050" localSheetId="2">#REF!</definedName>
    <definedName name="____ME1050" localSheetId="1">#REF!</definedName>
    <definedName name="____ME1050">#REF!</definedName>
    <definedName name="____ME278" localSheetId="2">#REF!</definedName>
    <definedName name="____ME278" localSheetId="1">#REF!</definedName>
    <definedName name="____ME278">#REF!</definedName>
    <definedName name="____ME279" localSheetId="2">#REF!</definedName>
    <definedName name="____ME279" localSheetId="1">#REF!</definedName>
    <definedName name="____ME279">#REF!</definedName>
    <definedName name="____ME450" localSheetId="2">#REF!</definedName>
    <definedName name="____ME450" localSheetId="1">#REF!</definedName>
    <definedName name="____ME450">#REF!</definedName>
    <definedName name="____ME709" localSheetId="2">#REF!</definedName>
    <definedName name="____ME709" localSheetId="1">#REF!</definedName>
    <definedName name="____ME709">#REF!</definedName>
    <definedName name="____ME710" localSheetId="2">#REF!</definedName>
    <definedName name="____ME710" localSheetId="1">#REF!</definedName>
    <definedName name="____ME710">#REF!</definedName>
    <definedName name="____ME711" localSheetId="2">#REF!</definedName>
    <definedName name="____ME711" localSheetId="1">#REF!</definedName>
    <definedName name="____ME711">#REF!</definedName>
    <definedName name="____ME719" localSheetId="2">#REF!</definedName>
    <definedName name="____ME719" localSheetId="1">#REF!</definedName>
    <definedName name="____ME719">#REF!</definedName>
    <definedName name="____ME720" localSheetId="2">#REF!</definedName>
    <definedName name="____ME720" localSheetId="1">#REF!</definedName>
    <definedName name="____ME720">#REF!</definedName>
    <definedName name="____ME819" localSheetId="2">#REF!</definedName>
    <definedName name="____ME819" localSheetId="1">#REF!</definedName>
    <definedName name="____ME819">#REF!</definedName>
    <definedName name="____ME947" localSheetId="2">#REF!</definedName>
    <definedName name="____ME947" localSheetId="1">#REF!</definedName>
    <definedName name="____ME947">#REF!</definedName>
    <definedName name="____MFC01">#REF!</definedName>
    <definedName name="____MNS8418">#N/A</definedName>
    <definedName name="____MOD01">#REF!</definedName>
    <definedName name="____Nov1">#REF!</definedName>
    <definedName name="____Obs1" localSheetId="2">#REF!</definedName>
    <definedName name="____Obs1" localSheetId="1">#REF!</definedName>
    <definedName name="____Obs1">#REF!</definedName>
    <definedName name="____Obs2" localSheetId="2">#REF!</definedName>
    <definedName name="____Obs2" localSheetId="1">#REF!</definedName>
    <definedName name="____Obs2">#REF!</definedName>
    <definedName name="____Out1">#REF!</definedName>
    <definedName name="____OUT98" localSheetId="12" hidden="1">{#N/A,#N/A,TRUE,"Serviços"}</definedName>
    <definedName name="____OUT98" localSheetId="6" hidden="1">{#N/A,#N/A,TRUE,"Serviços"}</definedName>
    <definedName name="____OUT98" localSheetId="8" hidden="1">{#N/A,#N/A,TRUE,"Serviços"}</definedName>
    <definedName name="____OUT98" localSheetId="5" hidden="1">{#N/A,#N/A,TRUE,"Serviços"}</definedName>
    <definedName name="____OUT98" localSheetId="2">{#N/A,#N/A,TRUE,"Serviços"}</definedName>
    <definedName name="____OUT98" localSheetId="1">{#N/A,#N/A,TRUE,"Serviços"}</definedName>
    <definedName name="____OUT98">{#N/A,#N/A,TRUE,"Serviços"}</definedName>
    <definedName name="____out99" localSheetId="8" hidden="1">{#N/A,#N/A,TRUE,"Serviços"}</definedName>
    <definedName name="____out99" hidden="1">{#N/A,#N/A,TRUE,"Serviços"}</definedName>
    <definedName name="____OUTTT98" localSheetId="12" hidden="1">{#N/A,#N/A,TRUE,"Serviços"}</definedName>
    <definedName name="____OUTTT98" localSheetId="6" hidden="1">{#N/A,#N/A,TRUE,"Serviços"}</definedName>
    <definedName name="____OUTTT98" localSheetId="8" hidden="1">{#N/A,#N/A,TRUE,"Serviços"}</definedName>
    <definedName name="____OUTTT98" localSheetId="5" hidden="1">{#N/A,#N/A,TRUE,"Serviços"}</definedName>
    <definedName name="____OUTTT98" localSheetId="2">{#N/A,#N/A,TRUE,"Serviços"}</definedName>
    <definedName name="____OUTTT98" localSheetId="1">{#N/A,#N/A,TRUE,"Serviços"}</definedName>
    <definedName name="____OUTTT98">{#N/A,#N/A,TRUE,"Serviços"}</definedName>
    <definedName name="____PCB5">#REF!</definedName>
    <definedName name="____PCM30">#REF!</definedName>
    <definedName name="____PL1" localSheetId="8">#REF!</definedName>
    <definedName name="____PL1" localSheetId="2">#REF!</definedName>
    <definedName name="____PL1" localSheetId="1">#REF!</definedName>
    <definedName name="____PL1">#REF!</definedName>
    <definedName name="____PLA2">#REF!</definedName>
    <definedName name="____PM334">#REF!</definedName>
    <definedName name="____PM335">#REF!</definedName>
    <definedName name="____PM346">#REF!</definedName>
    <definedName name="____PM406">#REF!</definedName>
    <definedName name="____PM412">#REF!</definedName>
    <definedName name="____PM609">#REF!</definedName>
    <definedName name="____PM970">#REF!</definedName>
    <definedName name="____PNV2002">#REF!</definedName>
    <definedName name="____PNV2003">#REF!</definedName>
    <definedName name="____PNV2009">#REF!</definedName>
    <definedName name="____PR1004" localSheetId="2">#REF!</definedName>
    <definedName name="____PR1004" localSheetId="1">#REF!</definedName>
    <definedName name="____PR1004">#REF!</definedName>
    <definedName name="____PR1015" localSheetId="2">#REF!</definedName>
    <definedName name="____PR1015" localSheetId="1">#REF!</definedName>
    <definedName name="____PR1015">#REF!</definedName>
    <definedName name="____PR1039" localSheetId="2">#REF!</definedName>
    <definedName name="____PR1039" localSheetId="1">#REF!</definedName>
    <definedName name="____PR1039">#REF!</definedName>
    <definedName name="____PR1050" localSheetId="2">#REF!</definedName>
    <definedName name="____PR1050" localSheetId="1">#REF!</definedName>
    <definedName name="____PR1050">#REF!</definedName>
    <definedName name="____PR278" localSheetId="2">#REF!</definedName>
    <definedName name="____PR278" localSheetId="1">#REF!</definedName>
    <definedName name="____PR278">#REF!</definedName>
    <definedName name="____PR279" localSheetId="2">#REF!</definedName>
    <definedName name="____PR279" localSheetId="1">#REF!</definedName>
    <definedName name="____PR279">#REF!</definedName>
    <definedName name="____PR450" localSheetId="2">#REF!</definedName>
    <definedName name="____PR450" localSheetId="1">#REF!</definedName>
    <definedName name="____PR450">#REF!</definedName>
    <definedName name="____PR709" localSheetId="2">#REF!</definedName>
    <definedName name="____PR709" localSheetId="1">#REF!</definedName>
    <definedName name="____PR709">#REF!</definedName>
    <definedName name="____PR710" localSheetId="2">#REF!</definedName>
    <definedName name="____PR710" localSheetId="1">#REF!</definedName>
    <definedName name="____PR710">#REF!</definedName>
    <definedName name="____PR711" localSheetId="2">#REF!</definedName>
    <definedName name="____PR711" localSheetId="1">#REF!</definedName>
    <definedName name="____PR711">#REF!</definedName>
    <definedName name="____PR719" localSheetId="2">#REF!</definedName>
    <definedName name="____PR719" localSheetId="1">#REF!</definedName>
    <definedName name="____PR719">#REF!</definedName>
    <definedName name="____PR720" localSheetId="2">#REF!</definedName>
    <definedName name="____PR720" localSheetId="1">#REF!</definedName>
    <definedName name="____PR720">#REF!</definedName>
    <definedName name="____PR819" localSheetId="2">#REF!</definedName>
    <definedName name="____PR819" localSheetId="1">#REF!</definedName>
    <definedName name="____PR819">#REF!</definedName>
    <definedName name="____PR947" localSheetId="2">#REF!</definedName>
    <definedName name="____PR947" localSheetId="1">#REF!</definedName>
    <definedName name="____PR947">#REF!</definedName>
    <definedName name="____PTB10">#REF!</definedName>
    <definedName name="____r" localSheetId="8">#REF!</definedName>
    <definedName name="____r">NA()</definedName>
    <definedName name="____Rbv1" localSheetId="8">#REF!</definedName>
    <definedName name="____Rbv1" localSheetId="2">#REF!</definedName>
    <definedName name="____Rbv1" localSheetId="1">#REF!</definedName>
    <definedName name="____Rbv1">#REF!</definedName>
    <definedName name="____reg1">#REF!</definedName>
    <definedName name="____reg3">#REF!</definedName>
    <definedName name="____reg5">#REF!</definedName>
    <definedName name="____reg7">#REF!</definedName>
    <definedName name="____RET1" localSheetId="8">#REF!</definedName>
    <definedName name="____RET1">#REF!</definedName>
    <definedName name="____RP1">#REF!</definedName>
    <definedName name="____SE2">#REF!</definedName>
    <definedName name="____Set1">#REF!</definedName>
    <definedName name="____SL6">NA()</definedName>
    <definedName name="____STC04">#REF!</definedName>
    <definedName name="____sub1">#REF!</definedName>
    <definedName name="____sub3">#REF!</definedName>
    <definedName name="____TB10" localSheetId="8">#REF!</definedName>
    <definedName name="____TB10">#REF!</definedName>
    <definedName name="____TCB4">#REF!</definedName>
    <definedName name="____TCB5" localSheetId="8">#REF!</definedName>
    <definedName name="____TCB5">#REF!</definedName>
    <definedName name="____tcc4" localSheetId="8">#REF!</definedName>
    <definedName name="____tcc4">#REF!</definedName>
    <definedName name="____TCM30">#REF!</definedName>
    <definedName name="____TEB4">#REF!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P10">#REF!</definedName>
    <definedName name="____TP5">#REF!</definedName>
    <definedName name="____TSD2">#REF!</definedName>
    <definedName name="____TT1">#REF!</definedName>
    <definedName name="____TT10">#REF!</definedName>
    <definedName name="____TT100">#REF!</definedName>
    <definedName name="____TT101">#REF!</definedName>
    <definedName name="____TT102">#REF!</definedName>
    <definedName name="____TT103">#REF!</definedName>
    <definedName name="____TT104">#REF!</definedName>
    <definedName name="____TT105">#REF!</definedName>
    <definedName name="____TT106">#REF!</definedName>
    <definedName name="____TT107">#REF!</definedName>
    <definedName name="____TT108">#REF!</definedName>
    <definedName name="____TT109">#REF!</definedName>
    <definedName name="____TT11">#REF!</definedName>
    <definedName name="____TT110">#REF!</definedName>
    <definedName name="____TT111">#REF!</definedName>
    <definedName name="____TT112">#REF!</definedName>
    <definedName name="____TT113">#REF!</definedName>
    <definedName name="____TT114">#REF!</definedName>
    <definedName name="____TT115">#REF!</definedName>
    <definedName name="____TT116">#REF!</definedName>
    <definedName name="____TT117">#REF!</definedName>
    <definedName name="____TT118">#REF!</definedName>
    <definedName name="____TT119">#REF!</definedName>
    <definedName name="____TT12">#REF!</definedName>
    <definedName name="____TT120">#REF!</definedName>
    <definedName name="____TT121">#REF!</definedName>
    <definedName name="____TT122">#REF!</definedName>
    <definedName name="____TT123">#REF!</definedName>
    <definedName name="____TT124">#REF!</definedName>
    <definedName name="____TT125">#REF!</definedName>
    <definedName name="____TT126">#REF!</definedName>
    <definedName name="____TT127">#REF!</definedName>
    <definedName name="____TT128">#REF!</definedName>
    <definedName name="____TT129">#REF!</definedName>
    <definedName name="____TT13">#REF!</definedName>
    <definedName name="____TT130">#REF!</definedName>
    <definedName name="____TT131">#REF!</definedName>
    <definedName name="____TT132">#REF!</definedName>
    <definedName name="____TT133">#REF!</definedName>
    <definedName name="____TT134">#REF!</definedName>
    <definedName name="____TT135">#REF!</definedName>
    <definedName name="____TT136">#REF!</definedName>
    <definedName name="____TT137">#REF!</definedName>
    <definedName name="____TT138">#REF!</definedName>
    <definedName name="____TT139">#REF!</definedName>
    <definedName name="____TT14">#REF!</definedName>
    <definedName name="____TT140">#REF!</definedName>
    <definedName name="____TT141">#REF!</definedName>
    <definedName name="____TT142">#REF!</definedName>
    <definedName name="____TT15">#REF!</definedName>
    <definedName name="____TT16">#REF!</definedName>
    <definedName name="____TT17">#REF!</definedName>
    <definedName name="____TT18">#REF!</definedName>
    <definedName name="____TT19">#REF!</definedName>
    <definedName name="____TT2">#REF!</definedName>
    <definedName name="____TT20">#REF!</definedName>
    <definedName name="____TT21">#REF!</definedName>
    <definedName name="____TT22">#REF!</definedName>
    <definedName name="____tt23">#REF!</definedName>
    <definedName name="____TT24">#REF!</definedName>
    <definedName name="____TT25">#REF!</definedName>
    <definedName name="____TT26">#REF!</definedName>
    <definedName name="____TT27">#REF!</definedName>
    <definedName name="____TT28">#REF!</definedName>
    <definedName name="____tt288">#REF!</definedName>
    <definedName name="____TT29">#REF!</definedName>
    <definedName name="____TT3">#REF!</definedName>
    <definedName name="____TT30">#REF!</definedName>
    <definedName name="____tt300">#REF!</definedName>
    <definedName name="____TT31">#REF!</definedName>
    <definedName name="____TT32">#REF!</definedName>
    <definedName name="____tt322">#REF!</definedName>
    <definedName name="____TT33">#REF!</definedName>
    <definedName name="____TT34">#REF!</definedName>
    <definedName name="____TT35">#REF!</definedName>
    <definedName name="____TT36">#REF!</definedName>
    <definedName name="____TT37">#REF!</definedName>
    <definedName name="____TT38">#REF!</definedName>
    <definedName name="____TT39">#REF!</definedName>
    <definedName name="____TT4">#REF!</definedName>
    <definedName name="____TT40">#REF!</definedName>
    <definedName name="____TT41">#REF!</definedName>
    <definedName name="____TT42">#REF!</definedName>
    <definedName name="____TT43">#REF!</definedName>
    <definedName name="____TT44">#REF!</definedName>
    <definedName name="____TT45">#REF!</definedName>
    <definedName name="____TT46">#REF!</definedName>
    <definedName name="____TT47">#REF!</definedName>
    <definedName name="____TT48">#REF!</definedName>
    <definedName name="____TT49">#REF!</definedName>
    <definedName name="____TT5">#REF!</definedName>
    <definedName name="____TT50">#REF!</definedName>
    <definedName name="____TT51">#REF!</definedName>
    <definedName name="____TT52">#REF!</definedName>
    <definedName name="____TT53">#REF!</definedName>
    <definedName name="____TT54">#REF!</definedName>
    <definedName name="____TT55">#REF!</definedName>
    <definedName name="____TT56">#REF!</definedName>
    <definedName name="____TT57">#REF!</definedName>
    <definedName name="____TT58">#REF!</definedName>
    <definedName name="____TT59">#REF!</definedName>
    <definedName name="____TT6">#REF!</definedName>
    <definedName name="____TT60">#REF!</definedName>
    <definedName name="____TT61">#REF!</definedName>
    <definedName name="____TT62">#REF!</definedName>
    <definedName name="____TT63">#REF!</definedName>
    <definedName name="____TT64">#REF!</definedName>
    <definedName name="____TT65">#REF!</definedName>
    <definedName name="____TT66">#REF!</definedName>
    <definedName name="____TT67">#REF!</definedName>
    <definedName name="____TT68">#REF!</definedName>
    <definedName name="____TT69">#REF!</definedName>
    <definedName name="____TT7">#REF!</definedName>
    <definedName name="____TT70">#REF!</definedName>
    <definedName name="____TT71">#REF!</definedName>
    <definedName name="____TT72">#REF!</definedName>
    <definedName name="____TT73">#REF!</definedName>
    <definedName name="____TT74">#REF!</definedName>
    <definedName name="____TT75">#REF!</definedName>
    <definedName name="____TT76">#REF!</definedName>
    <definedName name="____TT77">#REF!</definedName>
    <definedName name="____TT78">#REF!</definedName>
    <definedName name="____TT79">#REF!</definedName>
    <definedName name="____TT8">#REF!</definedName>
    <definedName name="____TT80">#REF!</definedName>
    <definedName name="____TT81">#REF!</definedName>
    <definedName name="____TT82">#REF!</definedName>
    <definedName name="____TT83">#REF!</definedName>
    <definedName name="____TT84">#REF!</definedName>
    <definedName name="____TT85">#REF!</definedName>
    <definedName name="____TT86">#REF!</definedName>
    <definedName name="____TT87">#REF!</definedName>
    <definedName name="____TT88">#REF!</definedName>
    <definedName name="____TT89">#REF!</definedName>
    <definedName name="____TT9">#REF!</definedName>
    <definedName name="____TT90">#REF!</definedName>
    <definedName name="____TT91">#REF!</definedName>
    <definedName name="____TT92">#REF!</definedName>
    <definedName name="____TT93">#REF!</definedName>
    <definedName name="____TT94">#REF!</definedName>
    <definedName name="____TT95">#REF!</definedName>
    <definedName name="____TT96">#REF!</definedName>
    <definedName name="____TT97">#REF!</definedName>
    <definedName name="____TT98">#REF!</definedName>
    <definedName name="____TT99">#REF!</definedName>
    <definedName name="____xlnm.Print_Area_2">#REF!</definedName>
    <definedName name="___12" localSheetId="8" hidden="1">#REF!</definedName>
    <definedName name="___12" hidden="1">#REF!</definedName>
    <definedName name="___A1">#REF!</definedName>
    <definedName name="___A10">#REF!</definedName>
    <definedName name="___A11">#REF!</definedName>
    <definedName name="___A12">#REF!</definedName>
    <definedName name="___A13">#REF!</definedName>
    <definedName name="___A14">#REF!</definedName>
    <definedName name="___A15">#REF!</definedName>
    <definedName name="___A16">#REF!</definedName>
    <definedName name="___A17">#REF!</definedName>
    <definedName name="___A19">#REF!</definedName>
    <definedName name="___A2">#REF!</definedName>
    <definedName name="___A20">#REF!</definedName>
    <definedName name="___A21">#REF!</definedName>
    <definedName name="___A22">#REF!</definedName>
    <definedName name="___A23">#REF!</definedName>
    <definedName name="___A24">#REF!</definedName>
    <definedName name="___A25">#REF!</definedName>
    <definedName name="___A3">#REF!</definedName>
    <definedName name="___A4">#REF!</definedName>
    <definedName name="___A5">#REF!</definedName>
    <definedName name="___A6">#REF!</definedName>
    <definedName name="___A7">#REF!</definedName>
    <definedName name="___A9">#REF!</definedName>
    <definedName name="___Abr1">#REF!</definedName>
    <definedName name="___ABR95" localSheetId="8">#REF!</definedName>
    <definedName name="___ABR95">#REF!</definedName>
    <definedName name="___ABR96" localSheetId="8">#REF!</definedName>
    <definedName name="___ABR96">#REF!</definedName>
    <definedName name="___ABR97" localSheetId="8">#REF!</definedName>
    <definedName name="___ABR97">#REF!</definedName>
    <definedName name="___ABR98" localSheetId="8">#REF!</definedName>
    <definedName name="___ABR98">#REF!</definedName>
    <definedName name="___ABR99" localSheetId="8">#REF!</definedName>
    <definedName name="___ABR99">#REF!</definedName>
    <definedName name="___ACA25">#REF!</definedName>
    <definedName name="___ACA50">#REF!</definedName>
    <definedName name="___ACM30" localSheetId="2">#REF!</definedName>
    <definedName name="___ACM30" localSheetId="1">#REF!</definedName>
    <definedName name="___ACM30">#REF!</definedName>
    <definedName name="___act2">#REF!</definedName>
    <definedName name="___adm1" hidden="1">{"'Índice'!$A$1:$K$49"}</definedName>
    <definedName name="___adm2" hidden="1">{"VENTAS1",#N/A,FALSE,"VENTAS";"VENTAS2",#N/A,FALSE,"VENTAS";"VENTAS3",#N/A,FALSE,"VENTAS";"VENTAS4",#N/A,FALSE,"VENTAS";"VENTAS5",#N/A,FALSE,"VENTAS";"VENTAS6",#N/A,FALSE,"VENTAS";"VENTAS7",#N/A,FALSE,"VENTAS";"VENTAS8",#N/A,FALSE,"VENTAS"}</definedName>
    <definedName name="___Ago1">#N/A</definedName>
    <definedName name="___AGO95" localSheetId="8">#REF!</definedName>
    <definedName name="___AGO95">#REF!</definedName>
    <definedName name="___AGO96" localSheetId="8">#REF!</definedName>
    <definedName name="___AGO96">#REF!</definedName>
    <definedName name="___AGO97" localSheetId="8">#REF!</definedName>
    <definedName name="___AGO97">#REF!</definedName>
    <definedName name="___AGO98" localSheetId="8">#REF!</definedName>
    <definedName name="___AGO98">#REF!</definedName>
    <definedName name="___AGO99" localSheetId="8">#REF!</definedName>
    <definedName name="___AGO99">#REF!</definedName>
    <definedName name="___arg13">"$#REF!.$H$31"</definedName>
    <definedName name="___arg16">"$#REF!.$H$55"</definedName>
    <definedName name="___ATD08">#REF!</definedName>
    <definedName name="___ATD1">#REF!</definedName>
    <definedName name="___BDI1">#REF!</definedName>
    <definedName name="___brv2" localSheetId="2">#REF!</definedName>
    <definedName name="___brv2" localSheetId="1">#REF!</definedName>
    <definedName name="___brv2">#REF!</definedName>
    <definedName name="___Brz1">#REF!</definedName>
    <definedName name="___Brz2">#REF!</definedName>
    <definedName name="___cab1" localSheetId="8">#REF!</definedName>
    <definedName name="___cab1">#REF!</definedName>
    <definedName name="___cab2">#REF!</definedName>
    <definedName name="___CAP20" localSheetId="8">#REF!</definedName>
    <definedName name="___CAP20">#REF!</definedName>
    <definedName name="___CC709" localSheetId="2">P.O.!Plan1</definedName>
    <definedName name="___CC709" localSheetId="1">RESUMO!Plan1</definedName>
    <definedName name="___CC709">P.O.!Plan1</definedName>
    <definedName name="___CC947" localSheetId="2">P.O.!Plan1</definedName>
    <definedName name="___CC947" localSheetId="1">RESUMO!Plan1</definedName>
    <definedName name="___CC947">P.O.!Plan1</definedName>
    <definedName name="___CCM30">#REF!</definedName>
    <definedName name="___CIE011">#REF!</definedName>
    <definedName name="___CIE400">#REF!</definedName>
    <definedName name="___CIE411">#REF!</definedName>
    <definedName name="___CIE412">#REF!</definedName>
    <definedName name="___CIE916">#REF!</definedName>
    <definedName name="___CMM30">#REF!</definedName>
    <definedName name="___COE011">#REF!</definedName>
    <definedName name="___COE400">#REF!</definedName>
    <definedName name="___COE411">#REF!</definedName>
    <definedName name="___COE412">#REF!</definedName>
    <definedName name="___COE916">#REF!</definedName>
    <definedName name="___d2" hidden="1">{#N/A,#N/A,FALSE,"Aging Summary";#N/A,#N/A,FALSE,"Ratio Analysis";#N/A,#N/A,FALSE,"Test 120 Day Accts";#N/A,#N/A,FALSE,"Tickmarks"}</definedName>
    <definedName name="___DAR02">#REF!</definedName>
    <definedName name="___Dez1">#N/A</definedName>
    <definedName name="___DEZ94" localSheetId="8">#REF!</definedName>
    <definedName name="___DEZ94">#REF!</definedName>
    <definedName name="___DEZ95" localSheetId="8">#REF!</definedName>
    <definedName name="___DEZ95">#REF!</definedName>
    <definedName name="___DEZ96" localSheetId="8">#REF!</definedName>
    <definedName name="___DEZ96">#REF!</definedName>
    <definedName name="___DEZ97" localSheetId="8">#REF!</definedName>
    <definedName name="___DEZ97">#REF!</definedName>
    <definedName name="___DEZ98" localSheetId="8">#REF!</definedName>
    <definedName name="___DEZ98">#REF!</definedName>
    <definedName name="___DEZ99" localSheetId="8">#REF!</definedName>
    <definedName name="___DEZ99">#REF!</definedName>
    <definedName name="___DIV1004" localSheetId="2">#REF!</definedName>
    <definedName name="___DIV1004" localSheetId="1">#REF!</definedName>
    <definedName name="___DIV1004">#REF!</definedName>
    <definedName name="___DIV1015" localSheetId="2">#REF!</definedName>
    <definedName name="___DIV1015" localSheetId="1">#REF!</definedName>
    <definedName name="___DIV1015">#REF!</definedName>
    <definedName name="___DIV1039" localSheetId="2">#REF!</definedName>
    <definedName name="___DIV1039" localSheetId="1">#REF!</definedName>
    <definedName name="___DIV1039">#REF!</definedName>
    <definedName name="___DIV1050" localSheetId="2">#REF!</definedName>
    <definedName name="___DIV1050" localSheetId="1">#REF!</definedName>
    <definedName name="___DIV1050">#REF!</definedName>
    <definedName name="___DIV278" localSheetId="2">#REF!</definedName>
    <definedName name="___DIV278" localSheetId="1">#REF!</definedName>
    <definedName name="___DIV278">#REF!</definedName>
    <definedName name="___DIV279" localSheetId="2">#REF!</definedName>
    <definedName name="___DIV279" localSheetId="1">#REF!</definedName>
    <definedName name="___DIV279">#REF!</definedName>
    <definedName name="___DIV45" localSheetId="2">#REF!</definedName>
    <definedName name="___DIV45" localSheetId="1">#REF!</definedName>
    <definedName name="___DIV45">#REF!</definedName>
    <definedName name="___DIV450" localSheetId="2">#REF!</definedName>
    <definedName name="___DIV450" localSheetId="1">#REF!</definedName>
    <definedName name="___DIV450">#REF!</definedName>
    <definedName name="___DIV709" localSheetId="2">#REF!</definedName>
    <definedName name="___DIV709" localSheetId="1">#REF!</definedName>
    <definedName name="___DIV709">#REF!</definedName>
    <definedName name="___DIV710" localSheetId="2">#REF!</definedName>
    <definedName name="___DIV710" localSheetId="1">#REF!</definedName>
    <definedName name="___DIV710">#REF!</definedName>
    <definedName name="___DIV711" localSheetId="2">#REF!</definedName>
    <definedName name="___DIV711" localSheetId="1">#REF!</definedName>
    <definedName name="___DIV711">#REF!</definedName>
    <definedName name="___DIV718" localSheetId="2">#REF!</definedName>
    <definedName name="___DIV718" localSheetId="1">#REF!</definedName>
    <definedName name="___DIV718">#REF!</definedName>
    <definedName name="___DIV719" localSheetId="2">#REF!</definedName>
    <definedName name="___DIV719" localSheetId="1">#REF!</definedName>
    <definedName name="___DIV719">#REF!</definedName>
    <definedName name="___DIV720" localSheetId="2">#REF!</definedName>
    <definedName name="___DIV720" localSheetId="1">#REF!</definedName>
    <definedName name="___DIV720">#REF!</definedName>
    <definedName name="___DIV819" localSheetId="2">#REF!</definedName>
    <definedName name="___DIV819" localSheetId="1">#REF!</definedName>
    <definedName name="___DIV819">#REF!</definedName>
    <definedName name="___DIV947" localSheetId="2">#REF!</definedName>
    <definedName name="___DIV947" localSheetId="1">#REF!</definedName>
    <definedName name="___DIV947">#REF!</definedName>
    <definedName name="___DND2" localSheetId="2">P.O.!Plan1</definedName>
    <definedName name="___DND2" localSheetId="1">RESUMO!Plan1</definedName>
    <definedName name="___DND2">P.O.!Plan1</definedName>
    <definedName name="___DPS8">#REF!</definedName>
    <definedName name="___DRE0700" hidden="1">{"'PXR_6500'!$A$1:$I$124"}</definedName>
    <definedName name="___ECT12">#REF!</definedName>
    <definedName name="___ECT3">#REF!</definedName>
    <definedName name="___EDA01">#REF!</definedName>
    <definedName name="___Ext2" localSheetId="8">#REF!</definedName>
    <definedName name="___Ext2">#REF!</definedName>
    <definedName name="___FAT1">#REF!</definedName>
    <definedName name="___FAT2">#REF!</definedName>
    <definedName name="___Fev1">#REF!</definedName>
    <definedName name="___FEV95" localSheetId="8">#REF!</definedName>
    <definedName name="___FEV95">#REF!</definedName>
    <definedName name="___FEV96" localSheetId="8">#REF!</definedName>
    <definedName name="___FEV96">#REF!</definedName>
    <definedName name="___FEV97" localSheetId="8">#REF!</definedName>
    <definedName name="___FEV97">#REF!</definedName>
    <definedName name="___FEV98" localSheetId="8">#REF!</definedName>
    <definedName name="___FEV98">#REF!</definedName>
    <definedName name="___FEV99" localSheetId="8">#REF!</definedName>
    <definedName name="___FEV99">#REF!</definedName>
    <definedName name="___HCB5" localSheetId="2">#REF!</definedName>
    <definedName name="___HCB5" localSheetId="1">#REF!</definedName>
    <definedName name="___HCB5">#REF!</definedName>
    <definedName name="___Jan1">#REF!</definedName>
    <definedName name="___JAN2003">#REF!</definedName>
    <definedName name="___JAN95" localSheetId="8">#REF!</definedName>
    <definedName name="___JAN95">#REF!</definedName>
    <definedName name="___JAN96" localSheetId="8">#REF!</definedName>
    <definedName name="___JAN96">#REF!</definedName>
    <definedName name="___JAN97" localSheetId="8">#REF!</definedName>
    <definedName name="___JAN97">#REF!</definedName>
    <definedName name="___JAN98" localSheetId="8">#REF!</definedName>
    <definedName name="___JAN98">#REF!</definedName>
    <definedName name="___JAN99" localSheetId="8">#REF!</definedName>
    <definedName name="___JAN99">#REF!</definedName>
    <definedName name="___JAZ1" localSheetId="8">#REF!</definedName>
    <definedName name="___JAZ1">#REF!</definedName>
    <definedName name="___JAZ11" localSheetId="8">#REF!</definedName>
    <definedName name="___JAZ11">#REF!</definedName>
    <definedName name="___JAZ2" localSheetId="8">#REF!</definedName>
    <definedName name="___JAZ2">#REF!</definedName>
    <definedName name="___JAZ22" localSheetId="8">#REF!</definedName>
    <definedName name="___JAZ22">#REF!</definedName>
    <definedName name="___JAZ3" localSheetId="8">#REF!</definedName>
    <definedName name="___JAZ3">#REF!</definedName>
    <definedName name="___JAZ33" localSheetId="8">#REF!</definedName>
    <definedName name="___JAZ33">#REF!</definedName>
    <definedName name="___Jul1">#N/A</definedName>
    <definedName name="___JUL95" localSheetId="8">#REF!</definedName>
    <definedName name="___JUL95">#REF!</definedName>
    <definedName name="___JUL96" localSheetId="8">#REF!</definedName>
    <definedName name="___JUL96">#REF!</definedName>
    <definedName name="___JUL97" localSheetId="8">#REF!</definedName>
    <definedName name="___JUL97">#REF!</definedName>
    <definedName name="___JUL98" localSheetId="8">#REF!</definedName>
    <definedName name="___JUL98">#REF!</definedName>
    <definedName name="___JUL99" localSheetId="8">#REF!</definedName>
    <definedName name="___JUL99">#REF!</definedName>
    <definedName name="___Jun1">#N/A</definedName>
    <definedName name="___JUN95" localSheetId="8">#REF!</definedName>
    <definedName name="___JUN95">#REF!</definedName>
    <definedName name="___JUN96" localSheetId="8">#REF!</definedName>
    <definedName name="___JUN96">#REF!</definedName>
    <definedName name="___JUN97" localSheetId="8">#REF!</definedName>
    <definedName name="___JUN97">#REF!</definedName>
    <definedName name="___JUN98" localSheetId="8">#REF!</definedName>
    <definedName name="___JUN98">#REF!</definedName>
    <definedName name="___JUN99" localSheetId="8">#REF!</definedName>
    <definedName name="___JUN99">#REF!</definedName>
    <definedName name="___ki5" localSheetId="2">#REF!</definedName>
    <definedName name="___ki5" localSheetId="1">#REF!</definedName>
    <definedName name="___ki5">#REF!</definedName>
    <definedName name="___KM406407" localSheetId="8">#REF!</definedName>
    <definedName name="___KM406407" localSheetId="2">#REF!</definedName>
    <definedName name="___KM406407" localSheetId="1">#REF!</definedName>
    <definedName name="___KM406407">#REF!</definedName>
    <definedName name="___km736" localSheetId="8">#REF!</definedName>
    <definedName name="___km736">#REF!</definedName>
    <definedName name="___la2">#REF!</definedName>
    <definedName name="___LO1004" localSheetId="2">#REF!</definedName>
    <definedName name="___LO1004" localSheetId="1">#REF!</definedName>
    <definedName name="___LO1004">#REF!</definedName>
    <definedName name="___LO1015" localSheetId="2">#REF!</definedName>
    <definedName name="___LO1015" localSheetId="1">#REF!</definedName>
    <definedName name="___LO1015">#REF!</definedName>
    <definedName name="___LO1039" localSheetId="2">#REF!</definedName>
    <definedName name="___LO1039" localSheetId="1">#REF!</definedName>
    <definedName name="___LO1039">#REF!</definedName>
    <definedName name="___LO1050" localSheetId="2">#REF!</definedName>
    <definedName name="___LO1050" localSheetId="1">#REF!</definedName>
    <definedName name="___LO1050">#REF!</definedName>
    <definedName name="___LO278" localSheetId="2">#REF!</definedName>
    <definedName name="___LO278" localSheetId="1">#REF!</definedName>
    <definedName name="___LO278">#REF!</definedName>
    <definedName name="___LO279" localSheetId="2">#REF!</definedName>
    <definedName name="___LO279" localSheetId="1">#REF!</definedName>
    <definedName name="___LO279">#REF!</definedName>
    <definedName name="___LO450" localSheetId="2">#REF!</definedName>
    <definedName name="___LO450" localSheetId="1">#REF!</definedName>
    <definedName name="___LO450">#REF!</definedName>
    <definedName name="___LO709" localSheetId="2">#REF!</definedName>
    <definedName name="___LO709" localSheetId="1">#REF!</definedName>
    <definedName name="___LO709">#REF!</definedName>
    <definedName name="___LO710" localSheetId="2">#REF!</definedName>
    <definedName name="___LO710" localSheetId="1">#REF!</definedName>
    <definedName name="___LO710">#REF!</definedName>
    <definedName name="___LO711" localSheetId="2">#REF!</definedName>
    <definedName name="___LO711" localSheetId="1">#REF!</definedName>
    <definedName name="___LO711">#REF!</definedName>
    <definedName name="___LO719" localSheetId="2">#REF!</definedName>
    <definedName name="___LO719" localSheetId="1">#REF!</definedName>
    <definedName name="___LO719">#REF!</definedName>
    <definedName name="___LO720" localSheetId="2">#REF!</definedName>
    <definedName name="___LO720" localSheetId="1">#REF!</definedName>
    <definedName name="___LO720">#REF!</definedName>
    <definedName name="___LO819" localSheetId="2">#REF!</definedName>
    <definedName name="___LO819" localSheetId="1">#REF!</definedName>
    <definedName name="___LO819">#REF!</definedName>
    <definedName name="___LO947" localSheetId="2">#REF!</definedName>
    <definedName name="___LO947" localSheetId="1">#REF!</definedName>
    <definedName name="___LO947">#REF!</definedName>
    <definedName name="___Mai1">#N/A</definedName>
    <definedName name="___MAI95" localSheetId="8">#REF!</definedName>
    <definedName name="___MAI95">#REF!</definedName>
    <definedName name="___MAI96" localSheetId="8">#REF!</definedName>
    <definedName name="___MAI96">#REF!</definedName>
    <definedName name="___MAI97" localSheetId="8">#REF!</definedName>
    <definedName name="___MAI97">#REF!</definedName>
    <definedName name="___MAI98" localSheetId="8">#REF!</definedName>
    <definedName name="___MAI98">#REF!</definedName>
    <definedName name="___MAI99" localSheetId="8">#REF!</definedName>
    <definedName name="___MAI99">#REF!</definedName>
    <definedName name="___Mar1">#REF!</definedName>
    <definedName name="___MAR95" localSheetId="8">#REF!</definedName>
    <definedName name="___MAR95">#REF!</definedName>
    <definedName name="___MAR96" localSheetId="8">#REF!</definedName>
    <definedName name="___MAR96">#REF!</definedName>
    <definedName name="___MAR97" localSheetId="8">#REF!</definedName>
    <definedName name="___MAR97">#REF!</definedName>
    <definedName name="___MAR98" localSheetId="8">#REF!</definedName>
    <definedName name="___MAR98">#REF!</definedName>
    <definedName name="___MAR99" localSheetId="8">#REF!</definedName>
    <definedName name="___MAR99">#REF!</definedName>
    <definedName name="___ME10005" localSheetId="2">#REF!</definedName>
    <definedName name="___ME10005" localSheetId="1">#REF!</definedName>
    <definedName name="___ME10005">#REF!</definedName>
    <definedName name="___ME1004" localSheetId="2">#REF!</definedName>
    <definedName name="___ME1004" localSheetId="1">#REF!</definedName>
    <definedName name="___ME1004">#REF!</definedName>
    <definedName name="___ME1015" localSheetId="2">#REF!</definedName>
    <definedName name="___ME1015" localSheetId="1">#REF!</definedName>
    <definedName name="___ME1015">#REF!</definedName>
    <definedName name="___ME1039" localSheetId="2">#REF!</definedName>
    <definedName name="___ME1039" localSheetId="1">#REF!</definedName>
    <definedName name="___ME1039">#REF!</definedName>
    <definedName name="___ME1050" localSheetId="2">#REF!</definedName>
    <definedName name="___ME1050" localSheetId="1">#REF!</definedName>
    <definedName name="___ME1050">#REF!</definedName>
    <definedName name="___ME278" localSheetId="2">#REF!</definedName>
    <definedName name="___ME278" localSheetId="1">#REF!</definedName>
    <definedName name="___ME278">#REF!</definedName>
    <definedName name="___ME279" localSheetId="2">#REF!</definedName>
    <definedName name="___ME279" localSheetId="1">#REF!</definedName>
    <definedName name="___ME279">#REF!</definedName>
    <definedName name="___ME450" localSheetId="2">#REF!</definedName>
    <definedName name="___ME450" localSheetId="1">#REF!</definedName>
    <definedName name="___ME450">#REF!</definedName>
    <definedName name="___ME709" localSheetId="2">#REF!</definedName>
    <definedName name="___ME709" localSheetId="1">#REF!</definedName>
    <definedName name="___ME709">#REF!</definedName>
    <definedName name="___ME710" localSheetId="2">#REF!</definedName>
    <definedName name="___ME710" localSheetId="1">#REF!</definedName>
    <definedName name="___ME710">#REF!</definedName>
    <definedName name="___ME711" localSheetId="2">#REF!</definedName>
    <definedName name="___ME711" localSheetId="1">#REF!</definedName>
    <definedName name="___ME711">#REF!</definedName>
    <definedName name="___ME719" localSheetId="2">#REF!</definedName>
    <definedName name="___ME719" localSheetId="1">#REF!</definedName>
    <definedName name="___ME719">#REF!</definedName>
    <definedName name="___ME720" localSheetId="2">#REF!</definedName>
    <definedName name="___ME720" localSheetId="1">#REF!</definedName>
    <definedName name="___ME720">#REF!</definedName>
    <definedName name="___ME819" localSheetId="2">#REF!</definedName>
    <definedName name="___ME819" localSheetId="1">#REF!</definedName>
    <definedName name="___ME819">#REF!</definedName>
    <definedName name="___ME947" localSheetId="2">#REF!</definedName>
    <definedName name="___ME947" localSheetId="1">#REF!</definedName>
    <definedName name="___ME947">#REF!</definedName>
    <definedName name="___MFC01">#REF!</definedName>
    <definedName name="___MNS8418" localSheetId="2">P.O.!Plan1</definedName>
    <definedName name="___MNS8418" localSheetId="1">RESUMO!Plan1</definedName>
    <definedName name="___MNS8418">P.O.!Plan1</definedName>
    <definedName name="___MOD01">#REF!</definedName>
    <definedName name="___Nov1">#N/A</definedName>
    <definedName name="___NOV94" localSheetId="8">#REF!</definedName>
    <definedName name="___NOV94">#REF!</definedName>
    <definedName name="___NOV95" localSheetId="8">#REF!</definedName>
    <definedName name="___NOV95">#REF!</definedName>
    <definedName name="___NOV96" localSheetId="8">#REF!</definedName>
    <definedName name="___NOV96">#REF!</definedName>
    <definedName name="___NOV97" localSheetId="8">#REF!</definedName>
    <definedName name="___NOV97">#REF!</definedName>
    <definedName name="___NOV98" localSheetId="8">#REF!</definedName>
    <definedName name="___NOV98">#REF!</definedName>
    <definedName name="___NOV99" localSheetId="8">#REF!</definedName>
    <definedName name="___NOV99">#REF!</definedName>
    <definedName name="___Obs1" localSheetId="2">#REF!</definedName>
    <definedName name="___Obs1" localSheetId="1">#REF!</definedName>
    <definedName name="___Obs1">#REF!</definedName>
    <definedName name="___Obs2" localSheetId="2">#REF!</definedName>
    <definedName name="___Obs2" localSheetId="1">#REF!</definedName>
    <definedName name="___Obs2">#REF!</definedName>
    <definedName name="___Out1">#N/A</definedName>
    <definedName name="___OUT94" localSheetId="8">#REF!</definedName>
    <definedName name="___OUT94">#REF!</definedName>
    <definedName name="___OUT95" localSheetId="8">#REF!</definedName>
    <definedName name="___OUT95">#REF!</definedName>
    <definedName name="___OUT96" localSheetId="8">#REF!</definedName>
    <definedName name="___OUT96">#REF!</definedName>
    <definedName name="___OUT97" localSheetId="8">#REF!</definedName>
    <definedName name="___OUT97">#REF!</definedName>
    <definedName name="___OUT98" localSheetId="12" hidden="1">{#N/A,#N/A,TRUE,"Serviços"}</definedName>
    <definedName name="___OUT98" localSheetId="6" hidden="1">{#N/A,#N/A,TRUE,"Serviços"}</definedName>
    <definedName name="___OUT98" localSheetId="8" hidden="1">{#N/A,#N/A,TRUE,"Serviços"}</definedName>
    <definedName name="___OUT98" localSheetId="5" hidden="1">{#N/A,#N/A,TRUE,"Serviços"}</definedName>
    <definedName name="___OUT98" localSheetId="2">{#N/A,#N/A,TRUE,"Serviços"}</definedName>
    <definedName name="___OUT98" localSheetId="1">{#N/A,#N/A,TRUE,"Serviços"}</definedName>
    <definedName name="___OUT98">{#N/A,#N/A,TRUE,"Serviços"}</definedName>
    <definedName name="___out99" localSheetId="8" hidden="1">{#N/A,#N/A,TRUE,"Serviços"}</definedName>
    <definedName name="___out99" hidden="1">{#N/A,#N/A,TRUE,"Serviços"}</definedName>
    <definedName name="___PCB5">#REF!</definedName>
    <definedName name="___PCM30">#REF!</definedName>
    <definedName name="___PL1" localSheetId="8">#REF!</definedName>
    <definedName name="___PL1" localSheetId="2">#REF!</definedName>
    <definedName name="___PL1" localSheetId="1">#REF!</definedName>
    <definedName name="___PL1">#REF!</definedName>
    <definedName name="___PLA2">#REF!</definedName>
    <definedName name="___PM334" localSheetId="2">#REF!</definedName>
    <definedName name="___PM334" localSheetId="1">#REF!</definedName>
    <definedName name="___PM334">#REF!</definedName>
    <definedName name="___PM335" localSheetId="2">#REF!</definedName>
    <definedName name="___PM335" localSheetId="1">#REF!</definedName>
    <definedName name="___PM335">#REF!</definedName>
    <definedName name="___PM346" localSheetId="2">#REF!</definedName>
    <definedName name="___PM346" localSheetId="1">#REF!</definedName>
    <definedName name="___PM346">#REF!</definedName>
    <definedName name="___PM406" localSheetId="2">#REF!</definedName>
    <definedName name="___PM406" localSheetId="1">#REF!</definedName>
    <definedName name="___PM406">#REF!</definedName>
    <definedName name="___PM412" localSheetId="2">#REF!</definedName>
    <definedName name="___PM412" localSheetId="1">#REF!</definedName>
    <definedName name="___PM412">#REF!</definedName>
    <definedName name="___PM609" localSheetId="2">#REF!</definedName>
    <definedName name="___PM609" localSheetId="1">#REF!</definedName>
    <definedName name="___PM609">#REF!</definedName>
    <definedName name="___PM970" localSheetId="2">#REF!</definedName>
    <definedName name="___PM970" localSheetId="1">#REF!</definedName>
    <definedName name="___PM970">#REF!</definedName>
    <definedName name="___PNV2002">#REF!</definedName>
    <definedName name="___PNV2003">#REF!</definedName>
    <definedName name="___PNV2009">#REF!</definedName>
    <definedName name="___PR1004" localSheetId="2">#REF!</definedName>
    <definedName name="___PR1004" localSheetId="1">#REF!</definedName>
    <definedName name="___PR1004">#REF!</definedName>
    <definedName name="___PR1015" localSheetId="2">#REF!</definedName>
    <definedName name="___PR1015" localSheetId="1">#REF!</definedName>
    <definedName name="___PR1015">#REF!</definedName>
    <definedName name="___PR1039" localSheetId="2">#REF!</definedName>
    <definedName name="___PR1039" localSheetId="1">#REF!</definedName>
    <definedName name="___PR1039">#REF!</definedName>
    <definedName name="___PR1050" localSheetId="2">#REF!</definedName>
    <definedName name="___PR1050" localSheetId="1">#REF!</definedName>
    <definedName name="___PR1050">#REF!</definedName>
    <definedName name="___PR278" localSheetId="2">#REF!</definedName>
    <definedName name="___PR278" localSheetId="1">#REF!</definedName>
    <definedName name="___PR278">#REF!</definedName>
    <definedName name="___PR279" localSheetId="2">#REF!</definedName>
    <definedName name="___PR279" localSheetId="1">#REF!</definedName>
    <definedName name="___PR279">#REF!</definedName>
    <definedName name="___PR450" localSheetId="2">#REF!</definedName>
    <definedName name="___PR450" localSheetId="1">#REF!</definedName>
    <definedName name="___PR450">#REF!</definedName>
    <definedName name="___PR709" localSheetId="2">#REF!</definedName>
    <definedName name="___PR709" localSheetId="1">#REF!</definedName>
    <definedName name="___PR709">#REF!</definedName>
    <definedName name="___PR710" localSheetId="2">#REF!</definedName>
    <definedName name="___PR710" localSheetId="1">#REF!</definedName>
    <definedName name="___PR710">#REF!</definedName>
    <definedName name="___PR711" localSheetId="2">#REF!</definedName>
    <definedName name="___PR711" localSheetId="1">#REF!</definedName>
    <definedName name="___PR711">#REF!</definedName>
    <definedName name="___PR719" localSheetId="2">#REF!</definedName>
    <definedName name="___PR719" localSheetId="1">#REF!</definedName>
    <definedName name="___PR719">#REF!</definedName>
    <definedName name="___PR720" localSheetId="2">#REF!</definedName>
    <definedName name="___PR720" localSheetId="1">#REF!</definedName>
    <definedName name="___PR720">#REF!</definedName>
    <definedName name="___PR819" localSheetId="2">#REF!</definedName>
    <definedName name="___PR819" localSheetId="1">#REF!</definedName>
    <definedName name="___PR819">#REF!</definedName>
    <definedName name="___PR947" localSheetId="2">#REF!</definedName>
    <definedName name="___PR947" localSheetId="1">#REF!</definedName>
    <definedName name="___PR947">#REF!</definedName>
    <definedName name="___PTB10">#REF!</definedName>
    <definedName name="___PUM334">#REF!</definedName>
    <definedName name="___PUM335">#REF!</definedName>
    <definedName name="___PUM346">#REF!</definedName>
    <definedName name="___PUM406">#REF!</definedName>
    <definedName name="___PUM412">#REF!</definedName>
    <definedName name="___PUM609">#REF!</definedName>
    <definedName name="___PUM970">#REF!</definedName>
    <definedName name="___PUT501">#REF!</definedName>
    <definedName name="___PUT701">#REF!</definedName>
    <definedName name="___r" localSheetId="8">#REF!</definedName>
    <definedName name="___r" localSheetId="2">#REF!</definedName>
    <definedName name="___r" localSheetId="1">#REF!</definedName>
    <definedName name="___r">#REF!</definedName>
    <definedName name="___Rbv1" localSheetId="8">#REF!</definedName>
    <definedName name="___Rbv1" localSheetId="2">#REF!</definedName>
    <definedName name="___Rbv1" localSheetId="1">#REF!</definedName>
    <definedName name="___Rbv1">#REF!</definedName>
    <definedName name="___reg1">#REF!</definedName>
    <definedName name="___reg3">#REF!</definedName>
    <definedName name="___reg5">#REF!</definedName>
    <definedName name="___reg7">#REF!</definedName>
    <definedName name="___RET1" localSheetId="8">#REF!</definedName>
    <definedName name="___RET1">#REF!</definedName>
    <definedName name="___RP1">#REF!</definedName>
    <definedName name="___s" localSheetId="8">#REF!</definedName>
    <definedName name="___s">#REF!</definedName>
    <definedName name="___SE2" localSheetId="8">#REF!</definedName>
    <definedName name="___SE2">#REF!</definedName>
    <definedName name="___SEG1" localSheetId="8">#REF!</definedName>
    <definedName name="___SEG1">#REF!</definedName>
    <definedName name="___Set1">#N/A</definedName>
    <definedName name="___SET94" localSheetId="8">#REF!</definedName>
    <definedName name="___SET94">#REF!</definedName>
    <definedName name="___SET95" localSheetId="8">#REF!</definedName>
    <definedName name="___SET95">#REF!</definedName>
    <definedName name="___SET96" localSheetId="8">#REF!</definedName>
    <definedName name="___SET96">#REF!</definedName>
    <definedName name="___SET97" localSheetId="8">#REF!</definedName>
    <definedName name="___SET97">#REF!</definedName>
    <definedName name="___SET98" localSheetId="8">#REF!</definedName>
    <definedName name="___SET98">#REF!</definedName>
    <definedName name="___SET99" localSheetId="8">#REF!</definedName>
    <definedName name="___SET99">#REF!</definedName>
    <definedName name="___SL6">NA()</definedName>
    <definedName name="___STC04">#REF!</definedName>
    <definedName name="___STC04_10">#REF!</definedName>
    <definedName name="___STC04_12">#REF!</definedName>
    <definedName name="___STC04_9">#REF!</definedName>
    <definedName name="___sub2">#REF!</definedName>
    <definedName name="___sub4">#REF!</definedName>
    <definedName name="___tab1" localSheetId="8">#REF!</definedName>
    <definedName name="___tab1">#REF!</definedName>
    <definedName name="___TB10" localSheetId="8">#REF!</definedName>
    <definedName name="___TB10" localSheetId="2">#REF!</definedName>
    <definedName name="___TB10" localSheetId="1">#REF!</definedName>
    <definedName name="___TB10">#REF!</definedName>
    <definedName name="___TCB4">#REF!</definedName>
    <definedName name="___TCB5" localSheetId="8">#REF!</definedName>
    <definedName name="___TCB5">#REF!</definedName>
    <definedName name="___tcc4" localSheetId="8">#REF!</definedName>
    <definedName name="___tcc4">#REF!</definedName>
    <definedName name="___TCM30" localSheetId="2">#REF!</definedName>
    <definedName name="___TCM30" localSheetId="1">#REF!</definedName>
    <definedName name="___TCM30">#REF!</definedName>
    <definedName name="___TEB4">#REF!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P10" localSheetId="2">#REF!</definedName>
    <definedName name="___TP10" localSheetId="1">#REF!</definedName>
    <definedName name="___TP10">#REF!</definedName>
    <definedName name="___TP5" localSheetId="2">#REF!</definedName>
    <definedName name="___TP5" localSheetId="1">#REF!</definedName>
    <definedName name="___TP5">#REF!</definedName>
    <definedName name="___TSD2">#REF!</definedName>
    <definedName name="___tt1">#N/A</definedName>
    <definedName name="___TT10">#REF!</definedName>
    <definedName name="___TT100">#REF!</definedName>
    <definedName name="___TT101">#REF!</definedName>
    <definedName name="___TT102">#REF!</definedName>
    <definedName name="___TT103">#REF!</definedName>
    <definedName name="___TT104">#REF!</definedName>
    <definedName name="___TT105">#REF!</definedName>
    <definedName name="___TT106">#REF!</definedName>
    <definedName name="___TT107">#REF!</definedName>
    <definedName name="___TT108">#REF!</definedName>
    <definedName name="___TT109">#REF!</definedName>
    <definedName name="___TT11">#REF!</definedName>
    <definedName name="___TT110">#REF!</definedName>
    <definedName name="___TT111">#REF!</definedName>
    <definedName name="___TT112">#REF!</definedName>
    <definedName name="___TT113">#REF!</definedName>
    <definedName name="___TT114">#REF!</definedName>
    <definedName name="___TT115">#REF!</definedName>
    <definedName name="___TT116">#REF!</definedName>
    <definedName name="___TT117">#REF!</definedName>
    <definedName name="___TT118">#REF!</definedName>
    <definedName name="___TT119">#REF!</definedName>
    <definedName name="___TT12">#REF!</definedName>
    <definedName name="___TT120">#REF!</definedName>
    <definedName name="___TT121">#REF!</definedName>
    <definedName name="___TT122">#REF!</definedName>
    <definedName name="___TT123">#REF!</definedName>
    <definedName name="___TT124">#REF!</definedName>
    <definedName name="___TT125">#REF!</definedName>
    <definedName name="___TT126">#REF!</definedName>
    <definedName name="___TT127">#REF!</definedName>
    <definedName name="___TT128">#REF!</definedName>
    <definedName name="___TT129">#REF!</definedName>
    <definedName name="___TT13">#REF!</definedName>
    <definedName name="___TT130">#REF!</definedName>
    <definedName name="___TT131">#REF!</definedName>
    <definedName name="___TT132">#REF!</definedName>
    <definedName name="___TT133">#REF!</definedName>
    <definedName name="___TT134">#REF!</definedName>
    <definedName name="___TT135">#REF!</definedName>
    <definedName name="___TT136">#REF!</definedName>
    <definedName name="___TT137">#REF!</definedName>
    <definedName name="___TT138">#REF!</definedName>
    <definedName name="___TT139">#REF!</definedName>
    <definedName name="___TT14">#REF!</definedName>
    <definedName name="___TT140">#REF!</definedName>
    <definedName name="___TT141">#REF!</definedName>
    <definedName name="___TT142">#REF!</definedName>
    <definedName name="___TT15">#REF!</definedName>
    <definedName name="___TT16">#REF!</definedName>
    <definedName name="___TT17">#REF!</definedName>
    <definedName name="___TT18">#REF!</definedName>
    <definedName name="___TT19">#REF!</definedName>
    <definedName name="___TT2">#REF!</definedName>
    <definedName name="___TT20">#REF!</definedName>
    <definedName name="___TT21">#REF!</definedName>
    <definedName name="___TT22">#REF!</definedName>
    <definedName name="___tt23">#REF!</definedName>
    <definedName name="___TT24">#REF!</definedName>
    <definedName name="___TT25">#REF!</definedName>
    <definedName name="___TT26">#REF!</definedName>
    <definedName name="___TT27">#REF!</definedName>
    <definedName name="___TT28">#REF!</definedName>
    <definedName name="___tt288">#REF!</definedName>
    <definedName name="___TT29">#REF!</definedName>
    <definedName name="___TT3">#REF!</definedName>
    <definedName name="___TT30">#REF!</definedName>
    <definedName name="___tt300">#REF!</definedName>
    <definedName name="___TT31">#REF!</definedName>
    <definedName name="___TT32">#REF!</definedName>
    <definedName name="___tt322">#REF!</definedName>
    <definedName name="___TT33">#REF!</definedName>
    <definedName name="___TT34">#REF!</definedName>
    <definedName name="___TT35">#REF!</definedName>
    <definedName name="___TT36">#REF!</definedName>
    <definedName name="___TT37">#REF!</definedName>
    <definedName name="___TT38">#REF!</definedName>
    <definedName name="___TT39">#REF!</definedName>
    <definedName name="___TT4">#REF!</definedName>
    <definedName name="___TT40">#REF!</definedName>
    <definedName name="___TT41">#REF!</definedName>
    <definedName name="___TT42">#REF!</definedName>
    <definedName name="___TT43">#REF!</definedName>
    <definedName name="___TT44">#REF!</definedName>
    <definedName name="___TT45">#REF!</definedName>
    <definedName name="___TT46">#REF!</definedName>
    <definedName name="___TT47">#REF!</definedName>
    <definedName name="___TT48">#REF!</definedName>
    <definedName name="___TT49">#REF!</definedName>
    <definedName name="___TT5">#REF!</definedName>
    <definedName name="___TT50">#REF!</definedName>
    <definedName name="___TT51">#REF!</definedName>
    <definedName name="___TT52">#REF!</definedName>
    <definedName name="___TT53">#REF!</definedName>
    <definedName name="___TT54">#REF!</definedName>
    <definedName name="___TT55">#REF!</definedName>
    <definedName name="___TT56">#REF!</definedName>
    <definedName name="___TT57">#REF!</definedName>
    <definedName name="___TT58">#REF!</definedName>
    <definedName name="___TT59">#REF!</definedName>
    <definedName name="___TT6">#REF!</definedName>
    <definedName name="___TT60">#REF!</definedName>
    <definedName name="___TT61">#REF!</definedName>
    <definedName name="___TT62">#REF!</definedName>
    <definedName name="___TT63">#REF!</definedName>
    <definedName name="___TT64">#REF!</definedName>
    <definedName name="___TT65">#REF!</definedName>
    <definedName name="___TT66">#REF!</definedName>
    <definedName name="___TT67">#REF!</definedName>
    <definedName name="___TT68">#REF!</definedName>
    <definedName name="___TT69">#REF!</definedName>
    <definedName name="___TT7">#REF!</definedName>
    <definedName name="___TT70">#REF!</definedName>
    <definedName name="___TT71">#REF!</definedName>
    <definedName name="___TT72">#REF!</definedName>
    <definedName name="___TT73">#REF!</definedName>
    <definedName name="___TT74">#REF!</definedName>
    <definedName name="___TT75">#REF!</definedName>
    <definedName name="___TT76">#REF!</definedName>
    <definedName name="___TT77">#REF!</definedName>
    <definedName name="___TT78">#REF!</definedName>
    <definedName name="___TT79">#REF!</definedName>
    <definedName name="___TT8">#REF!</definedName>
    <definedName name="___TT80">#REF!</definedName>
    <definedName name="___TT81">#REF!</definedName>
    <definedName name="___TT82">#REF!</definedName>
    <definedName name="___TT83">#REF!</definedName>
    <definedName name="___TT84">#REF!</definedName>
    <definedName name="___TT85">#REF!</definedName>
    <definedName name="___TT86">#REF!</definedName>
    <definedName name="___TT87">#REF!</definedName>
    <definedName name="___TT88">#REF!</definedName>
    <definedName name="___TT89">#REF!</definedName>
    <definedName name="___TT9">#REF!</definedName>
    <definedName name="___TT90">#REF!</definedName>
    <definedName name="___TT91">#REF!</definedName>
    <definedName name="___TT92">#REF!</definedName>
    <definedName name="___TT93">#REF!</definedName>
    <definedName name="___TT94">#REF!</definedName>
    <definedName name="___TT95">#REF!</definedName>
    <definedName name="___TT96">#REF!</definedName>
    <definedName name="___TT97">#REF!</definedName>
    <definedName name="___TT98">#REF!</definedName>
    <definedName name="___TT99">#REF!</definedName>
    <definedName name="___xlfn_IFNA">#N/A</definedName>
    <definedName name="___xlnm.Extract_1">#N/A</definedName>
    <definedName name="___xlnm.Extract_2">#N/A</definedName>
    <definedName name="___xlnm.Extract_3">#N/A</definedName>
    <definedName name="___xlnm.Extract_5">#N/A</definedName>
    <definedName name="___xlnm.Print_Area_1" localSheetId="2">#REF!</definedName>
    <definedName name="___xlnm.Print_Area_1" localSheetId="1">#REF!</definedName>
    <definedName name="___xlnm.Print_Area_1">#REF!</definedName>
    <definedName name="___xlnm.Print_Area_2" localSheetId="2">#REF!</definedName>
    <definedName name="___xlnm.Print_Area_2" localSheetId="1">#REF!</definedName>
    <definedName name="___xlnm.Print_Area_2">#REF!</definedName>
    <definedName name="___xlnm.Print_Area_3" localSheetId="2">#REF!</definedName>
    <definedName name="___xlnm.Print_Area_3" localSheetId="1">#REF!</definedName>
    <definedName name="___xlnm.Print_Area_3">#REF!</definedName>
    <definedName name="___xlnm.Print_Area_4">NA()</definedName>
    <definedName name="___xlnm.Print_Area_5" localSheetId="2">#REF!</definedName>
    <definedName name="___xlnm.Print_Area_5" localSheetId="1">#REF!</definedName>
    <definedName name="___xlnm.Print_Area_5">#REF!</definedName>
    <definedName name="___xlnm.Print_Titles_1" localSheetId="2">#REF!</definedName>
    <definedName name="___xlnm.Print_Titles_1" localSheetId="1">#REF!</definedName>
    <definedName name="___xlnm.Print_Titles_1">#REF!</definedName>
    <definedName name="___xlnm.Print_Titles_2" localSheetId="2">#REF!</definedName>
    <definedName name="___xlnm.Print_Titles_2" localSheetId="1">#REF!</definedName>
    <definedName name="___xlnm.Print_Titles_2">#REF!</definedName>
    <definedName name="___xlnm.Print_Titles_3" localSheetId="2">#REF!</definedName>
    <definedName name="___xlnm.Print_Titles_3" localSheetId="1">#REF!</definedName>
    <definedName name="___xlnm.Print_Titles_3">#REF!</definedName>
    <definedName name="___xlnm.Print_Titles_5" localSheetId="2">#REF!</definedName>
    <definedName name="___xlnm.Print_Titles_5" localSheetId="1">#REF!</definedName>
    <definedName name="___xlnm.Print_Titles_5">#REF!</definedName>
    <definedName name="__1__123Graph_ACHART_1" hidden="1">#REF!</definedName>
    <definedName name="__1__123Graph_BGrßfico_10C" hidden="1">#REF!</definedName>
    <definedName name="__10__123Graph_BCHART_9" hidden="1">#REF!</definedName>
    <definedName name="__11__123Graph_LBL_ACHART_2" hidden="1">#REF!</definedName>
    <definedName name="__12__123Graph_LBL_ACHART_3" hidden="1">#REF!</definedName>
    <definedName name="__123Graph_A" localSheetId="12" hidden="1">#REF!</definedName>
    <definedName name="__123Graph_A">[1]Orçamento!$B$61:$B$659</definedName>
    <definedName name="__123Graph_A1" hidden="1">#REF!</definedName>
    <definedName name="__123Graph_A2" hidden="1">#REF!</definedName>
    <definedName name="__123Graph_A3" hidden="1">#REF!</definedName>
    <definedName name="__123Graph_AANIDRO" hidden="1">#REF!</definedName>
    <definedName name="__123Graph_AGraph1" localSheetId="12" hidden="1">#REF!</definedName>
    <definedName name="__123Graph_AGraph1" hidden="1">[12]A!$B$4:$B$8</definedName>
    <definedName name="__123Graph_AGraph10" localSheetId="12" hidden="1">#REF!</definedName>
    <definedName name="__123Graph_AGraph10" hidden="1">[13]aux!$I$24:$M$24</definedName>
    <definedName name="__123Graph_AGraph11" localSheetId="12" hidden="1">#REF!</definedName>
    <definedName name="__123Graph_AGraph11" hidden="1">[13]aux!$I$26:$M$26</definedName>
    <definedName name="__123Graph_AGraph12" localSheetId="12" hidden="1">#REF!</definedName>
    <definedName name="__123Graph_AGraph12" hidden="1">[13]aux!$I$28:$M$28</definedName>
    <definedName name="__123Graph_AGraph2" localSheetId="12" hidden="1">#REF!</definedName>
    <definedName name="__123Graph_AGraph2" hidden="1">[12]A!$C$4:$C$8</definedName>
    <definedName name="__123Graph_AGraph3" localSheetId="12" hidden="1">#REF!</definedName>
    <definedName name="__123Graph_AGraph3" hidden="1">[12]A!$D$4:$D$8</definedName>
    <definedName name="__123Graph_AGraph4" localSheetId="12" hidden="1">#REF!</definedName>
    <definedName name="__123Graph_AGraph4" hidden="1">[12]A!$B$4:$B$9</definedName>
    <definedName name="__123Graph_AGraph5" localSheetId="12" hidden="1">#REF!</definedName>
    <definedName name="__123Graph_AGraph5" hidden="1">[12]A!$B$4:$B$9</definedName>
    <definedName name="__123Graph_AGraph6" localSheetId="12" hidden="1">#REF!</definedName>
    <definedName name="__123Graph_AGraph6" hidden="1">[12]A!$E$4:$E$8</definedName>
    <definedName name="__123Graph_AGraph7" localSheetId="12" hidden="1">#REF!</definedName>
    <definedName name="__123Graph_AGraph7" hidden="1">[12]A!$B$4:$E$4</definedName>
    <definedName name="__123Graph_AGraph8" localSheetId="12" hidden="1">#REF!</definedName>
    <definedName name="__123Graph_AGraph8" hidden="1">[12]A!$B$4:$E$4</definedName>
    <definedName name="__123Graph_AGraph9" localSheetId="12" hidden="1">#REF!</definedName>
    <definedName name="__123Graph_AGraph9" hidden="1">[13]aux!$I$22:$M$22</definedName>
    <definedName name="__123Graph_AHIALCOOL" hidden="1">#REF!</definedName>
    <definedName name="__123Graph_AHIDRATADO" hidden="1">#REF!</definedName>
    <definedName name="__123Graph_ASACAS" hidden="1">#REF!</definedName>
    <definedName name="__123Graph_ASIDECO" hidden="1">#REF!</definedName>
    <definedName name="__123Graph_B" localSheetId="12" hidden="1">#REF!</definedName>
    <definedName name="__123Graph_B">[1]Orçamento!$C$61:$C$659</definedName>
    <definedName name="__123Graph_B1" hidden="1">#REF!</definedName>
    <definedName name="__123Graph_B2" hidden="1">#REF!</definedName>
    <definedName name="__123Graph_B3" hidden="1">#REF!</definedName>
    <definedName name="__123Graph_BGraph1" localSheetId="12" hidden="1">#REF!</definedName>
    <definedName name="__123Graph_BGraph1" hidden="1">[13]aux!$B$6:$F$6</definedName>
    <definedName name="__123Graph_BGraph10" localSheetId="12" hidden="1">#REF!</definedName>
    <definedName name="__123Graph_BGraph10" hidden="1">[13]aux!$B$24:$F$24</definedName>
    <definedName name="__123Graph_BGraph11" localSheetId="12" hidden="1">#REF!</definedName>
    <definedName name="__123Graph_BGraph11" hidden="1">[13]aux!$B$26:$F$26</definedName>
    <definedName name="__123Graph_BGraph12" localSheetId="12" hidden="1">#REF!</definedName>
    <definedName name="__123Graph_BGraph12" hidden="1">[13]aux!$B$28:$F$28</definedName>
    <definedName name="__123Graph_BGraph2" localSheetId="12" hidden="1">#REF!</definedName>
    <definedName name="__123Graph_BGraph2" hidden="1">[13]aux!$B$8:$F$8</definedName>
    <definedName name="__123Graph_BGraph3" localSheetId="12" hidden="1">#REF!</definedName>
    <definedName name="__123Graph_BGraph3" hidden="1">[13]aux!$B$10:$F$10</definedName>
    <definedName name="__123Graph_BGraph4" localSheetId="12" hidden="1">#REF!</definedName>
    <definedName name="__123Graph_BGraph4" hidden="1">[13]aux!$B$12:$F$12</definedName>
    <definedName name="__123Graph_BGraph5" localSheetId="12" hidden="1">#REF!</definedName>
    <definedName name="__123Graph_BGraph5" hidden="1">[13]aux!$B$14:$F$14</definedName>
    <definedName name="__123Graph_BGraph6" localSheetId="12" hidden="1">#REF!</definedName>
    <definedName name="__123Graph_BGraph6" hidden="1">[13]aux!$B$16:$F$16</definedName>
    <definedName name="__123Graph_BGraph7" localSheetId="12" hidden="1">#REF!</definedName>
    <definedName name="__123Graph_BGraph7" hidden="1">[12]A!$B$5:$E$5</definedName>
    <definedName name="__123Graph_BGraph8" localSheetId="12" hidden="1">#REF!</definedName>
    <definedName name="__123Graph_BGraph8" hidden="1">[12]A!$B$5:$E$5</definedName>
    <definedName name="__123Graph_BGraph9" localSheetId="12" hidden="1">#REF!</definedName>
    <definedName name="__123Graph_BGraph9" hidden="1">[13]aux!$B$22:$F$22</definedName>
    <definedName name="__123Graph_BSIDECO" hidden="1">#REF!</definedName>
    <definedName name="__123Graph_C" localSheetId="12" hidden="1">#REF!</definedName>
    <definedName name="__123Graph_C">[1]Orçamento!$D$61:$D$659</definedName>
    <definedName name="__123Graph_C1" hidden="1">#REF!</definedName>
    <definedName name="__123Graph_C2" hidden="1">#REF!</definedName>
    <definedName name="__123Graph_C3" hidden="1">#REF!</definedName>
    <definedName name="__123Graph_CGraph7" localSheetId="12" hidden="1">#REF!</definedName>
    <definedName name="__123Graph_CGraph7" hidden="1">[12]A!$B$6:$E$6</definedName>
    <definedName name="__123Graph_CGraph8" localSheetId="12" hidden="1">#REF!</definedName>
    <definedName name="__123Graph_CGraph8" hidden="1">[12]A!$B$6:$E$6</definedName>
    <definedName name="__123Graph_CSIDECO" hidden="1">#REF!</definedName>
    <definedName name="__123Graph_D" localSheetId="12" hidden="1">#REF!</definedName>
    <definedName name="__123Graph_D">[1]Orçamento!$E$61:$E$659</definedName>
    <definedName name="__123Graph_D1" hidden="1">#REF!</definedName>
    <definedName name="__123Graph_D2" hidden="1">#REF!</definedName>
    <definedName name="__123Graph_D3" hidden="1">#REF!</definedName>
    <definedName name="__123Graph_DGraph7" localSheetId="12" hidden="1">#REF!</definedName>
    <definedName name="__123Graph_DGraph7" hidden="1">[12]A!$B$7:$E$7</definedName>
    <definedName name="__123Graph_DGraph8" localSheetId="12" hidden="1">#REF!</definedName>
    <definedName name="__123Graph_DGraph8" hidden="1">[12]A!$B$7:$E$7</definedName>
    <definedName name="__123Graph_E" localSheetId="12" hidden="1">#REF!</definedName>
    <definedName name="__123Graph_E">[1]Orçamento!$F$61:$F$659</definedName>
    <definedName name="__123Graph_E1" hidden="1">#REF!</definedName>
    <definedName name="__123Graph_E2" hidden="1">#REF!</definedName>
    <definedName name="__123Graph_E3" hidden="1">#REF!</definedName>
    <definedName name="__123Graph_EGraph7" localSheetId="12" hidden="1">#REF!</definedName>
    <definedName name="__123Graph_EGraph7" hidden="1">[12]A!$B$8:$E$8</definedName>
    <definedName name="__123Graph_EGraph8" localSheetId="12" hidden="1">#REF!</definedName>
    <definedName name="__123Graph_EGraph8" hidden="1">[12]A!$B$8:$E$8</definedName>
    <definedName name="__123Graph_F">[1]Orçamento!$G$61:$G$659</definedName>
    <definedName name="__123Graph_F1" hidden="1">#REF!</definedName>
    <definedName name="__123Graph_F2" hidden="1">#REF!</definedName>
    <definedName name="__123Graph_F3" hidden="1">#REF!</definedName>
    <definedName name="__123Graph_X" localSheetId="12" hidden="1">#REF!</definedName>
    <definedName name="__123Graph_X">[1]Orçamento!$A$61:$A$659</definedName>
    <definedName name="__123Graph_X1" hidden="1">#REF!</definedName>
    <definedName name="__123Graph_X2" hidden="1">#REF!</definedName>
    <definedName name="__123Graph_XANIDRO" hidden="1">#REF!</definedName>
    <definedName name="__123Graph_XGraph1" localSheetId="12" hidden="1">#REF!</definedName>
    <definedName name="__123Graph_XGraph1" hidden="1">[12]A!$A$4:$A$8</definedName>
    <definedName name="__123Graph_XGraph10" localSheetId="12" hidden="1">#REF!</definedName>
    <definedName name="__123Graph_XGraph10" hidden="1">[13]aux!$B$25:$F$25</definedName>
    <definedName name="__123Graph_XGraph11" localSheetId="12" hidden="1">#REF!</definedName>
    <definedName name="__123Graph_XGraph11" hidden="1">[13]aux!$B$27:$F$27</definedName>
    <definedName name="__123Graph_XGraph12" localSheetId="12" hidden="1">#REF!</definedName>
    <definedName name="__123Graph_XGraph12" hidden="1">[13]aux!$B$29:$F$29</definedName>
    <definedName name="__123Graph_XGraph2" localSheetId="12" hidden="1">#REF!</definedName>
    <definedName name="__123Graph_XGraph2" hidden="1">[12]A!$A$4:$A$8</definedName>
    <definedName name="__123Graph_XGraph3" localSheetId="12" hidden="1">#REF!</definedName>
    <definedName name="__123Graph_XGraph3" hidden="1">[12]A!$A$4:$A$8</definedName>
    <definedName name="__123Graph_XGraph4" localSheetId="12" hidden="1">#REF!</definedName>
    <definedName name="__123Graph_XGraph4" hidden="1">[12]A!$A$4:$A$9</definedName>
    <definedName name="__123Graph_XGraph5" localSheetId="12" hidden="1">#REF!</definedName>
    <definedName name="__123Graph_XGraph5" hidden="1">[12]A!$A$4:$A$9</definedName>
    <definedName name="__123Graph_XGraph6" localSheetId="12" hidden="1">#REF!</definedName>
    <definedName name="__123Graph_XGraph6" hidden="1">[12]A!$A$4:$A$8</definedName>
    <definedName name="__123Graph_XGraph7" localSheetId="12" hidden="1">#REF!</definedName>
    <definedName name="__123Graph_XGraph7" hidden="1">[12]A!$B$3:$E$3</definedName>
    <definedName name="__123Graph_XGraph8" localSheetId="12" hidden="1">#REF!</definedName>
    <definedName name="__123Graph_XGraph8" hidden="1">[12]A!$B$3:$E$3</definedName>
    <definedName name="__123Graph_XGraph9" localSheetId="12" hidden="1">#REF!</definedName>
    <definedName name="__123Graph_XGraph9" hidden="1">[13]aux!$B$23:$F$23</definedName>
    <definedName name="__123Graph_XHIALCOOL" hidden="1">#REF!</definedName>
    <definedName name="__123Graph_XHIDRATADO" hidden="1">#REF!</definedName>
    <definedName name="__123Graph_XSACAS" hidden="1">#REF!</definedName>
    <definedName name="__123Graph_XSIDECO" hidden="1">#REF!</definedName>
    <definedName name="__13__123Graph_LBL_ACHART_7" hidden="1">#REF!</definedName>
    <definedName name="__14__123Graph_LBL_ACHART_8" hidden="1">#REF!</definedName>
    <definedName name="__15__123Graph_LBL_BCHART_2" hidden="1">#REF!</definedName>
    <definedName name="__16__123Graph_LBL_BCHART_3" hidden="1">#REF!</definedName>
    <definedName name="__17__123Graph_XCHART_3" hidden="1">#REF!</definedName>
    <definedName name="__18__123Graph_XCHART_8" hidden="1">#REF!</definedName>
    <definedName name="__19__123Graph_XCHART_9" hidden="1">#REF!</definedName>
    <definedName name="__1Excel_BuiltIn_Print_Area_2_1" localSheetId="8">#REF!</definedName>
    <definedName name="__1Excel_BuiltIn_Print_Area_2_1">#REF!</definedName>
    <definedName name="__1Excel_BuiltIn_Print_Area_7_1" localSheetId="8">#REF!</definedName>
    <definedName name="__1Excel_BuiltIn_Print_Area_7_1">#REF!</definedName>
    <definedName name="__1Excel_BuiltIn_Print_Area_9_1">"$#REF!.$A$1:$P$515"</definedName>
    <definedName name="__2__123Graph_ACHART_2" hidden="1">#REF!</definedName>
    <definedName name="__2Excel_BuiltIn_Print_Area_8_1" localSheetId="8">#REF!</definedName>
    <definedName name="__2Excel_BuiltIn_Print_Area_8_1">#REF!</definedName>
    <definedName name="__3__123Graph_ACHART_3" hidden="1">#REF!</definedName>
    <definedName name="__3Excel_BuiltIn_Print_Titles_1_1" localSheetId="8">#REF!</definedName>
    <definedName name="__3Excel_BuiltIn_Print_Titles_1_1">#REF!</definedName>
    <definedName name="__4__123Graph_ACHART_7" hidden="1">#REF!</definedName>
    <definedName name="__5__123Graph_ACHART_8" hidden="1">#REF!</definedName>
    <definedName name="__6__123Graph_ACHART_9" hidden="1">#REF!</definedName>
    <definedName name="__7__123Graph_BCHART_1" hidden="1">#REF!</definedName>
    <definedName name="__8__123Graph_BCHART_2" hidden="1">#REF!</definedName>
    <definedName name="__9__123Graph_BCHART_3" hidden="1">#REF!</definedName>
    <definedName name="__A1">#N/A</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9">#N/A</definedName>
    <definedName name="__Abr1" localSheetId="2">#REF!</definedName>
    <definedName name="__Abr1" localSheetId="1">#REF!</definedName>
    <definedName name="__Abr1">#REF!</definedName>
    <definedName name="__ABR95" localSheetId="8">#REF!</definedName>
    <definedName name="__ABR95">#REF!</definedName>
    <definedName name="__ABR96" localSheetId="8">#REF!</definedName>
    <definedName name="__ABR96">#REF!</definedName>
    <definedName name="__ABR97" localSheetId="8">#REF!</definedName>
    <definedName name="__ABR97">#REF!</definedName>
    <definedName name="__ABR98" localSheetId="8">#REF!</definedName>
    <definedName name="__ABR98">#REF!</definedName>
    <definedName name="__ABR99" localSheetId="8">#REF!</definedName>
    <definedName name="__ABR99">#REF!</definedName>
    <definedName name="__ACA25">#REF!</definedName>
    <definedName name="__ACA50">#REF!</definedName>
    <definedName name="__ACM30">#REF!</definedName>
    <definedName name="__act2">#REF!</definedName>
    <definedName name="__adm1" hidden="1">{"'Índice'!$A$1:$K$49"}</definedName>
    <definedName name="__adm2" hidden="1">{"VENTAS1",#N/A,FALSE,"VENTAS";"VENTAS2",#N/A,FALSE,"VENTAS";"VENTAS3",#N/A,FALSE,"VENTAS";"VENTAS4",#N/A,FALSE,"VENTAS";"VENTAS5",#N/A,FALSE,"VENTAS";"VENTAS6",#N/A,FALSE,"VENTAS";"VENTAS7",#N/A,FALSE,"VENTAS";"VENTAS8",#N/A,FALSE,"VENTAS"}</definedName>
    <definedName name="__Ago1" localSheetId="2">#REF!</definedName>
    <definedName name="__Ago1" localSheetId="1">#REF!</definedName>
    <definedName name="__Ago1">#REF!</definedName>
    <definedName name="__AGO95" localSheetId="8">#REF!</definedName>
    <definedName name="__AGO95">#REF!</definedName>
    <definedName name="__AGO96" localSheetId="8">#REF!</definedName>
    <definedName name="__AGO96">#REF!</definedName>
    <definedName name="__AGO97" localSheetId="8">#REF!</definedName>
    <definedName name="__AGO97">#REF!</definedName>
    <definedName name="__AGO98" localSheetId="8">#REF!</definedName>
    <definedName name="__AGO98">#REF!</definedName>
    <definedName name="__AGO99" localSheetId="8">#REF!</definedName>
    <definedName name="__AGO99">#REF!</definedName>
    <definedName name="__arg13" localSheetId="8">#REF!</definedName>
    <definedName name="__arg13">#REF!</definedName>
    <definedName name="__arg16" localSheetId="8">#REF!</definedName>
    <definedName name="__arg16">#REF!</definedName>
    <definedName name="__ATD08" localSheetId="8">#REF!</definedName>
    <definedName name="__ATD08">#REF!</definedName>
    <definedName name="__ATD1">#REF!</definedName>
    <definedName name="__BDI1">#REF!</definedName>
    <definedName name="__brv2" localSheetId="2">#REF!</definedName>
    <definedName name="__brv2" localSheetId="1">#REF!</definedName>
    <definedName name="__brv2">#REF!</definedName>
    <definedName name="__Brz1">#REF!</definedName>
    <definedName name="__Brz2">#REF!</definedName>
    <definedName name="__cab1" localSheetId="8">#REF!</definedName>
    <definedName name="__cab1">#REF!</definedName>
    <definedName name="__cab2">#REF!</definedName>
    <definedName name="__CAP20" localSheetId="8">#REF!</definedName>
    <definedName name="__CAP20">#REF!</definedName>
    <definedName name="__CC709" localSheetId="2">P.O.!Plan1</definedName>
    <definedName name="__CC709" localSheetId="1">RESUMO!Plan1</definedName>
    <definedName name="__CC709">P.O.!Plan1</definedName>
    <definedName name="__CC947" localSheetId="2">P.O.!Plan1</definedName>
    <definedName name="__CC947" localSheetId="1">RESUMO!Plan1</definedName>
    <definedName name="__CC947">P.O.!Plan1</definedName>
    <definedName name="__CCM30">#REF!</definedName>
    <definedName name="__CIE011">#REF!</definedName>
    <definedName name="__CIE400">#REF!</definedName>
    <definedName name="__CIE411">#REF!</definedName>
    <definedName name="__CIE412">#REF!</definedName>
    <definedName name="__CIE916">#REF!</definedName>
    <definedName name="__CMM30">#REF!</definedName>
    <definedName name="__COE011">#REF!</definedName>
    <definedName name="__COE400">#REF!</definedName>
    <definedName name="__COE411">#REF!</definedName>
    <definedName name="__COE412">#REF!</definedName>
    <definedName name="__COE916">#REF!</definedName>
    <definedName name="__d2" hidden="1">{#N/A,#N/A,FALSE,"Aging Summary";#N/A,#N/A,FALSE,"Ratio Analysis";#N/A,#N/A,FALSE,"Test 120 Day Accts";#N/A,#N/A,FALSE,"Tickmarks"}</definedName>
    <definedName name="__DAR02">#REF!</definedName>
    <definedName name="__Dez1" localSheetId="2">#REF!</definedName>
    <definedName name="__Dez1" localSheetId="1">#REF!</definedName>
    <definedName name="__Dez1">#REF!</definedName>
    <definedName name="__DEZ94" localSheetId="8">#REF!</definedName>
    <definedName name="__DEZ94">#REF!</definedName>
    <definedName name="__DEZ95" localSheetId="8">#REF!</definedName>
    <definedName name="__DEZ95">#REF!</definedName>
    <definedName name="__DEZ96" localSheetId="8">#REF!</definedName>
    <definedName name="__DEZ96">#REF!</definedName>
    <definedName name="__DEZ97" localSheetId="8">#REF!</definedName>
    <definedName name="__DEZ97">#REF!</definedName>
    <definedName name="__DEZ98" localSheetId="8">#REF!</definedName>
    <definedName name="__DEZ98">#REF!</definedName>
    <definedName name="__DEZ99" localSheetId="8">#REF!</definedName>
    <definedName name="__DEZ99">#REF!</definedName>
    <definedName name="__dia11">#REF!</definedName>
    <definedName name="__dia12">#REF!</definedName>
    <definedName name="__dia13">#REF!</definedName>
    <definedName name="__DIV1004" localSheetId="2">#REF!</definedName>
    <definedName name="__DIV1004" localSheetId="1">#REF!</definedName>
    <definedName name="__DIV1004">#REF!</definedName>
    <definedName name="__DIV1015" localSheetId="2">#REF!</definedName>
    <definedName name="__DIV1015" localSheetId="1">#REF!</definedName>
    <definedName name="__DIV1015">#REF!</definedName>
    <definedName name="__DIV1039" localSheetId="2">#REF!</definedName>
    <definedName name="__DIV1039" localSheetId="1">#REF!</definedName>
    <definedName name="__DIV1039">#REF!</definedName>
    <definedName name="__DIV1050" localSheetId="2">#REF!</definedName>
    <definedName name="__DIV1050" localSheetId="1">#REF!</definedName>
    <definedName name="__DIV1050">#REF!</definedName>
    <definedName name="__DIV278" localSheetId="2">#REF!</definedName>
    <definedName name="__DIV278" localSheetId="1">#REF!</definedName>
    <definedName name="__DIV278">#REF!</definedName>
    <definedName name="__DIV279" localSheetId="2">#REF!</definedName>
    <definedName name="__DIV279" localSheetId="1">#REF!</definedName>
    <definedName name="__DIV279">#REF!</definedName>
    <definedName name="__DIV45" localSheetId="2">#REF!</definedName>
    <definedName name="__DIV45" localSheetId="1">#REF!</definedName>
    <definedName name="__DIV45">#REF!</definedName>
    <definedName name="__DIV450" localSheetId="2">#REF!</definedName>
    <definedName name="__DIV450" localSheetId="1">#REF!</definedName>
    <definedName name="__DIV450">#REF!</definedName>
    <definedName name="__DIV709" localSheetId="2">#REF!</definedName>
    <definedName name="__DIV709" localSheetId="1">#REF!</definedName>
    <definedName name="__DIV709">#REF!</definedName>
    <definedName name="__DIV710" localSheetId="2">#REF!</definedName>
    <definedName name="__DIV710" localSheetId="1">#REF!</definedName>
    <definedName name="__DIV710">#REF!</definedName>
    <definedName name="__DIV711" localSheetId="2">#REF!</definedName>
    <definedName name="__DIV711" localSheetId="1">#REF!</definedName>
    <definedName name="__DIV711">#REF!</definedName>
    <definedName name="__DIV718" localSheetId="2">#REF!</definedName>
    <definedName name="__DIV718" localSheetId="1">#REF!</definedName>
    <definedName name="__DIV718">#REF!</definedName>
    <definedName name="__DIV719" localSheetId="2">#REF!</definedName>
    <definedName name="__DIV719" localSheetId="1">#REF!</definedName>
    <definedName name="__DIV719">#REF!</definedName>
    <definedName name="__DIV720" localSheetId="2">#REF!</definedName>
    <definedName name="__DIV720" localSheetId="1">#REF!</definedName>
    <definedName name="__DIV720">#REF!</definedName>
    <definedName name="__DIV819" localSheetId="2">#REF!</definedName>
    <definedName name="__DIV819" localSheetId="1">#REF!</definedName>
    <definedName name="__DIV819">#REF!</definedName>
    <definedName name="__DIV947" localSheetId="2">#REF!</definedName>
    <definedName name="__DIV947" localSheetId="1">#REF!</definedName>
    <definedName name="__DIV947">#REF!</definedName>
    <definedName name="__DND2" localSheetId="2">P.O.!Plan1</definedName>
    <definedName name="__DND2" localSheetId="1">RESUMO!Plan1</definedName>
    <definedName name="__DND2">P.O.!Plan1</definedName>
    <definedName name="__DPS8" localSheetId="8">#REF!</definedName>
    <definedName name="__DPS8">#REF!</definedName>
    <definedName name="__DRE0700" hidden="1">{"'PXR_6500'!$A$1:$I$124"}</definedName>
    <definedName name="__ECT12">#REF!</definedName>
    <definedName name="__ECT3">#REF!</definedName>
    <definedName name="__EDA01">#REF!</definedName>
    <definedName name="__Ext2">#REF!</definedName>
    <definedName name="__FAT1">#REF!</definedName>
    <definedName name="__FAT2">#REF!</definedName>
    <definedName name="__Fev1">#N/A</definedName>
    <definedName name="__FEV95" localSheetId="8">#REF!</definedName>
    <definedName name="__FEV95">#REF!</definedName>
    <definedName name="__FEV96" localSheetId="8">#REF!</definedName>
    <definedName name="__FEV96">#REF!</definedName>
    <definedName name="__FEV97" localSheetId="8">#REF!</definedName>
    <definedName name="__FEV97">#REF!</definedName>
    <definedName name="__FEV98" localSheetId="8">#REF!</definedName>
    <definedName name="__FEV98">#REF!</definedName>
    <definedName name="__FEV99" localSheetId="8">#REF!</definedName>
    <definedName name="__FEV99">#REF!</definedName>
    <definedName name="__FOG50">#REF!</definedName>
    <definedName name="__FR2" hidden="1">{#N/A,#N/A,FALSE,"GERAL";#N/A,#N/A,FALSE,"012-96";#N/A,#N/A,FALSE,"018-96";#N/A,#N/A,FALSE,"027-96";#N/A,#N/A,FALSE,"059-96";#N/A,#N/A,FALSE,"076-96";#N/A,#N/A,FALSE,"019-97";#N/A,#N/A,FALSE,"021-97";#N/A,#N/A,FALSE,"022-97";#N/A,#N/A,FALSE,"028-97"}</definedName>
    <definedName name="__HCB5" localSheetId="2">#REF!</definedName>
    <definedName name="__HCB5" localSheetId="1">#REF!</definedName>
    <definedName name="__HCB5">#REF!</definedName>
    <definedName name="__IntlFixup">1</definedName>
    <definedName name="__Jan1">#N/A</definedName>
    <definedName name="__JAN2003">#REF!</definedName>
    <definedName name="__JAN95" localSheetId="8">#REF!</definedName>
    <definedName name="__JAN95">#REF!</definedName>
    <definedName name="__JAN96" localSheetId="8">#REF!</definedName>
    <definedName name="__JAN96">#REF!</definedName>
    <definedName name="__JAN97" localSheetId="8">#REF!</definedName>
    <definedName name="__JAN97">#REF!</definedName>
    <definedName name="__JAN98" localSheetId="8">#REF!</definedName>
    <definedName name="__JAN98">#REF!</definedName>
    <definedName name="__JAN99" localSheetId="8">#REF!</definedName>
    <definedName name="__JAN99">#REF!</definedName>
    <definedName name="__JAZ1" localSheetId="8">#REF!</definedName>
    <definedName name="__JAZ1">#REF!</definedName>
    <definedName name="__JAZ11" localSheetId="8">#REF!</definedName>
    <definedName name="__JAZ11">#REF!</definedName>
    <definedName name="__JAZ2" localSheetId="8">#REF!</definedName>
    <definedName name="__JAZ2">#REF!</definedName>
    <definedName name="__JAZ22" localSheetId="8">#REF!</definedName>
    <definedName name="__JAZ22">#REF!</definedName>
    <definedName name="__JAZ3" localSheetId="8">#REF!</definedName>
    <definedName name="__JAZ3">#REF!</definedName>
    <definedName name="__JAZ33" localSheetId="8">#REF!</definedName>
    <definedName name="__JAZ33">#REF!</definedName>
    <definedName name="__Jul1" localSheetId="2">#REF!</definedName>
    <definedName name="__Jul1" localSheetId="1">#REF!</definedName>
    <definedName name="__Jul1">#REF!</definedName>
    <definedName name="__JUL95" localSheetId="8">#REF!</definedName>
    <definedName name="__JUL95">#REF!</definedName>
    <definedName name="__JUL96" localSheetId="8">#REF!</definedName>
    <definedName name="__JUL96">#REF!</definedName>
    <definedName name="__JUL97" localSheetId="8">#REF!</definedName>
    <definedName name="__JUL97">#REF!</definedName>
    <definedName name="__JUL98" localSheetId="8">#REF!</definedName>
    <definedName name="__JUL98">#REF!</definedName>
    <definedName name="__JUL99" localSheetId="8">#REF!</definedName>
    <definedName name="__JUL99">#REF!</definedName>
    <definedName name="__Jun1" localSheetId="2">#REF!</definedName>
    <definedName name="__Jun1" localSheetId="1">#REF!</definedName>
    <definedName name="__Jun1">#REF!</definedName>
    <definedName name="__JUN95" localSheetId="8">#REF!</definedName>
    <definedName name="__JUN95">#REF!</definedName>
    <definedName name="__JUN96" localSheetId="8">#REF!</definedName>
    <definedName name="__JUN96">#REF!</definedName>
    <definedName name="__JUN97" localSheetId="8">#REF!</definedName>
    <definedName name="__JUN97">#REF!</definedName>
    <definedName name="__JUN98" localSheetId="8">#REF!</definedName>
    <definedName name="__JUN98">#REF!</definedName>
    <definedName name="__JUN99" localSheetId="8">#REF!</definedName>
    <definedName name="__JUN99">#REF!</definedName>
    <definedName name="__ki5" localSheetId="2">#REF!</definedName>
    <definedName name="__ki5" localSheetId="1">#REF!</definedName>
    <definedName name="__ki5">#REF!</definedName>
    <definedName name="__KM406407" localSheetId="8">#REF!</definedName>
    <definedName name="__KM406407" localSheetId="2">#REF!</definedName>
    <definedName name="__KM406407" localSheetId="1">#REF!</definedName>
    <definedName name="__KM406407">#REF!</definedName>
    <definedName name="__la2">#REF!</definedName>
    <definedName name="__LAG2">#REF!</definedName>
    <definedName name="__LO1004" localSheetId="2">#REF!</definedName>
    <definedName name="__LO1004" localSheetId="1">#REF!</definedName>
    <definedName name="__LO1004">#REF!</definedName>
    <definedName name="__LO1015" localSheetId="2">#REF!</definedName>
    <definedName name="__LO1015" localSheetId="1">#REF!</definedName>
    <definedName name="__LO1015">#REF!</definedName>
    <definedName name="__LO1039" localSheetId="2">#REF!</definedName>
    <definedName name="__LO1039" localSheetId="1">#REF!</definedName>
    <definedName name="__LO1039">#REF!</definedName>
    <definedName name="__LO1050" localSheetId="2">#REF!</definedName>
    <definedName name="__LO1050" localSheetId="1">#REF!</definedName>
    <definedName name="__LO1050">#REF!</definedName>
    <definedName name="__LO278" localSheetId="2">#REF!</definedName>
    <definedName name="__LO278" localSheetId="1">#REF!</definedName>
    <definedName name="__LO278">#REF!</definedName>
    <definedName name="__LO279" localSheetId="2">#REF!</definedName>
    <definedName name="__LO279" localSheetId="1">#REF!</definedName>
    <definedName name="__LO279">#REF!</definedName>
    <definedName name="__LO450" localSheetId="2">#REF!</definedName>
    <definedName name="__LO450" localSheetId="1">#REF!</definedName>
    <definedName name="__LO450">#REF!</definedName>
    <definedName name="__LO709" localSheetId="2">#REF!</definedName>
    <definedName name="__LO709" localSheetId="1">#REF!</definedName>
    <definedName name="__LO709">#REF!</definedName>
    <definedName name="__LO710" localSheetId="2">#REF!</definedName>
    <definedName name="__LO710" localSheetId="1">#REF!</definedName>
    <definedName name="__LO710">#REF!</definedName>
    <definedName name="__LO711" localSheetId="2">#REF!</definedName>
    <definedName name="__LO711" localSheetId="1">#REF!</definedName>
    <definedName name="__LO711">#REF!</definedName>
    <definedName name="__LO719" localSheetId="2">#REF!</definedName>
    <definedName name="__LO719" localSheetId="1">#REF!</definedName>
    <definedName name="__LO719">#REF!</definedName>
    <definedName name="__LO720" localSheetId="2">#REF!</definedName>
    <definedName name="__LO720" localSheetId="1">#REF!</definedName>
    <definedName name="__LO720">#REF!</definedName>
    <definedName name="__LO819" localSheetId="2">#REF!</definedName>
    <definedName name="__LO819" localSheetId="1">#REF!</definedName>
    <definedName name="__LO819">#REF!</definedName>
    <definedName name="__LO947" localSheetId="2">#REF!</definedName>
    <definedName name="__LO947" localSheetId="1">#REF!</definedName>
    <definedName name="__LO947">#REF!</definedName>
    <definedName name="__Mai1" localSheetId="2">#REF!</definedName>
    <definedName name="__Mai1" localSheetId="1">#REF!</definedName>
    <definedName name="__Mai1">#REF!</definedName>
    <definedName name="__MAI95" localSheetId="8">#REF!</definedName>
    <definedName name="__MAI95">#REF!</definedName>
    <definedName name="__MAI96" localSheetId="8">#REF!</definedName>
    <definedName name="__MAI96">#REF!</definedName>
    <definedName name="__MAI97" localSheetId="8">#REF!</definedName>
    <definedName name="__MAI97">#REF!</definedName>
    <definedName name="__MAI98" localSheetId="8">#REF!</definedName>
    <definedName name="__MAI98">#REF!</definedName>
    <definedName name="__MAI99" localSheetId="8">#REF!</definedName>
    <definedName name="__MAI99">#REF!</definedName>
    <definedName name="__Mar1">#N/A</definedName>
    <definedName name="__MAR95" localSheetId="8">#REF!</definedName>
    <definedName name="__MAR95">#REF!</definedName>
    <definedName name="__MAR96" localSheetId="8">#REF!</definedName>
    <definedName name="__MAR96">#REF!</definedName>
    <definedName name="__MAR97" localSheetId="8">#REF!</definedName>
    <definedName name="__MAR97">#REF!</definedName>
    <definedName name="__MAR98" localSheetId="8">#REF!</definedName>
    <definedName name="__MAR98">#REF!</definedName>
    <definedName name="__MAR99" localSheetId="8">#REF!</definedName>
    <definedName name="__MAR99">#REF!</definedName>
    <definedName name="__ME10005" localSheetId="2">#REF!</definedName>
    <definedName name="__ME10005" localSheetId="1">#REF!</definedName>
    <definedName name="__ME10005">#REF!</definedName>
    <definedName name="__ME1004" localSheetId="2">#REF!</definedName>
    <definedName name="__ME1004" localSheetId="1">#REF!</definedName>
    <definedName name="__ME1004">#REF!</definedName>
    <definedName name="__ME1015" localSheetId="2">#REF!</definedName>
    <definedName name="__ME1015" localSheetId="1">#REF!</definedName>
    <definedName name="__ME1015">#REF!</definedName>
    <definedName name="__ME1039" localSheetId="2">#REF!</definedName>
    <definedName name="__ME1039" localSheetId="1">#REF!</definedName>
    <definedName name="__ME1039">#REF!</definedName>
    <definedName name="__ME1050" localSheetId="2">#REF!</definedName>
    <definedName name="__ME1050" localSheetId="1">#REF!</definedName>
    <definedName name="__ME1050">#REF!</definedName>
    <definedName name="__ME278" localSheetId="2">#REF!</definedName>
    <definedName name="__ME278" localSheetId="1">#REF!</definedName>
    <definedName name="__ME278">#REF!</definedName>
    <definedName name="__ME279" localSheetId="2">#REF!</definedName>
    <definedName name="__ME279" localSheetId="1">#REF!</definedName>
    <definedName name="__ME279">#REF!</definedName>
    <definedName name="__ME450" localSheetId="2">#REF!</definedName>
    <definedName name="__ME450" localSheetId="1">#REF!</definedName>
    <definedName name="__ME450">#REF!</definedName>
    <definedName name="__ME709" localSheetId="2">#REF!</definedName>
    <definedName name="__ME709" localSheetId="1">#REF!</definedName>
    <definedName name="__ME709">#REF!</definedName>
    <definedName name="__ME710" localSheetId="2">#REF!</definedName>
    <definedName name="__ME710" localSheetId="1">#REF!</definedName>
    <definedName name="__ME710">#REF!</definedName>
    <definedName name="__ME711" localSheetId="2">#REF!</definedName>
    <definedName name="__ME711" localSheetId="1">#REF!</definedName>
    <definedName name="__ME711">#REF!</definedName>
    <definedName name="__ME719" localSheetId="2">#REF!</definedName>
    <definedName name="__ME719" localSheetId="1">#REF!</definedName>
    <definedName name="__ME719">#REF!</definedName>
    <definedName name="__ME720" localSheetId="2">#REF!</definedName>
    <definedName name="__ME720" localSheetId="1">#REF!</definedName>
    <definedName name="__ME720">#REF!</definedName>
    <definedName name="__ME819" localSheetId="2">#REF!</definedName>
    <definedName name="__ME819" localSheetId="1">#REF!</definedName>
    <definedName name="__ME819">#REF!</definedName>
    <definedName name="__ME947" localSheetId="2">#REF!</definedName>
    <definedName name="__ME947" localSheetId="1">#REF!</definedName>
    <definedName name="__ME947">#REF!</definedName>
    <definedName name="__MFC01">#REF!</definedName>
    <definedName name="__MNS8418" localSheetId="2">P.O.!Plan1</definedName>
    <definedName name="__MNS8418" localSheetId="1">RESUMO!Plan1</definedName>
    <definedName name="__MNS8418">P.O.!Plan1</definedName>
    <definedName name="__MOD01">#N/A</definedName>
    <definedName name="__Nov1" localSheetId="2">#REF!</definedName>
    <definedName name="__Nov1" localSheetId="1">#REF!</definedName>
    <definedName name="__Nov1">#REF!</definedName>
    <definedName name="__NOV94" localSheetId="8">#REF!</definedName>
    <definedName name="__NOV94">#REF!</definedName>
    <definedName name="__NOV95" localSheetId="8">#REF!</definedName>
    <definedName name="__NOV95">#REF!</definedName>
    <definedName name="__NOV96" localSheetId="8">#REF!</definedName>
    <definedName name="__NOV96">#REF!</definedName>
    <definedName name="__NOV97" localSheetId="8">#REF!</definedName>
    <definedName name="__NOV97">#REF!</definedName>
    <definedName name="__NOV98" localSheetId="8">#REF!</definedName>
    <definedName name="__NOV98">#REF!</definedName>
    <definedName name="__NOV99" localSheetId="8">#REF!</definedName>
    <definedName name="__NOV99">#REF!</definedName>
    <definedName name="__Obs1" localSheetId="2">#REF!</definedName>
    <definedName name="__Obs1" localSheetId="1">#REF!</definedName>
    <definedName name="__Obs1">#REF!</definedName>
    <definedName name="__Obs2" localSheetId="2">#REF!</definedName>
    <definedName name="__Obs2" localSheetId="1">#REF!</definedName>
    <definedName name="__Obs2">#REF!</definedName>
    <definedName name="__OR1">#REF!</definedName>
    <definedName name="__OR12">#REF!</definedName>
    <definedName name="__OR13">#REF!</definedName>
    <definedName name="__OR14">#REF!</definedName>
    <definedName name="__OR15">#REF!</definedName>
    <definedName name="__OR16">#REF!</definedName>
    <definedName name="__OR17">#REF!</definedName>
    <definedName name="__OR18">#REF!</definedName>
    <definedName name="__OR19">#REF!</definedName>
    <definedName name="__OR2">#REF!</definedName>
    <definedName name="__OR3">#REF!</definedName>
    <definedName name="__OR4">#REF!</definedName>
    <definedName name="__OR5">#REF!</definedName>
    <definedName name="__OR6">#REF!</definedName>
    <definedName name="__OR7">#REF!</definedName>
    <definedName name="__OR8">#REF!</definedName>
    <definedName name="__OR9">#REF!</definedName>
    <definedName name="__Out1" localSheetId="2">#REF!</definedName>
    <definedName name="__Out1" localSheetId="1">#REF!</definedName>
    <definedName name="__Out1">#REF!</definedName>
    <definedName name="__OUT94" localSheetId="8">#REF!</definedName>
    <definedName name="__OUT94">#REF!</definedName>
    <definedName name="__OUT95" localSheetId="8">#REF!</definedName>
    <definedName name="__OUT95">#REF!</definedName>
    <definedName name="__OUT96" localSheetId="8">#REF!</definedName>
    <definedName name="__OUT96">#REF!</definedName>
    <definedName name="__OUT97" localSheetId="8">#REF!</definedName>
    <definedName name="__OUT97">#REF!</definedName>
    <definedName name="__OUT98" localSheetId="12" hidden="1">{#N/A,#N/A,TRUE,"Serviços"}</definedName>
    <definedName name="__OUT98" localSheetId="6" hidden="1">{#N/A,#N/A,TRUE,"Serviços"}</definedName>
    <definedName name="__OUT98" localSheetId="8" hidden="1">{#N/A,#N/A,TRUE,"Serviços"}</definedName>
    <definedName name="__OUT98" localSheetId="5" hidden="1">{#N/A,#N/A,TRUE,"Serviços"}</definedName>
    <definedName name="__OUT98" localSheetId="2">{#N/A,#N/A,TRUE,"Serviços"}</definedName>
    <definedName name="__OUT98" localSheetId="1">{#N/A,#N/A,TRUE,"Serviços"}</definedName>
    <definedName name="__OUT98">{#N/A,#N/A,TRUE,"Serviços"}</definedName>
    <definedName name="__OUT988888" localSheetId="12" hidden="1">{#N/A,#N/A,TRUE,"Serviços"}</definedName>
    <definedName name="__OUT988888" localSheetId="6" hidden="1">{#N/A,#N/A,TRUE,"Serviços"}</definedName>
    <definedName name="__OUT988888" localSheetId="8" hidden="1">{#N/A,#N/A,TRUE,"Serviços"}</definedName>
    <definedName name="__OUT988888" localSheetId="5" hidden="1">{#N/A,#N/A,TRUE,"Serviços"}</definedName>
    <definedName name="__OUT988888" localSheetId="2">{#N/A,#N/A,TRUE,"Serviços"}</definedName>
    <definedName name="__OUT988888" localSheetId="1">{#N/A,#N/A,TRUE,"Serviços"}</definedName>
    <definedName name="__OUT988888">{#N/A,#N/A,TRUE,"Serviços"}</definedName>
    <definedName name="__OUT99" localSheetId="8">#REF!</definedName>
    <definedName name="__OUT99">#REF!</definedName>
    <definedName name="__PA01" localSheetId="8" hidden="1">{"'teste'!$B$2:$R$49"}</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B5">#REF!</definedName>
    <definedName name="__PCM30">#REF!</definedName>
    <definedName name="__PL1" localSheetId="8">#REF!</definedName>
    <definedName name="__PL1" localSheetId="2">#REF!</definedName>
    <definedName name="__PL1" localSheetId="1">#REF!</definedName>
    <definedName name="__PL1">#REF!</definedName>
    <definedName name="__PLA2">#REF!</definedName>
    <definedName name="__PM334" localSheetId="2">#REF!</definedName>
    <definedName name="__PM334" localSheetId="1">#REF!</definedName>
    <definedName name="__PM334">#REF!</definedName>
    <definedName name="__PM335" localSheetId="2">#REF!</definedName>
    <definedName name="__PM335" localSheetId="1">#REF!</definedName>
    <definedName name="__PM335">#REF!</definedName>
    <definedName name="__PM346" localSheetId="2">#REF!</definedName>
    <definedName name="__PM346" localSheetId="1">#REF!</definedName>
    <definedName name="__PM346">#REF!</definedName>
    <definedName name="__PM406" localSheetId="2">#REF!</definedName>
    <definedName name="__PM406" localSheetId="1">#REF!</definedName>
    <definedName name="__PM406">#REF!</definedName>
    <definedName name="__PM412" localSheetId="2">#REF!</definedName>
    <definedName name="__PM412" localSheetId="1">#REF!</definedName>
    <definedName name="__PM412">#REF!</definedName>
    <definedName name="__PM609" localSheetId="2">#REF!</definedName>
    <definedName name="__PM609" localSheetId="1">#REF!</definedName>
    <definedName name="__PM609">#REF!</definedName>
    <definedName name="__PM970" localSheetId="2">#REF!</definedName>
    <definedName name="__PM970" localSheetId="1">#REF!</definedName>
    <definedName name="__PM970">#REF!</definedName>
    <definedName name="__PNV2002" localSheetId="2">#REF!</definedName>
    <definedName name="__PNV2002" localSheetId="1">#REF!</definedName>
    <definedName name="__PNV2002">#REF!</definedName>
    <definedName name="__PNV2003" localSheetId="2">#REF!</definedName>
    <definedName name="__PNV2003" localSheetId="1">#REF!</definedName>
    <definedName name="__PNV2003">#REF!</definedName>
    <definedName name="__PNV2009" localSheetId="2">#REF!</definedName>
    <definedName name="__PNV2009" localSheetId="1">#REF!</definedName>
    <definedName name="__PNV2009">#REF!</definedName>
    <definedName name="__PR1004" localSheetId="2">#REF!</definedName>
    <definedName name="__PR1004" localSheetId="1">#REF!</definedName>
    <definedName name="__PR1004">#REF!</definedName>
    <definedName name="__PR1015" localSheetId="2">#REF!</definedName>
    <definedName name="__PR1015" localSheetId="1">#REF!</definedName>
    <definedName name="__PR1015">#REF!</definedName>
    <definedName name="__PR1039" localSheetId="2">#REF!</definedName>
    <definedName name="__PR1039" localSheetId="1">#REF!</definedName>
    <definedName name="__PR1039">#REF!</definedName>
    <definedName name="__PR1050" localSheetId="2">#REF!</definedName>
    <definedName name="__PR1050" localSheetId="1">#REF!</definedName>
    <definedName name="__PR1050">#REF!</definedName>
    <definedName name="__PR278" localSheetId="2">#REF!</definedName>
    <definedName name="__PR278" localSheetId="1">#REF!</definedName>
    <definedName name="__PR278">#REF!</definedName>
    <definedName name="__PR279" localSheetId="2">#REF!</definedName>
    <definedName name="__PR279" localSheetId="1">#REF!</definedName>
    <definedName name="__PR279">#REF!</definedName>
    <definedName name="__PR450" localSheetId="2">#REF!</definedName>
    <definedName name="__PR450" localSheetId="1">#REF!</definedName>
    <definedName name="__PR450">#REF!</definedName>
    <definedName name="__PR709" localSheetId="2">#REF!</definedName>
    <definedName name="__PR709" localSheetId="1">#REF!</definedName>
    <definedName name="__PR709">#REF!</definedName>
    <definedName name="__PR710" localSheetId="2">#REF!</definedName>
    <definedName name="__PR710" localSheetId="1">#REF!</definedName>
    <definedName name="__PR710">#REF!</definedName>
    <definedName name="__PR711" localSheetId="2">#REF!</definedName>
    <definedName name="__PR711" localSheetId="1">#REF!</definedName>
    <definedName name="__PR711">#REF!</definedName>
    <definedName name="__PR719" localSheetId="2">#REF!</definedName>
    <definedName name="__PR719" localSheetId="1">#REF!</definedName>
    <definedName name="__PR719">#REF!</definedName>
    <definedName name="__PR720" localSheetId="2">#REF!</definedName>
    <definedName name="__PR720" localSheetId="1">#REF!</definedName>
    <definedName name="__PR720">#REF!</definedName>
    <definedName name="__PR819" localSheetId="2">#REF!</definedName>
    <definedName name="__PR819" localSheetId="1">#REF!</definedName>
    <definedName name="__PR819">#REF!</definedName>
    <definedName name="__PR947" localSheetId="2">#REF!</definedName>
    <definedName name="__PR947" localSheetId="1">#REF!</definedName>
    <definedName name="__PR947">#REF!</definedName>
    <definedName name="__PTB10">#REF!</definedName>
    <definedName name="__PUM334">#REF!</definedName>
    <definedName name="__PUM335">#REF!</definedName>
    <definedName name="__PUM346">#REF!</definedName>
    <definedName name="__PUM406">#REF!</definedName>
    <definedName name="__PUM412">#REF!</definedName>
    <definedName name="__PUM609">#REF!</definedName>
    <definedName name="__PUM970">#REF!</definedName>
    <definedName name="__PUT501">#REF!</definedName>
    <definedName name="__PUT701">#REF!</definedName>
    <definedName name="__PVC100">#REF!</definedName>
    <definedName name="__PVC150">#REF!</definedName>
    <definedName name="__PVC50">#REF!</definedName>
    <definedName name="__PVC75">#REF!</definedName>
    <definedName name="__QQ2">#N/A</definedName>
    <definedName name="__r" localSheetId="8">#REF!</definedName>
    <definedName name="__r" localSheetId="2">#REF!</definedName>
    <definedName name="__r" localSheetId="1">#REF!</definedName>
    <definedName name="__r">#REF!</definedName>
    <definedName name="__Rbv1" localSheetId="8">#REF!</definedName>
    <definedName name="__Rbv1" localSheetId="2">#REF!</definedName>
    <definedName name="__Rbv1" localSheetId="1">#REF!</definedName>
    <definedName name="__Rbv1">#REF!</definedName>
    <definedName name="__reg1">#REF!</definedName>
    <definedName name="__reg3">#REF!</definedName>
    <definedName name="__reg5">#REF!</definedName>
    <definedName name="__reg7">#REF!</definedName>
    <definedName name="__RET1" localSheetId="8">#REF!</definedName>
    <definedName name="__RET1">[1]Regula!$J$36</definedName>
    <definedName name="__RP1">#N/A</definedName>
    <definedName name="__SE2" localSheetId="8">#REF!</definedName>
    <definedName name="__SE2">#REF!</definedName>
    <definedName name="__SEG1" localSheetId="8">#REF!</definedName>
    <definedName name="__SEG1">#REF!</definedName>
    <definedName name="__Set1" localSheetId="2">#REF!</definedName>
    <definedName name="__Set1" localSheetId="1">#REF!</definedName>
    <definedName name="__Set1">#REF!</definedName>
    <definedName name="__SET94" localSheetId="8">#REF!</definedName>
    <definedName name="__SET94">#REF!</definedName>
    <definedName name="__SET95" localSheetId="8">#REF!</definedName>
    <definedName name="__SET95">#REF!</definedName>
    <definedName name="__SET96" localSheetId="8">#REF!</definedName>
    <definedName name="__SET96">#REF!</definedName>
    <definedName name="__SET97" localSheetId="8">#REF!</definedName>
    <definedName name="__SET97">#REF!</definedName>
    <definedName name="__SET98" localSheetId="8">#REF!</definedName>
    <definedName name="__SET98">#REF!</definedName>
    <definedName name="__SET99" localSheetId="8">#REF!</definedName>
    <definedName name="__SET99">#REF!</definedName>
    <definedName name="__SL6">NA()</definedName>
    <definedName name="__STC04" localSheetId="8">#REF!</definedName>
    <definedName name="__STC04">#REF!</definedName>
    <definedName name="__STC04_10">#REF!</definedName>
    <definedName name="__STC04_12">#REF!</definedName>
    <definedName name="__STC04_9">#REF!</definedName>
    <definedName name="__tab0198">#REF!</definedName>
    <definedName name="__TB10" localSheetId="8">#REF!</definedName>
    <definedName name="__TB10" localSheetId="2">#REF!</definedName>
    <definedName name="__TB10" localSheetId="1">#REF!</definedName>
    <definedName name="__TB10">#REF!</definedName>
    <definedName name="__TB10163">#REF!</definedName>
    <definedName name="__TB10262">#REF!</definedName>
    <definedName name="__tb97">"$#REF!.$E$71"</definedName>
    <definedName name="__tbw97">"$#REF!.$E$73"</definedName>
    <definedName name="__TCB10">#REF!</definedName>
    <definedName name="__TCB4">#REF!</definedName>
    <definedName name="__TCB5" localSheetId="8">#REF!</definedName>
    <definedName name="__TCB5">#REF!</definedName>
    <definedName name="__tcc4" localSheetId="8">#REF!</definedName>
    <definedName name="__tcc4">#REF!</definedName>
    <definedName name="__TCM30">#REF!</definedName>
    <definedName name="__TEB4">#REF!</definedName>
    <definedName name="__TOT1">#REF!</definedName>
    <definedName name="__TOT2">#REF!</definedName>
    <definedName name="__tot21">#REF!</definedName>
    <definedName name="__tot22">#REF!</definedName>
    <definedName name="__tot23">#REF!</definedName>
    <definedName name="__tot24">#REF!</definedName>
    <definedName name="__tot25">#REF!</definedName>
    <definedName name="__tot26">#REF!</definedName>
    <definedName name="__tot27">#REF!</definedName>
    <definedName name="__tot28">#REF!</definedName>
    <definedName name="__tot29">#REF!</definedName>
    <definedName name="__TOT3">#REF!</definedName>
    <definedName name="__tot30">#REF!</definedName>
    <definedName name="__TOT4">#REF!</definedName>
    <definedName name="__TOT5">#REF!</definedName>
    <definedName name="__TOT6">#REF!</definedName>
    <definedName name="__TOT7">#REF!</definedName>
    <definedName name="__TP10" localSheetId="8">#REF!</definedName>
    <definedName name="__TP10">#REF!</definedName>
    <definedName name="__TP5" localSheetId="8">#REF!</definedName>
    <definedName name="__TP5">#REF!</definedName>
    <definedName name="__TSD2">#REF!</definedName>
    <definedName name="__tt1">#N/A</definedName>
    <definedName name="__TT10">#REF!</definedName>
    <definedName name="__TT100">#REF!</definedName>
    <definedName name="__TT101">#REF!</definedName>
    <definedName name="__TT102">#REF!</definedName>
    <definedName name="__TT103">#REF!</definedName>
    <definedName name="__TT104">#REF!</definedName>
    <definedName name="__TT105">#REF!</definedName>
    <definedName name="__TT106">#REF!</definedName>
    <definedName name="__TT107">#REF!</definedName>
    <definedName name="__TT108">#REF!</definedName>
    <definedName name="__TT109">#REF!</definedName>
    <definedName name="__TT11">#REF!</definedName>
    <definedName name="__TT110">#REF!</definedName>
    <definedName name="__TT111">#REF!</definedName>
    <definedName name="__TT112">#REF!</definedName>
    <definedName name="__TT113">#REF!</definedName>
    <definedName name="__TT114">#REF!</definedName>
    <definedName name="__TT115">#REF!</definedName>
    <definedName name="__TT116">#REF!</definedName>
    <definedName name="__TT117">#REF!</definedName>
    <definedName name="__TT118">#REF!</definedName>
    <definedName name="__TT119">#REF!</definedName>
    <definedName name="__TT12">#REF!</definedName>
    <definedName name="__TT120">#REF!</definedName>
    <definedName name="__TT121">#REF!</definedName>
    <definedName name="__TT122">#REF!</definedName>
    <definedName name="__TT123">#REF!</definedName>
    <definedName name="__TT124">#REF!</definedName>
    <definedName name="__TT125">#REF!</definedName>
    <definedName name="__TT126">#REF!</definedName>
    <definedName name="__TT127">#REF!</definedName>
    <definedName name="__TT128">#REF!</definedName>
    <definedName name="__TT129">#REF!</definedName>
    <definedName name="__TT13">#REF!</definedName>
    <definedName name="__TT130">#REF!</definedName>
    <definedName name="__TT131">#REF!</definedName>
    <definedName name="__TT132">#REF!</definedName>
    <definedName name="__TT133">#REF!</definedName>
    <definedName name="__TT134">#REF!</definedName>
    <definedName name="__TT135">#REF!</definedName>
    <definedName name="__TT136">#REF!</definedName>
    <definedName name="__TT137">#REF!</definedName>
    <definedName name="__TT138">#REF!</definedName>
    <definedName name="__TT139">#REF!</definedName>
    <definedName name="__TT14">#REF!</definedName>
    <definedName name="__TT140">#REF!</definedName>
    <definedName name="__TT141">#REF!</definedName>
    <definedName name="__TT142">#REF!</definedName>
    <definedName name="__TT15">#REF!</definedName>
    <definedName name="__TT16">#REF!</definedName>
    <definedName name="__TT17">#REF!</definedName>
    <definedName name="__TT18">#REF!</definedName>
    <definedName name="__TT19">#REF!</definedName>
    <definedName name="__TT2">#REF!</definedName>
    <definedName name="__TT20">#REF!</definedName>
    <definedName name="__TT21">#REF!</definedName>
    <definedName name="__TT22">#REF!</definedName>
    <definedName name="__tt23">#REF!</definedName>
    <definedName name="__TT24">#REF!</definedName>
    <definedName name="__TT25">#REF!</definedName>
    <definedName name="__TT26">#REF!</definedName>
    <definedName name="__TT27">#REF!</definedName>
    <definedName name="__TT28">#REF!</definedName>
    <definedName name="__tt288">#REF!</definedName>
    <definedName name="__TT29">#REF!</definedName>
    <definedName name="__TT3">#REF!</definedName>
    <definedName name="__TT30">#REF!</definedName>
    <definedName name="__tt300">#REF!</definedName>
    <definedName name="__TT31">#REF!</definedName>
    <definedName name="__TT32">#REF!</definedName>
    <definedName name="__tt322">#REF!</definedName>
    <definedName name="__TT33">#REF!</definedName>
    <definedName name="__TT34">#REF!</definedName>
    <definedName name="__TT35">#REF!</definedName>
    <definedName name="__TT36">#REF!</definedName>
    <definedName name="__TT37">#REF!</definedName>
    <definedName name="__TT38">#REF!</definedName>
    <definedName name="__TT39">#REF!</definedName>
    <definedName name="__TT4">#REF!</definedName>
    <definedName name="__TT40">#REF!</definedName>
    <definedName name="__TT41">#REF!</definedName>
    <definedName name="__TT42">#REF!</definedName>
    <definedName name="__TT43">#REF!</definedName>
    <definedName name="__TT44">#REF!</definedName>
    <definedName name="__TT45">#REF!</definedName>
    <definedName name="__TT46">#REF!</definedName>
    <definedName name="__TT47">#REF!</definedName>
    <definedName name="__TT48">#REF!</definedName>
    <definedName name="__TT49">#REF!</definedName>
    <definedName name="__TT5">#REF!</definedName>
    <definedName name="__TT50">#REF!</definedName>
    <definedName name="__TT51">#REF!</definedName>
    <definedName name="__TT52">#REF!</definedName>
    <definedName name="__TT53">#REF!</definedName>
    <definedName name="__TT54">#REF!</definedName>
    <definedName name="__TT55">#REF!</definedName>
    <definedName name="__TT56">#REF!</definedName>
    <definedName name="__TT57">#REF!</definedName>
    <definedName name="__TT58">#REF!</definedName>
    <definedName name="__TT59">#REF!</definedName>
    <definedName name="__TT6">#REF!</definedName>
    <definedName name="__TT60">#REF!</definedName>
    <definedName name="__TT61">#REF!</definedName>
    <definedName name="__TT62">#REF!</definedName>
    <definedName name="__TT63">#REF!</definedName>
    <definedName name="__TT64">#REF!</definedName>
    <definedName name="__TT65">#REF!</definedName>
    <definedName name="__TT66">#REF!</definedName>
    <definedName name="__TT67">#REF!</definedName>
    <definedName name="__TT68">#REF!</definedName>
    <definedName name="__TT69">#REF!</definedName>
    <definedName name="__TT7">#REF!</definedName>
    <definedName name="__TT70">#REF!</definedName>
    <definedName name="__TT71">#REF!</definedName>
    <definedName name="__TT72">#REF!</definedName>
    <definedName name="__TT73">#REF!</definedName>
    <definedName name="__TT74">#REF!</definedName>
    <definedName name="__TT75">#REF!</definedName>
    <definedName name="__TT76">#REF!</definedName>
    <definedName name="__TT77">#REF!</definedName>
    <definedName name="__TT78">#REF!</definedName>
    <definedName name="__TT79">#REF!</definedName>
    <definedName name="__TT8">#REF!</definedName>
    <definedName name="__TT80">#REF!</definedName>
    <definedName name="__TT81">#REF!</definedName>
    <definedName name="__TT82">#REF!</definedName>
    <definedName name="__TT83">#REF!</definedName>
    <definedName name="__TT84">#REF!</definedName>
    <definedName name="__TT85">#REF!</definedName>
    <definedName name="__TT86">#REF!</definedName>
    <definedName name="__TT87">#REF!</definedName>
    <definedName name="__TT88">#REF!</definedName>
    <definedName name="__TT89">#REF!</definedName>
    <definedName name="__TT9">#REF!</definedName>
    <definedName name="__TT90">#REF!</definedName>
    <definedName name="__TT91">#REF!</definedName>
    <definedName name="__TT92">#REF!</definedName>
    <definedName name="__TT93">#REF!</definedName>
    <definedName name="__TT94">#REF!</definedName>
    <definedName name="__TT95">#REF!</definedName>
    <definedName name="__TT96">#REF!</definedName>
    <definedName name="__TT97">#REF!</definedName>
    <definedName name="__TT98">#REF!</definedName>
    <definedName name="__TT99">#REF!</definedName>
    <definedName name="__VBF1">#REF!</definedName>
    <definedName name="__VE1">#REF!</definedName>
    <definedName name="__VO1">#REF!</definedName>
    <definedName name="__VR1">#REF!</definedName>
    <definedName name="__VV9" localSheetId="8">#REF!</definedName>
    <definedName name="__VV9">#REF!</definedName>
    <definedName name="__WWW1" hidden="1">{#N/A,#N/A,FALSE,"QD_F1 Invest Detalhado";#N/A,#N/A,FALSE,"QD_F3 Invest_Comparado";#N/A,#N/A,FALSE,"QD_B Trafego";#N/A,#N/A,FALSE,"QD_D0 Custos Operacionais";#N/A,#N/A,FALSE,"QD_C Receita";#N/A,#N/A,FALSE,"QD_D Custos";#N/A,#N/A,FALSE,"QD_E Resultado";#N/A,#N/A,FALSE,"QD_G Fluxo Caixa"}</definedName>
    <definedName name="__xlfn.AVERAGEIF" hidden="1">#NAME?</definedName>
    <definedName name="__xlfn.RTD" hidden="1">#NAME?</definedName>
    <definedName name="__xlfn_IFNA">#N/A</definedName>
    <definedName name="__xlnm.Extract_1">#N/A</definedName>
    <definedName name="__xlnm.Extract_2">#N/A</definedName>
    <definedName name="__xlnm.Extract_3">#N/A</definedName>
    <definedName name="__xlnm.Extract_5">#N/A</definedName>
    <definedName name="__xlnm.Print_Area">{#NAME?}</definedName>
    <definedName name="__xlnm.Print_Area_1" localSheetId="2">#REF!</definedName>
    <definedName name="__xlnm.Print_Area_1" localSheetId="1">#REF!</definedName>
    <definedName name="__xlnm.Print_Area_1">#REF!</definedName>
    <definedName name="__xlnm.Print_Area_1_1">#REF!</definedName>
    <definedName name="__xlnm.Print_Area_10">#REF!</definedName>
    <definedName name="__xlnm.Print_Area_10_1">#REF!</definedName>
    <definedName name="__xlnm.Print_Area_2" localSheetId="8">#REF!</definedName>
    <definedName name="__xlnm.Print_Area_2" localSheetId="2">#REF!</definedName>
    <definedName name="__xlnm.Print_Area_2" localSheetId="1">#REF!</definedName>
    <definedName name="__xlnm.Print_Area_2">#REF!</definedName>
    <definedName name="__xlnm.Print_Area_2_1">#REF!</definedName>
    <definedName name="__xlnm.Print_Area_3" localSheetId="2">#REF!</definedName>
    <definedName name="__xlnm.Print_Area_3" localSheetId="1">#REF!</definedName>
    <definedName name="__xlnm.Print_Area_3">#REF!</definedName>
    <definedName name="__xlnm.Print_Area_3_1">#REF!</definedName>
    <definedName name="__xlnm.Print_Area_4">NA()</definedName>
    <definedName name="__xlnm.Print_Area_4_1">#N/A</definedName>
    <definedName name="__xlnm.Print_Area_5" localSheetId="2">#REF!</definedName>
    <definedName name="__xlnm.Print_Area_5" localSheetId="1">#REF!</definedName>
    <definedName name="__xlnm.Print_Area_5">#REF!</definedName>
    <definedName name="__xlnm.Print_Area_5_1">#REF!</definedName>
    <definedName name="__xlnm.Print_Area_6">{#NAME?}</definedName>
    <definedName name="__xlnm.Print_Area_6_1">#REF!</definedName>
    <definedName name="__xlnm.Print_Area_7" localSheetId="2">#REF!</definedName>
    <definedName name="__xlnm.Print_Area_7" localSheetId="1">#REF!</definedName>
    <definedName name="__xlnm.Print_Area_7">#REF!</definedName>
    <definedName name="__xlnm.Print_Area_7_1">#REF!</definedName>
    <definedName name="__xlnm.Print_Area_8" localSheetId="2">#REF!</definedName>
    <definedName name="__xlnm.Print_Area_8" localSheetId="1">#REF!</definedName>
    <definedName name="__xlnm.Print_Area_8">#REF!</definedName>
    <definedName name="__xlnm.Print_Area_8_1">#REF!</definedName>
    <definedName name="__xlnm.Print_Area_9" localSheetId="2">#REF!</definedName>
    <definedName name="__xlnm.Print_Area_9" localSheetId="1">#REF!</definedName>
    <definedName name="__xlnm.Print_Area_9">#REF!</definedName>
    <definedName name="__xlnm.Print_Area_9_1">#REF!</definedName>
    <definedName name="__xlnm.Print_Titles">{#NAME?}</definedName>
    <definedName name="__xlnm.Print_Titles_1" localSheetId="2">#REF!</definedName>
    <definedName name="__xlnm.Print_Titles_1" localSheetId="1">#REF!</definedName>
    <definedName name="__xlnm.Print_Titles_1">#REF!</definedName>
    <definedName name="__xlnm.Print_Titles_1_2">#REF!</definedName>
    <definedName name="__xlnm.Print_Titles_10">{#NAME?}</definedName>
    <definedName name="__xlnm.Print_Titles_10_1">#REF!</definedName>
    <definedName name="__xlnm.Print_Titles_11">(#REF!,#REF!)</definedName>
    <definedName name="__xlnm.Print_Titles_2" localSheetId="2">#REF!</definedName>
    <definedName name="__xlnm.Print_Titles_2" localSheetId="1">#REF!</definedName>
    <definedName name="__xlnm.Print_Titles_2">#REF!</definedName>
    <definedName name="__xlnm.Print_Titles_2_1">#REF!</definedName>
    <definedName name="__xlnm.Print_Titles_3" localSheetId="2">#REF!</definedName>
    <definedName name="__xlnm.Print_Titles_3" localSheetId="1">#REF!</definedName>
    <definedName name="__xlnm.Print_Titles_3">#REF!</definedName>
    <definedName name="__xlnm.Print_Titles_3_1">#REF!</definedName>
    <definedName name="__xlnm.Print_Titles_4">{#NAME?}</definedName>
    <definedName name="__xlnm.Print_Titles_5" localSheetId="2">#REF!</definedName>
    <definedName name="__xlnm.Print_Titles_5" localSheetId="1">#REF!</definedName>
    <definedName name="__xlnm.Print_Titles_5">#REF!</definedName>
    <definedName name="__xlnm.Print_Titles_6">{#NAME?}</definedName>
    <definedName name="__xlnm.Print_Titles_6_1">#REF!</definedName>
    <definedName name="__xlnm.Print_Titles_7">{#NAME?}</definedName>
    <definedName name="__xlnm.Print_Titles_8">{#NAME?}</definedName>
    <definedName name="__xlnm.Print_Titles_8_1">#REF!</definedName>
    <definedName name="__xlnm.Print_Titles_9">{#NAME?}</definedName>
    <definedName name="__xlnm.Print_Titles_9_1">#REF!</definedName>
    <definedName name="_0" localSheetId="8">#REF!</definedName>
    <definedName name="_0">NA()</definedName>
    <definedName name="_0_1" localSheetId="8">#REF!</definedName>
    <definedName name="_0_1">#REF!</definedName>
    <definedName name="_0_11" localSheetId="8">#REF!</definedName>
    <definedName name="_0_11">#REF!</definedName>
    <definedName name="_0_12" localSheetId="8">#REF!</definedName>
    <definedName name="_0_12">#REF!</definedName>
    <definedName name="_0_13" localSheetId="8">#REF!</definedName>
    <definedName name="_0_13">#REF!</definedName>
    <definedName name="_0_14">#N/A</definedName>
    <definedName name="_0_14_1">#N/A</definedName>
    <definedName name="_0_15" localSheetId="8">#REF!</definedName>
    <definedName name="_0_15">#REF!</definedName>
    <definedName name="_0_16" localSheetId="8">#REF!</definedName>
    <definedName name="_0_16">#REF!</definedName>
    <definedName name="_0_17" localSheetId="8">#REF!</definedName>
    <definedName name="_0_17">#REF!</definedName>
    <definedName name="_0_19" localSheetId="8">#REF!</definedName>
    <definedName name="_0_19">#REF!</definedName>
    <definedName name="_0_2" localSheetId="8">#REF!</definedName>
    <definedName name="_0_2">#REF!</definedName>
    <definedName name="_0_28" localSheetId="8">#REF!</definedName>
    <definedName name="_0_28">#REF!</definedName>
    <definedName name="_0_3" localSheetId="8">#REF!</definedName>
    <definedName name="_0_3">#REF!</definedName>
    <definedName name="_0_4" localSheetId="8">#REF!</definedName>
    <definedName name="_0_4">#REF!</definedName>
    <definedName name="_0_7" localSheetId="8">#REF!</definedName>
    <definedName name="_0_7">#REF!</definedName>
    <definedName name="_0_7_1" localSheetId="8">#REF!</definedName>
    <definedName name="_0_7_1">#REF!</definedName>
    <definedName name="_0_7_14">#N/A</definedName>
    <definedName name="_0_9" localSheetId="8">#REF!</definedName>
    <definedName name="_0_9">#REF!</definedName>
    <definedName name="_01">#N/A</definedName>
    <definedName name="_01_09_96" localSheetId="8">#REF!</definedName>
    <definedName name="_01_09_96" localSheetId="2">#REF!</definedName>
    <definedName name="_01_09_96" localSheetId="1">#REF!</definedName>
    <definedName name="_01_09_96">#REF!</definedName>
    <definedName name="_01_09_96_2">#N/A</definedName>
    <definedName name="_01_09_96_25" localSheetId="8">#REF!</definedName>
    <definedName name="_01_09_96_25">#REF!</definedName>
    <definedName name="_01_09_96_4" localSheetId="2">#REF!</definedName>
    <definedName name="_01_09_96_4" localSheetId="1">#REF!</definedName>
    <definedName name="_01_09_96_4">#REF!</definedName>
    <definedName name="_01_09_966" localSheetId="2">#REF!</definedName>
    <definedName name="_01_09_966" localSheetId="1">#REF!</definedName>
    <definedName name="_01_09_966">#REF!</definedName>
    <definedName name="_02">#N/A</definedName>
    <definedName name="_03">#N/A</definedName>
    <definedName name="_04">#N/A</definedName>
    <definedName name="_05">#N/A</definedName>
    <definedName name="_06">#N/A</definedName>
    <definedName name="_07">#N/A</definedName>
    <definedName name="_08">#N/A</definedName>
    <definedName name="_08.302.01" localSheetId="8">#REF!</definedName>
    <definedName name="_08.302.01" localSheetId="2">#REF!</definedName>
    <definedName name="_08.302.01" localSheetId="1">#REF!</definedName>
    <definedName name="_08.302.01">#REF!</definedName>
    <definedName name="_08.302.01_1" localSheetId="8">#REF!</definedName>
    <definedName name="_08.302.01_1">#REF!</definedName>
    <definedName name="_09">#N/A</definedName>
    <definedName name="_1____123Graph_ACHART_1" hidden="1">#REF!</definedName>
    <definedName name="_1__123Graph_ACHART_1" localSheetId="8" hidden="1">#REF!</definedName>
    <definedName name="_1__123Graph_ACHART_1" hidden="1">#REF!</definedName>
    <definedName name="_1__123Graph_BGrßfico_10C" hidden="1">#REF!</definedName>
    <definedName name="_1_c_1">#REF!</definedName>
    <definedName name="_1_I_1" localSheetId="8">#REF!</definedName>
    <definedName name="_1_I_1" localSheetId="2">#REF!</definedName>
    <definedName name="_1_I_1" localSheetId="1">#REF!</definedName>
    <definedName name="_1_I_1">#REF!</definedName>
    <definedName name="_10">#N/A</definedName>
    <definedName name="_10__123Graph_ACHART_18" hidden="1">#REF!</definedName>
    <definedName name="_10__123Graph_BCHART_9" hidden="1">#REF!</definedName>
    <definedName name="_10__123Graph_ECHART_1" localSheetId="8" hidden="1">#REF!</definedName>
    <definedName name="_10__123Graph_ECHART_1" hidden="1">#REF!</definedName>
    <definedName name="_10_a_14_1" localSheetId="8">#REF!</definedName>
    <definedName name="_10_a_14_1">#REF!</definedName>
    <definedName name="_100___123Graph_ECHART_21" hidden="1">#REF!</definedName>
    <definedName name="_100__123Graph_FCHART_17" hidden="1">#REF!</definedName>
    <definedName name="_100Excel_BuiltIn_Print_Area_7_1_1_1">#N/A</definedName>
    <definedName name="_101___123Graph_ECHART_22" hidden="1">#REF!</definedName>
    <definedName name="_101__123Graph_FCHART_18" hidden="1">#REF!</definedName>
    <definedName name="_101Excel_BuiltIn_Print_Area_7_1_1_2">#N/A</definedName>
    <definedName name="_102___123Graph_ECHART_23" hidden="1">#REF!</definedName>
    <definedName name="_102__123Graph_FCHART_19" hidden="1">#REF!</definedName>
    <definedName name="_103___123Graph_ECHART_9" hidden="1">#REF!</definedName>
    <definedName name="_103__123Graph_FCHART_20" hidden="1">#REF!</definedName>
    <definedName name="_104___123Graph_FCHART_10" hidden="1">#REF!</definedName>
    <definedName name="_104__123Graph_FCHART_21" hidden="1">#REF!</definedName>
    <definedName name="_104Excel_BuiltIn_Print_Area_8_1" localSheetId="8">#REF!</definedName>
    <definedName name="_104Excel_BuiltIn_Print_Area_8_1">#REF!</definedName>
    <definedName name="_105___123Graph_FCHART_13" hidden="1">#REF!</definedName>
    <definedName name="_105__123Graph_FCHART_22" hidden="1">#REF!</definedName>
    <definedName name="_106___123Graph_FCHART_14" hidden="1">#REF!</definedName>
    <definedName name="_106__123Graph_FCHART_23" hidden="1">#REF!</definedName>
    <definedName name="_106Excel_BuiltIn_Print_Area_8_1_1">#N/A</definedName>
    <definedName name="_107___123Graph_FCHART_15" hidden="1">#REF!</definedName>
    <definedName name="_107__123Graph_FCHART_9" hidden="1">#REF!</definedName>
    <definedName name="_107Excel_BuiltIn_Print_Area_8_1_1_1">#N/A</definedName>
    <definedName name="_108___123Graph_FCHART_16" hidden="1">#REF!</definedName>
    <definedName name="_108__123Graph_LBL_ACHART_2" hidden="1">#REF!</definedName>
    <definedName name="_109___123Graph_FCHART_17" hidden="1">#REF!</definedName>
    <definedName name="_109__123Graph_LBL_ACHART_3" hidden="1">#REF!</definedName>
    <definedName name="_10Aut_resumo_4_1">#REF!</definedName>
    <definedName name="_10Excel_BuiltIn_Print_Titles_5_1">(#REF!,#REF!)</definedName>
    <definedName name="_10PassaExtenso_7_1">"#NAME!PassaExtenso"</definedName>
    <definedName name="_11">#N/A</definedName>
    <definedName name="_11___123Graph_ACHART_10" hidden="1">#REF!</definedName>
    <definedName name="_11__123Graph_ACHART_19" hidden="1">#REF!</definedName>
    <definedName name="_11__123Graph_LBL_ACHART_2" hidden="1">#REF!</definedName>
    <definedName name="_11_a_7_1">#N/A</definedName>
    <definedName name="_110___123Graph_FCHART_18" hidden="1">#REF!</definedName>
    <definedName name="_110__123Graph_LBL_ACHART_7" hidden="1">#REF!</definedName>
    <definedName name="_110Excel_BuiltIn_Print_Titles_1_1" localSheetId="8">#REF!</definedName>
    <definedName name="_110Excel_BuiltIn_Print_Titles_1_1">#REF!</definedName>
    <definedName name="_111___123Graph_FCHART_19" hidden="1">#REF!</definedName>
    <definedName name="_111__123Graph_LBL_ACHART_8" hidden="1">#REF!</definedName>
    <definedName name="_112___123Graph_FCHART_20" hidden="1">#REF!</definedName>
    <definedName name="_112__123Graph_LBL_ACHART_9" hidden="1">#REF!</definedName>
    <definedName name="_112Excel_BuiltIn_Print_Titles_1_1_1">#N/A</definedName>
    <definedName name="_113___123Graph_FCHART_21" hidden="1">#REF!</definedName>
    <definedName name="_113__123Graph_LBL_BCHART_10" hidden="1">#REF!</definedName>
    <definedName name="_113Excel_BuiltIn_Print_Titles_1_1_1_1">#N/A</definedName>
    <definedName name="_114___123Graph_FCHART_22" hidden="1">#REF!</definedName>
    <definedName name="_114__123Graph_LBL_BCHART_13" hidden="1">#REF!</definedName>
    <definedName name="_114Excel_BuiltIn_Print_Titles_1_1_1_2">#N/A</definedName>
    <definedName name="_115___123Graph_FCHART_23" hidden="1">#REF!</definedName>
    <definedName name="_115__123Graph_LBL_BCHART_14" hidden="1">#REF!</definedName>
    <definedName name="_115Print_Area_MI_1_1" localSheetId="8">#REF!</definedName>
    <definedName name="_115Print_Area_MI_1_1">#REF!</definedName>
    <definedName name="_116___123Graph_FCHART_9" hidden="1">#REF!</definedName>
    <definedName name="_116__123Graph_LBL_BCHART_15" hidden="1">#REF!</definedName>
    <definedName name="_117___123Graph_LBL_ACHART_2" hidden="1">#REF!</definedName>
    <definedName name="_117__123Graph_LBL_BCHART_16" hidden="1">#REF!</definedName>
    <definedName name="_118___123Graph_LBL_ACHART_3" hidden="1">#REF!</definedName>
    <definedName name="_118__123Graph_LBL_BCHART_17" hidden="1">#REF!</definedName>
    <definedName name="_119___123Graph_LBL_ACHART_7" hidden="1">#REF!</definedName>
    <definedName name="_119__123Graph_LBL_BCHART_18" hidden="1">#REF!</definedName>
    <definedName name="_11Excel_BuiltIn_Print_Titles_7_1">(#REF!,#REF!)</definedName>
    <definedName name="_11Print_4_1">#REF!</definedName>
    <definedName name="_12">#N/A</definedName>
    <definedName name="_12___123Graph_ACHART_11" hidden="1">#REF!</definedName>
    <definedName name="_12__123Graph_ACHART_2" hidden="1">#REF!</definedName>
    <definedName name="_12__123Graph_FCHART_1" localSheetId="8" hidden="1">#REF!</definedName>
    <definedName name="_12__123Graph_FCHART_1" hidden="1">#REF!</definedName>
    <definedName name="_12__123Graph_LBL_ACHART_3" hidden="1">#REF!</definedName>
    <definedName name="_12_c_1" localSheetId="8">#REF!</definedName>
    <definedName name="_12_c_1">#REF!</definedName>
    <definedName name="_120___123Graph_LBL_ACHART_8" hidden="1">#REF!</definedName>
    <definedName name="_120__123Graph_LBL_BCHART_19" hidden="1">#REF!</definedName>
    <definedName name="_121___123Graph_LBL_ACHART_9" hidden="1">#REF!</definedName>
    <definedName name="_121__123Graph_LBL_BCHART_2" hidden="1">#REF!</definedName>
    <definedName name="_122___123Graph_LBL_BCHART_10" hidden="1">#REF!</definedName>
    <definedName name="_122__123Graph_LBL_BCHART_20" hidden="1">#REF!</definedName>
    <definedName name="_123" localSheetId="8" hidden="1">{#N/A,#N/A,TRUE,"Serviços"}</definedName>
    <definedName name="_123" hidden="1">{#N/A,#N/A,TRUE,"Serviços"}</definedName>
    <definedName name="_123___123Graph_LBL_BCHART_13" hidden="1">#REF!</definedName>
    <definedName name="_123__123Graph_LBL_BCHART_21" hidden="1">#REF!</definedName>
    <definedName name="_124___123Graph_LBL_BCHART_14" hidden="1">#REF!</definedName>
    <definedName name="_124__123Graph_LBL_BCHART_22" hidden="1">#REF!</definedName>
    <definedName name="_125___123Graph_LBL_BCHART_15" hidden="1">#REF!</definedName>
    <definedName name="_125__123Graph_LBL_BCHART_23" hidden="1">#REF!</definedName>
    <definedName name="_126___123Graph_LBL_BCHART_16" hidden="1">#REF!</definedName>
    <definedName name="_126__123Graph_LBL_BCHART_3" hidden="1">#REF!</definedName>
    <definedName name="_127___123Graph_LBL_BCHART_17" hidden="1">#REF!</definedName>
    <definedName name="_127__123Graph_LBL_DCHART_10" hidden="1">#REF!</definedName>
    <definedName name="_128___123Graph_LBL_BCHART_18" hidden="1">#REF!</definedName>
    <definedName name="_128__123Graph_LBL_DCHART_13" hidden="1">#REF!</definedName>
    <definedName name="_129___123Graph_LBL_BCHART_19" hidden="1">#REF!</definedName>
    <definedName name="_129__123Graph_LBL_DCHART_14" hidden="1">#REF!</definedName>
    <definedName name="_12Excel_BuiltIn_Criteria_1">#REF!</definedName>
    <definedName name="_12Excel_BuiltIn_Print_Titles_9_1">(#REF!,#REF!)</definedName>
    <definedName name="_12Print_Area_MI_4_1">#REF!</definedName>
    <definedName name="_13">#N/A</definedName>
    <definedName name="_13___123Graph_ACHART_12" hidden="1">#REF!</definedName>
    <definedName name="_13__123Graph_ACHART_20" hidden="1">#REF!</definedName>
    <definedName name="_13__123Graph_LBL_ACHART_7" hidden="1">#REF!</definedName>
    <definedName name="_13_c_11_1" localSheetId="8">#REF!</definedName>
    <definedName name="_13_c_11_1">#REF!</definedName>
    <definedName name="_130___123Graph_LBL_BCHART_2" hidden="1">#REF!</definedName>
    <definedName name="_130__123Graph_LBL_DCHART_15" hidden="1">#REF!</definedName>
    <definedName name="_131___123Graph_LBL_BCHART_20" hidden="1">#REF!</definedName>
    <definedName name="_131__123Graph_LBL_DCHART_16" hidden="1">#REF!</definedName>
    <definedName name="_132___123Graph_LBL_BCHART_21" hidden="1">#REF!</definedName>
    <definedName name="_132__123Graph_LBL_DCHART_17" hidden="1">#REF!</definedName>
    <definedName name="_133___123Graph_LBL_BCHART_22" hidden="1">#REF!</definedName>
    <definedName name="_133__123Graph_LBL_DCHART_18" hidden="1">#REF!</definedName>
    <definedName name="_134___123Graph_LBL_BCHART_23" hidden="1">#REF!</definedName>
    <definedName name="_134__123Graph_LBL_DCHART_19" hidden="1">#REF!</definedName>
    <definedName name="_135___123Graph_LBL_BCHART_3" hidden="1">#REF!</definedName>
    <definedName name="_135__123Graph_LBL_DCHART_20" hidden="1">#REF!</definedName>
    <definedName name="_136___123Graph_LBL_DCHART_10" hidden="1">#REF!</definedName>
    <definedName name="_136__123Graph_LBL_DCHART_21" hidden="1">#REF!</definedName>
    <definedName name="_137___123Graph_LBL_DCHART_13" hidden="1">#REF!</definedName>
    <definedName name="_137__123Graph_LBL_DCHART_22" hidden="1">#REF!</definedName>
    <definedName name="_138___123Graph_LBL_DCHART_14" hidden="1">#REF!</definedName>
    <definedName name="_138__123Graph_LBL_DCHART_23" hidden="1">#REF!</definedName>
    <definedName name="_139___123Graph_LBL_DCHART_15" hidden="1">#REF!</definedName>
    <definedName name="_139__123Graph_XCHART_1" hidden="1">#REF!</definedName>
    <definedName name="_13Excel_BuiltIn_Database_1">#REF!</definedName>
    <definedName name="_14">#N/A</definedName>
    <definedName name="_14___123Graph_ACHART_13" hidden="1">#REF!</definedName>
    <definedName name="_14__123Graph_ACHART_21" hidden="1">#REF!</definedName>
    <definedName name="_14__123Graph_LBL_ACHART_8" hidden="1">#REF!</definedName>
    <definedName name="_14__123Graph_XCHART_3" localSheetId="8" hidden="1">#REF!</definedName>
    <definedName name="_14__123Graph_XCHART_3" hidden="1">#REF!</definedName>
    <definedName name="_14_c_12_1" localSheetId="8">#REF!</definedName>
    <definedName name="_14_c_12_1">#REF!</definedName>
    <definedName name="_140___123Graph_LBL_DCHART_16" hidden="1">#REF!</definedName>
    <definedName name="_140__123Graph_XCHART_3" hidden="1">#REF!</definedName>
    <definedName name="_141___123Graph_LBL_DCHART_17" hidden="1">#REF!</definedName>
    <definedName name="_141__123Graph_XCHART_6" hidden="1">#REF!</definedName>
    <definedName name="_142___123Graph_LBL_DCHART_18" hidden="1">#REF!</definedName>
    <definedName name="_142__123Graph_XCHART_8" hidden="1">#REF!</definedName>
    <definedName name="_143___123Graph_LBL_DCHART_19" hidden="1">#REF!</definedName>
    <definedName name="_143__123Graph_XCHART_9" hidden="1">#REF!</definedName>
    <definedName name="_144___123Graph_LBL_DCHART_20" hidden="1">#REF!</definedName>
    <definedName name="_145___123Graph_LBL_DCHART_21" hidden="1">#REF!</definedName>
    <definedName name="_146___123Graph_LBL_DCHART_22" hidden="1">#REF!</definedName>
    <definedName name="_147___123Graph_LBL_DCHART_23" hidden="1">#REF!</definedName>
    <definedName name="_148___123Graph_XCHART_1" hidden="1">#REF!</definedName>
    <definedName name="_149___123Graph_XCHART_3" hidden="1">#REF!</definedName>
    <definedName name="_14Excel_BuiltIn_Print_Area_12_1">"$#REF!.$A$1:$C$24"</definedName>
    <definedName name="_14totmsa_4_1">#REF!</definedName>
    <definedName name="_15">#N/A</definedName>
    <definedName name="_15___123Graph_ACHART_14" hidden="1">#REF!</definedName>
    <definedName name="_15__123Graph_ACHART_22" hidden="1">#REF!</definedName>
    <definedName name="_15__123Graph_LBL_BCHART_2" hidden="1">#REF!</definedName>
    <definedName name="_15_c_13_1" localSheetId="8">#REF!</definedName>
    <definedName name="_15_c_13_1">#REF!</definedName>
    <definedName name="_150___123Graph_XCHART_6" hidden="1">#REF!</definedName>
    <definedName name="_151___123Graph_XCHART_8" hidden="1">#REF!</definedName>
    <definedName name="_15Excel_BuiltIn_Print_Area_5_1">"$#REF!.$A$1:$I$70"</definedName>
    <definedName name="_15Excel_BuiltIn_Print_Titles_2_1" localSheetId="8">#REF!</definedName>
    <definedName name="_15Excel_BuiltIn_Print_Titles_2_1">#REF!</definedName>
    <definedName name="_15totmsa2_4_1">#REF!</definedName>
    <definedName name="_16">#N/A</definedName>
    <definedName name="_16.3___VEÍCULOS" localSheetId="2">#REF!</definedName>
    <definedName name="_16.3___VEÍCULOS" localSheetId="1">#REF!</definedName>
    <definedName name="_16.3___VEÍCULOS">#REF!</definedName>
    <definedName name="_16.4___COMBÚSTIVEL" localSheetId="2">#REF!</definedName>
    <definedName name="_16.4___COMBÚSTIVEL" localSheetId="1">#REF!</definedName>
    <definedName name="_16.4___COMBÚSTIVEL">#REF!</definedName>
    <definedName name="_16.5___EQUIPAMENTOS_DE_ESCRITÓRIO" localSheetId="2">#REF!</definedName>
    <definedName name="_16.5___EQUIPAMENTOS_DE_ESCRITÓRIO" localSheetId="1">#REF!</definedName>
    <definedName name="_16.5___EQUIPAMENTOS_DE_ESCRITÓRIO">#REF!</definedName>
    <definedName name="_16___123Graph_ACHART_15" hidden="1">#REF!</definedName>
    <definedName name="_16__123Graph_ACHART_23" hidden="1">#REF!</definedName>
    <definedName name="_16__123Graph_LBL_BCHART_3" hidden="1">#REF!</definedName>
    <definedName name="_16_c_15_1" localSheetId="8">#REF!</definedName>
    <definedName name="_16_c_15_1">#REF!</definedName>
    <definedName name="_16Excel_BuiltIn_Print_Area_8_1">"$#REF!.$A$1:$I$17"</definedName>
    <definedName name="_16totsma_4_1">#REF!</definedName>
    <definedName name="_17">#N/A</definedName>
    <definedName name="_17.1_MENSALISTA" localSheetId="2">#REF!</definedName>
    <definedName name="_17.1_MENSALISTA" localSheetId="1">#REF!</definedName>
    <definedName name="_17.1_MENSALISTA">#REF!</definedName>
    <definedName name="_17.2___HORISTA" localSheetId="2">#REF!</definedName>
    <definedName name="_17.2___HORISTA" localSheetId="1">#REF!</definedName>
    <definedName name="_17.2___HORISTA">#REF!</definedName>
    <definedName name="_17___123Graph_ACHART_16" hidden="1">#REF!</definedName>
    <definedName name="_17__123Graph_ACHART_25" hidden="1">#REF!</definedName>
    <definedName name="_17__123Graph_XCHART_3" hidden="1">#REF!</definedName>
    <definedName name="_17_c_16_1" localSheetId="8">#REF!</definedName>
    <definedName name="_17_c_16_1">#REF!</definedName>
    <definedName name="_17Excel_BuiltIn_Print_Titles_11_1">"$'Cubação aterros'.$#REF!$#REF!:$#REF!$#REF!"</definedName>
    <definedName name="_18">#N/A</definedName>
    <definedName name="_18___123Graph_ACHART_17" hidden="1">#REF!</definedName>
    <definedName name="_18___CANTEIRO___INSTALAÇÃO___MANUTENÇÃO" localSheetId="2">#REF!</definedName>
    <definedName name="_18___CANTEIRO___INSTALAÇÃO___MANUTENÇÃO" localSheetId="1">#REF!</definedName>
    <definedName name="_18___CANTEIRO___INSTALAÇÃO___MANUTENÇÃO">#REF!</definedName>
    <definedName name="_18__123Graph_ACHART_27" hidden="1">#REF!</definedName>
    <definedName name="_18__123Graph_XCHART_8" hidden="1">#REF!</definedName>
    <definedName name="_18_c_17_1" localSheetId="8">#REF!</definedName>
    <definedName name="_18_c_17_1">#REF!</definedName>
    <definedName name="_1830201">NA()</definedName>
    <definedName name="_1830201_26">NA()</definedName>
    <definedName name="_1830201_27">NA()</definedName>
    <definedName name="_18Excel_BuiltIn_Print_Area_1_1" localSheetId="8">#REF!</definedName>
    <definedName name="_18Excel_BuiltIn_Print_Area_1_1">#REF!</definedName>
    <definedName name="_18PassaExtenso_1_1_1">#N/A</definedName>
    <definedName name="_19">#N/A</definedName>
    <definedName name="_19___123Graph_ACHART_18" hidden="1">#REF!</definedName>
    <definedName name="_19__123Graph_ACHART_29" hidden="1">#REF!</definedName>
    <definedName name="_19__123Graph_XCHART_9" hidden="1">#REF!</definedName>
    <definedName name="_19_c_19_1" localSheetId="8">#REF!</definedName>
    <definedName name="_19_c_19_1">#REF!</definedName>
    <definedName name="_19PassaExtenso_1_1_33_1">#N/A</definedName>
    <definedName name="_1Cons_1_1">NA()</definedName>
    <definedName name="_1Excel_BuiltIn__FilterDatabase_3_1">"#N/A"</definedName>
    <definedName name="_1Excel_BuiltIn_Print_Area_1_1" localSheetId="8">#REF!</definedName>
    <definedName name="_1Excel_BuiltIn_Print_Area_1_1">#REF!</definedName>
    <definedName name="_1Excel_BuiltIn_Print_Area_12_1">"$#REF!.$A$1:$C$24"</definedName>
    <definedName name="_1Excel_BuiltIn_Print_Area_15_1_1">#REF!</definedName>
    <definedName name="_1Excel_BuiltIn_Print_Area_17_1">#REF!</definedName>
    <definedName name="_1Excel_BuiltIn_Print_Area_2_1" localSheetId="8">#REF!</definedName>
    <definedName name="_1Excel_BuiltIn_Print_Area_2_1">#REF!</definedName>
    <definedName name="_1Excel_BuiltIn_Print_Area_5_1" localSheetId="8">#REF!</definedName>
    <definedName name="_1Excel_BuiltIn_Print_Area_5_1">#REF!</definedName>
    <definedName name="_1Excel_BuiltIn_Print_Area_7_1" localSheetId="8">#REF!</definedName>
    <definedName name="_1Excel_BuiltIn_Print_Area_7_1">#REF!</definedName>
    <definedName name="_1Excel_BuiltIn_Print_Area_7_1_1">#REF!</definedName>
    <definedName name="_1Excel_BuiltIn_Print_Area_9_1">"$#REF!.$A$1:$P$515"</definedName>
    <definedName name="_1Excel_BuiltIn_Print_Titles_6_1">#REF!,#REF!</definedName>
    <definedName name="_1RC_">#REF!</definedName>
    <definedName name="_1VB3" localSheetId="8">#REF!</definedName>
    <definedName name="_1VB3">#REF!</definedName>
    <definedName name="_2" localSheetId="8">#REF!</definedName>
    <definedName name="_2">#REF!</definedName>
    <definedName name="_2____123Graph_ACHART_2" hidden="1">#REF!</definedName>
    <definedName name="_2__123Graph_ACHART_10" hidden="1">#REF!</definedName>
    <definedName name="_2__123Graph_ACHART_2" hidden="1">#REF!</definedName>
    <definedName name="_2__123Graph_ACHART_3" localSheetId="8" hidden="1">#REF!</definedName>
    <definedName name="_2__123Graph_ACHART_3" hidden="1">#REF!</definedName>
    <definedName name="_2_0_1">#N/A</definedName>
    <definedName name="_2_11" localSheetId="8">#REF!</definedName>
    <definedName name="_2_11">#REF!</definedName>
    <definedName name="_2_12" localSheetId="8">#REF!</definedName>
    <definedName name="_2_12">#REF!</definedName>
    <definedName name="_2_13" localSheetId="8">#REF!</definedName>
    <definedName name="_2_13">#REF!</definedName>
    <definedName name="_2_14">#N/A</definedName>
    <definedName name="_2_15" localSheetId="8">#REF!</definedName>
    <definedName name="_2_15">#REF!</definedName>
    <definedName name="_2_16" localSheetId="8">#REF!</definedName>
    <definedName name="_2_16">#REF!</definedName>
    <definedName name="_2_17" localSheetId="8">#REF!</definedName>
    <definedName name="_2_17">#REF!</definedName>
    <definedName name="_2_19" localSheetId="8">#REF!</definedName>
    <definedName name="_2_19">#REF!</definedName>
    <definedName name="_2_2" localSheetId="8">#REF!</definedName>
    <definedName name="_2_2">#REF!</definedName>
    <definedName name="_2_28" localSheetId="8">#REF!</definedName>
    <definedName name="_2_28">#REF!</definedName>
    <definedName name="_2_3" localSheetId="8">#REF!</definedName>
    <definedName name="_2_3">#REF!</definedName>
    <definedName name="_2_4" localSheetId="8">#REF!</definedName>
    <definedName name="_2_4">#REF!</definedName>
    <definedName name="_2_7" localSheetId="8">#REF!</definedName>
    <definedName name="_2_7">#REF!</definedName>
    <definedName name="_2_9" localSheetId="8">#REF!</definedName>
    <definedName name="_2_9">#REF!</definedName>
    <definedName name="_2_c_1">#REF!</definedName>
    <definedName name="_2_S_1">#REF!</definedName>
    <definedName name="_2_x_1">#REF!</definedName>
    <definedName name="_20">#N/A</definedName>
    <definedName name="_20___123Graph_ACHART_19" hidden="1">#REF!</definedName>
    <definedName name="_20__123Graph_ACHART_3" hidden="1">#REF!</definedName>
    <definedName name="_20_c_2_1" localSheetId="8">#REF!</definedName>
    <definedName name="_20_c_2_1">#REF!</definedName>
    <definedName name="_20PassaExtenso_1_1_35_1">#N/A</definedName>
    <definedName name="_21">#N/A</definedName>
    <definedName name="_21__123Graph_ACHART_31" hidden="1">#REF!</definedName>
    <definedName name="_21_c_28_1" localSheetId="8">#REF!</definedName>
    <definedName name="_21_c_28_1">#REF!</definedName>
    <definedName name="_21PassaExtenso_4_1">NA()</definedName>
    <definedName name="_22">#N/A</definedName>
    <definedName name="_22___123Graph_ACHART_20" hidden="1">#REF!</definedName>
    <definedName name="_22__123Graph_ACHART_33" hidden="1">#REF!</definedName>
    <definedName name="_22_c_3_1" localSheetId="8">#REF!</definedName>
    <definedName name="_22_c_3_1">#REF!</definedName>
    <definedName name="_22PassaExtenso_6_1">"#NAME!PassaExtenso"</definedName>
    <definedName name="_23">#N/A</definedName>
    <definedName name="_23___123Graph_ACHART_21" hidden="1">#REF!</definedName>
    <definedName name="_23__123Graph_ACHART_35" hidden="1">#REF!</definedName>
    <definedName name="_23_c_4_1" localSheetId="8">#REF!</definedName>
    <definedName name="_23_c_4_1">#REF!</definedName>
    <definedName name="_23PassaExtenso_7_1">"#NAME!PassaExtenso"</definedName>
    <definedName name="_24">#N/A</definedName>
    <definedName name="_24___123Graph_ACHART_22" hidden="1">#REF!</definedName>
    <definedName name="_24__123Graph_ACHART_37" hidden="1">#REF!</definedName>
    <definedName name="_24_c_7_1" localSheetId="8">#REF!</definedName>
    <definedName name="_24_c_7_1">#REF!</definedName>
    <definedName name="_25">#N/A</definedName>
    <definedName name="_25___123Graph_ACHART_23" hidden="1">#REF!</definedName>
    <definedName name="_25__123Graph_ACHART_39" hidden="1">#REF!</definedName>
    <definedName name="_25_c_9_1" localSheetId="8">#REF!</definedName>
    <definedName name="_25_c_9_1">#REF!</definedName>
    <definedName name="_25Print_4_1">#REF!</definedName>
    <definedName name="_26">#N/A</definedName>
    <definedName name="_26___123Graph_ACHART_25" hidden="1">#REF!</definedName>
    <definedName name="_26__123Graph_ACHART_4" hidden="1">#REF!</definedName>
    <definedName name="_27">#N/A</definedName>
    <definedName name="_27___123Graph_ACHART_27" hidden="1">#REF!</definedName>
    <definedName name="_27__123Graph_ACHART_41" hidden="1">#REF!</definedName>
    <definedName name="_27_I_1">#N/A</definedName>
    <definedName name="_27Print_Area_MI_4_1">#REF!</definedName>
    <definedName name="_28">#N/A</definedName>
    <definedName name="_28___123Graph_ACHART_29" hidden="1">#REF!</definedName>
    <definedName name="_28__123Graph_ACHART_43" hidden="1">#REF!</definedName>
    <definedName name="_28_I_1_1">#N/A</definedName>
    <definedName name="_29">#N/A</definedName>
    <definedName name="_29__123Graph_ACHART_45" hidden="1">#REF!</definedName>
    <definedName name="_29_I_1_2">#N/A</definedName>
    <definedName name="_29TES_4_1">#REF!</definedName>
    <definedName name="_2consumo_1_1">NA()</definedName>
    <definedName name="_2Excel_BuiltIn__FilterDatabase_3_1_1">"#N/A"</definedName>
    <definedName name="_2Excel_BuiltIn_Print_Area_1_1_1_1">#REF!</definedName>
    <definedName name="_2Excel_BuiltIn_Print_Area_5_1" localSheetId="8">#REF!</definedName>
    <definedName name="_2Excel_BuiltIn_Print_Area_5_1">#REF!</definedName>
    <definedName name="_2Excel_BuiltIn_Print_Area_51_1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8">#REF!</definedName>
    <definedName name="_2Excel_BuiltIn_Print_Area_8_1">#REF!</definedName>
    <definedName name="_2Excel_BuiltIn_Print_Titles_13_1">(#REF!,#REF!)</definedName>
    <definedName name="_3____123Graph_ACHART_3" hidden="1">#REF!</definedName>
    <definedName name="_3__123Graph_ACHART_11" hidden="1">#REF!</definedName>
    <definedName name="_3__123Graph_ACHART_3" hidden="1">#REF!</definedName>
    <definedName name="_3_0_1_1">#N/A</definedName>
    <definedName name="_3_z_1">#REF!</definedName>
    <definedName name="_30">#N/A</definedName>
    <definedName name="_30___123Graph_ACHART_31" hidden="1">#REF!</definedName>
    <definedName name="_30__123Graph_ACHART_5" hidden="1">#REF!</definedName>
    <definedName name="_31">#N/A</definedName>
    <definedName name="_31___123Graph_ACHART_33" hidden="1">#REF!</definedName>
    <definedName name="_31__123Graph_ACHART_6" hidden="1">#REF!</definedName>
    <definedName name="_31_S_1">#N/A</definedName>
    <definedName name="_31totmsa_4_1">#REF!</definedName>
    <definedName name="_32">#N/A</definedName>
    <definedName name="_32___123Graph_ACHART_35" hidden="1">#REF!</definedName>
    <definedName name="_32__123Graph_ACHART_7" hidden="1">#REF!</definedName>
    <definedName name="_32_S_1_1">#N/A</definedName>
    <definedName name="_33">#N/A</definedName>
    <definedName name="_33___123Graph_ACHART_37" hidden="1">#REF!</definedName>
    <definedName name="_33__123Graph_ACHART_8" hidden="1">#REF!</definedName>
    <definedName name="_33_S_1_2">#N/A</definedName>
    <definedName name="_33totmsa2_4_1">#REF!</definedName>
    <definedName name="_34">#N/A</definedName>
    <definedName name="_34___123Graph_ACHART_39" hidden="1">#REF!</definedName>
    <definedName name="_34__123Graph_ACHART_9" hidden="1">#REF!</definedName>
    <definedName name="_34_S_14_1" localSheetId="8">#REF!</definedName>
    <definedName name="_34_S_14_1">#REF!</definedName>
    <definedName name="_35">#N/A</definedName>
    <definedName name="_35___123Graph_ACHART_4" hidden="1">#REF!</definedName>
    <definedName name="_35__123Graph_BCHART_1" hidden="1">#REF!</definedName>
    <definedName name="_35_x_1" localSheetId="8">#REF!</definedName>
    <definedName name="_35_x_1">#REF!</definedName>
    <definedName name="_35totsma_4_1">#REF!</definedName>
    <definedName name="_36">#N/A</definedName>
    <definedName name="_36___123Graph_ACHART_41" hidden="1">#REF!</definedName>
    <definedName name="_36__123Graph_BCHART_10" hidden="1">#REF!</definedName>
    <definedName name="_36_x_11_1" localSheetId="8">#REF!</definedName>
    <definedName name="_36_x_11_1">#REF!</definedName>
    <definedName name="_37">#N/A</definedName>
    <definedName name="_37___123Graph_ACHART_43" hidden="1">#REF!</definedName>
    <definedName name="_37__123Graph_BCHART_13" hidden="1">#REF!</definedName>
    <definedName name="_37_x_12_1" localSheetId="8">#REF!</definedName>
    <definedName name="_37_x_12_1">#REF!</definedName>
    <definedName name="_38">#N/A</definedName>
    <definedName name="_38___123Graph_ACHART_45" hidden="1">#REF!</definedName>
    <definedName name="_38__123Graph_BCHART_14" hidden="1">#REF!</definedName>
    <definedName name="_38_x_13_1" localSheetId="8">#REF!</definedName>
    <definedName name="_38_x_13_1">#REF!</definedName>
    <definedName name="_39">#N/A</definedName>
    <definedName name="_39___123Graph_ACHART_5" hidden="1">#REF!</definedName>
    <definedName name="_39__123Graph_BCHART_15" hidden="1">#REF!</definedName>
    <definedName name="_39_x_15_1" localSheetId="8">#REF!</definedName>
    <definedName name="_39_x_15_1">#REF!</definedName>
    <definedName name="_3Consumodemateriais_1_1">NA()</definedName>
    <definedName name="_3Excel_BuiltIn_Print_Area_1_1_1">"#REF!"</definedName>
    <definedName name="_3Excel_BuiltIn_Print_Area_11_1_1">"$#REF!.$A$1:$AL$33"</definedName>
    <definedName name="_3Excel_BuiltIn_Print_Area_5_1_1">NA()</definedName>
    <definedName name="_3Excel_BuiltIn_Print_Area_8_1">"$#REF!.$A$1:$I$17"</definedName>
    <definedName name="_3Excel_BuiltIn_Print_Titles_1_1" localSheetId="8">#REF!</definedName>
    <definedName name="_3Excel_BuiltIn_Print_Titles_1_1">#REF!</definedName>
    <definedName name="_3Excel_BuiltIn_Print_Titles_21_1">(#REF!,#REF!)</definedName>
    <definedName name="_3S0120000">#N/A</definedName>
    <definedName name="_3S0120000_1" localSheetId="8">#REF!</definedName>
    <definedName name="_3S0120000_1">#REF!</definedName>
    <definedName name="_3S0193000">#N/A</definedName>
    <definedName name="_3S0193000_1" localSheetId="8">#REF!</definedName>
    <definedName name="_3S0193000_1">#REF!</definedName>
    <definedName name="_3S0220001">#N/A</definedName>
    <definedName name="_3S0220001_1" localSheetId="8">#REF!</definedName>
    <definedName name="_3S0220001_1">#REF!</definedName>
    <definedName name="_3S0223000">#N/A</definedName>
    <definedName name="_3S0223000_1" localSheetId="8">#REF!</definedName>
    <definedName name="_3S0223000_1">#REF!</definedName>
    <definedName name="_3S0240000">#N/A</definedName>
    <definedName name="_3S0240000_1" localSheetId="8">#REF!</definedName>
    <definedName name="_3S0240000_1">#REF!</definedName>
    <definedName name="_3S0251000">#N/A</definedName>
    <definedName name="_3S0251000_1" localSheetId="8">#REF!</definedName>
    <definedName name="_3S0251000_1">#REF!</definedName>
    <definedName name="_3S0253001">#N/A</definedName>
    <definedName name="_3S0253001_1" localSheetId="8">#REF!</definedName>
    <definedName name="_3S0253001_1">#REF!</definedName>
    <definedName name="_3S0254000">#N/A</definedName>
    <definedName name="_3S0254000_1" localSheetId="8">#REF!</definedName>
    <definedName name="_3S0254000_1">#REF!</definedName>
    <definedName name="_3S0260100">#N/A</definedName>
    <definedName name="_3S0260100_1" localSheetId="8">#REF!</definedName>
    <definedName name="_3S0260100_1">#REF!</definedName>
    <definedName name="_3S0290000">#N/A</definedName>
    <definedName name="_3S0290000_1" localSheetId="8">#REF!</definedName>
    <definedName name="_3S0290000_1">#REF!</definedName>
    <definedName name="_3S0331000">#N/A</definedName>
    <definedName name="_3S0331000_1" localSheetId="8">#REF!</definedName>
    <definedName name="_3S0331000_1">#REF!</definedName>
    <definedName name="_3S0332901">#N/A</definedName>
    <definedName name="_3S0332901_1" localSheetId="8">#REF!</definedName>
    <definedName name="_3S0332901_1">#REF!</definedName>
    <definedName name="_3S0334002">#N/A</definedName>
    <definedName name="_3S0334002_1" localSheetId="8">#REF!</definedName>
    <definedName name="_3S0334002_1">#REF!</definedName>
    <definedName name="_3S0335300">#N/A</definedName>
    <definedName name="_3S0335300_1" localSheetId="8">#REF!</definedName>
    <definedName name="_3S0335300_1">#REF!</definedName>
    <definedName name="_3S0337000">#N/A</definedName>
    <definedName name="_3S0337000_1" localSheetId="8">#REF!</definedName>
    <definedName name="_3S0337000_1">#REF!</definedName>
    <definedName name="_3S0394001">#N/A</definedName>
    <definedName name="_3S0394001_1" localSheetId="8">#REF!</definedName>
    <definedName name="_3S0394001_1">#REF!</definedName>
    <definedName name="_3S0394002">#N/A</definedName>
    <definedName name="_3S0394002_1" localSheetId="8">#REF!</definedName>
    <definedName name="_3S0394002_1">#REF!</definedName>
    <definedName name="_3S0395000">#N/A</definedName>
    <definedName name="_3S0395000_1" localSheetId="8">#REF!</definedName>
    <definedName name="_3S0395000_1">#REF!</definedName>
    <definedName name="_3S0400000">#N/A</definedName>
    <definedName name="_3S0400000_1" localSheetId="8">#REF!</definedName>
    <definedName name="_3S0400000_1">#REF!</definedName>
    <definedName name="_3S0400001">#N/A</definedName>
    <definedName name="_3S0400001_1" localSheetId="8">#REF!</definedName>
    <definedName name="_3S0400001_1">#REF!</definedName>
    <definedName name="_3S0459000">#N/A</definedName>
    <definedName name="_3S0459000_1" localSheetId="8">#REF!</definedName>
    <definedName name="_3S0459000_1">#REF!</definedName>
    <definedName name="_3S0499908">#N/A</definedName>
    <definedName name="_3S0499908_1" localSheetId="8">#REF!</definedName>
    <definedName name="_3S0499908_1">#REF!</definedName>
    <definedName name="_3S0500000">#N/A</definedName>
    <definedName name="_3S0500000_1" localSheetId="8">#REF!</definedName>
    <definedName name="_3S0500000_1">#REF!</definedName>
    <definedName name="_3S0500100">#N/A</definedName>
    <definedName name="_3S0500100_1" localSheetId="8">#REF!</definedName>
    <definedName name="_3S0500100_1">#REF!</definedName>
    <definedName name="_3S0510102">#N/A</definedName>
    <definedName name="_3S0510102_1" localSheetId="8">#REF!</definedName>
    <definedName name="_3S0510102_1">#REF!</definedName>
    <definedName name="_3S0810000">#N/A</definedName>
    <definedName name="_3S0810000_1" localSheetId="8">#REF!</definedName>
    <definedName name="_3S0810000_1">#REF!</definedName>
    <definedName name="_3S0810101">#N/A</definedName>
    <definedName name="_3S0810101_1" localSheetId="8">#REF!</definedName>
    <definedName name="_3S0810101_1">#REF!</definedName>
    <definedName name="_3S0810102">#N/A</definedName>
    <definedName name="_3S0810102_1" localSheetId="8">#REF!</definedName>
    <definedName name="_3S0810102_1">#REF!</definedName>
    <definedName name="_3S0810201">#N/A</definedName>
    <definedName name="_3S0810201_1" localSheetId="8">#REF!</definedName>
    <definedName name="_3S0810201_1">#REF!</definedName>
    <definedName name="_3S0810900">#N/A</definedName>
    <definedName name="_3S0810900_1" localSheetId="8">#REF!</definedName>
    <definedName name="_3S0810900_1">#REF!</definedName>
    <definedName name="_3S0820000">#N/A</definedName>
    <definedName name="_3S0820000_1" localSheetId="8">#REF!</definedName>
    <definedName name="_3S0820000_1">#REF!</definedName>
    <definedName name="_3S0830001">#N/A</definedName>
    <definedName name="_3S0830001_1" localSheetId="8">#REF!</definedName>
    <definedName name="_3S0830001_1">#REF!</definedName>
    <definedName name="_3S0830101">#N/A</definedName>
    <definedName name="_3S0830101_1" localSheetId="8">#REF!</definedName>
    <definedName name="_3S0830101_1">#REF!</definedName>
    <definedName name="_3S0830102">#N/A</definedName>
    <definedName name="_3S0830102_1" localSheetId="8">#REF!</definedName>
    <definedName name="_3S0830102_1">#REF!</definedName>
    <definedName name="_3S0830103">#N/A</definedName>
    <definedName name="_3S0830103_1" localSheetId="8">#REF!</definedName>
    <definedName name="_3S0830103_1">#REF!</definedName>
    <definedName name="_3S0830201">#N/A</definedName>
    <definedName name="_3S0830201_1" localSheetId="8">#REF!</definedName>
    <definedName name="_3S0830201_1">#REF!</definedName>
    <definedName name="_3S0830202">#N/A</definedName>
    <definedName name="_3S0830202_1" localSheetId="8">#REF!</definedName>
    <definedName name="_3S0830202_1">#REF!</definedName>
    <definedName name="_3S0830203">#N/A</definedName>
    <definedName name="_3S0830203_1" localSheetId="8">#REF!</definedName>
    <definedName name="_3S0830203_1">#REF!</definedName>
    <definedName name="_3S0830204">#N/A</definedName>
    <definedName name="_3S0830204_1" localSheetId="8">#REF!</definedName>
    <definedName name="_3S0830204_1">#REF!</definedName>
    <definedName name="_3S0830205">#N/A</definedName>
    <definedName name="_3S0830205_1" localSheetId="8">#REF!</definedName>
    <definedName name="_3S0830205_1">#REF!</definedName>
    <definedName name="_3S0840000">#N/A</definedName>
    <definedName name="_3S0840000_1" localSheetId="8">#REF!</definedName>
    <definedName name="_3S0840000_1">#REF!</definedName>
    <definedName name="_3S0840001">#N/A</definedName>
    <definedName name="_3S0840001_1" localSheetId="8">#REF!</definedName>
    <definedName name="_3S0840001_1">#REF!</definedName>
    <definedName name="_3S0840002">#N/A</definedName>
    <definedName name="_3S0840002_1" localSheetId="8">#REF!</definedName>
    <definedName name="_3S0840002_1">#REF!</definedName>
    <definedName name="_3S0840100">#N/A</definedName>
    <definedName name="_3S0840100_1" localSheetId="8">#REF!</definedName>
    <definedName name="_3S0840100_1">#REF!</definedName>
    <definedName name="_3S0840200">#N/A</definedName>
    <definedName name="_3S0840200_1" localSheetId="8">#REF!</definedName>
    <definedName name="_3S0840200_1">#REF!</definedName>
    <definedName name="_3S0840300">#N/A</definedName>
    <definedName name="_3S0840300_1" localSheetId="8">#REF!</definedName>
    <definedName name="_3S0840300_1">#REF!</definedName>
    <definedName name="_3S0840400">#N/A</definedName>
    <definedName name="_3S0840400_1" localSheetId="8">#REF!</definedName>
    <definedName name="_3S0840400_1">#REF!</definedName>
    <definedName name="_3S0850000">#N/A</definedName>
    <definedName name="_3S0850000_1" localSheetId="8">#REF!</definedName>
    <definedName name="_3S0850000_1">#REF!</definedName>
    <definedName name="_3S0850100">#N/A</definedName>
    <definedName name="_3S0850100_1" localSheetId="8">#REF!</definedName>
    <definedName name="_3S0850100_1">#REF!</definedName>
    <definedName name="_3S0851000">#N/A</definedName>
    <definedName name="_3S0851000_1" localSheetId="8">#REF!</definedName>
    <definedName name="_3S0851000_1">#REF!</definedName>
    <definedName name="_3S0851100">#N/A</definedName>
    <definedName name="_3S0851100_1" localSheetId="8">#REF!</definedName>
    <definedName name="_3S0851100_1">#REF!</definedName>
    <definedName name="_3S0890000">#N/A</definedName>
    <definedName name="_3S0890000_1" localSheetId="8">#REF!</definedName>
    <definedName name="_3S0890000_1">#REF!</definedName>
    <definedName name="_3S0890001">#N/A</definedName>
    <definedName name="_3S0890001_1" localSheetId="8">#REF!</definedName>
    <definedName name="_3S0890001_1">#REF!</definedName>
    <definedName name="_3S0890100">#N/A</definedName>
    <definedName name="_3S0890100_1" localSheetId="8">#REF!</definedName>
    <definedName name="_3S0890100_1">#REF!</definedName>
    <definedName name="_3S0890101">#N/A</definedName>
    <definedName name="_3S0890101_1" localSheetId="8">#REF!</definedName>
    <definedName name="_3S0890101_1">#REF!</definedName>
    <definedName name="_3S0891000">#N/A</definedName>
    <definedName name="_3S0891000_1" localSheetId="8">#REF!</definedName>
    <definedName name="_3S0891000_1">#REF!</definedName>
    <definedName name="_3S0900200">#N/A</definedName>
    <definedName name="_3S0900200_1" localSheetId="8">#REF!</definedName>
    <definedName name="_3S0900200_1">#REF!</definedName>
    <definedName name="_3S0900203">#N/A</definedName>
    <definedName name="_3S0900203_1" localSheetId="8">#REF!</definedName>
    <definedName name="_3S0900203_1">#REF!</definedName>
    <definedName name="_3S0900241">#N/A</definedName>
    <definedName name="_3S0900241_1" localSheetId="8">#REF!</definedName>
    <definedName name="_3S0900241_1">#REF!</definedName>
    <definedName name="_3S0920270">#N/A</definedName>
    <definedName name="_3S0920270_1" localSheetId="8">#REF!</definedName>
    <definedName name="_3S0920270_1">#REF!</definedName>
    <definedName name="_4____123Graph_ACHART_7" hidden="1">#REF!</definedName>
    <definedName name="_4__123Graph_ACHART_12" hidden="1">#REF!</definedName>
    <definedName name="_4__123Graph_ACHART_7" hidden="1">#REF!</definedName>
    <definedName name="_4__123Graph_BCHART_1" localSheetId="8" hidden="1">#REF!</definedName>
    <definedName name="_4__123Graph_BCHART_1" hidden="1">#REF!</definedName>
    <definedName name="_4_0_14_1" localSheetId="8">#REF!</definedName>
    <definedName name="_4_0_14_1">#REF!</definedName>
    <definedName name="_4_S_1">#REF!</definedName>
    <definedName name="_4_x_1">#REF!</definedName>
    <definedName name="_40">#N/A</definedName>
    <definedName name="_40___123Graph_ACHART_6" hidden="1">#REF!</definedName>
    <definedName name="_40__123Graph_BCHART_16" hidden="1">#REF!</definedName>
    <definedName name="_40_x_16_1" localSheetId="8">#REF!</definedName>
    <definedName name="_40_x_16_1">#REF!</definedName>
    <definedName name="_41">#N/A</definedName>
    <definedName name="_41__123Graph_BCHART_17" hidden="1">#REF!</definedName>
    <definedName name="_41_x_17_1" localSheetId="8">#REF!</definedName>
    <definedName name="_41_x_17_1">#REF!</definedName>
    <definedName name="_42">#N/A</definedName>
    <definedName name="_42__123Graph_BCHART_18" hidden="1">#REF!</definedName>
    <definedName name="_42_x_19_1" localSheetId="8">#REF!</definedName>
    <definedName name="_42_x_19_1">#REF!</definedName>
    <definedName name="_43">#N/A</definedName>
    <definedName name="_43__123Graph_BCHART_19" hidden="1">#REF!</definedName>
    <definedName name="_43_x_2_1" localSheetId="8">#REF!</definedName>
    <definedName name="_43_x_2_1">#REF!</definedName>
    <definedName name="_44">#N/A</definedName>
    <definedName name="_44__123Graph_BCHART_2" hidden="1">#REF!</definedName>
    <definedName name="_44_x_28_1" localSheetId="8">#REF!</definedName>
    <definedName name="_44_x_28_1">#REF!</definedName>
    <definedName name="_45">#N/A</definedName>
    <definedName name="_45___123Graph_BCHART_10" hidden="1">#REF!</definedName>
    <definedName name="_45__123Graph_BCHART_20" hidden="1">#REF!</definedName>
    <definedName name="_45_x_3_1" localSheetId="8">#REF!</definedName>
    <definedName name="_45_x_3_1">#REF!</definedName>
    <definedName name="_46">#N/A</definedName>
    <definedName name="_46___123Graph_BCHART_13" hidden="1">#REF!</definedName>
    <definedName name="_46__123Graph_BCHART_21" hidden="1">#REF!</definedName>
    <definedName name="_46_x_4_1" localSheetId="8">#REF!</definedName>
    <definedName name="_46_x_4_1">#REF!</definedName>
    <definedName name="_47">#N/A</definedName>
    <definedName name="_47___123Graph_BCHART_14" hidden="1">#REF!</definedName>
    <definedName name="_47__123Graph_BCHART_22" hidden="1">#REF!</definedName>
    <definedName name="_47_x_7_1" localSheetId="8">#REF!</definedName>
    <definedName name="_47_x_7_1">#REF!</definedName>
    <definedName name="_48">#N/A</definedName>
    <definedName name="_48___123Graph_BCHART_15" hidden="1">#REF!</definedName>
    <definedName name="_48__123Graph_BCHART_23" hidden="1">#REF!</definedName>
    <definedName name="_48_x_9_1" localSheetId="8">#REF!</definedName>
    <definedName name="_48_x_9_1">#REF!</definedName>
    <definedName name="_49">#N/A</definedName>
    <definedName name="_49___123Graph_BCHART_16" hidden="1">#REF!</definedName>
    <definedName name="_49__123Graph_BCHART_3" hidden="1">#REF!</definedName>
    <definedName name="_4Aut_original_4_1">#REF!</definedName>
    <definedName name="_4Consumodemateriais_6_1">NA()</definedName>
    <definedName name="_4Excel_BuiltIn_Print_Area_5_1_1_1">NA()</definedName>
    <definedName name="_4Excel_BuiltIn_Print_Area_53_1_1_1_1">#REF!</definedName>
    <definedName name="_4Excel_BuiltIn_Print_Titles_11_1">"$'Cubação aterros'.$#REF!$#REF!:$#REF!$#REF!"</definedName>
    <definedName name="_4Excel_BuiltIn_Print_Titles_29_1">(#REF!,#REF!)</definedName>
    <definedName name="_4S0612001">#N/A</definedName>
    <definedName name="_4S0612001_1" localSheetId="8">#REF!</definedName>
    <definedName name="_4S0612001_1">#REF!</definedName>
    <definedName name="_4S0612101">#N/A</definedName>
    <definedName name="_4S0612101_1" localSheetId="8">#REF!</definedName>
    <definedName name="_4S0612101_1">#REF!</definedName>
    <definedName name="_4S0612111">#N/A</definedName>
    <definedName name="_4S0612111_1" localSheetId="8">#REF!</definedName>
    <definedName name="_4S0612111_1">#REF!</definedName>
    <definedName name="_4S0620002">#N/A</definedName>
    <definedName name="_4S0620002_1" localSheetId="8">#REF!</definedName>
    <definedName name="_4S0620002_1">#REF!</definedName>
    <definedName name="_5____123Graph_ACHART_8" hidden="1">#REF!</definedName>
    <definedName name="_5__123Graph_ACHART_13" hidden="1">#REF!</definedName>
    <definedName name="_5__123Graph_ACHART_8" hidden="1">#REF!</definedName>
    <definedName name="_5_0_7_1">#N/A</definedName>
    <definedName name="_50">#N/A</definedName>
    <definedName name="_50___123Graph_BCHART_17" hidden="1">#REF!</definedName>
    <definedName name="_50__123Graph_BCHART_6" hidden="1">#REF!</definedName>
    <definedName name="_50_z_1">#N/A</definedName>
    <definedName name="_51">#N/A</definedName>
    <definedName name="_51___123Graph_BCHART_18" hidden="1">#REF!</definedName>
    <definedName name="_51__123Graph_BCHART_9" hidden="1">#REF!</definedName>
    <definedName name="_51_z_1_1">#N/A</definedName>
    <definedName name="_52">#N/A</definedName>
    <definedName name="_52___123Graph_BCHART_19" hidden="1">#REF!</definedName>
    <definedName name="_52__123Graph_CCHART_1" hidden="1">#REF!</definedName>
    <definedName name="_52Excel_BuiltIn_Criteria_1" localSheetId="8">#REF!</definedName>
    <definedName name="_52Excel_BuiltIn_Criteria_1">#REF!</definedName>
    <definedName name="_53">#N/A</definedName>
    <definedName name="_53___123Graph_BCHART_2" hidden="1">#REF!</definedName>
    <definedName name="_53__123Graph_CCHART_10" hidden="1">#REF!</definedName>
    <definedName name="_53Excel_BuiltIn_Criteria_11_1" localSheetId="8">#REF!</definedName>
    <definedName name="_53Excel_BuiltIn_Criteria_11_1">#REF!</definedName>
    <definedName name="_54___123Graph_BCHART_20" hidden="1">#REF!</definedName>
    <definedName name="_54__123Graph_CCHART_13" hidden="1">#REF!</definedName>
    <definedName name="_54Excel_BuiltIn_Criteria_12_1" localSheetId="8">#REF!</definedName>
    <definedName name="_54Excel_BuiltIn_Criteria_12_1">#REF!</definedName>
    <definedName name="_55___123Graph_BCHART_21" hidden="1">#REF!</definedName>
    <definedName name="_55__123Graph_CCHART_14" hidden="1">#REF!</definedName>
    <definedName name="_55Excel_BuiltIn_Criteria_13_1" localSheetId="8">#REF!</definedName>
    <definedName name="_55Excel_BuiltIn_Criteria_13_1">#REF!</definedName>
    <definedName name="_56___123Graph_BCHART_22" hidden="1">#REF!</definedName>
    <definedName name="_56__123Graph_CCHART_15" hidden="1">#REF!</definedName>
    <definedName name="_56Excel_BuiltIn_Criteria_15_1" localSheetId="8">#REF!</definedName>
    <definedName name="_56Excel_BuiltIn_Criteria_15_1">#REF!</definedName>
    <definedName name="_57___123Graph_BCHART_23" hidden="1">#REF!</definedName>
    <definedName name="_57__123Graph_CCHART_16" hidden="1">#REF!</definedName>
    <definedName name="_57Excel_BuiltIn_Criteria_16_1" localSheetId="8">#REF!</definedName>
    <definedName name="_57Excel_BuiltIn_Criteria_16_1">#REF!</definedName>
    <definedName name="_58___123Graph_BCHART_3" hidden="1">#REF!</definedName>
    <definedName name="_58__123Graph_CCHART_17" hidden="1">#REF!</definedName>
    <definedName name="_58Excel_BuiltIn_Criteria_17_1" localSheetId="8">#REF!</definedName>
    <definedName name="_58Excel_BuiltIn_Criteria_17_1">#REF!</definedName>
    <definedName name="_59___123Graph_BCHART_6" hidden="1">#REF!</definedName>
    <definedName name="_59__123Graph_CCHART_18" hidden="1">#REF!</definedName>
    <definedName name="_59Excel_BuiltIn_Criteria_19_1" localSheetId="8">#REF!</definedName>
    <definedName name="_59Excel_BuiltIn_Criteria_19_1">#REF!</definedName>
    <definedName name="_5Aut_resumo_4_1">#REF!</definedName>
    <definedName name="_5Excel_BuiltIn_Print_Titles_3_1">(#REF!,#REF!)</definedName>
    <definedName name="_5PassaExtenso_1_1_1">#N/A</definedName>
    <definedName name="_6____123Graph_ACHART_9" hidden="1">#REF!</definedName>
    <definedName name="_6__123Graph_ACHART_14" hidden="1">#REF!</definedName>
    <definedName name="_6__123Graph_ACHART_9" hidden="1">#REF!</definedName>
    <definedName name="_6__123Graph_CCHART_1" localSheetId="8" hidden="1">#REF!</definedName>
    <definedName name="_6__123Graph_CCHART_1" hidden="1">#REF!</definedName>
    <definedName name="_6_2_1">#N/A</definedName>
    <definedName name="_6_z_1">#REF!</definedName>
    <definedName name="_60__123Graph_CCHART_19" hidden="1">#REF!</definedName>
    <definedName name="_60Excel_BuiltIn_Criteria_2_1" localSheetId="8">#REF!</definedName>
    <definedName name="_60Excel_BuiltIn_Criteria_2_1">#REF!</definedName>
    <definedName name="_61___123Graph_CCHART_1" hidden="1">#REF!</definedName>
    <definedName name="_61__123Graph_CCHART_20" hidden="1">#REF!</definedName>
    <definedName name="_61Excel_BuiltIn_Criteria_28_1" localSheetId="8">#REF!</definedName>
    <definedName name="_61Excel_BuiltIn_Criteria_28_1">#REF!</definedName>
    <definedName name="_62___123Graph_CCHART_10" hidden="1">#REF!</definedName>
    <definedName name="_62__123Graph_CCHART_21" hidden="1">#REF!</definedName>
    <definedName name="_62Excel_BuiltIn_Criteria_3_1" localSheetId="8">#REF!</definedName>
    <definedName name="_62Excel_BuiltIn_Criteria_3_1">#REF!</definedName>
    <definedName name="_63___123Graph_CCHART_13" hidden="1">#REF!</definedName>
    <definedName name="_63__123Graph_CCHART_22" hidden="1">#REF!</definedName>
    <definedName name="_63Excel_BuiltIn_Criteria_4_1" localSheetId="8">#REF!</definedName>
    <definedName name="_63Excel_BuiltIn_Criteria_4_1">#REF!</definedName>
    <definedName name="_64___123Graph_CCHART_14" hidden="1">#REF!</definedName>
    <definedName name="_64__123Graph_CCHART_23" hidden="1">#REF!</definedName>
    <definedName name="_64Excel_BuiltIn_Criteria_7_1" localSheetId="8">#REF!</definedName>
    <definedName name="_64Excel_BuiltIn_Criteria_7_1">#REF!</definedName>
    <definedName name="_65___123Graph_CCHART_15" hidden="1">#REF!</definedName>
    <definedName name="_65__123Graph_CCHART_6" hidden="1">#REF!</definedName>
    <definedName name="_65Excel_BuiltIn_Criteria_9_1" localSheetId="8">#REF!</definedName>
    <definedName name="_65Excel_BuiltIn_Criteria_9_1">#REF!</definedName>
    <definedName name="_66___123Graph_CCHART_16" hidden="1">#REF!</definedName>
    <definedName name="_66__123Graph_CCHART_9" hidden="1">#REF!</definedName>
    <definedName name="_67___123Graph_CCHART_17" hidden="1">#REF!</definedName>
    <definedName name="_67__123Graph_DCHART_1" hidden="1">#REF!</definedName>
    <definedName name="_67Excel_BuiltIn_Database_1">#N/A</definedName>
    <definedName name="_68___123Graph_CCHART_18" hidden="1">#REF!</definedName>
    <definedName name="_68__123Graph_DCHART_10" hidden="1">#REF!</definedName>
    <definedName name="_68Excel_BuiltIn_Database_1_1">#N/A</definedName>
    <definedName name="_69___123Graph_CCHART_19" hidden="1">#REF!</definedName>
    <definedName name="_69__123Graph_DCHART_13" hidden="1">#REF!</definedName>
    <definedName name="_6Excel_BuiltIn_Criteria_1">#REF!</definedName>
    <definedName name="_6Excel_BuiltIn_Print_Titles_30_1">(#REF!,#REF!)</definedName>
    <definedName name="_6Mat_1_1">NA()</definedName>
    <definedName name="_6PassaExtenso_1_1_33_1">#N/A</definedName>
    <definedName name="_7____123Graph_BCHART_1" hidden="1">#REF!</definedName>
    <definedName name="_7__123Graph_ACHART_15" hidden="1">#REF!</definedName>
    <definedName name="_7__123Graph_BCHART_1" hidden="1">#REF!</definedName>
    <definedName name="_70___123Graph_CCHART_20" hidden="1">#REF!</definedName>
    <definedName name="_70__123Graph_DCHART_14" hidden="1">#REF!</definedName>
    <definedName name="_70Excel_BuiltIn_Print_Area_1_1" localSheetId="8">#REF!</definedName>
    <definedName name="_70Excel_BuiltIn_Print_Area_1_1">#REF!</definedName>
    <definedName name="_71___123Graph_CCHART_21" hidden="1">#REF!</definedName>
    <definedName name="_71__123Graph_DCHART_15" hidden="1">#REF!</definedName>
    <definedName name="_72___123Graph_CCHART_22" hidden="1">#REF!</definedName>
    <definedName name="_72__123Graph_DCHART_16" hidden="1">#REF!</definedName>
    <definedName name="_72Excel_BuiltIn_Print_Area_1_1_1">#N/A</definedName>
    <definedName name="_73___123Graph_CCHART_23" hidden="1">#REF!</definedName>
    <definedName name="_73__123Graph_DCHART_17" hidden="1">#REF!</definedName>
    <definedName name="_74___123Graph_CCHART_6" hidden="1">#REF!</definedName>
    <definedName name="_74__123Graph_DCHART_18" hidden="1">#REF!</definedName>
    <definedName name="_74Excel_BuiltIn_Print_Area_1_1_1_1" localSheetId="8">#REF!</definedName>
    <definedName name="_74Excel_BuiltIn_Print_Area_1_1_1_1">#REF!</definedName>
    <definedName name="_75___123Graph_CCHART_9" hidden="1">#REF!</definedName>
    <definedName name="_75__123Graph_DCHART_19" hidden="1">#REF!</definedName>
    <definedName name="_76___123Graph_DCHART_1" hidden="1">#REF!</definedName>
    <definedName name="_76__123Graph_DCHART_20" hidden="1">#REF!</definedName>
    <definedName name="_76Excel_BuiltIn_Print_Area_1_1_1_1_1">#N/A</definedName>
    <definedName name="_77___123Graph_DCHART_10" hidden="1">#REF!</definedName>
    <definedName name="_77__123Graph_DCHART_21" hidden="1">#REF!</definedName>
    <definedName name="_77Excel_BuiltIn_Print_Area_1_1_1_1_1_1">#N/A</definedName>
    <definedName name="_78___123Graph_DCHART_13" hidden="1">#REF!</definedName>
    <definedName name="_78__123Graph_DCHART_22" hidden="1">#REF!</definedName>
    <definedName name="_78Excel_BuiltIn_Print_Area_1_1_1_1_1_1_1">#N/A</definedName>
    <definedName name="_79___123Graph_DCHART_14" hidden="1">#REF!</definedName>
    <definedName name="_79__123Graph_DCHART_23" hidden="1">#REF!</definedName>
    <definedName name="_79Excel_BuiltIn_Print_Area_1_1_1_1_1_1_1_1">#N/A</definedName>
    <definedName name="_7Excel_BuiltIn_Database_1">#REF!</definedName>
    <definedName name="_7Excel_BuiltIn_Print_Titles_32_1">(#REF!,#REF!)</definedName>
    <definedName name="_7Materiais_1_1">NA()</definedName>
    <definedName name="_7PassaExtenso_1_1_35_1">#N/A</definedName>
    <definedName name="_8____123Graph_BCHART_9" hidden="1">#REF!</definedName>
    <definedName name="_8__123Graph_ACHART_16" hidden="1">#REF!</definedName>
    <definedName name="_8__123Graph_BCHART_2" hidden="1">#REF!</definedName>
    <definedName name="_8__123Graph_DCHART_1" localSheetId="8" hidden="1">#REF!</definedName>
    <definedName name="_8__123Graph_DCHART_1" hidden="1">#REF!</definedName>
    <definedName name="_8_a_1">#N/A</definedName>
    <definedName name="_80___123Graph_DCHART_15" hidden="1">#REF!</definedName>
    <definedName name="_80__123Graph_DCHART_6" hidden="1">#REF!</definedName>
    <definedName name="_80Excel_BuiltIn_Print_Area_1_1_1_1_1_1_1_1_1">#N/A</definedName>
    <definedName name="_81___123Graph_DCHART_16" hidden="1">#REF!</definedName>
    <definedName name="_81__123Graph_DCHART_9" hidden="1">#REF!</definedName>
    <definedName name="_81Excel_BuiltIn_Print_Area_1_1_1_1_1_1_1_1_1_1">#N/A</definedName>
    <definedName name="_82___123Graph_DCHART_17" hidden="1">#REF!</definedName>
    <definedName name="_82__123Graph_ECHART_10" hidden="1">#REF!</definedName>
    <definedName name="_82Excel_BuiltIn_Print_Area_2_1" localSheetId="8">#REF!</definedName>
    <definedName name="_82Excel_BuiltIn_Print_Area_2_1">#REF!</definedName>
    <definedName name="_83___123Graph_DCHART_18" hidden="1">#REF!</definedName>
    <definedName name="_83__123Graph_ECHART_13" hidden="1">#REF!</definedName>
    <definedName name="_84___123Graph_DCHART_19" hidden="1">#REF!</definedName>
    <definedName name="_84__123Graph_ECHART_14" hidden="1">#REF!</definedName>
    <definedName name="_84Excel_BuiltIn_Print_Area_2_1_1">#REF!</definedName>
    <definedName name="_85___123Graph_DCHART_20" hidden="1">#REF!</definedName>
    <definedName name="_85__123Graph_ECHART_15" hidden="1">#REF!</definedName>
    <definedName name="_85Excel_BuiltIn_Print_Area_2_1_1_1_1_1_1">#N/A</definedName>
    <definedName name="_86___123Graph_DCHART_21" hidden="1">#REF!</definedName>
    <definedName name="_86__123Graph_ECHART_16" hidden="1">#REF!</definedName>
    <definedName name="_86Excel_BuiltIn_Print_Area_2_1_1_1_1_1_1_1">#N/A</definedName>
    <definedName name="_87___123Graph_DCHART_22" hidden="1">#REF!</definedName>
    <definedName name="_87__123Graph_ECHART_17" hidden="1">#REF!</definedName>
    <definedName name="_87Excel_BuiltIn_Print_Area_2_1_1_1_1_1_1_1_1">#N/A</definedName>
    <definedName name="_88___123Graph_DCHART_23" hidden="1">#REF!</definedName>
    <definedName name="_88__123Graph_ECHART_18" hidden="1">#REF!</definedName>
    <definedName name="_88Excel_BuiltIn_Print_Area_20_1" localSheetId="8">#REF!</definedName>
    <definedName name="_88Excel_BuiltIn_Print_Area_20_1">#REF!</definedName>
    <definedName name="_89___123Graph_DCHART_6" hidden="1">#REF!</definedName>
    <definedName name="_89__123Graph_ECHART_19" hidden="1">#REF!</definedName>
    <definedName name="_89Excel_BuiltIn_Print_Area_3_1" localSheetId="8">#REF!</definedName>
    <definedName name="_89Excel_BuiltIn_Print_Area_3_1">#REF!</definedName>
    <definedName name="_8Aut_original_4_1">#REF!</definedName>
    <definedName name="_8Excel_BuiltIn_Print_Titles_33_1">(#REF!,#REF!)</definedName>
    <definedName name="_8Materiais2_1_1">NA()</definedName>
    <definedName name="_8PassaExtenso_4_1">NA()</definedName>
    <definedName name="_9____123Graph_XCHART_9" hidden="1">#REF!</definedName>
    <definedName name="_9__123Graph_ACHART_17" hidden="1">#REF!</definedName>
    <definedName name="_9__123Graph_BCHART_3" hidden="1">#REF!</definedName>
    <definedName name="_9_a_1_1">#N/A</definedName>
    <definedName name="_90___123Graph_DCHART_9" hidden="1">#REF!</definedName>
    <definedName name="_90__123Graph_ECHART_20" hidden="1">#REF!</definedName>
    <definedName name="_90Excel_BuiltIn_Print_Area_3_1_1">#N/A</definedName>
    <definedName name="_91___123Graph_ECHART_10" hidden="1">#REF!</definedName>
    <definedName name="_91__123Graph_ECHART_21" hidden="1">#REF!</definedName>
    <definedName name="_91Excel_BuiltIn_Print_Area_3_1_1_1">#N/A</definedName>
    <definedName name="_92___123Graph_ECHART_13" hidden="1">#REF!</definedName>
    <definedName name="_92__123Graph_ECHART_22" hidden="1">#REF!</definedName>
    <definedName name="_92Excel_BuiltIn_Print_Area_3_1_1_1_1">#N/A</definedName>
    <definedName name="_93___123Graph_ECHART_14" hidden="1">#REF!</definedName>
    <definedName name="_93__123Graph_ECHART_23" hidden="1">#REF!</definedName>
    <definedName name="_93Excel_BuiltIn_Print_Area_3_1_1_1_1_1">#N/A</definedName>
    <definedName name="_94___123Graph_ECHART_15" hidden="1">#REF!</definedName>
    <definedName name="_94__123Graph_ECHART_9" hidden="1">#REF!</definedName>
    <definedName name="_94Excel_BuiltIn_Print_Area_6_1" localSheetId="8">#REF!</definedName>
    <definedName name="_94Excel_BuiltIn_Print_Area_6_1">#REF!</definedName>
    <definedName name="_95___123Graph_ECHART_16" hidden="1">#REF!</definedName>
    <definedName name="_95__123Graph_FCHART_10" hidden="1">#REF!</definedName>
    <definedName name="_96___123Graph_ECHART_17" hidden="1">#REF!</definedName>
    <definedName name="_96__123Graph_FCHART_13" hidden="1">#REF!</definedName>
    <definedName name="_97___123Graph_ECHART_18" hidden="1">#REF!</definedName>
    <definedName name="_97__123Graph_FCHART_14" hidden="1">#REF!</definedName>
    <definedName name="_97Excel_BuiltIn_Print_Area_7_1" localSheetId="8">#REF!</definedName>
    <definedName name="_97Excel_BuiltIn_Print_Area_7_1">#REF!</definedName>
    <definedName name="_98___123Graph_ECHART_19" hidden="1">#REF!</definedName>
    <definedName name="_98__123Graph_FCHART_15" hidden="1">#REF!</definedName>
    <definedName name="_99___123Graph_ECHART_20" hidden="1">#REF!</definedName>
    <definedName name="_99__123Graph_FCHART_16" hidden="1">#REF!</definedName>
    <definedName name="_99Excel_BuiltIn_Print_Area_7_1_1">#N/A</definedName>
    <definedName name="_9Excel_BuiltIn_Print_Titles_34_1">(#REF!,#REF!)</definedName>
    <definedName name="_9Materiais3_1_1">NA()</definedName>
    <definedName name="_9PassaExtenso_6_1">"#NAME!PassaExtenso"</definedName>
    <definedName name="_a" localSheetId="8">#REF!</definedName>
    <definedName name="_a">#REF!</definedName>
    <definedName name="_a_1" localSheetId="8">#REF!</definedName>
    <definedName name="_a_1">#REF!</definedName>
    <definedName name="_a_11" localSheetId="8">#REF!</definedName>
    <definedName name="_a_11">#REF!</definedName>
    <definedName name="_a_12" localSheetId="8">#REF!</definedName>
    <definedName name="_a_12">#REF!</definedName>
    <definedName name="_a_13" localSheetId="8">#REF!</definedName>
    <definedName name="_a_13">#REF!</definedName>
    <definedName name="_a_14">#N/A</definedName>
    <definedName name="_a_14_1">#N/A</definedName>
    <definedName name="_a_15" localSheetId="8">#REF!</definedName>
    <definedName name="_a_15">#REF!</definedName>
    <definedName name="_a_16" localSheetId="8">#REF!</definedName>
    <definedName name="_a_16">#REF!</definedName>
    <definedName name="_a_17" localSheetId="8">#REF!</definedName>
    <definedName name="_a_17">#REF!</definedName>
    <definedName name="_a_19" localSheetId="8">#REF!</definedName>
    <definedName name="_a_19">#REF!</definedName>
    <definedName name="_a_2" localSheetId="8">#REF!</definedName>
    <definedName name="_a_2">#REF!</definedName>
    <definedName name="_a_28" localSheetId="8">#REF!</definedName>
    <definedName name="_a_28">#REF!</definedName>
    <definedName name="_a_3" localSheetId="8">#REF!</definedName>
    <definedName name="_a_3">#REF!</definedName>
    <definedName name="_a_4" localSheetId="8">#REF!</definedName>
    <definedName name="_a_4">#REF!</definedName>
    <definedName name="_a_7" localSheetId="8">#REF!</definedName>
    <definedName name="_a_7">#REF!</definedName>
    <definedName name="_a_7_1" localSheetId="8">#REF!</definedName>
    <definedName name="_a_7_1">#REF!</definedName>
    <definedName name="_a_7_14">#N/A</definedName>
    <definedName name="_a_9" localSheetId="8">#REF!</definedName>
    <definedName name="_a_9">#REF!</definedName>
    <definedName name="_A1">#N/A</definedName>
    <definedName name="_A10">#N/A</definedName>
    <definedName name="_A11">#N/A</definedName>
    <definedName name="_A12">#N/A</definedName>
    <definedName name="_A13">#N/A</definedName>
    <definedName name="_A14">#N/A</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251001">#REF!</definedName>
    <definedName name="_A254001">#REF!</definedName>
    <definedName name="_A3">#N/A</definedName>
    <definedName name="_A4">#N/A</definedName>
    <definedName name="_A5">#N/A</definedName>
    <definedName name="_A510101">#REF!</definedName>
    <definedName name="_A510102">#REF!</definedName>
    <definedName name="_A6">#N/A</definedName>
    <definedName name="_A7">#N/A</definedName>
    <definedName name="_A810101">#REF!</definedName>
    <definedName name="_A810102">#REF!</definedName>
    <definedName name="_A810112">#REF!</definedName>
    <definedName name="_A840300">#REF!</definedName>
    <definedName name="_A9">#N/A</definedName>
    <definedName name="_AA2">#N/A</definedName>
    <definedName name="_Abr1" localSheetId="2">#REF!</definedName>
    <definedName name="_Abr1" localSheetId="1">#REF!</definedName>
    <definedName name="_Abr1">#REF!</definedName>
    <definedName name="_ABR95">#REF!</definedName>
    <definedName name="_ABR96">#REF!</definedName>
    <definedName name="_ABR97">#REF!</definedName>
    <definedName name="_ABR98">#REF!</definedName>
    <definedName name="_ABR99">#REF!</definedName>
    <definedName name="_ACA25">#REF!</definedName>
    <definedName name="_ACA50">#REF!</definedName>
    <definedName name="_ACM30" localSheetId="2">#REF!</definedName>
    <definedName name="_ACM30" localSheetId="1">#REF!</definedName>
    <definedName name="_ACM30">#REF!</definedName>
    <definedName name="_act2">#REF!</definedName>
    <definedName name="_adm1" hidden="1">{"'Índice'!$A$1:$K$49"}</definedName>
    <definedName name="_adm2" hidden="1">{"VENTAS1",#N/A,FALSE,"VENTAS";"VENTAS2",#N/A,FALSE,"VENTAS";"VENTAS3",#N/A,FALSE,"VENTAS";"VENTAS4",#N/A,FALSE,"VENTAS";"VENTAS5",#N/A,FALSE,"VENTAS";"VENTAS6",#N/A,FALSE,"VENTAS";"VENTAS7",#N/A,FALSE,"VENTAS";"VENTAS8",#N/A,FALSE,"VENTAS"}</definedName>
    <definedName name="_aga16">#REF!</definedName>
    <definedName name="_Ago1" localSheetId="2">#REF!</definedName>
    <definedName name="_Ago1" localSheetId="1">#REF!</definedName>
    <definedName name="_Ago1">#REF!</definedName>
    <definedName name="_AGO95">#REF!</definedName>
    <definedName name="_AGO96">#REF!</definedName>
    <definedName name="_AGO97">#REF!</definedName>
    <definedName name="_AGO98">#REF!</definedName>
    <definedName name="_AGO99">#REF!</definedName>
    <definedName name="_arg13" localSheetId="8">#REF!</definedName>
    <definedName name="_arg13">#REF!</definedName>
    <definedName name="_arg16" localSheetId="8">#REF!</definedName>
    <definedName name="_arg16">#REF!</definedName>
    <definedName name="_asc321">#REF!</definedName>
    <definedName name="_ATD08">#REF!</definedName>
    <definedName name="_ATD1" localSheetId="2">#REF!</definedName>
    <definedName name="_ATD1" localSheetId="1">#REF!</definedName>
    <definedName name="_ATD1">#REF!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ut2">#REF!</definedName>
    <definedName name="_BDI1">#REF!</definedName>
    <definedName name="_bra2">#REF!</definedName>
    <definedName name="_bre5040">#REF!</definedName>
    <definedName name="_brv2" localSheetId="2">#REF!</definedName>
    <definedName name="_brv2" localSheetId="1">#REF!</definedName>
    <definedName name="_brv2">#REF!</definedName>
    <definedName name="_Brz1">#REF!</definedName>
    <definedName name="_Brz2">#REF!</definedName>
    <definedName name="_c">#REF!</definedName>
    <definedName name="_c_1">#REF!</definedName>
    <definedName name="_c_10">#REF!</definedName>
    <definedName name="_c_10_1">#REF!</definedName>
    <definedName name="_c_11" localSheetId="8">#REF!</definedName>
    <definedName name="_c_11">#REF!</definedName>
    <definedName name="_c_12" localSheetId="8">#REF!</definedName>
    <definedName name="_c_12">#REF!</definedName>
    <definedName name="_c_12_1">#REF!</definedName>
    <definedName name="_c_13" localSheetId="8">#REF!</definedName>
    <definedName name="_c_13">#REF!</definedName>
    <definedName name="_c_15" localSheetId="8">#REF!</definedName>
    <definedName name="_c_15">#REF!</definedName>
    <definedName name="_c_16" localSheetId="8">#REF!</definedName>
    <definedName name="_c_16">#REF!</definedName>
    <definedName name="_c_17" localSheetId="8">#REF!</definedName>
    <definedName name="_c_17">#REF!</definedName>
    <definedName name="_c_19" localSheetId="8">#REF!</definedName>
    <definedName name="_c_19">#REF!</definedName>
    <definedName name="_c_2" localSheetId="8">#REF!</definedName>
    <definedName name="_c_2">#REF!</definedName>
    <definedName name="_c_28" localSheetId="8">#REF!</definedName>
    <definedName name="_c_28">#REF!</definedName>
    <definedName name="_c_3" localSheetId="8">#REF!</definedName>
    <definedName name="_c_3">#REF!</definedName>
    <definedName name="_c_3_1">#REF!</definedName>
    <definedName name="_c_4" localSheetId="8">#REF!</definedName>
    <definedName name="_c_4">#REF!</definedName>
    <definedName name="_c_7" localSheetId="8">#REF!</definedName>
    <definedName name="_c_7">#REF!</definedName>
    <definedName name="_c_9" localSheetId="8">#REF!</definedName>
    <definedName name="_c_9">#REF!</definedName>
    <definedName name="_c_9_1">#REF!</definedName>
    <definedName name="_cab1" localSheetId="8">#REF!</definedName>
    <definedName name="_cab1">#REF!</definedName>
    <definedName name="_cab2">#REF!</definedName>
    <definedName name="_CAP20" localSheetId="8">#REF!</definedName>
    <definedName name="_CAP20" localSheetId="2">#REF!</definedName>
    <definedName name="_CAP20" localSheetId="1">#REF!</definedName>
    <definedName name="_CAP20">#REF!</definedName>
    <definedName name="_cap50">#REF!</definedName>
    <definedName name="_CC709" localSheetId="2">P.O.!Plan1</definedName>
    <definedName name="_CC709" localSheetId="1">RESUMO!Plan1</definedName>
    <definedName name="_CC709">P.O.!Plan1</definedName>
    <definedName name="_CC709_10">#N/A</definedName>
    <definedName name="_CC709_11">#N/A</definedName>
    <definedName name="_CC709_12">#N/A</definedName>
    <definedName name="_CC709_13">#N/A</definedName>
    <definedName name="_CC709_14">#N/A</definedName>
    <definedName name="_CC709_15">#N/A</definedName>
    <definedName name="_CC709_16">#N/A</definedName>
    <definedName name="_CC709_17">#N/A</definedName>
    <definedName name="_CC709_18">#N/A</definedName>
    <definedName name="_CC709_5">#N/A</definedName>
    <definedName name="_CC709_6">#N/A</definedName>
    <definedName name="_CC709_7">#N/A</definedName>
    <definedName name="_CC709_8">#N/A</definedName>
    <definedName name="_CC709_9">#N/A</definedName>
    <definedName name="_CC947" localSheetId="2">P.O.!Plan1</definedName>
    <definedName name="_CC947" localSheetId="1">RESUMO!Plan1</definedName>
    <definedName name="_CC947">P.O.!Plan1</definedName>
    <definedName name="_CCM30" localSheetId="2">#REF!</definedName>
    <definedName name="_CCM30" localSheetId="1">#REF!</definedName>
    <definedName name="_CCM30">#REF!</definedName>
    <definedName name="_CIE011">#REF!</definedName>
    <definedName name="_CIE400">#REF!</definedName>
    <definedName name="_CIE411">#REF!</definedName>
    <definedName name="_CIE412">#REF!</definedName>
    <definedName name="_CIE916">#REF!</definedName>
    <definedName name="_CMM30">#REF!</definedName>
    <definedName name="_COE011">#REF!</definedName>
    <definedName name="_COE400">#REF!</definedName>
    <definedName name="_COE411">#REF!</definedName>
    <definedName name="_COE412">#REF!</definedName>
    <definedName name="_COE916">#REF!</definedName>
    <definedName name="_cronoZero">#REF!</definedName>
    <definedName name="_cva32">#REF!</definedName>
    <definedName name="_cva50">#REF!</definedName>
    <definedName name="_cva60">#REF!</definedName>
    <definedName name="_cve90100">#REF!</definedName>
    <definedName name="_cve9040">#REF!</definedName>
    <definedName name="_cve9050">#REF!</definedName>
    <definedName name="_d2" hidden="1">{#N/A,#N/A,FALSE,"Aging Summary";#N/A,#N/A,FALSE,"Ratio Analysis";#N/A,#N/A,FALSE,"Test 120 Day Accts";#N/A,#N/A,FALSE,"Tickmarks"}</definedName>
    <definedName name="_DAR02">#REF!</definedName>
    <definedName name="_Database" localSheetId="8">#REF!</definedName>
    <definedName name="_Database">#REF!</definedName>
    <definedName name="_Dez1" localSheetId="2">#REF!</definedName>
    <definedName name="_Dez1" localSheetId="1">#REF!</definedName>
    <definedName name="_Dez1">#REF!</definedName>
    <definedName name="_DEZ94">#REF!</definedName>
    <definedName name="_DEZ95">#REF!</definedName>
    <definedName name="_DEZ96">#REF!</definedName>
    <definedName name="_DEZ97">#REF!</definedName>
    <definedName name="_DEZ98">#REF!</definedName>
    <definedName name="_DEZ99">#REF!</definedName>
    <definedName name="_dia1">#REF!</definedName>
    <definedName name="_dia10">#REF!</definedName>
    <definedName name="_dia2">#REF!</definedName>
    <definedName name="_dia3">#REF!</definedName>
    <definedName name="_dia4">#REF!</definedName>
    <definedName name="_dia5">#REF!</definedName>
    <definedName name="_dia6">#REF!</definedName>
    <definedName name="_dia7">#REF!</definedName>
    <definedName name="_dia8">#REF!</definedName>
    <definedName name="_dia9">#REF!</definedName>
    <definedName name="_DIV1004" localSheetId="2">#REF!</definedName>
    <definedName name="_DIV1004" localSheetId="1">#REF!</definedName>
    <definedName name="_DIV1004">#REF!</definedName>
    <definedName name="_DIV1015" localSheetId="2">#REF!</definedName>
    <definedName name="_DIV1015" localSheetId="1">#REF!</definedName>
    <definedName name="_DIV1015">#REF!</definedName>
    <definedName name="_DIV1039" localSheetId="2">#REF!</definedName>
    <definedName name="_DIV1039" localSheetId="1">#REF!</definedName>
    <definedName name="_DIV1039">#REF!</definedName>
    <definedName name="_DIV1050" localSheetId="2">#REF!</definedName>
    <definedName name="_DIV1050" localSheetId="1">#REF!</definedName>
    <definedName name="_DIV1050">#REF!</definedName>
    <definedName name="_DIV278" localSheetId="2">#REF!</definedName>
    <definedName name="_DIV278" localSheetId="1">#REF!</definedName>
    <definedName name="_DIV278">#REF!</definedName>
    <definedName name="_DIV279" localSheetId="2">#REF!</definedName>
    <definedName name="_DIV279" localSheetId="1">#REF!</definedName>
    <definedName name="_DIV279">#REF!</definedName>
    <definedName name="_DIV45" localSheetId="2">#REF!</definedName>
    <definedName name="_DIV45" localSheetId="1">#REF!</definedName>
    <definedName name="_DIV45">#REF!</definedName>
    <definedName name="_DIV450" localSheetId="2">#REF!</definedName>
    <definedName name="_DIV450" localSheetId="1">#REF!</definedName>
    <definedName name="_DIV450">#REF!</definedName>
    <definedName name="_DIV709" localSheetId="2">#REF!</definedName>
    <definedName name="_DIV709" localSheetId="1">#REF!</definedName>
    <definedName name="_DIV709">#REF!</definedName>
    <definedName name="_DIV710" localSheetId="2">#REF!</definedName>
    <definedName name="_DIV710" localSheetId="1">#REF!</definedName>
    <definedName name="_DIV710">#REF!</definedName>
    <definedName name="_DIV711" localSheetId="2">#REF!</definedName>
    <definedName name="_DIV711" localSheetId="1">#REF!</definedName>
    <definedName name="_DIV711">#REF!</definedName>
    <definedName name="_DIV718" localSheetId="2">#REF!</definedName>
    <definedName name="_DIV718" localSheetId="1">#REF!</definedName>
    <definedName name="_DIV718">#REF!</definedName>
    <definedName name="_DIV719" localSheetId="2">#REF!</definedName>
    <definedName name="_DIV719" localSheetId="1">#REF!</definedName>
    <definedName name="_DIV719">#REF!</definedName>
    <definedName name="_DIV720" localSheetId="2">#REF!</definedName>
    <definedName name="_DIV720" localSheetId="1">#REF!</definedName>
    <definedName name="_DIV720">#REF!</definedName>
    <definedName name="_DIV819" localSheetId="2">#REF!</definedName>
    <definedName name="_DIV819" localSheetId="1">#REF!</definedName>
    <definedName name="_DIV819">#REF!</definedName>
    <definedName name="_DIV947" localSheetId="2">#REF!</definedName>
    <definedName name="_DIV947" localSheetId="1">#REF!</definedName>
    <definedName name="_DIV947">#REF!</definedName>
    <definedName name="_djm10">#REF!</definedName>
    <definedName name="_djm15">#REF!</definedName>
    <definedName name="_DND2" localSheetId="2">P.O.!Plan1</definedName>
    <definedName name="_DND2" localSheetId="1">RESUMO!Plan1</definedName>
    <definedName name="_DND2">P.O.!Plan1</definedName>
    <definedName name="_DND2_10">#N/A</definedName>
    <definedName name="_DND2_11">#N/A</definedName>
    <definedName name="_DND2_12">#N/A</definedName>
    <definedName name="_DND2_13">#N/A</definedName>
    <definedName name="_DND2_14">#N/A</definedName>
    <definedName name="_DND2_15">#N/A</definedName>
    <definedName name="_DND2_16">#N/A</definedName>
    <definedName name="_DND2_17">#N/A</definedName>
    <definedName name="_DND2_18">#N/A</definedName>
    <definedName name="_DND2_5">#N/A</definedName>
    <definedName name="_DND2_6">#N/A</definedName>
    <definedName name="_DND2_7">#N/A</definedName>
    <definedName name="_DND2_8">#N/A</definedName>
    <definedName name="_DND2_9">#N/A</definedName>
    <definedName name="_DPS5">#REF!</definedName>
    <definedName name="_DPS8">#REF!</definedName>
    <definedName name="_DRE0700" hidden="1">{"'PXR_6500'!$A$1:$I$124"}</definedName>
    <definedName name="_e">NA()</definedName>
    <definedName name="_ECT12">#REF!</definedName>
    <definedName name="_ECT3">#REF!</definedName>
    <definedName name="_EDA01">#REF!</definedName>
    <definedName name="_eng2">#REF!</definedName>
    <definedName name="_epl5">#REF!</definedName>
    <definedName name="_ESC3">#REF!</definedName>
    <definedName name="_est1">#REF!</definedName>
    <definedName name="_Ext2" localSheetId="8">#REF!</definedName>
    <definedName name="_Ext2">#REF!</definedName>
    <definedName name="_Ext2_3">#REF!</definedName>
    <definedName name="_Ext2_4">#REF!</definedName>
    <definedName name="_Ext2_5">#REF!</definedName>
    <definedName name="_Ext22">#REF!</definedName>
    <definedName name="_fall" hidden="1">#REF!</definedName>
    <definedName name="_FAT1">#REF!</definedName>
    <definedName name="_FAT2">#REF!</definedName>
    <definedName name="_Fev1" localSheetId="2">#REF!</definedName>
    <definedName name="_Fev1" localSheetId="1">#REF!</definedName>
    <definedName name="_Fev1">#REF!</definedName>
    <definedName name="_FEV95">#REF!</definedName>
    <definedName name="_FEV96">#REF!</definedName>
    <definedName name="_FEV97">#REF!</definedName>
    <definedName name="_FEV98">#REF!</definedName>
    <definedName name="_FEV99">#REF!</definedName>
    <definedName name="_fil2">#REF!</definedName>
    <definedName name="_Fill" localSheetId="12" hidden="1">#REF!</definedName>
    <definedName name="_Fill" localSheetId="6" hidden="1">#REF!</definedName>
    <definedName name="_Fill" localSheetId="8" hidden="1">#REF!</definedName>
    <definedName name="_Fill" localSheetId="5" hidden="1">#REF!</definedName>
    <definedName name="_Fill" localSheetId="2">#REF!</definedName>
    <definedName name="_Fill" localSheetId="1">#REF!</definedName>
    <definedName name="_Fill">#REF!</definedName>
    <definedName name="_fill1" hidden="1">#REF!</definedName>
    <definedName name="_Filll" hidden="1">#REF!</definedName>
    <definedName name="_FilterDatabase" hidden="1">#REF!</definedName>
    <definedName name="_xlnm._FilterDatabase" localSheetId="3" hidden="1">'CURVA ABC'!$A$10:$I$59</definedName>
    <definedName name="_xlnm._FilterDatabase" localSheetId="13" hidden="1">EFS!$A$11:$R$33</definedName>
    <definedName name="_xlnm._FilterDatabase" localSheetId="8" hidden="1">#REF!</definedName>
    <definedName name="_xlnm._FilterDatabase" localSheetId="9" hidden="1">'Mob. e Desmob'!$C$68:$S$100</definedName>
    <definedName name="_xlnm._FilterDatabase" localSheetId="2" hidden="1">'P.O.'!$A$11:$J$335</definedName>
    <definedName name="_xlnm._FilterDatabase" hidden="1">#REF!</definedName>
    <definedName name="_fio12">#REF!</definedName>
    <definedName name="_fis5">#REF!</definedName>
    <definedName name="_FOG50">#REF!</definedName>
    <definedName name="_fpd12">#REF!</definedName>
    <definedName name="_FR2" hidden="1">{#N/A,#N/A,FALSE,"GERAL";#N/A,#N/A,FALSE,"012-96";#N/A,#N/A,FALSE,"018-96";#N/A,#N/A,FALSE,"027-96";#N/A,#N/A,FALSE,"059-96";#N/A,#N/A,FALSE,"076-96";#N/A,#N/A,FALSE,"019-97";#N/A,#N/A,FALSE,"021-97";#N/A,#N/A,FALSE,"022-97";#N/A,#N/A,FALSE,"028-97"}</definedName>
    <definedName name="_fvr10">#REF!</definedName>
    <definedName name="_H111118" localSheetId="2">#REF!</definedName>
    <definedName name="_H111118" localSheetId="1">#REF!</definedName>
    <definedName name="_H111118">#REF!</definedName>
    <definedName name="_H121118" localSheetId="2">#REF!</definedName>
    <definedName name="_H121118" localSheetId="1">#REF!</definedName>
    <definedName name="_H121118">#REF!</definedName>
    <definedName name="_HCB5" localSheetId="2">#REF!</definedName>
    <definedName name="_HCB5" localSheetId="1">#REF!</definedName>
    <definedName name="_HCB5">#REF!</definedName>
    <definedName name="_I" localSheetId="8">#REF!</definedName>
    <definedName name="_I" localSheetId="2">#REF!</definedName>
    <definedName name="_I" localSheetId="1">#REF!</definedName>
    <definedName name="_I">#REF!</definedName>
    <definedName name="_I_1" localSheetId="8">#REF!</definedName>
    <definedName name="_I_1" localSheetId="2">#REF!</definedName>
    <definedName name="_I_1" localSheetId="1">#REF!</definedName>
    <definedName name="_I_1">#REF!</definedName>
    <definedName name="_I_1_1" localSheetId="8">#REF!</definedName>
    <definedName name="_I_1_1" localSheetId="2">#REF!</definedName>
    <definedName name="_I_1_1" localSheetId="1">#REF!</definedName>
    <definedName name="_I_1_1">#REF!</definedName>
    <definedName name="_I_1_1_1" localSheetId="8">#REF!</definedName>
    <definedName name="_I_1_1_1" localSheetId="2">#REF!</definedName>
    <definedName name="_I_1_1_1" localSheetId="1">#REF!</definedName>
    <definedName name="_I_1_1_1">#REF!</definedName>
    <definedName name="_I_1_1_1_1">#REF!</definedName>
    <definedName name="_I_1_1_1_1_1">#REF!</definedName>
    <definedName name="_I_1_1_1_16">#REF!</definedName>
    <definedName name="_I_1_1_16">#REF!</definedName>
    <definedName name="_I_1_1_19" localSheetId="8">#REF!</definedName>
    <definedName name="_I_1_1_19" localSheetId="2">#REF!</definedName>
    <definedName name="_I_1_1_19" localSheetId="1">#REF!</definedName>
    <definedName name="_I_1_1_19">#REF!</definedName>
    <definedName name="_I_1_1_19_16">#REF!</definedName>
    <definedName name="_I_1_16">#REF!</definedName>
    <definedName name="_I_1_16_1">#REF!</definedName>
    <definedName name="_I_1_19" localSheetId="8">#REF!</definedName>
    <definedName name="_I_1_19" localSheetId="2">#REF!</definedName>
    <definedName name="_I_1_19" localSheetId="1">#REF!</definedName>
    <definedName name="_I_1_19">#REF!</definedName>
    <definedName name="_I_1_19_16">#REF!</definedName>
    <definedName name="_I_16">#REF!</definedName>
    <definedName name="_I_16_1">#REF!</definedName>
    <definedName name="_I_19" localSheetId="8">#REF!</definedName>
    <definedName name="_I_19" localSheetId="2">#REF!</definedName>
    <definedName name="_I_19" localSheetId="1">#REF!</definedName>
    <definedName name="_I_19">#REF!</definedName>
    <definedName name="_I_19_16">#REF!</definedName>
    <definedName name="_I_25" localSheetId="8">#REF!</definedName>
    <definedName name="_I_25">#REF!</definedName>
    <definedName name="_I_3">#REF!</definedName>
    <definedName name="_I_4">#REF!</definedName>
    <definedName name="_I_5">#REF!</definedName>
    <definedName name="_I_6">#REF!</definedName>
    <definedName name="_insta1">(#REF!,#REF!)</definedName>
    <definedName name="_itu1">#REF!</definedName>
    <definedName name="_Jan1" localSheetId="2">#REF!</definedName>
    <definedName name="_Jan1" localSheetId="1">#REF!</definedName>
    <definedName name="_Jan1">#REF!</definedName>
    <definedName name="_JAN2003" localSheetId="2">#REF!</definedName>
    <definedName name="_JAN2003" localSheetId="1">#REF!</definedName>
    <definedName name="_JAN2003">#REF!</definedName>
    <definedName name="_JAN95">#REF!</definedName>
    <definedName name="_JAN96">#REF!</definedName>
    <definedName name="_JAN97">#REF!</definedName>
    <definedName name="_JAN98">#REF!</definedName>
    <definedName name="_JAN99">#REF!</definedName>
    <definedName name="_JAZ1" localSheetId="8">#REF!</definedName>
    <definedName name="_JAZ1">#REF!</definedName>
    <definedName name="_JAZ11" localSheetId="8">#REF!</definedName>
    <definedName name="_JAZ11">#REF!</definedName>
    <definedName name="_JAZ2" localSheetId="8">#REF!</definedName>
    <definedName name="_JAZ2">#REF!</definedName>
    <definedName name="_JAZ22" localSheetId="8">#REF!</definedName>
    <definedName name="_JAZ22">#REF!</definedName>
    <definedName name="_JAZ3" localSheetId="8">#REF!</definedName>
    <definedName name="_JAZ3">#REF!</definedName>
    <definedName name="_JAZ33" localSheetId="8">#REF!</definedName>
    <definedName name="_JAZ33">#REF!</definedName>
    <definedName name="_jla20">#REF!</definedName>
    <definedName name="_jla32">#REF!</definedName>
    <definedName name="_Jul1" localSheetId="2">#REF!</definedName>
    <definedName name="_Jul1" localSheetId="1">#REF!</definedName>
    <definedName name="_Jul1">#REF!</definedName>
    <definedName name="_JUL95">#REF!</definedName>
    <definedName name="_JUL96">#REF!</definedName>
    <definedName name="_JUL97">#REF!</definedName>
    <definedName name="_JUL98">#REF!</definedName>
    <definedName name="_JUL99">#REF!</definedName>
    <definedName name="_Jun1" localSheetId="2">#REF!</definedName>
    <definedName name="_Jun1" localSheetId="1">#REF!</definedName>
    <definedName name="_Jun1">#REF!</definedName>
    <definedName name="_JUN95">#REF!</definedName>
    <definedName name="_JUN96">#REF!</definedName>
    <definedName name="_JUN97">#REF!</definedName>
    <definedName name="_JUN98">#REF!</definedName>
    <definedName name="_JUN99">#REF!</definedName>
    <definedName name="_Key1" localSheetId="12" hidden="1">#REF!</definedName>
    <definedName name="_Key1" localSheetId="2">#REF!</definedName>
    <definedName name="_Key1" localSheetId="1">#REF!</definedName>
    <definedName name="_Key1">#REF!</definedName>
    <definedName name="_Key2" localSheetId="8" hidden="1">#REF!</definedName>
    <definedName name="_Key2" localSheetId="2">#REF!</definedName>
    <definedName name="_Key2" localSheetId="1">#REF!</definedName>
    <definedName name="_Key2">#REF!</definedName>
    <definedName name="_key20" hidden="1">#REF!</definedName>
    <definedName name="_ki5" localSheetId="2">#REF!</definedName>
    <definedName name="_ki5" localSheetId="1">#REF!</definedName>
    <definedName name="_ki5">#REF!</definedName>
    <definedName name="_ki5_1">#REF!</definedName>
    <definedName name="_ki5_3" localSheetId="2">#REF!</definedName>
    <definedName name="_ki5_3" localSheetId="1">#REF!</definedName>
    <definedName name="_ki5_3">#REF!</definedName>
    <definedName name="_ki5_4" localSheetId="2">#REF!</definedName>
    <definedName name="_ki5_4" localSheetId="1">#REF!</definedName>
    <definedName name="_ki5_4">#REF!</definedName>
    <definedName name="_ki5_5" localSheetId="2">#REF!</definedName>
    <definedName name="_ki5_5" localSheetId="1">#REF!</definedName>
    <definedName name="_ki5_5">#REF!</definedName>
    <definedName name="_kit55" localSheetId="2">#REF!</definedName>
    <definedName name="_kit55" localSheetId="1">#REF!</definedName>
    <definedName name="_kit55">#REF!</definedName>
    <definedName name="_KM406407" localSheetId="8">#REF!</definedName>
    <definedName name="_KM406407" localSheetId="2">#REF!</definedName>
    <definedName name="_KM406407" localSheetId="1">#REF!</definedName>
    <definedName name="_KM406407">#REF!</definedName>
    <definedName name="_KM406407_10">#N/A</definedName>
    <definedName name="_KM406407_11">#N/A</definedName>
    <definedName name="_KM406407_12">#N/A</definedName>
    <definedName name="_KM406407_13">#N/A</definedName>
    <definedName name="_KM406407_14">#N/A</definedName>
    <definedName name="_KM406407_15">#N/A</definedName>
    <definedName name="_KM406407_16">#N/A</definedName>
    <definedName name="_KM406407_17">#N/A</definedName>
    <definedName name="_KM406407_18">#N/A</definedName>
    <definedName name="_KM406407_5">#N/A</definedName>
    <definedName name="_KM406407_6">#N/A</definedName>
    <definedName name="_KM406407_7">#N/A</definedName>
    <definedName name="_KM406407_8">#N/A</definedName>
    <definedName name="_KM406407_9">#N/A</definedName>
    <definedName name="_km736" localSheetId="8">#REF!</definedName>
    <definedName name="_km736">#REF!</definedName>
    <definedName name="_la2" localSheetId="2">#REF!</definedName>
    <definedName name="_la2" localSheetId="1">#REF!</definedName>
    <definedName name="_la2">#REF!</definedName>
    <definedName name="_LAG2">#REF!</definedName>
    <definedName name="_LO1004" localSheetId="2">#REF!</definedName>
    <definedName name="_LO1004" localSheetId="1">#REF!</definedName>
    <definedName name="_LO1004">#REF!</definedName>
    <definedName name="_LO1015" localSheetId="2">#REF!</definedName>
    <definedName name="_LO1015" localSheetId="1">#REF!</definedName>
    <definedName name="_LO1015">#REF!</definedName>
    <definedName name="_LO1039" localSheetId="2">#REF!</definedName>
    <definedName name="_LO1039" localSheetId="1">#REF!</definedName>
    <definedName name="_LO1039">#REF!</definedName>
    <definedName name="_LO1050" localSheetId="2">#REF!</definedName>
    <definedName name="_LO1050" localSheetId="1">#REF!</definedName>
    <definedName name="_LO1050">#REF!</definedName>
    <definedName name="_LO278" localSheetId="2">#REF!</definedName>
    <definedName name="_LO278" localSheetId="1">#REF!</definedName>
    <definedName name="_LO278">#REF!</definedName>
    <definedName name="_LO279" localSheetId="2">#REF!</definedName>
    <definedName name="_LO279" localSheetId="1">#REF!</definedName>
    <definedName name="_LO279">#REF!</definedName>
    <definedName name="_LO450" localSheetId="2">#REF!</definedName>
    <definedName name="_LO450" localSheetId="1">#REF!</definedName>
    <definedName name="_LO450">#REF!</definedName>
    <definedName name="_LO709" localSheetId="2">#REF!</definedName>
    <definedName name="_LO709" localSheetId="1">#REF!</definedName>
    <definedName name="_LO709">#REF!</definedName>
    <definedName name="_LO710" localSheetId="2">#REF!</definedName>
    <definedName name="_LO710" localSheetId="1">#REF!</definedName>
    <definedName name="_LO710">#REF!</definedName>
    <definedName name="_LO711" localSheetId="2">#REF!</definedName>
    <definedName name="_LO711" localSheetId="1">#REF!</definedName>
    <definedName name="_LO711">#REF!</definedName>
    <definedName name="_LO719" localSheetId="2">#REF!</definedName>
    <definedName name="_LO719" localSheetId="1">#REF!</definedName>
    <definedName name="_LO719">#REF!</definedName>
    <definedName name="_LO720" localSheetId="2">#REF!</definedName>
    <definedName name="_LO720" localSheetId="1">#REF!</definedName>
    <definedName name="_LO720">#REF!</definedName>
    <definedName name="_LO819" localSheetId="2">#REF!</definedName>
    <definedName name="_LO819" localSheetId="1">#REF!</definedName>
    <definedName name="_LO819">#REF!</definedName>
    <definedName name="_LO947" localSheetId="2">#REF!</definedName>
    <definedName name="_LO947" localSheetId="1">#REF!</definedName>
    <definedName name="_LO947">#REF!</definedName>
    <definedName name="_lpi100">#REF!</definedName>
    <definedName name="_lvg12050">#REF!</definedName>
    <definedName name="_lvp32">#REF!</definedName>
    <definedName name="_lxa1">#REF!</definedName>
    <definedName name="_Mai1" localSheetId="2">#REF!</definedName>
    <definedName name="_Mai1" localSheetId="1">#REF!</definedName>
    <definedName name="_Mai1">#REF!</definedName>
    <definedName name="_MAI95">#REF!</definedName>
    <definedName name="_MAI96">#REF!</definedName>
    <definedName name="_MAI97">#REF!</definedName>
    <definedName name="_MAI98">#REF!</definedName>
    <definedName name="_MAI99">#REF!</definedName>
    <definedName name="_Mar1" localSheetId="2">#REF!</definedName>
    <definedName name="_Mar1" localSheetId="1">#REF!</definedName>
    <definedName name="_Mar1">#REF!</definedName>
    <definedName name="_MAR95">#REF!</definedName>
    <definedName name="_MAR96">#REF!</definedName>
    <definedName name="_MAR97">#REF!</definedName>
    <definedName name="_MAR98">#REF!</definedName>
    <definedName name="_MAR99">#REF!</definedName>
    <definedName name="_MatMult_A" hidden="1">#REF!</definedName>
    <definedName name="_ME10005" localSheetId="2">#REF!</definedName>
    <definedName name="_ME10005" localSheetId="1">#REF!</definedName>
    <definedName name="_ME10005">#REF!</definedName>
    <definedName name="_ME1004" localSheetId="2">#REF!</definedName>
    <definedName name="_ME1004" localSheetId="1">#REF!</definedName>
    <definedName name="_ME1004">#REF!</definedName>
    <definedName name="_ME1015" localSheetId="2">#REF!</definedName>
    <definedName name="_ME1015" localSheetId="1">#REF!</definedName>
    <definedName name="_ME1015">#REF!</definedName>
    <definedName name="_ME1039" localSheetId="2">#REF!</definedName>
    <definedName name="_ME1039" localSheetId="1">#REF!</definedName>
    <definedName name="_ME1039">#REF!</definedName>
    <definedName name="_ME1050" localSheetId="2">#REF!</definedName>
    <definedName name="_ME1050" localSheetId="1">#REF!</definedName>
    <definedName name="_ME1050">#REF!</definedName>
    <definedName name="_ME278" localSheetId="2">#REF!</definedName>
    <definedName name="_ME278" localSheetId="1">#REF!</definedName>
    <definedName name="_ME278">#REF!</definedName>
    <definedName name="_ME279" localSheetId="2">#REF!</definedName>
    <definedName name="_ME279" localSheetId="1">#REF!</definedName>
    <definedName name="_ME279">#REF!</definedName>
    <definedName name="_ME450" localSheetId="2">#REF!</definedName>
    <definedName name="_ME450" localSheetId="1">#REF!</definedName>
    <definedName name="_ME450">#REF!</definedName>
    <definedName name="_ME709" localSheetId="2">#REF!</definedName>
    <definedName name="_ME709" localSheetId="1">#REF!</definedName>
    <definedName name="_ME709">#REF!</definedName>
    <definedName name="_ME710" localSheetId="2">#REF!</definedName>
    <definedName name="_ME710" localSheetId="1">#REF!</definedName>
    <definedName name="_ME710">#REF!</definedName>
    <definedName name="_ME711" localSheetId="2">#REF!</definedName>
    <definedName name="_ME711" localSheetId="1">#REF!</definedName>
    <definedName name="_ME711">#REF!</definedName>
    <definedName name="_ME719" localSheetId="2">#REF!</definedName>
    <definedName name="_ME719" localSheetId="1">#REF!</definedName>
    <definedName name="_ME719">#REF!</definedName>
    <definedName name="_ME720" localSheetId="2">#REF!</definedName>
    <definedName name="_ME720" localSheetId="1">#REF!</definedName>
    <definedName name="_ME720">#REF!</definedName>
    <definedName name="_ME819" localSheetId="2">#REF!</definedName>
    <definedName name="_ME819" localSheetId="1">#REF!</definedName>
    <definedName name="_ME819">#REF!</definedName>
    <definedName name="_ME947" localSheetId="2">#REF!</definedName>
    <definedName name="_ME947" localSheetId="1">#REF!</definedName>
    <definedName name="_ME947">#REF!</definedName>
    <definedName name="_MED1" localSheetId="8">#REF!</definedName>
    <definedName name="_MED1">#REF!</definedName>
    <definedName name="_MFC01">#REF!</definedName>
    <definedName name="_MNS8418" localSheetId="2">P.O.!Plan1</definedName>
    <definedName name="_MNS8418" localSheetId="1">RESUMO!Plan1</definedName>
    <definedName name="_MNS8418">P.O.!Plan1</definedName>
    <definedName name="_MOD01">#N/A</definedName>
    <definedName name="_Nov1" localSheetId="2">#REF!</definedName>
    <definedName name="_Nov1" localSheetId="1">#REF!</definedName>
    <definedName name="_Nov1">#REF!</definedName>
    <definedName name="_NOV94">#REF!</definedName>
    <definedName name="_NOV95">#REF!</definedName>
    <definedName name="_NOV96">#REF!</definedName>
    <definedName name="_NOV97">#REF!</definedName>
    <definedName name="_NOV98">#REF!</definedName>
    <definedName name="_NOV99">#REF!</definedName>
    <definedName name="_Obs1" localSheetId="2">#REF!</definedName>
    <definedName name="_Obs1" localSheetId="1">#REF!</definedName>
    <definedName name="_Obs1">#REF!</definedName>
    <definedName name="_Obs2" localSheetId="2">#REF!</definedName>
    <definedName name="_Obs2" localSheetId="1">#REF!</definedName>
    <definedName name="_Obs2">#REF!</definedName>
    <definedName name="_ok2" hidden="1">{#N/A,#N/A,FALSE,"QD_F1 Invest Detalhado";#N/A,#N/A,FALSE,"QD_F3 Invest_Comparado";#N/A,#N/A,FALSE,"QD_B Trafego";#N/A,#N/A,FALSE,"QD_D0 Custos Operacionais";#N/A,#N/A,FALSE,"QD_C Receita";#N/A,#N/A,FALSE,"QD_D Custos";#N/A,#N/A,FALSE,"QD_E Resultado";#N/A,#N/A,FALSE,"QD_G Fluxo Caixa"}</definedName>
    <definedName name="_ope1">#REF!</definedName>
    <definedName name="_ope3">#REF!</definedName>
    <definedName name="_OR1">#REF!</definedName>
    <definedName name="_OR12">#REF!</definedName>
    <definedName name="_OR13">#REF!</definedName>
    <definedName name="_OR14">#REF!</definedName>
    <definedName name="_OR15">#REF!</definedName>
    <definedName name="_OR16">#REF!</definedName>
    <definedName name="_OR17">#REF!</definedName>
    <definedName name="_OR18">#REF!</definedName>
    <definedName name="_OR19">#REF!</definedName>
    <definedName name="_OR2">#REF!</definedName>
    <definedName name="_OR3">#REF!</definedName>
    <definedName name="_OR4">#REF!</definedName>
    <definedName name="_OR5">#REF!</definedName>
    <definedName name="_OR6">#REF!</definedName>
    <definedName name="_OR7">#REF!</definedName>
    <definedName name="_OR8">#REF!</definedName>
    <definedName name="_OR9">#REF!</definedName>
    <definedName name="_Order1">255</definedName>
    <definedName name="_Order2">255</definedName>
    <definedName name="_Out1" localSheetId="2">#REF!</definedName>
    <definedName name="_Out1" localSheetId="1">#REF!</definedName>
    <definedName name="_Out1">#REF!</definedName>
    <definedName name="_OUT94">#REF!</definedName>
    <definedName name="_OUT95">#REF!</definedName>
    <definedName name="_OUT96">#REF!</definedName>
    <definedName name="_OUT97">#REF!</definedName>
    <definedName name="_OUT98" localSheetId="12" hidden="1">{#N/A,#N/A,TRUE,"Serviços"}</definedName>
    <definedName name="_OUT98" localSheetId="6" hidden="1">{#N/A,#N/A,TRUE,"Serviços"}</definedName>
    <definedName name="_OUT98" localSheetId="8" hidden="1">{#N/A,#N/A,TRUE,"Serviços"}</definedName>
    <definedName name="_OUT98" localSheetId="5" hidden="1">{#N/A,#N/A,TRUE,"Serviços"}</definedName>
    <definedName name="_OUT98" localSheetId="2">{#N/A,#N/A,TRUE,"Serviços"}</definedName>
    <definedName name="_OUT98" localSheetId="1">{#N/A,#N/A,TRUE,"Serviços"}</definedName>
    <definedName name="_OUT98">{#N/A,#N/A,TRUE,"Serviços"}</definedName>
    <definedName name="_OUT98_" localSheetId="8" hidden="1">{#N/A,#N/A,TRUE,"Serviços"}</definedName>
    <definedName name="_OUT98_" hidden="1">{#N/A,#N/A,TRUE,"Serviços"}</definedName>
    <definedName name="_OUT99">#REF!</definedName>
    <definedName name="_OUTTTT9888" localSheetId="12" hidden="1">{#N/A,#N/A,TRUE,"Serviços"}</definedName>
    <definedName name="_OUTTTT9888" localSheetId="6" hidden="1">{#N/A,#N/A,TRUE,"Serviços"}</definedName>
    <definedName name="_OUTTTT9888" localSheetId="8" hidden="1">{#N/A,#N/A,TRUE,"Serviços"}</definedName>
    <definedName name="_OUTTTT9888" localSheetId="5" hidden="1">{#N/A,#N/A,TRUE,"Serviços"}</definedName>
    <definedName name="_OUTTTT9888" localSheetId="2">{#N/A,#N/A,TRUE,"Serviços"}</definedName>
    <definedName name="_OUTTTT9888" localSheetId="1">{#N/A,#N/A,TRUE,"Serviços"}</definedName>
    <definedName name="_OUTTTT9888">{#N/A,#N/A,TRUE,"Serviços"}</definedName>
    <definedName name="_PA01" localSheetId="8" hidden="1">{"'teste'!$B$2:$R$49"}</definedName>
    <definedName name="_PA01" hidden="1">{"'teste'!$B$2:$R$49"}</definedName>
    <definedName name="_PAG1" localSheetId="2">#REF!</definedName>
    <definedName name="_PAG1" localSheetId="1">#REF!</definedName>
    <definedName name="_PAG1">#REF!</definedName>
    <definedName name="_PAG10" localSheetId="2">#REF!</definedName>
    <definedName name="_PAG10" localSheetId="1">#REF!</definedName>
    <definedName name="_PAG10">#REF!</definedName>
    <definedName name="_PAG11" localSheetId="2">#REF!</definedName>
    <definedName name="_PAG11" localSheetId="1">#REF!</definedName>
    <definedName name="_PAG11">#REF!</definedName>
    <definedName name="_PAG12" localSheetId="2">#REF!</definedName>
    <definedName name="_PAG12" localSheetId="1">#REF!</definedName>
    <definedName name="_PAG12">#REF!</definedName>
    <definedName name="_PAG13" localSheetId="2">#REF!</definedName>
    <definedName name="_PAG13" localSheetId="1">#REF!</definedName>
    <definedName name="_PAG13">#REF!</definedName>
    <definedName name="_PAG16">#REF!</definedName>
    <definedName name="_PAG2" localSheetId="2">#REF!</definedName>
    <definedName name="_PAG2" localSheetId="1">#REF!</definedName>
    <definedName name="_PAG2">#REF!</definedName>
    <definedName name="_PAG3" localSheetId="2">#REF!</definedName>
    <definedName name="_PAG3" localSheetId="1">#REF!</definedName>
    <definedName name="_PAG3">#REF!</definedName>
    <definedName name="_PAG4" localSheetId="2">#REF!</definedName>
    <definedName name="_PAG4" localSheetId="1">#REF!</definedName>
    <definedName name="_PAG4">#REF!</definedName>
    <definedName name="_PAG5" localSheetId="2">#REF!</definedName>
    <definedName name="_PAG5" localSheetId="1">#REF!</definedName>
    <definedName name="_PAG5">#REF!</definedName>
    <definedName name="_PAG6" localSheetId="2">#REF!</definedName>
    <definedName name="_PAG6" localSheetId="1">#REF!</definedName>
    <definedName name="_PAG6">#REF!</definedName>
    <definedName name="_PAG7" localSheetId="2">#REF!</definedName>
    <definedName name="_PAG7" localSheetId="1">#REF!</definedName>
    <definedName name="_PAG7">#REF!</definedName>
    <definedName name="_PAG8" localSheetId="2">#REF!</definedName>
    <definedName name="_PAG8" localSheetId="1">#REF!</definedName>
    <definedName name="_PAG8">#REF!</definedName>
    <definedName name="_PAG9" localSheetId="2">#REF!</definedName>
    <definedName name="_PAG9" localSheetId="1">#REF!</definedName>
    <definedName name="_PAG9">#REF!</definedName>
    <definedName name="_Parse_On" localSheetId="8" hidden="1">#REF!</definedName>
    <definedName name="_Parse_On" hidden="1">#REF!</definedName>
    <definedName name="_Parse_Out" localSheetId="8" hidden="1">#REF!</definedName>
    <definedName name="_Parse_Out" hidden="1">#REF!</definedName>
    <definedName name="_PCB5">#REF!</definedName>
    <definedName name="_PCM30" localSheetId="2">#REF!</definedName>
    <definedName name="_PCM30" localSheetId="1">#REF!</definedName>
    <definedName name="_PCM30">#REF!</definedName>
    <definedName name="_PE006">#REF!</definedName>
    <definedName name="_PE007">#REF!</definedName>
    <definedName name="_PE016">#REF!</definedName>
    <definedName name="_PE107">#REF!</definedName>
    <definedName name="_PE108">#REF!</definedName>
    <definedName name="_PE110">#REF!</definedName>
    <definedName name="_PE111">#REF!</definedName>
    <definedName name="_PE113">#REF!</definedName>
    <definedName name="_PE114">#REF!</definedName>
    <definedName name="_PE116">#REF!</definedName>
    <definedName name="_PE117">#REF!</definedName>
    <definedName name="_PE119">#REF!</definedName>
    <definedName name="_PE123">#REF!</definedName>
    <definedName name="_PE315">#REF!</definedName>
    <definedName name="_PE400">#REF!</definedName>
    <definedName name="_PE404">#REF!</definedName>
    <definedName name="_PE408">#REF!</definedName>
    <definedName name="_PE412">#N/A</definedName>
    <definedName name="_PE507">#REF!</definedName>
    <definedName name="_PL1" localSheetId="8">#REF!</definedName>
    <definedName name="_PL1" localSheetId="2">#REF!</definedName>
    <definedName name="_PL1" localSheetId="1">#REF!</definedName>
    <definedName name="_PL1">#REF!</definedName>
    <definedName name="_PL1_10">#N/A</definedName>
    <definedName name="_PL1_11">#N/A</definedName>
    <definedName name="_PL1_12">#N/A</definedName>
    <definedName name="_PL1_13">#N/A</definedName>
    <definedName name="_PL1_14">#N/A</definedName>
    <definedName name="_PL1_15">#N/A</definedName>
    <definedName name="_PL1_16">#N/A</definedName>
    <definedName name="_PL1_17">#N/A</definedName>
    <definedName name="_PL1_18">#N/A</definedName>
    <definedName name="_PL1_4" localSheetId="2">#REF!</definedName>
    <definedName name="_PL1_4" localSheetId="1">#REF!</definedName>
    <definedName name="_PL1_4">#REF!</definedName>
    <definedName name="_PL1_5">#N/A</definedName>
    <definedName name="_PL1_6">#N/A</definedName>
    <definedName name="_PL1_7">#N/A</definedName>
    <definedName name="_PL1_8">#N/A</definedName>
    <definedName name="_PL1_9">#N/A</definedName>
    <definedName name="_PL11" localSheetId="2">#REF!</definedName>
    <definedName name="_PL11" localSheetId="1">#REF!</definedName>
    <definedName name="_PL11">#REF!</definedName>
    <definedName name="_PL201">#REF!</definedName>
    <definedName name="_PL203">#REF!</definedName>
    <definedName name="_PL204">#REF!</definedName>
    <definedName name="_PL206">#REF!</definedName>
    <definedName name="_PL702">#REF!</definedName>
    <definedName name="_PL705">#REF!</definedName>
    <definedName name="_PL706">#REF!</definedName>
    <definedName name="_PL707">#REF!</definedName>
    <definedName name="_PL708">#REF!</definedName>
    <definedName name="_PLA2" localSheetId="2">#REF!</definedName>
    <definedName name="_PLA2" localSheetId="1">#REF!</definedName>
    <definedName name="_PLA2">#REF!</definedName>
    <definedName name="_pm101">#REF!</definedName>
    <definedName name="_PM103">#REF!</definedName>
    <definedName name="_PM104">#REF!</definedName>
    <definedName name="_PM107">#REF!</definedName>
    <definedName name="_PM109">#REF!</definedName>
    <definedName name="_PM326">#REF!</definedName>
    <definedName name="_PM332">#REF!</definedName>
    <definedName name="_PM333">#REF!</definedName>
    <definedName name="_PM334" localSheetId="2">#REF!</definedName>
    <definedName name="_PM334" localSheetId="1">#REF!</definedName>
    <definedName name="_PM334">#REF!</definedName>
    <definedName name="_PM335" localSheetId="2">#REF!</definedName>
    <definedName name="_PM335" localSheetId="1">#REF!</definedName>
    <definedName name="_PM335">#REF!</definedName>
    <definedName name="_PM346" localSheetId="2">#REF!</definedName>
    <definedName name="_PM346" localSheetId="1">#REF!</definedName>
    <definedName name="_PM346">#REF!</definedName>
    <definedName name="_PM405">#N/A</definedName>
    <definedName name="_PM406" localSheetId="2">#REF!</definedName>
    <definedName name="_PM406" localSheetId="1">#REF!</definedName>
    <definedName name="_PM406">#REF!</definedName>
    <definedName name="_PM412" localSheetId="2">#REF!</definedName>
    <definedName name="_PM412" localSheetId="1">#REF!</definedName>
    <definedName name="_PM412">#REF!</definedName>
    <definedName name="_PM609" localSheetId="2">#REF!</definedName>
    <definedName name="_PM609" localSheetId="1">#REF!</definedName>
    <definedName name="_PM609">#REF!</definedName>
    <definedName name="_PM700">#REF!</definedName>
    <definedName name="_PM905">#REF!</definedName>
    <definedName name="_PM970" localSheetId="2">#REF!</definedName>
    <definedName name="_PM970" localSheetId="1">#REF!</definedName>
    <definedName name="_PM970">#REF!</definedName>
    <definedName name="_PM990">#REF!</definedName>
    <definedName name="_pne2">#REF!</definedName>
    <definedName name="_PNV2002" localSheetId="2">#REF!</definedName>
    <definedName name="_PNV2002" localSheetId="1">#REF!</definedName>
    <definedName name="_PNV2002">#REF!</definedName>
    <definedName name="_PNV2003" localSheetId="2">#REF!</definedName>
    <definedName name="_PNV2003" localSheetId="1">#REF!</definedName>
    <definedName name="_PNV2003">#REF!</definedName>
    <definedName name="_PNV2009" localSheetId="2">#REF!</definedName>
    <definedName name="_PNV2009" localSheetId="1">#REF!</definedName>
    <definedName name="_PNV2009">#REF!</definedName>
    <definedName name="_PP501">#REF!</definedName>
    <definedName name="_PP502">#REF!</definedName>
    <definedName name="_PP701">#REF!</definedName>
    <definedName name="_PP801">#REF!</definedName>
    <definedName name="_PR1004" localSheetId="2">#REF!</definedName>
    <definedName name="_PR1004" localSheetId="1">#REF!</definedName>
    <definedName name="_PR1004">#REF!</definedName>
    <definedName name="_PR1015" localSheetId="2">#REF!</definedName>
    <definedName name="_PR1015" localSheetId="1">#REF!</definedName>
    <definedName name="_PR1015">#REF!</definedName>
    <definedName name="_PR1039" localSheetId="2">#REF!</definedName>
    <definedName name="_PR1039" localSheetId="1">#REF!</definedName>
    <definedName name="_PR1039">#REF!</definedName>
    <definedName name="_PR1050" localSheetId="2">#REF!</definedName>
    <definedName name="_PR1050" localSheetId="1">#REF!</definedName>
    <definedName name="_PR1050">#REF!</definedName>
    <definedName name="_PR278" localSheetId="2">#REF!</definedName>
    <definedName name="_PR278" localSheetId="1">#REF!</definedName>
    <definedName name="_PR278">#REF!</definedName>
    <definedName name="_PR279" localSheetId="2">#REF!</definedName>
    <definedName name="_PR279" localSheetId="1">#REF!</definedName>
    <definedName name="_PR279">#REF!</definedName>
    <definedName name="_PR450" localSheetId="2">#REF!</definedName>
    <definedName name="_PR450" localSheetId="1">#REF!</definedName>
    <definedName name="_PR450">#REF!</definedName>
    <definedName name="_PR709" localSheetId="2">#REF!</definedName>
    <definedName name="_PR709" localSheetId="1">#REF!</definedName>
    <definedName name="_PR709">#REF!</definedName>
    <definedName name="_PR710" localSheetId="2">#REF!</definedName>
    <definedName name="_PR710" localSheetId="1">#REF!</definedName>
    <definedName name="_PR710">#REF!</definedName>
    <definedName name="_PR711" localSheetId="2">#REF!</definedName>
    <definedName name="_PR711" localSheetId="1">#REF!</definedName>
    <definedName name="_PR711">#REF!</definedName>
    <definedName name="_PR719" localSheetId="2">#REF!</definedName>
    <definedName name="_PR719" localSheetId="1">#REF!</definedName>
    <definedName name="_PR719">#REF!</definedName>
    <definedName name="_PR720" localSheetId="2">#REF!</definedName>
    <definedName name="_PR720" localSheetId="1">#REF!</definedName>
    <definedName name="_PR720">#REF!</definedName>
    <definedName name="_PR819" localSheetId="2">#REF!</definedName>
    <definedName name="_PR819" localSheetId="1">#REF!</definedName>
    <definedName name="_PR819">#REF!</definedName>
    <definedName name="_PR947" localSheetId="2">#REF!</definedName>
    <definedName name="_PR947" localSheetId="1">#REF!</definedName>
    <definedName name="_PR947">#REF!</definedName>
    <definedName name="_prg1827">#REF!</definedName>
    <definedName name="_pt101">#REF!</definedName>
    <definedName name="_PT103">#REF!</definedName>
    <definedName name="_PT104">#REF!</definedName>
    <definedName name="_PT107">#REF!</definedName>
    <definedName name="_PT109">#REF!</definedName>
    <definedName name="_PTB10" localSheetId="2">#REF!</definedName>
    <definedName name="_PTB10" localSheetId="1">#REF!</definedName>
    <definedName name="_PTB10">#REF!</definedName>
    <definedName name="_ptc7">#REF!</definedName>
    <definedName name="_ptm6">#REF!</definedName>
    <definedName name="_pu334">#N/A</definedName>
    <definedName name="_pu335">#N/A</definedName>
    <definedName name="_PUE412">#N/A</definedName>
    <definedName name="_PUM334">#REF!</definedName>
    <definedName name="_PUM335">#REF!</definedName>
    <definedName name="_PUM346">#REF!</definedName>
    <definedName name="_pum405">#N/A</definedName>
    <definedName name="_PUM406">#REF!</definedName>
    <definedName name="_PUM412">#REF!</definedName>
    <definedName name="_PUM609">#REF!</definedName>
    <definedName name="_pum969">#N/A</definedName>
    <definedName name="_PUM970">#REF!</definedName>
    <definedName name="_PUT501">#REF!</definedName>
    <definedName name="_PUT701">#REF!</definedName>
    <definedName name="_PVC100">#REF!</definedName>
    <definedName name="_PVC150">#REF!</definedName>
    <definedName name="_PVC50">#REF!</definedName>
    <definedName name="_PVC75">#REF!</definedName>
    <definedName name="_qdm3">#REF!</definedName>
    <definedName name="_QQ2">#N/A</definedName>
    <definedName name="_QUA1">#REF!</definedName>
    <definedName name="_r" localSheetId="8">#REF!</definedName>
    <definedName name="_r" localSheetId="2">#REF!</definedName>
    <definedName name="_r" localSheetId="1">#REF!</definedName>
    <definedName name="_r">#REF!</definedName>
    <definedName name="_r_15" localSheetId="8">#REF!</definedName>
    <definedName name="_r_15">#REF!</definedName>
    <definedName name="_r_4" localSheetId="8">#REF!</definedName>
    <definedName name="_r_4">#REF!</definedName>
    <definedName name="_Rbv1" localSheetId="8">#REF!</definedName>
    <definedName name="_Rbv1" localSheetId="2">#REF!</definedName>
    <definedName name="_Rbv1" localSheetId="1">#REF!</definedName>
    <definedName name="_Rbv1">#REF!</definedName>
    <definedName name="_RC152K04" hidden="1">{#N/A,#N/A,FALSE,"GERAL";#N/A,#N/A,FALSE,"012-96";#N/A,#N/A,FALSE,"018-96";#N/A,#N/A,FALSE,"027-96";#N/A,#N/A,FALSE,"059-96";#N/A,#N/A,FALSE,"076-96";#N/A,#N/A,FALSE,"019-97";#N/A,#N/A,FALSE,"021-97";#N/A,#N/A,FALSE,"022-97";#N/A,#N/A,FALSE,"028-97"}</definedName>
    <definedName name="_RECONF." localSheetId="8">#REF!</definedName>
    <definedName name="_RECONF.">#REF!</definedName>
    <definedName name="_reg1">#REF!</definedName>
    <definedName name="_reg3">#REF!</definedName>
    <definedName name="_reg5">#REF!</definedName>
    <definedName name="_reg7">#REF!</definedName>
    <definedName name="_Regression_Int">1</definedName>
    <definedName name="_RET1" localSheetId="8">#REF!</definedName>
    <definedName name="_RET1" localSheetId="2">[1]Regula!$J$36</definedName>
    <definedName name="_RET1" localSheetId="1">[1]Regula!$J$36</definedName>
    <definedName name="_RET1">#REF!</definedName>
    <definedName name="_rge32">#REF!</definedName>
    <definedName name="_rgp1">#REF!</definedName>
    <definedName name="_rls100100">#REF!</definedName>
    <definedName name="_RP1">#N/A</definedName>
    <definedName name="_S" localSheetId="8">#REF!</definedName>
    <definedName name="_S" localSheetId="2">#REF!</definedName>
    <definedName name="_S" localSheetId="1">#REF!</definedName>
    <definedName name="_S">#REF!</definedName>
    <definedName name="_S_1" localSheetId="8">#REF!</definedName>
    <definedName name="_S_1">#REF!</definedName>
    <definedName name="_S_1_1" localSheetId="8">#REF!</definedName>
    <definedName name="_S_1_1">#REF!</definedName>
    <definedName name="_S_1_1_1">#REF!</definedName>
    <definedName name="_S_1_1_1_1">#REF!</definedName>
    <definedName name="_S_1_1_1_1_1">#REF!</definedName>
    <definedName name="_S_1_1_1_16">#REF!</definedName>
    <definedName name="_S_1_1_16">#REF!</definedName>
    <definedName name="_S_1_14">#N/A</definedName>
    <definedName name="_S_1_16">#REF!</definedName>
    <definedName name="_S_1_16_1">#REF!</definedName>
    <definedName name="_S_10" localSheetId="8">#REF!</definedName>
    <definedName name="_S_10">#REF!</definedName>
    <definedName name="_S_11" localSheetId="8">#REF!</definedName>
    <definedName name="_S_11">#REF!</definedName>
    <definedName name="_S_12" localSheetId="8">#REF!</definedName>
    <definedName name="_S_12">#REF!</definedName>
    <definedName name="_S_13" localSheetId="8">#REF!</definedName>
    <definedName name="_S_13">#REF!</definedName>
    <definedName name="_S_14">#N/A</definedName>
    <definedName name="_S_14_1">#N/A</definedName>
    <definedName name="_S_15" localSheetId="8">#REF!</definedName>
    <definedName name="_S_15">#REF!</definedName>
    <definedName name="_S_16" localSheetId="8">#REF!</definedName>
    <definedName name="_S_16">#REF!</definedName>
    <definedName name="_S_16_1">#REF!</definedName>
    <definedName name="_S_17" localSheetId="8">#REF!</definedName>
    <definedName name="_S_17">#REF!</definedName>
    <definedName name="_S_19" localSheetId="8">#REF!</definedName>
    <definedName name="_S_19">#REF!</definedName>
    <definedName name="_S_2" localSheetId="8">#REF!</definedName>
    <definedName name="_S_2">#REF!</definedName>
    <definedName name="_S_24">#REF!</definedName>
    <definedName name="_S_25" localSheetId="8">#REF!</definedName>
    <definedName name="_S_25">#REF!</definedName>
    <definedName name="_S_26">#REF!</definedName>
    <definedName name="_S_27" localSheetId="8">#REF!</definedName>
    <definedName name="_S_27">#REF!</definedName>
    <definedName name="_S_28" localSheetId="8">#REF!</definedName>
    <definedName name="_S_28">#REF!</definedName>
    <definedName name="_S_29" localSheetId="8">#REF!</definedName>
    <definedName name="_S_29">#REF!</definedName>
    <definedName name="_S_3" localSheetId="8">#REF!</definedName>
    <definedName name="_S_3">#REF!</definedName>
    <definedName name="_S_31" localSheetId="8">#REF!</definedName>
    <definedName name="_S_31">#REF!</definedName>
    <definedName name="_S_4" localSheetId="8">#REF!</definedName>
    <definedName name="_S_4">#REF!</definedName>
    <definedName name="_S_5">#REF!</definedName>
    <definedName name="_S_6">#REF!</definedName>
    <definedName name="_S_7" localSheetId="8">#REF!</definedName>
    <definedName name="_S_7">#REF!</definedName>
    <definedName name="_S_9" localSheetId="8">#REF!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2">#REF!</definedName>
    <definedName name="_SEG1" localSheetId="8">#REF!</definedName>
    <definedName name="_SEG1">#REF!</definedName>
    <definedName name="_seg2">#REF!</definedName>
    <definedName name="_Set1" localSheetId="2">#REF!</definedName>
    <definedName name="_Set1" localSheetId="1">#REF!</definedName>
    <definedName name="_Set1">#REF!</definedName>
    <definedName name="_SET94">#REF!</definedName>
    <definedName name="_SET95">#REF!</definedName>
    <definedName name="_SET96">#REF!</definedName>
    <definedName name="_SET97">#REF!</definedName>
    <definedName name="_SET98">#REF!</definedName>
    <definedName name="_SET99">#REF!</definedName>
    <definedName name="_sip1">#REF!</definedName>
    <definedName name="_SL6">NA()</definedName>
    <definedName name="_Sort" localSheetId="8" hidden="1">#REF!</definedName>
    <definedName name="_Sort" localSheetId="2">#REF!</definedName>
    <definedName name="_Sort" localSheetId="1">#REF!</definedName>
    <definedName name="_Sort">#REF!</definedName>
    <definedName name="_STC04" localSheetId="8">#REF!</definedName>
    <definedName name="_STC04">#REF!</definedName>
    <definedName name="_STC04_10">#REF!</definedName>
    <definedName name="_STC04_12">#REF!</definedName>
    <definedName name="_STC04_9">#REF!</definedName>
    <definedName name="_tab0198">#REF!</definedName>
    <definedName name="_tab1" localSheetId="8">#REF!</definedName>
    <definedName name="_tab1">#REF!</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B1">#REF!</definedName>
    <definedName name="_TB10" localSheetId="8">#REF!</definedName>
    <definedName name="_TB10" localSheetId="2">#REF!</definedName>
    <definedName name="_TB10" localSheetId="1">#REF!</definedName>
    <definedName name="_TB10">#REF!</definedName>
    <definedName name="_tb16">#REF!</definedName>
    <definedName name="_TB163">#REF!</definedName>
    <definedName name="_tb19">#REF!</definedName>
    <definedName name="_TB2">#REF!</definedName>
    <definedName name="_TB262">#REF!</definedName>
    <definedName name="_TB3">#REF!</definedName>
    <definedName name="_TB4">#REF!</definedName>
    <definedName name="_TB5">#REF!</definedName>
    <definedName name="_TB6">#REF!</definedName>
    <definedName name="_tb97" localSheetId="2">#REF!</definedName>
    <definedName name="_tb97" localSheetId="1">#REF!</definedName>
    <definedName name="_tb97">#REF!</definedName>
    <definedName name="_tba20">#REF!</definedName>
    <definedName name="_tbe100">#REF!</definedName>
    <definedName name="_tbe40">#REF!</definedName>
    <definedName name="_tbe50">#REF!</definedName>
    <definedName name="_tbw97" localSheetId="2">#REF!</definedName>
    <definedName name="_tbw97" localSheetId="1">#REF!</definedName>
    <definedName name="_tbw97">#REF!</definedName>
    <definedName name="_tca80">#REF!</definedName>
    <definedName name="_TCB10">#REF!</definedName>
    <definedName name="_TCB4" localSheetId="2">#REF!</definedName>
    <definedName name="_TCB4" localSheetId="1">#REF!</definedName>
    <definedName name="_TCB4">#REF!</definedName>
    <definedName name="_TCB5" localSheetId="8">#REF!</definedName>
    <definedName name="_TCB5" localSheetId="2">#REF!</definedName>
    <definedName name="_TCB5" localSheetId="1">#REF!</definedName>
    <definedName name="_TCB5">#REF!</definedName>
    <definedName name="_tcc4" localSheetId="8">#REF!</definedName>
    <definedName name="_tcc4">#REF!</definedName>
    <definedName name="_TCM30" localSheetId="2">#REF!</definedName>
    <definedName name="_TCM30" localSheetId="1">#REF!</definedName>
    <definedName name="_TCM30">#REF!</definedName>
    <definedName name="_tea20">#REF!</definedName>
    <definedName name="_tea32">#REF!</definedName>
    <definedName name="_TEB4" localSheetId="2">#REF!</definedName>
    <definedName name="_TEB4" localSheetId="1">#REF!</definedName>
    <definedName name="_TEB4">#REF!</definedName>
    <definedName name="_tee100">#REF!</definedName>
    <definedName name="_ter10050">#REF!</definedName>
    <definedName name="_TLB10">#REF!</definedName>
    <definedName name="_TLB5">#REF!</definedName>
    <definedName name="_TLC4">#REF!</definedName>
    <definedName name="_tlf6">#REF!</definedName>
    <definedName name="_TOT1" localSheetId="2">#REF!</definedName>
    <definedName name="_TOT1" localSheetId="1">#REF!</definedName>
    <definedName name="_TOT1">#REF!</definedName>
    <definedName name="_tot10">#REF!</definedName>
    <definedName name="_tot11">#REF!</definedName>
    <definedName name="_tot12">#REF!</definedName>
    <definedName name="_tot13">#REF!</definedName>
    <definedName name="_tot14">#REF!</definedName>
    <definedName name="_tot15">#REF!</definedName>
    <definedName name="_tot16">#REF!</definedName>
    <definedName name="_tot17">#REF!</definedName>
    <definedName name="_tot18">#REF!</definedName>
    <definedName name="_tot19">#REF!</definedName>
    <definedName name="_TOT2" localSheetId="2">#REF!</definedName>
    <definedName name="_TOT2" localSheetId="1">#REF!</definedName>
    <definedName name="_TOT2">#REF!</definedName>
    <definedName name="_tot20">#REF!</definedName>
    <definedName name="_TOT3" localSheetId="2">#REF!</definedName>
    <definedName name="_TOT3" localSheetId="1">#REF!</definedName>
    <definedName name="_TOT3">#REF!</definedName>
    <definedName name="_TOT4" localSheetId="2">#REF!</definedName>
    <definedName name="_TOT4" localSheetId="1">#REF!</definedName>
    <definedName name="_TOT4">#REF!</definedName>
    <definedName name="_TOT5" localSheetId="2">#REF!</definedName>
    <definedName name="_TOT5" localSheetId="1">#REF!</definedName>
    <definedName name="_TOT5">#REF!</definedName>
    <definedName name="_TOT6" localSheetId="2">#REF!</definedName>
    <definedName name="_TOT6" localSheetId="1">#REF!</definedName>
    <definedName name="_TOT6">#REF!</definedName>
    <definedName name="_TOT7" localSheetId="2">#REF!</definedName>
    <definedName name="_TOT7" localSheetId="1">#REF!</definedName>
    <definedName name="_TOT7">#REF!</definedName>
    <definedName name="_tot8">#REF!</definedName>
    <definedName name="_tot9">#REF!</definedName>
    <definedName name="_TP10" localSheetId="8">#REF!</definedName>
    <definedName name="_TP10">#REF!</definedName>
    <definedName name="_TP5" localSheetId="8">#REF!</definedName>
    <definedName name="_TP5">#REF!</definedName>
    <definedName name="_TSD2" localSheetId="2">#REF!</definedName>
    <definedName name="_TSD2" localSheetId="1">#REF!</definedName>
    <definedName name="_TSD2">#REF!</definedName>
    <definedName name="_tt1" localSheetId="8">'Mapa+Binômio'!_tt1</definedName>
    <definedName name="_tt1">#N/A</definedName>
    <definedName name="_TT10">#REF!</definedName>
    <definedName name="_TT100">#REF!</definedName>
    <definedName name="_TT101">#REF!</definedName>
    <definedName name="_TT102">#REF!</definedName>
    <definedName name="_TT103">#REF!</definedName>
    <definedName name="_TT104">#REF!</definedName>
    <definedName name="_TT105">#REF!</definedName>
    <definedName name="_TT106">#REF!</definedName>
    <definedName name="_TT107">#REF!</definedName>
    <definedName name="_TT108">#REF!</definedName>
    <definedName name="_TT109">#REF!</definedName>
    <definedName name="_TT11">#REF!</definedName>
    <definedName name="_TT110">#REF!</definedName>
    <definedName name="_TT111">#REF!</definedName>
    <definedName name="_TT112">#REF!</definedName>
    <definedName name="_TT113">#REF!</definedName>
    <definedName name="_TT114">#REF!</definedName>
    <definedName name="_TT115">#REF!</definedName>
    <definedName name="_TT116">#REF!</definedName>
    <definedName name="_TT117">#REF!</definedName>
    <definedName name="_TT118">#REF!</definedName>
    <definedName name="_TT119">#REF!</definedName>
    <definedName name="_TT12">#REF!</definedName>
    <definedName name="_TT120">#REF!</definedName>
    <definedName name="_TT121">#REF!</definedName>
    <definedName name="_TT122">#REF!</definedName>
    <definedName name="_TT123">#REF!</definedName>
    <definedName name="_TT124">#REF!</definedName>
    <definedName name="_TT125">#REF!</definedName>
    <definedName name="_TT126">#REF!</definedName>
    <definedName name="_TT127">#REF!</definedName>
    <definedName name="_TT128">#REF!</definedName>
    <definedName name="_TT129">#REF!</definedName>
    <definedName name="_TT13">#REF!</definedName>
    <definedName name="_TT130">#REF!</definedName>
    <definedName name="_TT131">#REF!</definedName>
    <definedName name="_TT132">#REF!</definedName>
    <definedName name="_TT133">#REF!</definedName>
    <definedName name="_TT134">#REF!</definedName>
    <definedName name="_TT135">#REF!</definedName>
    <definedName name="_TT136">#REF!</definedName>
    <definedName name="_TT137">#REF!</definedName>
    <definedName name="_TT138">#REF!</definedName>
    <definedName name="_TT139">#REF!</definedName>
    <definedName name="_TT14">#REF!</definedName>
    <definedName name="_TT140">#REF!</definedName>
    <definedName name="_TT141">#REF!</definedName>
    <definedName name="_TT142">#REF!</definedName>
    <definedName name="_TT15">#REF!</definedName>
    <definedName name="_TT16">#REF!</definedName>
    <definedName name="_TT17">#REF!</definedName>
    <definedName name="_TT18">#REF!</definedName>
    <definedName name="_TT19">#REF!</definedName>
    <definedName name="_TT2">#REF!</definedName>
    <definedName name="_TT20">#REF!</definedName>
    <definedName name="_TT21">#REF!</definedName>
    <definedName name="_TT22">#REF!</definedName>
    <definedName name="_tt23">#REF!</definedName>
    <definedName name="_TT24">#REF!</definedName>
    <definedName name="_TT25">#REF!</definedName>
    <definedName name="_TT26">#REF!</definedName>
    <definedName name="_TT27">#REF!</definedName>
    <definedName name="_TT28">#REF!</definedName>
    <definedName name="_tt288">#REF!</definedName>
    <definedName name="_TT29">#REF!</definedName>
    <definedName name="_TT3">#REF!</definedName>
    <definedName name="_TT30">#REF!</definedName>
    <definedName name="_tt300">#REF!</definedName>
    <definedName name="_TT31">#REF!</definedName>
    <definedName name="_TT32">#REF!</definedName>
    <definedName name="_tt322">#REF!</definedName>
    <definedName name="_TT33">#REF!</definedName>
    <definedName name="_TT34">#REF!</definedName>
    <definedName name="_TT35">#REF!</definedName>
    <definedName name="_TT36">#REF!</definedName>
    <definedName name="_TT37">#REF!</definedName>
    <definedName name="_TT38">#REF!</definedName>
    <definedName name="_TT39">#REF!</definedName>
    <definedName name="_TT4">#REF!</definedName>
    <definedName name="_TT40">#REF!</definedName>
    <definedName name="_TT41">#REF!</definedName>
    <definedName name="_TT42">#REF!</definedName>
    <definedName name="_TT43">#REF!</definedName>
    <definedName name="_TT44">#REF!</definedName>
    <definedName name="_TT45">#REF!</definedName>
    <definedName name="_TT46">#REF!</definedName>
    <definedName name="_TT47">#REF!</definedName>
    <definedName name="_TT48">#REF!</definedName>
    <definedName name="_TT49">#REF!</definedName>
    <definedName name="_TT5">#REF!</definedName>
    <definedName name="_TT50">#REF!</definedName>
    <definedName name="_TT51">#REF!</definedName>
    <definedName name="_TT52">#REF!</definedName>
    <definedName name="_TT53">#REF!</definedName>
    <definedName name="_TT54">#REF!</definedName>
    <definedName name="_TT55">#REF!</definedName>
    <definedName name="_TT56">#REF!</definedName>
    <definedName name="_TT57">#REF!</definedName>
    <definedName name="_TT58">#REF!</definedName>
    <definedName name="_TT59">#REF!</definedName>
    <definedName name="_TT6">#REF!</definedName>
    <definedName name="_TT60">#REF!</definedName>
    <definedName name="_TT61">#REF!</definedName>
    <definedName name="_TT62">#REF!</definedName>
    <definedName name="_TT63">#REF!</definedName>
    <definedName name="_TT64">#REF!</definedName>
    <definedName name="_TT65">#REF!</definedName>
    <definedName name="_TT66">#REF!</definedName>
    <definedName name="_TT67">#REF!</definedName>
    <definedName name="_TT68">#REF!</definedName>
    <definedName name="_TT69">#REF!</definedName>
    <definedName name="_TT7">#REF!</definedName>
    <definedName name="_TT70">#REF!</definedName>
    <definedName name="_TT71">#REF!</definedName>
    <definedName name="_TT72">#REF!</definedName>
    <definedName name="_TT73">#REF!</definedName>
    <definedName name="_TT74">#REF!</definedName>
    <definedName name="_TT75">#REF!</definedName>
    <definedName name="_TT76">#REF!</definedName>
    <definedName name="_TT77">#REF!</definedName>
    <definedName name="_TT78">#REF!</definedName>
    <definedName name="_TT79">#REF!</definedName>
    <definedName name="_TT8">#REF!</definedName>
    <definedName name="_TT80">#REF!</definedName>
    <definedName name="_TT81">#REF!</definedName>
    <definedName name="_TT82">#REF!</definedName>
    <definedName name="_TT83">#REF!</definedName>
    <definedName name="_TT84">#REF!</definedName>
    <definedName name="_TT85">#REF!</definedName>
    <definedName name="_TT86">#REF!</definedName>
    <definedName name="_TT87">#REF!</definedName>
    <definedName name="_TT88">#REF!</definedName>
    <definedName name="_TT89">#REF!</definedName>
    <definedName name="_TT9">#REF!</definedName>
    <definedName name="_TT90">#REF!</definedName>
    <definedName name="_TT91">#REF!</definedName>
    <definedName name="_TT92">#REF!</definedName>
    <definedName name="_TT93">#REF!</definedName>
    <definedName name="_TT94">#REF!</definedName>
    <definedName name="_TT95">#REF!</definedName>
    <definedName name="_TT96">#REF!</definedName>
    <definedName name="_TT97">#REF!</definedName>
    <definedName name="_TT98">#REF!</definedName>
    <definedName name="_TT99">#REF!</definedName>
    <definedName name="_tub10012">#REF!</definedName>
    <definedName name="_tub10015">#REF!</definedName>
    <definedName name="_tub10020">#REF!</definedName>
    <definedName name="_tub4012">#REF!</definedName>
    <definedName name="_tub5012">#REF!</definedName>
    <definedName name="_tub5015">#REF!</definedName>
    <definedName name="_tub5020">#REF!</definedName>
    <definedName name="_tub7512">#REF!</definedName>
    <definedName name="_tub7515">#REF!</definedName>
    <definedName name="_tub7520">#REF!</definedName>
    <definedName name="_VBF1">#REF!</definedName>
    <definedName name="_VE1">#REF!</definedName>
    <definedName name="_VO1">#REF!</definedName>
    <definedName name="_VR1">#REF!</definedName>
    <definedName name="_VV9" localSheetId="8">#REF!</definedName>
    <definedName name="_VV9">#REF!</definedName>
    <definedName name="_wrn.pendencias" hidden="1">{#N/A,#N/A,FALSE,"GERAL";#N/A,#N/A,FALSE,"012-96";#N/A,#N/A,FALSE,"018-96";#N/A,#N/A,FALSE,"027-96";#N/A,#N/A,FALSE,"059-96";#N/A,#N/A,FALSE,"076-96";#N/A,#N/A,FALSE,"019-97";#N/A,#N/A,FALSE,"021-97";#N/A,#N/A,FALSE,"022-97";#N/A,#N/A,FALSE,"028-97"}</definedName>
    <definedName name="_WWW1" hidden="1">{#N/A,#N/A,FALSE,"QD_F1 Invest Detalhado";#N/A,#N/A,FALSE,"QD_F3 Invest_Comparado";#N/A,#N/A,FALSE,"QD_B Trafego";#N/A,#N/A,FALSE,"QD_D0 Custos Operacionais";#N/A,#N/A,FALSE,"QD_C Receita";#N/A,#N/A,FALSE,"QD_D Custos";#N/A,#N/A,FALSE,"QD_E Resultado";#N/A,#N/A,FALSE,"QD_G Fluxo Caixa"}</definedName>
    <definedName name="_x">#REF!</definedName>
    <definedName name="_x_1">#REF!</definedName>
    <definedName name="_x_10">#REF!</definedName>
    <definedName name="_x_10_1">#REF!</definedName>
    <definedName name="_x_11" localSheetId="8">#REF!</definedName>
    <definedName name="_x_11">#REF!</definedName>
    <definedName name="_x_12" localSheetId="8">#REF!</definedName>
    <definedName name="_x_12">#REF!</definedName>
    <definedName name="_x_12_1">#REF!</definedName>
    <definedName name="_x_13" localSheetId="8">#REF!</definedName>
    <definedName name="_x_13">#REF!</definedName>
    <definedName name="_x_15" localSheetId="8">#REF!</definedName>
    <definedName name="_x_15">#REF!</definedName>
    <definedName name="_x_16" localSheetId="8">#REF!</definedName>
    <definedName name="_x_16">#REF!</definedName>
    <definedName name="_x_17" localSheetId="8">#REF!</definedName>
    <definedName name="_x_17">#REF!</definedName>
    <definedName name="_x_19" localSheetId="8">#REF!</definedName>
    <definedName name="_x_19">#REF!</definedName>
    <definedName name="_x_2" localSheetId="8">#REF!</definedName>
    <definedName name="_x_2">#REF!</definedName>
    <definedName name="_x_28" localSheetId="8">#REF!</definedName>
    <definedName name="_x_28">#REF!</definedName>
    <definedName name="_x_3" localSheetId="8">#REF!</definedName>
    <definedName name="_x_3">#REF!</definedName>
    <definedName name="_x_3_1">#REF!</definedName>
    <definedName name="_x_4" localSheetId="8">#REF!</definedName>
    <definedName name="_x_4">#REF!</definedName>
    <definedName name="_x_7" localSheetId="8">#REF!</definedName>
    <definedName name="_x_7">#REF!</definedName>
    <definedName name="_x_9" localSheetId="8">#REF!</definedName>
    <definedName name="_x_9">#REF!</definedName>
    <definedName name="_x_9_1">#REF!</definedName>
    <definedName name="_xlcn.WorksheetConnection_ABCA2I127">#REF!</definedName>
    <definedName name="_YE006">#REF!</definedName>
    <definedName name="_YE007">#REF!</definedName>
    <definedName name="_YE016">#REF!</definedName>
    <definedName name="_YE107">#REF!</definedName>
    <definedName name="_YE108">#REF!</definedName>
    <definedName name="_YE110">#REF!</definedName>
    <definedName name="_YE111">#REF!</definedName>
    <definedName name="_YE113">#REF!</definedName>
    <definedName name="_YE114">#REF!</definedName>
    <definedName name="_YE116">#REF!</definedName>
    <definedName name="_YE117">#REF!</definedName>
    <definedName name="_YE119">#REF!</definedName>
    <definedName name="_YE123">#REF!</definedName>
    <definedName name="_YE315">#REF!</definedName>
    <definedName name="_YE400">#REF!</definedName>
    <definedName name="_YE404">#REF!</definedName>
    <definedName name="_YE408">#REF!</definedName>
    <definedName name="_YE507">#REF!</definedName>
    <definedName name="_z">#REF!</definedName>
    <definedName name="_z_1" localSheetId="8">#REF!</definedName>
    <definedName name="_z_1">#REF!</definedName>
    <definedName name="_z_10">#REF!</definedName>
    <definedName name="_z_10_1">#REF!</definedName>
    <definedName name="_z_11" localSheetId="8">#REF!</definedName>
    <definedName name="_z_11">#REF!</definedName>
    <definedName name="_z_12" localSheetId="8">#REF!</definedName>
    <definedName name="_z_12">#REF!</definedName>
    <definedName name="_z_12_1">#REF!</definedName>
    <definedName name="_z_13" localSheetId="8">#REF!</definedName>
    <definedName name="_z_13">#REF!</definedName>
    <definedName name="_z_15" localSheetId="8">#REF!</definedName>
    <definedName name="_z_15">#REF!</definedName>
    <definedName name="_z_16" localSheetId="8">#REF!</definedName>
    <definedName name="_z_16">#REF!</definedName>
    <definedName name="_z_17" localSheetId="8">#REF!</definedName>
    <definedName name="_z_17">#REF!</definedName>
    <definedName name="_z_19" localSheetId="8">#REF!</definedName>
    <definedName name="_z_19">#REF!</definedName>
    <definedName name="_z_2" localSheetId="8">#REF!</definedName>
    <definedName name="_z_2">#REF!</definedName>
    <definedName name="_z_28" localSheetId="8">#REF!</definedName>
    <definedName name="_z_28">#REF!</definedName>
    <definedName name="_z_3" localSheetId="8">#REF!</definedName>
    <definedName name="_z_3">#REF!</definedName>
    <definedName name="_z_3_1">#REF!</definedName>
    <definedName name="_z_4" localSheetId="8">#REF!</definedName>
    <definedName name="_z_4">#REF!</definedName>
    <definedName name="_z_7" localSheetId="8">#REF!</definedName>
    <definedName name="_z_7">#REF!</definedName>
    <definedName name="_z_9" localSheetId="8">#REF!</definedName>
    <definedName name="_z_9">#REF!</definedName>
    <definedName name="_z_9_1">#REF!</definedName>
    <definedName name="a" localSheetId="8">#REF!</definedName>
    <definedName name="A" localSheetId="2">#REF!</definedName>
    <definedName name="A" localSheetId="1">#REF!</definedName>
    <definedName name="A">#REF!</definedName>
    <definedName name="A.8.301.03">#REF!</definedName>
    <definedName name="A\SFGDGD">#N/A</definedName>
    <definedName name="A__1">#REF!</definedName>
    <definedName name="A__1_1">#REF!</definedName>
    <definedName name="A__2">#REF!</definedName>
    <definedName name="A__2_1">#REF!</definedName>
    <definedName name="A__3">#REF!</definedName>
    <definedName name="A__3_1">#REF!</definedName>
    <definedName name="A__4">#REF!</definedName>
    <definedName name="A__4_1">#REF!</definedName>
    <definedName name="A__5">#REF!</definedName>
    <definedName name="A__5_1">#REF!</definedName>
    <definedName name="A__6">#REF!</definedName>
    <definedName name="A__6_1">#REF!</definedName>
    <definedName name="A_1" localSheetId="8">#REF!</definedName>
    <definedName name="A_1">#REF!</definedName>
    <definedName name="A_1_1">#REF!</definedName>
    <definedName name="A_10">#N/A</definedName>
    <definedName name="A_11">#N/A</definedName>
    <definedName name="A_12">#N/A</definedName>
    <definedName name="A_13">#N/A</definedName>
    <definedName name="A_14">#N/A</definedName>
    <definedName name="A_15">#N/A</definedName>
    <definedName name="A_16">#N/A</definedName>
    <definedName name="A_17">#N/A</definedName>
    <definedName name="A_18">#N/A</definedName>
    <definedName name="A_2">#N/A</definedName>
    <definedName name="A_2_1">#REF!</definedName>
    <definedName name="a_25" localSheetId="8">#REF!</definedName>
    <definedName name="a_25">#REF!</definedName>
    <definedName name="A_3">#REF!</definedName>
    <definedName name="A_3_1">#REF!</definedName>
    <definedName name="a_4" localSheetId="2">#REF!</definedName>
    <definedName name="a_4" localSheetId="1">#REF!</definedName>
    <definedName name="a_4">#REF!</definedName>
    <definedName name="A_5">#N/A</definedName>
    <definedName name="A_6">NA()</definedName>
    <definedName name="A_7">#N/A</definedName>
    <definedName name="A_8">#N/A</definedName>
    <definedName name="A_9">#N/A</definedName>
    <definedName name="A_km">#REF!</definedName>
    <definedName name="A0.333.17">#REF!</definedName>
    <definedName name="A0.333.18">#REF!</definedName>
    <definedName name="a000">#REF!</definedName>
    <definedName name="a000100a">#REF!</definedName>
    <definedName name="a000105a">#REF!</definedName>
    <definedName name="a000106a">#REF!</definedName>
    <definedName name="a000107a">#REF!</definedName>
    <definedName name="a000108a">#REF!</definedName>
    <definedName name="a000140a">#REF!</definedName>
    <definedName name="a000141a">#REF!</definedName>
    <definedName name="a000150a">#REF!</definedName>
    <definedName name="a000160a">#REF!</definedName>
    <definedName name="a000190a">#REF!</definedName>
    <definedName name="a000191a">#REF!</definedName>
    <definedName name="a000200a">#REF!</definedName>
    <definedName name="a000203a">#REF!</definedName>
    <definedName name="a000205a">#REF!</definedName>
    <definedName name="a000206a">#REF!</definedName>
    <definedName name="a000207a">#REF!</definedName>
    <definedName name="a000208a">#REF!</definedName>
    <definedName name="a000240a">#REF!</definedName>
    <definedName name="a000241a">#REF!</definedName>
    <definedName name="a000250a">#REF!</definedName>
    <definedName name="a000260a">#REF!</definedName>
    <definedName name="a000290a">#REF!</definedName>
    <definedName name="a000291a">#REF!</definedName>
    <definedName name="a001e">#REF!</definedName>
    <definedName name="a001i">#REF!</definedName>
    <definedName name="a001p">#REF!</definedName>
    <definedName name="a002e">#REF!</definedName>
    <definedName name="a002i">#REF!</definedName>
    <definedName name="a002p">#REF!</definedName>
    <definedName name="a003e">#REF!</definedName>
    <definedName name="a003i">#REF!</definedName>
    <definedName name="a003p">#REF!</definedName>
    <definedName name="a004e">#REF!</definedName>
    <definedName name="a004i">#REF!</definedName>
    <definedName name="a004p">#REF!</definedName>
    <definedName name="a005e">#REF!</definedName>
    <definedName name="a005i">#REF!</definedName>
    <definedName name="a005p">#REF!</definedName>
    <definedName name="a007e">#REF!</definedName>
    <definedName name="a007i">#REF!</definedName>
    <definedName name="a007p">#REF!</definedName>
    <definedName name="a009e">#REF!</definedName>
    <definedName name="a009i">#REF!</definedName>
    <definedName name="a009p">#REF!</definedName>
    <definedName name="a010200a">#REF!</definedName>
    <definedName name="a010e">#REF!</definedName>
    <definedName name="a010i">#REF!</definedName>
    <definedName name="a010p">#REF!</definedName>
    <definedName name="a011290a">#REF!</definedName>
    <definedName name="a011291a">#REF!</definedName>
    <definedName name="a011e">#REF!</definedName>
    <definedName name="a011i">#REF!</definedName>
    <definedName name="a011p">#REF!</definedName>
    <definedName name="a012e">#REF!</definedName>
    <definedName name="a012i">#REF!</definedName>
    <definedName name="a012p">#REF!</definedName>
    <definedName name="a013e">#REF!</definedName>
    <definedName name="a013i">#REF!</definedName>
    <definedName name="a013p">#REF!</definedName>
    <definedName name="a014e">#REF!</definedName>
    <definedName name="a014p">#REF!</definedName>
    <definedName name="a016e">#REF!</definedName>
    <definedName name="a016p">#REF!</definedName>
    <definedName name="a017e">#REF!</definedName>
    <definedName name="a017p">#REF!</definedName>
    <definedName name="a018e">#REF!</definedName>
    <definedName name="a018p">#REF!</definedName>
    <definedName name="a019e">#REF!</definedName>
    <definedName name="a019p">#REF!</definedName>
    <definedName name="a020170a">#REF!</definedName>
    <definedName name="a020270a">#REF!</definedName>
    <definedName name="a020e">#REF!</definedName>
    <definedName name="a020p">#REF!</definedName>
    <definedName name="a021e">#REF!</definedName>
    <definedName name="a021p">#REF!</definedName>
    <definedName name="a022e">#REF!</definedName>
    <definedName name="a022i">#REF!</definedName>
    <definedName name="a022p">#REF!</definedName>
    <definedName name="a023e">#REF!</definedName>
    <definedName name="a023p">#REF!</definedName>
    <definedName name="a024e">#REF!</definedName>
    <definedName name="a024i">#REF!</definedName>
    <definedName name="a024p">#REF!</definedName>
    <definedName name="a025e">#REF!</definedName>
    <definedName name="a025p">#REF!</definedName>
    <definedName name="a026e">#REF!</definedName>
    <definedName name="a026p">#REF!</definedName>
    <definedName name="a027e">#REF!</definedName>
    <definedName name="a027p">#REF!</definedName>
    <definedName name="a028e">#REF!</definedName>
    <definedName name="a028p">#REF!</definedName>
    <definedName name="a029e">#REF!</definedName>
    <definedName name="a029p">#REF!</definedName>
    <definedName name="a030100a">#REF!</definedName>
    <definedName name="a030200a">#REF!</definedName>
    <definedName name="a030300a">#REF!</definedName>
    <definedName name="a030e">#REF!</definedName>
    <definedName name="a030p">#REF!</definedName>
    <definedName name="a031e">#REF!</definedName>
    <definedName name="a031p">#REF!</definedName>
    <definedName name="a032e">#REF!</definedName>
    <definedName name="a032i">#REF!</definedName>
    <definedName name="a032p">#REF!</definedName>
    <definedName name="a033e">#REF!</definedName>
    <definedName name="a033i">#REF!</definedName>
    <definedName name="a033p">#REF!</definedName>
    <definedName name="a036e">#REF!</definedName>
    <definedName name="a036p">#REF!</definedName>
    <definedName name="a037e">#REF!</definedName>
    <definedName name="a037p">#REF!</definedName>
    <definedName name="a038e">#REF!</definedName>
    <definedName name="a038p">#REF!</definedName>
    <definedName name="a041e">#REF!</definedName>
    <definedName name="a041p">#REF!</definedName>
    <definedName name="a057e">#REF!</definedName>
    <definedName name="a057p">#REF!</definedName>
    <definedName name="a059e">#REF!</definedName>
    <definedName name="a059p">#REF!</definedName>
    <definedName name="a063e">#REF!</definedName>
    <definedName name="a063p">#REF!</definedName>
    <definedName name="a065e">#REF!</definedName>
    <definedName name="a065p">#REF!</definedName>
    <definedName name="a067e">#REF!</definedName>
    <definedName name="a067p">#REF!</definedName>
    <definedName name="a070e">#REF!</definedName>
    <definedName name="a070p">#REF!</definedName>
    <definedName name="a071600a">#REF!</definedName>
    <definedName name="a071700a">#REF!</definedName>
    <definedName name="a073e">#REF!</definedName>
    <definedName name="a073p">#REF!</definedName>
    <definedName name="a075e">#REF!</definedName>
    <definedName name="a075p">#REF!</definedName>
    <definedName name="a083e">#REF!</definedName>
    <definedName name="a083p">#REF!</definedName>
    <definedName name="a084e">#REF!</definedName>
    <definedName name="a084p">#REF!</definedName>
    <definedName name="a086e">#REF!</definedName>
    <definedName name="a086i">#REF!</definedName>
    <definedName name="a086p">#REF!</definedName>
    <definedName name="a087e">#REF!</definedName>
    <definedName name="a087p">#REF!</definedName>
    <definedName name="a088e">#REF!</definedName>
    <definedName name="a088p">#REF!</definedName>
    <definedName name="a089e">#REF!</definedName>
    <definedName name="a089p">#REF!</definedName>
    <definedName name="a090101a">#REF!</definedName>
    <definedName name="a090151a">#REF!</definedName>
    <definedName name="a090201a">#REF!</definedName>
    <definedName name="a090251a">#REF!</definedName>
    <definedName name="a090301a">#REF!</definedName>
    <definedName name="a090351a">#REF!</definedName>
    <definedName name="a090401a">#REF!</definedName>
    <definedName name="a090451a">#REF!</definedName>
    <definedName name="a090501a">#REF!</definedName>
    <definedName name="a090551a">#REF!</definedName>
    <definedName name="a090601a">#REF!</definedName>
    <definedName name="a090651a">#REF!</definedName>
    <definedName name="a090701a">#REF!</definedName>
    <definedName name="a090751a">#REF!</definedName>
    <definedName name="a090801a">#REF!</definedName>
    <definedName name="a090851a">#REF!</definedName>
    <definedName name="a090901a">#REF!</definedName>
    <definedName name="a090951a">#REF!</definedName>
    <definedName name="a090e">#REF!</definedName>
    <definedName name="a090p">#REF!</definedName>
    <definedName name="a091001a">#REF!</definedName>
    <definedName name="a091051a">#REF!</definedName>
    <definedName name="a091101a">#REF!</definedName>
    <definedName name="a091151a">#REF!</definedName>
    <definedName name="a091201a">#REF!</definedName>
    <definedName name="a091251a">#REF!</definedName>
    <definedName name="a091301a">#REF!</definedName>
    <definedName name="a091351a">#REF!</definedName>
    <definedName name="a091e">#REF!</definedName>
    <definedName name="a091p">#REF!</definedName>
    <definedName name="a092e">#REF!</definedName>
    <definedName name="a092p">#REF!</definedName>
    <definedName name="a093e">#REF!</definedName>
    <definedName name="a093p">#REF!</definedName>
    <definedName name="a094e">#REF!</definedName>
    <definedName name="a094p">#REF!</definedName>
    <definedName name="a095e">#REF!</definedName>
    <definedName name="a095p">#REF!</definedName>
    <definedName name="a096100a">#REF!</definedName>
    <definedName name="a096200a">#REF!</definedName>
    <definedName name="a096300a">#REF!</definedName>
    <definedName name="a096400a">#REF!</definedName>
    <definedName name="a096e">#REF!</definedName>
    <definedName name="a096p">#REF!</definedName>
    <definedName name="a097e">#REF!</definedName>
    <definedName name="a097p">#REF!</definedName>
    <definedName name="a098e">#REF!</definedName>
    <definedName name="a098i">#REF!</definedName>
    <definedName name="a098p">#REF!</definedName>
    <definedName name="a099906a">#REF!</definedName>
    <definedName name="a099e">#REF!</definedName>
    <definedName name="a099p">#REF!</definedName>
    <definedName name="A1.401.00">#REF!</definedName>
    <definedName name="A1.930.00">#REF!</definedName>
    <definedName name="a100e">#REF!</definedName>
    <definedName name="a100i">#REF!</definedName>
    <definedName name="a100p">#REF!</definedName>
    <definedName name="a101e">#REF!</definedName>
    <definedName name="a101p">#REF!</definedName>
    <definedName name="a102e">#REF!</definedName>
    <definedName name="a102p">#REF!</definedName>
    <definedName name="a103e">#REF!</definedName>
    <definedName name="a103p">#REF!</definedName>
    <definedName name="a105e">#REF!</definedName>
    <definedName name="a105p">#REF!</definedName>
    <definedName name="a108e">#REF!</definedName>
    <definedName name="a108p">#REF!</definedName>
    <definedName name="a109e">#REF!</definedName>
    <definedName name="a109p">#REF!</definedName>
    <definedName name="a110001a">#REF!</definedName>
    <definedName name="a110002a">#REF!</definedName>
    <definedName name="a110501a">#REF!</definedName>
    <definedName name="a110502a">#REF!</definedName>
    <definedName name="a110e">#REF!</definedName>
    <definedName name="a110p">#REF!</definedName>
    <definedName name="a111100a">#REF!</definedName>
    <definedName name="a111101a">#REF!</definedName>
    <definedName name="a112001a">#REF!</definedName>
    <definedName name="a115001a">#REF!</definedName>
    <definedName name="a115002a">#REF!</definedName>
    <definedName name="a115501a">#REF!</definedName>
    <definedName name="a115551a">#REF!</definedName>
    <definedName name="a117001a">#REF!</definedName>
    <definedName name="a117002a">#REF!</definedName>
    <definedName name="a117003a">#REF!</definedName>
    <definedName name="a120001a">#REF!</definedName>
    <definedName name="a120002a">#REF!</definedName>
    <definedName name="a120004a">#REF!</definedName>
    <definedName name="a139002a">#REF!</definedName>
    <definedName name="a139003a">#REF!</definedName>
    <definedName name="a139052a">#REF!</definedName>
    <definedName name="a139053a">#REF!</definedName>
    <definedName name="a139102a">#REF!</definedName>
    <definedName name="a139152a">#REF!</definedName>
    <definedName name="a139501a">#REF!</definedName>
    <definedName name="a139502a">#REF!</definedName>
    <definedName name="a139551a">#REF!</definedName>
    <definedName name="a139552a">#REF!</definedName>
    <definedName name="a139601a">#REF!</definedName>
    <definedName name="a139602a">#REF!</definedName>
    <definedName name="a139702a">#REF!</definedName>
    <definedName name="a139752a">#REF!</definedName>
    <definedName name="a139802a">#REF!</definedName>
    <definedName name="a139852a">#REF!</definedName>
    <definedName name="a14.1.18" localSheetId="8">#REF!</definedName>
    <definedName name="a14.1.18">#REF!</definedName>
    <definedName name="a140101a">#REF!</definedName>
    <definedName name="a140201a">#REF!</definedName>
    <definedName name="a140301a">#REF!</definedName>
    <definedName name="a140401a">#REF!</definedName>
    <definedName name="a140701a">#REF!</definedName>
    <definedName name="a140751a">#REF!</definedName>
    <definedName name="a140801a">#REF!</definedName>
    <definedName name="a140851a">#REF!</definedName>
    <definedName name="a141001a">#REF!</definedName>
    <definedName name="a141051a">#REF!</definedName>
    <definedName name="a141201a">#REF!</definedName>
    <definedName name="a141251a">#REF!</definedName>
    <definedName name="a141501a">#REF!</definedName>
    <definedName name="a141551a">#REF!</definedName>
    <definedName name="a141801a">#REF!</definedName>
    <definedName name="a141851a">#REF!</definedName>
    <definedName name="a142201a">#REF!</definedName>
    <definedName name="a142251a">#REF!</definedName>
    <definedName name="a142300a">#REF!</definedName>
    <definedName name="a142350a">#REF!</definedName>
    <definedName name="a142400a">#REF!</definedName>
    <definedName name="a142450a">#REF!</definedName>
    <definedName name="a145001a">#REF!</definedName>
    <definedName name="a151210a">#REF!</definedName>
    <definedName name="a151260a">#REF!</definedName>
    <definedName name="a151510a">#REF!</definedName>
    <definedName name="a151560a">#REF!</definedName>
    <definedName name="a158001a">#REF!</definedName>
    <definedName name="a158002a">#REF!</definedName>
    <definedName name="a158003a">#REF!</definedName>
    <definedName name="a160301a">#REF!</definedName>
    <definedName name="a160351a">#REF!</definedName>
    <definedName name="a160401a">#REF!</definedName>
    <definedName name="a160451a">#REF!</definedName>
    <definedName name="a160601a">#REF!</definedName>
    <definedName name="a160651a">#REF!</definedName>
    <definedName name="a162001a">#REF!</definedName>
    <definedName name="a165300a">#REF!</definedName>
    <definedName name="a165350a">#REF!</definedName>
    <definedName name="a165400a">#REF!</definedName>
    <definedName name="a165450a">#REF!</definedName>
    <definedName name="a165600a">#REF!</definedName>
    <definedName name="a165650a">#REF!</definedName>
    <definedName name="a165700a">#REF!</definedName>
    <definedName name="a165750a">#REF!</definedName>
    <definedName name="a170000a">#REF!</definedName>
    <definedName name="a170050a">#REF!</definedName>
    <definedName name="a172000a">#REF!</definedName>
    <definedName name="a172001a">#REF!</definedName>
    <definedName name="a172002a">#REF!</definedName>
    <definedName name="a172050a">#REF!</definedName>
    <definedName name="a172051a">#REF!</definedName>
    <definedName name="a172052a">#REF!</definedName>
    <definedName name="a172501a">#REF!</definedName>
    <definedName name="a172551a">#REF!</definedName>
    <definedName name="a173000a">#REF!</definedName>
    <definedName name="a173001a">#REF!</definedName>
    <definedName name="a173002a">#REF!</definedName>
    <definedName name="a173050a">#REF!</definedName>
    <definedName name="a173051a">#REF!</definedName>
    <definedName name="a173052a">#REF!</definedName>
    <definedName name="a173501a">#REF!</definedName>
    <definedName name="a173502a">#REF!</definedName>
    <definedName name="a173551a">#REF!</definedName>
    <definedName name="a173552a">#REF!</definedName>
    <definedName name="a173901a">#REF!</definedName>
    <definedName name="a173951a">#REF!</definedName>
    <definedName name="a174001a">#REF!</definedName>
    <definedName name="a174051a">#REF!</definedName>
    <definedName name="a174101a">#REF!</definedName>
    <definedName name="a174151a">#REF!</definedName>
    <definedName name="a174501a">#REF!</definedName>
    <definedName name="a174551a">#REF!</definedName>
    <definedName name="a174601a">#REF!</definedName>
    <definedName name="a174651a">#REF!</definedName>
    <definedName name="a174701a">#REF!</definedName>
    <definedName name="a174751a">#REF!</definedName>
    <definedName name="a175101a">#REF!</definedName>
    <definedName name="a175151a">#REF!</definedName>
    <definedName name="a175201a">#REF!</definedName>
    <definedName name="a175251a">#REF!</definedName>
    <definedName name="a175301a">#REF!</definedName>
    <definedName name="a175351a">#REF!</definedName>
    <definedName name="a175501a">#REF!</definedName>
    <definedName name="a175551a">#REF!</definedName>
    <definedName name="a176001a">#REF!</definedName>
    <definedName name="a176051a">#REF!</definedName>
    <definedName name="a176501a">#REF!</definedName>
    <definedName name="a176551a">#REF!</definedName>
    <definedName name="a177001a">#REF!</definedName>
    <definedName name="a177051a">#REF!</definedName>
    <definedName name="a177501a">#REF!</definedName>
    <definedName name="a177551a">#REF!</definedName>
    <definedName name="a178001a">#REF!</definedName>
    <definedName name="a179001a">#REF!</definedName>
    <definedName name="a179002a">#REF!</definedName>
    <definedName name="a180001a">#REF!</definedName>
    <definedName name="a181001a">#REF!</definedName>
    <definedName name="a185001a">#REF!</definedName>
    <definedName name="a186001a">#REF!</definedName>
    <definedName name="a187001a">#REF!</definedName>
    <definedName name="a189001a">#REF!</definedName>
    <definedName name="a189101a">#REF!</definedName>
    <definedName name="a189201a">#REF!</definedName>
    <definedName name="a189301a">#REF!</definedName>
    <definedName name="a189401a">#REF!</definedName>
    <definedName name="a189451a">#REF!</definedName>
    <definedName name="A2.0.353.17">#REF!</definedName>
    <definedName name="A2.0.353.18">#REF!</definedName>
    <definedName name="A2.530.03">#REF!</definedName>
    <definedName name="A2.530.04">#REF!</definedName>
    <definedName name="A2.530.06">#REF!</definedName>
    <definedName name="A2.540.00">#REF!</definedName>
    <definedName name="A2.540.01">#REF!</definedName>
    <definedName name="a270200a">#REF!</definedName>
    <definedName name="A3.329.00">#REF!</definedName>
    <definedName name="A3.370.00">#REF!</definedName>
    <definedName name="A5.001.00">#REF!</definedName>
    <definedName name="A8.001.00">#REF!</definedName>
    <definedName name="A8.100.00">#REF!</definedName>
    <definedName name="A8.100.01">#REF!</definedName>
    <definedName name="A8.101.01">#REF!</definedName>
    <definedName name="A8.101.02">#REF!</definedName>
    <definedName name="A8.103.00">#REF!</definedName>
    <definedName name="A8.301.01">#REF!</definedName>
    <definedName name="A8.301.02">#REF!</definedName>
    <definedName name="A8.302.01">#REF!</definedName>
    <definedName name="A8.302.02">#REF!</definedName>
    <definedName name="A8.302.05">#REF!</definedName>
    <definedName name="A8.401.00">#REF!</definedName>
    <definedName name="A8.402.02">#REF!</definedName>
    <definedName name="a900100a">#REF!</definedName>
    <definedName name="a900200a">#REF!</definedName>
    <definedName name="a900300a">#REF!</definedName>
    <definedName name="a900400a">#REF!</definedName>
    <definedName name="a900500a">#REF!</definedName>
    <definedName name="aa" localSheetId="12">[0]!A</definedName>
    <definedName name="aa" localSheetId="6" hidden="1">{"'EI 060 02'!$A$1:$K$59"}</definedName>
    <definedName name="aa" localSheetId="8" hidden="1">{"'EI 060 02'!$A$1:$K$59"}</definedName>
    <definedName name="aa" localSheetId="5" hidden="1">{"'EI 060 02'!$A$1:$K$59"}</definedName>
    <definedName name="AA" localSheetId="2">[9]!AA</definedName>
    <definedName name="AA" localSheetId="1">[9]!AA</definedName>
    <definedName name="aa">{"'EI 060 02'!$A$1:$K$59"}</definedName>
    <definedName name="AA_1" localSheetId="8">'Mapa+Binômio'!AA_1</definedName>
    <definedName name="AA_1" localSheetId="2">[9]!AA_1</definedName>
    <definedName name="AA_1" localSheetId="1">[9]!AA_1</definedName>
    <definedName name="AA_1">[9]!AA_1</definedName>
    <definedName name="AA_10" localSheetId="8">'Mapa+Binômio'!AA_10</definedName>
    <definedName name="AA_10" localSheetId="2">[9]!AA_10</definedName>
    <definedName name="AA_10" localSheetId="1">[9]!AA_10</definedName>
    <definedName name="AA_10">[9]!AA_10</definedName>
    <definedName name="AA_12" localSheetId="8">'Mapa+Binômio'!AA_12</definedName>
    <definedName name="AA_12" localSheetId="2">[9]!AA_12</definedName>
    <definedName name="AA_12" localSheetId="1">[9]!AA_12</definedName>
    <definedName name="AA_12">[9]!AA_12</definedName>
    <definedName name="AA_13" localSheetId="8">'Mapa+Binômio'!AA_13</definedName>
    <definedName name="AA_13" localSheetId="2">[9]!AA_13</definedName>
    <definedName name="AA_13" localSheetId="1">[9]!AA_13</definedName>
    <definedName name="AA_13">[9]!AA_13</definedName>
    <definedName name="AA_14" localSheetId="8">'Mapa+Binômio'!AA_14</definedName>
    <definedName name="AA_14">#N/A</definedName>
    <definedName name="AA_19" localSheetId="2">[9]!AA_19</definedName>
    <definedName name="AA_19" localSheetId="1">[9]!AA_19</definedName>
    <definedName name="AA_19">[9]!AA_19</definedName>
    <definedName name="AA_2" localSheetId="8">'Mapa+Binômio'!AA_2</definedName>
    <definedName name="AA_2" localSheetId="2">[9]!AA_2</definedName>
    <definedName name="AA_2" localSheetId="1">[9]!AA_2</definedName>
    <definedName name="AA_2">[9]!AA_2</definedName>
    <definedName name="AA_20">#N/A</definedName>
    <definedName name="AA_21" localSheetId="2">[9]!AA_21</definedName>
    <definedName name="AA_21" localSheetId="1">[9]!AA_21</definedName>
    <definedName name="AA_21">[9]!AA_21</definedName>
    <definedName name="AA_22" localSheetId="8">'Mapa+Binômio'!AA_22</definedName>
    <definedName name="AA_22">#N/A</definedName>
    <definedName name="AA_23" localSheetId="2">[9]!AA_23</definedName>
    <definedName name="AA_23" localSheetId="1">[9]!AA_23</definedName>
    <definedName name="AA_23">[9]!AA_23</definedName>
    <definedName name="AA_24" localSheetId="2">[9]!AA_24</definedName>
    <definedName name="AA_24" localSheetId="1">[9]!AA_24</definedName>
    <definedName name="AA_24">[9]!AA_24</definedName>
    <definedName name="AA_25" localSheetId="8">'Mapa+Binômio'!AA_25</definedName>
    <definedName name="AA_25">#N/A</definedName>
    <definedName name="AA_26" localSheetId="8">'Mapa+Binômio'!AA_26</definedName>
    <definedName name="AA_26" localSheetId="2">[9]!AA_26</definedName>
    <definedName name="AA_26" localSheetId="1">[9]!AA_26</definedName>
    <definedName name="AA_26">[9]!AA_26</definedName>
    <definedName name="AA_27" localSheetId="8">'Mapa+Binômio'!AA_27</definedName>
    <definedName name="AA_27" localSheetId="2">[9]!AA_27</definedName>
    <definedName name="AA_27" localSheetId="1">[9]!AA_27</definedName>
    <definedName name="AA_27">[9]!AA_27</definedName>
    <definedName name="AA_28" localSheetId="8">'Mapa+Binômio'!AA_28</definedName>
    <definedName name="AA_28">#N/A</definedName>
    <definedName name="AA_29" localSheetId="8">'Mapa+Binômio'!AA_29</definedName>
    <definedName name="AA_29" localSheetId="2">[9]!AA_29</definedName>
    <definedName name="AA_29" localSheetId="1">[9]!AA_29</definedName>
    <definedName name="AA_29">[9]!AA_29</definedName>
    <definedName name="AA_3" localSheetId="8">'Mapa+Binômio'!AA_3</definedName>
    <definedName name="AA_3">#N/A</definedName>
    <definedName name="AA_30" localSheetId="8">'Mapa+Binômio'!AA_30</definedName>
    <definedName name="AA_30" localSheetId="2">[9]!AA_30</definedName>
    <definedName name="AA_30" localSheetId="1">[9]!AA_30</definedName>
    <definedName name="AA_30">[9]!AA_30</definedName>
    <definedName name="AA_31" localSheetId="8">'Mapa+Binômio'!AA_31</definedName>
    <definedName name="AA_31" localSheetId="2">[9]!AA_31</definedName>
    <definedName name="AA_31" localSheetId="1">[9]!AA_31</definedName>
    <definedName name="AA_31">[9]!AA_31</definedName>
    <definedName name="AA_32" localSheetId="8">'Mapa+Binômio'!AA_32</definedName>
    <definedName name="AA_32">#N/A</definedName>
    <definedName name="AA_33" localSheetId="8">'Mapa+Binômio'!AA_33</definedName>
    <definedName name="AA_33" localSheetId="2">[9]!AA_33</definedName>
    <definedName name="AA_33" localSheetId="1">[9]!AA_33</definedName>
    <definedName name="AA_33">[9]!AA_33</definedName>
    <definedName name="AA_34" localSheetId="8">'Mapa+Binômio'!AA_34</definedName>
    <definedName name="AA_34" localSheetId="2">[9]!AA_34</definedName>
    <definedName name="AA_34" localSheetId="1">[9]!AA_34</definedName>
    <definedName name="AA_34">[9]!AA_34</definedName>
    <definedName name="AA_35" localSheetId="8">'Mapa+Binômio'!AA_35</definedName>
    <definedName name="AA_35" localSheetId="2">[9]!AA_35</definedName>
    <definedName name="AA_35" localSheetId="1">[9]!AA_35</definedName>
    <definedName name="AA_35">[9]!AA_35</definedName>
    <definedName name="AA_36" localSheetId="8">'Mapa+Binômio'!AA_36</definedName>
    <definedName name="AA_36" localSheetId="2">[9]!AA_36</definedName>
    <definedName name="AA_36" localSheetId="1">[9]!AA_36</definedName>
    <definedName name="AA_36">[9]!AA_36</definedName>
    <definedName name="AA_37" localSheetId="8">'Mapa+Binômio'!AA_37</definedName>
    <definedName name="AA_37" localSheetId="2">[9]!AA_37</definedName>
    <definedName name="AA_37" localSheetId="1">[9]!AA_37</definedName>
    <definedName name="AA_37">[9]!AA_37</definedName>
    <definedName name="AA_38" localSheetId="8">'Mapa+Binômio'!AA_38</definedName>
    <definedName name="AA_38" localSheetId="2">[9]!AA_38</definedName>
    <definedName name="AA_38" localSheetId="1">[9]!AA_38</definedName>
    <definedName name="AA_38">[9]!AA_38</definedName>
    <definedName name="AA_39" localSheetId="2">[9]!AA_39</definedName>
    <definedName name="AA_39" localSheetId="1">[9]!AA_39</definedName>
    <definedName name="AA_39">[9]!AA_39</definedName>
    <definedName name="AA_4" localSheetId="8">'Mapa+Binômio'!AA_4</definedName>
    <definedName name="AA_4" localSheetId="2">[9]!AA_4</definedName>
    <definedName name="AA_4" localSheetId="1">[9]!AA_4</definedName>
    <definedName name="AA_4">[9]!AA_4</definedName>
    <definedName name="AA_40" localSheetId="2">[9]!AA_40</definedName>
    <definedName name="AA_40" localSheetId="1">[9]!AA_40</definedName>
    <definedName name="AA_40">[9]!AA_40</definedName>
    <definedName name="AA_41" localSheetId="2">[9]!AA_41</definedName>
    <definedName name="AA_41" localSheetId="1">[9]!AA_41</definedName>
    <definedName name="AA_41">[9]!AA_41</definedName>
    <definedName name="AA_42" localSheetId="2">[9]!AA_42</definedName>
    <definedName name="AA_42" localSheetId="1">[9]!AA_42</definedName>
    <definedName name="AA_42">[9]!AA_42</definedName>
    <definedName name="AA_43" localSheetId="2">[9]!AA_43</definedName>
    <definedName name="AA_43" localSheetId="1">[9]!AA_43</definedName>
    <definedName name="AA_43">[9]!AA_43</definedName>
    <definedName name="AA_44" localSheetId="2">[9]!AA_44</definedName>
    <definedName name="AA_44" localSheetId="1">[9]!AA_44</definedName>
    <definedName name="AA_44">[9]!AA_44</definedName>
    <definedName name="AA_45" localSheetId="2">[9]!AA_45</definedName>
    <definedName name="AA_45" localSheetId="1">[9]!AA_45</definedName>
    <definedName name="AA_45">[9]!AA_45</definedName>
    <definedName name="AA_46" localSheetId="2">[9]!AA_46</definedName>
    <definedName name="AA_46" localSheetId="1">[9]!AA_46</definedName>
    <definedName name="AA_46">[9]!AA_46</definedName>
    <definedName name="AA_47" localSheetId="2">[9]!AA_47</definedName>
    <definedName name="AA_47" localSheetId="1">[9]!AA_47</definedName>
    <definedName name="AA_47">[9]!AA_47</definedName>
    <definedName name="AA_48" localSheetId="2">[9]!AA_48</definedName>
    <definedName name="AA_48" localSheetId="1">[9]!AA_48</definedName>
    <definedName name="AA_48">[9]!AA_48</definedName>
    <definedName name="AA_5" localSheetId="8">'Mapa+Binômio'!AA_5</definedName>
    <definedName name="AA_5">#N/A</definedName>
    <definedName name="AA_51" localSheetId="2">[9]!AA_51</definedName>
    <definedName name="AA_51" localSheetId="1">[9]!AA_51</definedName>
    <definedName name="AA_51">[9]!AA_51</definedName>
    <definedName name="AA_52" localSheetId="2">[9]!AA_52</definedName>
    <definedName name="AA_52" localSheetId="1">[9]!AA_52</definedName>
    <definedName name="AA_52">[9]!AA_52</definedName>
    <definedName name="AA_53" localSheetId="2">[9]!AA_53</definedName>
    <definedName name="AA_53" localSheetId="1">[9]!AA_53</definedName>
    <definedName name="AA_53">[9]!AA_53</definedName>
    <definedName name="AA_54" localSheetId="2">[9]!AA_54</definedName>
    <definedName name="AA_54" localSheetId="1">[9]!AA_54</definedName>
    <definedName name="AA_54">[9]!AA_54</definedName>
    <definedName name="AA_55" localSheetId="2">[9]!AA_55</definedName>
    <definedName name="AA_55" localSheetId="1">[9]!AA_55</definedName>
    <definedName name="AA_55">[9]!AA_55</definedName>
    <definedName name="AA_56" localSheetId="2">[9]!AA_56</definedName>
    <definedName name="AA_56" localSheetId="1">[9]!AA_56</definedName>
    <definedName name="AA_56">[9]!AA_56</definedName>
    <definedName name="AA_57" localSheetId="2">[9]!AA_57</definedName>
    <definedName name="AA_57" localSheetId="1">[9]!AA_57</definedName>
    <definedName name="AA_57">[9]!AA_57</definedName>
    <definedName name="AA_58" localSheetId="2">[9]!AA_58</definedName>
    <definedName name="AA_58" localSheetId="1">[9]!AA_58</definedName>
    <definedName name="AA_58">[9]!AA_58</definedName>
    <definedName name="AA_59" localSheetId="2">[9]!AA_59</definedName>
    <definedName name="AA_59" localSheetId="1">[9]!AA_59</definedName>
    <definedName name="AA_59">[9]!AA_59</definedName>
    <definedName name="AA_6" localSheetId="8">'Mapa+Binômio'!AA_6</definedName>
    <definedName name="AA_6">#N/A</definedName>
    <definedName name="AA_60" localSheetId="2">[9]!AA_60</definedName>
    <definedName name="AA_60" localSheetId="1">[9]!AA_60</definedName>
    <definedName name="AA_60">[9]!AA_60</definedName>
    <definedName name="AA_61" localSheetId="2">[9]!AA_61</definedName>
    <definedName name="AA_61" localSheetId="1">[9]!AA_61</definedName>
    <definedName name="AA_61">[9]!AA_61</definedName>
    <definedName name="AA_62" localSheetId="2">[9]!AA_62</definedName>
    <definedName name="AA_62" localSheetId="1">[9]!AA_62</definedName>
    <definedName name="AA_62">[9]!AA_62</definedName>
    <definedName name="AA_63" localSheetId="2">[9]!AA_63</definedName>
    <definedName name="AA_63" localSheetId="1">[9]!AA_63</definedName>
    <definedName name="AA_63">[9]!AA_63</definedName>
    <definedName name="AA_64" localSheetId="2">[9]!AA_64</definedName>
    <definedName name="AA_64" localSheetId="1">[9]!AA_64</definedName>
    <definedName name="AA_64">[9]!AA_64</definedName>
    <definedName name="AA_65" localSheetId="2">[9]!AA_65</definedName>
    <definedName name="AA_65" localSheetId="1">[9]!AA_65</definedName>
    <definedName name="AA_65">[9]!AA_65</definedName>
    <definedName name="AA_66" localSheetId="2">[9]!AA_66</definedName>
    <definedName name="AA_66" localSheetId="1">[9]!AA_66</definedName>
    <definedName name="AA_66">[9]!AA_66</definedName>
    <definedName name="AA_67" localSheetId="2">[9]!AA_67</definedName>
    <definedName name="AA_67" localSheetId="1">[9]!AA_67</definedName>
    <definedName name="AA_67">[9]!AA_67</definedName>
    <definedName name="AA_68" localSheetId="2">[9]!AA_68</definedName>
    <definedName name="AA_68" localSheetId="1">[9]!AA_68</definedName>
    <definedName name="AA_68">[9]!AA_68</definedName>
    <definedName name="AA_69" localSheetId="2">[9]!AA_69</definedName>
    <definedName name="AA_69" localSheetId="1">[9]!AA_69</definedName>
    <definedName name="AA_69">[9]!AA_69</definedName>
    <definedName name="AA_7" localSheetId="8">'Mapa+Binômio'!AA_7</definedName>
    <definedName name="AA_7" localSheetId="2">[9]!AA_7</definedName>
    <definedName name="AA_7" localSheetId="1">[9]!AA_7</definedName>
    <definedName name="AA_7">[9]!AA_7</definedName>
    <definedName name="AA_70" localSheetId="2">[9]!AA_70</definedName>
    <definedName name="AA_70" localSheetId="1">[9]!AA_70</definedName>
    <definedName name="AA_70">[9]!AA_70</definedName>
    <definedName name="AA_71" localSheetId="2">[9]!AA_71</definedName>
    <definedName name="AA_71" localSheetId="1">[9]!AA_71</definedName>
    <definedName name="AA_71">[9]!AA_71</definedName>
    <definedName name="AA_72" localSheetId="2">[9]!AA_72</definedName>
    <definedName name="AA_72" localSheetId="1">[9]!AA_72</definedName>
    <definedName name="AA_72">[9]!AA_72</definedName>
    <definedName name="AA_8" localSheetId="8">'Mapa+Binômio'!AA_8</definedName>
    <definedName name="AA_8" localSheetId="2">[9]!AA_8</definedName>
    <definedName name="AA_8" localSheetId="1">[9]!AA_8</definedName>
    <definedName name="AA_8">[9]!AA_8</definedName>
    <definedName name="AA_9" localSheetId="8">'Mapa+Binômio'!AA_9</definedName>
    <definedName name="AA_9">#N/A</definedName>
    <definedName name="aaa" localSheetId="8">#REF!</definedName>
    <definedName name="aaa" localSheetId="2">#REF!</definedName>
    <definedName name="aaa" localSheetId="1">#REF!</definedName>
    <definedName name="AAA">{#N/A,#N/A,FALSE,"SYSOC";#N/A,#N/A,FALSE,"RESU-GESTION";#N/A,#N/A,FALSE,"EVOL-MNA";#N/A,#N/A,FALSE,"VTAS-ANALI";#N/A,#N/A,FALSE,"ANALI-GSFIJOS";#N/A,#N/A,FALSE,"DETA-RUBROS";#N/A,#N/A,FALSE,"ANALI-CNF";#N/A,#N/A,FALSE,"BILAN";#N/A,#N/A,FALSE,"TAB_FIN";#N/A,#N/A,FALSE,"IND_ECO"}</definedName>
    <definedName name="AAA_24">NA()</definedName>
    <definedName name="AAA_25">NA()</definedName>
    <definedName name="AAA_26">NA()</definedName>
    <definedName name="AAA_27">NA()</definedName>
    <definedName name="AAA_28">NA()</definedName>
    <definedName name="AAA_3">NA()</definedName>
    <definedName name="AAA_5">NA()</definedName>
    <definedName name="AAA_6">NA()</definedName>
    <definedName name="AAA_7">NA()</definedName>
    <definedName name="AAA_DOCTOPS" hidden="1">"AAA_SET"</definedName>
    <definedName name="AAA_duser" hidden="1">"OFF"</definedName>
    <definedName name="aaaa" localSheetId="8" hidden="1">#REF!</definedName>
    <definedName name="aaaa" hidden="1">#REF!</definedName>
    <definedName name="aaaa_10">#REF!</definedName>
    <definedName name="aaaa_12">#REF!</definedName>
    <definedName name="aaaa_15">#REF!</definedName>
    <definedName name="aaaa_3">#REF!</definedName>
    <definedName name="aaaa_9">#REF!</definedName>
    <definedName name="aaaa1" hidden="1">{#N/A,#N/A,TRUE,"Serviços"}</definedName>
    <definedName name="aaaaa" localSheetId="8" hidden="1">{#N/A,#N/A,FALSE,"MO (2)"}</definedName>
    <definedName name="AAAAA" localSheetId="2">[9]!AAAAA</definedName>
    <definedName name="AAAAA" localSheetId="1">[9]!AAAAA</definedName>
    <definedName name="AAAAA">#N/A</definedName>
    <definedName name="aaaaaa" hidden="1">{#N/A,#N/A,FALSE,"Graficos";#N/A,#N/A,FALSE,"P.Ingresos";#N/A,#N/A,FALSE,"P.Gastos";#N/A,#N/A,FALSE,"I.Trafico";#N/A,#N/A,FALSE,"I.Peajes";#N/A,#N/A,FALSE,"G.Operativos";#N/A,#N/A,FALSE,"Cf Proyecto";#N/A,#N/A,FALSE,"C.PYG";#N/A,#N/A,FALSE,"Balance";#N/A,#N/A,FALSE,"TIR AC";#N/A,#N/A,FALSE,"TIR E"}</definedName>
    <definedName name="AAAAAAA">#N/A</definedName>
    <definedName name="aaaaaaaa">#N/A</definedName>
    <definedName name="AAAAAAAAA" localSheetId="8">'Mapa+Binômio'!AAAAAAAAA</definedName>
    <definedName name="AAAAAAAAA">#N/A</definedName>
    <definedName name="AAAAAAAAA_25" localSheetId="8">'Mapa+Binômio'!AAAAAAAAA_25</definedName>
    <definedName name="AAAAAAAAA_25">#N/A</definedName>
    <definedName name="aaaaaaaaaa" hidden="1">#REF!</definedName>
    <definedName name="aaaaaaaaaaaa">#N/A</definedName>
    <definedName name="AAAAAAAAAAAAA">#N/A</definedName>
    <definedName name="aaaaaaaaaaaaaa">#REF!</definedName>
    <definedName name="AAAAAAAAAAAAAAAAAAA">#REF!</definedName>
    <definedName name="AAAAAAAAAAAAAAAAAAAAAA" hidden="1">{#N/A,#N/A,TRUE,"Serviços"}</definedName>
    <definedName name="aaaaaaaaaaaaaaaaaaaaaaaaaa">"$#REF!.$U$2"</definedName>
    <definedName name="AAAAADD">#REF!</definedName>
    <definedName name="aaaaddd" localSheetId="2">P.O.!Plan1</definedName>
    <definedName name="aaaaddd" localSheetId="1">P.O.!Plan1</definedName>
    <definedName name="aaaaddd">P.O.!Plan1</definedName>
    <definedName name="AAB_Addin5" hidden="1">"AAB_Description for addin 5,Description for addin 5,Description for addin 5,Description for addin 5,Description for addin 5,Description for addin 5"</definedName>
    <definedName name="AADDAAAAAAAA">#REF!</definedName>
    <definedName name="aasas" localSheetId="2">#REF!</definedName>
    <definedName name="aasas" localSheetId="1">#REF!</definedName>
    <definedName name="aasas">#REF!</definedName>
    <definedName name="aauf" localSheetId="8">#REF!</definedName>
    <definedName name="aauf" localSheetId="2">#REF!</definedName>
    <definedName name="aauf" localSheetId="1">#REF!</definedName>
    <definedName name="aauf">#REF!</definedName>
    <definedName name="aauf_1">#N/A</definedName>
    <definedName name="aauf_2">#N/A</definedName>
    <definedName name="aauq" localSheetId="8">#REF!</definedName>
    <definedName name="aauq" localSheetId="2">#REF!</definedName>
    <definedName name="aauq" localSheetId="1">#REF!</definedName>
    <definedName name="aauq">#REF!</definedName>
    <definedName name="aauq_1">#N/A</definedName>
    <definedName name="aauq_2">#N/A</definedName>
    <definedName name="aauqs" localSheetId="8">#N/A</definedName>
    <definedName name="aauqs">#N/A</definedName>
    <definedName name="AB" localSheetId="2">[9]!AB</definedName>
    <definedName name="AB" localSheetId="1">[9]!AB</definedName>
    <definedName name="AB">[9]!AB</definedName>
    <definedName name="ABC">#REF!</definedName>
    <definedName name="abcdef" hidden="1">{"'PXR_6500'!$A$1:$I$124"}</definedName>
    <definedName name="ABN" hidden="1">{"'PXR_6500'!$A$1:$I$124"}</definedName>
    <definedName name="abno" hidden="1">{"'PXR_6500'!$A$1:$I$124"}</definedName>
    <definedName name="ABR00" localSheetId="8">#REF!</definedName>
    <definedName name="ABR00">#REF!</definedName>
    <definedName name="ABRA" localSheetId="2">#REF!</definedName>
    <definedName name="ABRA" localSheetId="1">#REF!</definedName>
    <definedName name="ABRA">#REF!</definedName>
    <definedName name="ABRE_COLUNAS">NA()</definedName>
    <definedName name="ac" localSheetId="8">'Mapa+Binômio'!aauqs</definedName>
    <definedName name="ac" localSheetId="2">[9]!ac</definedName>
    <definedName name="ac" localSheetId="1">[9]!ac</definedName>
    <definedName name="ac">[9]!ac</definedName>
    <definedName name="acabamentos" localSheetId="8">#REF!</definedName>
    <definedName name="acabamentos">#REF!</definedName>
    <definedName name="acabamentos_1" localSheetId="8">#REF!</definedName>
    <definedName name="acabamentos_1">#REF!</definedName>
    <definedName name="acabamentos_10">#REF!</definedName>
    <definedName name="acabamentos_12">#REF!</definedName>
    <definedName name="acabamentos_2" localSheetId="8">#REF!</definedName>
    <definedName name="acabamentos_2">#REF!</definedName>
    <definedName name="acabamentos_3" localSheetId="8">#REF!</definedName>
    <definedName name="acabamentos_3">#REF!</definedName>
    <definedName name="acabamentos_4" localSheetId="8">#REF!</definedName>
    <definedName name="acabamentos_4">#REF!</definedName>
    <definedName name="acabamentos_9">#REF!</definedName>
    <definedName name="ACANT">#REF!</definedName>
    <definedName name="ACAP">#REF!</definedName>
    <definedName name="ACAP20" localSheetId="2">#REF!</definedName>
    <definedName name="ACAP20" localSheetId="1">#REF!</definedName>
    <definedName name="ACAP20">#REF!</definedName>
    <definedName name="ACAP50">#REF!</definedName>
    <definedName name="AccessDatabase" hidden="1">"C:\Documents and Settings\JPMELLO\Meus documentos\ARQUIVOS 2004\MONITORAMENTO OAC\Monitoramento de OAC.mdb"</definedName>
    <definedName name="ACERTA_TITULOS">NA()</definedName>
    <definedName name="ACIDO">#REF!</definedName>
    <definedName name="acl">#REF!</definedName>
    <definedName name="ACM30DMEC">#REF!</definedName>
    <definedName name="ACM30RP">#REF!</definedName>
    <definedName name="ACM30TB">#REF!</definedName>
    <definedName name="ACO">#REF!</definedName>
    <definedName name="AÇO">#REF!</definedName>
    <definedName name="AÇO_CA_50_3_16">#REF!</definedName>
    <definedName name="AÇOCA25">#REF!</definedName>
    <definedName name="AÇOCA50">#REF!</definedName>
    <definedName name="AÇOCA60">#REF!</definedName>
    <definedName name="acost" localSheetId="8" hidden="1">{#N/A,#N/A,TRUE,"Serviços"}</definedName>
    <definedName name="acost" hidden="1">{#N/A,#N/A,TRUE,"Serviços"}</definedName>
    <definedName name="ACOSTD" localSheetId="8">#REF!</definedName>
    <definedName name="ACOSTD">#REF!</definedName>
    <definedName name="ACOSTLE" localSheetId="8">#REF!</definedName>
    <definedName name="ACOSTLE">#REF!</definedName>
    <definedName name="ACRE">#REF!</definedName>
    <definedName name="acrescimo" localSheetId="8">#REF!</definedName>
    <definedName name="acrescimo">#REF!</definedName>
    <definedName name="Acréscimo" localSheetId="8">#REF!</definedName>
    <definedName name="Acréscimo">#REF!</definedName>
    <definedName name="acrescimo_11" localSheetId="8">#REF!</definedName>
    <definedName name="acrescimo_11">#REF!</definedName>
    <definedName name="acrescimo_12" localSheetId="8">#REF!</definedName>
    <definedName name="acrescimo_12">#REF!</definedName>
    <definedName name="acrescimo_13" localSheetId="8">#REF!</definedName>
    <definedName name="acrescimo_13">#REF!</definedName>
    <definedName name="acrescimo_15" localSheetId="8">#REF!</definedName>
    <definedName name="acrescimo_15">#REF!</definedName>
    <definedName name="acrescimo_16" localSheetId="8">#REF!</definedName>
    <definedName name="acrescimo_16">#REF!</definedName>
    <definedName name="acrescimo_17" localSheetId="8">#REF!</definedName>
    <definedName name="acrescimo_17">#REF!</definedName>
    <definedName name="acrescimo_19" localSheetId="8">#REF!</definedName>
    <definedName name="acrescimo_19">#REF!</definedName>
    <definedName name="acrescimo_2" localSheetId="8">#REF!</definedName>
    <definedName name="acrescimo_2">#REF!</definedName>
    <definedName name="acrescimo_28" localSheetId="8">#REF!</definedName>
    <definedName name="acrescimo_28">#REF!</definedName>
    <definedName name="acrescimo_3" localSheetId="8">#REF!</definedName>
    <definedName name="acrescimo_3">#REF!</definedName>
    <definedName name="acrescimo_4" localSheetId="8">#REF!</definedName>
    <definedName name="acrescimo_4">#REF!</definedName>
    <definedName name="acrescimo_7" localSheetId="8">#REF!</definedName>
    <definedName name="acrescimo_7">#REF!</definedName>
    <definedName name="acrescimo_9" localSheetId="8">#REF!</definedName>
    <definedName name="acrescimo_9">#REF!</definedName>
    <definedName name="act">#REF!</definedName>
    <definedName name="acumulado" localSheetId="8">#REF!</definedName>
    <definedName name="acumulado" localSheetId="2">#REF!</definedName>
    <definedName name="acumulado" localSheetId="1">#REF!</definedName>
    <definedName name="acumulado">#REF!</definedName>
    <definedName name="acumulado_1" localSheetId="8">#REF!</definedName>
    <definedName name="acumulado_1">#REF!</definedName>
    <definedName name="acumulado_2">#N/A</definedName>
    <definedName name="acumulado_4" localSheetId="8">#REF!</definedName>
    <definedName name="acumulado_4" localSheetId="2">#REF!</definedName>
    <definedName name="acumulado_4" localSheetId="1">#REF!</definedName>
    <definedName name="acumulado_4">#REF!</definedName>
    <definedName name="acumulado_4_2">#N/A</definedName>
    <definedName name="acumulado_6">"$#REF!.$A$5:$E$13"</definedName>
    <definedName name="ACVRVBR">#N/A</definedName>
    <definedName name="ACwvu.ACC." hidden="1">#REF!</definedName>
    <definedName name="ACwvu.AFAC." hidden="1">#REF!</definedName>
    <definedName name="ACwvu.ELIMLUCRO." hidden="1">#REF!</definedName>
    <definedName name="ACwvu.ESTOQUES." hidden="1">#REF!</definedName>
    <definedName name="ACwvu.Fabio." hidden="1">#REF!</definedName>
    <definedName name="ACwvu.LPERDAS." hidden="1">#REF!</definedName>
    <definedName name="ACwvu.RES432." hidden="1">#REF!</definedName>
    <definedName name="ACwvu.VERLUCRO." hidden="1">#REF!</definedName>
    <definedName name="ad" localSheetId="8" hidden="1">{#N/A,#N/A,FALSE,"MO (2)"}</definedName>
    <definedName name="ad" hidden="1">{#N/A,#N/A,FALSE,"MO (2)"}</definedName>
    <definedName name="ADASF">#N/A</definedName>
    <definedName name="ADASFDS">#N/A</definedName>
    <definedName name="ADDa" localSheetId="2">#REF!</definedName>
    <definedName name="ADDa" localSheetId="1">#REF!</definedName>
    <definedName name="ADDa">#REF!</definedName>
    <definedName name="ade">#REF!</definedName>
    <definedName name="ademir" localSheetId="2">{#N/A,#N/A,FALSE,"Cronograma";#N/A,#N/A,FALSE,"Cronogr. 2"}</definedName>
    <definedName name="ademir" localSheetId="1">{#N/A,#N/A,FALSE,"Cronograma";#N/A,#N/A,FALSE,"Cronogr. 2"}</definedName>
    <definedName name="ademir">#N/A</definedName>
    <definedName name="ADESIVO_PVC">#REF!</definedName>
    <definedName name="adfedfds" localSheetId="8">'Mapa+Binômio'!ac</definedName>
    <definedName name="adfedfds" localSheetId="2">[9]!adfedfds</definedName>
    <definedName name="adfedfds" localSheetId="1">[9]!adfedfds</definedName>
    <definedName name="adfedfds">[9]!adfedfds</definedName>
    <definedName name="adfklasdfsçl" hidden="1">{#N/A,#N/A,FALSE,"Flx_caixa";#N/A,#N/A,FALSE,"Invest";#N/A,#N/A,FALSE,"Resultado";#N/A,#N/A,FALSE,"Custos";#N/A,#N/A,FALSE,"Receita";#N/A,#N/A,FALSE,"Comentários"}</definedName>
    <definedName name="ADFSDA">#N/A</definedName>
    <definedName name="ADFSFSD">#N/A</definedName>
    <definedName name="adicional_eixo" localSheetId="8">#REF!</definedName>
    <definedName name="adicional_eixo">#REF!</definedName>
    <definedName name="ADMO" localSheetId="2">#REF!</definedName>
    <definedName name="ADMO" localSheetId="1">#REF!</definedName>
    <definedName name="ADMO">#REF!</definedName>
    <definedName name="adtimp">#REF!</definedName>
    <definedName name="aeeoijo" hidden="1">{#N/A,#N/A,TRUE,"Serviços"}</definedName>
    <definedName name="aegav" hidden="1">{#N/A,#N/A,TRUE,"Serviços"}</definedName>
    <definedName name="aegev" hidden="1">{#N/A,#N/A,TRUE,"Serviços"}</definedName>
    <definedName name="AEMUL" localSheetId="8">#REF!</definedName>
    <definedName name="AEMUL" localSheetId="2">#REF!</definedName>
    <definedName name="AEMUL" localSheetId="1">#REF!</definedName>
    <definedName name="AEMUL">#REF!</definedName>
    <definedName name="AEMULFLEX" localSheetId="8">#REF!</definedName>
    <definedName name="AEMULFLEX">#REF!</definedName>
    <definedName name="AESR">#REF!</definedName>
    <definedName name="aevaeva" hidden="1">{#N/A,#N/A,TRUE,"Serviços"}</definedName>
    <definedName name="aewgeag" hidden="1">{#N/A,#N/A,TRUE,"Serviços"}</definedName>
    <definedName name="AF">#REF!</definedName>
    <definedName name="AFDD" localSheetId="1">AFDD</definedName>
    <definedName name="AFDD">RESUMO!AFDD</definedName>
    <definedName name="afev" hidden="1">{#N/A,#N/A,TRUE,"Serviços"}</definedName>
    <definedName name="afi">#REF!</definedName>
    <definedName name="AFP">#REF!</definedName>
    <definedName name="AFSFS">#N/A</definedName>
    <definedName name="agff" localSheetId="8">#REF!</definedName>
    <definedName name="agff">#REF!</definedName>
    <definedName name="ago" localSheetId="2">P.O.!Plan1</definedName>
    <definedName name="ago" localSheetId="1">RESUMO!Plan1</definedName>
    <definedName name="ago">P.O.!Plan1</definedName>
    <definedName name="AGOA" localSheetId="2">#REF!</definedName>
    <definedName name="AGOA" localSheetId="1">#REF!</definedName>
    <definedName name="AGOA">#REF!</definedName>
    <definedName name="AGORA" localSheetId="8" hidden="1">{#N/A,#N/A,FALSE,"SS";#N/A,#N/A,FALSE,"TER1";#N/A,#N/A,FALSE,"TER2";#N/A,#N/A,FALSE,"TER3";#N/A,#N/A,FALSE,"TP1";#N/A,#N/A,FALSE,"TP2";#N/A,#N/A,FALSE,"TP3";#N/A,#N/A,FALSE,"DI1";#N/A,#N/A,FALSE,"DI2";#N/A,#N/A,FALSE,"DI3";#N/A,#N/A,FALSE,"DS1";#N/A,#N/A,FALSE,"DS2";#N/A,#N/A,FALSE,"CM"}</definedName>
    <definedName name="AGORA">{#N/A,#N/A,FALSE,"SS";#N/A,#N/A,FALSE,"TER1";#N/A,#N/A,FALSE,"TER2";#N/A,#N/A,FALSE,"TER3";#N/A,#N/A,FALSE,"TP1";#N/A,#N/A,FALSE,"TP2";#N/A,#N/A,FALSE,"TP3";#N/A,#N/A,FALSE,"DI1";#N/A,#N/A,FALSE,"DI2";#N/A,#N/A,FALSE,"DI3";#N/A,#N/A,FALSE,"DS1";#N/A,#N/A,FALSE,"DS2";#N/A,#N/A,FALSE,"CM"}</definedName>
    <definedName name="AGORA2" localSheetId="8" hidden="1">{#N/A,#N/A,FALSE,"SS";#N/A,#N/A,FALSE,"TER1";#N/A,#N/A,FALSE,"TER2";#N/A,#N/A,FALSE,"TER3";#N/A,#N/A,FALSE,"TP1";#N/A,#N/A,FALSE,"TP2";#N/A,#N/A,FALSE,"TP3";#N/A,#N/A,FALSE,"DI1";#N/A,#N/A,FALSE,"DI2";#N/A,#N/A,FALSE,"DI3";#N/A,#N/A,FALSE,"DS1";#N/A,#N/A,FALSE,"DS2";#N/A,#N/A,FALSE,"CM"}</definedName>
    <definedName name="AGORA2">{#N/A,#N/A,FALSE,"SS";#N/A,#N/A,FALSE,"TER1";#N/A,#N/A,FALSE,"TER2";#N/A,#N/A,FALSE,"TER3";#N/A,#N/A,FALSE,"TP1";#N/A,#N/A,FALSE,"TP2";#N/A,#N/A,FALSE,"TP3";#N/A,#N/A,FALSE,"DI1";#N/A,#N/A,FALSE,"DI2";#N/A,#N/A,FALSE,"DI3";#N/A,#N/A,FALSE,"DS1";#N/A,#N/A,FALSE,"DS2";#N/A,#N/A,FALSE,"CM"}</definedName>
    <definedName name="Agosto">#N/A</definedName>
    <definedName name="agr">#REF!</definedName>
    <definedName name="AGREGADO" localSheetId="8">#REF!</definedName>
    <definedName name="AGREGADO" localSheetId="2">#REF!</definedName>
    <definedName name="AGREGADO" localSheetId="1">#REF!</definedName>
    <definedName name="AGREGADO">#REF!</definedName>
    <definedName name="AGREGADO_10" localSheetId="8">#REF!</definedName>
    <definedName name="AGREGADO_10" localSheetId="2">#REF!</definedName>
    <definedName name="AGREGADO_10" localSheetId="1">#REF!</definedName>
    <definedName name="AGREGADO_10">#REF!</definedName>
    <definedName name="AGREGADO_10_16">#REF!</definedName>
    <definedName name="AGREGADO_10_19" localSheetId="8">#REF!</definedName>
    <definedName name="AGREGADO_10_19" localSheetId="2">#REF!</definedName>
    <definedName name="AGREGADO_10_19" localSheetId="1">#REF!</definedName>
    <definedName name="AGREGADO_10_19">#REF!</definedName>
    <definedName name="AGREGADO_10_19_16">#REF!</definedName>
    <definedName name="AGREGADO_16">#REF!</definedName>
    <definedName name="AGREGADO_17" localSheetId="8">#REF!</definedName>
    <definedName name="AGREGADO_17" localSheetId="2">#REF!</definedName>
    <definedName name="AGREGADO_17" localSheetId="1">#REF!</definedName>
    <definedName name="AGREGADO_17">#REF!</definedName>
    <definedName name="AGREGADO_17_16">#REF!</definedName>
    <definedName name="AGREGADO_17_19" localSheetId="8">#REF!</definedName>
    <definedName name="AGREGADO_17_19" localSheetId="2">#REF!</definedName>
    <definedName name="AGREGADO_17_19" localSheetId="1">#REF!</definedName>
    <definedName name="AGREGADO_17_19">#REF!</definedName>
    <definedName name="AGREGADO_17_19_16">#REF!</definedName>
    <definedName name="AGREGADO_19" localSheetId="8">#REF!</definedName>
    <definedName name="AGREGADO_19" localSheetId="2">#REF!</definedName>
    <definedName name="AGREGADO_19" localSheetId="1">#REF!</definedName>
    <definedName name="AGREGADO_19">#REF!</definedName>
    <definedName name="AGREGADO_19_16">#REF!</definedName>
    <definedName name="AGREGADO_6" localSheetId="8">#REF!</definedName>
    <definedName name="AGREGADO_6" localSheetId="2">#REF!</definedName>
    <definedName name="AGREGADO_6" localSheetId="1">#REF!</definedName>
    <definedName name="AGREGADO_6">#REF!</definedName>
    <definedName name="AGREGADO_6_16">#REF!</definedName>
    <definedName name="AGREGADO_6_19" localSheetId="8">#REF!</definedName>
    <definedName name="AGREGADO_6_19" localSheetId="2">#REF!</definedName>
    <definedName name="AGREGADO_6_19" localSheetId="1">#REF!</definedName>
    <definedName name="AGREGADO_6_19">#REF!</definedName>
    <definedName name="AGREGADO_6_19_16">#REF!</definedName>
    <definedName name="AGREGADO_7" localSheetId="8">#REF!</definedName>
    <definedName name="AGREGADO_7" localSheetId="2">#REF!</definedName>
    <definedName name="AGREGADO_7" localSheetId="1">#REF!</definedName>
    <definedName name="AGREGADO_7">#REF!</definedName>
    <definedName name="AGREGADO_7_16">#REF!</definedName>
    <definedName name="AGREGADO_7_19" localSheetId="8">#REF!</definedName>
    <definedName name="AGREGADO_7_19" localSheetId="2">#REF!</definedName>
    <definedName name="AGREGADO_7_19" localSheetId="1">#REF!</definedName>
    <definedName name="AGREGADO_7_19">#REF!</definedName>
    <definedName name="AGREGADO_7_19_16">#REF!</definedName>
    <definedName name="AGREGADO_8" localSheetId="8">#REF!</definedName>
    <definedName name="AGREGADO_8" localSheetId="2">#REF!</definedName>
    <definedName name="AGREGADO_8" localSheetId="1">#REF!</definedName>
    <definedName name="AGREGADO_8">#REF!</definedName>
    <definedName name="AGREGADO_8_16">#REF!</definedName>
    <definedName name="AGREGADO_8_19" localSheetId="8">#REF!</definedName>
    <definedName name="AGREGADO_8_19" localSheetId="2">#REF!</definedName>
    <definedName name="AGREGADO_8_19" localSheetId="1">#REF!</definedName>
    <definedName name="AGREGADO_8_19">#REF!</definedName>
    <definedName name="AGREGADO_8_19_16">#REF!</definedName>
    <definedName name="AGREGADO_9" localSheetId="8">#REF!</definedName>
    <definedName name="AGREGADO_9" localSheetId="2">#REF!</definedName>
    <definedName name="AGREGADO_9" localSheetId="1">#REF!</definedName>
    <definedName name="AGREGADO_9">#REF!</definedName>
    <definedName name="AGREGADO_9_16">#REF!</definedName>
    <definedName name="AGREGADO_9_19" localSheetId="8">#REF!</definedName>
    <definedName name="AGREGADO_9_19" localSheetId="2">#REF!</definedName>
    <definedName name="AGREGADO_9_19" localSheetId="1">#REF!</definedName>
    <definedName name="AGREGADO_9_19">#REF!</definedName>
    <definedName name="AGREGADO_9_19_16">#REF!</definedName>
    <definedName name="agua" hidden="1">{#N/A,#N/A,FALSE,"GERAL";#N/A,#N/A,FALSE,"012-96";#N/A,#N/A,FALSE,"018-96";#N/A,#N/A,FALSE,"027-96";#N/A,#N/A,FALSE,"059-96";#N/A,#N/A,FALSE,"076-96";#N/A,#N/A,FALSE,"019-97";#N/A,#N/A,FALSE,"021-97";#N/A,#N/A,FALSE,"022-97";#N/A,#N/A,FALSE,"028-97"}</definedName>
    <definedName name="AGUA_10LT">#REF!</definedName>
    <definedName name="AGUARRAZ">#REF!</definedName>
    <definedName name="aiai">#REF!</definedName>
    <definedName name="AIL" localSheetId="2">P.O.!Plan1</definedName>
    <definedName name="AIL" localSheetId="1">RESUMO!Plan1</definedName>
    <definedName name="AIL">P.O.!Plan1</definedName>
    <definedName name="AILTON" localSheetId="2">P.O.!Plan1</definedName>
    <definedName name="AILTON" localSheetId="1">RESUMO!Plan1</definedName>
    <definedName name="AILTON">P.O.!Plan1</definedName>
    <definedName name="ajud">#REF!</definedName>
    <definedName name="AJUDA" localSheetId="2">#REF!</definedName>
    <definedName name="AJUDA" localSheetId="1">#REF!</definedName>
    <definedName name="AJUDA">#REF!</definedName>
    <definedName name="AJUDANTE">#REF!</definedName>
    <definedName name="alcool" localSheetId="8">#REF!</definedName>
    <definedName name="alcool" localSheetId="2">#REF!</definedName>
    <definedName name="alcool" localSheetId="1">#REF!</definedName>
    <definedName name="alcool">#REF!</definedName>
    <definedName name="alcool_1" localSheetId="8">#REF!</definedName>
    <definedName name="alcool_1">#REF!</definedName>
    <definedName name="alex" localSheetId="12" hidden="1">{#N/A,#N/A,FALSE,"MO (2)"}</definedName>
    <definedName name="alex" localSheetId="6" hidden="1">{#N/A,#N/A,FALSE,"MO (2)"}</definedName>
    <definedName name="alex" localSheetId="8" hidden="1">{#N/A,#N/A,FALSE,"MO (2)"}</definedName>
    <definedName name="alex" localSheetId="5" hidden="1">{#N/A,#N/A,FALSE,"MO (2)"}</definedName>
    <definedName name="alex" localSheetId="2">{#N/A,#N/A,FALSE,"MO (2)"}</definedName>
    <definedName name="alex" localSheetId="1">{#N/A,#N/A,FALSE,"MO (2)"}</definedName>
    <definedName name="alex">{#N/A,#N/A,FALSE,"MO (2)"}</definedName>
    <definedName name="alex_1" localSheetId="8" hidden="1">{#N/A,#N/A,FALSE,"MO (2)"}</definedName>
    <definedName name="alex_1" hidden="1">{#N/A,#N/A,FALSE,"MO (2)"}</definedName>
    <definedName name="ALIMENTAÇÃO." localSheetId="2">P.O.!Plan1</definedName>
    <definedName name="ALIMENTAÇÃO." localSheetId="1">RESUMO!Plan1</definedName>
    <definedName name="ALIMENTAÇÃO.">P.O.!Plan1</definedName>
    <definedName name="ALIZAR_MAD_LEI">#REF!</definedName>
    <definedName name="ALMOÇO101" localSheetId="2">#REF!</definedName>
    <definedName name="ALMOÇO101" localSheetId="1">#REF!</definedName>
    <definedName name="ALMOÇO101">#REF!</definedName>
    <definedName name="ALMOÇO110" localSheetId="2">#REF!</definedName>
    <definedName name="ALMOÇO110" localSheetId="1">#REF!</definedName>
    <definedName name="ALMOÇO110">#REF!</definedName>
    <definedName name="ALMOX">#REF!</definedName>
    <definedName name="ALTA" localSheetId="8">#REF!</definedName>
    <definedName name="ALTA">#REF!</definedName>
    <definedName name="ALTA_10" localSheetId="8">#REF!</definedName>
    <definedName name="ALTA_10">#N/A</definedName>
    <definedName name="ALTA_11">#N/A</definedName>
    <definedName name="ALTA_12">#N/A</definedName>
    <definedName name="ALTA_13">#N/A</definedName>
    <definedName name="ALTA_14">#N/A</definedName>
    <definedName name="ALTA_15">#N/A</definedName>
    <definedName name="ALTA_16">#N/A</definedName>
    <definedName name="ALTA_17">#N/A</definedName>
    <definedName name="ALTA_18">#N/A</definedName>
    <definedName name="ALTA_24">#REF!</definedName>
    <definedName name="ALTA_25" localSheetId="8">#REF!</definedName>
    <definedName name="ALTA_25">#REF!</definedName>
    <definedName name="ALTA_26">#REF!</definedName>
    <definedName name="ALTA_27" localSheetId="8">#REF!</definedName>
    <definedName name="ALTA_27">#REF!</definedName>
    <definedName name="ALTA_29" localSheetId="8">#REF!</definedName>
    <definedName name="ALTA_29">#REF!</definedName>
    <definedName name="ALTA_5">#N/A</definedName>
    <definedName name="ALTA_6">#N/A</definedName>
    <definedName name="ALTA_7">#N/A</definedName>
    <definedName name="ALTA_8">#N/A</definedName>
    <definedName name="ALTA_9" localSheetId="8">#REF!</definedName>
    <definedName name="ALTA_9">#N/A</definedName>
    <definedName name="alteração" localSheetId="8">#REF!</definedName>
    <definedName name="alteração" localSheetId="2">#REF!</definedName>
    <definedName name="alteração" localSheetId="1">#REF!</definedName>
    <definedName name="alteração">#REF!</definedName>
    <definedName name="alteração_1" localSheetId="8">#REF!</definedName>
    <definedName name="alteração_1">#REF!</definedName>
    <definedName name="alteração_10">#REF!</definedName>
    <definedName name="alteração_12">#REF!</definedName>
    <definedName name="alteração_13">#REF!</definedName>
    <definedName name="alteração_2">#N/A</definedName>
    <definedName name="alteração_3">#REF!</definedName>
    <definedName name="alteração_5">#REF!</definedName>
    <definedName name="alteração_6">#REF!</definedName>
    <definedName name="alteração2" localSheetId="2">#REF!</definedName>
    <definedName name="alteração2" localSheetId="1">#REF!</definedName>
    <definedName name="alteração2">#REF!</definedName>
    <definedName name="am" localSheetId="8" hidden="1">{#N/A,#N/A,FALSE,"MO (2)"}</definedName>
    <definedName name="am" hidden="1">{#N/A,#N/A,FALSE,"MO (2)"}</definedName>
    <definedName name="AM_01">#N/A</definedName>
    <definedName name="AM_01_1" localSheetId="8">#REF!</definedName>
    <definedName name="AM_01_1">#REF!</definedName>
    <definedName name="AM_04">#N/A</definedName>
    <definedName name="AM_04_1" localSheetId="8">#REF!</definedName>
    <definedName name="AM_04_1">#REF!</definedName>
    <definedName name="AM_35">#N/A</definedName>
    <definedName name="AM_35_1" localSheetId="8">#REF!</definedName>
    <definedName name="AM_35_1">#REF!</definedName>
    <definedName name="AM_40">#N/A</definedName>
    <definedName name="AM_40_1" localSheetId="8">#REF!</definedName>
    <definedName name="AM_40_1">#REF!</definedName>
    <definedName name="AM_41">#N/A</definedName>
    <definedName name="AM_41_1" localSheetId="8">#REF!</definedName>
    <definedName name="AM_41_1">#REF!</definedName>
    <definedName name="AM_42">#N/A</definedName>
    <definedName name="AM_42_1" localSheetId="8">#REF!</definedName>
    <definedName name="AM_42_1">#REF!</definedName>
    <definedName name="AM_43">#N/A</definedName>
    <definedName name="AM_43_1" localSheetId="8">#REF!</definedName>
    <definedName name="AM_43_1">#REF!</definedName>
    <definedName name="am01m">#REF!</definedName>
    <definedName name="am01p">#REF!</definedName>
    <definedName name="am02m">#REF!</definedName>
    <definedName name="am02p">#REF!</definedName>
    <definedName name="am03m">#REF!</definedName>
    <definedName name="am03p">#REF!</definedName>
    <definedName name="am04m">#REF!</definedName>
    <definedName name="am04p">#REF!</definedName>
    <definedName name="am05m">#REF!</definedName>
    <definedName name="am05p">#REF!</definedName>
    <definedName name="am06m">#REF!</definedName>
    <definedName name="am06p">#REF!</definedName>
    <definedName name="am07m">#REF!</definedName>
    <definedName name="am07p">#REF!</definedName>
    <definedName name="am08m">#REF!</definedName>
    <definedName name="am08p">#REF!</definedName>
    <definedName name="am09m">#REF!</definedName>
    <definedName name="am09p">#REF!</definedName>
    <definedName name="am10m">#REF!</definedName>
    <definedName name="am10p">#REF!</definedName>
    <definedName name="am11m">#REF!</definedName>
    <definedName name="am11p">#REF!</definedName>
    <definedName name="am12m">#REF!</definedName>
    <definedName name="am12p">#REF!</definedName>
    <definedName name="am19m">#REF!</definedName>
    <definedName name="am19p">#REF!</definedName>
    <definedName name="am20m">#REF!</definedName>
    <definedName name="am20p">#REF!</definedName>
    <definedName name="am25m">#REF!</definedName>
    <definedName name="am25p">#REF!</definedName>
    <definedName name="am26m">#REF!</definedName>
    <definedName name="am26p">#REF!</definedName>
    <definedName name="am27m">#REF!</definedName>
    <definedName name="am27p">#REF!</definedName>
    <definedName name="am28m">#REF!</definedName>
    <definedName name="am28p">#REF!</definedName>
    <definedName name="am29m">#REF!</definedName>
    <definedName name="am29p">#REF!</definedName>
    <definedName name="am30m">#REF!</definedName>
    <definedName name="am30p">#REF!</definedName>
    <definedName name="am35m">#REF!</definedName>
    <definedName name="am35p">#REF!</definedName>
    <definedName name="am36m">#REF!</definedName>
    <definedName name="am36p">#REF!</definedName>
    <definedName name="am37m">#REF!</definedName>
    <definedName name="am37p">#REF!</definedName>
    <definedName name="amarela" localSheetId="8">#REF!</definedName>
    <definedName name="amarela" localSheetId="2">#REF!</definedName>
    <definedName name="amarela" localSheetId="1">#REF!</definedName>
    <definedName name="amarela">#REF!</definedName>
    <definedName name="amarela_2">#N/A</definedName>
    <definedName name="amarela_25" localSheetId="8">#REF!</definedName>
    <definedName name="amarela_25">#REF!</definedName>
    <definedName name="amarela_4" localSheetId="2">#REF!</definedName>
    <definedName name="amarela_4" localSheetId="1">#REF!</definedName>
    <definedName name="amarela_4">#REF!</definedName>
    <definedName name="amarelaa" localSheetId="2">#REF!</definedName>
    <definedName name="amarelaa" localSheetId="1">#REF!</definedName>
    <definedName name="amarelaa">#REF!</definedName>
    <definedName name="AMATJAZ">#REF!</definedName>
    <definedName name="AMBIENTE">#REF!</definedName>
    <definedName name="ame">#REF!</definedName>
    <definedName name="AMES">#REF!</definedName>
    <definedName name="amm">#REF!</definedName>
    <definedName name="AMO" localSheetId="2">#REF!</definedName>
    <definedName name="AMO" localSheetId="1">#REF!</definedName>
    <definedName name="AMO">#REF!</definedName>
    <definedName name="AMONIA">#REF!</definedName>
    <definedName name="amortiz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nalisarAterro">#REF!</definedName>
    <definedName name="AnalisarCorte">#REF!</definedName>
    <definedName name="anb">#REF!</definedName>
    <definedName name="AND" localSheetId="8">#REF!</definedName>
    <definedName name="AND">#REF!</definedName>
    <definedName name="andre" localSheetId="2">#REF!</definedName>
    <definedName name="andre" localSheetId="1">#REF!</definedName>
    <definedName name="andre">#REF!</definedName>
    <definedName name="ANEXO">#N/A</definedName>
    <definedName name="ANEXO_10_MATRIZ_DE_RESPONSABILIDADE" localSheetId="2">#REF!</definedName>
    <definedName name="ANEXO_10_MATRIZ_DE_RESPONSABILIDADE" localSheetId="1">#REF!</definedName>
    <definedName name="ANEXO_10_MATRIZ_DE_RESPONSABILIDADE">#REF!</definedName>
    <definedName name="ANO" localSheetId="2">#REF!</definedName>
    <definedName name="ANO" localSheetId="1">#REF!</definedName>
    <definedName name="Ano">#REF!</definedName>
    <definedName name="anos" localSheetId="2">#REF!</definedName>
    <definedName name="anos" localSheetId="1">#REF!</definedName>
    <definedName name="anos">#REF!</definedName>
    <definedName name="anscount">3</definedName>
    <definedName name="ant" localSheetId="12" hidden="1">{#N/A,#N/A,FALSE,"MO (2)"}</definedName>
    <definedName name="ant" localSheetId="6" hidden="1">{#N/A,#N/A,FALSE,"MO (2)"}</definedName>
    <definedName name="ant" localSheetId="8" hidden="1">{#N/A,#N/A,FALSE,"MO (2)"}</definedName>
    <definedName name="ant" localSheetId="5" hidden="1">{#N/A,#N/A,FALSE,"MO (2)"}</definedName>
    <definedName name="ant" localSheetId="2">{#N/A,#N/A,FALSE,"MO (2)"}</definedName>
    <definedName name="ant" localSheetId="1">{#N/A,#N/A,FALSE,"MO (2)"}</definedName>
    <definedName name="ant">{#N/A,#N/A,FALSE,"MO (2)"}</definedName>
    <definedName name="ant_1" localSheetId="8" hidden="1">{#N/A,#N/A,FALSE,"MO (2)"}</definedName>
    <definedName name="ant_1" hidden="1">{#N/A,#N/A,FALSE,"MO (2)"}</definedName>
    <definedName name="ANTT" hidden="1">{#N/A,#N/A,FALSE,"QD_F1 Invest Detalhado";#N/A,#N/A,FALSE,"QD_F3 Invest_Comparado";#N/A,#N/A,FALSE,"QD_B Trafego";#N/A,#N/A,FALSE,"QD_D0 Custos Operacionais";#N/A,#N/A,FALSE,"QD_C Receita";#N/A,#N/A,FALSE,"QD_D Custos";#N/A,#N/A,FALSE,"QD_E Resultado";#N/A,#N/A,FALSE,"QD_G Fluxo Caixa"}</definedName>
    <definedName name="aoppp" localSheetId="8">#REF!</definedName>
    <definedName name="aoppp">#REF!</definedName>
    <definedName name="APARENTE">#REF!</definedName>
    <definedName name="apc">#REF!</definedName>
    <definedName name="apmfs">#REF!</definedName>
    <definedName name="APRENDIZ">{"total","SUM(total)","YNNNN",FALSE}</definedName>
    <definedName name="aq">#REF!</definedName>
    <definedName name="AqCAP1">#REF!</definedName>
    <definedName name="AqCap2">#REF!</definedName>
    <definedName name="AQCAP20" localSheetId="2">#REF!</definedName>
    <definedName name="AQCAP20" localSheetId="1">#REF!</definedName>
    <definedName name="AQCAP20">#REF!</definedName>
    <definedName name="AqCAPCBUQ">#REF!</definedName>
    <definedName name="AqCAPPMQ">#REF!</definedName>
    <definedName name="AQCM30" localSheetId="2">#REF!</definedName>
    <definedName name="AQCM30" localSheetId="1">#REF!</definedName>
    <definedName name="AQCM30">#REF!</definedName>
    <definedName name="aqqq" hidden="1">{"'PXR_6500'!$A$1:$I$124"}</definedName>
    <definedName name="AQRM1C" localSheetId="2">#REF!</definedName>
    <definedName name="AQRM1C" localSheetId="1">#REF!</definedName>
    <definedName name="AQRM1C">#REF!</definedName>
    <definedName name="AQRR1C" localSheetId="2">#REF!</definedName>
    <definedName name="AQRR1C" localSheetId="1">#REF!</definedName>
    <definedName name="AQRR1C">#REF!</definedName>
    <definedName name="AquiMatBetum">#REF!</definedName>
    <definedName name="AquisCAPMB">#REF!</definedName>
    <definedName name="AquisCM30">#REF!</definedName>
    <definedName name="AquisMatBet">#REF!</definedName>
    <definedName name="AquisRC1CE">#REF!</definedName>
    <definedName name="AquisRR1CCD">#REF!</definedName>
    <definedName name="AquisRR1CTB">#REF!</definedName>
    <definedName name="ar">#REF!</definedName>
    <definedName name="ARAME_RECOZIDO">#REF!</definedName>
    <definedName name="ARC1CE">#REF!</definedName>
    <definedName name="are">#REF!</definedName>
    <definedName name="AREA">#REF!</definedName>
    <definedName name="ÀREA">#REF!</definedName>
    <definedName name="AREA.ROÇADA">#REF!</definedName>
    <definedName name="ÀREA_ACUM">#REF!</definedName>
    <definedName name="area_base" localSheetId="2">[1]Base!$U$40</definedName>
    <definedName name="area_base" localSheetId="1">[1]Base!$U$40</definedName>
    <definedName name="area_base">#REF!</definedName>
    <definedName name="_xlnm.Extract" localSheetId="8">#REF!</definedName>
    <definedName name="_xlnm.Extract">#REF!</definedName>
    <definedName name="Area_de_immpressao">#REF!</definedName>
    <definedName name="Area_de_Impreessao">#REF!</definedName>
    <definedName name="_xlnm.Print_Area" localSheetId="12">'ABC MÃO DE OBRA'!$A$1:$K$24</definedName>
    <definedName name="_xlnm.Print_Area" localSheetId="11">'Adm Local'!$B$2:$M$258</definedName>
    <definedName name="_xlnm.Print_Area" localSheetId="6">'Aquis. Betuminoso'!$A$1:$O$288</definedName>
    <definedName name="_xlnm.Print_Area" localSheetId="10">Canteiro!$B$2:$N$183</definedName>
    <definedName name="_xlnm.Print_Area" localSheetId="7">Cotações!$B$2:$J$1053</definedName>
    <definedName name="_xlnm.Print_Area" localSheetId="0">'CPU''s'!$A$1:$AC$3561</definedName>
    <definedName name="_xlnm.Print_Area" localSheetId="4">'CRONOGRAMA - ONE - L09'!$A$1:$K$32</definedName>
    <definedName name="_xlnm.Print_Area" localSheetId="13">EFS!$A$1:$R$33</definedName>
    <definedName name="_xlnm.Print_Area" localSheetId="8">'Mapa+Binômio'!$B$2:$Y$70</definedName>
    <definedName name="_xlnm.Print_Area" localSheetId="5">'Mat. Betuminoso'!$A$1:$K$62</definedName>
    <definedName name="_xlnm.Print_Area" localSheetId="9">'Mob. e Desmob'!$A$1:$T$104</definedName>
    <definedName name="_xlnm.Print_Area" localSheetId="2">'P.O.'!$A$1:$J$335</definedName>
    <definedName name="_xlnm.Print_Area" localSheetId="1">RESUMO!$A$1:$E$19</definedName>
    <definedName name="_xlnm.Print_Area">#REF!</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 localSheetId="8">#REF!</definedName>
    <definedName name="Área_impressão_IM">#N/A</definedName>
    <definedName name="Área_impressão_IM_1">"$#REF!.$A$1:$G$8"</definedName>
    <definedName name="Área_impressão_IM_10">"$#REF!.$A$1:$G$8"</definedName>
    <definedName name="Área_impressão_IM_10_17">#REF!</definedName>
    <definedName name="Área_impressão_IM_10_21">#REF!</definedName>
    <definedName name="Área_impressão_IM_11">"$#REF!.$A$1:$G$8"</definedName>
    <definedName name="Área_impressão_IM_11_17">#REF!</definedName>
    <definedName name="Área_impressão_IM_11_21">#REF!</definedName>
    <definedName name="Área_impressão_IM_12">"$#REF!.$A$1:$G$8"</definedName>
    <definedName name="Área_impressão_IM_12_1">"$#REF!.$A$1:$G$8"</definedName>
    <definedName name="Área_impressão_IM_12_17">#REF!</definedName>
    <definedName name="Área_impressão_IM_12_21">#REF!</definedName>
    <definedName name="Área_impressão_IM_13">"$#REF!.$A$1:$G$8"</definedName>
    <definedName name="Área_impressão_IM_13_1">"$#REF!.$A$1:$G$8"</definedName>
    <definedName name="Área_impressão_IM_13_17">#REF!</definedName>
    <definedName name="Área_impressão_IM_13_2">"$#REF!.$A$1:$G$8"</definedName>
    <definedName name="Área_impressão_IM_13_21">#REF!</definedName>
    <definedName name="Área_impressão_IM_13_3">"$#REF!.$A$1:$G$8"</definedName>
    <definedName name="Área_impressão_IM_14">#REF!</definedName>
    <definedName name="Área_impressão_IM_14_1">"$#REF!.$A$1:$G$8"</definedName>
    <definedName name="Área_impressão_IM_14_17">#REF!</definedName>
    <definedName name="Área_impressão_IM_14_2">"$#REF!.$A$1:$G$8"</definedName>
    <definedName name="Área_impressão_IM_14_21">#REF!</definedName>
    <definedName name="Área_impressão_IM_14_3">"$#REF!.$A$1:$G$8"</definedName>
    <definedName name="Área_impressão_IM_14_4">"$#REF!.$A$1:$G$8"</definedName>
    <definedName name="Área_impressão_IM_15">"$#REF!.$A$1:$G$8"</definedName>
    <definedName name="Área_impressão_IM_15_1">"$#REF!.$A$1:$G$8"</definedName>
    <definedName name="Área_impressão_IM_15_17">#REF!</definedName>
    <definedName name="Área_impressão_IM_15_2">"$#REF!.$A$1:$G$8"</definedName>
    <definedName name="Área_impressão_IM_15_21">#REF!</definedName>
    <definedName name="Área_impressão_IM_15_3">"$#REF!.$A$1:$G$8"</definedName>
    <definedName name="Área_impressão_IM_15_4">"$#REF!.$A$1:$G$8"</definedName>
    <definedName name="Área_impressão_IM_16">"$#REF!.$A$1:$G$8"</definedName>
    <definedName name="Área_impressão_IM_16_1">"$#REF!.$A$1:$G$8"</definedName>
    <definedName name="Área_impressão_IM_16_17">#REF!</definedName>
    <definedName name="Área_impressão_IM_16_21">#REF!</definedName>
    <definedName name="Área_impressão_IM_17">"$#REF!.$A$1:$G$8"</definedName>
    <definedName name="Área_impressão_IM_17_1">"$#REF!.$A$1:$G$8"</definedName>
    <definedName name="Área_impressão_IM_17_17">#REF!</definedName>
    <definedName name="Área_impressão_IM_17_2">"$#REF!.$A$1:$G$8"</definedName>
    <definedName name="Área_impressão_IM_17_21">#REF!</definedName>
    <definedName name="Área_impressão_IM_18">"$#REF!.$A$1:$G$8"</definedName>
    <definedName name="Área_impressão_IM_18_1">"$#REF!.$A$1:$G$8"</definedName>
    <definedName name="Área_impressão_IM_18_17">#REF!</definedName>
    <definedName name="Área_impressão_IM_18_2">"$#REF!.$A$1:$G$8"</definedName>
    <definedName name="Área_impressão_IM_18_21">#REF!</definedName>
    <definedName name="Área_impressão_IM_18_3">"$#REF!.$A$1:$G$8"</definedName>
    <definedName name="Área_impressão_IM_18_4">"$#REF!.$A$1:$G$8"</definedName>
    <definedName name="Área_impressão_IM_19">"$#REF!.$A$1:$G$8"</definedName>
    <definedName name="Área_impressão_IM_19_1">"$#REF!.$A$1:$G$8"</definedName>
    <definedName name="Área_impressão_IM_19_2">"$#REF!.$A$1:$G$8"</definedName>
    <definedName name="Área_impressão_IM_19_3">"$#REF!.$A$1:$G$8"</definedName>
    <definedName name="Área_impressão_IM_19_4">"$#REF!.$A$1:$G$8"</definedName>
    <definedName name="Área_impressão_IM_19_5">"$#REF!.$A$1:$G$8"</definedName>
    <definedName name="Área_impressão_IM_2">#REF!</definedName>
    <definedName name="Área_impressão_IM_2_17">#REF!</definedName>
    <definedName name="Área_impressão_IM_2_21">#REF!</definedName>
    <definedName name="Área_impressão_IM_20">"$#REF!.$A$1:$G$8"</definedName>
    <definedName name="Área_impressão_IM_20_1">"$#REF!.$A$1:$G$8"</definedName>
    <definedName name="Área_impressão_IM_20_17">#REF!</definedName>
    <definedName name="Área_impressão_IM_20_2">"$#REF!.$A$1:$G$8"</definedName>
    <definedName name="Área_impressão_IM_20_21">#REF!</definedName>
    <definedName name="Área_impressão_IM_20_3">"$#REF!.$A$1:$G$8"</definedName>
    <definedName name="Área_impressão_IM_20_4">"$#REF!.$A$1:$G$8"</definedName>
    <definedName name="Área_impressão_IM_20_5">"$#REF!.$A$1:$G$8"</definedName>
    <definedName name="Área_impressão_IM_20_6">"$#REF!.$A$1:$G$8"</definedName>
    <definedName name="Área_impressão_IM_21">"$#REF!.$A$1:$G$8"</definedName>
    <definedName name="Área_impressão_IM_21_1">"$#REF!.$A$1:$G$8"</definedName>
    <definedName name="Área_impressão_IM_21_17">#REF!</definedName>
    <definedName name="Área_impressão_IM_21_2">"$#REF!.$A$1:$G$8"</definedName>
    <definedName name="Área_impressão_IM_21_21">#REF!</definedName>
    <definedName name="Área_impressão_IM_21_3">"$#REF!.$A$1:$G$8"</definedName>
    <definedName name="Área_impressão_IM_21_4">"$#REF!.$A$1:$G$8"</definedName>
    <definedName name="Área_impressão_IM_21_5">"$#REF!.$A$1:$G$8"</definedName>
    <definedName name="Área_impressão_IM_21_6">"$#REF!.$A$1:$G$8"</definedName>
    <definedName name="Área_impressão_IM_21_7">"$#REF!.$A$1:$G$8"</definedName>
    <definedName name="Área_impressão_IM_22">"$#REF!.$A$1:$G$8"</definedName>
    <definedName name="Área_impressão_IM_22_1">"$#REF!.$A$1:$G$8"</definedName>
    <definedName name="Área_impressão_IM_22_17">#REF!</definedName>
    <definedName name="Área_impressão_IM_22_2">"$#REF!.$A$1:$G$8"</definedName>
    <definedName name="Área_impressão_IM_22_21">#REF!</definedName>
    <definedName name="Área_impressão_IM_22_3">"$#REF!.$A$1:$G$8"</definedName>
    <definedName name="Área_impressão_IM_22_4">"$#REF!.$A$1:$G$8"</definedName>
    <definedName name="Área_impressão_IM_22_5">"$#REF!.$A$1:$G$8"</definedName>
    <definedName name="Área_impressão_IM_23">"$#REF!.$A$1:$G$8"</definedName>
    <definedName name="Área_impressão_IM_23_1">"$#REF!.$A$1:$G$8"</definedName>
    <definedName name="Área_impressão_IM_23_17">#REF!</definedName>
    <definedName name="Área_impressão_IM_23_2">"$#REF!.$A$1:$G$8"</definedName>
    <definedName name="Área_impressão_IM_23_21">#REF!</definedName>
    <definedName name="Área_impressão_IM_23_3">"$#REF!.$A$1:$G$8"</definedName>
    <definedName name="Área_impressão_IM_23_4">"$#REF!.$A$1:$G$8"</definedName>
    <definedName name="Área_impressão_IM_23_5">"$#REF!.$A$1:$G$8"</definedName>
    <definedName name="Área_impressão_IM_23_6">"$#REF!.$A$1:$G$8"</definedName>
    <definedName name="Área_impressão_IM_23_7">"$#REF!.$A$1:$G$8"</definedName>
    <definedName name="Área_impressão_IM_23_8">"$#REF!.$A$1:$G$8"</definedName>
    <definedName name="Área_impressão_IM_24">"$#REF!.$A$1:$G$8"</definedName>
    <definedName name="Área_impressão_IM_24_1">"$#REF!.$A$1:$G$8"</definedName>
    <definedName name="Área_impressão_IM_24_2">"$#REF!.$A$1:$G$8"</definedName>
    <definedName name="Área_impressão_IM_24_3">"$#REF!.$A$1:$G$8"</definedName>
    <definedName name="Área_impressão_IM_24_4">"$#REF!.$A$1:$G$8"</definedName>
    <definedName name="Área_impressão_IM_24_5">"$#REF!.$A$1:$G$8"</definedName>
    <definedName name="Área_impressão_IM_24_6">"$#REF!.$A$1:$G$8"</definedName>
    <definedName name="Área_impressão_IM_25">"$#REF!.$A$1:$G$8"</definedName>
    <definedName name="Área_impressão_IM_25_1">"$#REF!.$A$1:$G$8"</definedName>
    <definedName name="Área_impressão_IM_25_2">"$#REF!.$A$1:$G$8"</definedName>
    <definedName name="Área_impressão_IM_25_3">"$#REF!.$A$1:$G$8"</definedName>
    <definedName name="Área_impressão_IM_25_4">"$#REF!.$A$1:$G$8"</definedName>
    <definedName name="Área_impressão_IM_26">"$#REF!.$A$1:$G$8"</definedName>
    <definedName name="Área_impressão_IM_26_1">"$#REF!.$A$1:$G$8"</definedName>
    <definedName name="Área_impressão_IM_26_2">"$#REF!.$A$1:$G$8"</definedName>
    <definedName name="Área_impressão_IM_26_3">"$#REF!.$A$1:$G$8"</definedName>
    <definedName name="Área_impressão_IM_26_4">"$#REF!.$A$1:$G$8"</definedName>
    <definedName name="Área_impressão_IM_26_5">"$#REF!.$A$1:$G$8"</definedName>
    <definedName name="Área_impressão_IM_27">"$#REF!.$A$1:$G$8"</definedName>
    <definedName name="Área_impressão_IM_27_1">"$#REF!.$A$1:$G$8"</definedName>
    <definedName name="Área_impressão_IM_27_2">"$#REF!.$A$1:$G$8"</definedName>
    <definedName name="Área_impressão_IM_27_3">"$#REF!.$A$1:$G$8"</definedName>
    <definedName name="Área_impressão_IM_28">"$#REF!.$A$1:$G$8"</definedName>
    <definedName name="Área_impressão_IM_28_1">"$#REF!.$A$1:$G$8"</definedName>
    <definedName name="Área_impressão_IM_28_2">"$#REF!.$A$1:$G$8"</definedName>
    <definedName name="Área_impressão_IM_28_3">"$#REF!.$A$1:$G$8"</definedName>
    <definedName name="Área_impressão_IM_28_4">"$#REF!.$A$1:$G$8"</definedName>
    <definedName name="Área_impressão_IM_28_5">"$#REF!.$A$1:$G$8"</definedName>
    <definedName name="Área_impressão_IM_28_6">"$#REF!.$A$1:$G$8"</definedName>
    <definedName name="Área_impressão_IM_29">"$#REF!.$A$1:$G$8"</definedName>
    <definedName name="Área_impressão_IM_29_1">"$#REF!.$A$1:$G$8"</definedName>
    <definedName name="Área_impressão_IM_29_10">"$#REF!.$A$1:$G$8"</definedName>
    <definedName name="Área_impressão_IM_29_11">"$#REF!.$A$1:$G$8"</definedName>
    <definedName name="Área_impressão_IM_29_12">"$#REF!.$A$1:$G$8"</definedName>
    <definedName name="Área_impressão_IM_29_2">"$#REF!.$A$1:$G$8"</definedName>
    <definedName name="Área_impressão_IM_29_3">"$#REF!.$A$1:$G$8"</definedName>
    <definedName name="Área_impressão_IM_29_4">"$#REF!.$A$1:$G$8"</definedName>
    <definedName name="Área_impressão_IM_29_5">"$#REF!.$A$1:$G$8"</definedName>
    <definedName name="Área_impressão_IM_29_6">"$#REF!.$A$1:$G$8"</definedName>
    <definedName name="Área_impressão_IM_29_7">"$#REF!.$A$1:$G$8"</definedName>
    <definedName name="Área_impressão_IM_29_8">"$#REF!.$A$1:$G$8"</definedName>
    <definedName name="Área_impressão_IM_29_9">"$#REF!.$A$1:$G$8"</definedName>
    <definedName name="Área_impressão_IM_3">#REF!</definedName>
    <definedName name="Área_impressão_IM_3_1">"$#REF!.$A$1:$G$8"</definedName>
    <definedName name="Área_impressão_IM_3_17">#REF!</definedName>
    <definedName name="Área_impressão_IM_3_21">#REF!</definedName>
    <definedName name="Área_impressão_IM_30">"$#REF!.$A$1:$G$8"</definedName>
    <definedName name="Área_impressão_IM_30_1">"$#REF!.$A$1:$G$8"</definedName>
    <definedName name="Área_impressão_IM_30_10">"$#REF!.$A$1:$G$8"</definedName>
    <definedName name="Área_impressão_IM_30_11">"$#REF!.$A$1:$G$8"</definedName>
    <definedName name="Área_impressão_IM_30_12">"$#REF!.$A$1:$G$8"</definedName>
    <definedName name="Área_impressão_IM_30_2">"$#REF!.$A$1:$G$8"</definedName>
    <definedName name="Área_impressão_IM_30_3">"$#REF!.$A$1:$G$8"</definedName>
    <definedName name="Área_impressão_IM_30_4">"$#REF!.$A$1:$G$8"</definedName>
    <definedName name="Área_impressão_IM_30_5">"$#REF!.$A$1:$G$8"</definedName>
    <definedName name="Área_impressão_IM_30_6">"$#REF!.$A$1:$G$8"</definedName>
    <definedName name="Área_impressão_IM_30_7">"$#REF!.$A$1:$G$8"</definedName>
    <definedName name="Área_impressão_IM_30_8">"$#REF!.$A$1:$G$8"</definedName>
    <definedName name="Área_impressão_IM_30_9">"$#REF!.$A$1:$G$8"</definedName>
    <definedName name="Área_impressão_IM_31">"$#REF!.$A$1:$G$8"</definedName>
    <definedName name="Área_impressão_IM_31_1">"$#REF!.$A$1:$G$8"</definedName>
    <definedName name="Área_impressão_IM_31_10">"$#REF!.$A$1:$G$8"</definedName>
    <definedName name="Área_impressão_IM_31_11">"$#REF!.$A$1:$G$8"</definedName>
    <definedName name="Área_impressão_IM_31_12">"$#REF!.$A$1:$G$8"</definedName>
    <definedName name="Área_impressão_IM_31_13">"$#REF!.$A$1:$G$8"</definedName>
    <definedName name="Área_impressão_IM_31_2">"$#REF!.$A$1:$G$8"</definedName>
    <definedName name="Área_impressão_IM_31_3">"$#REF!.$A$1:$G$8"</definedName>
    <definedName name="Área_impressão_IM_31_4">"$#REF!.$A$1:$G$8"</definedName>
    <definedName name="Área_impressão_IM_31_5">"$#REF!.$A$1:$G$8"</definedName>
    <definedName name="Área_impressão_IM_31_6">"$#REF!.$A$1:$G$8"</definedName>
    <definedName name="Área_impressão_IM_31_7">"$#REF!.$A$1:$G$8"</definedName>
    <definedName name="Área_impressão_IM_31_8">"$#REF!.$A$1:$G$8"</definedName>
    <definedName name="Área_impressão_IM_31_9">"$#REF!.$A$1:$G$8"</definedName>
    <definedName name="Área_impressão_IM_33">"$#REF!.$A$1:$G$8"</definedName>
    <definedName name="Área_impressão_IM_33_1">"$#REF!.$A$1:$G$8"</definedName>
    <definedName name="Área_impressão_IM_34">#REF!</definedName>
    <definedName name="Área_impressão_IM_34_1">"$#REF!.$A$1:$G$8"</definedName>
    <definedName name="Área_impressão_IM_35">"$#REF!.$A$1:$G$8"</definedName>
    <definedName name="Área_impressão_IM_35_1">"$#REF!.$A$1:$G$8"</definedName>
    <definedName name="Área_impressão_IM_35_2">"$#REF!.$A$1:$G$8"</definedName>
    <definedName name="Área_impressão_IM_35_3">"$#REF!.$A$1:$G$8"</definedName>
    <definedName name="Área_impressão_IM_35_4">"$#REF!.$A$1:$G$8"</definedName>
    <definedName name="Área_impressão_IM_35_5">"$#REF!.$A$1:$G$8"</definedName>
    <definedName name="Área_impressão_IM_35_6">"$#REF!.$A$1:$G$8"</definedName>
    <definedName name="Área_impressão_IM_4" localSheetId="2">#REF!</definedName>
    <definedName name="Área_impressão_IM_4" localSheetId="1">#REF!</definedName>
    <definedName name="Área_impressão_IM_4">#REF!</definedName>
    <definedName name="Área_impressão_IM_4_17">#REF!</definedName>
    <definedName name="Área_impressão_IM_4_21">#REF!</definedName>
    <definedName name="Área_impressão_IM_5">#REF!</definedName>
    <definedName name="Área_impressão_IM_5_17">#REF!</definedName>
    <definedName name="Área_impressão_IM_5_21">#REF!</definedName>
    <definedName name="Área_impressão_IM_6">#REF!</definedName>
    <definedName name="Área_impressão_IM_6_17">#REF!</definedName>
    <definedName name="Área_impressão_IM_6_21">#REF!</definedName>
    <definedName name="Área_impressão_IM_7">"$#REF!.$A$1:$G$8"</definedName>
    <definedName name="Área_impressão_IM_7_1">"$#REF!.$A$1:$G$8"</definedName>
    <definedName name="Área_impressão_IM_7_17">#REF!</definedName>
    <definedName name="Área_impressão_IM_7_21">#REF!</definedName>
    <definedName name="Área_impressão_IM_8">"$#REF!.$A$1:$G$8"</definedName>
    <definedName name="Área_impressão_IM_8_1">"$#REF!.$A$1:$G$8"</definedName>
    <definedName name="Área_impressão_IM_8_10">"$#REF!.$A$1:$G$8"</definedName>
    <definedName name="Área_impressão_IM_8_11">"$#REF!.$A$1:$G$8"</definedName>
    <definedName name="Área_impressão_IM_8_12">"$#REF!.$A$1:$G$8"</definedName>
    <definedName name="Área_impressão_IM_8_13">"$#REF!.$A$1:$G$8"</definedName>
    <definedName name="Área_impressão_IM_8_14">"$#REF!.$A$1:$G$8"</definedName>
    <definedName name="Área_impressão_IM_8_17">#REF!</definedName>
    <definedName name="Área_impressão_IM_8_2">"$#REF!.$A$1:$G$8"</definedName>
    <definedName name="Área_impressão_IM_8_21">#REF!</definedName>
    <definedName name="Área_impressão_IM_8_3">"$#REF!.$A$1:$G$8"</definedName>
    <definedName name="Área_impressão_IM_8_4">"$#REF!.$A$1:$G$8"</definedName>
    <definedName name="Área_impressão_IM_8_5">"$#REF!.$A$1:$G$8"</definedName>
    <definedName name="Área_impressão_IM_8_6">"$#REF!.$A$1:$G$8"</definedName>
    <definedName name="Área_impressão_IM_8_7">"$#REF!.$A$1:$G$8"</definedName>
    <definedName name="Área_impressão_IM_8_8">"$#REF!.$A$1:$G$8"</definedName>
    <definedName name="Área_impressão_IM_8_9">"$#REF!.$A$1:$G$8"</definedName>
    <definedName name="Área_impressão_IM_9">#REF!</definedName>
    <definedName name="Área_impressão_IM_9_17">#REF!</definedName>
    <definedName name="Área_impressão_IM_9_21">#REF!</definedName>
    <definedName name="AREA_IMPRI">#REF!</definedName>
    <definedName name="AREACANTEIRO">#REF!</definedName>
    <definedName name="AREAL" localSheetId="8">#REF!</definedName>
    <definedName name="AREAL">#REF!</definedName>
    <definedName name="areal.pista" localSheetId="8">#REF!</definedName>
    <definedName name="areal.pista">#REF!</definedName>
    <definedName name="AREAL_48">#REF!</definedName>
    <definedName name="AREAMICRO0.8" localSheetId="8">#REF!</definedName>
    <definedName name="AREAMICRO0.8">#REF!</definedName>
    <definedName name="AREAMICRO1.5">#REF!</definedName>
    <definedName name="AREARECREV">#REF!</definedName>
    <definedName name="ÁreaTotal">#REF!</definedName>
    <definedName name="AREC">#REF!</definedName>
    <definedName name="AREIA">#REF!</definedName>
    <definedName name="AREIAC">#REF!</definedName>
    <definedName name="AREIACONCRETO">#REF!</definedName>
    <definedName name="AREIACS">#REF!</definedName>
    <definedName name="AREIANP" localSheetId="8">#REF!</definedName>
    <definedName name="AREIANP">#REF!</definedName>
    <definedName name="AREIAPAV" localSheetId="8">#REF!</definedName>
    <definedName name="AREIAPAV">#REF!</definedName>
    <definedName name="AREIAPAVUSINA" localSheetId="8">#REF!</definedName>
    <definedName name="AREIAPAVUSINA">#REF!</definedName>
    <definedName name="ARG" localSheetId="2">#REF!</definedName>
    <definedName name="ARG" localSheetId="1">#REF!</definedName>
    <definedName name="ARG">#REF!</definedName>
    <definedName name="ARGA.1P4.ACBC">#REF!</definedName>
    <definedName name="ARGAMASSAMANALT">#REF!</definedName>
    <definedName name="ARI" localSheetId="2">P.O.!Plan1</definedName>
    <definedName name="ARI" localSheetId="1">RESUMO!Plan1</definedName>
    <definedName name="ARI">P.O.!Plan1</definedName>
    <definedName name="ARL1C" localSheetId="2">#REF!</definedName>
    <definedName name="ARL1C" localSheetId="1">#REF!</definedName>
    <definedName name="ARL1C">#REF!</definedName>
    <definedName name="ARL1CF">#REF!</definedName>
    <definedName name="ARLIIIIIIIII" localSheetId="2">P.O.!Plan1</definedName>
    <definedName name="ARLIIIIIIIII" localSheetId="1">RESUMO!Plan1</definedName>
    <definedName name="ARLIIIIIIIII">P.O.!Plan1</definedName>
    <definedName name="arm">#REF!</definedName>
    <definedName name="ARM1C" localSheetId="8">#REF!</definedName>
    <definedName name="ARM1C" localSheetId="2">#REF!</definedName>
    <definedName name="ARM1C" localSheetId="1">#REF!</definedName>
    <definedName name="ARM1C">#REF!</definedName>
    <definedName name="ARMAÇÃO_CONCRETO">#REF!</definedName>
    <definedName name="ARMADOR">#REF!</definedName>
    <definedName name="ARMADURA">#REF!</definedName>
    <definedName name="ARMARIO_90X60X17_CM">#REF!</definedName>
    <definedName name="arquivo" localSheetId="8">#REF!</definedName>
    <definedName name="arquivo">#REF!</definedName>
    <definedName name="arquivo_1" localSheetId="8">#REF!</definedName>
    <definedName name="arquivo_1">#REF!</definedName>
    <definedName name="arquivo_2" localSheetId="8">#REF!</definedName>
    <definedName name="arquivo_2">#REF!</definedName>
    <definedName name="arquivo_3" localSheetId="8">#REF!</definedName>
    <definedName name="arquivo_3">#REF!</definedName>
    <definedName name="ARR1C" localSheetId="2">#REF!</definedName>
    <definedName name="ARR1C" localSheetId="1">#REF!</definedName>
    <definedName name="ARR1C">#REF!</definedName>
    <definedName name="ARR1CF">#REF!</definedName>
    <definedName name="ARR1CTB">#REF!</definedName>
    <definedName name="ARR2C" localSheetId="2">#REF!</definedName>
    <definedName name="ARR2C" localSheetId="1">#REF!</definedName>
    <definedName name="ARR2C">#REF!</definedName>
    <definedName name="ARR2CE">#REF!</definedName>
    <definedName name="ARR2CF">#REF!</definedName>
    <definedName name="ARRUMADA">#REF!</definedName>
    <definedName name="Artes">#REF!</definedName>
    <definedName name="as" localSheetId="8">#REF!</definedName>
    <definedName name="as" localSheetId="2">#REF!</definedName>
    <definedName name="as" localSheetId="1">#REF!</definedName>
    <definedName name="as">#REF!</definedName>
    <definedName name="as_10">#N/A</definedName>
    <definedName name="as_11">#N/A</definedName>
    <definedName name="as_12">#N/A</definedName>
    <definedName name="as_13">#N/A</definedName>
    <definedName name="as_14">#N/A</definedName>
    <definedName name="as_15">#N/A</definedName>
    <definedName name="as_16">#N/A</definedName>
    <definedName name="as_17">#N/A</definedName>
    <definedName name="as_18">#N/A</definedName>
    <definedName name="as_2">#N/A</definedName>
    <definedName name="as_5">#N/A</definedName>
    <definedName name="as_6">#N/A</definedName>
    <definedName name="as_7">#N/A</definedName>
    <definedName name="as_8">#N/A</definedName>
    <definedName name="as_9">#N/A</definedName>
    <definedName name="AS2DocOpenMode" hidden="1">"AS2DocumentEdit"</definedName>
    <definedName name="AS2HasNoAutoHeaderFooter" hidden="1">" "</definedName>
    <definedName name="AS2NamedRange" hidden="1">15</definedName>
    <definedName name="AS2ReportLS" hidden="1">1</definedName>
    <definedName name="AS2SyncStepLS" hidden="1">0</definedName>
    <definedName name="AS2TickmarkLS" hidden="1">#REF!</definedName>
    <definedName name="AS2VersionLS" hidden="1">300</definedName>
    <definedName name="ASA">#REF!</definedName>
    <definedName name="asas">#REF!</definedName>
    <definedName name="asas_10">#N/A</definedName>
    <definedName name="asas_11">#N/A</definedName>
    <definedName name="asas_12">#N/A</definedName>
    <definedName name="asas_13">#N/A</definedName>
    <definedName name="asas_14">#N/A</definedName>
    <definedName name="asas_15">#N/A</definedName>
    <definedName name="asas_16">#N/A</definedName>
    <definedName name="asas_17">#N/A</definedName>
    <definedName name="asas_18">#N/A</definedName>
    <definedName name="asas_5">#N/A</definedName>
    <definedName name="asas_6">#N/A</definedName>
    <definedName name="asas_7">#N/A</definedName>
    <definedName name="asas_8">#N/A</definedName>
    <definedName name="asas_9">#N/A</definedName>
    <definedName name="asasa" localSheetId="8" hidden="1">{#N/A,#N/A,FALSE,"MO (2)"}</definedName>
    <definedName name="ASASA" localSheetId="2">#REF!</definedName>
    <definedName name="ASASA" localSheetId="1">#REF!</definedName>
    <definedName name="ASASA">#REF!</definedName>
    <definedName name="ASASASASASASSAASA">#REF!</definedName>
    <definedName name="asasdadad">#REF!</definedName>
    <definedName name="ASAXAS">#REF!</definedName>
    <definedName name="ASCAP20" localSheetId="8">#REF!</definedName>
    <definedName name="ASCAP20">#REF!</definedName>
    <definedName name="ASCM30" localSheetId="8">#REF!</definedName>
    <definedName name="ASCM30">#REF!</definedName>
    <definedName name="asd" localSheetId="8">#REF!</definedName>
    <definedName name="asd">#REF!</definedName>
    <definedName name="asde" localSheetId="8">#REF!</definedName>
    <definedName name="asde">#REF!</definedName>
    <definedName name="asde_11" localSheetId="8">#REF!</definedName>
    <definedName name="asde_11">#REF!</definedName>
    <definedName name="asde_12" localSheetId="8">#REF!</definedName>
    <definedName name="asde_12">#REF!</definedName>
    <definedName name="asde_13" localSheetId="8">#REF!</definedName>
    <definedName name="asde_13">#REF!</definedName>
    <definedName name="asde_15" localSheetId="8">#REF!</definedName>
    <definedName name="asde_15">#REF!</definedName>
    <definedName name="asde_16" localSheetId="8">#REF!</definedName>
    <definedName name="asde_16">#REF!</definedName>
    <definedName name="asde_17" localSheetId="8">#REF!</definedName>
    <definedName name="asde_17">#REF!</definedName>
    <definedName name="asde_19" localSheetId="8">#REF!</definedName>
    <definedName name="asde_19">#REF!</definedName>
    <definedName name="asde_2" localSheetId="8">#REF!</definedName>
    <definedName name="asde_2">#REF!</definedName>
    <definedName name="asde_28" localSheetId="8">#REF!</definedName>
    <definedName name="asde_28">#REF!</definedName>
    <definedName name="asde_3" localSheetId="8">#REF!</definedName>
    <definedName name="asde_3">#REF!</definedName>
    <definedName name="asde_4" localSheetId="8">#REF!</definedName>
    <definedName name="asde_4">#REF!</definedName>
    <definedName name="asde_7" localSheetId="8">#REF!</definedName>
    <definedName name="asde_7">#REF!</definedName>
    <definedName name="asde_9" localSheetId="8">#REF!</definedName>
    <definedName name="asde_9">#REF!</definedName>
    <definedName name="ASDF" localSheetId="8" hidden="1">{#N/A,#N/A,TRUE,"Serviços"}</definedName>
    <definedName name="ASDF" hidden="1">{#N/A,#N/A,TRUE,"Serviços"}</definedName>
    <definedName name="asdf_11" localSheetId="8">#REF!</definedName>
    <definedName name="asdf_11">#REF!</definedName>
    <definedName name="asdf_12" localSheetId="8">#REF!</definedName>
    <definedName name="asdf_12">#REF!</definedName>
    <definedName name="asdf_13" localSheetId="8">#REF!</definedName>
    <definedName name="asdf_13">#REF!</definedName>
    <definedName name="asdf_15" localSheetId="8">#REF!</definedName>
    <definedName name="asdf_15">#REF!</definedName>
    <definedName name="asdf_16" localSheetId="8">#REF!</definedName>
    <definedName name="asdf_16">#REF!</definedName>
    <definedName name="asdf_17" localSheetId="8">#REF!</definedName>
    <definedName name="asdf_17">#REF!</definedName>
    <definedName name="asdf_19" localSheetId="8">#REF!</definedName>
    <definedName name="asdf_19">#REF!</definedName>
    <definedName name="asdf_2" localSheetId="8">#REF!</definedName>
    <definedName name="asdf_2">#REF!</definedName>
    <definedName name="asdf_28" localSheetId="8">#REF!</definedName>
    <definedName name="asdf_28">#REF!</definedName>
    <definedName name="asdf_3" localSheetId="8">#REF!</definedName>
    <definedName name="asdf_3">#REF!</definedName>
    <definedName name="asdf_4" localSheetId="8">#REF!</definedName>
    <definedName name="asdf_4">#REF!</definedName>
    <definedName name="asdf_7" localSheetId="8">#REF!</definedName>
    <definedName name="asdf_7">#REF!</definedName>
    <definedName name="asdf_9" localSheetId="8">#REF!</definedName>
    <definedName name="asdf_9">#REF!</definedName>
    <definedName name="ASDFAS" localSheetId="8">#REF!</definedName>
    <definedName name="ASDFAS">#REF!</definedName>
    <definedName name="asdfasdf" localSheetId="8">#REF!</definedName>
    <definedName name="asdfasdf">#REF!</definedName>
    <definedName name="asdff" hidden="1">{#N/A,#N/A,TRUE,"Serviços"}</definedName>
    <definedName name="ASDFG" localSheetId="8" hidden="1">{#N/A,#N/A,TRUE,"Serviços"}</definedName>
    <definedName name="ASDFG" hidden="1">{#N/A,#N/A,TRUE,"Serviços"}</definedName>
    <definedName name="asdfghj" localSheetId="2">P.O.!Plan1</definedName>
    <definedName name="asdfghj" localSheetId="1">RESUMO!Plan1</definedName>
    <definedName name="asdfghj">P.O.!Plan1</definedName>
    <definedName name="asdfghj_24">NA()</definedName>
    <definedName name="asdfghj_25">NA()</definedName>
    <definedName name="asdfghj_26">NA()</definedName>
    <definedName name="asdfghj_27">NA()</definedName>
    <definedName name="asdfghj_28">NA()</definedName>
    <definedName name="asdfghj_3">NA()</definedName>
    <definedName name="asdfghj_5">NA()</definedName>
    <definedName name="asdfghj_6">NA()</definedName>
    <definedName name="asdfghj_7">NA()</definedName>
    <definedName name="asdfghj2">NA()</definedName>
    <definedName name="asdfghqefha" localSheetId="8" hidden="1">{#N/A,#N/A,FALSE,"MO (2)"}</definedName>
    <definedName name="asdfghqefha" hidden="1">{#N/A,#N/A,FALSE,"MO (2)"}</definedName>
    <definedName name="ASDFSFDS">#N/A</definedName>
    <definedName name="asdq" hidden="1">{#N/A,#N/A,TRUE,"Serviços"}</definedName>
    <definedName name="asdsac" hidden="1">{#N/A,#N/A,TRUE,"Serviços"}</definedName>
    <definedName name="ASDSAD" localSheetId="2">P.O.!Plan1</definedName>
    <definedName name="ASDSAD" localSheetId="1">RESUMO!Plan1</definedName>
    <definedName name="ASDSAD">P.O.!Plan1</definedName>
    <definedName name="ASDSAD_10">#N/A</definedName>
    <definedName name="ASDSAD_11">#N/A</definedName>
    <definedName name="ASDSAD_12">#N/A</definedName>
    <definedName name="ASDSAD_13">#N/A</definedName>
    <definedName name="ASDSAD_14">#N/A</definedName>
    <definedName name="ASDSAD_15">#N/A</definedName>
    <definedName name="ASDSAD_16">#N/A</definedName>
    <definedName name="ASDSAD_17">#N/A</definedName>
    <definedName name="ASDSAD_18">#N/A</definedName>
    <definedName name="ASDSAD_2">#N/A</definedName>
    <definedName name="ASDSAD_5">#N/A</definedName>
    <definedName name="ASDSAD_6">#N/A</definedName>
    <definedName name="ASDSAD_7">#N/A</definedName>
    <definedName name="ASDSAD_8">#N/A</definedName>
    <definedName name="ASDSAD_9">#N/A</definedName>
    <definedName name="asdxc" hidden="1">{#N/A,#N/A,TRUE,"Serviços"}</definedName>
    <definedName name="ASEMUL" localSheetId="8">#REF!</definedName>
    <definedName name="ASEMUL">#REF!</definedName>
    <definedName name="ASFALTO" localSheetId="8">#REF!</definedName>
    <definedName name="ASFALTO">#REF!</definedName>
    <definedName name="ASFALTO_1">#REF!</definedName>
    <definedName name="ASFALTO_12">#REF!</definedName>
    <definedName name="asfcasdf">#REF!</definedName>
    <definedName name="ASFDIL">#REF!</definedName>
    <definedName name="ASFDSFD">#N/A</definedName>
    <definedName name="ASFDSFS">#N/A</definedName>
    <definedName name="ASFGG" localSheetId="8" hidden="1">{#N/A,#N/A,TRUE,"Serviços"}</definedName>
    <definedName name="ASFGG" hidden="1">{#N/A,#N/A,TRUE,"Serviços"}</definedName>
    <definedName name="ASFS">#N/A</definedName>
    <definedName name="ASFSFA">#N/A</definedName>
    <definedName name="ASFSFDS">#N/A</definedName>
    <definedName name="ASGREQHÑY3" hidden="1">#REF!</definedName>
    <definedName name="ASP">#REF!</definedName>
    <definedName name="ASPEP" localSheetId="8">#REF!</definedName>
    <definedName name="ASPEP">#REF!</definedName>
    <definedName name="ASRL1C" localSheetId="8">#REF!</definedName>
    <definedName name="ASRL1C">#REF!</definedName>
    <definedName name="ASRM1C" localSheetId="8">#REF!</definedName>
    <definedName name="ASRM1C">#REF!</definedName>
    <definedName name="ASRR1C" localSheetId="8">#REF!</definedName>
    <definedName name="ASRR1C">#REF!</definedName>
    <definedName name="ASRR1CF" localSheetId="8">#REF!</definedName>
    <definedName name="ASRR1CF">#REF!</definedName>
    <definedName name="ASRR2C" localSheetId="8">#REF!</definedName>
    <definedName name="ASRR2C">#REF!</definedName>
    <definedName name="ASRR2CF" localSheetId="8">#REF!</definedName>
    <definedName name="ASRR2CF">#REF!</definedName>
    <definedName name="ASRRYJHEYRMT" hidden="1">#REF!</definedName>
    <definedName name="ASS">#N/A</definedName>
    <definedName name="asscontrato" localSheetId="8">#REF!</definedName>
    <definedName name="asscontrato">#REF!</definedName>
    <definedName name="Assent.">#REF!</definedName>
    <definedName name="Assent._10">#REF!</definedName>
    <definedName name="Assent._12">#REF!</definedName>
    <definedName name="Assent._3">#REF!</definedName>
    <definedName name="Assent._9">#REF!</definedName>
    <definedName name="ASSENTAMENTO" localSheetId="8">#REF!</definedName>
    <definedName name="ASSENTAMENTO">#REF!</definedName>
    <definedName name="ASSENTO_PLASTICO">#REF!</definedName>
    <definedName name="ASSENTTUBOMANALT">#REF!</definedName>
    <definedName name="Assina" localSheetId="2">#REF!</definedName>
    <definedName name="Assina" localSheetId="1">#REF!</definedName>
    <definedName name="Assina">#REF!</definedName>
    <definedName name="assinatura">#REF!</definedName>
    <definedName name="asss" localSheetId="8" hidden="1">{#N/A,#N/A,TRUE,"Serviços"}</definedName>
    <definedName name="asss" hidden="1">{#N/A,#N/A,TRUE,"Serviços"}</definedName>
    <definedName name="Assumptios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ATA_DE_REUNIÃO" localSheetId="2">#REF!</definedName>
    <definedName name="ATA_DE_REUNIÃO" localSheetId="1">#REF!</definedName>
    <definedName name="ATA_DE_REUNIÃO">#REF!</definedName>
    <definedName name="aterro" localSheetId="8">#REF!</definedName>
    <definedName name="aterro">#REF!</definedName>
    <definedName name="ATERRO_ARENOSO">#REF!</definedName>
    <definedName name="Aterros" localSheetId="8">#REF!</definedName>
    <definedName name="Aterros">#REF!</definedName>
    <definedName name="ATM">#REF!</definedName>
    <definedName name="ATP">#REF!</definedName>
    <definedName name="ATRA" localSheetId="8">#REF!</definedName>
    <definedName name="ATRA">#REF!</definedName>
    <definedName name="ATSS" localSheetId="8">#REF!</definedName>
    <definedName name="ATSS">#REF!</definedName>
    <definedName name="ATT">#REF!</definedName>
    <definedName name="ATUAL" localSheetId="2">#REF!</definedName>
    <definedName name="ATUAL" localSheetId="1">#REF!</definedName>
    <definedName name="ATUAL">#REF!</definedName>
    <definedName name="AUGUSTO">{"total","SUM(total)","YNNNN",FALSE}</definedName>
    <definedName name="AUREA" localSheetId="2">P.O.!Plan1</definedName>
    <definedName name="AUREA" localSheetId="1">RESUMO!Plan1</definedName>
    <definedName name="AUREA">P.O.!Plan1</definedName>
    <definedName name="auspicio" localSheetId="2">#REF!</definedName>
    <definedName name="auspicio" localSheetId="1">#REF!</definedName>
    <definedName name="auspicio">#REF!</definedName>
    <definedName name="Aut_original" localSheetId="8">#REF!</definedName>
    <definedName name="Aut_original">#REF!</definedName>
    <definedName name="Aut_original_1">#REF!</definedName>
    <definedName name="Aut_original_10">#REF!</definedName>
    <definedName name="Aut_original_12">#REF!</definedName>
    <definedName name="Aut_original_15">#REF!</definedName>
    <definedName name="Aut_original_2">#REF!</definedName>
    <definedName name="Aut_original_25" localSheetId="8">#REF!</definedName>
    <definedName name="Aut_original_25">#REF!</definedName>
    <definedName name="Aut_original_3">#REF!</definedName>
    <definedName name="Aut_original_4">#REF!</definedName>
    <definedName name="Aut_original_5">#REF!</definedName>
    <definedName name="Aut_original_6">#REF!</definedName>
    <definedName name="Aut_original_7">#REF!</definedName>
    <definedName name="Aut_original_9">#REF!</definedName>
    <definedName name="Aut_original1">#REF!</definedName>
    <definedName name="Aut_original2">#REF!</definedName>
    <definedName name="Aut_r2">#REF!</definedName>
    <definedName name="Aut_resumo" localSheetId="8">#REF!</definedName>
    <definedName name="Aut_resumo">#REF!</definedName>
    <definedName name="Aut_resumo_1">#REF!</definedName>
    <definedName name="Aut_resumo_10">#REF!</definedName>
    <definedName name="Aut_resumo_12">#REF!</definedName>
    <definedName name="Aut_resumo_15">#REF!</definedName>
    <definedName name="Aut_resumo_2">#REF!</definedName>
    <definedName name="Aut_resumo_25" localSheetId="8">#REF!</definedName>
    <definedName name="Aut_resumo_25">#REF!</definedName>
    <definedName name="Aut_resumo_3">#REF!</definedName>
    <definedName name="Aut_resumo_4">#REF!</definedName>
    <definedName name="Aut_resumo_5">#REF!</definedName>
    <definedName name="Aut_resumo_6">#REF!</definedName>
    <definedName name="Aut_resumo_7">#REF!</definedName>
    <definedName name="Aut_resumo_9">#REF!</definedName>
    <definedName name="Aut_resumo1">#REF!</definedName>
    <definedName name="Aut_resumo2">#REF!</definedName>
    <definedName name="AUTO" localSheetId="2">#REF!</definedName>
    <definedName name="AUTO" localSheetId="1">#REF!</definedName>
    <definedName name="AUTO">#REF!</definedName>
    <definedName name="AUTOMA">#REF!</definedName>
    <definedName name="AUTOMOVEL" localSheetId="2">#REF!</definedName>
    <definedName name="AUTOMOVEL" localSheetId="1">#REF!</definedName>
    <definedName name="AUTOMOVEL">#REF!</definedName>
    <definedName name="AUTOTA">#REF!</definedName>
    <definedName name="aux" localSheetId="8">#REF!</definedName>
    <definedName name="aux">#REF!</definedName>
    <definedName name="AUX." localSheetId="2">#REF!</definedName>
    <definedName name="AUX." localSheetId="1">#REF!</definedName>
    <definedName name="AUX.">#REF!</definedName>
    <definedName name="AUXC18CLACBC">#REF!</definedName>
    <definedName name="AUXC18GCACBC">#REF!</definedName>
    <definedName name="AUXC18TUBOACBC">#REF!</definedName>
    <definedName name="AUXFABRICGCACBC">#REF!</definedName>
    <definedName name="AUXFPCCA50">#REF!</definedName>
    <definedName name="AUXFPCCA60">#REF!</definedName>
    <definedName name="auxiliar" localSheetId="8">#REF!</definedName>
    <definedName name="auxiliar" localSheetId="2">#REF!</definedName>
    <definedName name="auxiliar" localSheetId="1">#REF!</definedName>
    <definedName name="auxiliar">#REF!</definedName>
    <definedName name="AUXILIARES" localSheetId="2">#REF!</definedName>
    <definedName name="AUXILIARES" localSheetId="1">#REF!</definedName>
    <definedName name="AUXILIARES">#REF!</definedName>
    <definedName name="AUXILIO">#REF!</definedName>
    <definedName name="AUXTUBO100ACBC">#REF!</definedName>
    <definedName name="AUXTUBO100ACBC2">#REF!</definedName>
    <definedName name="AUXTUBO60ACBC">#REF!</definedName>
    <definedName name="AUXTUBO80ACBC">#REF!</definedName>
    <definedName name="Av.Fis.">#N/A</definedName>
    <definedName name="Avanco">#REF!</definedName>
    <definedName name="avanço">#N/A</definedName>
    <definedName name="AVANCOFINANCEIRO">#REF!</definedName>
    <definedName name="AVC" localSheetId="1">AVC</definedName>
    <definedName name="AVC">RESUMO!AVC</definedName>
    <definedName name="aveave" hidden="1">{#N/A,#N/A,TRUE,"Serviços"}</definedName>
    <definedName name="AvFisZero">#N/A</definedName>
    <definedName name="AVV" localSheetId="8">#REF!</definedName>
    <definedName name="AVV">#REF!</definedName>
    <definedName name="AVV_10">#REF!</definedName>
    <definedName name="AVV_12">#REF!</definedName>
    <definedName name="AVV_4">#REF!</definedName>
    <definedName name="AVV_9">#REF!</definedName>
    <definedName name="awea" hidden="1">{#N/A,#N/A,TRUE,"Serviços"}</definedName>
    <definedName name="awfwc" hidden="1">{#N/A,#N/A,TRUE,"Serviços"}</definedName>
    <definedName name="awwf" hidden="1">{#N/A,#N/A,TRUE,"Serviços"}</definedName>
    <definedName name="az" hidden="1">#REF!</definedName>
    <definedName name="azul" localSheetId="8">#REF!</definedName>
    <definedName name="azul" localSheetId="2">#REF!</definedName>
    <definedName name="azul" localSheetId="1">#REF!</definedName>
    <definedName name="azul">#REF!</definedName>
    <definedName name="azul_2">#N/A</definedName>
    <definedName name="azul_25" localSheetId="8">#REF!</definedName>
    <definedName name="azul_25">#REF!</definedName>
    <definedName name="azul_4" localSheetId="2">#REF!</definedName>
    <definedName name="azul_4" localSheetId="1">#REF!</definedName>
    <definedName name="azul_4">#REF!</definedName>
    <definedName name="AZULEGISTA">#REF!</definedName>
    <definedName name="AZULEJO_15X15">#REF!</definedName>
    <definedName name="azull" localSheetId="2">#REF!</definedName>
    <definedName name="azull" localSheetId="1">#REF!</definedName>
    <definedName name="azull">#REF!</definedName>
    <definedName name="AZULLSINAL" localSheetId="2">#REF!</definedName>
    <definedName name="AZULLSINAL" localSheetId="1">#REF!</definedName>
    <definedName name="AZULLSINAL">#REF!</definedName>
    <definedName name="AZULSINAL" localSheetId="8">#REF!</definedName>
    <definedName name="AZULSINAL" localSheetId="2">#REF!</definedName>
    <definedName name="AZULSINAL" localSheetId="1">#REF!</definedName>
    <definedName name="AZULSINAL">#REF!</definedName>
    <definedName name="AZULSINAL_2">#N/A</definedName>
    <definedName name="AZULSINAL_25" localSheetId="8">#REF!</definedName>
    <definedName name="AZULSINAL_25">#REF!</definedName>
    <definedName name="AZULSINAL_4" localSheetId="2">#REF!</definedName>
    <definedName name="AZULSINAL_4" localSheetId="1">#REF!</definedName>
    <definedName name="AZULSINAL_4">#REF!</definedName>
    <definedName name="azulsinall" localSheetId="2">#REF!</definedName>
    <definedName name="azulsinall" localSheetId="1">#REF!</definedName>
    <definedName name="azulsinall">#REF!</definedName>
    <definedName name="b" localSheetId="8">'Mapa+Binômio'!placas</definedName>
    <definedName name="B" localSheetId="2">#REF!</definedName>
    <definedName name="B" localSheetId="1">#REF!</definedName>
    <definedName name="b">#N/A</definedName>
    <definedName name="b_10">#N/A</definedName>
    <definedName name="b_11">#N/A</definedName>
    <definedName name="b_12">#N/A</definedName>
    <definedName name="b_13">#N/A</definedName>
    <definedName name="b_14">#N/A</definedName>
    <definedName name="b_15">#N/A</definedName>
    <definedName name="b_16">#N/A</definedName>
    <definedName name="b_17">#N/A</definedName>
    <definedName name="b_18">#N/A</definedName>
    <definedName name="b_2">#N/A</definedName>
    <definedName name="B_24">NA()</definedName>
    <definedName name="B_25">NA()</definedName>
    <definedName name="B_26">NA()</definedName>
    <definedName name="B_27">NA()</definedName>
    <definedName name="B_28">NA()</definedName>
    <definedName name="B_3">NA()</definedName>
    <definedName name="B_4">#REF!</definedName>
    <definedName name="B_5">NA()</definedName>
    <definedName name="B_6">NA()</definedName>
    <definedName name="B_7">NA()</definedName>
    <definedName name="b_8">#N/A</definedName>
    <definedName name="b_9">#N/A</definedName>
    <definedName name="B_MEC" localSheetId="2">#REF!</definedName>
    <definedName name="B_MEC" localSheetId="1">#REF!</definedName>
    <definedName name="B_MEC">#REF!</definedName>
    <definedName name="bacia16">#REF!</definedName>
    <definedName name="bacural" localSheetId="8">#REF!</definedName>
    <definedName name="bacural">#REF!</definedName>
    <definedName name="BAE" localSheetId="2">P.O.!Plan1</definedName>
    <definedName name="BAE" localSheetId="1">RESUMO!Plan1</definedName>
    <definedName name="BAE">P.O.!Plan1</definedName>
    <definedName name="balance"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I">#REF!</definedName>
    <definedName name="BalType" hidden="1">TRUE</definedName>
    <definedName name="banco" localSheetId="8">#REF!</definedName>
    <definedName name="banco">#REF!</definedName>
    <definedName name="banco_1" localSheetId="8">#REF!</definedName>
    <definedName name="banco_1">#REF!</definedName>
    <definedName name="_xlnm.Database" localSheetId="8">#REF!</definedName>
    <definedName name="_xlnm.Database">#REF!</definedName>
    <definedName name="Banco_de_dadoss" localSheetId="2">#REF!</definedName>
    <definedName name="Banco_de_dadoss" localSheetId="1">#REF!</definedName>
    <definedName name="Banco_de_dadoss">#REF!</definedName>
    <definedName name="banco0">#REF!</definedName>
    <definedName name="banco2" localSheetId="8">#REF!</definedName>
    <definedName name="banco2" localSheetId="2">#REF!</definedName>
    <definedName name="banco2" localSheetId="1">#REF!</definedName>
    <definedName name="banco2">#REF!</definedName>
    <definedName name="banco2_16">#REF!</definedName>
    <definedName name="banco2_19" localSheetId="8">#REF!</definedName>
    <definedName name="banco2_19" localSheetId="2">#REF!</definedName>
    <definedName name="banco2_19" localSheetId="1">#REF!</definedName>
    <definedName name="banco2_19">#REF!</definedName>
    <definedName name="banco2_19_16">#REF!</definedName>
    <definedName name="BANCODADOS1">#REF!</definedName>
    <definedName name="bar" localSheetId="2">P.O.!Plan1</definedName>
    <definedName name="bar" localSheetId="1">RESUMO!Plan1</definedName>
    <definedName name="bar">P.O.!Plan1</definedName>
    <definedName name="bar_10">#N/A</definedName>
    <definedName name="bar_11">#N/A</definedName>
    <definedName name="bar_12">#N/A</definedName>
    <definedName name="bar_13">#N/A</definedName>
    <definedName name="bar_14">#N/A</definedName>
    <definedName name="bar_15">#N/A</definedName>
    <definedName name="bar_16">#N/A</definedName>
    <definedName name="bar_17">#N/A</definedName>
    <definedName name="bar_18">#N/A</definedName>
    <definedName name="bar_2">#N/A</definedName>
    <definedName name="bar_5">#N/A</definedName>
    <definedName name="bar_6">#N/A</definedName>
    <definedName name="bar_7">#N/A</definedName>
    <definedName name="bar_8">#N/A</definedName>
    <definedName name="bar_9">#N/A</definedName>
    <definedName name="BARRO">#REF!</definedName>
    <definedName name="BASCARROCERIA">#REF!</definedName>
    <definedName name="base" localSheetId="8">#REF!</definedName>
    <definedName name="BASE">[9]!BASE</definedName>
    <definedName name="BASE_10">#REF!</definedName>
    <definedName name="BASE_12">#REF!</definedName>
    <definedName name="BASE_9">#REF!</definedName>
    <definedName name="batista" localSheetId="8" hidden="1">{#N/A,#N/A,FALSE,"SS 1";#N/A,#N/A,FALSE,"SS 2";#N/A,#N/A,FALSE,"TER 1 (1)";#N/A,#N/A,FALSE,"TER 1 (2)";#N/A,#N/A,FALSE,"TER 2 ";#N/A,#N/A,FALSE,"TP  (1)";#N/A,#N/A,FALSE,"TP  (2)";#N/A,#N/A,FALSE,"CM BAR"}</definedName>
    <definedName name="batista">{#N/A,#N/A,FALSE,"SS 1";#N/A,#N/A,FALSE,"SS 2";#N/A,#N/A,FALSE,"TER 1 (1)";#N/A,#N/A,FALSE,"TER 1 (2)";#N/A,#N/A,FALSE,"TER 2 ";#N/A,#N/A,FALSE,"TP  (1)";#N/A,#N/A,FALSE,"TP  (2)";#N/A,#N/A,FALSE,"CM BAR"}</definedName>
    <definedName name="bb" localSheetId="8">'Mapa+Binômio'!_xlnm.Database</definedName>
    <definedName name="bb" localSheetId="2">[9]!bb</definedName>
    <definedName name="bb" localSheetId="1">[9]!bb</definedName>
    <definedName name="bb">[9]!bb</definedName>
    <definedName name="bb_38" localSheetId="2">[9]!bb_38</definedName>
    <definedName name="bb_38" localSheetId="1">[9]!bb_38</definedName>
    <definedName name="bb_38">[9]!bb_38</definedName>
    <definedName name="bbb" localSheetId="2">#N/A</definedName>
    <definedName name="bbb" localSheetId="1">#N/A</definedName>
    <definedName name="BBB">{#N/A,#N/A,FALSE,"SYSOC";#N/A,#N/A,FALSE,"RESU-GESTION";#N/A,#N/A,FALSE,"EVOL-MNA";#N/A,#N/A,FALSE,"VTAS-ANALI";#N/A,#N/A,FALSE,"ANALI-GSFIJOS";#N/A,#N/A,FALSE,"DETA-RUBROS";#N/A,#N/A,FALSE,"ANALI-CNF";#N/A,#N/A,FALSE,"BILAN";#N/A,#N/A,FALSE,"TAB_FIN";#N/A,#N/A,FALSE,"IND_ECO"}</definedName>
    <definedName name="bbbb" localSheetId="12" hidden="1">{#N/A,#N/A,FALSE,"MO (2)"}</definedName>
    <definedName name="bbbb" localSheetId="6" hidden="1">{#N/A,#N/A,FALSE,"MO (2)"}</definedName>
    <definedName name="bbbb" localSheetId="8" hidden="1">{#N/A,#N/A,FALSE,"MO (2)"}</definedName>
    <definedName name="bbbb" localSheetId="5" hidden="1">{#N/A,#N/A,FALSE,"MO (2)"}</definedName>
    <definedName name="bbbb" localSheetId="2">{#N/A,#N/A,FALSE,"MO (2)"}</definedName>
    <definedName name="bbbb" localSheetId="1">{#N/A,#N/A,FALSE,"MO (2)"}</definedName>
    <definedName name="bbbb">{#N/A,#N/A,FALSE,"MO (2)"}</definedName>
    <definedName name="bbbb_1" localSheetId="8" hidden="1">{#N/A,#N/A,FALSE,"MO (2)"}</definedName>
    <definedName name="bbbb_1" hidden="1">{#N/A,#N/A,FALSE,"MO (2)"}</definedName>
    <definedName name="bbbbb">#REF!</definedName>
    <definedName name="bbbbbb">#REF!</definedName>
    <definedName name="bbbbbbb" localSheetId="8" hidden="1">{#N/A,#N/A,FALSE,"MO (2)"}</definedName>
    <definedName name="bbbbbbb" hidden="1">{#N/A,#N/A,FALSE,"MO (2)"}</definedName>
    <definedName name="BBF" hidden="1">{#N/A,#N/A,FALSE,"Aging Summary";#N/A,#N/A,FALSE,"Ratio Analysis";#N/A,#N/A,FALSE,"Test 120 Day Accts";#N/A,#N/A,FALSE,"Tickmarks"}</definedName>
    <definedName name="BBFB" hidden="1">{#N/A,#N/A,FALSE,"IR E CS 1997";#N/A,#N/A,FALSE,"PR ND";#N/A,#N/A,FALSE,"8191";#N/A,#N/A,FALSE,"8383";#N/A,#N/A,FALSE,"MP 1024";#N/A,#N/A,FALSE,"AD_EX_97";#N/A,#N/A,FALSE,"BD 97"}</definedName>
    <definedName name="BBG">#REF!</definedName>
    <definedName name="bbuu">#N/A</definedName>
    <definedName name="bc" localSheetId="8">#REF!</definedName>
    <definedName name="bc">#REF!</definedName>
    <definedName name="bc_11" localSheetId="8">#REF!</definedName>
    <definedName name="bc_11">#REF!</definedName>
    <definedName name="bc_12" localSheetId="8">#REF!</definedName>
    <definedName name="bc_12">#REF!</definedName>
    <definedName name="bc_13" localSheetId="8">#REF!</definedName>
    <definedName name="bc_13">#REF!</definedName>
    <definedName name="bc_15" localSheetId="8">#REF!</definedName>
    <definedName name="bc_15">#REF!</definedName>
    <definedName name="bc_16" localSheetId="8">#REF!</definedName>
    <definedName name="bc_16">#REF!</definedName>
    <definedName name="bc_17" localSheetId="8">#REF!</definedName>
    <definedName name="bc_17">#REF!</definedName>
    <definedName name="bc_19" localSheetId="8">#REF!</definedName>
    <definedName name="bc_19">#REF!</definedName>
    <definedName name="bc_2" localSheetId="8">#REF!</definedName>
    <definedName name="bc_2">#REF!</definedName>
    <definedName name="bc_28" localSheetId="8">#REF!</definedName>
    <definedName name="bc_28">#REF!</definedName>
    <definedName name="bc_3" localSheetId="8">#REF!</definedName>
    <definedName name="bc_3">#REF!</definedName>
    <definedName name="bc_4" localSheetId="8">#REF!</definedName>
    <definedName name="bc_4">#REF!</definedName>
    <definedName name="bc_7" localSheetId="8">#REF!</definedName>
    <definedName name="bc_7">#REF!</definedName>
    <definedName name="bc_9" localSheetId="8">#REF!</definedName>
    <definedName name="bc_9">#REF!</definedName>
    <definedName name="bcf">#REF!</definedName>
    <definedName name="bcp">#REF!</definedName>
    <definedName name="BD">#REF!</definedName>
    <definedName name="BD_YTS" hidden="1">{TRUE,TRUE,-1.25,-15.5,484.5,278.25,FALSE,FALSE,TRUE,FALSE,0,1,#N/A,452,#N/A,5.92592592592593,22.5714285714286,1,FALSE,FALSE,3,TRUE,1,FALSE,100,"Swvu.ACC.","ACwvu.ACC.",#N/A,FALSE,FALSE,0,0,0,0,2,"","",FALSE,FALSE,FALSE,FALSE,1,90,#N/A,#N/A,"=R1C1:R650C11",FALSE,#N/A,#N/A,FALSE,FALSE,FALSE,1,65532,65532,FALSE,FALSE,TRUE,TRUE,TRUE}</definedName>
    <definedName name="BDD_01" localSheetId="2">#REF!</definedName>
    <definedName name="BDD_01" localSheetId="1">#REF!</definedName>
    <definedName name="BDD_01">#REF!</definedName>
    <definedName name="BDI" localSheetId="8">#REF!</definedName>
    <definedName name="BDI">#REF!</definedName>
    <definedName name="BDI_1" localSheetId="8">#REF!</definedName>
    <definedName name="BDI_1">#REF!</definedName>
    <definedName name="BDI_10" localSheetId="8">#REF!</definedName>
    <definedName name="BDI_10">#N/A</definedName>
    <definedName name="BDI_11">#N/A</definedName>
    <definedName name="BDI_12">#N/A</definedName>
    <definedName name="BDI_13">#N/A</definedName>
    <definedName name="BDI_14">#N/A</definedName>
    <definedName name="BDI_15">#N/A</definedName>
    <definedName name="BDI_16">#N/A</definedName>
    <definedName name="BDI_17">#N/A</definedName>
    <definedName name="BDI_18">#N/A</definedName>
    <definedName name="bdi_2" localSheetId="8">#REF!</definedName>
    <definedName name="BDI_2">#N/A</definedName>
    <definedName name="BDI_24">#REF!</definedName>
    <definedName name="BDI_25" localSheetId="8">#REF!</definedName>
    <definedName name="BDI_25">#REF!</definedName>
    <definedName name="BDI_26">#REF!</definedName>
    <definedName name="BDI_27" localSheetId="8">#REF!</definedName>
    <definedName name="BDI_27">#REF!</definedName>
    <definedName name="BDI_29" localSheetId="8">#REF!</definedName>
    <definedName name="BDI_29">#REF!</definedName>
    <definedName name="BDI_3" localSheetId="2">#REF!</definedName>
    <definedName name="BDI_3" localSheetId="1">#REF!</definedName>
    <definedName name="BDI_3">#REF!</definedName>
    <definedName name="BDI_4" localSheetId="2">#REF!</definedName>
    <definedName name="BDI_4" localSheetId="1">#REF!</definedName>
    <definedName name="BDI_4">#REF!</definedName>
    <definedName name="BDI_5" localSheetId="2">#REF!</definedName>
    <definedName name="BDI_5" localSheetId="1">#REF!</definedName>
    <definedName name="BDI_5">#REF!</definedName>
    <definedName name="BDI_6">#N/A</definedName>
    <definedName name="BDI_7">#N/A</definedName>
    <definedName name="BDI_8">#N/A</definedName>
    <definedName name="BDI_9" localSheetId="8">#REF!</definedName>
    <definedName name="BDI_9">#N/A</definedName>
    <definedName name="BDIA">#REF!</definedName>
    <definedName name="BDIASF">#REF!</definedName>
    <definedName name="BDIB">#REF!</definedName>
    <definedName name="BDIBET">#REF!</definedName>
    <definedName name="BDIDESO" localSheetId="8">#REF!</definedName>
    <definedName name="BDIDESO">#REF!</definedName>
    <definedName name="BDIE">#REF!</definedName>
    <definedName name="BDIFIM" localSheetId="8">#REF!</definedName>
    <definedName name="BDIFIM">#REF!</definedName>
    <definedName name="BDIG">#REF!</definedName>
    <definedName name="BDIM">#REF!</definedName>
    <definedName name="BDIONER">#REF!</definedName>
    <definedName name="BDIS">#REF!</definedName>
    <definedName name="BDU" localSheetId="8">#REF!</definedName>
    <definedName name="BDU">#REF!</definedName>
    <definedName name="bebado" localSheetId="2">#REF!</definedName>
    <definedName name="bebado" localSheetId="1">#REF!</definedName>
    <definedName name="bebado">#REF!</definedName>
    <definedName name="bebghg">#REF!</definedName>
    <definedName name="bento" localSheetId="8">#REF!</definedName>
    <definedName name="bento">#REF!</definedName>
    <definedName name="BETUMINBETIM" localSheetId="8">#REF!</definedName>
    <definedName name="BETUMINBETIM">#REF!</definedName>
    <definedName name="BETUMINCBA" localSheetId="8">#REF!</definedName>
    <definedName name="BETUMINCBA">#REF!</definedName>
    <definedName name="BETUMINOSO" localSheetId="8">#REF!</definedName>
    <definedName name="BETUMINOSO">#REF!</definedName>
    <definedName name="BETUMINOSO_10">#REF!</definedName>
    <definedName name="BETUMINOSO_12">#REF!</definedName>
    <definedName name="BETUMINOSO_15">#REF!</definedName>
    <definedName name="BETUMINOSO_4">#REF!</definedName>
    <definedName name="BETUMINOSO_9">#REF!</definedName>
    <definedName name="BF">#REF!</definedName>
    <definedName name="BF_1">#REF!</definedName>
    <definedName name="BG" localSheetId="8">#REF!</definedName>
    <definedName name="bg" localSheetId="2">#REF!</definedName>
    <definedName name="bg" localSheetId="1">#REF!</definedName>
    <definedName name="BG">#REF!</definedName>
    <definedName name="BG_2">#N/A</definedName>
    <definedName name="BG_25" localSheetId="8">#REF!</definedName>
    <definedName name="BG_25">#REF!</definedName>
    <definedName name="BG_4" localSheetId="2">#REF!</definedName>
    <definedName name="BG_4" localSheetId="1">#REF!</definedName>
    <definedName name="BG_4">#REF!</definedName>
    <definedName name="BG_Del" hidden="1">15</definedName>
    <definedName name="BG_Ins" hidden="1">4</definedName>
    <definedName name="BG_Mod" hidden="1">6</definedName>
    <definedName name="bgbg">[9]!bgbg</definedName>
    <definedName name="bgg" localSheetId="2">#REF!</definedName>
    <definedName name="bgg" localSheetId="1">#REF!</definedName>
    <definedName name="bgg">#REF!</definedName>
    <definedName name="bgh" localSheetId="2">#REF!</definedName>
    <definedName name="bgh" localSheetId="1">#REF!</definedName>
    <definedName name="bgh">#REF!</definedName>
    <definedName name="Bgraduada">#REF!</definedName>
    <definedName name="BGU" localSheetId="8">#REF!</definedName>
    <definedName name="BGU" localSheetId="2">#REF!</definedName>
    <definedName name="BGU" localSheetId="1">#REF!</definedName>
    <definedName name="BGU">#REF!</definedName>
    <definedName name="BGU_2">#N/A</definedName>
    <definedName name="BGU_25" localSheetId="8">#REF!</definedName>
    <definedName name="BGU_25">#REF!</definedName>
    <definedName name="BGU_4" localSheetId="2">#REF!</definedName>
    <definedName name="BGU_4" localSheetId="1">#REF!</definedName>
    <definedName name="BGU_4">#REF!</definedName>
    <definedName name="BGUU" localSheetId="2">#REF!</definedName>
    <definedName name="BGUU" localSheetId="1">#REF!</definedName>
    <definedName name="BGUU">#REF!</definedName>
    <definedName name="bh">#REF!</definedName>
    <definedName name="BI" localSheetId="8">#REF!</definedName>
    <definedName name="BI">#REF!</definedName>
    <definedName name="BII" localSheetId="8">#REF!</definedName>
    <definedName name="BII">#REF!</definedName>
    <definedName name="BIO">#REF!</definedName>
    <definedName name="BLANK"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oco" localSheetId="8" hidden="1">#REF!</definedName>
    <definedName name="BLOCO" localSheetId="2">[7]Planilha!#REF!</definedName>
    <definedName name="BLOCO" localSheetId="1">[7]Planilha!#REF!</definedName>
    <definedName name="Bloco" hidden="1">#REF!</definedName>
    <definedName name="BLOCO.CONC.CELULAR.12">#REF!</definedName>
    <definedName name="BLOCO.CONCRETO.14X19X39">#REF!</definedName>
    <definedName name="BLOCO.CONCRETO.19X19X39">#REF!</definedName>
    <definedName name="BLOCO.CONCRETO.9X19X39">#REF!</definedName>
    <definedName name="BLOCO_BEEP">NA()</definedName>
    <definedName name="BLOCO_IMPRESSAO">NA()</definedName>
    <definedName name="BLOCO_SI">NA()</definedName>
    <definedName name="BLOCO_VIDRO">#REF!</definedName>
    <definedName name="Bloco2" localSheetId="12" hidden="1">#REF!</definedName>
    <definedName name="Bloco2" localSheetId="6" hidden="1">#REF!</definedName>
    <definedName name="Bloco2" localSheetId="8" hidden="1">#REF!</definedName>
    <definedName name="Bloco2" localSheetId="5" hidden="1">#REF!</definedName>
    <definedName name="Bloco2" localSheetId="2">#REF!</definedName>
    <definedName name="Bloco2" localSheetId="1">#REF!</definedName>
    <definedName name="Bloco2">#REF!</definedName>
    <definedName name="BLOCOS" localSheetId="12" hidden="1">{#N/A,#N/A,FALSE,"Plan1"}</definedName>
    <definedName name="BLOCOS" localSheetId="6" hidden="1">{#N/A,#N/A,FALSE,"Plan1"}</definedName>
    <definedName name="BLOCOS" localSheetId="8" hidden="1">{#N/A,#N/A,FALSE,"Plan1"}</definedName>
    <definedName name="BLOCOS" localSheetId="5" hidden="1">{#N/A,#N/A,FALSE,"Plan1"}</definedName>
    <definedName name="BLOCOS" localSheetId="2">{#N/A,#N/A,FALSE,"Plan1"}</definedName>
    <definedName name="BLOCOS" localSheetId="1">{#N/A,#N/A,FALSE,"Plan1"}</definedName>
    <definedName name="BLOCOS">{#N/A,#N/A,FALSE,"Plan1"}</definedName>
    <definedName name="BLOCRET">#REF!</definedName>
    <definedName name="BLOCRET_1">#REF!</definedName>
    <definedName name="BLPH1" hidden="1">#REF!</definedName>
    <definedName name="BLPH10" hidden="1">#REF!</definedName>
    <definedName name="BLPH100" hidden="1">#REF!</definedName>
    <definedName name="BLPH101" hidden="1">#REF!</definedName>
    <definedName name="BLPH102" hidden="1">#REF!</definedName>
    <definedName name="BLPH103" hidden="1">#REF!</definedName>
    <definedName name="BLPH104" hidden="1">#REF!</definedName>
    <definedName name="BLPH107" hidden="1">#REF!</definedName>
    <definedName name="BLPH11" hidden="1">#REF!</definedName>
    <definedName name="BLPH12" hidden="1">#REF!</definedName>
    <definedName name="BLPH13" hidden="1">#REF!</definedName>
    <definedName name="BLPH14" hidden="1">#REF!</definedName>
    <definedName name="BLPH15" hidden="1">#REF!</definedName>
    <definedName name="BLPH2" hidden="1">#REF!</definedName>
    <definedName name="BLPH3" hidden="1">#REF!</definedName>
    <definedName name="BLPH4" hidden="1">#REF!</definedName>
    <definedName name="BLPH5" hidden="1">#REF!</definedName>
    <definedName name="BLPH6" hidden="1">#REF!</definedName>
    <definedName name="BLPH7" hidden="1">#REF!</definedName>
    <definedName name="BLPH8" hidden="1">#REF!</definedName>
    <definedName name="BLPH9" hidden="1">#REF!</definedName>
    <definedName name="BLPH96" hidden="1">#REF!</definedName>
    <definedName name="BLPH97" hidden="1">#REF!</definedName>
    <definedName name="BLPH98" hidden="1">#REF!</definedName>
    <definedName name="BLPH99" hidden="1">#REF!</definedName>
    <definedName name="bnnn">#REF!</definedName>
    <definedName name="bola">#REF!</definedName>
    <definedName name="bomp2">#REF!</definedName>
    <definedName name="bonificação" localSheetId="8">#REF!</definedName>
    <definedName name="bonificação" localSheetId="2">#REF!</definedName>
    <definedName name="bonificação" localSheetId="1">#REF!</definedName>
    <definedName name="bonificação">#REF!</definedName>
    <definedName name="bonificaçãoo" localSheetId="2">#REF!</definedName>
    <definedName name="bonificaçãoo" localSheetId="1">#REF!</definedName>
    <definedName name="bonificaçãoo">#REF!</definedName>
    <definedName name="bosta" localSheetId="1">{#N/A,#N/A,FALSE,"Cronograma";#N/A,#N/A,FALSE,"Cronogr. 2"}</definedName>
    <definedName name="bosta">{#N/A,#N/A,FALSE,"Cronograma";#N/A,#N/A,FALSE,"Cronogr. 2"}</definedName>
    <definedName name="BR" localSheetId="8">#REF!</definedName>
    <definedName name="BR" localSheetId="2">#REF!</definedName>
    <definedName name="BR" localSheetId="1">#REF!</definedName>
    <definedName name="BR">#REF!</definedName>
    <definedName name="BR_1" localSheetId="8">#REF!</definedName>
    <definedName name="BR_1">#REF!</definedName>
    <definedName name="BR_10">#REF!</definedName>
    <definedName name="BR_10_13">#REF!</definedName>
    <definedName name="BR_10_39">#REF!</definedName>
    <definedName name="BR_10_6">#REF!</definedName>
    <definedName name="BR_11">#REF!</definedName>
    <definedName name="BR_11_13">#REF!</definedName>
    <definedName name="BR_11_39">#REF!</definedName>
    <definedName name="BR_11_6">#REF!</definedName>
    <definedName name="BR_12">#REF!</definedName>
    <definedName name="BR_12_13">#REF!</definedName>
    <definedName name="BR_12_39">#REF!</definedName>
    <definedName name="BR_12_6">#REF!</definedName>
    <definedName name="BR_13">#REF!</definedName>
    <definedName name="BR_13_13">#REF!</definedName>
    <definedName name="BR_13_39">#REF!</definedName>
    <definedName name="BR_13_6">#REF!</definedName>
    <definedName name="BR_14">#REF!</definedName>
    <definedName name="BR_14_13">#REF!</definedName>
    <definedName name="BR_14_39">#REF!</definedName>
    <definedName name="BR_14_6">#REF!</definedName>
    <definedName name="BR_15">#REF!</definedName>
    <definedName name="BR_15_13">#REF!</definedName>
    <definedName name="BR_15_39">#REF!</definedName>
    <definedName name="BR_15_6">#REF!</definedName>
    <definedName name="BR_16">#REF!</definedName>
    <definedName name="BR_16_13">#REF!</definedName>
    <definedName name="BR_16_39">#REF!</definedName>
    <definedName name="BR_16_6">#REF!</definedName>
    <definedName name="BR_17">#REF!</definedName>
    <definedName name="BR_17_13">#REF!</definedName>
    <definedName name="BR_17_39">#REF!</definedName>
    <definedName name="BR_17_6">#REF!</definedName>
    <definedName name="BR_18">#REF!</definedName>
    <definedName name="BR_18_13">#REF!</definedName>
    <definedName name="BR_18_39">#REF!</definedName>
    <definedName name="BR_18_6">#REF!</definedName>
    <definedName name="BR_19">#REF!</definedName>
    <definedName name="BR_19_13">#REF!</definedName>
    <definedName name="BR_19_39">#REF!</definedName>
    <definedName name="BR_19_6">#REF!</definedName>
    <definedName name="BR_2">#REF!</definedName>
    <definedName name="BR_2_13">#REF!</definedName>
    <definedName name="BR_2_39">#REF!</definedName>
    <definedName name="BR_2_6">#REF!</definedName>
    <definedName name="BR_20">#REF!</definedName>
    <definedName name="BR_20_13">#REF!</definedName>
    <definedName name="BR_20_39">#REF!</definedName>
    <definedName name="BR_20_6">#REF!</definedName>
    <definedName name="BR_21">#REF!</definedName>
    <definedName name="BR_21_13">#REF!</definedName>
    <definedName name="BR_21_39">#REF!</definedName>
    <definedName name="BR_21_6">#REF!</definedName>
    <definedName name="BR_22">#REF!</definedName>
    <definedName name="BR_22_13">#REF!</definedName>
    <definedName name="BR_22_39">#REF!</definedName>
    <definedName name="BR_22_6">#REF!</definedName>
    <definedName name="BR_23">#REF!</definedName>
    <definedName name="BR_23_13">#REF!</definedName>
    <definedName name="BR_23_39">#REF!</definedName>
    <definedName name="BR_23_6">#REF!</definedName>
    <definedName name="BR_24">#REF!</definedName>
    <definedName name="BR_24_13">#REF!</definedName>
    <definedName name="BR_24_39">#REF!</definedName>
    <definedName name="BR_24_6">#REF!</definedName>
    <definedName name="BR_25">#REF!</definedName>
    <definedName name="BR_25_13">#REF!</definedName>
    <definedName name="BR_25_39">#REF!</definedName>
    <definedName name="BR_25_6">#REF!</definedName>
    <definedName name="BR_26">#REF!</definedName>
    <definedName name="BR_26_13">#REF!</definedName>
    <definedName name="BR_26_39">#REF!</definedName>
    <definedName name="BR_26_6">#REF!</definedName>
    <definedName name="BR_27">#REF!</definedName>
    <definedName name="BR_27_13">#REF!</definedName>
    <definedName name="BR_27_39">#REF!</definedName>
    <definedName name="BR_27_6">#REF!</definedName>
    <definedName name="BR_28">#REF!</definedName>
    <definedName name="BR_28_13">#REF!</definedName>
    <definedName name="BR_28_39">#REF!</definedName>
    <definedName name="BR_28_6">#REF!</definedName>
    <definedName name="BR_29">#REF!</definedName>
    <definedName name="BR_29_13">#REF!</definedName>
    <definedName name="BR_29_39">#REF!</definedName>
    <definedName name="BR_29_6">#REF!</definedName>
    <definedName name="BR_30">#REF!</definedName>
    <definedName name="BR_30_13">#REF!</definedName>
    <definedName name="BR_30_39">#REF!</definedName>
    <definedName name="BR_30_6">#REF!</definedName>
    <definedName name="BR_31">#REF!</definedName>
    <definedName name="BR_32">#REF!</definedName>
    <definedName name="BR_32_13">#REF!</definedName>
    <definedName name="BR_32_39">#REF!</definedName>
    <definedName name="BR_32_6">#REF!</definedName>
    <definedName name="BR_33">#REF!</definedName>
    <definedName name="BR_33_13">#REF!</definedName>
    <definedName name="BR_33_39">#REF!</definedName>
    <definedName name="BR_33_6">#REF!</definedName>
    <definedName name="BR_34">#REF!</definedName>
    <definedName name="BR_34_13">#REF!</definedName>
    <definedName name="BR_34_39">#REF!</definedName>
    <definedName name="BR_34_6">#REF!</definedName>
    <definedName name="BR_40">#REF!</definedName>
    <definedName name="BR_40_13">#REF!</definedName>
    <definedName name="BR_40_39">#REF!</definedName>
    <definedName name="BR_40_6">#REF!</definedName>
    <definedName name="BR_41">#REF!</definedName>
    <definedName name="BR_41_13">#REF!</definedName>
    <definedName name="BR_41_39">#REF!</definedName>
    <definedName name="BR_41_6">#REF!</definedName>
    <definedName name="BR_43">#REF!</definedName>
    <definedName name="BR_43_13">#REF!</definedName>
    <definedName name="BR_43_39">#REF!</definedName>
    <definedName name="BR_43_6">#REF!</definedName>
    <definedName name="BR_44">#REF!</definedName>
    <definedName name="BR_44_13">#REF!</definedName>
    <definedName name="BR_44_39">#REF!</definedName>
    <definedName name="BR_44_6">#REF!</definedName>
    <definedName name="BR_45">#REF!</definedName>
    <definedName name="BR_45_13">#REF!</definedName>
    <definedName name="BR_45_39">#REF!</definedName>
    <definedName name="BR_45_6">#REF!</definedName>
    <definedName name="BR_46">#REF!</definedName>
    <definedName name="BR_46_13">#REF!</definedName>
    <definedName name="BR_46_39">#REF!</definedName>
    <definedName name="BR_46_6">#REF!</definedName>
    <definedName name="BR_47">#REF!</definedName>
    <definedName name="BR_47_13">#REF!</definedName>
    <definedName name="BR_47_39">#REF!</definedName>
    <definedName name="BR_47_6">#REF!</definedName>
    <definedName name="BR_48">#REF!</definedName>
    <definedName name="BR_48_13">#REF!</definedName>
    <definedName name="BR_48_39">#REF!</definedName>
    <definedName name="BR_48_6">#REF!</definedName>
    <definedName name="BR_49">#REF!</definedName>
    <definedName name="BR_49_13">#REF!</definedName>
    <definedName name="BR_49_39">#REF!</definedName>
    <definedName name="BR_49_6">#REF!</definedName>
    <definedName name="BR_50">#REF!</definedName>
    <definedName name="BR_50_13">#REF!</definedName>
    <definedName name="BR_50_39">#REF!</definedName>
    <definedName name="BR_50_6">#REF!</definedName>
    <definedName name="BR_51">#REF!</definedName>
    <definedName name="BR_51_13">#REF!</definedName>
    <definedName name="BR_51_39">#REF!</definedName>
    <definedName name="BR_51_6">#REF!</definedName>
    <definedName name="BR_52">#REF!</definedName>
    <definedName name="BR_52_13">#REF!</definedName>
    <definedName name="BR_52_39">#REF!</definedName>
    <definedName name="BR_52_6">#REF!</definedName>
    <definedName name="BR_6">#REF!</definedName>
    <definedName name="BR_6_13">#REF!</definedName>
    <definedName name="BR_6_39">#REF!</definedName>
    <definedName name="BR_6_6">#REF!</definedName>
    <definedName name="BR_7">#REF!</definedName>
    <definedName name="BR_7_13">#REF!</definedName>
    <definedName name="BR_7_39">#REF!</definedName>
    <definedName name="BR_7_6">#REF!</definedName>
    <definedName name="BR_8">#REF!</definedName>
    <definedName name="BR_8_13">#REF!</definedName>
    <definedName name="BR_8_39">#REF!</definedName>
    <definedName name="BR_8_6">#REF!</definedName>
    <definedName name="BR_9">#REF!</definedName>
    <definedName name="BR_9_13">#REF!</definedName>
    <definedName name="BR_9_39">#REF!</definedName>
    <definedName name="BR_9_6">#REF!</definedName>
    <definedName name="BRB">#REF!</definedName>
    <definedName name="BRC">#REF!</definedName>
    <definedName name="BRITA">#REF!</definedName>
    <definedName name="BRITA1">#REF!</definedName>
    <definedName name="BRITAC">#REF!</definedName>
    <definedName name="BRITACONCRETO">#REF!</definedName>
    <definedName name="britage"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RITAGEMFL1" hidden="1">{#N/A,#N/A,FALSE,"GERAL";#N/A,#N/A,FALSE,"012-96";#N/A,#N/A,FALSE,"018-96";#N/A,#N/A,FALSE,"027-96";#N/A,#N/A,FALSE,"059-96";#N/A,#N/A,FALSE,"076-96";#N/A,#N/A,FALSE,"019-97";#N/A,#N/A,FALSE,"021-97";#N/A,#N/A,FALSE,"022-97";#N/A,#N/A,FALSE,"028-97"}</definedName>
    <definedName name="BRITAP1" localSheetId="8">#REF!</definedName>
    <definedName name="BRITAP1">#REF!</definedName>
    <definedName name="BRITAP2" localSheetId="8">#REF!</definedName>
    <definedName name="BRITAP2">#REF!</definedName>
    <definedName name="BRITAREM">#REF!</definedName>
    <definedName name="BRITARPDMAN">#REF!</definedName>
    <definedName name="BRITARPDMEC">#REF!</definedName>
    <definedName name="BRITAT">#REF!</definedName>
    <definedName name="BROW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Z">#REF!</definedName>
    <definedName name="BRZ_13">#REF!</definedName>
    <definedName name="BRZ_39">#REF!</definedName>
    <definedName name="BRZ_6">#REF!</definedName>
    <definedName name="BS" localSheetId="8">#REF!</definedName>
    <definedName name="BS">#REF!</definedName>
    <definedName name="BSEG">#REF!</definedName>
    <definedName name="BU" localSheetId="2">#REF!</definedName>
    <definedName name="BU" localSheetId="1">#REF!</definedName>
    <definedName name="BU">#REF!</definedName>
    <definedName name="BUCETA">#REF!</definedName>
    <definedName name="Bueiro" localSheetId="8" hidden="1">{#N/A,#N/A,TRUE,"Serviços"}</definedName>
    <definedName name="Bueiro" hidden="1">{#N/A,#N/A,TRUE,"Serviços"}</definedName>
    <definedName name="bueirodetalhado" localSheetId="2">#REF!</definedName>
    <definedName name="bueirodetalhado" localSheetId="1">#REF!</definedName>
    <definedName name="bueirodetalhado">#REF!</definedName>
    <definedName name="BUEIRO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BUEIROSMETALICOS">#REF!</definedName>
    <definedName name="BuiltIn_AutoFilter___2" localSheetId="2">#REF!</definedName>
    <definedName name="BuiltIn_AutoFilter___2" localSheetId="1">#REF!</definedName>
    <definedName name="BuiltIn_AutoFilter___2">#REF!</definedName>
    <definedName name="BuiltIn_AutoFilter___2_1" localSheetId="2">#REF!</definedName>
    <definedName name="BuiltIn_AutoFilter___2_1" localSheetId="1">#REF!</definedName>
    <definedName name="BuiltIn_AutoFilter___2_1">#REF!</definedName>
    <definedName name="BuiltIn_AutoFilter___2_2" localSheetId="2">#REF!</definedName>
    <definedName name="BuiltIn_AutoFilter___2_2" localSheetId="1">#REF!</definedName>
    <definedName name="BuiltIn_AutoFilter___2_2">#REF!</definedName>
    <definedName name="BuiltIn_AutoFilter___2_3" localSheetId="2">#REF!</definedName>
    <definedName name="BuiltIn_AutoFilter___2_3" localSheetId="1">#REF!</definedName>
    <definedName name="BuiltIn_AutoFilter___2_3">#REF!</definedName>
    <definedName name="BuiltIn_AutoFilter___2_4" localSheetId="2">#REF!</definedName>
    <definedName name="BuiltIn_AutoFilter___2_4" localSheetId="1">#REF!</definedName>
    <definedName name="BuiltIn_AutoFilter___2_4">#REF!</definedName>
    <definedName name="BuiltIn_AutoFilter___2_5" localSheetId="2">#REF!</definedName>
    <definedName name="BuiltIn_AutoFilter___2_5" localSheetId="1">#REF!</definedName>
    <definedName name="BuiltIn_AutoFilter___2_5">#REF!</definedName>
    <definedName name="BuiltIn_AutoFilter___2_6" localSheetId="2">#REF!</definedName>
    <definedName name="BuiltIn_AutoFilter___2_6" localSheetId="1">#REF!</definedName>
    <definedName name="BuiltIn_AutoFilter___2_6">#REF!</definedName>
    <definedName name="BuiltIn_AutoFilter___2_7" localSheetId="2">#REF!</definedName>
    <definedName name="BuiltIn_AutoFilter___2_7" localSheetId="1">#REF!</definedName>
    <definedName name="BuiltIn_AutoFilter___2_7">#REF!</definedName>
    <definedName name="BuiltIn_AutoFilter___2_8" localSheetId="2">#REF!</definedName>
    <definedName name="BuiltIn_AutoFilter___2_8" localSheetId="1">#REF!</definedName>
    <definedName name="BuiltIn_AutoFilter___2_8">#REF!</definedName>
    <definedName name="BuiltIn_AutoFilter___2_9" localSheetId="2">#REF!</definedName>
    <definedName name="BuiltIn_AutoFilter___2_9" localSheetId="1">#REF!</definedName>
    <definedName name="BuiltIn_AutoFilter___2_9">#REF!</definedName>
    <definedName name="BuiltIn_Print_Area" localSheetId="2">#REF!</definedName>
    <definedName name="BuiltIn_Print_Area" localSheetId="1">#REF!</definedName>
    <definedName name="BuiltIn_Print_Area">#REF!</definedName>
    <definedName name="BuiltIn_Print_Area_17">#REF!</definedName>
    <definedName name="BuiltIn_Print_Area_2" localSheetId="2">#REF!</definedName>
    <definedName name="BuiltIn_Print_Area_2" localSheetId="1">#REF!</definedName>
    <definedName name="BuiltIn_Print_Area_2">#REF!</definedName>
    <definedName name="BuiltIn_Print_Area_23">#REF!</definedName>
    <definedName name="BuiltIn_Print_Area_26">#REF!</definedName>
    <definedName name="BuiltIn_Print_Area_27">#REF!</definedName>
    <definedName name="BuiltIn_Print_Area_4" localSheetId="2">#REF!</definedName>
    <definedName name="BuiltIn_Print_Area_4" localSheetId="1">#REF!</definedName>
    <definedName name="BuiltIn_Print_Area_4">#REF!</definedName>
    <definedName name="BuiltIn_Print_Area_9">#REF!</definedName>
    <definedName name="BuiltIn_Print_Titles" localSheetId="8">#REF!</definedName>
    <definedName name="BuiltIn_Print_Titles">#REF!</definedName>
    <definedName name="BV" localSheetId="2">#REF!</definedName>
    <definedName name="BV" localSheetId="1">#REF!</definedName>
    <definedName name="BV">#N/A</definedName>
    <definedName name="BV_24">NA()</definedName>
    <definedName name="BV_25">NA()</definedName>
    <definedName name="BV_26">NA()</definedName>
    <definedName name="BV_27">NA()</definedName>
    <definedName name="BV_28">NA()</definedName>
    <definedName name="BV_3">NA()</definedName>
    <definedName name="BV_5">NA()</definedName>
    <definedName name="BV_6">NA()</definedName>
    <definedName name="BV_7">NA()</definedName>
    <definedName name="BVO" localSheetId="8">#REF!</definedName>
    <definedName name="BVO">#REF!</definedName>
    <definedName name="BVR" localSheetId="8">#REF!</definedName>
    <definedName name="BVR">#REF!</definedName>
    <definedName name="bwsgvf">#REF!</definedName>
    <definedName name="Ç" localSheetId="8" hidden="1">{#N/A,#N/A,FALSE,"MO (2)"}</definedName>
    <definedName name="Ç" hidden="1">{#N/A,#N/A,FALSE,"MO (2)"}</definedName>
    <definedName name="C_" localSheetId="8">#REF!</definedName>
    <definedName name="C_">#N/A</definedName>
    <definedName name="C__1" localSheetId="8">#REF!</definedName>
    <definedName name="C__1">#REF!</definedName>
    <definedName name="C__14">#N/A</definedName>
    <definedName name="C__7">#N/A</definedName>
    <definedName name="C__7_1" localSheetId="8">#REF!</definedName>
    <definedName name="C__7_1">#REF!</definedName>
    <definedName name="C__7_14">#N/A</definedName>
    <definedName name="C_CUSTO" localSheetId="2">#REF!</definedName>
    <definedName name="C_CUSTO" localSheetId="1">#REF!</definedName>
    <definedName name="C_CUSTO">#REF!</definedName>
    <definedName name="C_Univ">#N/A</definedName>
    <definedName name="ca">#REF!</definedName>
    <definedName name="CA_01">#N/A</definedName>
    <definedName name="CA_01_1" localSheetId="8">#REF!</definedName>
    <definedName name="CA_01_1">#REF!</definedName>
    <definedName name="CA_04">#N/A</definedName>
    <definedName name="CA_04_1" localSheetId="8">#REF!</definedName>
    <definedName name="CA_04_1">#REF!</definedName>
    <definedName name="CA_35">#N/A</definedName>
    <definedName name="CA_35_1" localSheetId="8">#REF!</definedName>
    <definedName name="CA_35_1">#REF!</definedName>
    <definedName name="CA_40">#N/A</definedName>
    <definedName name="CA_40_1" localSheetId="8">#REF!</definedName>
    <definedName name="CA_40_1">#REF!</definedName>
    <definedName name="CA_41">#N/A</definedName>
    <definedName name="CA_41_1" localSheetId="8">#REF!</definedName>
    <definedName name="CA_41_1">#REF!</definedName>
    <definedName name="CA_42">#N/A</definedName>
    <definedName name="CA_42_1" localSheetId="8">#REF!</definedName>
    <definedName name="CA_42_1">#REF!</definedName>
    <definedName name="CA_43">#N/A</definedName>
    <definedName name="CA_43_1" localSheetId="8">#REF!</definedName>
    <definedName name="CA_43_1">#REF!</definedName>
    <definedName name="CA´L" localSheetId="1">{#N/A,#N/A,FALSE,"Cronograma";#N/A,#N/A,FALSE,"Cronogr. 2"}</definedName>
    <definedName name="CA´L">{#N/A,#N/A,FALSE,"Cronograma";#N/A,#N/A,FALSE,"Cronogr. 2"}</definedName>
    <definedName name="cab_cortes" localSheetId="8">#REF!</definedName>
    <definedName name="cab_cortes">#REF!</definedName>
    <definedName name="cab_dmt" localSheetId="8">#REF!</definedName>
    <definedName name="cab_dmt">#REF!</definedName>
    <definedName name="cab_limpeza" localSheetId="8">#REF!</definedName>
    <definedName name="cab_limpeza">#REF!</definedName>
    <definedName name="cab_pmf" localSheetId="8">#REF!</definedName>
    <definedName name="cab_pmf">#REF!</definedName>
    <definedName name="caba1\0">#REF!</definedName>
    <definedName name="caba4">#REF!</definedName>
    <definedName name="CABE">[8]MARSHALL!$B$2:$K$5</definedName>
    <definedName name="CABE_1" localSheetId="8">#REF!</definedName>
    <definedName name="CABE_1">#REF!</definedName>
    <definedName name="CABEC" localSheetId="8">#REF!</definedName>
    <definedName name="CABEC">#REF!</definedName>
    <definedName name="cabeca" localSheetId="8">#REF!</definedName>
    <definedName name="cabeca">#REF!</definedName>
    <definedName name="CABEÇA">#N/A</definedName>
    <definedName name="cabeca1" localSheetId="8">#REF!</definedName>
    <definedName name="cabeca1">#REF!</definedName>
    <definedName name="cabeçalho" localSheetId="8">#REF!</definedName>
    <definedName name="cabeçalho">#REF!</definedName>
    <definedName name="cabeçalho1" localSheetId="8">#REF!</definedName>
    <definedName name="cabeçalho1">#REF!</definedName>
    <definedName name="cabmeio" localSheetId="8">#REF!</definedName>
    <definedName name="cabmeio">#REF!</definedName>
    <definedName name="CAC" localSheetId="8">#REF!</definedName>
    <definedName name="CAC">#REF!</definedName>
    <definedName name="CAC_1" localSheetId="8">#REF!</definedName>
    <definedName name="CAC_1">#REF!</definedName>
    <definedName name="CAC_2" localSheetId="8">#REF!</definedName>
    <definedName name="CAC_2">#REF!</definedName>
    <definedName name="CAC_3" localSheetId="8">#REF!</definedName>
    <definedName name="CAC_3">#REF!</definedName>
    <definedName name="CAC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ACA16">#REF!</definedName>
    <definedName name="Cadastro">#REF!</definedName>
    <definedName name="Cadastro_2">#N/A</definedName>
    <definedName name="Cadastro_Veículos" localSheetId="2">#REF!</definedName>
    <definedName name="Cadastro_Veículos" localSheetId="1">#REF!</definedName>
    <definedName name="Cadastro_Veículos">#REF!</definedName>
    <definedName name="CadastroMicro">#REF!</definedName>
    <definedName name="cadeira" localSheetId="8" hidden="1">{#N/A,#N/A,TRUE,"Serviços"}</definedName>
    <definedName name="cadeira" hidden="1">{#N/A,#N/A,TRUE,"Serviços"}</definedName>
    <definedName name="CadIns" localSheetId="12" hidden="1">#REF!</definedName>
    <definedName name="CadIns" localSheetId="6" hidden="1">#REF!</definedName>
    <definedName name="CadIns" localSheetId="8" hidden="1">#REF!</definedName>
    <definedName name="CadIns" localSheetId="5" hidden="1">#REF!</definedName>
    <definedName name="CadIns" localSheetId="2">#REF!</definedName>
    <definedName name="CadIns" localSheetId="1">#REF!</definedName>
    <definedName name="CadIns">#REF!</definedName>
    <definedName name="cadm" localSheetId="2">#REF!</definedName>
    <definedName name="cadm" localSheetId="1">#REF!</definedName>
    <definedName name="cadm">#REF!</definedName>
    <definedName name="CadSrv" localSheetId="12" hidden="1">#REF!</definedName>
    <definedName name="CadSrv" localSheetId="6" hidden="1">#REF!</definedName>
    <definedName name="CadSrv" localSheetId="8" hidden="1">#REF!</definedName>
    <definedName name="CadSrv" localSheetId="5" hidden="1">#REF!</definedName>
    <definedName name="CadSrv" localSheetId="2">#REF!</definedName>
    <definedName name="CadSrv" localSheetId="1">#REF!</definedName>
    <definedName name="CadSrv">#REF!</definedName>
    <definedName name="CAEEH">#REF!</definedName>
    <definedName name="CAI" localSheetId="2">#REF!</definedName>
    <definedName name="CAI" localSheetId="1">#REF!</definedName>
    <definedName name="CAI">#REF!</definedName>
    <definedName name="CAIA">"'file:///D:/Meus documentos/ANASTÁCIO/SERCEL/BR262990800.xls'#$SERVIÇOS.$#REF!$#REF!"</definedName>
    <definedName name="Caiacao" localSheetId="8">#REF!</definedName>
    <definedName name="Caiacao">#REF!</definedName>
    <definedName name="CAIAÇÃO">#REF!</definedName>
    <definedName name="CAIAÇÃO262">#REF!</definedName>
    <definedName name="CAIB">#REF!</definedName>
    <definedName name="CAIBRO">#REF!</definedName>
    <definedName name="CAIMA">#REF!</definedName>
    <definedName name="CAITA">#REF!</definedName>
    <definedName name="caixas" hidden="1">{#N/A,#N/A,FALSE,"GERAL";#N/A,#N/A,FALSE,"012-96";#N/A,#N/A,FALSE,"018-96";#N/A,#N/A,FALSE,"027-96";#N/A,#N/A,FALSE,"059-96";#N/A,#N/A,FALSE,"076-96";#N/A,#N/A,FALSE,"019-97";#N/A,#N/A,FALSE,"021-97";#N/A,#N/A,FALSE,"022-97";#N/A,#N/A,FALSE,"028-97"}</definedName>
    <definedName name="CAIXILHO_MAD_LEI">#REF!</definedName>
    <definedName name="CAL">#REF!</definedName>
    <definedName name="CalcularAgora" localSheetId="8">#REF!</definedName>
    <definedName name="CalcularAgora">#REF!</definedName>
    <definedName name="CalcularAterro" localSheetId="8">#REF!</definedName>
    <definedName name="CalcularAterro">#REF!</definedName>
    <definedName name="CalcularCorte" localSheetId="8">#REF!</definedName>
    <definedName name="CalcularCorte">#REF!</definedName>
    <definedName name="CALUMBI">NA()</definedName>
    <definedName name="CamCarroceria">#REF!</definedName>
    <definedName name="CAMI" localSheetId="2">#REF!</definedName>
    <definedName name="CAMI" localSheetId="1">#REF!</definedName>
    <definedName name="CAMI">#REF!</definedName>
    <definedName name="CAMINHAO">#REF!</definedName>
    <definedName name="CAMINHÃO">#REF!</definedName>
    <definedName name="CAMINHÃO_PIPA" localSheetId="2">#REF!</definedName>
    <definedName name="CAMINHÃO_PIPA" localSheetId="1">#REF!</definedName>
    <definedName name="CAMINHÃO_PIPA">#REF!</definedName>
    <definedName name="camp">#REF!</definedName>
    <definedName name="CANALETA" localSheetId="8">#REF!</definedName>
    <definedName name="CANALETA">#REF!</definedName>
    <definedName name="CANALETA_10">#REF!</definedName>
    <definedName name="CANALETA_12">#REF!</definedName>
    <definedName name="CANALETA_9">#REF!</definedName>
    <definedName name="CANCELAR">#REF!</definedName>
    <definedName name="CANT">#REF!</definedName>
    <definedName name="cant.pista" localSheetId="8">#REF!</definedName>
    <definedName name="cant.pista">#REF!</definedName>
    <definedName name="CANT2">#REF!</definedName>
    <definedName name="CANTEIRO" localSheetId="8">#REF!</definedName>
    <definedName name="CANTEIRO">#REF!</definedName>
    <definedName name="cap" localSheetId="8">#REF!</definedName>
    <definedName name="CAP" localSheetId="2">#REF!,#REF!,#REF!,#REF!,#REF!,#REF!,#REF!,#REF!,#REF!,#REF!,#REF!,#REF!,#REF!</definedName>
    <definedName name="CAP" localSheetId="1">#REF!,#REF!,#REF!,#REF!,#REF!,#REF!,#REF!,#REF!,#REF!,#REF!,#REF!,#REF!,#REF!</definedName>
    <definedName name="CAP">#REF!,#REF!,#REF!,#REF!,#REF!,#REF!,#REF!,#REF!,#REF!,#REF!,#REF!,#REF!,#REF!</definedName>
    <definedName name="CAP_20">#REF!</definedName>
    <definedName name="CAP20ROO">#REF!</definedName>
    <definedName name="CAP20W" localSheetId="2">#REF!</definedName>
    <definedName name="CAP20W" localSheetId="1">#REF!</definedName>
    <definedName name="CAP20W">#REF!</definedName>
    <definedName name="CAP20WA" localSheetId="2">#REF!</definedName>
    <definedName name="CAP20WA" localSheetId="1">#REF!</definedName>
    <definedName name="CAP20WA">#REF!</definedName>
    <definedName name="CAPA" localSheetId="12" hidden="1">{#N/A,#N/A,TRUE,"Serviços"}</definedName>
    <definedName name="CAPA" localSheetId="6" hidden="1">{#N/A,#N/A,TRUE,"Serviços"}</definedName>
    <definedName name="CAPA" localSheetId="8" hidden="1">{#N/A,#N/A,TRUE,"Serviços"}</definedName>
    <definedName name="CAPA" localSheetId="5" hidden="1">{#N/A,#N/A,TRUE,"Serviços"}</definedName>
    <definedName name="CAPA" localSheetId="2">{#N/A,#N/A,TRUE,"Serviços"}</definedName>
    <definedName name="CAPA" localSheetId="1">{#N/A,#N/A,TRUE,"Serviços"}</definedName>
    <definedName name="CAPA">{#N/A,#N/A,TRUE,"Serviços"}</definedName>
    <definedName name="capa1" localSheetId="12" hidden="1">{#N/A,#N/A,TRUE,"Serviços"}</definedName>
    <definedName name="capa1" localSheetId="6" hidden="1">{#N/A,#N/A,TRUE,"Serviços"}</definedName>
    <definedName name="capa1" localSheetId="8" hidden="1">{#N/A,#N/A,TRUE,"Serviços"}</definedName>
    <definedName name="capa1" localSheetId="5" hidden="1">{#N/A,#N/A,TRUE,"Serviços"}</definedName>
    <definedName name="capa1" localSheetId="2">{#N/A,#N/A,TRUE,"Serviços"}</definedName>
    <definedName name="capa1" localSheetId="1">{#N/A,#N/A,TRUE,"Serviços"}</definedName>
    <definedName name="capa1">{#N/A,#N/A,TRUE,"Serviços"}</definedName>
    <definedName name="capa11" localSheetId="12" hidden="1">{#N/A,#N/A,TRUE,"Serviços"}</definedName>
    <definedName name="capa11" localSheetId="6" hidden="1">{#N/A,#N/A,TRUE,"Serviços"}</definedName>
    <definedName name="capa11" localSheetId="8" hidden="1">{#N/A,#N/A,TRUE,"Serviços"}</definedName>
    <definedName name="capa11" localSheetId="5" hidden="1">{#N/A,#N/A,TRUE,"Serviços"}</definedName>
    <definedName name="capa11" localSheetId="2">{#N/A,#N/A,TRUE,"Serviços"}</definedName>
    <definedName name="capa11" localSheetId="1">{#N/A,#N/A,TRUE,"Serviços"}</definedName>
    <definedName name="capa11">{#N/A,#N/A,TRUE,"Serviços"}</definedName>
    <definedName name="capa2" localSheetId="12" hidden="1">{#N/A,#N/A,TRUE,"Serviços"}</definedName>
    <definedName name="capa2" localSheetId="6" hidden="1">{#N/A,#N/A,TRUE,"Serviços"}</definedName>
    <definedName name="capa2" localSheetId="8" hidden="1">{#N/A,#N/A,TRUE,"Serviços"}</definedName>
    <definedName name="capa2" localSheetId="5" hidden="1">{#N/A,#N/A,TRUE,"Serviços"}</definedName>
    <definedName name="capa2" localSheetId="2">{#N/A,#N/A,TRUE,"Serviços"}</definedName>
    <definedName name="capa2" localSheetId="1">{#N/A,#N/A,TRUE,"Serviços"}</definedName>
    <definedName name="capa2">{#N/A,#N/A,TRUE,"Serviços"}</definedName>
    <definedName name="CAPÁ2">[9]!CAPÁ2</definedName>
    <definedName name="capa22" localSheetId="12" hidden="1">{#N/A,#N/A,TRUE,"Serviços"}</definedName>
    <definedName name="capa22" localSheetId="6" hidden="1">{#N/A,#N/A,TRUE,"Serviços"}</definedName>
    <definedName name="capa22" localSheetId="8" hidden="1">{#N/A,#N/A,TRUE,"Serviços"}</definedName>
    <definedName name="capa22" localSheetId="5" hidden="1">{#N/A,#N/A,TRUE,"Serviços"}</definedName>
    <definedName name="capa22" localSheetId="2">{#N/A,#N/A,TRUE,"Serviços"}</definedName>
    <definedName name="capa22" localSheetId="1">{#N/A,#N/A,TRUE,"Serviços"}</definedName>
    <definedName name="capa22">{#N/A,#N/A,TRUE,"Serviços"}</definedName>
    <definedName name="CAPAA" localSheetId="12" hidden="1">{#N/A,#N/A,TRUE,"Serviços"}</definedName>
    <definedName name="CAPAA" localSheetId="6" hidden="1">{#N/A,#N/A,TRUE,"Serviços"}</definedName>
    <definedName name="CAPAA" localSheetId="8" hidden="1">{#N/A,#N/A,TRUE,"Serviços"}</definedName>
    <definedName name="CAPAA" localSheetId="5" hidden="1">{#N/A,#N/A,TRUE,"Serviços"}</definedName>
    <definedName name="CAPAA" localSheetId="2">{#N/A,#N/A,TRUE,"Serviços"}</definedName>
    <definedName name="CAPAA" localSheetId="1">{#N/A,#N/A,TRUE,"Serviços"}</definedName>
    <definedName name="CAPAA">{#N/A,#N/A,TRUE,"Serviços"}</definedName>
    <definedName name="CAPACBUQ">#REF!</definedName>
    <definedName name="CAPASELANTE">#REF!</definedName>
    <definedName name="CAPCOR">#REF!</definedName>
    <definedName name="CAPCU">#REF!</definedName>
    <definedName name="CAPINA">#REF!</definedName>
    <definedName name="CAPINA1" localSheetId="8">#REF!</definedName>
    <definedName name="CAPINA1">#REF!</definedName>
    <definedName name="CAPINA262">#REF!</definedName>
    <definedName name="CAPINAMAN">#REF!</definedName>
    <definedName name="CAPINAMANUAL">#REF!</definedName>
    <definedName name="CapManual">#REF!</definedName>
    <definedName name="CAPREC">#REF!</definedName>
    <definedName name="CAPSEL">#REF!</definedName>
    <definedName name="CAPSEL_13">#REF!</definedName>
    <definedName name="CAPSEL_39">#REF!</definedName>
    <definedName name="CAPSEL_6">#REF!</definedName>
    <definedName name="CAPT">#REF!</definedName>
    <definedName name="CAPTOTAL" localSheetId="2">#REF!</definedName>
    <definedName name="CAPTOTAL" localSheetId="1">#REF!</definedName>
    <definedName name="CAPTOTAL">#REF!</definedName>
    <definedName name="car" hidden="1">#REF!</definedName>
    <definedName name="CARGOS">#REF!</definedName>
    <definedName name="CARGOS_E_SALÁRIOS" localSheetId="8">#REF!</definedName>
    <definedName name="CARGOS_E_SALÁRIOS">#REF!</definedName>
    <definedName name="CARLA" localSheetId="8" hidden="1">{#N/A,#N/A,FALSE,"SS";#N/A,#N/A,FALSE,"TER1";#N/A,#N/A,FALSE,"TER2";#N/A,#N/A,FALSE,"TER3";#N/A,#N/A,FALSE,"TP1";#N/A,#N/A,FALSE,"TP2";#N/A,#N/A,FALSE,"TP3";#N/A,#N/A,FALSE,"DI1";#N/A,#N/A,FALSE,"DI2";#N/A,#N/A,FALSE,"DI3";#N/A,#N/A,FALSE,"DS1";#N/A,#N/A,FALSE,"DS2";#N/A,#N/A,FALSE,"CM"}</definedName>
    <definedName name="CARLA">{#N/A,#N/A,FALSE,"SS";#N/A,#N/A,FALSE,"TER1";#N/A,#N/A,FALSE,"TER2";#N/A,#N/A,FALSE,"TER3";#N/A,#N/A,FALSE,"TP1";#N/A,#N/A,FALSE,"TP2";#N/A,#N/A,FALSE,"TP3";#N/A,#N/A,FALSE,"DI1";#N/A,#N/A,FALSE,"DI2";#N/A,#N/A,FALSE,"DI3";#N/A,#N/A,FALSE,"DS1";#N/A,#N/A,FALSE,"DS2";#N/A,#N/A,FALSE,"CM"}</definedName>
    <definedName name="carlo">{#NAME?}</definedName>
    <definedName name="carlos">#N/A</definedName>
    <definedName name="CARMADURA">#REF!</definedName>
    <definedName name="carp">#REF!</definedName>
    <definedName name="CARRETEIRO" localSheetId="2">P.O.!Plan1</definedName>
    <definedName name="CARRETEIRO" localSheetId="1">RESUMO!Plan1</definedName>
    <definedName name="CARRETEIRO">P.O.!Plan1</definedName>
    <definedName name="CARRO">#REF!</definedName>
    <definedName name="CAS" localSheetId="8">#REF!</definedName>
    <definedName name="CAS">#REF!</definedName>
    <definedName name="CASH_FLOW" localSheetId="2">#REF!</definedName>
    <definedName name="CASH_FLOW" localSheetId="1">#REF!</definedName>
    <definedName name="CASH_FLOW">#REF!</definedName>
    <definedName name="cat1acbc">#REF!</definedName>
    <definedName name="cavalomec">#REF!</definedName>
    <definedName name="CB5M">#REF!</definedName>
    <definedName name="CB5MMA">#REF!</definedName>
    <definedName name="CB5MTA">#REF!</definedName>
    <definedName name="cbas">#REF!</definedName>
    <definedName name="CBPCB80">#REF!</definedName>
    <definedName name="CBU" localSheetId="8">#REF!</definedName>
    <definedName name="CBU" localSheetId="2">#REF!</definedName>
    <definedName name="CBU" localSheetId="1">#REF!</definedName>
    <definedName name="CBU">#REF!</definedName>
    <definedName name="CBU_2">#N/A</definedName>
    <definedName name="CBU_25" localSheetId="8">#REF!</definedName>
    <definedName name="CBU_25">#REF!</definedName>
    <definedName name="CBU_4" localSheetId="2">#REF!</definedName>
    <definedName name="CBU_4" localSheetId="1">#REF!</definedName>
    <definedName name="CBU_4">#REF!</definedName>
    <definedName name="CBUII" localSheetId="8">#REF!</definedName>
    <definedName name="CBUII" localSheetId="2">#REF!</definedName>
    <definedName name="CBUII" localSheetId="1">#REF!</definedName>
    <definedName name="CBUII">#REF!</definedName>
    <definedName name="CBUII_2">#N/A</definedName>
    <definedName name="CBUII_25" localSheetId="8">#REF!</definedName>
    <definedName name="CBUII_25">#REF!</definedName>
    <definedName name="CBUII_4" localSheetId="2">#REF!</definedName>
    <definedName name="CBUII_4" localSheetId="1">#REF!</definedName>
    <definedName name="CBUII_4">#REF!</definedName>
    <definedName name="CBUIII" localSheetId="2">#REF!</definedName>
    <definedName name="CBUIII" localSheetId="1">#REF!</definedName>
    <definedName name="CBUIII">#REF!</definedName>
    <definedName name="cbuq" localSheetId="8">#REF!</definedName>
    <definedName name="CBUQ" localSheetId="2">#REF!</definedName>
    <definedName name="CBUQ" localSheetId="1">#REF!</definedName>
    <definedName name="CBUQ">#REF!</definedName>
    <definedName name="CBUQ.TB">#REF!</definedName>
    <definedName name="CBUQ_2">#N/A</definedName>
    <definedName name="CBUQ_ALTERADO" hidden="1">#REF!</definedName>
    <definedName name="CBUQ_C" localSheetId="8">#REF!</definedName>
    <definedName name="CBUQ_C">#REF!</definedName>
    <definedName name="CBUQ_C_10">#REF!</definedName>
    <definedName name="CBUQ_C_12">#REF!</definedName>
    <definedName name="CBUQ_C_9">#REF!</definedName>
    <definedName name="CBUQ_fxB_1_Adir" localSheetId="8">OFFSET(#REF!,0,COLUMN(#REF!)-1,COUNTA(#REF!),1)</definedName>
    <definedName name="CBUQ_fxB_1_Adir">OFFSET(#REF!,0,COLUMN(#REF!)-1,COUNTA(#REF!),1)</definedName>
    <definedName name="CBUQ_fxB_1_Aesq" localSheetId="8">OFFSET(#REF!,0,COLUMN(#REF!)-1,COUNTA(#REF!),1)</definedName>
    <definedName name="CBUQ_fxB_1_Aesq">OFFSET(#REF!,0,COLUMN(#REF!)-1,COUNTA(#REF!),1)</definedName>
    <definedName name="CBUQ_fxB_1_pista" localSheetId="8">OFFSET(#REF!,0,MATCH(#REF!,#REF!,0)-1,COUNTA(#REF!),1)</definedName>
    <definedName name="CBUQ_fxB_1_pista">OFFSET(#REF!,0,MATCH(#REF!,#REF!,0)-1,COUNTA(#REF!),1)</definedName>
    <definedName name="CBUQ_fxB_2_Adir" localSheetId="8">OFFSET(#REF!,0,COLUMN(#REF!)-1,COUNTA(#REF!),1)</definedName>
    <definedName name="CBUQ_fxB_2_Adir">OFFSET(#REF!,0,COLUMN(#REF!)-1,COUNTA(#REF!),1)</definedName>
    <definedName name="CBUQ_fxB_2_Aesq" localSheetId="8">OFFSET(#REF!,0,COLUMN(#REF!)-1,COUNTA(#REF!),1)</definedName>
    <definedName name="CBUQ_fxB_2_Aesq">OFFSET(#REF!,0,COLUMN(#REF!)-1,COUNTA(#REF!),1)</definedName>
    <definedName name="CBUQ_fxB_2_pista" localSheetId="8">OFFSET(#REF!,0,MATCH(#REF!,#REF!,0)-1,COUNTA(#REF!),1)</definedName>
    <definedName name="CBUQ_fxB_2_pista">OFFSET(#REF!,0,MATCH(#REF!,#REF!,0)-1,COUNTA(#REF!),1)</definedName>
    <definedName name="CBUQ_fxB_3_Adir" localSheetId="8">OFFSET(#REF!,0,COLUMN(#REF!)-1,COUNTA(#REF!),1)</definedName>
    <definedName name="CBUQ_fxB_3_Adir">OFFSET(#REF!,0,COLUMN(#REF!)-1,COUNTA(#REF!),1)</definedName>
    <definedName name="CBUQ_fxB_3_Aesq" localSheetId="8">OFFSET(#REF!,0,COLUMN(#REF!)-1,COUNTA(#REF!),1)</definedName>
    <definedName name="CBUQ_fxB_3_Aesq">OFFSET(#REF!,0,COLUMN(#REF!)-1,COUNTA(#REF!),1)</definedName>
    <definedName name="CBUQ_fxB_3_pista" localSheetId="8">OFFSET(#REF!,0,MATCH(#REF!,#REF!,0)-1,COUNTA(#REF!),1)</definedName>
    <definedName name="CBUQ_fxB_3_pista">OFFSET(#REF!,0,MATCH(#REF!,#REF!,0)-1,COUNTA(#REF!),1)</definedName>
    <definedName name="CBUQ_fxB_4_Adir" localSheetId="8">OFFSET(#REF!,0,COLUMN(#REF!)-1,COUNTA(#REF!),1)</definedName>
    <definedName name="CBUQ_fxB_4_Adir">OFFSET(#REF!,0,COLUMN(#REF!)-1,COUNTA(#REF!),1)</definedName>
    <definedName name="CBUQ_fxB_4_Aesq" localSheetId="8">OFFSET(#REF!,0,COLUMN(#REF!)-1,COUNTA(#REF!),1)</definedName>
    <definedName name="CBUQ_fxB_4_Aesq">OFFSET(#REF!,0,COLUMN(#REF!)-1,COUNTA(#REF!),1)</definedName>
    <definedName name="CBUQ_fxB_4_pista" localSheetId="8">OFFSET(#REF!,0,MATCH(#REF!,#REF!,0)-1,COUNTA(#REF!),1)</definedName>
    <definedName name="CBUQ_fxB_4_pista">OFFSET(#REF!,0,MATCH(#REF!,#REF!,0)-1,COUNTA(#REF!),1)</definedName>
    <definedName name="CBUQ_fxC_1_Adir" localSheetId="8">OFFSET(#REF!,0,COLUMN(#REF!)-1,COUNTA(#REF!),1)</definedName>
    <definedName name="CBUQ_fxC_1_Adir">OFFSET(#REF!,0,COLUMN(#REF!)-1,COUNTA(#REF!),1)</definedName>
    <definedName name="CBUQ_fxC_1_Aesq" localSheetId="8">OFFSET(#REF!,0,COLUMN(#REF!)-1,COUNTA(#REF!),1)</definedName>
    <definedName name="CBUQ_fxC_1_Aesq">OFFSET(#REF!,0,COLUMN(#REF!)-1,COUNTA(#REF!),1)</definedName>
    <definedName name="CBUQ_fxC_1_pista" localSheetId="8">OFFSET(#REF!,0,MATCH(#REF!,#REF!,0)-1,COUNTA(#REF!),1)</definedName>
    <definedName name="CBUQ_fxC_1_pista">OFFSET(#REF!,0,MATCH(#REF!,#REF!,0)-1,COUNTA(#REF!),1)</definedName>
    <definedName name="CBUQ_fxC_2_Adir" localSheetId="8">OFFSET(#REF!,0,COLUMN(#REF!)-1,COUNTA(#REF!),1)</definedName>
    <definedName name="CBUQ_fxC_2_Adir">OFFSET(#REF!,0,COLUMN(#REF!)-1,COUNTA(#REF!),1)</definedName>
    <definedName name="CBUQ_fxC_2_Aesq" localSheetId="8">OFFSET(#REF!,0,COLUMN(#REF!)-1,COUNTA(#REF!),1)</definedName>
    <definedName name="CBUQ_fxC_2_Aesq">OFFSET(#REF!,0,COLUMN(#REF!)-1,COUNTA(#REF!),1)</definedName>
    <definedName name="CBUQ_fxC_2_pista" localSheetId="8">OFFSET(#REF!,0,MATCH(#REF!,#REF!,0)-1,COUNTA(#REF!),1)</definedName>
    <definedName name="CBUQ_fxC_2_pista">OFFSET(#REF!,0,MATCH(#REF!,#REF!,0)-1,COUNTA(#REF!),1)</definedName>
    <definedName name="CBUQ_fxC_3_Adir" localSheetId="8">OFFSET(#REF!,0,COLUMN(#REF!)-1,COUNTA(#REF!),1)</definedName>
    <definedName name="CBUQ_fxC_3_Adir">OFFSET(#REF!,0,COLUMN(#REF!)-1,COUNTA(#REF!),1)</definedName>
    <definedName name="CBUQ_fxC_3_Aesq" localSheetId="8">OFFSET(#REF!,0,COLUMN(#REF!)-1,COUNTA(#REF!),1)</definedName>
    <definedName name="CBUQ_fxC_3_Aesq">OFFSET(#REF!,0,COLUMN(#REF!)-1,COUNTA(#REF!),1)</definedName>
    <definedName name="CBUQ_fxC_3_pista" localSheetId="8">OFFSET(#REF!,0,MATCH(#REF!,#REF!,0)-1,COUNTA(#REF!),1)</definedName>
    <definedName name="CBUQ_fxC_3_pista">OFFSET(#REF!,0,MATCH(#REF!,#REF!,0)-1,COUNTA(#REF!),1)</definedName>
    <definedName name="CBUQ_fxC_4_Adir" localSheetId="8">OFFSET(#REF!,0,COLUMN(#REF!)-1,COUNTA(#REF!),1)</definedName>
    <definedName name="CBUQ_fxC_4_Adir">OFFSET(#REF!,0,COLUMN(#REF!)-1,COUNTA(#REF!),1)</definedName>
    <definedName name="CBUQ_fxC_4_Aesq" localSheetId="8">OFFSET(#REF!,0,COLUMN(#REF!)-1,COUNTA(#REF!),1)</definedName>
    <definedName name="CBUQ_fxC_4_Aesq">OFFSET(#REF!,0,COLUMN(#REF!)-1,COUNTA(#REF!),1)</definedName>
    <definedName name="CBUQ_fxC_4_pista" localSheetId="8">OFFSET(#REF!,0,MATCH(#REF!,#REF!,0)-1,COUNTA(#REF!),1)</definedName>
    <definedName name="CBUQ_fxC_4_pista">OFFSET(#REF!,0,MATCH(#REF!,#REF!,0)-1,COUNTA(#REF!),1)</definedName>
    <definedName name="CBUQ_fxC_5_Adir" localSheetId="8">OFFSET(#REF!,0,COLUMN(#REF!)-1,COUNTA(#REF!),1)</definedName>
    <definedName name="CBUQ_fxC_5_Adir">OFFSET(#REF!,0,COLUMN(#REF!)-1,COUNTA(#REF!),1)</definedName>
    <definedName name="CBUQ_fxC_5_Aesq" localSheetId="8">OFFSET(#REF!,0,COLUMN(#REF!)-1,COUNTA(#REF!),1)</definedName>
    <definedName name="CBUQ_fxC_5_Aesq">OFFSET(#REF!,0,COLUMN(#REF!)-1,COUNTA(#REF!),1)</definedName>
    <definedName name="CBUQ_fxC_5_pista" localSheetId="8">OFFSET(#REF!,0,MATCH(#REF!,#REF!,0)-1,COUNTA(#REF!),1)</definedName>
    <definedName name="CBUQ_fxC_5_pista">OFFSET(#REF!,0,MATCH(#REF!,#REF!,0)-1,COUNTA(#REF!),1)</definedName>
    <definedName name="CBUQ_fxC_6_Adir" localSheetId="8">OFFSET(#REF!,0,COLUMN(#REF!)-1,COUNTA(#REF!),1)</definedName>
    <definedName name="CBUQ_fxC_6_Adir">OFFSET(#REF!,0,COLUMN(#REF!)-1,COUNTA(#REF!),1)</definedName>
    <definedName name="CBUQ_fxC_6_Aesq" localSheetId="8">OFFSET(#REF!,0,COLUMN(#REF!)-1,COUNTA(#REF!),1)</definedName>
    <definedName name="CBUQ_fxC_6_Aesq">OFFSET(#REF!,0,COLUMN(#REF!)-1,COUNTA(#REF!),1)</definedName>
    <definedName name="CBUQ_fxC_6_pista" localSheetId="8">OFFSET(#REF!,0,MATCH(#REF!,#REF!,0)-1,COUNTA(#REF!),1)</definedName>
    <definedName name="CBUQ_fxC_6_pista">OFFSET(#REF!,0,MATCH(#REF!,#REF!,0)-1,COUNTA(#REF!),1)</definedName>
    <definedName name="CBUQ_fxC_7_Adir" localSheetId="8">OFFSET(#REF!,0,COLUMN(#REF!)-1,COUNTA(#REF!),1)</definedName>
    <definedName name="CBUQ_fxC_7_Adir">OFFSET(#REF!,0,COLUMN(#REF!)-1,COUNTA(#REF!),1)</definedName>
    <definedName name="CBUQ_fxC_7_Aesq" localSheetId="8">OFFSET(#REF!,0,COLUMN(#REF!)-1,COUNTA(#REF!),1)</definedName>
    <definedName name="CBUQ_fxC_7_Aesq">OFFSET(#REF!,0,COLUMN(#REF!)-1,COUNTA(#REF!),1)</definedName>
    <definedName name="CBUQ_fxC_7_pista" localSheetId="8">OFFSET(#REF!,0,MATCH(#REF!,#REF!,0)-1,COUNTA(#REF!),1)</definedName>
    <definedName name="CBUQ_fxC_7_pista">OFFSET(#REF!,0,MATCH(#REF!,#REF!,0)-1,COUNTA(#REF!),1)</definedName>
    <definedName name="CBUQ_fxC_8_Adir" localSheetId="8">OFFSET(#REF!,0,COLUMN(#REF!)-1,COUNTA(#REF!),1)</definedName>
    <definedName name="CBUQ_fxC_8_Adir">OFFSET(#REF!,0,COLUMN(#REF!)-1,COUNTA(#REF!),1)</definedName>
    <definedName name="CBUQ_fxC_8_Aesq" localSheetId="8">OFFSET(#REF!,0,COLUMN(#REF!)-1,COUNTA(#REF!),1)</definedName>
    <definedName name="CBUQ_fxC_8_Aesq">OFFSET(#REF!,0,COLUMN(#REF!)-1,COUNTA(#REF!),1)</definedName>
    <definedName name="CBUQ_fxC_8_pista" localSheetId="8">OFFSET(#REF!,0,MATCH(#REF!,#REF!,0)-1,COUNTA(#REF!),1)</definedName>
    <definedName name="CBUQ_fxC_8_pista">OFFSET(#REF!,0,MATCH(#REF!,#REF!,0)-1,COUNTA(#REF!),1)</definedName>
    <definedName name="CBUQ_H3" localSheetId="2">#REF!</definedName>
    <definedName name="CBUQ_H3" localSheetId="1">#REF!</definedName>
    <definedName name="CBUQ_H3">#REF!</definedName>
    <definedName name="CBUQ_H3_2">#N/A</definedName>
    <definedName name="CBUQB" localSheetId="8">#REF!</definedName>
    <definedName name="CBUQB" localSheetId="2">#REF!</definedName>
    <definedName name="CBUQB" localSheetId="1">#REF!</definedName>
    <definedName name="CBUQB">#REF!</definedName>
    <definedName name="CBUQB_2">#N/A</definedName>
    <definedName name="CBUQB_25" localSheetId="8">#REF!</definedName>
    <definedName name="CBUQB_25">#REF!</definedName>
    <definedName name="CBUQB_4" localSheetId="2">#REF!</definedName>
    <definedName name="CBUQB_4" localSheetId="1">#REF!</definedName>
    <definedName name="CBUQB_4">#REF!</definedName>
    <definedName name="CBUQBB" localSheetId="2">#REF!</definedName>
    <definedName name="CBUQBB" localSheetId="1">#REF!</definedName>
    <definedName name="CBUQBB">#REF!</definedName>
    <definedName name="CBUQc" localSheetId="8">#REF!</definedName>
    <definedName name="CBUQc" localSheetId="2">#REF!</definedName>
    <definedName name="CBUQc" localSheetId="1">#REF!</definedName>
    <definedName name="CBUQc">#REF!</definedName>
    <definedName name="CBUQc_2">#N/A</definedName>
    <definedName name="CBUQc_25" localSheetId="8">#REF!</definedName>
    <definedName name="CBUQc_25">#REF!</definedName>
    <definedName name="CBUQc_4" localSheetId="2">#REF!</definedName>
    <definedName name="CBUQc_4" localSheetId="1">#REF!</definedName>
    <definedName name="CBUQc_4">#REF!</definedName>
    <definedName name="CBUQcc" localSheetId="2">#REF!</definedName>
    <definedName name="CBUQcc" localSheetId="1">#REF!</definedName>
    <definedName name="CBUQcc">#REF!</definedName>
    <definedName name="cbuqprod">#REF!</definedName>
    <definedName name="CBUQRDPMEC">#REF!</definedName>
    <definedName name="CBUQRPDMAN">#REF!</definedName>
    <definedName name="CBUQRPDMEC">#REF!</definedName>
    <definedName name="CBUU" localSheetId="2">#REF!</definedName>
    <definedName name="CBUU" localSheetId="1">#REF!</definedName>
    <definedName name="CBUU">#REF!</definedName>
    <definedName name="CC" localSheetId="2">#REF!</definedName>
    <definedName name="CC" localSheetId="1">#REF!</definedName>
    <definedName name="cc">#REF!</definedName>
    <definedName name="çç" localSheetId="8">'Mapa+Binômio'!çç</definedName>
    <definedName name="çç" localSheetId="2">[9]!çç</definedName>
    <definedName name="çç" localSheetId="1">[9]!çç</definedName>
    <definedName name="çç">[9]!çç</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 localSheetId="2">[9]!çç_30</definedName>
    <definedName name="çç_30" localSheetId="1">[9]!çç_30</definedName>
    <definedName name="çç_30">[9]!çç_30</definedName>
    <definedName name="çç_38" localSheetId="2">[9]!çç_38</definedName>
    <definedName name="çç_38" localSheetId="1">[9]!çç_38</definedName>
    <definedName name="çç_38">[9]!çç_38</definedName>
    <definedName name="CC18PMGC">#REF!</definedName>
    <definedName name="CC709_10">#N/A</definedName>
    <definedName name="CC709_11">#N/A</definedName>
    <definedName name="CC709_12">#N/A</definedName>
    <definedName name="CC709_13">#N/A</definedName>
    <definedName name="CC709_14">#N/A</definedName>
    <definedName name="CC709_15">#N/A</definedName>
    <definedName name="CC709_16">#N/A</definedName>
    <definedName name="CC709_17">#N/A</definedName>
    <definedName name="CC709_18">#N/A</definedName>
    <definedName name="CC709_2">#N/A</definedName>
    <definedName name="CC709_5">#N/A</definedName>
    <definedName name="CC709_6">#N/A</definedName>
    <definedName name="CC709_7">#N/A</definedName>
    <definedName name="CC709_8">#N/A</definedName>
    <definedName name="CC709_9">#N/A</definedName>
    <definedName name="CCAIBROS">#REF!</definedName>
    <definedName name="CCARR" localSheetId="2">#REF!</definedName>
    <definedName name="CCARR" localSheetId="1">#REF!</definedName>
    <definedName name="CCARR">#REF!</definedName>
    <definedName name="CCARRO">#REF!</definedName>
    <definedName name="CCARROCERIA9T">#REF!</definedName>
    <definedName name="CCBASC5">#REF!</definedName>
    <definedName name="ccc" localSheetId="2">#REF!</definedName>
    <definedName name="ccc" localSheetId="1">#REF!</definedName>
    <definedName name="ccc">#REF!</definedName>
    <definedName name="ççç">{#N/A,#N/A,FALSE,"QUADRO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cccc">#REF!</definedName>
    <definedName name="cccccc" hidden="1">{"PARTE1",#N/A,FALSE,"Plan1"}</definedName>
    <definedName name="CCCCCCC">[9]!CCCCCCC</definedName>
    <definedName name="CCCCCCCC" localSheetId="12" hidden="1">{#N/A,#N/A,FALSE,"Plan1"}</definedName>
    <definedName name="CCCCCCCC" localSheetId="6" hidden="1">{#N/A,#N/A,FALSE,"Plan1"}</definedName>
    <definedName name="CCCCCCCC" localSheetId="8" hidden="1">{#N/A,#N/A,FALSE,"Plan1"}</definedName>
    <definedName name="CCCCCCCC" localSheetId="5" hidden="1">{#N/A,#N/A,FALSE,"Plan1"}</definedName>
    <definedName name="CCCCCCCC" localSheetId="2">{#N/A,#N/A,FALSE,"Plan1"}</definedName>
    <definedName name="CCCCCCCC" localSheetId="1">{#N/A,#N/A,FALSE,"Plan1"}</definedName>
    <definedName name="CCCCCCCC">{#N/A,#N/A,FALSE,"Plan1"}</definedName>
    <definedName name="ççççççççç" hidden="1">#REF!</definedName>
    <definedName name="CCCCCCCCCCC" localSheetId="8">'Mapa+Binômio'!CCCCCCCCCCC</definedName>
    <definedName name="CCCCCCCCCCC">#N/A</definedName>
    <definedName name="CCCCCCCCCCC_25" localSheetId="8">'Mapa+Binômio'!CCCCCCCCCCC_25</definedName>
    <definedName name="CCCCCCCCCCC_25">#N/A</definedName>
    <definedName name="cch">#N/A</definedName>
    <definedName name="CCHAPA16">#REF!</definedName>
    <definedName name="CCIC">#REF!</definedName>
    <definedName name="CCICLÓPICO">#REF!</definedName>
    <definedName name="CCM" localSheetId="8">#REF!</definedName>
    <definedName name="CCM" localSheetId="2">#REF!</definedName>
    <definedName name="CCM" localSheetId="1">#REF!</definedName>
    <definedName name="CCM">#REF!</definedName>
    <definedName name="CCMA">#REF!</definedName>
    <definedName name="CCP" localSheetId="2">#REF!</definedName>
    <definedName name="CCP" localSheetId="1">#REF!</definedName>
    <definedName name="CCP">#REF!</definedName>
    <definedName name="CCP_1" localSheetId="8">#REF!</definedName>
    <definedName name="CCP_1">#REF!</definedName>
    <definedName name="CCP_13">#REF!</definedName>
    <definedName name="CCP_39">#REF!</definedName>
    <definedName name="CCP_6">#REF!</definedName>
    <definedName name="CCPW" localSheetId="2">#REF!</definedName>
    <definedName name="CCPW" localSheetId="1">#REF!</definedName>
    <definedName name="CCPW">#REF!</definedName>
    <definedName name="CCPWA" localSheetId="2">#REF!</definedName>
    <definedName name="CCPWA" localSheetId="1">#REF!</definedName>
    <definedName name="CCPWA">#REF!</definedName>
    <definedName name="CCTA">#REF!</definedName>
    <definedName name="cctca1acbc">#REF!</definedName>
    <definedName name="ccva" localSheetId="8">#REF!</definedName>
    <definedName name="ccva">#REF!</definedName>
    <definedName name="CD" localSheetId="8">#REF!</definedName>
    <definedName name="CD" localSheetId="2">#REF!</definedName>
    <definedName name="CD" localSheetId="1">#REF!</definedName>
    <definedName name="CD">#REF!</definedName>
    <definedName name="CD_1" localSheetId="8">#REF!</definedName>
    <definedName name="CD_1">#REF!</definedName>
    <definedName name="CD_13">#REF!</definedName>
    <definedName name="CD_39">#REF!</definedName>
    <definedName name="CD_6">#REF!</definedName>
    <definedName name="CD110PI" localSheetId="8">#REF!</definedName>
    <definedName name="CD110PI" localSheetId="2">#REF!</definedName>
    <definedName name="CD110PI" localSheetId="1">#REF!</definedName>
    <definedName name="CD110PI">#REF!</definedName>
    <definedName name="CD110PI_2">#N/A</definedName>
    <definedName name="CD110R" localSheetId="8">#REF!</definedName>
    <definedName name="CD110R" localSheetId="2">#REF!</definedName>
    <definedName name="CD110R" localSheetId="1">#REF!</definedName>
    <definedName name="CD110R">#REF!</definedName>
    <definedName name="CD110R_2">#N/A</definedName>
    <definedName name="CD316PI" localSheetId="8">#REF!</definedName>
    <definedName name="CD316PI" localSheetId="2">#REF!</definedName>
    <definedName name="CD316PI" localSheetId="1">#REF!</definedName>
    <definedName name="CD316PI">#REF!</definedName>
    <definedName name="CD316PI_2">#N/A</definedName>
    <definedName name="CD316R" localSheetId="8">#REF!</definedName>
    <definedName name="CD316R" localSheetId="2">#REF!</definedName>
    <definedName name="CD316R" localSheetId="1">#REF!</definedName>
    <definedName name="CD316R">#REF!</definedName>
    <definedName name="CD316R_2">#N/A</definedName>
    <definedName name="CD97A" localSheetId="2">#REF!</definedName>
    <definedName name="CD97A" localSheetId="1">#REF!</definedName>
    <definedName name="CD97A">#REF!</definedName>
    <definedName name="CD97AW" localSheetId="2">#REF!</definedName>
    <definedName name="CD97AW" localSheetId="1">#REF!</definedName>
    <definedName name="CD97AW">#REF!</definedName>
    <definedName name="cdb" hidden="1">{"PARTE1",#N/A,FALSE,"Plan1"}</definedName>
    <definedName name="cdcdc" hidden="1">1</definedName>
    <definedName name="CDEF262">#REF!</definedName>
    <definedName name="CDF" localSheetId="2">#REF!</definedName>
    <definedName name="CDF" localSheetId="1">#REF!</definedName>
    <definedName name="CDF">#REF!</definedName>
    <definedName name="CDFD">#REF!</definedName>
    <definedName name="CDFDMA">#REF!</definedName>
    <definedName name="CDFDTA">#REF!</definedName>
    <definedName name="cdfersfs">#N/A</definedName>
    <definedName name="CDFRED">#REF!</definedName>
    <definedName name="CDFREDMA">#REF!</definedName>
    <definedName name="CDFREDTA">#REF!</definedName>
    <definedName name="CDMA">#REF!</definedName>
    <definedName name="CDP" localSheetId="8">#REF!</definedName>
    <definedName name="CDP" localSheetId="2">#REF!</definedName>
    <definedName name="CDP" localSheetId="1">#REF!</definedName>
    <definedName name="CDP">#REF!</definedName>
    <definedName name="CDPP" localSheetId="2">#REF!</definedName>
    <definedName name="CDPP" localSheetId="1">#REF!</definedName>
    <definedName name="CDPP">#REF!</definedName>
    <definedName name="CDPS05ACBC">#REF!</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s">#REF!</definedName>
    <definedName name="cdsc" hidden="1">{#N/A,#N/A,FALSE,"FFCXOUT3"}</definedName>
    <definedName name="CDSFSDA">#REF!</definedName>
    <definedName name="CDSS03BC">#REF!</definedName>
    <definedName name="CDTA">#REF!</definedName>
    <definedName name="CDW" localSheetId="2">#REF!</definedName>
    <definedName name="CDW" localSheetId="1">#REF!</definedName>
    <definedName name="CDW">#REF!</definedName>
    <definedName name="CDWA" localSheetId="2">#REF!</definedName>
    <definedName name="CDWA" localSheetId="1">#REF!</definedName>
    <definedName name="CDWA">#REF!</definedName>
    <definedName name="CEJCR">#REF!</definedName>
    <definedName name="CELSO" localSheetId="8">'Mapa+Binômio'!CELSO</definedName>
    <definedName name="CELSO">#N/A</definedName>
    <definedName name="CELSO_25" localSheetId="8">'Mapa+Binômio'!CELSO_25</definedName>
    <definedName name="CELSO_25">#N/A</definedName>
    <definedName name="CENCARREGADO">#REF!</definedName>
    <definedName name="CENTRO_CUSTO">#REF!</definedName>
    <definedName name="CEOP">#REF!</definedName>
    <definedName name="cer1\2">#REF!</definedName>
    <definedName name="CERAMICA_30X30_PEI_IV">#REF!</definedName>
    <definedName name="CERAMICA_30x30_PEI_V">#REF!</definedName>
    <definedName name="Cerca">#REF!</definedName>
    <definedName name="CERTVRTVBT">#N/A</definedName>
    <definedName name="CERTVRTVRBVTT">#N/A</definedName>
    <definedName name="cesar" localSheetId="8">#REF!</definedName>
    <definedName name="cesar">#REF!</definedName>
    <definedName name="CESCAV">#REF!</definedName>
    <definedName name="CEV3CAT">#REF!</definedName>
    <definedName name="CF" localSheetId="8">#REF!</definedName>
    <definedName name="CF">#REF!</definedName>
    <definedName name="CFCG" localSheetId="8">#REF!</definedName>
    <definedName name="CFCG">#REF!</definedName>
    <definedName name="CFCG_1" localSheetId="8">#REF!</definedName>
    <definedName name="CFCG_1">#REF!</definedName>
    <definedName name="CFCG_2" localSheetId="8">#REF!</definedName>
    <definedName name="CFCG_2">#REF!</definedName>
    <definedName name="CFCG_3" localSheetId="8">#REF!</definedName>
    <definedName name="CFCG_3">#REF!</definedName>
    <definedName name="cfde">#N/A</definedName>
    <definedName name="CFGC">#REF!</definedName>
    <definedName name="CFORMA">#REF!</definedName>
    <definedName name="CGASTALHO">#REF!</definedName>
    <definedName name="cgc">{#NAME?}</definedName>
    <definedName name="CGF" localSheetId="2">P.O.!Plan1</definedName>
    <definedName name="CGF" localSheetId="1">RESUMO!Plan1</definedName>
    <definedName name="CGF">P.O.!Plan1</definedName>
    <definedName name="cghvhn">#N/A</definedName>
    <definedName name="CGUINDAUTO">#REF!</definedName>
    <definedName name="Change" hidden="1">#REF!</definedName>
    <definedName name="Change2" hidden="1">#REF!</definedName>
    <definedName name="Change3" hidden="1">#REF!</definedName>
    <definedName name="Change4" hidden="1">#REF!</definedName>
    <definedName name="ChangeRange" hidden="1">#REF!</definedName>
    <definedName name="ChangeRange2" hidden="1">#REF!</definedName>
    <definedName name="Chave" localSheetId="12" hidden="1">#REF!</definedName>
    <definedName name="Chave" localSheetId="6" hidden="1">#REF!</definedName>
    <definedName name="Chave" localSheetId="8" hidden="1">#REF!</definedName>
    <definedName name="Chave" localSheetId="5" hidden="1">#REF!</definedName>
    <definedName name="Chave" localSheetId="2">#REF!</definedName>
    <definedName name="Chave" localSheetId="1">#REF!</definedName>
    <definedName name="Chave">#REF!</definedName>
    <definedName name="Chave1" localSheetId="12" hidden="1">#REF!</definedName>
    <definedName name="Chave1" localSheetId="6" hidden="1">#REF!</definedName>
    <definedName name="Chave1" localSheetId="8" hidden="1">#REF!</definedName>
    <definedName name="Chave1" localSheetId="5" hidden="1">#REF!</definedName>
    <definedName name="Chave1" localSheetId="2">#REF!</definedName>
    <definedName name="Chave1" localSheetId="1">#REF!</definedName>
    <definedName name="Chave1">#REF!</definedName>
    <definedName name="CHEFEENG">#REF!</definedName>
    <definedName name="chefeng">#REF!</definedName>
    <definedName name="chop" hidden="1">{"Pèrdues i Guanys analític.Català",#N/A,FALSE,"Català";"Pèrdues i G. analític.castellà",#N/A,FALSE,"Castellà"}</definedName>
    <definedName name="CIA_AEREA" localSheetId="2">#REF!</definedName>
    <definedName name="CIA_AEREA" localSheetId="1">#REF!</definedName>
    <definedName name="CIA_AEREA">#REF!</definedName>
    <definedName name="cib">#REF!</definedName>
    <definedName name="ciclopico">#REF!</definedName>
    <definedName name="CICLÓPICO">#REF!</definedName>
    <definedName name="ciclopico_1">#REF!</definedName>
    <definedName name="CIDA">#REF!</definedName>
    <definedName name="CIFixa">#REF!</definedName>
    <definedName name="CIM">#REF!</definedName>
    <definedName name="CIMENTO" localSheetId="8">#REF!</definedName>
    <definedName name="CIMENTO">#REF!</definedName>
    <definedName name="CIMENTO_BRANCO">#REF!</definedName>
    <definedName name="CIMENTO_COLA">#REF!</definedName>
    <definedName name="CIMENTOBARRA" localSheetId="8">#REF!</definedName>
    <definedName name="CIMENTOBARRA">#REF!</definedName>
    <definedName name="circularização" hidden="1">"AS2DocumentBrowse"</definedName>
    <definedName name="citotal">#REF!</definedName>
    <definedName name="CIvar">#REF!</definedName>
    <definedName name="çl" localSheetId="8">#REF!</definedName>
    <definedName name="çl">#REF!</definedName>
    <definedName name="CLAG">#REF!</definedName>
    <definedName name="Clas" localSheetId="12" hidden="1">MAX(LEN(#REF!))</definedName>
    <definedName name="Clas" localSheetId="6" hidden="1">MAX(LEN(#REF!))</definedName>
    <definedName name="Clas" localSheetId="8" hidden="1">MAX(LEN(#REF!))</definedName>
    <definedName name="Clas" localSheetId="5" hidden="1">MAX(LEN(#REF!))</definedName>
    <definedName name="Clas" localSheetId="2">MAX(LEN(#REF!))</definedName>
    <definedName name="Clas" localSheetId="1">MAX(LEN(#REF!))</definedName>
    <definedName name="Clas">MAX(LEN(#REF!))</definedName>
    <definedName name="Clas_1" localSheetId="8" hidden="1">MAX(LEN(#REF!))</definedName>
    <definedName name="Clas_1" hidden="1">MAX(LEN(#REF!))</definedName>
    <definedName name="Class_Equipamentos" localSheetId="8">#REF!</definedName>
    <definedName name="Class_Equipamentos">#REF!</definedName>
    <definedName name="Class_Equipamentos_1" localSheetId="8">#REF!</definedName>
    <definedName name="Class_Equipamentos_1">#REF!</definedName>
    <definedName name="Class_Equipamentos_2" localSheetId="8">#REF!</definedName>
    <definedName name="Class_Equipamentos_2">#REF!</definedName>
    <definedName name="Class_Equipamentos_3" localSheetId="8">#REF!</definedName>
    <definedName name="Class_Equipamentos_3">#REF!</definedName>
    <definedName name="Class_Mão_de_Obra" localSheetId="8">#REF!</definedName>
    <definedName name="Class_Mão_de_Obra">#REF!</definedName>
    <definedName name="Class_Mão_de_Obra_1" localSheetId="8">#REF!</definedName>
    <definedName name="Class_Mão_de_Obra_1">#REF!</definedName>
    <definedName name="Class_Mão_de_Obra_2" localSheetId="8">#REF!</definedName>
    <definedName name="Class_Mão_de_Obra_2">#REF!</definedName>
    <definedName name="Class_Mão_de_Obra_3" localSheetId="8">#REF!</definedName>
    <definedName name="Class_Mão_de_Obra_3">#REF!</definedName>
    <definedName name="Class_Materiais" localSheetId="8">#REF!</definedName>
    <definedName name="Class_Materiais">#REF!</definedName>
    <definedName name="Class_Materiais_1" localSheetId="8">#REF!</definedName>
    <definedName name="Class_Materiais_1">#REF!</definedName>
    <definedName name="Class_Materiais_2" localSheetId="8">#REF!</definedName>
    <definedName name="Class_Materiais_2">#REF!</definedName>
    <definedName name="Class_Materiais_3" localSheetId="8">#REF!</definedName>
    <definedName name="Class_Materiais_3">#REF!</definedName>
    <definedName name="CLCVJCR">#REF!</definedName>
    <definedName name="Cliente" localSheetId="2">#REF!</definedName>
    <definedName name="Cliente" localSheetId="1">#REF!</definedName>
    <definedName name="Cliente">#REF!</definedName>
    <definedName name="çlkçlklk">#REF!</definedName>
    <definedName name="clp">#REF!</definedName>
    <definedName name="clr1\2">#REF!</definedName>
    <definedName name="Cls">#N/A</definedName>
    <definedName name="CM" localSheetId="2">#REF!</definedName>
    <definedName name="CM" localSheetId="1">#REF!</definedName>
    <definedName name="CM">#REF!</definedName>
    <definedName name="CM.30">#REF!</definedName>
    <definedName name="CM_003">#N/A</definedName>
    <definedName name="CM_003_1" localSheetId="8">#REF!</definedName>
    <definedName name="CM_003_1">#REF!</definedName>
    <definedName name="CM_202">#N/A</definedName>
    <definedName name="CM_202_1" localSheetId="8">#REF!</definedName>
    <definedName name="CM_202_1">#REF!</definedName>
    <definedName name="cm_205">#N/A</definedName>
    <definedName name="cm_205_1" localSheetId="8">#REF!</definedName>
    <definedName name="cm_205_1">#REF!</definedName>
    <definedName name="CM_210">#N/A</definedName>
    <definedName name="CM_210_1" localSheetId="8">#REF!</definedName>
    <definedName name="CM_210_1">#REF!</definedName>
    <definedName name="CM_211">#N/A</definedName>
    <definedName name="CM_211_1" localSheetId="8">#REF!</definedName>
    <definedName name="CM_211_1">#REF!</definedName>
    <definedName name="CM_30">#REF!</definedName>
    <definedName name="CM_319">#N/A</definedName>
    <definedName name="CM_319_1" localSheetId="8">#REF!</definedName>
    <definedName name="CM_319_1">#REF!</definedName>
    <definedName name="CM_320">#N/A</definedName>
    <definedName name="CM_320_1" localSheetId="8">#REF!</definedName>
    <definedName name="CM_320_1">#REF!</definedName>
    <definedName name="CM_321">#N/A</definedName>
    <definedName name="CM_321_1" localSheetId="8">#REF!</definedName>
    <definedName name="CM_321_1">#REF!</definedName>
    <definedName name="CM_334">#N/A</definedName>
    <definedName name="CM_334_1" localSheetId="8">#REF!</definedName>
    <definedName name="CM_334_1">#REF!</definedName>
    <definedName name="CM_335">#N/A</definedName>
    <definedName name="CM_335_1" localSheetId="8">#REF!</definedName>
    <definedName name="CM_335_1">#REF!</definedName>
    <definedName name="CM_343">#N/A</definedName>
    <definedName name="CM_343_1" localSheetId="8">#REF!</definedName>
    <definedName name="CM_343_1">#REF!</definedName>
    <definedName name="CM_346">#N/A</definedName>
    <definedName name="CM_346_1" localSheetId="8">#REF!</definedName>
    <definedName name="CM_346_1">#REF!</definedName>
    <definedName name="CM_405">#N/A</definedName>
    <definedName name="CM_405_1" localSheetId="8">#REF!</definedName>
    <definedName name="CM_405_1">#REF!</definedName>
    <definedName name="CM_406">#N/A</definedName>
    <definedName name="CM_406_1" localSheetId="8">#REF!</definedName>
    <definedName name="CM_406_1">#REF!</definedName>
    <definedName name="CM_408">#N/A</definedName>
    <definedName name="CM_408_1" localSheetId="8">#REF!</definedName>
    <definedName name="CM_408_1">#REF!</definedName>
    <definedName name="CM_413">#N/A</definedName>
    <definedName name="CM_413_1" localSheetId="8">#REF!</definedName>
    <definedName name="CM_413_1">#REF!</definedName>
    <definedName name="CM_420">#N/A</definedName>
    <definedName name="CM_420_1" localSheetId="8">#REF!</definedName>
    <definedName name="CM_420_1">#REF!</definedName>
    <definedName name="CM_421">#N/A</definedName>
    <definedName name="CM_421_1" localSheetId="8">#REF!</definedName>
    <definedName name="CM_421_1">#REF!</definedName>
    <definedName name="CM_601">#N/A</definedName>
    <definedName name="CM_601_1" localSheetId="8">#REF!</definedName>
    <definedName name="CM_601_1">#REF!</definedName>
    <definedName name="CM_607">#N/A</definedName>
    <definedName name="CM_607_1" localSheetId="8">#REF!</definedName>
    <definedName name="CM_607_1">#REF!</definedName>
    <definedName name="CM_608">#N/A</definedName>
    <definedName name="CM_608_1" localSheetId="8">#REF!</definedName>
    <definedName name="CM_608_1">#REF!</definedName>
    <definedName name="CM_609">#N/A</definedName>
    <definedName name="CM_609_1" localSheetId="8">#REF!</definedName>
    <definedName name="CM_609_1">#REF!</definedName>
    <definedName name="CM_611">#N/A</definedName>
    <definedName name="CM_611_1" localSheetId="8">#REF!</definedName>
    <definedName name="CM_611_1">#REF!</definedName>
    <definedName name="CM_615">#N/A</definedName>
    <definedName name="CM_615_1" localSheetId="8">#REF!</definedName>
    <definedName name="CM_615_1">#REF!</definedName>
    <definedName name="CM_616">#N/A</definedName>
    <definedName name="CM_616_1" localSheetId="8">#REF!</definedName>
    <definedName name="CM_616_1">#REF!</definedName>
    <definedName name="CM_619">#N/A</definedName>
    <definedName name="CM_619_1" localSheetId="8">#REF!</definedName>
    <definedName name="CM_619_1">#REF!</definedName>
    <definedName name="CM_621">#N/A</definedName>
    <definedName name="CM_621_1" localSheetId="8">#REF!</definedName>
    <definedName name="CM_621_1">#REF!</definedName>
    <definedName name="CM_702">#N/A</definedName>
    <definedName name="CM_702_1" localSheetId="8">#REF!</definedName>
    <definedName name="CM_702_1">#REF!</definedName>
    <definedName name="CM_704">#N/A</definedName>
    <definedName name="CM_704_1" localSheetId="8">#REF!</definedName>
    <definedName name="CM_704_1">#REF!</definedName>
    <definedName name="CM_710">#N/A</definedName>
    <definedName name="CM_710_1" localSheetId="8">#REF!</definedName>
    <definedName name="CM_710_1">#REF!</definedName>
    <definedName name="CM_905">#N/A</definedName>
    <definedName name="CM_905_1" localSheetId="8">#REF!</definedName>
    <definedName name="CM_905_1">#REF!</definedName>
    <definedName name="CM_912">#N/A</definedName>
    <definedName name="CM_912_1" localSheetId="8">#REF!</definedName>
    <definedName name="CM_912_1">#REF!</definedName>
    <definedName name="CM_965">#N/A</definedName>
    <definedName name="CM_965_1" localSheetId="8">#REF!</definedName>
    <definedName name="CM_965_1">#REF!</definedName>
    <definedName name="CM_969">#N/A</definedName>
    <definedName name="CM_969_1" localSheetId="8">#REF!</definedName>
    <definedName name="CM_969_1">#REF!</definedName>
    <definedName name="CM_970">#N/A</definedName>
    <definedName name="CM_970_1" localSheetId="8">#REF!</definedName>
    <definedName name="CM_970_1">#REF!</definedName>
    <definedName name="CM_972">#N/A</definedName>
    <definedName name="CM_972_1" localSheetId="8">#REF!</definedName>
    <definedName name="CM_972_1">#REF!</definedName>
    <definedName name="CM_973">#N/A</definedName>
    <definedName name="CM_973_1" localSheetId="8">#REF!</definedName>
    <definedName name="CM_973_1">#REF!</definedName>
    <definedName name="CM_975">#N/A</definedName>
    <definedName name="CM_975_1" localSheetId="8">#REF!</definedName>
    <definedName name="CM_975_1">#REF!</definedName>
    <definedName name="CM_980">#N/A</definedName>
    <definedName name="CM_980_1" localSheetId="8">#REF!</definedName>
    <definedName name="CM_980_1">#REF!</definedName>
    <definedName name="CM30ROO">#REF!</definedName>
    <definedName name="CM30W" localSheetId="2">#REF!</definedName>
    <definedName name="CM30W" localSheetId="1">#REF!</definedName>
    <definedName name="CM30W">#REF!</definedName>
    <definedName name="CM30WA" localSheetId="2">#REF!</definedName>
    <definedName name="CM30WA" localSheetId="1">#REF!</definedName>
    <definedName name="CM30WA">#REF!</definedName>
    <definedName name="CMB">#REF!</definedName>
    <definedName name="CMC" hidden="1">{#N/A,#N/A,FALSE,"GERAL";#N/A,#N/A,FALSE,"012-96";#N/A,#N/A,FALSE,"018-96";#N/A,#N/A,FALSE,"027-96";#N/A,#N/A,FALSE,"059-96";#N/A,#N/A,FALSE,"076-96";#N/A,#N/A,FALSE,"019-97";#N/A,#N/A,FALSE,"021-97";#N/A,#N/A,FALSE,"022-97";#N/A,#N/A,FALSE,"028-97"}</definedName>
    <definedName name="CMCO">#REF!</definedName>
    <definedName name="CMIMP" localSheetId="8">#REF!</definedName>
    <definedName name="CMIMP">#REF!</definedName>
    <definedName name="CMMA">#REF!</definedName>
    <definedName name="CMN" localSheetId="2">#REF!</definedName>
    <definedName name="CMN" localSheetId="1">#REF!</definedName>
    <definedName name="CMN">#REF!</definedName>
    <definedName name="CMOTOSSERRA">#REF!</definedName>
    <definedName name="CMP">#REF!</definedName>
    <definedName name="CMSD">#REF!</definedName>
    <definedName name="CMSUL">#REF!</definedName>
    <definedName name="CMTA">#REF!</definedName>
    <definedName name="CMTOTAL" localSheetId="2">#REF!</definedName>
    <definedName name="CMTOTAL" localSheetId="1">#REF!</definedName>
    <definedName name="CMTOTAL">#REF!</definedName>
    <definedName name="CMUDAS">#REF!</definedName>
    <definedName name="CMW" localSheetId="2">#REF!</definedName>
    <definedName name="CMW" localSheetId="1">#REF!</definedName>
    <definedName name="CMW">#REF!</definedName>
    <definedName name="CMWA" localSheetId="2">#REF!</definedName>
    <definedName name="CMWA" localSheetId="1">#REF!</definedName>
    <definedName name="CMWA">#REF!</definedName>
    <definedName name="CN">#REF!</definedName>
    <definedName name="cnefjkcn" hidden="1">{#N/A,#N/A,FALSE,"Aging Summary";#N/A,#N/A,FALSE,"Ratio Analysis";#N/A,#N/A,FALSE,"Test 120 Day Accts";#N/A,#N/A,FALSE,"Tickmarks"}</definedName>
    <definedName name="CNPJ">#REF!</definedName>
    <definedName name="cnufvtgfdc">#N/A</definedName>
    <definedName name="co">#N/A</definedName>
    <definedName name="Cod" localSheetId="12" hidden="1">#REF!</definedName>
    <definedName name="Cod" localSheetId="6" hidden="1">#REF!</definedName>
    <definedName name="Cod" localSheetId="8" hidden="1">#REF!</definedName>
    <definedName name="Cod" localSheetId="5" hidden="1">#REF!</definedName>
    <definedName name="Cod" localSheetId="2">#REF!</definedName>
    <definedName name="Cod" localSheetId="1">#REF!</definedName>
    <definedName name="Cod">#REF!</definedName>
    <definedName name="Cód." localSheetId="8">#REF!</definedName>
    <definedName name="Cód.">#REF!</definedName>
    <definedName name="cod.1" localSheetId="8">#REF!</definedName>
    <definedName name="cod.1" localSheetId="2">#REF!</definedName>
    <definedName name="cod.1" localSheetId="1">#REF!</definedName>
    <definedName name="cod.1">#REF!</definedName>
    <definedName name="cod.2" localSheetId="8">#REF!</definedName>
    <definedName name="cod.2" localSheetId="2">#REF!</definedName>
    <definedName name="cod.2" localSheetId="1">#REF!</definedName>
    <definedName name="cod.2">#REF!</definedName>
    <definedName name="Cód.3" localSheetId="8">#REF!</definedName>
    <definedName name="Cód.3" localSheetId="2">#REF!</definedName>
    <definedName name="Cód.3" localSheetId="1">#REF!</definedName>
    <definedName name="Cód.3">#REF!</definedName>
    <definedName name="Cód.4" localSheetId="8">#REF!</definedName>
    <definedName name="Cód.4">#REF!</definedName>
    <definedName name="Cód.Equip." localSheetId="8">#REF!</definedName>
    <definedName name="Cód.Equip." localSheetId="2">#REF!</definedName>
    <definedName name="Cód.Equip." localSheetId="1">#REF!</definedName>
    <definedName name="Cód.Equip.">#REF!</definedName>
    <definedName name="Cod.Modal" localSheetId="2">#REF!</definedName>
    <definedName name="Cod.Modal" localSheetId="1">#REF!</definedName>
    <definedName name="Cod.Modal">#REF!</definedName>
    <definedName name="Cód.SER" localSheetId="8">#REF!</definedName>
    <definedName name="Cód.SER">#REF!</definedName>
    <definedName name="Cód.serv." localSheetId="8">#REF!</definedName>
    <definedName name="Cód.serv." localSheetId="2">#REF!</definedName>
    <definedName name="Cód.serv." localSheetId="1">#REF!</definedName>
    <definedName name="Cód.serv.">#REF!</definedName>
    <definedName name="Codigo" localSheetId="12" hidden="1">#REF!</definedName>
    <definedName name="Codigo" localSheetId="6" hidden="1">#REF!</definedName>
    <definedName name="Codigo" localSheetId="8" hidden="1">#REF!</definedName>
    <definedName name="Codigo" localSheetId="5" hidden="1">#REF!</definedName>
    <definedName name="Codigo" localSheetId="2">#REF!</definedName>
    <definedName name="Codigo" localSheetId="1">#REF!</definedName>
    <definedName name="Codigo">#REF!</definedName>
    <definedName name="Código" localSheetId="8">#REF!</definedName>
    <definedName name="Código" localSheetId="2">#REF!</definedName>
    <definedName name="Código" localSheetId="1">#REF!</definedName>
    <definedName name="Código">#REF!</definedName>
    <definedName name="CODIGO_12">#REF!</definedName>
    <definedName name="CÓDIGO_serviço" localSheetId="8">OFFSET(#REF!,0,0,COUNTA(#REF!),1)</definedName>
    <definedName name="CÓDIGO_serviço">OFFSET(#REF!,0,0,COUNTA(#REF!),1)</definedName>
    <definedName name="CÓDIGOSCG">#REF!</definedName>
    <definedName name="CodModal" localSheetId="2">#REF!</definedName>
    <definedName name="CodModal" localSheetId="1">#REF!</definedName>
    <definedName name="CodModal">#REF!</definedName>
    <definedName name="CODOR1">#REF!</definedName>
    <definedName name="CODOR15">#REF!</definedName>
    <definedName name="CODOR17">#REF!</definedName>
    <definedName name="CODOR18">#REF!</definedName>
    <definedName name="CODOR19">#REF!</definedName>
    <definedName name="CODOR2">#REF!</definedName>
    <definedName name="CODOR3">#REF!</definedName>
    <definedName name="CODOR4">#REF!</definedName>
    <definedName name="CODOR5">#REF!</definedName>
    <definedName name="CODOR6">#REF!</definedName>
    <definedName name="CODOR7">#REF!</definedName>
    <definedName name="CODOR8">#REF!</definedName>
    <definedName name="CODOR9">#REF!</definedName>
    <definedName name="COEF">#REF!</definedName>
    <definedName name="COEFCUSIND" localSheetId="8">#REF!</definedName>
    <definedName name="COEFCUSIND">#REF!</definedName>
    <definedName name="cofi" hidden="1">15</definedName>
    <definedName name="Col" localSheetId="2">#REF!</definedName>
    <definedName name="Col" localSheetId="1">#REF!</definedName>
    <definedName name="Col">#REF!</definedName>
    <definedName name="COLONIAO">#REF!</definedName>
    <definedName name="COLONIÃO">#REF!</definedName>
    <definedName name="COLONIAO262">#REF!</definedName>
    <definedName name="Coluna" localSheetId="12" hidden="1">#REF!</definedName>
    <definedName name="Coluna" localSheetId="6" hidden="1">#REF!</definedName>
    <definedName name="Coluna" localSheetId="8" hidden="1">#REF!</definedName>
    <definedName name="Coluna" localSheetId="5" hidden="1">#REF!</definedName>
    <definedName name="coluna" localSheetId="2">#REF!</definedName>
    <definedName name="coluna" localSheetId="1">#REF!</definedName>
    <definedName name="Coluna">#REF!</definedName>
    <definedName name="com">#REF!</definedName>
    <definedName name="COMBUSTIVEL" localSheetId="2">P.O.!Plan1</definedName>
    <definedName name="COMBUSTIVEL" localSheetId="1">RESUMO!Plan1</definedName>
    <definedName name="COMBUSTIVEL">P.O.!Plan1</definedName>
    <definedName name="COMBUSTIVEL_10">#N/A</definedName>
    <definedName name="COMBUSTIVEL_11">#N/A</definedName>
    <definedName name="COMBUSTIVEL_12">#N/A</definedName>
    <definedName name="COMBUSTIVEL_13">#N/A</definedName>
    <definedName name="COMBUSTIVEL_14">#N/A</definedName>
    <definedName name="COMBUSTIVEL_15">#N/A</definedName>
    <definedName name="COMBUSTIVEL_16">#N/A</definedName>
    <definedName name="COMBUSTIVEL_17">#N/A</definedName>
    <definedName name="COMBUSTIVEL_18">#N/A</definedName>
    <definedName name="COMBUSTIVEL_2">#N/A</definedName>
    <definedName name="COMBUSTIVEL_5">#N/A</definedName>
    <definedName name="COMBUSTIVEL_6">#N/A</definedName>
    <definedName name="COMBUSTIVEL_7">#N/A</definedName>
    <definedName name="COMBUSTIVEL_8">#N/A</definedName>
    <definedName name="COMBUSTIVEL_9">#N/A</definedName>
    <definedName name="COMBUSTIVEL1" localSheetId="2">P.O.!Plan1</definedName>
    <definedName name="COMBUSTIVEL1" localSheetId="1">RESUMO!Plan1</definedName>
    <definedName name="COMBUSTIVEL1">P.O.!Plan1</definedName>
    <definedName name="COMBUSTIVEL1_10">#N/A</definedName>
    <definedName name="COMBUSTIVEL1_11">#N/A</definedName>
    <definedName name="COMBUSTIVEL1_12">#N/A</definedName>
    <definedName name="COMBUSTIVEL1_13">#N/A</definedName>
    <definedName name="COMBUSTIVEL1_14">#N/A</definedName>
    <definedName name="COMBUSTIVEL1_15">#N/A</definedName>
    <definedName name="COMBUSTIVEL1_16">#N/A</definedName>
    <definedName name="COMBUSTIVEL1_17">#N/A</definedName>
    <definedName name="COMBUSTIVEL1_18">#N/A</definedName>
    <definedName name="COMBUSTIVEL1_2">#N/A</definedName>
    <definedName name="COMBUSTIVEL1_5">#N/A</definedName>
    <definedName name="COMBUSTIVEL1_6">#N/A</definedName>
    <definedName name="COMBUSTIVEL1_7">#N/A</definedName>
    <definedName name="COMBUSTIVEL1_8">#N/A</definedName>
    <definedName name="COMBUSTIVEL1_9">#N/A</definedName>
    <definedName name="Comp" localSheetId="12" hidden="1">#REF!</definedName>
    <definedName name="Comp" localSheetId="6" hidden="1">#REF!</definedName>
    <definedName name="Comp" localSheetId="8" hidden="1">#REF!</definedName>
    <definedName name="Comp" localSheetId="5" hidden="1">#REF!</definedName>
    <definedName name="Comp" localSheetId="2">#REF!</definedName>
    <definedName name="Comp" localSheetId="1">#REF!</definedName>
    <definedName name="Comp">#REF!</definedName>
    <definedName name="Comp_Área_Vol." localSheetId="8">#REF!</definedName>
    <definedName name="Comp_Área_Vol.">#REF!</definedName>
    <definedName name="Comp_Área_Vol._2">#N/A</definedName>
    <definedName name="Comp_Área_Vol._25" localSheetId="8">#REF!</definedName>
    <definedName name="Comp_Área_Vol._25">#REF!</definedName>
    <definedName name="comp01">#REF!</definedName>
    <definedName name="COMP034">#REF!</definedName>
    <definedName name="comparativo" hidden="1">{#N/A,#N/A,TRUE,"Serviços"}</definedName>
    <definedName name="COMPENSA.PLAST">#REF!</definedName>
    <definedName name="COMPENSADO_RES_10MM">#REF!</definedName>
    <definedName name="COMPENSADO_RES_12MM">#REF!</definedName>
    <definedName name="compeqp" localSheetId="8">#REF!</definedName>
    <definedName name="compeqp" localSheetId="2">#REF!</definedName>
    <definedName name="compeqp" localSheetId="1">#REF!</definedName>
    <definedName name="compeqp">#REF!</definedName>
    <definedName name="compeqp_1" localSheetId="8">#REF!</definedName>
    <definedName name="compeqp_1">#REF!</definedName>
    <definedName name="complementares" localSheetId="8">#REF!</definedName>
    <definedName name="complementares">#REF!</definedName>
    <definedName name="complementares_1" localSheetId="8">#REF!</definedName>
    <definedName name="complementares_1">#REF!</definedName>
    <definedName name="complementares_10">#REF!</definedName>
    <definedName name="complementares_12">#REF!</definedName>
    <definedName name="complementares_2" localSheetId="8">#REF!</definedName>
    <definedName name="complementares_2">#REF!</definedName>
    <definedName name="complementares_3" localSheetId="8">#REF!</definedName>
    <definedName name="complementares_3">#REF!</definedName>
    <definedName name="complementares_4" localSheetId="8">#REF!</definedName>
    <definedName name="complementares_4">#REF!</definedName>
    <definedName name="complementares_9">#REF!</definedName>
    <definedName name="COMPLETO">#N/A</definedName>
    <definedName name="COMPOSICAO">[8]MARSHALL!$O$369:$AE$390</definedName>
    <definedName name="COMPOSICAO_1" localSheetId="8">#REF!</definedName>
    <definedName name="COMPOSICAO_1">#REF!</definedName>
    <definedName name="Composição_do_BDI" localSheetId="8">#REF!</definedName>
    <definedName name="Composição_do_BDI">#REF!</definedName>
    <definedName name="Composição_do_BDI_1" localSheetId="8">#REF!</definedName>
    <definedName name="Composição_do_BDI_1">#REF!</definedName>
    <definedName name="Composição_do_BDI_2" localSheetId="8">#REF!</definedName>
    <definedName name="Composição_do_BDI_2">#REF!</definedName>
    <definedName name="Composição_do_BDI_3" localSheetId="8">#REF!</definedName>
    <definedName name="Composição_do_BDI_3">#REF!</definedName>
    <definedName name="COMPOSICAO01">#REF!</definedName>
    <definedName name="COMPOSIÇÃO01">#REF!</definedName>
    <definedName name="COMPOSICAO01_1">#REF!</definedName>
    <definedName name="COMPOSICAO02">#REF!</definedName>
    <definedName name="COMPOSICAO02_1">#REF!</definedName>
    <definedName name="COMPOSICAORIP">#REF!</definedName>
    <definedName name="COMPOSICOES">#REF!</definedName>
    <definedName name="composições">#REF!</definedName>
    <definedName name="COMPOSICOES_DESON">#REF!</definedName>
    <definedName name="COMS">#N/A</definedName>
    <definedName name="COMS_24">NA()</definedName>
    <definedName name="COMS_25">NA()</definedName>
    <definedName name="COMS_26">NA()</definedName>
    <definedName name="COMS_27">NA()</definedName>
    <definedName name="COMS_28">NA()</definedName>
    <definedName name="COMS_3">NA()</definedName>
    <definedName name="COMS_5">NA()</definedName>
    <definedName name="COMS_6">NA()</definedName>
    <definedName name="COMS_7">NA()</definedName>
    <definedName name="CON" localSheetId="2">#REF!</definedName>
    <definedName name="CON" localSheetId="1">#REF!</definedName>
    <definedName name="con">#N/A</definedName>
    <definedName name="CONA">#N/A</definedName>
    <definedName name="CONA_24">NA()</definedName>
    <definedName name="CONA_25">NA()</definedName>
    <definedName name="CONA_26">NA()</definedName>
    <definedName name="CONA_27">NA()</definedName>
    <definedName name="CONA_28">NA()</definedName>
    <definedName name="CONA_3">NA()</definedName>
    <definedName name="CONA_5">NA()</definedName>
    <definedName name="CONA_6">NA()</definedName>
    <definedName name="CONA_7">NA()</definedName>
    <definedName name="CONC">#REF!</definedName>
    <definedName name="CONC.">#REF!</definedName>
    <definedName name="CONC_17">NA()</definedName>
    <definedName name="CONC_18">NA()</definedName>
    <definedName name="CONC_19">NA()</definedName>
    <definedName name="CONC_EMI_19">"$#REF!.$#REF!$#REF!:$#REF!$#REF!"</definedName>
    <definedName name="concciclo">#REF!</definedName>
    <definedName name="CONCIM">#REF!</definedName>
    <definedName name="CONCIMMAN">#REF!</definedName>
    <definedName name="concorrentes" localSheetId="1">{#N/A,#N/A,FALSE,"Cronograma";#N/A,#N/A,FALSE,"Cronogr. 2"}</definedName>
    <definedName name="concorrentes">{#N/A,#N/A,FALSE,"Cronograma";#N/A,#N/A,FALSE,"Cronogr. 2"}</definedName>
    <definedName name="CONCR">#REF!</definedName>
    <definedName name="CONCRETO">#REF!</definedName>
    <definedName name="CONCRETO_18_MPA">#REF!</definedName>
    <definedName name="CONCRETOCICLMANALT">#REF!</definedName>
    <definedName name="concretociclópico">#REF!</definedName>
    <definedName name="CONCRETOCIMENTO">#REF!</definedName>
    <definedName name="CONCRETOCIMMANALT">#REF!</definedName>
    <definedName name="CONDUTOR">#REF!</definedName>
    <definedName name="CONDUTORES" localSheetId="2">#REF!</definedName>
    <definedName name="CONDUTORES" localSheetId="1">#REF!</definedName>
    <definedName name="CONDUTORES">#REF!</definedName>
    <definedName name="Cons" localSheetId="2">P.O.!Plan1</definedName>
    <definedName name="Cons" localSheetId="1">RESUMO!Plan1</definedName>
    <definedName name="Cons">P.O.!Plan1</definedName>
    <definedName name="CONS.ASF.">#REF!</definedName>
    <definedName name="Cons_24">NA()</definedName>
    <definedName name="Cons_25">NA()</definedName>
    <definedName name="Cons_26">NA()</definedName>
    <definedName name="Cons_27">NA()</definedName>
    <definedName name="Cons_28">NA()</definedName>
    <definedName name="Cons_6">NA()</definedName>
    <definedName name="Cons_7">NA()</definedName>
    <definedName name="Cons_8">NA()</definedName>
    <definedName name="CONS1">#N/A</definedName>
    <definedName name="CONS1_24">NA()</definedName>
    <definedName name="CONS1_25">NA()</definedName>
    <definedName name="CONS1_26">NA()</definedName>
    <definedName name="CONS1_27">NA()</definedName>
    <definedName name="CONS1_28">NA()</definedName>
    <definedName name="CONS1_3">NA()</definedName>
    <definedName name="CONS1_5">NA()</definedName>
    <definedName name="CONS1_6">NA()</definedName>
    <definedName name="CONS1_7">NA()</definedName>
    <definedName name="CONSER">#REF!</definedName>
    <definedName name="CONSERVAÇÃO">#REF!</definedName>
    <definedName name="CONSULTA_EQUIPS_POR_EMPRESA">#REF!</definedName>
    <definedName name="consumo" localSheetId="8">'Mapa+Binômio'!placas</definedName>
    <definedName name="CONSUMO" localSheetId="2">P.O.!Plan1</definedName>
    <definedName name="CONSUMO" localSheetId="1">RESUMO!Plan1</definedName>
    <definedName name="CONSUMO">P.O.!Plan1</definedName>
    <definedName name="consumo.2" localSheetId="8">#REF!</definedName>
    <definedName name="consumo.2" localSheetId="2">#REF!</definedName>
    <definedName name="consumo.2" localSheetId="1">#REF!</definedName>
    <definedName name="consumo.2">#REF!</definedName>
    <definedName name="CONSUMO_10">#N/A</definedName>
    <definedName name="CONSUMO_11">#N/A</definedName>
    <definedName name="CONSUMO_12">#N/A</definedName>
    <definedName name="CONSUMO_13">#N/A</definedName>
    <definedName name="CONSUMO_14">#N/A</definedName>
    <definedName name="CONSUMO_15">#N/A</definedName>
    <definedName name="CONSUMO_16">#N/A</definedName>
    <definedName name="CONSUMO_17">#N/A</definedName>
    <definedName name="CONSUMO_18">#N/A</definedName>
    <definedName name="CONSUMO_2">#N/A</definedName>
    <definedName name="consumo_24">NA()</definedName>
    <definedName name="consumo_25">NA()</definedName>
    <definedName name="consumo_26">NA()</definedName>
    <definedName name="consumo_27">NA()</definedName>
    <definedName name="consumo_28">NA()</definedName>
    <definedName name="CONSUMO_5">#N/A</definedName>
    <definedName name="consumo_6">NA()</definedName>
    <definedName name="consumo_7">NA()</definedName>
    <definedName name="consumo_8">NA()</definedName>
    <definedName name="CONSUMO_9">#N/A</definedName>
    <definedName name="consumo2" localSheetId="8">'Mapa+Binômio'!placas</definedName>
    <definedName name="consumo2" localSheetId="2">P.O.!Plan1</definedName>
    <definedName name="consumo2" localSheetId="1">RESUMO!Plan1</definedName>
    <definedName name="consumo2">P.O.!Plan1</definedName>
    <definedName name="Consumodemateriais" localSheetId="8">'Mapa+Binômio'!placas</definedName>
    <definedName name="Consumodemateriais" localSheetId="2">P.O.!Plan1</definedName>
    <definedName name="Consumodemateriais" localSheetId="1">RESUMO!Plan1</definedName>
    <definedName name="Consumodemateriais">P.O.!Plan1</definedName>
    <definedName name="Consumodemateriais___0" localSheetId="8">'Mapa+Binômio'!DGA</definedName>
    <definedName name="Consumodemateriais___0">#N/A</definedName>
    <definedName name="Consumodemateriais_1">#NAME?</definedName>
    <definedName name="Consumodemateriais_10">NA()</definedName>
    <definedName name="Consumodemateriais_11">#N/A</definedName>
    <definedName name="Consumodemateriais_12">NA()</definedName>
    <definedName name="Consumodemateriais_13">NA()</definedName>
    <definedName name="Consumodemateriais_14">NA()</definedName>
    <definedName name="Consumodemateriais_15">#N/A</definedName>
    <definedName name="Consumodemateriais_16">#N/A</definedName>
    <definedName name="Consumodemateriais_17">#N/A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sumodemateriais_24">NA()</definedName>
    <definedName name="Consumodemateriais_25">NA()</definedName>
    <definedName name="Consumodemateriais_26">NA()</definedName>
    <definedName name="Consumodemateriais_27">NA()</definedName>
    <definedName name="Consumodemateriais_28">NA()</definedName>
    <definedName name="Consumodemateriais_3">NA()</definedName>
    <definedName name="Consumodemateriais_4">NA()</definedName>
    <definedName name="Consumodemateriais_5">NA()</definedName>
    <definedName name="Consumodemateriais_6">#N/A</definedName>
    <definedName name="Consumodemateriais_7">NA()</definedName>
    <definedName name="Consumodemateriais_8">NA()</definedName>
    <definedName name="Consumodemateriais_9">#N/A</definedName>
    <definedName name="CONT" localSheetId="2">#REF!</definedName>
    <definedName name="CONT" localSheetId="1">#REF!</definedName>
    <definedName name="CONT">#REF!</definedName>
    <definedName name="CONTA">#N/A</definedName>
    <definedName name="CONTADOR">NA()</definedName>
    <definedName name="CONTR">#REF!</definedName>
    <definedName name="CONTR_13">#REF!</definedName>
    <definedName name="CONTR_39">#REF!</definedName>
    <definedName name="CONTR_6">#REF!</definedName>
    <definedName name="Contratada">#REF!</definedName>
    <definedName name="contrato">#REF!</definedName>
    <definedName name="Contrato_Numero">#REF!</definedName>
    <definedName name="controle" localSheetId="8" hidden="1">{"'Plan1 (2)'!$A$5:$F$63"}</definedName>
    <definedName name="controle" hidden="1">{"'Plan1 (2)'!$A$5:$F$63"}</definedName>
    <definedName name="ControleCOmb">NA()</definedName>
    <definedName name="Convenio">#REF!</definedName>
    <definedName name="conver">#REF!</definedName>
    <definedName name="CONVER1">#REF!</definedName>
    <definedName name="CONVER2">#REF!</definedName>
    <definedName name="COR" localSheetId="2">#REF!</definedName>
    <definedName name="COR" localSheetId="1">#REF!</definedName>
    <definedName name="COR">#REF!</definedName>
    <definedName name="CORDEFMB">#REF!</definedName>
    <definedName name="Corpus">#REF!+60</definedName>
    <definedName name="CorrDefFresagem">#REF!</definedName>
    <definedName name="CorrDefMBUQ">#REF!</definedName>
    <definedName name="correção">#REF!</definedName>
    <definedName name="CORREÇÃOFRES">#REF!</definedName>
    <definedName name="CORREÇÃOMBUFMAN">#REF!</definedName>
    <definedName name="CORREÇÃOMBUFREC">#REF!</definedName>
    <definedName name="CORREÇÃOMBUQMAN">#REF!</definedName>
    <definedName name="CORREÇÃOMBUQREC">#REF!</definedName>
    <definedName name="CORREÇÃOREC">#REF!</definedName>
    <definedName name="CORRMBUFMAN">#REF!</definedName>
    <definedName name="CORRMBUQMAN">#REF!</definedName>
    <definedName name="CORRMBUQREC">#REF!</definedName>
    <definedName name="Cortes" localSheetId="8">#REF!</definedName>
    <definedName name="Cortes">#REF!</definedName>
    <definedName name="cost_of_debt" localSheetId="8">#REF!</definedName>
    <definedName name="cost_of_debt">#REF!</definedName>
    <definedName name="COTACAO">{#N/A,#N/A,TRUE,"Serviços"}</definedName>
    <definedName name="cotação">#REF!</definedName>
    <definedName name="CPAV">#REF!</definedName>
    <definedName name="CPDB80">#REF!</definedName>
    <definedName name="CPDMPM">#REF!</definedName>
    <definedName name="CPL">#REF!</definedName>
    <definedName name="CPRLI">#REF!</definedName>
    <definedName name="CpuAux" localSheetId="12" hidden="1">#REF!</definedName>
    <definedName name="CpuAux" localSheetId="6" hidden="1">#REF!</definedName>
    <definedName name="CpuAux" localSheetId="8" hidden="1">#REF!</definedName>
    <definedName name="CpuAux" localSheetId="5" hidden="1">#REF!</definedName>
    <definedName name="CpuAux" localSheetId="2">#REF!</definedName>
    <definedName name="CpuAux" localSheetId="1">#REF!</definedName>
    <definedName name="CpuAux">#REF!</definedName>
    <definedName name="CPUBET" localSheetId="2">#REF!</definedName>
    <definedName name="CPUBET" localSheetId="1">#REF!</definedName>
    <definedName name="CPUBET">#REF!</definedName>
    <definedName name="CPUOAC" localSheetId="2">#REF!</definedName>
    <definedName name="CPUOAC" localSheetId="1">#REF!</definedName>
    <definedName name="CPUOAC">#REF!</definedName>
    <definedName name="CPUOAE" localSheetId="2">#REF!</definedName>
    <definedName name="CPUOAE" localSheetId="1">#REF!</definedName>
    <definedName name="CPUOAE">#REF!</definedName>
    <definedName name="CPUPAV" localSheetId="2">#REF!</definedName>
    <definedName name="CPUPAV" localSheetId="1">#REF!</definedName>
    <definedName name="CPUPAV">#REF!</definedName>
    <definedName name="CPUs" localSheetId="12" hidden="1">#REF!</definedName>
    <definedName name="CPUs" localSheetId="6" hidden="1">#REF!</definedName>
    <definedName name="CPUs" localSheetId="8" hidden="1">#REF!</definedName>
    <definedName name="CPUs" localSheetId="5" hidden="1">#REF!</definedName>
    <definedName name="CPUs" localSheetId="2">#REF!</definedName>
    <definedName name="CPUs" localSheetId="1">#REF!</definedName>
    <definedName name="CPUs">#REF!</definedName>
    <definedName name="CPUSERCOMPL" localSheetId="2">#REF!</definedName>
    <definedName name="CPUSERCOMPL" localSheetId="1">#REF!</definedName>
    <definedName name="CPUSERCOMPL">#REF!</definedName>
    <definedName name="CPUSIN" localSheetId="2">#REF!</definedName>
    <definedName name="CPUSIN" localSheetId="1">#REF!</definedName>
    <definedName name="CPUSIN">#REF!</definedName>
    <definedName name="CPUTER" localSheetId="2">#REF!</definedName>
    <definedName name="CPUTER" localSheetId="1">#REF!</definedName>
    <definedName name="CPUTER">#REF!</definedName>
    <definedName name="CPUVEIC" localSheetId="2">#REF!</definedName>
    <definedName name="CPUVEIC" localSheetId="1">#REF!</definedName>
    <definedName name="CPUVEIC">#REF!</definedName>
    <definedName name="CPZF">#REF!</definedName>
    <definedName name="CPZFRANCES">#REF!</definedName>
    <definedName name="CRA">#REF!</definedName>
    <definedName name="CRBPE">#REF!</definedName>
    <definedName name="CRC">#REF!</definedName>
    <definedName name="CRECREVMBUQ">#REF!</definedName>
    <definedName name="CRETBVTYBT">#N/A</definedName>
    <definedName name="CRETRBRTTR">#N/A</definedName>
    <definedName name="CRETRBVTBR">#N/A</definedName>
    <definedName name="CRETRO">#REF!</definedName>
    <definedName name="CRG_01">#REF!</definedName>
    <definedName name="CRI">#REF!</definedName>
    <definedName name="CRIT" localSheetId="12" hidden="1">#REF!</definedName>
    <definedName name="CRIT" localSheetId="6" hidden="1">#REF!</definedName>
    <definedName name="CRIT" localSheetId="8" hidden="1">#REF!</definedName>
    <definedName name="CRIT" localSheetId="5" hidden="1">#REF!</definedName>
    <definedName name="CRIT" localSheetId="2">#REF!</definedName>
    <definedName name="CRIT" localSheetId="1">#REF!</definedName>
    <definedName name="CRIT">#REF!</definedName>
    <definedName name="Criteria">#REF!</definedName>
    <definedName name="_xlnm.Criteria" localSheetId="12" hidden="1">#REF!</definedName>
    <definedName name="_xlnm.Criteria" localSheetId="6" hidden="1">#REF!</definedName>
    <definedName name="_xlnm.Criteria" localSheetId="8" hidden="1">#REF!</definedName>
    <definedName name="_xlnm.Criteria" localSheetId="5" hidden="1">#REF!</definedName>
    <definedName name="_xlnm.Criteria" localSheetId="2">#REF!</definedName>
    <definedName name="_xlnm.Criteria" localSheetId="1">#REF!</definedName>
    <definedName name="_xlnm.Criteria">#REF!</definedName>
    <definedName name="Cron" localSheetId="12" hidden="1">{#N/A,#N/A,FALSE,"MO (2)"}</definedName>
    <definedName name="Cron" localSheetId="6" hidden="1">{#N/A,#N/A,FALSE,"MO (2)"}</definedName>
    <definedName name="Cron" localSheetId="8" hidden="1">{#N/A,#N/A,FALSE,"MO (2)"}</definedName>
    <definedName name="Cron" localSheetId="5" hidden="1">{#N/A,#N/A,FALSE,"MO (2)"}</definedName>
    <definedName name="Cron" localSheetId="2">{#N/A,#N/A,FALSE,"MO (2)"}</definedName>
    <definedName name="Cron" localSheetId="1">{#N/A,#N/A,FALSE,"MO (2)"}</definedName>
    <definedName name="Cron">{#N/A,#N/A,FALSE,"MO (2)"}</definedName>
    <definedName name="Cron_1" localSheetId="8" hidden="1">{#N/A,#N/A,FALSE,"MO (2)"}</definedName>
    <definedName name="Cron_1" hidden="1">{#N/A,#N/A,FALSE,"MO (2)"}</definedName>
    <definedName name="CRONO" localSheetId="8">#REF!</definedName>
    <definedName name="CRONO">#REF!</definedName>
    <definedName name="CRONO_1" localSheetId="8">#REF!</definedName>
    <definedName name="CRONO_1">#REF!</definedName>
    <definedName name="CRONO_25" localSheetId="8">#REF!</definedName>
    <definedName name="CRONO_25">#REF!</definedName>
    <definedName name="cronograma" localSheetId="8" hidden="1">{#N/A,#N/A,TRUE,"Plan1"}</definedName>
    <definedName name="cronograma" hidden="1">{#N/A,#N/A,TRUE,"Plan1"}</definedName>
    <definedName name="CRONOMOD">{"total","SUM(total)","YNNNN",FALSE}</definedName>
    <definedName name="Croquiiii" localSheetId="2">[9]!Croquiiii</definedName>
    <definedName name="Croquiiii" localSheetId="1">[9]!Croquiiii</definedName>
    <definedName name="Croquiiii">[9]!Croquiiii</definedName>
    <definedName name="Croquiiii_38" localSheetId="2">[9]!Croquiiii_38</definedName>
    <definedName name="Croquiiii_38" localSheetId="1">[9]!Croquiiii_38</definedName>
    <definedName name="Croquiiii_38">[9]!Croquiiii_38</definedName>
    <definedName name="CRTBRBTY">#N/A</definedName>
    <definedName name="CRTBRTBTY">#N/A</definedName>
    <definedName name="CRTBRTBYT">#N/A</definedName>
    <definedName name="CRTBRTCTRVT">#N/A</definedName>
    <definedName name="CRTRBTBYTRFCR">#N/A</definedName>
    <definedName name="CRTRBTR">#N/A</definedName>
    <definedName name="CRTRBYTY">#N/A</definedName>
    <definedName name="CRTVCR">#N/A</definedName>
    <definedName name="CRTVRVTRTBRTB">#N/A</definedName>
    <definedName name="CRVBRBGT">#N/A</definedName>
    <definedName name="cs" localSheetId="8">#REF!</definedName>
    <definedName name="cs">#REF!</definedName>
    <definedName name="cs_1">#N/A</definedName>
    <definedName name="cs_2">#N/A</definedName>
    <definedName name="CS_24">NA()</definedName>
    <definedName name="CS_25">NA()</definedName>
    <definedName name="CS_26">NA()</definedName>
    <definedName name="CS_27">NA()</definedName>
    <definedName name="CS_28">NA()</definedName>
    <definedName name="CS_6">NA()</definedName>
    <definedName name="CS_7">NA()</definedName>
    <definedName name="CS110PI" localSheetId="8">#REF!</definedName>
    <definedName name="CS110PI" localSheetId="2">#REF!</definedName>
    <definedName name="CS110PI" localSheetId="1">#REF!</definedName>
    <definedName name="CS110PI">#REF!</definedName>
    <definedName name="CS110PI_2">#N/A</definedName>
    <definedName name="CS110R" localSheetId="8">#REF!</definedName>
    <definedName name="CS110R" localSheetId="2">#REF!</definedName>
    <definedName name="CS110R" localSheetId="1">#REF!</definedName>
    <definedName name="CS110R">#REF!</definedName>
    <definedName name="CS110R_2">#N/A</definedName>
    <definedName name="CS316PI" localSheetId="8">#REF!</definedName>
    <definedName name="CS316PI" localSheetId="2">#REF!</definedName>
    <definedName name="CS316PI" localSheetId="1">#REF!</definedName>
    <definedName name="CS316PI">#REF!</definedName>
    <definedName name="CS316PI_2">#N/A</definedName>
    <definedName name="CS316R" localSheetId="8">#REF!</definedName>
    <definedName name="CS316R" localSheetId="2">#REF!</definedName>
    <definedName name="CS316R" localSheetId="1">#REF!</definedName>
    <definedName name="CS316R">#REF!</definedName>
    <definedName name="CS316R_2">#N/A</definedName>
    <definedName name="CS423PI" localSheetId="8">#REF!</definedName>
    <definedName name="CS423PI" localSheetId="2">#REF!</definedName>
    <definedName name="CS423PI" localSheetId="1">#REF!</definedName>
    <definedName name="CS423PI">#REF!</definedName>
    <definedName name="CS423PI_2">#N/A</definedName>
    <definedName name="CS423R" localSheetId="8">#REF!</definedName>
    <definedName name="CS423R" localSheetId="2">#REF!</definedName>
    <definedName name="CS423R" localSheetId="1">#REF!</definedName>
    <definedName name="CS423R">#REF!</definedName>
    <definedName name="CS423R_2">#N/A</definedName>
    <definedName name="CSA" localSheetId="2">#REF!</definedName>
    <definedName name="CSA" localSheetId="1">#REF!</definedName>
    <definedName name="CSA">#REF!</definedName>
    <definedName name="CSA_1">#REF!</definedName>
    <definedName name="CSERVENTE">#REF!</definedName>
    <definedName name="CSPP">#REF!</definedName>
    <definedName name="CSPP_1">#REF!</definedName>
    <definedName name="CSSL" hidden="1">{#N/A,#N/A,FALSE,"IR E CS 1997";#N/A,#N/A,FALSE,"PR ND";#N/A,#N/A,FALSE,"8191";#N/A,#N/A,FALSE,"8383";#N/A,#N/A,FALSE,"MP 1024";#N/A,#N/A,FALSE,"AD_EX_97";#N/A,#N/A,FALSE,"BD 97"}</definedName>
    <definedName name="CSSL1998" hidden="1">{#N/A,#N/A,FALSE,"IR E CS 1997";#N/A,#N/A,FALSE,"PR ND";#N/A,#N/A,FALSE,"8191";#N/A,#N/A,FALSE,"8383";#N/A,#N/A,FALSE,"MP 1024";#N/A,#N/A,FALSE,"AD_EX_97";#N/A,#N/A,FALSE,"BD 97"}</definedName>
    <definedName name="CST" localSheetId="2">#REF!</definedName>
    <definedName name="CST" localSheetId="1">#REF!</definedName>
    <definedName name="CST">#REF!</definedName>
    <definedName name="CSV" localSheetId="2">#REF!</definedName>
    <definedName name="CSV" localSheetId="1">#REF!</definedName>
    <definedName name="CSV">#REF!</definedName>
    <definedName name="ct" localSheetId="2">#REF!</definedName>
    <definedName name="ct" localSheetId="1">#REF!</definedName>
    <definedName name="ct">#REF!</definedName>
    <definedName name="CT_501">#N/A</definedName>
    <definedName name="CT_501_1" localSheetId="8">#REF!</definedName>
    <definedName name="CT_501_1">#REF!</definedName>
    <definedName name="CT_511">#N/A</definedName>
    <definedName name="CT_511_1" localSheetId="8">#REF!</definedName>
    <definedName name="CT_511_1">#REF!</definedName>
    <definedName name="CT_602">#N/A</definedName>
    <definedName name="CT_602_1" localSheetId="8">#REF!</definedName>
    <definedName name="CT_602_1">#REF!</definedName>
    <definedName name="CT_603">#N/A</definedName>
    <definedName name="CT_603_1" localSheetId="8">#REF!</definedName>
    <definedName name="CT_603_1">#REF!</definedName>
    <definedName name="CT_604">#N/A</definedName>
    <definedName name="CT_604_1" localSheetId="8">#REF!</definedName>
    <definedName name="CT_604_1">#REF!</definedName>
    <definedName name="CT_605">#N/A</definedName>
    <definedName name="CT_605_1" localSheetId="8">#REF!</definedName>
    <definedName name="CT_605_1">#REF!</definedName>
    <definedName name="CT_607">#N/A</definedName>
    <definedName name="CT_607_1" localSheetId="8">#REF!</definedName>
    <definedName name="CT_607_1">#REF!</definedName>
    <definedName name="CT_701">#N/A</definedName>
    <definedName name="CT_701_1" localSheetId="8">#REF!</definedName>
    <definedName name="CT_701_1">#REF!</definedName>
    <definedName name="CT_702">#N/A</definedName>
    <definedName name="CT_702_1" localSheetId="8">#REF!</definedName>
    <definedName name="CT_702_1">#REF!</definedName>
    <definedName name="CTCC4P">#REF!</definedName>
    <definedName name="CTCCB10NP">#REF!</definedName>
    <definedName name="CTCCB10P">#REF!</definedName>
    <definedName name="CTCCCNP">#REF!</definedName>
    <definedName name="CTED6N">#REF!</definedName>
    <definedName name="ctescman">#REF!</definedName>
    <definedName name="CTESSF">#REF!</definedName>
    <definedName name="ctfa4">#REF!</definedName>
    <definedName name="CTH" hidden="1">{#N/A,#N/A,FALSE,"GERAL";#N/A,#N/A,FALSE,"012-96";#N/A,#N/A,FALSE,"018-96";#N/A,#N/A,FALSE,"027-96";#N/A,#N/A,FALSE,"059-96";#N/A,#N/A,FALSE,"076-96";#N/A,#N/A,FALSE,"019-97";#N/A,#N/A,FALSE,"021-97";#N/A,#N/A,FALSE,"022-97";#N/A,#N/A,FALSE,"028-97"}</definedName>
    <definedName name="CTLB5P">#REF!</definedName>
    <definedName name="CTLC4P">#REF!</definedName>
    <definedName name="CTLCB10P">#REF!</definedName>
    <definedName name="CTLMR">#REF!</definedName>
    <definedName name="ctrvbyb">#N/A</definedName>
    <definedName name="cu" localSheetId="8" hidden="1">{#N/A,#N/A,TRUE,"Serviços"}</definedName>
    <definedName name="cu" localSheetId="2">#REF!</definedName>
    <definedName name="cu" localSheetId="1">#REF!</definedName>
    <definedName name="cu">#REF!</definedName>
    <definedName name="CUB">#REF!</definedName>
    <definedName name="Cun" localSheetId="8" hidden="1">#N/A</definedName>
    <definedName name="CUN" localSheetId="2">#REF!</definedName>
    <definedName name="CUN" localSheetId="1">#REF!</definedName>
    <definedName name="CUN">#REF!</definedName>
    <definedName name="CunEq" localSheetId="12" hidden="1">SUM(IF(#REF! =#REF!,(#REF!)*(#REF!="EQ")))</definedName>
    <definedName name="CunEq" localSheetId="6" hidden="1">SUM(IF(#REF! =#REF!,(#REF!)*(#REF!="EQ")))</definedName>
    <definedName name="CunEq" localSheetId="8" hidden="1">SUM(IF(#REF! =#REF!,(#REF!)*(#REF!="EQ")))</definedName>
    <definedName name="CunEq" localSheetId="5" hidden="1">SUM(IF(#REF! =#REF!,(#REF!)*(#REF!="EQ")))</definedName>
    <definedName name="CunEq" localSheetId="2">SUM(IF(#REF!=#REF!,(#REF!)*(#REF!="EQ")))</definedName>
    <definedName name="CunEq" localSheetId="1">SUM(IF(#REF!=#REF!,(#REF!)*(#REF!="EQ")))</definedName>
    <definedName name="CunEq">SUM(IF(#REF!=#REF!,(#REF!)*(#REF!="EQ")))</definedName>
    <definedName name="CunEq_1" localSheetId="8" hidden="1">SUM(IF(#REF! =#REF!,(#REF!)*(#REF!="EQ")))</definedName>
    <definedName name="CunEq_1" hidden="1">SUM(IF(#REF! =#REF!,(#REF!)*(#REF!="EQ")))</definedName>
    <definedName name="CunMo" localSheetId="12" hidden="1">SUM(IF(#REF! =#REF!,(#REF!)*(#REF!="MO")))</definedName>
    <definedName name="CunMo" localSheetId="6" hidden="1">SUM(IF(#REF! =#REF!,(#REF!)*(#REF!="MO")))</definedName>
    <definedName name="CunMo" localSheetId="8" hidden="1">SUM(IF(#REF! =#REF!,(#REF!)*(#REF!="MO")))</definedName>
    <definedName name="CunMo" localSheetId="5" hidden="1">SUM(IF(#REF! =#REF!,(#REF!)*(#REF!="MO")))</definedName>
    <definedName name="CunMo" localSheetId="2">SUM(IF(#REF!=#REF!,(#REF!)*(#REF!="MO")))</definedName>
    <definedName name="CunMo" localSheetId="1">SUM(IF(#REF!=#REF!,(#REF!)*(#REF!="MO")))</definedName>
    <definedName name="CunMo">SUM(IF(#REF!=#REF!,(#REF!)*(#REF!="MO")))</definedName>
    <definedName name="CunMo_1" localSheetId="8" hidden="1">SUM(IF(#REF! =#REF!,(#REF!)*(#REF!="MO")))</definedName>
    <definedName name="CunMo_1" hidden="1">SUM(IF(#REF! =#REF!,(#REF!)*(#REF!="MO")))</definedName>
    <definedName name="CunMp" localSheetId="12" hidden="1">SUM(IF(#REF! =#REF!,(#REF!)*(#REF!="MP")))</definedName>
    <definedName name="CunMp" localSheetId="6" hidden="1">SUM(IF(#REF! =#REF!,(#REF!)*(#REF!="MP")))</definedName>
    <definedName name="CunMp" localSheetId="8" hidden="1">SUM(IF(#REF! =#REF!,(#REF!)*(#REF!="MP")))</definedName>
    <definedName name="CunMp" localSheetId="5" hidden="1">SUM(IF(#REF! =#REF!,(#REF!)*(#REF!="MP")))</definedName>
    <definedName name="CunMp" localSheetId="2">SUM(IF(#REF!=#REF!,(#REF!)*(#REF!="MP")))</definedName>
    <definedName name="CunMp" localSheetId="1">SUM(IF(#REF!=#REF!,(#REF!)*(#REF!="MP")))</definedName>
    <definedName name="CunMp">SUM(IF(#REF!=#REF!,(#REF!)*(#REF!="MP")))</definedName>
    <definedName name="CunMp_1" localSheetId="8" hidden="1">SUM(IF(#REF! =#REF!,(#REF!)*(#REF!="MP")))</definedName>
    <definedName name="CunMp_1" hidden="1">SUM(IF(#REF! =#REF!,(#REF!)*(#REF!="MP")))</definedName>
    <definedName name="CUP">#REF!</definedName>
    <definedName name="CURC1C">#REF!</definedName>
    <definedName name="CURRENCY" localSheetId="8">#REF!</definedName>
    <definedName name="CURRENCY" localSheetId="2">#REF!</definedName>
    <definedName name="CURRENCY" localSheetId="1">#REF!</definedName>
    <definedName name="CURRENCY">#REF!</definedName>
    <definedName name="CURRENCYY" localSheetId="2">#REF!</definedName>
    <definedName name="CURRENCYY" localSheetId="1">#REF!</definedName>
    <definedName name="CURRENCYY">#REF!</definedName>
    <definedName name="CURTO">#N/A</definedName>
    <definedName name="CURVA">#REF!</definedName>
    <definedName name="Curva_ABC">#N/A</definedName>
    <definedName name="curvaabc" hidden="1">{#N/A,#N/A,FALSE,"GERAL";#N/A,#N/A,FALSE,"012-96";#N/A,#N/A,FALSE,"018-96";#N/A,#N/A,FALSE,"027-96";#N/A,#N/A,FALSE,"059-96";#N/A,#N/A,FALSE,"076-96";#N/A,#N/A,FALSE,"019-97";#N/A,#N/A,FALSE,"021-97";#N/A,#N/A,FALSE,"022-97";#N/A,#N/A,FALSE,"028-97"}</definedName>
    <definedName name="custgram">#REF!</definedName>
    <definedName name="custo" localSheetId="8">#REF!</definedName>
    <definedName name="custo" localSheetId="2">#REF!</definedName>
    <definedName name="custo" localSheetId="1">#REF!</definedName>
    <definedName name="custo">#REF!</definedName>
    <definedName name="CUSTO_10" localSheetId="8">#REF!</definedName>
    <definedName name="CUSTO_10" localSheetId="2">#REF!</definedName>
    <definedName name="CUSTO_10" localSheetId="1">#REF!</definedName>
    <definedName name="CUSTO_10">#REF!</definedName>
    <definedName name="CUSTO_10_16">#REF!</definedName>
    <definedName name="CUSTO_10_19" localSheetId="8">#REF!</definedName>
    <definedName name="CUSTO_10_19" localSheetId="2">#REF!</definedName>
    <definedName name="CUSTO_10_19" localSheetId="1">#REF!</definedName>
    <definedName name="CUSTO_10_19">#REF!</definedName>
    <definedName name="CUSTO_10_19_16">#REF!</definedName>
    <definedName name="CUSTO_16">#REF!</definedName>
    <definedName name="CUSTO_17" localSheetId="8">#REF!</definedName>
    <definedName name="CUSTO_17" localSheetId="2">#REF!</definedName>
    <definedName name="CUSTO_17" localSheetId="1">#REF!</definedName>
    <definedName name="CUSTO_17">#REF!</definedName>
    <definedName name="CUSTO_17_16">#REF!</definedName>
    <definedName name="CUSTO_17_19" localSheetId="8">#REF!</definedName>
    <definedName name="CUSTO_17_19" localSheetId="2">#REF!</definedName>
    <definedName name="CUSTO_17_19" localSheetId="1">#REF!</definedName>
    <definedName name="CUSTO_17_19">#REF!</definedName>
    <definedName name="CUSTO_17_19_16">#REF!</definedName>
    <definedName name="CUSTO_19" localSheetId="8">#REF!</definedName>
    <definedName name="CUSTO_19" localSheetId="2">#REF!</definedName>
    <definedName name="CUSTO_19" localSheetId="1">#REF!</definedName>
    <definedName name="CUSTO_19">#REF!</definedName>
    <definedName name="CUSTO_19_16">#REF!</definedName>
    <definedName name="CUSTO_6" localSheetId="8">#REF!</definedName>
    <definedName name="CUSTO_6" localSheetId="2">#REF!</definedName>
    <definedName name="CUSTO_6" localSheetId="1">#REF!</definedName>
    <definedName name="CUSTO_6">#REF!</definedName>
    <definedName name="CUSTO_6_16">#REF!</definedName>
    <definedName name="CUSTO_6_19" localSheetId="8">#REF!</definedName>
    <definedName name="CUSTO_6_19" localSheetId="2">#REF!</definedName>
    <definedName name="CUSTO_6_19" localSheetId="1">#REF!</definedName>
    <definedName name="CUSTO_6_19">#REF!</definedName>
    <definedName name="CUSTO_6_19_16">#REF!</definedName>
    <definedName name="CUSTO_7" localSheetId="8">#REF!</definedName>
    <definedName name="CUSTO_7" localSheetId="2">#REF!</definedName>
    <definedName name="CUSTO_7" localSheetId="1">#REF!</definedName>
    <definedName name="CUSTO_7">#REF!</definedName>
    <definedName name="CUSTO_7_16">#REF!</definedName>
    <definedName name="CUSTO_7_19" localSheetId="8">#REF!</definedName>
    <definedName name="CUSTO_7_19" localSheetId="2">#REF!</definedName>
    <definedName name="CUSTO_7_19" localSheetId="1">#REF!</definedName>
    <definedName name="CUSTO_7_19">#REF!</definedName>
    <definedName name="CUSTO_7_19_16">#REF!</definedName>
    <definedName name="CUSTO_8" localSheetId="8">#REF!</definedName>
    <definedName name="CUSTO_8" localSheetId="2">#REF!</definedName>
    <definedName name="CUSTO_8" localSheetId="1">#REF!</definedName>
    <definedName name="CUSTO_8">#REF!</definedName>
    <definedName name="CUSTO_8_16">#REF!</definedName>
    <definedName name="CUSTO_8_19" localSheetId="8">#REF!</definedName>
    <definedName name="CUSTO_8_19" localSheetId="2">#REF!</definedName>
    <definedName name="CUSTO_8_19" localSheetId="1">#REF!</definedName>
    <definedName name="CUSTO_8_19">#REF!</definedName>
    <definedName name="CUSTO_8_19_16">#REF!</definedName>
    <definedName name="CUSTO_9" localSheetId="8">#REF!</definedName>
    <definedName name="CUSTO_9" localSheetId="2">#REF!</definedName>
    <definedName name="CUSTO_9" localSheetId="1">#REF!</definedName>
    <definedName name="CUSTO_9">#REF!</definedName>
    <definedName name="CUSTO_9_16">#REF!</definedName>
    <definedName name="CUSTO_9_19" localSheetId="8">#REF!</definedName>
    <definedName name="CUSTO_9_19" localSheetId="2">#REF!</definedName>
    <definedName name="CUSTO_9_19" localSheetId="1">#REF!</definedName>
    <definedName name="CUSTO_9_19">#REF!</definedName>
    <definedName name="CUSTO_9_19_16">#REF!</definedName>
    <definedName name="CUSTO_DE_COMBUSTÍVEL_E_LUFRIFICANTES" localSheetId="2">#REF!</definedName>
    <definedName name="CUSTO_DE_COMBUSTÍVEL_E_LUFRIFICANTES" localSheetId="1">#REF!</definedName>
    <definedName name="CUSTO_DE_COMBUSTÍVEL_E_LUFRIFICANTES">#REF!</definedName>
    <definedName name="Custo_parcial" localSheetId="8">#REF!</definedName>
    <definedName name="Custo_parcial" localSheetId="2">#REF!</definedName>
    <definedName name="Custo_parcial" localSheetId="1">#REF!</definedName>
    <definedName name="Custo_parcial">#REF!</definedName>
    <definedName name="Custo_parcial_1" localSheetId="8">#REF!</definedName>
    <definedName name="Custo_parcial_1">#REF!</definedName>
    <definedName name="Custo_parcial_2">#N/A</definedName>
    <definedName name="custoA" localSheetId="8">#REF!</definedName>
    <definedName name="custoA">#REF!</definedName>
    <definedName name="custoB" localSheetId="8">#REF!</definedName>
    <definedName name="custoB">#REF!</definedName>
    <definedName name="custoc">#REF!</definedName>
    <definedName name="CUSTODIRETO">#REF!</definedName>
    <definedName name="CUSTOFIN">#REF!</definedName>
    <definedName name="CUSTOINDIRETO">#REF!</definedName>
    <definedName name="custoo" localSheetId="2">#REF!</definedName>
    <definedName name="custoo" localSheetId="1">#REF!</definedName>
    <definedName name="custoo">#REF!</definedName>
    <definedName name="custoSUB" localSheetId="8">#REF!</definedName>
    <definedName name="custoSUB">#REF!</definedName>
    <definedName name="CV" localSheetId="8">#REF!</definedName>
    <definedName name="CV">#REF!</definedName>
    <definedName name="cvc" localSheetId="8">#REF!</definedName>
    <definedName name="cvc">#REF!</definedName>
    <definedName name="CVDF">#N/A</definedName>
    <definedName name="cvdfdfd">#N/A</definedName>
    <definedName name="cvp1\2">#REF!</definedName>
    <definedName name="cwlksd" hidden="1">{#N/A,#N/A,FALSE,"Aging Summary";#N/A,#N/A,FALSE,"Ratio Analysis";#N/A,#N/A,FALSE,"Test 120 Day Accts";#N/A,#N/A,FALSE,"Tickmarks"}</definedName>
    <definedName name="cx">#REF!</definedName>
    <definedName name="cxp4x2">#REF!</definedName>
    <definedName name="CXRH">#N/A</definedName>
    <definedName name="d" localSheetId="8">#REF!</definedName>
    <definedName name="D" localSheetId="2">#REF!</definedName>
    <definedName name="D" localSheetId="1">#REF!</definedName>
    <definedName name="d">#REF!</definedName>
    <definedName name="d_25" localSheetId="8">#REF!</definedName>
    <definedName name="d_25">#REF!</definedName>
    <definedName name="d_4" localSheetId="2">#REF!</definedName>
    <definedName name="d_4" localSheetId="1">#REF!</definedName>
    <definedName name="d_4">#REF!</definedName>
    <definedName name="da" localSheetId="2">[9]!da</definedName>
    <definedName name="da" localSheetId="1">[9]!da</definedName>
    <definedName name="DA">#REF!</definedName>
    <definedName name="DA_10">#N/A</definedName>
    <definedName name="DA_11">#N/A</definedName>
    <definedName name="DA_12">#N/A</definedName>
    <definedName name="DA_13">#N/A</definedName>
    <definedName name="DA_14">#N/A</definedName>
    <definedName name="DA_15">#N/A</definedName>
    <definedName name="DA_16">#N/A</definedName>
    <definedName name="DA_17">#N/A</definedName>
    <definedName name="DA_18">#N/A</definedName>
    <definedName name="DA_2">#N/A</definedName>
    <definedName name="DA_5">#N/A</definedName>
    <definedName name="DA_6">#N/A</definedName>
    <definedName name="DA_7">#N/A</definedName>
    <definedName name="DA_8">#N/A</definedName>
    <definedName name="DA_9">#N/A</definedName>
    <definedName name="DAC" localSheetId="2">P.O.!Plan1</definedName>
    <definedName name="DAC" localSheetId="1">RESUMO!Plan1</definedName>
    <definedName name="DAC">P.O.!Plan1</definedName>
    <definedName name="DADA">#REF!</definedName>
    <definedName name="dadadfs">#REF!</definedName>
    <definedName name="dadinho" localSheetId="8">#REF!</definedName>
    <definedName name="dadinho" localSheetId="2">#REF!</definedName>
    <definedName name="dadinho" localSheetId="1">#REF!</definedName>
    <definedName name="dadinho">#REF!</definedName>
    <definedName name="dadinho_1" localSheetId="8">#REF!</definedName>
    <definedName name="dadinho_1">#REF!</definedName>
    <definedName name="dadinho_11" localSheetId="8">#REF!</definedName>
    <definedName name="dadinho_11" localSheetId="2">#REF!</definedName>
    <definedName name="dadinho_11" localSheetId="1">#REF!</definedName>
    <definedName name="dadinho_11">#REF!</definedName>
    <definedName name="dadinho_11_16">#REF!</definedName>
    <definedName name="dadinho_11_19" localSheetId="8">#REF!</definedName>
    <definedName name="dadinho_11_19" localSheetId="2">#REF!</definedName>
    <definedName name="dadinho_11_19" localSheetId="1">#REF!</definedName>
    <definedName name="dadinho_11_19">#REF!</definedName>
    <definedName name="dadinho_11_19_16">#REF!</definedName>
    <definedName name="dadinho_13" localSheetId="8">#REF!</definedName>
    <definedName name="dadinho_13" localSheetId="2">#REF!</definedName>
    <definedName name="dadinho_13" localSheetId="1">#REF!</definedName>
    <definedName name="dadinho_13">#REF!</definedName>
    <definedName name="dadinho_13_1" localSheetId="8">#REF!</definedName>
    <definedName name="dadinho_13_1" localSheetId="2">#REF!</definedName>
    <definedName name="dadinho_13_1" localSheetId="1">#REF!</definedName>
    <definedName name="dadinho_13_1">#REF!</definedName>
    <definedName name="dadinho_13_1_16">#REF!</definedName>
    <definedName name="dadinho_13_16">#REF!</definedName>
    <definedName name="dadinho_13_19" localSheetId="8">#REF!</definedName>
    <definedName name="dadinho_13_19" localSheetId="2">#REF!</definedName>
    <definedName name="dadinho_13_19" localSheetId="1">#REF!</definedName>
    <definedName name="dadinho_13_19">#REF!</definedName>
    <definedName name="dadinho_13_19_16">#REF!</definedName>
    <definedName name="dadinho_14">#REF!</definedName>
    <definedName name="dadinho_16">#REF!</definedName>
    <definedName name="dadinho_19" localSheetId="8">#REF!</definedName>
    <definedName name="dadinho_19" localSheetId="2">#REF!</definedName>
    <definedName name="dadinho_19" localSheetId="1">#REF!</definedName>
    <definedName name="dadinho_19">#REF!</definedName>
    <definedName name="dadinho_19_16">#REF!</definedName>
    <definedName name="dadinho_21" localSheetId="8">#REF!</definedName>
    <definedName name="dadinho_21" localSheetId="2">#REF!</definedName>
    <definedName name="dadinho_21" localSheetId="1">#REF!</definedName>
    <definedName name="dadinho_21">#REF!</definedName>
    <definedName name="dadinho_21_16">#REF!</definedName>
    <definedName name="dadinho_21_19" localSheetId="8">#REF!</definedName>
    <definedName name="dadinho_21_19" localSheetId="2">#REF!</definedName>
    <definedName name="dadinho_21_19" localSheetId="1">#REF!</definedName>
    <definedName name="dadinho_21_19">#REF!</definedName>
    <definedName name="dadinho_21_19_16">#REF!</definedName>
    <definedName name="dadinho_26">#REF!</definedName>
    <definedName name="dadinho_28">#REF!</definedName>
    <definedName name="dadinho_29" localSheetId="8">#REF!</definedName>
    <definedName name="dadinho_29">#REF!</definedName>
    <definedName name="dadinho_31" localSheetId="8">#REF!</definedName>
    <definedName name="dadinho_31">#REF!</definedName>
    <definedName name="dadinho_50">#N/A</definedName>
    <definedName name="dadinho_50_1" localSheetId="8">#REF!</definedName>
    <definedName name="dadinho_50_1">#REF!</definedName>
    <definedName name="dadinho_6" localSheetId="2">#REF!</definedName>
    <definedName name="dadinho_6" localSheetId="1">#REF!</definedName>
    <definedName name="dadinho_6">#REF!</definedName>
    <definedName name="dadinho_7" localSheetId="8">#REF!</definedName>
    <definedName name="dadinho_7" localSheetId="2">#REF!</definedName>
    <definedName name="dadinho_7" localSheetId="1">#REF!</definedName>
    <definedName name="dadinho_7">#REF!</definedName>
    <definedName name="dadinho_8" localSheetId="8">#REF!</definedName>
    <definedName name="dadinho_8" localSheetId="2">#REF!</definedName>
    <definedName name="dadinho_8" localSheetId="1">#REF!</definedName>
    <definedName name="dadinho_8">#REF!</definedName>
    <definedName name="dadinho_8_16">#REF!</definedName>
    <definedName name="dadinho_9" localSheetId="8">#REF!</definedName>
    <definedName name="dadinho_9" localSheetId="2">#REF!</definedName>
    <definedName name="dadinho_9" localSheetId="1">#REF!</definedName>
    <definedName name="dadinho_9">#REF!</definedName>
    <definedName name="dadinho_9_16">#REF!</definedName>
    <definedName name="Dados" localSheetId="8" hidden="1">#REF!</definedName>
    <definedName name="DADOS" localSheetId="2">#REF!</definedName>
    <definedName name="DADOS" localSheetId="1">#REF!</definedName>
    <definedName name="DADOS">#REF!</definedName>
    <definedName name="DADOS_1" localSheetId="8">#REF!</definedName>
    <definedName name="DADOS_1">#REF!</definedName>
    <definedName name="DADOS_11" localSheetId="8">#REF!</definedName>
    <definedName name="DADOS_11" localSheetId="2">#REF!</definedName>
    <definedName name="DADOS_11" localSheetId="1">#REF!</definedName>
    <definedName name="DADOS_11">#REF!</definedName>
    <definedName name="DADOS_11_16">#REF!</definedName>
    <definedName name="DADOS_11_19" localSheetId="8">#REF!</definedName>
    <definedName name="DADOS_11_19" localSheetId="2">#REF!</definedName>
    <definedName name="DADOS_11_19" localSheetId="1">#REF!</definedName>
    <definedName name="DADOS_11_19">#REF!</definedName>
    <definedName name="DADOS_11_19_16">#REF!</definedName>
    <definedName name="DADOS_13" localSheetId="8">#REF!</definedName>
    <definedName name="DADOS_13" localSheetId="2">#REF!</definedName>
    <definedName name="DADOS_13" localSheetId="1">#REF!</definedName>
    <definedName name="DADOS_13">#REF!</definedName>
    <definedName name="DADOS_13_1" localSheetId="8">#REF!</definedName>
    <definedName name="DADOS_13_1" localSheetId="2">#REF!</definedName>
    <definedName name="DADOS_13_1" localSheetId="1">#REF!</definedName>
    <definedName name="DADOS_13_1">#REF!</definedName>
    <definedName name="DADOS_13_1_16">#REF!</definedName>
    <definedName name="DADOS_13_16">#REF!</definedName>
    <definedName name="DADOS_13_19" localSheetId="8">#REF!</definedName>
    <definedName name="DADOS_13_19" localSheetId="2">#REF!</definedName>
    <definedName name="DADOS_13_19" localSheetId="1">#REF!</definedName>
    <definedName name="DADOS_13_19">#REF!</definedName>
    <definedName name="DADOS_13_19_16">#REF!</definedName>
    <definedName name="DADOS_14" localSheetId="8">#REF!</definedName>
    <definedName name="DADOS_14" localSheetId="2">#REF!</definedName>
    <definedName name="DADOS_14" localSheetId="1">#REF!</definedName>
    <definedName name="DADOS_14">#REF!</definedName>
    <definedName name="DADOS_14_16">#REF!</definedName>
    <definedName name="DADOS_14_19" localSheetId="8">#REF!</definedName>
    <definedName name="DADOS_14_19" localSheetId="2">#REF!</definedName>
    <definedName name="DADOS_14_19" localSheetId="1">#REF!</definedName>
    <definedName name="DADOS_14_19">#REF!</definedName>
    <definedName name="DADOS_14_19_16">#REF!</definedName>
    <definedName name="DADOS_15" localSheetId="8">#REF!</definedName>
    <definedName name="DADOS_15" localSheetId="2">#REF!</definedName>
    <definedName name="DADOS_15" localSheetId="1">#REF!</definedName>
    <definedName name="DADOS_15">#REF!</definedName>
    <definedName name="DADOS_15_16">#REF!</definedName>
    <definedName name="DADOS_15_19" localSheetId="8">#REF!</definedName>
    <definedName name="DADOS_15_19" localSheetId="2">#REF!</definedName>
    <definedName name="DADOS_15_19" localSheetId="1">#REF!</definedName>
    <definedName name="DADOS_15_19">#REF!</definedName>
    <definedName name="DADOS_15_19_16">#REF!</definedName>
    <definedName name="DADOS_16" localSheetId="8">#REF!</definedName>
    <definedName name="DADOS_16" localSheetId="2">#REF!</definedName>
    <definedName name="DADOS_16" localSheetId="1">#REF!</definedName>
    <definedName name="DADOS_16">#REF!</definedName>
    <definedName name="DADOS_16_1">#REF!</definedName>
    <definedName name="DADOS_16_16">#REF!</definedName>
    <definedName name="DADOS_16_19" localSheetId="8">#REF!</definedName>
    <definedName name="DADOS_16_19" localSheetId="2">#REF!</definedName>
    <definedName name="DADOS_16_19" localSheetId="1">#REF!</definedName>
    <definedName name="DADOS_16_19">#REF!</definedName>
    <definedName name="DADOS_16_19_16">#REF!</definedName>
    <definedName name="DADOS_19" localSheetId="8">#REF!</definedName>
    <definedName name="DADOS_19" localSheetId="2">#REF!</definedName>
    <definedName name="DADOS_19" localSheetId="1">#REF!</definedName>
    <definedName name="DADOS_19">#REF!</definedName>
    <definedName name="DADOS_19_1" localSheetId="8">#REF!</definedName>
    <definedName name="DADOS_19_1" localSheetId="2">#REF!</definedName>
    <definedName name="DADOS_19_1" localSheetId="1">#REF!</definedName>
    <definedName name="DADOS_19_1">#REF!</definedName>
    <definedName name="DADOS_19_1_16">#REF!</definedName>
    <definedName name="DADOS_19_16">#REF!</definedName>
    <definedName name="DADOS_2">#REF!</definedName>
    <definedName name="DADOS_2_16">#REF!</definedName>
    <definedName name="DADOS_21" localSheetId="8">#REF!</definedName>
    <definedName name="DADOS_21" localSheetId="2">#REF!</definedName>
    <definedName name="DADOS_21" localSheetId="1">#REF!</definedName>
    <definedName name="DADOS_21">#REF!</definedName>
    <definedName name="DADOS_21_16">#REF!</definedName>
    <definedName name="DADOS_21_19" localSheetId="8">#REF!</definedName>
    <definedName name="DADOS_21_19" localSheetId="2">#REF!</definedName>
    <definedName name="DADOS_21_19" localSheetId="1">#REF!</definedName>
    <definedName name="DADOS_21_19">#REF!</definedName>
    <definedName name="DADOS_21_19_16">#REF!</definedName>
    <definedName name="DADOS_26">#REF!</definedName>
    <definedName name="DADOS_28">#REF!</definedName>
    <definedName name="DADOS_29" localSheetId="8">#REF!</definedName>
    <definedName name="DADOS_29">#REF!</definedName>
    <definedName name="DADOS_3">#REF!</definedName>
    <definedName name="DADOS_3_1">#REF!</definedName>
    <definedName name="DADOS_3_16">#REF!</definedName>
    <definedName name="DADOS_31" localSheetId="8">#REF!</definedName>
    <definedName name="DADOS_31">#REF!</definedName>
    <definedName name="DADOS_4">#REF!</definedName>
    <definedName name="DADOS_4_1">#REF!</definedName>
    <definedName name="DADOS_4_16">#REF!</definedName>
    <definedName name="DADOS_50">#N/A</definedName>
    <definedName name="DADOS_50_1" localSheetId="8">#REF!</definedName>
    <definedName name="DADOS_50_1">#REF!</definedName>
    <definedName name="DADOS_6" localSheetId="2">#REF!</definedName>
    <definedName name="DADOS_6" localSheetId="1">#REF!</definedName>
    <definedName name="DADOS_6">#REF!</definedName>
    <definedName name="DADOS_7" localSheetId="8">#REF!</definedName>
    <definedName name="DADOS_7" localSheetId="2">#REF!</definedName>
    <definedName name="DADOS_7" localSheetId="1">#REF!</definedName>
    <definedName name="DADOS_7">#REF!</definedName>
    <definedName name="DADOS_8" localSheetId="8">#REF!</definedName>
    <definedName name="DADOS_8" localSheetId="2">#REF!</definedName>
    <definedName name="DADOS_8" localSheetId="1">#REF!</definedName>
    <definedName name="DADOS_8">#REF!</definedName>
    <definedName name="DADOS_8_16">#REF!</definedName>
    <definedName name="DADOS_9" localSheetId="8">#REF!</definedName>
    <definedName name="DADOS_9" localSheetId="2">#REF!</definedName>
    <definedName name="DADOS_9" localSheetId="1">#REF!</definedName>
    <definedName name="DADOS_9">#REF!</definedName>
    <definedName name="DADOS_9_16">#REF!</definedName>
    <definedName name="Dados_Britados" localSheetId="2">#REF!</definedName>
    <definedName name="Dados_Britados" localSheetId="1">#REF!</definedName>
    <definedName name="Dados_Britados">#REF!</definedName>
    <definedName name="Dados_MASSA" localSheetId="2">#REF!</definedName>
    <definedName name="Dados_MASSA" localSheetId="1">#REF!</definedName>
    <definedName name="Dados_MASSA">#REF!</definedName>
    <definedName name="Dados_Primário" localSheetId="8">#REF!</definedName>
    <definedName name="Dados_Primário">#REF!</definedName>
    <definedName name="DADOS_Rebritagem" localSheetId="2">#REF!</definedName>
    <definedName name="DADOS_Rebritagem" localSheetId="1">#REF!</definedName>
    <definedName name="DADOS_Rebritagem">#REF!</definedName>
    <definedName name="DADOS1" localSheetId="2">#REF!</definedName>
    <definedName name="DADOS1" localSheetId="1">#REF!</definedName>
    <definedName name="DADOS1">#REF!</definedName>
    <definedName name="dadosed" localSheetId="2">#REF!</definedName>
    <definedName name="dadosed" localSheetId="1">#REF!</definedName>
    <definedName name="dadosed">#REF!</definedName>
    <definedName name="DAER1" localSheetId="12" hidden="1">{#N/A,#N/A,TRUE,"Serviços"}</definedName>
    <definedName name="DAER1" localSheetId="6" hidden="1">{#N/A,#N/A,TRUE,"Serviços"}</definedName>
    <definedName name="DAER1" localSheetId="8" hidden="1">{#N/A,#N/A,TRUE,"Serviços"}</definedName>
    <definedName name="DAER1" localSheetId="5" hidden="1">{#N/A,#N/A,TRUE,"Serviços"}</definedName>
    <definedName name="DAER1" localSheetId="2">{#N/A,#N/A,TRUE,"Serviços"}</definedName>
    <definedName name="DAER1" localSheetId="1">{#N/A,#N/A,TRUE,"Serviços"}</definedName>
    <definedName name="DAER1">{#N/A,#N/A,TRUE,"Serviços"}</definedName>
    <definedName name="DAER11" localSheetId="12" hidden="1">{#N/A,#N/A,TRUE,"Serviços"}</definedName>
    <definedName name="DAER11" localSheetId="6" hidden="1">{#N/A,#N/A,TRUE,"Serviços"}</definedName>
    <definedName name="DAER11" localSheetId="8" hidden="1">{#N/A,#N/A,TRUE,"Serviços"}</definedName>
    <definedName name="DAER11" localSheetId="5" hidden="1">{#N/A,#N/A,TRUE,"Serviços"}</definedName>
    <definedName name="DAER11" localSheetId="2">{#N/A,#N/A,TRUE,"Serviços"}</definedName>
    <definedName name="DAER11" localSheetId="1">{#N/A,#N/A,TRUE,"Serviços"}</definedName>
    <definedName name="DAER11">{#N/A,#N/A,TRUE,"Serviços"}</definedName>
    <definedName name="danil" localSheetId="2">#REF!</definedName>
    <definedName name="danil" localSheetId="1">#REF!</definedName>
    <definedName name="danil">#REF!</definedName>
    <definedName name="DAR" localSheetId="2">#REF!</definedName>
    <definedName name="DAR" localSheetId="1">#REF!</definedName>
    <definedName name="DAR">#REF!</definedName>
    <definedName name="DAREIA">#REF!</definedName>
    <definedName name="dasd" localSheetId="8">#REF!</definedName>
    <definedName name="dasd">#REF!</definedName>
    <definedName name="DASDFA">#N/A</definedName>
    <definedName name="dat" localSheetId="2">#REF!</definedName>
    <definedName name="dat" localSheetId="1">#REF!</definedName>
    <definedName name="dat">#REF!</definedName>
    <definedName name="Data" localSheetId="8">#REF!</definedName>
    <definedName name="Data">#REF!</definedName>
    <definedName name="DATA_1" localSheetId="8">#REF!</definedName>
    <definedName name="DATA_1">#REF!</definedName>
    <definedName name="DATA_14">#N/A</definedName>
    <definedName name="DATA_7">#N/A</definedName>
    <definedName name="DATA_7_1" localSheetId="8">#REF!</definedName>
    <definedName name="DATA_7_1">#REF!</definedName>
    <definedName name="DATA_7_14">#N/A</definedName>
    <definedName name="DATA_AT">#REF!</definedName>
    <definedName name="DATA_BASE">#REF!</definedName>
    <definedName name="Data_de_Inicio">#REF!</definedName>
    <definedName name="DATA_ENTREGA">#REF!</definedName>
    <definedName name="Data_Fecha">#REF!</definedName>
    <definedName name="Data_Final" localSheetId="8">#REF!</definedName>
    <definedName name="Data_Final" localSheetId="2">#REF!</definedName>
    <definedName name="Data_Final" localSheetId="1">#REF!</definedName>
    <definedName name="Data_Final">#REF!</definedName>
    <definedName name="Data_Final_2">#N/A</definedName>
    <definedName name="Data_Final_25" localSheetId="8">#REF!</definedName>
    <definedName name="Data_Final_25">#REF!</definedName>
    <definedName name="Data_Final_4" localSheetId="2">#REF!</definedName>
    <definedName name="Data_Final_4" localSheetId="1">#REF!</definedName>
    <definedName name="Data_Final_4">#REF!</definedName>
    <definedName name="Data_Finall" localSheetId="2">#REF!</definedName>
    <definedName name="Data_Finall" localSheetId="1">#REF!</definedName>
    <definedName name="Data_Finall">#REF!</definedName>
    <definedName name="Data_Início" localSheetId="8">#REF!</definedName>
    <definedName name="Data_Início" localSheetId="2">#REF!</definedName>
    <definedName name="Data_Início" localSheetId="1">#REF!</definedName>
    <definedName name="Data_Início">#REF!</definedName>
    <definedName name="Data_Início_2">#N/A</definedName>
    <definedName name="Data_Início_25" localSheetId="8">#REF!</definedName>
    <definedName name="Data_Início_25">#REF!</definedName>
    <definedName name="Data_Início_4" localSheetId="2">#REF!</definedName>
    <definedName name="Data_Início_4" localSheetId="1">#REF!</definedName>
    <definedName name="Data_Início_4">#REF!</definedName>
    <definedName name="Data_Inícioo" localSheetId="2">#REF!</definedName>
    <definedName name="Data_Inícioo" localSheetId="1">#REF!</definedName>
    <definedName name="Data_Inícioo">#REF!</definedName>
    <definedName name="DATA_M">#REF!</definedName>
    <definedName name="data_med">#REF!</definedName>
    <definedName name="DATA_NF">#REF!</definedName>
    <definedName name="Data_Termino_Previsto">#REF!</definedName>
    <definedName name="DATA1">#REF!</definedName>
    <definedName name="database" localSheetId="8">#REF!</definedName>
    <definedName name="Database" localSheetId="2">#REF!</definedName>
    <definedName name="Database" localSheetId="1">#REF!</definedName>
    <definedName name="Database">#REF!</definedName>
    <definedName name="database_1" localSheetId="8">#REF!</definedName>
    <definedName name="database_1">#REF!</definedName>
    <definedName name="database1" localSheetId="2">#REF!</definedName>
    <definedName name="database1" localSheetId="1">#REF!</definedName>
    <definedName name="database1">#REF!</definedName>
    <definedName name="database2" localSheetId="8">#REF!</definedName>
    <definedName name="database2" localSheetId="2">#REF!</definedName>
    <definedName name="database2" localSheetId="1">#REF!</definedName>
    <definedName name="database2">#REF!</definedName>
    <definedName name="DATABASE20" localSheetId="2">#REF!</definedName>
    <definedName name="DATABASE20" localSheetId="1">#REF!</definedName>
    <definedName name="DATABASE20">#REF!</definedName>
    <definedName name="database234" localSheetId="2">#REF!</definedName>
    <definedName name="database234" localSheetId="1">#REF!</definedName>
    <definedName name="database234">#REF!</definedName>
    <definedName name="database9" localSheetId="2">#REF!</definedName>
    <definedName name="database9" localSheetId="1">#REF!</definedName>
    <definedName name="database9">#REF!</definedName>
    <definedName name="database9_2">#N/A</definedName>
    <definedName name="Databases">#REF!</definedName>
    <definedName name="dataextenso">#REF!</definedName>
    <definedName name="DATAI">#REF!</definedName>
    <definedName name="DataMedicao">#REF!</definedName>
    <definedName name="DATAMEDIÇÃO">#REF!</definedName>
    <definedName name="DATMODELE" localSheetId="8">#REF!</definedName>
    <definedName name="DATMODELE">#REF!</definedName>
    <definedName name="DATMODMEC" localSheetId="8">#REF!</definedName>
    <definedName name="DATMODMEC">#REF!</definedName>
    <definedName name="DATTML" localSheetId="8">#REF!</definedName>
    <definedName name="DATTML">#REF!</definedName>
    <definedName name="daV" localSheetId="1">daV</definedName>
    <definedName name="daV">RESUMO!daV</definedName>
    <definedName name="daVIDSON" localSheetId="1">daVIDSON</definedName>
    <definedName name="daVIDSON">RESUMO!daVIDSON</definedName>
    <definedName name="dawdw" hidden="1">{#N/A,#N/A,TRUE,"Serviços"}</definedName>
    <definedName name="DB">#REF!</definedName>
    <definedName name="DBII" localSheetId="2">#REF!</definedName>
    <definedName name="DBII" localSheetId="1">#REF!</definedName>
    <definedName name="DBII">#REF!</definedName>
    <definedName name="DBRITA1">#REF!</definedName>
    <definedName name="DBU" localSheetId="2">#REF!</definedName>
    <definedName name="DBU" localSheetId="1">#REF!</definedName>
    <definedName name="DBU">#REF!</definedName>
    <definedName name="DCA" localSheetId="2">#REF!</definedName>
    <definedName name="DCA" localSheetId="1">#REF!</definedName>
    <definedName name="DCA">#REF!</definedName>
    <definedName name="DCAN" localSheetId="2">#REF!</definedName>
    <definedName name="DCAN" localSheetId="1">#REF!</definedName>
    <definedName name="DCAN">#REF!</definedName>
    <definedName name="DCANT">#REF!</definedName>
    <definedName name="DCAW" localSheetId="2">#REF!</definedName>
    <definedName name="DCAW" localSheetId="1">#REF!</definedName>
    <definedName name="DCAW">#REF!</definedName>
    <definedName name="DCC" localSheetId="2">#REF!</definedName>
    <definedName name="DCC" localSheetId="1">#REF!</definedName>
    <definedName name="DCC">#REF!</definedName>
    <definedName name="DCFVDSVEBV">#N/A</definedName>
    <definedName name="DCSAFSAD" localSheetId="2">P.O.!Plan1</definedName>
    <definedName name="DCSAFSAD" localSheetId="1">RESUMO!Plan1</definedName>
    <definedName name="DCSAFSAD">P.O.!Plan1</definedName>
    <definedName name="DCSAFSAD_10">#N/A</definedName>
    <definedName name="DCSAFSAD_11">#N/A</definedName>
    <definedName name="DCSAFSAD_12">#N/A</definedName>
    <definedName name="DCSAFSAD_13">#N/A</definedName>
    <definedName name="DCSAFSAD_14">#N/A</definedName>
    <definedName name="DCSAFSAD_15">#N/A</definedName>
    <definedName name="DCSAFSAD_16">#N/A</definedName>
    <definedName name="DCSAFSAD_17">#N/A</definedName>
    <definedName name="DCSAFSAD_18">#N/A</definedName>
    <definedName name="DCSAFSAD_2">#N/A</definedName>
    <definedName name="DCSAFSAD_5">#N/A</definedName>
    <definedName name="DCSAFSAD_6">#N/A</definedName>
    <definedName name="DCSAFSAD_7">#N/A</definedName>
    <definedName name="DCSAFSAD_8">#N/A</definedName>
    <definedName name="DCSAFSAD_9">#N/A</definedName>
    <definedName name="DD" localSheetId="8">#REF!</definedName>
    <definedName name="dd" localSheetId="2">#REF!</definedName>
    <definedName name="dd" localSheetId="1">#REF!</definedName>
    <definedName name="dd">#REF!</definedName>
    <definedName name="DDD" hidden="1">{"'PXR_6500'!$A$1:$I$124"}</definedName>
    <definedName name="DDDD">#N/A</definedName>
    <definedName name="DDDDD" localSheetId="2">P.O.!Plan1</definedName>
    <definedName name="DDDDD" localSheetId="1">RESUMO!Plan1</definedName>
    <definedName name="DDDDD">P.O.!Plan1</definedName>
    <definedName name="DDDDDD" localSheetId="2">P.O.!Plan1</definedName>
    <definedName name="DDDDDD" localSheetId="1">RESUMO!Plan1</definedName>
    <definedName name="DDDDDD">P.O.!Plan1</definedName>
    <definedName name="ddddddd" localSheetId="8">'Mapa+Binômio'!database</definedName>
    <definedName name="DDDDDDD" localSheetId="2">#REF!</definedName>
    <definedName name="DDDDDDD" localSheetId="1">#REF!</definedName>
    <definedName name="DDDDDDD">#REF!</definedName>
    <definedName name="dddddddddd">#N/A</definedName>
    <definedName name="ddddddddddd">#REF!</definedName>
    <definedName name="DDDDDSAR">#N/A</definedName>
    <definedName name="dddf">#N/A</definedName>
    <definedName name="ddere" localSheetId="8" hidden="1">{#N/A,#N/A,FALSE,"MO (2)"}</definedName>
    <definedName name="ddere" hidden="1">{#N/A,#N/A,FALSE,"MO (2)"}</definedName>
    <definedName name="ddff">#N/A</definedName>
    <definedName name="DDGDGVD">#N/A</definedName>
    <definedName name="DE_km">#REF!</definedName>
    <definedName name="deb" localSheetId="8" hidden="1">#REF!</definedName>
    <definedName name="deb" hidden="1">#REF!</definedName>
    <definedName name="DECANEL">#REF!</definedName>
    <definedName name="DECOFIN" localSheetId="2">P.O.!Plan1</definedName>
    <definedName name="DECOFIN" localSheetId="1">RESUMO!Plan1</definedName>
    <definedName name="DECOFIN">P.O.!Plan1</definedName>
    <definedName name="DECOFIN_10">#N/A</definedName>
    <definedName name="DECOFIN_11">#N/A</definedName>
    <definedName name="DECOFIN_12">#N/A</definedName>
    <definedName name="DECOFIN_13">#N/A</definedName>
    <definedName name="DECOFIN_14">#N/A</definedName>
    <definedName name="DECOFIN_15">#N/A</definedName>
    <definedName name="DECOFIN_16">#N/A</definedName>
    <definedName name="DECOFIN_17">#N/A</definedName>
    <definedName name="DECOFIN_18">#N/A</definedName>
    <definedName name="DECOFIN_2">#N/A</definedName>
    <definedName name="DECOFIN_5">#N/A</definedName>
    <definedName name="DECOFIN_6">#N/A</definedName>
    <definedName name="DECOFIN_7">#N/A</definedName>
    <definedName name="DECOFIN_8">#N/A</definedName>
    <definedName name="DECOFIN_9">#N/A</definedName>
    <definedName name="deeee">#REF!</definedName>
    <definedName name="DEER">#REF!</definedName>
    <definedName name="DEF_I_U_Q_ATUAL">NA()</definedName>
    <definedName name="DEF_ITEM_ATUAL">NA()</definedName>
    <definedName name="defensa" localSheetId="8">'Mapa+Binômio'!ddddddd</definedName>
    <definedName name="defensa" localSheetId="2">[9]!defensa</definedName>
    <definedName name="defensa" localSheetId="1">[9]!defensa</definedName>
    <definedName name="defensa">[9]!defensa</definedName>
    <definedName name="DEFENSA1" localSheetId="8">#REF!</definedName>
    <definedName name="DEFENSA1">#REF!</definedName>
    <definedName name="Defensalde">#REF!</definedName>
    <definedName name="defensas" localSheetId="8" hidden="1">#REF!</definedName>
    <definedName name="defensas" hidden="1">#REF!</definedName>
    <definedName name="DEFINE_COMECO">NA()</definedName>
    <definedName name="DEFINE_Q_ATUAL">NA()</definedName>
    <definedName name="DEFINE_RANGE">NA()</definedName>
    <definedName name="DEFINE_U_ATUAL">NA()</definedName>
    <definedName name="DEFLATOR" localSheetId="8">#REF!</definedName>
    <definedName name="DEFLATOR">#REF!</definedName>
    <definedName name="DEFOFO">#REF!</definedName>
    <definedName name="DEFOFO100">#REF!</definedName>
    <definedName name="DEFOFO150">#REF!</definedName>
    <definedName name="DEFOFO200">#REF!</definedName>
    <definedName name="DEFOFO250">#REF!</definedName>
    <definedName name="DEFOFO300">#REF!</definedName>
    <definedName name="DEL_LINHA">NA()</definedName>
    <definedName name="dele">#REF!</definedName>
    <definedName name="Demol">#REF!</definedName>
    <definedName name="DEMOLIÇÃO">#REF!</definedName>
    <definedName name="Demonstrativo" localSheetId="8">#REF!</definedName>
    <definedName name="Demonstrativo">#REF!</definedName>
    <definedName name="Demonstrativo_1" localSheetId="8">#REF!</definedName>
    <definedName name="Demonstrativo_1">#REF!</definedName>
    <definedName name="Demonstrativo_2" localSheetId="8">#REF!</definedName>
    <definedName name="Demonstrativo_2">#REF!</definedName>
    <definedName name="Demonstrativo_3" localSheetId="8">#REF!</definedName>
    <definedName name="Demonstrativo_3">#REF!</definedName>
    <definedName name="DEMONSTRATIVO_DO_RESULTADO_GERENCIAL___DGR" localSheetId="8">#REF!</definedName>
    <definedName name="DEMONSTRATIVO_DO_RESULTADO_GERENCIAL___DGR" localSheetId="2">#REF!</definedName>
    <definedName name="DEMONSTRATIVO_DO_RESULTADO_GERENCIAL___DGR" localSheetId="1">#REF!</definedName>
    <definedName name="DEMONSTRATIVO_DO_RESULTADO_GERENCIAL___DGR">#REF!</definedName>
    <definedName name="DENBRITA">#REF!</definedName>
    <definedName name="DENMBUF">#REF!</definedName>
    <definedName name="Denominação" localSheetId="8">#REF!</definedName>
    <definedName name="Denominação" localSheetId="2">#REF!</definedName>
    <definedName name="Denominação" localSheetId="1">#REF!</definedName>
    <definedName name="Denominação">#REF!</definedName>
    <definedName name="densidade">#REF!</definedName>
    <definedName name="densidade_cap" localSheetId="8">#REF!</definedName>
    <definedName name="densidade_cap">#REF!</definedName>
    <definedName name="Densidades" localSheetId="8">#REF!</definedName>
    <definedName name="Densidades" localSheetId="2">#REF!</definedName>
    <definedName name="Densidades" localSheetId="1">#REF!</definedName>
    <definedName name="Densidades">#REF!</definedName>
    <definedName name="DEP">#REF!</definedName>
    <definedName name="depreci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QUIP" localSheetId="8">#REF!</definedName>
    <definedName name="DEQUIP" localSheetId="2">#REF!</definedName>
    <definedName name="DEQUIP" localSheetId="1">#REF!</definedName>
    <definedName name="DEQUIP">#REF!</definedName>
    <definedName name="DEQUIP_1" localSheetId="8">#REF!</definedName>
    <definedName name="DEQUIP_1">#REF!</definedName>
    <definedName name="DEQUIP_25" localSheetId="8">#REF!</definedName>
    <definedName name="DEQUIP_25">#REF!</definedName>
    <definedName name="DER" localSheetId="8">#REF!</definedName>
    <definedName name="DER">#REF!</definedName>
    <definedName name="derd">#N/A</definedName>
    <definedName name="des" localSheetId="2">P.O.!Plan1</definedName>
    <definedName name="des" localSheetId="1">RESUMO!Plan1</definedName>
    <definedName name="des">P.O.!Plan1</definedName>
    <definedName name="DES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ESBU">#REF!</definedName>
    <definedName name="DESBUEIRO">#REF!</definedName>
    <definedName name="DESBUMA">#REF!</definedName>
    <definedName name="DESBUTA">#REF!</definedName>
    <definedName name="desc" localSheetId="8">#REF!</definedName>
    <definedName name="desc">#REF!</definedName>
    <definedName name="DescAux">#N/A</definedName>
    <definedName name="DESCIDA">#REF!</definedName>
    <definedName name="descobrir" hidden="1">{#N/A,#N/A,FALSE,"Cronograma";#N/A,#N/A,FALSE,"Cronogr. 2"}</definedName>
    <definedName name="descobrir1"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2"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3" hidden="1">{#N/A,#N/A,FALSE,"Cronograma";#N/A,#N/A,FALSE,"Cronogr. 2"}</definedName>
    <definedName name="descobrir4" hidden="1">{#N/A,#N/A,FALSE,"FASE1";#N/A,#N/A,FALSE,"FASE2";#N/A,#N/A,FALSE,"FASE3";#N/A,#N/A,FALSE,"FASE4";#N/A,#N/A,FALSE,"FASE5";#N/A,#N/A,FALSE,"FASE6";#N/A,#N/A,FALSE,"FASE7";#N/A,#N/A,FALSE,"FASE8";#N/A,#N/A,FALSE,"FASE9";#N/A,#N/A,FALSE,"FASE10";#N/A,#N/A,FALSE,"EQUIPAMENTOS";#N/A,#N/A,FALSE,"MOI";#N/A,#N/A,FALSE,"CANTEIRO";#N/A,#N/A,FALSE,"TERCEIROS";#N/A,#N/A,FALSE,"DCO";#N/A,#N/A,FALSE,"RESUMO"}</definedName>
    <definedName name="desconto" localSheetId="8">#REF!</definedName>
    <definedName name="desconto">#REF!</definedName>
    <definedName name="desconto_11" localSheetId="8">#REF!</definedName>
    <definedName name="desconto_11">#REF!</definedName>
    <definedName name="desconto_12" localSheetId="8">#REF!</definedName>
    <definedName name="desconto_12">#REF!</definedName>
    <definedName name="desconto_13" localSheetId="8">#REF!</definedName>
    <definedName name="desconto_13">#REF!</definedName>
    <definedName name="desconto_15" localSheetId="8">#REF!</definedName>
    <definedName name="desconto_15">#REF!</definedName>
    <definedName name="desconto_16" localSheetId="8">#REF!</definedName>
    <definedName name="desconto_16">#REF!</definedName>
    <definedName name="desconto_17" localSheetId="8">#REF!</definedName>
    <definedName name="desconto_17">#REF!</definedName>
    <definedName name="desconto_19" localSheetId="8">#REF!</definedName>
    <definedName name="desconto_19">#REF!</definedName>
    <definedName name="desconto_2" localSheetId="8">#REF!</definedName>
    <definedName name="desconto_2">#REF!</definedName>
    <definedName name="desconto_28" localSheetId="8">#REF!</definedName>
    <definedName name="desconto_28">#REF!</definedName>
    <definedName name="desconto_3" localSheetId="8">#REF!</definedName>
    <definedName name="desconto_3">#REF!</definedName>
    <definedName name="desconto_4" localSheetId="8">#REF!</definedName>
    <definedName name="desconto_4">#REF!</definedName>
    <definedName name="desconto_7" localSheetId="8">#REF!</definedName>
    <definedName name="desconto_7">#REF!</definedName>
    <definedName name="desconto_9" localSheetId="8">#REF!</definedName>
    <definedName name="desconto_9">#REF!</definedName>
    <definedName name="desconto2" localSheetId="8">#REF!</definedName>
    <definedName name="desconto2">#REF!</definedName>
    <definedName name="desconto2_11" localSheetId="8">#REF!</definedName>
    <definedName name="desconto2_11">#REF!</definedName>
    <definedName name="desconto2_12" localSheetId="8">#REF!</definedName>
    <definedName name="desconto2_12">#REF!</definedName>
    <definedName name="desconto2_13" localSheetId="8">#REF!</definedName>
    <definedName name="desconto2_13">#REF!</definedName>
    <definedName name="desconto2_15" localSheetId="8">#REF!</definedName>
    <definedName name="desconto2_15">#REF!</definedName>
    <definedName name="desconto2_16" localSheetId="8">#REF!</definedName>
    <definedName name="desconto2_16">#REF!</definedName>
    <definedName name="desconto2_17" localSheetId="8">#REF!</definedName>
    <definedName name="desconto2_17">#REF!</definedName>
    <definedName name="desconto2_19" localSheetId="8">#REF!</definedName>
    <definedName name="desconto2_19">#REF!</definedName>
    <definedName name="desconto2_2" localSheetId="8">#REF!</definedName>
    <definedName name="desconto2_2">#REF!</definedName>
    <definedName name="desconto2_28" localSheetId="8">#REF!</definedName>
    <definedName name="desconto2_28">#REF!</definedName>
    <definedName name="desconto2_3" localSheetId="8">#REF!</definedName>
    <definedName name="desconto2_3">#REF!</definedName>
    <definedName name="desconto2_4" localSheetId="8">#REF!</definedName>
    <definedName name="desconto2_4">#REF!</definedName>
    <definedName name="desconto2_7" localSheetId="8">#REF!</definedName>
    <definedName name="desconto2_7">#REF!</definedName>
    <definedName name="desconto2_9" localSheetId="8">#REF!</definedName>
    <definedName name="desconto2_9">#REF!</definedName>
    <definedName name="Descontos" localSheetId="2">P.O.!Plan1</definedName>
    <definedName name="Descontos" localSheetId="1">RESUMO!Plan1</definedName>
    <definedName name="Descontos">P.O.!Plan1</definedName>
    <definedName name="descricao" localSheetId="8">#REF!</definedName>
    <definedName name="descricao" localSheetId="2">#REF!</definedName>
    <definedName name="descricao" localSheetId="1">#REF!</definedName>
    <definedName name="descricao">#REF!</definedName>
    <definedName name="DESCRIÇÃO" localSheetId="2">#REF!</definedName>
    <definedName name="DESCRIÇÃO" localSheetId="1">#REF!</definedName>
    <definedName name="DESCRIÇÃO">#REF!</definedName>
    <definedName name="DESCRICAO_OBRA">#REF!</definedName>
    <definedName name="DESCRIÇÃO_serviço" localSheetId="8">OFFSET(#REF!,0,0,COUNTA(#REF!),1)</definedName>
    <definedName name="DESCRIÇÃO_serviço">OFFSET(#REF!,0,0,COUNTA(#REF!),1)</definedName>
    <definedName name="DESCRITIVO1" localSheetId="8">#REF!</definedName>
    <definedName name="DESCRITIVO1" localSheetId="2">#REF!</definedName>
    <definedName name="DESCRITIVO1" localSheetId="1">#REF!</definedName>
    <definedName name="DESCRITIVO1">#REF!</definedName>
    <definedName name="DesfazerLimpar">#N/A</definedName>
    <definedName name="DESFORMA">#REF!</definedName>
    <definedName name="DESM">#REF!</definedName>
    <definedName name="deso">#REF!</definedName>
    <definedName name="DESOBBUE">#REF!</definedName>
    <definedName name="DesobBueiros">#REF!</definedName>
    <definedName name="DESOBSTR">#REF!</definedName>
    <definedName name="DESOBSTRBUEIRO">#REF!</definedName>
    <definedName name="DESP.INDIRETAS" localSheetId="8">'Mapa+Binômio'!placas</definedName>
    <definedName name="DESP.INDIRETAS" localSheetId="2">P.O.!Plan1</definedName>
    <definedName name="DESP.INDIRETAS" localSheetId="1">RESUMO!Plan1</definedName>
    <definedName name="DESP.INDIRETAS">P.O.!Plan1</definedName>
    <definedName name="DESP.INDIRETAS_10">#N/A</definedName>
    <definedName name="DESP.INDIRETAS_11">#N/A</definedName>
    <definedName name="DESP.INDIRETAS_12">#N/A</definedName>
    <definedName name="DESP.INDIRETAS_13">#N/A</definedName>
    <definedName name="DESP.INDIRETAS_14">#N/A</definedName>
    <definedName name="DESP.INDIRETAS_15">#N/A</definedName>
    <definedName name="DESP.INDIRETAS_16">#N/A</definedName>
    <definedName name="DESP.INDIRETAS_17">#N/A</definedName>
    <definedName name="DESP.INDIRETAS_18">#N/A</definedName>
    <definedName name="DESP.INDIRETAS_2">#N/A</definedName>
    <definedName name="DESP.INDIRETAS_5">#N/A</definedName>
    <definedName name="DESP.INDIRETAS_6">#N/A</definedName>
    <definedName name="DESP.INDIRETAS_7">#N/A</definedName>
    <definedName name="DESP.INDIRETAS_8">#N/A</definedName>
    <definedName name="DESP.INDIRETAS_9">#N/A</definedName>
    <definedName name="DESSSSSSSSSSSSSSSSSSSS">#REF!</definedName>
    <definedName name="DESTINOS">#REF!</definedName>
    <definedName name="DESTOC15">#REF!</definedName>
    <definedName name="DESTOC15A30">#REF!</definedName>
    <definedName name="DESTOC30">#REF!</definedName>
    <definedName name="DESVIO">#REF!</definedName>
    <definedName name="Detalhe" localSheetId="8" hidden="1">{"'Resumo'!$A$4:$N$60"}</definedName>
    <definedName name="Detalhe" hidden="1">{"'Resumo'!$A$4:$N$60"}</definedName>
    <definedName name="deud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wded" hidden="1">{#N/A,#N/A,FALSE,"Aging Summary";#N/A,#N/A,FALSE,"Ratio Analysis";#N/A,#N/A,FALSE,"Test 120 Day Accts";#N/A,#N/A,FALSE,"Tickmarks"}</definedName>
    <definedName name="DEZA" localSheetId="2">#REF!</definedName>
    <definedName name="DEZA" localSheetId="1">#REF!</definedName>
    <definedName name="DEZA">#REF!</definedName>
    <definedName name="DEZENAS">#REF!</definedName>
    <definedName name="df" localSheetId="8">#REF!</definedName>
    <definedName name="df">#REF!</definedName>
    <definedName name="DFADEXA">#N/A</definedName>
    <definedName name="dfdfdfd" localSheetId="8" hidden="1">{#N/A,#N/A,FALSE,"MO (2)"}</definedName>
    <definedName name="dfdfdfd" hidden="1">{#N/A,#N/A,FALSE,"MO (2)"}</definedName>
    <definedName name="DFEFDVFDFGFD">#N/A</definedName>
    <definedName name="dfg" localSheetId="8">#REF!</definedName>
    <definedName name="dfg">#REF!</definedName>
    <definedName name="DFGDFG" localSheetId="8">#REF!</definedName>
    <definedName name="DFGDFG">#REF!</definedName>
    <definedName name="dfgfgd">#N/A</definedName>
    <definedName name="dfgh" localSheetId="2">P.O.!Plan1</definedName>
    <definedName name="dfgh" localSheetId="1">RESUMO!Plan1</definedName>
    <definedName name="dfgh">P.O.!Plan1</definedName>
    <definedName name="DFGHDF" localSheetId="8">#REF!</definedName>
    <definedName name="DFGHDF">#REF!</definedName>
    <definedName name="dfgs" localSheetId="12" hidden="1">{#N/A,#N/A,TRUE,"Serviços"}</definedName>
    <definedName name="dfgs" localSheetId="6" hidden="1">{#N/A,#N/A,TRUE,"Serviços"}</definedName>
    <definedName name="dfgs" localSheetId="8" hidden="1">{#N/A,#N/A,TRUE,"Serviços"}</definedName>
    <definedName name="dfgs" localSheetId="5" hidden="1">{#N/A,#N/A,TRUE,"Serviços"}</definedName>
    <definedName name="dfgs" localSheetId="2">{#N/A,#N/A,TRUE,"Serviços"}</definedName>
    <definedName name="dfgs" localSheetId="1">{#N/A,#N/A,TRUE,"Serviços"}</definedName>
    <definedName name="dfgs">{#N/A,#N/A,TRUE,"Serviços"}</definedName>
    <definedName name="dfgss" localSheetId="12" hidden="1">{#N/A,#N/A,TRUE,"Serviços"}</definedName>
    <definedName name="dfgss" localSheetId="6" hidden="1">{#N/A,#N/A,TRUE,"Serviços"}</definedName>
    <definedName name="dfgss" localSheetId="8" hidden="1">{#N/A,#N/A,TRUE,"Serviços"}</definedName>
    <definedName name="dfgss" localSheetId="5" hidden="1">{#N/A,#N/A,TRUE,"Serviços"}</definedName>
    <definedName name="dfgss" localSheetId="2">{#N/A,#N/A,TRUE,"Serviços"}</definedName>
    <definedName name="dfgss" localSheetId="1">{#N/A,#N/A,TRUE,"Serviços"}</definedName>
    <definedName name="dfgss">{#N/A,#N/A,TRUE,"Serviços"}</definedName>
    <definedName name="dfre">#REF!</definedName>
    <definedName name="DFRRR">#REF!</definedName>
    <definedName name="dg">#REF!</definedName>
    <definedName name="DGA" localSheetId="8">#REF!</definedName>
    <definedName name="DGA">#REF!</definedName>
    <definedName name="DGA_10" localSheetId="8">#REF!</definedName>
    <definedName name="DGA_10">#N/A</definedName>
    <definedName name="DGA_11">#N/A</definedName>
    <definedName name="DGA_12">#N/A</definedName>
    <definedName name="DGA_13">#N/A</definedName>
    <definedName name="DGA_14">#N/A</definedName>
    <definedName name="DGA_15">#N/A</definedName>
    <definedName name="DGA_16">#N/A</definedName>
    <definedName name="DGA_17">#N/A</definedName>
    <definedName name="DGA_18">#N/A</definedName>
    <definedName name="DGA_24">#REF!</definedName>
    <definedName name="DGA_25" localSheetId="8">#REF!</definedName>
    <definedName name="DGA_25">#REF!</definedName>
    <definedName name="DGA_26">#REF!</definedName>
    <definedName name="DGA_27" localSheetId="8">#REF!</definedName>
    <definedName name="DGA_27">#REF!</definedName>
    <definedName name="DGA_29" localSheetId="8">#REF!</definedName>
    <definedName name="DGA_29">#REF!</definedName>
    <definedName name="DGA_5">#N/A</definedName>
    <definedName name="DGA_6">#N/A</definedName>
    <definedName name="DGA_7">#N/A</definedName>
    <definedName name="DGA_8">#N/A</definedName>
    <definedName name="DGA_9" localSheetId="8">#REF!</definedName>
    <definedName name="DGA_9">#N/A</definedName>
    <definedName name="DGF" localSheetId="12" hidden="1">{#N/A,#N/A,FALSE,"MO (2)"}</definedName>
    <definedName name="DGF" localSheetId="6" hidden="1">{#N/A,#N/A,FALSE,"MO (2)"}</definedName>
    <definedName name="DGF" localSheetId="8" hidden="1">{#N/A,#N/A,FALSE,"MO (2)"}</definedName>
    <definedName name="DGF" localSheetId="5" hidden="1">{#N/A,#N/A,FALSE,"MO (2)"}</definedName>
    <definedName name="DGF" localSheetId="2">{#N/A,#N/A,FALSE,"MO (2)"}</definedName>
    <definedName name="DGF" localSheetId="1">{#N/A,#N/A,FALSE,"MO (2)"}</definedName>
    <definedName name="DGF">{#N/A,#N/A,FALSE,"MO (2)"}</definedName>
    <definedName name="DGF_1" localSheetId="8" hidden="1">{#N/A,#N/A,FALSE,"MO (2)"}</definedName>
    <definedName name="DGF_1" hidden="1">{#N/A,#N/A,FALSE,"MO (2)"}</definedName>
    <definedName name="dgffffffffffffff">#REF!</definedName>
    <definedName name="DIA" localSheetId="2">#REF!</definedName>
    <definedName name="DIA" localSheetId="1">#REF!</definedName>
    <definedName name="DIA">#REF!</definedName>
    <definedName name="DIA_1" localSheetId="8">#REF!</definedName>
    <definedName name="DIA_1">#REF!</definedName>
    <definedName name="Dia_trab">#N/A</definedName>
    <definedName name="Diagrama">[9]!Diagrama</definedName>
    <definedName name="DIAM_EMI_19">"$#REF!.$C$18:$C$42"</definedName>
    <definedName name="diar1">#REF!</definedName>
    <definedName name="diar2">#REF!</definedName>
    <definedName name="dias">#N/A</definedName>
    <definedName name="Dias_Decorridos">#REF!</definedName>
    <definedName name="diesel" localSheetId="8">#REF!</definedName>
    <definedName name="diesel">#REF!</definedName>
    <definedName name="DIESEL_1" localSheetId="8">#REF!</definedName>
    <definedName name="DIESEL_1">#REF!</definedName>
    <definedName name="Dif" localSheetId="2">#REF!</definedName>
    <definedName name="Dif" localSheetId="1">#REF!</definedName>
    <definedName name="Dif">#REF!</definedName>
    <definedName name="difi" localSheetId="2">#REF!</definedName>
    <definedName name="difi" localSheetId="1">#REF!</definedName>
    <definedName name="difi">#REF!</definedName>
    <definedName name="DIFIC" localSheetId="2">#REF!</definedName>
    <definedName name="DIFIC" localSheetId="1">#REF!</definedName>
    <definedName name="DIFIC">#REF!</definedName>
    <definedName name="DIFIC1" localSheetId="2">#REF!</definedName>
    <definedName name="DIFIC1" localSheetId="1">#REF!</definedName>
    <definedName name="DIFIC1">#REF!</definedName>
    <definedName name="DIGITAL" localSheetId="8">'Mapa+Binômio'!DIGITAL</definedName>
    <definedName name="DIGITAL">#N/A</definedName>
    <definedName name="DIGITAL_25" localSheetId="8">'Mapa+Binômio'!DIGITAL_25</definedName>
    <definedName name="DIGITAL_25">#N/A</definedName>
    <definedName name="dim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IMPAV" localSheetId="2">#REF!</definedName>
    <definedName name="DIMPAV" localSheetId="1">#REF!</definedName>
    <definedName name="DIMPAV">#REF!</definedName>
    <definedName name="DINHEIRO" localSheetId="8">#REF!</definedName>
    <definedName name="DINHEIRO">#REF!</definedName>
    <definedName name="DINHEIRO_1" localSheetId="8">#REF!</definedName>
    <definedName name="DINHEIRO_1">#REF!</definedName>
    <definedName name="DINHEIRO_12" localSheetId="8">#REF!</definedName>
    <definedName name="DINHEIRO_12">#REF!</definedName>
    <definedName name="DINHEIRO_13" localSheetId="8">#REF!</definedName>
    <definedName name="DINHEIRO_13">#REF!</definedName>
    <definedName name="Dir_Tecnico">#REF!</definedName>
    <definedName name="DIS">#REF!</definedName>
    <definedName name="DiscrimEquipamento">#REF!</definedName>
    <definedName name="DiscrimMateriais">#REF!</definedName>
    <definedName name="DiscrimMObra">#REF!</definedName>
    <definedName name="DiscrimServiço">#REF!</definedName>
    <definedName name="disdjo" hidden="1">{#N/A,#N/A,FALSE,"GERAL";#N/A,#N/A,FALSE,"012-96";#N/A,#N/A,FALSE,"018-96";#N/A,#N/A,FALSE,"027-96";#N/A,#N/A,FALSE,"059-96";#N/A,#N/A,FALSE,"076-96";#N/A,#N/A,FALSE,"019-97";#N/A,#N/A,FALSE,"021-97";#N/A,#N/A,FALSE,"022-97";#N/A,#N/A,FALSE,"028-97"}</definedName>
    <definedName name="disp">#REF!</definedName>
    <definedName name="DispTelGASAG" localSheetId="8" hidden="1">{"'teste'!$B$2:$R$49"}</definedName>
    <definedName name="DispTelGASAG" hidden="1">{"'teste'!$B$2:$R$49"}</definedName>
    <definedName name="DIST">#REF!</definedName>
    <definedName name="DIST1">#REF!</definedName>
    <definedName name="DIST10">#REF!</definedName>
    <definedName name="DIST2">#REF!</definedName>
    <definedName name="DISTA" localSheetId="2">#REF!</definedName>
    <definedName name="DISTA" localSheetId="1">#REF!</definedName>
    <definedName name="DISTA">#REF!</definedName>
    <definedName name="DISTAC">#REF!</definedName>
    <definedName name="DISTAMBUQ">#REF!</definedName>
    <definedName name="DISTANP">#REF!</definedName>
    <definedName name="DISTAQ">#REF!</definedName>
    <definedName name="DISTB">#REF!</definedName>
    <definedName name="DISTBC">#REF!</definedName>
    <definedName name="DISTC" localSheetId="8">#REF!</definedName>
    <definedName name="DISTC" localSheetId="2">#REF!</definedName>
    <definedName name="DISTC" localSheetId="1">#REF!</definedName>
    <definedName name="DISTC">#REF!</definedName>
    <definedName name="DISTCAP">#REF!</definedName>
    <definedName name="DISTCC">#REF!</definedName>
    <definedName name="distcg">#REF!</definedName>
    <definedName name="DISTCM">#REF!</definedName>
    <definedName name="DISTL">#REF!</definedName>
    <definedName name="DISTLNP">#REF!</definedName>
    <definedName name="DISTMB">#REF!</definedName>
    <definedName name="DISTMICRO1.5">#REF!</definedName>
    <definedName name="DISTP" localSheetId="2">#REF!</definedName>
    <definedName name="DISTP" localSheetId="1">#REF!</definedName>
    <definedName name="DISTP">#REF!</definedName>
    <definedName name="DISTPNP">#REF!</definedName>
    <definedName name="DISTRC1CE">#REF!</definedName>
    <definedName name="DISTRR1C">#REF!</definedName>
    <definedName name="DISTS">#REF!</definedName>
    <definedName name="Div">#REF!</definedName>
    <definedName name="diverso2">#REF!</definedName>
    <definedName name="DJ" localSheetId="8">#REF!</definedName>
    <definedName name="DJ" localSheetId="2">#REF!</definedName>
    <definedName name="DJ" localSheetId="1">#REF!</definedName>
    <definedName name="DJ">#REF!</definedName>
    <definedName name="DJ_2">#N/A</definedName>
    <definedName name="DJ_25" localSheetId="8">#REF!</definedName>
    <definedName name="DJ_25">#REF!</definedName>
    <definedName name="DJ_4" localSheetId="2">#REF!</definedName>
    <definedName name="DJ_4" localSheetId="1">#REF!</definedName>
    <definedName name="DJ_4">#REF!</definedName>
    <definedName name="DJJ" localSheetId="2">#REF!</definedName>
    <definedName name="DJJ" localSheetId="1">#REF!</definedName>
    <definedName name="DJJ">#REF!</definedName>
    <definedName name="DMB" localSheetId="2">#REF!</definedName>
    <definedName name="DMB" localSheetId="1">#REF!</definedName>
    <definedName name="DMB">#REF!</definedName>
    <definedName name="dmbc">#REF!</definedName>
    <definedName name="DMT">#REF!,#REF!</definedName>
    <definedName name="DMT.BET.CBA" localSheetId="8">#REF!</definedName>
    <definedName name="DMT.BET.CBA">#REF!</definedName>
    <definedName name="DMT.BETUMINCBA" localSheetId="8">#REF!</definedName>
    <definedName name="DMT.BETUMINCBA">#REF!</definedName>
    <definedName name="DMT.CIMENTO" localSheetId="8">#REF!</definedName>
    <definedName name="DMT.CIMENTO">#REF!</definedName>
    <definedName name="DMT_0_50" localSheetId="8">#REF!</definedName>
    <definedName name="DMT_0_50">#REF!</definedName>
    <definedName name="DMT_1000" localSheetId="8">#REF!</definedName>
    <definedName name="DMT_1000">#REF!</definedName>
    <definedName name="DMT_11">#REF!</definedName>
    <definedName name="DMT_12">#REF!</definedName>
    <definedName name="DMT_14">#REF!</definedName>
    <definedName name="DMT_200" localSheetId="8">#REF!</definedName>
    <definedName name="DMT_200">#REF!</definedName>
    <definedName name="DMT_200_400" localSheetId="8">#REF!</definedName>
    <definedName name="DMT_200_400">#REF!</definedName>
    <definedName name="DMT_4">#REF!,#REF!</definedName>
    <definedName name="DMT_400" localSheetId="8">#REF!</definedName>
    <definedName name="DMT_400">#REF!</definedName>
    <definedName name="DMT_400_600" localSheetId="8">#REF!</definedName>
    <definedName name="DMT_400_600">#REF!</definedName>
    <definedName name="DMT_50" localSheetId="8">#REF!</definedName>
    <definedName name="DMT_50">#REF!</definedName>
    <definedName name="DMT_50_200" localSheetId="8">#REF!</definedName>
    <definedName name="DMT_50_200">#REF!</definedName>
    <definedName name="DMT_600" localSheetId="8">#REF!</definedName>
    <definedName name="DMT_600">#REF!</definedName>
    <definedName name="DMT_800" localSheetId="8">#REF!</definedName>
    <definedName name="DMT_800">#REF!</definedName>
    <definedName name="DMTAREIA">#REF!</definedName>
    <definedName name="DMTBRITA">#REF!</definedName>
    <definedName name="DMTCAPECM">#REF!</definedName>
    <definedName name="DMTCIMENTO" localSheetId="8">#REF!</definedName>
    <definedName name="DMTCIMENTO">#REF!</definedName>
    <definedName name="DMTLOCAL">#REF!</definedName>
    <definedName name="DMTMICRO0.8" localSheetId="8">#REF!</definedName>
    <definedName name="DMTMICRO0.8">#REF!</definedName>
    <definedName name="DMTMICRO1.5">#REF!</definedName>
    <definedName name="dmtr" localSheetId="2">#REF!</definedName>
    <definedName name="dmtr" localSheetId="1">#REF!</definedName>
    <definedName name="dmtr">#REF!</definedName>
    <definedName name="DMTRECHO">#REF!</definedName>
    <definedName name="DMTRECICLA">#REF!</definedName>
    <definedName name="DMTRR">#REF!</definedName>
    <definedName name="DMTRRR">#REF!</definedName>
    <definedName name="DmtTotal">#REF!</definedName>
    <definedName name="DMTTRECHO">#REF!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 localSheetId="2">P.O.!Plan1</definedName>
    <definedName name="dnd" localSheetId="1">RESUMO!Plan1</definedName>
    <definedName name="dnd">P.O.!Plan1</definedName>
    <definedName name="dnd_10">#N/A</definedName>
    <definedName name="DND_1007" localSheetId="2">#REF!</definedName>
    <definedName name="DND_1007" localSheetId="1">#REF!</definedName>
    <definedName name="DND_1007">#REF!</definedName>
    <definedName name="dnd_11">#N/A</definedName>
    <definedName name="dnd_12">#N/A</definedName>
    <definedName name="dnd_13">#N/A</definedName>
    <definedName name="dnd_14">#N/A</definedName>
    <definedName name="dnd_15">#N/A</definedName>
    <definedName name="dnd_16">#N/A</definedName>
    <definedName name="dnd_17">#N/A</definedName>
    <definedName name="dnd_18">#N/A</definedName>
    <definedName name="dnd_2">#N/A</definedName>
    <definedName name="dnd_5">#N/A</definedName>
    <definedName name="dnd_6">#N/A</definedName>
    <definedName name="dnd_7">#N/A</definedName>
    <definedName name="dnd_8">#N/A</definedName>
    <definedName name="dnd_9">#N/A</definedName>
    <definedName name="DND2_10">#N/A</definedName>
    <definedName name="DND2_11">#N/A</definedName>
    <definedName name="DND2_12">#N/A</definedName>
    <definedName name="DND2_13">#N/A</definedName>
    <definedName name="DND2_14">#N/A</definedName>
    <definedName name="DND2_15">#N/A</definedName>
    <definedName name="DND2_16">#N/A</definedName>
    <definedName name="DND2_17">#N/A</definedName>
    <definedName name="DND2_18">#N/A</definedName>
    <definedName name="DND2_2">#N/A</definedName>
    <definedName name="DND2_5">#N/A</definedName>
    <definedName name="DND2_6">#N/A</definedName>
    <definedName name="DND2_7">#N/A</definedName>
    <definedName name="DND2_8">#N/A</definedName>
    <definedName name="DND2_9">#N/A</definedName>
    <definedName name="dng" localSheetId="8" hidden="1">{#N/A,#N/A,FALSE,"GERAL";#N/A,#N/A,FALSE,"012-96";#N/A,#N/A,FALSE,"018-96";#N/A,#N/A,FALSE,"027-96";#N/A,#N/A,FALSE,"059-96";#N/A,#N/A,FALSE,"076-96";#N/A,#N/A,FALSE,"019-97";#N/A,#N/A,FALSE,"021-97";#N/A,#N/A,FALSE,"022-97";#N/A,#N/A,FALSE,"028-97"}</definedName>
    <definedName name="dng" hidden="1">{#N/A,#N/A,FALSE,"GERAL";#N/A,#N/A,FALSE,"012-96";#N/A,#N/A,FALSE,"018-96";#N/A,#N/A,FALSE,"027-96";#N/A,#N/A,FALSE,"059-96";#N/A,#N/A,FALSE,"076-96";#N/A,#N/A,FALSE,"019-97";#N/A,#N/A,FALSE,"021-97";#N/A,#N/A,FALSE,"022-97";#N/A,#N/A,FALSE,"028-97"}</definedName>
    <definedName name="DNIT">#N/A</definedName>
    <definedName name="DNIT1">#REF!</definedName>
    <definedName name="DO" localSheetId="8">#REF!</definedName>
    <definedName name="DO">#REF!</definedName>
    <definedName name="Doar" hidden="1">{#N/A,#N/A,FALSE,"Relatórios";"Vendas e Custos",#N/A,FALSE,"Vendas e Custos";"Premissas",#N/A,FALSE,"Premissas";"Projeções",#N/A,FALSE,"Projeções";"Dolar",#N/A,FALSE,"Dolar";"Original",#N/A,FALSE,"Original e UFIR"}</definedName>
    <definedName name="DOBARMADURAMANALT">#REF!</definedName>
    <definedName name="DOC">#REF!</definedName>
    <definedName name="Document">#REF!</definedName>
    <definedName name="dois" localSheetId="8">'Mapa+Binômio'!DJ</definedName>
    <definedName name="dois" localSheetId="2">[9]!dois</definedName>
    <definedName name="dois" localSheetId="1">[9]!dois</definedName>
    <definedName name="dois">[9]!dois</definedName>
    <definedName name="DOLAR" localSheetId="8">#REF!</definedName>
    <definedName name="DOLAR">#REF!</definedName>
    <definedName name="Dólar" localSheetId="8">#REF!</definedName>
    <definedName name="Dólar">#REF!</definedName>
    <definedName name="DOLAR_1" localSheetId="8">#REF!</definedName>
    <definedName name="DOLAR_1">#REF!</definedName>
    <definedName name="DOLAR_2" localSheetId="8">#REF!</definedName>
    <definedName name="DOLAR_2">#REF!</definedName>
    <definedName name="DOLAR_3" localSheetId="8">#REF!</definedName>
    <definedName name="DOLAR_3">#REF!</definedName>
    <definedName name="Dom_Carna">#REF!-49</definedName>
    <definedName name="Dom_Páscoa">#N/A</definedName>
    <definedName name="Dope">#REF!</definedName>
    <definedName name="DPD" localSheetId="2">#REF!</definedName>
    <definedName name="DPD" localSheetId="1">#REF!</definedName>
    <definedName name="DPD">#REF!</definedName>
    <definedName name="DPEDRAM">#REF!</definedName>
    <definedName name="DPEDRISCO">#REF!</definedName>
    <definedName name="DPESSO" localSheetId="8">#REF!</definedName>
    <definedName name="DPESSO" localSheetId="2">#REF!</definedName>
    <definedName name="DPESSO" localSheetId="1">#REF!</definedName>
    <definedName name="DPESSO">#REF!</definedName>
    <definedName name="DPESSO_1" localSheetId="8">#REF!</definedName>
    <definedName name="DPESSO_1">#REF!</definedName>
    <definedName name="DPESSO_25" localSheetId="8">#REF!</definedName>
    <definedName name="DPESSO_25">#REF!</definedName>
    <definedName name="DPO">#REF!</definedName>
    <definedName name="drafad" localSheetId="8">#REF!</definedName>
    <definedName name="drafad">#REF!</definedName>
    <definedName name="DRE" localSheetId="8">#REF!</definedName>
    <definedName name="DRE">#REF!</definedName>
    <definedName name="DREN">#REF!</definedName>
    <definedName name="drena" localSheetId="8">#REF!</definedName>
    <definedName name="drena">#REF!</definedName>
    <definedName name="DRENAG">#REF!</definedName>
    <definedName name="drenagem" localSheetId="8">#REF!</definedName>
    <definedName name="drenagem" localSheetId="2">P.O.!Plan1</definedName>
    <definedName name="drenagem" localSheetId="1">RESUMO!Plan1</definedName>
    <definedName name="drenagem">P.O.!Plan1</definedName>
    <definedName name="drenagem_1" localSheetId="8">#REF!</definedName>
    <definedName name="drenagem_1">#REF!</definedName>
    <definedName name="drenagem_10">#REF!</definedName>
    <definedName name="drenagem_12">#REF!</definedName>
    <definedName name="drenagem_2" localSheetId="8">#REF!</definedName>
    <definedName name="drenagem_2">#REF!</definedName>
    <definedName name="drenagem_3" localSheetId="8">#REF!</definedName>
    <definedName name="drenagem_3">#REF!</definedName>
    <definedName name="drenagem_4" localSheetId="8">#REF!</definedName>
    <definedName name="drenagem_4">#REF!</definedName>
    <definedName name="drenagem_9">#REF!</definedName>
    <definedName name="drenagem2" localSheetId="2">P.O.!Plan1</definedName>
    <definedName name="drenagem2" localSheetId="1">RESUMO!Plan1</definedName>
    <definedName name="drenagem2">P.O.!Plan1</definedName>
    <definedName name="dreno">#REF!</definedName>
    <definedName name="drenoma">#REF!</definedName>
    <definedName name="Drenos">#REF!</definedName>
    <definedName name="drenota">#REF!</definedName>
    <definedName name="DRI" localSheetId="8">#REF!</definedName>
    <definedName name="DRI">#REF!</definedName>
    <definedName name="DRREE">#REF!</definedName>
    <definedName name="DRTVRT">#N/A</definedName>
    <definedName name="ds">#REF!</definedName>
    <definedName name="dsad" localSheetId="8">#REF!</definedName>
    <definedName name="dsad">#REF!</definedName>
    <definedName name="dsadf">{"total","SUM(total)","YNNNN",FALSE}</definedName>
    <definedName name="dsafs">#REF!</definedName>
    <definedName name="Dsc">NA()</definedName>
    <definedName name="Dsc_26">NA()</definedName>
    <definedName name="Dsc_27">NA()</definedName>
    <definedName name="dsd">#REF!</definedName>
    <definedName name="dsdgdg" hidden="1">#REF!</definedName>
    <definedName name="dsds" hidden="1">#REF!</definedName>
    <definedName name="dse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SF" localSheetId="2">#REF!</definedName>
    <definedName name="DSF" localSheetId="1">#REF!</definedName>
    <definedName name="DSF">#REF!</definedName>
    <definedName name="DSFDS">#N/A</definedName>
    <definedName name="DSFSA">#N/A</definedName>
    <definedName name="dsolo" localSheetId="2">#REF!</definedName>
    <definedName name="dsolo" localSheetId="1">#REF!</definedName>
    <definedName name="dsolo">#REF!</definedName>
    <definedName name="dsr4g" localSheetId="2">P.O.!Plan1</definedName>
    <definedName name="dsr4g" localSheetId="1">RESUMO!Plan1</definedName>
    <definedName name="dsr4g">P.O.!Plan1</definedName>
    <definedName name="dss" localSheetId="8">#REF!</definedName>
    <definedName name="dss">#REF!</definedName>
    <definedName name="DSS03BC">#REF!</definedName>
    <definedName name="DSTSHFD" localSheetId="2">#REF!</definedName>
    <definedName name="DSTSHFD" localSheetId="1">#REF!</definedName>
    <definedName name="DSTSHFD">#REF!</definedName>
    <definedName name="DTC">#REF!</definedName>
    <definedName name="DTM" localSheetId="8">#REF!</definedName>
    <definedName name="DTM">#REF!</definedName>
    <definedName name="DTMED" localSheetId="2">#REF!</definedName>
    <definedName name="DTMED" localSheetId="1">#REF!</definedName>
    <definedName name="DTMED">#REF!</definedName>
    <definedName name="Dtrecho">#REF!</definedName>
    <definedName name="DUAHDUIAHDUA">#REF!</definedName>
    <definedName name="DUCOL" localSheetId="8" hidden="1">{"'Plan1 (2)'!$A$5:$F$63"}</definedName>
    <definedName name="DUCOL" hidden="1">{"'Plan1 (2)'!$A$5:$F$63"}</definedName>
    <definedName name="DVDV" hidden="1">{"PARTE1",#N/A,FALSE,"Plan1"}</definedName>
    <definedName name="DVDVVD" hidden="1">{TRUE,TRUE,-1.25,-15.5,484.5,278.25,FALSE,FALSE,TRUE,FALSE,0,1,#N/A,452,#N/A,5.92592592592593,22.5714285714286,1,FALSE,FALSE,3,TRUE,1,FALSE,100,"Swvu.ACC.","ACwvu.ACC.",#N/A,FALSE,FALSE,0,0,0,0,2,"","",FALSE,FALSE,FALSE,FALSE,1,90,#N/A,#N/A,"=R1C1:R650C11",FALSE,#N/A,#N/A,FALSE,FALSE,FALSE,1,65532,65532,FALSE,FALSE,TRUE,TRUE,TRUE}</definedName>
    <definedName name="DVGBJVBHU.Ç">#REF!</definedName>
    <definedName name="DWDDW">#REF!</definedName>
    <definedName name="dwed" hidden="1">#REF!</definedName>
    <definedName name="DXNGBKGN" hidden="1">#REF!</definedName>
    <definedName name="dyugs" hidden="1">{#N/A,#N/A,FALSE,"Aging Summary";#N/A,#N/A,FALSE,"Ratio Analysis";#N/A,#N/A,FALSE,"Test 120 Day Accts";#N/A,#N/A,FALSE,"Tickmarks"}</definedName>
    <definedName name="E" localSheetId="8">'Mapa+Binômio'!placas</definedName>
    <definedName name="e" localSheetId="2">#REF!</definedName>
    <definedName name="e" localSheetId="1">#REF!</definedName>
    <definedName name="e">#REF!</definedName>
    <definedName name="e__cm">#REF!</definedName>
    <definedName name="E_001">#N/A</definedName>
    <definedName name="E_001_1" localSheetId="8">#REF!</definedName>
    <definedName name="E_001_1">#REF!</definedName>
    <definedName name="E_006">#N/A</definedName>
    <definedName name="E_006_1" localSheetId="8">#REF!</definedName>
    <definedName name="E_006_1">#REF!</definedName>
    <definedName name="E_007">#N/A</definedName>
    <definedName name="E_007_1" localSheetId="8">#REF!</definedName>
    <definedName name="E_007_1">#REF!</definedName>
    <definedName name="E_009">#N/A</definedName>
    <definedName name="E_009_1" localSheetId="8">#REF!</definedName>
    <definedName name="E_009_1">#REF!</definedName>
    <definedName name="E_013">#N/A</definedName>
    <definedName name="E_013_1" localSheetId="8">#REF!</definedName>
    <definedName name="E_013_1">#REF!</definedName>
    <definedName name="E_016">#N/A</definedName>
    <definedName name="E_016_1" localSheetId="8">#REF!</definedName>
    <definedName name="E_016_1">#REF!</definedName>
    <definedName name="E_10">#N/A</definedName>
    <definedName name="E_101">#N/A</definedName>
    <definedName name="E_101_1" localSheetId="8">#REF!</definedName>
    <definedName name="E_101_1">#REF!</definedName>
    <definedName name="E_105">#N/A</definedName>
    <definedName name="E_105_1" localSheetId="8">#REF!</definedName>
    <definedName name="E_105_1">#REF!</definedName>
    <definedName name="E_107">#N/A</definedName>
    <definedName name="E_107_1" localSheetId="8">#REF!</definedName>
    <definedName name="E_107_1">#REF!</definedName>
    <definedName name="E_11">#N/A</definedName>
    <definedName name="E_110">#N/A</definedName>
    <definedName name="E_110_1" localSheetId="8">#REF!</definedName>
    <definedName name="E_110_1">#REF!</definedName>
    <definedName name="E_111">#N/A</definedName>
    <definedName name="E_111_1" localSheetId="8">#REF!</definedName>
    <definedName name="E_111_1">#REF!</definedName>
    <definedName name="E_112">#N/A</definedName>
    <definedName name="E_112_1" localSheetId="8">#REF!</definedName>
    <definedName name="E_112_1">#REF!</definedName>
    <definedName name="E_113">#N/A</definedName>
    <definedName name="E_113_1" localSheetId="8">#REF!</definedName>
    <definedName name="E_113_1">#REF!</definedName>
    <definedName name="E_116">#N/A</definedName>
    <definedName name="E_116_1" localSheetId="8">#REF!</definedName>
    <definedName name="E_116_1">#REF!</definedName>
    <definedName name="E_118">#N/A</definedName>
    <definedName name="E_118_1" localSheetId="8">#REF!</definedName>
    <definedName name="E_118_1">#REF!</definedName>
    <definedName name="E_119">#N/A</definedName>
    <definedName name="E_119_1" localSheetId="8">#REF!</definedName>
    <definedName name="E_119_1">#REF!</definedName>
    <definedName name="E_12">#N/A</definedName>
    <definedName name="E_122">#N/A</definedName>
    <definedName name="E_122_1" localSheetId="8">#REF!</definedName>
    <definedName name="E_122_1">#REF!</definedName>
    <definedName name="E_123">#N/A</definedName>
    <definedName name="E_123_1" localSheetId="8">#REF!</definedName>
    <definedName name="E_123_1">#REF!</definedName>
    <definedName name="E_13">#N/A</definedName>
    <definedName name="E_14">#N/A</definedName>
    <definedName name="E_15">#N/A</definedName>
    <definedName name="E_16">#N/A</definedName>
    <definedName name="E_17">#N/A</definedName>
    <definedName name="E_18">#N/A</definedName>
    <definedName name="E_2">#N/A</definedName>
    <definedName name="E_208">#N/A</definedName>
    <definedName name="E_208_1" localSheetId="8">#REF!</definedName>
    <definedName name="E_208_1">#REF!</definedName>
    <definedName name="E_209">#N/A</definedName>
    <definedName name="E_209_1" localSheetId="8">#REF!</definedName>
    <definedName name="E_209_1">#REF!</definedName>
    <definedName name="E_302">#N/A</definedName>
    <definedName name="E_302_1" localSheetId="8">#REF!</definedName>
    <definedName name="E_302_1">#REF!</definedName>
    <definedName name="E_304">#N/A</definedName>
    <definedName name="E_304_1" localSheetId="8">#REF!</definedName>
    <definedName name="E_304_1">#REF!</definedName>
    <definedName name="E_306">#N/A</definedName>
    <definedName name="E_306_1" localSheetId="8">#REF!</definedName>
    <definedName name="E_306_1">#REF!</definedName>
    <definedName name="E_343">#N/A</definedName>
    <definedName name="E_343_1" localSheetId="8">#REF!</definedName>
    <definedName name="E_343_1">#REF!</definedName>
    <definedName name="E_400">#N/A</definedName>
    <definedName name="E_400_1" localSheetId="8">#REF!</definedName>
    <definedName name="E_400_1">#REF!</definedName>
    <definedName name="E_402">#N/A</definedName>
    <definedName name="E_402_1" localSheetId="8">#REF!</definedName>
    <definedName name="E_402_1">#REF!</definedName>
    <definedName name="E_406">#N/A</definedName>
    <definedName name="E_406_1" localSheetId="8">#REF!</definedName>
    <definedName name="E_406_1">#REF!</definedName>
    <definedName name="E_408">#N/A</definedName>
    <definedName name="E_408_1" localSheetId="8">#REF!</definedName>
    <definedName name="E_408_1">#REF!</definedName>
    <definedName name="E_410">#N/A</definedName>
    <definedName name="E_410_1" localSheetId="8">#REF!</definedName>
    <definedName name="E_410_1">#REF!</definedName>
    <definedName name="E_412">#N/A</definedName>
    <definedName name="E_412_1" localSheetId="8">#REF!</definedName>
    <definedName name="E_412_1">#REF!</definedName>
    <definedName name="E_416">#N/A</definedName>
    <definedName name="E_416_1" localSheetId="8">#REF!</definedName>
    <definedName name="E_416_1">#REF!</definedName>
    <definedName name="E_5">#N/A</definedName>
    <definedName name="E_502">#N/A</definedName>
    <definedName name="E_502_1" localSheetId="8">#REF!</definedName>
    <definedName name="E_502_1">#REF!</definedName>
    <definedName name="E_507">#N/A</definedName>
    <definedName name="E_507_1" localSheetId="8">#REF!</definedName>
    <definedName name="E_507_1">#REF!</definedName>
    <definedName name="E_508">#N/A</definedName>
    <definedName name="E_508_1" localSheetId="8">#REF!</definedName>
    <definedName name="E_508_1">#REF!</definedName>
    <definedName name="E_509">#N/A</definedName>
    <definedName name="E_509_1" localSheetId="8">#REF!</definedName>
    <definedName name="E_509_1">#REF!</definedName>
    <definedName name="E_6">#N/A</definedName>
    <definedName name="E_601">#N/A</definedName>
    <definedName name="E_601_1" localSheetId="8">#REF!</definedName>
    <definedName name="E_601_1">#REF!</definedName>
    <definedName name="E_602">#N/A</definedName>
    <definedName name="E_602_1" localSheetId="8">#REF!</definedName>
    <definedName name="E_602_1">#REF!</definedName>
    <definedName name="E_7">#N/A</definedName>
    <definedName name="E_8">#N/A</definedName>
    <definedName name="E_9">#N/A</definedName>
    <definedName name="E_904">#N/A</definedName>
    <definedName name="E_904_1" localSheetId="8">#REF!</definedName>
    <definedName name="E_904_1">#REF!</definedName>
    <definedName name="E_906">#N/A</definedName>
    <definedName name="E_906_1" localSheetId="8">#REF!</definedName>
    <definedName name="E_906_1">#REF!</definedName>
    <definedName name="E_914">#N/A</definedName>
    <definedName name="E_914_1" localSheetId="8">#REF!</definedName>
    <definedName name="E_914_1">#REF!</definedName>
    <definedName name="E_922">#N/A</definedName>
    <definedName name="E_922_1" localSheetId="8">#REF!</definedName>
    <definedName name="E_922_1">#REF!</definedName>
    <definedName name="E_ESQUERDA">NA()</definedName>
    <definedName name="e001e">#REF!</definedName>
    <definedName name="e001i">#REF!</definedName>
    <definedName name="e001p">#REF!</definedName>
    <definedName name="e002e">#REF!</definedName>
    <definedName name="e002i">#REF!</definedName>
    <definedName name="e002p">#REF!</definedName>
    <definedName name="e003e">#REF!</definedName>
    <definedName name="e003i">#REF!</definedName>
    <definedName name="e003p">#REF!</definedName>
    <definedName name="e005e">#REF!</definedName>
    <definedName name="e005i">#REF!</definedName>
    <definedName name="e005p">#REF!</definedName>
    <definedName name="e006e">#REF!</definedName>
    <definedName name="e006i">#REF!</definedName>
    <definedName name="e006p">#REF!</definedName>
    <definedName name="e007e">#REF!</definedName>
    <definedName name="e007i">#REF!</definedName>
    <definedName name="e007p">#REF!</definedName>
    <definedName name="e009e">#REF!</definedName>
    <definedName name="e009i">#REF!</definedName>
    <definedName name="e009p">#REF!</definedName>
    <definedName name="e010e">#REF!</definedName>
    <definedName name="e010i">#REF!</definedName>
    <definedName name="e010p">#REF!</definedName>
    <definedName name="e011e">#REF!</definedName>
    <definedName name="e011i">#REF!</definedName>
    <definedName name="e011p">#REF!</definedName>
    <definedName name="e013e">#REF!</definedName>
    <definedName name="e013i">#REF!</definedName>
    <definedName name="e013p">#REF!</definedName>
    <definedName name="e014e">#REF!</definedName>
    <definedName name="e014i">#REF!</definedName>
    <definedName name="e014p">#REF!</definedName>
    <definedName name="e015e">#REF!</definedName>
    <definedName name="e015i">#REF!</definedName>
    <definedName name="e015p">#REF!</definedName>
    <definedName name="e016e">#REF!</definedName>
    <definedName name="e016i">#REF!</definedName>
    <definedName name="e016p">#REF!</definedName>
    <definedName name="e055e">#REF!</definedName>
    <definedName name="e055i">#REF!</definedName>
    <definedName name="e055p">#REF!</definedName>
    <definedName name="e056e">#REF!</definedName>
    <definedName name="e056i">#REF!</definedName>
    <definedName name="e056p">#REF!</definedName>
    <definedName name="e062e">#REF!</definedName>
    <definedName name="e062i">#REF!</definedName>
    <definedName name="e062p">#REF!</definedName>
    <definedName name="e063e">#REF!</definedName>
    <definedName name="e063i">#REF!</definedName>
    <definedName name="e063p">#REF!</definedName>
    <definedName name="e065e">#REF!</definedName>
    <definedName name="e065i">#REF!</definedName>
    <definedName name="e065p">#REF!</definedName>
    <definedName name="e066e">#REF!</definedName>
    <definedName name="e066i">#REF!</definedName>
    <definedName name="e066p">#REF!</definedName>
    <definedName name="e101e">#REF!</definedName>
    <definedName name="e101i">#REF!</definedName>
    <definedName name="e101p">#REF!</definedName>
    <definedName name="e102e">#REF!</definedName>
    <definedName name="e102i">#REF!</definedName>
    <definedName name="e102p">#REF!</definedName>
    <definedName name="e103e">#REF!</definedName>
    <definedName name="e103i">#REF!</definedName>
    <definedName name="e103p">#REF!</definedName>
    <definedName name="e104e">#REF!</definedName>
    <definedName name="e104i">#REF!</definedName>
    <definedName name="e104p">#REF!</definedName>
    <definedName name="e105e">#REF!</definedName>
    <definedName name="e105i">#REF!</definedName>
    <definedName name="e105p">#REF!</definedName>
    <definedName name="e106e">#REF!</definedName>
    <definedName name="e106i">#REF!</definedName>
    <definedName name="e106p">#REF!</definedName>
    <definedName name="e107e">#REF!</definedName>
    <definedName name="e107i">#REF!</definedName>
    <definedName name="e107p">#REF!</definedName>
    <definedName name="e108e">#REF!</definedName>
    <definedName name="e108i">#REF!</definedName>
    <definedName name="e108p">#REF!</definedName>
    <definedName name="e109e">#REF!</definedName>
    <definedName name="e109i">#REF!</definedName>
    <definedName name="e109p">#REF!</definedName>
    <definedName name="e110e">#REF!</definedName>
    <definedName name="e110i">#REF!</definedName>
    <definedName name="e110p">#REF!</definedName>
    <definedName name="e111e">#REF!</definedName>
    <definedName name="e111i">#REF!</definedName>
    <definedName name="e111p">#REF!</definedName>
    <definedName name="e112e">#REF!</definedName>
    <definedName name="e112i">#REF!</definedName>
    <definedName name="e112p">#REF!</definedName>
    <definedName name="e113e">#REF!</definedName>
    <definedName name="e113i">#REF!</definedName>
    <definedName name="e113p">#REF!</definedName>
    <definedName name="e114e">#REF!</definedName>
    <definedName name="e114i">#REF!</definedName>
    <definedName name="e114p">#REF!</definedName>
    <definedName name="e115e">#REF!</definedName>
    <definedName name="e115i">#REF!</definedName>
    <definedName name="e115p">#REF!</definedName>
    <definedName name="e116e">#REF!</definedName>
    <definedName name="e116i">#REF!</definedName>
    <definedName name="e116p">#REF!</definedName>
    <definedName name="e117e">#REF!</definedName>
    <definedName name="e117i">#REF!</definedName>
    <definedName name="e117p">#REF!</definedName>
    <definedName name="e118e">#REF!</definedName>
    <definedName name="e118i">#REF!</definedName>
    <definedName name="e118p">#REF!</definedName>
    <definedName name="e119e">#REF!</definedName>
    <definedName name="e119i">#REF!</definedName>
    <definedName name="e119p">#REF!</definedName>
    <definedName name="e121e">#REF!</definedName>
    <definedName name="e121i">#REF!</definedName>
    <definedName name="e121p">#REF!</definedName>
    <definedName name="e122e">#REF!</definedName>
    <definedName name="e122i">#REF!</definedName>
    <definedName name="e122p">#REF!</definedName>
    <definedName name="e123e">#REF!</definedName>
    <definedName name="e123i">#REF!</definedName>
    <definedName name="e123p">#REF!</definedName>
    <definedName name="e124e">#REF!</definedName>
    <definedName name="e124i">#REF!</definedName>
    <definedName name="e124p">#REF!</definedName>
    <definedName name="e126e">#REF!</definedName>
    <definedName name="e126i">#REF!</definedName>
    <definedName name="e126p">#REF!</definedName>
    <definedName name="e127e">#REF!</definedName>
    <definedName name="e127i">#REF!</definedName>
    <definedName name="e127p">#REF!</definedName>
    <definedName name="e128e">#REF!</definedName>
    <definedName name="e128i">#REF!</definedName>
    <definedName name="e128p">#REF!</definedName>
    <definedName name="e129e">#REF!</definedName>
    <definedName name="e129i">#REF!</definedName>
    <definedName name="e129p">#REF!</definedName>
    <definedName name="e138e">#REF!</definedName>
    <definedName name="e138i">#REF!</definedName>
    <definedName name="e138p">#REF!</definedName>
    <definedName name="e139e">#REF!</definedName>
    <definedName name="e139i">#REF!</definedName>
    <definedName name="e139p">#REF!</definedName>
    <definedName name="e142e">#REF!</definedName>
    <definedName name="e142i">#REF!</definedName>
    <definedName name="e142p">#REF!</definedName>
    <definedName name="e147e">#REF!</definedName>
    <definedName name="e147i">#REF!</definedName>
    <definedName name="e147p">#REF!</definedName>
    <definedName name="e149e">#REF!</definedName>
    <definedName name="e149i">#REF!</definedName>
    <definedName name="e149p">#REF!</definedName>
    <definedName name="e151e">#REF!</definedName>
    <definedName name="e151i">#REF!</definedName>
    <definedName name="e151p">#REF!</definedName>
    <definedName name="e156e">#REF!</definedName>
    <definedName name="e156i">#REF!</definedName>
    <definedName name="e156p">#REF!</definedName>
    <definedName name="e160e">#REF!</definedName>
    <definedName name="e160i">#REF!</definedName>
    <definedName name="e160p">#REF!</definedName>
    <definedName name="e161e">#REF!</definedName>
    <definedName name="e161i">#REF!</definedName>
    <definedName name="e161p">#REF!</definedName>
    <definedName name="e201e">#REF!</definedName>
    <definedName name="e201i">#REF!</definedName>
    <definedName name="e201p">#REF!</definedName>
    <definedName name="e202e">#REF!</definedName>
    <definedName name="e202i">#REF!</definedName>
    <definedName name="e202p">#REF!</definedName>
    <definedName name="e203e">#REF!</definedName>
    <definedName name="e203i">#REF!</definedName>
    <definedName name="e203p">#REF!</definedName>
    <definedName name="e204e">#REF!</definedName>
    <definedName name="e204i">#REF!</definedName>
    <definedName name="e204p">#REF!</definedName>
    <definedName name="e205e">#REF!</definedName>
    <definedName name="e205i">#REF!</definedName>
    <definedName name="e205p">#REF!</definedName>
    <definedName name="e206e">#REF!</definedName>
    <definedName name="e206i">#REF!</definedName>
    <definedName name="e206p">#REF!</definedName>
    <definedName name="e207e">#REF!</definedName>
    <definedName name="e207i">#REF!</definedName>
    <definedName name="e207p">#REF!</definedName>
    <definedName name="e208e">#REF!</definedName>
    <definedName name="e208i">#REF!</definedName>
    <definedName name="e208p">#REF!</definedName>
    <definedName name="e209e">#REF!</definedName>
    <definedName name="e209i">#REF!</definedName>
    <definedName name="e209p">#REF!</definedName>
    <definedName name="e210e">#REF!</definedName>
    <definedName name="e210i">#REF!</definedName>
    <definedName name="e210p">#REF!</definedName>
    <definedName name="e211e">#REF!</definedName>
    <definedName name="e211i">#REF!</definedName>
    <definedName name="e211p">#REF!</definedName>
    <definedName name="e223e">#REF!</definedName>
    <definedName name="e223i">#REF!</definedName>
    <definedName name="e223p">#REF!</definedName>
    <definedName name="e225e">#REF!</definedName>
    <definedName name="e225i">#REF!</definedName>
    <definedName name="e225p">#REF!</definedName>
    <definedName name="e226e">#REF!</definedName>
    <definedName name="e226i">#REF!</definedName>
    <definedName name="e226p">#REF!</definedName>
    <definedName name="e2we" hidden="1">#REF!</definedName>
    <definedName name="e301e">#REF!</definedName>
    <definedName name="e301i">#REF!</definedName>
    <definedName name="e301p">#REF!</definedName>
    <definedName name="e302e">#REF!</definedName>
    <definedName name="e302i">#REF!</definedName>
    <definedName name="e302p">#REF!</definedName>
    <definedName name="e303e">#REF!</definedName>
    <definedName name="e303i">#REF!</definedName>
    <definedName name="e303p">#REF!</definedName>
    <definedName name="e304e">#REF!</definedName>
    <definedName name="e304i">#REF!</definedName>
    <definedName name="e304p">#REF!</definedName>
    <definedName name="e305e">#REF!</definedName>
    <definedName name="e305p">#REF!</definedName>
    <definedName name="e306e">#REF!</definedName>
    <definedName name="e306i">#REF!</definedName>
    <definedName name="e306p">#REF!</definedName>
    <definedName name="e307e">#REF!</definedName>
    <definedName name="e307p">#REF!</definedName>
    <definedName name="e308e">#REF!</definedName>
    <definedName name="e308p">#REF!</definedName>
    <definedName name="e309e">#REF!</definedName>
    <definedName name="e309p">#REF!</definedName>
    <definedName name="e310e">#REF!</definedName>
    <definedName name="e310p">#REF!</definedName>
    <definedName name="e311e">#REF!</definedName>
    <definedName name="e311p">#REF!</definedName>
    <definedName name="e312e">#REF!</definedName>
    <definedName name="e312p">#REF!</definedName>
    <definedName name="e313e">#REF!</definedName>
    <definedName name="e313p">#REF!</definedName>
    <definedName name="e314e">#REF!</definedName>
    <definedName name="e314p">#REF!</definedName>
    <definedName name="e316e">#REF!</definedName>
    <definedName name="e316p">#REF!</definedName>
    <definedName name="e317e">#REF!</definedName>
    <definedName name="e317p">#REF!</definedName>
    <definedName name="e318e">#REF!</definedName>
    <definedName name="e318p">#REF!</definedName>
    <definedName name="e323e">#REF!</definedName>
    <definedName name="e323i">#REF!</definedName>
    <definedName name="e323p">#REF!</definedName>
    <definedName name="e330e">#REF!</definedName>
    <definedName name="e330i">#REF!</definedName>
    <definedName name="e330p">#REF!</definedName>
    <definedName name="e331e">#REF!</definedName>
    <definedName name="e331i">#REF!</definedName>
    <definedName name="e331p">#REF!</definedName>
    <definedName name="e332e">#REF!</definedName>
    <definedName name="e332i">#REF!</definedName>
    <definedName name="e332p">#REF!</definedName>
    <definedName name="e333e">#REF!</definedName>
    <definedName name="e333i">#REF!</definedName>
    <definedName name="e333p">#REF!</definedName>
    <definedName name="e334e">#REF!</definedName>
    <definedName name="e334i">#REF!</definedName>
    <definedName name="e334p">#REF!</definedName>
    <definedName name="e335e">#REF!</definedName>
    <definedName name="e335i">#REF!</definedName>
    <definedName name="e335p">#REF!</definedName>
    <definedName name="e337e">#REF!</definedName>
    <definedName name="e337i">#REF!</definedName>
    <definedName name="e337p">#REF!</definedName>
    <definedName name="e338e">#REF!</definedName>
    <definedName name="e338i">#REF!</definedName>
    <definedName name="e338p">#REF!</definedName>
    <definedName name="e339e">#REF!</definedName>
    <definedName name="e339p">#REF!</definedName>
    <definedName name="e340e">#REF!</definedName>
    <definedName name="e340i">#REF!</definedName>
    <definedName name="e340p">#REF!</definedName>
    <definedName name="e343e">#REF!</definedName>
    <definedName name="e343i">#REF!</definedName>
    <definedName name="e343p">#REF!</definedName>
    <definedName name="e400e">#REF!</definedName>
    <definedName name="e400i">#REF!</definedName>
    <definedName name="e400p">#REF!</definedName>
    <definedName name="e402e">#REF!</definedName>
    <definedName name="e402i">#REF!</definedName>
    <definedName name="e402p">#REF!</definedName>
    <definedName name="e403e">#REF!</definedName>
    <definedName name="e403i">#REF!</definedName>
    <definedName name="e403p">#REF!</definedName>
    <definedName name="e404e">#REF!</definedName>
    <definedName name="e404i">#REF!</definedName>
    <definedName name="e404p">#REF!</definedName>
    <definedName name="e405e">#REF!</definedName>
    <definedName name="e405i">#REF!</definedName>
    <definedName name="e405p">#REF!</definedName>
    <definedName name="e406e">#REF!</definedName>
    <definedName name="e406i">#REF!</definedName>
    <definedName name="e406p">#REF!</definedName>
    <definedName name="e407e">#REF!</definedName>
    <definedName name="e407i">#REF!</definedName>
    <definedName name="e407p">#REF!</definedName>
    <definedName name="e408e">#REF!</definedName>
    <definedName name="e408i">#REF!</definedName>
    <definedName name="e408p">#REF!</definedName>
    <definedName name="e409e">#REF!</definedName>
    <definedName name="e409i">#REF!</definedName>
    <definedName name="e409p">#REF!</definedName>
    <definedName name="e410e">#REF!</definedName>
    <definedName name="e410i">#REF!</definedName>
    <definedName name="e410p">#REF!</definedName>
    <definedName name="e411e">#REF!</definedName>
    <definedName name="e411i">#REF!</definedName>
    <definedName name="e411p">#REF!</definedName>
    <definedName name="e412e">#REF!</definedName>
    <definedName name="e412i">#REF!</definedName>
    <definedName name="e412p">#REF!</definedName>
    <definedName name="e416e">#REF!</definedName>
    <definedName name="e416i">#REF!</definedName>
    <definedName name="e416p">#REF!</definedName>
    <definedName name="e421e">#REF!</definedName>
    <definedName name="e421i">#REF!</definedName>
    <definedName name="e421p">#REF!</definedName>
    <definedName name="e422e">#REF!</definedName>
    <definedName name="e422i">#REF!</definedName>
    <definedName name="e422p">#REF!</definedName>
    <definedName name="e427e">#REF!</definedName>
    <definedName name="e427i">#REF!</definedName>
    <definedName name="e427p">#REF!</definedName>
    <definedName name="e432e">#REF!</definedName>
    <definedName name="e432i">#REF!</definedName>
    <definedName name="e432p">#REF!</definedName>
    <definedName name="e433e">#REF!</definedName>
    <definedName name="e433i">#REF!</definedName>
    <definedName name="e433p">#REF!</definedName>
    <definedName name="e434e">#REF!</definedName>
    <definedName name="e434i">#REF!</definedName>
    <definedName name="e434p">#REF!</definedName>
    <definedName name="e501e">#REF!</definedName>
    <definedName name="e501i">#REF!</definedName>
    <definedName name="e501p">#REF!</definedName>
    <definedName name="e502e">#REF!</definedName>
    <definedName name="e502i">#REF!</definedName>
    <definedName name="e502p">#REF!</definedName>
    <definedName name="e503e">#REF!</definedName>
    <definedName name="e503i">#REF!</definedName>
    <definedName name="e503p">#REF!</definedName>
    <definedName name="e504e">#REF!</definedName>
    <definedName name="e504i">#REF!</definedName>
    <definedName name="e504p">#REF!</definedName>
    <definedName name="e505e">#REF!</definedName>
    <definedName name="e505i">#REF!</definedName>
    <definedName name="e505p">#REF!</definedName>
    <definedName name="e507e">#REF!</definedName>
    <definedName name="e507i">#REF!</definedName>
    <definedName name="e507p">#REF!</definedName>
    <definedName name="e508e">#REF!</definedName>
    <definedName name="e508i">#REF!</definedName>
    <definedName name="e508p">#REF!</definedName>
    <definedName name="e509e">#REF!</definedName>
    <definedName name="e509i">#REF!</definedName>
    <definedName name="e509p">#REF!</definedName>
    <definedName name="e601e">#REF!</definedName>
    <definedName name="e601i">#REF!</definedName>
    <definedName name="e601p">#REF!</definedName>
    <definedName name="e602e">#REF!</definedName>
    <definedName name="e602i">#REF!</definedName>
    <definedName name="e602p">#REF!</definedName>
    <definedName name="e603e">#REF!</definedName>
    <definedName name="e603i">#REF!</definedName>
    <definedName name="e603p">#REF!</definedName>
    <definedName name="e901e">#REF!</definedName>
    <definedName name="e901i">#REF!</definedName>
    <definedName name="e901p">#REF!</definedName>
    <definedName name="e902e">#REF!</definedName>
    <definedName name="e902i">#REF!</definedName>
    <definedName name="e902p">#REF!</definedName>
    <definedName name="e903e">#REF!</definedName>
    <definedName name="e903i">#REF!</definedName>
    <definedName name="e903p">#REF!</definedName>
    <definedName name="e904e">#REF!</definedName>
    <definedName name="e904i">#REF!</definedName>
    <definedName name="e904p">#REF!</definedName>
    <definedName name="e905e">#REF!</definedName>
    <definedName name="e905i">#REF!</definedName>
    <definedName name="e905p">#REF!</definedName>
    <definedName name="e906e">#REF!</definedName>
    <definedName name="e906i">#REF!</definedName>
    <definedName name="e906p">#REF!</definedName>
    <definedName name="e907e">#REF!</definedName>
    <definedName name="e907p">#REF!</definedName>
    <definedName name="e908e">#REF!</definedName>
    <definedName name="e908i">#REF!</definedName>
    <definedName name="e908p">#REF!</definedName>
    <definedName name="e909e">#REF!</definedName>
    <definedName name="e909i">#REF!</definedName>
    <definedName name="e909p">#REF!</definedName>
    <definedName name="e910e">#REF!</definedName>
    <definedName name="e910i">#REF!</definedName>
    <definedName name="e910p">#REF!</definedName>
    <definedName name="e911e">#REF!</definedName>
    <definedName name="e911i">#REF!</definedName>
    <definedName name="e911p">#REF!</definedName>
    <definedName name="e912e">#REF!</definedName>
    <definedName name="e912i">#REF!</definedName>
    <definedName name="e912p">#REF!</definedName>
    <definedName name="e914e">#REF!</definedName>
    <definedName name="e914i">#REF!</definedName>
    <definedName name="e914p">#REF!</definedName>
    <definedName name="e915e">#REF!</definedName>
    <definedName name="e915i">#REF!</definedName>
    <definedName name="e915p">#REF!</definedName>
    <definedName name="e916e">#REF!</definedName>
    <definedName name="e916i">#REF!</definedName>
    <definedName name="e916p">#REF!</definedName>
    <definedName name="e917e">#REF!</definedName>
    <definedName name="e917i">#REF!</definedName>
    <definedName name="e917p">#REF!</definedName>
    <definedName name="e918e">#REF!</definedName>
    <definedName name="e918i">#REF!</definedName>
    <definedName name="e918p">#REF!</definedName>
    <definedName name="e919e">#REF!</definedName>
    <definedName name="e919i">#REF!</definedName>
    <definedName name="e919p">#REF!</definedName>
    <definedName name="e920e">#REF!</definedName>
    <definedName name="e920i">#REF!</definedName>
    <definedName name="e920p">#REF!</definedName>
    <definedName name="e921e">#REF!</definedName>
    <definedName name="e921i">#REF!</definedName>
    <definedName name="e921p">#REF!</definedName>
    <definedName name="e922e">#REF!</definedName>
    <definedName name="e922i">#REF!</definedName>
    <definedName name="e922p">#REF!</definedName>
    <definedName name="e923e">#REF!</definedName>
    <definedName name="e923i">#REF!</definedName>
    <definedName name="e923p">#REF!</definedName>
    <definedName name="e924e">#REF!</definedName>
    <definedName name="e924i">#REF!</definedName>
    <definedName name="e924p">#REF!</definedName>
    <definedName name="e925e">#REF!</definedName>
    <definedName name="e925i">#REF!</definedName>
    <definedName name="e925p">#REF!</definedName>
    <definedName name="EA" localSheetId="2">#REF!</definedName>
    <definedName name="EA" localSheetId="1">#REF!</definedName>
    <definedName name="EA">#REF!</definedName>
    <definedName name="EA_1" localSheetId="8">#REF!</definedName>
    <definedName name="EA_1">#REF!</definedName>
    <definedName name="EA_13">#REF!</definedName>
    <definedName name="EA_39">#REF!</definedName>
    <definedName name="EA_6">#REF!</definedName>
    <definedName name="eageag" hidden="1">{#N/A,#N/A,TRUE,"Serviços"}</definedName>
    <definedName name="EAHYTHJWDRHYEJ" hidden="1">4</definedName>
    <definedName name="EBASREGW" hidden="1">#REF!</definedName>
    <definedName name="ec">#REF!</definedName>
    <definedName name="ECJ" localSheetId="8">#REF!</definedName>
    <definedName name="ECJ" localSheetId="2">#REF!</definedName>
    <definedName name="ECJ" localSheetId="1">#REF!</definedName>
    <definedName name="ECJ">#REF!</definedName>
    <definedName name="ECJ_2">#N/A</definedName>
    <definedName name="ECJ_25" localSheetId="8">#REF!</definedName>
    <definedName name="ECJ_25">#REF!</definedName>
    <definedName name="ECJ_4" localSheetId="2">#REF!</definedName>
    <definedName name="ECJ_4" localSheetId="1">#REF!</definedName>
    <definedName name="ECJ_4">#REF!</definedName>
    <definedName name="ECJJ" localSheetId="2">#REF!</definedName>
    <definedName name="ECJJ" localSheetId="1">#REF!</definedName>
    <definedName name="ECJJ">#REF!</definedName>
    <definedName name="ECNOFIBRAS" hidden="1">{"'PXR_6500'!$A$1:$I$124"}</definedName>
    <definedName name="ECNOFIBRAS2" hidden="1">{"'PXR_6500'!$A$1:$I$124"}</definedName>
    <definedName name="ECVCFELE" localSheetId="8">#REF!</definedName>
    <definedName name="ECVCFELE">#REF!</definedName>
    <definedName name="ECVCFMEC" localSheetId="8">#REF!</definedName>
    <definedName name="ECVCFMEC">#REF!</definedName>
    <definedName name="ed">#REF!</definedName>
    <definedName name="EDDFR">#N/A</definedName>
    <definedName name="EDDRFR">#N/A</definedName>
    <definedName name="EDECE">#N/A</definedName>
    <definedName name="EDEDFRE">#N/A</definedName>
    <definedName name="EDEFDRF">#N/A</definedName>
    <definedName name="EDEFR">#N/A</definedName>
    <definedName name="Edit" localSheetId="8" hidden="1">#REF!</definedName>
    <definedName name="Edit" localSheetId="2">#REF!</definedName>
    <definedName name="Edit" localSheetId="1">#REF!</definedName>
    <definedName name="Edit">#REF!</definedName>
    <definedName name="edital" localSheetId="8">#REF!</definedName>
    <definedName name="Edital" localSheetId="2">#REF!</definedName>
    <definedName name="Edital" localSheetId="1">#REF!</definedName>
    <definedName name="Edital">#REF!</definedName>
    <definedName name="edital_10">#REF!</definedName>
    <definedName name="edital_12">#REF!</definedName>
    <definedName name="edital_4">#REF!</definedName>
    <definedName name="edital_9">#REF!</definedName>
    <definedName name="EDRT">#N/A</definedName>
    <definedName name="EDT">#REF!</definedName>
    <definedName name="edweqd" hidden="1">#REF!</definedName>
    <definedName name="EDXEC">#N/A</definedName>
    <definedName name="EE">#REF!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26">#REF!</definedName>
    <definedName name="ee_27">#REF!</definedName>
    <definedName name="ee_28">#REF!</definedName>
    <definedName name="ee_29">#REF!</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_5">#REF!</definedName>
    <definedName name="ee_6">#REF!</definedName>
    <definedName name="eedd" hidden="1">{#N/A,#N/A,TRUE,"BD 97";#N/A,#N/A,TRUE,"IR E CS 1997";#N/A,#N/A,TRUE,"CONTINGÊNCIAS";#N/A,#N/A,TRUE,"AD_EX_97";#N/A,#N/A,TRUE,"PR ND";#N/A,#N/A,TRUE,"8191";#N/A,#N/A,TRUE,"8383";#N/A,#N/A,TRUE,"MP 1024"}</definedName>
    <definedName name="EEE" hidden="1">{"'PXR_6500'!$A$1:$I$124"}</definedName>
    <definedName name="eeee">#REF!</definedName>
    <definedName name="eeeee" localSheetId="8" hidden="1">{#N/A,#N/A,FALSE,"MO (2)"}</definedName>
    <definedName name="eeeee">#N/A</definedName>
    <definedName name="Ef" localSheetId="2">#REF!</definedName>
    <definedName name="Ef" localSheetId="1">#REF!</definedName>
    <definedName name="Ef">#REF!</definedName>
    <definedName name="Efaixa">#REF!</definedName>
    <definedName name="Efaixa_1">"'file:///C:/Documents and Settings/mauricio.ferrao/Desktop/ARQUIVOS R96/EXCEL/PATOs/BR153_99.XLS'#$'P A T O  D'.$#REF!$#REF!"</definedName>
    <definedName name="Efaixa_3">#REF!</definedName>
    <definedName name="Efaixa_4">#REF!</definedName>
    <definedName name="Efaixa_5">#REF!</definedName>
    <definedName name="Efaixaa">#REF!</definedName>
    <definedName name="efas" hidden="1">{#N/A,#N/A,TRUE,"Serviços"}</definedName>
    <definedName name="efcd" hidden="1">#REF!</definedName>
    <definedName name="EFFEEF" hidden="1">{#N/A,#N/A,FALSE,"Aging Summary";#N/A,#N/A,FALSE,"Ratio Analysis";#N/A,#N/A,FALSE,"Test 120 Day Accts";#N/A,#N/A,FALSE,"Tickmarks"}</definedName>
    <definedName name="EFFGGRT">#N/A</definedName>
    <definedName name="efrfrf">#N/A</definedName>
    <definedName name="Ei" localSheetId="2">#REF!</definedName>
    <definedName name="Ei" localSheetId="1">#REF!</definedName>
    <definedName name="Ei">#REF!</definedName>
    <definedName name="eipeo" hidden="1">{#N/A,#N/A,TRUE,"Serviços"}</definedName>
    <definedName name="EJ" localSheetId="8">#REF!</definedName>
    <definedName name="EJ" localSheetId="2">#REF!</definedName>
    <definedName name="EJ" localSheetId="1">#REF!</definedName>
    <definedName name="EJ">#REF!</definedName>
    <definedName name="EJ_1" localSheetId="8">#REF!</definedName>
    <definedName name="EJ_1">#REF!</definedName>
    <definedName name="EJ_2">#N/A</definedName>
    <definedName name="EJ_25" localSheetId="8">#REF!</definedName>
    <definedName name="EJ_25">#REF!</definedName>
    <definedName name="EJ_4" localSheetId="2">#REF!</definedName>
    <definedName name="EJ_4" localSheetId="1">#REF!</definedName>
    <definedName name="EJ_4">#REF!</definedName>
    <definedName name="EJJ" localSheetId="2">#REF!</definedName>
    <definedName name="EJJ" localSheetId="1">#REF!</definedName>
    <definedName name="EJJ">#REF!</definedName>
    <definedName name="EK">#REF!</definedName>
    <definedName name="ELE">#REF!</definedName>
    <definedName name="ELEMENTO_VAZADO">#REF!</definedName>
    <definedName name="Eletrica" hidden="1">{#N/A,#N/A,FALSE,"GERAL";#N/A,#N/A,FALSE,"012-96";#N/A,#N/A,FALSE,"018-96";#N/A,#N/A,FALSE,"027-96";#N/A,#N/A,FALSE,"059-96";#N/A,#N/A,FALSE,"076-96";#N/A,#N/A,FALSE,"019-97";#N/A,#N/A,FALSE,"021-97";#N/A,#N/A,FALSE,"022-97";#N/A,#N/A,FALSE,"028-97"}</definedName>
    <definedName name="ELETRICISTA">#REF!</definedName>
    <definedName name="elr1\2">#REF!</definedName>
    <definedName name="elv50x40">#REF!</definedName>
    <definedName name="Em" localSheetId="2">#REF!</definedName>
    <definedName name="Em" localSheetId="1">#REF!</definedName>
    <definedName name="Em">#REF!</definedName>
    <definedName name="em_algarismo_e_por_extenso" localSheetId="8">#REF!</definedName>
    <definedName name="em_algarismo_e_por_extenso">#REF!</definedName>
    <definedName name="emec">#REF!</definedName>
    <definedName name="emecma">#REF!</definedName>
    <definedName name="emecta">#REF!</definedName>
    <definedName name="EMEGENCIA" localSheetId="2">P.O.!Plan1</definedName>
    <definedName name="EMEGENCIA" localSheetId="1">RESUMO!Plan1</definedName>
    <definedName name="EMEGENCIA">P.O.!Plan1</definedName>
    <definedName name="EMEGENCIA_10">#N/A</definedName>
    <definedName name="EMEGENCIA_11">#N/A</definedName>
    <definedName name="EMEGENCIA_12">#N/A</definedName>
    <definedName name="EMEGENCIA_13">#N/A</definedName>
    <definedName name="EMEGENCIA_14">#N/A</definedName>
    <definedName name="EMEGENCIA_15">#N/A</definedName>
    <definedName name="EMEGENCIA_16">#N/A</definedName>
    <definedName name="EMEGENCIA_17">#N/A</definedName>
    <definedName name="EMEGENCIA_18">#N/A</definedName>
    <definedName name="EMEGENCIA_2">#N/A</definedName>
    <definedName name="EMEGENCIA_5">#N/A</definedName>
    <definedName name="EMEGENCIA_6">#N/A</definedName>
    <definedName name="EMEGENCIA_7">#N/A</definedName>
    <definedName name="EMEGENCIA_8">#N/A</definedName>
    <definedName name="EMEGENCIA_9">#N/A</definedName>
    <definedName name="EMERGENCIA" localSheetId="2">P.O.!Plan1</definedName>
    <definedName name="EMERGENCIA" localSheetId="1">RESUMO!Plan1</definedName>
    <definedName name="EMERGENCIA">P.O.!Plan1</definedName>
    <definedName name="EMMA">#REF!</definedName>
    <definedName name="EMN" localSheetId="8">#REF!</definedName>
    <definedName name="EMN" localSheetId="2">#REF!</definedName>
    <definedName name="EMN" localSheetId="1">#REF!</definedName>
    <definedName name="EMN">#REF!</definedName>
    <definedName name="EMP">#REF!</definedName>
    <definedName name="EMP_13">#REF!</definedName>
    <definedName name="EMP_39">#REF!</definedName>
    <definedName name="EMP_6">#REF!</definedName>
    <definedName name="EmpAux">""</definedName>
    <definedName name="Empo" localSheetId="8">#REF!</definedName>
    <definedName name="Empo">#REF!</definedName>
    <definedName name="Empolamento" localSheetId="8">#REF!</definedName>
    <definedName name="Empolamento">#REF!</definedName>
    <definedName name="Empr" localSheetId="8" hidden="1">#REF!</definedName>
    <definedName name="Empr" localSheetId="2">#REF!</definedName>
    <definedName name="Empr" localSheetId="1">#REF!</definedName>
    <definedName name="Empr">#REF!</definedName>
    <definedName name="EMPRE" localSheetId="2">#REF!</definedName>
    <definedName name="EMPRE" localSheetId="1">#REF!</definedName>
    <definedName name="EMPRE">#REF!</definedName>
    <definedName name="Empresa" localSheetId="2">#REF!</definedName>
    <definedName name="Empresa" localSheetId="1">#REF!</definedName>
    <definedName name="Empresa">#REF!</definedName>
    <definedName name="Empresa_Lider">#REF!</definedName>
    <definedName name="emprestimo">#REF!</definedName>
    <definedName name="EMTA">#REF!</definedName>
    <definedName name="EMUL">#REF!</definedName>
    <definedName name="EMULPOL">#REF!</definedName>
    <definedName name="EMULPOLROO">#REF!</definedName>
    <definedName name="EMW" localSheetId="2">#REF!</definedName>
    <definedName name="EMW" localSheetId="1">#REF!</definedName>
    <definedName name="EMW">#REF!</definedName>
    <definedName name="EMWA" localSheetId="2">#REF!</definedName>
    <definedName name="EMWA" localSheetId="1">#REF!</definedName>
    <definedName name="EMWA">#REF!</definedName>
    <definedName name="ENC" localSheetId="8">#REF!</definedName>
    <definedName name="ENC" localSheetId="2">#REF!</definedName>
    <definedName name="ENC" localSheetId="1">#REF!</definedName>
    <definedName name="ENC">#REF!</definedName>
    <definedName name="ENCANADOR">#REF!</definedName>
    <definedName name="ENCARGO">#REF!</definedName>
    <definedName name="ENCARR">#REF!</definedName>
    <definedName name="ENCARREGADO">#REF!</definedName>
    <definedName name="ENCMA">#REF!</definedName>
    <definedName name="encp">#REF!</definedName>
    <definedName name="encsociais">#REF!</definedName>
    <definedName name="enct">#REF!</definedName>
    <definedName name="ENCTA">#REF!</definedName>
    <definedName name="eng">#REF!</definedName>
    <definedName name="eng." localSheetId="8" hidden="1">{#N/A,#N/A,FALSE,"MO (2)"}</definedName>
    <definedName name="eng." hidden="1">{#N/A,#N/A,FALSE,"MO (2)"}</definedName>
    <definedName name="ENGATE_STORZ">#REF!</definedName>
    <definedName name="EngEmpresa">#REF!</definedName>
    <definedName name="ENGENHARIA" localSheetId="8" hidden="1">{#N/A,#N/A,FALSE,"MO (2)"}</definedName>
    <definedName name="ENGENHARIA" hidden="1">{#N/A,#N/A,FALSE,"MO (2)"}</definedName>
    <definedName name="EngSuper">#REF!</definedName>
    <definedName name="ENLEIV" localSheetId="8">#REF!</definedName>
    <definedName name="ENLEIV">#REF!</definedName>
    <definedName name="ENLEIV_10">#REF!</definedName>
    <definedName name="ENLEIV_12">#REF!</definedName>
    <definedName name="ENLEIV_9">#REF!</definedName>
    <definedName name="ENR">#REF!</definedName>
    <definedName name="ENRMA">#REF!</definedName>
    <definedName name="Enrocamento" localSheetId="8" hidden="1">{#N/A,#N/A,TRUE,"Plan1"}</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JOGADA">#REF!</definedName>
    <definedName name="Enrocamentos" localSheetId="8" hidden="1">{#N/A,#N/A,TRUE,"Plan1"}</definedName>
    <definedName name="Enrocamentos" hidden="1">{#N/A,#N/A,TRUE,"Plan1"}</definedName>
    <definedName name="ENROCPARRMANALT">#REF!</definedName>
    <definedName name="ENROCPJOGMANALT">#REF!</definedName>
    <definedName name="ENRTA">#REF!</definedName>
    <definedName name="ENT" localSheetId="8">#REF!</definedName>
    <definedName name="ENT">#REF!</definedName>
    <definedName name="ENTRADA">#REF!</definedName>
    <definedName name="Entrega" localSheetId="2">#REF!</definedName>
    <definedName name="Entrega" localSheetId="1">#REF!</definedName>
    <definedName name="Entrega">#REF!</definedName>
    <definedName name="eoju" hidden="1">{#N/A,#N/A,FALSE,"GERAL";#N/A,#N/A,FALSE,"012-96";#N/A,#N/A,FALSE,"018-96";#N/A,#N/A,FALSE,"027-96";#N/A,#N/A,FALSE,"059-96";#N/A,#N/A,FALSE,"076-96";#N/A,#N/A,FALSE,"019-97";#N/A,#N/A,FALSE,"021-97";#N/A,#N/A,FALSE,"022-97";#N/A,#N/A,FALSE,"028-97"}</definedName>
    <definedName name="ep">#REF!</definedName>
    <definedName name="EPA">#REF!</definedName>
    <definedName name="EPJ">#REF!</definedName>
    <definedName name="EQ" localSheetId="12" hidden="1">#REF!</definedName>
    <definedName name="EQ" localSheetId="6" hidden="1">#REF!</definedName>
    <definedName name="EQ" localSheetId="8" hidden="1">#REF!</definedName>
    <definedName name="EQ" localSheetId="5" hidden="1">#REF!</definedName>
    <definedName name="EQ" localSheetId="2">#REF!</definedName>
    <definedName name="EQ" localSheetId="1">#REF!</definedName>
    <definedName name="EQ">#REF!</definedName>
    <definedName name="EQ_SICROPE_201511">#REF!</definedName>
    <definedName name="eqeqeqeq">#REF!</definedName>
    <definedName name="EQPTOS" localSheetId="2">#REF!</definedName>
    <definedName name="EQPTOS" localSheetId="1">#REF!</definedName>
    <definedName name="EQPTOS">#REF!</definedName>
    <definedName name="Equi">#REF!</definedName>
    <definedName name="Equip" localSheetId="8">#REF!</definedName>
    <definedName name="Equip" localSheetId="2">#REF!</definedName>
    <definedName name="Equip" localSheetId="1">#REF!</definedName>
    <definedName name="Equip">#REF!</definedName>
    <definedName name="equipamento" localSheetId="8">#REF!</definedName>
    <definedName name="equipamento" localSheetId="2">#REF!</definedName>
    <definedName name="equipamento" localSheetId="1">#REF!</definedName>
    <definedName name="equipamento">#REF!</definedName>
    <definedName name="equipamento_1" localSheetId="8">#REF!</definedName>
    <definedName name="equipamento_1">#REF!</definedName>
    <definedName name="equipamento_10">"$#REF!.$A$1:$E$56"</definedName>
    <definedName name="equipamento_4" localSheetId="8">#REF!</definedName>
    <definedName name="equipamento_4" localSheetId="2">#REF!</definedName>
    <definedName name="equipamento_4" localSheetId="1">#REF!</definedName>
    <definedName name="equipamento_4">#REF!</definedName>
    <definedName name="equipamento_4_2">#N/A</definedName>
    <definedName name="equipamento_6" localSheetId="8">#REF!</definedName>
    <definedName name="equipamento_6" localSheetId="2">#REF!</definedName>
    <definedName name="equipamento_6" localSheetId="1">#REF!</definedName>
    <definedName name="equipamento_6">#REF!</definedName>
    <definedName name="equipamento_6_2">#N/A</definedName>
    <definedName name="equipamento_7" localSheetId="8">#REF!</definedName>
    <definedName name="equipamento_7" localSheetId="2">#REF!</definedName>
    <definedName name="equipamento_7" localSheetId="1">#REF!</definedName>
    <definedName name="equipamento_7">#REF!</definedName>
    <definedName name="equipamento_7_2">#N/A</definedName>
    <definedName name="equipamento_8" localSheetId="8">#REF!</definedName>
    <definedName name="equipamento_8" localSheetId="2">#REF!</definedName>
    <definedName name="equipamento_8" localSheetId="1">#REF!</definedName>
    <definedName name="equipamento_8">#REF!</definedName>
    <definedName name="equipamento_8_2">#N/A</definedName>
    <definedName name="equipamento_9" localSheetId="8">#REF!</definedName>
    <definedName name="equipamento_9" localSheetId="2">#REF!</definedName>
    <definedName name="equipamento_9" localSheetId="1">#REF!</definedName>
    <definedName name="equipamento_9">#REF!</definedName>
    <definedName name="equipamento_9_2">#N/A</definedName>
    <definedName name="EQUIPAMENTOS">#REF!</definedName>
    <definedName name="EQUIPE_01__FABRICIO">"#REF!"</definedName>
    <definedName name="equipp" localSheetId="2">#REF!</definedName>
    <definedName name="equipp" localSheetId="1">#REF!</definedName>
    <definedName name="equipp">#REF!</definedName>
    <definedName name="er">#REF!</definedName>
    <definedName name="er\er123">[1]Orçamento!$A$61:$A$659</definedName>
    <definedName name="ereerer" localSheetId="8" hidden="1">{#N/A,#N/A,FALSE,"MO (2)"}</definedName>
    <definedName name="ereerer" hidden="1">{#N/A,#N/A,FALSE,"MO (2)"}</definedName>
    <definedName name="erewq" localSheetId="2">#REF!</definedName>
    <definedName name="erewq" localSheetId="1">#REF!</definedName>
    <definedName name="erewq">#REF!</definedName>
    <definedName name="ERGTER">#REF!</definedName>
    <definedName name="EROSOES" localSheetId="8">{#N/A,#N/A,TRUE,"Serviços"}</definedName>
    <definedName name="EROSOES">{#N/A,#N/A,TRUE,"Serviços"}</definedName>
    <definedName name="erqe">#N/A</definedName>
    <definedName name="err">#REF!</definedName>
    <definedName name="ERRO">NA()</definedName>
    <definedName name="errr">#REF!</definedName>
    <definedName name="ERT" localSheetId="2">#REF!</definedName>
    <definedName name="ERT" localSheetId="1">#REF!</definedName>
    <definedName name="ERT">#REF!</definedName>
    <definedName name="erttttt">#REF!</definedName>
    <definedName name="erwe" localSheetId="8">#REF!</definedName>
    <definedName name="erwe">#REF!</definedName>
    <definedName name="ES" localSheetId="8" hidden="1">#REF!</definedName>
    <definedName name="ES" localSheetId="2">#REF!</definedName>
    <definedName name="ES" localSheetId="1">#REF!</definedName>
    <definedName name="ES">#REF!</definedName>
    <definedName name="esag">#REF!</definedName>
    <definedName name="ESC">#REF!</definedName>
    <definedName name="ESC1CAT">#REF!</definedName>
    <definedName name="ESCADARIA">#REF!</definedName>
    <definedName name="Escavação" localSheetId="8">#REF!</definedName>
    <definedName name="Escavação">#REF!</definedName>
    <definedName name="ESCAVJAZIDA">#REF!</definedName>
    <definedName name="ESCAVLIMP">#REF!</definedName>
    <definedName name="ESCAVMAT1CAT">#REF!</definedName>
    <definedName name="ESCAVMEC">#REF!</definedName>
    <definedName name="ESCAVMECVAL1CAT">#REF!</definedName>
    <definedName name="EscManValas" localSheetId="8">#REF!</definedName>
    <definedName name="EscManValas">#REF!</definedName>
    <definedName name="EscMecValas" localSheetId="8">#REF!</definedName>
    <definedName name="EscMecValas">#REF!</definedName>
    <definedName name="ESCORA">#REF!</definedName>
    <definedName name="Escoram">#REF!</definedName>
    <definedName name="EscPonte">#REF!</definedName>
    <definedName name="esm">#REF!</definedName>
    <definedName name="ESocial" localSheetId="8">#REF!</definedName>
    <definedName name="ESocial">#REF!</definedName>
    <definedName name="ESP" hidden="1">{#N/A,#N/A,FALSE,"GERAL";#N/A,#N/A,FALSE,"012-96";#N/A,#N/A,FALSE,"018-96";#N/A,#N/A,FALSE,"027-96";#N/A,#N/A,FALSE,"059-96";#N/A,#N/A,FALSE,"076-96";#N/A,#N/A,FALSE,"019-97";#N/A,#N/A,FALSE,"021-97";#N/A,#N/A,FALSE,"022-97";#N/A,#N/A,FALSE,"028-97"}</definedName>
    <definedName name="ESPCON"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T" localSheetId="8">#REF!</definedName>
    <definedName name="EST" localSheetId="2">#REF!</definedName>
    <definedName name="EST" localSheetId="1">#REF!</definedName>
    <definedName name="EST">#REF!</definedName>
    <definedName name="est1_1" localSheetId="8">#REF!</definedName>
    <definedName name="est1_1">#REF!</definedName>
    <definedName name="est1_14">#N/A</definedName>
    <definedName name="est1_7">#N/A</definedName>
    <definedName name="est1_7_1" localSheetId="8">#REF!</definedName>
    <definedName name="est1_7_1">#REF!</definedName>
    <definedName name="est1_7_14">#N/A</definedName>
    <definedName name="Estabilidade" localSheetId="8">#REF!</definedName>
    <definedName name="Estabilidade" localSheetId="2">#REF!</definedName>
    <definedName name="Estabilidade" localSheetId="1">#REF!</definedName>
    <definedName name="Estabilidade">#REF!</definedName>
    <definedName name="EstacaFinal" localSheetId="8">#REF!</definedName>
    <definedName name="EstacaFinal">#REF!</definedName>
    <definedName name="EstacaInicial" localSheetId="8">#REF!</definedName>
    <definedName name="EstacaInicial">#REF!</definedName>
    <definedName name="ESTADO" localSheetId="8">#REF!</definedName>
    <definedName name="ESTADO" localSheetId="2">#REF!</definedName>
    <definedName name="ESTADO" localSheetId="1">#REF!</definedName>
    <definedName name="ESTADO">#REF!</definedName>
    <definedName name="ESTADOS" localSheetId="8">#REF!</definedName>
    <definedName name="ESTADOS" localSheetId="2">#REF!</definedName>
    <definedName name="ESTADOS" localSheetId="1">#REF!</definedName>
    <definedName name="ESTADOS">#REF!</definedName>
    <definedName name="ESTELE" localSheetId="8">#REF!</definedName>
    <definedName name="ESTELE">#REF!</definedName>
    <definedName name="ESTMEC" localSheetId="8">#REF!</definedName>
    <definedName name="ESTMEC">#REF!</definedName>
    <definedName name="ESXT2">#REF!</definedName>
    <definedName name="et">#REF!</definedName>
    <definedName name="etfrgdfgdfgdfbg" localSheetId="8">#REF!</definedName>
    <definedName name="etfrgdfgdfgdfbg">#REF!</definedName>
    <definedName name="ETRVRTBRBTRT">#N/A</definedName>
    <definedName name="EU" localSheetId="12" hidden="1">{#N/A,#N/A,FALSE,"MO (2)"}</definedName>
    <definedName name="EU" localSheetId="6" hidden="1">{#N/A,#N/A,FALSE,"MO (2)"}</definedName>
    <definedName name="EU" localSheetId="8" hidden="1">{#N/A,#N/A,FALSE,"MO (2)"}</definedName>
    <definedName name="EU" localSheetId="5" hidden="1">{#N/A,#N/A,FALSE,"MO (2)"}</definedName>
    <definedName name="EU" localSheetId="2">{#N/A,#N/A,FALSE,"MO (2)"}</definedName>
    <definedName name="EU" localSheetId="1">{#N/A,#N/A,FALSE,"MO (2)"}</definedName>
    <definedName name="EU">{#N/A,#N/A,FALSE,"MO (2)"}</definedName>
    <definedName name="EU_1" localSheetId="8" hidden="1">{#N/A,#N/A,FALSE,"MO (2)"}</definedName>
    <definedName name="EU_1" hidden="1">{#N/A,#N/A,FALSE,"MO (2)"}</definedName>
    <definedName name="ev.Calculation" hidden="1">-4135</definedName>
    <definedName name="ev.Initialized" hidden="1">FALSE</definedName>
    <definedName name="EV__DECIMALSYMBOL__" hidden="1">","</definedName>
    <definedName name="EV__EVCOM_OPTIONS__" hidden="1">8</definedName>
    <definedName name="EV__EXPOPTIONS__" hidden="1">0</definedName>
    <definedName name="EV__LASTREFTIME__" hidden="1">"(GMT-03:00)04/02/2015 14:27:11"</definedName>
    <definedName name="EV__LOCKEDCVW__ACTIVITY" hidden="1">"ACC_ACT_AUTOP,IG_CATEGORY,JER_1,DUMMY_C1,DUMMY_C2,INPUT_CORR,DUME,TRAMOS_DUMMY,SECTORS,2012.APR,YTD,"</definedName>
    <definedName name="EV__LOCKEDCVW__AFFILIATES" hidden="1">"ACC_AFLT_IMPORTE,AFLT_1,AFLT_CAT_AC,AFLT_COND_CP,AFLT_INFO_A,AFLT_OP_001,ACTIVITY_AUTOP,SELECT_TIME,YTD,"</definedName>
    <definedName name="EV__LOCKEDCVW__COUNSELORS" hidden="1">"ACC_CONS_0001,UPA_Y_CB,CONS_0000001,ACTIVITY_AUTOP,TITULO_0001,CARG_0001,Rep_Dumme,SELECT_TIME,YTD,"</definedName>
    <definedName name="EV__LOCKEDCVW__FINANCE" hidden="1">"BS,IG_CATEGORY,JER_1,DUMMY_C1,DUMMY_C2,CONSO,DUME,SF,NON_GROUP,ALL_IC,EUR,SECTORS,2012.JUN,YTD,"</definedName>
    <definedName name="EV__LOCKEDCVW__GENERALINFO" hidden="1">"ACC_IG_001,UPA_Y_CB,ACTIVITY_AUTOP,ALL_IC,SELECT_TIME,YTD,"</definedName>
    <definedName name="EV__LOCKEDCVW__HHRR" hidden="1">"ACC_RRHH_000200,UPA_Y_CB,JER_1,DUMMY_C1,DUMMY_C2,TOTAL_DATASRC_I_HR,DEP_RRHH_021700,ACTIVITY_AUTOP,F_VAR,NON_GROUP,I_NONE,EUR,SECTORS,TOT_SEX,SELECT_TIME,PERIODIC,"</definedName>
    <definedName name="EV__LOCKEDCVW__INTERCO" hidden="1">"BS,UPA_Y_CB,ACTIVITY_AUTOP,SF,ALL_IC,EUR,SELECT_TIME,YTD,"</definedName>
    <definedName name="EV__LOCKEDCVW__INVESTMENTS" hidden="1">"ACC_INV_00100,IG_CATEGORY,JER_1,DUMMY_C1,DUMMY_C2,CONSO,GRUPO_CONS,SF,NON_GROUP,I_NONE,PROJECT_TOT,EUR,SECTORS,SELECT_TIME,YTD,"</definedName>
    <definedName name="EV__LOCKEDCVW__LOCAL_FIN" hidden="1">"BS,UPA_Y_CB,ACTIVITY_AUTOP,SELECT_TIME,YTD,"</definedName>
    <definedName name="EV__LOCKEDCVW__MACRO" hidden="1">"IND_MACRO_ANUALES,UPA_Y_CB,JER_1,ACTIVITY_AUTOP,SELECT_TIME,YTD,"</definedName>
    <definedName name="EV__LOCKEDCVW__Ownership" hidden="1">"UPA_Y_CB,ACTIVITY_AUTOP,NON_GROUP,ALL_IC,METHOD,SELECT_TIME,PERIODIC,"</definedName>
    <definedName name="EV__LOCKEDCVW__RATE" hidden="1">"UPA_Y_CB,EUR,AVG,GLOBAL,SELECT_TIME,YTD,"</definedName>
    <definedName name="EV__LOCKEDCVW__STOCKS" hidden="1">"ACC_BOLSA_0001,ANALISTDUMMY,UPA_Y_CB,1218,01,TOTAL,SELECT_TIME,YTD,"</definedName>
    <definedName name="EV__LOCKSTATUS__" hidden="1">2</definedName>
    <definedName name="EV__MAXEXPCOLS__" hidden="1">100</definedName>
    <definedName name="EV__MAXEXPROWS__" hidden="1">1000</definedName>
    <definedName name="EV__MEMORYCVW__" hidden="1">0</definedName>
    <definedName name="EV__MEMORYCVW__01_MEN_REP_12.XLSM" hidden="1">"[FINANCE"</definedName>
    <definedName name="EV__MEMORYCVW__01_MEN_REP_12_PATCH1.XLSM" hidden="1">"[FINANCE"</definedName>
    <definedName name="EV__MEMORYCVW__01_MEN_REP_12_PATCH1.XLSM_ACCOUNT_FIN" hidden="1">"[BS"</definedName>
    <definedName name="EV__MEMORYCVW__01_MEN_REP_12_PATCH1.XLSM_CATEGORY" hidden="1">"[ACTUAL"</definedName>
    <definedName name="EV__MEMORYCVW__01_MEN_REP_12_PATCH1.XLSM_COUNTRY" hidden="1">"[JER_1"</definedName>
    <definedName name="EV__MEMORYCVW__01_MEN_REP_12_PATCH1.XLSM_CUSTOM_1" hidden="1">"[DUMMY_C1"</definedName>
    <definedName name="EV__MEMORYCVW__01_MEN_REP_12_PATCH1.XLSM_CUSTOM_2" hidden="1">"[DUMMY_C2"</definedName>
    <definedName name="EV__MEMORYCVW__01_MEN_REP_12_PATCH1.XLSM_DATASRC" hidden="1">"[CONSO"</definedName>
    <definedName name="EV__MEMORYCVW__01_MEN_REP_12_PATCH1.XLSM_ENTITY" hidden="1">"[1061"</definedName>
    <definedName name="EV__MEMORYCVW__01_MEN_REP_12_PATCH1.XLSM_FLOW" hidden="1">"[SF"</definedName>
    <definedName name="EV__MEMORYCVW__01_MEN_REP_12_PATCH1.XLSM_GROUPS" hidden="1">"[NON_GROUP"</definedName>
    <definedName name="EV__MEMORYCVW__01_MEN_REP_12_PATCH1.XLSM_INTCO" hidden="1">"[ALL_IC"</definedName>
    <definedName name="EV__MEMORYCVW__01_MEN_REP_12_PATCH1.XLSM_MEASURES" hidden="1">"[YTD"</definedName>
    <definedName name="EV__MEMORYCVW__01_MEN_REP_12_PATCH1.XLSM_RPTCURRENCY" hidden="1">"[LC"</definedName>
    <definedName name="EV__MEMORYCVW__01_MEN_REP_12_PATCH1.XLSM_SECTOR" hidden="1">"[SECTORS"</definedName>
    <definedName name="EV__MEMORYCVW__01_MEN_REP_12_PATCH1.XLSM_TIME" hidden="1">"[2010.DEC"</definedName>
    <definedName name="EV__MEMORYCVW__01_MEN_REP_121" hidden="1">"[FINANCE"</definedName>
    <definedName name="EV__MEMORYCVW__01_MEN_REP_12V2.XLSM" hidden="1">"[FINANCE"</definedName>
    <definedName name="EV__MEMORYCVW__01_MEN_REP_2011.XLSM" hidden="1">"[FINANCE"</definedName>
    <definedName name="EV__MEMORYCVW__01_MEN_REP_2011.XLSM_ACCOUNT_FIN" hidden="1">"[RDOGRUPO"</definedName>
    <definedName name="EV__MEMORYCVW__01_MEN_REP_2011.XLSM_CATEGORY" hidden="1">"[ACTUAL"</definedName>
    <definedName name="EV__MEMORYCVW__01_MEN_REP_2011.XLSM_COUNTRY" hidden="1">"[JER_1"</definedName>
    <definedName name="EV__MEMORYCVW__01_MEN_REP_2011.XLSM_CUSTOM_1" hidden="1">"[DUMMY_C1"</definedName>
    <definedName name="EV__MEMORYCVW__01_MEN_REP_2011.XLSM_CUSTOM_2" hidden="1">"[DUMMY_C2"</definedName>
    <definedName name="EV__MEMORYCVW__01_MEN_REP_2011.XLSM_DATASRC" hidden="1">"[AJ_POST"</definedName>
    <definedName name="EV__MEMORYCVW__01_MEN_REP_2011.XLSM_ENTITY" hidden="1">"[1051"</definedName>
    <definedName name="EV__MEMORYCVW__01_MEN_REP_2011.XLSM_FLOW" hidden="1">"[SF"</definedName>
    <definedName name="EV__MEMORYCVW__01_MEN_REP_2011.XLSM_GROUPS" hidden="1">"[G_001"</definedName>
    <definedName name="EV__MEMORYCVW__01_MEN_REP_2011.XLSM_INTCO" hidden="1">"[ALL_IC"</definedName>
    <definedName name="EV__MEMORYCVW__01_MEN_REP_2011.XLSM_MEASURES" hidden="1">"[YTD"</definedName>
    <definedName name="EV__MEMORYCVW__01_MEN_REP_2011.XLSM_RPTCURRENCY" hidden="1">"[GBP"</definedName>
    <definedName name="EV__MEMORYCVW__01_MEN_REP_2011.XLSM_SECTOR" hidden="1">"[SECTORS"</definedName>
    <definedName name="EV__MEMORYCVW__01_MEN_REP_2011.XLSM_TIME" hidden="1">"[2010.DEC"</definedName>
    <definedName name="EV__MEMORYCVW__01_MEN_REP_AUCAT_2011_06.XLSM" hidden="1">"[FINANCE"</definedName>
    <definedName name="EV__MEMORYCVW__01_MEN_REP_AUCAT_2011_06.XLSM_ACCOUNT_ACT" hidden="1">"[ACC_ACT_000001"</definedName>
    <definedName name="EV__MEMORYCVW__01_MEN_REP_AUCAT_2011_06.XLSM_ACCOUNT_FIN" hidden="1">"[RDOGRUPO"</definedName>
    <definedName name="EV__MEMORYCVW__01_MEN_REP_AUCAT_2011_06.XLSM_ACCOUNT_RRHH" hidden="1">"[ACC_RRHH_000200"</definedName>
    <definedName name="EV__MEMORYCVW__01_MEN_REP_AUCAT_2011_06.XLSM_CATEGORY" hidden="1">"[ACTUAL"</definedName>
    <definedName name="EV__MEMORYCVW__01_MEN_REP_AUCAT_2011_06.XLSM_COUNTRY" hidden="1">"[JER_1"</definedName>
    <definedName name="EV__MEMORYCVW__01_MEN_REP_AUCAT_2011_06.XLSM_CUSTOM_1" hidden="1">"[DUMMY_C1"</definedName>
    <definedName name="EV__MEMORYCVW__01_MEN_REP_AUCAT_2011_06.XLSM_CUSTOM_2" hidden="1">"[DUMMY_C2"</definedName>
    <definedName name="EV__MEMORYCVW__01_MEN_REP_AUCAT_2011_06.XLSM_DATASRC" hidden="1">"[AJ_POST"</definedName>
    <definedName name="EV__MEMORYCVW__01_MEN_REP_AUCAT_2011_06.XLSM_DATASRC_ACT" hidden="1">"[INPUT_CORR"</definedName>
    <definedName name="EV__MEMORYCVW__01_MEN_REP_AUCAT_2011_06.XLSM_DEPARTMENT" hidden="1">"[DEP_RRHH_021700"</definedName>
    <definedName name="EV__MEMORYCVW__01_MEN_REP_AUCAT_2011_06.XLSM_ENTITY" hidden="1">"[1113"</definedName>
    <definedName name="EV__MEMORYCVW__01_MEN_REP_AUCAT_2011_06.XLSM_FLOW" hidden="1">"[SF"</definedName>
    <definedName name="EV__MEMORYCVW__01_MEN_REP_AUCAT_2011_06.XLSM_FLOW_RRHH" hidden="1">"[F_VAR"</definedName>
    <definedName name="EV__MEMORYCVW__01_MEN_REP_AUCAT_2011_06.XLSM_GROUPS" hidden="1">"[G_001"</definedName>
    <definedName name="EV__MEMORYCVW__01_MEN_REP_AUCAT_2011_06.XLSM_INTCO" hidden="1">"[ALL_IC"</definedName>
    <definedName name="EV__MEMORYCVW__01_MEN_REP_AUCAT_2011_06.XLSM_MEASURES" hidden="1">"[YTD"</definedName>
    <definedName name="EV__MEMORYCVW__01_MEN_REP_AUCAT_2011_06.XLSM_RPTCURRENCY" hidden="1">"[GBP"</definedName>
    <definedName name="EV__MEMORYCVW__01_MEN_REP_AUCAT_2011_06.XLSM_SECTIONS" hidden="1">"[TRMODUMMY"</definedName>
    <definedName name="EV__MEMORYCVW__01_MEN_REP_AUCAT_2011_06.XLSM_SECTOR" hidden="1">"[SECTORS"</definedName>
    <definedName name="EV__MEMORYCVW__01_MEN_REP_AUCAT_2011_06.XLSM_SEX" hidden="1">"[TOT_SEX"</definedName>
    <definedName name="EV__MEMORYCVW__01_MEN_REP_AUCAT_2011_06.XLSM_TIME" hidden="1">"[2013.FEB"</definedName>
    <definedName name="EV__MEMORYCVW__09_LS___ACOMPANHAMENTO_MENSAL_R01.XLSX" hidden="1">"[CGI_ARTERIS"</definedName>
    <definedName name="EV__MEMORYCVW__09_LS___ACOMPANHAMENTO_MENSAL_R02.XLSX" hidden="1">"[CGI_ARTERIS"</definedName>
    <definedName name="EV__MEMORYCVW__09_LS___ACOMPANHAMENTO_MENSAL_R03.XLSX" hidden="1">"[CGI_ARTERIS"</definedName>
    <definedName name="EV__MEMORYCVW__23_VARIOS.XLSM" hidden="1">"[FINANCE"</definedName>
    <definedName name="EV__MEMORYCVW__BORRADOR.XLSM" hidden="1">"[HHRR"</definedName>
    <definedName name="EV__MEMORYCVW__BORRADOR.XLSM_ACCOUNT_RRHH" hidden="1">"[ACC_RRHH_000200"</definedName>
    <definedName name="EV__MEMORYCVW__BORRADOR.XLSM_CATEGORY" hidden="1">"[ACTUAL"</definedName>
    <definedName name="EV__MEMORYCVW__BORRADOR.XLSM_COUNTRY" hidden="1">"[JER_1"</definedName>
    <definedName name="EV__MEMORYCVW__BORRADOR.XLSM_CUSTOM_1" hidden="1">"[DUMMY_C1"</definedName>
    <definedName name="EV__MEMORYCVW__BORRADOR.XLSM_CUSTOM_2" hidden="1">"[DUMMY_C2"</definedName>
    <definedName name="EV__MEMORYCVW__BORRADOR.XLSM_DATASRC" hidden="1">"[CONSO"</definedName>
    <definedName name="EV__MEMORYCVW__BORRADOR.XLSM_DEPARTMENT" hidden="1">"[DEP_RRHH_021700"</definedName>
    <definedName name="EV__MEMORYCVW__BORRADOR.XLSM_ENTITY" hidden="1">"[DUME"</definedName>
    <definedName name="EV__MEMORYCVW__BORRADOR.XLSM_FLOW_RRHH" hidden="1">"[F_VAR"</definedName>
    <definedName name="EV__MEMORYCVW__BORRADOR.XLSM_GROUPS" hidden="1">"[NON_GROUP"</definedName>
    <definedName name="EV__MEMORYCVW__BORRADOR.XLSM_MEASURES" hidden="1">"[PERIODIC"</definedName>
    <definedName name="EV__MEMORYCVW__BORRADOR.XLSM_SECTOR" hidden="1">"[SECTORS"</definedName>
    <definedName name="EV__MEMORYCVW__BORRADOR.XLSM_SEX" hidden="1">"[TOT_SEX"</definedName>
    <definedName name="EV__MEMORYCVW__BORRADOR.XLSM_TIME" hidden="1">"[SELECT_TIME"</definedName>
    <definedName name="EV__MEMORYCVW__COLUMNAR_CONSO_SOC_SELECCIONABLE_PL1" hidden="1">"[FINANCE"</definedName>
    <definedName name="EV__MEMORYCVW__COLUMNAR_CONSO_SOC_SELECCIONABLE_PL1_ACCOUNT_FIN" hidden="1">"[RDOGRUPO"</definedName>
    <definedName name="EV__MEMORYCVW__COLUMNAR_CONSO_SOC_SELECCIONABLE_PL1_CATEGORY" hidden="1">"[ACTUAL"</definedName>
    <definedName name="EV__MEMORYCVW__COLUMNAR_CONSO_SOC_SELECCIONABLE_PL1_COUNTRY" hidden="1">"[JER_1"</definedName>
    <definedName name="EV__MEMORYCVW__COLUMNAR_CONSO_SOC_SELECCIONABLE_PL1_CUSTOM_1" hidden="1">"[DUMMY_C1"</definedName>
    <definedName name="EV__MEMORYCVW__COLUMNAR_CONSO_SOC_SELECCIONABLE_PL1_CUSTOM_2" hidden="1">"[DUMMY_C2"</definedName>
    <definedName name="EV__MEMORYCVW__COLUMNAR_CONSO_SOC_SELECCIONABLE_PL1_DATASRC" hidden="1">"[AJ_POST"</definedName>
    <definedName name="EV__MEMORYCVW__COLUMNAR_CONSO_SOC_SELECCIONABLE_PL1_ENTITY" hidden="1">"[SUBGR_FRANCE"</definedName>
    <definedName name="EV__MEMORYCVW__COLUMNAR_CONSO_SOC_SELECCIONABLE_PL1_FLOW" hidden="1">"[SF"</definedName>
    <definedName name="EV__MEMORYCVW__COLUMNAR_CONSO_SOC_SELECCIONABLE_PL1_GROUPS" hidden="1">"[G_001"</definedName>
    <definedName name="EV__MEMORYCVW__COLUMNAR_CONSO_SOC_SELECCIONABLE_PL1_INTCO" hidden="1">"[ALL_IC"</definedName>
    <definedName name="EV__MEMORYCVW__COLUMNAR_CONSO_SOC_SELECCIONABLE_PL1_MEASURES" hidden="1">"[YTD"</definedName>
    <definedName name="EV__MEMORYCVW__COLUMNAR_CONSO_SOC_SELECCIONABLE_PL1_RPTCURRENCY" hidden="1">"[GBP"</definedName>
    <definedName name="EV__MEMORYCVW__COLUMNAR_CONSO_SOC_SELECCIONABLE_PL1_SECTOR" hidden="1">"[SECTORS"</definedName>
    <definedName name="EV__MEMORYCVW__COLUMNAR_CONSO_SOC_SELECCIONABLE_PL1_TIME" hidden="1">"[2010.DEC"</definedName>
    <definedName name="EV__MEMORYCVW__DESSIEPL.XLSX" hidden="1">"[FINANCE"</definedName>
    <definedName name="EV__MEMORYCVW__DESSIEPL.XLSX_ACCOUNT_FIN" hidden="1">"[BS"</definedName>
    <definedName name="EV__MEMORYCVW__DESSIEPL.XLSX_CATEGORY" hidden="1">"[ACTUAL"</definedName>
    <definedName name="EV__MEMORYCVW__DESSIEPL.XLSX_COUNTRY" hidden="1">"[JER_1"</definedName>
    <definedName name="EV__MEMORYCVW__DESSIEPL.XLSX_CUSTOM_1" hidden="1">"[DUMMY_C1"</definedName>
    <definedName name="EV__MEMORYCVW__DESSIEPL.XLSX_CUSTOM_2" hidden="1">"[DUMMY_C2"</definedName>
    <definedName name="EV__MEMORYCVW__DESSIEPL.XLSX_DATASRC" hidden="1">"[CONSO"</definedName>
    <definedName name="EV__MEMORYCVW__DESSIEPL.XLSX_ENTITY" hidden="1">"[1114"</definedName>
    <definedName name="EV__MEMORYCVW__DESSIEPL.XLSX_FLOW" hidden="1">"[SF"</definedName>
    <definedName name="EV__MEMORYCVW__DESSIEPL.XLSX_GROUPS" hidden="1">"[G_219_PLANO"</definedName>
    <definedName name="EV__MEMORYCVW__DESSIEPL.XLSX_INTCO" hidden="1">"[ALL_IC"</definedName>
    <definedName name="EV__MEMORYCVW__DESSIEPL.XLSX_MEASURES" hidden="1">"[YTD"</definedName>
    <definedName name="EV__MEMORYCVW__DESSIEPL.XLSX_RPTCURRENCY" hidden="1">"[GBP"</definedName>
    <definedName name="EV__MEMORYCVW__DESSIEPL.XLSX_SECTOR" hidden="1">"[CONC_ESP"</definedName>
    <definedName name="EV__MEMORYCVW__DESSIEPL.XLSX_TIME" hidden="1">"[2010.TOTAL"</definedName>
    <definedName name="EV__MEMORYCVW__INFO_GENERAL_V1.XLSM" hidden="1">"[FINANCE"</definedName>
    <definedName name="EV__MEMORYCVW__INFO_GENERAL_V1.XLSM_ACCOUNT_FIN" hidden="1">"[RDOGRUPO"</definedName>
    <definedName name="EV__MEMORYCVW__INFO_GENERAL_V1.XLSM_CATEGORY" hidden="1">"[ACTUAL"</definedName>
    <definedName name="EV__MEMORYCVW__INFO_GENERAL_V1.XLSM_COUNTRY" hidden="1">"[JER_1"</definedName>
    <definedName name="EV__MEMORYCVW__INFO_GENERAL_V1.XLSM_CUSTOM_1" hidden="1">"[DUMMY_C1"</definedName>
    <definedName name="EV__MEMORYCVW__INFO_GENERAL_V1.XLSM_CUSTOM_2" hidden="1">"[DUMMY_C2"</definedName>
    <definedName name="EV__MEMORYCVW__INFO_GENERAL_V1.XLSM_DATASRC" hidden="1">"[AJ_POST"</definedName>
    <definedName name="EV__MEMORYCVW__INFO_GENERAL_V1.XLSM_ENTITY" hidden="1">"[1051"</definedName>
    <definedName name="EV__MEMORYCVW__INFO_GENERAL_V1.XLSM_FLOW" hidden="1">"[SF"</definedName>
    <definedName name="EV__MEMORYCVW__INFO_GENERAL_V1.XLSM_GROUPS" hidden="1">"[G_001"</definedName>
    <definedName name="EV__MEMORYCVW__INFO_GENERAL_V1.XLSM_INTCO" hidden="1">"[ALL_IC"</definedName>
    <definedName name="EV__MEMORYCVW__INFO_GENERAL_V1.XLSM_MEASURES" hidden="1">"[YTD"</definedName>
    <definedName name="EV__MEMORYCVW__INFO_GENERAL_V1.XLSM_RPTCURRENCY" hidden="1">"[GBP"</definedName>
    <definedName name="EV__MEMORYCVW__INFO_GENERAL_V1.XLSM_SECTOR" hidden="1">"[SECTORS"</definedName>
    <definedName name="EV__MEMORYCVW__INFO_GENERAL_V1.XLSM_TIME" hidden="1">"[2010.DEC"</definedName>
    <definedName name="EV__MEMORYCVW__INFORME_PLANIFICACION_CARREGA_MASIVA1" hidden="1">"[CGI_ARTERIS"</definedName>
    <definedName name="EV__MEMORYCVW__INFORME_PLANIFICACION_CARREGA_MASIVA1_BASEYEARVALUE" hidden="1">"[0000.01"</definedName>
    <definedName name="EV__MEMORYCVW__INFORME_PLANIFICACION_CARREGA_MASIVA1_CATEGORY" hidden="1">"[PLAN"</definedName>
    <definedName name="EV__MEMORYCVW__INFORME_PLANIFICACION_CARREGA_MASIVA1_CGI_MEASURE" hidden="1">"[MONEDA"</definedName>
    <definedName name="EV__MEMORYCVW__INFORME_PLANIFICACION_CARREGA_MASIVA1_CGI_OBJECT" hidden="1">"[Aux_object"</definedName>
    <definedName name="EV__MEMORYCVW__INFORME_PLANIFICACION_CARREGA_MASIVA1_DATASRC" hidden="1">"[TOTAL"</definedName>
    <definedName name="EV__MEMORYCVW__INFORME_PLANIFICACION_CARREGA_MASIVA1_DETAIL" hidden="1">"[TOT_DET"</definedName>
    <definedName name="EV__MEMORYCVW__INFORME_PLANIFICACION_CARREGA_MASIVA1_EMPREENDIMENTO" hidden="1">"[I_NONE"</definedName>
    <definedName name="EV__MEMORYCVW__INFORME_PLANIFICACION_CARREGA_MASIVA1_ENTITY" hidden="1">"[1268"</definedName>
    <definedName name="EV__MEMORYCVW__INFORME_PLANIFICACION_CARREGA_MASIVA1_ITEM" hidden="1">"[P_NONE"</definedName>
    <definedName name="EV__MEMORYCVW__INFORME_PLANIFICACION_CARREGA_MASIVA1_MEASURES" hidden="1">"[PERIODIC"</definedName>
    <definedName name="EV__MEMORYCVW__INFORME_PLANIFICACION_CARREGA_MASIVA1_TIME" hidden="1">"[SELECT_TIME"</definedName>
    <definedName name="EV__MEMORYCVW__INPUTMENSUALV20.XLSM" hidden="1">"[FINANCE"</definedName>
    <definedName name="EV__MEMORYCVW__INPUTMENSUALV201" hidden="1">"[FINANCE"</definedName>
    <definedName name="EV__MEMORYCVW__INPUTMENSUALV21.XLSM" hidden="1">"[FINANCE"</definedName>
    <definedName name="EV__MEMORYCVW__INPUTMENSUALV211" hidden="1">"[FINANCE"</definedName>
    <definedName name="EV__MEMORYCVW__INPUTMENSUALV221" hidden="1">"[FINANCE"</definedName>
    <definedName name="EV__MEMORYCVW__INPUTMENSUALV23.XLSM" hidden="1">"[HHRR"</definedName>
    <definedName name="EV__MEMORYCVW__INPUTMENSUALV23.XLSM_ACCOUNT_FIN" hidden="1">"[BS"</definedName>
    <definedName name="EV__MEMORYCVW__INPUTMENSUALV23.XLSM_ACCOUNT_MACRO" hidden="1">"[ACC_MACRO_0001"</definedName>
    <definedName name="EV__MEMORYCVW__INPUTMENSUALV23.XLSM_ACCOUNT_RRHH" hidden="1">"[ACC_RRHH_000200"</definedName>
    <definedName name="EV__MEMORYCVW__INPUTMENSUALV23.XLSM_CATEGORY" hidden="1">"[ACTUAL"</definedName>
    <definedName name="EV__MEMORYCVW__INPUTMENSUALV23.XLSM_COUNTRY" hidden="1">"[JER_1"</definedName>
    <definedName name="EV__MEMORYCVW__INPUTMENSUALV23.XLSM_CUSTOM_1" hidden="1">"[DUMMY_C1"</definedName>
    <definedName name="EV__MEMORYCVW__INPUTMENSUALV23.XLSM_CUSTOM_2" hidden="1">"[DUMMY_C2"</definedName>
    <definedName name="EV__MEMORYCVW__INPUTMENSUALV23.XLSM_DATASRC" hidden="1">"[CONSO"</definedName>
    <definedName name="EV__MEMORYCVW__INPUTMENSUALV23.XLSM_DEPARTMENT" hidden="1">"[DEP_RRHH_021700"</definedName>
    <definedName name="EV__MEMORYCVW__INPUTMENSUALV23.XLSM_ENTITY" hidden="1">"[DUME"</definedName>
    <definedName name="EV__MEMORYCVW__INPUTMENSUALV23.XLSM_FLOW" hidden="1">"[SF"</definedName>
    <definedName name="EV__MEMORYCVW__INPUTMENSUALV23.XLSM_FLOW_RRHH" hidden="1">"[F_VAR"</definedName>
    <definedName name="EV__MEMORYCVW__INPUTMENSUALV23.XLSM_GROUPS" hidden="1">"[NON_GROUP"</definedName>
    <definedName name="EV__MEMORYCVW__INPUTMENSUALV23.XLSM_INTCO" hidden="1">"[ALL_IC"</definedName>
    <definedName name="EV__MEMORYCVW__INPUTMENSUALV23.XLSM_MEASURES" hidden="1">"[PERIODIC"</definedName>
    <definedName name="EV__MEMORYCVW__INPUTMENSUALV23.XLSM_RPTCURRENCY" hidden="1">"[GBP"</definedName>
    <definedName name="EV__MEMORYCVW__INPUTMENSUALV23.XLSM_SECTOR" hidden="1">"[SECTORS"</definedName>
    <definedName name="EV__MEMORYCVW__INPUTMENSUALV23.XLSM_SEX" hidden="1">"[TOT_SEX"</definedName>
    <definedName name="EV__MEMORYCVW__INPUTMENSUALV23.XLSM_TIME" hidden="1">"[SELECT_TIME"</definedName>
    <definedName name="EV__MEMORYCVW__INPUTMENSUALV231" hidden="1">"[FINANCE"</definedName>
    <definedName name="EV__MEMORYCVW__INPUTMENSUALV24.XLSM" hidden="1">"[HHRR"</definedName>
    <definedName name="EV__MEMORYCVW__INPUTMENSUALV25.XLSM" hidden="1">"[FINANCE"</definedName>
    <definedName name="EV__MEMORYCVW__INPUTMENSUALV26.XLSM" hidden="1">"[FINANCE"</definedName>
    <definedName name="EV__MEMORYCVW__INPUTMENSUALV26.XLSM_ACCOUNT_FIN" hidden="1">"[RDOGRUPO"</definedName>
    <definedName name="EV__MEMORYCVW__INPUTMENSUALV26.XLSM_CATEGORY" hidden="1">"[ACTUAL"</definedName>
    <definedName name="EV__MEMORYCVW__INPUTMENSUALV26.XLSM_COUNTRY" hidden="1">"[JER_1"</definedName>
    <definedName name="EV__MEMORYCVW__INPUTMENSUALV26.XLSM_CUSTOM_1" hidden="1">"[DUMMY_C1"</definedName>
    <definedName name="EV__MEMORYCVW__INPUTMENSUALV26.XLSM_CUSTOM_2" hidden="1">"[DUMMY_C2"</definedName>
    <definedName name="EV__MEMORYCVW__INPUTMENSUALV26.XLSM_DATASRC" hidden="1">"[AJ_POST"</definedName>
    <definedName name="EV__MEMORYCVW__INPUTMENSUALV26.XLSM_ENTITY" hidden="1">"[1113"</definedName>
    <definedName name="EV__MEMORYCVW__INPUTMENSUALV26.XLSM_FLOW" hidden="1">"[SF"</definedName>
    <definedName name="EV__MEMORYCVW__INPUTMENSUALV26.XLSM_GROUPS" hidden="1">"[G_001"</definedName>
    <definedName name="EV__MEMORYCVW__INPUTMENSUALV26.XLSM_INTCO" hidden="1">"[ALL_IC"</definedName>
    <definedName name="EV__MEMORYCVW__INPUTMENSUALV26.XLSM_MEASURES" hidden="1">"[YTD"</definedName>
    <definedName name="EV__MEMORYCVW__INPUTMENSUALV26.XLSM_RPTCURRENCY" hidden="1">"[GBP"</definedName>
    <definedName name="EV__MEMORYCVW__INPUTMENSUALV26.XLSM_SECTOR" hidden="1">"[SECTORS"</definedName>
    <definedName name="EV__MEMORYCVW__INPUTMENSUALV26.XLSM_TIME" hidden="1">"[2013.FEB"</definedName>
    <definedName name="EV__MEMORYCVW__INPUTMENSUALV27.XLSM" hidden="1">"[FINANCE"</definedName>
    <definedName name="EV__MEMORYCVW__INPUTMENSUALV28.XLSM" hidden="1">"[FINANCE"</definedName>
    <definedName name="EV__MEMORYCVW__INPUTMENSUALV29.XLSM" hidden="1">"[FINANCE"</definedName>
    <definedName name="EV__MEMORYCVW__INPUTMENSUALV30.XLSM" hidden="1">"[FINANCE"</definedName>
    <definedName name="EV__MEMORYCVW__INPUTMENSUALV31.XLSM" hidden="1">"[FINANCE"</definedName>
    <definedName name="EV__MEMORYCVW__INPUTMENSUALV311" hidden="1">"[FINANCE"</definedName>
    <definedName name="EV__MEMORYCVW__INPUTMENSUALV32.XLSM" hidden="1">"[HHRR"</definedName>
    <definedName name="EV__MEMORYCVW__INPUTOUTPUTV1.XLSM" hidden="1">"[FINANCE"</definedName>
    <definedName name="EV__MEMORYCVW__INPUTOUTPUTV1.XLSM_ACCOUNT_ACT" hidden="1">"[ACC_ACT_000001"</definedName>
    <definedName name="EV__MEMORYCVW__INPUTOUTPUTV1.XLSM_ACCOUNT_FIN" hidden="1">"[RDOGRUPO"</definedName>
    <definedName name="EV__MEMORYCVW__INPUTOUTPUTV1.XLSM_CATEGORY" hidden="1">"[ACTUAL"</definedName>
    <definedName name="EV__MEMORYCVW__INPUTOUTPUTV1.XLSM_COUNTRY" hidden="1">"[JER_1"</definedName>
    <definedName name="EV__MEMORYCVW__INPUTOUTPUTV1.XLSM_CUSTOM_1" hidden="1">"[DUMMY_C1"</definedName>
    <definedName name="EV__MEMORYCVW__INPUTOUTPUTV1.XLSM_CUSTOM_2" hidden="1">"[DUMMY_C2"</definedName>
    <definedName name="EV__MEMORYCVW__INPUTOUTPUTV1.XLSM_DATASRC" hidden="1">"[AJ_POST"</definedName>
    <definedName name="EV__MEMORYCVW__INPUTOUTPUTV1.XLSM_DATASRC_ACT" hidden="1">"[INPUT_CORR"</definedName>
    <definedName name="EV__MEMORYCVW__INPUTOUTPUTV1.XLSM_ENTITY" hidden="1">"[SUBGR_FRANCE"</definedName>
    <definedName name="EV__MEMORYCVW__INPUTOUTPUTV1.XLSM_FLOW" hidden="1">"[SF"</definedName>
    <definedName name="EV__MEMORYCVW__INPUTOUTPUTV1.XLSM_GROUPS" hidden="1">"[G_001"</definedName>
    <definedName name="EV__MEMORYCVW__INPUTOUTPUTV1.XLSM_INTCO" hidden="1">"[ALL_IC"</definedName>
    <definedName name="EV__MEMORYCVW__INPUTOUTPUTV1.XLSM_MEASURES" hidden="1">"[YTD"</definedName>
    <definedName name="EV__MEMORYCVW__INPUTOUTPUTV1.XLSM_RPTCURRENCY" hidden="1">"[GBP"</definedName>
    <definedName name="EV__MEMORYCVW__INPUTOUTPUTV1.XLSM_SECTIONS" hidden="1">"[TRMODUMMY"</definedName>
    <definedName name="EV__MEMORYCVW__INPUTOUTPUTV1.XLSM_SECTOR" hidden="1">"[SECTORS"</definedName>
    <definedName name="EV__MEMORYCVW__INPUTOUTPUTV1.XLSM_TIME" hidden="1">"[2004.MAY"</definedName>
    <definedName name="EV__MEMORYCVW__INPUTOUTPUTV2.XLSM" hidden="1">"[FINANCE"</definedName>
    <definedName name="EV__MEMORYCVW__INPUTOUTPUTV2.XLSM_ACCOUNT_BOLSA" hidden="1">"[ACC_BOLSA_0001"</definedName>
    <definedName name="EV__MEMORYCVW__INPUTOUTPUTV2.XLSM_ACCOUNT_FIN" hidden="1">"[RDOGRUPO"</definedName>
    <definedName name="EV__MEMORYCVW__INPUTOUTPUTV2.XLSM_ACCOUNT_RRHH" hidden="1">"[ACC_RRHH_000200"</definedName>
    <definedName name="EV__MEMORYCVW__INPUTOUTPUTV2.XLSM_CATEGORY" hidden="1">"[ACTUAL"</definedName>
    <definedName name="EV__MEMORYCVW__INPUTOUTPUTV2.XLSM_COUNTRY" hidden="1">"[JER_1"</definedName>
    <definedName name="EV__MEMORYCVW__INPUTOUTPUTV2.XLSM_CUSTOM_1" hidden="1">"[DUMMY_C1"</definedName>
    <definedName name="EV__MEMORYCVW__INPUTOUTPUTV2.XLSM_CUSTOM_2" hidden="1">"[DUMMY_C2"</definedName>
    <definedName name="EV__MEMORYCVW__INPUTOUTPUTV2.XLSM_DATASRC" hidden="1">"[AJ_POST"</definedName>
    <definedName name="EV__MEMORYCVW__INPUTOUTPUTV2.XLSM_DATASRC_I_HR" hidden="1">"[CONSO"</definedName>
    <definedName name="EV__MEMORYCVW__INPUTOUTPUTV2.XLSM_DEPARTMENT" hidden="1">"[DEP_RRHH_021700"</definedName>
    <definedName name="EV__MEMORYCVW__INPUTOUTPUTV2.XLSM_ENTITY" hidden="1">"[SUBGR_FRANCE"</definedName>
    <definedName name="EV__MEMORYCVW__INPUTOUTPUTV2.XLSM_ENTITY_STOCK" hidden="1">"[1218"</definedName>
    <definedName name="EV__MEMORYCVW__INPUTOUTPUTV2.XLSM_FLOW" hidden="1">"[SF"</definedName>
    <definedName name="EV__MEMORYCVW__INPUTOUTPUTV2.XLSM_FLOW_RRHH" hidden="1">"[F_VAR"</definedName>
    <definedName name="EV__MEMORYCVW__INPUTOUTPUTV2.XLSM_GROUPS" hidden="1">"[G_001"</definedName>
    <definedName name="EV__MEMORYCVW__INPUTOUTPUTV2.XLSM_INTCO" hidden="1">"[ALL_IC"</definedName>
    <definedName name="EV__MEMORYCVW__INPUTOUTPUTV2.XLSM_MEASURES" hidden="1">"[YTD"</definedName>
    <definedName name="EV__MEMORYCVW__INPUTOUTPUTV2.XLSM_MONTHDAY" hidden="1">"[01"</definedName>
    <definedName name="EV__MEMORYCVW__INPUTOUTPUTV2.XLSM_RPTCURRENCY" hidden="1">"[GBP"</definedName>
    <definedName name="EV__MEMORYCVW__INPUTOUTPUTV2.XLSM_SECTOR" hidden="1">"[SECTORS"</definedName>
    <definedName name="EV__MEMORYCVW__INPUTOUTPUTV2.XLSM_SEX" hidden="1">"[TOT_SEX"</definedName>
    <definedName name="EV__MEMORYCVW__INPUTOUTPUTV2.XLSM_SHAREHOLDER" hidden="1">"[TOTAL"</definedName>
    <definedName name="EV__MEMORYCVW__INPUTOUTPUTV2.XLSM_TIME" hidden="1">"[2010.DEC"</definedName>
    <definedName name="EV__MEMORYCVW__INPUTOUTPUTV3.XLSM" hidden="1">"[HHRR"</definedName>
    <definedName name="EV__MEMORYCVW__INPUTOUTPUTV3.XLSM_ACCOUNT_RRHH" hidden="1">"[ACC_RRHH_000200"</definedName>
    <definedName name="EV__MEMORYCVW__INPUTOUTPUTV3.XLSM_CATEGORY" hidden="1">"[ACTUAL"</definedName>
    <definedName name="EV__MEMORYCVW__INPUTOUTPUTV3.XLSM_COUNTRY" hidden="1">"[JER_1"</definedName>
    <definedName name="EV__MEMORYCVW__INPUTOUTPUTV3.XLSM_CUSTOM_1" hidden="1">"[DUMMY_C1"</definedName>
    <definedName name="EV__MEMORYCVW__INPUTOUTPUTV3.XLSM_CUSTOM_2" hidden="1">"[DUMMY_C2"</definedName>
    <definedName name="EV__MEMORYCVW__INPUTOUTPUTV3.XLSM_DATASRC_I_HR" hidden="1">"[CONSO"</definedName>
    <definedName name="EV__MEMORYCVW__INPUTOUTPUTV3.XLSM_DEPARTMENT" hidden="1">"[DEP_RRHH_021700"</definedName>
    <definedName name="EV__MEMORYCVW__INPUTOUTPUTV3.XLSM_ENTITY" hidden="1">"[DUME"</definedName>
    <definedName name="EV__MEMORYCVW__INPUTOUTPUTV3.XLSM_FLOW_RRHH" hidden="1">"[F_VAR"</definedName>
    <definedName name="EV__MEMORYCVW__INPUTOUTPUTV3.XLSM_GROUPS" hidden="1">"[NON_GROUP"</definedName>
    <definedName name="EV__MEMORYCVW__INPUTOUTPUTV3.XLSM_MEASURES" hidden="1">"[PERIODIC"</definedName>
    <definedName name="EV__MEMORYCVW__INPUTOUTPUTV3.XLSM_SECTOR" hidden="1">"[SECTORS"</definedName>
    <definedName name="EV__MEMORYCVW__INPUTOUTPUTV3.XLSM_SEX" hidden="1">"[TOT_SEX"</definedName>
    <definedName name="EV__MEMORYCVW__INPUTOUTPUTV3.XLSM_TIME" hidden="1">"[SELECT_TIME"</definedName>
    <definedName name="EV__MEMORYCVW__LIBRO10" hidden="1">"[HHRR"</definedName>
    <definedName name="EV__MEMORYCVW__LIBRO10_ACCOUNT_RRHH" hidden="1">"[ACC_RRHH_000200"</definedName>
    <definedName name="EV__MEMORYCVW__LIBRO10_CATEGORY" hidden="1">"[ACTUAL"</definedName>
    <definedName name="EV__MEMORYCVW__LIBRO10_COUNTRY" hidden="1">"[JER_1"</definedName>
    <definedName name="EV__MEMORYCVW__LIBRO10_CUSTOM_1" hidden="1">"[DUMMY_C1"</definedName>
    <definedName name="EV__MEMORYCVW__LIBRO10_CUSTOM_2" hidden="1">"[DUMMY_C2"</definedName>
    <definedName name="EV__MEMORYCVW__LIBRO10_DATASRC_I_HR" hidden="1">"[CORR"</definedName>
    <definedName name="EV__MEMORYCVW__LIBRO10_DEPARTMENT" hidden="1">"[DEP_RRHH_021700"</definedName>
    <definedName name="EV__MEMORYCVW__LIBRO10_ENTITY" hidden="1">"[GRUPO_CONS"</definedName>
    <definedName name="EV__MEMORYCVW__LIBRO10_FLOW_RRHH" hidden="1">"[F_VAR"</definedName>
    <definedName name="EV__MEMORYCVW__LIBRO10_GROUPS" hidden="1">"[NON_GROUP"</definedName>
    <definedName name="EV__MEMORYCVW__LIBRO10_INTCO_INONE" hidden="1">"[I_NONE"</definedName>
    <definedName name="EV__MEMORYCVW__LIBRO10_MEASURES" hidden="1">"[PERIODIC"</definedName>
    <definedName name="EV__MEMORYCVW__LIBRO10_RPTCURRENCY" hidden="1">"[EUR"</definedName>
    <definedName name="EV__MEMORYCVW__LIBRO10_SECTOR" hidden="1">"[SECTORS"</definedName>
    <definedName name="EV__MEMORYCVW__LIBRO10_SEX" hidden="1">"[TOT_SEX"</definedName>
    <definedName name="EV__MEMORYCVW__LIBRO10_TIME" hidden="1">"[SELECT_TIME"</definedName>
    <definedName name="EV__MEMORYCVW__LIBRO2" hidden="1">"[FINANCE"</definedName>
    <definedName name="EV__MEMORYCVW__LIBRO2_ACCOUNT_ACT" hidden="1">"[ACC_ACT_000001"</definedName>
    <definedName name="EV__MEMORYCVW__LIBRO2_ACCOUNT_FIN" hidden="1">"[BS"</definedName>
    <definedName name="EV__MEMORYCVW__LIBRO2_ACCOUNT_RRHH" hidden="1">"[ACC_RRHH_000200"</definedName>
    <definedName name="EV__MEMORYCVW__LIBRO2_CATEGORY" hidden="1">"[IG_CATEGORY"</definedName>
    <definedName name="EV__MEMORYCVW__LIBRO2_COUNTRY" hidden="1">"[JER_1"</definedName>
    <definedName name="EV__MEMORYCVW__LIBRO2_CUSTOM_1" hidden="1">"[DUMMY_C1"</definedName>
    <definedName name="EV__MEMORYCVW__LIBRO2_CUSTOM_2" hidden="1">"[DUMMY_C2"</definedName>
    <definedName name="EV__MEMORYCVW__LIBRO2_DATASRC" hidden="1">"[CONSO"</definedName>
    <definedName name="EV__MEMORYCVW__LIBRO2_DATASRC_ACT" hidden="1">"[INPUT_CORR"</definedName>
    <definedName name="EV__MEMORYCVW__LIBRO2_DATASRC_I_HR" hidden="1">"[CONSO"</definedName>
    <definedName name="EV__MEMORYCVW__LIBRO2_DEPARTMENT" hidden="1">"[DEP_RRHH_021700"</definedName>
    <definedName name="EV__MEMORYCVW__LIBRO2_ENTITY" hidden="1">"[DUME"</definedName>
    <definedName name="EV__MEMORYCVW__LIBRO2_FLOW" hidden="1">"[SF"</definedName>
    <definedName name="EV__MEMORYCVW__LIBRO2_FLOW_RRHH" hidden="1">"[F_VAR"</definedName>
    <definedName name="EV__MEMORYCVW__LIBRO2_GROUPS" hidden="1">"[NON_GROUP"</definedName>
    <definedName name="EV__MEMORYCVW__LIBRO2_INTCO" hidden="1">"[ALL_IC"</definedName>
    <definedName name="EV__MEMORYCVW__LIBRO2_MEASURES" hidden="1">"[YTD"</definedName>
    <definedName name="EV__MEMORYCVW__LIBRO2_RPTCURRENCY" hidden="1">"[EUR"</definedName>
    <definedName name="EV__MEMORYCVW__LIBRO2_SECTIONS" hidden="1">"[TRMODUMMY"</definedName>
    <definedName name="EV__MEMORYCVW__LIBRO2_SECTOR" hidden="1">"[SECTORS"</definedName>
    <definedName name="EV__MEMORYCVW__LIBRO2_SEX" hidden="1">"[TOT_SEX"</definedName>
    <definedName name="EV__MEMORYCVW__LIBRO2_TIME" hidden="1">"[2012.JUN"</definedName>
    <definedName name="EV__MEMORYCVW__LIBRO3" hidden="1">"[FINANCE"</definedName>
    <definedName name="EV__MEMORYCVW__LIBRO3_ACCOUNT_ACT" hidden="1">"[ACC_ACT_000001"</definedName>
    <definedName name="EV__MEMORYCVW__LIBRO3_ACCOUNT_FIN" hidden="1">"[BS"</definedName>
    <definedName name="EV__MEMORYCVW__LIBRO3_CATEGORY" hidden="1">"[IG_CATEGORY"</definedName>
    <definedName name="EV__MEMORYCVW__LIBRO3_COUNTRY" hidden="1">"[JER_1"</definedName>
    <definedName name="EV__MEMORYCVW__LIBRO3_CUSTOM_1" hidden="1">"[DUMMY_C1"</definedName>
    <definedName name="EV__MEMORYCVW__LIBRO3_CUSTOM_2" hidden="1">"[DUMMY_C2"</definedName>
    <definedName name="EV__MEMORYCVW__LIBRO3_DATASRC" hidden="1">"[CONSO"</definedName>
    <definedName name="EV__MEMORYCVW__LIBRO3_DATASRC_ACT" hidden="1">"[INPUT_CORR"</definedName>
    <definedName name="EV__MEMORYCVW__LIBRO3_ENTITY" hidden="1">"[GRUPO_CONS"</definedName>
    <definedName name="EV__MEMORYCVW__LIBRO3_FLOW" hidden="1">"[SF"</definedName>
    <definedName name="EV__MEMORYCVW__LIBRO3_GROUPS" hidden="1">"[NON_GROUP"</definedName>
    <definedName name="EV__MEMORYCVW__LIBRO3_INTCO" hidden="1">"[ALL_IC"</definedName>
    <definedName name="EV__MEMORYCVW__LIBRO3_MEASURES" hidden="1">"[YTD"</definedName>
    <definedName name="EV__MEMORYCVW__LIBRO3_RPTCURRENCY" hidden="1">"[EUR"</definedName>
    <definedName name="EV__MEMORYCVW__LIBRO3_SECTIONS" hidden="1">"[TRMODUMMY"</definedName>
    <definedName name="EV__MEMORYCVW__LIBRO3_SECTOR" hidden="1">"[SECTORS"</definedName>
    <definedName name="EV__MEMORYCVW__LIBRO3_TIME" hidden="1">"[SELECT_TIME"</definedName>
    <definedName name="EV__MEMORYCVW__LIBRO4" hidden="1">"[FINANCE"</definedName>
    <definedName name="EV__MEMORYCVW__LIBRO6" hidden="1">"[FINANCE"</definedName>
    <definedName name="EV__MEMORYCVW__LIBRO6_ACCOUNT_FIN" hidden="1">"[RDOGRUPO"</definedName>
    <definedName name="EV__MEMORYCVW__LIBRO6_CATEGORY" hidden="1">"[TOT_CATEGORY"</definedName>
    <definedName name="EV__MEMORYCVW__LIBRO6_COUNTRY" hidden="1">"[JER_1"</definedName>
    <definedName name="EV__MEMORYCVW__LIBRO6_CUSTOM_1" hidden="1">"[DUMMY_C1"</definedName>
    <definedName name="EV__MEMORYCVW__LIBRO6_CUSTOM_2" hidden="1">"[DUMMY_C2"</definedName>
    <definedName name="EV__MEMORYCVW__LIBRO6_DATASRC" hidden="1">"[INPUT"</definedName>
    <definedName name="EV__MEMORYCVW__LIBRO6_ENTITY" hidden="1">"[WORKSTATUS"</definedName>
    <definedName name="EV__MEMORYCVW__LIBRO6_FLOW" hidden="1">"[SF"</definedName>
    <definedName name="EV__MEMORYCVW__LIBRO6_GROUPS" hidden="1">"[G_001"</definedName>
    <definedName name="EV__MEMORYCVW__LIBRO6_INTCO" hidden="1">"[ALL_IC"</definedName>
    <definedName name="EV__MEMORYCVW__LIBRO6_MEASURES" hidden="1">"[YTD"</definedName>
    <definedName name="EV__MEMORYCVW__LIBRO6_RPTCURRENCY" hidden="1">"[EUR"</definedName>
    <definedName name="EV__MEMORYCVW__LIBRO6_SECTOR" hidden="1">"[SECTORS"</definedName>
    <definedName name="EV__MEMORYCVW__LIBRO6_TIME" hidden="1">"[2005.TOTAL"</definedName>
    <definedName name="EV__MEMORYCVW__NOVA_PESTANYA_RRHH.XLSM" hidden="1">"[FINANCE"</definedName>
    <definedName name="EV__MEMORYCVW__PERFIL_CIAS_V3.XLSX" hidden="1">"[FINANCE"</definedName>
    <definedName name="EV__MEMORYCVW__PERFIL_CIAS_V3.XLSX_ACCOUNT_FIN" hidden="1">"[220100"</definedName>
    <definedName name="EV__MEMORYCVW__PERFIL_CIAS_V3.XLSX_CATEGORY" hidden="1">"[ACTUAL"</definedName>
    <definedName name="EV__MEMORYCVW__PERFIL_CIAS_V3.XLSX_COUNTRY" hidden="1">"[JER_1"</definedName>
    <definedName name="EV__MEMORYCVW__PERFIL_CIAS_V3.XLSX_CUSTOM_1" hidden="1">"[DUMMY_C1"</definedName>
    <definedName name="EV__MEMORYCVW__PERFIL_CIAS_V3.XLSX_CUSTOM_2" hidden="1">"[DUMMY_C2"</definedName>
    <definedName name="EV__MEMORYCVW__PERFIL_CIAS_V3.XLSX_DATASRC" hidden="1">"[AJ_POST"</definedName>
    <definedName name="EV__MEMORYCVW__PERFIL_CIAS_V3.XLSX_ENTITY" hidden="1">"[1138"</definedName>
    <definedName name="EV__MEMORYCVW__PERFIL_CIAS_V3.XLSX_FLOW" hidden="1">"[SF"</definedName>
    <definedName name="EV__MEMORYCVW__PERFIL_CIAS_V3.XLSX_GROUPS" hidden="1">"[G_001"</definedName>
    <definedName name="EV__MEMORYCVW__PERFIL_CIAS_V3.XLSX_INTCO" hidden="1">"[ALL_IC"</definedName>
    <definedName name="EV__MEMORYCVW__PERFIL_CIAS_V3.XLSX_MEASURES" hidden="1">"[YTD"</definedName>
    <definedName name="EV__MEMORYCVW__PERFIL_CIAS_V3.XLSX_RPTCURRENCY" hidden="1">"[GBP"</definedName>
    <definedName name="EV__MEMORYCVW__PERFIL_CIAS_V3.XLSX_SECTOR" hidden="1">"[SECTORS"</definedName>
    <definedName name="EV__MEMORYCVW__PERFIL_CIAS_V3.XLSX_TIME" hidden="1">"[2011.JUN"</definedName>
    <definedName name="EV__MEMORYCVW__PLP_AGOSTO.XLSX" hidden="1">"[CGI_ARTERIS"</definedName>
    <definedName name="EV__MEMORYCVW__PLP_JANEIRO.XLSX" hidden="1">"[CGI_ARTERIS"</definedName>
    <definedName name="EV__MEMORYCVW__PLP_JANEIRO.XLSX_BASEYEARVALUE" hidden="1">"[0000.01"</definedName>
    <definedName name="EV__MEMORYCVW__PLP_JANEIRO.XLSX_CATEGORY" hidden="1">"[PLAN"</definedName>
    <definedName name="EV__MEMORYCVW__PLP_JANEIRO.XLSX_CGI_MEASURE" hidden="1">"[MONEDA"</definedName>
    <definedName name="EV__MEMORYCVW__PLP_JANEIRO.XLSX_CGI_OBJECT" hidden="1">"[Aux_object"</definedName>
    <definedName name="EV__MEMORYCVW__PLP_JANEIRO.XLSX_DATASRC" hidden="1">"[TOTAL"</definedName>
    <definedName name="EV__MEMORYCVW__PLP_JANEIRO.XLSX_DETAIL" hidden="1">"[TOT_DET"</definedName>
    <definedName name="EV__MEMORYCVW__PLP_JANEIRO.XLSX_EMPREENDIMENTO" hidden="1">"[I_NONE"</definedName>
    <definedName name="EV__MEMORYCVW__PLP_JANEIRO.XLSX_ENTITY" hidden="1">"[1268"</definedName>
    <definedName name="EV__MEMORYCVW__PLP_JANEIRO.XLSX_ITEM" hidden="1">"[P_NONE"</definedName>
    <definedName name="EV__MEMORYCVW__PLP_JANEIRO.XLSX_MEASURES" hidden="1">"[PERIODIC"</definedName>
    <definedName name="EV__MEMORYCVW__PLP_JANEIRO.XLSX_TIME" hidden="1">"[SELECT_TIME"</definedName>
    <definedName name="EV__MEMORYCVW__PLP_JANEIRO_REAJUSTADO.XLSX" hidden="1">"[CGI_ARTERIS"</definedName>
    <definedName name="EV__MEMORYCVW__PLP_JANEIRO_REAJUSTADO.XLSX_BASEYEARVALUE" hidden="1">"[0000.01"</definedName>
    <definedName name="EV__MEMORYCVW__PLP_JANEIRO_REAJUSTADO.XLSX_CATEGORY" hidden="1">"[PLAN"</definedName>
    <definedName name="EV__MEMORYCVW__PLP_JANEIRO_REAJUSTADO.XLSX_CGI_MEASURE" hidden="1">"[MONEDA"</definedName>
    <definedName name="EV__MEMORYCVW__PLP_JANEIRO_REAJUSTADO.XLSX_CGI_OBJECT" hidden="1">"[Aux_object"</definedName>
    <definedName name="EV__MEMORYCVW__PLP_JANEIRO_REAJUSTADO.XLSX_DATASRC" hidden="1">"[TOTAL"</definedName>
    <definedName name="EV__MEMORYCVW__PLP_JANEIRO_REAJUSTADO.XLSX_DETAIL" hidden="1">"[TOT_DET"</definedName>
    <definedName name="EV__MEMORYCVW__PLP_JANEIRO_REAJUSTADO.XLSX_EMPREENDIMENTO" hidden="1">"[I_NONE"</definedName>
    <definedName name="EV__MEMORYCVW__PLP_JANEIRO_REAJUSTADO.XLSX_ENTITY" hidden="1">"[1268"</definedName>
    <definedName name="EV__MEMORYCVW__PLP_JANEIRO_REAJUSTADO.XLSX_ITEM" hidden="1">"[P_NONE"</definedName>
    <definedName name="EV__MEMORYCVW__PLP_JANEIRO_REAJUSTADO.XLSX_MEASURES" hidden="1">"[PERIODIC"</definedName>
    <definedName name="EV__MEMORYCVW__PLP_JANEIRO_REAJUSTADO.XLSX_TIME" hidden="1">"[SELECT_TIME"</definedName>
    <definedName name="EV__MEMORYCVW__PLP_SETEMBRO.XLSX" hidden="1">"[CGI_ARTERIS"</definedName>
    <definedName name="EV__MEMORYCVW__PRIORIZACIÓN_TAREAS_BPC_20120127.XLS" hidden="1">"[FINANCE"</definedName>
    <definedName name="EV__MEMORYCVW__PRIORIZACIÓN_TAREAS_BPC_20120127.XLS_ACCOUNT_FIN" hidden="1">"[BS"</definedName>
    <definedName name="EV__MEMORYCVW__PRIORIZACIÓN_TAREAS_BPC_20120127.XLS_CATEGORY" hidden="1">"[ACTUAL"</definedName>
    <definedName name="EV__MEMORYCVW__PRIORIZACIÓN_TAREAS_BPC_20120127.XLS_COUNTRY" hidden="1">"[JER_1"</definedName>
    <definedName name="EV__MEMORYCVW__PRIORIZACIÓN_TAREAS_BPC_20120127.XLS_CUSTOM_1" hidden="1">"[DUMMY_C1"</definedName>
    <definedName name="EV__MEMORYCVW__PRIORIZACIÓN_TAREAS_BPC_20120127.XLS_CUSTOM_2" hidden="1">"[DUMMY_C2"</definedName>
    <definedName name="EV__MEMORYCVW__PRIORIZACIÓN_TAREAS_BPC_20120127.XLS_DATASRC" hidden="1">"[CONSO"</definedName>
    <definedName name="EV__MEMORYCVW__PRIORIZACIÓN_TAREAS_BPC_20120127.XLS_ENTITY" hidden="1">"[1231"</definedName>
    <definedName name="EV__MEMORYCVW__PRIORIZACIÓN_TAREAS_BPC_20120127.XLS_FLOW" hidden="1">"[SF"</definedName>
    <definedName name="EV__MEMORYCVW__PRIORIZACIÓN_TAREAS_BPC_20120127.XLS_GROUPS" hidden="1">"[G_001"</definedName>
    <definedName name="EV__MEMORYCVW__PRIORIZACIÓN_TAREAS_BPC_20120127.XLS_INTCO" hidden="1">"[ALL_IC"</definedName>
    <definedName name="EV__MEMORYCVW__PRIORIZACIÓN_TAREAS_BPC_20120127.XLS_MEASURES" hidden="1">"[YTD"</definedName>
    <definedName name="EV__MEMORYCVW__PRIORIZACIÓN_TAREAS_BPC_20120127.XLS_RPTCURRENCY" hidden="1">"[GBP"</definedName>
    <definedName name="EV__MEMORYCVW__PRIORIZACIÓN_TAREAS_BPC_20120127.XLS_SECTOR" hidden="1">"[CONC_ESP"</definedName>
    <definedName name="EV__MEMORYCVW__PRIORIZACIÓN_TAREAS_BPC_20120127.XLS_TIME" hidden="1">"[2010.DEC"</definedName>
    <definedName name="EV__MEMORYCVW__TEST.XLSM" hidden="1">"[FINANCE"</definedName>
    <definedName name="EV__MEMORYCVW__TEST.XLSM_ACCOUNT_FIN" hidden="1">"[RDOGRUPO"</definedName>
    <definedName name="EV__MEMORYCVW__TEST.XLSM_CATEGORY" hidden="1">"[ACTUAL"</definedName>
    <definedName name="EV__MEMORYCVW__TEST.XLSM_COUNTRY" hidden="1">"[JER_1"</definedName>
    <definedName name="EV__MEMORYCVW__TEST.XLSM_CUSTOM_1" hidden="1">"[DUMMY_C1"</definedName>
    <definedName name="EV__MEMORYCVW__TEST.XLSM_CUSTOM_2" hidden="1">"[DUMMY_C2"</definedName>
    <definedName name="EV__MEMORYCVW__TEST.XLSM_DATASRC" hidden="1">"[AJ_POST"</definedName>
    <definedName name="EV__MEMORYCVW__TEST.XLSM_ENTITY" hidden="1">"[1113"</definedName>
    <definedName name="EV__MEMORYCVW__TEST.XLSM_FLOW" hidden="1">"[SF"</definedName>
    <definedName name="EV__MEMORYCVW__TEST.XLSM_GROUPS" hidden="1">"[G_001"</definedName>
    <definedName name="EV__MEMORYCVW__TEST.XLSM_INTCO" hidden="1">"[ALL_IC"</definedName>
    <definedName name="EV__MEMORYCVW__TEST.XLSM_MEASURES" hidden="1">"[YTD"</definedName>
    <definedName name="EV__MEMORYCVW__TEST.XLSM_RPTCURRENCY" hidden="1">"[GBP"</definedName>
    <definedName name="EV__MEMORYCVW__TEST.XLSM_SECTOR" hidden="1">"[SECTORS"</definedName>
    <definedName name="EV__MEMORYCVW__TEST.XLSM_TIME" hidden="1">"[2013.FEB"</definedName>
    <definedName name="EV__MEMORYCVW__TESTV31.XLSM" hidden="1">"[FINANCE"</definedName>
    <definedName name="EV__MEMORYCVW__TESTV31.XLSM_ACCOUNT_FIN" hidden="1">"[RDOGRUPO"</definedName>
    <definedName name="EV__MEMORYCVW__TESTV31.XLSM_CATEGORY" hidden="1">"[ACTUAL"</definedName>
    <definedName name="EV__MEMORYCVW__TESTV31.XLSM_COUNTRY" hidden="1">"[JER_1"</definedName>
    <definedName name="EV__MEMORYCVW__TESTV31.XLSM_CUSTOM_1" hidden="1">"[DUMMY_C1"</definedName>
    <definedName name="EV__MEMORYCVW__TESTV31.XLSM_CUSTOM_2" hidden="1">"[DUMMY_C2"</definedName>
    <definedName name="EV__MEMORYCVW__TESTV31.XLSM_DATASRC" hidden="1">"[AJ_POST"</definedName>
    <definedName name="EV__MEMORYCVW__TESTV31.XLSM_ENTITY" hidden="1">"[1042"</definedName>
    <definedName name="EV__MEMORYCVW__TESTV31.XLSM_FLOW" hidden="1">"[SF"</definedName>
    <definedName name="EV__MEMORYCVW__TESTV31.XLSM_GROUPS" hidden="1">"[G_001"</definedName>
    <definedName name="EV__MEMORYCVW__TESTV31.XLSM_INTCO" hidden="1">"[ALL_IC"</definedName>
    <definedName name="EV__MEMORYCVW__TESTV31.XLSM_MEASURES" hidden="1">"[YTD"</definedName>
    <definedName name="EV__MEMORYCVW__TESTV31.XLSM_RPTCURRENCY" hidden="1">"[GBP"</definedName>
    <definedName name="EV__MEMORYCVW__TESTV31.XLSM_SECTOR" hidden="1">"[SECTORS"</definedName>
    <definedName name="EV__MEMORYCVW__TESTV31.XLSM_TIME" hidden="1">"[2012.JUN"</definedName>
    <definedName name="EV__MEMORYCVW__TRAMS2.XLSX" hidden="1">"[ACTIVITY"</definedName>
    <definedName name="EV__MEMORYCVW__TRAMS2.XLSX_ACCOUNT_ACT" hidden="1">"[ACC_ACT_000001"</definedName>
    <definedName name="EV__MEMORYCVW__TRAMS2.XLSX_CATEGORY" hidden="1">"[ACTUAL"</definedName>
    <definedName name="EV__MEMORYCVW__TRAMS2.XLSX_COUNTRY" hidden="1">"[JER_1"</definedName>
    <definedName name="EV__MEMORYCVW__TRAMS2.XLSX_CUSTOM_1" hidden="1">"[DUMMY_C1"</definedName>
    <definedName name="EV__MEMORYCVW__TRAMS2.XLSX_CUSTOM_2" hidden="1">"[DUMMY_C2"</definedName>
    <definedName name="EV__MEMORYCVW__TRAMS2.XLSX_DATASRC_ACT" hidden="1">"[INPUT_CORR"</definedName>
    <definedName name="EV__MEMORYCVW__TRAMS2.XLSX_ENTITY" hidden="1">"[1113"</definedName>
    <definedName name="EV__MEMORYCVW__TRAMS2.XLSX_MEASURES" hidden="1">"[YTD"</definedName>
    <definedName name="EV__MEMORYCVW__TRAMS2.XLSX_SECTIONS" hidden="1">"[TRMODUMMY"</definedName>
    <definedName name="EV__MEMORYCVW__TRAMS2.XLSX_SECTOR" hidden="1">"[SECTORS"</definedName>
    <definedName name="EV__MEMORYCVW__TRAMS2.XLSX_TIME" hidden="1">"[2011.JUN"</definedName>
    <definedName name="EV__WBEVMODE__" hidden="1">1</definedName>
    <definedName name="EV__WBREFOPTIONS__" hidden="1">134217735</definedName>
    <definedName name="EV__WBVERSION__" hidden="1">0</definedName>
    <definedName name="EV__WSINFO__" hidden="1">"asd"</definedName>
    <definedName name="EVDCXFDBVGRVF">#N/A</definedName>
    <definedName name="EVOLUTION_DES_ROI">{#N/A,#N/A,FALSE,"SYSOC";#N/A,#N/A,FALSE,"RESU-GESTION";#N/A,#N/A,FALSE,"EVOL-MNA";#N/A,#N/A,FALSE,"VTAS-ANALI";#N/A,#N/A,FALSE,"ANALI-GSFIJOS";#N/A,#N/A,FALSE,"DETA-RUBROS";#N/A,#N/A,FALSE,"ANALI-CNF";#N/A,#N/A,FALSE,"BILAN";#N/A,#N/A,FALSE,"TAB_FIN";#N/A,#N/A,FALSE,"IND_ECO"}</definedName>
    <definedName name="ewde" hidden="1">1</definedName>
    <definedName name="ewew" localSheetId="8">#REF!</definedName>
    <definedName name="ewew">#REF!</definedName>
    <definedName name="ewt">#REF!</definedName>
    <definedName name="ex">#REF!</definedName>
    <definedName name="EXA" localSheetId="8">#REF!</definedName>
    <definedName name="EXA">#REF!</definedName>
    <definedName name="EXA_10" localSheetId="8">#REF!</definedName>
    <definedName name="EXA_10">#N/A</definedName>
    <definedName name="EXA_11">#N/A</definedName>
    <definedName name="EXA_12">#N/A</definedName>
    <definedName name="EXA_13">#N/A</definedName>
    <definedName name="EXA_14">#N/A</definedName>
    <definedName name="EXA_15">#N/A</definedName>
    <definedName name="EXA_16">#N/A</definedName>
    <definedName name="EXA_17">#N/A</definedName>
    <definedName name="EXA_18">#N/A</definedName>
    <definedName name="EXA_24">#REF!</definedName>
    <definedName name="EXA_25" localSheetId="8">#REF!</definedName>
    <definedName name="EXA_25">#REF!</definedName>
    <definedName name="EXA_26">#REF!</definedName>
    <definedName name="EXA_27" localSheetId="8">#REF!</definedName>
    <definedName name="EXA_27">#REF!</definedName>
    <definedName name="EXA_29" localSheetId="8">#REF!</definedName>
    <definedName name="EXA_29">#REF!</definedName>
    <definedName name="EXA_5">#N/A</definedName>
    <definedName name="EXA_6">#N/A</definedName>
    <definedName name="EXA_7">#N/A</definedName>
    <definedName name="EXA_8">#N/A</definedName>
    <definedName name="EXA_9" localSheetId="8">#REF!</definedName>
    <definedName name="EXA_9">#N/A</definedName>
    <definedName name="Excel_BuiltIn__FilterDatabase_1" localSheetId="8">#REF!</definedName>
    <definedName name="Excel_BuiltIn__FilterDatabase_1" localSheetId="2">#REF!</definedName>
    <definedName name="Excel_BuiltIn__FilterDatabase_1" localSheetId="1">#REF!</definedName>
    <definedName name="Excel_BuiltIn__FilterDatabase_1">#REF!</definedName>
    <definedName name="Excel_BuiltIn__FilterDatabase_1_1" localSheetId="8">#REF!</definedName>
    <definedName name="Excel_BuiltIn__FilterDatabase_1_1" localSheetId="2">#REF!</definedName>
    <definedName name="Excel_BuiltIn__FilterDatabase_1_1" localSheetId="1">#REF!</definedName>
    <definedName name="Excel_BuiltIn__FilterDatabase_1_1">#REF!</definedName>
    <definedName name="Excel_BuiltIn__FilterDatabase_1_10">#N/A</definedName>
    <definedName name="Excel_BuiltIn__FilterDatabase_1_11">#N/A</definedName>
    <definedName name="Excel_BuiltIn__FilterDatabase_1_12">#N/A</definedName>
    <definedName name="Excel_BuiltIn__FilterDatabase_1_13">#N/A</definedName>
    <definedName name="Excel_BuiltIn__FilterDatabase_1_14">#N/A</definedName>
    <definedName name="Excel_BuiltIn__FilterDatabase_1_15">#N/A</definedName>
    <definedName name="Excel_BuiltIn__FilterDatabase_1_16">#N/A</definedName>
    <definedName name="Excel_BuiltIn__FilterDatabase_1_17">#N/A</definedName>
    <definedName name="Excel_BuiltIn__FilterDatabase_1_18">#N/A</definedName>
    <definedName name="Excel_BuiltIn__FilterDatabase_1_5">#N/A</definedName>
    <definedName name="Excel_BuiltIn__FilterDatabase_1_6">#N/A</definedName>
    <definedName name="Excel_BuiltIn__FilterDatabase_1_7">#N/A</definedName>
    <definedName name="Excel_BuiltIn__FilterDatabase_1_8">#N/A</definedName>
    <definedName name="Excel_BuiltIn__FilterDatabase_1_9">#N/A</definedName>
    <definedName name="Excel_BuiltIn__FilterDatabase_10" localSheetId="8">#REF!</definedName>
    <definedName name="Excel_BuiltIn__FilterDatabase_10">#REF!</definedName>
    <definedName name="Excel_BuiltIn__FilterDatabase_11" localSheetId="8">#REF!</definedName>
    <definedName name="Excel_BuiltIn__FilterDatabase_11" localSheetId="2">#REF!</definedName>
    <definedName name="Excel_BuiltIn__FilterDatabase_11" localSheetId="1">#REF!</definedName>
    <definedName name="Excel_BuiltIn__FilterDatabase_11">#REF!</definedName>
    <definedName name="Excel_BuiltIn__FilterDatabase_12" localSheetId="8">#REF!</definedName>
    <definedName name="Excel_BuiltIn__FilterDatabase_12">#REF!</definedName>
    <definedName name="Excel_BuiltIn__FilterDatabase_12_1_1_1">"'file:///P:/cad/casan/104_11/projeto/orc/ORC%2012052015%20-%20REV-E/C%C3%B3pia%20de%20Planilha%20Or%C3%A7ament%C3%A1ria%20-%20ETE%20Ingleses%20-%2019052015%20-%20REV-E%20-%20Leo%20-%20emerson.xls'#$''.$A$9:$Y$1008"</definedName>
    <definedName name="Excel_BuiltIn__FilterDatabase_12_1_1_1_1_1">"'file:///P:/cad/casan/104_11/projeto/orc/ORC%2012052015%20-%20REV-E/Planilha%20Quantitativos%20Biz%20-%2011.06.2015/Planilha%20Or%C3%A7ament%C3%A1ria%20-%20ETE%20Ingleses%20-%2019052015%20-%20REV-E%20-%20Biz.xls'#$''.$A$9:$Y$11"</definedName>
    <definedName name="Excel_BuiltIn__FilterDatabase_12_1_1_1_1_1_1">"'file:///P:/cad/casan/104_11/projeto/orc/ORC%2012052015%20-%20REV-E/C%C3%B3pia%20de%20Planilha%20Or%C3%A7ament%C3%A1ria%20-%20ETE%20Ingleses%20-%2019052015%20-%20REV-E%20-%20Leo%20-%20emerson.xls'#$''.$A$9:$Y$1008"</definedName>
    <definedName name="Excel_BuiltIn__FilterDatabase_13" localSheetId="8">#REF!</definedName>
    <definedName name="Excel_BuiltIn__FilterDatabase_13">#REF!</definedName>
    <definedName name="Excel_BuiltIn__FilterDatabase_14" localSheetId="8">#REF!</definedName>
    <definedName name="Excel_BuiltIn__FilterDatabase_14">#REF!</definedName>
    <definedName name="Excel_BuiltIn__FilterDatabase_15" localSheetId="8">#REF!</definedName>
    <definedName name="Excel_BuiltIn__FilterDatabase_15">#REF!</definedName>
    <definedName name="Excel_BuiltIn__FilterDatabase_15_1_1_1">"'file:///P:/cad/casan/104_11/projeto/orc/ORC%2012052015%20-%20REV-E/C%C3%B3pia%20de%20Planilha%20Or%C3%A7ament%C3%A1ria%20-%20ETE%20Ingleses%20-%2019052015%20-%20REV-E%20-%20Leo%20-%20emerson.xls'#$''.$A$10:$AE$54"</definedName>
    <definedName name="Excel_BuiltIn__FilterDatabase_15_1_1_1_1_1">"'file:///P:/cad/casan/104_11/projeto/orc/ORC%2012052015%20-%20REV-E/Planilha%20Quantitativos%20Biz%20-%2011.06.2015/Planilha%20Or%C3%A7ament%C3%A1ria%20-%20ETE%20Ingleses%20-%2019052015%20-%20REV-E%20-%20Biz.xls'#$''.$A$10:$AE$11"</definedName>
    <definedName name="Excel_BuiltIn__FilterDatabase_15_1_1_1_1_1_1">"'file:///P:/cad/casan/104_11/projeto/orc/ORC%2012052015%20-%20REV-E/C%C3%B3pia%20de%20Planilha%20Or%C3%A7ament%C3%A1ria%20-%20ETE%20Ingleses%20-%2019052015%20-%20REV-E%20-%20Leo%20-%20emerson.xls'#$''.$A$10:$AE$54"</definedName>
    <definedName name="Excel_BuiltIn__FilterDatabase_15_2_1_1">"'file:///P:/cad/casan/104_11/projeto/orc/ORC%2012052015%20-%20REV-E/C%C3%B3pia%20de%20Planilha%20Or%C3%A7ament%C3%A1ria%20-%20ETE%20Ingleses%20-%2019052015%20-%20REV-E%20-%20Leo%20-%20emerson.xls'#$''.$A$9:$Y$54"</definedName>
    <definedName name="Excel_BuiltIn__FilterDatabase_15_2_1_1_1_1">"'file:///P:/cad/casan/104_11/projeto/orc/ORC%2012052015%20-%20REV-E/Planilha%20Quantitativos%20Biz%20-%2011.06.2015/Planilha%20Or%C3%A7ament%C3%A1ria%20-%20ETE%20Ingleses%20-%2019052015%20-%20REV-E%20-%20Biz.xls'#$''.$A$9:$Y$11"</definedName>
    <definedName name="Excel_BuiltIn__FilterDatabase_15_2_1_1_1_1_1">"'file:///P:/cad/casan/104_11/projeto/orc/ORC%2012052015%20-%20REV-E/C%C3%B3pia%20de%20Planilha%20Or%C3%A7ament%C3%A1ria%20-%20ETE%20Ingleses%20-%2019052015%20-%20REV-E%20-%20Leo%20-%20emerson.xls'#$''.$A$9:$Y$54"</definedName>
    <definedName name="Excel_BuiltIn__FilterDatabase_16" localSheetId="8">#REF!</definedName>
    <definedName name="Excel_BuiltIn__FilterDatabase_16">#REF!</definedName>
    <definedName name="Excel_BuiltIn__FilterDatabase_16_1_1_1">"'file:///P:/cad/casan/104_11/projeto/orc/ORC%2012052015%20-%20REV-E/C%C3%B3pia%20de%20Planilha%20Or%C3%A7ament%C3%A1ria%20-%20ETE%20Ingleses%20-%2019052015%20-%20REV-E%20-%20Leo%20-%20emerson.xls'#$''.$A$10:$AE$16"</definedName>
    <definedName name="Excel_BuiltIn__FilterDatabase_16_1_1_1_1_1">"'file:///P:/cad/casan/104_11/projeto/orc/ORC%2012052015%20-%20REV-E/Planilha%20Quantitativos%20Biz%20-%2011.06.2015/Planilha%20Or%C3%A7ament%C3%A1ria%20-%20ETE%20Ingleses%20-%2019052015%20-%20REV-E%20-%20Biz.xls'#$''.$A$10:$AE$11"</definedName>
    <definedName name="Excel_BuiltIn__FilterDatabase_16_1_1_1_1_1_1">"'file:///P:/cad/casan/104_11/projeto/orc/ORC%2012052015%20-%20REV-E/C%C3%B3pia%20de%20Planilha%20Or%C3%A7ament%C3%A1ria%20-%20ETE%20Ingleses%20-%2019052015%20-%20REV-E%20-%20Leo%20-%20emerson.xls'#$''.$A$10:$AE$16"</definedName>
    <definedName name="Excel_BuiltIn__FilterDatabase_16_2_1_1">"'file:///P:/cad/casan/104_11/projeto/orc/ORC%2012052015%20-%20REV-E/C%C3%B3pia%20de%20Planilha%20Or%C3%A7ament%C3%A1ria%20-%20ETE%20Ingleses%20-%2019052015%20-%20REV-E%20-%20Leo%20-%20emerson.xls'#$''.$A$9:$Y$16"</definedName>
    <definedName name="Excel_BuiltIn__FilterDatabase_16_2_1_1_1_1">"'file:///P:/cad/casan/104_11/projeto/orc/ORC%2012052015%20-%20REV-E/Planilha%20Quantitativos%20Biz%20-%2011.06.2015/Planilha%20Or%C3%A7ament%C3%A1ria%20-%20ETE%20Ingleses%20-%2019052015%20-%20REV-E%20-%20Biz.xls'#$''.$A$9:$Y$11"</definedName>
    <definedName name="Excel_BuiltIn__FilterDatabase_16_2_1_1_1_1_1">"'file:///P:/cad/casan/104_11/projeto/orc/ORC%2012052015%20-%20REV-E/C%C3%B3pia%20de%20Planilha%20Or%C3%A7ament%C3%A1ria%20-%20ETE%20Ingleses%20-%2019052015%20-%20REV-E%20-%20Leo%20-%20emerson.xls'#$''.$A$9:$Y$16"</definedName>
    <definedName name="Excel_BuiltIn__FilterDatabase_17" localSheetId="8">#REF!</definedName>
    <definedName name="Excel_BuiltIn__FilterDatabase_17">#REF!</definedName>
    <definedName name="Excel_BuiltIn__FilterDatabase_18" localSheetId="8">#REF!</definedName>
    <definedName name="Excel_BuiltIn__FilterDatabase_18">#REF!</definedName>
    <definedName name="Excel_BuiltIn__FilterDatabase_19" localSheetId="8">#REF!</definedName>
    <definedName name="Excel_BuiltIn__FilterDatabase_19">#REF!</definedName>
    <definedName name="Excel_BuiltIn__FilterDatabase_2" localSheetId="8">#REF!</definedName>
    <definedName name="Excel_BuiltIn__FilterDatabase_2" localSheetId="2">"#N/A"</definedName>
    <definedName name="Excel_BuiltIn__FilterDatabase_2" localSheetId="1">"#N/A"</definedName>
    <definedName name="Excel_BuiltIn__FilterDatabase_2">#REF!</definedName>
    <definedName name="Excel_BuiltIn__FilterDatabase_2_1">"#N/A"</definedName>
    <definedName name="Excel_BuiltIn__FilterDatabase_2_1_1" localSheetId="2">#REF!</definedName>
    <definedName name="Excel_BuiltIn__FilterDatabase_2_1_1" localSheetId="1">#REF!</definedName>
    <definedName name="Excel_BuiltIn__FilterDatabase_2_1_1">#REF!</definedName>
    <definedName name="Excel_BuiltIn__FilterDatabase_2_1_1_1" localSheetId="2">#REF!</definedName>
    <definedName name="Excel_BuiltIn__FilterDatabase_2_1_1_1" localSheetId="1">#REF!</definedName>
    <definedName name="Excel_BuiltIn__FilterDatabase_2_1_1_1">#REF!</definedName>
    <definedName name="Excel_BuiltIn__FilterDatabase_2_11" localSheetId="8">#REF!</definedName>
    <definedName name="Excel_BuiltIn__FilterDatabase_2_11">#REF!</definedName>
    <definedName name="Excel_BuiltIn__FilterDatabase_2_12" localSheetId="8">#REF!</definedName>
    <definedName name="Excel_BuiltIn__FilterDatabase_2_12">#REF!</definedName>
    <definedName name="Excel_BuiltIn__FilterDatabase_2_13" localSheetId="8">#REF!</definedName>
    <definedName name="Excel_BuiltIn__FilterDatabase_2_13">#REF!</definedName>
    <definedName name="Excel_BuiltIn__FilterDatabase_2_15" localSheetId="8">#REF!</definedName>
    <definedName name="Excel_BuiltIn__FilterDatabase_2_15">#REF!</definedName>
    <definedName name="Excel_BuiltIn__FilterDatabase_2_16" localSheetId="8">#REF!</definedName>
    <definedName name="Excel_BuiltIn__FilterDatabase_2_16">#REF!</definedName>
    <definedName name="Excel_BuiltIn__FilterDatabase_2_17" localSheetId="8">#REF!</definedName>
    <definedName name="Excel_BuiltIn__FilterDatabase_2_17">#REF!</definedName>
    <definedName name="Excel_BuiltIn__FilterDatabase_2_19" localSheetId="8">#REF!</definedName>
    <definedName name="Excel_BuiltIn__FilterDatabase_2_19">#REF!</definedName>
    <definedName name="Excel_BuiltIn__FilterDatabase_2_2" localSheetId="8">#REF!</definedName>
    <definedName name="Excel_BuiltIn__FilterDatabase_2_2">#REF!</definedName>
    <definedName name="Excel_BuiltIn__FilterDatabase_2_28" localSheetId="8">#REF!</definedName>
    <definedName name="Excel_BuiltIn__FilterDatabase_2_28">#REF!</definedName>
    <definedName name="Excel_BuiltIn__FilterDatabase_2_3" localSheetId="8">#REF!</definedName>
    <definedName name="Excel_BuiltIn__FilterDatabase_2_3">#REF!</definedName>
    <definedName name="Excel_BuiltIn__FilterDatabase_2_4" localSheetId="8">#REF!</definedName>
    <definedName name="Excel_BuiltIn__FilterDatabase_2_4">#REF!</definedName>
    <definedName name="Excel_BuiltIn__FilterDatabase_2_7" localSheetId="8">#REF!</definedName>
    <definedName name="Excel_BuiltIn__FilterDatabase_2_7">#REF!</definedName>
    <definedName name="Excel_BuiltIn__FilterDatabase_2_9" localSheetId="8">#REF!</definedName>
    <definedName name="Excel_BuiltIn__FilterDatabase_2_9">#REF!</definedName>
    <definedName name="Excel_BuiltIn__FilterDatabase_25" localSheetId="8">#REF!</definedName>
    <definedName name="Excel_BuiltIn__FilterDatabase_25">#REF!</definedName>
    <definedName name="Excel_BuiltIn__FilterDatabase_3" localSheetId="8">#REF!</definedName>
    <definedName name="Excel_BuiltIn__FilterDatabase_3">NA()</definedName>
    <definedName name="Excel_BuiltIn__FilterDatabase_3_1">"#N/A"</definedName>
    <definedName name="Excel_BuiltIn__FilterDatabase_3_1_1">"#N/A"</definedName>
    <definedName name="Excel_BuiltIn__FilterDatabase_3_1_1_1">"#N/A"</definedName>
    <definedName name="Excel_BuiltIn__FilterDatabase_3_1_1_1_1">"#N/A"</definedName>
    <definedName name="Excel_BuiltIn__FilterDatabase_3_1_1_1_1_1">"#N/A"</definedName>
    <definedName name="Excel_BuiltIn__FilterDatabase_3_1_1_1_1_1_1">"#N/A"</definedName>
    <definedName name="Excel_BuiltIn__FilterDatabase_3_1_1_1_1_1_1_1">"#N/A"</definedName>
    <definedName name="Excel_BuiltIn__FilterDatabase_3_1_1_1_1_1_1_1_1">"#N/A"</definedName>
    <definedName name="Excel_BuiltIn__FilterDatabase_3_1_1_1_1_1_1_1_1_1">"#N/A"</definedName>
    <definedName name="Excel_BuiltIn__FilterDatabase_3_1_28">"#N/A"</definedName>
    <definedName name="Excel_BuiltIn__FilterDatabase_4" localSheetId="8">#REF!</definedName>
    <definedName name="Excel_BuiltIn__FilterDatabase_4" localSheetId="2">#REF!</definedName>
    <definedName name="Excel_BuiltIn__FilterDatabase_4" localSheetId="1">#REF!</definedName>
    <definedName name="Excel_BuiltIn__FilterDatabase_4">#REF!</definedName>
    <definedName name="Excel_BuiltIn__FilterDatabase_4_1" localSheetId="2">#REF!</definedName>
    <definedName name="Excel_BuiltIn__FilterDatabase_4_1" localSheetId="1">#REF!</definedName>
    <definedName name="Excel_BuiltIn__FilterDatabase_4_1">#REF!</definedName>
    <definedName name="Excel_BuiltIn__FilterDatabase_4_1_1" localSheetId="2">#REF!</definedName>
    <definedName name="Excel_BuiltIn__FilterDatabase_4_1_1" localSheetId="1">#REF!</definedName>
    <definedName name="Excel_BuiltIn__FilterDatabase_4_1_1">#REF!</definedName>
    <definedName name="Excel_BuiltIn__FilterDatabase_4_1_1_1" localSheetId="2">#REF!</definedName>
    <definedName name="Excel_BuiltIn__FilterDatabase_4_1_1_1" localSheetId="1">#REF!</definedName>
    <definedName name="Excel_BuiltIn__FilterDatabase_4_1_1_1">#REF!</definedName>
    <definedName name="Excel_BuiltIn__FilterDatabase_4_2" localSheetId="2">#REF!</definedName>
    <definedName name="Excel_BuiltIn__FilterDatabase_4_2" localSheetId="1">#REF!</definedName>
    <definedName name="Excel_BuiltIn__FilterDatabase_4_2">#REF!</definedName>
    <definedName name="Excel_BuiltIn__FilterDatabase_44">#REF!</definedName>
    <definedName name="Excel_BuiltIn__FilterDatabase_44_1">#REF!</definedName>
    <definedName name="Excel_BuiltIn__FilterDatabase_45">#REF!</definedName>
    <definedName name="Excel_BuiltIn__FilterDatabase_45_1">#REF!</definedName>
    <definedName name="Excel_BuiltIn__FilterDatabase_5" localSheetId="8">#REF!</definedName>
    <definedName name="Excel_BuiltIn__FilterDatabase_5">#REF!</definedName>
    <definedName name="Excel_BuiltIn__FilterDatabase_5_1" localSheetId="2">#REF!</definedName>
    <definedName name="Excel_BuiltIn__FilterDatabase_5_1" localSheetId="1">#REF!</definedName>
    <definedName name="Excel_BuiltIn__FilterDatabase_5_1">#REF!</definedName>
    <definedName name="Excel_BuiltIn__FilterDatabase_51">"$#REF!.$B$14:$C$44"</definedName>
    <definedName name="Excel_BuiltIn__FilterDatabase_6" localSheetId="8">#REF!</definedName>
    <definedName name="Excel_BuiltIn__FilterDatabase_6" localSheetId="2">#REF!</definedName>
    <definedName name="Excel_BuiltIn__FilterDatabase_6" localSheetId="1">#REF!</definedName>
    <definedName name="Excel_BuiltIn__FilterDatabase_6">#REF!</definedName>
    <definedName name="Excel_BuiltIn__FilterDatabase_7" localSheetId="8">#REF!</definedName>
    <definedName name="Excel_BuiltIn__FilterDatabase_7">#REF!</definedName>
    <definedName name="Excel_BuiltIn__FilterDatabase_8" localSheetId="8">#REF!</definedName>
    <definedName name="Excel_BuiltIn__FilterDatabase_8">#REF!</definedName>
    <definedName name="Excel_BuiltIn__FilterDatabase_9" localSheetId="8">#REF!</definedName>
    <definedName name="Excel_BuiltIn__FilterDatabase_9">#REF!</definedName>
    <definedName name="Excel_BuiltIn_Criteria" localSheetId="8">#REF!</definedName>
    <definedName name="Excel_BuiltIn_Criteria">#REF!</definedName>
    <definedName name="Excel_BuiltIn_Criteria_1">#REF!</definedName>
    <definedName name="Excel_BuiltIn_Criteria_10">#REF!</definedName>
    <definedName name="Excel_BuiltIn_Criteria_10_1">#REF!</definedName>
    <definedName name="Excel_BuiltIn_Criteria_11" localSheetId="8">#REF!</definedName>
    <definedName name="Excel_BuiltIn_Criteria_11">#REF!</definedName>
    <definedName name="Excel_BuiltIn_Criteria_12" localSheetId="8">#REF!</definedName>
    <definedName name="Excel_BuiltIn_Criteria_12">#REF!</definedName>
    <definedName name="Excel_BuiltIn_Criteria_12_1">#REF!</definedName>
    <definedName name="Excel_BuiltIn_Criteria_13" localSheetId="8">#REF!</definedName>
    <definedName name="Excel_BuiltIn_Criteria_13">#REF!</definedName>
    <definedName name="Excel_BuiltIn_Criteria_15" localSheetId="8">#REF!</definedName>
    <definedName name="Excel_BuiltIn_Criteria_15">#REF!</definedName>
    <definedName name="Excel_BuiltIn_Criteria_16" localSheetId="8">#REF!</definedName>
    <definedName name="Excel_BuiltIn_Criteria_16">#REF!</definedName>
    <definedName name="Excel_BuiltIn_Criteria_17" localSheetId="8">#REF!</definedName>
    <definedName name="Excel_BuiltIn_Criteria_17">#REF!</definedName>
    <definedName name="Excel_BuiltIn_Criteria_19" localSheetId="8">#REF!</definedName>
    <definedName name="Excel_BuiltIn_Criteria_19">#REF!</definedName>
    <definedName name="Excel_BuiltIn_Criteria_2" localSheetId="8">#REF!</definedName>
    <definedName name="Excel_BuiltIn_Criteria_2">#REF!</definedName>
    <definedName name="Excel_BuiltIn_Criteria_28" localSheetId="8">#REF!</definedName>
    <definedName name="Excel_BuiltIn_Criteria_28">#REF!</definedName>
    <definedName name="Excel_BuiltIn_Criteria_3" localSheetId="8">#REF!</definedName>
    <definedName name="Excel_BuiltIn_Criteria_3">#REF!</definedName>
    <definedName name="Excel_BuiltIn_Criteria_3_1">#REF!</definedName>
    <definedName name="Excel_BuiltIn_Criteria_4" localSheetId="8">#REF!</definedName>
    <definedName name="Excel_BuiltIn_Criteria_4">#REF!</definedName>
    <definedName name="Excel_BuiltIn_Criteria_7" localSheetId="8">#REF!</definedName>
    <definedName name="Excel_BuiltIn_Criteria_7">#REF!</definedName>
    <definedName name="Excel_BuiltIn_Criteria_9" localSheetId="8">#REF!</definedName>
    <definedName name="Excel_BuiltIn_Criteria_9">#REF!</definedName>
    <definedName name="Excel_BuiltIn_Criteria_9_1">#REF!</definedName>
    <definedName name="Excel_BuiltIn_Database" localSheetId="8">#REF!</definedName>
    <definedName name="Excel_BuiltIn_Database" localSheetId="2">NA()</definedName>
    <definedName name="Excel_BuiltIn_Database" localSheetId="1">NA()</definedName>
    <definedName name="Excel_BuiltIn_Database">#REF!</definedName>
    <definedName name="Excel_BuiltIn_Database_0" localSheetId="8">#REF!</definedName>
    <definedName name="Excel_BuiltIn_Database_0">#REF!</definedName>
    <definedName name="Excel_BuiltIn_Database_0_11" localSheetId="8">#REF!</definedName>
    <definedName name="Excel_BuiltIn_Database_0_11">#REF!</definedName>
    <definedName name="Excel_BuiltIn_Database_0_12" localSheetId="8">#REF!</definedName>
    <definedName name="Excel_BuiltIn_Database_0_12">#REF!</definedName>
    <definedName name="Excel_BuiltIn_Database_0_13" localSheetId="8">#REF!</definedName>
    <definedName name="Excel_BuiltIn_Database_0_13">#REF!</definedName>
    <definedName name="Excel_BuiltIn_Database_0_15" localSheetId="8">#REF!</definedName>
    <definedName name="Excel_BuiltIn_Database_0_15">#REF!</definedName>
    <definedName name="Excel_BuiltIn_Database_0_16" localSheetId="8">#REF!</definedName>
    <definedName name="Excel_BuiltIn_Database_0_16">#REF!</definedName>
    <definedName name="Excel_BuiltIn_Database_0_17" localSheetId="8">#REF!</definedName>
    <definedName name="Excel_BuiltIn_Database_0_17">#REF!</definedName>
    <definedName name="Excel_BuiltIn_Database_0_19" localSheetId="8">#REF!</definedName>
    <definedName name="Excel_BuiltIn_Database_0_19">#REF!</definedName>
    <definedName name="Excel_BuiltIn_Database_0_2" localSheetId="8">#REF!</definedName>
    <definedName name="Excel_BuiltIn_Database_0_2">#REF!</definedName>
    <definedName name="Excel_BuiltIn_Database_0_28" localSheetId="8">#REF!</definedName>
    <definedName name="Excel_BuiltIn_Database_0_28">#REF!</definedName>
    <definedName name="Excel_BuiltIn_Database_0_3" localSheetId="8">#REF!</definedName>
    <definedName name="Excel_BuiltIn_Database_0_3">#REF!</definedName>
    <definedName name="Excel_BuiltIn_Database_0_4" localSheetId="8">#REF!</definedName>
    <definedName name="Excel_BuiltIn_Database_0_4">#REF!</definedName>
    <definedName name="Excel_BuiltIn_Database_0_7" localSheetId="8">#REF!</definedName>
    <definedName name="Excel_BuiltIn_Database_0_7">#REF!</definedName>
    <definedName name="Excel_BuiltIn_Database_0_9" localSheetId="8">#REF!</definedName>
    <definedName name="Excel_BuiltIn_Database_0_9">#REF!</definedName>
    <definedName name="Excel_BuiltIn_Database_1" localSheetId="8">#REF!</definedName>
    <definedName name="Excel_BuiltIn_Database_1">#N/A</definedName>
    <definedName name="Excel_BuiltIn_Database_10">"$#REF!.$F$1"</definedName>
    <definedName name="Excel_BuiltIn_Database_10_1">#REF!</definedName>
    <definedName name="Excel_BuiltIn_Database_12">#REF!</definedName>
    <definedName name="Excel_BuiltIn_Database_12_1">#REF!</definedName>
    <definedName name="Excel_BuiltIn_Database_15">#REF!</definedName>
    <definedName name="Excel_BuiltIn_Database_2">#N/A</definedName>
    <definedName name="Excel_BuiltIn_Database_2_1">#N/A</definedName>
    <definedName name="Excel_BuiltIn_Database_25" localSheetId="8">#REF!</definedName>
    <definedName name="Excel_BuiltIn_Database_25">#REF!</definedName>
    <definedName name="Excel_BuiltIn_Database_4" localSheetId="8">#REF!</definedName>
    <definedName name="Excel_BuiltIn_Database_4" localSheetId="2">#REF!</definedName>
    <definedName name="Excel_BuiltIn_Database_4" localSheetId="1">#REF!</definedName>
    <definedName name="Excel_BuiltIn_Database_4">#REF!</definedName>
    <definedName name="Excel_BuiltIn_Database_4_2">#N/A</definedName>
    <definedName name="Excel_BuiltIn_Database_6" localSheetId="8">#REF!</definedName>
    <definedName name="Excel_BuiltIn_Database_6" localSheetId="2">#REF!</definedName>
    <definedName name="Excel_BuiltIn_Database_6" localSheetId="1">#REF!</definedName>
    <definedName name="Excel_BuiltIn_Database_6">#REF!</definedName>
    <definedName name="Excel_BuiltIn_Database_6_2">#N/A</definedName>
    <definedName name="Excel_BuiltIn_Database_7" localSheetId="8">#REF!</definedName>
    <definedName name="Excel_BuiltIn_Database_7" localSheetId="2">#REF!</definedName>
    <definedName name="Excel_BuiltIn_Database_7" localSheetId="1">#REF!</definedName>
    <definedName name="Excel_BuiltIn_Database_7">#REF!</definedName>
    <definedName name="Excel_BuiltIn_Database_7_2">#N/A</definedName>
    <definedName name="Excel_BuiltIn_Database_8" localSheetId="8">#REF!</definedName>
    <definedName name="Excel_BuiltIn_Database_8" localSheetId="2">#REF!</definedName>
    <definedName name="Excel_BuiltIn_Database_8" localSheetId="1">#REF!</definedName>
    <definedName name="Excel_BuiltIn_Database_8">#REF!</definedName>
    <definedName name="Excel_BuiltIn_Database_8_2">#N/A</definedName>
    <definedName name="Excel_BuiltIn_Database_9" localSheetId="8">#REF!</definedName>
    <definedName name="Excel_BuiltIn_Database_9" localSheetId="2">#REF!</definedName>
    <definedName name="Excel_BuiltIn_Database_9" localSheetId="1">#REF!</definedName>
    <definedName name="Excel_BuiltIn_Database_9">#REF!</definedName>
    <definedName name="Excel_BuiltIn_Database_9_1">#REF!</definedName>
    <definedName name="Excel_BuiltIn_Database_9_2">#N/A</definedName>
    <definedName name="Excel_BuiltIn_Print_Area">#N/A</definedName>
    <definedName name="Excel_BuiltIn_Print_Area_1" localSheetId="8">#REF!</definedName>
    <definedName name="Excel_BuiltIn_Print_Area_1">#REF!</definedName>
    <definedName name="Excel_BuiltIn_Print_Area_1_1" localSheetId="8">#REF!</definedName>
    <definedName name="Excel_BuiltIn_Print_Area_1_1">#REF!</definedName>
    <definedName name="Excel_BuiltIn_Print_Area_1_1_1" localSheetId="8">#REF!</definedName>
    <definedName name="Excel_BuiltIn_Print_Area_1_1_1">#REF!</definedName>
    <definedName name="Excel_BuiltIn_Print_Area_1_1_1_1" localSheetId="8">#REF!</definedName>
    <definedName name="Excel_BuiltIn_Print_Area_1_1_1_1">#REF!</definedName>
    <definedName name="Excel_BuiltIn_Print_Area_1_1_1_1_1" localSheetId="8">#REF!</definedName>
    <definedName name="Excel_BuiltIn_Print_Area_1_1_1_1_1">#REF!</definedName>
    <definedName name="Excel_BuiltIn_Print_Area_1_1_1_1_1_1" localSheetId="8">#REF!</definedName>
    <definedName name="Excel_BuiltIn_Print_Area_1_1_1_1_1_1">#REF!</definedName>
    <definedName name="Excel_BuiltIn_Print_Area_1_1_1_1_1_1_1" localSheetId="8">#REF!</definedName>
    <definedName name="Excel_BuiltIn_Print_Area_1_1_1_1_1_1_1">#REF!</definedName>
    <definedName name="Excel_BuiltIn_Print_Area_1_1_1_1_1_1_1_1" localSheetId="8">#REF!</definedName>
    <definedName name="Excel_BuiltIn_Print_Area_1_1_1_1_1_1_1_1">#REF!</definedName>
    <definedName name="Excel_BuiltIn_Print_Area_1_1_1_1_1_1_1_1_1" localSheetId="8">#REF!</definedName>
    <definedName name="Excel_BuiltIn_Print_Area_1_1_1_1_1_1_1_1_1">#REF!</definedName>
    <definedName name="Excel_BuiltIn_Print_Area_1_1_1_1_1_1_1_1_1_1" localSheetId="8">#REF!</definedName>
    <definedName name="Excel_BuiltIn_Print_Area_1_1_1_1_1_1_1_1_1_1">#REF!</definedName>
    <definedName name="Excel_BuiltIn_Print_Area_1_1_1_1_18">#N/A</definedName>
    <definedName name="Excel_BuiltIn_Print_Area_1_1_1_1_2">"#REF!"</definedName>
    <definedName name="Excel_BuiltIn_Print_Area_1_1_1_18">#N/A</definedName>
    <definedName name="Excel_BuiltIn_Print_Area_1_1_1_19">#N/A</definedName>
    <definedName name="Excel_BuiltIn_Print_Area_1_1_1_2">"#REF!"</definedName>
    <definedName name="Excel_BuiltIn_Print_Area_1_1_1_21" localSheetId="8">#REF!</definedName>
    <definedName name="Excel_BuiltIn_Print_Area_1_1_1_21">#REF!</definedName>
    <definedName name="Excel_BuiltIn_Print_Area_1_1_18">#N/A</definedName>
    <definedName name="Excel_BuiltIn_Print_Area_1_1_19">#N/A</definedName>
    <definedName name="Excel_BuiltIn_Print_Area_1_1_21" localSheetId="8">#REF!</definedName>
    <definedName name="Excel_BuiltIn_Print_Area_1_1_21">#REF!</definedName>
    <definedName name="Excel_BuiltIn_Print_Area_1_11" localSheetId="8">#REF!</definedName>
    <definedName name="Excel_BuiltIn_Print_Area_1_11">#REF!</definedName>
    <definedName name="Excel_BuiltIn_Print_Area_1_12" localSheetId="8">#REF!</definedName>
    <definedName name="Excel_BuiltIn_Print_Area_1_12">#REF!</definedName>
    <definedName name="Excel_BuiltIn_Print_Area_1_13" localSheetId="8">#REF!</definedName>
    <definedName name="Excel_BuiltIn_Print_Area_1_13">#REF!</definedName>
    <definedName name="Excel_BuiltIn_Print_Area_1_15" localSheetId="8">#REF!</definedName>
    <definedName name="Excel_BuiltIn_Print_Area_1_15">#REF!</definedName>
    <definedName name="Excel_BuiltIn_Print_Area_1_16" localSheetId="8">#REF!</definedName>
    <definedName name="Excel_BuiltIn_Print_Area_1_16">#REF!</definedName>
    <definedName name="Excel_BuiltIn_Print_Area_1_17" localSheetId="8">#REF!</definedName>
    <definedName name="Excel_BuiltIn_Print_Area_1_17">#REF!</definedName>
    <definedName name="Excel_BuiltIn_Print_Area_1_19" localSheetId="8">#REF!</definedName>
    <definedName name="Excel_BuiltIn_Print_Area_1_19">#REF!</definedName>
    <definedName name="Excel_BuiltIn_Print_Area_1_2" localSheetId="8">#REF!</definedName>
    <definedName name="Excel_BuiltIn_Print_Area_1_2">#REF!</definedName>
    <definedName name="Excel_BuiltIn_Print_Area_1_28" localSheetId="8">#REF!</definedName>
    <definedName name="Excel_BuiltIn_Print_Area_1_28">#REF!</definedName>
    <definedName name="Excel_BuiltIn_Print_Area_1_3" localSheetId="8">#REF!</definedName>
    <definedName name="Excel_BuiltIn_Print_Area_1_3">#REF!</definedName>
    <definedName name="Excel_BuiltIn_Print_Area_1_4" localSheetId="8">#REF!</definedName>
    <definedName name="Excel_BuiltIn_Print_Area_1_4">#REF!</definedName>
    <definedName name="Excel_BuiltIn_Print_Area_1_7" localSheetId="8">#REF!</definedName>
    <definedName name="Excel_BuiltIn_Print_Area_1_7">#REF!</definedName>
    <definedName name="Excel_BuiltIn_Print_Area_1_9" localSheetId="8">#REF!</definedName>
    <definedName name="Excel_BuiltIn_Print_Area_1_9">#REF!</definedName>
    <definedName name="Excel_BuiltIn_Print_Area_10" localSheetId="8">#REF!</definedName>
    <definedName name="Excel_BuiltIn_Print_Area_10">#N/A</definedName>
    <definedName name="Excel_BuiltIn_Print_Area_10_1">#REF!</definedName>
    <definedName name="Excel_BuiltIn_Print_Area_10_1_1">#REF!</definedName>
    <definedName name="Excel_BuiltIn_Print_Area_10_10">#REF!</definedName>
    <definedName name="Excel_BuiltIn_Print_Area_10_12">#REF!</definedName>
    <definedName name="Excel_BuiltIn_Print_Area_10_15">#REF!</definedName>
    <definedName name="Excel_BuiltIn_Print_Area_10_3">#REF!</definedName>
    <definedName name="Excel_BuiltIn_Print_Area_10_9">#REF!</definedName>
    <definedName name="Excel_BuiltIn_Print_Area_11" localSheetId="8">#REF!</definedName>
    <definedName name="Excel_BuiltIn_Print_Area_11">#REF!</definedName>
    <definedName name="Excel_BuiltIn_Print_Area_11_1" localSheetId="8">#REF!</definedName>
    <definedName name="Excel_BuiltIn_Print_Area_11_1" localSheetId="2">#REF!</definedName>
    <definedName name="Excel_BuiltIn_Print_Area_11_1" localSheetId="1">#REF!</definedName>
    <definedName name="Excel_BuiltIn_Print_Area_11_1">#REF!</definedName>
    <definedName name="Excel_BuiltIn_Print_Area_11_1_1">#REF!</definedName>
    <definedName name="Excel_BuiltIn_Print_Area_11_1_16">#REF!</definedName>
    <definedName name="Excel_BuiltIn_Print_Area_12" localSheetId="8">#REF!</definedName>
    <definedName name="Excel_BuiltIn_Print_Area_12">#N/A</definedName>
    <definedName name="Excel_BuiltIn_Print_Area_12_1_1">#REF!</definedName>
    <definedName name="Excel_BuiltIn_Print_Area_12_1_1_1">#REF!</definedName>
    <definedName name="Excel_BuiltIn_Print_Area_13" localSheetId="8">#REF!</definedName>
    <definedName name="Excel_BuiltIn_Print_Area_13">#REF!</definedName>
    <definedName name="Excel_BuiltIn_Print_Area_13_1">#REF!</definedName>
    <definedName name="Excel_BuiltIn_Print_Area_13_1_1">#REF!</definedName>
    <definedName name="Excel_BuiltIn_Print_Area_14" localSheetId="8">#REF!</definedName>
    <definedName name="Excel_BuiltIn_Print_Area_14" localSheetId="2">#REF!</definedName>
    <definedName name="Excel_BuiltIn_Print_Area_14" localSheetId="1">#REF!</definedName>
    <definedName name="Excel_BuiltIn_Print_Area_14">#REF!</definedName>
    <definedName name="Excel_BuiltIn_Print_Area_14_1">#REF!</definedName>
    <definedName name="Excel_BuiltIn_Print_Area_14_1_1">#REF!</definedName>
    <definedName name="Excel_BuiltIn_Print_Area_14_16">#REF!</definedName>
    <definedName name="Excel_BuiltIn_Print_Area_15" localSheetId="8">#REF!</definedName>
    <definedName name="Excel_BuiltIn_Print_Area_15">#REF!</definedName>
    <definedName name="Excel_BuiltIn_Print_Area_15_1" localSheetId="8">#REF!</definedName>
    <definedName name="Excel_BuiltIn_Print_Area_15_1" localSheetId="2">#REF!</definedName>
    <definedName name="Excel_BuiltIn_Print_Area_15_1" localSheetId="1">#REF!</definedName>
    <definedName name="Excel_BuiltIn_Print_Area_15_1">#REF!</definedName>
    <definedName name="Excel_BuiltIn_Print_Area_15_1_1">#REF!</definedName>
    <definedName name="Excel_BuiltIn_Print_Area_15_1_16">#REF!</definedName>
    <definedName name="Excel_BuiltIn_Print_Area_16" localSheetId="8">#REF!</definedName>
    <definedName name="Excel_BuiltIn_Print_Area_16" localSheetId="2">#REF!</definedName>
    <definedName name="Excel_BuiltIn_Print_Area_16" localSheetId="1">#REF!</definedName>
    <definedName name="Excel_BuiltIn_Print_Area_16">#REF!</definedName>
    <definedName name="Excel_BuiltIn_Print_Area_16_1" localSheetId="2">#REF!</definedName>
    <definedName name="Excel_BuiltIn_Print_Area_16_1" localSheetId="1">#REF!</definedName>
    <definedName name="Excel_BuiltIn_Print_Area_16_1">#REF!</definedName>
    <definedName name="Excel_BuiltIn_Print_Area_16_1_1">#REF!</definedName>
    <definedName name="Excel_BuiltIn_Print_Area_16_16">#REF!</definedName>
    <definedName name="Excel_BuiltIn_Print_Area_17" localSheetId="8">#REF!</definedName>
    <definedName name="Excel_BuiltIn_Print_Area_17">#REF!</definedName>
    <definedName name="Excel_BuiltIn_Print_Area_17_1" localSheetId="2">#REF!</definedName>
    <definedName name="Excel_BuiltIn_Print_Area_17_1" localSheetId="1">#REF!</definedName>
    <definedName name="Excel_BuiltIn_Print_Area_17_1">#REF!</definedName>
    <definedName name="Excel_BuiltIn_Print_Area_17_1_1">#REF!</definedName>
    <definedName name="Excel_BuiltIn_Print_Area_18">#N/A</definedName>
    <definedName name="Excel_BuiltIn_Print_Area_18_1">"#REF!"</definedName>
    <definedName name="Excel_BuiltIn_Print_Area_18_1_1">#REF!</definedName>
    <definedName name="Excel_BuiltIn_Print_Area_19_1">"#REF!"</definedName>
    <definedName name="Excel_BuiltIn_Print_Area_19_1_1">#REF!</definedName>
    <definedName name="Excel_BuiltIn_Print_Area_2" localSheetId="8">#REF!</definedName>
    <definedName name="Excel_BuiltIn_Print_Area_2">#REF!</definedName>
    <definedName name="Excel_BuiltIn_Print_Area_2_1">"$Quad_Quant_.$#REF!$#REF!:$#REF!$#REF!"</definedName>
    <definedName name="Excel_BuiltIn_Print_Area_2_1_1">"'file:///P:/cad/casan/104_11/projeto/orc/ORC%2012052015%20-%20REV-E/Planilha%20Or%C3%A7ament%C3%A1ria%20-%20ETE%20Ingleses%20-%2019052015%20-%20REV-E%20-%20Biz.xls'#$''.$A$1:$B$11"</definedName>
    <definedName name="Excel_BuiltIn_Print_Area_2_1_1_1">#REF!</definedName>
    <definedName name="Excel_BuiltIn_Print_Area_2_1_1_1_1">#N/A</definedName>
    <definedName name="Excel_BuiltIn_Print_Area_2_1_1_1_1_1" localSheetId="8">#REF!</definedName>
    <definedName name="Excel_BuiltIn_Print_Area_2_1_1_1_1_1">#REF!</definedName>
    <definedName name="Excel_BuiltIn_Print_Area_2_1_1_1_1_1_1" localSheetId="8">#REF!</definedName>
    <definedName name="Excel_BuiltIn_Print_Area_2_1_1_1_1_1_1">#REF!</definedName>
    <definedName name="Excel_BuiltIn_Print_Area_2_1_1_1_1_1_1_1" localSheetId="8">#REF!</definedName>
    <definedName name="Excel_BuiltIn_Print_Area_2_1_1_1_1_1_1_1">#REF!</definedName>
    <definedName name="Excel_BuiltIn_Print_Area_2_1_1_1_1_1_1_1_1" localSheetId="8">#REF!</definedName>
    <definedName name="Excel_BuiltIn_Print_Area_2_1_1_1_1_1_1_1_1">#REF!</definedName>
    <definedName name="Excel_BuiltIn_Print_Area_2_10">#REF!</definedName>
    <definedName name="Excel_BuiltIn_Print_Area_2_12">#REF!</definedName>
    <definedName name="Excel_BuiltIn_Print_Area_2_21" localSheetId="8">#REF!</definedName>
    <definedName name="Excel_BuiltIn_Print_Area_2_21">#REF!</definedName>
    <definedName name="Excel_BuiltIn_Print_Area_2_9">#REF!</definedName>
    <definedName name="Excel_BuiltIn_Print_Area_20_1">"#REF!"</definedName>
    <definedName name="Excel_BuiltIn_Print_Area_20_1_1">#REF!</definedName>
    <definedName name="Excel_BuiltIn_Print_Area_21">#REF!</definedName>
    <definedName name="Excel_BuiltIn_Print_Area_21_1" localSheetId="8">#REF!</definedName>
    <definedName name="Excel_BuiltIn_Print_Area_21_1" localSheetId="2">#REF!</definedName>
    <definedName name="Excel_BuiltIn_Print_Area_21_1" localSheetId="1">#REF!</definedName>
    <definedName name="Excel_BuiltIn_Print_Area_21_1">#REF!</definedName>
    <definedName name="Excel_BuiltIn_Print_Area_21_1_1">#REF!</definedName>
    <definedName name="Excel_BuiltIn_Print_Area_21_1_16">#REF!</definedName>
    <definedName name="Excel_BuiltIn_Print_Area_22">#REF!</definedName>
    <definedName name="Excel_BuiltIn_Print_Area_22_1">"#REF!"</definedName>
    <definedName name="Excel_BuiltIn_Print_Area_22_1_1">#REF!</definedName>
    <definedName name="Excel_BuiltIn_Print_Area_23" localSheetId="2">#REF!</definedName>
    <definedName name="Excel_BuiltIn_Print_Area_23" localSheetId="1">#REF!</definedName>
    <definedName name="Excel_BuiltIn_Print_Area_23">#REF!</definedName>
    <definedName name="Excel_BuiltIn_Print_Area_23_1">"#REF!"</definedName>
    <definedName name="Excel_BuiltIn_Print_Area_24">#REF!</definedName>
    <definedName name="Excel_BuiltIn_Print_Area_24_1">#REF!</definedName>
    <definedName name="Excel_BuiltIn_Print_Area_24_1_1">#REF!</definedName>
    <definedName name="Excel_BuiltIn_Print_Area_25_1">#REF!</definedName>
    <definedName name="Excel_BuiltIn_Print_Area_25_1_1">#REF!</definedName>
    <definedName name="Excel_BuiltIn_Print_Area_26" localSheetId="8">#REF!</definedName>
    <definedName name="Excel_BuiltIn_Print_Area_26" localSheetId="2">#REF!</definedName>
    <definedName name="Excel_BuiltIn_Print_Area_26" localSheetId="1">#REF!</definedName>
    <definedName name="Excel_BuiltIn_Print_Area_26">#REF!</definedName>
    <definedName name="Excel_BuiltIn_Print_Area_26_1" localSheetId="8">#REF!</definedName>
    <definedName name="Excel_BuiltIn_Print_Area_26_1" localSheetId="2">#REF!</definedName>
    <definedName name="Excel_BuiltIn_Print_Area_26_1" localSheetId="1">#REF!</definedName>
    <definedName name="Excel_BuiltIn_Print_Area_26_1">#REF!</definedName>
    <definedName name="Excel_BuiltIn_Print_Area_26_1_16">#REF!</definedName>
    <definedName name="Excel_BuiltIn_Print_Area_26_16">#REF!</definedName>
    <definedName name="Excel_BuiltIn_Print_Area_27">"$#REF!.$A$1:$F$78"</definedName>
    <definedName name="Excel_BuiltIn_Print_Area_27_1" localSheetId="8">#REF!</definedName>
    <definedName name="Excel_BuiltIn_Print_Area_27_1" localSheetId="2">#REF!</definedName>
    <definedName name="Excel_BuiltIn_Print_Area_27_1" localSheetId="1">#REF!</definedName>
    <definedName name="Excel_BuiltIn_Print_Area_27_1">#REF!</definedName>
    <definedName name="Excel_BuiltIn_Print_Area_27_1_1">#REF!</definedName>
    <definedName name="Excel_BuiltIn_Print_Area_27_1_16">#REF!</definedName>
    <definedName name="Excel_BuiltIn_Print_Area_28">#REF!</definedName>
    <definedName name="Excel_BuiltIn_Print_Area_28_1">#REF!</definedName>
    <definedName name="Excel_BuiltIn_Print_Area_29">#REF!</definedName>
    <definedName name="Excel_BuiltIn_Print_Area_29_1" localSheetId="8">#REF!</definedName>
    <definedName name="Excel_BuiltIn_Print_Area_29_1" localSheetId="2">#REF!</definedName>
    <definedName name="Excel_BuiltIn_Print_Area_29_1" localSheetId="1">#REF!</definedName>
    <definedName name="Excel_BuiltIn_Print_Area_29_1">#REF!</definedName>
    <definedName name="Excel_BuiltIn_Print_Area_29_1_1">#REF!</definedName>
    <definedName name="Excel_BuiltIn_Print_Area_29_1_16">#REF!</definedName>
    <definedName name="Excel_BuiltIn_Print_Area_3">"$#REF!.$A$5:$P$91"</definedName>
    <definedName name="Excel_BuiltIn_Print_Area_3_1">#REF!</definedName>
    <definedName name="Excel_BuiltIn_Print_Area_3_1_1">#REF!</definedName>
    <definedName name="Excel_BuiltIn_Print_Area_3_1_1_1" localSheetId="8">#REF!</definedName>
    <definedName name="Excel_BuiltIn_Print_Area_3_1_1_1">#REF!</definedName>
    <definedName name="Excel_BuiltIn_Print_Area_3_1_1_1_1" localSheetId="8">#REF!</definedName>
    <definedName name="Excel_BuiltIn_Print_Area_3_1_1_1_1">#REF!</definedName>
    <definedName name="Excel_BuiltIn_Print_Area_3_1_1_1_1_1" localSheetId="8">#REF!</definedName>
    <definedName name="Excel_BuiltIn_Print_Area_3_1_1_1_1_1">#REF!</definedName>
    <definedName name="Excel_BuiltIn_Print_Area_30">#REF!</definedName>
    <definedName name="Excel_BuiltIn_Print_Area_30_1" localSheetId="8">#REF!</definedName>
    <definedName name="Excel_BuiltIn_Print_Area_30_1" localSheetId="2">#REF!</definedName>
    <definedName name="Excel_BuiltIn_Print_Area_30_1" localSheetId="1">#REF!</definedName>
    <definedName name="Excel_BuiltIn_Print_Area_30_1">#REF!</definedName>
    <definedName name="Excel_BuiltIn_Print_Area_30_1_1">#REF!</definedName>
    <definedName name="Excel_BuiltIn_Print_Area_30_1_16">#REF!</definedName>
    <definedName name="Excel_BuiltIn_Print_Area_31">#REF!</definedName>
    <definedName name="Excel_BuiltIn_Print_Area_31_1" localSheetId="8">#REF!</definedName>
    <definedName name="Excel_BuiltIn_Print_Area_31_1" localSheetId="2">#REF!</definedName>
    <definedName name="Excel_BuiltIn_Print_Area_31_1" localSheetId="1">#REF!</definedName>
    <definedName name="Excel_BuiltIn_Print_Area_31_1">#REF!</definedName>
    <definedName name="Excel_BuiltIn_Print_Area_31_1_1">#REF!</definedName>
    <definedName name="Excel_BuiltIn_Print_Area_31_1_16">#REF!</definedName>
    <definedName name="Excel_BuiltIn_Print_Area_33">#REF!</definedName>
    <definedName name="Excel_BuiltIn_Print_Area_34">#REF!</definedName>
    <definedName name="Excel_BuiltIn_Print_Area_35">#REF!</definedName>
    <definedName name="Excel_BuiltIn_Print_Area_39_1">#REF!</definedName>
    <definedName name="Excel_BuiltIn_Print_Area_4" localSheetId="8">#REF!</definedName>
    <definedName name="Excel_BuiltIn_Print_Area_4">#REF!</definedName>
    <definedName name="Excel_BuiltIn_Print_Area_4_1" localSheetId="8">#REF!</definedName>
    <definedName name="Excel_BuiltIn_Print_Area_4_1" localSheetId="2">#REF!</definedName>
    <definedName name="Excel_BuiltIn_Print_Area_4_1" localSheetId="1">#REF!</definedName>
    <definedName name="Excel_BuiltIn_Print_Area_4_1">#REF!</definedName>
    <definedName name="Excel_BuiltIn_Print_Area_4_1_1" localSheetId="8">#REF!</definedName>
    <definedName name="Excel_BuiltIn_Print_Area_4_1_1">#REF!</definedName>
    <definedName name="Excel_BuiltIn_Print_Area_4_1_1_1">#REF!</definedName>
    <definedName name="Excel_BuiltIn_Print_Area_4_1_1_10">#REF!</definedName>
    <definedName name="Excel_BuiltIn_Print_Area_4_1_1_12">#REF!</definedName>
    <definedName name="Excel_BuiltIn_Print_Area_4_1_1_9">#REF!</definedName>
    <definedName name="Excel_BuiltIn_Print_Area_4_1_10">#REF!</definedName>
    <definedName name="Excel_BuiltIn_Print_Area_4_1_12">#REF!</definedName>
    <definedName name="Excel_BuiltIn_Print_Area_4_1_21" localSheetId="8">#REF!</definedName>
    <definedName name="Excel_BuiltIn_Print_Area_4_1_21">#REF!</definedName>
    <definedName name="Excel_BuiltIn_Print_Area_4_1_9">#REF!</definedName>
    <definedName name="Excel_BuiltIn_Print_Area_40_1">#REF!</definedName>
    <definedName name="Excel_BuiltIn_Print_Area_40_1_1">#REF!</definedName>
    <definedName name="Excel_BuiltIn_Print_Area_40_55">#REF!</definedName>
    <definedName name="Excel_BuiltIn_Print_Area_41_1">#REF!</definedName>
    <definedName name="Excel_BuiltIn_Print_Area_41_1_1">#REF!</definedName>
    <definedName name="Excel_BuiltIn_Print_Area_41_1_1_1">#REF!</definedName>
    <definedName name="Excel_BuiltIn_Print_Area_42_1">#REF!</definedName>
    <definedName name="Excel_BuiltIn_Print_Area_43_1">#REF!</definedName>
    <definedName name="Excel_BuiltIn_Print_Area_45">#REF!</definedName>
    <definedName name="Excel_BuiltIn_Print_Area_45_1">#REF!</definedName>
    <definedName name="Excel_BuiltIn_Print_Area_49" localSheetId="8">#REF!</definedName>
    <definedName name="Excel_BuiltIn_Print_Area_49" localSheetId="2">#REF!</definedName>
    <definedName name="Excel_BuiltIn_Print_Area_49" localSheetId="1">#REF!</definedName>
    <definedName name="Excel_BuiltIn_Print_Area_49">#REF!</definedName>
    <definedName name="Excel_BuiltIn_Print_Area_49_1">#REF!</definedName>
    <definedName name="Excel_BuiltIn_Print_Area_49_16">#REF!</definedName>
    <definedName name="Excel_BuiltIn_Print_Area_5" localSheetId="8">#REF!</definedName>
    <definedName name="Excel_BuiltIn_Print_Area_5">#REF!</definedName>
    <definedName name="Excel_BuiltIn_Print_Area_5_1" localSheetId="2">#REF!</definedName>
    <definedName name="Excel_BuiltIn_Print_Area_5_1" localSheetId="1">#REF!</definedName>
    <definedName name="Excel_BuiltIn_Print_Area_5_1">#REF!</definedName>
    <definedName name="Excel_BuiltIn_Print_Area_5_1_1" localSheetId="8">#REF!</definedName>
    <definedName name="Excel_BuiltIn_Print_Area_5_1_1">NA()</definedName>
    <definedName name="Excel_BuiltIn_Print_Area_5_1_1_1">NA()</definedName>
    <definedName name="Excel_BuiltIn_Print_Area_5_1_1_1_1">NA()</definedName>
    <definedName name="Excel_BuiltIn_Print_Area_5_1_1_1_1_1">NA()</definedName>
    <definedName name="Excel_BuiltIn_Print_Area_5_1_1_1_1_1_1">NA()</definedName>
    <definedName name="Excel_BuiltIn_Print_Area_5_1_1_1_1_1_1_1">NA()</definedName>
    <definedName name="Excel_BuiltIn_Print_Area_5_1_1_1_1_1_1_1_1">NA()</definedName>
    <definedName name="Excel_BuiltIn_Print_Area_5_1_1_1_1_1_1_1_1_1">NA()</definedName>
    <definedName name="Excel_BuiltIn_Print_Area_5_1_1_1_1_1_1_1_1_1_1">NA()</definedName>
    <definedName name="Excel_BuiltIn_Print_Area_5_1_1_1_1_1_1_1_1_1_1_1">NA()</definedName>
    <definedName name="Excel_BuiltIn_Print_Area_5_1_1_1_1_1_1_1_1_1_1_1_1">NA()</definedName>
    <definedName name="Excel_BuiltIn_Print_Area_5_1_1_28">NA()</definedName>
    <definedName name="Excel_BuiltIn_Print_Area_5_1_16">#REF!</definedName>
    <definedName name="Excel_BuiltIn_Print_Area_5_1_28">NA()</definedName>
    <definedName name="Excel_BuiltIn_Print_Area_51">#REF!</definedName>
    <definedName name="Excel_BuiltIn_Print_Area_51_1">"$#REF!.$B$1:$R$44"</definedName>
    <definedName name="Excel_BuiltIn_Print_Area_51_1_1">"$#REF!.$B$1:$R$44"</definedName>
    <definedName name="Excel_BuiltIn_Print_Area_51_1_1_1">"$#REF!.$B$1:$R$44"</definedName>
    <definedName name="Excel_BuiltIn_Print_Area_51_1_1_55">#REF!</definedName>
    <definedName name="Excel_BuiltIn_Print_Area_51_1_5">"$#REF!.$B$1:$R$44"</definedName>
    <definedName name="Excel_BuiltIn_Print_Area_51_1_5_1">"$#REF!.$B$1:$R$44"</definedName>
    <definedName name="Excel_BuiltIn_Print_Area_52">#REF!</definedName>
    <definedName name="Excel_BuiltIn_Print_Area_52_1">#REF!</definedName>
    <definedName name="Excel_BuiltIn_Print_Area_52_1_55">#REF!</definedName>
    <definedName name="Excel_BuiltIn_Print_Area_53">#REF!</definedName>
    <definedName name="Excel_BuiltIn_Print_Area_53_1">#REF!</definedName>
    <definedName name="Excel_BuiltIn_Print_Area_53_1_1">#REF!</definedName>
    <definedName name="Excel_BuiltIn_Print_Area_53_1_1_1">#REF!</definedName>
    <definedName name="Excel_BuiltIn_Print_Area_53_1_1_1_1">#REF!</definedName>
    <definedName name="Excel_BuiltIn_Print_Area_53_1_1_1_1_55">#REF!</definedName>
    <definedName name="Excel_BuiltIn_Print_Area_53_1_1_1_55">#REF!</definedName>
    <definedName name="Excel_BuiltIn_Print_Area_53_1_1_55">#REF!</definedName>
    <definedName name="Excel_BuiltIn_Print_Area_53_1_55">#REF!</definedName>
    <definedName name="Excel_BuiltIn_Print_Area_54">#REF!</definedName>
    <definedName name="Excel_BuiltIn_Print_Area_54_1">#REF!</definedName>
    <definedName name="Excel_BuiltIn_Print_Area_54_1_1">#REF!</definedName>
    <definedName name="Excel_BuiltIn_Print_Area_54_1_1_1">#REF!</definedName>
    <definedName name="Excel_BuiltIn_Print_Area_54_1_1_1_1">#REF!</definedName>
    <definedName name="Excel_BuiltIn_Print_Area_54_1_1_1_1_1">#REF!</definedName>
    <definedName name="Excel_BuiltIn_Print_Area_54_1_1_1_1_1_1">#REF!</definedName>
    <definedName name="Excel_BuiltIn_Print_Area_54_1_1_1_55">#REF!</definedName>
    <definedName name="Excel_BuiltIn_Print_Area_54_1_1_55">#REF!</definedName>
    <definedName name="Excel_BuiltIn_Print_Area_54_1_55">#REF!</definedName>
    <definedName name="Excel_BuiltIn_Print_Area_54_1_55_1">#REF!</definedName>
    <definedName name="Excel_BuiltIn_Print_Area_55">#REF!</definedName>
    <definedName name="Excel_BuiltIn_Print_Area_55_1">#REF!</definedName>
    <definedName name="Excel_BuiltIn_Print_Area_55_1_1">#REF!</definedName>
    <definedName name="Excel_BuiltIn_Print_Area_55_1_1_55">#REF!</definedName>
    <definedName name="Excel_BuiltIn_Print_Area_55_1_55">#REF!</definedName>
    <definedName name="Excel_BuiltIn_Print_Area_56">#REF!</definedName>
    <definedName name="Excel_BuiltIn_Print_Area_56_1">#REF!</definedName>
    <definedName name="Excel_BuiltIn_Print_Area_56_1_55">#REF!</definedName>
    <definedName name="Excel_BuiltIn_Print_Area_57">#REF!</definedName>
    <definedName name="Excel_BuiltIn_Print_Area_57_1">#REF!</definedName>
    <definedName name="Excel_BuiltIn_Print_Area_57_1_55">#REF!</definedName>
    <definedName name="Excel_BuiltIn_Print_Area_58">#REF!</definedName>
    <definedName name="Excel_BuiltIn_Print_Area_58_1">#REF!</definedName>
    <definedName name="Excel_BuiltIn_Print_Area_58_1_1">#REF!</definedName>
    <definedName name="Excel_BuiltIn_Print_Area_58_55">#REF!</definedName>
    <definedName name="Excel_BuiltIn_Print_Area_6" localSheetId="8">#REF!</definedName>
    <definedName name="Excel_BuiltIn_Print_Area_6">#N/A</definedName>
    <definedName name="Excel_BuiltIn_Print_Area_6_1" localSheetId="8">#REF!</definedName>
    <definedName name="Excel_BuiltIn_Print_Area_6_1">#REF!</definedName>
    <definedName name="Excel_BuiltIn_Print_Area_6_1_1" localSheetId="8">#REF!</definedName>
    <definedName name="Excel_BuiltIn_Print_Area_6_1_1">"'file:///P:/cad/casan/104_11/projeto/orc/ORC%2012052015%20-%20REV-E/Planilha%20Quantitativos%20Biz%20-%2011.06.2015/Planilha%20Or%C3%A7ament%C3%A1ria%20-%20ETE%20Ingleses%20-%20Tanque%20de%20Contato%20.xls'#$''.$A$1:$F$11"</definedName>
    <definedName name="Excel_BuiltIn_Print_Area_6_1_1_1" localSheetId="8">#REF!</definedName>
    <definedName name="Excel_BuiltIn_Print_Area_6_1_1_1">#REF!</definedName>
    <definedName name="Excel_BuiltIn_Print_Area_6_1_1_1_1">"'file:///P:/cad/casan/104_11/projeto/orc/ORC%2012052015%20-%20REV-E/Planilha%20Quantitativos%20Biz%20-%2011.06.2015/Planilha%20Or%C3%A7ament%C3%A1ria%20-%20ETE%20Ingleses%20-%20Tanque%20de%20Contato%20.xls'#$''.$A$1:$F$11"</definedName>
    <definedName name="Excel_BuiltIn_Print_Area_6_1_1_1_10">#REF!</definedName>
    <definedName name="Excel_BuiltIn_Print_Area_6_1_1_1_12">#REF!</definedName>
    <definedName name="Excel_BuiltIn_Print_Area_6_1_1_1_9">#REF!</definedName>
    <definedName name="Excel_BuiltIn_Print_Area_6_1_1_10">#REF!</definedName>
    <definedName name="Excel_BuiltIn_Print_Area_6_1_1_12">#REF!</definedName>
    <definedName name="Excel_BuiltIn_Print_Area_6_1_1_9">#REF!</definedName>
    <definedName name="Excel_BuiltIn_Print_Area_7" localSheetId="8">#REF!</definedName>
    <definedName name="Excel_BuiltIn_Print_Area_7" localSheetId="2">#REF!</definedName>
    <definedName name="Excel_BuiltIn_Print_Area_7" localSheetId="1">#REF!</definedName>
    <definedName name="Excel_BuiltIn_Print_Area_7">#REF!</definedName>
    <definedName name="Excel_BuiltIn_Print_Area_7_1" localSheetId="8">#REF!</definedName>
    <definedName name="Excel_BuiltIn_Print_Area_7_1" localSheetId="2">#REF!</definedName>
    <definedName name="Excel_BuiltIn_Print_Area_7_1" localSheetId="1">#REF!</definedName>
    <definedName name="Excel_BuiltIn_Print_Area_7_1">#REF!</definedName>
    <definedName name="Excel_BuiltIn_Print_Area_7_1_1" localSheetId="8">#REF!</definedName>
    <definedName name="Excel_BuiltIn_Print_Area_7_1_1" localSheetId="2">#REF!</definedName>
    <definedName name="Excel_BuiltIn_Print_Area_7_1_1" localSheetId="1">#REF!</definedName>
    <definedName name="Excel_BuiltIn_Print_Area_7_1_1">#REF!</definedName>
    <definedName name="Excel_BuiltIn_Print_Area_7_1_1_1" localSheetId="8">#REF!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14">#REF!</definedName>
    <definedName name="Excel_BuiltIn_Print_Area_7_15">#REF!</definedName>
    <definedName name="Excel_BuiltIn_Print_Area_7_19">#REF!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5">#REF!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27">#REF!</definedName>
    <definedName name="Excel_BuiltIn_Print_Area_7_28">#REF!</definedName>
    <definedName name="Excel_BuiltIn_Print_Area_7_29">#REF!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1">#REF!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8">#REF!</definedName>
    <definedName name="Excel_BuiltIn_Print_Area_8">#N/A</definedName>
    <definedName name="Excel_BuiltIn_Print_Area_8_1" localSheetId="8">#REF!</definedName>
    <definedName name="Excel_BuiltIn_Print_Area_8_1">#REF!</definedName>
    <definedName name="Excel_BuiltIn_Print_Area_8_1_1" localSheetId="8">#REF!</definedName>
    <definedName name="Excel_BuiltIn_Print_Area_8_1_1">#REF!</definedName>
    <definedName name="Excel_BuiltIn_Print_Area_8_1_10" localSheetId="8">#REF!</definedName>
    <definedName name="Excel_BuiltIn_Print_Area_8_1_10">#REF!</definedName>
    <definedName name="Excel_BuiltIn_Print_Area_9" localSheetId="8">#REF!</definedName>
    <definedName name="Excel_BuiltIn_Print_Area_9">#REF!</definedName>
    <definedName name="Excel_BuiltIn_Print_Area_9_1" localSheetId="8">#REF!</definedName>
    <definedName name="Excel_BuiltIn_Print_Area_9_1" localSheetId="2">#REF!</definedName>
    <definedName name="Excel_BuiltIn_Print_Area_9_1" localSheetId="1">#REF!</definedName>
    <definedName name="Excel_BuiltIn_Print_Area_9_1">#REF!</definedName>
    <definedName name="Excel_BuiltIn_Print_Area_9_1_1">#REF!</definedName>
    <definedName name="Excel_BuiltIn_Print_Area_9_1_16">#REF!</definedName>
    <definedName name="Excel_BuiltIn_Print_Titles_1" localSheetId="8">#REF!</definedName>
    <definedName name="Excel_BuiltIn_Print_Titles_1">#REF!</definedName>
    <definedName name="Excel_BuiltIn_Print_Titles_1_1" localSheetId="8">#REF!</definedName>
    <definedName name="Excel_BuiltIn_Print_Titles_1_1" localSheetId="2">#REF!</definedName>
    <definedName name="Excel_BuiltIn_Print_Titles_1_1" localSheetId="1">#REF!</definedName>
    <definedName name="Excel_BuiltIn_Print_Titles_1_1">#REF!</definedName>
    <definedName name="Excel_BuiltIn_Print_Titles_1_1_1" localSheetId="8">#REF!</definedName>
    <definedName name="Excel_BuiltIn_Print_Titles_1_1_1">#REF!</definedName>
    <definedName name="Excel_BuiltIn_Print_Titles_1_1_1_1" localSheetId="8">#REF!</definedName>
    <definedName name="Excel_BuiltIn_Print_Titles_1_1_1_1">#REF!</definedName>
    <definedName name="Excel_BuiltIn_Print_Titles_1_10">#REF!</definedName>
    <definedName name="Excel_BuiltIn_Print_Titles_1_12">#REF!</definedName>
    <definedName name="Excel_BuiltIn_Print_Titles_1_3">#REF!</definedName>
    <definedName name="Excel_BuiltIn_Print_Titles_1_9">#REF!</definedName>
    <definedName name="Excel_BuiltIn_Print_Titles_10" localSheetId="8">(#REF!,#REF!)</definedName>
    <definedName name="Excel_BuiltIn_Print_Titles_10" localSheetId="2">#REF!</definedName>
    <definedName name="Excel_BuiltIn_Print_Titles_10" localSheetId="1">#REF!</definedName>
    <definedName name="Excel_BuiltIn_Print_Titles_10">#REF!</definedName>
    <definedName name="Excel_BuiltIn_Print_Titles_11" localSheetId="8">#REF!</definedName>
    <definedName name="Excel_BuiltIn_Print_Titles_11">#REF!</definedName>
    <definedName name="Excel_BuiltIn_Print_Titles_12" localSheetId="8">#REF!</definedName>
    <definedName name="Excel_BuiltIn_Print_Titles_12">#REF!</definedName>
    <definedName name="Excel_BuiltIn_Print_Titles_12_1" localSheetId="8">#REF!</definedName>
    <definedName name="Excel_BuiltIn_Print_Titles_12_1">#REF!</definedName>
    <definedName name="Excel_BuiltIn_Print_Titles_12_1_1">"'file:///P:/cad/casan/104_11/projeto/orc/ORC%2012052015%20-%20REV-E/Planilha%20Or%C3%A7ament%C3%A1ria%20-%20ETE%20Ingleses%20-%2019052015%20-%20REV-E%20-%20Roberto.xls'#$''.$A$1:$IR$14"</definedName>
    <definedName name="Excel_BuiltIn_Print_Titles_12_1_1_1">"'file:///P:/cad/casan/104_11/projeto/orc/ORC%2012052015%20-%20REV-E/Planilha%20Or%C3%A7ament%C3%A1ria%20-%20ETE%20Ingleses%20-%2019052015%20-%20REV-E%20-%20Roberto.xls'#$''.$A$1:$IR$14"</definedName>
    <definedName name="Excel_BuiltIn_Print_Titles_13" localSheetId="8">#REF!</definedName>
    <definedName name="Excel_BuiltIn_Print_Titles_13">#REF!</definedName>
    <definedName name="Excel_BuiltIn_Print_Titles_13_1" localSheetId="8">#REF!</definedName>
    <definedName name="Excel_BuiltIn_Print_Titles_13_1">#REF!</definedName>
    <definedName name="Excel_BuiltIn_Print_Titles_14" localSheetId="8">(#REF!,#REF!)</definedName>
    <definedName name="Excel_BuiltIn_Print_Titles_14" localSheetId="2">#REF!</definedName>
    <definedName name="Excel_BuiltIn_Print_Titles_14" localSheetId="1">#REF!</definedName>
    <definedName name="Excel_BuiltIn_Print_Titles_14">#REF!</definedName>
    <definedName name="Excel_BuiltIn_Print_Titles_14_1">#REF!</definedName>
    <definedName name="Excel_BuiltIn_Print_Titles_14_16">#REF!</definedName>
    <definedName name="Excel_BuiltIn_Print_Titles_15" localSheetId="8">#REF!</definedName>
    <definedName name="Excel_BuiltIn_Print_Titles_15" localSheetId="2">#REF!</definedName>
    <definedName name="Excel_BuiltIn_Print_Titles_15" localSheetId="1">#REF!</definedName>
    <definedName name="Excel_BuiltIn_Print_Titles_15">#REF!</definedName>
    <definedName name="Excel_BuiltIn_Print_Titles_15_1">#REF!</definedName>
    <definedName name="Excel_BuiltIn_Print_Titles_15_16">#REF!</definedName>
    <definedName name="Excel_BuiltIn_Print_Titles_16" localSheetId="8">#REF!</definedName>
    <definedName name="Excel_BuiltIn_Print_Titles_16" localSheetId="2">#REF!</definedName>
    <definedName name="Excel_BuiltIn_Print_Titles_16" localSheetId="1">#REF!</definedName>
    <definedName name="Excel_BuiltIn_Print_Titles_16">#REF!</definedName>
    <definedName name="Excel_BuiltIn_Print_Titles_16_16">#REF!</definedName>
    <definedName name="Excel_BuiltIn_Print_Titles_17" localSheetId="8">#REF!</definedName>
    <definedName name="Excel_BuiltIn_Print_Titles_17">#REF!</definedName>
    <definedName name="Excel_BuiltIn_Print_Titles_2" localSheetId="8">#REF!</definedName>
    <definedName name="Excel_BuiltIn_Print_Titles_2">#REF!</definedName>
    <definedName name="Excel_BuiltIn_Print_Titles_2_1">#REF!</definedName>
    <definedName name="Excel_BuiltIn_Print_Titles_2_1_1">#REF!,#REF!</definedName>
    <definedName name="Excel_BuiltIn_Print_Titles_2_10">#REF!</definedName>
    <definedName name="Excel_BuiltIn_Print_Titles_2_12">#REF!</definedName>
    <definedName name="Excel_BuiltIn_Print_Titles_2_3">#REF!</definedName>
    <definedName name="Excel_BuiltIn_Print_Titles_2_9">#REF!</definedName>
    <definedName name="Excel_BuiltIn_Print_Titles_20">(#REF!,#REF!)</definedName>
    <definedName name="Excel_BuiltIn_Print_Titles_22" localSheetId="8">(#REF!,#REF!)</definedName>
    <definedName name="Excel_BuiltIn_Print_Titles_22">(#REF!,#REF!)</definedName>
    <definedName name="Excel_BuiltIn_Print_Titles_27">"$#REF!.$A$1:$IV$7"</definedName>
    <definedName name="Excel_BuiltIn_Print_Titles_28">(#REF!,#REF!)</definedName>
    <definedName name="Excel_BuiltIn_Print_Titles_3" localSheetId="8">(#REF!,#REF!)</definedName>
    <definedName name="Excel_BuiltIn_Print_Titles_3" localSheetId="2">#REF!</definedName>
    <definedName name="Excel_BuiltIn_Print_Titles_3" localSheetId="1">#REF!</definedName>
    <definedName name="Excel_BuiltIn_Print_Titles_3">(#REF!,#REF!)</definedName>
    <definedName name="Excel_BuiltIn_Print_Titles_3_1">#REF!</definedName>
    <definedName name="Excel_BuiltIn_Print_Titles_3_1_1" localSheetId="8">#REF!</definedName>
    <definedName name="Excel_BuiltIn_Print_Titles_3_1_1">NA()</definedName>
    <definedName name="Excel_BuiltIn_Print_Titles_3_1_1_1">NA()</definedName>
    <definedName name="Excel_BuiltIn_Print_Titles_3_1_1_1_1">#REF!,#REF!</definedName>
    <definedName name="Excel_BuiltIn_Print_Titles_3_1_1_1_1_1">#REF!</definedName>
    <definedName name="Excel_BuiltIn_Print_Titles_30" localSheetId="8">(#REF!,#REF!)</definedName>
    <definedName name="Excel_BuiltIn_Print_Titles_30">(#REF!,#REF!)</definedName>
    <definedName name="Excel_BuiltIn_Print_Titles_31" localSheetId="8">(#REF!,#REF!)</definedName>
    <definedName name="Excel_BuiltIn_Print_Titles_31">(#REF!,#REF!)</definedName>
    <definedName name="Excel_BuiltIn_Print_Titles_32" localSheetId="8">(#REF!,#REF!)</definedName>
    <definedName name="Excel_BuiltIn_Print_Titles_32">(#REF!,#REF!)</definedName>
    <definedName name="Excel_BuiltIn_Print_Titles_33" localSheetId="8">(#REF!,#REF!)</definedName>
    <definedName name="Excel_BuiltIn_Print_Titles_33">(#REF!,#REF!)</definedName>
    <definedName name="Excel_BuiltIn_Print_Titles_34" localSheetId="8">(#REF!,#REF!)</definedName>
    <definedName name="Excel_BuiltIn_Print_Titles_34">(#REF!,#REF!)</definedName>
    <definedName name="Excel_BuiltIn_Print_Titles_35" localSheetId="8">(#REF!,#REF!)</definedName>
    <definedName name="Excel_BuiltIn_Print_Titles_35">(#REF!,#REF!)</definedName>
    <definedName name="Excel_BuiltIn_Print_Titles_36" localSheetId="8">(#REF!,#REF!)</definedName>
    <definedName name="Excel_BuiltIn_Print_Titles_36">(#REF!,#REF!)</definedName>
    <definedName name="Excel_BuiltIn_Print_Titles_37" localSheetId="8">(#REF!,#REF!)</definedName>
    <definedName name="Excel_BuiltIn_Print_Titles_37">(#REF!,#REF!)</definedName>
    <definedName name="Excel_BuiltIn_Print_Titles_4" localSheetId="8">(#REF!,#REF!)</definedName>
    <definedName name="Excel_BuiltIn_Print_Titles_4" localSheetId="2">#REF!</definedName>
    <definedName name="Excel_BuiltIn_Print_Titles_4" localSheetId="1">#REF!</definedName>
    <definedName name="Excel_BuiltIn_Print_Titles_4">#REF!</definedName>
    <definedName name="Excel_BuiltIn_Print_Titles_4_1">#REF!</definedName>
    <definedName name="Excel_BuiltIn_Print_Titles_4_10">#REF!</definedName>
    <definedName name="Excel_BuiltIn_Print_Titles_4_12">#REF!</definedName>
    <definedName name="Excel_BuiltIn_Print_Titles_4_9">#REF!</definedName>
    <definedName name="Excel_BuiltIn_Print_Titles_5" localSheetId="8">(#REF!,#REF!)</definedName>
    <definedName name="Excel_BuiltIn_Print_Titles_5">(#REF!,#REF!)</definedName>
    <definedName name="Excel_BuiltIn_Print_Titles_5_1">#REF!</definedName>
    <definedName name="Excel_BuiltIn_Print_Titles_5_1_15">(#REF!,#REF!)</definedName>
    <definedName name="Excel_BuiltIn_Print_Titles_6" localSheetId="8">(#REF!,#REF!)</definedName>
    <definedName name="Excel_BuiltIn_Print_Titles_6">(#REF!,#REF!)</definedName>
    <definedName name="Excel_BuiltIn_Print_Titles_6_1" localSheetId="8">#REF!</definedName>
    <definedName name="Excel_BuiltIn_Print_Titles_6_1">#REF!</definedName>
    <definedName name="Excel_BuiltIn_Print_Titles_6_1_1" localSheetId="8">#REF!</definedName>
    <definedName name="Excel_BuiltIn_Print_Titles_6_1_1">#REF!</definedName>
    <definedName name="Excel_BuiltIn_Print_Titles_6_1_1_1_1" localSheetId="8">#REF!</definedName>
    <definedName name="Excel_BuiltIn_Print_Titles_6_1_1_1_1">#REF!</definedName>
    <definedName name="Excel_BuiltIn_Print_Titles_6_1_1_1_1_10">#REF!</definedName>
    <definedName name="Excel_BuiltIn_Print_Titles_6_1_1_1_1_12">#REF!</definedName>
    <definedName name="Excel_BuiltIn_Print_Titles_6_1_1_1_1_9">#REF!</definedName>
    <definedName name="Excel_BuiltIn_Print_Titles_6_1_1_10">#REF!</definedName>
    <definedName name="Excel_BuiltIn_Print_Titles_6_1_1_12">#REF!</definedName>
    <definedName name="Excel_BuiltIn_Print_Titles_6_1_1_9">#REF!</definedName>
    <definedName name="Excel_BuiltIn_Print_Titles_6_1_10">#REF!</definedName>
    <definedName name="Excel_BuiltIn_Print_Titles_6_1_12">#REF!</definedName>
    <definedName name="Excel_BuiltIn_Print_Titles_6_1_9">#REF!</definedName>
    <definedName name="Excel_BuiltIn_Print_Titles_64" localSheetId="8">#REF!</definedName>
    <definedName name="Excel_BuiltIn_Print_Titles_64">#REF!</definedName>
    <definedName name="Excel_BuiltIn_Print_Titles_7" localSheetId="8">(#REF!,#REF!)</definedName>
    <definedName name="Excel_BuiltIn_Print_Titles_7">(#REF!,#REF!)</definedName>
    <definedName name="Excel_BuiltIn_Print_Titles_7_1" localSheetId="8">#REF!</definedName>
    <definedName name="Excel_BuiltIn_Print_Titles_7_1" localSheetId="2">#REF!</definedName>
    <definedName name="Excel_BuiltIn_Print_Titles_7_1" localSheetId="1">#REF!</definedName>
    <definedName name="Excel_BuiltIn_Print_Titles_7_1">#REF!</definedName>
    <definedName name="Excel_BuiltIn_Print_Titles_7_1_1" localSheetId="8">#REF!</definedName>
    <definedName name="Excel_BuiltIn_Print_Titles_7_1_1">#REF!</definedName>
    <definedName name="Excel_BuiltIn_Print_Titles_8" localSheetId="8">(#REF!,#REF!)</definedName>
    <definedName name="Excel_BuiltIn_Print_Titles_8">(#REF!,#REF!)</definedName>
    <definedName name="Excel_BuiltIn_Print_Titles_8_1" localSheetId="8">#REF!</definedName>
    <definedName name="Excel_BuiltIn_Print_Titles_8_1">#REF!</definedName>
    <definedName name="Excel_BuiltIn_Print_Titles_9" localSheetId="8">(#REF!,#REF!)</definedName>
    <definedName name="Excel_BuiltIn_Print_Titles_9">(#REF!,#REF!)</definedName>
    <definedName name="Excel_BuiltIn_Print_Titles_9_1" localSheetId="8">#REF!</definedName>
    <definedName name="Excel_BuiltIn_Print_Titles_9_1" localSheetId="2">#REF!</definedName>
    <definedName name="Excel_BuiltIn_Print_Titles_9_1" localSheetId="1">#REF!</definedName>
    <definedName name="Excel_BuiltIn_Print_Titles_9_1">#REF!</definedName>
    <definedName name="Excel_BuiltIn_Print_Titles_9_1_16">#REF!</definedName>
    <definedName name="EXDED">#N/A</definedName>
    <definedName name="execução" localSheetId="2">P.O.!Plan1</definedName>
    <definedName name="execução" localSheetId="1">RESUMO!Plan1</definedName>
    <definedName name="execução">P.O.!Plan1</definedName>
    <definedName name="exibir_1000">#REF!</definedName>
    <definedName name="Exibir_Dat_Com" localSheetId="2">#REF!</definedName>
    <definedName name="Exibir_Dat_Com" localSheetId="1">#REF!</definedName>
    <definedName name="Exibir_Dat_Com">#REF!</definedName>
    <definedName name="Exibir_Fer_EUA" localSheetId="2">#REF!</definedName>
    <definedName name="Exibir_Fer_EUA" localSheetId="1">#REF!</definedName>
    <definedName name="Exibir_Fer_EUA">#REF!</definedName>
    <definedName name="Exibir_Fer_Nac" localSheetId="2">#REF!</definedName>
    <definedName name="Exibir_Fer_Nac" localSheetId="1">#REF!</definedName>
    <definedName name="Exibir_Fer_Nac">#REF!</definedName>
    <definedName name="ExibirTudo">#N/A</definedName>
    <definedName name="EXPJAZIDA">#REF!</definedName>
    <definedName name="EXPLOSIVOS" hidden="1">{#N/A,#N/A,FALSE,"GERAL";#N/A,#N/A,FALSE,"012-96";#N/A,#N/A,FALSE,"018-96";#N/A,#N/A,FALSE,"027-96";#N/A,#N/A,FALSE,"059-96";#N/A,#N/A,FALSE,"076-96";#N/A,#N/A,FALSE,"019-97";#N/A,#N/A,FALSE,"021-97";#N/A,#N/A,FALSE,"022-97";#N/A,#N/A,FALSE,"028-97"}</definedName>
    <definedName name="EXPU">#REF!</definedName>
    <definedName name="Ext" localSheetId="8">#REF!</definedName>
    <definedName name="Ext" localSheetId="2">#REF!</definedName>
    <definedName name="Ext" localSheetId="1">#REF!</definedName>
    <definedName name="Ext">#REF!</definedName>
    <definedName name="ext." localSheetId="2">#REF!</definedName>
    <definedName name="ext." localSheetId="1">#REF!</definedName>
    <definedName name="ext.">#REF!</definedName>
    <definedName name="Ext.__pista_simples" localSheetId="2">#REF!</definedName>
    <definedName name="Ext.__pista_simples" localSheetId="1">#REF!</definedName>
    <definedName name="Ext.__pista_simples">#REF!</definedName>
    <definedName name="Ext._de_pista_dupla" localSheetId="2">#REF!</definedName>
    <definedName name="Ext._de_pista_dupla" localSheetId="1">#REF!</definedName>
    <definedName name="Ext._de_pista_dupla">#REF!</definedName>
    <definedName name="EXT.BUEIRO">#REF!</definedName>
    <definedName name="EXT.DESCIDA">#REF!</definedName>
    <definedName name="EXT.MEIOFIO">#REF!</definedName>
    <definedName name="EXT.PONTES">#REF!</definedName>
    <definedName name="EXT.SARJETA">#REF!</definedName>
    <definedName name="EXT.TOTAL" localSheetId="8">#REF!</definedName>
    <definedName name="EXT.TOTAL">#REF!</definedName>
    <definedName name="EXT.VALA">#REF!</definedName>
    <definedName name="EXT__m">#REF!</definedName>
    <definedName name="EXT_1" localSheetId="8">#REF!</definedName>
    <definedName name="EXT_1">#REF!</definedName>
    <definedName name="EXT_10">#REF!</definedName>
    <definedName name="EXT_10_13">#REF!</definedName>
    <definedName name="EXT_10_39">#REF!</definedName>
    <definedName name="EXT_10_6">#REF!</definedName>
    <definedName name="EXT_11">#REF!</definedName>
    <definedName name="EXT_11_13">#REF!</definedName>
    <definedName name="EXT_11_39">#REF!</definedName>
    <definedName name="EXT_11_6">#REF!</definedName>
    <definedName name="EXT_12">#REF!</definedName>
    <definedName name="EXT_12_13">#REF!</definedName>
    <definedName name="EXT_12_39">#REF!</definedName>
    <definedName name="EXT_12_6">#REF!</definedName>
    <definedName name="EXT_13">#REF!</definedName>
    <definedName name="EXT_13_13">#REF!</definedName>
    <definedName name="EXT_13_39">#REF!</definedName>
    <definedName name="EXT_13_6">#REF!</definedName>
    <definedName name="EXT_14">#REF!</definedName>
    <definedName name="EXT_14_13">#REF!</definedName>
    <definedName name="EXT_14_39">#REF!</definedName>
    <definedName name="EXT_14_6">#REF!</definedName>
    <definedName name="EXT_15">#REF!</definedName>
    <definedName name="EXT_15_13">#REF!</definedName>
    <definedName name="EXT_15_39">#REF!</definedName>
    <definedName name="EXT_15_6">#REF!</definedName>
    <definedName name="EXT_16">#REF!</definedName>
    <definedName name="EXT_16_13">#REF!</definedName>
    <definedName name="EXT_16_39">#REF!</definedName>
    <definedName name="EXT_16_6">#REF!</definedName>
    <definedName name="EXT_17">#REF!</definedName>
    <definedName name="EXT_17_13">#REF!</definedName>
    <definedName name="EXT_17_39">#REF!</definedName>
    <definedName name="EXT_17_6">#REF!</definedName>
    <definedName name="EXT_18">#REF!</definedName>
    <definedName name="EXT_18_13">#REF!</definedName>
    <definedName name="EXT_18_39">#REF!</definedName>
    <definedName name="EXT_18_6">#REF!</definedName>
    <definedName name="EXT_19">#REF!</definedName>
    <definedName name="EXT_19_13">#REF!</definedName>
    <definedName name="EXT_19_39">#REF!</definedName>
    <definedName name="EXT_19_6">#REF!</definedName>
    <definedName name="Ext_2">"'file:///A:/ARQUIVOS R96/EXCEL/PATOs/Pato PRRTN - BR476.xls'#$'P A T O 99 B'.$#REF!$#REF!"</definedName>
    <definedName name="EXT_2_13">#REF!</definedName>
    <definedName name="EXT_2_39">#REF!</definedName>
    <definedName name="EXT_2_6">#REF!</definedName>
    <definedName name="EXT_20">#REF!</definedName>
    <definedName name="EXT_20_13">#REF!</definedName>
    <definedName name="EXT_20_39">#REF!</definedName>
    <definedName name="EXT_20_6">#REF!</definedName>
    <definedName name="EXT_21">#REF!</definedName>
    <definedName name="EXT_21_13">#REF!</definedName>
    <definedName name="EXT_21_39">#REF!</definedName>
    <definedName name="EXT_21_6">#REF!</definedName>
    <definedName name="EXT_22">#REF!</definedName>
    <definedName name="EXT_22_13">#REF!</definedName>
    <definedName name="EXT_22_39">#REF!</definedName>
    <definedName name="EXT_22_6">#REF!</definedName>
    <definedName name="EXT_23">#REF!</definedName>
    <definedName name="EXT_23_13">#REF!</definedName>
    <definedName name="EXT_23_39">#REF!</definedName>
    <definedName name="EXT_23_6">#REF!</definedName>
    <definedName name="EXT_24">#REF!</definedName>
    <definedName name="EXT_24_13">#REF!</definedName>
    <definedName name="EXT_24_39">#REF!</definedName>
    <definedName name="EXT_24_6">#REF!</definedName>
    <definedName name="EXT_25">#REF!</definedName>
    <definedName name="EXT_25_13">#REF!</definedName>
    <definedName name="EXT_25_39">#REF!</definedName>
    <definedName name="EXT_25_6">#REF!</definedName>
    <definedName name="EXT_26">#REF!</definedName>
    <definedName name="EXT_26_13">#REF!</definedName>
    <definedName name="EXT_26_39">#REF!</definedName>
    <definedName name="EXT_26_6">#REF!</definedName>
    <definedName name="EXT_27">#REF!</definedName>
    <definedName name="EXT_27_13">#REF!</definedName>
    <definedName name="EXT_27_39">#REF!</definedName>
    <definedName name="EXT_27_6">#REF!</definedName>
    <definedName name="EXT_28">#REF!</definedName>
    <definedName name="EXT_28_13">#REF!</definedName>
    <definedName name="EXT_28_39">#REF!</definedName>
    <definedName name="EXT_28_6">#REF!</definedName>
    <definedName name="ext_29" localSheetId="2">[9]!ext_29</definedName>
    <definedName name="ext_29" localSheetId="1">[9]!ext_29</definedName>
    <definedName name="ext_29">[9]!ext_29</definedName>
    <definedName name="EXT_29_13">#REF!</definedName>
    <definedName name="EXT_29_39">#REF!</definedName>
    <definedName name="EXT_29_6">#REF!</definedName>
    <definedName name="Ext_3">"'file:///A:/ARQUIVOS R96/EXCEL/PATOs/Pato PRRTN - BR476.xls'#$'P A T O 99 B'.$#REF!$#REF!"</definedName>
    <definedName name="EXT_30">#REF!</definedName>
    <definedName name="EXT_30_13">#REF!</definedName>
    <definedName name="EXT_30_39">#REF!</definedName>
    <definedName name="EXT_30_6">#REF!</definedName>
    <definedName name="EXT_31">#REF!</definedName>
    <definedName name="EXT_32">#REF!</definedName>
    <definedName name="EXT_32_13">#REF!</definedName>
    <definedName name="EXT_32_39">#REF!</definedName>
    <definedName name="EXT_32_6">#REF!</definedName>
    <definedName name="EXT_33">#REF!</definedName>
    <definedName name="EXT_33_13">#REF!</definedName>
    <definedName name="EXT_33_39">#REF!</definedName>
    <definedName name="EXT_33_6">#REF!</definedName>
    <definedName name="EXT_34">#REF!</definedName>
    <definedName name="EXT_34_13">#REF!</definedName>
    <definedName name="EXT_34_39">#REF!</definedName>
    <definedName name="EXT_34_6">#REF!</definedName>
    <definedName name="Ext_4">"$'A _ Quadro qdade 2 anos'.$#REF!$#REF!"</definedName>
    <definedName name="EXT_40">#REF!</definedName>
    <definedName name="EXT_40_13">#REF!</definedName>
    <definedName name="EXT_40_39">#REF!</definedName>
    <definedName name="EXT_40_6">#REF!</definedName>
    <definedName name="EXT_41">#REF!</definedName>
    <definedName name="EXT_41_13">#REF!</definedName>
    <definedName name="EXT_41_39">#REF!</definedName>
    <definedName name="EXT_41_6">#REF!</definedName>
    <definedName name="EXT_43">#REF!</definedName>
    <definedName name="EXT_43_13">#REF!</definedName>
    <definedName name="EXT_43_39">#REF!</definedName>
    <definedName name="EXT_43_6">#REF!</definedName>
    <definedName name="EXT_44">#REF!</definedName>
    <definedName name="EXT_44_13">#REF!</definedName>
    <definedName name="EXT_44_39">#REF!</definedName>
    <definedName name="EXT_44_6">#REF!</definedName>
    <definedName name="EXT_45">#REF!</definedName>
    <definedName name="EXT_45_13">#REF!</definedName>
    <definedName name="EXT_45_39">#REF!</definedName>
    <definedName name="EXT_45_6">#REF!</definedName>
    <definedName name="EXT_46">#REF!</definedName>
    <definedName name="EXT_46_13">#REF!</definedName>
    <definedName name="EXT_46_39">#REF!</definedName>
    <definedName name="EXT_46_6">#REF!</definedName>
    <definedName name="EXT_47">#REF!</definedName>
    <definedName name="EXT_47_13">#REF!</definedName>
    <definedName name="EXT_47_39">#REF!</definedName>
    <definedName name="EXT_47_6">#REF!</definedName>
    <definedName name="EXT_48">#REF!</definedName>
    <definedName name="EXT_48_13">#REF!</definedName>
    <definedName name="EXT_48_39">#REF!</definedName>
    <definedName name="EXT_48_6">#REF!</definedName>
    <definedName name="EXT_49">#REF!</definedName>
    <definedName name="EXT_49_13">#REF!</definedName>
    <definedName name="EXT_49_39">#REF!</definedName>
    <definedName name="EXT_49_6">#REF!</definedName>
    <definedName name="Ext_5">#REF!</definedName>
    <definedName name="EXT_50">#REF!</definedName>
    <definedName name="EXT_50_13">#REF!</definedName>
    <definedName name="EXT_50_39">#REF!</definedName>
    <definedName name="EXT_50_6">#REF!</definedName>
    <definedName name="EXT_51">#REF!</definedName>
    <definedName name="EXT_51_13">#REF!</definedName>
    <definedName name="EXT_51_39">#REF!</definedName>
    <definedName name="EXT_51_6">#REF!</definedName>
    <definedName name="EXT_52">#REF!</definedName>
    <definedName name="EXT_52_13">#REF!</definedName>
    <definedName name="EXT_52_39">#REF!</definedName>
    <definedName name="EXT_52_6">#REF!</definedName>
    <definedName name="Ext_6">"$'C _ Transporte'.$#REF!$#REF!"</definedName>
    <definedName name="EXT_6_13">#REF!</definedName>
    <definedName name="EXT_6_39">#REF!</definedName>
    <definedName name="EXT_6_6">#REF!</definedName>
    <definedName name="Ext_7">"$'D _ Material Betuminoso'.$#REF!$#REF!"</definedName>
    <definedName name="EXT_7_13">#REF!</definedName>
    <definedName name="EXT_7_39">#REF!</definedName>
    <definedName name="EXT_7_6">#REF!</definedName>
    <definedName name="Ext_8">"$'E _ Cronograma'.$#REF!$#REF!"</definedName>
    <definedName name="EXT_8_13">#REF!</definedName>
    <definedName name="EXT_8_39">#REF!</definedName>
    <definedName name="EXT_8_6">#REF!</definedName>
    <definedName name="EXT_9">#REF!</definedName>
    <definedName name="EXT_9_13">#REF!</definedName>
    <definedName name="EXT_9_39">#REF!</definedName>
    <definedName name="EXT_9_6">#REF!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 localSheetId="2">#REF!</definedName>
    <definedName name="EXTE" localSheetId="1">#REF!</definedName>
    <definedName name="EXTE">#REF!</definedName>
    <definedName name="EXTE1" localSheetId="8">#REF!</definedName>
    <definedName name="EXTE1">#REF!</definedName>
    <definedName name="EXTE2" localSheetId="8">#REF!</definedName>
    <definedName name="EXTE2">#REF!</definedName>
    <definedName name="EXTEN" localSheetId="8">#REF!</definedName>
    <definedName name="EXTEN">#REF!</definedName>
    <definedName name="Extens">#REF!</definedName>
    <definedName name="Extens_1">"'file:///C:/Documents and Settings/mauricio.ferrao/Desktop/ARQUIVOS R-9-6/Excel/PATOs/BR153_98.XLS'#$'P A T O 98 D'.$#REF!$#REF!"</definedName>
    <definedName name="Extens_3">#REF!</definedName>
    <definedName name="Extens_4">#REF!</definedName>
    <definedName name="Extens_5">#REF!</definedName>
    <definedName name="extensao" localSheetId="8">#REF!</definedName>
    <definedName name="extensao">#REF!</definedName>
    <definedName name="Extensão" localSheetId="2">#REF!</definedName>
    <definedName name="Extensão" localSheetId="1">#REF!</definedName>
    <definedName name="Extensão">#REF!</definedName>
    <definedName name="Extensao_1">"'file:///C:/Documents and Settings/mauricio.ferrao/Desktop/ARQUIVOS R96/EXCEL/PATOs/BR153_99.XLS'#$'P A T O  D'.$#REF!$#REF!"</definedName>
    <definedName name="Extensão_1" localSheetId="8">#REF!</definedName>
    <definedName name="Extensão_1" localSheetId="2">#REF!</definedName>
    <definedName name="Extensão_1" localSheetId="1">#REF!</definedName>
    <definedName name="Extensão_1">#REF!</definedName>
    <definedName name="extensao_10">#REF!</definedName>
    <definedName name="Extensão_10" localSheetId="8">#REF!</definedName>
    <definedName name="Extensão_10">#REF!</definedName>
    <definedName name="Extensão_11" localSheetId="8">#REF!</definedName>
    <definedName name="Extensão_11">#REF!</definedName>
    <definedName name="extensao_12">#REF!</definedName>
    <definedName name="Extensão_13" localSheetId="8">#REF!</definedName>
    <definedName name="Extensão_13">#REF!</definedName>
    <definedName name="Extensão_14" localSheetId="8">#REF!</definedName>
    <definedName name="Extensão_14" localSheetId="2">#REF!</definedName>
    <definedName name="Extensão_14" localSheetId="1">#REF!</definedName>
    <definedName name="Extensão_14">#REF!</definedName>
    <definedName name="Extensão_15" localSheetId="8">#REF!</definedName>
    <definedName name="Extensão_15" localSheetId="2">#REF!</definedName>
    <definedName name="Extensão_15" localSheetId="1">#REF!</definedName>
    <definedName name="Extensão_15">#REF!</definedName>
    <definedName name="Extensão_17" localSheetId="8">#REF!</definedName>
    <definedName name="Extensão_17" localSheetId="2">#REF!</definedName>
    <definedName name="Extensão_17" localSheetId="1">#REF!</definedName>
    <definedName name="Extensão_17">#REF!</definedName>
    <definedName name="Extensão_2" localSheetId="8">#REF!</definedName>
    <definedName name="Extensão_2" localSheetId="2">#REF!</definedName>
    <definedName name="Extensão_2" localSheetId="1">#REF!</definedName>
    <definedName name="Extensão_2">#REF!</definedName>
    <definedName name="Extensão_21" localSheetId="8">#REF!</definedName>
    <definedName name="Extensão_21" localSheetId="2">#REF!</definedName>
    <definedName name="Extensão_21" localSheetId="1">#REF!</definedName>
    <definedName name="Extensão_21">#REF!</definedName>
    <definedName name="Extensao_3">#REF!</definedName>
    <definedName name="Extensão_3" localSheetId="8">#REF!</definedName>
    <definedName name="Extensão_3" localSheetId="2">#REF!</definedName>
    <definedName name="Extensão_3" localSheetId="1">#REF!</definedName>
    <definedName name="Extensão_3">#REF!</definedName>
    <definedName name="Extensao_4">#REF!</definedName>
    <definedName name="Extensão_4" localSheetId="8">#REF!</definedName>
    <definedName name="Extensão_4" localSheetId="2">#REF!</definedName>
    <definedName name="Extensão_4" localSheetId="1">#REF!</definedName>
    <definedName name="Extensão_4">#REF!</definedName>
    <definedName name="Extensão_4_1" localSheetId="8">#REF!</definedName>
    <definedName name="Extensão_4_1" localSheetId="2">#REF!</definedName>
    <definedName name="Extensão_4_1" localSheetId="1">#REF!</definedName>
    <definedName name="Extensão_4_1">#REF!</definedName>
    <definedName name="Extensão_4_1_2">#N/A</definedName>
    <definedName name="Extensao_5">#REF!</definedName>
    <definedName name="Extensão_6" localSheetId="8">#REF!</definedName>
    <definedName name="Extensão_6">#REF!</definedName>
    <definedName name="Extensão_7" localSheetId="8">#REF!</definedName>
    <definedName name="Extensão_7">#REF!</definedName>
    <definedName name="Extensão_8" localSheetId="8">#REF!</definedName>
    <definedName name="Extensão_8" localSheetId="2">#REF!</definedName>
    <definedName name="Extensão_8" localSheetId="1">#REF!</definedName>
    <definedName name="Extensão_8">#REF!</definedName>
    <definedName name="extensao_9">#REF!</definedName>
    <definedName name="Extensão_9" localSheetId="8">#REF!</definedName>
    <definedName name="Extensão_9" localSheetId="2">#REF!</definedName>
    <definedName name="Extensão_9" localSheetId="1">#REF!</definedName>
    <definedName name="Extensão_9">#REF!</definedName>
    <definedName name="Extensão_Percent" localSheetId="8">OFFSET(#REF!,0,MATCH(#REF!,#REF!,0)-1,COUNTA(#REF!),1)</definedName>
    <definedName name="Extensão_Percent">OFFSET(#REF!,0,MATCH(#REF!,#REF!,0)-1,COUNTA(#REF!),1)</definedName>
    <definedName name="EXTENSÃO1">#REF!</definedName>
    <definedName name="Extensaoo">#REF!</definedName>
    <definedName name="Extenso" localSheetId="8">'Mapa+Binômio'!EXA</definedName>
    <definedName name="Extenso" localSheetId="2">[9]!Extenso</definedName>
    <definedName name="Extenso" localSheetId="1">[9]!Extenso</definedName>
    <definedName name="Extenso">#N/A</definedName>
    <definedName name="Extenso_1" localSheetId="8">'Mapa+Binômio'!Extenso_1</definedName>
    <definedName name="Extenso_1" localSheetId="2">[9]!Extenso_1</definedName>
    <definedName name="Extenso_1" localSheetId="1">[9]!Extenso_1</definedName>
    <definedName name="Extenso_1">[9]!Extenso_1</definedName>
    <definedName name="Extenso_10" localSheetId="8">'Mapa+Binômio'!Extenso_10</definedName>
    <definedName name="Extenso_10" localSheetId="2">[9]!Extenso_10</definedName>
    <definedName name="Extenso_10" localSheetId="1">[9]!Extenso_10</definedName>
    <definedName name="Extenso_10">[9]!Extenso_10</definedName>
    <definedName name="Extenso_12" localSheetId="8">'Mapa+Binômio'!Extenso_12</definedName>
    <definedName name="Extenso_12" localSheetId="2">[9]!Extenso_12</definedName>
    <definedName name="Extenso_12" localSheetId="1">[9]!Extenso_12</definedName>
    <definedName name="Extenso_12">[9]!Extenso_12</definedName>
    <definedName name="Extenso_13" localSheetId="8">'Mapa+Binômio'!Extenso_13</definedName>
    <definedName name="Extenso_13" localSheetId="2">[9]!Extenso_13</definedName>
    <definedName name="Extenso_13" localSheetId="1">[9]!Extenso_13</definedName>
    <definedName name="Extenso_13">[9]!Extenso_13</definedName>
    <definedName name="Extenso_14" localSheetId="8">'Mapa+Binômio'!Extenso_14</definedName>
    <definedName name="Extenso_14">#N/A</definedName>
    <definedName name="Extenso_19" localSheetId="2">[9]!Extenso_19</definedName>
    <definedName name="Extenso_19" localSheetId="1">[9]!Extenso_19</definedName>
    <definedName name="Extenso_19">[9]!Extenso_19</definedName>
    <definedName name="Extenso_2" localSheetId="8">'Mapa+Binômio'!Extenso_2</definedName>
    <definedName name="Extenso_2" localSheetId="2">[9]!Extenso_2</definedName>
    <definedName name="Extenso_2" localSheetId="1">[9]!Extenso_2</definedName>
    <definedName name="Extenso_2">[9]!Extenso_2</definedName>
    <definedName name="Extenso_20">#N/A</definedName>
    <definedName name="Extenso_21" localSheetId="2">[9]!Extenso_21</definedName>
    <definedName name="Extenso_21" localSheetId="1">[9]!Extenso_21</definedName>
    <definedName name="Extenso_21">[9]!Extenso_21</definedName>
    <definedName name="Extenso_22" localSheetId="8">'Mapa+Binômio'!Extenso_22</definedName>
    <definedName name="Extenso_22">#N/A</definedName>
    <definedName name="Extenso_23" localSheetId="2">[9]!Extenso_23</definedName>
    <definedName name="Extenso_23" localSheetId="1">[9]!Extenso_23</definedName>
    <definedName name="Extenso_23">[9]!Extenso_23</definedName>
    <definedName name="Extenso_24" localSheetId="2">[9]!Extenso_24</definedName>
    <definedName name="Extenso_24" localSheetId="1">[9]!Extenso_24</definedName>
    <definedName name="Extenso_24">[9]!Extenso_24</definedName>
    <definedName name="Extenso_25" localSheetId="8">'Mapa+Binômio'!Extenso_25</definedName>
    <definedName name="Extenso_25">#N/A</definedName>
    <definedName name="Extenso_26" localSheetId="8">'Mapa+Binômio'!Extenso_26</definedName>
    <definedName name="Extenso_26" localSheetId="2">[9]!Extenso_26</definedName>
    <definedName name="Extenso_26" localSheetId="1">[9]!Extenso_26</definedName>
    <definedName name="Extenso_26">[9]!Extenso_26</definedName>
    <definedName name="Extenso_27" localSheetId="8">'Mapa+Binômio'!Extenso_27</definedName>
    <definedName name="Extenso_27" localSheetId="2">[9]!Extenso_27</definedName>
    <definedName name="Extenso_27" localSheetId="1">[9]!Extenso_27</definedName>
    <definedName name="Extenso_27">[9]!Extenso_27</definedName>
    <definedName name="Extenso_28" localSheetId="8">'Mapa+Binômio'!Extenso_28</definedName>
    <definedName name="Extenso_28">#N/A</definedName>
    <definedName name="Extenso_29" localSheetId="8">'Mapa+Binômio'!Extenso_29</definedName>
    <definedName name="Extenso_29" localSheetId="2">[9]!Extenso_29</definedName>
    <definedName name="Extenso_29" localSheetId="1">[9]!Extenso_29</definedName>
    <definedName name="Extenso_29">[9]!Extenso_29</definedName>
    <definedName name="Extenso_3" localSheetId="8">'Mapa+Binômio'!Extenso_3</definedName>
    <definedName name="Extenso_3">#N/A</definedName>
    <definedName name="Extenso_30" localSheetId="8">'Mapa+Binômio'!Extenso_30</definedName>
    <definedName name="Extenso_30" localSheetId="2">[9]!Extenso_30</definedName>
    <definedName name="Extenso_30" localSheetId="1">[9]!Extenso_30</definedName>
    <definedName name="Extenso_30">[9]!Extenso_30</definedName>
    <definedName name="Extenso_31" localSheetId="8">'Mapa+Binômio'!Extenso_31</definedName>
    <definedName name="Extenso_31" localSheetId="2">[9]!Extenso_31</definedName>
    <definedName name="Extenso_31" localSheetId="1">[9]!Extenso_31</definedName>
    <definedName name="Extenso_31">[9]!Extenso_31</definedName>
    <definedName name="Extenso_32" localSheetId="8">'Mapa+Binômio'!Extenso_32</definedName>
    <definedName name="Extenso_32">#N/A</definedName>
    <definedName name="Extenso_33" localSheetId="8">'Mapa+Binômio'!Extenso_33</definedName>
    <definedName name="Extenso_33" localSheetId="2">[9]!Extenso_33</definedName>
    <definedName name="Extenso_33" localSheetId="1">[9]!Extenso_33</definedName>
    <definedName name="Extenso_33">[9]!Extenso_33</definedName>
    <definedName name="Extenso_34" localSheetId="8">'Mapa+Binômio'!Extenso_34</definedName>
    <definedName name="Extenso_34" localSheetId="2">[9]!Extenso_34</definedName>
    <definedName name="Extenso_34" localSheetId="1">[9]!Extenso_34</definedName>
    <definedName name="Extenso_34">[9]!Extenso_34</definedName>
    <definedName name="Extenso_35" localSheetId="8">'Mapa+Binômio'!Extenso_35</definedName>
    <definedName name="Extenso_35" localSheetId="2">[9]!Extenso_35</definedName>
    <definedName name="Extenso_35" localSheetId="1">[9]!Extenso_35</definedName>
    <definedName name="Extenso_35">[9]!Extenso_35</definedName>
    <definedName name="Extenso_36" localSheetId="8">'Mapa+Binômio'!Extenso_36</definedName>
    <definedName name="Extenso_36" localSheetId="2">[9]!Extenso_36</definedName>
    <definedName name="Extenso_36" localSheetId="1">[9]!Extenso_36</definedName>
    <definedName name="Extenso_36">[9]!Extenso_36</definedName>
    <definedName name="Extenso_37" localSheetId="8">'Mapa+Binômio'!Extenso_37</definedName>
    <definedName name="Extenso_37" localSheetId="2">[9]!Extenso_37</definedName>
    <definedName name="Extenso_37" localSheetId="1">[9]!Extenso_37</definedName>
    <definedName name="Extenso_37">[9]!Extenso_37</definedName>
    <definedName name="Extenso_38" localSheetId="8">'Mapa+Binômio'!Extenso_38</definedName>
    <definedName name="Extenso_38" localSheetId="2">[9]!Extenso_38</definedName>
    <definedName name="Extenso_38" localSheetId="1">[9]!Extenso_38</definedName>
    <definedName name="Extenso_38">[9]!Extenso_38</definedName>
    <definedName name="Extenso_39" localSheetId="8">[0]!_______la2</definedName>
    <definedName name="Extenso_39" localSheetId="2">[9]!Extenso_39</definedName>
    <definedName name="Extenso_39" localSheetId="1">[9]!Extenso_39</definedName>
    <definedName name="Extenso_39">[9]!Extenso_39</definedName>
    <definedName name="Extenso_4" localSheetId="8">'Mapa+Binômio'!Extenso_4</definedName>
    <definedName name="Extenso_4" localSheetId="2">[9]!Extenso_4</definedName>
    <definedName name="Extenso_4" localSheetId="1">[9]!Extenso_4</definedName>
    <definedName name="Extenso_4">[9]!Extenso_4</definedName>
    <definedName name="Extenso_40" localSheetId="2">[9]!Extenso_40</definedName>
    <definedName name="Extenso_40" localSheetId="1">[9]!Extenso_40</definedName>
    <definedName name="Extenso_40">[9]!Extenso_40</definedName>
    <definedName name="Extenso_41" localSheetId="2">[9]!Extenso_41</definedName>
    <definedName name="Extenso_41" localSheetId="1">[9]!Extenso_41</definedName>
    <definedName name="Extenso_41">[9]!Extenso_41</definedName>
    <definedName name="Extenso_42" localSheetId="2">[9]!Extenso_42</definedName>
    <definedName name="Extenso_42" localSheetId="1">[9]!Extenso_42</definedName>
    <definedName name="Extenso_42">[9]!Extenso_42</definedName>
    <definedName name="Extenso_43" localSheetId="2">[9]!Extenso_43</definedName>
    <definedName name="Extenso_43" localSheetId="1">[9]!Extenso_43</definedName>
    <definedName name="Extenso_43">[9]!Extenso_43</definedName>
    <definedName name="Extenso_44" localSheetId="8">[0]!_______PCB5</definedName>
    <definedName name="Extenso_44" localSheetId="2">[9]!Extenso_44</definedName>
    <definedName name="Extenso_44" localSheetId="1">[9]!Extenso_44</definedName>
    <definedName name="Extenso_44">[9]!Extenso_44</definedName>
    <definedName name="Extenso_45" localSheetId="8">[0]!_______PCM30</definedName>
    <definedName name="Extenso_45" localSheetId="2">[9]!Extenso_45</definedName>
    <definedName name="Extenso_45" localSheetId="1">[9]!Extenso_45</definedName>
    <definedName name="Extenso_45">[9]!Extenso_45</definedName>
    <definedName name="Extenso_46" localSheetId="8">[0]!_______PCM30</definedName>
    <definedName name="Extenso_46" localSheetId="2">[9]!Extenso_46</definedName>
    <definedName name="Extenso_46" localSheetId="1">[9]!Extenso_46</definedName>
    <definedName name="Extenso_46">[9]!Extenso_46</definedName>
    <definedName name="Extenso_47" localSheetId="2">[9]!Extenso_47</definedName>
    <definedName name="Extenso_47" localSheetId="1">[9]!Extenso_47</definedName>
    <definedName name="Extenso_47">[9]!Extenso_47</definedName>
    <definedName name="Extenso_48" localSheetId="2">[9]!Extenso_48</definedName>
    <definedName name="Extenso_48" localSheetId="1">[9]!Extenso_48</definedName>
    <definedName name="Extenso_48">[9]!Extenso_48</definedName>
    <definedName name="Extenso_5" localSheetId="8">'Mapa+Binômio'!Extenso_5</definedName>
    <definedName name="Extenso_5">#N/A</definedName>
    <definedName name="Extenso_51" localSheetId="2">[9]!Extenso_51</definedName>
    <definedName name="Extenso_51" localSheetId="1">[9]!Extenso_51</definedName>
    <definedName name="Extenso_51">[9]!Extenso_51</definedName>
    <definedName name="Extenso_52" localSheetId="2">[9]!Extenso_52</definedName>
    <definedName name="Extenso_52" localSheetId="1">[9]!Extenso_52</definedName>
    <definedName name="Extenso_52">[9]!Extenso_52</definedName>
    <definedName name="Extenso_53" localSheetId="2">[9]!Extenso_53</definedName>
    <definedName name="Extenso_53" localSheetId="1">[9]!Extenso_53</definedName>
    <definedName name="Extenso_53">[9]!Extenso_53</definedName>
    <definedName name="Extenso_54" localSheetId="2">[9]!Extenso_54</definedName>
    <definedName name="Extenso_54" localSheetId="1">[9]!Extenso_54</definedName>
    <definedName name="Extenso_54">[9]!Extenso_54</definedName>
    <definedName name="Extenso_55" localSheetId="2">[9]!Extenso_55</definedName>
    <definedName name="Extenso_55" localSheetId="1">[9]!Extenso_55</definedName>
    <definedName name="Extenso_55">[9]!Extenso_55</definedName>
    <definedName name="Extenso_56" localSheetId="2">[9]!Extenso_56</definedName>
    <definedName name="Extenso_56" localSheetId="1">[9]!Extenso_56</definedName>
    <definedName name="Extenso_56">[9]!Extenso_56</definedName>
    <definedName name="Extenso_57" localSheetId="2">[9]!Extenso_57</definedName>
    <definedName name="Extenso_57" localSheetId="1">[9]!Extenso_57</definedName>
    <definedName name="Extenso_57">[9]!Extenso_57</definedName>
    <definedName name="Extenso_58" localSheetId="2">[9]!Extenso_58</definedName>
    <definedName name="Extenso_58" localSheetId="1">[9]!Extenso_58</definedName>
    <definedName name="Extenso_58">[9]!Extenso_58</definedName>
    <definedName name="Extenso_59" localSheetId="2">[9]!Extenso_59</definedName>
    <definedName name="Extenso_59" localSheetId="1">[9]!Extenso_59</definedName>
    <definedName name="Extenso_59">[9]!Extenso_59</definedName>
    <definedName name="Extenso_6" localSheetId="8">'Mapa+Binômio'!Extenso_6</definedName>
    <definedName name="Extenso_6">#N/A</definedName>
    <definedName name="Extenso_60" localSheetId="2">[9]!Extenso_60</definedName>
    <definedName name="Extenso_60" localSheetId="1">[9]!Extenso_60</definedName>
    <definedName name="Extenso_60">[9]!Extenso_60</definedName>
    <definedName name="Extenso_61" localSheetId="2">[9]!Extenso_61</definedName>
    <definedName name="Extenso_61" localSheetId="1">[9]!Extenso_61</definedName>
    <definedName name="Extenso_61">[9]!Extenso_61</definedName>
    <definedName name="Extenso_62" localSheetId="8">[0]!_______PLA2</definedName>
    <definedName name="Extenso_62" localSheetId="2">[9]!Extenso_62</definedName>
    <definedName name="Extenso_62" localSheetId="1">[9]!Extenso_62</definedName>
    <definedName name="Extenso_62">[9]!Extenso_62</definedName>
    <definedName name="Extenso_63" localSheetId="2">[9]!Extenso_63</definedName>
    <definedName name="Extenso_63" localSheetId="1">[9]!Extenso_63</definedName>
    <definedName name="Extenso_63">[9]!Extenso_63</definedName>
    <definedName name="Extenso_64" localSheetId="8">[0]!_______PM334</definedName>
    <definedName name="Extenso_64" localSheetId="2">[9]!Extenso_64</definedName>
    <definedName name="Extenso_64" localSheetId="1">[9]!Extenso_64</definedName>
    <definedName name="Extenso_64">[9]!Extenso_64</definedName>
    <definedName name="Extenso_65" localSheetId="8">[0]!_______PM609</definedName>
    <definedName name="Extenso_65" localSheetId="2">[9]!Extenso_65</definedName>
    <definedName name="Extenso_65" localSheetId="1">[9]!Extenso_65</definedName>
    <definedName name="Extenso_65">[9]!Extenso_65</definedName>
    <definedName name="Extenso_66" localSheetId="2">[9]!Extenso_66</definedName>
    <definedName name="Extenso_66" localSheetId="1">[9]!Extenso_66</definedName>
    <definedName name="Extenso_66">[9]!Extenso_66</definedName>
    <definedName name="Extenso_67" localSheetId="2">[9]!Extenso_67</definedName>
    <definedName name="Extenso_67" localSheetId="1">[9]!Extenso_67</definedName>
    <definedName name="Extenso_67">[9]!Extenso_67</definedName>
    <definedName name="Extenso_68" localSheetId="2">[9]!Extenso_68</definedName>
    <definedName name="Extenso_68" localSheetId="1">[9]!Extenso_68</definedName>
    <definedName name="Extenso_68">[9]!Extenso_68</definedName>
    <definedName name="Extenso_69" localSheetId="2">[9]!Extenso_69</definedName>
    <definedName name="Extenso_69" localSheetId="1">[9]!Extenso_69</definedName>
    <definedName name="Extenso_69">[9]!Extenso_69</definedName>
    <definedName name="Extenso_7" localSheetId="8">'Mapa+Binômio'!Extenso_7</definedName>
    <definedName name="Extenso_7" localSheetId="2">[9]!Extenso_7</definedName>
    <definedName name="Extenso_7" localSheetId="1">[9]!Extenso_7</definedName>
    <definedName name="Extenso_7">[9]!Extenso_7</definedName>
    <definedName name="Extenso_70" localSheetId="2">[9]!Extenso_70</definedName>
    <definedName name="Extenso_70" localSheetId="1">[9]!Extenso_70</definedName>
    <definedName name="Extenso_70">[9]!Extenso_70</definedName>
    <definedName name="Extenso_71" localSheetId="2">[9]!Extenso_71</definedName>
    <definedName name="Extenso_71" localSheetId="1">[9]!Extenso_71</definedName>
    <definedName name="Extenso_71">[9]!Extenso_71</definedName>
    <definedName name="Extenso_72" localSheetId="2">[9]!Extenso_72</definedName>
    <definedName name="Extenso_72" localSheetId="1">[9]!Extenso_72</definedName>
    <definedName name="Extenso_72">[9]!Extenso_72</definedName>
    <definedName name="Extenso_8" localSheetId="8">'Mapa+Binômio'!Extenso_8</definedName>
    <definedName name="Extenso_8" localSheetId="2">[9]!Extenso_8</definedName>
    <definedName name="Extenso_8" localSheetId="1">[9]!Extenso_8</definedName>
    <definedName name="Extenso_8">[9]!Extenso_8</definedName>
    <definedName name="Extenso_9" localSheetId="8">'Mapa+Binômio'!Extenso_9</definedName>
    <definedName name="Extenso_9">#N/A</definedName>
    <definedName name="ExtensoPassa">#REF!</definedName>
    <definedName name="Extenss">#REF!</definedName>
    <definedName name="ExtFaixa" localSheetId="8">#REF!</definedName>
    <definedName name="ExtFaixa" localSheetId="2">#REF!</definedName>
    <definedName name="ExtFaixa" localSheetId="1">#REF!</definedName>
    <definedName name="ExtFaixa">#REF!</definedName>
    <definedName name="ExtFaixa_1">"'file:///C:/Documents and Settings/mauricio.ferrao/Desktop/Contratos/PD 005-00/Readequação março-05/PG0005_00_CBEMI_NovoPATO_Out_02.xls'#$'P A T O  B'.$#REF!$#REF!"</definedName>
    <definedName name="ExtFaixa_2">"'file:///A:/ARQUIVOS R96/EXCEL/PATOs/Pato PRRTN - BR476.xls'#$'P A T O 99 B'.$#REF!$#REF!"</definedName>
    <definedName name="ExtFaixa_3">"'file:///A:/ARQUIVOS R96/EXCEL/PATOs/Pato PRRTN - BR476.xls'#$'P A T O 99 B'.$#REF!$#REF!"</definedName>
    <definedName name="ExtFaixa_4">"$'A _ Quadro qdade 2 anos'.$#REF!$#REF!"</definedName>
    <definedName name="ExtFaixa_5">#REF!</definedName>
    <definedName name="ExtFaixa_6">"$'C _ Transporte'.$#REF!$#REF!"</definedName>
    <definedName name="ExtFaixa_7">"$'D _ Material Betuminoso'.$#REF!$#REF!"</definedName>
    <definedName name="ExtFaixa_8">"$'E _ Cronograma'.$#REF!$#REF!"</definedName>
    <definedName name="ExtFaixa2" localSheetId="8">#REF!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Faixa2_3">"'file:///A:/ARQUIVOS R96/EXCEL/PATOs/Pato PRRTN - BR476.xls'#$'P A T O 99 B'.$#REF!$#REF!"</definedName>
    <definedName name="ExtFaixa2_4">"'file:///A:/ARQUIVOS R96/EXCEL/PATOs/Pato PRRTN - BR476.xls'#$'P A T O 99 B'.$#REF!$#REF!"</definedName>
    <definedName name="ExtFaixa2_5">#REF!</definedName>
    <definedName name="ExtFaixa22">#REF!</definedName>
    <definedName name="ExtFaixaa">#REF!</definedName>
    <definedName name="EXTRA_CONTRATUAL" localSheetId="8">#REF!</definedName>
    <definedName name="EXTRA_CONTRATUAL" localSheetId="2">#REF!</definedName>
    <definedName name="EXTRA_CONTRATUAL" localSheetId="1">#REF!</definedName>
    <definedName name="EXTRA_CONTRATUAL">#REF!</definedName>
    <definedName name="EXTRA_CONTRATUAL_10" localSheetId="8">#REF!</definedName>
    <definedName name="EXTRA_CONTRATUAL_10" localSheetId="2">#REF!</definedName>
    <definedName name="EXTRA_CONTRATUAL_10" localSheetId="1">#REF!</definedName>
    <definedName name="EXTRA_CONTRATUAL_10">#REF!</definedName>
    <definedName name="EXTRA_CONTRATUAL_10_16">#REF!</definedName>
    <definedName name="EXTRA_CONTRATUAL_10_19" localSheetId="8">#REF!</definedName>
    <definedName name="EXTRA_CONTRATUAL_10_19" localSheetId="2">#REF!</definedName>
    <definedName name="EXTRA_CONTRATUAL_10_19" localSheetId="1">#REF!</definedName>
    <definedName name="EXTRA_CONTRATUAL_10_19">#REF!</definedName>
    <definedName name="EXTRA_CONTRATUAL_10_19_16">#REF!</definedName>
    <definedName name="EXTRA_CONTRATUAL_16">#REF!</definedName>
    <definedName name="EXTRA_CONTRATUAL_17" localSheetId="8">#REF!</definedName>
    <definedName name="EXTRA_CONTRATUAL_17" localSheetId="2">#REF!</definedName>
    <definedName name="EXTRA_CONTRATUAL_17" localSheetId="1">#REF!</definedName>
    <definedName name="EXTRA_CONTRATUAL_17">#REF!</definedName>
    <definedName name="EXTRA_CONTRATUAL_17_16">#REF!</definedName>
    <definedName name="EXTRA_CONTRATUAL_17_19" localSheetId="8">#REF!</definedName>
    <definedName name="EXTRA_CONTRATUAL_17_19" localSheetId="2">#REF!</definedName>
    <definedName name="EXTRA_CONTRATUAL_17_19" localSheetId="1">#REF!</definedName>
    <definedName name="EXTRA_CONTRATUAL_17_19">#REF!</definedName>
    <definedName name="EXTRA_CONTRATUAL_17_19_16">#REF!</definedName>
    <definedName name="EXTRA_CONTRATUAL_19" localSheetId="8">#REF!</definedName>
    <definedName name="EXTRA_CONTRATUAL_19" localSheetId="2">#REF!</definedName>
    <definedName name="EXTRA_CONTRATUAL_19" localSheetId="1">#REF!</definedName>
    <definedName name="EXTRA_CONTRATUAL_19">#REF!</definedName>
    <definedName name="EXTRA_CONTRATUAL_19_16">#REF!</definedName>
    <definedName name="EXTRA_CONTRATUAL_6" localSheetId="8">#REF!</definedName>
    <definedName name="EXTRA_CONTRATUAL_6" localSheetId="2">#REF!</definedName>
    <definedName name="EXTRA_CONTRATUAL_6" localSheetId="1">#REF!</definedName>
    <definedName name="EXTRA_CONTRATUAL_6">#REF!</definedName>
    <definedName name="EXTRA_CONTRATUAL_6_16">#REF!</definedName>
    <definedName name="EXTRA_CONTRATUAL_6_19" localSheetId="8">#REF!</definedName>
    <definedName name="EXTRA_CONTRATUAL_6_19" localSheetId="2">#REF!</definedName>
    <definedName name="EXTRA_CONTRATUAL_6_19" localSheetId="1">#REF!</definedName>
    <definedName name="EXTRA_CONTRATUAL_6_19">#REF!</definedName>
    <definedName name="EXTRA_CONTRATUAL_6_19_16">#REF!</definedName>
    <definedName name="EXTRA_CONTRATUAL_7" localSheetId="8">#REF!</definedName>
    <definedName name="EXTRA_CONTRATUAL_7" localSheetId="2">#REF!</definedName>
    <definedName name="EXTRA_CONTRATUAL_7" localSheetId="1">#REF!</definedName>
    <definedName name="EXTRA_CONTRATUAL_7">#REF!</definedName>
    <definedName name="EXTRA_CONTRATUAL_7_16">#REF!</definedName>
    <definedName name="EXTRA_CONTRATUAL_7_19" localSheetId="8">#REF!</definedName>
    <definedName name="EXTRA_CONTRATUAL_7_19" localSheetId="2">#REF!</definedName>
    <definedName name="EXTRA_CONTRATUAL_7_19" localSheetId="1">#REF!</definedName>
    <definedName name="EXTRA_CONTRATUAL_7_19">#REF!</definedName>
    <definedName name="EXTRA_CONTRATUAL_7_19_16">#REF!</definedName>
    <definedName name="EXTRA_CONTRATUAL_8" localSheetId="8">#REF!</definedName>
    <definedName name="EXTRA_CONTRATUAL_8" localSheetId="2">#REF!</definedName>
    <definedName name="EXTRA_CONTRATUAL_8" localSheetId="1">#REF!</definedName>
    <definedName name="EXTRA_CONTRATUAL_8">#REF!</definedName>
    <definedName name="EXTRA_CONTRATUAL_8_16">#REF!</definedName>
    <definedName name="EXTRA_CONTRATUAL_8_19" localSheetId="8">#REF!</definedName>
    <definedName name="EXTRA_CONTRATUAL_8_19" localSheetId="2">#REF!</definedName>
    <definedName name="EXTRA_CONTRATUAL_8_19" localSheetId="1">#REF!</definedName>
    <definedName name="EXTRA_CONTRATUAL_8_19">#REF!</definedName>
    <definedName name="EXTRA_CONTRATUAL_8_19_16">#REF!</definedName>
    <definedName name="EXTRA_CONTRATUAL_9" localSheetId="8">#REF!</definedName>
    <definedName name="EXTRA_CONTRATUAL_9" localSheetId="2">#REF!</definedName>
    <definedName name="EXTRA_CONTRATUAL_9" localSheetId="1">#REF!</definedName>
    <definedName name="EXTRA_CONTRATUAL_9">#REF!</definedName>
    <definedName name="EXTRA_CONTRATUAL_9_16">#REF!</definedName>
    <definedName name="EXTRA_CONTRATUAL_9_19" localSheetId="8">#REF!</definedName>
    <definedName name="EXTRA_CONTRATUAL_9_19" localSheetId="2">#REF!</definedName>
    <definedName name="EXTRA_CONTRATUAL_9_19" localSheetId="1">#REF!</definedName>
    <definedName name="EXTRA_CONTRATUAL_9_19">#REF!</definedName>
    <definedName name="EXTRA_CONTRATUAL_9_19_16">#REF!</definedName>
    <definedName name="Extract">#REF!</definedName>
    <definedName name="extred100">#REF!</definedName>
    <definedName name="EXTREDE">#REF!</definedName>
    <definedName name="EXTREDE_1">#REF!</definedName>
    <definedName name="Extt">#REF!</definedName>
    <definedName name="ezfrafrf">#N/A</definedName>
    <definedName name="F" localSheetId="2">#REF!</definedName>
    <definedName name="F" localSheetId="1">#REF!</definedName>
    <definedName name="f">#REF!</definedName>
    <definedName name="F_2.04" localSheetId="8">#REF!</definedName>
    <definedName name="F_2.04">#REF!</definedName>
    <definedName name="F_2.05" localSheetId="8">#REF!</definedName>
    <definedName name="F_2.05">#REF!</definedName>
    <definedName name="F_2.06" localSheetId="8">#REF!</definedName>
    <definedName name="F_2.06">#REF!</definedName>
    <definedName name="f_2.07" localSheetId="8">#REF!</definedName>
    <definedName name="f_2.07">#REF!</definedName>
    <definedName name="F_2.08" localSheetId="8">#REF!</definedName>
    <definedName name="F_2.08">#REF!</definedName>
    <definedName name="F_2.09" localSheetId="8">#REF!</definedName>
    <definedName name="F_2.09">#REF!</definedName>
    <definedName name="F_2.10" localSheetId="8">#REF!</definedName>
    <definedName name="F_2.10">#REF!</definedName>
    <definedName name="F_2.11" localSheetId="8">#REF!</definedName>
    <definedName name="F_2.11">#REF!</definedName>
    <definedName name="F_2.12" localSheetId="8">#REF!</definedName>
    <definedName name="F_2.12">#REF!</definedName>
    <definedName name="F_2.13" localSheetId="8">#REF!</definedName>
    <definedName name="F_2.13">#REF!</definedName>
    <definedName name="F_2.14" localSheetId="8">#REF!</definedName>
    <definedName name="F_2.14">#REF!</definedName>
    <definedName name="f801m">#REF!</definedName>
    <definedName name="f801p">#REF!</definedName>
    <definedName name="f802m">#REF!</definedName>
    <definedName name="f802p">#REF!</definedName>
    <definedName name="f803m">#REF!</definedName>
    <definedName name="f803p">#REF!</definedName>
    <definedName name="f804m">#REF!</definedName>
    <definedName name="f804p">#REF!</definedName>
    <definedName name="f805m">#REF!</definedName>
    <definedName name="f805p">#REF!</definedName>
    <definedName name="f807m">#REF!</definedName>
    <definedName name="f807p">#REF!</definedName>
    <definedName name="f808m">#REF!</definedName>
    <definedName name="f808p">#REF!</definedName>
    <definedName name="f809m">#REF!</definedName>
    <definedName name="f809p">#REF!</definedName>
    <definedName name="f810m">#REF!</definedName>
    <definedName name="f810p">#REF!</definedName>
    <definedName name="f811m">#REF!</definedName>
    <definedName name="f811p">#REF!</definedName>
    <definedName name="f812m">#REF!</definedName>
    <definedName name="f812p">#REF!</definedName>
    <definedName name="f813m">#REF!</definedName>
    <definedName name="f813p">#REF!</definedName>
    <definedName name="f814m">#REF!</definedName>
    <definedName name="f814p">#REF!</definedName>
    <definedName name="f943m">#REF!</definedName>
    <definedName name="f943p">#REF!</definedName>
    <definedName name="FA" localSheetId="2">#REF!</definedName>
    <definedName name="FA" localSheetId="1">#REF!</definedName>
    <definedName name="FA">#REF!</definedName>
    <definedName name="FAB">"Figura 3"</definedName>
    <definedName name="FABRICIO" localSheetId="2">P.O.!Plan1</definedName>
    <definedName name="FABRICIO" localSheetId="1">RESUMO!Plan1</definedName>
    <definedName name="FABRICIO">P.O.!Plan1</definedName>
    <definedName name="FADO" localSheetId="8">#REF!</definedName>
    <definedName name="FADO">#REF!</definedName>
    <definedName name="FADO1" localSheetId="8">#REF!</definedName>
    <definedName name="FADO1">#REF!</definedName>
    <definedName name="Fae_08">#REF!</definedName>
    <definedName name="Faixa">#REF!</definedName>
    <definedName name="Faixa_1">"'file:///C:/Documents and Settings/mauricio.ferrao/Desktop/ARQUIVOS R-9-6/Excel/PATOs/BR153_98.XLS'#$'P A T O 98 D'.$#REF!$#REF!"</definedName>
    <definedName name="Faixa_3">#REF!</definedName>
    <definedName name="Faixa_4">#REF!</definedName>
    <definedName name="Faixa_5">#REF!</definedName>
    <definedName name="Faixaa">#REF!</definedName>
    <definedName name="FAL" localSheetId="2">P.O.!Plan1</definedName>
    <definedName name="FAL" localSheetId="1">RESUMO!Plan1</definedName>
    <definedName name="FAL">P.O.!Plan1</definedName>
    <definedName name="FASDFA">#N/A</definedName>
    <definedName name="Fase_07">#REF!</definedName>
    <definedName name="FAT" localSheetId="8">#REF!</definedName>
    <definedName name="FAT">#REF!</definedName>
    <definedName name="FAT1_10">#REF!</definedName>
    <definedName name="FAT1_11">#REF!</definedName>
    <definedName name="FAT2_10">#REF!</definedName>
    <definedName name="FAT2_10_12">#REF!</definedName>
    <definedName name="FAT2_11">#REF!</definedName>
    <definedName name="FATELE" localSheetId="8">#REF!</definedName>
    <definedName name="FATELE">#REF!</definedName>
    <definedName name="FATMEC" localSheetId="8">#REF!</definedName>
    <definedName name="FATMEC">#REF!</definedName>
    <definedName name="fator" localSheetId="8">#REF!</definedName>
    <definedName name="fator" localSheetId="2">#REF!</definedName>
    <definedName name="fator" localSheetId="1">#REF!</definedName>
    <definedName name="fator">#REF!</definedName>
    <definedName name="FATOR_K">#REF!</definedName>
    <definedName name="FATOR1" localSheetId="8">#REF!</definedName>
    <definedName name="FATOR1">#REF!</definedName>
    <definedName name="FATOR2">#REF!</definedName>
    <definedName name="FATOR3">#REF!</definedName>
    <definedName name="FATOR4">#REF!</definedName>
    <definedName name="fatorg" localSheetId="8">#REF!</definedName>
    <definedName name="fatorg">#REF!</definedName>
    <definedName name="FatSabadoOut">#REF!</definedName>
    <definedName name="FatSextaOut">#REF!</definedName>
    <definedName name="FATTML" localSheetId="8">#REF!</definedName>
    <definedName name="FATTML">#REF!</definedName>
    <definedName name="FATURAS2002" localSheetId="12" hidden="1">{#N/A,#N/A,TRUE,"Serviços"}</definedName>
    <definedName name="FATURAS2002" localSheetId="6" hidden="1">{#N/A,#N/A,TRUE,"Serviços"}</definedName>
    <definedName name="FATURAS2002" localSheetId="8" hidden="1">{#N/A,#N/A,TRUE,"Serviços"}</definedName>
    <definedName name="FATURAS2002" localSheetId="5" hidden="1">{#N/A,#N/A,TRUE,"Serviços"}</definedName>
    <definedName name="FATURAS2002" localSheetId="2">{#N/A,#N/A,TRUE,"Serviços"}</definedName>
    <definedName name="FATURAS2002" localSheetId="1">{#N/A,#N/A,TRUE,"Serviços"}</definedName>
    <definedName name="FATURAS2002">{#N/A,#N/A,TRUE,"Serviços"}</definedName>
    <definedName name="FATURAS20022" localSheetId="12" hidden="1">{#N/A,#N/A,TRUE,"Serviços"}</definedName>
    <definedName name="FATURAS20022" localSheetId="6" hidden="1">{#N/A,#N/A,TRUE,"Serviços"}</definedName>
    <definedName name="FATURAS20022" localSheetId="8" hidden="1">{#N/A,#N/A,TRUE,"Serviços"}</definedName>
    <definedName name="FATURAS20022" localSheetId="5" hidden="1">{#N/A,#N/A,TRUE,"Serviços"}</definedName>
    <definedName name="FATURAS20022" localSheetId="2">{#N/A,#N/A,TRUE,"Serviços"}</definedName>
    <definedName name="FATURAS20022" localSheetId="1">{#N/A,#N/A,TRUE,"Serviços"}</definedName>
    <definedName name="FATURAS20022">{#N/A,#N/A,TRUE,"Serviços"}</definedName>
    <definedName name="FBFFF" hidden="1">{#N/A,#N/A,FALSE,"IR E CS 1997";#N/A,#N/A,FALSE,"PR ND";#N/A,#N/A,FALSE,"8191";#N/A,#N/A,FALSE,"8383";#N/A,#N/A,FALSE,"MP 1024";#N/A,#N/A,FALSE,"AD_EX_97";#N/A,#N/A,FALSE,"BD 97"}</definedName>
    <definedName name="fc1a" localSheetId="8">#REF!</definedName>
    <definedName name="fc1a">#REF!</definedName>
    <definedName name="fc1a_10" localSheetId="8">#REF!</definedName>
    <definedName name="fc1a_10">#N/A</definedName>
    <definedName name="fc1a_11">#N/A</definedName>
    <definedName name="fc1a_12">#N/A</definedName>
    <definedName name="fc1a_13">#N/A</definedName>
    <definedName name="fc1a_14">#N/A</definedName>
    <definedName name="fc1a_15">#N/A</definedName>
    <definedName name="fc1a_16">#N/A</definedName>
    <definedName name="fc1a_17">#N/A</definedName>
    <definedName name="fc1a_18">#N/A</definedName>
    <definedName name="fc1a_24">#REF!</definedName>
    <definedName name="fc1a_25" localSheetId="8">#REF!</definedName>
    <definedName name="fc1a_25">#REF!</definedName>
    <definedName name="fc1a_26">#REF!</definedName>
    <definedName name="fc1a_27" localSheetId="8">#REF!</definedName>
    <definedName name="fc1a_27">#REF!</definedName>
    <definedName name="fc1a_29" localSheetId="8">#REF!</definedName>
    <definedName name="fc1a_29">#REF!</definedName>
    <definedName name="fc1a_5">#N/A</definedName>
    <definedName name="fc1a_6">#N/A</definedName>
    <definedName name="fc1a_7">#N/A</definedName>
    <definedName name="fc1a_8">#N/A</definedName>
    <definedName name="fc1a_9" localSheetId="8">#REF!</definedName>
    <definedName name="fc1a_9">#N/A</definedName>
    <definedName name="FC2A" localSheetId="8">#REF!</definedName>
    <definedName name="FC2A">#REF!</definedName>
    <definedName name="FC2A_10" localSheetId="8">#REF!</definedName>
    <definedName name="FC2A_10">#N/A</definedName>
    <definedName name="FC2A_11">#N/A</definedName>
    <definedName name="FC2A_12">#N/A</definedName>
    <definedName name="FC2A_13">#N/A</definedName>
    <definedName name="FC2A_14">#N/A</definedName>
    <definedName name="FC2A_15">#N/A</definedName>
    <definedName name="FC2A_16">#N/A</definedName>
    <definedName name="FC2A_17">#N/A</definedName>
    <definedName name="FC2A_18">#N/A</definedName>
    <definedName name="FC2A_24">#REF!</definedName>
    <definedName name="FC2A_25" localSheetId="8">#REF!</definedName>
    <definedName name="FC2A_25">#REF!</definedName>
    <definedName name="FC2A_26">#REF!</definedName>
    <definedName name="FC2A_27" localSheetId="8">#REF!</definedName>
    <definedName name="FC2A_27">#REF!</definedName>
    <definedName name="FC2A_29" localSheetId="8">#REF!</definedName>
    <definedName name="FC2A_29">#REF!</definedName>
    <definedName name="FC2A_5">#N/A</definedName>
    <definedName name="FC2A_6">#N/A</definedName>
    <definedName name="FC2A_7">#N/A</definedName>
    <definedName name="FC2A_8">#N/A</definedName>
    <definedName name="FC2A_9" localSheetId="8">#REF!</definedName>
    <definedName name="FC2A_9">#N/A</definedName>
    <definedName name="FC3A" localSheetId="8">#REF!</definedName>
    <definedName name="FC3A">#REF!</definedName>
    <definedName name="FC3A_10" localSheetId="8">#REF!</definedName>
    <definedName name="FC3A_10">#N/A</definedName>
    <definedName name="FC3A_11">#N/A</definedName>
    <definedName name="FC3A_12">#N/A</definedName>
    <definedName name="FC3A_13">#N/A</definedName>
    <definedName name="FC3A_14">#N/A</definedName>
    <definedName name="FC3A_15">#N/A</definedName>
    <definedName name="FC3A_16">#N/A</definedName>
    <definedName name="FC3A_17">#N/A</definedName>
    <definedName name="FC3A_18">#N/A</definedName>
    <definedName name="FC3A_24">#REF!</definedName>
    <definedName name="FC3A_25" localSheetId="8">#REF!</definedName>
    <definedName name="FC3A_25">#REF!</definedName>
    <definedName name="FC3A_26">#REF!</definedName>
    <definedName name="FC3A_27" localSheetId="8">#REF!</definedName>
    <definedName name="FC3A_27">#REF!</definedName>
    <definedName name="FC3A_29" localSheetId="8">#REF!</definedName>
    <definedName name="FC3A_29">#REF!</definedName>
    <definedName name="FC3A_5">#N/A</definedName>
    <definedName name="FC3A_6">#N/A</definedName>
    <definedName name="FC3A_7">#N/A</definedName>
    <definedName name="FC3A_8">#N/A</definedName>
    <definedName name="FC3A_9" localSheetId="8">#REF!</definedName>
    <definedName name="FC3A_9">#N/A</definedName>
    <definedName name="FC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CT" localSheetId="8">#REF!</definedName>
    <definedName name="FCT">#REF!</definedName>
    <definedName name="fd" localSheetId="2">#REF!</definedName>
    <definedName name="fd" localSheetId="1">#REF!</definedName>
    <definedName name="FD">#REF!</definedName>
    <definedName name="fda">{"total","SUM(total)","YNNNN",FALSE}</definedName>
    <definedName name="FDD_0_0" hidden="1">"A30681"</definedName>
    <definedName name="FDD_0_1" hidden="1">"A31047"</definedName>
    <definedName name="FDD_0_10" hidden="1">"A34334"</definedName>
    <definedName name="FDD_0_11" hidden="1">"A34699"</definedName>
    <definedName name="FDD_0_12" hidden="1">"A35064"</definedName>
    <definedName name="FDD_0_13" hidden="1">"A35430"</definedName>
    <definedName name="FDD_0_14" hidden="1">"A35795"</definedName>
    <definedName name="FDD_0_2" hidden="1">"A31412"</definedName>
    <definedName name="FDD_0_3" hidden="1">"A31777"</definedName>
    <definedName name="FDD_0_4" hidden="1">"A32142"</definedName>
    <definedName name="FDD_0_5" hidden="1">"A32508"</definedName>
    <definedName name="FDD_0_6" hidden="1">"A32873"</definedName>
    <definedName name="FDD_0_7" hidden="1">"A33238"</definedName>
    <definedName name="FDD_0_8" hidden="1">"A33603"</definedName>
    <definedName name="FDD_0_9" hidden="1">"A33969"</definedName>
    <definedName name="FDD_1_0" hidden="1">"U25569"</definedName>
    <definedName name="FDD_10_0" hidden="1">"A25569"</definedName>
    <definedName name="FDD_100_0" hidden="1">"A25569"</definedName>
    <definedName name="FDD_101_0" hidden="1">"A25569"</definedName>
    <definedName name="FDD_102_0" hidden="1">"A25569"</definedName>
    <definedName name="FDD_103_0" hidden="1">"A25569"</definedName>
    <definedName name="FDD_104_0" hidden="1">"A25569"</definedName>
    <definedName name="FDD_105_0" hidden="1">"A25569"</definedName>
    <definedName name="FDD_106_0" hidden="1">"A25569"</definedName>
    <definedName name="FDD_107_0" hidden="1">"A25569"</definedName>
    <definedName name="FDD_108_0" hidden="1">"A25569"</definedName>
    <definedName name="FDD_109_0" hidden="1">"A25569"</definedName>
    <definedName name="FDD_11_0" hidden="1">"A25569"</definedName>
    <definedName name="FDD_110_0" hidden="1">"A25569"</definedName>
    <definedName name="FDD_111_0" hidden="1">"A25569"</definedName>
    <definedName name="FDD_112_0" hidden="1">"A25569"</definedName>
    <definedName name="FDD_113_0" hidden="1">"A25569"</definedName>
    <definedName name="FDD_114_0" hidden="1">"A25569"</definedName>
    <definedName name="FDD_115_0" hidden="1">"A25569"</definedName>
    <definedName name="FDD_116_0" hidden="1">"A25569"</definedName>
    <definedName name="FDD_117_0" hidden="1">"A30681"</definedName>
    <definedName name="FDD_117_1" hidden="1">"A31047"</definedName>
    <definedName name="FDD_117_10" hidden="1">"A34334"</definedName>
    <definedName name="FDD_117_11" hidden="1">"A34699"</definedName>
    <definedName name="FDD_117_12" hidden="1">"A35064"</definedName>
    <definedName name="FDD_117_13" hidden="1">"A35430"</definedName>
    <definedName name="FDD_117_14" hidden="1">"A35795"</definedName>
    <definedName name="FDD_117_2" hidden="1">"A31412"</definedName>
    <definedName name="FDD_117_3" hidden="1">"A31777"</definedName>
    <definedName name="FDD_117_4" hidden="1">"A32142"</definedName>
    <definedName name="FDD_117_5" hidden="1">"A32508"</definedName>
    <definedName name="FDD_117_6" hidden="1">"A32873"</definedName>
    <definedName name="FDD_117_7" hidden="1">"A33238"</definedName>
    <definedName name="FDD_117_8" hidden="1">"A33603"</definedName>
    <definedName name="FDD_117_9" hidden="1">"A33969"</definedName>
    <definedName name="FDD_118_0" hidden="1">"A30681"</definedName>
    <definedName name="FDD_118_1" hidden="1">"A31047"</definedName>
    <definedName name="FDD_118_10" hidden="1">"A34334"</definedName>
    <definedName name="FDD_118_11" hidden="1">"A34699"</definedName>
    <definedName name="FDD_118_12" hidden="1">"A35064"</definedName>
    <definedName name="FDD_118_13" hidden="1">"A35430"</definedName>
    <definedName name="FDD_118_14" hidden="1">"A35795"</definedName>
    <definedName name="FDD_118_2" hidden="1">"A31412"</definedName>
    <definedName name="FDD_118_3" hidden="1">"A31777"</definedName>
    <definedName name="FDD_118_4" hidden="1">"A32142"</definedName>
    <definedName name="FDD_118_5" hidden="1">"A32508"</definedName>
    <definedName name="FDD_118_6" hidden="1">"A32873"</definedName>
    <definedName name="FDD_118_7" hidden="1">"A33238"</definedName>
    <definedName name="FDD_118_8" hidden="1">"A33603"</definedName>
    <definedName name="FDD_118_9" hidden="1">"A33969"</definedName>
    <definedName name="FDD_119_0" hidden="1">"A30681"</definedName>
    <definedName name="FDD_119_1" hidden="1">"A31047"</definedName>
    <definedName name="FDD_119_10" hidden="1">"A34334"</definedName>
    <definedName name="FDD_119_11" hidden="1">"A34699"</definedName>
    <definedName name="FDD_119_12" hidden="1">"A35064"</definedName>
    <definedName name="FDD_119_13" hidden="1">"A35430"</definedName>
    <definedName name="FDD_119_14" hidden="1">"A35795"</definedName>
    <definedName name="FDD_119_2" hidden="1">"A31412"</definedName>
    <definedName name="FDD_119_3" hidden="1">"A31777"</definedName>
    <definedName name="FDD_119_4" hidden="1">"A32142"</definedName>
    <definedName name="FDD_119_5" hidden="1">"A32508"</definedName>
    <definedName name="FDD_119_6" hidden="1">"A32873"</definedName>
    <definedName name="FDD_119_7" hidden="1">"A33238"</definedName>
    <definedName name="FDD_119_8" hidden="1">"A33603"</definedName>
    <definedName name="FDD_119_9" hidden="1">"A33969"</definedName>
    <definedName name="FDD_12_0" hidden="1">"A25569"</definedName>
    <definedName name="FDD_120_0" hidden="1">"A30681"</definedName>
    <definedName name="FDD_120_1" hidden="1">"A31047"</definedName>
    <definedName name="FDD_120_10" hidden="1">"A34334"</definedName>
    <definedName name="FDD_120_11" hidden="1">"A34699"</definedName>
    <definedName name="FDD_120_12" hidden="1">"A35064"</definedName>
    <definedName name="FDD_120_13" hidden="1">"A35430"</definedName>
    <definedName name="FDD_120_14" hidden="1">"A35795"</definedName>
    <definedName name="FDD_120_2" hidden="1">"A31412"</definedName>
    <definedName name="FDD_120_3" hidden="1">"A31777"</definedName>
    <definedName name="FDD_120_4" hidden="1">"A32142"</definedName>
    <definedName name="FDD_120_5" hidden="1">"A32508"</definedName>
    <definedName name="FDD_120_6" hidden="1">"A32873"</definedName>
    <definedName name="FDD_120_7" hidden="1">"A33238"</definedName>
    <definedName name="FDD_120_8" hidden="1">"A33603"</definedName>
    <definedName name="FDD_120_9" hidden="1">"A33969"</definedName>
    <definedName name="FDD_121_0" hidden="1">"A30681"</definedName>
    <definedName name="FDD_121_1" hidden="1">"A31047"</definedName>
    <definedName name="FDD_121_10" hidden="1">"A34334"</definedName>
    <definedName name="FDD_121_11" hidden="1">"A34699"</definedName>
    <definedName name="FDD_121_12" hidden="1">"A35064"</definedName>
    <definedName name="FDD_121_13" hidden="1">"A35430"</definedName>
    <definedName name="FDD_121_14" hidden="1">"A35795"</definedName>
    <definedName name="FDD_121_2" hidden="1">"A31412"</definedName>
    <definedName name="FDD_121_3" hidden="1">"A31777"</definedName>
    <definedName name="FDD_121_4" hidden="1">"A32142"</definedName>
    <definedName name="FDD_121_5" hidden="1">"A32508"</definedName>
    <definedName name="FDD_121_6" hidden="1">"A32873"</definedName>
    <definedName name="FDD_121_7" hidden="1">"A33238"</definedName>
    <definedName name="FDD_121_8" hidden="1">"A33603"</definedName>
    <definedName name="FDD_121_9" hidden="1">"A33969"</definedName>
    <definedName name="FDD_122_0" hidden="1">"A30681"</definedName>
    <definedName name="FDD_122_1" hidden="1">"A31047"</definedName>
    <definedName name="FDD_122_10" hidden="1">"A34334"</definedName>
    <definedName name="FDD_122_11" hidden="1">"A34699"</definedName>
    <definedName name="FDD_122_12" hidden="1">"A35064"</definedName>
    <definedName name="FDD_122_13" hidden="1">"A35430"</definedName>
    <definedName name="FDD_122_14" hidden="1">"A35795"</definedName>
    <definedName name="FDD_122_2" hidden="1">"A31412"</definedName>
    <definedName name="FDD_122_3" hidden="1">"A31777"</definedName>
    <definedName name="FDD_122_4" hidden="1">"A32142"</definedName>
    <definedName name="FDD_122_5" hidden="1">"A32508"</definedName>
    <definedName name="FDD_122_6" hidden="1">"A32873"</definedName>
    <definedName name="FDD_122_7" hidden="1">"A33238"</definedName>
    <definedName name="FDD_122_8" hidden="1">"A33603"</definedName>
    <definedName name="FDD_122_9" hidden="1">"A33969"</definedName>
    <definedName name="FDD_123_0" hidden="1">"A30681"</definedName>
    <definedName name="FDD_123_1" hidden="1">"A31047"</definedName>
    <definedName name="FDD_123_10" hidden="1">"A34334"</definedName>
    <definedName name="FDD_123_11" hidden="1">"A34699"</definedName>
    <definedName name="FDD_123_12" hidden="1">"A35064"</definedName>
    <definedName name="FDD_123_13" hidden="1">"A35430"</definedName>
    <definedName name="FDD_123_14" hidden="1">"A35795"</definedName>
    <definedName name="FDD_123_2" hidden="1">"A31412"</definedName>
    <definedName name="FDD_123_3" hidden="1">"A31777"</definedName>
    <definedName name="FDD_123_4" hidden="1">"A32142"</definedName>
    <definedName name="FDD_123_5" hidden="1">"A32508"</definedName>
    <definedName name="FDD_123_6" hidden="1">"A32873"</definedName>
    <definedName name="FDD_123_7" hidden="1">"A33238"</definedName>
    <definedName name="FDD_123_8" hidden="1">"A33603"</definedName>
    <definedName name="FDD_123_9" hidden="1">"A33969"</definedName>
    <definedName name="FDD_124_0" hidden="1">"A30681"</definedName>
    <definedName name="FDD_124_1" hidden="1">"A31047"</definedName>
    <definedName name="FDD_124_10" hidden="1">"A34334"</definedName>
    <definedName name="FDD_124_11" hidden="1">"A34699"</definedName>
    <definedName name="FDD_124_12" hidden="1">"A35064"</definedName>
    <definedName name="FDD_124_13" hidden="1">"A35430"</definedName>
    <definedName name="FDD_124_14" hidden="1">"A35795"</definedName>
    <definedName name="FDD_124_2" hidden="1">"A31412"</definedName>
    <definedName name="FDD_124_3" hidden="1">"A31777"</definedName>
    <definedName name="FDD_124_4" hidden="1">"A32142"</definedName>
    <definedName name="FDD_124_5" hidden="1">"A32508"</definedName>
    <definedName name="FDD_124_6" hidden="1">"A32873"</definedName>
    <definedName name="FDD_124_7" hidden="1">"A33238"</definedName>
    <definedName name="FDD_124_8" hidden="1">"A33603"</definedName>
    <definedName name="FDD_124_9" hidden="1">"A33969"</definedName>
    <definedName name="FDD_125_0" hidden="1">"A30681"</definedName>
    <definedName name="FDD_125_1" hidden="1">"A31047"</definedName>
    <definedName name="FDD_125_10" hidden="1">"A34334"</definedName>
    <definedName name="FDD_125_11" hidden="1">"A34699"</definedName>
    <definedName name="FDD_125_12" hidden="1">"A35064"</definedName>
    <definedName name="FDD_125_13" hidden="1">"A35430"</definedName>
    <definedName name="FDD_125_14" hidden="1">"A35795"</definedName>
    <definedName name="FDD_125_2" hidden="1">"A31412"</definedName>
    <definedName name="FDD_125_3" hidden="1">"A31777"</definedName>
    <definedName name="FDD_125_4" hidden="1">"A32142"</definedName>
    <definedName name="FDD_125_5" hidden="1">"A32508"</definedName>
    <definedName name="FDD_125_6" hidden="1">"A32873"</definedName>
    <definedName name="FDD_125_7" hidden="1">"A33238"</definedName>
    <definedName name="FDD_125_8" hidden="1">"A33603"</definedName>
    <definedName name="FDD_125_9" hidden="1">"A33969"</definedName>
    <definedName name="FDD_126_0" hidden="1">"A30681"</definedName>
    <definedName name="FDD_126_1" hidden="1">"A31047"</definedName>
    <definedName name="FDD_126_10" hidden="1">"A34334"</definedName>
    <definedName name="FDD_126_11" hidden="1">"A34699"</definedName>
    <definedName name="FDD_126_12" hidden="1">"A35064"</definedName>
    <definedName name="FDD_126_13" hidden="1">"A35430"</definedName>
    <definedName name="FDD_126_14" hidden="1">"A35795"</definedName>
    <definedName name="FDD_126_2" hidden="1">"A31412"</definedName>
    <definedName name="FDD_126_3" hidden="1">"A31777"</definedName>
    <definedName name="FDD_126_4" hidden="1">"A32142"</definedName>
    <definedName name="FDD_126_5" hidden="1">"A32508"</definedName>
    <definedName name="FDD_126_6" hidden="1">"A32873"</definedName>
    <definedName name="FDD_126_7" hidden="1">"A33238"</definedName>
    <definedName name="FDD_126_8" hidden="1">"A33603"</definedName>
    <definedName name="FDD_126_9" hidden="1">"A33969"</definedName>
    <definedName name="FDD_127_0" hidden="1">"A30681"</definedName>
    <definedName name="FDD_127_1" hidden="1">"A31047"</definedName>
    <definedName name="FDD_127_10" hidden="1">"A34334"</definedName>
    <definedName name="FDD_127_11" hidden="1">"A34699"</definedName>
    <definedName name="FDD_127_12" hidden="1">"A35064"</definedName>
    <definedName name="FDD_127_13" hidden="1">"A35430"</definedName>
    <definedName name="FDD_127_14" hidden="1">"A35795"</definedName>
    <definedName name="FDD_127_2" hidden="1">"A31412"</definedName>
    <definedName name="FDD_127_3" hidden="1">"A31777"</definedName>
    <definedName name="FDD_127_4" hidden="1">"A32142"</definedName>
    <definedName name="FDD_127_5" hidden="1">"A32508"</definedName>
    <definedName name="FDD_127_6" hidden="1">"A32873"</definedName>
    <definedName name="FDD_127_7" hidden="1">"A33238"</definedName>
    <definedName name="FDD_127_8" hidden="1">"A33603"</definedName>
    <definedName name="FDD_127_9" hidden="1">"A33969"</definedName>
    <definedName name="FDD_128_0" hidden="1">"A30681"</definedName>
    <definedName name="FDD_128_1" hidden="1">"A31047"</definedName>
    <definedName name="FDD_128_10" hidden="1">"A34334"</definedName>
    <definedName name="FDD_128_11" hidden="1">"A34699"</definedName>
    <definedName name="FDD_128_12" hidden="1">"A35064"</definedName>
    <definedName name="FDD_128_13" hidden="1">"A35430"</definedName>
    <definedName name="FDD_128_14" hidden="1">"A35795"</definedName>
    <definedName name="FDD_128_2" hidden="1">"A31412"</definedName>
    <definedName name="FDD_128_3" hidden="1">"A31777"</definedName>
    <definedName name="FDD_128_4" hidden="1">"A32142"</definedName>
    <definedName name="FDD_128_5" hidden="1">"A32508"</definedName>
    <definedName name="FDD_128_6" hidden="1">"A32873"</definedName>
    <definedName name="FDD_128_7" hidden="1">"A33238"</definedName>
    <definedName name="FDD_128_8" hidden="1">"A33603"</definedName>
    <definedName name="FDD_128_9" hidden="1">"A33969"</definedName>
    <definedName name="FDD_129_0" hidden="1">"A30681"</definedName>
    <definedName name="FDD_129_1" hidden="1">"A31047"</definedName>
    <definedName name="FDD_129_10" hidden="1">"A34334"</definedName>
    <definedName name="FDD_129_11" hidden="1">"A34699"</definedName>
    <definedName name="FDD_129_12" hidden="1">"A35064"</definedName>
    <definedName name="FDD_129_13" hidden="1">"A35430"</definedName>
    <definedName name="FDD_129_14" hidden="1">"A35795"</definedName>
    <definedName name="FDD_129_2" hidden="1">"A31412"</definedName>
    <definedName name="FDD_129_3" hidden="1">"A31777"</definedName>
    <definedName name="FDD_129_4" hidden="1">"A32142"</definedName>
    <definedName name="FDD_129_5" hidden="1">"A32508"</definedName>
    <definedName name="FDD_129_6" hidden="1">"A32873"</definedName>
    <definedName name="FDD_129_7" hidden="1">"A33238"</definedName>
    <definedName name="FDD_129_8" hidden="1">"A33603"</definedName>
    <definedName name="FDD_129_9" hidden="1">"A33969"</definedName>
    <definedName name="FDD_13_0" hidden="1">"A25569"</definedName>
    <definedName name="FDD_130_0" hidden="1">"A30681"</definedName>
    <definedName name="FDD_130_1" hidden="1">"A31047"</definedName>
    <definedName name="FDD_130_10" hidden="1">"A34334"</definedName>
    <definedName name="FDD_130_11" hidden="1">"A34699"</definedName>
    <definedName name="FDD_130_12" hidden="1">"A35064"</definedName>
    <definedName name="FDD_130_13" hidden="1">"A35430"</definedName>
    <definedName name="FDD_130_14" hidden="1">"A35795"</definedName>
    <definedName name="FDD_130_2" hidden="1">"A31412"</definedName>
    <definedName name="FDD_130_3" hidden="1">"A31777"</definedName>
    <definedName name="FDD_130_4" hidden="1">"A32142"</definedName>
    <definedName name="FDD_130_5" hidden="1">"A32508"</definedName>
    <definedName name="FDD_130_6" hidden="1">"A32873"</definedName>
    <definedName name="FDD_130_7" hidden="1">"A33238"</definedName>
    <definedName name="FDD_130_8" hidden="1">"A33603"</definedName>
    <definedName name="FDD_130_9" hidden="1">"A33969"</definedName>
    <definedName name="FDD_131_0" hidden="1">"A30681"</definedName>
    <definedName name="FDD_131_1" hidden="1">"A31047"</definedName>
    <definedName name="FDD_131_10" hidden="1">"A34334"</definedName>
    <definedName name="FDD_131_11" hidden="1">"A34699"</definedName>
    <definedName name="FDD_131_12" hidden="1">"A35064"</definedName>
    <definedName name="FDD_131_13" hidden="1">"A35430"</definedName>
    <definedName name="FDD_131_14" hidden="1">"A35795"</definedName>
    <definedName name="FDD_131_2" hidden="1">"A31412"</definedName>
    <definedName name="FDD_131_3" hidden="1">"A31777"</definedName>
    <definedName name="FDD_131_4" hidden="1">"A32142"</definedName>
    <definedName name="FDD_131_5" hidden="1">"A32508"</definedName>
    <definedName name="FDD_131_6" hidden="1">"A32873"</definedName>
    <definedName name="FDD_131_7" hidden="1">"A33238"</definedName>
    <definedName name="FDD_131_8" hidden="1">"A33603"</definedName>
    <definedName name="FDD_131_9" hidden="1">"A33969"</definedName>
    <definedName name="FDD_132_0" hidden="1">"U30681"</definedName>
    <definedName name="FDD_132_1" hidden="1">"U31047"</definedName>
    <definedName name="FDD_132_10" hidden="1">"U34334"</definedName>
    <definedName name="FDD_132_11" hidden="1">"U34699"</definedName>
    <definedName name="FDD_132_12" hidden="1">"U35064"</definedName>
    <definedName name="FDD_132_13" hidden="1">"U35430"</definedName>
    <definedName name="FDD_132_14" hidden="1">"U35795"</definedName>
    <definedName name="FDD_132_2" hidden="1">"U31412"</definedName>
    <definedName name="FDD_132_3" hidden="1">"U31777"</definedName>
    <definedName name="FDD_132_4" hidden="1">"U32142"</definedName>
    <definedName name="FDD_132_5" hidden="1">"U32508"</definedName>
    <definedName name="FDD_132_6" hidden="1">"U32873"</definedName>
    <definedName name="FDD_132_7" hidden="1">"U33238"</definedName>
    <definedName name="FDD_132_8" hidden="1">"U33603"</definedName>
    <definedName name="FDD_132_9" hidden="1">"U33969"</definedName>
    <definedName name="FDD_133_0" hidden="1">"A30681"</definedName>
    <definedName name="FDD_133_1" hidden="1">"A31047"</definedName>
    <definedName name="FDD_133_10" hidden="1">"A34334"</definedName>
    <definedName name="FDD_133_11" hidden="1">"A34699"</definedName>
    <definedName name="FDD_133_12" hidden="1">"A35064"</definedName>
    <definedName name="FDD_133_13" hidden="1">"A35430"</definedName>
    <definedName name="FDD_133_14" hidden="1">"A35795"</definedName>
    <definedName name="FDD_133_2" hidden="1">"A31412"</definedName>
    <definedName name="FDD_133_3" hidden="1">"A31777"</definedName>
    <definedName name="FDD_133_4" hidden="1">"A32142"</definedName>
    <definedName name="FDD_133_5" hidden="1">"A32508"</definedName>
    <definedName name="FDD_133_6" hidden="1">"A32873"</definedName>
    <definedName name="FDD_133_7" hidden="1">"A33238"</definedName>
    <definedName name="FDD_133_8" hidden="1">"A33603"</definedName>
    <definedName name="FDD_133_9" hidden="1">"A33969"</definedName>
    <definedName name="FDD_134_0" hidden="1">"A30681"</definedName>
    <definedName name="FDD_134_1" hidden="1">"A31047"</definedName>
    <definedName name="FDD_134_10" hidden="1">"A34334"</definedName>
    <definedName name="FDD_134_11" hidden="1">"A34699"</definedName>
    <definedName name="FDD_134_12" hidden="1">"A35064"</definedName>
    <definedName name="FDD_134_13" hidden="1">"A35430"</definedName>
    <definedName name="FDD_134_14" hidden="1">"A35795"</definedName>
    <definedName name="FDD_134_2" hidden="1">"A31412"</definedName>
    <definedName name="FDD_134_3" hidden="1">"A31777"</definedName>
    <definedName name="FDD_134_4" hidden="1">"A32142"</definedName>
    <definedName name="FDD_134_5" hidden="1">"A32508"</definedName>
    <definedName name="FDD_134_6" hidden="1">"A32873"</definedName>
    <definedName name="FDD_134_7" hidden="1">"A33238"</definedName>
    <definedName name="FDD_134_8" hidden="1">"A33603"</definedName>
    <definedName name="FDD_134_9" hidden="1">"A33969"</definedName>
    <definedName name="FDD_135_0" hidden="1">"A30681"</definedName>
    <definedName name="FDD_135_1" hidden="1">"A31047"</definedName>
    <definedName name="FDD_135_10" hidden="1">"A34334"</definedName>
    <definedName name="FDD_135_11" hidden="1">"A34699"</definedName>
    <definedName name="FDD_135_12" hidden="1">"A35064"</definedName>
    <definedName name="FDD_135_13" hidden="1">"A35430"</definedName>
    <definedName name="FDD_135_14" hidden="1">"A35795"</definedName>
    <definedName name="FDD_135_2" hidden="1">"A31412"</definedName>
    <definedName name="FDD_135_3" hidden="1">"A31777"</definedName>
    <definedName name="FDD_135_4" hidden="1">"A32142"</definedName>
    <definedName name="FDD_135_5" hidden="1">"A32508"</definedName>
    <definedName name="FDD_135_6" hidden="1">"A32873"</definedName>
    <definedName name="FDD_135_7" hidden="1">"A33238"</definedName>
    <definedName name="FDD_135_8" hidden="1">"A33603"</definedName>
    <definedName name="FDD_135_9" hidden="1">"A33969"</definedName>
    <definedName name="FDD_136_0" hidden="1">"A30681"</definedName>
    <definedName name="FDD_136_1" hidden="1">"A31047"</definedName>
    <definedName name="FDD_136_10" hidden="1">"A34334"</definedName>
    <definedName name="FDD_136_11" hidden="1">"A34699"</definedName>
    <definedName name="FDD_136_12" hidden="1">"A35064"</definedName>
    <definedName name="FDD_136_13" hidden="1">"A35430"</definedName>
    <definedName name="FDD_136_14" hidden="1">"A35795"</definedName>
    <definedName name="FDD_136_2" hidden="1">"A31412"</definedName>
    <definedName name="FDD_136_3" hidden="1">"A31777"</definedName>
    <definedName name="FDD_136_4" hidden="1">"A32142"</definedName>
    <definedName name="FDD_136_5" hidden="1">"A32508"</definedName>
    <definedName name="FDD_136_6" hidden="1">"A32873"</definedName>
    <definedName name="FDD_136_7" hidden="1">"A33238"</definedName>
    <definedName name="FDD_136_8" hidden="1">"A33603"</definedName>
    <definedName name="FDD_136_9" hidden="1">"A33969"</definedName>
    <definedName name="FDD_137_0" hidden="1">"A30681"</definedName>
    <definedName name="FDD_137_1" hidden="1">"A31047"</definedName>
    <definedName name="FDD_137_10" hidden="1">"A34334"</definedName>
    <definedName name="FDD_137_11" hidden="1">"A34699"</definedName>
    <definedName name="FDD_137_12" hidden="1">"A35064"</definedName>
    <definedName name="FDD_137_13" hidden="1">"A35430"</definedName>
    <definedName name="FDD_137_14" hidden="1">"A35795"</definedName>
    <definedName name="FDD_137_2" hidden="1">"A31412"</definedName>
    <definedName name="FDD_137_3" hidden="1">"A31777"</definedName>
    <definedName name="FDD_137_4" hidden="1">"A32142"</definedName>
    <definedName name="FDD_137_5" hidden="1">"A32508"</definedName>
    <definedName name="FDD_137_6" hidden="1">"A32873"</definedName>
    <definedName name="FDD_137_7" hidden="1">"A33238"</definedName>
    <definedName name="FDD_137_8" hidden="1">"A33603"</definedName>
    <definedName name="FDD_137_9" hidden="1">"A33969"</definedName>
    <definedName name="FDD_138_0" hidden="1">"A30681"</definedName>
    <definedName name="FDD_138_1" hidden="1">"A31047"</definedName>
    <definedName name="FDD_138_10" hidden="1">"A34334"</definedName>
    <definedName name="FDD_138_11" hidden="1">"A34699"</definedName>
    <definedName name="FDD_138_12" hidden="1">"A35064"</definedName>
    <definedName name="FDD_138_13" hidden="1">"A35430"</definedName>
    <definedName name="FDD_138_14" hidden="1">"A35795"</definedName>
    <definedName name="FDD_138_2" hidden="1">"A31412"</definedName>
    <definedName name="FDD_138_3" hidden="1">"A31777"</definedName>
    <definedName name="FDD_138_4" hidden="1">"A32142"</definedName>
    <definedName name="FDD_138_5" hidden="1">"A32508"</definedName>
    <definedName name="FDD_138_6" hidden="1">"A32873"</definedName>
    <definedName name="FDD_138_7" hidden="1">"A33238"</definedName>
    <definedName name="FDD_138_8" hidden="1">"A33603"</definedName>
    <definedName name="FDD_138_9" hidden="1">"A33969"</definedName>
    <definedName name="FDD_139_0" hidden="1">"A30681"</definedName>
    <definedName name="FDD_139_1" hidden="1">"A31047"</definedName>
    <definedName name="FDD_139_10" hidden="1">"U34334"</definedName>
    <definedName name="FDD_139_11" hidden="1">"U34699"</definedName>
    <definedName name="FDD_139_12" hidden="1">"U35064"</definedName>
    <definedName name="FDD_139_13" hidden="1">"U35430"</definedName>
    <definedName name="FDD_139_14" hidden="1">"U35795"</definedName>
    <definedName name="FDD_139_2" hidden="1">"A31412"</definedName>
    <definedName name="FDD_139_3" hidden="1">"U31777"</definedName>
    <definedName name="FDD_139_4" hidden="1">"U32142"</definedName>
    <definedName name="FDD_139_5" hidden="1">"U32508"</definedName>
    <definedName name="FDD_139_6" hidden="1">"U32873"</definedName>
    <definedName name="FDD_139_7" hidden="1">"U33238"</definedName>
    <definedName name="FDD_139_8" hidden="1">"U33603"</definedName>
    <definedName name="FDD_139_9" hidden="1">"U33969"</definedName>
    <definedName name="FDD_14_0" hidden="1">"A25569"</definedName>
    <definedName name="FDD_140_0" hidden="1">"A25569"</definedName>
    <definedName name="FDD_141_0" hidden="1">"A30681"</definedName>
    <definedName name="FDD_141_1" hidden="1">"A31047"</definedName>
    <definedName name="FDD_141_10" hidden="1">"A34334"</definedName>
    <definedName name="FDD_141_11" hidden="1">"A34699"</definedName>
    <definedName name="FDD_141_12" hidden="1">"A35064"</definedName>
    <definedName name="FDD_141_13" hidden="1">"A35430"</definedName>
    <definedName name="FDD_141_14" hidden="1">"A35795"</definedName>
    <definedName name="FDD_141_2" hidden="1">"A31412"</definedName>
    <definedName name="FDD_141_3" hidden="1">"A31777"</definedName>
    <definedName name="FDD_141_4" hidden="1">"A32142"</definedName>
    <definedName name="FDD_141_5" hidden="1">"A32508"</definedName>
    <definedName name="FDD_141_6" hidden="1">"A32873"</definedName>
    <definedName name="FDD_141_7" hidden="1">"A33238"</definedName>
    <definedName name="FDD_141_8" hidden="1">"A33603"</definedName>
    <definedName name="FDD_141_9" hidden="1">"A33969"</definedName>
    <definedName name="FDD_142_0" hidden="1">"A30681"</definedName>
    <definedName name="FDD_142_1" hidden="1">"A31047"</definedName>
    <definedName name="FDD_142_10" hidden="1">"A34334"</definedName>
    <definedName name="FDD_142_11" hidden="1">"A34699"</definedName>
    <definedName name="FDD_142_12" hidden="1">"A35064"</definedName>
    <definedName name="FDD_142_13" hidden="1">"A35430"</definedName>
    <definedName name="FDD_142_14" hidden="1">"A35795"</definedName>
    <definedName name="FDD_142_2" hidden="1">"A31412"</definedName>
    <definedName name="FDD_142_3" hidden="1">"A31777"</definedName>
    <definedName name="FDD_142_4" hidden="1">"A32142"</definedName>
    <definedName name="FDD_142_5" hidden="1">"A32508"</definedName>
    <definedName name="FDD_142_6" hidden="1">"A32873"</definedName>
    <definedName name="FDD_142_7" hidden="1">"A33238"</definedName>
    <definedName name="FDD_142_8" hidden="1">"A33603"</definedName>
    <definedName name="FDD_142_9" hidden="1">"A33969"</definedName>
    <definedName name="FDD_143_0" hidden="1">"A30681"</definedName>
    <definedName name="FDD_143_1" hidden="1">"A31047"</definedName>
    <definedName name="FDD_143_10" hidden="1">"A34334"</definedName>
    <definedName name="FDD_143_11" hidden="1">"A34699"</definedName>
    <definedName name="FDD_143_12" hidden="1">"A35064"</definedName>
    <definedName name="FDD_143_13" hidden="1">"A35430"</definedName>
    <definedName name="FDD_143_14" hidden="1">"A35795"</definedName>
    <definedName name="FDD_143_2" hidden="1">"A31412"</definedName>
    <definedName name="FDD_143_3" hidden="1">"A31777"</definedName>
    <definedName name="FDD_143_4" hidden="1">"A32142"</definedName>
    <definedName name="FDD_143_5" hidden="1">"A32508"</definedName>
    <definedName name="FDD_143_6" hidden="1">"A32873"</definedName>
    <definedName name="FDD_143_7" hidden="1">"A33238"</definedName>
    <definedName name="FDD_143_8" hidden="1">"A33603"</definedName>
    <definedName name="FDD_143_9" hidden="1">"A33969"</definedName>
    <definedName name="FDD_144_0" hidden="1">"A30681"</definedName>
    <definedName name="FDD_144_1" hidden="1">"A31047"</definedName>
    <definedName name="FDD_144_10" hidden="1">"A34334"</definedName>
    <definedName name="FDD_144_11" hidden="1">"A34699"</definedName>
    <definedName name="FDD_144_12" hidden="1">"A35064"</definedName>
    <definedName name="FDD_144_13" hidden="1">"A35430"</definedName>
    <definedName name="FDD_144_14" hidden="1">"A35795"</definedName>
    <definedName name="FDD_144_2" hidden="1">"A31412"</definedName>
    <definedName name="FDD_144_3" hidden="1">"A31777"</definedName>
    <definedName name="FDD_144_4" hidden="1">"A32142"</definedName>
    <definedName name="FDD_144_5" hidden="1">"A32508"</definedName>
    <definedName name="FDD_144_6" hidden="1">"A32873"</definedName>
    <definedName name="FDD_144_7" hidden="1">"A33238"</definedName>
    <definedName name="FDD_144_8" hidden="1">"A33603"</definedName>
    <definedName name="FDD_144_9" hidden="1">"A33969"</definedName>
    <definedName name="FDD_145_0" hidden="1">"A30681"</definedName>
    <definedName name="FDD_145_1" hidden="1">"A31047"</definedName>
    <definedName name="FDD_145_10" hidden="1">"A34334"</definedName>
    <definedName name="FDD_145_11" hidden="1">"A34699"</definedName>
    <definedName name="FDD_145_12" hidden="1">"A35064"</definedName>
    <definedName name="FDD_145_13" hidden="1">"A35430"</definedName>
    <definedName name="FDD_145_14" hidden="1">"A35795"</definedName>
    <definedName name="FDD_145_2" hidden="1">"A31412"</definedName>
    <definedName name="FDD_145_3" hidden="1">"A31777"</definedName>
    <definedName name="FDD_145_4" hidden="1">"A32142"</definedName>
    <definedName name="FDD_145_5" hidden="1">"A32508"</definedName>
    <definedName name="FDD_145_6" hidden="1">"A32873"</definedName>
    <definedName name="FDD_145_7" hidden="1">"A33238"</definedName>
    <definedName name="FDD_145_8" hidden="1">"A33603"</definedName>
    <definedName name="FDD_145_9" hidden="1">"A33969"</definedName>
    <definedName name="FDD_146_0" hidden="1">"A30681"</definedName>
    <definedName name="FDD_146_1" hidden="1">"A31047"</definedName>
    <definedName name="FDD_146_10" hidden="1">"A34334"</definedName>
    <definedName name="FDD_146_11" hidden="1">"A34699"</definedName>
    <definedName name="FDD_146_12" hidden="1">"A35064"</definedName>
    <definedName name="FDD_146_13" hidden="1">"A35430"</definedName>
    <definedName name="FDD_146_14" hidden="1">"A35795"</definedName>
    <definedName name="FDD_146_2" hidden="1">"A31412"</definedName>
    <definedName name="FDD_146_3" hidden="1">"A31777"</definedName>
    <definedName name="FDD_146_4" hidden="1">"A32142"</definedName>
    <definedName name="FDD_146_5" hidden="1">"A32508"</definedName>
    <definedName name="FDD_146_6" hidden="1">"A32873"</definedName>
    <definedName name="FDD_146_7" hidden="1">"A33238"</definedName>
    <definedName name="FDD_146_8" hidden="1">"A33603"</definedName>
    <definedName name="FDD_146_9" hidden="1">"A33969"</definedName>
    <definedName name="FDD_147_0" hidden="1">"U30681"</definedName>
    <definedName name="FDD_147_1" hidden="1">"U31047"</definedName>
    <definedName name="FDD_147_10" hidden="1">"U34334"</definedName>
    <definedName name="FDD_147_11" hidden="1">"U34699"</definedName>
    <definedName name="FDD_147_12" hidden="1">"U35064"</definedName>
    <definedName name="FDD_147_13" hidden="1">"U35430"</definedName>
    <definedName name="FDD_147_14" hidden="1">"U35795"</definedName>
    <definedName name="FDD_147_2" hidden="1">"U31412"</definedName>
    <definedName name="FDD_147_3" hidden="1">"U31777"</definedName>
    <definedName name="FDD_147_4" hidden="1">"U32142"</definedName>
    <definedName name="FDD_147_5" hidden="1">"U32508"</definedName>
    <definedName name="FDD_147_6" hidden="1">"U32873"</definedName>
    <definedName name="FDD_147_7" hidden="1">"U33238"</definedName>
    <definedName name="FDD_147_8" hidden="1">"U33603"</definedName>
    <definedName name="FDD_147_9" hidden="1">"U33969"</definedName>
    <definedName name="FDD_148_0" hidden="1">"A30681"</definedName>
    <definedName name="FDD_148_1" hidden="1">"A31047"</definedName>
    <definedName name="FDD_148_10" hidden="1">"A34334"</definedName>
    <definedName name="FDD_148_11" hidden="1">"A34699"</definedName>
    <definedName name="FDD_148_12" hidden="1">"A35064"</definedName>
    <definedName name="FDD_148_13" hidden="1">"A35430"</definedName>
    <definedName name="FDD_148_14" hidden="1">"A35795"</definedName>
    <definedName name="FDD_148_2" hidden="1">"A31412"</definedName>
    <definedName name="FDD_148_3" hidden="1">"A31777"</definedName>
    <definedName name="FDD_148_4" hidden="1">"A32142"</definedName>
    <definedName name="FDD_148_5" hidden="1">"A32508"</definedName>
    <definedName name="FDD_148_6" hidden="1">"A32873"</definedName>
    <definedName name="FDD_148_7" hidden="1">"A33238"</definedName>
    <definedName name="FDD_148_8" hidden="1">"A33603"</definedName>
    <definedName name="FDD_148_9" hidden="1">"A33969"</definedName>
    <definedName name="FDD_149_0" hidden="1">"U30681"</definedName>
    <definedName name="FDD_149_1" hidden="1">"U31047"</definedName>
    <definedName name="FDD_149_10" hidden="1">"U34334"</definedName>
    <definedName name="FDD_149_11" hidden="1">"U34699"</definedName>
    <definedName name="FDD_149_12" hidden="1">"U35064"</definedName>
    <definedName name="FDD_149_13" hidden="1">"U35430"</definedName>
    <definedName name="FDD_149_14" hidden="1">"A35795"</definedName>
    <definedName name="FDD_149_2" hidden="1">"U31412"</definedName>
    <definedName name="FDD_149_3" hidden="1">"U31777"</definedName>
    <definedName name="FDD_149_4" hidden="1">"U32142"</definedName>
    <definedName name="FDD_149_5" hidden="1">"U32508"</definedName>
    <definedName name="FDD_149_6" hidden="1">"U32873"</definedName>
    <definedName name="FDD_149_7" hidden="1">"U33238"</definedName>
    <definedName name="FDD_149_8" hidden="1">"U33603"</definedName>
    <definedName name="FDD_149_9" hidden="1">"U33969"</definedName>
    <definedName name="FDD_15_0" hidden="1">"A25569"</definedName>
    <definedName name="FDD_151_0" hidden="1">"A30681"</definedName>
    <definedName name="FDD_151_1" hidden="1">"A31047"</definedName>
    <definedName name="FDD_151_10" hidden="1">"A34334"</definedName>
    <definedName name="FDD_151_11" hidden="1">"A34699"</definedName>
    <definedName name="FDD_151_12" hidden="1">"A35064"</definedName>
    <definedName name="FDD_151_13" hidden="1">"A35430"</definedName>
    <definedName name="FDD_151_14" hidden="1">"A35795"</definedName>
    <definedName name="FDD_151_2" hidden="1">"A31412"</definedName>
    <definedName name="FDD_151_3" hidden="1">"A31777"</definedName>
    <definedName name="FDD_151_4" hidden="1">"A32142"</definedName>
    <definedName name="FDD_151_5" hidden="1">"A32508"</definedName>
    <definedName name="FDD_151_6" hidden="1">"A32873"</definedName>
    <definedName name="FDD_151_7" hidden="1">"A33238"</definedName>
    <definedName name="FDD_151_8" hidden="1">"A33603"</definedName>
    <definedName name="FDD_151_9" hidden="1">"A33969"</definedName>
    <definedName name="FDD_152_0" hidden="1">"A30681"</definedName>
    <definedName name="FDD_152_1" hidden="1">"A31047"</definedName>
    <definedName name="FDD_152_10" hidden="1">"A34334"</definedName>
    <definedName name="FDD_152_11" hidden="1">"A34699"</definedName>
    <definedName name="FDD_152_12" hidden="1">"A35064"</definedName>
    <definedName name="FDD_152_13" hidden="1">"A35430"</definedName>
    <definedName name="FDD_152_14" hidden="1">"A35795"</definedName>
    <definedName name="FDD_152_15" hidden="1">"E36160"</definedName>
    <definedName name="FDD_152_2" hidden="1">"A31412"</definedName>
    <definedName name="FDD_152_3" hidden="1">"A31777"</definedName>
    <definedName name="FDD_152_4" hidden="1">"A32142"</definedName>
    <definedName name="FDD_152_5" hidden="1">"A32508"</definedName>
    <definedName name="FDD_152_6" hidden="1">"A32873"</definedName>
    <definedName name="FDD_152_7" hidden="1">"A33238"</definedName>
    <definedName name="FDD_152_8" hidden="1">"A33603"</definedName>
    <definedName name="FDD_152_9" hidden="1">"A33969"</definedName>
    <definedName name="FDD_153_0" hidden="1">"A30681"</definedName>
    <definedName name="FDD_153_1" hidden="1">"A31047"</definedName>
    <definedName name="FDD_153_10" hidden="1">"A34334"</definedName>
    <definedName name="FDD_153_11" hidden="1">"A34699"</definedName>
    <definedName name="FDD_153_12" hidden="1">"A35064"</definedName>
    <definedName name="FDD_153_13" hidden="1">"A35430"</definedName>
    <definedName name="FDD_153_14" hidden="1">"A35795"</definedName>
    <definedName name="FDD_153_2" hidden="1">"A31412"</definedName>
    <definedName name="FDD_153_3" hidden="1">"A31777"</definedName>
    <definedName name="FDD_153_4" hidden="1">"A32142"</definedName>
    <definedName name="FDD_153_5" hidden="1">"A32508"</definedName>
    <definedName name="FDD_153_6" hidden="1">"A32873"</definedName>
    <definedName name="FDD_153_7" hidden="1">"A33238"</definedName>
    <definedName name="FDD_153_8" hidden="1">"A33603"</definedName>
    <definedName name="FDD_153_9" hidden="1">"A33969"</definedName>
    <definedName name="FDD_154_0" hidden="1">"A30681"</definedName>
    <definedName name="FDD_154_1" hidden="1">"A31047"</definedName>
    <definedName name="FDD_154_10" hidden="1">"A34334"</definedName>
    <definedName name="FDD_154_11" hidden="1">"A34699"</definedName>
    <definedName name="FDD_154_12" hidden="1">"A35064"</definedName>
    <definedName name="FDD_154_13" hidden="1">"A35430"</definedName>
    <definedName name="FDD_154_14" hidden="1">"A35795"</definedName>
    <definedName name="FDD_154_2" hidden="1">"A31412"</definedName>
    <definedName name="FDD_154_3" hidden="1">"A31777"</definedName>
    <definedName name="FDD_154_4" hidden="1">"A32142"</definedName>
    <definedName name="FDD_154_5" hidden="1">"A32508"</definedName>
    <definedName name="FDD_154_6" hidden="1">"A32873"</definedName>
    <definedName name="FDD_154_7" hidden="1">"A33238"</definedName>
    <definedName name="FDD_154_8" hidden="1">"A33603"</definedName>
    <definedName name="FDD_154_9" hidden="1">"A33969"</definedName>
    <definedName name="FDD_155_0" hidden="1">"A25569"</definedName>
    <definedName name="FDD_156_0" hidden="1">"A30681"</definedName>
    <definedName name="FDD_156_1" hidden="1">"A31047"</definedName>
    <definedName name="FDD_156_10" hidden="1">"A34334"</definedName>
    <definedName name="FDD_156_11" hidden="1">"A34699"</definedName>
    <definedName name="FDD_156_12" hidden="1">"A35064"</definedName>
    <definedName name="FDD_156_13" hidden="1">"A35430"</definedName>
    <definedName name="FDD_156_14" hidden="1">"A35795"</definedName>
    <definedName name="FDD_156_15" hidden="1">"E36160"</definedName>
    <definedName name="FDD_156_2" hidden="1">"A31412"</definedName>
    <definedName name="FDD_156_3" hidden="1">"A31777"</definedName>
    <definedName name="FDD_156_4" hidden="1">"A32142"</definedName>
    <definedName name="FDD_156_5" hidden="1">"A32508"</definedName>
    <definedName name="FDD_156_6" hidden="1">"A32873"</definedName>
    <definedName name="FDD_156_7" hidden="1">"A33238"</definedName>
    <definedName name="FDD_156_8" hidden="1">"A33603"</definedName>
    <definedName name="FDD_156_9" hidden="1">"A33969"</definedName>
    <definedName name="FDD_157_0" hidden="1">"A30681"</definedName>
    <definedName name="FDD_157_1" hidden="1">"A31047"</definedName>
    <definedName name="FDD_157_10" hidden="1">"A34334"</definedName>
    <definedName name="FDD_157_11" hidden="1">"A34699"</definedName>
    <definedName name="FDD_157_12" hidden="1">"A35064"</definedName>
    <definedName name="FDD_157_13" hidden="1">"A35430"</definedName>
    <definedName name="FDD_157_14" hidden="1">"A35795"</definedName>
    <definedName name="FDD_157_2" hidden="1">"A31412"</definedName>
    <definedName name="FDD_157_3" hidden="1">"A31777"</definedName>
    <definedName name="FDD_157_4" hidden="1">"A32142"</definedName>
    <definedName name="FDD_157_5" hidden="1">"A32508"</definedName>
    <definedName name="FDD_157_6" hidden="1">"A32873"</definedName>
    <definedName name="FDD_157_7" hidden="1">"A33238"</definedName>
    <definedName name="FDD_157_8" hidden="1">"A33603"</definedName>
    <definedName name="FDD_157_9" hidden="1">"A33969"</definedName>
    <definedName name="FDD_158_0" hidden="1">"A30681"</definedName>
    <definedName name="FDD_158_1" hidden="1">"A31047"</definedName>
    <definedName name="FDD_158_10" hidden="1">"A34334"</definedName>
    <definedName name="FDD_158_11" hidden="1">"A34699"</definedName>
    <definedName name="FDD_158_12" hidden="1">"A35064"</definedName>
    <definedName name="FDD_158_13" hidden="1">"A35430"</definedName>
    <definedName name="FDD_158_14" hidden="1">"A35795"</definedName>
    <definedName name="FDD_158_15" hidden="1">"E36160"</definedName>
    <definedName name="FDD_158_2" hidden="1">"A31412"</definedName>
    <definedName name="FDD_158_3" hidden="1">"A31777"</definedName>
    <definedName name="FDD_158_4" hidden="1">"A32142"</definedName>
    <definedName name="FDD_158_5" hidden="1">"A32508"</definedName>
    <definedName name="FDD_158_6" hidden="1">"A32873"</definedName>
    <definedName name="FDD_158_7" hidden="1">"A33238"</definedName>
    <definedName name="FDD_158_8" hidden="1">"A33603"</definedName>
    <definedName name="FDD_158_9" hidden="1">"A33969"</definedName>
    <definedName name="FDD_159_0" hidden="1">"A30681"</definedName>
    <definedName name="FDD_159_1" hidden="1">"A31047"</definedName>
    <definedName name="FDD_159_10" hidden="1">"A34334"</definedName>
    <definedName name="FDD_159_11" hidden="1">"A34699"</definedName>
    <definedName name="FDD_159_12" hidden="1">"A35064"</definedName>
    <definedName name="FDD_159_13" hidden="1">"A35430"</definedName>
    <definedName name="FDD_159_14" hidden="1">"A35795"</definedName>
    <definedName name="FDD_159_2" hidden="1">"A31412"</definedName>
    <definedName name="FDD_159_3" hidden="1">"A31777"</definedName>
    <definedName name="FDD_159_4" hidden="1">"A32142"</definedName>
    <definedName name="FDD_159_5" hidden="1">"A32508"</definedName>
    <definedName name="FDD_159_6" hidden="1">"A32873"</definedName>
    <definedName name="FDD_159_7" hidden="1">"A33238"</definedName>
    <definedName name="FDD_159_8" hidden="1">"A33603"</definedName>
    <definedName name="FDD_159_9" hidden="1">"A33969"</definedName>
    <definedName name="FDD_16_0" hidden="1">"A25569"</definedName>
    <definedName name="FDD_160_0" hidden="1">"A30681"</definedName>
    <definedName name="FDD_160_1" hidden="1">"A31047"</definedName>
    <definedName name="FDD_160_10" hidden="1">"A34334"</definedName>
    <definedName name="FDD_160_11" hidden="1">"A34699"</definedName>
    <definedName name="FDD_160_12" hidden="1">"A35064"</definedName>
    <definedName name="FDD_160_13" hidden="1">"A35430"</definedName>
    <definedName name="FDD_160_14" hidden="1">"A35795"</definedName>
    <definedName name="FDD_160_15" hidden="1">"E36160"</definedName>
    <definedName name="FDD_160_2" hidden="1">"A31412"</definedName>
    <definedName name="FDD_160_3" hidden="1">"A31777"</definedName>
    <definedName name="FDD_160_4" hidden="1">"A32142"</definedName>
    <definedName name="FDD_160_5" hidden="1">"A32508"</definedName>
    <definedName name="FDD_160_6" hidden="1">"A32873"</definedName>
    <definedName name="FDD_160_7" hidden="1">"A33238"</definedName>
    <definedName name="FDD_160_8" hidden="1">"A33603"</definedName>
    <definedName name="FDD_160_9" hidden="1">"A33969"</definedName>
    <definedName name="FDD_161_0" hidden="1">"A30681"</definedName>
    <definedName name="FDD_161_1" hidden="1">"A31047"</definedName>
    <definedName name="FDD_161_10" hidden="1">"A34334"</definedName>
    <definedName name="FDD_161_11" hidden="1">"A34699"</definedName>
    <definedName name="FDD_161_12" hidden="1">"A35064"</definedName>
    <definedName name="FDD_161_13" hidden="1">"A35430"</definedName>
    <definedName name="FDD_161_14" hidden="1">"A35795"</definedName>
    <definedName name="FDD_161_2" hidden="1">"A31412"</definedName>
    <definedName name="FDD_161_3" hidden="1">"A31777"</definedName>
    <definedName name="FDD_161_4" hidden="1">"A32142"</definedName>
    <definedName name="FDD_161_5" hidden="1">"A32508"</definedName>
    <definedName name="FDD_161_6" hidden="1">"A32873"</definedName>
    <definedName name="FDD_161_7" hidden="1">"A33238"</definedName>
    <definedName name="FDD_161_8" hidden="1">"A33603"</definedName>
    <definedName name="FDD_161_9" hidden="1">"A33969"</definedName>
    <definedName name="FDD_162_0" hidden="1">"A30681"</definedName>
    <definedName name="FDD_162_1" hidden="1">"A31047"</definedName>
    <definedName name="FDD_162_10" hidden="1">"A34334"</definedName>
    <definedName name="FDD_162_11" hidden="1">"A34699"</definedName>
    <definedName name="FDD_162_12" hidden="1">"A35064"</definedName>
    <definedName name="FDD_162_13" hidden="1">"A35430"</definedName>
    <definedName name="FDD_162_14" hidden="1">"A35795"</definedName>
    <definedName name="FDD_162_2" hidden="1">"A31412"</definedName>
    <definedName name="FDD_162_3" hidden="1">"A31777"</definedName>
    <definedName name="FDD_162_4" hidden="1">"A32142"</definedName>
    <definedName name="FDD_162_5" hidden="1">"A32508"</definedName>
    <definedName name="FDD_162_6" hidden="1">"A32873"</definedName>
    <definedName name="FDD_162_7" hidden="1">"A33238"</definedName>
    <definedName name="FDD_162_8" hidden="1">"A33603"</definedName>
    <definedName name="FDD_162_9" hidden="1">"A33969"</definedName>
    <definedName name="FDD_163_0" hidden="1">"A30681"</definedName>
    <definedName name="FDD_163_1" hidden="1">"A31047"</definedName>
    <definedName name="FDD_163_10" hidden="1">"A34334"</definedName>
    <definedName name="FDD_163_11" hidden="1">"A34699"</definedName>
    <definedName name="FDD_163_12" hidden="1">"A35064"</definedName>
    <definedName name="FDD_163_13" hidden="1">"A35430"</definedName>
    <definedName name="FDD_163_14" hidden="1">"A35795"</definedName>
    <definedName name="FDD_163_2" hidden="1">"A31412"</definedName>
    <definedName name="FDD_163_3" hidden="1">"A31777"</definedName>
    <definedName name="FDD_163_4" hidden="1">"A32142"</definedName>
    <definedName name="FDD_163_5" hidden="1">"A32508"</definedName>
    <definedName name="FDD_163_6" hidden="1">"A32873"</definedName>
    <definedName name="FDD_163_7" hidden="1">"A33238"</definedName>
    <definedName name="FDD_163_8" hidden="1">"A33603"</definedName>
    <definedName name="FDD_163_9" hidden="1">"A33969"</definedName>
    <definedName name="FDD_164_0" hidden="1">"A25569"</definedName>
    <definedName name="FDD_165_0" hidden="1">"A30681"</definedName>
    <definedName name="FDD_165_1" hidden="1">"A31047"</definedName>
    <definedName name="FDD_165_10" hidden="1">"A34334"</definedName>
    <definedName name="FDD_165_11" hidden="1">"A34699"</definedName>
    <definedName name="FDD_165_12" hidden="1">"A35064"</definedName>
    <definedName name="FDD_165_13" hidden="1">"A35430"</definedName>
    <definedName name="FDD_165_14" hidden="1">"A35795"</definedName>
    <definedName name="FDD_165_2" hidden="1">"A31412"</definedName>
    <definedName name="FDD_165_3" hidden="1">"A31777"</definedName>
    <definedName name="FDD_165_4" hidden="1">"A32142"</definedName>
    <definedName name="FDD_165_5" hidden="1">"A32508"</definedName>
    <definedName name="FDD_165_6" hidden="1">"A32873"</definedName>
    <definedName name="FDD_165_7" hidden="1">"A33238"</definedName>
    <definedName name="FDD_165_8" hidden="1">"A33603"</definedName>
    <definedName name="FDD_165_9" hidden="1">"A33969"</definedName>
    <definedName name="FDD_166_0" hidden="1">"A30681"</definedName>
    <definedName name="FDD_166_1" hidden="1">"A31047"</definedName>
    <definedName name="FDD_166_10" hidden="1">"A34334"</definedName>
    <definedName name="FDD_166_11" hidden="1">"A34699"</definedName>
    <definedName name="FDD_166_12" hidden="1">"A35064"</definedName>
    <definedName name="FDD_166_13" hidden="1">"A35430"</definedName>
    <definedName name="FDD_166_14" hidden="1">"A35795"</definedName>
    <definedName name="FDD_166_2" hidden="1">"A31412"</definedName>
    <definedName name="FDD_166_3" hidden="1">"A31777"</definedName>
    <definedName name="FDD_166_4" hidden="1">"A32142"</definedName>
    <definedName name="FDD_166_5" hidden="1">"A32508"</definedName>
    <definedName name="FDD_166_6" hidden="1">"A32873"</definedName>
    <definedName name="FDD_166_7" hidden="1">"A33238"</definedName>
    <definedName name="FDD_166_8" hidden="1">"A33603"</definedName>
    <definedName name="FDD_166_9" hidden="1">"A33969"</definedName>
    <definedName name="FDD_167_0" hidden="1">"A30681"</definedName>
    <definedName name="FDD_167_1" hidden="1">"A31047"</definedName>
    <definedName name="FDD_167_10" hidden="1">"A34334"</definedName>
    <definedName name="FDD_167_11" hidden="1">"A34699"</definedName>
    <definedName name="FDD_167_12" hidden="1">"A35064"</definedName>
    <definedName name="FDD_167_13" hidden="1">"A35430"</definedName>
    <definedName name="FDD_167_14" hidden="1">"A35795"</definedName>
    <definedName name="FDD_167_2" hidden="1">"A31412"</definedName>
    <definedName name="FDD_167_3" hidden="1">"A31777"</definedName>
    <definedName name="FDD_167_4" hidden="1">"A32142"</definedName>
    <definedName name="FDD_167_5" hidden="1">"A32508"</definedName>
    <definedName name="FDD_167_6" hidden="1">"A32873"</definedName>
    <definedName name="FDD_167_7" hidden="1">"A33238"</definedName>
    <definedName name="FDD_167_8" hidden="1">"A33603"</definedName>
    <definedName name="FDD_167_9" hidden="1">"A33969"</definedName>
    <definedName name="FDD_168_0" hidden="1">"E36160"</definedName>
    <definedName name="FDD_168_1" hidden="1">"E36525"</definedName>
    <definedName name="FDD_168_2" hidden="1">"E36891"</definedName>
    <definedName name="FDD_169_0" hidden="1">"A30681"</definedName>
    <definedName name="FDD_169_1" hidden="1">"A31047"</definedName>
    <definedName name="FDD_169_10" hidden="1">"A34334"</definedName>
    <definedName name="FDD_169_11" hidden="1">"A34699"</definedName>
    <definedName name="FDD_169_12" hidden="1">"A35064"</definedName>
    <definedName name="FDD_169_13" hidden="1">"A35430"</definedName>
    <definedName name="FDD_169_14" hidden="1">"A35795"</definedName>
    <definedName name="FDD_169_2" hidden="1">"A31412"</definedName>
    <definedName name="FDD_169_3" hidden="1">"A31777"</definedName>
    <definedName name="FDD_169_4" hidden="1">"A32142"</definedName>
    <definedName name="FDD_169_5" hidden="1">"A32508"</definedName>
    <definedName name="FDD_169_6" hidden="1">"A32873"</definedName>
    <definedName name="FDD_169_7" hidden="1">"A33238"</definedName>
    <definedName name="FDD_169_8" hidden="1">"A33603"</definedName>
    <definedName name="FDD_169_9" hidden="1">"A33969"</definedName>
    <definedName name="FDD_17_0" hidden="1">"A25569"</definedName>
    <definedName name="FDD_170_0" hidden="1">"A30681"</definedName>
    <definedName name="FDD_170_1" hidden="1">"A31047"</definedName>
    <definedName name="FDD_170_10" hidden="1">"A34334"</definedName>
    <definedName name="FDD_170_11" hidden="1">"A34699"</definedName>
    <definedName name="FDD_170_12" hidden="1">"A35064"</definedName>
    <definedName name="FDD_170_13" hidden="1">"A35430"</definedName>
    <definedName name="FDD_170_14" hidden="1">"A35795"</definedName>
    <definedName name="FDD_170_2" hidden="1">"A31412"</definedName>
    <definedName name="FDD_170_3" hidden="1">"A31777"</definedName>
    <definedName name="FDD_170_4" hidden="1">"A32142"</definedName>
    <definedName name="FDD_170_5" hidden="1">"A32508"</definedName>
    <definedName name="FDD_170_6" hidden="1">"A32873"</definedName>
    <definedName name="FDD_170_7" hidden="1">"A33238"</definedName>
    <definedName name="FDD_170_8" hidden="1">"A33603"</definedName>
    <definedName name="FDD_170_9" hidden="1">"A33969"</definedName>
    <definedName name="FDD_171_0" hidden="1">"A30681"</definedName>
    <definedName name="FDD_171_1" hidden="1">"A31047"</definedName>
    <definedName name="FDD_171_10" hidden="1">"A34334"</definedName>
    <definedName name="FDD_171_11" hidden="1">"A34699"</definedName>
    <definedName name="FDD_171_12" hidden="1">"A35064"</definedName>
    <definedName name="FDD_171_13" hidden="1">"A35430"</definedName>
    <definedName name="FDD_171_14" hidden="1">"A35795"</definedName>
    <definedName name="FDD_171_2" hidden="1">"A31412"</definedName>
    <definedName name="FDD_171_3" hidden="1">"A31777"</definedName>
    <definedName name="FDD_171_4" hidden="1">"A32142"</definedName>
    <definedName name="FDD_171_5" hidden="1">"A32508"</definedName>
    <definedName name="FDD_171_6" hidden="1">"A32873"</definedName>
    <definedName name="FDD_171_7" hidden="1">"A33238"</definedName>
    <definedName name="FDD_171_8" hidden="1">"A33603"</definedName>
    <definedName name="FDD_171_9" hidden="1">"A33969"</definedName>
    <definedName name="FDD_172_0" hidden="1">"A30681"</definedName>
    <definedName name="FDD_172_1" hidden="1">"A31047"</definedName>
    <definedName name="FDD_172_10" hidden="1">"A34334"</definedName>
    <definedName name="FDD_172_11" hidden="1">"A34699"</definedName>
    <definedName name="FDD_172_12" hidden="1">"A35064"</definedName>
    <definedName name="FDD_172_13" hidden="1">"A35430"</definedName>
    <definedName name="FDD_172_14" hidden="1">"A35795"</definedName>
    <definedName name="FDD_172_2" hidden="1">"A31412"</definedName>
    <definedName name="FDD_172_3" hidden="1">"A31777"</definedName>
    <definedName name="FDD_172_4" hidden="1">"A32142"</definedName>
    <definedName name="FDD_172_5" hidden="1">"A32508"</definedName>
    <definedName name="FDD_172_6" hidden="1">"A32873"</definedName>
    <definedName name="FDD_172_7" hidden="1">"A33238"</definedName>
    <definedName name="FDD_172_8" hidden="1">"A33603"</definedName>
    <definedName name="FDD_172_9" hidden="1">"A33969"</definedName>
    <definedName name="FDD_173_0" hidden="1">"A30681"</definedName>
    <definedName name="FDD_173_1" hidden="1">"A31047"</definedName>
    <definedName name="FDD_173_10" hidden="1">"A34334"</definedName>
    <definedName name="FDD_173_11" hidden="1">"A34699"</definedName>
    <definedName name="FDD_173_12" hidden="1">"A35064"</definedName>
    <definedName name="FDD_173_13" hidden="1">"A35430"</definedName>
    <definedName name="FDD_173_14" hidden="1">"A35795"</definedName>
    <definedName name="FDD_173_2" hidden="1">"A31412"</definedName>
    <definedName name="FDD_173_3" hidden="1">"A31777"</definedName>
    <definedName name="FDD_173_4" hidden="1">"A32142"</definedName>
    <definedName name="FDD_173_5" hidden="1">"A32508"</definedName>
    <definedName name="FDD_173_6" hidden="1">"A32873"</definedName>
    <definedName name="FDD_173_7" hidden="1">"A33238"</definedName>
    <definedName name="FDD_173_8" hidden="1">"A33603"</definedName>
    <definedName name="FDD_173_9" hidden="1">"A33969"</definedName>
    <definedName name="FDD_174_0" hidden="1">"A30681"</definedName>
    <definedName name="FDD_174_1" hidden="1">"A31047"</definedName>
    <definedName name="FDD_174_10" hidden="1">"A34334"</definedName>
    <definedName name="FDD_174_11" hidden="1">"A34699"</definedName>
    <definedName name="FDD_174_12" hidden="1">"A35064"</definedName>
    <definedName name="FDD_174_13" hidden="1">"A35430"</definedName>
    <definedName name="FDD_174_14" hidden="1">"A35795"</definedName>
    <definedName name="FDD_174_2" hidden="1">"A31412"</definedName>
    <definedName name="FDD_174_3" hidden="1">"A31777"</definedName>
    <definedName name="FDD_174_4" hidden="1">"A32142"</definedName>
    <definedName name="FDD_174_5" hidden="1">"A32508"</definedName>
    <definedName name="FDD_174_6" hidden="1">"A32873"</definedName>
    <definedName name="FDD_174_7" hidden="1">"A33238"</definedName>
    <definedName name="FDD_174_8" hidden="1">"A33603"</definedName>
    <definedName name="FDD_174_9" hidden="1">"A33969"</definedName>
    <definedName name="FDD_175_0" hidden="1">"E36160"</definedName>
    <definedName name="FDD_175_1" hidden="1">"E36525"</definedName>
    <definedName name="FDD_175_2" hidden="1">"E36891"</definedName>
    <definedName name="FDD_176_0" hidden="1">"E36160"</definedName>
    <definedName name="FDD_176_1" hidden="1">"E36525"</definedName>
    <definedName name="FDD_176_2" hidden="1">"E36891"</definedName>
    <definedName name="FDD_177_0" hidden="1">"E36160"</definedName>
    <definedName name="FDD_177_1" hidden="1">"E36525"</definedName>
    <definedName name="FDD_177_2" hidden="1">"E36891"</definedName>
    <definedName name="FDD_178_0" hidden="1">"E36160"</definedName>
    <definedName name="FDD_178_1" hidden="1">"E36525"</definedName>
    <definedName name="FDD_178_2" hidden="1">"E36891"</definedName>
    <definedName name="FDD_179_0" hidden="1">"E36160"</definedName>
    <definedName name="FDD_179_1" hidden="1">"E36525"</definedName>
    <definedName name="FDD_179_2" hidden="1">"E36891"</definedName>
    <definedName name="FDD_18_0" hidden="1">"A25569"</definedName>
    <definedName name="FDD_180_0" hidden="1">"E36160"</definedName>
    <definedName name="FDD_180_1" hidden="1">"E36525"</definedName>
    <definedName name="FDD_180_2" hidden="1">"E36891"</definedName>
    <definedName name="FDD_181_0" hidden="1">"E36160"</definedName>
    <definedName name="FDD_181_1" hidden="1">"E36525"</definedName>
    <definedName name="FDD_181_2" hidden="1">"E36891"</definedName>
    <definedName name="FDD_182_0" hidden="1">"E36160"</definedName>
    <definedName name="FDD_182_1" hidden="1">"E36525"</definedName>
    <definedName name="FDD_182_2" hidden="1">"E36891"</definedName>
    <definedName name="FDD_183_0" hidden="1">"E36160"</definedName>
    <definedName name="FDD_183_1" hidden="1">"E36525"</definedName>
    <definedName name="FDD_183_2" hidden="1">"E36891"</definedName>
    <definedName name="FDD_184_0" hidden="1">"E36160"</definedName>
    <definedName name="FDD_184_1" hidden="1">"E36525"</definedName>
    <definedName name="FDD_184_2" hidden="1">"E36891"</definedName>
    <definedName name="FDD_185_0" hidden="1">"E36160"</definedName>
    <definedName name="FDD_185_1" hidden="1">"E36525"</definedName>
    <definedName name="FDD_185_2" hidden="1">"E36891"</definedName>
    <definedName name="FDD_186_0" hidden="1">"E36160"</definedName>
    <definedName name="FDD_186_1" hidden="1">"E36525"</definedName>
    <definedName name="FDD_186_2" hidden="1">"E36891"</definedName>
    <definedName name="FDD_187_0" hidden="1">"E36160"</definedName>
    <definedName name="FDD_187_1" hidden="1">"E36525"</definedName>
    <definedName name="FDD_187_2" hidden="1">"E36891"</definedName>
    <definedName name="FDD_188_0" hidden="1">"A30681"</definedName>
    <definedName name="FDD_188_1" hidden="1">"A31047"</definedName>
    <definedName name="FDD_188_10" hidden="1">"A34334"</definedName>
    <definedName name="FDD_188_11" hidden="1">"A34699"</definedName>
    <definedName name="FDD_188_12" hidden="1">"A35064"</definedName>
    <definedName name="FDD_188_13" hidden="1">"A35430"</definedName>
    <definedName name="FDD_188_14" hidden="1">"A35795"</definedName>
    <definedName name="FDD_188_2" hidden="1">"A31412"</definedName>
    <definedName name="FDD_188_3" hidden="1">"A31777"</definedName>
    <definedName name="FDD_188_4" hidden="1">"A32142"</definedName>
    <definedName name="FDD_188_5" hidden="1">"A32508"</definedName>
    <definedName name="FDD_188_6" hidden="1">"A32873"</definedName>
    <definedName name="FDD_188_7" hidden="1">"A33238"</definedName>
    <definedName name="FDD_188_8" hidden="1">"A33603"</definedName>
    <definedName name="FDD_188_9" hidden="1">"A33969"</definedName>
    <definedName name="FDD_189_0" hidden="1">"A30681"</definedName>
    <definedName name="FDD_189_1" hidden="1">"A31047"</definedName>
    <definedName name="FDD_189_10" hidden="1">"A34334"</definedName>
    <definedName name="FDD_189_11" hidden="1">"A34699"</definedName>
    <definedName name="FDD_189_12" hidden="1">"A35064"</definedName>
    <definedName name="FDD_189_13" hidden="1">"A35430"</definedName>
    <definedName name="FDD_189_14" hidden="1">"A35795"</definedName>
    <definedName name="FDD_189_2" hidden="1">"A31412"</definedName>
    <definedName name="FDD_189_3" hidden="1">"A31777"</definedName>
    <definedName name="FDD_189_4" hidden="1">"A32142"</definedName>
    <definedName name="FDD_189_5" hidden="1">"A32508"</definedName>
    <definedName name="FDD_189_6" hidden="1">"A32873"</definedName>
    <definedName name="FDD_189_7" hidden="1">"A33238"</definedName>
    <definedName name="FDD_189_8" hidden="1">"A33603"</definedName>
    <definedName name="FDD_189_9" hidden="1">"A33969"</definedName>
    <definedName name="FDD_19_0" hidden="1">"A25569"</definedName>
    <definedName name="FDD_190_0" hidden="1">"A30681"</definedName>
    <definedName name="FDD_190_1" hidden="1">"A31047"</definedName>
    <definedName name="FDD_190_10" hidden="1">"A34334"</definedName>
    <definedName name="FDD_190_11" hidden="1">"A34699"</definedName>
    <definedName name="FDD_190_12" hidden="1">"A35064"</definedName>
    <definedName name="FDD_190_13" hidden="1">"A35430"</definedName>
    <definedName name="FDD_190_14" hidden="1">"A35795"</definedName>
    <definedName name="FDD_190_2" hidden="1">"A31412"</definedName>
    <definedName name="FDD_190_3" hidden="1">"A31777"</definedName>
    <definedName name="FDD_190_4" hidden="1">"A32142"</definedName>
    <definedName name="FDD_190_5" hidden="1">"A32508"</definedName>
    <definedName name="FDD_190_6" hidden="1">"A32873"</definedName>
    <definedName name="FDD_190_7" hidden="1">"A33238"</definedName>
    <definedName name="FDD_190_8" hidden="1">"A33603"</definedName>
    <definedName name="FDD_190_9" hidden="1">"A33969"</definedName>
    <definedName name="FDD_191_0" hidden="1">"A30681"</definedName>
    <definedName name="FDD_191_1" hidden="1">"A31047"</definedName>
    <definedName name="FDD_191_10" hidden="1">"A34334"</definedName>
    <definedName name="FDD_191_11" hidden="1">"A34699"</definedName>
    <definedName name="FDD_191_12" hidden="1">"A35064"</definedName>
    <definedName name="FDD_191_13" hidden="1">"A35430"</definedName>
    <definedName name="FDD_191_14" hidden="1">"A35795"</definedName>
    <definedName name="FDD_191_2" hidden="1">"A31412"</definedName>
    <definedName name="FDD_191_3" hidden="1">"A31777"</definedName>
    <definedName name="FDD_191_4" hidden="1">"A32142"</definedName>
    <definedName name="FDD_191_5" hidden="1">"A32508"</definedName>
    <definedName name="FDD_191_6" hidden="1">"A32873"</definedName>
    <definedName name="FDD_191_7" hidden="1">"A33238"</definedName>
    <definedName name="FDD_191_8" hidden="1">"A33603"</definedName>
    <definedName name="FDD_191_9" hidden="1">"A33969"</definedName>
    <definedName name="FDD_192_0" hidden="1">"E36160"</definedName>
    <definedName name="FDD_192_1" hidden="1">"E36525"</definedName>
    <definedName name="FDD_192_2" hidden="1">"E36891"</definedName>
    <definedName name="FDD_193_0" hidden="1">"A30681"</definedName>
    <definedName name="FDD_193_1" hidden="1">"A31047"</definedName>
    <definedName name="FDD_193_10" hidden="1">"A34334"</definedName>
    <definedName name="FDD_193_11" hidden="1">"A34699"</definedName>
    <definedName name="FDD_193_12" hidden="1">"A35064"</definedName>
    <definedName name="FDD_193_13" hidden="1">"A35430"</definedName>
    <definedName name="FDD_193_14" hidden="1">"A35795"</definedName>
    <definedName name="FDD_193_2" hidden="1">"A31412"</definedName>
    <definedName name="FDD_193_3" hidden="1">"A31777"</definedName>
    <definedName name="FDD_193_4" hidden="1">"A32142"</definedName>
    <definedName name="FDD_193_5" hidden="1">"A32508"</definedName>
    <definedName name="FDD_193_6" hidden="1">"A32873"</definedName>
    <definedName name="FDD_193_7" hidden="1">"A33238"</definedName>
    <definedName name="FDD_193_8" hidden="1">"A33603"</definedName>
    <definedName name="FDD_193_9" hidden="1">"A33969"</definedName>
    <definedName name="FDD_194_0" hidden="1">"A30681"</definedName>
    <definedName name="FDD_194_1" hidden="1">"A31047"</definedName>
    <definedName name="FDD_194_10" hidden="1">"A34334"</definedName>
    <definedName name="FDD_194_11" hidden="1">"A34699"</definedName>
    <definedName name="FDD_194_12" hidden="1">"A35064"</definedName>
    <definedName name="FDD_194_13" hidden="1">"A35430"</definedName>
    <definedName name="FDD_194_14" hidden="1">"A35795"</definedName>
    <definedName name="FDD_194_2" hidden="1">"A31412"</definedName>
    <definedName name="FDD_194_3" hidden="1">"A31777"</definedName>
    <definedName name="FDD_194_4" hidden="1">"A32142"</definedName>
    <definedName name="FDD_194_5" hidden="1">"A32508"</definedName>
    <definedName name="FDD_194_6" hidden="1">"A32873"</definedName>
    <definedName name="FDD_194_7" hidden="1">"A33238"</definedName>
    <definedName name="FDD_194_8" hidden="1">"A33603"</definedName>
    <definedName name="FDD_194_9" hidden="1">"A33969"</definedName>
    <definedName name="FDD_195_0" hidden="1">"A30681"</definedName>
    <definedName name="FDD_195_1" hidden="1">"A31047"</definedName>
    <definedName name="FDD_195_10" hidden="1">"A34334"</definedName>
    <definedName name="FDD_195_11" hidden="1">"A34699"</definedName>
    <definedName name="FDD_195_12" hidden="1">"A35064"</definedName>
    <definedName name="FDD_195_13" hidden="1">"A35430"</definedName>
    <definedName name="FDD_195_14" hidden="1">"A35795"</definedName>
    <definedName name="FDD_195_2" hidden="1">"A31412"</definedName>
    <definedName name="FDD_195_3" hidden="1">"A31777"</definedName>
    <definedName name="FDD_195_4" hidden="1">"A32142"</definedName>
    <definedName name="FDD_195_5" hidden="1">"A32508"</definedName>
    <definedName name="FDD_195_6" hidden="1">"A32873"</definedName>
    <definedName name="FDD_195_7" hidden="1">"A33238"</definedName>
    <definedName name="FDD_195_8" hidden="1">"A33603"</definedName>
    <definedName name="FDD_195_9" hidden="1">"A33969"</definedName>
    <definedName name="FDD_196_0" hidden="1">"E36160"</definedName>
    <definedName name="FDD_196_1" hidden="1">"E36525"</definedName>
    <definedName name="FDD_196_2" hidden="1">"E36891"</definedName>
    <definedName name="FDD_197_0" hidden="1">"A30681"</definedName>
    <definedName name="FDD_197_1" hidden="1">"A31047"</definedName>
    <definedName name="FDD_197_10" hidden="1">"A34334"</definedName>
    <definedName name="FDD_197_11" hidden="1">"A34699"</definedName>
    <definedName name="FDD_197_12" hidden="1">"A35064"</definedName>
    <definedName name="FDD_197_13" hidden="1">"A35430"</definedName>
    <definedName name="FDD_197_14" hidden="1">"A35795"</definedName>
    <definedName name="FDD_197_2" hidden="1">"A31412"</definedName>
    <definedName name="FDD_197_3" hidden="1">"A31777"</definedName>
    <definedName name="FDD_197_4" hidden="1">"A32142"</definedName>
    <definedName name="FDD_197_5" hidden="1">"A32508"</definedName>
    <definedName name="FDD_197_6" hidden="1">"A32873"</definedName>
    <definedName name="FDD_197_7" hidden="1">"A33238"</definedName>
    <definedName name="FDD_197_8" hidden="1">"A33603"</definedName>
    <definedName name="FDD_197_9" hidden="1">"A33969"</definedName>
    <definedName name="FDD_198_0" hidden="1">"A30681"</definedName>
    <definedName name="FDD_198_1" hidden="1">"A31047"</definedName>
    <definedName name="FDD_198_10" hidden="1">"U34334"</definedName>
    <definedName name="FDD_198_11" hidden="1">"U34699"</definedName>
    <definedName name="FDD_198_12" hidden="1">"U35064"</definedName>
    <definedName name="FDD_198_13" hidden="1">"U35430"</definedName>
    <definedName name="FDD_198_14" hidden="1">"U35795"</definedName>
    <definedName name="FDD_198_2" hidden="1">"A31412"</definedName>
    <definedName name="FDD_198_3" hidden="1">"U31777"</definedName>
    <definedName name="FDD_198_4" hidden="1">"U32142"</definedName>
    <definedName name="FDD_198_5" hidden="1">"U32508"</definedName>
    <definedName name="FDD_198_6" hidden="1">"U32873"</definedName>
    <definedName name="FDD_198_7" hidden="1">"U33238"</definedName>
    <definedName name="FDD_198_8" hidden="1">"U33603"</definedName>
    <definedName name="FDD_198_9" hidden="1">"U33969"</definedName>
    <definedName name="FDD_199_0" hidden="1">"E36160"</definedName>
    <definedName name="FDD_199_1" hidden="1">"E36525"</definedName>
    <definedName name="FDD_199_2" hidden="1">"E36891"</definedName>
    <definedName name="FDD_2_0" hidden="1">"A25569"</definedName>
    <definedName name="FDD_20_0" hidden="1">"A25569"</definedName>
    <definedName name="FDD_200_0" hidden="1">"E36160"</definedName>
    <definedName name="FDD_200_1" hidden="1">"E36525"</definedName>
    <definedName name="FDD_200_2" hidden="1">"E36891"</definedName>
    <definedName name="FDD_201_0" hidden="1">"A30681"</definedName>
    <definedName name="FDD_201_1" hidden="1">"A31047"</definedName>
    <definedName name="FDD_201_10" hidden="1">"A34334"</definedName>
    <definedName name="FDD_201_11" hidden="1">"A34699"</definedName>
    <definedName name="FDD_201_12" hidden="1">"A35064"</definedName>
    <definedName name="FDD_201_13" hidden="1">"A35430"</definedName>
    <definedName name="FDD_201_14" hidden="1">"A35795"</definedName>
    <definedName name="FDD_201_2" hidden="1">"A31412"</definedName>
    <definedName name="FDD_201_3" hidden="1">"A31777"</definedName>
    <definedName name="FDD_201_4" hidden="1">"A32142"</definedName>
    <definedName name="FDD_201_5" hidden="1">"A32508"</definedName>
    <definedName name="FDD_201_6" hidden="1">"A32873"</definedName>
    <definedName name="FDD_201_7" hidden="1">"A33238"</definedName>
    <definedName name="FDD_201_8" hidden="1">"A33603"</definedName>
    <definedName name="FDD_201_9" hidden="1">"A33969"</definedName>
    <definedName name="FDD_202_0" hidden="1">"A30681"</definedName>
    <definedName name="FDD_202_1" hidden="1">"A31047"</definedName>
    <definedName name="FDD_202_10" hidden="1">"A34334"</definedName>
    <definedName name="FDD_202_11" hidden="1">"A34699"</definedName>
    <definedName name="FDD_202_12" hidden="1">"A35064"</definedName>
    <definedName name="FDD_202_13" hidden="1">"A35430"</definedName>
    <definedName name="FDD_202_14" hidden="1">"A35795"</definedName>
    <definedName name="FDD_202_2" hidden="1">"A31412"</definedName>
    <definedName name="FDD_202_3" hidden="1">"A31777"</definedName>
    <definedName name="FDD_202_4" hidden="1">"A32142"</definedName>
    <definedName name="FDD_202_5" hidden="1">"A32508"</definedName>
    <definedName name="FDD_202_6" hidden="1">"A32873"</definedName>
    <definedName name="FDD_202_7" hidden="1">"A33238"</definedName>
    <definedName name="FDD_202_8" hidden="1">"A33603"</definedName>
    <definedName name="FDD_202_9" hidden="1">"A33969"</definedName>
    <definedName name="FDD_203_0" hidden="1">"E36160"</definedName>
    <definedName name="FDD_203_1" hidden="1">"E36525"</definedName>
    <definedName name="FDD_203_2" hidden="1">"E36891"</definedName>
    <definedName name="FDD_204_0" hidden="1">"A25569"</definedName>
    <definedName name="FDD_205_0" hidden="1">"A25569"</definedName>
    <definedName name="FDD_206_0" hidden="1">"A25569"</definedName>
    <definedName name="FDD_207_0" hidden="1">"A25569"</definedName>
    <definedName name="FDD_208_0" hidden="1">"E36160"</definedName>
    <definedName name="FDD_208_1" hidden="1">"E36525"</definedName>
    <definedName name="FDD_208_2" hidden="1">"E36891"</definedName>
    <definedName name="FDD_209_0" hidden="1">"A25569"</definedName>
    <definedName name="FDD_21_0" hidden="1">"A25569"</definedName>
    <definedName name="FDD_210_0" hidden="1">"A25569"</definedName>
    <definedName name="FDD_211_0" hidden="1">"A25569"</definedName>
    <definedName name="FDD_212_0" hidden="1">"A25569"</definedName>
    <definedName name="FDD_213_0" hidden="1">"E36160"</definedName>
    <definedName name="FDD_213_1" hidden="1">"E36525"</definedName>
    <definedName name="FDD_213_2" hidden="1">"E36891"</definedName>
    <definedName name="FDD_214_0" hidden="1">"A25569"</definedName>
    <definedName name="FDD_215_0" hidden="1">"A25569"</definedName>
    <definedName name="FDD_216_0" hidden="1">"A25569"</definedName>
    <definedName name="FDD_217_0" hidden="1">"A25569"</definedName>
    <definedName name="FDD_218_0" hidden="1">"E36160"</definedName>
    <definedName name="FDD_218_1" hidden="1">"E36525"</definedName>
    <definedName name="FDD_218_2" hidden="1">"E36891"</definedName>
    <definedName name="FDD_219_0" hidden="1">"U25569"</definedName>
    <definedName name="FDD_22_0" hidden="1">"A25569"</definedName>
    <definedName name="FDD_220_0" hidden="1">"U25569"</definedName>
    <definedName name="FDD_221_0" hidden="1">"U25569"</definedName>
    <definedName name="FDD_222_0" hidden="1">"U25569"</definedName>
    <definedName name="FDD_223_0" hidden="1">"E36160"</definedName>
    <definedName name="FDD_223_1" hidden="1">"E36525"</definedName>
    <definedName name="FDD_223_2" hidden="1">"E36891"</definedName>
    <definedName name="FDD_224_0" hidden="1">"A25569"</definedName>
    <definedName name="FDD_225_0" hidden="1">"A25569"</definedName>
    <definedName name="FDD_226_0" hidden="1">"A25569"</definedName>
    <definedName name="FDD_227_0" hidden="1">"A25569"</definedName>
    <definedName name="FDD_228_0" hidden="1">"E36160"</definedName>
    <definedName name="FDD_228_1" hidden="1">"E36525"</definedName>
    <definedName name="FDD_228_2" hidden="1">"E36891"</definedName>
    <definedName name="FDD_229_0" hidden="1">"A25569"</definedName>
    <definedName name="FDD_23_0" hidden="1">"A25569"</definedName>
    <definedName name="FDD_230_0" hidden="1">"A25569"</definedName>
    <definedName name="FDD_231_0" hidden="1">"A25569"</definedName>
    <definedName name="FDD_232_0" hidden="1">"A25569"</definedName>
    <definedName name="FDD_233_0" hidden="1">"A25569"</definedName>
    <definedName name="FDD_234_0" hidden="1">"A25569"</definedName>
    <definedName name="FDD_235_0" hidden="1">"A25569"</definedName>
    <definedName name="FDD_236_0" hidden="1">"A25569"</definedName>
    <definedName name="FDD_237_0" hidden="1">"A25569"</definedName>
    <definedName name="FDD_238_0" hidden="1">"A30681"</definedName>
    <definedName name="FDD_238_1" hidden="1">"A31047"</definedName>
    <definedName name="FDD_238_10" hidden="1">"A34334"</definedName>
    <definedName name="FDD_238_11" hidden="1">"A34699"</definedName>
    <definedName name="FDD_238_12" hidden="1">"A35064"</definedName>
    <definedName name="FDD_238_13" hidden="1">"A35430"</definedName>
    <definedName name="FDD_238_14" hidden="1">"A35795"</definedName>
    <definedName name="FDD_238_2" hidden="1">"A31412"</definedName>
    <definedName name="FDD_238_3" hidden="1">"A31777"</definedName>
    <definedName name="FDD_238_4" hidden="1">"A32142"</definedName>
    <definedName name="FDD_238_5" hidden="1">"A32508"</definedName>
    <definedName name="FDD_238_6" hidden="1">"A32873"</definedName>
    <definedName name="FDD_238_7" hidden="1">"A33238"</definedName>
    <definedName name="FDD_238_8" hidden="1">"A33603"</definedName>
    <definedName name="FDD_238_9" hidden="1">"A33969"</definedName>
    <definedName name="FDD_24_0" hidden="1">"A25569"</definedName>
    <definedName name="FDD_243_0" hidden="1">"E36160"</definedName>
    <definedName name="FDD_243_1" hidden="1">"E36525"</definedName>
    <definedName name="FDD_243_2" hidden="1">"E36891"</definedName>
    <definedName name="FDD_244_0" hidden="1">"A25569"</definedName>
    <definedName name="FDD_245_0" hidden="1">"A25569"</definedName>
    <definedName name="FDD_246_0" hidden="1">"A25569"</definedName>
    <definedName name="FDD_247_0" hidden="1">"A25569"</definedName>
    <definedName name="FDD_248_0" hidden="1">"E36160"</definedName>
    <definedName name="FDD_248_1" hidden="1">"E36525"</definedName>
    <definedName name="FDD_248_2" hidden="1">"E36891"</definedName>
    <definedName name="FDD_249_0" hidden="1">"A25569"</definedName>
    <definedName name="FDD_25_0" hidden="1">"A25569"</definedName>
    <definedName name="FDD_250_0" hidden="1">"A25569"</definedName>
    <definedName name="FDD_251_0" hidden="1">"A25569"</definedName>
    <definedName name="FDD_252_0" hidden="1">"A25569"</definedName>
    <definedName name="FDD_253_0" hidden="1">"E36160"</definedName>
    <definedName name="FDD_253_1" hidden="1">"E36525"</definedName>
    <definedName name="FDD_253_2" hidden="1">"E36891"</definedName>
    <definedName name="FDD_254_0" hidden="1">"E36160"</definedName>
    <definedName name="FDD_254_1" hidden="1">"E36525"</definedName>
    <definedName name="FDD_254_2" hidden="1">"E36891"</definedName>
    <definedName name="FDD_255_0" hidden="1">"E36160"</definedName>
    <definedName name="FDD_255_1" hidden="1">"E36525"</definedName>
    <definedName name="FDD_255_2" hidden="1">"E36891"</definedName>
    <definedName name="FDD_256_0" hidden="1">"U36160"</definedName>
    <definedName name="FDD_256_1" hidden="1">"U36525"</definedName>
    <definedName name="FDD_256_2" hidden="1">"U36891"</definedName>
    <definedName name="FDD_257_0" hidden="1">"E36160"</definedName>
    <definedName name="FDD_257_1" hidden="1">"E36525"</definedName>
    <definedName name="FDD_257_2" hidden="1">"E36891"</definedName>
    <definedName name="FDD_258_0" hidden="1">"E36160"</definedName>
    <definedName name="FDD_258_1" hidden="1">"E36525"</definedName>
    <definedName name="FDD_258_2" hidden="1">"E36891"</definedName>
    <definedName name="FDD_259_0" hidden="1">"E36160"</definedName>
    <definedName name="FDD_259_1" hidden="1">"E36525"</definedName>
    <definedName name="FDD_259_2" hidden="1">"E36891"</definedName>
    <definedName name="FDD_26_0" hidden="1">"A25569"</definedName>
    <definedName name="FDD_260_0" hidden="1">"E36160"</definedName>
    <definedName name="FDD_260_1" hidden="1">"E36525"</definedName>
    <definedName name="FDD_260_2" hidden="1">"E36891"</definedName>
    <definedName name="FDD_261_0" hidden="1">"E36160"</definedName>
    <definedName name="FDD_261_1" hidden="1">"E36525"</definedName>
    <definedName name="FDD_261_2" hidden="1">"E36891"</definedName>
    <definedName name="FDD_264_0" hidden="1">"E36160"</definedName>
    <definedName name="FDD_264_1" hidden="1">"E36525"</definedName>
    <definedName name="FDD_264_2" hidden="1">"E36891"</definedName>
    <definedName name="FDD_265_0" hidden="1">"A25569"</definedName>
    <definedName name="FDD_266_0" hidden="1">"A25569"</definedName>
    <definedName name="FDD_267_0" hidden="1">"A25569"</definedName>
    <definedName name="FDD_268_0" hidden="1">"A25569"</definedName>
    <definedName name="FDD_269_0" hidden="1">"E36160"</definedName>
    <definedName name="FDD_269_1" hidden="1">"E36525"</definedName>
    <definedName name="FDD_269_2" hidden="1">"E36891"</definedName>
    <definedName name="FDD_27_0" hidden="1">"A25569"</definedName>
    <definedName name="FDD_270_0" hidden="1">"A25569"</definedName>
    <definedName name="FDD_271_0" hidden="1">"A25569"</definedName>
    <definedName name="FDD_272_0" hidden="1">"A25569"</definedName>
    <definedName name="FDD_273_0" hidden="1">"A25569"</definedName>
    <definedName name="FDD_274_0" hidden="1">"E36160"</definedName>
    <definedName name="FDD_274_1" hidden="1">"E36525"</definedName>
    <definedName name="FDD_274_2" hidden="1">"E36891"</definedName>
    <definedName name="FDD_275_0" hidden="1">"A25569"</definedName>
    <definedName name="FDD_276_0" hidden="1">"A25569"</definedName>
    <definedName name="FDD_277_0" hidden="1">"A25569"</definedName>
    <definedName name="FDD_278_0" hidden="1">"A25569"</definedName>
    <definedName name="FDD_279_0" hidden="1">"E36160"</definedName>
    <definedName name="FDD_279_1" hidden="1">"E36525"</definedName>
    <definedName name="FDD_279_2" hidden="1">"E36891"</definedName>
    <definedName name="FDD_28_0" hidden="1">"A25569"</definedName>
    <definedName name="FDD_280_0" hidden="1">"E36160"</definedName>
    <definedName name="FDD_280_1" hidden="1">"E36525"</definedName>
    <definedName name="FDD_280_2" hidden="1">"E36891"</definedName>
    <definedName name="FDD_281_0" hidden="1">"E36160"</definedName>
    <definedName name="FDD_281_1" hidden="1">"E36525"</definedName>
    <definedName name="FDD_281_2" hidden="1">"E36891"</definedName>
    <definedName name="FDD_282_0" hidden="1">"E36160"</definedName>
    <definedName name="FDD_282_1" hidden="1">"E36525"</definedName>
    <definedName name="FDD_282_2" hidden="1">"E36891"</definedName>
    <definedName name="FDD_283_0" hidden="1">"E36160"</definedName>
    <definedName name="FDD_283_1" hidden="1">"E36525"</definedName>
    <definedName name="FDD_283_2" hidden="1">"E36891"</definedName>
    <definedName name="FDD_284_0" hidden="1">"A30681"</definedName>
    <definedName name="FDD_284_1" hidden="1">"A31047"</definedName>
    <definedName name="FDD_284_10" hidden="1">"A34334"</definedName>
    <definedName name="FDD_284_11" hidden="1">"A34699"</definedName>
    <definedName name="FDD_284_12" hidden="1">"A35064"</definedName>
    <definedName name="FDD_284_13" hidden="1">"A35430"</definedName>
    <definedName name="FDD_284_14" hidden="1">"A35795"</definedName>
    <definedName name="FDD_284_2" hidden="1">"A31412"</definedName>
    <definedName name="FDD_284_3" hidden="1">"A31777"</definedName>
    <definedName name="FDD_284_4" hidden="1">"A32142"</definedName>
    <definedName name="FDD_284_5" hidden="1">"A32508"</definedName>
    <definedName name="FDD_284_6" hidden="1">"A32873"</definedName>
    <definedName name="FDD_284_7" hidden="1">"A33238"</definedName>
    <definedName name="FDD_284_8" hidden="1">"A33603"</definedName>
    <definedName name="FDD_284_9" hidden="1">"A33969"</definedName>
    <definedName name="FDD_285_0" hidden="1">"A35795"</definedName>
    <definedName name="FDD_285_1" hidden="1">"E36160"</definedName>
    <definedName name="FDD_285_10" hidden="1">"E39447"</definedName>
    <definedName name="FDD_285_11" hidden="1">"E39813"</definedName>
    <definedName name="FDD_285_12" hidden="1">"E40178"</definedName>
    <definedName name="FDD_285_13" hidden="1">"E40543"</definedName>
    <definedName name="FDD_285_14" hidden="1">"E40908"</definedName>
    <definedName name="FDD_285_15" hidden="1">"E41274"</definedName>
    <definedName name="FDD_285_16" hidden="1">"E41639"</definedName>
    <definedName name="FDD_285_17" hidden="1">"E42004"</definedName>
    <definedName name="FDD_285_18" hidden="1">"E42369"</definedName>
    <definedName name="FDD_285_19" hidden="1">"E42735"</definedName>
    <definedName name="FDD_285_2" hidden="1">"E36525"</definedName>
    <definedName name="FDD_285_20" hidden="1">"E43100"</definedName>
    <definedName name="FDD_285_21" hidden="1">"E43465"</definedName>
    <definedName name="FDD_285_22" hidden="1">"E43830"</definedName>
    <definedName name="FDD_285_23" hidden="1">"E44196"</definedName>
    <definedName name="FDD_285_24" hidden="1">"E44561"</definedName>
    <definedName name="FDD_285_25" hidden="1">"E44926"</definedName>
    <definedName name="FDD_285_3" hidden="1">"E36891"</definedName>
    <definedName name="FDD_285_4" hidden="1">"E37256"</definedName>
    <definedName name="FDD_285_5" hidden="1">"E37621"</definedName>
    <definedName name="FDD_285_6" hidden="1">"E37986"</definedName>
    <definedName name="FDD_285_7" hidden="1">"E38352"</definedName>
    <definedName name="FDD_285_8" hidden="1">"E38717"</definedName>
    <definedName name="FDD_285_9" hidden="1">"E39082"</definedName>
    <definedName name="FDD_286_0" hidden="1">"E36160"</definedName>
    <definedName name="FDD_286_1" hidden="1">"E36525"</definedName>
    <definedName name="FDD_286_10" hidden="1">"E39813"</definedName>
    <definedName name="FDD_286_11" hidden="1">"E40178"</definedName>
    <definedName name="FDD_286_12" hidden="1">"E40543"</definedName>
    <definedName name="FDD_286_13" hidden="1">"E40908"</definedName>
    <definedName name="FDD_286_14" hidden="1">"E41274"</definedName>
    <definedName name="FDD_286_15" hidden="1">"E41639"</definedName>
    <definedName name="FDD_286_16" hidden="1">"E42004"</definedName>
    <definedName name="FDD_286_17" hidden="1">"E42369"</definedName>
    <definedName name="FDD_286_18" hidden="1">"E42735"</definedName>
    <definedName name="FDD_286_19" hidden="1">"E43100"</definedName>
    <definedName name="FDD_286_2" hidden="1">"E36891"</definedName>
    <definedName name="FDD_286_20" hidden="1">"E43465"</definedName>
    <definedName name="FDD_286_21" hidden="1">"E43830"</definedName>
    <definedName name="FDD_286_22" hidden="1">"E44196"</definedName>
    <definedName name="FDD_286_23" hidden="1">"E44561"</definedName>
    <definedName name="FDD_286_24" hidden="1">"E44926"</definedName>
    <definedName name="FDD_286_3" hidden="1">"E37256"</definedName>
    <definedName name="FDD_286_4" hidden="1">"E37621"</definedName>
    <definedName name="FDD_286_5" hidden="1">"E37986"</definedName>
    <definedName name="FDD_286_6" hidden="1">"E38352"</definedName>
    <definedName name="FDD_286_7" hidden="1">"E38717"</definedName>
    <definedName name="FDD_286_8" hidden="1">"E39082"</definedName>
    <definedName name="FDD_286_9" hidden="1">"E39447"</definedName>
    <definedName name="FDD_287_0" hidden="1">"A25569"</definedName>
    <definedName name="FDD_288_0" hidden="1">"A25569"</definedName>
    <definedName name="FDD_289_0" hidden="1">"A36890"</definedName>
    <definedName name="FDD_29_0" hidden="1">"A25569"</definedName>
    <definedName name="FDD_290_0" hidden="1">"A36890"</definedName>
    <definedName name="FDD_291_0" hidden="1">"A25569"</definedName>
    <definedName name="FDD_295_0" hidden="1">"U25569"</definedName>
    <definedName name="FDD_296_0" hidden="1">"A25569"</definedName>
    <definedName name="FDD_297_0" hidden="1">"A25569"</definedName>
    <definedName name="FDD_298_0" hidden="1">"A25569"</definedName>
    <definedName name="FDD_299_0" hidden="1">"A25569"</definedName>
    <definedName name="FDD_3_0" hidden="1">"A25569"</definedName>
    <definedName name="FDD_30_0" hidden="1">"A25569"</definedName>
    <definedName name="FDD_300_0" hidden="1">"U25569"</definedName>
    <definedName name="FDD_301_0" hidden="1">"U35795"</definedName>
    <definedName name="FDD_301_1" hidden="1">"U36160"</definedName>
    <definedName name="FDD_301_2" hidden="1">"U36525"</definedName>
    <definedName name="FDD_302_0" hidden="1">"U35795"</definedName>
    <definedName name="FDD_302_1" hidden="1">"U36160"</definedName>
    <definedName name="FDD_302_2" hidden="1">"U36525"</definedName>
    <definedName name="FDD_303_0" hidden="1">"U35795"</definedName>
    <definedName name="FDD_303_1" hidden="1">"U36160"</definedName>
    <definedName name="FDD_303_2" hidden="1">"U36525"</definedName>
    <definedName name="FDD_304_0" hidden="1">"U35795"</definedName>
    <definedName name="FDD_304_1" hidden="1">"U36160"</definedName>
    <definedName name="FDD_304_2" hidden="1">"U36525"</definedName>
    <definedName name="FDD_305_0" hidden="1">"A30681"</definedName>
    <definedName name="FDD_305_1" hidden="1">"A31047"</definedName>
    <definedName name="FDD_305_10" hidden="1">"U34334"</definedName>
    <definedName name="FDD_305_11" hidden="1">"U34699"</definedName>
    <definedName name="FDD_305_12" hidden="1">"U35064"</definedName>
    <definedName name="FDD_305_13" hidden="1">"U35430"</definedName>
    <definedName name="FDD_305_14" hidden="1">"U35795"</definedName>
    <definedName name="FDD_305_2" hidden="1">"A31412"</definedName>
    <definedName name="FDD_305_3" hidden="1">"U31777"</definedName>
    <definedName name="FDD_305_4" hidden="1">"U32142"</definedName>
    <definedName name="FDD_305_5" hidden="1">"U32508"</definedName>
    <definedName name="FDD_305_6" hidden="1">"U32873"</definedName>
    <definedName name="FDD_305_7" hidden="1">"U33238"</definedName>
    <definedName name="FDD_305_8" hidden="1">"U33603"</definedName>
    <definedName name="FDD_305_9" hidden="1">"U33969"</definedName>
    <definedName name="FDD_306_0" hidden="1">"U35795"</definedName>
    <definedName name="FDD_306_1" hidden="1">"E36160"</definedName>
    <definedName name="FDD_306_2" hidden="1">"U36525"</definedName>
    <definedName name="FDD_307_0" hidden="1">"A35795"</definedName>
    <definedName name="FDD_307_1" hidden="1">"U36160"</definedName>
    <definedName name="FDD_307_2" hidden="1">"U36525"</definedName>
    <definedName name="FDD_31_0" hidden="1">"A25569"</definedName>
    <definedName name="FDD_32_0" hidden="1">"A25569"</definedName>
    <definedName name="FDD_33_0" hidden="1">"A25569"</definedName>
    <definedName name="FDD_34_0" hidden="1">"A25569"</definedName>
    <definedName name="FDD_35_0" hidden="1">"A25569"</definedName>
    <definedName name="FDD_36_0" hidden="1">"A25569"</definedName>
    <definedName name="FDD_37_0" hidden="1">"A25569"</definedName>
    <definedName name="FDD_38_0" hidden="1">"A25569"</definedName>
    <definedName name="FDD_39_0" hidden="1">"A25569"</definedName>
    <definedName name="FDD_4_0" hidden="1">"A25569"</definedName>
    <definedName name="FDD_40_0" hidden="1">"A25569"</definedName>
    <definedName name="FDD_41_0" hidden="1">"U25569"</definedName>
    <definedName name="FDD_42_0" hidden="1">"U25569"</definedName>
    <definedName name="FDD_43_0" hidden="1">"A25569"</definedName>
    <definedName name="FDD_44_0" hidden="1">"A30681"</definedName>
    <definedName name="FDD_44_1" hidden="1">"A31047"</definedName>
    <definedName name="FDD_44_10" hidden="1">"A34334"</definedName>
    <definedName name="FDD_44_11" hidden="1">"A34699"</definedName>
    <definedName name="FDD_44_12" hidden="1">"A35064"</definedName>
    <definedName name="FDD_44_13" hidden="1">"A35430"</definedName>
    <definedName name="FDD_44_14" hidden="1">"A35795"</definedName>
    <definedName name="FDD_44_2" hidden="1">"A31412"</definedName>
    <definedName name="FDD_44_3" hidden="1">"A31777"</definedName>
    <definedName name="FDD_44_4" hidden="1">"A32142"</definedName>
    <definedName name="FDD_44_5" hidden="1">"A32508"</definedName>
    <definedName name="FDD_44_6" hidden="1">"A32873"</definedName>
    <definedName name="FDD_44_7" hidden="1">"A33238"</definedName>
    <definedName name="FDD_44_8" hidden="1">"A33603"</definedName>
    <definedName name="FDD_44_9" hidden="1">"A33969"</definedName>
    <definedName name="FDD_45_0" hidden="1">"A30681"</definedName>
    <definedName name="FDD_45_1" hidden="1">"A31047"</definedName>
    <definedName name="FDD_45_10" hidden="1">"A34334"</definedName>
    <definedName name="FDD_45_11" hidden="1">"A34699"</definedName>
    <definedName name="FDD_45_12" hidden="1">"A35064"</definedName>
    <definedName name="FDD_45_13" hidden="1">"A35430"</definedName>
    <definedName name="FDD_45_14" hidden="1">"A35795"</definedName>
    <definedName name="FDD_45_2" hidden="1">"A31412"</definedName>
    <definedName name="FDD_45_3" hidden="1">"A31777"</definedName>
    <definedName name="FDD_45_4" hidden="1">"A32142"</definedName>
    <definedName name="FDD_45_5" hidden="1">"A32508"</definedName>
    <definedName name="FDD_45_6" hidden="1">"A32873"</definedName>
    <definedName name="FDD_45_7" hidden="1">"A33238"</definedName>
    <definedName name="FDD_45_8" hidden="1">"A33603"</definedName>
    <definedName name="FDD_45_9" hidden="1">"A33969"</definedName>
    <definedName name="FDD_46_0" hidden="1">"A30681"</definedName>
    <definedName name="FDD_46_1" hidden="1">"A31047"</definedName>
    <definedName name="FDD_46_10" hidden="1">"A34334"</definedName>
    <definedName name="FDD_46_11" hidden="1">"A34699"</definedName>
    <definedName name="FDD_46_12" hidden="1">"A35064"</definedName>
    <definedName name="FDD_46_13" hidden="1">"A35430"</definedName>
    <definedName name="FDD_46_14" hidden="1">"A35795"</definedName>
    <definedName name="FDD_46_2" hidden="1">"A31412"</definedName>
    <definedName name="FDD_46_3" hidden="1">"A31777"</definedName>
    <definedName name="FDD_46_4" hidden="1">"A32142"</definedName>
    <definedName name="FDD_46_5" hidden="1">"A32508"</definedName>
    <definedName name="FDD_46_6" hidden="1">"A32873"</definedName>
    <definedName name="FDD_46_7" hidden="1">"A33238"</definedName>
    <definedName name="FDD_46_8" hidden="1">"A33603"</definedName>
    <definedName name="FDD_46_9" hidden="1">"A33969"</definedName>
    <definedName name="FDD_47_0" hidden="1">"A30681"</definedName>
    <definedName name="FDD_47_1" hidden="1">"A31047"</definedName>
    <definedName name="FDD_47_10" hidden="1">"A34334"</definedName>
    <definedName name="FDD_47_11" hidden="1">"A34699"</definedName>
    <definedName name="FDD_47_12" hidden="1">"A35064"</definedName>
    <definedName name="FDD_47_13" hidden="1">"A35430"</definedName>
    <definedName name="FDD_47_14" hidden="1">"A35795"</definedName>
    <definedName name="FDD_47_2" hidden="1">"A31412"</definedName>
    <definedName name="FDD_47_3" hidden="1">"A31777"</definedName>
    <definedName name="FDD_47_4" hidden="1">"A32142"</definedName>
    <definedName name="FDD_47_5" hidden="1">"A32508"</definedName>
    <definedName name="FDD_47_6" hidden="1">"A32873"</definedName>
    <definedName name="FDD_47_7" hidden="1">"A33238"</definedName>
    <definedName name="FDD_47_8" hidden="1">"A33603"</definedName>
    <definedName name="FDD_47_9" hidden="1">"A33969"</definedName>
    <definedName name="FDD_48_0" hidden="1">"A30681"</definedName>
    <definedName name="FDD_48_1" hidden="1">"A31047"</definedName>
    <definedName name="FDD_48_10" hidden="1">"A34334"</definedName>
    <definedName name="FDD_48_11" hidden="1">"A34699"</definedName>
    <definedName name="FDD_48_12" hidden="1">"A35064"</definedName>
    <definedName name="FDD_48_13" hidden="1">"A35430"</definedName>
    <definedName name="FDD_48_14" hidden="1">"A35795"</definedName>
    <definedName name="FDD_48_2" hidden="1">"A31412"</definedName>
    <definedName name="FDD_48_3" hidden="1">"A31777"</definedName>
    <definedName name="FDD_48_4" hidden="1">"A32142"</definedName>
    <definedName name="FDD_48_5" hidden="1">"A32508"</definedName>
    <definedName name="FDD_48_6" hidden="1">"A32873"</definedName>
    <definedName name="FDD_48_7" hidden="1">"A33238"</definedName>
    <definedName name="FDD_48_8" hidden="1">"A33603"</definedName>
    <definedName name="FDD_48_9" hidden="1">"A33969"</definedName>
    <definedName name="FDD_49_0" hidden="1">"A30681"</definedName>
    <definedName name="FDD_49_1" hidden="1">"A31047"</definedName>
    <definedName name="FDD_49_10" hidden="1">"A34334"</definedName>
    <definedName name="FDD_49_11" hidden="1">"A34699"</definedName>
    <definedName name="FDD_49_12" hidden="1">"A35064"</definedName>
    <definedName name="FDD_49_13" hidden="1">"A35430"</definedName>
    <definedName name="FDD_49_14" hidden="1">"A35795"</definedName>
    <definedName name="FDD_49_2" hidden="1">"A31412"</definedName>
    <definedName name="FDD_49_3" hidden="1">"A31777"</definedName>
    <definedName name="FDD_49_4" hidden="1">"A32142"</definedName>
    <definedName name="FDD_49_5" hidden="1">"A32508"</definedName>
    <definedName name="FDD_49_6" hidden="1">"A32873"</definedName>
    <definedName name="FDD_49_7" hidden="1">"A33238"</definedName>
    <definedName name="FDD_49_8" hidden="1">"A33603"</definedName>
    <definedName name="FDD_49_9" hidden="1">"A33969"</definedName>
    <definedName name="FDD_5_0" hidden="1">"A25569"</definedName>
    <definedName name="FDD_50_0" hidden="1">"A30681"</definedName>
    <definedName name="FDD_50_1" hidden="1">"A31047"</definedName>
    <definedName name="FDD_50_10" hidden="1">"A34334"</definedName>
    <definedName name="FDD_50_11" hidden="1">"A34699"</definedName>
    <definedName name="FDD_50_12" hidden="1">"A35064"</definedName>
    <definedName name="FDD_50_13" hidden="1">"A35430"</definedName>
    <definedName name="FDD_50_14" hidden="1">"A35795"</definedName>
    <definedName name="FDD_50_2" hidden="1">"A31412"</definedName>
    <definedName name="FDD_50_3" hidden="1">"A31777"</definedName>
    <definedName name="FDD_50_4" hidden="1">"A32142"</definedName>
    <definedName name="FDD_50_5" hidden="1">"A32508"</definedName>
    <definedName name="FDD_50_6" hidden="1">"A32873"</definedName>
    <definedName name="FDD_50_7" hidden="1">"A33238"</definedName>
    <definedName name="FDD_50_8" hidden="1">"A33603"</definedName>
    <definedName name="FDD_50_9" hidden="1">"A33969"</definedName>
    <definedName name="FDD_51_0" hidden="1">"A30681"</definedName>
    <definedName name="FDD_51_1" hidden="1">"A31047"</definedName>
    <definedName name="FDD_51_10" hidden="1">"A34334"</definedName>
    <definedName name="FDD_51_11" hidden="1">"A34699"</definedName>
    <definedName name="FDD_51_12" hidden="1">"A35064"</definedName>
    <definedName name="FDD_51_13" hidden="1">"A35430"</definedName>
    <definedName name="FDD_51_14" hidden="1">"A35795"</definedName>
    <definedName name="FDD_51_2" hidden="1">"A31412"</definedName>
    <definedName name="FDD_51_3" hidden="1">"A31777"</definedName>
    <definedName name="FDD_51_4" hidden="1">"A32142"</definedName>
    <definedName name="FDD_51_5" hidden="1">"A32508"</definedName>
    <definedName name="FDD_51_6" hidden="1">"A32873"</definedName>
    <definedName name="FDD_51_7" hidden="1">"A33238"</definedName>
    <definedName name="FDD_51_8" hidden="1">"A33603"</definedName>
    <definedName name="FDD_51_9" hidden="1">"A33969"</definedName>
    <definedName name="FDD_52_0" hidden="1">"A30681"</definedName>
    <definedName name="FDD_52_1" hidden="1">"A31047"</definedName>
    <definedName name="FDD_52_10" hidden="1">"A34334"</definedName>
    <definedName name="FDD_52_11" hidden="1">"A34699"</definedName>
    <definedName name="FDD_52_12" hidden="1">"A35064"</definedName>
    <definedName name="FDD_52_13" hidden="1">"A35430"</definedName>
    <definedName name="FDD_52_14" hidden="1">"A35795"</definedName>
    <definedName name="FDD_52_2" hidden="1">"A31412"</definedName>
    <definedName name="FDD_52_3" hidden="1">"A31777"</definedName>
    <definedName name="FDD_52_4" hidden="1">"A32142"</definedName>
    <definedName name="FDD_52_5" hidden="1">"A32508"</definedName>
    <definedName name="FDD_52_6" hidden="1">"A32873"</definedName>
    <definedName name="FDD_52_7" hidden="1">"A33238"</definedName>
    <definedName name="FDD_52_8" hidden="1">"A33603"</definedName>
    <definedName name="FDD_52_9" hidden="1">"A33969"</definedName>
    <definedName name="FDD_53_0" hidden="1">"U30681"</definedName>
    <definedName name="FDD_53_1" hidden="1">"A31047"</definedName>
    <definedName name="FDD_53_10" hidden="1">"A34334"</definedName>
    <definedName name="FDD_53_11" hidden="1">"A34699"</definedName>
    <definedName name="FDD_53_12" hidden="1">"A35064"</definedName>
    <definedName name="FDD_53_13" hidden="1">"A35430"</definedName>
    <definedName name="FDD_53_14" hidden="1">"A35795"</definedName>
    <definedName name="FDD_53_2" hidden="1">"A31412"</definedName>
    <definedName name="FDD_53_3" hidden="1">"A31777"</definedName>
    <definedName name="FDD_53_4" hidden="1">"A32142"</definedName>
    <definedName name="FDD_53_5" hidden="1">"A32508"</definedName>
    <definedName name="FDD_53_6" hidden="1">"A32873"</definedName>
    <definedName name="FDD_53_7" hidden="1">"A33238"</definedName>
    <definedName name="FDD_53_8" hidden="1">"A33603"</definedName>
    <definedName name="FDD_53_9" hidden="1">"A33969"</definedName>
    <definedName name="FDD_54_0" hidden="1">"A30681"</definedName>
    <definedName name="FDD_54_1" hidden="1">"A31047"</definedName>
    <definedName name="FDD_54_10" hidden="1">"A34334"</definedName>
    <definedName name="FDD_54_11" hidden="1">"A34699"</definedName>
    <definedName name="FDD_54_12" hidden="1">"A35064"</definedName>
    <definedName name="FDD_54_13" hidden="1">"A35430"</definedName>
    <definedName name="FDD_54_14" hidden="1">"A35795"</definedName>
    <definedName name="FDD_54_2" hidden="1">"A31412"</definedName>
    <definedName name="FDD_54_3" hidden="1">"A31777"</definedName>
    <definedName name="FDD_54_4" hidden="1">"A32142"</definedName>
    <definedName name="FDD_54_5" hidden="1">"A32508"</definedName>
    <definedName name="FDD_54_6" hidden="1">"A32873"</definedName>
    <definedName name="FDD_54_7" hidden="1">"A33238"</definedName>
    <definedName name="FDD_54_8" hidden="1">"A33603"</definedName>
    <definedName name="FDD_54_9" hidden="1">"A33969"</definedName>
    <definedName name="FDD_55_0" hidden="1">"A30681"</definedName>
    <definedName name="FDD_55_1" hidden="1">"A31047"</definedName>
    <definedName name="FDD_55_10" hidden="1">"A34334"</definedName>
    <definedName name="FDD_55_11" hidden="1">"A34699"</definedName>
    <definedName name="FDD_55_12" hidden="1">"A35064"</definedName>
    <definedName name="FDD_55_13" hidden="1">"A35430"</definedName>
    <definedName name="FDD_55_14" hidden="1">"A35795"</definedName>
    <definedName name="FDD_55_2" hidden="1">"A31412"</definedName>
    <definedName name="FDD_55_3" hidden="1">"A31777"</definedName>
    <definedName name="FDD_55_4" hidden="1">"A32142"</definedName>
    <definedName name="FDD_55_5" hidden="1">"A32508"</definedName>
    <definedName name="FDD_55_6" hidden="1">"A32873"</definedName>
    <definedName name="FDD_55_7" hidden="1">"A33238"</definedName>
    <definedName name="FDD_55_8" hidden="1">"A33603"</definedName>
    <definedName name="FDD_55_9" hidden="1">"A33969"</definedName>
    <definedName name="FDD_56_0" hidden="1">"A30681"</definedName>
    <definedName name="FDD_56_1" hidden="1">"A31047"</definedName>
    <definedName name="FDD_56_10" hidden="1">"A34334"</definedName>
    <definedName name="FDD_56_11" hidden="1">"A34699"</definedName>
    <definedName name="FDD_56_12" hidden="1">"A35064"</definedName>
    <definedName name="FDD_56_13" hidden="1">"A35430"</definedName>
    <definedName name="FDD_56_14" hidden="1">"A35795"</definedName>
    <definedName name="FDD_56_2" hidden="1">"A31412"</definedName>
    <definedName name="FDD_56_3" hidden="1">"A31777"</definedName>
    <definedName name="FDD_56_4" hidden="1">"A32142"</definedName>
    <definedName name="FDD_56_5" hidden="1">"A32508"</definedName>
    <definedName name="FDD_56_6" hidden="1">"A32873"</definedName>
    <definedName name="FDD_56_7" hidden="1">"A33238"</definedName>
    <definedName name="FDD_56_8" hidden="1">"A33603"</definedName>
    <definedName name="FDD_56_9" hidden="1">"A33969"</definedName>
    <definedName name="FDD_57_0" hidden="1">"A30681"</definedName>
    <definedName name="FDD_57_1" hidden="1">"A31047"</definedName>
    <definedName name="FDD_57_10" hidden="1">"A34334"</definedName>
    <definedName name="FDD_57_11" hidden="1">"A34699"</definedName>
    <definedName name="FDD_57_12" hidden="1">"A35064"</definedName>
    <definedName name="FDD_57_13" hidden="1">"A35430"</definedName>
    <definedName name="FDD_57_14" hidden="1">"A35795"</definedName>
    <definedName name="FDD_57_2" hidden="1">"A31412"</definedName>
    <definedName name="FDD_57_3" hidden="1">"A31777"</definedName>
    <definedName name="FDD_57_4" hidden="1">"A32142"</definedName>
    <definedName name="FDD_57_5" hidden="1">"A32508"</definedName>
    <definedName name="FDD_57_6" hidden="1">"A32873"</definedName>
    <definedName name="FDD_57_7" hidden="1">"A33238"</definedName>
    <definedName name="FDD_57_8" hidden="1">"A33603"</definedName>
    <definedName name="FDD_57_9" hidden="1">"A33969"</definedName>
    <definedName name="FDD_58_0" hidden="1">"A30681"</definedName>
    <definedName name="FDD_58_1" hidden="1">"A31047"</definedName>
    <definedName name="FDD_58_10" hidden="1">"A34334"</definedName>
    <definedName name="FDD_58_11" hidden="1">"A34699"</definedName>
    <definedName name="FDD_58_12" hidden="1">"A35064"</definedName>
    <definedName name="FDD_58_13" hidden="1">"A35430"</definedName>
    <definedName name="FDD_58_14" hidden="1">"A35795"</definedName>
    <definedName name="FDD_58_2" hidden="1">"A31412"</definedName>
    <definedName name="FDD_58_3" hidden="1">"A31777"</definedName>
    <definedName name="FDD_58_4" hidden="1">"A32142"</definedName>
    <definedName name="FDD_58_5" hidden="1">"A32508"</definedName>
    <definedName name="FDD_58_6" hidden="1">"A32873"</definedName>
    <definedName name="FDD_58_7" hidden="1">"A33238"</definedName>
    <definedName name="FDD_58_8" hidden="1">"A33603"</definedName>
    <definedName name="FDD_58_9" hidden="1">"A33969"</definedName>
    <definedName name="FDD_59_0" hidden="1">"A30681"</definedName>
    <definedName name="FDD_59_1" hidden="1">"A31047"</definedName>
    <definedName name="FDD_59_10" hidden="1">"A34334"</definedName>
    <definedName name="FDD_59_11" hidden="1">"A34699"</definedName>
    <definedName name="FDD_59_12" hidden="1">"A35064"</definedName>
    <definedName name="FDD_59_13" hidden="1">"A35430"</definedName>
    <definedName name="FDD_59_14" hidden="1">"A35795"</definedName>
    <definedName name="FDD_59_2" hidden="1">"A31412"</definedName>
    <definedName name="FDD_59_3" hidden="1">"A31777"</definedName>
    <definedName name="FDD_59_4" hidden="1">"A32142"</definedName>
    <definedName name="FDD_59_5" hidden="1">"A32508"</definedName>
    <definedName name="FDD_59_6" hidden="1">"A32873"</definedName>
    <definedName name="FDD_59_7" hidden="1">"A33238"</definedName>
    <definedName name="FDD_59_8" hidden="1">"A33603"</definedName>
    <definedName name="FDD_59_9" hidden="1">"A33969"</definedName>
    <definedName name="FDD_6_0" hidden="1">"A25569"</definedName>
    <definedName name="FDD_60_0" hidden="1">"A30681"</definedName>
    <definedName name="FDD_60_1" hidden="1">"A31047"</definedName>
    <definedName name="FDD_60_10" hidden="1">"A34334"</definedName>
    <definedName name="FDD_60_11" hidden="1">"A34699"</definedName>
    <definedName name="FDD_60_12" hidden="1">"A35064"</definedName>
    <definedName name="FDD_60_13" hidden="1">"A35430"</definedName>
    <definedName name="FDD_60_14" hidden="1">"A35795"</definedName>
    <definedName name="FDD_60_2" hidden="1">"A31412"</definedName>
    <definedName name="FDD_60_3" hidden="1">"A31777"</definedName>
    <definedName name="FDD_60_4" hidden="1">"A32142"</definedName>
    <definedName name="FDD_60_5" hidden="1">"A32508"</definedName>
    <definedName name="FDD_60_6" hidden="1">"A32873"</definedName>
    <definedName name="FDD_60_7" hidden="1">"A33238"</definedName>
    <definedName name="FDD_60_8" hidden="1">"A33603"</definedName>
    <definedName name="FDD_60_9" hidden="1">"A33969"</definedName>
    <definedName name="FDD_61_0" hidden="1">"A30681"</definedName>
    <definedName name="FDD_61_1" hidden="1">"A31047"</definedName>
    <definedName name="FDD_61_10" hidden="1">"A34334"</definedName>
    <definedName name="FDD_61_11" hidden="1">"A34699"</definedName>
    <definedName name="FDD_61_12" hidden="1">"A35064"</definedName>
    <definedName name="FDD_61_13" hidden="1">"A35430"</definedName>
    <definedName name="FDD_61_14" hidden="1">"A35795"</definedName>
    <definedName name="FDD_61_2" hidden="1">"A31412"</definedName>
    <definedName name="FDD_61_3" hidden="1">"A31777"</definedName>
    <definedName name="FDD_61_4" hidden="1">"A32142"</definedName>
    <definedName name="FDD_61_5" hidden="1">"A32508"</definedName>
    <definedName name="FDD_61_6" hidden="1">"A32873"</definedName>
    <definedName name="FDD_61_7" hidden="1">"A33238"</definedName>
    <definedName name="FDD_61_8" hidden="1">"A33603"</definedName>
    <definedName name="FDD_61_9" hidden="1">"A33969"</definedName>
    <definedName name="FDD_62_0" hidden="1">"A30681"</definedName>
    <definedName name="FDD_62_1" hidden="1">"A31047"</definedName>
    <definedName name="FDD_62_10" hidden="1">"A34334"</definedName>
    <definedName name="FDD_62_11" hidden="1">"A34699"</definedName>
    <definedName name="FDD_62_12" hidden="1">"A35064"</definedName>
    <definedName name="FDD_62_13" hidden="1">"A35430"</definedName>
    <definedName name="FDD_62_14" hidden="1">"A35795"</definedName>
    <definedName name="FDD_62_2" hidden="1">"A31412"</definedName>
    <definedName name="FDD_62_3" hidden="1">"A31777"</definedName>
    <definedName name="FDD_62_4" hidden="1">"A32142"</definedName>
    <definedName name="FDD_62_5" hidden="1">"A32508"</definedName>
    <definedName name="FDD_62_6" hidden="1">"A32873"</definedName>
    <definedName name="FDD_62_7" hidden="1">"A33238"</definedName>
    <definedName name="FDD_62_8" hidden="1">"A33603"</definedName>
    <definedName name="FDD_62_9" hidden="1">"A33969"</definedName>
    <definedName name="FDD_63_0" hidden="1">"A30681"</definedName>
    <definedName name="FDD_63_1" hidden="1">"A31047"</definedName>
    <definedName name="FDD_63_10" hidden="1">"A34334"</definedName>
    <definedName name="FDD_63_11" hidden="1">"A34699"</definedName>
    <definedName name="FDD_63_12" hidden="1">"A35064"</definedName>
    <definedName name="FDD_63_13" hidden="1">"A35430"</definedName>
    <definedName name="FDD_63_14" hidden="1">"A35795"</definedName>
    <definedName name="FDD_63_2" hidden="1">"A31412"</definedName>
    <definedName name="FDD_63_3" hidden="1">"A31777"</definedName>
    <definedName name="FDD_63_4" hidden="1">"A32142"</definedName>
    <definedName name="FDD_63_5" hidden="1">"A32508"</definedName>
    <definedName name="FDD_63_6" hidden="1">"A32873"</definedName>
    <definedName name="FDD_63_7" hidden="1">"A33238"</definedName>
    <definedName name="FDD_63_8" hidden="1">"A33603"</definedName>
    <definedName name="FDD_63_9" hidden="1">"A33969"</definedName>
    <definedName name="FDD_64_0" hidden="1">"A30681"</definedName>
    <definedName name="FDD_64_1" hidden="1">"A31047"</definedName>
    <definedName name="FDD_64_10" hidden="1">"A34334"</definedName>
    <definedName name="FDD_64_11" hidden="1">"A34699"</definedName>
    <definedName name="FDD_64_12" hidden="1">"A35064"</definedName>
    <definedName name="FDD_64_13" hidden="1">"A35430"</definedName>
    <definedName name="FDD_64_14" hidden="1">"A35795"</definedName>
    <definedName name="FDD_64_2" hidden="1">"A31412"</definedName>
    <definedName name="FDD_64_3" hidden="1">"A31777"</definedName>
    <definedName name="FDD_64_4" hidden="1">"A32142"</definedName>
    <definedName name="FDD_64_5" hidden="1">"A32508"</definedName>
    <definedName name="FDD_64_6" hidden="1">"A32873"</definedName>
    <definedName name="FDD_64_7" hidden="1">"A33238"</definedName>
    <definedName name="FDD_64_8" hidden="1">"A33603"</definedName>
    <definedName name="FDD_64_9" hidden="1">"A33969"</definedName>
    <definedName name="FDD_65_0" hidden="1">"A30681"</definedName>
    <definedName name="FDD_65_1" hidden="1">"A31047"</definedName>
    <definedName name="FDD_65_10" hidden="1">"A34334"</definedName>
    <definedName name="FDD_65_11" hidden="1">"A34699"</definedName>
    <definedName name="FDD_65_12" hidden="1">"A35064"</definedName>
    <definedName name="FDD_65_13" hidden="1">"A35430"</definedName>
    <definedName name="FDD_65_14" hidden="1">"A35795"</definedName>
    <definedName name="FDD_65_2" hidden="1">"A31412"</definedName>
    <definedName name="FDD_65_3" hidden="1">"A31777"</definedName>
    <definedName name="FDD_65_4" hidden="1">"A32142"</definedName>
    <definedName name="FDD_65_5" hidden="1">"A32508"</definedName>
    <definedName name="FDD_65_6" hidden="1">"A32873"</definedName>
    <definedName name="FDD_65_7" hidden="1">"A33238"</definedName>
    <definedName name="FDD_65_8" hidden="1">"A33603"</definedName>
    <definedName name="FDD_65_9" hidden="1">"A33969"</definedName>
    <definedName name="FDD_66_0" hidden="1">"A30681"</definedName>
    <definedName name="FDD_66_1" hidden="1">"A31047"</definedName>
    <definedName name="FDD_66_10" hidden="1">"A34334"</definedName>
    <definedName name="FDD_66_11" hidden="1">"A34699"</definedName>
    <definedName name="FDD_66_12" hidden="1">"A35064"</definedName>
    <definedName name="FDD_66_13" hidden="1">"A35430"</definedName>
    <definedName name="FDD_66_14" hidden="1">"A35795"</definedName>
    <definedName name="FDD_66_2" hidden="1">"A31412"</definedName>
    <definedName name="FDD_66_3" hidden="1">"A31777"</definedName>
    <definedName name="FDD_66_4" hidden="1">"A32142"</definedName>
    <definedName name="FDD_66_5" hidden="1">"A32508"</definedName>
    <definedName name="FDD_66_6" hidden="1">"A32873"</definedName>
    <definedName name="FDD_66_7" hidden="1">"A33238"</definedName>
    <definedName name="FDD_66_8" hidden="1">"A33603"</definedName>
    <definedName name="FDD_66_9" hidden="1">"A33969"</definedName>
    <definedName name="FDD_67_0" hidden="1">"A30681"</definedName>
    <definedName name="FDD_67_1" hidden="1">"A31047"</definedName>
    <definedName name="FDD_67_10" hidden="1">"A34334"</definedName>
    <definedName name="FDD_67_11" hidden="1">"A34699"</definedName>
    <definedName name="FDD_67_12" hidden="1">"A35064"</definedName>
    <definedName name="FDD_67_13" hidden="1">"A35430"</definedName>
    <definedName name="FDD_67_14" hidden="1">"A35795"</definedName>
    <definedName name="FDD_67_2" hidden="1">"A31412"</definedName>
    <definedName name="FDD_67_3" hidden="1">"A31777"</definedName>
    <definedName name="FDD_67_4" hidden="1">"A32142"</definedName>
    <definedName name="FDD_67_5" hidden="1">"A32508"</definedName>
    <definedName name="FDD_67_6" hidden="1">"A32873"</definedName>
    <definedName name="FDD_67_7" hidden="1">"A33238"</definedName>
    <definedName name="FDD_67_8" hidden="1">"A33603"</definedName>
    <definedName name="FDD_67_9" hidden="1">"A33969"</definedName>
    <definedName name="FDD_68_0" hidden="1">"A30681"</definedName>
    <definedName name="FDD_68_1" hidden="1">"A31047"</definedName>
    <definedName name="FDD_68_10" hidden="1">"A34334"</definedName>
    <definedName name="FDD_68_11" hidden="1">"A34699"</definedName>
    <definedName name="FDD_68_12" hidden="1">"A35064"</definedName>
    <definedName name="FDD_68_13" hidden="1">"A35430"</definedName>
    <definedName name="FDD_68_14" hidden="1">"A35795"</definedName>
    <definedName name="FDD_68_2" hidden="1">"A31412"</definedName>
    <definedName name="FDD_68_3" hidden="1">"A31777"</definedName>
    <definedName name="FDD_68_4" hidden="1">"A32142"</definedName>
    <definedName name="FDD_68_5" hidden="1">"A32508"</definedName>
    <definedName name="FDD_68_6" hidden="1">"A32873"</definedName>
    <definedName name="FDD_68_7" hidden="1">"A33238"</definedName>
    <definedName name="FDD_68_8" hidden="1">"A33603"</definedName>
    <definedName name="FDD_68_9" hidden="1">"A33969"</definedName>
    <definedName name="FDD_69_0" hidden="1">"U30681"</definedName>
    <definedName name="FDD_69_1" hidden="1">"A31047"</definedName>
    <definedName name="FDD_69_10" hidden="1">"A34334"</definedName>
    <definedName name="FDD_69_11" hidden="1">"A34699"</definedName>
    <definedName name="FDD_69_12" hidden="1">"A35064"</definedName>
    <definedName name="FDD_69_13" hidden="1">"A35430"</definedName>
    <definedName name="FDD_69_14" hidden="1">"A35795"</definedName>
    <definedName name="FDD_69_2" hidden="1">"A31412"</definedName>
    <definedName name="FDD_69_3" hidden="1">"A31777"</definedName>
    <definedName name="FDD_69_4" hidden="1">"A32142"</definedName>
    <definedName name="FDD_69_5" hidden="1">"A32508"</definedName>
    <definedName name="FDD_69_6" hidden="1">"A32873"</definedName>
    <definedName name="FDD_69_7" hidden="1">"A33238"</definedName>
    <definedName name="FDD_69_8" hidden="1">"A33603"</definedName>
    <definedName name="FDD_69_9" hidden="1">"A33969"</definedName>
    <definedName name="FDD_7_0" hidden="1">"A25569"</definedName>
    <definedName name="FDD_70_0" hidden="1">"A30681"</definedName>
    <definedName name="FDD_70_1" hidden="1">"A31047"</definedName>
    <definedName name="FDD_70_10" hidden="1">"A34334"</definedName>
    <definedName name="FDD_70_11" hidden="1">"A34699"</definedName>
    <definedName name="FDD_70_12" hidden="1">"A35064"</definedName>
    <definedName name="FDD_70_13" hidden="1">"A35430"</definedName>
    <definedName name="FDD_70_14" hidden="1">"A35795"</definedName>
    <definedName name="FDD_70_2" hidden="1">"A31412"</definedName>
    <definedName name="FDD_70_3" hidden="1">"A31777"</definedName>
    <definedName name="FDD_70_4" hidden="1">"A32142"</definedName>
    <definedName name="FDD_70_5" hidden="1">"A32508"</definedName>
    <definedName name="FDD_70_6" hidden="1">"A32873"</definedName>
    <definedName name="FDD_70_7" hidden="1">"A33238"</definedName>
    <definedName name="FDD_70_8" hidden="1">"A33603"</definedName>
    <definedName name="FDD_70_9" hidden="1">"A33969"</definedName>
    <definedName name="FDD_71_0" hidden="1">"A30681"</definedName>
    <definedName name="FDD_71_1" hidden="1">"A31047"</definedName>
    <definedName name="FDD_71_10" hidden="1">"A34334"</definedName>
    <definedName name="FDD_71_11" hidden="1">"A34699"</definedName>
    <definedName name="FDD_71_12" hidden="1">"A35064"</definedName>
    <definedName name="FDD_71_13" hidden="1">"A35430"</definedName>
    <definedName name="FDD_71_14" hidden="1">"A35795"</definedName>
    <definedName name="FDD_71_2" hidden="1">"A31412"</definedName>
    <definedName name="FDD_71_3" hidden="1">"A31777"</definedName>
    <definedName name="FDD_71_4" hidden="1">"A32142"</definedName>
    <definedName name="FDD_71_5" hidden="1">"A32508"</definedName>
    <definedName name="FDD_71_6" hidden="1">"A32873"</definedName>
    <definedName name="FDD_71_7" hidden="1">"A33238"</definedName>
    <definedName name="FDD_71_8" hidden="1">"A33603"</definedName>
    <definedName name="FDD_71_9" hidden="1">"A33969"</definedName>
    <definedName name="FDD_72_0" hidden="1">"A30681"</definedName>
    <definedName name="FDD_72_1" hidden="1">"A31047"</definedName>
    <definedName name="FDD_72_10" hidden="1">"A34334"</definedName>
    <definedName name="FDD_72_11" hidden="1">"A34699"</definedName>
    <definedName name="FDD_72_12" hidden="1">"A35064"</definedName>
    <definedName name="FDD_72_13" hidden="1">"A35430"</definedName>
    <definedName name="FDD_72_14" hidden="1">"A35795"</definedName>
    <definedName name="FDD_72_2" hidden="1">"A31412"</definedName>
    <definedName name="FDD_72_3" hidden="1">"A31777"</definedName>
    <definedName name="FDD_72_4" hidden="1">"A32142"</definedName>
    <definedName name="FDD_72_5" hidden="1">"A32508"</definedName>
    <definedName name="FDD_72_6" hidden="1">"A32873"</definedName>
    <definedName name="FDD_72_7" hidden="1">"A33238"</definedName>
    <definedName name="FDD_72_8" hidden="1">"A33603"</definedName>
    <definedName name="FDD_72_9" hidden="1">"A33969"</definedName>
    <definedName name="FDD_73_0" hidden="1">"A30681"</definedName>
    <definedName name="FDD_73_1" hidden="1">"A31047"</definedName>
    <definedName name="FDD_73_10" hidden="1">"A34334"</definedName>
    <definedName name="FDD_73_11" hidden="1">"A34699"</definedName>
    <definedName name="FDD_73_12" hidden="1">"A35064"</definedName>
    <definedName name="FDD_73_13" hidden="1">"A35430"</definedName>
    <definedName name="FDD_73_14" hidden="1">"A35795"</definedName>
    <definedName name="FDD_73_2" hidden="1">"A31412"</definedName>
    <definedName name="FDD_73_3" hidden="1">"A31777"</definedName>
    <definedName name="FDD_73_4" hidden="1">"A32142"</definedName>
    <definedName name="FDD_73_5" hidden="1">"A32508"</definedName>
    <definedName name="FDD_73_6" hidden="1">"A32873"</definedName>
    <definedName name="FDD_73_7" hidden="1">"A33238"</definedName>
    <definedName name="FDD_73_8" hidden="1">"A33603"</definedName>
    <definedName name="FDD_73_9" hidden="1">"A33969"</definedName>
    <definedName name="FDD_74_0" hidden="1">"A30681"</definedName>
    <definedName name="FDD_74_1" hidden="1">"A31047"</definedName>
    <definedName name="FDD_74_10" hidden="1">"A34334"</definedName>
    <definedName name="FDD_74_11" hidden="1">"A34699"</definedName>
    <definedName name="FDD_74_12" hidden="1">"A35064"</definedName>
    <definedName name="FDD_74_13" hidden="1">"A35430"</definedName>
    <definedName name="FDD_74_14" hidden="1">"A35795"</definedName>
    <definedName name="FDD_74_2" hidden="1">"A31412"</definedName>
    <definedName name="FDD_74_3" hidden="1">"A31777"</definedName>
    <definedName name="FDD_74_4" hidden="1">"A32142"</definedName>
    <definedName name="FDD_74_5" hidden="1">"A32508"</definedName>
    <definedName name="FDD_74_6" hidden="1">"A32873"</definedName>
    <definedName name="FDD_74_7" hidden="1">"A33238"</definedName>
    <definedName name="FDD_74_8" hidden="1">"A33603"</definedName>
    <definedName name="FDD_74_9" hidden="1">"A33969"</definedName>
    <definedName name="FDD_75_0" hidden="1">"A30681"</definedName>
    <definedName name="FDD_75_1" hidden="1">"A31047"</definedName>
    <definedName name="FDD_75_10" hidden="1">"A34334"</definedName>
    <definedName name="FDD_75_11" hidden="1">"A34699"</definedName>
    <definedName name="FDD_75_12" hidden="1">"A35064"</definedName>
    <definedName name="FDD_75_13" hidden="1">"A35430"</definedName>
    <definedName name="FDD_75_14" hidden="1">"A35795"</definedName>
    <definedName name="FDD_75_2" hidden="1">"A31412"</definedName>
    <definedName name="FDD_75_3" hidden="1">"A31777"</definedName>
    <definedName name="FDD_75_4" hidden="1">"A32142"</definedName>
    <definedName name="FDD_75_5" hidden="1">"A32508"</definedName>
    <definedName name="FDD_75_6" hidden="1">"A32873"</definedName>
    <definedName name="FDD_75_7" hidden="1">"A33238"</definedName>
    <definedName name="FDD_75_8" hidden="1">"A33603"</definedName>
    <definedName name="FDD_75_9" hidden="1">"A33969"</definedName>
    <definedName name="FDD_76_0" hidden="1">"A30681"</definedName>
    <definedName name="FDD_76_1" hidden="1">"A31047"</definedName>
    <definedName name="FDD_76_10" hidden="1">"A34334"</definedName>
    <definedName name="FDD_76_11" hidden="1">"A34699"</definedName>
    <definedName name="FDD_76_12" hidden="1">"A35064"</definedName>
    <definedName name="FDD_76_13" hidden="1">"A35430"</definedName>
    <definedName name="FDD_76_14" hidden="1">"A35795"</definedName>
    <definedName name="FDD_76_2" hidden="1">"A31412"</definedName>
    <definedName name="FDD_76_3" hidden="1">"A31777"</definedName>
    <definedName name="FDD_76_4" hidden="1">"A32142"</definedName>
    <definedName name="FDD_76_5" hidden="1">"A32508"</definedName>
    <definedName name="FDD_76_6" hidden="1">"A32873"</definedName>
    <definedName name="FDD_76_7" hidden="1">"A33238"</definedName>
    <definedName name="FDD_76_8" hidden="1">"A33603"</definedName>
    <definedName name="FDD_76_9" hidden="1">"A33969"</definedName>
    <definedName name="FDD_77_0" hidden="1">"A30681"</definedName>
    <definedName name="FDD_77_1" hidden="1">"A31047"</definedName>
    <definedName name="FDD_77_10" hidden="1">"A34334"</definedName>
    <definedName name="FDD_77_11" hidden="1">"A34699"</definedName>
    <definedName name="FDD_77_12" hidden="1">"A35064"</definedName>
    <definedName name="FDD_77_13" hidden="1">"A35430"</definedName>
    <definedName name="FDD_77_14" hidden="1">"A35795"</definedName>
    <definedName name="FDD_77_2" hidden="1">"A31412"</definedName>
    <definedName name="FDD_77_3" hidden="1">"A31777"</definedName>
    <definedName name="FDD_77_4" hidden="1">"A32142"</definedName>
    <definedName name="FDD_77_5" hidden="1">"A32508"</definedName>
    <definedName name="FDD_77_6" hidden="1">"A32873"</definedName>
    <definedName name="FDD_77_7" hidden="1">"A33238"</definedName>
    <definedName name="FDD_77_8" hidden="1">"A33603"</definedName>
    <definedName name="FDD_77_9" hidden="1">"A33969"</definedName>
    <definedName name="FDD_78_0" hidden="1">"A30681"</definedName>
    <definedName name="FDD_78_1" hidden="1">"A31047"</definedName>
    <definedName name="FDD_78_10" hidden="1">"A34334"</definedName>
    <definedName name="FDD_78_11" hidden="1">"A34699"</definedName>
    <definedName name="FDD_78_12" hidden="1">"A35064"</definedName>
    <definedName name="FDD_78_13" hidden="1">"A35430"</definedName>
    <definedName name="FDD_78_14" hidden="1">"A35795"</definedName>
    <definedName name="FDD_78_2" hidden="1">"A31412"</definedName>
    <definedName name="FDD_78_3" hidden="1">"A31777"</definedName>
    <definedName name="FDD_78_4" hidden="1">"A32142"</definedName>
    <definedName name="FDD_78_5" hidden="1">"A32508"</definedName>
    <definedName name="FDD_78_6" hidden="1">"A32873"</definedName>
    <definedName name="FDD_78_7" hidden="1">"A33238"</definedName>
    <definedName name="FDD_78_8" hidden="1">"A33603"</definedName>
    <definedName name="FDD_78_9" hidden="1">"A33969"</definedName>
    <definedName name="FDD_79_0" hidden="1">"A30681"</definedName>
    <definedName name="FDD_79_1" hidden="1">"A31047"</definedName>
    <definedName name="FDD_79_10" hidden="1">"A34334"</definedName>
    <definedName name="FDD_79_11" hidden="1">"A34699"</definedName>
    <definedName name="FDD_79_12" hidden="1">"A35064"</definedName>
    <definedName name="FDD_79_13" hidden="1">"A35430"</definedName>
    <definedName name="FDD_79_14" hidden="1">"A35795"</definedName>
    <definedName name="FDD_79_2" hidden="1">"A31412"</definedName>
    <definedName name="FDD_79_3" hidden="1">"A31777"</definedName>
    <definedName name="FDD_79_4" hidden="1">"A32142"</definedName>
    <definedName name="FDD_79_5" hidden="1">"A32508"</definedName>
    <definedName name="FDD_79_6" hidden="1">"A32873"</definedName>
    <definedName name="FDD_79_7" hidden="1">"A33238"</definedName>
    <definedName name="FDD_79_8" hidden="1">"A33603"</definedName>
    <definedName name="FDD_79_9" hidden="1">"A33969"</definedName>
    <definedName name="FDD_8_0" hidden="1">"A25569"</definedName>
    <definedName name="FDD_80_0" hidden="1">"A30681"</definedName>
    <definedName name="FDD_80_1" hidden="1">"A31047"</definedName>
    <definedName name="FDD_80_10" hidden="1">"A34334"</definedName>
    <definedName name="FDD_80_11" hidden="1">"A34699"</definedName>
    <definedName name="FDD_80_12" hidden="1">"A35064"</definedName>
    <definedName name="FDD_80_13" hidden="1">"A35430"</definedName>
    <definedName name="FDD_80_14" hidden="1">"A35795"</definedName>
    <definedName name="FDD_80_2" hidden="1">"A31412"</definedName>
    <definedName name="FDD_80_3" hidden="1">"A31777"</definedName>
    <definedName name="FDD_80_4" hidden="1">"A32142"</definedName>
    <definedName name="FDD_80_5" hidden="1">"A32508"</definedName>
    <definedName name="FDD_80_6" hidden="1">"A32873"</definedName>
    <definedName name="FDD_80_7" hidden="1">"A33238"</definedName>
    <definedName name="FDD_80_8" hidden="1">"A33603"</definedName>
    <definedName name="FDD_80_9" hidden="1">"A33969"</definedName>
    <definedName name="FDD_81_0" hidden="1">"A30681"</definedName>
    <definedName name="FDD_81_1" hidden="1">"A31047"</definedName>
    <definedName name="FDD_81_10" hidden="1">"A34334"</definedName>
    <definedName name="FDD_81_11" hidden="1">"A34699"</definedName>
    <definedName name="FDD_81_12" hidden="1">"A35064"</definedName>
    <definedName name="FDD_81_13" hidden="1">"A35430"</definedName>
    <definedName name="FDD_81_14" hidden="1">"A35795"</definedName>
    <definedName name="FDD_81_2" hidden="1">"A31412"</definedName>
    <definedName name="FDD_81_3" hidden="1">"A31777"</definedName>
    <definedName name="FDD_81_4" hidden="1">"A32142"</definedName>
    <definedName name="FDD_81_5" hidden="1">"A32508"</definedName>
    <definedName name="FDD_81_6" hidden="1">"A32873"</definedName>
    <definedName name="FDD_81_7" hidden="1">"A33238"</definedName>
    <definedName name="FDD_81_8" hidden="1">"A33603"</definedName>
    <definedName name="FDD_81_9" hidden="1">"A33969"</definedName>
    <definedName name="FDD_82_0" hidden="1">"A30681"</definedName>
    <definedName name="FDD_82_1" hidden="1">"A31047"</definedName>
    <definedName name="FDD_82_10" hidden="1">"A34334"</definedName>
    <definedName name="FDD_82_11" hidden="1">"A34699"</definedName>
    <definedName name="FDD_82_12" hidden="1">"A35064"</definedName>
    <definedName name="FDD_82_13" hidden="1">"A35430"</definedName>
    <definedName name="FDD_82_14" hidden="1">"A35795"</definedName>
    <definedName name="FDD_82_2" hidden="1">"A31412"</definedName>
    <definedName name="FDD_82_3" hidden="1">"A31777"</definedName>
    <definedName name="FDD_82_4" hidden="1">"A32142"</definedName>
    <definedName name="FDD_82_5" hidden="1">"A32508"</definedName>
    <definedName name="FDD_82_6" hidden="1">"A32873"</definedName>
    <definedName name="FDD_82_7" hidden="1">"A33238"</definedName>
    <definedName name="FDD_82_8" hidden="1">"A33603"</definedName>
    <definedName name="FDD_82_9" hidden="1">"A33969"</definedName>
    <definedName name="FDD_83_0" hidden="1">"A30681"</definedName>
    <definedName name="FDD_83_1" hidden="1">"A31047"</definedName>
    <definedName name="FDD_83_10" hidden="1">"A34334"</definedName>
    <definedName name="FDD_83_11" hidden="1">"A34699"</definedName>
    <definedName name="FDD_83_12" hidden="1">"A35064"</definedName>
    <definedName name="FDD_83_13" hidden="1">"A35430"</definedName>
    <definedName name="FDD_83_14" hidden="1">"A35795"</definedName>
    <definedName name="FDD_83_2" hidden="1">"A31412"</definedName>
    <definedName name="FDD_83_3" hidden="1">"A31777"</definedName>
    <definedName name="FDD_83_4" hidden="1">"A32142"</definedName>
    <definedName name="FDD_83_5" hidden="1">"A32508"</definedName>
    <definedName name="FDD_83_6" hidden="1">"A32873"</definedName>
    <definedName name="FDD_83_7" hidden="1">"A33238"</definedName>
    <definedName name="FDD_83_8" hidden="1">"A33603"</definedName>
    <definedName name="FDD_83_9" hidden="1">"A33969"</definedName>
    <definedName name="FDD_84_0" hidden="1">"A30681"</definedName>
    <definedName name="FDD_84_1" hidden="1">"A31047"</definedName>
    <definedName name="FDD_84_10" hidden="1">"A34334"</definedName>
    <definedName name="FDD_84_11" hidden="1">"A34699"</definedName>
    <definedName name="FDD_84_12" hidden="1">"A35064"</definedName>
    <definedName name="FDD_84_13" hidden="1">"A35430"</definedName>
    <definedName name="FDD_84_14" hidden="1">"A35795"</definedName>
    <definedName name="FDD_84_2" hidden="1">"A31412"</definedName>
    <definedName name="FDD_84_3" hidden="1">"A31777"</definedName>
    <definedName name="FDD_84_4" hidden="1">"A32142"</definedName>
    <definedName name="FDD_84_5" hidden="1">"A32508"</definedName>
    <definedName name="FDD_84_6" hidden="1">"A32873"</definedName>
    <definedName name="FDD_84_7" hidden="1">"A33238"</definedName>
    <definedName name="FDD_84_8" hidden="1">"A33603"</definedName>
    <definedName name="FDD_84_9" hidden="1">"A33969"</definedName>
    <definedName name="FDD_85_0" hidden="1">"A30681"</definedName>
    <definedName name="FDD_85_1" hidden="1">"A31047"</definedName>
    <definedName name="FDD_85_10" hidden="1">"A34334"</definedName>
    <definedName name="FDD_85_11" hidden="1">"A34699"</definedName>
    <definedName name="FDD_85_12" hidden="1">"A35064"</definedName>
    <definedName name="FDD_85_13" hidden="1">"A35430"</definedName>
    <definedName name="FDD_85_14" hidden="1">"A35795"</definedName>
    <definedName name="FDD_85_2" hidden="1">"A31412"</definedName>
    <definedName name="FDD_85_3" hidden="1">"A31777"</definedName>
    <definedName name="FDD_85_4" hidden="1">"A32142"</definedName>
    <definedName name="FDD_85_5" hidden="1">"A32508"</definedName>
    <definedName name="FDD_85_6" hidden="1">"A32873"</definedName>
    <definedName name="FDD_85_7" hidden="1">"A33238"</definedName>
    <definedName name="FDD_85_8" hidden="1">"A33603"</definedName>
    <definedName name="FDD_85_9" hidden="1">"A33969"</definedName>
    <definedName name="FDD_86_0" hidden="1">"A30681"</definedName>
    <definedName name="FDD_86_1" hidden="1">"A31047"</definedName>
    <definedName name="FDD_86_10" hidden="1">"A34334"</definedName>
    <definedName name="FDD_86_11" hidden="1">"A34699"</definedName>
    <definedName name="FDD_86_12" hidden="1">"A35064"</definedName>
    <definedName name="FDD_86_13" hidden="1">"A35430"</definedName>
    <definedName name="FDD_86_14" hidden="1">"A35795"</definedName>
    <definedName name="FDD_86_2" hidden="1">"A31412"</definedName>
    <definedName name="FDD_86_3" hidden="1">"A31777"</definedName>
    <definedName name="FDD_86_4" hidden="1">"A32142"</definedName>
    <definedName name="FDD_86_5" hidden="1">"A32508"</definedName>
    <definedName name="FDD_86_6" hidden="1">"A32873"</definedName>
    <definedName name="FDD_86_7" hidden="1">"A33238"</definedName>
    <definedName name="FDD_86_8" hidden="1">"A33603"</definedName>
    <definedName name="FDD_86_9" hidden="1">"A33969"</definedName>
    <definedName name="FDD_87_0" hidden="1">"A30681"</definedName>
    <definedName name="FDD_87_1" hidden="1">"A31047"</definedName>
    <definedName name="FDD_87_10" hidden="1">"A34334"</definedName>
    <definedName name="FDD_87_11" hidden="1">"A34699"</definedName>
    <definedName name="FDD_87_12" hidden="1">"A35064"</definedName>
    <definedName name="FDD_87_13" hidden="1">"A35430"</definedName>
    <definedName name="FDD_87_14" hidden="1">"A35795"</definedName>
    <definedName name="FDD_87_2" hidden="1">"A31412"</definedName>
    <definedName name="FDD_87_3" hidden="1">"A31777"</definedName>
    <definedName name="FDD_87_4" hidden="1">"A32142"</definedName>
    <definedName name="FDD_87_5" hidden="1">"A32508"</definedName>
    <definedName name="FDD_87_6" hidden="1">"A32873"</definedName>
    <definedName name="FDD_87_7" hidden="1">"A33238"</definedName>
    <definedName name="FDD_87_8" hidden="1">"A33603"</definedName>
    <definedName name="FDD_87_9" hidden="1">"A33969"</definedName>
    <definedName name="FDD_88_0" hidden="1">"A30681"</definedName>
    <definedName name="FDD_88_1" hidden="1">"A31047"</definedName>
    <definedName name="FDD_88_10" hidden="1">"A34334"</definedName>
    <definedName name="FDD_88_11" hidden="1">"A34699"</definedName>
    <definedName name="FDD_88_12" hidden="1">"A35064"</definedName>
    <definedName name="FDD_88_13" hidden="1">"A35430"</definedName>
    <definedName name="FDD_88_14" hidden="1">"A35795"</definedName>
    <definedName name="FDD_88_2" hidden="1">"A31412"</definedName>
    <definedName name="FDD_88_3" hidden="1">"A31777"</definedName>
    <definedName name="FDD_88_4" hidden="1">"A32142"</definedName>
    <definedName name="FDD_88_5" hidden="1">"A32508"</definedName>
    <definedName name="FDD_88_6" hidden="1">"A32873"</definedName>
    <definedName name="FDD_88_7" hidden="1">"A33238"</definedName>
    <definedName name="FDD_88_8" hidden="1">"A33603"</definedName>
    <definedName name="FDD_88_9" hidden="1">"A33969"</definedName>
    <definedName name="FDD_89_0" hidden="1">"A30681"</definedName>
    <definedName name="FDD_89_1" hidden="1">"A31047"</definedName>
    <definedName name="FDD_89_10" hidden="1">"A34334"</definedName>
    <definedName name="FDD_89_11" hidden="1">"A34699"</definedName>
    <definedName name="FDD_89_12" hidden="1">"A35064"</definedName>
    <definedName name="FDD_89_13" hidden="1">"A35430"</definedName>
    <definedName name="FDD_89_14" hidden="1">"A35795"</definedName>
    <definedName name="FDD_89_2" hidden="1">"A31412"</definedName>
    <definedName name="FDD_89_3" hidden="1">"A31777"</definedName>
    <definedName name="FDD_89_4" hidden="1">"A32142"</definedName>
    <definedName name="FDD_89_5" hidden="1">"A32508"</definedName>
    <definedName name="FDD_89_6" hidden="1">"A32873"</definedName>
    <definedName name="FDD_89_7" hidden="1">"A33238"</definedName>
    <definedName name="FDD_89_8" hidden="1">"A33603"</definedName>
    <definedName name="FDD_89_9" hidden="1">"A33969"</definedName>
    <definedName name="FDD_9_0" hidden="1">"A25569"</definedName>
    <definedName name="FDD_90_0" hidden="1">"A30681"</definedName>
    <definedName name="FDD_90_1" hidden="1">"A31047"</definedName>
    <definedName name="FDD_90_10" hidden="1">"A34334"</definedName>
    <definedName name="FDD_90_11" hidden="1">"A34699"</definedName>
    <definedName name="FDD_90_12" hidden="1">"A35064"</definedName>
    <definedName name="FDD_90_13" hidden="1">"A35430"</definedName>
    <definedName name="FDD_90_14" hidden="1">"A35795"</definedName>
    <definedName name="FDD_90_2" hidden="1">"A31412"</definedName>
    <definedName name="FDD_90_3" hidden="1">"A31777"</definedName>
    <definedName name="FDD_90_4" hidden="1">"A32142"</definedName>
    <definedName name="FDD_90_5" hidden="1">"A32508"</definedName>
    <definedName name="FDD_90_6" hidden="1">"A32873"</definedName>
    <definedName name="FDD_90_7" hidden="1">"A33238"</definedName>
    <definedName name="FDD_90_8" hidden="1">"A33603"</definedName>
    <definedName name="FDD_90_9" hidden="1">"A33969"</definedName>
    <definedName name="FDD_91_0" hidden="1">"A30681"</definedName>
    <definedName name="FDD_91_1" hidden="1">"A31047"</definedName>
    <definedName name="FDD_91_10" hidden="1">"A34334"</definedName>
    <definedName name="FDD_91_11" hidden="1">"A34699"</definedName>
    <definedName name="FDD_91_12" hidden="1">"A35064"</definedName>
    <definedName name="FDD_91_13" hidden="1">"A35430"</definedName>
    <definedName name="FDD_91_14" hidden="1">"A35795"</definedName>
    <definedName name="FDD_91_2" hidden="1">"A31412"</definedName>
    <definedName name="FDD_91_3" hidden="1">"A31777"</definedName>
    <definedName name="FDD_91_4" hidden="1">"A32142"</definedName>
    <definedName name="FDD_91_5" hidden="1">"A32508"</definedName>
    <definedName name="FDD_91_6" hidden="1">"A32873"</definedName>
    <definedName name="FDD_91_7" hidden="1">"A33238"</definedName>
    <definedName name="FDD_91_8" hidden="1">"A33603"</definedName>
    <definedName name="FDD_91_9" hidden="1">"A33969"</definedName>
    <definedName name="FDD_92_0" hidden="1">"A30681"</definedName>
    <definedName name="FDD_92_1" hidden="1">"A31047"</definedName>
    <definedName name="FDD_92_10" hidden="1">"A34334"</definedName>
    <definedName name="FDD_92_11" hidden="1">"A34699"</definedName>
    <definedName name="FDD_92_12" hidden="1">"A35064"</definedName>
    <definedName name="FDD_92_13" hidden="1">"A35430"</definedName>
    <definedName name="FDD_92_14" hidden="1">"A35795"</definedName>
    <definedName name="FDD_92_2" hidden="1">"A31412"</definedName>
    <definedName name="FDD_92_3" hidden="1">"A31777"</definedName>
    <definedName name="FDD_92_4" hidden="1">"A32142"</definedName>
    <definedName name="FDD_92_5" hidden="1">"A32508"</definedName>
    <definedName name="FDD_92_6" hidden="1">"A32873"</definedName>
    <definedName name="FDD_92_7" hidden="1">"A33238"</definedName>
    <definedName name="FDD_92_8" hidden="1">"A33603"</definedName>
    <definedName name="FDD_92_9" hidden="1">"A33969"</definedName>
    <definedName name="FDD_93_0" hidden="1">"A30681"</definedName>
    <definedName name="FDD_93_1" hidden="1">"A31047"</definedName>
    <definedName name="FDD_93_10" hidden="1">"A34334"</definedName>
    <definedName name="FDD_93_11" hidden="1">"A34699"</definedName>
    <definedName name="FDD_93_12" hidden="1">"A35064"</definedName>
    <definedName name="FDD_93_13" hidden="1">"A35430"</definedName>
    <definedName name="FDD_93_14" hidden="1">"A35795"</definedName>
    <definedName name="FDD_93_2" hidden="1">"A31412"</definedName>
    <definedName name="FDD_93_3" hidden="1">"A31777"</definedName>
    <definedName name="FDD_93_4" hidden="1">"A32142"</definedName>
    <definedName name="FDD_93_5" hidden="1">"A32508"</definedName>
    <definedName name="FDD_93_6" hidden="1">"A32873"</definedName>
    <definedName name="FDD_93_7" hidden="1">"A33238"</definedName>
    <definedName name="FDD_93_8" hidden="1">"A33603"</definedName>
    <definedName name="FDD_93_9" hidden="1">"A33969"</definedName>
    <definedName name="FDD_94_0" hidden="1">"A30681"</definedName>
    <definedName name="FDD_94_1" hidden="1">"A31047"</definedName>
    <definedName name="FDD_94_10" hidden="1">"A34334"</definedName>
    <definedName name="FDD_94_11" hidden="1">"A34699"</definedName>
    <definedName name="FDD_94_12" hidden="1">"A35064"</definedName>
    <definedName name="FDD_94_13" hidden="1">"A35430"</definedName>
    <definedName name="FDD_94_14" hidden="1">"A35795"</definedName>
    <definedName name="FDD_94_2" hidden="1">"A31412"</definedName>
    <definedName name="FDD_94_3" hidden="1">"A31777"</definedName>
    <definedName name="FDD_94_4" hidden="1">"A32142"</definedName>
    <definedName name="FDD_94_5" hidden="1">"A32508"</definedName>
    <definedName name="FDD_94_6" hidden="1">"A32873"</definedName>
    <definedName name="FDD_94_7" hidden="1">"A33238"</definedName>
    <definedName name="FDD_94_8" hidden="1">"A33603"</definedName>
    <definedName name="FDD_94_9" hidden="1">"A33969"</definedName>
    <definedName name="FDD_95_0" hidden="1">"A30681"</definedName>
    <definedName name="FDD_95_1" hidden="1">"A31047"</definedName>
    <definedName name="FDD_95_10" hidden="1">"A34334"</definedName>
    <definedName name="FDD_95_11" hidden="1">"A34699"</definedName>
    <definedName name="FDD_95_12" hidden="1">"A35064"</definedName>
    <definedName name="FDD_95_13" hidden="1">"A35430"</definedName>
    <definedName name="FDD_95_14" hidden="1">"A35795"</definedName>
    <definedName name="FDD_95_2" hidden="1">"A31412"</definedName>
    <definedName name="FDD_95_3" hidden="1">"A31777"</definedName>
    <definedName name="FDD_95_4" hidden="1">"A32142"</definedName>
    <definedName name="FDD_95_5" hidden="1">"A32508"</definedName>
    <definedName name="FDD_95_6" hidden="1">"A32873"</definedName>
    <definedName name="FDD_95_7" hidden="1">"A33238"</definedName>
    <definedName name="FDD_95_8" hidden="1">"A33603"</definedName>
    <definedName name="FDD_95_9" hidden="1">"A33969"</definedName>
    <definedName name="FDD_96_0" hidden="1">"U30681"</definedName>
    <definedName name="FDD_96_1" hidden="1">"A31047"</definedName>
    <definedName name="FDD_96_10" hidden="1">"A34334"</definedName>
    <definedName name="FDD_96_11" hidden="1">"A34699"</definedName>
    <definedName name="FDD_96_12" hidden="1">"A35064"</definedName>
    <definedName name="FDD_96_13" hidden="1">"A35430"</definedName>
    <definedName name="FDD_96_14" hidden="1">"A35795"</definedName>
    <definedName name="FDD_96_2" hidden="1">"A31412"</definedName>
    <definedName name="FDD_96_3" hidden="1">"A31777"</definedName>
    <definedName name="FDD_96_4" hidden="1">"A32142"</definedName>
    <definedName name="FDD_96_5" hidden="1">"A32508"</definedName>
    <definedName name="FDD_96_6" hidden="1">"A32873"</definedName>
    <definedName name="FDD_96_7" hidden="1">"A33238"</definedName>
    <definedName name="FDD_96_8" hidden="1">"A33603"</definedName>
    <definedName name="FDD_96_9" hidden="1">"A33969"</definedName>
    <definedName name="FDD_97_0" hidden="1">"U30681"</definedName>
    <definedName name="FDD_97_1" hidden="1">"A31047"</definedName>
    <definedName name="FDD_97_10" hidden="1">"A34334"</definedName>
    <definedName name="FDD_97_11" hidden="1">"A34699"</definedName>
    <definedName name="FDD_97_12" hidden="1">"A35064"</definedName>
    <definedName name="FDD_97_13" hidden="1">"A35430"</definedName>
    <definedName name="FDD_97_14" hidden="1">"A35795"</definedName>
    <definedName name="FDD_97_2" hidden="1">"A31412"</definedName>
    <definedName name="FDD_97_3" hidden="1">"A31777"</definedName>
    <definedName name="FDD_97_4" hidden="1">"A32142"</definedName>
    <definedName name="FDD_97_5" hidden="1">"A32508"</definedName>
    <definedName name="FDD_97_6" hidden="1">"A32873"</definedName>
    <definedName name="FDD_97_7" hidden="1">"A33238"</definedName>
    <definedName name="FDD_97_8" hidden="1">"A33603"</definedName>
    <definedName name="FDD_97_9" hidden="1">"A33969"</definedName>
    <definedName name="FDD_98_0" hidden="1">"U30681"</definedName>
    <definedName name="FDD_98_1" hidden="1">"A31047"</definedName>
    <definedName name="FDD_98_10" hidden="1">"A34334"</definedName>
    <definedName name="FDD_98_11" hidden="1">"A34699"</definedName>
    <definedName name="FDD_98_12" hidden="1">"A35064"</definedName>
    <definedName name="FDD_98_13" hidden="1">"A35430"</definedName>
    <definedName name="FDD_98_14" hidden="1">"A35795"</definedName>
    <definedName name="FDD_98_2" hidden="1">"A31412"</definedName>
    <definedName name="FDD_98_3" hidden="1">"A31777"</definedName>
    <definedName name="FDD_98_4" hidden="1">"A32142"</definedName>
    <definedName name="FDD_98_5" hidden="1">"A32508"</definedName>
    <definedName name="FDD_98_6" hidden="1">"A32873"</definedName>
    <definedName name="FDD_98_7" hidden="1">"A33238"</definedName>
    <definedName name="FDD_98_8" hidden="1">"A33603"</definedName>
    <definedName name="FDD_98_9" hidden="1">"A33969"</definedName>
    <definedName name="FDD_99_0" hidden="1">"U30681"</definedName>
    <definedName name="FDD_99_1" hidden="1">"A31047"</definedName>
    <definedName name="FDD_99_10" hidden="1">"A34334"</definedName>
    <definedName name="FDD_99_11" hidden="1">"A34699"</definedName>
    <definedName name="FDD_99_12" hidden="1">"A35064"</definedName>
    <definedName name="FDD_99_13" hidden="1">"A35430"</definedName>
    <definedName name="FDD_99_14" hidden="1">"A35795"</definedName>
    <definedName name="FDD_99_2" hidden="1">"A31412"</definedName>
    <definedName name="FDD_99_3" hidden="1">"A31777"</definedName>
    <definedName name="FDD_99_4" hidden="1">"A32142"</definedName>
    <definedName name="FDD_99_5" hidden="1">"A32508"</definedName>
    <definedName name="FDD_99_6" hidden="1">"A32873"</definedName>
    <definedName name="FDD_99_7" hidden="1">"A33238"</definedName>
    <definedName name="FDD_99_8" hidden="1">"A33603"</definedName>
    <definedName name="FDD_99_9" hidden="1">"A33969"</definedName>
    <definedName name="FDD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DF" localSheetId="2">P.O.!Plan1</definedName>
    <definedName name="FDF" localSheetId="1">RESUMO!Plan1</definedName>
    <definedName name="FDF">P.O.!Plan1</definedName>
    <definedName name="FDF_10">#N/A</definedName>
    <definedName name="FDF_11">#N/A</definedName>
    <definedName name="FDF_12">#N/A</definedName>
    <definedName name="FDF_13">#N/A</definedName>
    <definedName name="FDF_14">#N/A</definedName>
    <definedName name="FDF_15">#N/A</definedName>
    <definedName name="FDF_16">#N/A</definedName>
    <definedName name="FDF_17">#N/A</definedName>
    <definedName name="FDF_18">#N/A</definedName>
    <definedName name="FDF_2">#N/A</definedName>
    <definedName name="FDF_5">#N/A</definedName>
    <definedName name="FDF_6">#N/A</definedName>
    <definedName name="FDF_7">#N/A</definedName>
    <definedName name="FDF_8">#N/A</definedName>
    <definedName name="FDF_9">#N/A</definedName>
    <definedName name="fdfd" localSheetId="2">#REF!</definedName>
    <definedName name="fdfd" localSheetId="1">#REF!</definedName>
    <definedName name="fdfd">#REF!</definedName>
    <definedName name="FDFDFDFDFDFDFDFFDFFFDFD">#REF!</definedName>
    <definedName name="FDFGS">#N/A</definedName>
    <definedName name="fdfng" localSheetId="8" hidden="1">{#N/A,#N/A,FALSE,"GERAL";#N/A,#N/A,FALSE,"012-96";#N/A,#N/A,FALSE,"018-96";#N/A,#N/A,FALSE,"027-96";#N/A,#N/A,FALSE,"059-96";#N/A,#N/A,FALSE,"076-96";#N/A,#N/A,FALSE,"019-97";#N/A,#N/A,FALSE,"021-97";#N/A,#N/A,FALSE,"022-97";#N/A,#N/A,FALSE,"028-97"}</definedName>
    <definedName name="fdfng" hidden="1">{#N/A,#N/A,FALSE,"GERAL";#N/A,#N/A,FALSE,"012-96";#N/A,#N/A,FALSE,"018-96";#N/A,#N/A,FALSE,"027-96";#N/A,#N/A,FALSE,"059-96";#N/A,#N/A,FALSE,"076-96";#N/A,#N/A,FALSE,"019-97";#N/A,#N/A,FALSE,"021-97";#N/A,#N/A,FALSE,"022-97";#N/A,#N/A,FALSE,"028-97"}</definedName>
    <definedName name="FDFS12">#REF!</definedName>
    <definedName name="FDFSDFFW">#N/A</definedName>
    <definedName name="fdg" hidden="1">{#N/A,#N/A,TRUE,"Serviços"}</definedName>
    <definedName name="FDP_0_1_aUrv" hidden="1">#REF!</definedName>
    <definedName name="FDP_10_1_aDrv" hidden="1">#REF!</definedName>
    <definedName name="FDP_107_1_aUrv" hidden="1">#REF!</definedName>
    <definedName name="FDP_11_1_aDrv" hidden="1">#REF!</definedName>
    <definedName name="FDP_111_1_aUrv" hidden="1">#REF!</definedName>
    <definedName name="FDP_112_1_aUrv" hidden="1">#REF!</definedName>
    <definedName name="FDP_113_1_aUrv" hidden="1">#REF!</definedName>
    <definedName name="FDP_114_1_aUrv" hidden="1">#REF!</definedName>
    <definedName name="FDP_115_1_aUrv" hidden="1">#REF!</definedName>
    <definedName name="FDP_12_1_aDrv" hidden="1">#REF!</definedName>
    <definedName name="FDP_126_1_aUrv" hidden="1">#REF!</definedName>
    <definedName name="FDP_127_1_aUrv" hidden="1">#REF!</definedName>
    <definedName name="FDP_128_1_aUrv" hidden="1">#REF!</definedName>
    <definedName name="FDP_129_1_aUrv" hidden="1">#REF!</definedName>
    <definedName name="FDP_13_1_aDrv" hidden="1">#REF!</definedName>
    <definedName name="FDP_131_1_aDrv" hidden="1">#REF!</definedName>
    <definedName name="FDP_134_1_aDrv" hidden="1">#REF!</definedName>
    <definedName name="FDP_135_1_aDrv" hidden="1">#REF!</definedName>
    <definedName name="FDP_137_1_aDdv" hidden="1">#REF!</definedName>
    <definedName name="FDP_139_1_aUrv" hidden="1">#REF!</definedName>
    <definedName name="FDP_14_1_aDrv" hidden="1">#REF!</definedName>
    <definedName name="FDP_140_1_aUrv" hidden="1">#REF!</definedName>
    <definedName name="FDP_141_1_aUrv" hidden="1">#REF!</definedName>
    <definedName name="FDP_143_1_aUrv" hidden="1">#REF!</definedName>
    <definedName name="FDP_144_1_aUrv" hidden="1">#REF!</definedName>
    <definedName name="FDP_15_1_aDrv" hidden="1">#REF!</definedName>
    <definedName name="FDP_16_1_aDrv" hidden="1">#REF!</definedName>
    <definedName name="FDP_17_1_aDrv" hidden="1">#REF!</definedName>
    <definedName name="FDP_18_1_aDrv" hidden="1">#REF!</definedName>
    <definedName name="FDP_19_1_aDrv" hidden="1">#REF!</definedName>
    <definedName name="FDP_20_1_aUrv" hidden="1">#REF!</definedName>
    <definedName name="FDP_21_1_aUrv" hidden="1">#REF!</definedName>
    <definedName name="FDP_22_1_aUrv" hidden="1">#REF!</definedName>
    <definedName name="FDP_23_1_aUrv" hidden="1">#REF!</definedName>
    <definedName name="FDP_24_1_aUrv" hidden="1">#REF!</definedName>
    <definedName name="FDP_25_1_aUrv" hidden="1">#REF!</definedName>
    <definedName name="FDP_26_1_aUrv" hidden="1">#REF!</definedName>
    <definedName name="FDP_27_1_aUrv" hidden="1">#REF!</definedName>
    <definedName name="FDP_28_1_aUrv" hidden="1">#REF!</definedName>
    <definedName name="FDP_280_1_aSrv" hidden="1">#REF!</definedName>
    <definedName name="FDP_281_1_aSrv" hidden="1">#REF!</definedName>
    <definedName name="FDP_282_1_aSrv" hidden="1">#REF!</definedName>
    <definedName name="FDP_283_1_aSrv" hidden="1">#REF!</definedName>
    <definedName name="FDP_29_1_aUrv" hidden="1">#REF!</definedName>
    <definedName name="FDP_30_1_aUrv" hidden="1">#REF!</definedName>
    <definedName name="FDP_31_1_aUrv" hidden="1">#REF!</definedName>
    <definedName name="FDP_32_1_aUrv" hidden="1">#REF!</definedName>
    <definedName name="FDP_33_1_aUrv" hidden="1">#REF!</definedName>
    <definedName name="FDP_34_1_aUrv" hidden="1">#REF!</definedName>
    <definedName name="FDP_35_1_aUrv" hidden="1">#REF!</definedName>
    <definedName name="FDP_36_1_aUrv" hidden="1">#REF!</definedName>
    <definedName name="FDP_37_1_aUrv" hidden="1">#REF!</definedName>
    <definedName name="FDP_38_1_aUrv" hidden="1">#REF!</definedName>
    <definedName name="FDP_39_1_aUrv" hidden="1">#REF!</definedName>
    <definedName name="FDP_41_1_aUrv" hidden="1">#REF!</definedName>
    <definedName name="FDP_42_1_aUrv" hidden="1">#REF!</definedName>
    <definedName name="FDP_43_1_aUrv" hidden="1">#REF!</definedName>
    <definedName name="FDP_44_1_aUrv" hidden="1">#REF!</definedName>
    <definedName name="FDP_45_1_aUrv" hidden="1">#REF!</definedName>
    <definedName name="FDP_46_1_aUrv" hidden="1">#REF!</definedName>
    <definedName name="FDP_47_1_aUrv" hidden="1">#REF!</definedName>
    <definedName name="FDP_48_1_aUrv" hidden="1">#REF!</definedName>
    <definedName name="FDP_49_1_aUrv" hidden="1">#REF!</definedName>
    <definedName name="FDP_50_1_aUrv" hidden="1">#REF!</definedName>
    <definedName name="FDP_51_1_aUrv" hidden="1">#REF!</definedName>
    <definedName name="FDP_52_1_aUrv" hidden="1">#REF!</definedName>
    <definedName name="FDP_53_1_aUrv" hidden="1">#REF!</definedName>
    <definedName name="FDP_53_1_rUrv" hidden="1">#REF!</definedName>
    <definedName name="FDP_54_1_aUrv" hidden="1">#REF!</definedName>
    <definedName name="FDP_55_1_aUrv" hidden="1">#REF!</definedName>
    <definedName name="FDP_8_1_aDrv" hidden="1">#REF!</definedName>
    <definedName name="FDP_9_1_aDrv" hidden="1">#REF!</definedName>
    <definedName name="FDS" localSheetId="8" hidden="1">{#N/A,#N/A,FALSE,"MO (2)"}</definedName>
    <definedName name="FDS">{#N/A,#N/A,FALSE,"MO (2)"}</definedName>
    <definedName name="fdsafe" localSheetId="2">#REF!</definedName>
    <definedName name="fdsafe" localSheetId="1">#REF!</definedName>
    <definedName name="fdsafe">#REF!</definedName>
    <definedName name="FE" localSheetId="2">#REF!</definedName>
    <definedName name="FE" localSheetId="1">#REF!</definedName>
    <definedName name="FE">#REF!</definedName>
    <definedName name="fer">#REF!</definedName>
    <definedName name="FERE">#N/A</definedName>
    <definedName name="fernanda" localSheetId="8" hidden="1">{#N/A,#N/A,FALSE,"GERAL";#N/A,#N/A,FALSE,"012-96";#N/A,#N/A,FALSE,"018-96";#N/A,#N/A,FALSE,"027-96";#N/A,#N/A,FALSE,"059-96";#N/A,#N/A,FALSE,"076-96";#N/A,#N/A,FALSE,"019-97";#N/A,#N/A,FALSE,"021-97";#N/A,#N/A,FALSE,"022-97";#N/A,#N/A,FALSE,"028-97"}</definedName>
    <definedName name="fernanda" hidden="1">{#N/A,#N/A,FALSE,"GERAL";#N/A,#N/A,FALSE,"012-96";#N/A,#N/A,FALSE,"018-96";#N/A,#N/A,FALSE,"027-96";#N/A,#N/A,FALSE,"059-96";#N/A,#N/A,FALSE,"076-96";#N/A,#N/A,FALSE,"019-97";#N/A,#N/A,FALSE,"021-97";#N/A,#N/A,FALSE,"022-97";#N/A,#N/A,FALSE,"028-97"}</definedName>
    <definedName name="fernando" localSheetId="2">#REF!</definedName>
    <definedName name="fernando" localSheetId="1">#REF!</definedName>
    <definedName name="fernando">#REF!</definedName>
    <definedName name="FEV00" localSheetId="8">#REF!</definedName>
    <definedName name="FEV00">#REF!</definedName>
    <definedName name="FEVA" localSheetId="2">#REF!</definedName>
    <definedName name="FEVA" localSheetId="1">#REF!</definedName>
    <definedName name="FEVA">#REF!</definedName>
    <definedName name="FF" localSheetId="2">#REF!</definedName>
    <definedName name="FF" localSheetId="1">#REF!</definedName>
    <definedName name="FF">#REF!</definedName>
    <definedName name="FFDSA" localSheetId="2">#REF!</definedName>
    <definedName name="FFDSA" localSheetId="1">#REF!</definedName>
    <definedName name="FFDSA">#REF!</definedName>
    <definedName name="fff" hidden="1">{#N/A,#N/A,FALSE,"QD_F1 Invest Detalhado";#N/A,#N/A,FALSE,"QD_F3 Invest_Comparado";#N/A,#N/A,FALSE,"QD_B Trafego";#N/A,#N/A,FALSE,"QD_D0 Custos Operacionais";#N/A,#N/A,FALSE,"QD_C Receita";#N/A,#N/A,FALSE,"QD_D Custos";#N/A,#N/A,FALSE,"QD_E Resultado";#N/A,#N/A,FALSE,"QD_G Fluxo Caixa"}</definedName>
    <definedName name="ffff">#REF!</definedName>
    <definedName name="fffff" localSheetId="12" hidden="1">{"'EI 060 02'!$A$1:$K$59"}</definedName>
    <definedName name="fffff" localSheetId="6" hidden="1">{"'EI 060 02'!$A$1:$K$59"}</definedName>
    <definedName name="fffff" localSheetId="8" hidden="1">{"'EI 060 02'!$A$1:$K$59"}</definedName>
    <definedName name="fffff" localSheetId="5" hidden="1">{"'EI 060 02'!$A$1:$K$59"}</definedName>
    <definedName name="fffff" localSheetId="2">{"'EI 060 02'!$A$1:$K$59"}</definedName>
    <definedName name="fffff" localSheetId="1">{"'EI 060 02'!$A$1:$K$59"}</definedName>
    <definedName name="fffff">{"'EI 060 02'!$A$1:$K$59"}</definedName>
    <definedName name="FFF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ffffff" hidden="1">{#N/A,#N/A,TRUE,"Serviços"}</definedName>
    <definedName name="fffffffffffff">#REF!</definedName>
    <definedName name="fffffffffffffff">#N/A</definedName>
    <definedName name="fffg">#N/A</definedName>
    <definedName name="FFTY" hidden="1">{#N/A,#N/A,FALSE,"GERAL";#N/A,#N/A,FALSE,"012-96";#N/A,#N/A,FALSE,"018-96";#N/A,#N/A,FALSE,"027-96";#N/A,#N/A,FALSE,"059-96";#N/A,#N/A,FALSE,"076-96";#N/A,#N/A,FALSE,"019-97";#N/A,#N/A,FALSE,"021-97";#N/A,#N/A,FALSE,"022-97";#N/A,#N/A,FALSE,"028-97"}</definedName>
    <definedName name="FFVGVBSDAFD">#N/A</definedName>
    <definedName name="ffw"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gdfgdfg">#REF!</definedName>
    <definedName name="fge">#REF!</definedName>
    <definedName name="fgff" localSheetId="12" hidden="1">{#N/A,#N/A,FALSE,"MO (2)"}</definedName>
    <definedName name="fgff" localSheetId="6" hidden="1">{#N/A,#N/A,FALSE,"MO (2)"}</definedName>
    <definedName name="fgff" localSheetId="8" hidden="1">{#N/A,#N/A,FALSE,"MO (2)"}</definedName>
    <definedName name="fgff" localSheetId="5" hidden="1">{#N/A,#N/A,FALSE,"MO (2)"}</definedName>
    <definedName name="fgff" localSheetId="2">{#N/A,#N/A,FALSE,"MO (2)"}</definedName>
    <definedName name="fgff" localSheetId="1">{#N/A,#N/A,FALSE,"MO (2)"}</definedName>
    <definedName name="fgff">{#N/A,#N/A,FALSE,"MO (2)"}</definedName>
    <definedName name="fgff_1" localSheetId="8" hidden="1">{#N/A,#N/A,FALSE,"MO (2)"}</definedName>
    <definedName name="fgff_1" hidden="1">{#N/A,#N/A,FALSE,"MO (2)"}</definedName>
    <definedName name="FGFG" localSheetId="2">#REF!</definedName>
    <definedName name="FGFG" localSheetId="1">#REF!</definedName>
    <definedName name="FGFG">#REF!</definedName>
    <definedName name="FGFGF" localSheetId="2">P.O.!Plan1</definedName>
    <definedName name="FGFGF" localSheetId="1">RESUMO!Plan1</definedName>
    <definedName name="FGFGF">P.O.!Plan1</definedName>
    <definedName name="FGFGF_10">#N/A</definedName>
    <definedName name="FGFGF_11">#N/A</definedName>
    <definedName name="FGFGF_12">#N/A</definedName>
    <definedName name="FGFGF_13">#N/A</definedName>
    <definedName name="FGFGF_14">#N/A</definedName>
    <definedName name="FGFGF_15">#N/A</definedName>
    <definedName name="FGFGF_16">#N/A</definedName>
    <definedName name="FGFGF_17">#N/A</definedName>
    <definedName name="FGFGF_18">#N/A</definedName>
    <definedName name="FGFGF_2">#N/A</definedName>
    <definedName name="FGFGF_5">#N/A</definedName>
    <definedName name="FGFGF_6">#N/A</definedName>
    <definedName name="FGFGF_7">#N/A</definedName>
    <definedName name="FGFGF_8">#N/A</definedName>
    <definedName name="FGFGF_9">#N/A</definedName>
    <definedName name="FGGG" localSheetId="2">[2]planilha!#REF!</definedName>
    <definedName name="FGGG" localSheetId="1">[2]planilha!#REF!</definedName>
    <definedName name="FGGG">[2]planilha!#REF!</definedName>
    <definedName name="fggggg" hidden="1">{#N/A,#N/A,FALSE,"CPV";#N/A,#N/A,FALSE,"Pareto";#N/A,#N/A,FALSE,"Gráficos"}</definedName>
    <definedName name="fgjfghj">#REF!</definedName>
    <definedName name="fhgfdhfd">#REF!</definedName>
    <definedName name="figura1">"Figura 1"</definedName>
    <definedName name="FILL" hidden="1">#REF!</definedName>
    <definedName name="filtragem" hidden="1">{#N/A,#N/A,FALSE,"GERAL";#N/A,#N/A,FALSE,"012-96";#N/A,#N/A,FALSE,"018-96";#N/A,#N/A,FALSE,"027-96";#N/A,#N/A,FALSE,"059-96";#N/A,#N/A,FALSE,"076-96";#N/A,#N/A,FALSE,"019-97";#N/A,#N/A,FALSE,"021-97";#N/A,#N/A,FALSE,"022-97";#N/A,#N/A,FALSE,"028-97"}</definedName>
    <definedName name="Filtrar_1000">#REF!</definedName>
    <definedName name="FIM">#REF!</definedName>
    <definedName name="FIM.TRECHO" localSheetId="8">#REF!</definedName>
    <definedName name="FIM.TRECHO">#REF!</definedName>
    <definedName name="FIM_48">#REF!</definedName>
    <definedName name="fi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ados">#N/A</definedName>
    <definedName name="FINAL">NA()</definedName>
    <definedName name="FINAL_CM" localSheetId="2">#REF!</definedName>
    <definedName name="FINAL_CM" localSheetId="1">#REF!</definedName>
    <definedName name="FINAL_CM">#REF!</definedName>
    <definedName name="FINAL_RCC" localSheetId="2">#REF!</definedName>
    <definedName name="FINAL_RCC" localSheetId="1">#REF!</definedName>
    <definedName name="FINAL_RCC">#REF!</definedName>
    <definedName name="FINAL_RM" localSheetId="2">#REF!</definedName>
    <definedName name="FINAL_RM" localSheetId="1">#REF!</definedName>
    <definedName name="FINAL_RM">#REF!</definedName>
    <definedName name="FINAL_RMA" localSheetId="2">#REF!</definedName>
    <definedName name="FINAL_RMA" localSheetId="1">#REF!</definedName>
    <definedName name="FINAL_RMA">#REF!</definedName>
    <definedName name="FINAL_RMEC" localSheetId="2">#REF!</definedName>
    <definedName name="FINAL_RMEC" localSheetId="1">#REF!</definedName>
    <definedName name="FINAL_RMEC">#REF!</definedName>
    <definedName name="Financ.Resum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RMA" localSheetId="2">#REF!</definedName>
    <definedName name="FIRMA" localSheetId="1">#REF!</definedName>
    <definedName name="FIRMA">#REF!</definedName>
    <definedName name="firma1" localSheetId="8">#REF!</definedName>
    <definedName name="firma1">#REF!</definedName>
    <definedName name="firma1_10">#REF!</definedName>
    <definedName name="firma1_12">#REF!</definedName>
    <definedName name="firma1_3">#REF!</definedName>
    <definedName name="firma1_4">#REF!</definedName>
    <definedName name="firma1_9">#REF!</definedName>
    <definedName name="firma2" localSheetId="8">#REF!</definedName>
    <definedName name="firma2" localSheetId="2">#REF!</definedName>
    <definedName name="firma2" localSheetId="1">#REF!</definedName>
    <definedName name="firma2">#REF!</definedName>
    <definedName name="firma2_10">#REF!</definedName>
    <definedName name="firma2_12">#REF!</definedName>
    <definedName name="firma2_3">#REF!</definedName>
    <definedName name="firma2_4">#REF!</definedName>
    <definedName name="firma2_9">#REF!</definedName>
    <definedName name="FISCAL">#REF!</definedName>
    <definedName name="Fisicos" localSheetId="8">#REF!</definedName>
    <definedName name="Fisicos">#REF!</definedName>
    <definedName name="FITOK" localSheetId="8" hidden="1">{#N/A,#N/A,TRUE,"Serviços"}</definedName>
    <definedName name="FITOK" hidden="1">{#N/A,#N/A,TRUE,"Serviços"}</definedName>
    <definedName name="fjjashfja" hidden="1">#REF!</definedName>
    <definedName name="fl._01">#REF!</definedName>
    <definedName name="flavio">#REF!</definedName>
    <definedName name="FLOT" hidden="1">{#N/A,#N/A,FALSE,"GERAL";#N/A,#N/A,FALSE,"012-96";#N/A,#N/A,FALSE,"018-96";#N/A,#N/A,FALSE,"027-96";#N/A,#N/A,FALSE,"059-96";#N/A,#N/A,FALSE,"076-96";#N/A,#N/A,FALSE,"019-97";#N/A,#N/A,FALSE,"021-97";#N/A,#N/A,FALSE,"022-97";#N/A,#N/A,FALSE,"028-97"}</definedName>
    <definedName name="FLOTAÇÃO" hidden="1">{#N/A,#N/A,FALSE,"GERAL";#N/A,#N/A,FALSE,"012-96";#N/A,#N/A,FALSE,"018-96";#N/A,#N/A,FALSE,"027-96";#N/A,#N/A,FALSE,"059-96";#N/A,#N/A,FALSE,"076-96";#N/A,#N/A,FALSE,"019-97";#N/A,#N/A,FALSE,"021-97";#N/A,#N/A,FALSE,"022-97";#N/A,#N/A,FALSE,"028-97"}</definedName>
    <definedName name="FLU" localSheetId="8">#REF!</definedName>
    <definedName name="FLU" localSheetId="2">#REF!</definedName>
    <definedName name="FLU" localSheetId="1">#REF!</definedName>
    <definedName name="FLU">#REF!</definedName>
    <definedName name="Fluência" localSheetId="8">#REF!</definedName>
    <definedName name="Fluência" localSheetId="2">#REF!</definedName>
    <definedName name="Fluência" localSheetId="1">#REF!</definedName>
    <definedName name="Fluência">#REF!</definedName>
    <definedName name="fluxo">#REF!</definedName>
    <definedName name="fluxo_10">#N/A</definedName>
    <definedName name="fluxo_11">#N/A</definedName>
    <definedName name="fluxo_12">#N/A</definedName>
    <definedName name="fluxo_13">#N/A</definedName>
    <definedName name="fluxo_14">#N/A</definedName>
    <definedName name="fluxo_15">#N/A</definedName>
    <definedName name="fluxo_16">#N/A</definedName>
    <definedName name="fluxo_17">#N/A</definedName>
    <definedName name="fluxo_18">#N/A</definedName>
    <definedName name="fluxo_5">#N/A</definedName>
    <definedName name="fluxo_6">#N/A</definedName>
    <definedName name="fluxo_7">#N/A</definedName>
    <definedName name="fluxo_8">#N/A</definedName>
    <definedName name="fluxo_9">#N/A</definedName>
    <definedName name="fluxoo">#REF!</definedName>
    <definedName name="FM" localSheetId="2">#REF!</definedName>
    <definedName name="FM" localSheetId="1">#REF!</definedName>
    <definedName name="FM">#REF!</definedName>
    <definedName name="FMMA">#REF!</definedName>
    <definedName name="FMTA">#REF!</definedName>
    <definedName name="FMW" localSheetId="2">#REF!</definedName>
    <definedName name="FMW" localSheetId="1">#REF!</definedName>
    <definedName name="FMW">#REF!</definedName>
    <definedName name="FMWA" localSheetId="2">#REF!</definedName>
    <definedName name="FMWA" localSheetId="1">#REF!</definedName>
    <definedName name="FMWA">#REF!</definedName>
    <definedName name="FO" localSheetId="8">#REF!</definedName>
    <definedName name="FO">#REF!</definedName>
    <definedName name="FOFO">#REF!</definedName>
    <definedName name="FOFO150">#REF!</definedName>
    <definedName name="FOFO200">#REF!</definedName>
    <definedName name="FOFO50">#REF!</definedName>
    <definedName name="FOFO75">#REF!</definedName>
    <definedName name="FOFO80">#REF!</definedName>
    <definedName name="FOG">#REF!</definedName>
    <definedName name="fol" hidden="1">{#N/A,#N/A,FALSE,"GERAL";#N/A,#N/A,FALSE,"012-96";#N/A,#N/A,FALSE,"018-96";#N/A,#N/A,FALSE,"027-96";#N/A,#N/A,FALSE,"059-96";#N/A,#N/A,FALSE,"076-96";#N/A,#N/A,FALSE,"019-97";#N/A,#N/A,FALSE,"021-97";#N/A,#N/A,FALSE,"022-97";#N/A,#N/A,FALSE,"028-97"}</definedName>
    <definedName name="FOLHA" localSheetId="8">#REF!</definedName>
    <definedName name="folha" localSheetId="2">#REF!</definedName>
    <definedName name="folha" localSheetId="1">#REF!</definedName>
    <definedName name="folha">#REF!</definedName>
    <definedName name="FOLHA01" localSheetId="12" hidden="1">{#N/A,#N/A,TRUE,"Serviços"}</definedName>
    <definedName name="FOLHA01" localSheetId="6" hidden="1">{#N/A,#N/A,TRUE,"Serviços"}</definedName>
    <definedName name="FOLHA01" localSheetId="8" hidden="1">{#N/A,#N/A,TRUE,"Serviços"}</definedName>
    <definedName name="FOLHA01" localSheetId="5" hidden="1">{#N/A,#N/A,TRUE,"Serviços"}</definedName>
    <definedName name="FOLHA01" localSheetId="2">{#N/A,#N/A,TRUE,"Serviços"}</definedName>
    <definedName name="FOLHA01" localSheetId="1">{#N/A,#N/A,TRUE,"Serviços"}</definedName>
    <definedName name="FOLHA01">{#N/A,#N/A,TRUE,"Serviços"}</definedName>
    <definedName name="FOLHA011" localSheetId="12" hidden="1">{#N/A,#N/A,TRUE,"Serviços"}</definedName>
    <definedName name="FOLHA011" localSheetId="6" hidden="1">{#N/A,#N/A,TRUE,"Serviços"}</definedName>
    <definedName name="FOLHA011" localSheetId="8" hidden="1">{#N/A,#N/A,TRUE,"Serviços"}</definedName>
    <definedName name="FOLHA011" localSheetId="5" hidden="1">{#N/A,#N/A,TRUE,"Serviços"}</definedName>
    <definedName name="FOLHA011" localSheetId="2">{#N/A,#N/A,TRUE,"Serviços"}</definedName>
    <definedName name="FOLHA011" localSheetId="1">{#N/A,#N/A,TRUE,"Serviços"}</definedName>
    <definedName name="FOLHA011">{#N/A,#N/A,TRUE,"Serviços"}</definedName>
    <definedName name="folha1" localSheetId="12" hidden="1">{#N/A,#N/A,TRUE,"Serviços"}</definedName>
    <definedName name="folha1" localSheetId="6" hidden="1">{#N/A,#N/A,TRUE,"Serviços"}</definedName>
    <definedName name="folha1" localSheetId="8" hidden="1">{#N/A,#N/A,TRUE,"Serviços"}</definedName>
    <definedName name="folha1" localSheetId="5" hidden="1">{#N/A,#N/A,TRUE,"Serviços"}</definedName>
    <definedName name="folha1" localSheetId="2">{#N/A,#N/A,TRUE,"Serviços"}</definedName>
    <definedName name="folha1" localSheetId="1">{#N/A,#N/A,TRUE,"Serviços"}</definedName>
    <definedName name="folha1">{#N/A,#N/A,TRUE,"Serviços"}</definedName>
    <definedName name="folha11" localSheetId="12" hidden="1">{#N/A,#N/A,TRUE,"Serviços"}</definedName>
    <definedName name="folha11" localSheetId="6" hidden="1">{#N/A,#N/A,TRUE,"Serviços"}</definedName>
    <definedName name="folha11" localSheetId="8" hidden="1">{#N/A,#N/A,TRUE,"Serviços"}</definedName>
    <definedName name="folha11" localSheetId="5" hidden="1">{#N/A,#N/A,TRUE,"Serviços"}</definedName>
    <definedName name="folha11" localSheetId="2">{#N/A,#N/A,TRUE,"Serviços"}</definedName>
    <definedName name="folha11" localSheetId="1">{#N/A,#N/A,TRUE,"Serviços"}</definedName>
    <definedName name="folha11">{#N/A,#N/A,TRUE,"Serviços"}</definedName>
    <definedName name="Folha2">#REF!</definedName>
    <definedName name="Folha4">#REF!</definedName>
    <definedName name="Fonte" localSheetId="8">#REF!</definedName>
    <definedName name="Fonte">#REF!</definedName>
    <definedName name="FOOR" localSheetId="12" hidden="1">{#N/A,#N/A,FALSE,"Plan1"}</definedName>
    <definedName name="FOOR" localSheetId="6" hidden="1">{#N/A,#N/A,FALSE,"Plan1"}</definedName>
    <definedName name="FOOR" localSheetId="8" hidden="1">{#N/A,#N/A,FALSE,"Plan1"}</definedName>
    <definedName name="FOOR" localSheetId="5" hidden="1">{#N/A,#N/A,FALSE,"Plan1"}</definedName>
    <definedName name="FOOR" localSheetId="2">{#N/A,#N/A,FALSE,"Plan1"}</definedName>
    <definedName name="FOOR" localSheetId="1">{#N/A,#N/A,FALSE,"Plan1"}</definedName>
    <definedName name="FOOR">{#N/A,#N/A,FALSE,"Plan1"}</definedName>
    <definedName name="FORMA">#REF!</definedName>
    <definedName name="FORMA_MAD_BRANCA">#REF!</definedName>
    <definedName name="FORMAMAN">#REF!</definedName>
    <definedName name="FORMAMANALT">#REF!</definedName>
    <definedName name="FORMULÁRIO" localSheetId="12" hidden="1">{#N/A,#N/A,FALSE,"Plan1"}</definedName>
    <definedName name="FORMULÁRIO" localSheetId="6" hidden="1">{#N/A,#N/A,FALSE,"Plan1"}</definedName>
    <definedName name="FORMULÁRIO" localSheetId="8" hidden="1">{#N/A,#N/A,FALSE,"Plan1"}</definedName>
    <definedName name="FORMULÁRIO" localSheetId="5" hidden="1">{#N/A,#N/A,FALSE,"Plan1"}</definedName>
    <definedName name="FORMULÁRIO" localSheetId="2">{#N/A,#N/A,FALSE,"Plan1"}</definedName>
    <definedName name="FORMULÁRIO" localSheetId="1">{#N/A,#N/A,FALSE,"Plan1"}</definedName>
    <definedName name="FORMULÁRIO">{#N/A,#N/A,FALSE,"Plan1"}</definedName>
    <definedName name="formulas">#REF!,#REF!,#REF!,#REF!,#REF!,#REF!,#REF!,#REF!,#REF!,#REF!,#REF!,#REF!,#REF!,#REF!,#REF!,#REF!,#REF!,#REF!,#REF!,#REF!</definedName>
    <definedName name="FORNEC_CAP20" localSheetId="8">#REF!</definedName>
    <definedName name="FORNEC_CAP20">#REF!</definedName>
    <definedName name="FORNEC_CAP20_10">#REF!</definedName>
    <definedName name="FORNEC_CAP20_12">#REF!</definedName>
    <definedName name="FORNEC_CAP20_9">#REF!</definedName>
    <definedName name="FORNEC_CM30" localSheetId="8">#REF!</definedName>
    <definedName name="FORNEC_CM30">#REF!</definedName>
    <definedName name="FORNEC_CM30_10">#REF!</definedName>
    <definedName name="FORNEC_CM30_12">#REF!</definedName>
    <definedName name="FORNEC_CM30_9">#REF!</definedName>
    <definedName name="FORNECEDORES" localSheetId="2">#REF!</definedName>
    <definedName name="FORNECEDORES" localSheetId="1">#REF!</definedName>
    <definedName name="FORNECEDORES">#REF!</definedName>
    <definedName name="FORRO" localSheetId="12" hidden="1">{#N/A,#N/A,FALSE,"Plan1"}</definedName>
    <definedName name="FORRO" localSheetId="6" hidden="1">{#N/A,#N/A,FALSE,"Plan1"}</definedName>
    <definedName name="FORRO" localSheetId="8" hidden="1">{#N/A,#N/A,FALSE,"Plan1"}</definedName>
    <definedName name="FORRO" localSheetId="5" hidden="1">{#N/A,#N/A,FALSE,"Plan1"}</definedName>
    <definedName name="FORRO" localSheetId="2">{#N/A,#N/A,FALSE,"Plan1"}</definedName>
    <definedName name="FORRO" localSheetId="1">{#N/A,#N/A,FALSE,"Plan1"}</definedName>
    <definedName name="FORRO">{#N/A,#N/A,FALSE,"Plan1"}</definedName>
    <definedName name="forte">{#NAME?}</definedName>
    <definedName name="Fot" localSheetId="12" hidden="1">{"'EI 060 02'!$A$1:$K$59"}</definedName>
    <definedName name="Fot" localSheetId="6" hidden="1">{"'EI 060 02'!$A$1:$K$59"}</definedName>
    <definedName name="Fot" localSheetId="8" hidden="1">{"'EI 060 02'!$A$1:$K$59"}</definedName>
    <definedName name="Fot" localSheetId="5" hidden="1">{"'EI 060 02'!$A$1:$K$59"}</definedName>
    <definedName name="Fot" localSheetId="2">{"'EI 060 02'!$A$1:$K$59"}</definedName>
    <definedName name="Fot" localSheetId="1">{"'EI 060 02'!$A$1:$K$59"}</definedName>
    <definedName name="Fot">{"'EI 060 02'!$A$1:$K$59"}</definedName>
    <definedName name="fqfqfq">#REF!</definedName>
    <definedName name="fqfqfwf">#REF!</definedName>
    <definedName name="fqqfgvg">#REF!</definedName>
    <definedName name="fqwffreq">#REF!</definedName>
    <definedName name="fr" localSheetId="8">'Mapa+Binômio'!FC3A</definedName>
    <definedName name="fr" localSheetId="2">[9]!fr</definedName>
    <definedName name="fr" localSheetId="1">[9]!fr</definedName>
    <definedName name="fr">[9]!fr</definedName>
    <definedName name="FRANCISCO" localSheetId="2">P.O.!Plan1</definedName>
    <definedName name="FRANCISCO" localSheetId="1">RESUMO!Plan1</definedName>
    <definedName name="FRANCISCO">P.O.!Plan1</definedName>
    <definedName name="FRD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re" localSheetId="8">'Mapa+Binômio'!fr</definedName>
    <definedName name="FRE" localSheetId="2">#REF!</definedName>
    <definedName name="FRE" localSheetId="1">#REF!</definedName>
    <definedName name="FRE">#REF!</definedName>
    <definedName name="FREADVAL" localSheetId="8">#REF!</definedName>
    <definedName name="FREADVAL">#REF!</definedName>
    <definedName name="FREFIX" localSheetId="8">#REF!</definedName>
    <definedName name="FREFIX">#REF!</definedName>
    <definedName name="FREPES" localSheetId="8">#REF!</definedName>
    <definedName name="FREPES">#REF!</definedName>
    <definedName name="FRESA">#REF!</definedName>
    <definedName name="FRESAC">#REF!</definedName>
    <definedName name="FRESAD">#REF!</definedName>
    <definedName name="FRESADESC">#REF!</definedName>
    <definedName name="Fresagem">#N/A</definedName>
    <definedName name="Fresagem01" localSheetId="12" hidden="1">{#N/A,#N/A,TRUE,"Serviços"}</definedName>
    <definedName name="Fresagem01" localSheetId="6" hidden="1">{#N/A,#N/A,TRUE,"Serviços"}</definedName>
    <definedName name="Fresagem01" localSheetId="8" hidden="1">{#N/A,#N/A,TRUE,"Serviços"}</definedName>
    <definedName name="Fresagem01" localSheetId="5" hidden="1">{#N/A,#N/A,TRUE,"Serviços"}</definedName>
    <definedName name="Fresagem01" localSheetId="2">{#N/A,#N/A,TRUE,"Serviços"}</definedName>
    <definedName name="Fresagem01" localSheetId="1">{#N/A,#N/A,TRUE,"Serviços"}</definedName>
    <definedName name="Fresagem01">{#N/A,#N/A,TRUE,"Serviços"}</definedName>
    <definedName name="Fresagem011" localSheetId="12" hidden="1">{#N/A,#N/A,TRUE,"Serviços"}</definedName>
    <definedName name="Fresagem011" localSheetId="6" hidden="1">{#N/A,#N/A,TRUE,"Serviços"}</definedName>
    <definedName name="Fresagem011" localSheetId="8" hidden="1">{#N/A,#N/A,TRUE,"Serviços"}</definedName>
    <definedName name="Fresagem011" localSheetId="5" hidden="1">{#N/A,#N/A,TRUE,"Serviços"}</definedName>
    <definedName name="Fresagem011" localSheetId="2">{#N/A,#N/A,TRUE,"Serviços"}</definedName>
    <definedName name="Fresagem011" localSheetId="1">{#N/A,#N/A,TRUE,"Serviços"}</definedName>
    <definedName name="Fresagem011">{#N/A,#N/A,TRUE,"Serviços"}</definedName>
    <definedName name="fresfg"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resh5">#REF!</definedName>
    <definedName name="FRETE">[9]!FRETE</definedName>
    <definedName name="FRR" localSheetId="12" hidden="1">{#N/A,#N/A,FALSE,"Plan1"}</definedName>
    <definedName name="FRR" localSheetId="6" hidden="1">{#N/A,#N/A,FALSE,"Plan1"}</definedName>
    <definedName name="FRR" localSheetId="8" hidden="1">{#N/A,#N/A,FALSE,"Plan1"}</definedName>
    <definedName name="FRR" localSheetId="5" hidden="1">{#N/A,#N/A,FALSE,"Plan1"}</definedName>
    <definedName name="FRR" localSheetId="2">{#N/A,#N/A,FALSE,"Plan1"}</definedName>
    <definedName name="FRR" localSheetId="1">{#N/A,#N/A,FALSE,"Plan1"}</definedName>
    <definedName name="FRR">{#N/A,#N/A,FALSE,"Plan1"}</definedName>
    <definedName name="FS" localSheetId="8">#REF!</definedName>
    <definedName name="FS" localSheetId="2">#REF!</definedName>
    <definedName name="FS" localSheetId="1">#REF!</definedName>
    <definedName name="FS">#REF!</definedName>
    <definedName name="FS_1" localSheetId="8">#REF!</definedName>
    <definedName name="FS_1">#REF!</definedName>
    <definedName name="FS_Adir" localSheetId="8">OFFSET(#REF!,0,COLUMN(#REF!)-1,COUNTA(#REF!),1)</definedName>
    <definedName name="FS_Adir">OFFSET(#REF!,0,COLUMN(#REF!)-1,COUNTA(#REF!),1)</definedName>
    <definedName name="FS_Aesq" localSheetId="8">OFFSET(#REF!,0,COLUMN(#REF!)-1,COUNTA(#REF!),1)</definedName>
    <definedName name="FS_Aesq">OFFSET(#REF!,0,COLUMN(#REF!)-1,COUNTA(#REF!),1)</definedName>
    <definedName name="FS3_3dir" localSheetId="8">OFFSET(#REF!,0,MATCH(#REF!,#REF!,0)+1,COUNTA(#REF!),1)</definedName>
    <definedName name="FS3_3dir">OFFSET(#REF!,0,MATCH(#REF!,#REF!,0)+1,COUNTA(#REF!),1)</definedName>
    <definedName name="FS3_3esq" localSheetId="8">OFFSET(#REF!,0,MATCH(#REF!,#REF!,0)-1,COUNTA(#REF!),1)</definedName>
    <definedName name="FS3_3esq">OFFSET(#REF!,0,MATCH(#REF!,#REF!,0)-1,COUNTA(#REF!),1)</definedName>
    <definedName name="FS3_pista" localSheetId="8">OFFSET(#REF!,0,MATCH(#REF!,#REF!,0),COUNTA(#REF!),1)</definedName>
    <definedName name="FS3_pista">OFFSET(#REF!,0,MATCH(#REF!,#REF!,0),COUNTA(#REF!),1)</definedName>
    <definedName name="FS4_3dir" localSheetId="8">OFFSET(#REF!,0,MATCH(#REF!,#REF!,0)+1,COUNTA(#REF!),1)</definedName>
    <definedName name="FS4_3dir">OFFSET(#REF!,0,MATCH(#REF!,#REF!,0)+1,COUNTA(#REF!),1)</definedName>
    <definedName name="FS4_3esq" localSheetId="8">OFFSET(#REF!,0,MATCH(#REF!,#REF!,0)-1,COUNTA(#REF!),1)</definedName>
    <definedName name="FS4_3esq">OFFSET(#REF!,0,MATCH(#REF!,#REF!,0)-1,COUNTA(#REF!),1)</definedName>
    <definedName name="FS4_pista" localSheetId="8">OFFSET(#REF!,0,MATCH(#REF!,#REF!,0),COUNTA(#REF!),1)</definedName>
    <definedName name="FS4_pista">OFFSET(#REF!,0,MATCH(#REF!,#REF!,0),COUNTA(#REF!),1)</definedName>
    <definedName name="FS5_3dir" localSheetId="8">OFFSET(#REF!,0,MATCH(#REF!,#REF!,0)+1,COUNTA(#REF!),1)</definedName>
    <definedName name="FS5_3dir">OFFSET(#REF!,0,MATCH(#REF!,#REF!,0)+1,COUNTA(#REF!),1)</definedName>
    <definedName name="FS5_3esq" localSheetId="8">OFFSET(#REF!,0,MATCH(#REF!,#REF!,0)-1,COUNTA(#REF!),1)</definedName>
    <definedName name="FS5_3esq">OFFSET(#REF!,0,MATCH(#REF!,#REF!,0)-1,COUNTA(#REF!),1)</definedName>
    <definedName name="FS5_pista" localSheetId="8">OFFSET(#REF!,0,MATCH(#REF!,#REF!,0),COUNTA(#REF!),1)</definedName>
    <definedName name="FS5_pista">OFFSET(#REF!,0,MATCH(#REF!,#REF!,0),COUNTA(#REF!),1)</definedName>
    <definedName name="FS6_3dir" localSheetId="8">OFFSET(#REF!,0,MATCH(#REF!,#REF!,0)+1,COUNTA(#REF!),1)</definedName>
    <definedName name="FS6_3dir">OFFSET(#REF!,0,MATCH(#REF!,#REF!,0)+1,COUNTA(#REF!),1)</definedName>
    <definedName name="FS6_3esq" localSheetId="8">OFFSET(#REF!,0,MATCH(#REF!,#REF!,0)-1,COUNTA(#REF!),1)</definedName>
    <definedName name="FS6_3esq">OFFSET(#REF!,0,MATCH(#REF!,#REF!,0)-1,COUNTA(#REF!),1)</definedName>
    <definedName name="FS6_pista" localSheetId="8">OFFSET(#REF!,0,MATCH(#REF!,#REF!,0),COUNTA(#REF!),1)</definedName>
    <definedName name="FS6_pista">OFFSET(#REF!,0,MATCH(#REF!,#REF!,0),COUNTA(#REF!),1)</definedName>
    <definedName name="FSADFD">#N/A</definedName>
    <definedName name="fse" localSheetId="8">#REF!</definedName>
    <definedName name="fse">#REF!</definedName>
    <definedName name="fsn" localSheetId="8">#REF!</definedName>
    <definedName name="fsn">#REF!</definedName>
    <definedName name="fuel" localSheetId="8">#REF!</definedName>
    <definedName name="fuel" localSheetId="2">#REF!</definedName>
    <definedName name="fuel" localSheetId="1">#REF!</definedName>
    <definedName name="fuel">#REF!</definedName>
    <definedName name="fuel_1" localSheetId="8">#REF!</definedName>
    <definedName name="fuel_1">#REF!</definedName>
    <definedName name="FUFUFUFUFUFUFF" localSheetId="8">#REF!</definedName>
    <definedName name="FUFUFUFUFUFUFF">#REF!</definedName>
    <definedName name="FUNCAO">NA()</definedName>
    <definedName name="Função" localSheetId="2">#REF!</definedName>
    <definedName name="Função" localSheetId="1">#REF!</definedName>
    <definedName name="Função">#REF!</definedName>
    <definedName name="FUNCAO_1">NA()</definedName>
    <definedName name="FUNCAO_3">NA()</definedName>
    <definedName name="FUNCAO_TITULOS">NA()</definedName>
    <definedName name="FVVVFE" hidden="1">{"PARTE1",#N/A,FALSE,"Plan1"}</definedName>
    <definedName name="FWEFW">#REF!</definedName>
    <definedName name="fwqdqe">#REF!</definedName>
    <definedName name="fwregwrgfd">#N/A</definedName>
    <definedName name="G" localSheetId="8">#REF!</definedName>
    <definedName name="G">#REF!</definedName>
    <definedName name="g_2.04" localSheetId="8">#REF!</definedName>
    <definedName name="g_2.04">#REF!</definedName>
    <definedName name="G_2.05" localSheetId="8">#REF!</definedName>
    <definedName name="G_2.05">#REF!</definedName>
    <definedName name="G_2.06" localSheetId="8">#REF!</definedName>
    <definedName name="G_2.06">#REF!</definedName>
    <definedName name="G_2.07" localSheetId="8">#REF!</definedName>
    <definedName name="G_2.07">#REF!</definedName>
    <definedName name="G_2.08" localSheetId="8">#REF!</definedName>
    <definedName name="G_2.08">#REF!</definedName>
    <definedName name="G_2.09" localSheetId="8">#REF!</definedName>
    <definedName name="G_2.09">#REF!</definedName>
    <definedName name="G_2.10" localSheetId="8">#REF!</definedName>
    <definedName name="G_2.10">#REF!</definedName>
    <definedName name="G_2.11" localSheetId="8">#REF!</definedName>
    <definedName name="G_2.11">#REF!</definedName>
    <definedName name="G_2.12" localSheetId="8">#REF!</definedName>
    <definedName name="G_2.12">#REF!</definedName>
    <definedName name="G_2.13" localSheetId="8">#REF!</definedName>
    <definedName name="G_2.13">#REF!</definedName>
    <definedName name="G_2.14" localSheetId="8">#REF!</definedName>
    <definedName name="G_2.14">#REF!</definedName>
    <definedName name="galo" hidden="1">{#N/A,#N/A,FALSE,"GERAL";#N/A,#N/A,FALSE,"012-96";#N/A,#N/A,FALSE,"018-96";#N/A,#N/A,FALSE,"027-96";#N/A,#N/A,FALSE,"059-96";#N/A,#N/A,FALSE,"076-96";#N/A,#N/A,FALSE,"019-97";#N/A,#N/A,FALSE,"021-97";#N/A,#N/A,FALSE,"022-97";#N/A,#N/A,FALSE,"028-97"}</definedName>
    <definedName name="Galvanized_cable_tray__complete_of__special_pieces__elbows__crosses__Tees__etc.__and_fixing_elements___brackets__supports__etc.__Metallic_supports_from_roof__wall_or_metallic_structure_included" localSheetId="8">#REF!</definedName>
    <definedName name="Galvanized_cable_tray__complete_of__special_pieces__elbows__crosses__Tees__etc.__and_fixing_elements___brackets__supports__etc.__Metallic_supports_from_roof__wall_or_metallic_structure_included">#REF!</definedName>
    <definedName name="GANGUE">#REF!</definedName>
    <definedName name="GARDACORPO">#REF!</definedName>
    <definedName name="gas" localSheetId="8">#REF!</definedName>
    <definedName name="gas" localSheetId="2">#REF!</definedName>
    <definedName name="gas" localSheetId="1">#REF!</definedName>
    <definedName name="gas">#REF!</definedName>
    <definedName name="gas_1" localSheetId="8">#REF!</definedName>
    <definedName name="gas_1">#REF!</definedName>
    <definedName name="GAS_CARBONICO_6KG">#REF!</definedName>
    <definedName name="GASO">#REF!</definedName>
    <definedName name="GASOL">#N/A</definedName>
    <definedName name="GASOL_1" localSheetId="8">#REF!</definedName>
    <definedName name="GASOL_1">#REF!</definedName>
    <definedName name="GASOLINA">#REF!</definedName>
    <definedName name="GAST">#REF!</definedName>
    <definedName name="GASTALHO">#REF!</definedName>
    <definedName name="Gastos_Marajó">#N/A</definedName>
    <definedName name="gbegg">#REF!</definedName>
    <definedName name="GC">#REF!</definedName>
    <definedName name="GE" localSheetId="2">#REF!</definedName>
    <definedName name="GE" localSheetId="1">#REF!</definedName>
    <definedName name="GE">#REF!</definedName>
    <definedName name="geggg">#REF!</definedName>
    <definedName name="Generos_alimentícios" localSheetId="2">#REF!</definedName>
    <definedName name="Generos_alimentícios" localSheetId="1">#REF!</definedName>
    <definedName name="Generos_alimentícios">#REF!</definedName>
    <definedName name="Generos_alimentícios_2">#N/A</definedName>
    <definedName name="GEOVANI" localSheetId="8">#REF!</definedName>
    <definedName name="GEOVANI">#REF!</definedName>
    <definedName name="GEOVANI_25" localSheetId="8">#REF!</definedName>
    <definedName name="GEOVANI_25">#REF!</definedName>
    <definedName name="GEOVANI2" localSheetId="8">#REF!</definedName>
    <definedName name="GEOVANI2">#REF!</definedName>
    <definedName name="GEOVANI2_25" localSheetId="8">#REF!</definedName>
    <definedName name="GEOVANI2_25">#REF!</definedName>
    <definedName name="Ger_Tecnico">#REF!</definedName>
    <definedName name="Geral" localSheetId="2">#REF!</definedName>
    <definedName name="Geral" localSheetId="1">#REF!</definedName>
    <definedName name="GERAL">[2]planilha!#REF!</definedName>
    <definedName name="Gerente" localSheetId="8">#REF!</definedName>
    <definedName name="Gerente">#REF!</definedName>
    <definedName name="GESSO">#REF!</definedName>
    <definedName name="GF">#REF!</definedName>
    <definedName name="GFAGF">#N/A</definedName>
    <definedName name="gfdg">#REF!</definedName>
    <definedName name="gfdgdfhgdh">#REF!</definedName>
    <definedName name="gfdgfgs">#N/A</definedName>
    <definedName name="gfgfgfg" localSheetId="8" hidden="1">{#N/A,#N/A,FALSE,"MO (2)"}</definedName>
    <definedName name="gfgfgfg" hidden="1">{#N/A,#N/A,FALSE,"MO (2)"}</definedName>
    <definedName name="gg" hidden="1">{#N/A,#N/A,FALSE,"GERAL";#N/A,#N/A,FALSE,"012-96";#N/A,#N/A,FALSE,"018-96";#N/A,#N/A,FALSE,"027-96";#N/A,#N/A,FALSE,"059-96";#N/A,#N/A,FALSE,"076-96";#N/A,#N/A,FALSE,"019-97";#N/A,#N/A,FALSE,"021-97";#N/A,#N/A,FALSE,"022-97";#N/A,#N/A,FALSE,"028-97"}</definedName>
    <definedName name="GGDGDG" localSheetId="2">P.O.!Plan1</definedName>
    <definedName name="GGDGDG" localSheetId="1">RESUMO!Plan1</definedName>
    <definedName name="GGDGDG">P.O.!Plan1</definedName>
    <definedName name="GG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GG">#REF!</definedName>
    <definedName name="GGG_10">#N/A</definedName>
    <definedName name="GGG_11">#N/A</definedName>
    <definedName name="GGG_12">#N/A</definedName>
    <definedName name="GGG_13">#N/A</definedName>
    <definedName name="GGG_14">#N/A</definedName>
    <definedName name="GGG_15">#N/A</definedName>
    <definedName name="GGG_16">#N/A</definedName>
    <definedName name="GGG_17">#N/A</definedName>
    <definedName name="GGG_18">#N/A</definedName>
    <definedName name="GGG_5">#N/A</definedName>
    <definedName name="GGG_6">#N/A</definedName>
    <definedName name="GGG_7">#N/A</definedName>
    <definedName name="GGG_8">#N/A</definedName>
    <definedName name="GGG_9">#N/A</definedName>
    <definedName name="GGGG">#REF!</definedName>
    <definedName name="ggggggggghklhelkakc">#REF!</definedName>
    <definedName name="GGR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H">#REF!</definedName>
    <definedName name="ghg">#REF!</definedName>
    <definedName name="ghghgh" localSheetId="8" hidden="1">{#N/A,#N/A,FALSE,"MO (2)"}</definedName>
    <definedName name="ghghgh" hidden="1">{#N/A,#N/A,FALSE,"MO (2)"}</definedName>
    <definedName name="GHGHHH">#N/A</definedName>
    <definedName name="ghi">#REF!</definedName>
    <definedName name="GHJ" localSheetId="8">#REF!</definedName>
    <definedName name="GHJ">#REF!</definedName>
    <definedName name="GI">#REF!</definedName>
    <definedName name="gil">#REF!</definedName>
    <definedName name="giu6lkjhlij">#N/A</definedName>
    <definedName name="GJ" hidden="1">{#N/A,#N/A,FALSE,"GERAL";#N/A,#N/A,FALSE,"012-96";#N/A,#N/A,FALSE,"018-96";#N/A,#N/A,FALSE,"027-96";#N/A,#N/A,FALSE,"059-96";#N/A,#N/A,FALSE,"076-96";#N/A,#N/A,FALSE,"019-97";#N/A,#N/A,FALSE,"021-97";#N/A,#N/A,FALSE,"022-97";#N/A,#N/A,FALSE,"028-97"}</definedName>
    <definedName name="gjgh" localSheetId="8" hidden="1">{#N/A,#N/A,FALSE,"GERAL";#N/A,#N/A,FALSE,"012-96";#N/A,#N/A,FALSE,"018-96";#N/A,#N/A,FALSE,"027-96";#N/A,#N/A,FALSE,"059-96";#N/A,#N/A,FALSE,"076-96";#N/A,#N/A,FALSE,"019-97";#N/A,#N/A,FALSE,"021-97";#N/A,#N/A,FALSE,"022-97";#N/A,#N/A,FALSE,"028-97"}</definedName>
    <definedName name="gjgh" hidden="1">{#N/A,#N/A,FALSE,"GERAL";#N/A,#N/A,FALSE,"012-96";#N/A,#N/A,FALSE,"018-96";#N/A,#N/A,FALSE,"027-96";#N/A,#N/A,FALSE,"059-96";#N/A,#N/A,FALSE,"076-96";#N/A,#N/A,FALSE,"019-97";#N/A,#N/A,FALSE,"021-97";#N/A,#N/A,FALSE,"022-97";#N/A,#N/A,FALSE,"028-97"}</definedName>
    <definedName name="GJK" hidden="1">{#N/A,#N/A,FALSE,"GERAL";#N/A,#N/A,FALSE,"012-96";#N/A,#N/A,FALSE,"018-96";#N/A,#N/A,FALSE,"027-96";#N/A,#N/A,FALSE,"059-96";#N/A,#N/A,FALSE,"076-96";#N/A,#N/A,FALSE,"019-97";#N/A,#N/A,FALSE,"021-97";#N/A,#N/A,FALSE,"022-97";#N/A,#N/A,FALSE,"028-97"}</definedName>
    <definedName name="gjutrrew">#REF!</definedName>
    <definedName name="global">#REF!</definedName>
    <definedName name="GP" localSheetId="2">#REF!</definedName>
    <definedName name="GP" localSheetId="1">#REF!</definedName>
    <definedName name="GP">#REF!</definedName>
    <definedName name="GRADUADA" localSheetId="8">#REF!</definedName>
    <definedName name="GRADUADA" localSheetId="2">#REF!</definedName>
    <definedName name="GRADUADA" localSheetId="1">#REF!</definedName>
    <definedName name="GRADUADA">#REF!</definedName>
    <definedName name="graf">#REF!</definedName>
    <definedName name="graf_10">#N/A</definedName>
    <definedName name="graf_11">#N/A</definedName>
    <definedName name="graf_12">#N/A</definedName>
    <definedName name="graf_13">#N/A</definedName>
    <definedName name="graf_14">#N/A</definedName>
    <definedName name="graf_15">#N/A</definedName>
    <definedName name="graf_16">#N/A</definedName>
    <definedName name="graf_17">#N/A</definedName>
    <definedName name="graf_18">#N/A</definedName>
    <definedName name="graf_5">#N/A</definedName>
    <definedName name="graf_6">#N/A</definedName>
    <definedName name="graf_7">#N/A</definedName>
    <definedName name="graf_8">#N/A</definedName>
    <definedName name="graf_9">#N/A</definedName>
    <definedName name="graff">#REF!</definedName>
    <definedName name="Gráfico">#REF!</definedName>
    <definedName name="GRAMA">#REF!</definedName>
    <definedName name="GRAMADA">#REF!</definedName>
    <definedName name="GRAMAREPLANTIO">#REF!</definedName>
    <definedName name="GRANITO_AMENDOA">#REF!</definedName>
    <definedName name="GRANITO_CINZA_CORUMBA">#REF!</definedName>
    <definedName name="grav" hidden="1">{#N/A,#N/A,FALSE,"GERAL";#N/A,#N/A,FALSE,"012-96";#N/A,#N/A,FALSE,"018-96";#N/A,#N/A,FALSE,"027-96";#N/A,#N/A,FALSE,"059-96";#N/A,#N/A,FALSE,"076-96";#N/A,#N/A,FALSE,"019-97";#N/A,#N/A,FALSE,"021-97";#N/A,#N/A,FALSE,"022-97";#N/A,#N/A,FALSE,"028-97"}</definedName>
    <definedName name="_xlnm.Recorder" localSheetId="8">#REF!</definedName>
    <definedName name="_xlnm.Recorder">#REF!</definedName>
    <definedName name="grhr" hidden="1">{#N/A,#N/A,TRUE,"Serviços"}</definedName>
    <definedName name="GRONAGRAMA100C">#REF!</definedName>
    <definedName name="GrpAcct1" hidden="1">"5611"</definedName>
    <definedName name="GrpAcct2" hidden="1">"5612"</definedName>
    <definedName name="GrpLevel" hidden="1">2</definedName>
    <definedName name="grx">#REF!</definedName>
    <definedName name="gsdgs" localSheetId="2">P.O.!Plan1</definedName>
    <definedName name="gsdgs" localSheetId="1">RESUMO!Plan1</definedName>
    <definedName name="gsdgs">P.O.!Plan1</definedName>
    <definedName name="gsdgs_10">#N/A</definedName>
    <definedName name="gsdgs_11">#N/A</definedName>
    <definedName name="gsdgs_12">#N/A</definedName>
    <definedName name="gsdgs_13">#N/A</definedName>
    <definedName name="gsdgs_14">#N/A</definedName>
    <definedName name="gsdgs_15">#N/A</definedName>
    <definedName name="gsdgs_16">#N/A</definedName>
    <definedName name="gsdgs_17">#N/A</definedName>
    <definedName name="gsdgs_18">#N/A</definedName>
    <definedName name="gsdgs_2">#N/A</definedName>
    <definedName name="gsdgs_5">#N/A</definedName>
    <definedName name="gsdgs_6">#N/A</definedName>
    <definedName name="gsdgs_7">#N/A</definedName>
    <definedName name="gsdgs_8">#N/A</definedName>
    <definedName name="gsdgs_9">#N/A</definedName>
    <definedName name="gsffgs">#REF!</definedName>
    <definedName name="gsgg">#REF!</definedName>
    <definedName name="gsggg">#REF!</definedName>
    <definedName name="gt">#REF!</definedName>
    <definedName name="GTRVGBTRC">#N/A</definedName>
    <definedName name="gtryfj" localSheetId="12" hidden="1">{#N/A,#N/A,TRUE,"Serviços"}</definedName>
    <definedName name="gtryfj" localSheetId="6" hidden="1">{#N/A,#N/A,TRUE,"Serviços"}</definedName>
    <definedName name="gtryfj" localSheetId="8" hidden="1">{#N/A,#N/A,TRUE,"Serviços"}</definedName>
    <definedName name="gtryfj" localSheetId="5" hidden="1">{#N/A,#N/A,TRUE,"Serviços"}</definedName>
    <definedName name="gtryfj" localSheetId="2">{#N/A,#N/A,TRUE,"Serviços"}</definedName>
    <definedName name="gtryfj" localSheetId="1">{#N/A,#N/A,TRUE,"Serviços"}</definedName>
    <definedName name="gtryfj">{#N/A,#N/A,TRUE,"Serviços"}</definedName>
    <definedName name="gtryfjj" localSheetId="12" hidden="1">{#N/A,#N/A,TRUE,"Serviços"}</definedName>
    <definedName name="gtryfjj" localSheetId="6" hidden="1">{#N/A,#N/A,TRUE,"Serviços"}</definedName>
    <definedName name="gtryfjj" localSheetId="8" hidden="1">{#N/A,#N/A,TRUE,"Serviços"}</definedName>
    <definedName name="gtryfjj" localSheetId="5" hidden="1">{#N/A,#N/A,TRUE,"Serviços"}</definedName>
    <definedName name="gtryfjj" localSheetId="2">{#N/A,#N/A,TRUE,"Serviços"}</definedName>
    <definedName name="gtryfjj" localSheetId="1">{#N/A,#N/A,TRUE,"Serviços"}</definedName>
    <definedName name="gtryfjj">{#N/A,#N/A,TRUE,"Serviços"}</definedName>
    <definedName name="GUA">#REF!</definedName>
    <definedName name="GUEDES">#REF!</definedName>
    <definedName name="guh">#REF!</definedName>
    <definedName name="GUI" hidden="1">{#N/A,#N/A,FALSE,"GERAL";#N/A,#N/A,FALSE,"012-96";#N/A,#N/A,FALSE,"018-96";#N/A,#N/A,FALSE,"027-96";#N/A,#N/A,FALSE,"059-96";#N/A,#N/A,FALSE,"076-96";#N/A,#N/A,FALSE,"019-97";#N/A,#N/A,FALSE,"021-97";#N/A,#N/A,FALSE,"022-97";#N/A,#N/A,FALSE,"028-97"}</definedName>
    <definedName name="Guia">"Figura 1"</definedName>
    <definedName name="Guias" localSheetId="8">#REF!</definedName>
    <definedName name="Guias">#REF!</definedName>
    <definedName name="GUSTAVO">{"total","SUM(total)","YNNNN",FALSE}</definedName>
    <definedName name="gv" hidden="1">{"Pèrdues i Guanys analític.Català",#N/A,FALSE,"Català";"Pèrdues i G. analític.castellà",#N/A,FALSE,"Castellà"}</definedName>
    <definedName name="gvwgvw">#REF!</definedName>
    <definedName name="gwfgtrq">#REF!</definedName>
    <definedName name="gwgg3">#REF!</definedName>
    <definedName name="gwgwgg">#REF!</definedName>
    <definedName name="GWSGWETH" hidden="1">#REF!</definedName>
    <definedName name="gwwgwg">#REF!</definedName>
    <definedName name="h" hidden="1">"AS2DocumentBrowse"</definedName>
    <definedName name="H1112118" localSheetId="2">#REF!</definedName>
    <definedName name="H1112118" localSheetId="1">#REF!</definedName>
    <definedName name="H1112118">#REF!</definedName>
    <definedName name="h4c">#REF!</definedName>
    <definedName name="h5c">#REF!</definedName>
    <definedName name="h6c">#REF!</definedName>
    <definedName name="h7c">#REF!</definedName>
    <definedName name="h8c">#REF!</definedName>
    <definedName name="h9c">#REF!</definedName>
    <definedName name="HA" hidden="1">{"Pèrdues i Guanys analític.Català",#N/A,FALSE,"Català";"Pèrdues i G. analític.castellà",#N/A,FALSE,"Castellà"}</definedName>
    <definedName name="há" localSheetId="8">#REF!</definedName>
    <definedName name="há">#REF!</definedName>
    <definedName name="HCamBasc5m">#REF!</definedName>
    <definedName name="hdsfavxc">#REF!</definedName>
    <definedName name="HEADDAYA3">#REF!,#REF!,#REF!,#REF!,#REF!,#REF!,#REF!,#REF!,#REF!,#REF!,#REF!,#REF!,#REF!</definedName>
    <definedName name="HEADDAYA4">#REF!,#REF!,#REF!,#REF!,#REF!,#REF!,#REF!,#REF!,#REF!,#REF!,#REF!,#REF!,#REF!,#REF!,#REF!,#REF!,#REF!</definedName>
    <definedName name="HEADWEEKA3">#REF!,#REF!,#REF!,#REF!,#REF!,#REF!,#REF!,#REF!,#REF!,#REF!,#REF!,#REF!</definedName>
    <definedName name="HEADWEEKA4">#REF!,#REF!,#REF!,#REF!,#REF!,#REF!,#REF!,#REF!,#REF!,#REF!,#REF!,#REF!</definedName>
    <definedName name="HELLO" localSheetId="8">#REF!</definedName>
    <definedName name="HELLO">#REF!</definedName>
    <definedName name="HENC" localSheetId="2">#REF!</definedName>
    <definedName name="HENC" localSheetId="1">#REF!</definedName>
    <definedName name="HENC">#REF!</definedName>
    <definedName name="HEncTurma">#REF!</definedName>
    <definedName name="HENRIQUE" localSheetId="2">P.O.!Plan1</definedName>
    <definedName name="HENRIQUE" localSheetId="1">RESUMO!Plan1</definedName>
    <definedName name="HENRIQUE">P.O.!Plan1</definedName>
    <definedName name="HER" localSheetId="2">P.O.!Plan1</definedName>
    <definedName name="HER" localSheetId="1">RESUMO!Plan1</definedName>
    <definedName name="HER">P.O.!Plan1</definedName>
    <definedName name="HG" hidden="1">#REF!</definedName>
    <definedName name="HGGF" localSheetId="2">P.O.!Plan1</definedName>
    <definedName name="HGGF" localSheetId="1">RESUMO!Plan1</definedName>
    <definedName name="HGGF">P.O.!Plan1</definedName>
    <definedName name="hghg">#REF!</definedName>
    <definedName name="hghgh">#REF!</definedName>
    <definedName name="HGRET" localSheetId="8" hidden="1">{"'RR'!$A$2:$E$81"}</definedName>
    <definedName name="HGRET" hidden="1">{"'RR'!$A$2:$E$81"}</definedName>
    <definedName name="HGuindauto">#REF!</definedName>
    <definedName name="HH" localSheetId="8">#REF!</definedName>
    <definedName name="hh">#REF!</definedName>
    <definedName name="HHDESELE" localSheetId="8">#REF!</definedName>
    <definedName name="HHDESELE">#REF!</definedName>
    <definedName name="HHDESMEC" localSheetId="8">#REF!</definedName>
    <definedName name="HHDESMEC">#REF!</definedName>
    <definedName name="HHENGELE" localSheetId="8">#REF!</definedName>
    <definedName name="HHENGELE">#REF!</definedName>
    <definedName name="HHENGMEC" localSheetId="8">#REF!</definedName>
    <definedName name="HHENGMEC">#REF!</definedName>
    <definedName name="hhhh" hidden="1">{#N/A,#N/A,FALSE,"IR E CS 1997";#N/A,#N/A,FALSE,"PR ND";#N/A,#N/A,FALSE,"8191";#N/A,#N/A,FALSE,"8383";#N/A,#N/A,FALSE,"MP 1024";#N/A,#N/A,FALSE,"AD_EX_97";#N/A,#N/A,FALSE,"BD 97"}</definedName>
    <definedName name="hhhhh" localSheetId="8" hidden="1">{#N/A,#N/A,FALSE,"MO (2)"}</definedName>
    <definedName name="hhhhh" hidden="1">{#N/A,#N/A,FALSE,"MO (2)"}</definedName>
    <definedName name="hhhhhhh">#REF!</definedName>
    <definedName name="HHMONELE" localSheetId="8">#REF!</definedName>
    <definedName name="HHMONELE">#REF!</definedName>
    <definedName name="HHMONMEC" localSheetId="8">#REF!</definedName>
    <definedName name="HHMONMEC">#REF!</definedName>
    <definedName name="HHPROELE" localSheetId="8">#REF!</definedName>
    <definedName name="HHPROELE">#REF!</definedName>
    <definedName name="HHPROMEC" localSheetId="8">#REF!</definedName>
    <definedName name="HHPROMEC">#REF!</definedName>
    <definedName name="hi" localSheetId="8">#REF!</definedName>
    <definedName name="hi" localSheetId="2">#REF!</definedName>
    <definedName name="hi" localSheetId="1">#REF!</definedName>
    <definedName name="hi">#REF!</definedName>
    <definedName name="hi_10" localSheetId="8">#REF!</definedName>
    <definedName name="hi_10">#N/A</definedName>
    <definedName name="hi_11">#N/A</definedName>
    <definedName name="hi_12">#N/A</definedName>
    <definedName name="hi_13">#N/A</definedName>
    <definedName name="hi_14">#N/A</definedName>
    <definedName name="hi_15">#N/A</definedName>
    <definedName name="hi_16">#N/A</definedName>
    <definedName name="hi_17">#N/A</definedName>
    <definedName name="hi_18">#N/A</definedName>
    <definedName name="hi_2">#N/A</definedName>
    <definedName name="hi_24">#REF!</definedName>
    <definedName name="hi_25" localSheetId="8">#REF!</definedName>
    <definedName name="hi_25">#REF!</definedName>
    <definedName name="hi_26">#REF!</definedName>
    <definedName name="hi_27" localSheetId="8">#REF!</definedName>
    <definedName name="hi_27">#REF!</definedName>
    <definedName name="hi_29" localSheetId="8">#REF!</definedName>
    <definedName name="hi_29">#REF!</definedName>
    <definedName name="hi_3" localSheetId="2">#REF!</definedName>
    <definedName name="hi_3" localSheetId="1">#REF!</definedName>
    <definedName name="hi_3">#REF!</definedName>
    <definedName name="hi_4" localSheetId="2">#REF!</definedName>
    <definedName name="hi_4" localSheetId="1">#REF!</definedName>
    <definedName name="hi_4">#REF!</definedName>
    <definedName name="hi_5" localSheetId="2">#REF!</definedName>
    <definedName name="hi_5" localSheetId="1">#REF!</definedName>
    <definedName name="hi_5">#REF!</definedName>
    <definedName name="hi_6">#N/A</definedName>
    <definedName name="hi_7">#N/A</definedName>
    <definedName name="hi_8">#N/A</definedName>
    <definedName name="hi_9" localSheetId="8">#REF!</definedName>
    <definedName name="hi_9">#N/A</definedName>
    <definedName name="hii" localSheetId="2">#REF!</definedName>
    <definedName name="hii" localSheetId="1">#REF!</definedName>
    <definedName name="hii">#REF!</definedName>
    <definedName name="HistogramaSep">#REF!</definedName>
    <definedName name="HJ">#REF!</definedName>
    <definedName name="HJ_10">#N/A</definedName>
    <definedName name="HJ_12">#NAME?</definedName>
    <definedName name="HJ_3">NA()</definedName>
    <definedName name="HJ_9">NA()</definedName>
    <definedName name="HJHB" localSheetId="2">#REF!</definedName>
    <definedName name="HJHB" localSheetId="1">#REF!</definedName>
    <definedName name="HJHB">#REF!</definedName>
    <definedName name="hjhjhjhju" localSheetId="8" hidden="1">{#N/A,#N/A,FALSE,"MO (2)"}</definedName>
    <definedName name="hjhjhjhju" hidden="1">{#N/A,#N/A,FALSE,"MO (2)"}</definedName>
    <definedName name="hmngj">#N/A</definedName>
    <definedName name="HMOTO" localSheetId="2">#REF!</definedName>
    <definedName name="HMOTO" localSheetId="1">#REF!</definedName>
    <definedName name="HMOTO">#REF!</definedName>
    <definedName name="hn.ExtDb" hidden="1">FALSE</definedName>
    <definedName name="hn.ModelType" hidden="1">"DEAL"</definedName>
    <definedName name="hn.ModelVersion" hidden="1">1</definedName>
    <definedName name="hn.NoUpload" hidden="1">0</definedName>
    <definedName name="hn.RolledForward" hidden="1">FALSE</definedName>
    <definedName name="hola">#REF!</definedName>
    <definedName name="HOM.7314" localSheetId="2">P.O.!Plan1</definedName>
    <definedName name="HOM.7314" localSheetId="1">RESUMO!Plan1</definedName>
    <definedName name="HOM.7314">P.O.!Plan1</definedName>
    <definedName name="hora" localSheetId="8">#REF!</definedName>
    <definedName name="hora" localSheetId="2">#REF!</definedName>
    <definedName name="hora" localSheetId="1">#REF!</definedName>
    <definedName name="hora">#REF!</definedName>
    <definedName name="hora_1" localSheetId="8">#REF!</definedName>
    <definedName name="hora_1">#REF!</definedName>
    <definedName name="horaam" localSheetId="2">#REF!</definedName>
    <definedName name="horaam" localSheetId="1">#REF!</definedName>
    <definedName name="horaam">#REF!</definedName>
    <definedName name="horaenc" localSheetId="2">#REF!</definedName>
    <definedName name="horaenc" localSheetId="1">#REF!</definedName>
    <definedName name="horaenc">#REF!</definedName>
    <definedName name="HORAMÁQUINA">#REF!</definedName>
    <definedName name="horaseven" localSheetId="2">#REF!</definedName>
    <definedName name="horaseven" localSheetId="1">#REF!</definedName>
    <definedName name="horaseven">#REF!</definedName>
    <definedName name="HP" localSheetId="8">#REF!</definedName>
    <definedName name="HP" localSheetId="2">#REF!</definedName>
    <definedName name="HP" localSheetId="1">#REF!</definedName>
    <definedName name="HP">#REF!</definedName>
    <definedName name="HP.1" localSheetId="8">#REF!</definedName>
    <definedName name="HP.1" localSheetId="2">#REF!</definedName>
    <definedName name="HP.1" localSheetId="1">#REF!</definedName>
    <definedName name="HP.1">#REF!</definedName>
    <definedName name="hrdb" localSheetId="2">P.O.!Plan1</definedName>
    <definedName name="hrdb" localSheetId="1">RESUMO!Plan1</definedName>
    <definedName name="hrdb">P.O.!Plan1</definedName>
    <definedName name="HRetro">#REF!</definedName>
    <definedName name="hrf" localSheetId="8">'Mapa+Binômio'!hora</definedName>
    <definedName name="hrf" localSheetId="2">[9]!hrf</definedName>
    <definedName name="hrf" localSheetId="1">[9]!hrf</definedName>
    <definedName name="hrf">[9]!hrf</definedName>
    <definedName name="HSDFHD" localSheetId="2">P.O.!Plan1</definedName>
    <definedName name="HSDFHD" localSheetId="1">RESUMO!Plan1</definedName>
    <definedName name="HSDFHD">P.O.!Plan1</definedName>
    <definedName name="hsdjsg" localSheetId="2">#REF!</definedName>
    <definedName name="hsdjsg" localSheetId="1">#REF!</definedName>
    <definedName name="hsdjsg">#REF!</definedName>
    <definedName name="HSERV" localSheetId="2">#REF!</definedName>
    <definedName name="HSERV" localSheetId="1">#REF!</definedName>
    <definedName name="HSERV">#REF!</definedName>
    <definedName name="HServente">#REF!</definedName>
    <definedName name="htm" localSheetId="8" hidden="1">{"'Plan1 (2)'!$A$5:$F$63"}</definedName>
    <definedName name="htm" hidden="1">{"'Plan1 (2)'!$A$5:$F$63"}</definedName>
    <definedName name="HTML" hidden="1">{"'PXR_6500'!$A$1:$I$124"}</definedName>
    <definedName name="HTML_CodePage">1252</definedName>
    <definedName name="HTML_Control" localSheetId="12" hidden="1">{"'Plan1 (2)'!$A$5:$F$63"}</definedName>
    <definedName name="HTML_Control" localSheetId="6" hidden="1">{"'EI 060 02'!$A$1:$K$59"}</definedName>
    <definedName name="HTML_Control" localSheetId="8" hidden="1">{"'EI 060 02'!$A$1:$K$59"}</definedName>
    <definedName name="HTML_Control" localSheetId="5" hidden="1">{"'EI 060 02'!$A$1:$K$59"}</definedName>
    <definedName name="HTML_Control" localSheetId="2">{"'1'!$A$2:$G$13"}</definedName>
    <definedName name="HTML_Control" localSheetId="1">{"'1'!$A$2:$G$13"}</definedName>
    <definedName name="HTML_Control">{"'EI 060 02'!$A$1:$K$59"}</definedName>
    <definedName name="HTML_Description">""</definedName>
    <definedName name="HTML_Email" localSheetId="2">"marcos@highway.com.br"</definedName>
    <definedName name="HTML_Email" localSheetId="1">"marcos@highway.com.br"</definedName>
    <definedName name="HTML_Email">""</definedName>
    <definedName name="HTML_Header" localSheetId="12" hidden="1">"Plan1 (2)"</definedName>
    <definedName name="HTML_Header" localSheetId="2">"1"</definedName>
    <definedName name="HTML_Header" localSheetId="1">"1"</definedName>
    <definedName name="HTML_Header">"EI 060 02"</definedName>
    <definedName name="HTML_LastUpdate" localSheetId="12" hidden="1">"04/03/1999"</definedName>
    <definedName name="HTML_LastUpdate" localSheetId="2">"15/08/97"</definedName>
    <definedName name="HTML_LastUpdate" localSheetId="1">"15/08/97"</definedName>
    <definedName name="HTML_LastUpdate">"05/05/03"</definedName>
    <definedName name="HTML_LineAfter" localSheetId="2">TRUE()</definedName>
    <definedName name="HTML_LineAfter" localSheetId="1">TRUE()</definedName>
    <definedName name="HTML_LineAfter">FALSE()</definedName>
    <definedName name="HTML_LineBefore" localSheetId="2">TRUE()</definedName>
    <definedName name="HTML_LineBefore" localSheetId="1">TRUE()</definedName>
    <definedName name="HTML_LineBefore">FALSE()</definedName>
    <definedName name="HTML_Name" localSheetId="12" hidden="1">"Ana Tereza"</definedName>
    <definedName name="HTML_Name" localSheetId="2">"PCRJ-SMO-CGC"</definedName>
    <definedName name="HTML_Name" localSheetId="1">"PCRJ-SMO-CGC"</definedName>
    <definedName name="HTML_Name">"Keyloir"</definedName>
    <definedName name="HTML_OBDlg2">TRUE()</definedName>
    <definedName name="HTML_OBDlg4">TRUE()</definedName>
    <definedName name="HTML_OS">0</definedName>
    <definedName name="HTML_PathFile" localSheetId="12" hidden="1">"V:\Operacao de Maquinas\INTERDIÇÕES NA VP\MeuHTML.htm"</definedName>
    <definedName name="HTML_PathFile" localSheetId="2">"C:\0marcos\MeuHTML.htm"</definedName>
    <definedName name="HTML_PathFile" localSheetId="1">"C:\0marcos\MeuHTML.htm"</definedName>
    <definedName name="HTML_PathFile">"C:\Meus documentos\EI 060-02.htm"</definedName>
    <definedName name="HTML_PathFileMac" hidden="1">"Macintosh HD:HomePageStuff:New_Home_Page:datafile:histret.html"</definedName>
    <definedName name="HTML_Title" localSheetId="12" hidden="1">"TabLoc"</definedName>
    <definedName name="HTML_Title" localSheetId="2">"factoring"</definedName>
    <definedName name="HTML_Title" localSheetId="1">"factoring"</definedName>
    <definedName name="HTML_Title">"EI 060-02 Relatório"</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upu." hidden="1">{#N/A,#N/A,TRUE,"Serviços"}</definedName>
    <definedName name="HY" localSheetId="2">#REF!</definedName>
    <definedName name="HY" localSheetId="1">#REF!</definedName>
    <definedName name="HY">P.O.!Plan1</definedName>
    <definedName name="HY_10">#N/A</definedName>
    <definedName name="HY_11">#N/A</definedName>
    <definedName name="HY_12">#N/A</definedName>
    <definedName name="HY_13">#N/A</definedName>
    <definedName name="HY_14">#N/A</definedName>
    <definedName name="HY_15">#N/A</definedName>
    <definedName name="HY_16">#N/A</definedName>
    <definedName name="HY_17">#N/A</definedName>
    <definedName name="HY_18">#N/A</definedName>
    <definedName name="HY_2">#N/A</definedName>
    <definedName name="HY_5">#N/A</definedName>
    <definedName name="HY_6">#N/A</definedName>
    <definedName name="HY_7">#N/A</definedName>
    <definedName name="HY_8">#N/A</definedName>
    <definedName name="HY_9">#N/A</definedName>
    <definedName name="i" localSheetId="8" hidden="1">{#N/A,#N/A,FALSE,"MO (2)"}</definedName>
    <definedName name="I" localSheetId="2">#REF!</definedName>
    <definedName name="I" localSheetId="1">#REF!</definedName>
    <definedName name="I">#REF!</definedName>
    <definedName name="I_10">#N/A</definedName>
    <definedName name="I_11">#N/A</definedName>
    <definedName name="I_12">#N/A</definedName>
    <definedName name="I_13">#N/A</definedName>
    <definedName name="I_14">#N/A</definedName>
    <definedName name="I_15">#N/A</definedName>
    <definedName name="I_16">#N/A</definedName>
    <definedName name="I_17">#N/A</definedName>
    <definedName name="I_18">#N/A</definedName>
    <definedName name="I_2">#N/A</definedName>
    <definedName name="I_2_17">#REF!</definedName>
    <definedName name="I_2_21">#REF!</definedName>
    <definedName name="I_21">#REF!</definedName>
    <definedName name="I_3">#REF!</definedName>
    <definedName name="I_3_17">#REF!</definedName>
    <definedName name="I_3_21">#REF!</definedName>
    <definedName name="I_4">#REF!</definedName>
    <definedName name="I_4_17">#REF!</definedName>
    <definedName name="I_4_21">#REF!</definedName>
    <definedName name="I_5">#N/A</definedName>
    <definedName name="I_6">#N/A</definedName>
    <definedName name="I_7">#N/A</definedName>
    <definedName name="I_8">#N/A</definedName>
    <definedName name="I_9">#N/A</definedName>
    <definedName name="I_DRE">#REF!</definedName>
    <definedName name="I_DRE_02">#REF!</definedName>
    <definedName name="I_MB">#REF!</definedName>
    <definedName name="I_MB_02">#REF!</definedName>
    <definedName name="I_PAV">#REF!</definedName>
    <definedName name="I_PAV_02">#REF!</definedName>
    <definedName name="I_TER">#REF!</definedName>
    <definedName name="I_TER_02">#REF!</definedName>
    <definedName name="IA">NA()</definedName>
    <definedName name="içhiç" hidden="1">{#N/A,#N/A,TRUE,"Serviços"}</definedName>
    <definedName name="ID_serviço" localSheetId="8">OFFSET(#REF!,0,0,COUNTA(#REF!),1)</definedName>
    <definedName name="ID_serviço">OFFSET(#REF!,0,0,COUNTA(#REF!),1)</definedName>
    <definedName name="IE_001">#N/A</definedName>
    <definedName name="IE_001_1" localSheetId="8">#REF!</definedName>
    <definedName name="IE_001_1">#REF!</definedName>
    <definedName name="IE_006">#N/A</definedName>
    <definedName name="IE_006_1" localSheetId="8">#REF!</definedName>
    <definedName name="IE_006_1">#REF!</definedName>
    <definedName name="IE_007">#N/A</definedName>
    <definedName name="IE_007_1" localSheetId="8">#REF!</definedName>
    <definedName name="IE_007_1">#REF!</definedName>
    <definedName name="IE_009">#N/A</definedName>
    <definedName name="IE_009_1" localSheetId="8">#REF!</definedName>
    <definedName name="IE_009_1">#REF!</definedName>
    <definedName name="IE_013">#N/A</definedName>
    <definedName name="IE_013_1" localSheetId="8">#REF!</definedName>
    <definedName name="IE_013_1">#REF!</definedName>
    <definedName name="IE_016">#N/A</definedName>
    <definedName name="IE_016_1" localSheetId="8">#REF!</definedName>
    <definedName name="IE_016_1">#REF!</definedName>
    <definedName name="IE_101">#N/A</definedName>
    <definedName name="IE_101_1" localSheetId="8">#REF!</definedName>
    <definedName name="IE_101_1">#REF!</definedName>
    <definedName name="IE_105">#N/A</definedName>
    <definedName name="IE_105_1" localSheetId="8">#REF!</definedName>
    <definedName name="IE_105_1">#REF!</definedName>
    <definedName name="IE_107">#N/A</definedName>
    <definedName name="IE_107_1" localSheetId="8">#REF!</definedName>
    <definedName name="IE_107_1">#REF!</definedName>
    <definedName name="IE_110">#N/A</definedName>
    <definedName name="IE_110_1" localSheetId="8">#REF!</definedName>
    <definedName name="IE_110_1">#REF!</definedName>
    <definedName name="IE_111">#N/A</definedName>
    <definedName name="IE_111_1" localSheetId="8">#REF!</definedName>
    <definedName name="IE_111_1">#REF!</definedName>
    <definedName name="IE_112">#N/A</definedName>
    <definedName name="IE_112_1" localSheetId="8">#REF!</definedName>
    <definedName name="IE_112_1">#REF!</definedName>
    <definedName name="IE_113">#N/A</definedName>
    <definedName name="IE_113_1" localSheetId="8">#REF!</definedName>
    <definedName name="IE_113_1">#REF!</definedName>
    <definedName name="IE_116">#N/A</definedName>
    <definedName name="IE_116_1" localSheetId="8">#REF!</definedName>
    <definedName name="IE_116_1">#REF!</definedName>
    <definedName name="IE_118">#N/A</definedName>
    <definedName name="IE_118_1" localSheetId="8">#REF!</definedName>
    <definedName name="IE_118_1">#REF!</definedName>
    <definedName name="IE_119">#N/A</definedName>
    <definedName name="IE_119_1" localSheetId="8">#REF!</definedName>
    <definedName name="IE_119_1">#REF!</definedName>
    <definedName name="IE_122">#N/A</definedName>
    <definedName name="IE_122_1" localSheetId="8">#REF!</definedName>
    <definedName name="IE_122_1">#REF!</definedName>
    <definedName name="IE_123">#N/A</definedName>
    <definedName name="IE_123_1" localSheetId="8">#REF!</definedName>
    <definedName name="IE_123_1">#REF!</definedName>
    <definedName name="IE_208">#N/A</definedName>
    <definedName name="IE_208_1" localSheetId="8">#REF!</definedName>
    <definedName name="IE_208_1">#REF!</definedName>
    <definedName name="IE_209">#N/A</definedName>
    <definedName name="IE_209_1" localSheetId="8">#REF!</definedName>
    <definedName name="IE_209_1">#REF!</definedName>
    <definedName name="IE_302">#N/A</definedName>
    <definedName name="IE_302_1" localSheetId="8">#REF!</definedName>
    <definedName name="IE_302_1">#REF!</definedName>
    <definedName name="IE_304">#N/A</definedName>
    <definedName name="IE_304_1" localSheetId="8">#REF!</definedName>
    <definedName name="IE_304_1">#REF!</definedName>
    <definedName name="IE_306">#N/A</definedName>
    <definedName name="IE_306_1" localSheetId="8">#REF!</definedName>
    <definedName name="IE_306_1">#REF!</definedName>
    <definedName name="IE_343">#N/A</definedName>
    <definedName name="IE_343_1" localSheetId="8">#REF!</definedName>
    <definedName name="IE_343_1">#REF!</definedName>
    <definedName name="IE_400">#N/A</definedName>
    <definedName name="IE_400_1" localSheetId="8">#REF!</definedName>
    <definedName name="IE_400_1">#REF!</definedName>
    <definedName name="IE_402">#N/A</definedName>
    <definedName name="IE_402_1" localSheetId="8">#REF!</definedName>
    <definedName name="IE_402_1">#REF!</definedName>
    <definedName name="IE_406">#N/A</definedName>
    <definedName name="IE_406_1" localSheetId="8">#REF!</definedName>
    <definedName name="IE_406_1">#REF!</definedName>
    <definedName name="IE_408">#N/A</definedName>
    <definedName name="IE_408_1" localSheetId="8">#REF!</definedName>
    <definedName name="IE_408_1">#REF!</definedName>
    <definedName name="IE_410">#N/A</definedName>
    <definedName name="IE_410_1" localSheetId="8">#REF!</definedName>
    <definedName name="IE_410_1">#REF!</definedName>
    <definedName name="IE_416">#N/A</definedName>
    <definedName name="IE_416_1" localSheetId="8">#REF!</definedName>
    <definedName name="IE_416_1">#REF!</definedName>
    <definedName name="IE_502">#N/A</definedName>
    <definedName name="IE_502_1" localSheetId="8">#REF!</definedName>
    <definedName name="IE_502_1">#REF!</definedName>
    <definedName name="IE_507">#N/A</definedName>
    <definedName name="IE_507_1" localSheetId="8">#REF!</definedName>
    <definedName name="IE_507_1">#REF!</definedName>
    <definedName name="IE_508">#N/A</definedName>
    <definedName name="IE_508_1" localSheetId="8">#REF!</definedName>
    <definedName name="IE_508_1">#REF!</definedName>
    <definedName name="IE_509">#N/A</definedName>
    <definedName name="IE_509_1" localSheetId="8">#REF!</definedName>
    <definedName name="IE_509_1">#REF!</definedName>
    <definedName name="IE_601">#N/A</definedName>
    <definedName name="IE_601_1" localSheetId="8">#REF!</definedName>
    <definedName name="IE_601_1">#REF!</definedName>
    <definedName name="IE_602">#N/A</definedName>
    <definedName name="IE_602_1" localSheetId="8">#REF!</definedName>
    <definedName name="IE_602_1">#REF!</definedName>
    <definedName name="IE_904">#N/A</definedName>
    <definedName name="IE_904_1" localSheetId="8">#REF!</definedName>
    <definedName name="IE_904_1">#REF!</definedName>
    <definedName name="IE_906">#N/A</definedName>
    <definedName name="IE_906_1" localSheetId="8">#REF!</definedName>
    <definedName name="IE_906_1">#REF!</definedName>
    <definedName name="IE_914">#N/A</definedName>
    <definedName name="IE_914_1" localSheetId="8">#REF!</definedName>
    <definedName name="IE_914_1">#REF!</definedName>
    <definedName name="IE_922">#N/A</definedName>
    <definedName name="IE_922_1" localSheetId="8">#REF!</definedName>
    <definedName name="IE_922_1">#REF!</definedName>
    <definedName name="ifg" hidden="1">{#N/A,#N/A,FALSE,"QD_F1 Invest Detalhado";#N/A,#N/A,FALSE,"QD_F3 Invest_Comparado";#N/A,#N/A,FALSE,"QD_B Trafego";#N/A,#N/A,FALSE,"QD_D0 Custos Operacionais";#N/A,#N/A,FALSE,"QD_C Receita";#N/A,#N/A,FALSE,"QD_D Custos";#N/A,#N/A,FALSE,"QD_E Resultado";#N/A,#N/A,FALSE,"QD_G Fluxo Caixa"}</definedName>
    <definedName name="IGOL_2">#REF!</definedName>
    <definedName name="IGOLFLEX">#REF!</definedName>
    <definedName name="ihip">[0]!ihip</definedName>
    <definedName name="II">#REF!</definedName>
    <definedName name="III">#REF!</definedName>
    <definedName name="IJFLUYF" hidden="1">#REF!</definedName>
    <definedName name="ilçuil" hidden="1">{#N/A,#N/A,TRUE,"Serviços"}</definedName>
    <definedName name="IM" localSheetId="8">#REF!</definedName>
    <definedName name="IM" localSheetId="2">#REF!</definedName>
    <definedName name="IM" localSheetId="1">#REF!</definedName>
    <definedName name="IM">#REF!</definedName>
    <definedName name="IM_2">#N/A</definedName>
    <definedName name="IM_25" localSheetId="8">#REF!</definedName>
    <definedName name="IM_25">#REF!</definedName>
    <definedName name="IM_4" localSheetId="2">#REF!</definedName>
    <definedName name="IM_4" localSheetId="1">#REF!</definedName>
    <definedName name="IM_4">#REF!</definedName>
    <definedName name="IMM" localSheetId="2">#REF!</definedName>
    <definedName name="IMM" localSheetId="1">#REF!</definedName>
    <definedName name="IMM">#REF!</definedName>
    <definedName name="imp" localSheetId="8">#REF!</definedName>
    <definedName name="IMP" localSheetId="2">#REF!</definedName>
    <definedName name="IMP" localSheetId="1">#REF!</definedName>
    <definedName name="IMP">#REF!</definedName>
    <definedName name="IMP.">#REF!</definedName>
    <definedName name="imp_1">#N/A</definedName>
    <definedName name="IMP_2" localSheetId="2">#REF!</definedName>
    <definedName name="IMP_2" localSheetId="1">#REF!</definedName>
    <definedName name="IMP_2">#REF!</definedName>
    <definedName name="IMP_2_1">#N/A</definedName>
    <definedName name="IMP_2_2">#N/A</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ILIZANTE_SIKA">#REF!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P">#REF!</definedName>
    <definedName name="IMPR">#REF!</definedName>
    <definedName name="impress" localSheetId="2">#REF!</definedName>
    <definedName name="impress" localSheetId="1">#REF!</definedName>
    <definedName name="impress">#REF!</definedName>
    <definedName name="impressão" localSheetId="8">#REF!</definedName>
    <definedName name="IMPRESSÃO" localSheetId="2">#REF!</definedName>
    <definedName name="IMPRESSÃO" localSheetId="1">#REF!</definedName>
    <definedName name="IMPRESSÃO">#REF!</definedName>
    <definedName name="Impresso">#N/A</definedName>
    <definedName name="IMPRI.UNI">#REF!</definedName>
    <definedName name="IMPRIMA">#REF!</definedName>
    <definedName name="IMPRIMACAO">#REF!</definedName>
    <definedName name="IMPRIMAÇÃO" localSheetId="8">#REF!</definedName>
    <definedName name="IMPRIMAÇÃO">[9]!IMPRIMAÇÃO</definedName>
    <definedName name="IMPRIMAÇÃO_10">#REF!</definedName>
    <definedName name="IMPRIMAÇÃO_12">#REF!</definedName>
    <definedName name="IMPRIMAÇÃO_9">#REF!</definedName>
    <definedName name="IMPRIMAÇÃOREMUFMAN">#REF!</definedName>
    <definedName name="IMPRIMAÇÃOTBF">#REF!</definedName>
    <definedName name="inclusão_de_novos_campos" localSheetId="8">#REF!</definedName>
    <definedName name="inclusão_de_novos_campos">#REF!</definedName>
    <definedName name="IND" localSheetId="8">#REF!</definedName>
    <definedName name="IND">#REF!</definedName>
    <definedName name="INDDRE">#REF!</definedName>
    <definedName name="Indep_Nac">#N/A</definedName>
    <definedName name="INDI22" localSheetId="8">#REF!</definedName>
    <definedName name="INDI22">#REF!</definedName>
    <definedName name="INDICADOR">#REF!</definedName>
    <definedName name="INDICE">#REF!</definedName>
    <definedName name="indiceanterior">#REF!</definedName>
    <definedName name="Indiceantigo">#REF!</definedName>
    <definedName name="indiceatual">#REF!</definedName>
    <definedName name="Indices" localSheetId="8">#REF!</definedName>
    <definedName name="Indices">#REF!</definedName>
    <definedName name="ÍNDICES">#REF!</definedName>
    <definedName name="ÍNDICES_10">#REF!</definedName>
    <definedName name="ÍNDICES_17">#REF!</definedName>
    <definedName name="ÍNDICES_6">#REF!</definedName>
    <definedName name="ÍNDICES_7">#REF!</definedName>
    <definedName name="ÍNDICES_8">#REF!</definedName>
    <definedName name="ÍNDICES_9">#REF!</definedName>
    <definedName name="indprod">#REF!</definedName>
    <definedName name="Inflac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haltsvezSUMMEN" localSheetId="2">#REF!</definedName>
    <definedName name="InhaltsvezSUMMEN" localSheetId="1">#REF!</definedName>
    <definedName name="InhaltsvezSUMMEN">#REF!</definedName>
    <definedName name="iniaterro" localSheetId="2">#REF!</definedName>
    <definedName name="iniaterro" localSheetId="1">#REF!</definedName>
    <definedName name="iniaterro">#REF!</definedName>
    <definedName name="inic" localSheetId="8">#REF!</definedName>
    <definedName name="inic">#REF!</definedName>
    <definedName name="INIC.TRECHO" localSheetId="8">#REF!</definedName>
    <definedName name="INIC.TRECHO">#REF!</definedName>
    <definedName name="inicio">#REF!</definedName>
    <definedName name="IniServiços" localSheetId="8">#REF!</definedName>
    <definedName name="IniServiços">#REF!</definedName>
    <definedName name="InsPonte">#REF!</definedName>
    <definedName name="INSS" localSheetId="2">#REF!</definedName>
    <definedName name="INSS" localSheetId="1">#REF!</definedName>
    <definedName name="INSS">#REF!</definedName>
    <definedName name="insta" hidden="1">{#N/A,#N/A,TRUE,"Serviços"}</definedName>
    <definedName name="INSTAL">#REF!</definedName>
    <definedName name="INSTALAÇÃO">#REF!</definedName>
    <definedName name="instalações" hidden="1">{#N/A,#N/A,TRUE,"Serviços"}</definedName>
    <definedName name="INSTALMA">#REF!</definedName>
    <definedName name="INSTALTA">#REF!</definedName>
    <definedName name="InstalTotal">#REF!</definedName>
    <definedName name="InstCantObras">#REF!</definedName>
    <definedName name="INSUMO" localSheetId="8">#REF!</definedName>
    <definedName name="INSUMO">#REF!</definedName>
    <definedName name="Insumos" localSheetId="12" hidden="1">#REF!</definedName>
    <definedName name="Insumos" localSheetId="6" hidden="1">#REF!</definedName>
    <definedName name="Insumos" localSheetId="8" hidden="1">#REF!</definedName>
    <definedName name="Insumos" localSheetId="5" hidden="1">#REF!</definedName>
    <definedName name="Insumos">#REF!</definedName>
    <definedName name="INSUMOSBETUMINOSOS" localSheetId="8">#REF!</definedName>
    <definedName name="INSUMOSBETUMINOSOS">#REF!</definedName>
    <definedName name="int">#REF!</definedName>
    <definedName name="INTERVALO">#REF!</definedName>
    <definedName name="intervencoes" localSheetId="8">#N/A</definedName>
    <definedName name="intervencoes">#N/A</definedName>
    <definedName name="Intran" localSheetId="8" hidden="1">{"'teste'!$B$2:$R$49"}</definedName>
    <definedName name="Intran" hidden="1">{"'teste'!$B$2:$R$49"}</definedName>
    <definedName name="inv"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OUIOHIO">#N/A</definedName>
    <definedName name="ioujeobn" hidden="1">{#N/A,#N/A,TRUE,"Serviços"}</definedName>
    <definedName name="IPAV">#REF!</definedName>
    <definedName name="ipf">#REF!</definedName>
    <definedName name="IQ_ACCOUNT_CHANGE" hidden="1">"c1449"</definedName>
    <definedName name="IQ_ACCOUNTING_STANDARD" hidden="1">"c4539"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CAGR" hidden="1">"c6159"</definedName>
    <definedName name="IQ_ACCT_RECV_10YR_ANN_GROWTH" hidden="1">"c1924"</definedName>
    <definedName name="IQ_ACCT_RECV_1YR_ANN_GROWTH" hidden="1">"c1919"</definedName>
    <definedName name="IQ_ACCT_RECV_2YR_ANN_CAGR" hidden="1">"c6155"</definedName>
    <definedName name="IQ_ACCT_RECV_2YR_ANN_GROWTH" hidden="1">"c1920"</definedName>
    <definedName name="IQ_ACCT_RECV_3YR_ANN_CAGR" hidden="1">"c6156"</definedName>
    <definedName name="IQ_ACCT_RECV_3YR_ANN_GROWTH" hidden="1">"c1921"</definedName>
    <definedName name="IQ_ACCT_RECV_5YR_ANN_CAGR" hidden="1">"c6157"</definedName>
    <definedName name="IQ_ACCT_RECV_5YR_ANN_GROWTH" hidden="1">"c1922"</definedName>
    <definedName name="IQ_ACCT_RECV_7YR_ANN_CAGR" hidden="1">"c6158"</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DIN" hidden="1">"AUTO"</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 hidden="1">"c6195"</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CAGR" hidden="1">"c6035"</definedName>
    <definedName name="IQ_ALLOWANCE_10YR_ANN_GROWTH" hidden="1">"c18"</definedName>
    <definedName name="IQ_ALLOWANCE_1YR_ANN_GROWTH" hidden="1">"c19"</definedName>
    <definedName name="IQ_ALLOWANCE_2YR_ANN_CAGR" hidden="1">"c6036"</definedName>
    <definedName name="IQ_ALLOWANCE_2YR_ANN_GROWTH" hidden="1">"c20"</definedName>
    <definedName name="IQ_ALLOWANCE_3YR_ANN_CAGR" hidden="1">"c6037"</definedName>
    <definedName name="IQ_ALLOWANCE_3YR_ANN_GROWTH" hidden="1">"c21"</definedName>
    <definedName name="IQ_ALLOWANCE_5YR_ANN_CAGR" hidden="1">"c6038"</definedName>
    <definedName name="IQ_ALLOWANCE_5YR_ANN_GROWTH" hidden="1">"c22"</definedName>
    <definedName name="IQ_ALLOWANCE_7YR_ANN_CAGR" hidden="1">"c6039"</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 hidden="1">"c6196"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 hidden="1">"c6197"</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 hidden="1">"c6198"</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 hidden="1">"c6199"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EMPLOYEES" hidden="1">"c6019"</definedName>
    <definedName name="IQ_AVG_INDUSTRY_REC" hidden="1">"c4455"</definedName>
    <definedName name="IQ_AVG_INDUSTRY_REC_NO" hidden="1">"c4454"</definedName>
    <definedName name="IQ_AVG_INT_BEAR_LIAB" hidden="1">"c66"</definedName>
    <definedName name="IQ_AVG_INT_BEAR_LIAB_10YR_ANN_CAGR" hidden="1">"c6040"</definedName>
    <definedName name="IQ_AVG_INT_BEAR_LIAB_10YR_ANN_GROWTH" hidden="1">"c67"</definedName>
    <definedName name="IQ_AVG_INT_BEAR_LIAB_1YR_ANN_GROWTH" hidden="1">"c68"</definedName>
    <definedName name="IQ_AVG_INT_BEAR_LIAB_2YR_ANN_CAGR" hidden="1">"c6041"</definedName>
    <definedName name="IQ_AVG_INT_BEAR_LIAB_2YR_ANN_GROWTH" hidden="1">"c69"</definedName>
    <definedName name="IQ_AVG_INT_BEAR_LIAB_3YR_ANN_CAGR" hidden="1">"c6042"</definedName>
    <definedName name="IQ_AVG_INT_BEAR_LIAB_3YR_ANN_GROWTH" hidden="1">"c70"</definedName>
    <definedName name="IQ_AVG_INT_BEAR_LIAB_5YR_ANN_CAGR" hidden="1">"c6043"</definedName>
    <definedName name="IQ_AVG_INT_BEAR_LIAB_5YR_ANN_GROWTH" hidden="1">"c71"</definedName>
    <definedName name="IQ_AVG_INT_BEAR_LIAB_7YR_ANN_CAGR" hidden="1">"c6044"</definedName>
    <definedName name="IQ_AVG_INT_BEAR_LIAB_7YR_ANN_GROWTH" hidden="1">"c72"</definedName>
    <definedName name="IQ_AVG_INT_EARN_ASSETS" hidden="1">"c73"</definedName>
    <definedName name="IQ_AVG_INT_EARN_ASSETS_10YR_ANN_CAGR" hidden="1">"c6045"</definedName>
    <definedName name="IQ_AVG_INT_EARN_ASSETS_10YR_ANN_GROWTH" hidden="1">"c74"</definedName>
    <definedName name="IQ_AVG_INT_EARN_ASSETS_1YR_ANN_GROWTH" hidden="1">"c75"</definedName>
    <definedName name="IQ_AVG_INT_EARN_ASSETS_2YR_ANN_CAGR" hidden="1">"c6046"</definedName>
    <definedName name="IQ_AVG_INT_EARN_ASSETS_2YR_ANN_GROWTH" hidden="1">"c76"</definedName>
    <definedName name="IQ_AVG_INT_EARN_ASSETS_3YR_ANN_CAGR" hidden="1">"c6047"</definedName>
    <definedName name="IQ_AVG_INT_EARN_ASSETS_3YR_ANN_GROWTH" hidden="1">"c77"</definedName>
    <definedName name="IQ_AVG_INT_EARN_ASSETS_5YR_ANN_CAGR" hidden="1">"c6048"</definedName>
    <definedName name="IQ_AVG_INT_EARN_ASSETS_5YR_ANN_GROWTH" hidden="1">"c78"</definedName>
    <definedName name="IQ_AVG_INT_EARN_ASSETS_7YR_ANN_CAGR" hidden="1">"c6049"</definedName>
    <definedName name="IQ_AVG_INT_EARN_ASSETS_7YR_ANN_GROWTH" hidden="1">"c79"</definedName>
    <definedName name="IQ_AVG_MKTCAP" hidden="1">"c80"</definedName>
    <definedName name="IQ_AVG_PRICE" hidden="1">"c81"</definedName>
    <definedName name="IQ_AVG_SHAREOUTSTANDING" hidden="1">"c83"</definedName>
    <definedName name="IQ_AVG_TEMP_EMPLOYEES" hidden="1">"c6020"</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OUTSTANDING_CURRENT_EST" hidden="1">"c4128"</definedName>
    <definedName name="IQ_BASIC_OUTSTANDING_CURRENT_HIGH_EST" hidden="1">"c4129"</definedName>
    <definedName name="IQ_BASIC_OUTSTANDING_CURRENT_LOW_EST" hidden="1">"c4130"</definedName>
    <definedName name="IQ_BASIC_OUTSTANDING_CURRENT_MEDIAN_EST" hidden="1">"c4131"</definedName>
    <definedName name="IQ_BASIC_OUTSTANDING_CURRENT_NUM_EST" hidden="1">"c4132"</definedName>
    <definedName name="IQ_BASIC_OUTSTANDING_CURRENT_STDDEV_EST" hidden="1">"c4133"</definedName>
    <definedName name="IQ_BASIC_OUTSTANDING_EST" hidden="1">"c4134"</definedName>
    <definedName name="IQ_BASIC_OUTSTANDING_HIGH_EST" hidden="1">"c4135"</definedName>
    <definedName name="IQ_BASIC_OUTSTANDING_LOW_EST" hidden="1">"c4136"</definedName>
    <definedName name="IQ_BASIC_OUTSTANDING_MEDIAN_EST" hidden="1">"c4137"</definedName>
    <definedName name="IQ_BASIC_OUTSTANDING_NUM_EST" hidden="1">"c4138"</definedName>
    <definedName name="IQ_BASIC_OUTSTANDING_STDDEV_EST" hidden="1">"c4139"</definedName>
    <definedName name="IQ_BASIC_WEIGHT" hidden="1">"c87"</definedName>
    <definedName name="IQ_BASIC_WEIGHT_EST" hidden="1">"c4140"</definedName>
    <definedName name="IQ_BASIC_WEIGHT_GUIDANCE" hidden="1">"c4141"</definedName>
    <definedName name="IQ_BASIC_WEIGHT_HIGH_EST" hidden="1">"c4142"</definedName>
    <definedName name="IQ_BASIC_WEIGHT_LOW_EST" hidden="1">"c4143"</definedName>
    <definedName name="IQ_BASIC_WEIGHT_MEDIAN_EST" hidden="1">"c4144"</definedName>
    <definedName name="IQ_BASIC_WEIGHT_NUM_EST" hidden="1">"c4145"</definedName>
    <definedName name="IQ_BASIC_WEIGHT_STDDEV_EST" hidden="1">"c4146"</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ACT_OR_EST_REUT" hidden="1">"c5471"</definedName>
    <definedName name="IQ_BV_EST_REUT" hidden="1">"c5403"</definedName>
    <definedName name="IQ_BV_HIGH_EST_REUT" hidden="1">"c5405"</definedName>
    <definedName name="IQ_BV_LOW_EST_REUT" hidden="1">"c5406"</definedName>
    <definedName name="IQ_BV_MEDIAN_EST_REUT" hidden="1">"c5404"</definedName>
    <definedName name="IQ_BV_NUM_EST_REUT" hidden="1">"c5407"</definedName>
    <definedName name="IQ_BV_OVER_SHARES" hidden="1">"c1349"</definedName>
    <definedName name="IQ_BV_SHARE" hidden="1">"c100"</definedName>
    <definedName name="IQ_BV_SHARE_ACT_OR_EST" hidden="1">"c3587"</definedName>
    <definedName name="IQ_BV_SHARE_ACT_OR_EST_REUT" hidden="1">"c5477"</definedName>
    <definedName name="IQ_BV_SHARE_EST" hidden="1">"c3541"</definedName>
    <definedName name="IQ_BV_SHARE_EST_REUT" hidden="1">"c5439"</definedName>
    <definedName name="IQ_BV_SHARE_HIGH_EST" hidden="1">"c3542"</definedName>
    <definedName name="IQ_BV_SHARE_HIGH_EST_REUT" hidden="1">"c5441"</definedName>
    <definedName name="IQ_BV_SHARE_LOW_EST" hidden="1">"c3543"</definedName>
    <definedName name="IQ_BV_SHARE_LOW_EST_REUT" hidden="1">"c5442"</definedName>
    <definedName name="IQ_BV_SHARE_MEDIAN_EST" hidden="1">"c3544"</definedName>
    <definedName name="IQ_BV_SHARE_MEDIAN_EST_REUT" hidden="1">"c5440"</definedName>
    <definedName name="IQ_BV_SHARE_NUM_EST" hidden="1">"c3539"</definedName>
    <definedName name="IQ_BV_SHARE_NUM_EST_REUT" hidden="1">"c5443"</definedName>
    <definedName name="IQ_BV_SHARE_STDDEV_EST" hidden="1">"c3540"</definedName>
    <definedName name="IQ_BV_SHARE_STDDEV_EST_REUT" hidden="1">"c5444"</definedName>
    <definedName name="IQ_BV_STDDEV_EST_REUT" hidden="1">"c5408"</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CAGR" hidden="1">"c6050"</definedName>
    <definedName name="IQ_CAPEX_10YR_ANN_GROWTH" hidden="1">"c104"</definedName>
    <definedName name="IQ_CAPEX_1YR_ANN_GROWTH" hidden="1">"c105"</definedName>
    <definedName name="IQ_CAPEX_2YR_ANN_CAGR" hidden="1">"c6051"</definedName>
    <definedName name="IQ_CAPEX_2YR_ANN_GROWTH" hidden="1">"c106"</definedName>
    <definedName name="IQ_CAPEX_3YR_ANN_CAGR" hidden="1">"c6052"</definedName>
    <definedName name="IQ_CAPEX_3YR_ANN_GROWTH" hidden="1">"c107"</definedName>
    <definedName name="IQ_CAPEX_5YR_ANN_CAGR" hidden="1">"c6053"</definedName>
    <definedName name="IQ_CAPEX_5YR_ANN_GROWTH" hidden="1">"c108"</definedName>
    <definedName name="IQ_CAPEX_7YR_ANN_CAGR" hidden="1">"c6054"</definedName>
    <definedName name="IQ_CAPEX_7YR_ANN_GROWTH" hidden="1">"c109"</definedName>
    <definedName name="IQ_CAPEX_ACT_OR_EST" hidden="1">"c3584"</definedName>
    <definedName name="IQ_CAPEX_ACT_OR_EST_REUT" hidden="1">"c5474"</definedName>
    <definedName name="IQ_CAPEX_BNK" hidden="1">"c110"</definedName>
    <definedName name="IQ_CAPEX_BR" hidden="1">"c111"</definedName>
    <definedName name="IQ_CAPEX_EST" hidden="1">"c3523"</definedName>
    <definedName name="IQ_CAPEX_EST_REUT" hidden="1">"c3969"</definedName>
    <definedName name="IQ_CAPEX_FIN" hidden="1">"c112"</definedName>
    <definedName name="IQ_CAPEX_GUIDANCE" hidden="1">"c4150"</definedName>
    <definedName name="IQ_CAPEX_HIGH_EST" hidden="1">"c3524"</definedName>
    <definedName name="IQ_CAPEX_HIGH_EST_REUT" hidden="1">"c3971"</definedName>
    <definedName name="IQ_CAPEX_HIGH_GUIDANCE" hidden="1">"c4180"</definedName>
    <definedName name="IQ_CAPEX_INS" hidden="1">"c113"</definedName>
    <definedName name="IQ_CAPEX_LOW_EST" hidden="1">"c3525"</definedName>
    <definedName name="IQ_CAPEX_LOW_EST_REUT" hidden="1">"c3972"</definedName>
    <definedName name="IQ_CAPEX_LOW_GUIDANCE" hidden="1">"c4220"</definedName>
    <definedName name="IQ_CAPEX_MEDIAN_EST" hidden="1">"c3526"</definedName>
    <definedName name="IQ_CAPEX_MEDIAN_EST_REUT" hidden="1">"c3970"</definedName>
    <definedName name="IQ_CAPEX_NUM_EST" hidden="1">"c3521"</definedName>
    <definedName name="IQ_CAPEX_NUM_EST_REUT" hidden="1">"c3973"</definedName>
    <definedName name="IQ_CAPEX_STDDEV_EST" hidden="1">"c3522"</definedName>
    <definedName name="IQ_CAPEX_STDDEV_EST_REUT" hidden="1">"c3974"</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FLOW_EST" hidden="1">"c4153"</definedName>
    <definedName name="IQ_CASH_FLOW_GUIDANCE" hidden="1">"c4155"</definedName>
    <definedName name="IQ_CASH_FLOW_HIGH_EST" hidden="1">"c4156"</definedName>
    <definedName name="IQ_CASH_FLOW_HIGH_GUIDANCE" hidden="1">"c4201"</definedName>
    <definedName name="IQ_CASH_FLOW_LOW_EST" hidden="1">"c4157"</definedName>
    <definedName name="IQ_CASH_FLOW_LOW_GUIDANCE" hidden="1">"c4241"</definedName>
    <definedName name="IQ_CASH_FLOW_MEDIAN_EST" hidden="1">"c4158"</definedName>
    <definedName name="IQ_CASH_FLOW_NUM_EST" hidden="1">"c4159"</definedName>
    <definedName name="IQ_CASH_FLOW_STDDEV_EST" hidden="1">"c4160"</definedName>
    <definedName name="IQ_CASH_INTEREST" hidden="1">"c120"</definedName>
    <definedName name="IQ_CASH_INVEST" hidden="1">"c121"</definedName>
    <definedName name="IQ_CASH_OPER" hidden="1">"c122"</definedName>
    <definedName name="IQ_CASH_OPER_ACT_OR_EST" hidden="1">"c4164"</definedName>
    <definedName name="IQ_CASH_OPER_EST" hidden="1">"c4163"</definedName>
    <definedName name="IQ_CASH_OPER_GUIDANCE" hidden="1">"c4165"</definedName>
    <definedName name="IQ_CASH_OPER_HIGH_EST" hidden="1">"c4166"</definedName>
    <definedName name="IQ_CASH_OPER_HIGH_GUIDANCE" hidden="1">"c4185"</definedName>
    <definedName name="IQ_CASH_OPER_LOW_EST" hidden="1">"c4244"</definedName>
    <definedName name="IQ_CASH_OPER_LOW_GUIDANCE" hidden="1">"c4225"</definedName>
    <definedName name="IQ_CASH_OPER_MEDIAN_EST" hidden="1">"c4245"</definedName>
    <definedName name="IQ_CASH_OPER_NUM_EST" hidden="1">"c4246"</definedName>
    <definedName name="IQ_CASH_OPER_STDDEV_EST" hidden="1">"c4247"</definedName>
    <definedName name="IQ_CASH_SEGREG" hidden="1">"c123"</definedName>
    <definedName name="IQ_CASH_SHARE" hidden="1">"c1911"</definedName>
    <definedName name="IQ_CASH_ST" hidden="1">"c1355"</definedName>
    <definedName name="IQ_CASH_ST_INVEST" hidden="1">"c124"</definedName>
    <definedName name="IQ_CASH_ST_INVEST_EST" hidden="1">"c4249"</definedName>
    <definedName name="IQ_CASH_ST_INVEST_GUIDANCE" hidden="1">"c4250"</definedName>
    <definedName name="IQ_CASH_ST_INVEST_HIGH_EST" hidden="1">"c4251"</definedName>
    <definedName name="IQ_CASH_ST_INVEST_HIGH_GUIDANCE" hidden="1">"c4195"</definedName>
    <definedName name="IQ_CASH_ST_INVEST_LOW_EST" hidden="1">"c4252"</definedName>
    <definedName name="IQ_CASH_ST_INVEST_LOW_GUIDANCE" hidden="1">"c4235"</definedName>
    <definedName name="IQ_CASH_ST_INVEST_MEDIAN_EST" hidden="1">"c4253"</definedName>
    <definedName name="IQ_CASH_ST_INVEST_NUM_EST" hidden="1">"c4254"</definedName>
    <definedName name="IQ_CASH_ST_INVEST_STDDEV_EST" hidden="1">"c4255"</definedName>
    <definedName name="IQ_CASH_TAXES" hidden="1">"c125"</definedName>
    <definedName name="IQ_CDS_ASK" hidden="1">"c6027"</definedName>
    <definedName name="IQ_CDS_BID" hidden="1">"c6026"</definedName>
    <definedName name="IQ_CDS_CURRENCY" hidden="1">"c6031"</definedName>
    <definedName name="IQ_CDS_EVAL_DATE" hidden="1">"c6029"</definedName>
    <definedName name="IQ_CDS_MID" hidden="1">"c6028"</definedName>
    <definedName name="IQ_CDS_NAME" hidden="1">"c6034"</definedName>
    <definedName name="IQ_CDS_TERM" hidden="1">"c6030"</definedName>
    <definedName name="IQ_CDS_TYPE" hidden="1">"c6025"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CAGR" hidden="1">"c6055"</definedName>
    <definedName name="IQ_CFO_10YR_ANN_GROWTH" hidden="1">"c126"</definedName>
    <definedName name="IQ_CFO_1YR_ANN_GROWTH" hidden="1">"c127"</definedName>
    <definedName name="IQ_CFO_2YR_ANN_CAGR" hidden="1">"c6056"</definedName>
    <definedName name="IQ_CFO_2YR_ANN_GROWTH" hidden="1">"c128"</definedName>
    <definedName name="IQ_CFO_3YR_ANN_CAGR" hidden="1">"c6057"</definedName>
    <definedName name="IQ_CFO_3YR_ANN_GROWTH" hidden="1">"c129"</definedName>
    <definedName name="IQ_CFO_5YR_ANN_CAGR" hidden="1">"c6058"</definedName>
    <definedName name="IQ_CFO_5YR_ANN_GROWTH" hidden="1">"c130"</definedName>
    <definedName name="IQ_CFO_7YR_ANN_CAGR" hidden="1">"c6059"</definedName>
    <definedName name="IQ_CFO_7YR_ANN_GROWTH" hidden="1">"c131"</definedName>
    <definedName name="IQ_CFO_CURRENT_LIAB" hidden="1">"c132"</definedName>
    <definedName name="IQ_CFPS_ACT_OR_EST" hidden="1">"c2217"</definedName>
    <definedName name="IQ_CFPS_ACT_OR_EST_REUT" hidden="1">"c5463"</definedName>
    <definedName name="IQ_CFPS_EST" hidden="1">"c1667"</definedName>
    <definedName name="IQ_CFPS_EST_REUT" hidden="1">"c3844"</definedName>
    <definedName name="IQ_CFPS_GUIDANCE" hidden="1">"c4256"</definedName>
    <definedName name="IQ_CFPS_HIGH_EST" hidden="1">"c1669"</definedName>
    <definedName name="IQ_CFPS_HIGH_EST_REUT" hidden="1">"c3846"</definedName>
    <definedName name="IQ_CFPS_HIGH_GUIDANCE" hidden="1">"c4167"</definedName>
    <definedName name="IQ_CFPS_LOW_EST" hidden="1">"c1670"</definedName>
    <definedName name="IQ_CFPS_LOW_EST_REUT" hidden="1">"c3847"</definedName>
    <definedName name="IQ_CFPS_LOW_GUIDANCE" hidden="1">"c4207"</definedName>
    <definedName name="IQ_CFPS_MEDIAN_EST" hidden="1">"c1668"</definedName>
    <definedName name="IQ_CFPS_MEDIAN_EST_REUT" hidden="1">"c3845"</definedName>
    <definedName name="IQ_CFPS_NUM_EST" hidden="1">"c1671"</definedName>
    <definedName name="IQ_CFPS_NUM_EST_REUT" hidden="1">"c3848"</definedName>
    <definedName name="IQ_CFPS_STDDEV_EST" hidden="1">"c1672"</definedName>
    <definedName name="IQ_CFPS_STDDEV_EST_REUT" hidden="1">"c3849"</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 hidden="1">"c6200"</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 hidden="1">"c6201"</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 hidden="1">"c6285"</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ABLE_END_OS" hidden="1">"c5809"</definedName>
    <definedName name="IQ_CLASSA_OPTIONS_EXERCISED" hidden="1">"c2681"</definedName>
    <definedName name="IQ_CLASSA_OPTIONS_GRANTED" hidden="1">"c2680"</definedName>
    <definedName name="IQ_CLASSA_OPTIONS_STRIKE_PRICE_BEG_OS" hidden="1">"c5810"</definedName>
    <definedName name="IQ_CLASSA_OPTIONS_STRIKE_PRICE_CANCELLED" hidden="1">"c5812"</definedName>
    <definedName name="IQ_CLASSA_OPTIONS_STRIKE_PRICE_EXERCISABLE" hidden="1">"c5813"</definedName>
    <definedName name="IQ_CLASSA_OPTIONS_STRIKE_PRICE_EXERCISED" hidden="1">"c5811"</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 hidden="1">"c6202"</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CAGR" hidden="1">"c6060"</definedName>
    <definedName name="IQ_COMMON_EQUITY_10YR_ANN_GROWTH" hidden="1">"c191"</definedName>
    <definedName name="IQ_COMMON_EQUITY_1YR_ANN_GROWTH" hidden="1">"c192"</definedName>
    <definedName name="IQ_COMMON_EQUITY_2YR_ANN_CAGR" hidden="1">"c6061"</definedName>
    <definedName name="IQ_COMMON_EQUITY_2YR_ANN_GROWTH" hidden="1">"c193"</definedName>
    <definedName name="IQ_COMMON_EQUITY_3YR_ANN_CAGR" hidden="1">"c6062"</definedName>
    <definedName name="IQ_COMMON_EQUITY_3YR_ANN_GROWTH" hidden="1">"c194"</definedName>
    <definedName name="IQ_COMMON_EQUITY_5YR_ANN_CAGR" hidden="1">"c6063"</definedName>
    <definedName name="IQ_COMMON_EQUITY_5YR_ANN_GROWTH" hidden="1">"c195"</definedName>
    <definedName name="IQ_COMMON_EQUITY_7YR_ANN_CAGR" hidden="1">"c6064"</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 hidden="1">"c6203"</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 hidden="1">"c6204"</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 hidden="1">"c6205"</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 hidden="1">"c6283"</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 hidden="1">"c6206"</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 hidden="1">"c6207"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 hidden="1">"c6208"</definedName>
    <definedName name="IQ_DA_SUPPL_CF_REIT" hidden="1">"c266"</definedName>
    <definedName name="IQ_DA_SUPPL_CF_UTI" hidden="1">"c267"</definedName>
    <definedName name="IQ_DA_SUPPL_FIN" hidden="1">"c268"</definedName>
    <definedName name="IQ_DA_SUPPL_INS" hidden="1">"c269"</definedName>
    <definedName name="IQ_DA_SUPPL_RE" hidden="1">"c6209"</definedName>
    <definedName name="IQ_DA_SUPPL_REIT" hidden="1">"c270"</definedName>
    <definedName name="IQ_DA_SUPPL_UTI" hidden="1">"c271"</definedName>
    <definedName name="IQ_DA_UTI" hidden="1">"c272"</definedName>
    <definedName name="IQ_DAILY" hidden="1">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TY_EST" hidden="1">"c4257"</definedName>
    <definedName name="IQ_DEBT_EQUITY_HIGH_EST" hidden="1">"c4258"</definedName>
    <definedName name="IQ_DEBT_EQUITY_LOW_EST" hidden="1">"c4259"</definedName>
    <definedName name="IQ_DEBT_EQUITY_MEDIAN_EST" hidden="1">"c4260"</definedName>
    <definedName name="IQ_DEBT_EQUITY_NUM_EST" hidden="1">"c4261"</definedName>
    <definedName name="IQ_DEBT_EQUITY_STDDEV_EST" hidden="1">"c4262"</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 hidden="1">"c6210"</definedName>
    <definedName name="IQ_DEF_CHARGES_LT_REIT" hidden="1">"c297"</definedName>
    <definedName name="IQ_DEF_CHARGES_LT_UTI" hidden="1">"c298"</definedName>
    <definedName name="IQ_DEF_CHARGES_RE" hidden="1">"c6211"</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 hidden="1">"c6212"</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 hidden="1">"c6213"</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FF_LASTCLOSE_TARGET_PRICE_REUT" hidden="1">"c5436"</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OUTSTANDING_CURRENT_EST" hidden="1">"c4263"</definedName>
    <definedName name="IQ_DILUT_OUTSTANDING_CURRENT_HIGH_EST" hidden="1">"c4264"</definedName>
    <definedName name="IQ_DILUT_OUTSTANDING_CURRENT_LOW_EST" hidden="1">"c4265"</definedName>
    <definedName name="IQ_DILUT_OUTSTANDING_CURRENT_MEDIAN_EST" hidden="1">"c4266"</definedName>
    <definedName name="IQ_DILUT_OUTSTANDING_CURRENT_NUM_EST" hidden="1">"c4267"</definedName>
    <definedName name="IQ_DILUT_OUTSTANDING_CURRENT_STDDEV_EST" hidden="1">"c4268"</definedName>
    <definedName name="IQ_DILUT_WEIGHT" hidden="1">"c326"</definedName>
    <definedName name="IQ_DILUT_WEIGHT_EST" hidden="1">"c4269"</definedName>
    <definedName name="IQ_DILUT_WEIGHT_GUIDANCE" hidden="1">"c4270"</definedName>
    <definedName name="IQ_DILUT_WEIGHT_HIGH_EST" hidden="1">"c4271"</definedName>
    <definedName name="IQ_DILUT_WEIGHT_LOW_EST" hidden="1">"c4272"</definedName>
    <definedName name="IQ_DILUT_WEIGHT_MEDIAN_EST" hidden="1">"c4273"</definedName>
    <definedName name="IQ_DILUT_WEIGHT_NUM_EST" hidden="1">"c4274"</definedName>
    <definedName name="IQ_DILUT_WEIGHT_STDDEV_EST" hidden="1">"c4275"</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EST" hidden="1">"c4277"</definedName>
    <definedName name="IQ_DISTRIBUTABLE_CASH_GUIDANCE" hidden="1">"c4279"</definedName>
    <definedName name="IQ_DISTRIBUTABLE_CASH_HIGH_EST" hidden="1">"c4280"</definedName>
    <definedName name="IQ_DISTRIBUTABLE_CASH_HIGH_GUIDANCE" hidden="1">"c4198"</definedName>
    <definedName name="IQ_DISTRIBUTABLE_CASH_LOW_EST" hidden="1">"c4281"</definedName>
    <definedName name="IQ_DISTRIBUTABLE_CASH_LOW_GUIDANCE" hidden="1">"c4238"</definedName>
    <definedName name="IQ_DISTRIBUTABLE_CASH_MEDIAN_EST" hidden="1">"c4282"</definedName>
    <definedName name="IQ_DISTRIBUTABLE_CASH_NUM_EST" hidden="1">"c4283"</definedName>
    <definedName name="IQ_DISTRIBUTABLE_CASH_PAYOUT" hidden="1">"c3005"</definedName>
    <definedName name="IQ_DISTRIBUTABLE_CASH_SHARE" hidden="1">"c3003"</definedName>
    <definedName name="IQ_DISTRIBUTABLE_CASH_SHARE_ACT_OR_EST" hidden="1">"c4286"</definedName>
    <definedName name="IQ_DISTRIBUTABLE_CASH_SHARE_EST" hidden="1">"c4285"</definedName>
    <definedName name="IQ_DISTRIBUTABLE_CASH_SHARE_GUIDANCE" hidden="1">"c4287"</definedName>
    <definedName name="IQ_DISTRIBUTABLE_CASH_SHARE_HIGH_EST" hidden="1">"c4288"</definedName>
    <definedName name="IQ_DISTRIBUTABLE_CASH_SHARE_HIGH_GUIDANCE" hidden="1">"c4199"</definedName>
    <definedName name="IQ_DISTRIBUTABLE_CASH_SHARE_LOW_EST" hidden="1">"c4289"</definedName>
    <definedName name="IQ_DISTRIBUTABLE_CASH_SHARE_LOW_GUIDANCE" hidden="1">"c4239"</definedName>
    <definedName name="IQ_DISTRIBUTABLE_CASH_SHARE_MEDIAN_EST" hidden="1">"c4290"</definedName>
    <definedName name="IQ_DISTRIBUTABLE_CASH_SHARE_NUM_EST" hidden="1">"c4291"</definedName>
    <definedName name="IQ_DISTRIBUTABLE_CASH_SHARE_STDDEV_EST" hidden="1">"c4292"</definedName>
    <definedName name="IQ_DISTRIBUTABLE_CASH_STDDEV_EST" hidden="1">"c4294"</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EST" hidden="1">"c4296"</definedName>
    <definedName name="IQ_DIVIDEND_HIGH_EST" hidden="1">"c4297"</definedName>
    <definedName name="IQ_DIVIDEND_LOW_EST" hidden="1">"c4298"</definedName>
    <definedName name="IQ_DIVIDEND_MEDIAN_EST" hidden="1">"c4299"</definedName>
    <definedName name="IQ_DIVIDEND_NUM_EST" hidden="1">"c4300"</definedName>
    <definedName name="IQ_DIVIDEND_STDDEV_EST" hidden="1">"c4301"</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OC_CLAUSE" hidden="1">"c6032"</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CAGR" hidden="1">"c6065"</definedName>
    <definedName name="IQ_DPS_10YR_ANN_GROWTH" hidden="1">"c337"</definedName>
    <definedName name="IQ_DPS_1YR_ANN_GROWTH" hidden="1">"c338"</definedName>
    <definedName name="IQ_DPS_2YR_ANN_CAGR" hidden="1">"c6066"</definedName>
    <definedName name="IQ_DPS_2YR_ANN_GROWTH" hidden="1">"c339"</definedName>
    <definedName name="IQ_DPS_3YR_ANN_CAGR" hidden="1">"c6067"</definedName>
    <definedName name="IQ_DPS_3YR_ANN_GROWTH" hidden="1">"c340"</definedName>
    <definedName name="IQ_DPS_5YR_ANN_CAGR" hidden="1">"c6068"</definedName>
    <definedName name="IQ_DPS_5YR_ANN_GROWTH" hidden="1">"c341"</definedName>
    <definedName name="IQ_DPS_7YR_ANN_CAGR" hidden="1">"c6069"</definedName>
    <definedName name="IQ_DPS_7YR_ANN_GROWTH" hidden="1">"c342"</definedName>
    <definedName name="IQ_DPS_ACT_OR_EST" hidden="1">"c2218"</definedName>
    <definedName name="IQ_DPS_ACT_OR_EST_REUT" hidden="1">"c5464"</definedName>
    <definedName name="IQ_DPS_EST" hidden="1">"c1674"</definedName>
    <definedName name="IQ_DPS_EST_BOTTOM_UP" hidden="1">"c5493"</definedName>
    <definedName name="IQ_DPS_EST_BOTTOM_UP_REUT" hidden="1">"c5501"</definedName>
    <definedName name="IQ_DPS_EST_REUT" hidden="1">"c3851"</definedName>
    <definedName name="IQ_DPS_GUIDANCE" hidden="1">"c4302"</definedName>
    <definedName name="IQ_DPS_HIGH_EST" hidden="1">"c1676"</definedName>
    <definedName name="IQ_DPS_HIGH_EST_REUT" hidden="1">"c3853"</definedName>
    <definedName name="IQ_DPS_HIGH_GUIDANCE" hidden="1">"c4168"</definedName>
    <definedName name="IQ_DPS_LOW_EST" hidden="1">"c1677"</definedName>
    <definedName name="IQ_DPS_LOW_EST_REUT" hidden="1">"c3854"</definedName>
    <definedName name="IQ_DPS_LOW_GUIDANCE" hidden="1">"c4208"</definedName>
    <definedName name="IQ_DPS_MEDIAN_EST" hidden="1">"c1675"</definedName>
    <definedName name="IQ_DPS_MEDIAN_EST_REUT" hidden="1">"c3852"</definedName>
    <definedName name="IQ_DPS_NUM_EST" hidden="1">"c1678"</definedName>
    <definedName name="IQ_DPS_NUM_EST_REUT" hidden="1">"c3855"</definedName>
    <definedName name="IQ_DPS_STDDEV_EST" hidden="1">"c1679"</definedName>
    <definedName name="IQ_DPS_STDDEV_EST_REUT" hidden="1">"c3856"</definedName>
    <definedName name="IQ_DURATION" hidden="1">"c2181"</definedName>
    <definedName name="IQ_EARNING_ASSET_YIELD" hidden="1">"c343"</definedName>
    <definedName name="IQ_EARNING_CO" hidden="1">"c344"</definedName>
    <definedName name="IQ_EARNING_CO_10YR_ANN_CAGR" hidden="1">"c6070"</definedName>
    <definedName name="IQ_EARNING_CO_10YR_ANN_GROWTH" hidden="1">"c345"</definedName>
    <definedName name="IQ_EARNING_CO_1YR_ANN_GROWTH" hidden="1">"c346"</definedName>
    <definedName name="IQ_EARNING_CO_2YR_ANN_CAGR" hidden="1">"c6071"</definedName>
    <definedName name="IQ_EARNING_CO_2YR_ANN_GROWTH" hidden="1">"c347"</definedName>
    <definedName name="IQ_EARNING_CO_3YR_ANN_CAGR" hidden="1">"c6072"</definedName>
    <definedName name="IQ_EARNING_CO_3YR_ANN_GROWTH" hidden="1">"c348"</definedName>
    <definedName name="IQ_EARNING_CO_5YR_ANN_CAGR" hidden="1">"c6073"</definedName>
    <definedName name="IQ_EARNING_CO_5YR_ANN_GROWTH" hidden="1">"c349"</definedName>
    <definedName name="IQ_EARNING_CO_7YR_ANN_CAGR" hidden="1">"c6074"</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CAGR" hidden="1">"c6075"</definedName>
    <definedName name="IQ_EBIT_10YR_ANN_GROWTH" hidden="1">"c353"</definedName>
    <definedName name="IQ_EBIT_1YR_ANN_GROWTH" hidden="1">"c354"</definedName>
    <definedName name="IQ_EBIT_2YR_ANN_CAGR" hidden="1">"c6076"</definedName>
    <definedName name="IQ_EBIT_2YR_ANN_GROWTH" hidden="1">"c355"</definedName>
    <definedName name="IQ_EBIT_3YR_ANN_CAGR" hidden="1">"c6077"</definedName>
    <definedName name="IQ_EBIT_3YR_ANN_GROWTH" hidden="1">"c356"</definedName>
    <definedName name="IQ_EBIT_5YR_ANN_CAGR" hidden="1">"c6078"</definedName>
    <definedName name="IQ_EBIT_5YR_ANN_GROWTH" hidden="1">"c357"</definedName>
    <definedName name="IQ_EBIT_7YR_ANN_CAGR" hidden="1">"c6079"</definedName>
    <definedName name="IQ_EBIT_7YR_ANN_GROWTH" hidden="1">"c358"</definedName>
    <definedName name="IQ_EBIT_ACT_OR_EST" hidden="1">"c2219"</definedName>
    <definedName name="IQ_EBIT_ACT_OR_EST_REUT" hidden="1">"c5465"</definedName>
    <definedName name="IQ_EBIT_EQ_INC" hidden="1">"c3498"</definedName>
    <definedName name="IQ_EBIT_EQ_INC_EXCL_SBC" hidden="1">"c3502"</definedName>
    <definedName name="IQ_EBIT_EST" hidden="1">"c1681"</definedName>
    <definedName name="IQ_EBIT_EST_REUT" hidden="1">"c5333"</definedName>
    <definedName name="IQ_EBIT_EXCL_SBC" hidden="1">"c3082"</definedName>
    <definedName name="IQ_EBIT_GUIDANCE" hidden="1">"c4303"</definedName>
    <definedName name="IQ_EBIT_GW_ACT_OR_EST" hidden="1">"c4306"</definedName>
    <definedName name="IQ_EBIT_GW_EST" hidden="1">"c4305"</definedName>
    <definedName name="IQ_EBIT_GW_GUIDANCE" hidden="1">"c4307"</definedName>
    <definedName name="IQ_EBIT_GW_HIGH_EST" hidden="1">"c4308"</definedName>
    <definedName name="IQ_EBIT_GW_HIGH_GUIDANCE" hidden="1">"c4171"</definedName>
    <definedName name="IQ_EBIT_GW_LOW_EST" hidden="1">"c4309"</definedName>
    <definedName name="IQ_EBIT_GW_LOW_GUIDANCE" hidden="1">"c4211"</definedName>
    <definedName name="IQ_EBIT_GW_MEDIAN_EST" hidden="1">"c4310"</definedName>
    <definedName name="IQ_EBIT_GW_NUM_EST" hidden="1">"c4311"</definedName>
    <definedName name="IQ_EBIT_GW_STDDEV_EST" hidden="1">"c4312"</definedName>
    <definedName name="IQ_EBIT_HIGH_EST" hidden="1">"c1683"</definedName>
    <definedName name="IQ_EBIT_HIGH_EST_REUT" hidden="1">"c5335"</definedName>
    <definedName name="IQ_EBIT_HIGH_GUIDANCE" hidden="1">"c4172"</definedName>
    <definedName name="IQ_EBIT_INT" hidden="1">"c360"</definedName>
    <definedName name="IQ_EBIT_LOW_EST" hidden="1">"c1684"</definedName>
    <definedName name="IQ_EBIT_LOW_EST_REUT" hidden="1">"c5336"</definedName>
    <definedName name="IQ_EBIT_LOW_GUIDANCE" hidden="1">"c4212"</definedName>
    <definedName name="IQ_EBIT_MARGIN" hidden="1">"c359"</definedName>
    <definedName name="IQ_EBIT_MEDIAN_EST" hidden="1">"c1682"</definedName>
    <definedName name="IQ_EBIT_MEDIAN_EST_REUT" hidden="1">"c5334"</definedName>
    <definedName name="IQ_EBIT_NUM_EST" hidden="1">"c1685"</definedName>
    <definedName name="IQ_EBIT_NUM_EST_REUT" hidden="1">"c5337"</definedName>
    <definedName name="IQ_EBIT_OVER_IE" hidden="1">"c1369"</definedName>
    <definedName name="IQ_EBIT_SBC_ACT_OR_EST" hidden="1">"c4316"</definedName>
    <definedName name="IQ_EBIT_SBC_EST" hidden="1">"c4315"</definedName>
    <definedName name="IQ_EBIT_SBC_GUIDANCE" hidden="1">"c4317"</definedName>
    <definedName name="IQ_EBIT_SBC_GW_ACT_OR_EST" hidden="1">"c4320"</definedName>
    <definedName name="IQ_EBIT_SBC_GW_EST" hidden="1">"c4319"</definedName>
    <definedName name="IQ_EBIT_SBC_GW_GUIDANCE" hidden="1">"c4321"</definedName>
    <definedName name="IQ_EBIT_SBC_GW_HIGH_EST" hidden="1">"c4322"</definedName>
    <definedName name="IQ_EBIT_SBC_GW_HIGH_GUIDANCE" hidden="1">"c4193"</definedName>
    <definedName name="IQ_EBIT_SBC_GW_LOW_EST" hidden="1">"c4323"</definedName>
    <definedName name="IQ_EBIT_SBC_GW_LOW_GUIDANCE" hidden="1">"c4233"</definedName>
    <definedName name="IQ_EBIT_SBC_GW_MEDIAN_EST" hidden="1">"c4324"</definedName>
    <definedName name="IQ_EBIT_SBC_GW_NUM_EST" hidden="1">"c4325"</definedName>
    <definedName name="IQ_EBIT_SBC_GW_STDDEV_EST" hidden="1">"c4326"</definedName>
    <definedName name="IQ_EBIT_SBC_HIGH_EST" hidden="1">"c4328"</definedName>
    <definedName name="IQ_EBIT_SBC_HIGH_GUIDANCE" hidden="1">"c4192"</definedName>
    <definedName name="IQ_EBIT_SBC_LOW_EST" hidden="1">"c4329"</definedName>
    <definedName name="IQ_EBIT_SBC_LOW_GUIDANCE" hidden="1">"c4232"</definedName>
    <definedName name="IQ_EBIT_SBC_MEDIAN_EST" hidden="1">"c4330"</definedName>
    <definedName name="IQ_EBIT_SBC_NUM_EST" hidden="1">"c4331"</definedName>
    <definedName name="IQ_EBIT_SBC_STDDEV_EST" hidden="1">"c4332"</definedName>
    <definedName name="IQ_EBIT_STDDEV_EST" hidden="1">"c1686"</definedName>
    <definedName name="IQ_EBIT_STDDEV_EST_REUT" hidden="1">"c5338"</definedName>
    <definedName name="IQ_EBITA" hidden="1">"c1910"</definedName>
    <definedName name="IQ_EBITA_10YR_ANN_CAGR" hidden="1">"c6184"</definedName>
    <definedName name="IQ_EBITA_10YR_ANN_GROWTH" hidden="1">"c1954"</definedName>
    <definedName name="IQ_EBITA_1YR_ANN_GROWTH" hidden="1">"c1949"</definedName>
    <definedName name="IQ_EBITA_2YR_ANN_CAGR" hidden="1">"c6180"</definedName>
    <definedName name="IQ_EBITA_2YR_ANN_GROWTH" hidden="1">"c1950"</definedName>
    <definedName name="IQ_EBITA_3YR_ANN_CAGR" hidden="1">"c6181"</definedName>
    <definedName name="IQ_EBITA_3YR_ANN_GROWTH" hidden="1">"c1951"</definedName>
    <definedName name="IQ_EBITA_5YR_ANN_CAGR" hidden="1">"c6182"</definedName>
    <definedName name="IQ_EBITA_5YR_ANN_GROWTH" hidden="1">"c1952"</definedName>
    <definedName name="IQ_EBITA_7YR_ANN_CAGR" hidden="1">"c6183"</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CAGR" hidden="1">"c6080"</definedName>
    <definedName name="IQ_EBITDA_10YR_ANN_GROWTH" hidden="1">"c362"</definedName>
    <definedName name="IQ_EBITDA_1YR_ANN_GROWTH" hidden="1">"c363"</definedName>
    <definedName name="IQ_EBITDA_2YR_ANN_CAGR" hidden="1">"c6081"</definedName>
    <definedName name="IQ_EBITDA_2YR_ANN_GROWTH" hidden="1">"c364"</definedName>
    <definedName name="IQ_EBITDA_3YR_ANN_CAGR" hidden="1">"c6082"</definedName>
    <definedName name="IQ_EBITDA_3YR_ANN_GROWTH" hidden="1">"c365"</definedName>
    <definedName name="IQ_EBITDA_5YR_ANN_CAGR" hidden="1">"c6083"</definedName>
    <definedName name="IQ_EBITDA_5YR_ANN_GROWTH" hidden="1">"c366"</definedName>
    <definedName name="IQ_EBITDA_7YR_ANN_CAGR" hidden="1">"c6084"</definedName>
    <definedName name="IQ_EBITDA_7YR_ANN_GROWTH" hidden="1">"c367"</definedName>
    <definedName name="IQ_EBITDA_ACT_OR_EST" hidden="1">"c2215"</definedName>
    <definedName name="IQ_EBITDA_ACT_OR_EST_REUT" hidden="1">"c5462"</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GUIDANCE" hidden="1">"c4334"</definedName>
    <definedName name="IQ_EBITDA_HIGH_EST" hidden="1">"c370"</definedName>
    <definedName name="IQ_EBITDA_HIGH_EST_REUT" hidden="1">"c3642"</definedName>
    <definedName name="IQ_EBITDA_HIGH_GUIDANCE" hidden="1">"c4170"</definedName>
    <definedName name="IQ_EBITDA_INT" hidden="1">"c373"</definedName>
    <definedName name="IQ_EBITDA_LOW_EST" hidden="1">"c371"</definedName>
    <definedName name="IQ_EBITDA_LOW_EST_REUT" hidden="1">"c3643"</definedName>
    <definedName name="IQ_EBITDA_LOW_GUIDANCE" hidden="1">"c4210"</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BC_EST" hidden="1">"c4336"</definedName>
    <definedName name="IQ_EBITDA_SBC_GUIDANCE" hidden="1">"c4338"</definedName>
    <definedName name="IQ_EBITDA_SBC_HIGH_EST" hidden="1">"c4339"</definedName>
    <definedName name="IQ_EBITDA_SBC_HIGH_GUIDANCE" hidden="1">"c4194"</definedName>
    <definedName name="IQ_EBITDA_SBC_LOW_EST" hidden="1">"c4340"</definedName>
    <definedName name="IQ_EBITDA_SBC_LOW_GUIDANCE" hidden="1">"c4234"</definedName>
    <definedName name="IQ_EBITDA_SBC_MEDIAN_EST" hidden="1">"c4341"</definedName>
    <definedName name="IQ_EBITDA_SBC_NUM_EST" hidden="1">"c4342"</definedName>
    <definedName name="IQ_EBITDA_SBC_STDDEV_EST" hidden="1">"c4343"</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 hidden="1">"c6214"</definedName>
    <definedName name="IQ_EBT_EXCL_REIT" hidden="1">"c384"</definedName>
    <definedName name="IQ_EBT_EXCL_UTI" hidden="1">"c385"</definedName>
    <definedName name="IQ_EBT_FIN" hidden="1">"c386"</definedName>
    <definedName name="IQ_EBT_GAAP_GUIDANCE" hidden="1">"c4345"</definedName>
    <definedName name="IQ_EBT_GAAP_HIGH_GUIDANCE" hidden="1">"c4174"</definedName>
    <definedName name="IQ_EBT_GAAP_LOW_GUIDANCE" hidden="1">"c4214"</definedName>
    <definedName name="IQ_EBT_GUIDANCE" hidden="1">"c4346"</definedName>
    <definedName name="IQ_EBT_GW_GUIDANCE" hidden="1">"c4347"</definedName>
    <definedName name="IQ_EBT_GW_HIGH_GUIDANCE" hidden="1">"c4175"</definedName>
    <definedName name="IQ_EBT_GW_LOW_GUIDANCE" hidden="1">"c4215"</definedName>
    <definedName name="IQ_EBT_HIGH_GUIDANCE" hidden="1">"c4173"</definedName>
    <definedName name="IQ_EBT_INCL_MARGIN" hidden="1">"c387"</definedName>
    <definedName name="IQ_EBT_INS" hidden="1">"c388"</definedName>
    <definedName name="IQ_EBT_LOW_GUIDANCE" hidden="1">"c4213"</definedName>
    <definedName name="IQ_EBT_RE" hidden="1">"c6215"</definedName>
    <definedName name="IQ_EBT_REIT" hidden="1">"c389"</definedName>
    <definedName name="IQ_EBT_SBC_ACT_OR_EST" hidden="1">"c4350"</definedName>
    <definedName name="IQ_EBT_SBC_EST" hidden="1">"c4349"</definedName>
    <definedName name="IQ_EBT_SBC_GUIDANCE" hidden="1">"c4351"</definedName>
    <definedName name="IQ_EBT_SBC_GW_ACT_OR_EST" hidden="1">"c4354"</definedName>
    <definedName name="IQ_EBT_SBC_GW_EST" hidden="1">"c4353"</definedName>
    <definedName name="IQ_EBT_SBC_GW_GUIDANCE" hidden="1">"c4355"</definedName>
    <definedName name="IQ_EBT_SBC_GW_HIGH_EST" hidden="1">"c4356"</definedName>
    <definedName name="IQ_EBT_SBC_GW_HIGH_GUIDANCE" hidden="1">"c4191"</definedName>
    <definedName name="IQ_EBT_SBC_GW_LOW_EST" hidden="1">"c4357"</definedName>
    <definedName name="IQ_EBT_SBC_GW_LOW_GUIDANCE" hidden="1">"c4231"</definedName>
    <definedName name="IQ_EBT_SBC_GW_MEDIAN_EST" hidden="1">"c4358"</definedName>
    <definedName name="IQ_EBT_SBC_GW_NUM_EST" hidden="1">"c4359"</definedName>
    <definedName name="IQ_EBT_SBC_GW_STDDEV_EST" hidden="1">"c4360"</definedName>
    <definedName name="IQ_EBT_SBC_HIGH_EST" hidden="1">"c4362"</definedName>
    <definedName name="IQ_EBT_SBC_HIGH_GUIDANCE" hidden="1">"c4190"</definedName>
    <definedName name="IQ_EBT_SBC_LOW_EST" hidden="1">"c4363"</definedName>
    <definedName name="IQ_EBT_SBC_LOW_GUIDANCE" hidden="1">"c4230"</definedName>
    <definedName name="IQ_EBT_SBC_MEDIAN_EST" hidden="1">"c4364"</definedName>
    <definedName name="IQ_EBT_SBC_NUM_EST" hidden="1">"c4365"</definedName>
    <definedName name="IQ_EBT_SBC_STDDEV_EST" hidden="1">"c4366"</definedName>
    <definedName name="IQ_EBT_UTI" hidden="1">"c390"</definedName>
    <definedName name="IQ_ECS_AUTHORIZED_SHARES" hidden="1">"c5583"</definedName>
    <definedName name="IQ_ECS_AUTHORIZED_SHARES_ABS" hidden="1">"c5597"</definedName>
    <definedName name="IQ_ECS_CONVERT_FACTOR" hidden="1">"c5581"</definedName>
    <definedName name="IQ_ECS_CONVERT_FACTOR_ABS" hidden="1">"c5595"</definedName>
    <definedName name="IQ_ECS_CONVERT_INTO" hidden="1">"c5580"</definedName>
    <definedName name="IQ_ECS_CONVERT_INTO_ABS" hidden="1">"c5594"</definedName>
    <definedName name="IQ_ECS_CONVERT_TYPE" hidden="1">"c5579"</definedName>
    <definedName name="IQ_ECS_CONVERT_TYPE_ABS" hidden="1">"c5593"</definedName>
    <definedName name="IQ_ECS_INACTIVE_DATE" hidden="1">"c5576"</definedName>
    <definedName name="IQ_ECS_INACTIVE_DATE_ABS" hidden="1">"c5590"</definedName>
    <definedName name="IQ_ECS_NAME" hidden="1">"c5571"</definedName>
    <definedName name="IQ_ECS_NAME_ABS" hidden="1">"c5585"</definedName>
    <definedName name="IQ_ECS_NUM_SHAREHOLDERS" hidden="1">"c5584"</definedName>
    <definedName name="IQ_ECS_NUM_SHAREHOLDERS_ABS" hidden="1">"c5598"</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SHARES_OUT_BS_DATE" hidden="1">"c5572"</definedName>
    <definedName name="IQ_ECS_SHARES_OUT_BS_DATE_ABS" hidden="1">"c5586"</definedName>
    <definedName name="IQ_ECS_SHARES_OUT_FILING_DATE" hidden="1">"c5573"</definedName>
    <definedName name="IQ_ECS_SHARES_OUT_FILING_DATE_ABS" hidden="1">"c5587"</definedName>
    <definedName name="IQ_ECS_START_DATE" hidden="1">"c5575"</definedName>
    <definedName name="IQ_ECS_START_DATE_ABS" hidden="1">"c5589"</definedName>
    <definedName name="IQ_ECS_TYPE" hidden="1">"c5574"</definedName>
    <definedName name="IQ_ECS_TYPE_ABS" hidden="1">"c5588"</definedName>
    <definedName name="IQ_ECS_VOTING" hidden="1">"c5582"</definedName>
    <definedName name="IQ_ECS_VOTING_ABS" hidden="1">"c5596"</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CAGR" hidden="1">"c6085"</definedName>
    <definedName name="IQ_EPS_10YR_ANN_GROWTH" hidden="1">"c393"</definedName>
    <definedName name="IQ_EPS_1YR_ANN_GROWTH" hidden="1">"c394"</definedName>
    <definedName name="IQ_EPS_2YR_ANN_CAGR" hidden="1">"c6086"</definedName>
    <definedName name="IQ_EPS_2YR_ANN_GROWTH" hidden="1">"c395"</definedName>
    <definedName name="IQ_EPS_3YR_ANN_CAGR" hidden="1">"c6087"</definedName>
    <definedName name="IQ_EPS_3YR_ANN_GROWTH" hidden="1">"c396"</definedName>
    <definedName name="IQ_EPS_5YR_ANN_CAGR" hidden="1">"c6088"</definedName>
    <definedName name="IQ_EPS_5YR_ANN_GROWTH" hidden="1">"c397"</definedName>
    <definedName name="IQ_EPS_7YR_ANN_CAGR" hidden="1">"c6089"</definedName>
    <definedName name="IQ_EPS_7YR_ANN_GROWTH" hidden="1">"c398"</definedName>
    <definedName name="IQ_EPS_ACT_OR_EST" hidden="1">"c2213"</definedName>
    <definedName name="IQ_EPS_ACT_OR_EST_REUT" hidden="1">"c5460"</definedName>
    <definedName name="IQ_EPS_EST" hidden="1">"c399"</definedName>
    <definedName name="IQ_EPS_EST_BOTTOM_UP" hidden="1">"c5489"</definedName>
    <definedName name="IQ_EPS_EST_BOTTOM_UP_REUT" hidden="1">"c5497"</definedName>
    <definedName name="IQ_EPS_EST_REUT" hidden="1">"c5453"</definedName>
    <definedName name="IQ_EPS_EXCL_GUIDANCE" hidden="1">"c4368"</definedName>
    <definedName name="IQ_EPS_EXCL_HIGH_GUIDANCE" hidden="1">"c4369"</definedName>
    <definedName name="IQ_EPS_EXCL_LOW_GUIDANCE" hidden="1">"c4204"</definedName>
    <definedName name="IQ_EPS_GAAP_GUIDANCE" hidden="1">"c4370"</definedName>
    <definedName name="IQ_EPS_GAAP_HIGH_GUIDANCE" hidden="1">"c4371"</definedName>
    <definedName name="IQ_EPS_GAAP_LOW_GUIDANCE" hidden="1">"c4205"</definedName>
    <definedName name="IQ_EPS_GW_ACT_OR_EST" hidden="1">"c2223"</definedName>
    <definedName name="IQ_EPS_GW_ACT_OR_EST_REUT" hidden="1">"c5469"</definedName>
    <definedName name="IQ_EPS_GW_EST" hidden="1">"c1737"</definedName>
    <definedName name="IQ_EPS_GW_EST_BOTTOM_UP" hidden="1">"c5491"</definedName>
    <definedName name="IQ_EPS_GW_EST_BOTTOM_UP_REUT" hidden="1">"c5499"</definedName>
    <definedName name="IQ_EPS_GW_EST_REUT" hidden="1">"c5389"</definedName>
    <definedName name="IQ_EPS_GW_GUIDANCE" hidden="1">"c4372"</definedName>
    <definedName name="IQ_EPS_GW_HIGH_EST" hidden="1">"c1739"</definedName>
    <definedName name="IQ_EPS_GW_HIGH_EST_REUT" hidden="1">"c5391"</definedName>
    <definedName name="IQ_EPS_GW_HIGH_GUIDANCE" hidden="1">"c4373"</definedName>
    <definedName name="IQ_EPS_GW_LOW_EST" hidden="1">"c1740"</definedName>
    <definedName name="IQ_EPS_GW_LOW_EST_REUT" hidden="1">"c5392"</definedName>
    <definedName name="IQ_EPS_GW_LOW_GUIDANCE" hidden="1">"c4206"</definedName>
    <definedName name="IQ_EPS_GW_MEDIAN_EST" hidden="1">"c1738"</definedName>
    <definedName name="IQ_EPS_GW_MEDIAN_EST_REUT" hidden="1">"c5390"</definedName>
    <definedName name="IQ_EPS_GW_NUM_EST" hidden="1">"c1741"</definedName>
    <definedName name="IQ_EPS_GW_NUM_EST_REUT" hidden="1">"c5393"</definedName>
    <definedName name="IQ_EPS_GW_STDDEV_EST" hidden="1">"c1742"</definedName>
    <definedName name="IQ_EPS_GW_STDDEV_EST_REUT" hidden="1">"c5394"</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ORM_EST" hidden="1">"c2226"</definedName>
    <definedName name="IQ_EPS_NORM_EST_BOTTOM_UP" hidden="1">"c5490"</definedName>
    <definedName name="IQ_EPS_NORM_EST_BOTTOM_UP_REUT" hidden="1">"c5498"</definedName>
    <definedName name="IQ_EPS_NORM_EST_REUT" hidden="1">"c5326"</definedName>
    <definedName name="IQ_EPS_NORM_HIGH_EST" hidden="1">"c2228"</definedName>
    <definedName name="IQ_EPS_NORM_HIGH_EST_REUT" hidden="1">"c5328"</definedName>
    <definedName name="IQ_EPS_NORM_LOW_EST" hidden="1">"c2229"</definedName>
    <definedName name="IQ_EPS_NORM_LOW_EST_REUT" hidden="1">"c5329"</definedName>
    <definedName name="IQ_EPS_NORM_MEDIAN_EST" hidden="1">"c2227"</definedName>
    <definedName name="IQ_EPS_NORM_MEDIAN_EST_REUT" hidden="1">"c5327"</definedName>
    <definedName name="IQ_EPS_NORM_NUM_EST" hidden="1">"c2230"</definedName>
    <definedName name="IQ_EPS_NORM_NUM_EST_REUT" hidden="1">"c5330"</definedName>
    <definedName name="IQ_EPS_NORM_STDDEV_EST" hidden="1">"c2231"</definedName>
    <definedName name="IQ_EPS_NORM_STDDEV_EST_REUT" hidden="1">"c5331"</definedName>
    <definedName name="IQ_EPS_NUM_EST" hidden="1">"c402"</definedName>
    <definedName name="IQ_EPS_NUM_EST_REUT" hidden="1">"c5451"</definedName>
    <definedName name="IQ_EPS_REPORT_ACT_OR_EST" hidden="1">"c2224"</definedName>
    <definedName name="IQ_EPS_REPORT_ACT_OR_EST_REUT" hidden="1">"c5470"</definedName>
    <definedName name="IQ_EPS_REPORTED_EST" hidden="1">"c1744"</definedName>
    <definedName name="IQ_EPS_REPORTED_EST_BOTTOM_UP" hidden="1">"c5492"</definedName>
    <definedName name="IQ_EPS_REPORTED_EST_BOTTOM_UP_REUT" hidden="1">"c5500"</definedName>
    <definedName name="IQ_EPS_REPORTED_EST_REUT" hidden="1">"c5396"</definedName>
    <definedName name="IQ_EPS_REPORTED_HIGH_EST" hidden="1">"c1746"</definedName>
    <definedName name="IQ_EPS_REPORTED_HIGH_EST_REUT" hidden="1">"c5398"</definedName>
    <definedName name="IQ_EPS_REPORTED_LOW_EST" hidden="1">"c1747"</definedName>
    <definedName name="IQ_EPS_REPORTED_LOW_EST_REUT" hidden="1">"c5399"</definedName>
    <definedName name="IQ_EPS_REPORTED_MEDIAN_EST" hidden="1">"c1745"</definedName>
    <definedName name="IQ_EPS_REPORTED_MEDIAN_EST_REUT" hidden="1">"c5397"</definedName>
    <definedName name="IQ_EPS_REPORTED_NUM_EST" hidden="1">"c1748"</definedName>
    <definedName name="IQ_EPS_REPORTED_NUM_EST_REUT" hidden="1">"c5400"</definedName>
    <definedName name="IQ_EPS_REPORTED_STDDEV_EST" hidden="1">"c1749"</definedName>
    <definedName name="IQ_EPS_REPORTED_STDDEV_EST_REUT" hidden="1">"c5401"</definedName>
    <definedName name="IQ_EPS_SBC_ACT_OR_EST" hidden="1">"c4376"</definedName>
    <definedName name="IQ_EPS_SBC_EST" hidden="1">"c4375"</definedName>
    <definedName name="IQ_EPS_SBC_GUIDANCE" hidden="1">"c4377"</definedName>
    <definedName name="IQ_EPS_SBC_GW_ACT_OR_EST" hidden="1">"c4380"</definedName>
    <definedName name="IQ_EPS_SBC_GW_EST" hidden="1">"c4379"</definedName>
    <definedName name="IQ_EPS_SBC_GW_GUIDANCE" hidden="1">"c4381"</definedName>
    <definedName name="IQ_EPS_SBC_GW_HIGH_EST" hidden="1">"c4382"</definedName>
    <definedName name="IQ_EPS_SBC_GW_HIGH_GUIDANCE" hidden="1">"c4189"</definedName>
    <definedName name="IQ_EPS_SBC_GW_LOW_EST" hidden="1">"c4383"</definedName>
    <definedName name="IQ_EPS_SBC_GW_LOW_GUIDANCE" hidden="1">"c4229"</definedName>
    <definedName name="IQ_EPS_SBC_GW_MEDIAN_EST" hidden="1">"c4384"</definedName>
    <definedName name="IQ_EPS_SBC_GW_NUM_EST" hidden="1">"c4385"</definedName>
    <definedName name="IQ_EPS_SBC_GW_STDDEV_EST" hidden="1">"c4386"</definedName>
    <definedName name="IQ_EPS_SBC_HIGH_EST" hidden="1">"c4388"</definedName>
    <definedName name="IQ_EPS_SBC_HIGH_GUIDANCE" hidden="1">"c4188"</definedName>
    <definedName name="IQ_EPS_SBC_LOW_EST" hidden="1">"c4389"</definedName>
    <definedName name="IQ_EPS_SBC_LOW_GUIDANCE" hidden="1">"c4228"</definedName>
    <definedName name="IQ_EPS_SBC_MEDIAN_EST" hidden="1">"c4390"</definedName>
    <definedName name="IQ_EPS_SBC_NUM_EST" hidden="1">"c4391"</definedName>
    <definedName name="IQ_EPS_SBC_STDDEV_EST" hidden="1">"c4392"</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BV_REUT" hidden="1">"c5409"</definedName>
    <definedName name="IQ_EST_ACT_BV_SHARE" hidden="1">"c3549"</definedName>
    <definedName name="IQ_EST_ACT_BV_SHARE_REUT" hidden="1">"c5445"</definedName>
    <definedName name="IQ_EST_ACT_CAPEX" hidden="1">"c3546"</definedName>
    <definedName name="IQ_EST_ACT_CAPEX_REUT" hidden="1">"c3975"</definedName>
    <definedName name="IQ_EST_ACT_CASH_FLOW" hidden="1">"c4394"</definedName>
    <definedName name="IQ_EST_ACT_CASH_OPER" hidden="1">"c4395"</definedName>
    <definedName name="IQ_EST_ACT_CFPS" hidden="1">"c1673"</definedName>
    <definedName name="IQ_EST_ACT_CFPS_REUT" hidden="1">"c3850"</definedName>
    <definedName name="IQ_EST_ACT_DISTRIBUTABLE_CASH" hidden="1">"c4396"</definedName>
    <definedName name="IQ_EST_ACT_DISTRIBUTABLE_CASH_SHARE" hidden="1">"c4397"</definedName>
    <definedName name="IQ_EST_ACT_DPS" hidden="1">"c1680"</definedName>
    <definedName name="IQ_EST_ACT_DPS_REUT" hidden="1">"c3857"</definedName>
    <definedName name="IQ_EST_ACT_EBIT" hidden="1">"c1687"</definedName>
    <definedName name="IQ_EST_ACT_EBIT_GW" hidden="1">"c4398"</definedName>
    <definedName name="IQ_EST_ACT_EBIT_REUT" hidden="1">"c5339"</definedName>
    <definedName name="IQ_EST_ACT_EBIT_SBC" hidden="1">"c4399"</definedName>
    <definedName name="IQ_EST_ACT_EBIT_SBC_GW" hidden="1">"c4400"</definedName>
    <definedName name="IQ_EST_ACT_EBITDA" hidden="1">"c1664"</definedName>
    <definedName name="IQ_EST_ACT_EBITDA_REUT" hidden="1">"c3836"</definedName>
    <definedName name="IQ_EST_ACT_EBITDA_SBC" hidden="1">"c4401"</definedName>
    <definedName name="IQ_EST_ACT_EBT_SBC" hidden="1">"c4402"</definedName>
    <definedName name="IQ_EST_ACT_EBT_SBC_GW" hidden="1">"c4403"</definedName>
    <definedName name="IQ_EST_ACT_EPS" hidden="1">"c1648"</definedName>
    <definedName name="IQ_EST_ACT_EPS_GW" hidden="1">"c1743"</definedName>
    <definedName name="IQ_EST_ACT_EPS_GW_REUT" hidden="1">"c5395"</definedName>
    <definedName name="IQ_EST_ACT_EPS_NORM" hidden="1">"c2232"</definedName>
    <definedName name="IQ_EST_ACT_EPS_NORM_REUT" hidden="1">"c5332"</definedName>
    <definedName name="IQ_EST_ACT_EPS_REPORTED" hidden="1">"c1750"</definedName>
    <definedName name="IQ_EST_ACT_EPS_REPORTED_REUT" hidden="1">"c5402"</definedName>
    <definedName name="IQ_EST_ACT_EPS_REUT" hidden="1">"c5457"</definedName>
    <definedName name="IQ_EST_ACT_EPS_SBC" hidden="1">"c4404"</definedName>
    <definedName name="IQ_EST_ACT_EPS_SBC_GW" hidden="1">"c4405"</definedName>
    <definedName name="IQ_EST_ACT_FFO" hidden="1">"c1666"</definedName>
    <definedName name="IQ_EST_ACT_FFO_ADJ" hidden="1">"c4406"</definedName>
    <definedName name="IQ_EST_ACT_FFO_REUT" hidden="1">"c3843"</definedName>
    <definedName name="IQ_EST_ACT_FFO_SHARE" hidden="1">"c4407"</definedName>
    <definedName name="IQ_EST_ACT_GROSS_MARGIN" hidden="1">"c5553"</definedName>
    <definedName name="IQ_EST_ACT_MAINT_CAPEX" hidden="1">"c4408"</definedName>
    <definedName name="IQ_EST_ACT_NAV" hidden="1">"c1757"</definedName>
    <definedName name="IQ_EST_ACT_NET_DEBT" hidden="1">"c3545"</definedName>
    <definedName name="IQ_EST_ACT_NET_DEBT_REUT" hidden="1">"c5446"</definedName>
    <definedName name="IQ_EST_ACT_NI" hidden="1">"c1722"</definedName>
    <definedName name="IQ_EST_ACT_NI_GW" hidden="1">"c1729"</definedName>
    <definedName name="IQ_EST_ACT_NI_GW_REUT" hidden="1">"c5381"</definedName>
    <definedName name="IQ_EST_ACT_NI_REPORTED" hidden="1">"c1736"</definedName>
    <definedName name="IQ_EST_ACT_NI_REPORTED_REUT" hidden="1">"c5388"</definedName>
    <definedName name="IQ_EST_ACT_NI_REUT" hidden="1">"c5374"</definedName>
    <definedName name="IQ_EST_ACT_NI_SBC" hidden="1">"c4409"</definedName>
    <definedName name="IQ_EST_ACT_NI_SBC_GW" hidden="1">"c4410"</definedName>
    <definedName name="IQ_EST_ACT_OPER_INC" hidden="1">"c1694"</definedName>
    <definedName name="IQ_EST_ACT_OPER_INC_REUT" hidden="1">"c5346"</definedName>
    <definedName name="IQ_EST_ACT_PRETAX_GW_INC" hidden="1">"c1708"</definedName>
    <definedName name="IQ_EST_ACT_PRETAX_GW_INC_REUT" hidden="1">"c5360"</definedName>
    <definedName name="IQ_EST_ACT_PRETAX_INC" hidden="1">"c1701"</definedName>
    <definedName name="IQ_EST_ACT_PRETAX_INC_REUT" hidden="1">"c5353"</definedName>
    <definedName name="IQ_EST_ACT_PRETAX_REPORT_INC" hidden="1">"c1715"</definedName>
    <definedName name="IQ_EST_ACT_PRETAX_REPORT_INC_REUT" hidden="1">"c5367"</definedName>
    <definedName name="IQ_EST_ACT_RECURRING_PROFIT" hidden="1">"c4411"</definedName>
    <definedName name="IQ_EST_ACT_RECURRING_PROFIT_SHARE" hidden="1">"c4412"</definedName>
    <definedName name="IQ_EST_ACT_RETURN_ASSETS" hidden="1">"c3547"</definedName>
    <definedName name="IQ_EST_ACT_RETURN_ASSETS_REUT" hidden="1">"c3996"</definedName>
    <definedName name="IQ_EST_ACT_RETURN_EQUITY" hidden="1">"c3548"</definedName>
    <definedName name="IQ_EST_ACT_RETURN_EQUITY_REUT" hidden="1">"c3989"</definedName>
    <definedName name="IQ_EST_ACT_REV" hidden="1">"c2113"</definedName>
    <definedName name="IQ_EST_ACT_REV_REUT" hidden="1">"c3835"</definedName>
    <definedName name="IQ_EST_BV_DIFF_REUT" hidden="1">"c5433"</definedName>
    <definedName name="IQ_EST_BV_SHARE_DIFF" hidden="1">"c4147"</definedName>
    <definedName name="IQ_EST_BV_SHARE_SURPRISE_PERCENT" hidden="1">"c4148"</definedName>
    <definedName name="IQ_EST_BV_SURPRISE_PERCENT_REUT" hidden="1">"c5434"</definedName>
    <definedName name="IQ_EST_CAPEX_DIFF" hidden="1">"c4149"</definedName>
    <definedName name="IQ_EST_CAPEX_GROWTH_1YR" hidden="1">"c3588"</definedName>
    <definedName name="IQ_EST_CAPEX_GROWTH_1YR_REUT" hidden="1">"c5447"</definedName>
    <definedName name="IQ_EST_CAPEX_GROWTH_2YR" hidden="1">"c3589"</definedName>
    <definedName name="IQ_EST_CAPEX_GROWTH_2YR_REUT" hidden="1">"c5448"</definedName>
    <definedName name="IQ_EST_CAPEX_GROWTH_Q_1YR" hidden="1">"c3590"</definedName>
    <definedName name="IQ_EST_CAPEX_GROWTH_Q_1YR_REUT" hidden="1">"c5449"</definedName>
    <definedName name="IQ_EST_CAPEX_SEQ_GROWTH_Q" hidden="1">"c3591"</definedName>
    <definedName name="IQ_EST_CAPEX_SEQ_GROWTH_Q_REUT" hidden="1">"c5450"</definedName>
    <definedName name="IQ_EST_CAPEX_SURPRISE_PERCENT" hidden="1">"c4151"</definedName>
    <definedName name="IQ_EST_CASH_FLOW_DIFF" hidden="1">"c4152"</definedName>
    <definedName name="IQ_EST_CASH_FLOW_SURPRISE_PERCENT" hidden="1">"c4161"</definedName>
    <definedName name="IQ_EST_CASH_OPER_DIFF" hidden="1">"c4162"</definedName>
    <definedName name="IQ_EST_CASH_OPER_SURPRISE_PERCENT" hidden="1">"c4248"</definedName>
    <definedName name="IQ_EST_CFPS_DIFF" hidden="1">"c1871"</definedName>
    <definedName name="IQ_EST_CFPS_DIFF_REUT" hidden="1">"c3892"</definedName>
    <definedName name="IQ_EST_CFPS_GROWTH_1YR" hidden="1">"c1774"</definedName>
    <definedName name="IQ_EST_CFPS_GROWTH_1YR_REUT" hidden="1">"c3878"</definedName>
    <definedName name="IQ_EST_CFPS_GROWTH_2YR" hidden="1">"c1775"</definedName>
    <definedName name="IQ_EST_CFPS_GROWTH_2YR_REUT" hidden="1">"c3879"</definedName>
    <definedName name="IQ_EST_CFPS_GROWTH_Q_1YR" hidden="1">"c1776"</definedName>
    <definedName name="IQ_EST_CFPS_GROWTH_Q_1YR_REUT" hidden="1">"c3880"</definedName>
    <definedName name="IQ_EST_CFPS_SEQ_GROWTH_Q" hidden="1">"c1777"</definedName>
    <definedName name="IQ_EST_CFPS_SEQ_GROWTH_Q_REUT" hidden="1">"c3881"</definedName>
    <definedName name="IQ_EST_CFPS_SURPRISE_PERCENT" hidden="1">"c1872"</definedName>
    <definedName name="IQ_EST_CFPS_SURPRISE_PERCENT_REUT" hidden="1">"c3893"</definedName>
    <definedName name="IQ_EST_CURRENCY" hidden="1">"c2140"</definedName>
    <definedName name="IQ_EST_CURRENCY_REUT" hidden="1">"c5437"</definedName>
    <definedName name="IQ_EST_DATE" hidden="1">"c1634"</definedName>
    <definedName name="IQ_EST_DATE_REUT" hidden="1">"c5438"</definedName>
    <definedName name="IQ_EST_DISTRIBUTABLE_CASH_DIFF" hidden="1">"c4276"</definedName>
    <definedName name="IQ_EST_DISTRIBUTABLE_CASH_GROWTH_1YR" hidden="1">"c4413"</definedName>
    <definedName name="IQ_EST_DISTRIBUTABLE_CASH_GROWTH_2YR" hidden="1">"c4414"</definedName>
    <definedName name="IQ_EST_DISTRIBUTABLE_CASH_GROWTH_Q_1YR" hidden="1">"c4415"</definedName>
    <definedName name="IQ_EST_DISTRIBUTABLE_CASH_SEQ_GROWTH_Q" hidden="1">"c4416"</definedName>
    <definedName name="IQ_EST_DISTRIBUTABLE_CASH_SHARE_DIFF" hidden="1">"c4284"</definedName>
    <definedName name="IQ_EST_DISTRIBUTABLE_CASH_SHARE_GROWTH_1YR" hidden="1">"c4417"</definedName>
    <definedName name="IQ_EST_DISTRIBUTABLE_CASH_SHARE_GROWTH_2YR" hidden="1">"c4418"</definedName>
    <definedName name="IQ_EST_DISTRIBUTABLE_CASH_SHARE_GROWTH_Q_1YR" hidden="1">"c4419"</definedName>
    <definedName name="IQ_EST_DISTRIBUTABLE_CASH_SHARE_SEQ_GROWTH_Q" hidden="1">"c4420"</definedName>
    <definedName name="IQ_EST_DISTRIBUTABLE_CASH_SHARE_SURPRISE_PERCENT" hidden="1">"c4293"</definedName>
    <definedName name="IQ_EST_DISTRIBUTABLE_CASH_SURPRISE_PERCENT" hidden="1">"c4295"</definedName>
    <definedName name="IQ_EST_DPS_DIFF" hidden="1">"c1873"</definedName>
    <definedName name="IQ_EST_DPS_DIFF_REUT" hidden="1">"c3894"</definedName>
    <definedName name="IQ_EST_DPS_GROWTH_1YR" hidden="1">"c1778"</definedName>
    <definedName name="IQ_EST_DPS_GROWTH_1YR_REUT" hidden="1">"c3882"</definedName>
    <definedName name="IQ_EST_DPS_GROWTH_2YR" hidden="1">"c1779"</definedName>
    <definedName name="IQ_EST_DPS_GROWTH_2YR_REUT" hidden="1">"c3883"</definedName>
    <definedName name="IQ_EST_DPS_GROWTH_Q_1YR" hidden="1">"c1780"</definedName>
    <definedName name="IQ_EST_DPS_GROWTH_Q_1YR_REUT" hidden="1">"c3884"</definedName>
    <definedName name="IQ_EST_DPS_SEQ_GROWTH_Q" hidden="1">"c1781"</definedName>
    <definedName name="IQ_EST_DPS_SEQ_GROWTH_Q_REUT" hidden="1">"c3885"</definedName>
    <definedName name="IQ_EST_DPS_SURPRISE_PERCENT" hidden="1">"c1874"</definedName>
    <definedName name="IQ_EST_DPS_SURPRISE_PERCENT_REUT" hidden="1">"c3895"</definedName>
    <definedName name="IQ_EST_EBIT_DIFF" hidden="1">"c1875"</definedName>
    <definedName name="IQ_EST_EBIT_DIFF_REUT" hidden="1">"c5413"</definedName>
    <definedName name="IQ_EST_EBIT_GW_DIFF" hidden="1">"c4304"</definedName>
    <definedName name="IQ_EST_EBIT_GW_SURPRISE_PERCENT" hidden="1">"c4313"</definedName>
    <definedName name="IQ_EST_EBIT_SBC_DIFF" hidden="1">"c4314"</definedName>
    <definedName name="IQ_EST_EBIT_SBC_GW_DIFF" hidden="1">"c4318"</definedName>
    <definedName name="IQ_EST_EBIT_SBC_GW_SURPRISE_PERCENT" hidden="1">"c4327"</definedName>
    <definedName name="IQ_EST_EBIT_SBC_SURPRISE_PERCENT" hidden="1">"c4333"</definedName>
    <definedName name="IQ_EST_EBIT_SURPRISE_PERCENT" hidden="1">"c1876"</definedName>
    <definedName name="IQ_EST_EBIT_SURPRISE_PERCENT_REUT" hidden="1">"c5414"</definedName>
    <definedName name="IQ_EST_EBITDA_DIFF" hidden="1">"c1867"</definedName>
    <definedName name="IQ_EST_EBITDA_DIFF_REUT" hidden="1">"c3888"</definedName>
    <definedName name="IQ_EST_EBITDA_GROWTH_1YR" hidden="1">"c1766"</definedName>
    <definedName name="IQ_EST_EBITDA_GROWTH_1YR_REUT" hidden="1">"c3864"</definedName>
    <definedName name="IQ_EST_EBITDA_GROWTH_2YR" hidden="1">"c1767"</definedName>
    <definedName name="IQ_EST_EBITDA_GROWTH_2YR_REUT" hidden="1">"c3865"</definedName>
    <definedName name="IQ_EST_EBITDA_GROWTH_Q_1YR" hidden="1">"c1768"</definedName>
    <definedName name="IQ_EST_EBITDA_GROWTH_Q_1YR_REUT" hidden="1">"c3866"</definedName>
    <definedName name="IQ_EST_EBITDA_SBC_DIFF" hidden="1">"c4335"</definedName>
    <definedName name="IQ_EST_EBITDA_SBC_SURPRISE_PERCENT" hidden="1">"c4344"</definedName>
    <definedName name="IQ_EST_EBITDA_SEQ_GROWTH_Q" hidden="1">"c1769"</definedName>
    <definedName name="IQ_EST_EBITDA_SEQ_GROWTH_Q_REUT" hidden="1">"c3867"</definedName>
    <definedName name="IQ_EST_EBITDA_SURPRISE_PERCENT" hidden="1">"c1868"</definedName>
    <definedName name="IQ_EST_EBITDA_SURPRISE_PERCENT_REUT" hidden="1">"c3889"</definedName>
    <definedName name="IQ_EST_EBT_SBC_DIFF" hidden="1">"c4348"</definedName>
    <definedName name="IQ_EST_EBT_SBC_GW_DIFF" hidden="1">"c4352"</definedName>
    <definedName name="IQ_EST_EBT_SBC_GW_SURPRISE_PERCENT" hidden="1">"c4361"</definedName>
    <definedName name="IQ_EST_EBT_SBC_SURPRISE_PERCENT" hidden="1">"c4367"</definedName>
    <definedName name="IQ_EST_EPS_DIFF" hidden="1">"c1864"</definedName>
    <definedName name="IQ_EST_EPS_DIFF_REUT" hidden="1">"c5458"</definedName>
    <definedName name="IQ_EST_EPS_GROWTH_1YR" hidden="1">"c1636"</definedName>
    <definedName name="IQ_EST_EPS_GROWTH_1YR_REUT" hidden="1">"c3646"</definedName>
    <definedName name="IQ_EST_EPS_GROWTH_2YR" hidden="1">"c1637"</definedName>
    <definedName name="IQ_EST_EPS_GROWTH_2YR_REUT" hidden="1">"c3858"</definedName>
    <definedName name="IQ_EST_EPS_GROWTH_5YR" hidden="1">"c1655"</definedName>
    <definedName name="IQ_EST_EPS_GROWTH_5YR_BOTTOM_UP" hidden="1">"c5487"</definedName>
    <definedName name="IQ_EST_EPS_GROWTH_5YR_BOTTOM_UP_REUT" hidden="1">"c5495"</definedName>
    <definedName name="IQ_EST_EPS_GROWTH_5YR_HIGH" hidden="1">"c1657"</definedName>
    <definedName name="IQ_EST_EPS_GROWTH_5YR_HIGH_REUT" hidden="1">"c5322"</definedName>
    <definedName name="IQ_EST_EPS_GROWTH_5YR_LOW" hidden="1">"c1658"</definedName>
    <definedName name="IQ_EST_EPS_GROWTH_5YR_LOW_REUT" hidden="1">"c5323"</definedName>
    <definedName name="IQ_EST_EPS_GROWTH_5YR_MEDIAN" hidden="1">"c1656"</definedName>
    <definedName name="IQ_EST_EPS_GROWTH_5YR_MEDIAN_REUT" hidden="1">"c5321"</definedName>
    <definedName name="IQ_EST_EPS_GROWTH_5YR_NUM" hidden="1">"c1659"</definedName>
    <definedName name="IQ_EST_EPS_GROWTH_5YR_NUM_REUT" hidden="1">"c5324"</definedName>
    <definedName name="IQ_EST_EPS_GROWTH_5YR_REUT" hidden="1">"c3633"</definedName>
    <definedName name="IQ_EST_EPS_GROWTH_5YR_STDDEV" hidden="1">"c1660"</definedName>
    <definedName name="IQ_EST_EPS_GROWTH_5YR_STDDEV_REUT" hidden="1">"c5325"</definedName>
    <definedName name="IQ_EST_EPS_GROWTH_Q_1YR" hidden="1">"c1641"</definedName>
    <definedName name="IQ_EST_EPS_GROWTH_Q_1YR_REUT" hidden="1">"c5410"</definedName>
    <definedName name="IQ_EST_EPS_GW_DIFF" hidden="1">"c1891"</definedName>
    <definedName name="IQ_EST_EPS_GW_DIFF_REUT" hidden="1">"c5429"</definedName>
    <definedName name="IQ_EST_EPS_GW_SURPRISE_PERCENT" hidden="1">"c1892"</definedName>
    <definedName name="IQ_EST_EPS_GW_SURPRISE_PERCENT_REUT" hidden="1">"c5430"</definedName>
    <definedName name="IQ_EST_EPS_NORM_DIFF" hidden="1">"c2247"</definedName>
    <definedName name="IQ_EST_EPS_NORM_DIFF_REUT" hidden="1">"c5411"</definedName>
    <definedName name="IQ_EST_EPS_NORM_SURPRISE_PERCENT" hidden="1">"c2248"</definedName>
    <definedName name="IQ_EST_EPS_NORM_SURPRISE_PERCENT_REUT" hidden="1">"c5412"</definedName>
    <definedName name="IQ_EST_EPS_REPORT_DIFF" hidden="1">"c1893"</definedName>
    <definedName name="IQ_EST_EPS_REPORT_DIFF_REUT" hidden="1">"c5431"</definedName>
    <definedName name="IQ_EST_EPS_REPORT_SURPRISE_PERCENT" hidden="1">"c1894"</definedName>
    <definedName name="IQ_EST_EPS_REPORT_SURPRISE_PERCENT_REUT" hidden="1">"c5432"</definedName>
    <definedName name="IQ_EST_EPS_SBC_DIFF" hidden="1">"c4374"</definedName>
    <definedName name="IQ_EST_EPS_SBC_GW_DIFF" hidden="1">"c4378"</definedName>
    <definedName name="IQ_EST_EPS_SBC_GW_SURPRISE_PERCENT" hidden="1">"c4387"</definedName>
    <definedName name="IQ_EST_EPS_SBC_SURPRISE_PERCENT" hidden="1">"c4393"</definedName>
    <definedName name="IQ_EST_EPS_SEQ_GROWTH_Q" hidden="1">"c1764"</definedName>
    <definedName name="IQ_EST_EPS_SEQ_GROWTH_Q_REUT" hidden="1">"c3859"</definedName>
    <definedName name="IQ_EST_EPS_SURPRISE_PERCENT" hidden="1">"c1635"</definedName>
    <definedName name="IQ_EST_EPS_SURPRISE_PERCENT_REUT" hidden="1">"c5459"</definedName>
    <definedName name="IQ_EST_FFO_ADJ_DIFF" hidden="1">"c4433"</definedName>
    <definedName name="IQ_EST_FFO_ADJ_GROWTH_1YR" hidden="1">"c4421"</definedName>
    <definedName name="IQ_EST_FFO_ADJ_GROWTH_2YR" hidden="1">"c4422"</definedName>
    <definedName name="IQ_EST_FFO_ADJ_GROWTH_Q_1YR" hidden="1">"c4423"</definedName>
    <definedName name="IQ_EST_FFO_ADJ_SEQ_GROWTH_Q" hidden="1">"c4424"</definedName>
    <definedName name="IQ_EST_FFO_ADJ_SURPRISE_PERCENT" hidden="1">"c4442"</definedName>
    <definedName name="IQ_EST_FFO_DIFF" hidden="1">"c1869"</definedName>
    <definedName name="IQ_EST_FFO_DIFF_REUT" hidden="1">"c3890"</definedName>
    <definedName name="IQ_EST_FFO_GROWTH_1YR" hidden="1">"c1770"</definedName>
    <definedName name="IQ_EST_FFO_GROWTH_1YR_REUT" hidden="1">"c3874"</definedName>
    <definedName name="IQ_EST_FFO_GROWTH_2YR" hidden="1">"c1771"</definedName>
    <definedName name="IQ_EST_FFO_GROWTH_2YR_REUT" hidden="1">"c3875"</definedName>
    <definedName name="IQ_EST_FFO_GROWTH_Q_1YR" hidden="1">"c1772"</definedName>
    <definedName name="IQ_EST_FFO_GROWTH_Q_1YR_REUT" hidden="1">"c3876"</definedName>
    <definedName name="IQ_EST_FFO_SEQ_GROWTH_Q" hidden="1">"c1773"</definedName>
    <definedName name="IQ_EST_FFO_SEQ_GROWTH_Q_REUT" hidden="1">"c3877"</definedName>
    <definedName name="IQ_EST_FFO_SHARE_DIFF" hidden="1">"c4444"</definedName>
    <definedName name="IQ_EST_FFO_SHARE_GROWTH_1YR" hidden="1">"c4425"</definedName>
    <definedName name="IQ_EST_FFO_SHARE_GROWTH_2YR" hidden="1">"c4426"</definedName>
    <definedName name="IQ_EST_FFO_SHARE_GROWTH_Q_1YR" hidden="1">"c4427"</definedName>
    <definedName name="IQ_EST_FFO_SHARE_SEQ_GROWTH_Q" hidden="1">"c4428"</definedName>
    <definedName name="IQ_EST_FFO_SHARE_SURPRISE_PERCENT" hidden="1">"c4453"</definedName>
    <definedName name="IQ_EST_FFO_SURPRISE_PERCENT" hidden="1">"c1870"</definedName>
    <definedName name="IQ_EST_FFO_SURPRISE_PERCENT_REUT" hidden="1">"c3891"</definedName>
    <definedName name="IQ_EST_FOOTNOTE" hidden="1">"c4540"</definedName>
    <definedName name="IQ_EST_FOOTNOTE_REUT" hidden="1">"c5478"</definedName>
    <definedName name="IQ_EST_MAINT_CAPEX_DIFF" hidden="1">"c4456"</definedName>
    <definedName name="IQ_EST_MAINT_CAPEX_GROWTH_1YR" hidden="1">"c4429"</definedName>
    <definedName name="IQ_EST_MAINT_CAPEX_GROWTH_2YR" hidden="1">"c4430"</definedName>
    <definedName name="IQ_EST_MAINT_CAPEX_GROWTH_Q_1YR" hidden="1">"c4431"</definedName>
    <definedName name="IQ_EST_MAINT_CAPEX_SEQ_GROWTH_Q" hidden="1">"c4432"</definedName>
    <definedName name="IQ_EST_MAINT_CAPEX_SURPRISE_PERCENT" hidden="1">"c4465"</definedName>
    <definedName name="IQ_EST_NAV_DIFF" hidden="1">"c1895"</definedName>
    <definedName name="IQ_EST_NAV_SURPRISE_PERCENT" hidden="1">"c1896"</definedName>
    <definedName name="IQ_EST_NET_DEBT_DIFF" hidden="1">"c4466"</definedName>
    <definedName name="IQ_EST_NET_DEBT_SURPRISE_PERCENT" hidden="1">"c4468"</definedName>
    <definedName name="IQ_EST_NI_DIFF" hidden="1">"c1885"</definedName>
    <definedName name="IQ_EST_NI_DIFF_REUT" hidden="1">"c5423"</definedName>
    <definedName name="IQ_EST_NI_GW_DIFF" hidden="1">"c1887"</definedName>
    <definedName name="IQ_EST_NI_GW_DIFF_REUT" hidden="1">"c5425"</definedName>
    <definedName name="IQ_EST_NI_GW_SURPRISE_PERCENT" hidden="1">"c1888"</definedName>
    <definedName name="IQ_EST_NI_GW_SURPRISE_PERCENT_REUT" hidden="1">"c5426"</definedName>
    <definedName name="IQ_EST_NI_REPORT_DIFF" hidden="1">"c1889"</definedName>
    <definedName name="IQ_EST_NI_REPORT_DIFF_REUT" hidden="1">"c5427"</definedName>
    <definedName name="IQ_EST_NI_REPORT_SURPRISE_PERCENT" hidden="1">"c1890"</definedName>
    <definedName name="IQ_EST_NI_REPORT_SURPRISE_PERCENT_REUT" hidden="1">"c5428"</definedName>
    <definedName name="IQ_EST_NI_SBC_DIFF" hidden="1">"c4472"</definedName>
    <definedName name="IQ_EST_NI_SBC_GW_DIFF" hidden="1">"c4476"</definedName>
    <definedName name="IQ_EST_NI_SBC_GW_SURPRISE_PERCENT" hidden="1">"c4485"</definedName>
    <definedName name="IQ_EST_NI_SBC_SURPRISE_PERCENT" hidden="1">"c4491"</definedName>
    <definedName name="IQ_EST_NI_SURPRISE_PERCENT" hidden="1">"c1886"</definedName>
    <definedName name="IQ_EST_NI_SURPRISE_PERCENT_REUT" hidden="1">"c5424"</definedName>
    <definedName name="IQ_EST_NUM_BUY" hidden="1">"c1759"</definedName>
    <definedName name="IQ_EST_NUM_BUY_REUT" hidden="1">"c3869"</definedName>
    <definedName name="IQ_EST_NUM_HOLD" hidden="1">"c1761"</definedName>
    <definedName name="IQ_EST_NUM_HOLD_REUT" hidden="1">"c3871"</definedName>
    <definedName name="IQ_EST_NUM_NO_OPINION" hidden="1">"c1758"</definedName>
    <definedName name="IQ_EST_NUM_NO_OPINION_REUT" hidden="1">"c3868"</definedName>
    <definedName name="IQ_EST_NUM_OUTPERFORM" hidden="1">"c1760"</definedName>
    <definedName name="IQ_EST_NUM_OUTPERFORM_REUT" hidden="1">"c3870"</definedName>
    <definedName name="IQ_EST_NUM_SELL" hidden="1">"c1763"</definedName>
    <definedName name="IQ_EST_NUM_SELL_REUT" hidden="1">"c3873"</definedName>
    <definedName name="IQ_EST_NUM_UNDERPERFORM" hidden="1">"c1762"</definedName>
    <definedName name="IQ_EST_NUM_UNDERPERFORM_REUT" hidden="1">"c3872"</definedName>
    <definedName name="IQ_EST_OPER_INC_DIFF" hidden="1">"c1877"</definedName>
    <definedName name="IQ_EST_OPER_INC_DIFF_REUT" hidden="1">"c5415"</definedName>
    <definedName name="IQ_EST_OPER_INC_SURPRISE_PERCENT" hidden="1">"c1878"</definedName>
    <definedName name="IQ_EST_OPER_INC_SURPRISE_PERCENT_REUT" hidden="1">"c5416"</definedName>
    <definedName name="IQ_EST_PRE_TAX_DIFF" hidden="1">"c1879"</definedName>
    <definedName name="IQ_EST_PRE_TAX_DIFF_REUT" hidden="1">"c5417"</definedName>
    <definedName name="IQ_EST_PRE_TAX_GW_DIFF" hidden="1">"c1881"</definedName>
    <definedName name="IQ_EST_PRE_TAX_GW_DIFF_REUT" hidden="1">"c5419"</definedName>
    <definedName name="IQ_EST_PRE_TAX_GW_SURPRISE_PERCENT" hidden="1">"c1882"</definedName>
    <definedName name="IQ_EST_PRE_TAX_GW_SURPRISE_PERCENT_REUT" hidden="1">"c5420"</definedName>
    <definedName name="IQ_EST_PRE_TAX_REPORT_DIFF" hidden="1">"c1883"</definedName>
    <definedName name="IQ_EST_PRE_TAX_REPORT_DIFF_REUT" hidden="1">"c5421"</definedName>
    <definedName name="IQ_EST_PRE_TAX_REPORT_SURPRISE_PERCENT" hidden="1">"c1884"</definedName>
    <definedName name="IQ_EST_PRE_TAX_REPORT_SURPRISE_PERCENT_REUT" hidden="1">"c5422"</definedName>
    <definedName name="IQ_EST_PRE_TAX_SURPRISE_PERCENT" hidden="1">"c1880"</definedName>
    <definedName name="IQ_EST_PRE_TAX_SURPRISE_PERCENT_REUT" hidden="1">"c5418"</definedName>
    <definedName name="IQ_EST_RECURRING_PROFIT_SHARE_DIFF" hidden="1">"c4505"</definedName>
    <definedName name="IQ_EST_RECURRING_PROFIT_SHARE_SURPRISE_PERCENT" hidden="1">"c4515"</definedName>
    <definedName name="IQ_EST_REV_DIFF" hidden="1">"c1865"</definedName>
    <definedName name="IQ_EST_REV_DIFF_REUT" hidden="1">"c3886"</definedName>
    <definedName name="IQ_EST_REV_GROWTH_1YR" hidden="1">"c1638"</definedName>
    <definedName name="IQ_EST_REV_GROWTH_1YR_REUT" hidden="1">"c3860"</definedName>
    <definedName name="IQ_EST_REV_GROWTH_2YR" hidden="1">"c1639"</definedName>
    <definedName name="IQ_EST_REV_GROWTH_2YR_REUT" hidden="1">"c3861"</definedName>
    <definedName name="IQ_EST_REV_GROWTH_Q_1YR" hidden="1">"c1640"</definedName>
    <definedName name="IQ_EST_REV_GROWTH_Q_1YR_REUT" hidden="1">"c3862"</definedName>
    <definedName name="IQ_EST_REV_SEQ_GROWTH_Q" hidden="1">"c1765"</definedName>
    <definedName name="IQ_EST_REV_SEQ_GROWTH_Q_REUT" hidden="1">"c3863"</definedName>
    <definedName name="IQ_EST_REV_SURPRISE_PERCENT" hidden="1">"c1866"</definedName>
    <definedName name="IQ_EST_REV_SURPRISE_PERCENT_REUT" hidden="1">"c3887"</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 hidden="1">"c6216"</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CT_OR_EST" hidden="1">"c2216"</definedName>
    <definedName name="IQ_FFO_ADJ_ACT_OR_EST" hidden="1">"c4435"</definedName>
    <definedName name="IQ_FFO_ADJ_EST" hidden="1">"c4434"</definedName>
    <definedName name="IQ_FFO_ADJ_GUIDANCE" hidden="1">"c4436"</definedName>
    <definedName name="IQ_FFO_ADJ_HIGH_EST" hidden="1">"c4437"</definedName>
    <definedName name="IQ_FFO_ADJ_HIGH_GUIDANCE" hidden="1">"c4202"</definedName>
    <definedName name="IQ_FFO_ADJ_LOW_EST" hidden="1">"c4438"</definedName>
    <definedName name="IQ_FFO_ADJ_LOW_GUIDANCE" hidden="1">"c4242"</definedName>
    <definedName name="IQ_FFO_ADJ_MEDIAN_EST" hidden="1">"c4439"</definedName>
    <definedName name="IQ_FFO_ADJ_NUM_EST" hidden="1">"c4440"</definedName>
    <definedName name="IQ_FFO_ADJ_STDDEV_EST" hidden="1">"c4441"</definedName>
    <definedName name="IQ_FFO_EST" hidden="1">"c418"</definedName>
    <definedName name="IQ_FFO_EST_REUT" hidden="1">"c3837"</definedName>
    <definedName name="IQ_FFO_GUIDANCE" hidden="1">"c4443"</definedName>
    <definedName name="IQ_FFO_HIGH_EST" hidden="1">"c419"</definedName>
    <definedName name="IQ_FFO_HIGH_EST_REUT" hidden="1">"c3839"</definedName>
    <definedName name="IQ_FFO_HIGH_GUIDANCE" hidden="1">"c4184"</definedName>
    <definedName name="IQ_FFO_LOW_EST" hidden="1">"c420"</definedName>
    <definedName name="IQ_FFO_LOW_EST_REUT" hidden="1">"c3840"</definedName>
    <definedName name="IQ_FFO_LOW_GUIDANCE" hidden="1">"c4224"</definedName>
    <definedName name="IQ_FFO_MEDIAN_EST" hidden="1">"c1665"</definedName>
    <definedName name="IQ_FFO_MEDIAN_EST_REUT" hidden="1">"c3838"</definedName>
    <definedName name="IQ_FFO_NUM_EST" hidden="1">"c421"</definedName>
    <definedName name="IQ_FFO_NUM_EST_REUT" hidden="1">"c3841"</definedName>
    <definedName name="IQ_FFO_PAYOUT_RATIO" hidden="1">"c3492"</definedName>
    <definedName name="IQ_FFO_SHARE_ACT_OR_EST" hidden="1">"c4446"</definedName>
    <definedName name="IQ_FFO_SHARE_EST" hidden="1">"c4445"</definedName>
    <definedName name="IQ_FFO_SHARE_GUIDANCE" hidden="1">"c4447"</definedName>
    <definedName name="IQ_FFO_SHARE_HIGH_EST" hidden="1">"c4448"</definedName>
    <definedName name="IQ_FFO_SHARE_HIGH_GUIDANCE" hidden="1">"c4203"</definedName>
    <definedName name="IQ_FFO_SHARE_LOW_EST" hidden="1">"c4449"</definedName>
    <definedName name="IQ_FFO_SHARE_LOW_GUIDANCE" hidden="1">"c4243"</definedName>
    <definedName name="IQ_FFO_SHARE_MEDIAN_EST" hidden="1">"c4450"</definedName>
    <definedName name="IQ_FFO_SHARE_NUM_EST" hidden="1">"c4451"</definedName>
    <definedName name="IQ_FFO_SHARE_STDDEV_EST" hidden="1">"c4452"</definedName>
    <definedName name="IQ_FFO_STDDEV_EST" hidden="1">"c422"</definedName>
    <definedName name="IQ_FFO_STDDEV_EST_REUT" hidden="1">"c3842"</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ANCING_OBLIG_CURRENT" hidden="1">"c6190"</definedName>
    <definedName name="IQ_FINANCING_OBLIG_NON_CURRENT" hidden="1">"c6191"</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AP_IS" hidden="1">"c6194"</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 hidden="1">"c6217"</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 hidden="1">"c6218"</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 hidden="1">"c6219"</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 hidden="1">"c6220"</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 hidden="1">"c6278"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 hidden="1">"c6221"</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CAGR" hidden="1">"c6090"</definedName>
    <definedName name="IQ_GP_10YR_ANN_GROWTH" hidden="1">"c512"</definedName>
    <definedName name="IQ_GP_1YR_ANN_GROWTH" hidden="1">"c513"</definedName>
    <definedName name="IQ_GP_2YR_ANN_CAGR" hidden="1">"c6091"</definedName>
    <definedName name="IQ_GP_2YR_ANN_GROWTH" hidden="1">"c514"</definedName>
    <definedName name="IQ_GP_3YR_ANN_CAGR" hidden="1">"c6092"</definedName>
    <definedName name="IQ_GP_3YR_ANN_GROWTH" hidden="1">"c515"</definedName>
    <definedName name="IQ_GP_5YR_ANN_CAGR" hidden="1">"c6093"</definedName>
    <definedName name="IQ_GP_5YR_ANN_GROWTH" hidden="1">"c516"</definedName>
    <definedName name="IQ_GP_7YR_ANN_CAGR" hidden="1">"c6094"</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CAGR" hidden="1">"c6095"</definedName>
    <definedName name="IQ_GROSS_LOANS_10YR_ANN_GROWTH" hidden="1">"c522"</definedName>
    <definedName name="IQ_GROSS_LOANS_1YR_ANN_GROWTH" hidden="1">"c523"</definedName>
    <definedName name="IQ_GROSS_LOANS_2YR_ANN_CAGR" hidden="1">"c6096"</definedName>
    <definedName name="IQ_GROSS_LOANS_2YR_ANN_GROWTH" hidden="1">"c524"</definedName>
    <definedName name="IQ_GROSS_LOANS_3YR_ANN_CAGR" hidden="1">"c6097"</definedName>
    <definedName name="IQ_GROSS_LOANS_3YR_ANN_GROWTH" hidden="1">"c525"</definedName>
    <definedName name="IQ_GROSS_LOANS_5YR_ANN_CAGR" hidden="1">"c6098"</definedName>
    <definedName name="IQ_GROSS_LOANS_5YR_ANN_GROWTH" hidden="1">"c526"</definedName>
    <definedName name="IQ_GROSS_LOANS_7YR_ANN_CAGR" hidden="1">"c6099"</definedName>
    <definedName name="IQ_GROSS_LOANS_7YR_ANN_GROWTH" hidden="1">"c527"</definedName>
    <definedName name="IQ_GROSS_LOANS_TOTAL_DEPOSITS" hidden="1">"c528"</definedName>
    <definedName name="IQ_GROSS_MARGIN" hidden="1">"c529"</definedName>
    <definedName name="IQ_GROSS_MARGIN_ACT_OR_EST" hidden="1">"c5554"</definedName>
    <definedName name="IQ_GROSS_MARGIN_EST" hidden="1">"c5547"</definedName>
    <definedName name="IQ_GROSS_MARGIN_HIGH_EST" hidden="1">"c5549"</definedName>
    <definedName name="IQ_GROSS_MARGIN_LOW_EST" hidden="1">"c5550"</definedName>
    <definedName name="IQ_GROSS_MARGIN_MEDIAN_EST" hidden="1">"c5548"</definedName>
    <definedName name="IQ_GROSS_MARGIN_NUM_EST" hidden="1">"c5551"</definedName>
    <definedName name="IQ_GROSS_MARGIN_STDDEV_EST" hidden="1">"c5552"</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 hidden="1">"c6279"</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 hidden="1">"c6280"</definedName>
    <definedName name="IQ_GW_INTAN_AMORT_REIT" hidden="1">"c1480"</definedName>
    <definedName name="IQ_GW_INTAN_AMORT_UTI" hidden="1">"c1481"</definedName>
    <definedName name="IQ_HC_ADMISSIONS" hidden="1">"c5953"</definedName>
    <definedName name="IQ_HC_ADMISSIONS_GROWTH" hidden="1">"c5997"</definedName>
    <definedName name="IQ_HC_ADMISSIONS_MANAGED_CARE" hidden="1">"c5956"</definedName>
    <definedName name="IQ_HC_ADMISSIONS_MEDICAID" hidden="1">"c5955"</definedName>
    <definedName name="IQ_HC_ADMISSIONS_MEDICARE" hidden="1">"c5954"</definedName>
    <definedName name="IQ_HC_ADMISSIONS_OTHER" hidden="1">"c5957"</definedName>
    <definedName name="IQ_HC_ADMISSIONS_SF" hidden="1">"c6006"</definedName>
    <definedName name="IQ_HC_ALFS" hidden="1">"c5952"</definedName>
    <definedName name="IQ_HC_AVG_BEDS_SVC" hidden="1">"c5951"</definedName>
    <definedName name="IQ_HC_AVG_DAILY_CENSUS" hidden="1">"c5965"</definedName>
    <definedName name="IQ_HC_AVG_LICENSED_BEDS" hidden="1">"c5949"</definedName>
    <definedName name="IQ_HC_AVG_LICENSED_BEDS_SF" hidden="1">"c6004"</definedName>
    <definedName name="IQ_HC_AVG_STAY" hidden="1">"c5966"</definedName>
    <definedName name="IQ_HC_AVG_STAY_SF" hidden="1">"c6016"</definedName>
    <definedName name="IQ_HC_BEDS_SVC" hidden="1">"c5950"</definedName>
    <definedName name="IQ_HC_DAYS_REV_OUT" hidden="1">"c5993"</definedName>
    <definedName name="IQ_HC_EQUIV_ADMISSIONS_GROWTH" hidden="1">"c5998"</definedName>
    <definedName name="IQ_HC_EQUIVALENT_ADMISSIONS" hidden="1">"c5958"</definedName>
    <definedName name="IQ_HC_EQUIVALENT_ADMISSIONS_SF" hidden="1">"c6007"</definedName>
    <definedName name="IQ_HC_ER_VISITS" hidden="1">"c5964"</definedName>
    <definedName name="IQ_HC_ER_VISITS_SF" hidden="1">"c6017"</definedName>
    <definedName name="IQ_HC_GROSS_INPATIENT_REV" hidden="1">"c5987"</definedName>
    <definedName name="IQ_HC_GROSS_OUTPATIENT_REV" hidden="1">"c5988"</definedName>
    <definedName name="IQ_HC_GROSS_PATIENT_REV" hidden="1">"c5989"</definedName>
    <definedName name="IQ_HC_HOSP_FACILITIES_CONSOL" hidden="1">"c5945"</definedName>
    <definedName name="IQ_HC_HOSP_FACILITIES_CONSOL_SF" hidden="1">"c6000"</definedName>
    <definedName name="IQ_HC_HOSP_FACILITIES_NON_CONSOL" hidden="1">"c5946"</definedName>
    <definedName name="IQ_HC_HOSP_FACILITIES_NON_CONSOL_SF" hidden="1">"c6001"</definedName>
    <definedName name="IQ_HC_HOSP_FACILITIES_TOTAL" hidden="1">"c5947"</definedName>
    <definedName name="IQ_HC_HOSP_FACILITIES_TOTAL_SF" hidden="1">"c6002"</definedName>
    <definedName name="IQ_HC_INPATIENT_PROCEDURES" hidden="1">"c5961"</definedName>
    <definedName name="IQ_HC_INPATIENT_PROCEDURES_SF" hidden="1">"c6011"</definedName>
    <definedName name="IQ_HC_INPATIENT_REV_PER_ADMISSION" hidden="1">"c5994"</definedName>
    <definedName name="IQ_HC_INTPATIENT_SVCS_PCT_REV" hidden="1">"c5975"</definedName>
    <definedName name="IQ_HC_INTPATIENT_SVCS_PCT_REV_SF" hidden="1">"c6015"</definedName>
    <definedName name="IQ_HC_LICENSED_BEDS" hidden="1">"c5948"</definedName>
    <definedName name="IQ_HC_LICENSED_BEDS_SF" hidden="1">"c6003"</definedName>
    <definedName name="IQ_HC_MANAGED_CARE_PCT_ADMISSIONS" hidden="1">"c5982"</definedName>
    <definedName name="IQ_HC_MANAGED_CARE_PCT_REV" hidden="1">"c5978"</definedName>
    <definedName name="IQ_HC_MEDICAID_PCT_ADMISSIONS" hidden="1">"c5981"</definedName>
    <definedName name="IQ_HC_MEDICAID_PCT_REV" hidden="1">"c5977"</definedName>
    <definedName name="IQ_HC_MEDICARE_PCT_ADMISSIONS" hidden="1">"c5980"</definedName>
    <definedName name="IQ_HC_MEDICARE_PCT_REV" hidden="1">"c5976"</definedName>
    <definedName name="IQ_HC_NET_INPATIENT_REV" hidden="1">"c5984"</definedName>
    <definedName name="IQ_HC_NET_OUTPATIENT_REV" hidden="1">"c5985"</definedName>
    <definedName name="IQ_HC_NET_PATIENT_REV" hidden="1">"c5986"</definedName>
    <definedName name="IQ_HC_NET_PATIENT_REV_SF" hidden="1">"c6005"</definedName>
    <definedName name="IQ_HC_OCC_RATE" hidden="1">"c5967"</definedName>
    <definedName name="IQ_HC_OCC_RATE_LICENSED_BEDS" hidden="1">"c5968"</definedName>
    <definedName name="IQ_HC_OCC_RATE_SF" hidden="1">"c6009"</definedName>
    <definedName name="IQ_HC_OPEX_SUPPLIES" hidden="1">"c5990"</definedName>
    <definedName name="IQ_HC_OTHER_OPEX_PCT_REV" hidden="1">"c5973"</definedName>
    <definedName name="IQ_HC_OUTPATIENT_PROCEDURES" hidden="1">"c5962"</definedName>
    <definedName name="IQ_HC_OUTPATIENT_PROCEDURES_SF" hidden="1">"c6012"</definedName>
    <definedName name="IQ_HC_OUTPATIENT_REV_PER_ADMISSION" hidden="1">"c5995"</definedName>
    <definedName name="IQ_HC_OUTPATIENT_SVCS_PCT_REV" hidden="1">"c5974"</definedName>
    <definedName name="IQ_HC_OUTPATIENT_SVCS_PCT_REV_SF" hidden="1">"c6014"</definedName>
    <definedName name="IQ_HC_PATIENT_DAYS" hidden="1">"c5960"</definedName>
    <definedName name="IQ_HC_PATIENT_DAYS_SF" hidden="1">"c6010"</definedName>
    <definedName name="IQ_HC_PROF_GEN_LIAB_CLAIM_PAID" hidden="1">"c5991"</definedName>
    <definedName name="IQ_HC_PROF_GEN_LIAB_EXP_BENEFIT" hidden="1">"c5992"</definedName>
    <definedName name="IQ_HC_PROVISION_DOUBTFUL_PCT_REV" hidden="1">"c5972"</definedName>
    <definedName name="IQ_HC_REV_GROWTH" hidden="1">"c5996"</definedName>
    <definedName name="IQ_HC_REV_PER_EQUIV_ADMISSION" hidden="1">"c5959"</definedName>
    <definedName name="IQ_HC_REV_PER_EQUIV_ADMISSION_SF" hidden="1">"c6008"</definedName>
    <definedName name="IQ_HC_REV_PER_EQUIV_ADMISSIONS_GROWTH" hidden="1">"c5999"</definedName>
    <definedName name="IQ_HC_REV_PER_PATIENT_DAY" hidden="1">"c5969"</definedName>
    <definedName name="IQ_HC_REV_PER_PATIENT_DAY_SF" hidden="1">"c6018"</definedName>
    <definedName name="IQ_HC_SALARIES_PCT_REV" hidden="1">"c5970"</definedName>
    <definedName name="IQ_HC_SUPPLIES_PCT_REV" hidden="1">"c5971"</definedName>
    <definedName name="IQ_HC_TOTAL_PROCEDURES" hidden="1">"c5963"</definedName>
    <definedName name="IQ_HC_TOTAL_PROCEDURES_SF" hidden="1">"c6013"</definedName>
    <definedName name="IQ_HC_UNINSURED_PCT_ADMISSIONS" hidden="1">"c5983"</definedName>
    <definedName name="IQ_HC_UNINSURED_PCT_REV" hidden="1">"c5979"</definedName>
    <definedName name="IQ_HIGH_TARGET_PRICE" hidden="1">"c1651"</definedName>
    <definedName name="IQ_HIGH_TARGET_PRICE_REUT" hidden="1">"c5317"</definedName>
    <definedName name="IQ_HIGHPRICE" hidden="1">"c545"</definedName>
    <definedName name="IQ_HOME_AVG_LOAN_SIZE" hidden="1">"c5911"</definedName>
    <definedName name="IQ_HOME_BACKLOG" hidden="1">"c5844"</definedName>
    <definedName name="IQ_HOME_BACKLOG_AVG_JV" hidden="1">"c5848"</definedName>
    <definedName name="IQ_HOME_BACKLOG_AVG_JV_GROWTH" hidden="1">"c5928"</definedName>
    <definedName name="IQ_HOME_BACKLOG_AVG_JV_INC" hidden="1">"c5851"</definedName>
    <definedName name="IQ_HOME_BACKLOG_AVG_JV_INC_GROWTH" hidden="1">"c5931"</definedName>
    <definedName name="IQ_HOME_BACKLOG_AVG_PRICE" hidden="1">"c5845"</definedName>
    <definedName name="IQ_HOME_BACKLOG_AVG_PRICE_GROWTH" hidden="1">"c5925"</definedName>
    <definedName name="IQ_HOME_BACKLOG_GROWTH" hidden="1">"c5924"</definedName>
    <definedName name="IQ_HOME_BACKLOG_JV" hidden="1">"c5847"</definedName>
    <definedName name="IQ_HOME_BACKLOG_JV_GROWTH" hidden="1">"c5927"</definedName>
    <definedName name="IQ_HOME_BACKLOG_JV_INC" hidden="1">"c5850"</definedName>
    <definedName name="IQ_HOME_BACKLOG_JV_INC_GROWTH" hidden="1">"c5930"</definedName>
    <definedName name="IQ_HOME_BACKLOG_VALUE" hidden="1">"c5846"</definedName>
    <definedName name="IQ_HOME_BACKLOG_VALUE_GROWTH" hidden="1">"c5926"</definedName>
    <definedName name="IQ_HOME_BACKLOG_VALUE_JV" hidden="1">"c5849"</definedName>
    <definedName name="IQ_HOME_BACKLOG_VALUE_JV_GROWTH" hidden="1">"c5929"</definedName>
    <definedName name="IQ_HOME_BACKLOG_VALUE_JV_INC" hidden="1">"c5852"</definedName>
    <definedName name="IQ_HOME_BACKLOG_VALUE_JV_INC_GROWTH" hidden="1">"c5932"</definedName>
    <definedName name="IQ_HOME_COMMUNITIES_ACTIVE" hidden="1">"c5862"</definedName>
    <definedName name="IQ_HOME_COMMUNITIES_ACTIVE_GROWTH" hidden="1">"c5942"</definedName>
    <definedName name="IQ_HOME_COMMUNITIES_ACTIVE_JV" hidden="1">"c5863"</definedName>
    <definedName name="IQ_HOME_COMMUNITIES_ACTIVE_JV_GROWTH" hidden="1">"c5943"</definedName>
    <definedName name="IQ_HOME_COMMUNITIES_ACTIVE_JV_INC" hidden="1">"c5864"</definedName>
    <definedName name="IQ_HOME_COMMUNITIES_ACTIVE_JV_INC_GROWTH" hidden="1">"c5944"</definedName>
    <definedName name="IQ_HOME_COST_CONSTRUCTION_SVCS" hidden="1">"c5882"</definedName>
    <definedName name="IQ_HOME_COST_ELIMINATIONS_OTHER" hidden="1">"c5883"</definedName>
    <definedName name="IQ_HOME_COST_FINANCIAL_SVCS" hidden="1">"c5881"</definedName>
    <definedName name="IQ_HOME_COST_HOUSING" hidden="1">"c5877"</definedName>
    <definedName name="IQ_HOME_COST_LAND_LOT" hidden="1">"c5878"</definedName>
    <definedName name="IQ_HOME_COST_OTHER_HOMEBUILDING" hidden="1">"c5879"</definedName>
    <definedName name="IQ_HOME_COST_TOTAL" hidden="1">"c5884"</definedName>
    <definedName name="IQ_HOME_COST_TOTAL_HOMEBUILDING" hidden="1">"c5880"</definedName>
    <definedName name="IQ_HOME_DELIVERED" hidden="1">"c5835"</definedName>
    <definedName name="IQ_HOME_DELIVERED_AVG_PRICE" hidden="1">"c5836"</definedName>
    <definedName name="IQ_HOME_DELIVERED_AVG_PRICE_GROWTH" hidden="1">"c5916"</definedName>
    <definedName name="IQ_HOME_DELIVERED_AVG_PRICE_JV" hidden="1">"c5839"</definedName>
    <definedName name="IQ_HOME_DELIVERED_AVG_PRICE_JV_GROWTH" hidden="1">"c5919"</definedName>
    <definedName name="IQ_HOME_DELIVERED_AVG_PRICE_JV_INC" hidden="1">"c5842"</definedName>
    <definedName name="IQ_HOME_DELIVERED_AVG_PRICE_JV_INC_GROWTH" hidden="1">"c5922"</definedName>
    <definedName name="IQ_HOME_DELIVERED_GROWTH" hidden="1">"c5915"</definedName>
    <definedName name="IQ_HOME_DELIVERED_JV" hidden="1">"c5838"</definedName>
    <definedName name="IQ_HOME_DELIVERED_JV_GROWTH" hidden="1">"c5918"</definedName>
    <definedName name="IQ_HOME_DELIVERED_JV_INC" hidden="1">"c5841"</definedName>
    <definedName name="IQ_HOME_DELIVERED_JV_INC_GROWTH" hidden="1">"c5921"</definedName>
    <definedName name="IQ_HOME_DELIVERED_VALUE" hidden="1">"c5837"</definedName>
    <definedName name="IQ_HOME_DELIVERED_VALUE_GROWTH" hidden="1">"c5917"</definedName>
    <definedName name="IQ_HOME_DELIVERED_VALUE_JV" hidden="1">"c5840"</definedName>
    <definedName name="IQ_HOME_DELIVERED_VALUE_JV_GROWTH" hidden="1">"c5920"</definedName>
    <definedName name="IQ_HOME_DELIVERED_VALUE_JV_INC" hidden="1">"c5843"</definedName>
    <definedName name="IQ_HOME_DELIVERED_VALUE_JV_INC_GROWTH" hidden="1">"c5923"</definedName>
    <definedName name="IQ_HOME_FINISHED_HOMES_CIP" hidden="1">"c5865"</definedName>
    <definedName name="IQ_HOME_FIRSTLIEN_MORT_ORIGINATED" hidden="1">"c5905"</definedName>
    <definedName name="IQ_HOME_FIRSTLIEN_MORT_ORIGINATED_VOL" hidden="1">"c5908"</definedName>
    <definedName name="IQ_HOME_HUC" hidden="1">"c5822"</definedName>
    <definedName name="IQ_HOME_HUC_JV" hidden="1">"c5823"</definedName>
    <definedName name="IQ_HOME_HUC_JV_INC" hidden="1">"c5824"</definedName>
    <definedName name="IQ_HOME_INV_NOT_OWNED" hidden="1">"c5868"</definedName>
    <definedName name="IQ_HOME_LAND_DEVELOPMENT" hidden="1">"c5866"</definedName>
    <definedName name="IQ_HOME_LAND_FUTURE_DEVELOPMENT" hidden="1">"c5867"</definedName>
    <definedName name="IQ_HOME_LOAN_APPLICATIONS" hidden="1">"c5910"</definedName>
    <definedName name="IQ_HOME_LOANS_SOLD_COUNT" hidden="1">"c5912"</definedName>
    <definedName name="IQ_HOME_LOANS_SOLD_VALUE" hidden="1">"c5913"</definedName>
    <definedName name="IQ_HOME_LOTS_CONTROLLED" hidden="1">"c5831"</definedName>
    <definedName name="IQ_HOME_LOTS_FINISHED" hidden="1">"c5827"</definedName>
    <definedName name="IQ_HOME_LOTS_HELD_SALE" hidden="1">"c5830"</definedName>
    <definedName name="IQ_HOME_LOTS_JV" hidden="1">"c5833"</definedName>
    <definedName name="IQ_HOME_LOTS_JV_INC" hidden="1">"c5834"</definedName>
    <definedName name="IQ_HOME_LOTS_OTHER" hidden="1">"c5832"</definedName>
    <definedName name="IQ_HOME_LOTS_OWNED" hidden="1">"c5828"</definedName>
    <definedName name="IQ_HOME_LOTS_UNDER_DEVELOPMENT" hidden="1">"c5826"</definedName>
    <definedName name="IQ_HOME_LOTS_UNDER_OPTION" hidden="1">"c5829"</definedName>
    <definedName name="IQ_HOME_LOTS_UNDEVELOPED" hidden="1">"c5825"</definedName>
    <definedName name="IQ_HOME_MORT_CAPTURE_RATE" hidden="1">"c5906"</definedName>
    <definedName name="IQ_HOME_MORT_ORIGINATED" hidden="1">"c5907"</definedName>
    <definedName name="IQ_HOME_OBLIGATIONS_INV_NOT_OWNED" hidden="1">"c5914"</definedName>
    <definedName name="IQ_HOME_ORDERS" hidden="1">"c5853"</definedName>
    <definedName name="IQ_HOME_ORDERS_AVG_PRICE" hidden="1">"c5854"</definedName>
    <definedName name="IQ_HOME_ORDERS_AVG_PRICE_GROWTH" hidden="1">"c5934"</definedName>
    <definedName name="IQ_HOME_ORDERS_AVG_PRICE_JV" hidden="1">"c5857"</definedName>
    <definedName name="IQ_HOME_ORDERS_AVG_PRICE_JV_GROWTH" hidden="1">"c5937"</definedName>
    <definedName name="IQ_HOME_ORDERS_AVG_PRICE_JV_INC" hidden="1">"c5860"</definedName>
    <definedName name="IQ_HOME_ORDERS_AVG_PRICE_JV_INC_GROWTH" hidden="1">"c5940"</definedName>
    <definedName name="IQ_HOME_ORDERS_GROWTH" hidden="1">"c5933"</definedName>
    <definedName name="IQ_HOME_ORDERS_JV" hidden="1">"c5856"</definedName>
    <definedName name="IQ_HOME_ORDERS_JV_GROWTH" hidden="1">"c5936"</definedName>
    <definedName name="IQ_HOME_ORDERS_JV_INC" hidden="1">"c5859"</definedName>
    <definedName name="IQ_HOME_ORDERS_JV_INC_GROWTH" hidden="1">"c5939"</definedName>
    <definedName name="IQ_HOME_ORDERS_VALUE" hidden="1">"c5855"</definedName>
    <definedName name="IQ_HOME_ORDERS_VALUE_GROWTH" hidden="1">"c5935"</definedName>
    <definedName name="IQ_HOME_ORDERS_VALUE_JV" hidden="1">"c5858"</definedName>
    <definedName name="IQ_HOME_ORDERS_VALUE_JV_GROWTH" hidden="1">"c5938"</definedName>
    <definedName name="IQ_HOME_ORDERS_VALUE_JV_INC" hidden="1">"c5861"</definedName>
    <definedName name="IQ_HOME_ORDERS_VALUE_JV_INC_GROWTH" hidden="1">"c5941"</definedName>
    <definedName name="IQ_HOME_ORIGINATION_TOTAL" hidden="1">"c5909"</definedName>
    <definedName name="IQ_HOME_PRETAX_INC_CONSTRUCTION_SVCS" hidden="1">"c5890"</definedName>
    <definedName name="IQ_HOME_PRETAX_INC_ELIMINATIONS_OTHER" hidden="1">"c5891"</definedName>
    <definedName name="IQ_HOME_PRETAX_INC_FINANCIAL_SVCS" hidden="1">"c5889"</definedName>
    <definedName name="IQ_HOME_PRETAX_INC_HOUSING" hidden="1">"c5885"</definedName>
    <definedName name="IQ_HOME_PRETAX_INC_LAND_LOT" hidden="1">"c5886"</definedName>
    <definedName name="IQ_HOME_PRETAX_INC_OTHER_HOMEBUILDING" hidden="1">"c5887"</definedName>
    <definedName name="IQ_HOME_PRETAX_INC_TOTAL" hidden="1">"c5892"</definedName>
    <definedName name="IQ_HOME_PRETAX_INC_TOTAL_HOMEBUILDING" hidden="1">"c5888"</definedName>
    <definedName name="IQ_HOME_PURCH_OBLIGATION_1YR" hidden="1">"c5898"</definedName>
    <definedName name="IQ_HOME_PURCH_OBLIGATION_2YR" hidden="1">"c5899"</definedName>
    <definedName name="IQ_HOME_PURCH_OBLIGATION_3YR" hidden="1">"c5900"</definedName>
    <definedName name="IQ_HOME_PURCH_OBLIGATION_4YR" hidden="1">"c5901"</definedName>
    <definedName name="IQ_HOME_PURCH_OBLIGATION_5YR" hidden="1">"c5902"</definedName>
    <definedName name="IQ_HOME_PURCH_OBLIGATION_AFTER5" hidden="1">"c5903"</definedName>
    <definedName name="IQ_HOME_PURCH_OBLIGATION_TOTAL" hidden="1">"c5904"</definedName>
    <definedName name="IQ_HOME_REV_CONSTRUCTION_SERVICES" hidden="1">"c5874"</definedName>
    <definedName name="IQ_HOME_REV_ELIMINATIONS_OTHER" hidden="1">"c5875"</definedName>
    <definedName name="IQ_HOME_REV_FINANCIAL_SERVICES" hidden="1">"c5873"</definedName>
    <definedName name="IQ_HOME_REV_HOUSING" hidden="1">"c5872"</definedName>
    <definedName name="IQ_HOME_REV_LAND_LOT" hidden="1">"c5870"</definedName>
    <definedName name="IQ_HOME_REV_OTHER_HOMEBUILDING" hidden="1">"c5871"</definedName>
    <definedName name="IQ_HOME_REV_TOTAL" hidden="1">"c5876"</definedName>
    <definedName name="IQ_HOME_TOTAL_INV" hidden="1">"c5869"</definedName>
    <definedName name="IQ_HOME_WARRANTY_RES_BEG" hidden="1">"c5893"</definedName>
    <definedName name="IQ_HOME_WARRANTY_RES_END" hidden="1">"c5897"</definedName>
    <definedName name="IQ_HOME_WARRANTY_RES_ISS" hidden="1">"c5894"</definedName>
    <definedName name="IQ_HOME_WARRANTY_RES_OTHER" hidden="1">"c5896"</definedName>
    <definedName name="IQ_HOME_WARRANTY_RES_PAY" hidden="1">"c5895"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 hidden="1">"c6222"</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 hidden="1">"c6223"</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 hidden="1">"c6224"</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 hidden="1">"c6225"</definedName>
    <definedName name="IQ_INT_INC_REIT" hidden="1">"c597"</definedName>
    <definedName name="IQ_INT_INC_TOTAL" hidden="1">"c598"</definedName>
    <definedName name="IQ_INT_INC_UTI" hidden="1">"c599"</definedName>
    <definedName name="IQ_INT_INV_INC" hidden="1">"c600"</definedName>
    <definedName name="IQ_INT_INV_INC_RE" hidden="1">"c6226"</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CAGR" hidden="1">"c6164"</definedName>
    <definedName name="IQ_INV_10YR_ANN_GROWTH" hidden="1">"c1930"</definedName>
    <definedName name="IQ_INV_1YR_ANN_GROWTH" hidden="1">"c1925"</definedName>
    <definedName name="IQ_INV_2YR_ANN_CAGR" hidden="1">"c6160"</definedName>
    <definedName name="IQ_INV_2YR_ANN_GROWTH" hidden="1">"c1926"</definedName>
    <definedName name="IQ_INV_3YR_ANN_CAGR" hidden="1">"c6161"</definedName>
    <definedName name="IQ_INV_3YR_ANN_GROWTH" hidden="1">"c1927"</definedName>
    <definedName name="IQ_INV_5YR_ANN_CAGR" hidden="1">"c6162"</definedName>
    <definedName name="IQ_INV_5YR_ANN_GROWTH" hidden="1">"c1928"</definedName>
    <definedName name="IQ_INV_7YR_ANN_CAGR" hidden="1">"c6163"</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 hidden="1">"c6227"</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 hidden="1">"c6228"</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 hidden="1">"c6229"</definedName>
    <definedName name="IQ_LEGAL_SETTLE_REIT" hidden="1">"c652"</definedName>
    <definedName name="IQ_LEGAL_SETTLE_UTI" hidden="1">"c653"</definedName>
    <definedName name="IQ_LEVERAGE_RATIO" hidden="1">"c654"</definedName>
    <definedName name="IQ_LEVERED_FCF" hidden="1">"c1907"</definedName>
    <definedName name="IQ_LFCF_10YR_ANN_CAGR" hidden="1">"c6174"</definedName>
    <definedName name="IQ_LFCF_10YR_ANN_GROWTH" hidden="1">"c1942"</definedName>
    <definedName name="IQ_LFCF_1YR_ANN_GROWTH" hidden="1">"c1937"</definedName>
    <definedName name="IQ_LFCF_2YR_ANN_CAGR" hidden="1">"c6170"</definedName>
    <definedName name="IQ_LFCF_2YR_ANN_GROWTH" hidden="1">"c1938"</definedName>
    <definedName name="IQ_LFCF_3YR_ANN_CAGR" hidden="1">"c6171"</definedName>
    <definedName name="IQ_LFCF_3YR_ANN_GROWTH" hidden="1">"c1939"</definedName>
    <definedName name="IQ_LFCF_5YR_ANN_CAGR" hidden="1">"c6172"</definedName>
    <definedName name="IQ_LFCF_5YR_ANN_GROWTH" hidden="1">"c1940"</definedName>
    <definedName name="IQ_LFCF_7YR_ANN_CAGR" hidden="1">"c6173"</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 hidden="1">"c6230"</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 hidden="1">"c6231"</definedName>
    <definedName name="IQ_LT_DEBT_ISSUED_REIT" hidden="1">"c686"</definedName>
    <definedName name="IQ_LT_DEBT_ISSUED_UTI" hidden="1">"c687"</definedName>
    <definedName name="IQ_LT_DEBT_RE" hidden="1">"c6232"</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 hidden="1">"c6233"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 hidden="1">"c6234"</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 hidden="1">120000</definedName>
    <definedName name="IQ_MACHINERY" hidden="1">"c711"</definedName>
    <definedName name="IQ_MAINT_CAPEX" hidden="1">"c2947"</definedName>
    <definedName name="IQ_MAINT_CAPEX_ACT_OR_EST" hidden="1">"c4458"</definedName>
    <definedName name="IQ_MAINT_CAPEX_EST" hidden="1">"c4457"</definedName>
    <definedName name="IQ_MAINT_CAPEX_GUIDANCE" hidden="1">"c4459"</definedName>
    <definedName name="IQ_MAINT_CAPEX_HIGH_EST" hidden="1">"c4460"</definedName>
    <definedName name="IQ_MAINT_CAPEX_HIGH_GUIDANCE" hidden="1">"c4197"</definedName>
    <definedName name="IQ_MAINT_CAPEX_LOW_EST" hidden="1">"c4461"</definedName>
    <definedName name="IQ_MAINT_CAPEX_LOW_GUIDANCE" hidden="1">"c4237"</definedName>
    <definedName name="IQ_MAINT_CAPEX_MEDIAN_EST" hidden="1">"c4462"</definedName>
    <definedName name="IQ_MAINT_CAPEX_NUM_EST" hidden="1">"c4463"</definedName>
    <definedName name="IQ_MAINT_CAPEX_STDDEV_EST" hidden="1">"c4464"</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 hidden="1">"c6235"</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 hidden="1">"c6236"</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 hidden="1">"c6237"</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AMES_REVISION_DATE_" hidden="1">"01/16/2012 14:24:06"</definedName>
    <definedName name="IQ_NAV_ACT_OR_EST" hidden="1">"c2225"</definedName>
    <definedName name="IQ_NAV_EST" hidden="1">"c1751"</definedName>
    <definedName name="IQ_NAV_HIGH_EST" hidden="1">"c1753"</definedName>
    <definedName name="IQ_NAV_LOW_EST" hidden="1">"c1754"</definedName>
    <definedName name="IQ_NAV_MEDIAN_EST" hidden="1">"c1752"</definedName>
    <definedName name="IQ_NAV_NUM_EST" hidden="1">"c1755"</definedName>
    <definedName name="IQ_NAV_STDDEV_EST" hidden="1">"c1756"</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ACT_OR_EST" hidden="1">"c3583"</definedName>
    <definedName name="IQ_NET_DEBT_ACT_OR_EST_REUT" hidden="1">"c5473"</definedName>
    <definedName name="IQ_NET_DEBT_EBITDA" hidden="1">"c750"</definedName>
    <definedName name="IQ_NET_DEBT_EBITDA_CAPEX" hidden="1">"c2949"</definedName>
    <definedName name="IQ_NET_DEBT_EST" hidden="1">"c3517"</definedName>
    <definedName name="IQ_NET_DEBT_EST_REUT" hidden="1">"c3976"</definedName>
    <definedName name="IQ_NET_DEBT_GUIDANCE" hidden="1">"c4467"</definedName>
    <definedName name="IQ_NET_DEBT_HIGH_EST" hidden="1">"c3518"</definedName>
    <definedName name="IQ_NET_DEBT_HIGH_EST_REUT" hidden="1">"c3978"</definedName>
    <definedName name="IQ_NET_DEBT_HIGH_GUIDANCE" hidden="1">"c4181"</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 hidden="1">"c6238"</definedName>
    <definedName name="IQ_NET_DEBT_ISSUED_REIT" hidden="1">"c756"</definedName>
    <definedName name="IQ_NET_DEBT_ISSUED_UTI" hidden="1">"c757"</definedName>
    <definedName name="IQ_NET_DEBT_LOW_EST" hidden="1">"c3519"</definedName>
    <definedName name="IQ_NET_DEBT_LOW_EST_REUT" hidden="1">"c3979"</definedName>
    <definedName name="IQ_NET_DEBT_LOW_GUIDANCE" hidden="1">"c4221"</definedName>
    <definedName name="IQ_NET_DEBT_MEDIAN_EST" hidden="1">"c3520"</definedName>
    <definedName name="IQ_NET_DEBT_MEDIAN_EST_REUT" hidden="1">"c3977"</definedName>
    <definedName name="IQ_NET_DEBT_NUM_EST" hidden="1">"c3515"</definedName>
    <definedName name="IQ_NET_DEBT_NUM_EST_REUT" hidden="1">"c3980"</definedName>
    <definedName name="IQ_NET_DEBT_STDDEV_EST" hidden="1">"c3516"</definedName>
    <definedName name="IQ_NET_DEBT_STDDEV_EST_REUT" hidden="1">"c3981"</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CAGR" hidden="1">"c6100"</definedName>
    <definedName name="IQ_NET_INT_INC_10YR_ANN_GROWTH" hidden="1">"c758"</definedName>
    <definedName name="IQ_NET_INT_INC_1YR_ANN_GROWTH" hidden="1">"c759"</definedName>
    <definedName name="IQ_NET_INT_INC_2YR_ANN_CAGR" hidden="1">"c6101"</definedName>
    <definedName name="IQ_NET_INT_INC_2YR_ANN_GROWTH" hidden="1">"c760"</definedName>
    <definedName name="IQ_NET_INT_INC_3YR_ANN_CAGR" hidden="1">"c6102"</definedName>
    <definedName name="IQ_NET_INT_INC_3YR_ANN_GROWTH" hidden="1">"c761"</definedName>
    <definedName name="IQ_NET_INT_INC_5YR_ANN_CAGR" hidden="1">"c6103"</definedName>
    <definedName name="IQ_NET_INT_INC_5YR_ANN_GROWTH" hidden="1">"c762"</definedName>
    <definedName name="IQ_NET_INT_INC_7YR_ANN_CAGR" hidden="1">"c6104"</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 hidden="1">"c6239"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CAGR" hidden="1">"c6105"</definedName>
    <definedName name="IQ_NET_LOANS_10YR_ANN_GROWTH" hidden="1">"c773"</definedName>
    <definedName name="IQ_NET_LOANS_1YR_ANN_GROWTH" hidden="1">"c774"</definedName>
    <definedName name="IQ_NET_LOANS_2YR_ANN_CAGR" hidden="1">"c6106"</definedName>
    <definedName name="IQ_NET_LOANS_2YR_ANN_GROWTH" hidden="1">"c775"</definedName>
    <definedName name="IQ_NET_LOANS_3YR_ANN_CAGR" hidden="1">"c6107"</definedName>
    <definedName name="IQ_NET_LOANS_3YR_ANN_GROWTH" hidden="1">"c776"</definedName>
    <definedName name="IQ_NET_LOANS_5YR_ANN_CAGR" hidden="1">"c6108"</definedName>
    <definedName name="IQ_NET_LOANS_5YR_ANN_GROWTH" hidden="1">"c777"</definedName>
    <definedName name="IQ_NET_LOANS_7YR_ANN_CAGR" hidden="1">"c6109"</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CAGR" hidden="1">"c6110"</definedName>
    <definedName name="IQ_NI_10YR_ANN_GROWTH" hidden="1">"c782"</definedName>
    <definedName name="IQ_NI_1YR_ANN_GROWTH" hidden="1">"c783"</definedName>
    <definedName name="IQ_NI_2YR_ANN_CAGR" hidden="1">"c6111"</definedName>
    <definedName name="IQ_NI_2YR_ANN_GROWTH" hidden="1">"c784"</definedName>
    <definedName name="IQ_NI_3YR_ANN_CAGR" hidden="1">"c6112"</definedName>
    <definedName name="IQ_NI_3YR_ANN_GROWTH" hidden="1">"c785"</definedName>
    <definedName name="IQ_NI_5YR_ANN_CAGR" hidden="1">"c6113"</definedName>
    <definedName name="IQ_NI_5YR_ANN_GROWTH" hidden="1">"c786"</definedName>
    <definedName name="IQ_NI_7YR_ANN_CAGR" hidden="1">"c6114"</definedName>
    <definedName name="IQ_NI_7YR_ANN_GROWTH" hidden="1">"c787"</definedName>
    <definedName name="IQ_NI_ACT_OR_EST" hidden="1">"c2222"</definedName>
    <definedName name="IQ_NI_ACT_OR_EST_REUT" hidden="1">"c5468"</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EST" hidden="1">"c1716"</definedName>
    <definedName name="IQ_NI_EST_REUT" hidden="1">"c5368"</definedName>
    <definedName name="IQ_NI_GAAP_GUIDANCE" hidden="1">"c4470"</definedName>
    <definedName name="IQ_NI_GAAP_HIGH_GUIDANCE" hidden="1">"c4177"</definedName>
    <definedName name="IQ_NI_GAAP_LOW_GUIDANCE" hidden="1">"c4217"</definedName>
    <definedName name="IQ_NI_GUIDANCE" hidden="1">"c4469"</definedName>
    <definedName name="IQ_NI_GW_EST" hidden="1">"c1723"</definedName>
    <definedName name="IQ_NI_GW_EST_REUT" hidden="1">"c5375"</definedName>
    <definedName name="IQ_NI_GW_GUIDANCE" hidden="1">"c4471"</definedName>
    <definedName name="IQ_NI_GW_HIGH_EST" hidden="1">"c1725"</definedName>
    <definedName name="IQ_NI_GW_HIGH_EST_REUT" hidden="1">"c5377"</definedName>
    <definedName name="IQ_NI_GW_HIGH_GUIDANCE" hidden="1">"c4178"</definedName>
    <definedName name="IQ_NI_GW_LOW_EST" hidden="1">"c1726"</definedName>
    <definedName name="IQ_NI_GW_LOW_EST_REUT" hidden="1">"c5378"</definedName>
    <definedName name="IQ_NI_GW_LOW_GUIDANCE" hidden="1">"c4218"</definedName>
    <definedName name="IQ_NI_GW_MEDIAN_EST" hidden="1">"c1724"</definedName>
    <definedName name="IQ_NI_GW_MEDIAN_EST_REUT" hidden="1">"c5376"</definedName>
    <definedName name="IQ_NI_GW_NUM_EST" hidden="1">"c1727"</definedName>
    <definedName name="IQ_NI_GW_NUM_EST_REUT" hidden="1">"c5379"</definedName>
    <definedName name="IQ_NI_GW_STDDEV_EST" hidden="1">"c1728"</definedName>
    <definedName name="IQ_NI_GW_STDDEV_EST_REUT" hidden="1">"c5380"</definedName>
    <definedName name="IQ_NI_HIGH_EST" hidden="1">"c1718"</definedName>
    <definedName name="IQ_NI_HIGH_EST_REUT" hidden="1">"c5370"</definedName>
    <definedName name="IQ_NI_HIGH_GUIDANCE" hidden="1">"c4176"</definedName>
    <definedName name="IQ_NI_LOW_EST" hidden="1">"c1719"</definedName>
    <definedName name="IQ_NI_LOW_EST_REUT" hidden="1">"c5371"</definedName>
    <definedName name="IQ_NI_LOW_GUIDANCE" hidden="1">"c4216"</definedName>
    <definedName name="IQ_NI_MARGIN" hidden="1">"c794"</definedName>
    <definedName name="IQ_NI_MEDIAN_EST" hidden="1">"c1717"</definedName>
    <definedName name="IQ_NI_MEDIAN_EST_REUT" hidden="1">"c5369"</definedName>
    <definedName name="IQ_NI_NORM" hidden="1">"c1901"</definedName>
    <definedName name="IQ_NI_NORM_10YR_ANN_CAGR" hidden="1">"c6189"</definedName>
    <definedName name="IQ_NI_NORM_10YR_ANN_GROWTH" hidden="1">"c1960"</definedName>
    <definedName name="IQ_NI_NORM_1YR_ANN_GROWTH" hidden="1">"c1955"</definedName>
    <definedName name="IQ_NI_NORM_2YR_ANN_CAGR" hidden="1">"c6185"</definedName>
    <definedName name="IQ_NI_NORM_2YR_ANN_GROWTH" hidden="1">"c1956"</definedName>
    <definedName name="IQ_NI_NORM_3YR_ANN_CAGR" hidden="1">"c6186"</definedName>
    <definedName name="IQ_NI_NORM_3YR_ANN_GROWTH" hidden="1">"c1957"</definedName>
    <definedName name="IQ_NI_NORM_5YR_ANN_CAGR" hidden="1">"c6187"</definedName>
    <definedName name="IQ_NI_NORM_5YR_ANN_GROWTH" hidden="1">"c1958"</definedName>
    <definedName name="IQ_NI_NORM_7YR_ANN_CAGR" hidden="1">"c6188"</definedName>
    <definedName name="IQ_NI_NORM_7YR_ANN_GROWTH" hidden="1">"c1959"</definedName>
    <definedName name="IQ_NI_NORM_MARGIN" hidden="1">"c1964"</definedName>
    <definedName name="IQ_NI_NUM_EST" hidden="1">"c1720"</definedName>
    <definedName name="IQ_NI_NUM_EST_REUT" hidden="1">"c5372"</definedName>
    <definedName name="IQ_NI_REPORTED_EST" hidden="1">"c1730"</definedName>
    <definedName name="IQ_NI_REPORTED_EST_REUT" hidden="1">"c5382"</definedName>
    <definedName name="IQ_NI_REPORTED_HIGH_EST" hidden="1">"c1732"</definedName>
    <definedName name="IQ_NI_REPORTED_HIGH_EST_REUT" hidden="1">"c5384"</definedName>
    <definedName name="IQ_NI_REPORTED_LOW_EST" hidden="1">"c1733"</definedName>
    <definedName name="IQ_NI_REPORTED_LOW_EST_REUT" hidden="1">"c5385"</definedName>
    <definedName name="IQ_NI_REPORTED_MEDIAN_EST" hidden="1">"c1731"</definedName>
    <definedName name="IQ_NI_REPORTED_MEDIAN_EST_REUT" hidden="1">"c5383"</definedName>
    <definedName name="IQ_NI_REPORTED_NUM_EST" hidden="1">"c1734"</definedName>
    <definedName name="IQ_NI_REPORTED_NUM_EST_REUT" hidden="1">"c5386"</definedName>
    <definedName name="IQ_NI_REPORTED_STDDEV_EST" hidden="1">"c1735"</definedName>
    <definedName name="IQ_NI_REPORTED_STDDEV_EST_REUT" hidden="1">"c5387"</definedName>
    <definedName name="IQ_NI_SBC_ACT_OR_EST" hidden="1">"c4474"</definedName>
    <definedName name="IQ_NI_SBC_EST" hidden="1">"c4473"</definedName>
    <definedName name="IQ_NI_SBC_GUIDANCE" hidden="1">"c4475"</definedName>
    <definedName name="IQ_NI_SBC_GW_ACT_OR_EST" hidden="1">"c4478"</definedName>
    <definedName name="IQ_NI_SBC_GW_EST" hidden="1">"c4477"</definedName>
    <definedName name="IQ_NI_SBC_GW_GUIDANCE" hidden="1">"c4479"</definedName>
    <definedName name="IQ_NI_SBC_GW_HIGH_EST" hidden="1">"c4480"</definedName>
    <definedName name="IQ_NI_SBC_GW_HIGH_GUIDANCE" hidden="1">"c4187"</definedName>
    <definedName name="IQ_NI_SBC_GW_LOW_EST" hidden="1">"c4481"</definedName>
    <definedName name="IQ_NI_SBC_GW_LOW_GUIDANCE" hidden="1">"c4227"</definedName>
    <definedName name="IQ_NI_SBC_GW_MEDIAN_EST" hidden="1">"c4482"</definedName>
    <definedName name="IQ_NI_SBC_GW_NUM_EST" hidden="1">"c4483"</definedName>
    <definedName name="IQ_NI_SBC_GW_STDDEV_EST" hidden="1">"c4484"</definedName>
    <definedName name="IQ_NI_SBC_HIGH_EST" hidden="1">"c4486"</definedName>
    <definedName name="IQ_NI_SBC_HIGH_GUIDANCE" hidden="1">"c4186"</definedName>
    <definedName name="IQ_NI_SBC_LOW_EST" hidden="1">"c4487"</definedName>
    <definedName name="IQ_NI_SBC_LOW_GUIDANCE" hidden="1">"c4226"</definedName>
    <definedName name="IQ_NI_SBC_MEDIAN_EST" hidden="1">"c4488"</definedName>
    <definedName name="IQ_NI_SBC_NUM_EST" hidden="1">"c4489"</definedName>
    <definedName name="IQ_NI_SBC_STDDEV_EST" hidden="1">"c4490"</definedName>
    <definedName name="IQ_NI_SFAS" hidden="1">"c795"</definedName>
    <definedName name="IQ_NI_STDDEV_EST" hidden="1">"c1721"</definedName>
    <definedName name="IQ_NI_STDDEV_EST_REUT" hidden="1">"c5373"</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CAGR" hidden="1">"c6115"</definedName>
    <definedName name="IQ_NON_INT_INC_10YR_ANN_GROWTH" hidden="1">"c803"</definedName>
    <definedName name="IQ_NON_INT_INC_1YR_ANN_GROWTH" hidden="1">"c804"</definedName>
    <definedName name="IQ_NON_INT_INC_2YR_ANN_CAGR" hidden="1">"c6116"</definedName>
    <definedName name="IQ_NON_INT_INC_2YR_ANN_GROWTH" hidden="1">"c805"</definedName>
    <definedName name="IQ_NON_INT_INC_3YR_ANN_CAGR" hidden="1">"c6117"</definedName>
    <definedName name="IQ_NON_INT_INC_3YR_ANN_GROWTH" hidden="1">"c806"</definedName>
    <definedName name="IQ_NON_INT_INC_5YR_ANN_CAGR" hidden="1">"c6118"</definedName>
    <definedName name="IQ_NON_INT_INC_5YR_ANN_GROWTH" hidden="1">"c807"</definedName>
    <definedName name="IQ_NON_INT_INC_7YR_ANN_CAGR" hidden="1">"c6119"</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CAGR" hidden="1">"c6120"</definedName>
    <definedName name="IQ_NON_PERF_ASSETS_10YR_ANN_GROWTH" hidden="1">"c811"</definedName>
    <definedName name="IQ_NON_PERF_ASSETS_1YR_ANN_GROWTH" hidden="1">"c812"</definedName>
    <definedName name="IQ_NON_PERF_ASSETS_2YR_ANN_CAGR" hidden="1">"c6121"</definedName>
    <definedName name="IQ_NON_PERF_ASSETS_2YR_ANN_GROWTH" hidden="1">"c813"</definedName>
    <definedName name="IQ_NON_PERF_ASSETS_3YR_ANN_CAGR" hidden="1">"c6122"</definedName>
    <definedName name="IQ_NON_PERF_ASSETS_3YR_ANN_GROWTH" hidden="1">"c814"</definedName>
    <definedName name="IQ_NON_PERF_ASSETS_5YR_ANN_CAGR" hidden="1">"c6123"</definedName>
    <definedName name="IQ_NON_PERF_ASSETS_5YR_ANN_GROWTH" hidden="1">"c815"</definedName>
    <definedName name="IQ_NON_PERF_ASSETS_7YR_ANN_CAGR" hidden="1">"c6124"</definedName>
    <definedName name="IQ_NON_PERF_ASSETS_7YR_ANN_GROWTH" hidden="1">"c816"</definedName>
    <definedName name="IQ_NON_PERF_ASSETS_TOTAL_ASSETS" hidden="1">"c817"</definedName>
    <definedName name="IQ_NON_PERF_LOANS_10YR_ANN_CAGR" hidden="1">"c6125"</definedName>
    <definedName name="IQ_NON_PERF_LOANS_10YR_ANN_GROWTH" hidden="1">"c818"</definedName>
    <definedName name="IQ_NON_PERF_LOANS_1YR_ANN_GROWTH" hidden="1">"c819"</definedName>
    <definedName name="IQ_NON_PERF_LOANS_2YR_ANN_CAGR" hidden="1">"c6126"</definedName>
    <definedName name="IQ_NON_PERF_LOANS_2YR_ANN_GROWTH" hidden="1">"c820"</definedName>
    <definedName name="IQ_NON_PERF_LOANS_3YR_ANN_CAGR" hidden="1">"c6127"</definedName>
    <definedName name="IQ_NON_PERF_LOANS_3YR_ANN_GROWTH" hidden="1">"c821"</definedName>
    <definedName name="IQ_NON_PERF_LOANS_5YR_ANN_CAGR" hidden="1">"c6128"</definedName>
    <definedName name="IQ_NON_PERF_LOANS_5YR_ANN_GROWTH" hidden="1">"c822"</definedName>
    <definedName name="IQ_NON_PERF_LOANS_7YR_ANN_CAGR" hidden="1">"c6129"</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_EPS_ACT_OR_EST" hidden="1">"c2249"</definedName>
    <definedName name="IQ_NORM_EPS_ACT_OR_EST_REUT" hidden="1">"c5472"</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CAGR" hidden="1">"c6130"</definedName>
    <definedName name="IQ_NPPE_10YR_ANN_GROWTH" hidden="1">"c830"</definedName>
    <definedName name="IQ_NPPE_1YR_ANN_GROWTH" hidden="1">"c831"</definedName>
    <definedName name="IQ_NPPE_2YR_ANN_CAGR" hidden="1">"c6131"</definedName>
    <definedName name="IQ_NPPE_2YR_ANN_GROWTH" hidden="1">"c832"</definedName>
    <definedName name="IQ_NPPE_3YR_ANN_CAGR" hidden="1">"c6132"</definedName>
    <definedName name="IQ_NPPE_3YR_ANN_GROWTH" hidden="1">"c833"</definedName>
    <definedName name="IQ_NPPE_5YR_ANN_CAGR" hidden="1">"c6133"</definedName>
    <definedName name="IQ_NPPE_5YR_ANN_GROWTH" hidden="1">"c834"</definedName>
    <definedName name="IQ_NPPE_7YR_ANN_CAGR" hidden="1">"c6134"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AVG_DAILY_SALES_VOL_EQ_INC_GAS" hidden="1">"c5797"</definedName>
    <definedName name="IQ_OG_AVG_DAILY_SALES_VOL_EQ_INC_NGL" hidden="1">"c5798"</definedName>
    <definedName name="IQ_OG_AVG_DAILY_SALES_VOL_EQ_INC_OIL" hidden="1">"c5796"</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ACRE_GROSS_EQ_INC" hidden="1">"c5802"</definedName>
    <definedName name="IQ_OG_DEVELOPED_ACRE_NET_EQ_INC" hidden="1">"c5803"</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SERVE_REPLACEMENT_RATIO" hidden="1">"c5799"</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ALES_VOL_EQ_INC_GAS" hidden="1">"c5794"</definedName>
    <definedName name="IQ_OG_SALES_VOL_EQ_INC_NGL" hidden="1">"c5795"</definedName>
    <definedName name="IQ_OG_SALES_VOL_EQ_INC_OIL" hidden="1">"c5793"</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ACRE_GROSS_EQ_INC" hidden="1">"c5800"</definedName>
    <definedName name="IQ_OG_UNDEVELOPED_ACRE_NET_EQ_INC" hidden="1">"c5801"</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CT_NEXT" hidden="1">"c5774"</definedName>
    <definedName name="IQ_OPEB_ACT_NEXT_DOM" hidden="1">"c5772"</definedName>
    <definedName name="IQ_OPEB_ACT_NEXT_FOREIGN" hidden="1">"c5773"</definedName>
    <definedName name="IQ_OPEB_AMT_RECOG_NEXT" hidden="1">"c5783"</definedName>
    <definedName name="IQ_OPEB_AMT_RECOG_NEXT_DOM" hidden="1">"c5781"</definedName>
    <definedName name="IQ_OPEB_AMT_RECOG_NEXT_FOREIGN" hidden="1">"c5782"</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CI_ACT" hidden="1">"c5759"</definedName>
    <definedName name="IQ_OPEB_CI_ACT_DOM" hidden="1">"c5757"</definedName>
    <definedName name="IQ_OPEB_CI_ACT_FOREIGN" hidden="1">"c5758"</definedName>
    <definedName name="IQ_OPEB_CI_NET_AMT_RECOG" hidden="1">"c5771"</definedName>
    <definedName name="IQ_OPEB_CI_NET_AMT_RECOG_DOM" hidden="1">"c5769"</definedName>
    <definedName name="IQ_OPEB_CI_NET_AMT_RECOG_FOREIGN" hidden="1">"c5770"</definedName>
    <definedName name="IQ_OPEB_CI_OTHER_MISC_ADJ" hidden="1">"c5768"</definedName>
    <definedName name="IQ_OPEB_CI_OTHER_MISC_ADJ_DOM" hidden="1">"c5766"</definedName>
    <definedName name="IQ_OPEB_CI_OTHER_MISC_ADJ_FOREIGN" hidden="1">"c5767"</definedName>
    <definedName name="IQ_OPEB_CI_PRIOR_SERVICE" hidden="1">"c5762"</definedName>
    <definedName name="IQ_OPEB_CI_PRIOR_SERVICE_DOM" hidden="1">"c5760"</definedName>
    <definedName name="IQ_OPEB_CI_PRIOR_SERVICE_FOREIGN" hidden="1">"c5761"</definedName>
    <definedName name="IQ_OPEB_CI_TRANSITION" hidden="1">"c5765"</definedName>
    <definedName name="IQ_OPEB_CI_TRANSITION_DOM" hidden="1">"c5763"</definedName>
    <definedName name="IQ_OPEB_CI_TRANSITION_FOREIGN" hidden="1">"c5764"</definedName>
    <definedName name="IQ_OPEB_CL" hidden="1">"c5789"</definedName>
    <definedName name="IQ_OPEB_CL_DOM" hidden="1">"c5787"</definedName>
    <definedName name="IQ_OPEB_CL_FOREIGN" hidden="1">"c5788"</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LT_ASSETS" hidden="1">"c5786"</definedName>
    <definedName name="IQ_OPEB_LT_ASSETS_DOM" hidden="1">"c5784"</definedName>
    <definedName name="IQ_OPEB_LT_ASSETS_FOREIGN" hidden="1">"c5785"</definedName>
    <definedName name="IQ_OPEB_LT_LIAB" hidden="1">"c5792"</definedName>
    <definedName name="IQ_OPEB_LT_LIAB_DOM" hidden="1">"c5790"</definedName>
    <definedName name="IQ_OPEB_LT_LIAB_FOREIGN" hidden="1">"c5791"</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PRIOR_SERVICE_NEXT" hidden="1">"c5777"</definedName>
    <definedName name="IQ_OPEB_PRIOR_SERVICE_NEXT_DOM" hidden="1">"c5775"</definedName>
    <definedName name="IQ_OPEB_PRIOR_SERVICE_NEXT_FOREIGN" hidden="1">"c5776"</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TRANSITION_NEXT" hidden="1">"c5780"</definedName>
    <definedName name="IQ_OPEB_TRANSITION_NEXT_DOM" hidden="1">"c5778"</definedName>
    <definedName name="IQ_OPEB_TRANSITION_NEXT_FOREIGN" hidden="1">"c5779"</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ACT_OR_EST" hidden="1">"c2220"</definedName>
    <definedName name="IQ_OPER_INC_ACT_OR_EST_REUT" hidden="1">"c5466"</definedName>
    <definedName name="IQ_OPER_INC_BR" hidden="1">"c850"</definedName>
    <definedName name="IQ_OPER_INC_EST" hidden="1">"c1688"</definedName>
    <definedName name="IQ_OPER_INC_EST_REUT" hidden="1">"c5340"</definedName>
    <definedName name="IQ_OPER_INC_FIN" hidden="1">"c851"</definedName>
    <definedName name="IQ_OPER_INC_HIGH_EST" hidden="1">"c1690"</definedName>
    <definedName name="IQ_OPER_INC_HIGH_EST_REUT" hidden="1">"c5342"</definedName>
    <definedName name="IQ_OPER_INC_INS" hidden="1">"c852"</definedName>
    <definedName name="IQ_OPER_INC_LOW_EST" hidden="1">"c1691"</definedName>
    <definedName name="IQ_OPER_INC_LOW_EST_REUT" hidden="1">"c5343"</definedName>
    <definedName name="IQ_OPER_INC_MARGIN" hidden="1">"c1448"</definedName>
    <definedName name="IQ_OPER_INC_MEDIAN_EST" hidden="1">"c1689"</definedName>
    <definedName name="IQ_OPER_INC_MEDIAN_EST_REUT" hidden="1">"c5341"</definedName>
    <definedName name="IQ_OPER_INC_NUM_EST" hidden="1">"c1692"</definedName>
    <definedName name="IQ_OPER_INC_NUM_EST_REUT" hidden="1">"c5344"</definedName>
    <definedName name="IQ_OPER_INC_RE" hidden="1">"c6240"</definedName>
    <definedName name="IQ_OPER_INC_REIT" hidden="1">"c853"</definedName>
    <definedName name="IQ_OPER_INC_STDDEV_EST" hidden="1">"c1693"</definedName>
    <definedName name="IQ_OPER_INC_STDDEV_EST_REUT" hidden="1">"c5345"</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ABLE_END_OS" hidden="1">"c5804"</definedName>
    <definedName name="IQ_OPTIONS_EXERCISED" hidden="1">"c2116"</definedName>
    <definedName name="IQ_OPTIONS_GRANTED" hidden="1">"c2673"</definedName>
    <definedName name="IQ_OPTIONS_ISSUED" hidden="1">"c857"</definedName>
    <definedName name="IQ_OPTIONS_STRIKE_PRICE_BEG_OS" hidden="1">"c5805"</definedName>
    <definedName name="IQ_OPTIONS_STRIKE_PRICE_CANCELLED" hidden="1">"c5807"</definedName>
    <definedName name="IQ_OPTIONS_STRIKE_PRICE_EXERCISABLE" hidden="1">"c5808"</definedName>
    <definedName name="IQ_OPTIONS_STRIKE_PRICE_EXERCISED" hidden="1">"c5806"</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 hidden="1">"c6287"</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 hidden="1">"c6241"</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 hidden="1">"c6242"</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INS" hidden="1">"C6021"</definedName>
    <definedName name="IQ_OTHER_CL_SUPPL_RE" hidden="1">"c6243"</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 hidden="1">"c6244"</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 hidden="1">"c6245"</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 hidden="1">"c6246"</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 hidden="1">"c6247"</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 hidden="1">"c6248"</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 hidden="1">"c6249"</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 hidden="1">"c6250"</definedName>
    <definedName name="IQ_OTHER_LIAB_LT_REIT" hidden="1">"c940"</definedName>
    <definedName name="IQ_OTHER_LIAB_LT_UTI" hidden="1">"c941"</definedName>
    <definedName name="IQ_OTHER_LIAB_RE" hidden="1">"c6251"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 hidden="1">"c6252"</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 hidden="1">"c6253"</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 hidden="1">"c6254"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 hidden="1">"c6255"</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 hidden="1">"c6256"</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 hidden="1">"c6257"</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 hidden="1">"c6258"</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ABLE_END_OS" hidden="1">"c5814"</definedName>
    <definedName name="IQ_OTHER_OPTIONS_EXERCISED" hidden="1">"c2688"</definedName>
    <definedName name="IQ_OTHER_OPTIONS_GRANTED" hidden="1">"c2687"</definedName>
    <definedName name="IQ_OTHER_OPTIONS_STRIKE_PRICE_BEG_OS" hidden="1">"c5815"</definedName>
    <definedName name="IQ_OTHER_OPTIONS_STRIKE_PRICE_CANCELLED" hidden="1">"c5817"</definedName>
    <definedName name="IQ_OTHER_OPTIONS_STRIKE_PRICE_EXERCISABLE" hidden="1">"c5818"</definedName>
    <definedName name="IQ_OTHER_OPTIONS_STRIKE_PRICE_EXERCISED" hidden="1">"c5816"</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 hidden="1">"c6259"</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 hidden="1">"c6260"</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 hidden="1">"c6282"</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 hidden="1">"c6281"</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CT_NEXT" hidden="1">"c5738"</definedName>
    <definedName name="IQ_PENSION_ACT_NEXT_DOM" hidden="1">"c5736"</definedName>
    <definedName name="IQ_PENSION_ACT_NEXT_FOREIGN" hidden="1">"c5737"</definedName>
    <definedName name="IQ_PENSION_AMT_RECOG_NEXT_DOM" hidden="1">"c5745"</definedName>
    <definedName name="IQ_PENSION_AMT_RECOG_NEXT_FOREIGN" hidden="1">"c5746"</definedName>
    <definedName name="IQ_PENSION_AMT_RECOG_PERIOD" hidden="1">"c5747"</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I_ACT" hidden="1">"c5723"</definedName>
    <definedName name="IQ_PENSION_CI_ACT_DOM" hidden="1">"c5721"</definedName>
    <definedName name="IQ_PENSION_CI_ACT_FOREIGN" hidden="1">"c5722"</definedName>
    <definedName name="IQ_PENSION_CI_NET_AMT_RECOG" hidden="1">"c5735"</definedName>
    <definedName name="IQ_PENSION_CI_NET_AMT_RECOG_DOM" hidden="1">"c5733"</definedName>
    <definedName name="IQ_PENSION_CI_NET_AMT_RECOG_FOREIGN" hidden="1">"c5734"</definedName>
    <definedName name="IQ_PENSION_CI_OTHER_MISC_ADJ" hidden="1">"c5732"</definedName>
    <definedName name="IQ_PENSION_CI_OTHER_MISC_ADJ_DOM" hidden="1">"c5730"</definedName>
    <definedName name="IQ_PENSION_CI_OTHER_MISC_ADJ_FOREIGN" hidden="1">"c5731"</definedName>
    <definedName name="IQ_PENSION_CI_PRIOR_SERVICE" hidden="1">"c5726"</definedName>
    <definedName name="IQ_PENSION_CI_PRIOR_SERVICE_DOM" hidden="1">"c5724"</definedName>
    <definedName name="IQ_PENSION_CI_PRIOR_SERVICE_FOREIGN" hidden="1">"c5725"</definedName>
    <definedName name="IQ_PENSION_CI_TRANSITION" hidden="1">"c5729"</definedName>
    <definedName name="IQ_PENSION_CI_TRANSITION_DOM" hidden="1">"c5727"</definedName>
    <definedName name="IQ_PENSION_CI_TRANSITION_FOREIGN" hidden="1">"c5728"</definedName>
    <definedName name="IQ_PENSION_CL" hidden="1">"c5753"</definedName>
    <definedName name="IQ_PENSION_CL_DOM" hidden="1">"c5751"</definedName>
    <definedName name="IQ_PENSION_CL_FOREIGN" hidden="1">"c5752"</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LT_ASSETS" hidden="1">"c5750"</definedName>
    <definedName name="IQ_PENSION_LT_ASSETS_DOM" hidden="1">"c5748"</definedName>
    <definedName name="IQ_PENSION_LT_ASSETS_FOREIGN" hidden="1">"c5749"</definedName>
    <definedName name="IQ_PENSION_LT_LIAB" hidden="1">"c5756"</definedName>
    <definedName name="IQ_PENSION_LT_LIAB_DOM" hidden="1">"c5754"</definedName>
    <definedName name="IQ_PENSION_LT_LIAB_FOREIGN" hidden="1">"c5755"</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IOR_SERVICE_NEXT" hidden="1">"c5741"</definedName>
    <definedName name="IQ_PENSION_PRIOR_SERVICE_NEXT_DOM" hidden="1">"c5739"</definedName>
    <definedName name="IQ_PENSION_PRIOR_SERVICE_NEXT_FOREIGN" hidden="1">"c5740"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TRANSITION_NEXT" hidden="1">"c5744"</definedName>
    <definedName name="IQ_PENSION_TRANSITION_NEXT_DOM" hidden="1">"c5742"</definedName>
    <definedName name="IQ_PENSION_TRANSITION_NEXT_FOREIGN" hidden="1">"c5743"</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2MONTHS_REUT" hidden="1">"c3959"</definedName>
    <definedName name="IQ_PERCENT_CHANGE_EST_5YR_GROWTH_RATE_18MONTHS" hidden="1">"c1853"</definedName>
    <definedName name="IQ_PERCENT_CHANGE_EST_5YR_GROWTH_RATE_18MONTHS_REUT" hidden="1">"c3960"</definedName>
    <definedName name="IQ_PERCENT_CHANGE_EST_5YR_GROWTH_RATE_3MONTHS" hidden="1">"c1849"</definedName>
    <definedName name="IQ_PERCENT_CHANGE_EST_5YR_GROWTH_RATE_3MONTHS_REUT" hidden="1">"c3956"</definedName>
    <definedName name="IQ_PERCENT_CHANGE_EST_5YR_GROWTH_RATE_6MONTHS" hidden="1">"c1850"</definedName>
    <definedName name="IQ_PERCENT_CHANGE_EST_5YR_GROWTH_RATE_6MONTHS_REUT" hidden="1">"c3957"</definedName>
    <definedName name="IQ_PERCENT_CHANGE_EST_5YR_GROWTH_RATE_9MONTHS" hidden="1">"c1851"</definedName>
    <definedName name="IQ_PERCENT_CHANGE_EST_5YR_GROWTH_RATE_9MONTHS_REUT" hidden="1">"c3958"</definedName>
    <definedName name="IQ_PERCENT_CHANGE_EST_5YR_GROWTH_RATE_DAY" hidden="1">"c1846"</definedName>
    <definedName name="IQ_PERCENT_CHANGE_EST_5YR_GROWTH_RATE_DAY_REUT" hidden="1">"c3954"</definedName>
    <definedName name="IQ_PERCENT_CHANGE_EST_5YR_GROWTH_RATE_MONTH" hidden="1">"c1848"</definedName>
    <definedName name="IQ_PERCENT_CHANGE_EST_5YR_GROWTH_RATE_MONTH_REUT" hidden="1">"c3955"</definedName>
    <definedName name="IQ_PERCENT_CHANGE_EST_5YR_GROWTH_RATE_WEEK" hidden="1">"c1847"</definedName>
    <definedName name="IQ_PERCENT_CHANGE_EST_5YR_GROWTH_RATE_WEEK_REUT" hidden="1">"c5435"</definedName>
    <definedName name="IQ_PERCENT_CHANGE_EST_CFPS_12MONTHS" hidden="1">"c1812"</definedName>
    <definedName name="IQ_PERCENT_CHANGE_EST_CFPS_12MONTHS_REUT" hidden="1">"c3924"</definedName>
    <definedName name="IQ_PERCENT_CHANGE_EST_CFPS_18MONTHS" hidden="1">"c1813"</definedName>
    <definedName name="IQ_PERCENT_CHANGE_EST_CFPS_18MONTHS_REUT" hidden="1">"c3925"</definedName>
    <definedName name="IQ_PERCENT_CHANGE_EST_CFPS_3MONTHS" hidden="1">"c1809"</definedName>
    <definedName name="IQ_PERCENT_CHANGE_EST_CFPS_3MONTHS_REUT" hidden="1">"c3921"</definedName>
    <definedName name="IQ_PERCENT_CHANGE_EST_CFPS_6MONTHS" hidden="1">"c1810"</definedName>
    <definedName name="IQ_PERCENT_CHANGE_EST_CFPS_6MONTHS_REUT" hidden="1">"c3922"</definedName>
    <definedName name="IQ_PERCENT_CHANGE_EST_CFPS_9MONTHS" hidden="1">"c1811"</definedName>
    <definedName name="IQ_PERCENT_CHANGE_EST_CFPS_9MONTHS_REUT" hidden="1">"c3923"</definedName>
    <definedName name="IQ_PERCENT_CHANGE_EST_CFPS_DAY" hidden="1">"c1806"</definedName>
    <definedName name="IQ_PERCENT_CHANGE_EST_CFPS_DAY_REUT" hidden="1">"c3919"</definedName>
    <definedName name="IQ_PERCENT_CHANGE_EST_CFPS_MONTH" hidden="1">"c1808"</definedName>
    <definedName name="IQ_PERCENT_CHANGE_EST_CFPS_MONTH_REUT" hidden="1">"c3920"</definedName>
    <definedName name="IQ_PERCENT_CHANGE_EST_CFPS_WEEK" hidden="1">"c1807"</definedName>
    <definedName name="IQ_PERCENT_CHANGE_EST_CFPS_WEEK_REUT" hidden="1">"c3962"</definedName>
    <definedName name="IQ_PERCENT_CHANGE_EST_DPS_12MONTHS" hidden="1">"c1820"</definedName>
    <definedName name="IQ_PERCENT_CHANGE_EST_DPS_12MONTHS_REUT" hidden="1">"c3931"</definedName>
    <definedName name="IQ_PERCENT_CHANGE_EST_DPS_18MONTHS" hidden="1">"c1821"</definedName>
    <definedName name="IQ_PERCENT_CHANGE_EST_DPS_18MONTHS_REUT" hidden="1">"c3932"</definedName>
    <definedName name="IQ_PERCENT_CHANGE_EST_DPS_3MONTHS" hidden="1">"c1817"</definedName>
    <definedName name="IQ_PERCENT_CHANGE_EST_DPS_3MONTHS_REUT" hidden="1">"c3928"</definedName>
    <definedName name="IQ_PERCENT_CHANGE_EST_DPS_6MONTHS" hidden="1">"c1818"</definedName>
    <definedName name="IQ_PERCENT_CHANGE_EST_DPS_6MONTHS_REUT" hidden="1">"c3929"</definedName>
    <definedName name="IQ_PERCENT_CHANGE_EST_DPS_9MONTHS" hidden="1">"c1819"</definedName>
    <definedName name="IQ_PERCENT_CHANGE_EST_DPS_9MONTHS_REUT" hidden="1">"c3930"</definedName>
    <definedName name="IQ_PERCENT_CHANGE_EST_DPS_DAY" hidden="1">"c1814"</definedName>
    <definedName name="IQ_PERCENT_CHANGE_EST_DPS_DAY_REUT" hidden="1">"c3926"</definedName>
    <definedName name="IQ_PERCENT_CHANGE_EST_DPS_MONTH" hidden="1">"c1816"</definedName>
    <definedName name="IQ_PERCENT_CHANGE_EST_DPS_MONTH_REUT" hidden="1">"c3927"</definedName>
    <definedName name="IQ_PERCENT_CHANGE_EST_DPS_WEEK" hidden="1">"c1815"</definedName>
    <definedName name="IQ_PERCENT_CHANGE_EST_DPS_WEEK_REUT" hidden="1">"c3963"</definedName>
    <definedName name="IQ_PERCENT_CHANGE_EST_EBITDA_12MONTHS" hidden="1">"c1804"</definedName>
    <definedName name="IQ_PERCENT_CHANGE_EST_EBITDA_12MONTHS_REUT" hidden="1">"c3917"</definedName>
    <definedName name="IQ_PERCENT_CHANGE_EST_EBITDA_18MONTHS" hidden="1">"c1805"</definedName>
    <definedName name="IQ_PERCENT_CHANGE_EST_EBITDA_18MONTHS_REUT" hidden="1">"c3918"</definedName>
    <definedName name="IQ_PERCENT_CHANGE_EST_EBITDA_3MONTHS" hidden="1">"c1801"</definedName>
    <definedName name="IQ_PERCENT_CHANGE_EST_EBITDA_3MONTHS_REUT" hidden="1">"c3914"</definedName>
    <definedName name="IQ_PERCENT_CHANGE_EST_EBITDA_6MONTHS" hidden="1">"c1802"</definedName>
    <definedName name="IQ_PERCENT_CHANGE_EST_EBITDA_6MONTHS_REUT" hidden="1">"c3915"</definedName>
    <definedName name="IQ_PERCENT_CHANGE_EST_EBITDA_9MONTHS" hidden="1">"c1803"</definedName>
    <definedName name="IQ_PERCENT_CHANGE_EST_EBITDA_9MONTHS_REUT" hidden="1">"c3916"</definedName>
    <definedName name="IQ_PERCENT_CHANGE_EST_EBITDA_DAY" hidden="1">"c1798"</definedName>
    <definedName name="IQ_PERCENT_CHANGE_EST_EBITDA_DAY_REUT" hidden="1">"c3912"</definedName>
    <definedName name="IQ_PERCENT_CHANGE_EST_EBITDA_MONTH" hidden="1">"c1800"</definedName>
    <definedName name="IQ_PERCENT_CHANGE_EST_EBITDA_MONTH_REUT" hidden="1">"c3913"</definedName>
    <definedName name="IQ_PERCENT_CHANGE_EST_EBITDA_WEEK" hidden="1">"c1799"</definedName>
    <definedName name="IQ_PERCENT_CHANGE_EST_EBITDA_WEEK_REUT" hidden="1">"c3961"</definedName>
    <definedName name="IQ_PERCENT_CHANGE_EST_EPS_12MONTHS" hidden="1">"c1788"</definedName>
    <definedName name="IQ_PERCENT_CHANGE_EST_EPS_12MONTHS_REUT" hidden="1">"c3902"</definedName>
    <definedName name="IQ_PERCENT_CHANGE_EST_EPS_18MONTHS" hidden="1">"c1789"</definedName>
    <definedName name="IQ_PERCENT_CHANGE_EST_EPS_18MONTHS_REUT" hidden="1">"c3903"</definedName>
    <definedName name="IQ_PERCENT_CHANGE_EST_EPS_3MONTHS" hidden="1">"c1785"</definedName>
    <definedName name="IQ_PERCENT_CHANGE_EST_EPS_3MONTHS_REUT" hidden="1">"c3899"</definedName>
    <definedName name="IQ_PERCENT_CHANGE_EST_EPS_6MONTHS" hidden="1">"c1786"</definedName>
    <definedName name="IQ_PERCENT_CHANGE_EST_EPS_6MONTHS_REUT" hidden="1">"c3900"</definedName>
    <definedName name="IQ_PERCENT_CHANGE_EST_EPS_9MONTHS" hidden="1">"c1787"</definedName>
    <definedName name="IQ_PERCENT_CHANGE_EST_EPS_9MONTHS_REUT" hidden="1">"c3901"</definedName>
    <definedName name="IQ_PERCENT_CHANGE_EST_EPS_DAY" hidden="1">"c1782"</definedName>
    <definedName name="IQ_PERCENT_CHANGE_EST_EPS_DAY_REUT" hidden="1">"c3896"</definedName>
    <definedName name="IQ_PERCENT_CHANGE_EST_EPS_MONTH" hidden="1">"c1784"</definedName>
    <definedName name="IQ_PERCENT_CHANGE_EST_EPS_MONTH_REUT" hidden="1">"c3898"</definedName>
    <definedName name="IQ_PERCENT_CHANGE_EST_EPS_WEEK" hidden="1">"c1783"</definedName>
    <definedName name="IQ_PERCENT_CHANGE_EST_EPS_WEEK_REUT" hidden="1">"c3897"</definedName>
    <definedName name="IQ_PERCENT_CHANGE_EST_FFO_12MONTHS" hidden="1">"c1828"</definedName>
    <definedName name="IQ_PERCENT_CHANGE_EST_FFO_12MONTHS_REUT" hidden="1">"c3938"</definedName>
    <definedName name="IQ_PERCENT_CHANGE_EST_FFO_18MONTHS" hidden="1">"c1829"</definedName>
    <definedName name="IQ_PERCENT_CHANGE_EST_FFO_18MONTHS_REUT" hidden="1">"c3939"</definedName>
    <definedName name="IQ_PERCENT_CHANGE_EST_FFO_3MONTHS" hidden="1">"c1825"</definedName>
    <definedName name="IQ_PERCENT_CHANGE_EST_FFO_3MONTHS_REUT" hidden="1">"c3935"</definedName>
    <definedName name="IQ_PERCENT_CHANGE_EST_FFO_6MONTHS" hidden="1">"c1826"</definedName>
    <definedName name="IQ_PERCENT_CHANGE_EST_FFO_6MONTHS_REUT" hidden="1">"c3936"</definedName>
    <definedName name="IQ_PERCENT_CHANGE_EST_FFO_9MONTHS" hidden="1">"c1827"</definedName>
    <definedName name="IQ_PERCENT_CHANGE_EST_FFO_9MONTHS_REUT" hidden="1">"c3937"</definedName>
    <definedName name="IQ_PERCENT_CHANGE_EST_FFO_DAY" hidden="1">"c1822"</definedName>
    <definedName name="IQ_PERCENT_CHANGE_EST_FFO_DAY_REUT" hidden="1">"c3933"</definedName>
    <definedName name="IQ_PERCENT_CHANGE_EST_FFO_MONTH" hidden="1">"c1824"</definedName>
    <definedName name="IQ_PERCENT_CHANGE_EST_FFO_MONTH_REUT" hidden="1">"c3934"</definedName>
    <definedName name="IQ_PERCENT_CHANGE_EST_FFO_WEEK" hidden="1">"c1823"</definedName>
    <definedName name="IQ_PERCENT_CHANGE_EST_FFO_WEEK_REUT" hidden="1">"c3964"</definedName>
    <definedName name="IQ_PERCENT_CHANGE_EST_PRICE_TARGET_12MONTHS" hidden="1">"c1844"</definedName>
    <definedName name="IQ_PERCENT_CHANGE_EST_PRICE_TARGET_12MONTHS_REUT" hidden="1">"c3952"</definedName>
    <definedName name="IQ_PERCENT_CHANGE_EST_PRICE_TARGET_18MONTHS" hidden="1">"c1845"</definedName>
    <definedName name="IQ_PERCENT_CHANGE_EST_PRICE_TARGET_18MONTHS_REUT" hidden="1">"c3953"</definedName>
    <definedName name="IQ_PERCENT_CHANGE_EST_PRICE_TARGET_3MONTHS" hidden="1">"c1841"</definedName>
    <definedName name="IQ_PERCENT_CHANGE_EST_PRICE_TARGET_3MONTHS_REUT" hidden="1">"c3949"</definedName>
    <definedName name="IQ_PERCENT_CHANGE_EST_PRICE_TARGET_6MONTHS" hidden="1">"c1842"</definedName>
    <definedName name="IQ_PERCENT_CHANGE_EST_PRICE_TARGET_6MONTHS_REUT" hidden="1">"c3950"</definedName>
    <definedName name="IQ_PERCENT_CHANGE_EST_PRICE_TARGET_9MONTHS" hidden="1">"c1843"</definedName>
    <definedName name="IQ_PERCENT_CHANGE_EST_PRICE_TARGET_9MONTHS_REUT" hidden="1">"c3951"</definedName>
    <definedName name="IQ_PERCENT_CHANGE_EST_PRICE_TARGET_DAY" hidden="1">"c1838"</definedName>
    <definedName name="IQ_PERCENT_CHANGE_EST_PRICE_TARGET_DAY_REUT" hidden="1">"c3947"</definedName>
    <definedName name="IQ_PERCENT_CHANGE_EST_PRICE_TARGET_MONTH" hidden="1">"c1840"</definedName>
    <definedName name="IQ_PERCENT_CHANGE_EST_PRICE_TARGET_MONTH_REUT" hidden="1">"c3948"</definedName>
    <definedName name="IQ_PERCENT_CHANGE_EST_PRICE_TARGET_WEEK" hidden="1">"c1839"</definedName>
    <definedName name="IQ_PERCENT_CHANGE_EST_PRICE_TARGET_WEEK_REUT" hidden="1">"c3967"</definedName>
    <definedName name="IQ_PERCENT_CHANGE_EST_RECO_12MONTHS" hidden="1">"c1836"</definedName>
    <definedName name="IQ_PERCENT_CHANGE_EST_RECO_12MONTHS_REUT" hidden="1">"c3945"</definedName>
    <definedName name="IQ_PERCENT_CHANGE_EST_RECO_18MONTHS" hidden="1">"c1837"</definedName>
    <definedName name="IQ_PERCENT_CHANGE_EST_RECO_18MONTHS_REUT" hidden="1">"c3946"</definedName>
    <definedName name="IQ_PERCENT_CHANGE_EST_RECO_3MONTHS" hidden="1">"c1833"</definedName>
    <definedName name="IQ_PERCENT_CHANGE_EST_RECO_3MONTHS_REUT" hidden="1">"c3942"</definedName>
    <definedName name="IQ_PERCENT_CHANGE_EST_RECO_6MONTHS" hidden="1">"c1834"</definedName>
    <definedName name="IQ_PERCENT_CHANGE_EST_RECO_6MONTHS_REUT" hidden="1">"c3943"</definedName>
    <definedName name="IQ_PERCENT_CHANGE_EST_RECO_9MONTHS" hidden="1">"c1835"</definedName>
    <definedName name="IQ_PERCENT_CHANGE_EST_RECO_9MONTHS_REUT" hidden="1">"c3944"</definedName>
    <definedName name="IQ_PERCENT_CHANGE_EST_RECO_DAY" hidden="1">"c1830"</definedName>
    <definedName name="IQ_PERCENT_CHANGE_EST_RECO_DAY_REUT" hidden="1">"c3940"</definedName>
    <definedName name="IQ_PERCENT_CHANGE_EST_RECO_MONTH" hidden="1">"c1832"</definedName>
    <definedName name="IQ_PERCENT_CHANGE_EST_RECO_MONTH_REUT" hidden="1">"c3941"</definedName>
    <definedName name="IQ_PERCENT_CHANGE_EST_RECO_WEEK" hidden="1">"c1831"</definedName>
    <definedName name="IQ_PERCENT_CHANGE_EST_RECO_WEEK_REUT" hidden="1">"c3965"</definedName>
    <definedName name="IQ_PERCENT_CHANGE_EST_REV_12MONTHS" hidden="1">"c1796"</definedName>
    <definedName name="IQ_PERCENT_CHANGE_EST_REV_12MONTHS_REUT" hidden="1">"c3910"</definedName>
    <definedName name="IQ_PERCENT_CHANGE_EST_REV_18MONTHS" hidden="1">"c1797"</definedName>
    <definedName name="IQ_PERCENT_CHANGE_EST_REV_18MONTHS_REUT" hidden="1">"c3911"</definedName>
    <definedName name="IQ_PERCENT_CHANGE_EST_REV_3MONTHS" hidden="1">"c1793"</definedName>
    <definedName name="IQ_PERCENT_CHANGE_EST_REV_3MONTHS_REUT" hidden="1">"c3907"</definedName>
    <definedName name="IQ_PERCENT_CHANGE_EST_REV_6MONTHS" hidden="1">"c1794"</definedName>
    <definedName name="IQ_PERCENT_CHANGE_EST_REV_6MONTHS_REUT" hidden="1">"c3908"</definedName>
    <definedName name="IQ_PERCENT_CHANGE_EST_REV_9MONTHS" hidden="1">"c1795"</definedName>
    <definedName name="IQ_PERCENT_CHANGE_EST_REV_9MONTHS_REUT" hidden="1">"c3909"</definedName>
    <definedName name="IQ_PERCENT_CHANGE_EST_REV_DAY" hidden="1">"c1790"</definedName>
    <definedName name="IQ_PERCENT_CHANGE_EST_REV_DAY_REUT" hidden="1">"c3904"</definedName>
    <definedName name="IQ_PERCENT_CHANGE_EST_REV_MONTH" hidden="1">"c1792"</definedName>
    <definedName name="IQ_PERCENT_CHANGE_EST_REV_MONTH_REUT" hidden="1">"c3906"</definedName>
    <definedName name="IQ_PERCENT_CHANGE_EST_REV_WEEK" hidden="1">"c1791"</definedName>
    <definedName name="IQ_PERCENT_CHANGE_EST_REV_WEEK_REUT" hidden="1">"c3905"</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OTENTIAL_UPSIDE" hidden="1">"c1855"</definedName>
    <definedName name="IQ_POTENTIAL_UPSIDE_REUT" hidden="1">"c3968"</definedName>
    <definedName name="IQ_PRE_OPEN_COST" hidden="1">"c1040"</definedName>
    <definedName name="IQ_PRE_TAX_ACT_OR_EST" hidden="1">"c2221"</definedName>
    <definedName name="IQ_PRE_TAX_ACT_OR_EST_REUT" hidden="1">"c5467"</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 hidden="1">"c6261"</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 hidden="1">"c6262"</definedName>
    <definedName name="IQ_PREF_OTHER_REIT" hidden="1">"c1058"</definedName>
    <definedName name="IQ_PREF_OTHER_UTI" hidden="1">"C6022"</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 hidden="1">"c6263"</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TAX_GW_INC_EST" hidden="1">"c1702"</definedName>
    <definedName name="IQ_PRETAX_GW_INC_EST_REUT" hidden="1">"c5354"</definedName>
    <definedName name="IQ_PRETAX_GW_INC_HIGH_EST" hidden="1">"c1704"</definedName>
    <definedName name="IQ_PRETAX_GW_INC_HIGH_EST_REUT" hidden="1">"c5356"</definedName>
    <definedName name="IQ_PRETAX_GW_INC_LOW_EST" hidden="1">"c1705"</definedName>
    <definedName name="IQ_PRETAX_GW_INC_LOW_EST_REUT" hidden="1">"c5357"</definedName>
    <definedName name="IQ_PRETAX_GW_INC_MEDIAN_EST" hidden="1">"c1703"</definedName>
    <definedName name="IQ_PRETAX_GW_INC_MEDIAN_EST_REUT" hidden="1">"c5355"</definedName>
    <definedName name="IQ_PRETAX_GW_INC_NUM_EST" hidden="1">"c1706"</definedName>
    <definedName name="IQ_PRETAX_GW_INC_NUM_EST_REUT" hidden="1">"c5358"</definedName>
    <definedName name="IQ_PRETAX_GW_INC_STDDEV_EST" hidden="1">"c1707"</definedName>
    <definedName name="IQ_PRETAX_GW_INC_STDDEV_EST_REUT" hidden="1">"c5359"</definedName>
    <definedName name="IQ_PRETAX_INC_EST" hidden="1">"c1695"</definedName>
    <definedName name="IQ_PRETAX_INC_EST_REUT" hidden="1">"c5347"</definedName>
    <definedName name="IQ_PRETAX_INC_HIGH_EST" hidden="1">"c1697"</definedName>
    <definedName name="IQ_PRETAX_INC_HIGH_EST_REUT" hidden="1">"c5349"</definedName>
    <definedName name="IQ_PRETAX_INC_LOW_EST" hidden="1">"c1698"</definedName>
    <definedName name="IQ_PRETAX_INC_LOW_EST_REUT" hidden="1">"c5350"</definedName>
    <definedName name="IQ_PRETAX_INC_MEDIAN_EST" hidden="1">"c1696"</definedName>
    <definedName name="IQ_PRETAX_INC_MEDIAN_EST_REUT" hidden="1">"c5348"</definedName>
    <definedName name="IQ_PRETAX_INC_NUM_EST" hidden="1">"c1699"</definedName>
    <definedName name="IQ_PRETAX_INC_NUM_EST_REUT" hidden="1">"c5351"</definedName>
    <definedName name="IQ_PRETAX_INC_STDDEV_EST" hidden="1">"c1700"</definedName>
    <definedName name="IQ_PRETAX_INC_STDDEV_EST_REUT" hidden="1">"c5352"</definedName>
    <definedName name="IQ_PRETAX_REPORT_INC_EST" hidden="1">"c1709"</definedName>
    <definedName name="IQ_PRETAX_REPORT_INC_EST_REUT" hidden="1">"c5361"</definedName>
    <definedName name="IQ_PRETAX_REPORT_INC_HIGH_EST" hidden="1">"c1711"</definedName>
    <definedName name="IQ_PRETAX_REPORT_INC_HIGH_EST_REUT" hidden="1">"c5363"</definedName>
    <definedName name="IQ_PRETAX_REPORT_INC_LOW_EST" hidden="1">"c1712"</definedName>
    <definedName name="IQ_PRETAX_REPORT_INC_LOW_EST_REUT" hidden="1">"c5364"</definedName>
    <definedName name="IQ_PRETAX_REPORT_INC_MEDIAN_EST" hidden="1">"c1710"</definedName>
    <definedName name="IQ_PRETAX_REPORT_INC_MEDIAN_EST_REUT" hidden="1">"c5362"</definedName>
    <definedName name="IQ_PRETAX_REPORT_INC_NUM_EST" hidden="1">"c1713"</definedName>
    <definedName name="IQ_PRETAX_REPORT_INC_NUM_EST_REUT" hidden="1">"c5365"</definedName>
    <definedName name="IQ_PRETAX_REPORT_INC_STDDEV_EST" hidden="1">"c1714"</definedName>
    <definedName name="IQ_PRETAX_REPORT_INC_STDDEV_EST_REUT" hidden="1">"c5366"</definedName>
    <definedName name="IQ_PRICE_CFPS_FWD" hidden="1">"c2237"</definedName>
    <definedName name="IQ_PRICE_CFPS_FWD_REUT" hidden="1">"c4053"</definedName>
    <definedName name="IQ_PRICE_OVER_BVPS" hidden="1">"c1412"</definedName>
    <definedName name="IQ_PRICE_OVER_LTM_EPS" hidden="1">"c1413"</definedName>
    <definedName name="IQ_PRICE_TARGET" hidden="1">"c82"</definedName>
    <definedName name="IQ_PRICE_TARGET_BOTTOM_UP" hidden="1">"c5486"</definedName>
    <definedName name="IQ_PRICE_TARGET_BOTTOM_UP_REUT" hidden="1">"c5494"</definedName>
    <definedName name="IQ_PRICE_TARGET_REUT" hidden="1">"c3631"</definedName>
    <definedName name="IQ_PRICE_VOLATILITY_EST" hidden="1">"c4492"</definedName>
    <definedName name="IQ_PRICE_VOLATILITY_HIGH" hidden="1">"c4493"</definedName>
    <definedName name="IQ_PRICE_VOLATILITY_LOW" hidden="1">"c4494"</definedName>
    <definedName name="IQ_PRICE_VOLATILITY_MEDIAN" hidden="1">"c4495"</definedName>
    <definedName name="IQ_PRICE_VOLATILITY_NUM" hidden="1">"c4496"</definedName>
    <definedName name="IQ_PRICE_VOLATILITY_STDDEV" hidden="1">"c4497"</definedName>
    <definedName name="IQ_PRICEDATE" hidden="1">"c1069"</definedName>
    <definedName name="IQ_PRICING_DATE" hidden="1">"c1613"</definedName>
    <definedName name="IQ_PRIMARY_EPS_TYPE" hidden="1">"c4498"</definedName>
    <definedName name="IQ_PRIMARY_EPS_TYPE_REUT" hidden="1">"c5481"</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CAGR" hidden="1">"c6135"</definedName>
    <definedName name="IQ_PROVISION_10YR_ANN_GROWTH" hidden="1">"c1077"</definedName>
    <definedName name="IQ_PROVISION_1YR_ANN_GROWTH" hidden="1">"c1078"</definedName>
    <definedName name="IQ_PROVISION_2YR_ANN_CAGR" hidden="1">"c6136"</definedName>
    <definedName name="IQ_PROVISION_2YR_ANN_GROWTH" hidden="1">"c1079"</definedName>
    <definedName name="IQ_PROVISION_3YR_ANN_CAGR" hidden="1">"c6137"</definedName>
    <definedName name="IQ_PROVISION_3YR_ANN_GROWTH" hidden="1">"c1080"</definedName>
    <definedName name="IQ_PROVISION_5YR_ANN_CAGR" hidden="1">"c6138"</definedName>
    <definedName name="IQ_PROVISION_5YR_ANN_GROWTH" hidden="1">"c1081"</definedName>
    <definedName name="IQ_PROVISION_7YR_ANN_CAGR" hidden="1">"c6139"</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EST" hidden="1">"c4499"</definedName>
    <definedName name="IQ_RECURRING_PROFIT_GUIDANCE" hidden="1">"c4500"</definedName>
    <definedName name="IQ_RECURRING_PROFIT_HIGH_EST" hidden="1">"c4501"</definedName>
    <definedName name="IQ_RECURRING_PROFIT_HIGH_GUIDANCE" hidden="1">"c4179"</definedName>
    <definedName name="IQ_RECURRING_PROFIT_LOW_EST" hidden="1">"c4502"</definedName>
    <definedName name="IQ_RECURRING_PROFIT_LOW_GUIDANCE" hidden="1">"c4219"</definedName>
    <definedName name="IQ_RECURRING_PROFIT_MEDIAN_EST" hidden="1">"c4503"</definedName>
    <definedName name="IQ_RECURRING_PROFIT_NUM_EST" hidden="1">"c4504"</definedName>
    <definedName name="IQ_RECURRING_PROFIT_SHARE_ACT_OR_EST" hidden="1">"c4508"</definedName>
    <definedName name="IQ_RECURRING_PROFIT_SHARE_EST" hidden="1">"c4506"</definedName>
    <definedName name="IQ_RECURRING_PROFIT_SHARE_GUIDANCE" hidden="1">"c4509"</definedName>
    <definedName name="IQ_RECURRING_PROFIT_SHARE_HIGH_EST" hidden="1">"c4510"</definedName>
    <definedName name="IQ_RECURRING_PROFIT_SHARE_HIGH_GUIDANCE" hidden="1">"c4200"</definedName>
    <definedName name="IQ_RECURRING_PROFIT_SHARE_LOW_EST" hidden="1">"c4511"</definedName>
    <definedName name="IQ_RECURRING_PROFIT_SHARE_LOW_GUIDANCE" hidden="1">"c4240"</definedName>
    <definedName name="IQ_RECURRING_PROFIT_SHARE_MEDIAN_EST" hidden="1">"c4512"</definedName>
    <definedName name="IQ_RECURRING_PROFIT_SHARE_NUM_EST" hidden="1">"c4513"</definedName>
    <definedName name="IQ_RECURRING_PROFIT_SHARE_STDDEV_EST" hidden="1">"c4514"</definedName>
    <definedName name="IQ_RECURRING_PROFIT_STDDEV_EST" hidden="1">"c4516"</definedName>
    <definedName name="IQ_REDEEM_PREF_STOCK" hidden="1">"c1417"</definedName>
    <definedName name="IQ_REF_ENTITY" hidden="1">"c6033"</definedName>
    <definedName name="IQ_REF_ENTITY_CIQID" hidden="1">"c6024"</definedName>
    <definedName name="IQ_REF_ENTITY_TICKER" hidden="1">"c6023"</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ICTED_CASH_NON_CURRENT" hidden="1">"c6192"</definedName>
    <definedName name="IQ_RESTRICTED_CASH_TOTAL" hidden="1">"c6193"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 hidden="1">"c6264"</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ACT_OR_EST" hidden="1">"c3585"</definedName>
    <definedName name="IQ_RETURN_ASSETS_ACT_OR_EST_REUT" hidden="1">"c5475"</definedName>
    <definedName name="IQ_RETURN_ASSETS_BANK" hidden="1">"c1114"</definedName>
    <definedName name="IQ_RETURN_ASSETS_BROK" hidden="1">"c1115"</definedName>
    <definedName name="IQ_RETURN_ASSETS_EST" hidden="1">"c3529"</definedName>
    <definedName name="IQ_RETURN_ASSETS_EST_REUT" hidden="1">"c3990"</definedName>
    <definedName name="IQ_RETURN_ASSETS_FS" hidden="1">"c1116"</definedName>
    <definedName name="IQ_RETURN_ASSETS_GUIDANCE" hidden="1">"c4517"</definedName>
    <definedName name="IQ_RETURN_ASSETS_HIGH_EST" hidden="1">"c3530"</definedName>
    <definedName name="IQ_RETURN_ASSETS_HIGH_EST_REUT" hidden="1">"c3992"</definedName>
    <definedName name="IQ_RETURN_ASSETS_HIGH_GUIDANCE" hidden="1">"c4183"</definedName>
    <definedName name="IQ_RETURN_ASSETS_LOW_EST" hidden="1">"c3531"</definedName>
    <definedName name="IQ_RETURN_ASSETS_LOW_EST_REUT" hidden="1">"c3993"</definedName>
    <definedName name="IQ_RETURN_ASSETS_LOW_GUIDANCE" hidden="1">"c4223"</definedName>
    <definedName name="IQ_RETURN_ASSETS_MEDIAN_EST" hidden="1">"c3532"</definedName>
    <definedName name="IQ_RETURN_ASSETS_MEDIAN_EST_REUT" hidden="1">"c3991"</definedName>
    <definedName name="IQ_RETURN_ASSETS_NUM_EST" hidden="1">"c3527"</definedName>
    <definedName name="IQ_RETURN_ASSETS_NUM_EST_REUT" hidden="1">"c3994"</definedName>
    <definedName name="IQ_RETURN_ASSETS_STDDEV_EST" hidden="1">"c3528"</definedName>
    <definedName name="IQ_RETURN_ASSETS_STDDEV_EST_REUT" hidden="1">"c3995"</definedName>
    <definedName name="IQ_RETURN_CAPITAL" hidden="1">"c1117"</definedName>
    <definedName name="IQ_RETURN_EQUITY" hidden="1">"c1118"</definedName>
    <definedName name="IQ_RETURN_EQUITY_ACT_OR_EST" hidden="1">"c3586"</definedName>
    <definedName name="IQ_RETURN_EQUITY_ACT_OR_EST_REUT" hidden="1">"c5476"</definedName>
    <definedName name="IQ_RETURN_EQUITY_BANK" hidden="1">"c1119"</definedName>
    <definedName name="IQ_RETURN_EQUITY_BROK" hidden="1">"c1120"</definedName>
    <definedName name="IQ_RETURN_EQUITY_EST" hidden="1">"c3535"</definedName>
    <definedName name="IQ_RETURN_EQUITY_EST_REUT" hidden="1">"c3983"</definedName>
    <definedName name="IQ_RETURN_EQUITY_FS" hidden="1">"c1121"</definedName>
    <definedName name="IQ_RETURN_EQUITY_GUIDANCE" hidden="1">"c4518"</definedName>
    <definedName name="IQ_RETURN_EQUITY_HIGH_EST" hidden="1">"c3536"</definedName>
    <definedName name="IQ_RETURN_EQUITY_HIGH_EST_REUT" hidden="1">"c3985"</definedName>
    <definedName name="IQ_RETURN_EQUITY_HIGH_GUIDANCE" hidden="1">"c4182"</definedName>
    <definedName name="IQ_RETURN_EQUITY_LOW_EST" hidden="1">"c3537"</definedName>
    <definedName name="IQ_RETURN_EQUITY_LOW_EST_REUT" hidden="1">"c3986"</definedName>
    <definedName name="IQ_RETURN_EQUITY_LOW_GUIDANCE" hidden="1">"c4222"</definedName>
    <definedName name="IQ_RETURN_EQUITY_MEDIAN_EST" hidden="1">"c3538"</definedName>
    <definedName name="IQ_RETURN_EQUITY_MEDIAN_EST_REUT" hidden="1">"c3984"</definedName>
    <definedName name="IQ_RETURN_EQUITY_NUM_EST" hidden="1">"c3533"</definedName>
    <definedName name="IQ_RETURN_EQUITY_NUM_EST_REUT" hidden="1">"c3987"</definedName>
    <definedName name="IQ_RETURN_EQUITY_STDDEV_EST" hidden="1">"c3534"</definedName>
    <definedName name="IQ_RETURN_EQUITY_STDDEV_EST_REUT" hidden="1">"c3988"</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ACT_OR_EST" hidden="1">"c2214"</definedName>
    <definedName name="IQ_REVENUE_ACT_OR_EST_REUT" hidden="1">"c5461"</definedName>
    <definedName name="IQ_REVENUE_EST" hidden="1">"c1126"</definedName>
    <definedName name="IQ_REVENUE_EST_BOTTOM_UP" hidden="1">"c5488"</definedName>
    <definedName name="IQ_REVENUE_EST_BOTTOM_UP_REUT" hidden="1">"c5496"</definedName>
    <definedName name="IQ_REVENUE_EST_REUT" hidden="1">"c3634"</definedName>
    <definedName name="IQ_REVENUE_GUIDANCE" hidden="1">"c4519"</definedName>
    <definedName name="IQ_REVENUE_HIGH_EST" hidden="1">"c1127"</definedName>
    <definedName name="IQ_REVENUE_HIGH_EST_REUT" hidden="1">"c3636"</definedName>
    <definedName name="IQ_REVENUE_HIGH_GUIDANCE" hidden="1">"c4169"</definedName>
    <definedName name="IQ_REVENUE_LOW_EST" hidden="1">"c1128"</definedName>
    <definedName name="IQ_REVENUE_LOW_EST_REUT" hidden="1">"c3637"</definedName>
    <definedName name="IQ_REVENUE_LOW_GUIDANCE" hidden="1">"c4209"</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 hidden="1">"c6284"</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 hidden="1">"c6265"</definedName>
    <definedName name="IQ_SGA_REIT" hidden="1">"c1161"</definedName>
    <definedName name="IQ_SGA_SUPPL" hidden="1">"c1162"</definedName>
    <definedName name="IQ_SGA_UTI" hidden="1">"c1163"</definedName>
    <definedName name="IQ_SHAREOUTSTANDING" hidden="1">"c1347"</definedName>
    <definedName name="IQ_SHARES_PURCHASED_AVERAGE_PRICE" hidden="1">"c5821"</definedName>
    <definedName name="IQ_SHARES_PURCHASED_QUARTER" hidden="1">"c5820"</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_BANK" hidden="1">"c2637"</definedName>
    <definedName name="IQ_SP_BANK_ACTION" hidden="1">"c2636"</definedName>
    <definedName name="IQ_SP_BANK_DATE" hidden="1">"c2635"</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 hidden="1">"c6266"</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 hidden="1">"c6267"</definedName>
    <definedName name="IQ_ST_DEBT_ISSUED_REIT" hidden="1">"c1186"</definedName>
    <definedName name="IQ_ST_DEBT_ISSUED_UTI" hidden="1">"c1187"</definedName>
    <definedName name="IQ_ST_DEBT_PCT" hidden="1">"c2539"</definedName>
    <definedName name="IQ_ST_DEBT_RE" hidden="1">"c6268"</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 hidden="1">"c6269"</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EST" hidden="1">"c4520"</definedName>
    <definedName name="IQ_STOCK_BASED_GA" hidden="1">"c2993"</definedName>
    <definedName name="IQ_STOCK_BASED_HIGH_EST" hidden="1">"c4521"</definedName>
    <definedName name="IQ_STOCK_BASED_LOW_EST" hidden="1">"c4522"</definedName>
    <definedName name="IQ_STOCK_BASED_MEDIAN_EST" hidden="1">"c4523"</definedName>
    <definedName name="IQ_STOCK_BASED_NUM_EST" hidden="1">"c4524"</definedName>
    <definedName name="IQ_STOCK_BASED_OTHER" hidden="1">"c2995"</definedName>
    <definedName name="IQ_STOCK_BASED_RD" hidden="1">"c2991"</definedName>
    <definedName name="IQ_STOCK_BASED_SGA" hidden="1">"c2994"</definedName>
    <definedName name="IQ_STOCK_BASED_SM" hidden="1">"c2992"</definedName>
    <definedName name="IQ_STOCK_BASED_STDDEV_EST" hidden="1">"c4525"</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CAGR" hidden="1">"c6169"</definedName>
    <definedName name="IQ_TBV_10YR_ANN_GROWTH" hidden="1">"c1936"</definedName>
    <definedName name="IQ_TBV_1YR_ANN_GROWTH" hidden="1">"c1931"</definedName>
    <definedName name="IQ_TBV_2YR_ANN_CAGR" hidden="1">"c6165"</definedName>
    <definedName name="IQ_TBV_2YR_ANN_GROWTH" hidden="1">"c1932"</definedName>
    <definedName name="IQ_TBV_3YR_ANN_CAGR" hidden="1">"c6166"</definedName>
    <definedName name="IQ_TBV_3YR_ANN_GROWTH" hidden="1">"c1933"</definedName>
    <definedName name="IQ_TBV_5YR_ANN_CAGR" hidden="1">"c6167"</definedName>
    <definedName name="IQ_TBV_5YR_ANN_GROWTH" hidden="1">"c1934"</definedName>
    <definedName name="IQ_TBV_7YR_ANN_CAGR" hidden="1">"c6168"</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_FWD" hidden="1">"c2238"</definedName>
    <definedName name="IQ_TEV_EBIT_FWD_REUT" hidden="1">"c4054"</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EST" hidden="1">"c4526"</definedName>
    <definedName name="IQ_TEV_HIGH_EST" hidden="1">"c4527"</definedName>
    <definedName name="IQ_TEV_LOW_EST" hidden="1">"c4528"</definedName>
    <definedName name="IQ_TEV_MEDIAN_EST" hidden="1">"c4529"</definedName>
    <definedName name="IQ_TEV_NUM_EST" hidden="1">"c4530"</definedName>
    <definedName name="IQ_TEV_STDDEV_EST" hidden="1">"c4531"</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 hidden="1">"c6270"</definedName>
    <definedName name="IQ_TOTAL_AR_REIT" hidden="1">"c1232"</definedName>
    <definedName name="IQ_TOTAL_AR_UTI" hidden="1">"c1233"</definedName>
    <definedName name="IQ_TOTAL_ASSETS" hidden="1">"c1234"</definedName>
    <definedName name="IQ_TOTAL_ASSETS_10YR_ANN_CAGR" hidden="1">"c6140"</definedName>
    <definedName name="IQ_TOTAL_ASSETS_10YR_ANN_GROWTH" hidden="1">"c1235"</definedName>
    <definedName name="IQ_TOTAL_ASSETS_1YR_ANN_GROWTH" hidden="1">"c1236"</definedName>
    <definedName name="IQ_TOTAL_ASSETS_2YR_ANN_CAGR" hidden="1">"c6141"</definedName>
    <definedName name="IQ_TOTAL_ASSETS_2YR_ANN_GROWTH" hidden="1">"c1237"</definedName>
    <definedName name="IQ_TOTAL_ASSETS_3YR_ANN_CAGR" hidden="1">"c6142"</definedName>
    <definedName name="IQ_TOTAL_ASSETS_3YR_ANN_GROWTH" hidden="1">"c1238"</definedName>
    <definedName name="IQ_TOTAL_ASSETS_5YR_ANN_CAGR" hidden="1">"c6143"</definedName>
    <definedName name="IQ_TOTAL_ASSETS_5YR_ANN_GROWTH" hidden="1">"c1239"</definedName>
    <definedName name="IQ_TOTAL_ASSETS_7YR_ANN_CAGR" hidden="1">"c6144"</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ST" hidden="1">"c4532"</definedName>
    <definedName name="IQ_TOTAL_DEBT_EXCL_FIN" hidden="1">"c2937"</definedName>
    <definedName name="IQ_TOTAL_DEBT_GUIDANCE" hidden="1">"c4533"</definedName>
    <definedName name="IQ_TOTAL_DEBT_HIGH_EST" hidden="1">"c4534"</definedName>
    <definedName name="IQ_TOTAL_DEBT_HIGH_GUIDANCE" hidden="1">"c4196"</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 hidden="1">"c6271"</definedName>
    <definedName name="IQ_TOTAL_DEBT_ISSUED_REIT" hidden="1">"c1255"</definedName>
    <definedName name="IQ_TOTAL_DEBT_ISSUED_UTI" hidden="1">"c1256"</definedName>
    <definedName name="IQ_TOTAL_DEBT_ISSUES_INS" hidden="1">"c1257"</definedName>
    <definedName name="IQ_TOTAL_DEBT_LOW_EST" hidden="1">"c4535"</definedName>
    <definedName name="IQ_TOTAL_DEBT_LOW_GUIDANCE" hidden="1">"c4236"</definedName>
    <definedName name="IQ_TOTAL_DEBT_MEDIAN_EST" hidden="1">"c4536"</definedName>
    <definedName name="IQ_TOTAL_DEBT_NUM_EST" hidden="1">"c4537"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 hidden="1">"c6272"</definedName>
    <definedName name="IQ_TOTAL_DEBT_REPAID_REIT" hidden="1">"c1263"</definedName>
    <definedName name="IQ_TOTAL_DEBT_REPAID_UTI" hidden="1">"c1264"</definedName>
    <definedName name="IQ_TOTAL_DEBT_STDDEV_EST" hidden="1">"c4538"</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CAGR" hidden="1">"c6145"</definedName>
    <definedName name="IQ_TOTAL_EQUITY_10YR_ANN_GROWTH" hidden="1">"c1268"</definedName>
    <definedName name="IQ_TOTAL_EQUITY_1YR_ANN_GROWTH" hidden="1">"c1269"</definedName>
    <definedName name="IQ_TOTAL_EQUITY_2YR_ANN_CAGR" hidden="1">"c6146"</definedName>
    <definedName name="IQ_TOTAL_EQUITY_2YR_ANN_GROWTH" hidden="1">"c1270"</definedName>
    <definedName name="IQ_TOTAL_EQUITY_3YR_ANN_CAGR" hidden="1">"c6147"</definedName>
    <definedName name="IQ_TOTAL_EQUITY_3YR_ANN_GROWTH" hidden="1">"c1271"</definedName>
    <definedName name="IQ_TOTAL_EQUITY_5YR_ANN_CAGR" hidden="1">"c6148"</definedName>
    <definedName name="IQ_TOTAL_EQUITY_5YR_ANN_GROWTH" hidden="1">"c1272"</definedName>
    <definedName name="IQ_TOTAL_EQUITY_7YR_ANN_CAGR" hidden="1">"c6149"</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 hidden="1">"c6273"</definedName>
    <definedName name="IQ_TOTAL_LIAB_REIT" hidden="1">"c1282"</definedName>
    <definedName name="IQ_TOTAL_LIAB_SHAREHOLD" hidden="1">"c1435"</definedName>
    <definedName name="IQ_TOTAL_LIAB_TOTAL_ASSETS" hidden="1">"c1283"</definedName>
    <definedName name="IQ_TOTAL_LOANS" hidden="1">"c5653"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 hidden="1">"c6274"</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ABLE_END_OS" hidden="1">"c5819"</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CAGR" hidden="1">"c6150"</definedName>
    <definedName name="IQ_TOTAL_REV_10YR_ANN_GROWTH" hidden="1">"c1295"</definedName>
    <definedName name="IQ_TOTAL_REV_1YR_ANN_GROWTH" hidden="1">"c1296"</definedName>
    <definedName name="IQ_TOTAL_REV_2YR_ANN_CAGR" hidden="1">"c6151"</definedName>
    <definedName name="IQ_TOTAL_REV_2YR_ANN_GROWTH" hidden="1">"c1297"</definedName>
    <definedName name="IQ_TOTAL_REV_3YR_ANN_CAGR" hidden="1">"c6152"</definedName>
    <definedName name="IQ_TOTAL_REV_3YR_ANN_GROWTH" hidden="1">"c1298"</definedName>
    <definedName name="IQ_TOTAL_REV_5YR_ANN_CAGR" hidden="1">"c6153"</definedName>
    <definedName name="IQ_TOTAL_REV_5YR_ANN_GROWTH" hidden="1">"c1299"</definedName>
    <definedName name="IQ_TOTAL_REV_7YR_ANN_CAGR" hidden="1">"c6154"</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 hidden="1">"c6275"</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 hidden="1">"c6286"</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 hidden="1">"c6276"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CAGR" hidden="1">"c6179"</definedName>
    <definedName name="IQ_UFCF_10YR_ANN_GROWTH" hidden="1">"c1948"</definedName>
    <definedName name="IQ_UFCF_1YR_ANN_GROWTH" hidden="1">"c1943"</definedName>
    <definedName name="IQ_UFCF_2YR_ANN_CAGR" hidden="1">"c6175"</definedName>
    <definedName name="IQ_UFCF_2YR_ANN_GROWTH" hidden="1">"c1944"</definedName>
    <definedName name="IQ_UFCF_3YR_ANN_CAGR" hidden="1">"c6176"</definedName>
    <definedName name="IQ_UFCF_3YR_ANN_GROWTH" hidden="1">"c1945"</definedName>
    <definedName name="IQ_UFCF_5YR_ANN_CAGR" hidden="1">"c6177"</definedName>
    <definedName name="IQ_UFCF_5YR_ANN_GROWTH" hidden="1">"c1946"</definedName>
    <definedName name="IQ_UFCF_7YR_ANN_CAGR" hidden="1">"c6178"</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 hidden="1">"c6277"</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IP_INV" hidden="1">"c1335"</definedName>
    <definedName name="IQ_WORKING_CAP" hidden="1">"c3494"</definedName>
    <definedName name="IQ_WORKMEN_WRITTEN" hidden="1">"c1336"</definedName>
    <definedName name="IQ_XDIV_DATE" hidden="1">"c2104"</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RPJ98" hidden="1">{#N/A,#N/A,FALSE,"IR E CS 1997";#N/A,#N/A,FALSE,"PR ND";#N/A,#N/A,FALSE,"8191";#N/A,#N/A,FALSE,"8383";#N/A,#N/A,FALSE,"MP 1024";#N/A,#N/A,FALSE,"AD_EX_97";#N/A,#N/A,FALSE,"BD 97"}</definedName>
    <definedName name="IRRF" localSheetId="8">#REF!</definedName>
    <definedName name="IRRF">#REF!</definedName>
    <definedName name="IS" localSheetId="8">#REF!</definedName>
    <definedName name="IS">#REF!</definedName>
    <definedName name="IsColHidden" hidden="1">FALSE</definedName>
    <definedName name="IsLTMColHidden" hidden="1">FALSE</definedName>
    <definedName name="ISSQN">#N/A</definedName>
    <definedName name="IT">#REF!</definedName>
    <definedName name="ITALO" localSheetId="2">[9]!ITALO</definedName>
    <definedName name="ITALO" localSheetId="1">[9]!ITALO</definedName>
    <definedName name="ITALO">[9]!ITALO</definedName>
    <definedName name="Item" localSheetId="8">#REF!</definedName>
    <definedName name="Item" localSheetId="2">#REF!</definedName>
    <definedName name="Item" localSheetId="1">#REF!</definedName>
    <definedName name="Item">#REF!</definedName>
    <definedName name="item1">#REF!</definedName>
    <definedName name="Itemm" localSheetId="2">#REF!</definedName>
    <definedName name="Itemm" localSheetId="1">#REF!</definedName>
    <definedName name="Itemm">#REF!</definedName>
    <definedName name="Itens" localSheetId="12" hidden="1">#REF!</definedName>
    <definedName name="Itens" localSheetId="6" hidden="1">#REF!</definedName>
    <definedName name="Itens" localSheetId="8" hidden="1">#REF!</definedName>
    <definedName name="Itens" localSheetId="5" hidden="1">#REF!</definedName>
    <definedName name="Itens" localSheetId="2">#REF!</definedName>
    <definedName name="Itens" localSheetId="1">#REF!</definedName>
    <definedName name="Itens">#REF!</definedName>
    <definedName name="itus1">#REF!</definedName>
    <definedName name="iuoiaev" hidden="1">{#N/A,#N/A,TRUE,"Serviços"}</definedName>
    <definedName name="izidro">#REF!</definedName>
    <definedName name="j" localSheetId="8" hidden="1">{#N/A,#N/A,FALSE,"MO (2)"}</definedName>
    <definedName name="J" localSheetId="2">#REF!</definedName>
    <definedName name="J" localSheetId="1">#REF!</definedName>
    <definedName name="J">#REF!</definedName>
    <definedName name="j_10">#N/A</definedName>
    <definedName name="j_11">#N/A</definedName>
    <definedName name="j_12">#N/A</definedName>
    <definedName name="j_13">#N/A</definedName>
    <definedName name="j_14">#N/A</definedName>
    <definedName name="j_15">#N/A</definedName>
    <definedName name="j_16">#N/A</definedName>
    <definedName name="j_17">#N/A</definedName>
    <definedName name="j_18">#N/A</definedName>
    <definedName name="j_2">#N/A</definedName>
    <definedName name="j_5">#N/A</definedName>
    <definedName name="j_6">#N/A</definedName>
    <definedName name="j_7">#N/A</definedName>
    <definedName name="j_8">#N/A</definedName>
    <definedName name="j_9">#N/A</definedName>
    <definedName name="jack" localSheetId="8">{"um","mil","um milhão","um bilhão","um trilhão"}</definedName>
    <definedName name="jack">{"um","mil","um milhão","um bilhão","um trilhão"}</definedName>
    <definedName name="JAMESON" localSheetId="2">P.O.!Plan1</definedName>
    <definedName name="JAMESON" localSheetId="1">RESUMO!Plan1</definedName>
    <definedName name="JAMESON">P.O.!Plan1</definedName>
    <definedName name="JAN00" localSheetId="8">#REF!</definedName>
    <definedName name="JAN00">#REF!</definedName>
    <definedName name="JANA" localSheetId="2">#REF!</definedName>
    <definedName name="JANA" localSheetId="1">#REF!</definedName>
    <definedName name="JANA">#REF!</definedName>
    <definedName name="Janeiro">#N/A</definedName>
    <definedName name="JANEIRO2003" localSheetId="12" hidden="1">{#N/A,#N/A,TRUE,"Serviços"}</definedName>
    <definedName name="JANEIRO2003" localSheetId="6" hidden="1">{#N/A,#N/A,TRUE,"Serviços"}</definedName>
    <definedName name="JANEIRO2003" localSheetId="8" hidden="1">{#N/A,#N/A,TRUE,"Serviços"}</definedName>
    <definedName name="JANEIRO2003" localSheetId="5" hidden="1">{#N/A,#N/A,TRUE,"Serviços"}</definedName>
    <definedName name="JANEIRO2003" localSheetId="2">{#N/A,#N/A,TRUE,"Serviços"}</definedName>
    <definedName name="JANEIRO2003" localSheetId="1">{#N/A,#N/A,TRUE,"Serviços"}</definedName>
    <definedName name="JANEIRO2003">{#N/A,#N/A,TRUE,"Serviços"}</definedName>
    <definedName name="JANEIRO20033" localSheetId="12" hidden="1">{#N/A,#N/A,TRUE,"Serviços"}</definedName>
    <definedName name="JANEIRO20033" localSheetId="6" hidden="1">{#N/A,#N/A,TRUE,"Serviços"}</definedName>
    <definedName name="JANEIRO20033" localSheetId="8" hidden="1">{#N/A,#N/A,TRUE,"Serviços"}</definedName>
    <definedName name="JANEIRO20033" localSheetId="5" hidden="1">{#N/A,#N/A,TRUE,"Serviços"}</definedName>
    <definedName name="JANEIRO20033" localSheetId="2">{#N/A,#N/A,TRUE,"Serviços"}</definedName>
    <definedName name="JANEIRO20033" localSheetId="1">{#N/A,#N/A,TRUE,"Serviços"}</definedName>
    <definedName name="JANEIRO20033">{#N/A,#N/A,TRUE,"Serviços"}</definedName>
    <definedName name="JAZIDA" localSheetId="8">#REF!</definedName>
    <definedName name="JAZIDA">#REF!</definedName>
    <definedName name="Jazidas" localSheetId="8">#REF!</definedName>
    <definedName name="Jazidas">#REF!</definedName>
    <definedName name="jd">#REF!</definedName>
    <definedName name="JDJKNK" localSheetId="2">P.O.!Plan1</definedName>
    <definedName name="JDJKNK" localSheetId="1">RESUMO!Plan1</definedName>
    <definedName name="JDJKNK">P.O.!Plan1</definedName>
    <definedName name="JEAN" localSheetId="2">P.O.!Plan1</definedName>
    <definedName name="JEAN" localSheetId="1">RESUMO!Plan1</definedName>
    <definedName name="JEAN">P.O.!Plan1</definedName>
    <definedName name="JELE" localSheetId="8">#REF!</definedName>
    <definedName name="JELE">#REF!</definedName>
    <definedName name="jfgj" localSheetId="8">#REF!</definedName>
    <definedName name="jfgj">#REF!</definedName>
    <definedName name="jhj">#REF!</definedName>
    <definedName name="jhjdf">#REF!</definedName>
    <definedName name="jhjhjhjju" localSheetId="8" hidden="1">{#N/A,#N/A,FALSE,"MO (2)"}</definedName>
    <definedName name="jhjhjhjju" hidden="1">{#N/A,#N/A,FALSE,"MO (2)"}</definedName>
    <definedName name="JJ" localSheetId="8">#REF!</definedName>
    <definedName name="JJ">#REF!</definedName>
    <definedName name="jjjjj" localSheetId="8" hidden="1">{#N/A,#N/A,FALSE,"MO (2)"}</definedName>
    <definedName name="jjjjj" hidden="1">{#N/A,#N/A,FALSE,"MO (2)"}</definedName>
    <definedName name="jjjjjjjjj" localSheetId="2">#REF!</definedName>
    <definedName name="jjjjjjjjj" localSheetId="1">#REF!</definedName>
    <definedName name="jjjjjjjjj">#REF!</definedName>
    <definedName name="jjjjjmfsfsfs">#REF!</definedName>
    <definedName name="jjjk">#REF!</definedName>
    <definedName name="JJJY" hidden="1">{#N/A,#N/A,FALSE,"Aging Summary";#N/A,#N/A,FALSE,"Ratio Analysis";#N/A,#N/A,FALSE,"Test 120 Day Accts";#N/A,#N/A,FALSE,"Tickmarks"}</definedName>
    <definedName name="jk">#REF!</definedName>
    <definedName name="JKHZDG" hidden="1">#REF!</definedName>
    <definedName name="JKJ" hidden="1">{#N/A,#N/A,FALSE,"Aging Summary";#N/A,#N/A,FALSE,"Ratio Analysis";#N/A,#N/A,FALSE,"Test 120 Day Accts";#N/A,#N/A,FALSE,"Tickmarks"}</definedName>
    <definedName name="jkl">#REF!</definedName>
    <definedName name="jla1\220">#REF!</definedName>
    <definedName name="JMEC" localSheetId="8">#REF!</definedName>
    <definedName name="JMEC">#REF!</definedName>
    <definedName name="jN">#REF!</definedName>
    <definedName name="jo" localSheetId="8" hidden="1">{#N/A,#N/A,FALSE,"MO (2)"}</definedName>
    <definedName name="jo" hidden="1">{#N/A,#N/A,FALSE,"MO (2)"}</definedName>
    <definedName name="joa">#REF!</definedName>
    <definedName name="JOAO" localSheetId="8" hidden="1">{#N/A,#N/A,FALSE,"SS 1";#N/A,#N/A,FALSE,"SS 2";#N/A,#N/A,FALSE,"TER 1 (1)";#N/A,#N/A,FALSE,"TER 1 (2)";#N/A,#N/A,FALSE,"TER 2 ";#N/A,#N/A,FALSE,"TP  (1)";#N/A,#N/A,FALSE,"TP  (2)";#N/A,#N/A,FALSE,"CM BAR"}</definedName>
    <definedName name="JOAO">{#N/A,#N/A,FALSE,"SS 1";#N/A,#N/A,FALSE,"SS 2";#N/A,#N/A,FALSE,"TER 1 (1)";#N/A,#N/A,FALSE,"TER 1 (2)";#N/A,#N/A,FALSE,"TER 2 ";#N/A,#N/A,FALSE,"TP  (1)";#N/A,#N/A,FALSE,"TP  (2)";#N/A,#N/A,FALSE,"CM BAR"}</definedName>
    <definedName name="João">#REF!</definedName>
    <definedName name="JOAO1" localSheetId="8" hidden="1">{#N/A,#N/A,FALSE,"LEVFER V2 P";#N/A,#N/A,FALSE,"LEVFER V2 P10%"}</definedName>
    <definedName name="JOAO1">{#N/A,#N/A,FALSE,"LEVFER V2 P";#N/A,#N/A,FALSE,"LEVFER V2 P10%"}</definedName>
    <definedName name="JOGADA">#REF!</definedName>
    <definedName name="JOI">#REF!</definedName>
    <definedName name="jonhdohjdokjk">#REF!</definedName>
    <definedName name="JOSE" localSheetId="8" hidden="1">{#N/A,#N/A,FALSE,"LEVFER V2 P";#N/A,#N/A,FALSE,"LEVFER V2 P10%"}</definedName>
    <definedName name="JOSE" localSheetId="2">#REF!</definedName>
    <definedName name="JOSE" localSheetId="1">#REF!</definedName>
    <definedName name="JOSE">P.O.!Plan1</definedName>
    <definedName name="jruj5">#REF!</definedName>
    <definedName name="JSHDFBDS">#N/A</definedName>
    <definedName name="juca" localSheetId="8" hidden="1">{#N/A,#N/A,FALSE,"SS 1";#N/A,#N/A,FALSE,"TER 1 (A)";#N/A,#N/A,FALSE,"SS 2";#N/A,#N/A,FALSE,"TER 1 (B)";#N/A,#N/A,FALSE,"TER 1 (C)";#N/A,#N/A,FALSE,"TER 1 (D)";#N/A,#N/A,FALSE,"TER 1 (E)";#N/A,#N/A,FALSE,"TER 2 "}</definedName>
    <definedName name="juca">{#N/A,#N/A,FALSE,"SS 1";#N/A,#N/A,FALSE,"TER 1 (A)";#N/A,#N/A,FALSE,"SS 2";#N/A,#N/A,FALSE,"TER 1 (B)";#N/A,#N/A,FALSE,"TER 1 (C)";#N/A,#N/A,FALSE,"TER 1 (D)";#N/A,#N/A,FALSE,"TER 1 (E)";#N/A,#N/A,FALSE,"TER 2 "}</definedName>
    <definedName name="JUGBNK" localSheetId="2">P.O.!Plan1</definedName>
    <definedName name="JUGBNK" localSheetId="1">RESUMO!Plan1</definedName>
    <definedName name="JUGBNK">P.O.!Plan1</definedName>
    <definedName name="JULA" localSheetId="2">#REF!</definedName>
    <definedName name="JULA" localSheetId="1">#REF!</definedName>
    <definedName name="JULA">#REF!</definedName>
    <definedName name="jun00" localSheetId="8">#REF!</definedName>
    <definedName name="jun00">#REF!</definedName>
    <definedName name="JUNA" localSheetId="2">#REF!</definedName>
    <definedName name="JUNA" localSheetId="1">#REF!</definedName>
    <definedName name="JUNA">#REF!</definedName>
    <definedName name="JUNIOR">#N/A</definedName>
    <definedName name="JUNTA_PLÁSTICA">#REF!</definedName>
    <definedName name="jurisdição">#REF!</definedName>
    <definedName name="k" localSheetId="8">#REF!</definedName>
    <definedName name="k" localSheetId="2">#REF!</definedName>
    <definedName name="k" localSheetId="1">#REF!</definedName>
    <definedName name="k">#REF!</definedName>
    <definedName name="k_1" localSheetId="8">#REF!</definedName>
    <definedName name="k_1">#REF!</definedName>
    <definedName name="KAPA">#REF!</definedName>
    <definedName name="KDI..8807" localSheetId="2">P.O.!Plan1</definedName>
    <definedName name="KDI..8807" localSheetId="1">RESUMO!Plan1</definedName>
    <definedName name="KDI..8807">P.O.!Plan1</definedName>
    <definedName name="KDI.8807">#REF!</definedName>
    <definedName name="KEY" hidden="1">#REF!</definedName>
    <definedName name="KGZFKJSZKJGD" hidden="1">1</definedName>
    <definedName name="KHFSLFHGA" hidden="1">#REF!</definedName>
    <definedName name="khg">#REF!</definedName>
    <definedName name="KHSKFASKLF" hidden="1">#REF!</definedName>
    <definedName name="ki" localSheetId="2">#REF!</definedName>
    <definedName name="ki" localSheetId="1">#REF!</definedName>
    <definedName name="KI">P.O.!Plan1</definedName>
    <definedName name="kj" localSheetId="2">#REF!</definedName>
    <definedName name="kj" localSheetId="1">#REF!</definedName>
    <definedName name="kj">#REF!</definedName>
    <definedName name="KJFDGLS" hidden="1">#REF!</definedName>
    <definedName name="kk">#REF!</definedName>
    <definedName name="KKFGSDKJGFLKS" hidden="1">#REF!</definedName>
    <definedName name="kkk">#REF!</definedName>
    <definedName name="KKKKK" localSheetId="8">#REF!</definedName>
    <definedName name="KKKKK" localSheetId="2">#REF!</definedName>
    <definedName name="KKKKK" localSheetId="1">#REF!</definedName>
    <definedName name="KKKKK">#REF!</definedName>
    <definedName name="kkkkkk" localSheetId="8" hidden="1">{#N/A,#N/A,FALSE,"MO (2)"}</definedName>
    <definedName name="kkkkkk" hidden="1">{#N/A,#N/A,FALSE,"MO (2)"}</definedName>
    <definedName name="kkkkkkkkk">#N/A</definedName>
    <definedName name="kl" hidden="1">#REF!</definedName>
    <definedName name="klb" localSheetId="8">#REF!</definedName>
    <definedName name="klb">#REF!</definedName>
    <definedName name="KLKLK" localSheetId="2">[9]!KLKLK</definedName>
    <definedName name="KLKLK" localSheetId="1">[9]!KLKLK</definedName>
    <definedName name="KLKLK">[9]!KLKLK</definedName>
    <definedName name="KLKLK_2">NA()</definedName>
    <definedName name="klklklkl" localSheetId="8" hidden="1">{#N/A,#N/A,FALSE,"MO (2)"}</definedName>
    <definedName name="klklklkl" hidden="1">{#N/A,#N/A,FALSE,"MO (2)"}</definedName>
    <definedName name="KLKZDLKSGF" hidden="1">#REF!</definedName>
    <definedName name="km" localSheetId="8">#REF!</definedName>
    <definedName name="km" localSheetId="2">#REF!</definedName>
    <definedName name="km" localSheetId="1">#REF!</definedName>
    <definedName name="km">#REF!</definedName>
    <definedName name="KM.406.407" localSheetId="8">#REF!</definedName>
    <definedName name="KM.406.407" localSheetId="2">#REF!</definedName>
    <definedName name="KM.406.407" localSheetId="1">#REF!</definedName>
    <definedName name="KM.406.407">#REF!</definedName>
    <definedName name="KM.406.407_1" localSheetId="8">#REF!</definedName>
    <definedName name="KM.406.407_1">#REF!</definedName>
    <definedName name="km_1" localSheetId="8">#REF!</definedName>
    <definedName name="km_1">#REF!</definedName>
    <definedName name="KM_DE_FAIXA">#REF!</definedName>
    <definedName name="KM406407_1" localSheetId="8">#REF!</definedName>
    <definedName name="KM406407_1">#REF!</definedName>
    <definedName name="kmf">#REF!</definedName>
    <definedName name="KMF_3ªF" localSheetId="8">OFFSET(#REF!,MATCH("3ª FAIXA",#REF!,0),0,MATCH("ACOSTAMENTO",#REF!,0)-MATCH("3ª FAIXA",#REF!,0),1)</definedName>
    <definedName name="KMF_3ªF">OFFSET(#REF!,MATCH("3ª FAIXA",#REF!,0),0,MATCH("ACOSTAMENTO",#REF!,0)-MATCH("3ª FAIXA",#REF!,0),1)</definedName>
    <definedName name="KMF_Acost" localSheetId="8">OFFSET(#REF!,MATCH("ACOSTAMENTO",#REF!,0),0,MATCH("DRENAGEM SUPERFICIAL",#REF!,0)-MATCH("ACOSTAMENTO",#REF!,0),1)</definedName>
    <definedName name="KMF_Acost">OFFSET(#REF!,MATCH("ACOSTAMENTO",#REF!,0),0,MATCH("DRENAGEM SUPERFICIAL",#REF!,0)-MATCH("ACOSTAMENTO",#REF!,0),1)</definedName>
    <definedName name="KMF_Pista" localSheetId="8">OFFSET(#REF!,MATCH("PISTA ROLAMENTO",#REF!,0),0,MATCH("3ª FAIXA",#REF!,0)-MATCH("PISTA ROLAMENTO",#REF!,0),1)</definedName>
    <definedName name="KMF_Pista">OFFSET(#REF!,MATCH("PISTA ROLAMENTO",#REF!,0),0,MATCH("3ª FAIXA",#REF!,0)-MATCH("PISTA ROLAMENTO",#REF!,0),1)</definedName>
    <definedName name="KMI">#REF!</definedName>
    <definedName name="koae" localSheetId="8">#REF!</definedName>
    <definedName name="koae">#REF!</definedName>
    <definedName name="KOK">#N/A</definedName>
    <definedName name="KOKOK">#N/A</definedName>
    <definedName name="KORODUR">#REF!</definedName>
    <definedName name="KPAV">#REF!</definedName>
    <definedName name="kpavi" localSheetId="8">#REF!</definedName>
    <definedName name="kpavi">#REF!</definedName>
    <definedName name="KSFKASKF" hidden="1">#REF!</definedName>
    <definedName name="KTER">#REF!</definedName>
    <definedName name="kterra" localSheetId="8">#REF!</definedName>
    <definedName name="kterra">#REF!</definedName>
    <definedName name="KU" hidden="1">{#N/A,#N/A,FALSE,"Aging Summary";#N/A,#N/A,FALSE,"Ratio Analysis";#N/A,#N/A,FALSE,"Test 120 Day Accts";#N/A,#N/A,FALSE,"Tickmarks"}</definedName>
    <definedName name="Kubus" localSheetId="8">#REF!</definedName>
    <definedName name="Kubus">#REF!</definedName>
    <definedName name="Kubus1" localSheetId="8">#REF!</definedName>
    <definedName name="Kubus1">#REF!</definedName>
    <definedName name="KUKR" hidden="1">{#N/A,#N/A,FALSE,"Aging Summary";#N/A,#N/A,FALSE,"Ratio Analysis";#N/A,#N/A,FALSE,"Test 120 Day Accts";#N/A,#N/A,FALSE,"Tickmarks"}</definedName>
    <definedName name="kwh" localSheetId="8">#REF!</definedName>
    <definedName name="kwh" localSheetId="2">#REF!</definedName>
    <definedName name="kwh" localSheetId="1">#REF!</definedName>
    <definedName name="kwh">#REF!</definedName>
    <definedName name="kwh_1" localSheetId="8">#REF!</definedName>
    <definedName name="kwh_1">#REF!</definedName>
    <definedName name="L_">NA()</definedName>
    <definedName name="la" localSheetId="12" hidden="1">{#N/A,#N/A,FALSE,"MO (2)"}</definedName>
    <definedName name="la" localSheetId="6" hidden="1">{#N/A,#N/A,FALSE,"MO (2)"}</definedName>
    <definedName name="la" localSheetId="8" hidden="1">{#N/A,#N/A,FALSE,"MO (2)"}</definedName>
    <definedName name="la" localSheetId="5" hidden="1">{#N/A,#N/A,FALSE,"MO (2)"}</definedName>
    <definedName name="la" localSheetId="2">{#N/A,#N/A,FALSE,"MO (2)"}</definedName>
    <definedName name="la" localSheetId="1">{#N/A,#N/A,FALSE,"MO (2)"}</definedName>
    <definedName name="la">{#N/A,#N/A,FALSE,"MO (2)"}</definedName>
    <definedName name="la_1" localSheetId="8" hidden="1">{#N/A,#N/A,FALSE,"MO (2)"}</definedName>
    <definedName name="la_1" hidden="1">{#N/A,#N/A,FALSE,"MO (2)"}</definedName>
    <definedName name="lab" localSheetId="12" hidden="1">{#N/A,#N/A,TRUE,"Serviços"}</definedName>
    <definedName name="lab" localSheetId="6" hidden="1">{#N/A,#N/A,TRUE,"Serviços"}</definedName>
    <definedName name="lab" localSheetId="8" hidden="1">{#N/A,#N/A,TRUE,"Serviços"}</definedName>
    <definedName name="lab" localSheetId="5" hidden="1">{#N/A,#N/A,TRUE,"Serviços"}</definedName>
    <definedName name="lab" localSheetId="2">{#N/A,#N/A,TRUE,"Serviços"}</definedName>
    <definedName name="lab" localSheetId="1">{#N/A,#N/A,TRUE,"Serviços"}</definedName>
    <definedName name="lab">{#N/A,#N/A,TRUE,"Serviços"}</definedName>
    <definedName name="labb" localSheetId="12" hidden="1">{#N/A,#N/A,TRUE,"Serviços"}</definedName>
    <definedName name="labb" localSheetId="6" hidden="1">{#N/A,#N/A,TRUE,"Serviços"}</definedName>
    <definedName name="labb" localSheetId="8" hidden="1">{#N/A,#N/A,TRUE,"Serviços"}</definedName>
    <definedName name="labb" localSheetId="5" hidden="1">{#N/A,#N/A,TRUE,"Serviços"}</definedName>
    <definedName name="labb" localSheetId="2">{#N/A,#N/A,TRUE,"Serviços"}</definedName>
    <definedName name="labb" localSheetId="1">{#N/A,#N/A,TRUE,"Serviços"}</definedName>
    <definedName name="labb">{#N/A,#N/A,TRUE,"Serviços"}</definedName>
    <definedName name="LADO">#REF!</definedName>
    <definedName name="LAG" localSheetId="2">#REF!</definedName>
    <definedName name="LAG" localSheetId="1">#REF!</definedName>
    <definedName name="LAG">#REF!</definedName>
    <definedName name="LAG_2">#N/A</definedName>
    <definedName name="LAG2_13">#REF!</definedName>
    <definedName name="LAG2_39">#REF!</definedName>
    <definedName name="LAG2_6">#REF!</definedName>
    <definedName name="LAMA">#N/A</definedName>
    <definedName name="LAMA_Adir" localSheetId="8">OFFSET(#REF!,0,COLUMN(#REF!)-1,COUNTA(#REF!),1)</definedName>
    <definedName name="LAMA_Adir">OFFSET(#REF!,0,COLUMN(#REF!)-1,COUNTA(#REF!),1)</definedName>
    <definedName name="LAMA_Aesq" localSheetId="8">OFFSET(#REF!,0,COLUMN(#REF!)-1,COUNTA(#REF!),1)</definedName>
    <definedName name="LAMA_Aesq">OFFSET(#REF!,0,COLUMN(#REF!)-1,COUNTA(#REF!),1)</definedName>
    <definedName name="LAMA_pista" localSheetId="8">OFFSET(#REF!,0,MATCH(#REF!,#REF!,0)-1,COUNTA(#REF!),1)</definedName>
    <definedName name="LAMA_pista">OFFSET(#REF!,0,MATCH(#REF!,#REF!,0)-1,COUNTA(#REF!),1)</definedName>
    <definedName name="LAMADA">#N/A</definedName>
    <definedName name="LAMADAS">#N/A</definedName>
    <definedName name="LAMAG" localSheetId="8">#REF!</definedName>
    <definedName name="LAMAG" localSheetId="2">#REF!</definedName>
    <definedName name="LAMAG" localSheetId="1">#REF!</definedName>
    <definedName name="LAMAG">#REF!</definedName>
    <definedName name="LAMAS">#N/A</definedName>
    <definedName name="LAMBRI_IPÊ">#REF!</definedName>
    <definedName name="LANÇAMENTO_CONCRETO">#REF!</definedName>
    <definedName name="LANÇAMENTOS">#REF!</definedName>
    <definedName name="LARANJEIRAS">#REF!</definedName>
    <definedName name="LARG">#REF!</definedName>
    <definedName name="Larg_3dir_Percent" localSheetId="8">OFFSET(#REF!,0,MATCH(#REF!,#REF!,0)-1,COUNTA(#REF!),1)</definedName>
    <definedName name="Larg_3dir_Percent">OFFSET(#REF!,0,MATCH(#REF!,#REF!,0)-1,COUNTA(#REF!),1)</definedName>
    <definedName name="Larg_3esq_Percent" localSheetId="8">OFFSET(#REF!,0,MATCH(#REF!,#REF!,0)-1,COUNTA(#REF!),1)</definedName>
    <definedName name="Larg_3esq_Percent">OFFSET(#REF!,0,MATCH(#REF!,#REF!,0)-1,COUNTA(#REF!),1)</definedName>
    <definedName name="Larg_Adir_Percent" localSheetId="8">OFFSET(#REF!,0,MATCH(#REF!,#REF!,0)-1,COUNTA(#REF!),1)</definedName>
    <definedName name="Larg_Adir_Percent">OFFSET(#REF!,0,MATCH(#REF!,#REF!,0)-1,COUNTA(#REF!),1)</definedName>
    <definedName name="Larg_Aesq_Percent" localSheetId="8">OFFSET(#REF!,0,MATCH(#REF!,#REF!,0)-1,COUNTA(#REF!),1)</definedName>
    <definedName name="Larg_Aesq_Percent">OFFSET(#REF!,0,MATCH(#REF!,#REF!,0)-1,COUNTA(#REF!),1)</definedName>
    <definedName name="Larg_faixa_Percent" localSheetId="8">OFFSET(#REF!,0,MATCH(#REF!,#REF!,0)-1,COUNTA(#REF!),1)</definedName>
    <definedName name="Larg_faixa_Percent">OFFSET(#REF!,0,MATCH(#REF!,#REF!,0)-1,COUNTA(#REF!),1)</definedName>
    <definedName name="Largura_da_Faixa_de_Tráfego___..........." localSheetId="8">#REF!</definedName>
    <definedName name="Largura_da_Faixa_de_Tráfego___..........." localSheetId="2">#REF!</definedName>
    <definedName name="Largura_da_Faixa_de_Tráfego___..........." localSheetId="1">#REF!</definedName>
    <definedName name="Largura_da_Faixa_de_Tráfego___...........">#REF!</definedName>
    <definedName name="LASTRO" localSheetId="8">[0]!____TT79</definedName>
    <definedName name="LASTRO">[0]!____TT79</definedName>
    <definedName name="LB">#REF!</definedName>
    <definedName name="lbp">#REF!</definedName>
    <definedName name="LBU" localSheetId="2">#REF!</definedName>
    <definedName name="LBU" localSheetId="1">#REF!</definedName>
    <definedName name="LBU">#REF!</definedName>
    <definedName name="LD">#REF!</definedName>
    <definedName name="LDA" localSheetId="2">#REF!</definedName>
    <definedName name="LDA" localSheetId="1">#REF!</definedName>
    <definedName name="LDA">#REF!</definedName>
    <definedName name="LDAMA">#REF!</definedName>
    <definedName name="LDATA">#REF!</definedName>
    <definedName name="LDD">"'file:///D:/Meus documentos/ANASTÁCIO/SERCEL/BR262990800.xls'#$SERVIÇOS.$#REF!$#REF!"</definedName>
    <definedName name="LDI" localSheetId="8">#REF!</definedName>
    <definedName name="LDI" localSheetId="2">#REF!</definedName>
    <definedName name="LDI" localSheetId="1">#REF!</definedName>
    <definedName name="LDI">#REF!</definedName>
    <definedName name="LDI_1" localSheetId="8">#REF!</definedName>
    <definedName name="LDI_1">#REF!</definedName>
    <definedName name="LDI_11">#REF!</definedName>
    <definedName name="LDI_12">#REF!</definedName>
    <definedName name="LDI_14">#REF!</definedName>
    <definedName name="LDIANTIGO">#REF!</definedName>
    <definedName name="LDIATUAL">#REF!</definedName>
    <definedName name="ldnfkljsndf">#REF!</definedName>
    <definedName name="le">#REF!</definedName>
    <definedName name="LEIVAS">#REF!</definedName>
    <definedName name="LEO00">#REF!</definedName>
    <definedName name="LevantDrE2" hidden="1">#REF!</definedName>
    <definedName name="LG" hidden="1">{#N/A,#N/A,FALSE,"Aging Summary";#N/A,#N/A,FALSE,"Ratio Analysis";#N/A,#N/A,FALSE,"Test 120 Day Accts";#N/A,#N/A,FALSE,"Tickmarks"}</definedName>
    <definedName name="LGE" hidden="1">{#N/A,#N/A,FALSE,"IR E CS 1997";#N/A,#N/A,FALSE,"PR ND";#N/A,#N/A,FALSE,"8191";#N/A,#N/A,FALSE,"8383";#N/A,#N/A,FALSE,"MP 1024";#N/A,#N/A,FALSE,"AD_EX_97";#N/A,#N/A,FALSE,"BD 97"}</definedName>
    <definedName name="LI">#REF!</definedName>
    <definedName name="lias" localSheetId="8">'Mapa+Binômio'!kwh</definedName>
    <definedName name="lias" localSheetId="2">[9]!lias</definedName>
    <definedName name="lias" localSheetId="1">[9]!lias</definedName>
    <definedName name="lias">[9]!lias</definedName>
    <definedName name="Lider_Oper">#REF!</definedName>
    <definedName name="lidia">#N/A</definedName>
    <definedName name="LIG">#REF!</definedName>
    <definedName name="ligação" localSheetId="8">#N/A</definedName>
    <definedName name="ligação">#N/A</definedName>
    <definedName name="LIGAÇÃO_FLEXIVEL">#REF!</definedName>
    <definedName name="LIGANT">#REF!</definedName>
    <definedName name="LILASDRENA" localSheetId="8">#REF!</definedName>
    <definedName name="LILASDRENA" localSheetId="2">#REF!</definedName>
    <definedName name="LILASDRENA" localSheetId="1">#REF!</definedName>
    <definedName name="LILASDRENA">#REF!</definedName>
    <definedName name="LILASDRENA_2">#N/A</definedName>
    <definedName name="LILASDRENA_25" localSheetId="8">#REF!</definedName>
    <definedName name="LILASDRENA_25">#REF!</definedName>
    <definedName name="LILASDRENA_4" localSheetId="2">#REF!</definedName>
    <definedName name="LILASDRENA_4" localSheetId="1">#REF!</definedName>
    <definedName name="LILASDRENA_4">#REF!</definedName>
    <definedName name="LILASDRENAA" localSheetId="2">#REF!</definedName>
    <definedName name="LILASDRENAA" localSheetId="1">#REF!</definedName>
    <definedName name="LILASDRENAA">#REF!</definedName>
    <definedName name="lim">#N/A</definedName>
    <definedName name="LIMBU">#REF!</definedName>
    <definedName name="LIMBUMA">#REF!</definedName>
    <definedName name="LIMBUTA">#REF!</definedName>
    <definedName name="limcount" hidden="1">1</definedName>
    <definedName name="LIMITADOR">#REF!</definedName>
    <definedName name="Limp">#N/A</definedName>
    <definedName name="Limp_1" localSheetId="8">#REF!</definedName>
    <definedName name="Limp_1">#REF!</definedName>
    <definedName name="Limp_14">#N/A</definedName>
    <definedName name="Limp_7">#N/A</definedName>
    <definedName name="Limp_7_1" localSheetId="8">#REF!</definedName>
    <definedName name="Limp_7_1">#REF!</definedName>
    <definedName name="Limp_7_14">#N/A</definedName>
    <definedName name="LIMPBUE">#REF!</definedName>
    <definedName name="LIMPBUEIRO">#REF!</definedName>
    <definedName name="LimpBueiros">#REF!</definedName>
    <definedName name="LIMPDESCA">#REF!</definedName>
    <definedName name="limpesa">#REF!</definedName>
    <definedName name="Limpeza">#N/A</definedName>
    <definedName name="Limpeza_placas">#N/A</definedName>
    <definedName name="Limpeza1" hidden="1">#REF!</definedName>
    <definedName name="LIMPEZADESCIDA">#REF!</definedName>
    <definedName name="LIMPEZAMEIOFIO">#REF!</definedName>
    <definedName name="LIMPJAZIDA">#REF!</definedName>
    <definedName name="limplac">#REF!</definedName>
    <definedName name="LIMPLACA">#REF!</definedName>
    <definedName name="LIMPPLACA">#REF!</definedName>
    <definedName name="LIMPPONTE">#N/A</definedName>
    <definedName name="LIMPPONTE_1" localSheetId="8">#REF!</definedName>
    <definedName name="LIMPPONTE_1">#REF!</definedName>
    <definedName name="LIMPPONTE_14">#N/A</definedName>
    <definedName name="LIMPSARJMFMAN">#REF!</definedName>
    <definedName name="LIMPVALA">#REF!</definedName>
    <definedName name="LIMPVALADREN">#REF!</definedName>
    <definedName name="LimpValCorte" localSheetId="8">#REF!</definedName>
    <definedName name="LimpValCorte">#REF!</definedName>
    <definedName name="LINE">#REF!</definedName>
    <definedName name="LINHA">#REF!</definedName>
    <definedName name="linha2">#REF!</definedName>
    <definedName name="LIQUIDO_PREPARADOR">#REF!</definedName>
    <definedName name="LIQUIDO_SELADOR">#REF!</definedName>
    <definedName name="lista">#REF!</definedName>
    <definedName name="ListaFim" localSheetId="8">#REF!</definedName>
    <definedName name="ListaFim">#REF!</definedName>
    <definedName name="LIXA_FERRO">#REF!</definedName>
    <definedName name="LIXA_MADEIRA">#REF!</definedName>
    <definedName name="lixo">#REF!</definedName>
    <definedName name="liz">#N/A</definedName>
    <definedName name="ljashdkj" localSheetId="2">#REF!</definedName>
    <definedName name="ljashdkj" localSheetId="1">#REF!</definedName>
    <definedName name="ljashdkj">#REF!</definedName>
    <definedName name="lk" localSheetId="2">#REF!</definedName>
    <definedName name="lk" localSheetId="1">#REF!</definedName>
    <definedName name="LK">P.O.!Plan1</definedName>
    <definedName name="LKTE" hidden="1">#REF!</definedName>
    <definedName name="LL" hidden="1">{#N/A,#N/A,TRUE,"Serviços"}</definedName>
    <definedName name="llllllll" localSheetId="8">'Mapa+Binômio'!llllllll</definedName>
    <definedName name="llllllll">#N/A</definedName>
    <definedName name="llllllll_2" localSheetId="8">'Mapa+Binômio'!llllllll_2</definedName>
    <definedName name="llllllll_2">#N/A</definedName>
    <definedName name="llllllll_24">#N/A</definedName>
    <definedName name="llllllll_25" localSheetId="8">'Mapa+Binômio'!llllllll_25</definedName>
    <definedName name="llllllll_25">#N/A</definedName>
    <definedName name="llllllll_26" localSheetId="8">'Mapa+Binômio'!llllllll_26</definedName>
    <definedName name="llllllll_26">#N/A</definedName>
    <definedName name="llllllll_27" localSheetId="8">'Mapa+Binômio'!llllllll_27</definedName>
    <definedName name="llllllll_27">#N/A</definedName>
    <definedName name="lm">#REF!</definedName>
    <definedName name="lm6\3">#REF!</definedName>
    <definedName name="lo" localSheetId="2">#REF!</definedName>
    <definedName name="lo" localSheetId="1">#REF!</definedName>
    <definedName name="LO">P.O.!Plan1</definedName>
    <definedName name="LOC" localSheetId="2">#REF!</definedName>
    <definedName name="LOC" localSheetId="1">#REF!</definedName>
    <definedName name="LOC">#REF!</definedName>
    <definedName name="Local" hidden="1">""</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OBRA">#REF!</definedName>
    <definedName name="LOGOTIPO">"Figura 3"</definedName>
    <definedName name="lot" localSheetId="2">#REF!</definedName>
    <definedName name="lot" localSheetId="1">#REF!</definedName>
    <definedName name="lot">#REF!</definedName>
    <definedName name="lote" localSheetId="8">#REF!</definedName>
    <definedName name="Lote" localSheetId="2">#REF!</definedName>
    <definedName name="Lote" localSheetId="1">#REF!</definedName>
    <definedName name="Lote">#REF!</definedName>
    <definedName name="lote_10">#REF!</definedName>
    <definedName name="lote_12">#REF!</definedName>
    <definedName name="lote_4">#REF!</definedName>
    <definedName name="lote_9">#REF!</definedName>
    <definedName name="LOTE4">{#N/A,#N/A,FALSE,"QUADRO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LP" localSheetId="2">#REF!</definedName>
    <definedName name="LP" localSheetId="1">#REF!</definedName>
    <definedName name="LP">#REF!</definedName>
    <definedName name="lpb">#REF!</definedName>
    <definedName name="lpm8f">#REF!</definedName>
    <definedName name="LPS">#REF!</definedName>
    <definedName name="LPTE" localSheetId="2">#REF!</definedName>
    <definedName name="LPTE" localSheetId="1">#REF!</definedName>
    <definedName name="LPTE">#REF!</definedName>
    <definedName name="LPW" localSheetId="2">#REF!</definedName>
    <definedName name="LPW" localSheetId="1">#REF!</definedName>
    <definedName name="LPW">#REF!</definedName>
    <definedName name="LPWA" localSheetId="2">#REF!</definedName>
    <definedName name="LPWA" localSheetId="1">#REF!</definedName>
    <definedName name="LPWA">#REF!</definedName>
    <definedName name="LRANJA">#REF!</definedName>
    <definedName name="LS">#REF!</definedName>
    <definedName name="LSIND" localSheetId="2">#REF!</definedName>
    <definedName name="LSIND" localSheetId="1">#REF!</definedName>
    <definedName name="LSIND">#REF!</definedName>
    <definedName name="LSMA">#REF!</definedName>
    <definedName name="LSMF" localSheetId="2">#REF!</definedName>
    <definedName name="LSMF" localSheetId="1">#REF!</definedName>
    <definedName name="LSMF">#REF!</definedName>
    <definedName name="LSMF262">#REF!</definedName>
    <definedName name="LSO">#REF!</definedName>
    <definedName name="LSTA">#REF!</definedName>
    <definedName name="LSW" localSheetId="2">#REF!</definedName>
    <definedName name="LSW" localSheetId="1">#REF!</definedName>
    <definedName name="LSW">#REF!</definedName>
    <definedName name="LSWA" localSheetId="2">#REF!</definedName>
    <definedName name="LSWA" localSheetId="1">#REF!</definedName>
    <definedName name="LSWA">#REF!</definedName>
    <definedName name="LT">#REF!</definedName>
    <definedName name="lu" localSheetId="8" hidden="1">{#N/A,#N/A,FALSE,"MO (2)"}</definedName>
    <definedName name="lu" hidden="1">{#N/A,#N/A,FALSE,"MO (2)"}</definedName>
    <definedName name="lub">#REF!</definedName>
    <definedName name="LUCRO" localSheetId="2">#REF!</definedName>
    <definedName name="LUCRO" localSheetId="1">#REF!</definedName>
    <definedName name="LUCRO">#REF!</definedName>
    <definedName name="LUCROMATBET">#REF!</definedName>
    <definedName name="luis" localSheetId="8" hidden="1">{"'Plan1 (2)'!$A$5:$F$63"}</definedName>
    <definedName name="luis" hidden="1">{"'Plan1 (2)'!$A$5:$F$63"}</definedName>
    <definedName name="luiz">#REF!</definedName>
    <definedName name="LVC" localSheetId="2">#REF!</definedName>
    <definedName name="LVC" localSheetId="1">#REF!</definedName>
    <definedName name="LVC">#REF!</definedName>
    <definedName name="LVD" localSheetId="2">#REF!</definedName>
    <definedName name="LVD" localSheetId="1">#REF!</definedName>
    <definedName name="LVD">#REF!</definedName>
    <definedName name="lvp1\2">#REF!</definedName>
    <definedName name="lxaf">#REF!</definedName>
    <definedName name="M" localSheetId="8">#REF!</definedName>
    <definedName name="M">#REF!</definedName>
    <definedName name="M_003">#N/A</definedName>
    <definedName name="M_003_1" localSheetId="8">#REF!</definedName>
    <definedName name="M_003_1">#REF!</definedName>
    <definedName name="M_100">#N/A</definedName>
    <definedName name="M_100_1" localSheetId="8">#REF!</definedName>
    <definedName name="M_100_1">#REF!</definedName>
    <definedName name="m_2.04" localSheetId="8">#REF!</definedName>
    <definedName name="m_2.04">#REF!</definedName>
    <definedName name="M_2.05" localSheetId="8">#REF!</definedName>
    <definedName name="M_2.05">#REF!</definedName>
    <definedName name="m_2.06" localSheetId="8">#REF!</definedName>
    <definedName name="m_2.06">#REF!</definedName>
    <definedName name="M_2.07" localSheetId="8">#REF!</definedName>
    <definedName name="M_2.07">#REF!</definedName>
    <definedName name="M_2.08" localSheetId="8">#REF!</definedName>
    <definedName name="M_2.08">#REF!</definedName>
    <definedName name="M_2.09" localSheetId="8">#REF!</definedName>
    <definedName name="M_2.09">#REF!</definedName>
    <definedName name="M_2.10" localSheetId="8">#REF!</definedName>
    <definedName name="M_2.10">#REF!</definedName>
    <definedName name="M_2.11" localSheetId="8">#REF!</definedName>
    <definedName name="M_2.11">#REF!</definedName>
    <definedName name="M_2.12" localSheetId="8">#REF!</definedName>
    <definedName name="M_2.12">#REF!</definedName>
    <definedName name="M_2.13" localSheetId="8">#REF!</definedName>
    <definedName name="M_2.13">#REF!</definedName>
    <definedName name="M_2.14" localSheetId="8">#REF!</definedName>
    <definedName name="M_2.14">#REF!</definedName>
    <definedName name="M_202">#N/A</definedName>
    <definedName name="M_202_1" localSheetId="8">#REF!</definedName>
    <definedName name="M_202_1">#REF!</definedName>
    <definedName name="M_205">#N/A</definedName>
    <definedName name="M_205_1" localSheetId="8">#REF!</definedName>
    <definedName name="M_205_1">#REF!</definedName>
    <definedName name="M_210">#N/A</definedName>
    <definedName name="M_210_1" localSheetId="8">#REF!</definedName>
    <definedName name="M_210_1">#REF!</definedName>
    <definedName name="M_211">#N/A</definedName>
    <definedName name="M_211_1" localSheetId="8">#REF!</definedName>
    <definedName name="M_211_1">#REF!</definedName>
    <definedName name="M_319">#N/A</definedName>
    <definedName name="M_319_1" localSheetId="8">#REF!</definedName>
    <definedName name="M_319_1">#REF!</definedName>
    <definedName name="M_320">#N/A</definedName>
    <definedName name="M_320_1" localSheetId="8">#REF!</definedName>
    <definedName name="M_320_1">#REF!</definedName>
    <definedName name="M_321">#N/A</definedName>
    <definedName name="M_321_1" localSheetId="8">#REF!</definedName>
    <definedName name="M_321_1">#REF!</definedName>
    <definedName name="M_334">#N/A</definedName>
    <definedName name="M_334_1" localSheetId="8">#REF!</definedName>
    <definedName name="M_334_1">#REF!</definedName>
    <definedName name="M_335">#N/A</definedName>
    <definedName name="M_335_1" localSheetId="8">#REF!</definedName>
    <definedName name="M_335_1">#REF!</definedName>
    <definedName name="M_343">#N/A</definedName>
    <definedName name="M_343_1" localSheetId="8">#REF!</definedName>
    <definedName name="M_343_1">#REF!</definedName>
    <definedName name="M_346">#N/A</definedName>
    <definedName name="M_346_1" localSheetId="8">#REF!</definedName>
    <definedName name="M_346_1">#REF!</definedName>
    <definedName name="M_405">#N/A</definedName>
    <definedName name="M_405_1" localSheetId="8">#REF!</definedName>
    <definedName name="M_405_1">#REF!</definedName>
    <definedName name="M_406">#N/A</definedName>
    <definedName name="M_406_1" localSheetId="8">#REF!</definedName>
    <definedName name="M_406_1">#REF!</definedName>
    <definedName name="M_408">#N/A</definedName>
    <definedName name="M_408_1" localSheetId="8">#REF!</definedName>
    <definedName name="M_408_1">#REF!</definedName>
    <definedName name="M_413">#N/A</definedName>
    <definedName name="M_413_1" localSheetId="8">#REF!</definedName>
    <definedName name="M_413_1">#REF!</definedName>
    <definedName name="M_420">#N/A</definedName>
    <definedName name="M_420_1" localSheetId="8">#REF!</definedName>
    <definedName name="M_420_1">#REF!</definedName>
    <definedName name="M_421">#N/A</definedName>
    <definedName name="M_421_1" localSheetId="8">#REF!</definedName>
    <definedName name="M_421_1">#REF!</definedName>
    <definedName name="M_601">#N/A</definedName>
    <definedName name="M_601_1" localSheetId="8">#REF!</definedName>
    <definedName name="M_601_1">#REF!</definedName>
    <definedName name="M_607">#N/A</definedName>
    <definedName name="M_607_1" localSheetId="8">#REF!</definedName>
    <definedName name="M_607_1">#REF!</definedName>
    <definedName name="M_608">#N/A</definedName>
    <definedName name="M_608_1" localSheetId="8">#REF!</definedName>
    <definedName name="M_608_1">#REF!</definedName>
    <definedName name="M_609">#N/A</definedName>
    <definedName name="M_609_1" localSheetId="8">#REF!</definedName>
    <definedName name="M_609_1">#REF!</definedName>
    <definedName name="M_611">#N/A</definedName>
    <definedName name="M_611_1" localSheetId="8">#REF!</definedName>
    <definedName name="M_611_1">#REF!</definedName>
    <definedName name="M_615">#N/A</definedName>
    <definedName name="M_615_1" localSheetId="8">#REF!</definedName>
    <definedName name="M_615_1">#REF!</definedName>
    <definedName name="M_616">#N/A</definedName>
    <definedName name="M_616_1" localSheetId="8">#REF!</definedName>
    <definedName name="M_616_1">#REF!</definedName>
    <definedName name="M_619">#N/A</definedName>
    <definedName name="M_619_1" localSheetId="8">#REF!</definedName>
    <definedName name="M_619_1">#REF!</definedName>
    <definedName name="M_621">#N/A</definedName>
    <definedName name="M_621_1" localSheetId="8">#REF!</definedName>
    <definedName name="M_621_1">#REF!</definedName>
    <definedName name="M_702">#N/A</definedName>
    <definedName name="M_702_1" localSheetId="8">#REF!</definedName>
    <definedName name="M_702_1">#REF!</definedName>
    <definedName name="M_704">#N/A</definedName>
    <definedName name="M_704_1" localSheetId="8">#REF!</definedName>
    <definedName name="M_704_1">#REF!</definedName>
    <definedName name="M_710">#N/A</definedName>
    <definedName name="M_710_1" localSheetId="8">#REF!</definedName>
    <definedName name="M_710_1">#REF!</definedName>
    <definedName name="m_800">#N/A</definedName>
    <definedName name="m_800_1" localSheetId="8">#REF!</definedName>
    <definedName name="m_800_1">#REF!</definedName>
    <definedName name="M_905">#N/A</definedName>
    <definedName name="M_905_1" localSheetId="8">#REF!</definedName>
    <definedName name="M_905_1">#REF!</definedName>
    <definedName name="M_912">#N/A</definedName>
    <definedName name="M_912_1" localSheetId="8">#REF!</definedName>
    <definedName name="M_912_1">#REF!</definedName>
    <definedName name="M_965">#N/A</definedName>
    <definedName name="M_965_1" localSheetId="8">#REF!</definedName>
    <definedName name="M_965_1">#REF!</definedName>
    <definedName name="M_969">#N/A</definedName>
    <definedName name="M_969_1" localSheetId="8">#REF!</definedName>
    <definedName name="M_969_1">#REF!</definedName>
    <definedName name="M_970">#N/A</definedName>
    <definedName name="M_970_1" localSheetId="8">#REF!</definedName>
    <definedName name="M_970_1">#REF!</definedName>
    <definedName name="M_972">#N/A</definedName>
    <definedName name="M_972_1" localSheetId="8">#REF!</definedName>
    <definedName name="M_972_1">#REF!</definedName>
    <definedName name="M_973">#N/A</definedName>
    <definedName name="M_973_1" localSheetId="8">#REF!</definedName>
    <definedName name="M_973_1">#REF!</definedName>
    <definedName name="M_975">#N/A</definedName>
    <definedName name="M_975_1" localSheetId="8">#REF!</definedName>
    <definedName name="M_975_1">#REF!</definedName>
    <definedName name="M_980">#N/A</definedName>
    <definedName name="M_980_1" localSheetId="8">#REF!</definedName>
    <definedName name="M_980_1">#REF!</definedName>
    <definedName name="m001m">#REF!</definedName>
    <definedName name="m001p">#REF!</definedName>
    <definedName name="m002m">#REF!</definedName>
    <definedName name="m002p">#REF!</definedName>
    <definedName name="m003m">#REF!</definedName>
    <definedName name="m003p">#REF!</definedName>
    <definedName name="m004m">#REF!</definedName>
    <definedName name="m004p">#REF!</definedName>
    <definedName name="m005m">#REF!</definedName>
    <definedName name="m005p">#REF!</definedName>
    <definedName name="m101m">#REF!</definedName>
    <definedName name="m101p">#REF!</definedName>
    <definedName name="m102m">#REF!</definedName>
    <definedName name="m102p">#REF!</definedName>
    <definedName name="m103m">#REF!</definedName>
    <definedName name="m103p">#REF!</definedName>
    <definedName name="m104m">#REF!</definedName>
    <definedName name="m104p">#REF!</definedName>
    <definedName name="m105m">#REF!</definedName>
    <definedName name="m105p">#REF!</definedName>
    <definedName name="m106m">#REF!</definedName>
    <definedName name="m106p">#REF!</definedName>
    <definedName name="m107m">#REF!</definedName>
    <definedName name="m107p">#REF!</definedName>
    <definedName name="m108m">#REF!</definedName>
    <definedName name="m108p">#REF!</definedName>
    <definedName name="m109m">#REF!</definedName>
    <definedName name="m109p">#REF!</definedName>
    <definedName name="m110m">#REF!</definedName>
    <definedName name="m110p">#REF!</definedName>
    <definedName name="m111m">#REF!</definedName>
    <definedName name="m111p">#REF!</definedName>
    <definedName name="m112m">#REF!</definedName>
    <definedName name="m112p">#REF!</definedName>
    <definedName name="m114m">#REF!</definedName>
    <definedName name="m114p">#REF!</definedName>
    <definedName name="m201m">#REF!</definedName>
    <definedName name="m201p">#REF!</definedName>
    <definedName name="m202m">#REF!</definedName>
    <definedName name="m202p">#REF!</definedName>
    <definedName name="m307m">#REF!</definedName>
    <definedName name="m307p">#REF!</definedName>
    <definedName name="m319m">#REF!</definedName>
    <definedName name="m319p">#REF!</definedName>
    <definedName name="m320m">#REF!</definedName>
    <definedName name="m320p">#REF!</definedName>
    <definedName name="m321m">#REF!</definedName>
    <definedName name="m321p">#REF!</definedName>
    <definedName name="m322m">#REF!</definedName>
    <definedName name="m322p">#REF!</definedName>
    <definedName name="m323m">#REF!</definedName>
    <definedName name="m323p">#REF!</definedName>
    <definedName name="m324m">#REF!</definedName>
    <definedName name="m324p">#REF!</definedName>
    <definedName name="m325m">#REF!</definedName>
    <definedName name="m325p">#REF!</definedName>
    <definedName name="m326m">#REF!</definedName>
    <definedName name="m326p">#REF!</definedName>
    <definedName name="m328m">#REF!</definedName>
    <definedName name="m328p">#REF!</definedName>
    <definedName name="m330m">#REF!</definedName>
    <definedName name="m330p">#REF!</definedName>
    <definedName name="m331m">#REF!</definedName>
    <definedName name="m331p">#REF!</definedName>
    <definedName name="m332m">#REF!</definedName>
    <definedName name="m332p">#REF!</definedName>
    <definedName name="m334m">#REF!</definedName>
    <definedName name="m334p">#REF!</definedName>
    <definedName name="m335m">#REF!</definedName>
    <definedName name="m335p">#REF!</definedName>
    <definedName name="m338m">#REF!</definedName>
    <definedName name="m338p">#REF!</definedName>
    <definedName name="m339m">#REF!</definedName>
    <definedName name="m339p">#REF!</definedName>
    <definedName name="m340m">#REF!</definedName>
    <definedName name="m340p">#REF!</definedName>
    <definedName name="m341m">#REF!</definedName>
    <definedName name="m341p">#REF!</definedName>
    <definedName name="m342m">#REF!</definedName>
    <definedName name="m342p">#REF!</definedName>
    <definedName name="m343m">#REF!</definedName>
    <definedName name="m343p">#REF!</definedName>
    <definedName name="m344m">#REF!</definedName>
    <definedName name="m344p">#REF!</definedName>
    <definedName name="m345m">#REF!</definedName>
    <definedName name="m345p">#REF!</definedName>
    <definedName name="m346m">#REF!</definedName>
    <definedName name="m346p">#REF!</definedName>
    <definedName name="m347m">#REF!</definedName>
    <definedName name="m347p">#REF!</definedName>
    <definedName name="m348m">#REF!</definedName>
    <definedName name="m348p">#REF!</definedName>
    <definedName name="m349m">#REF!</definedName>
    <definedName name="m349p">#REF!</definedName>
    <definedName name="m350m">#REF!</definedName>
    <definedName name="m350p">#REF!</definedName>
    <definedName name="m351m">#REF!</definedName>
    <definedName name="m351p">#REF!</definedName>
    <definedName name="m352m">#REF!</definedName>
    <definedName name="m352p">#REF!</definedName>
    <definedName name="m353m">#REF!</definedName>
    <definedName name="m353p">#REF!</definedName>
    <definedName name="m354m">#REF!</definedName>
    <definedName name="m354p">#REF!</definedName>
    <definedName name="m355m">#REF!</definedName>
    <definedName name="m355p">#REF!</definedName>
    <definedName name="m356m">#REF!</definedName>
    <definedName name="m356p">#REF!</definedName>
    <definedName name="m357m">#REF!</definedName>
    <definedName name="m357p">#REF!</definedName>
    <definedName name="m358m">#REF!</definedName>
    <definedName name="m358p">#REF!</definedName>
    <definedName name="m359m">#REF!</definedName>
    <definedName name="m359p">#REF!</definedName>
    <definedName name="m361m">#REF!</definedName>
    <definedName name="m361p">#REF!</definedName>
    <definedName name="m362m">#REF!</definedName>
    <definedName name="m362p">#REF!</definedName>
    <definedName name="m363m">#REF!</definedName>
    <definedName name="m363p">#REF!</definedName>
    <definedName name="m364m">#REF!</definedName>
    <definedName name="m364p">#REF!</definedName>
    <definedName name="m365m">#REF!</definedName>
    <definedName name="m365p">#REF!</definedName>
    <definedName name="m366m">#REF!</definedName>
    <definedName name="m366p">#REF!</definedName>
    <definedName name="m367m">#REF!</definedName>
    <definedName name="m367p">#REF!</definedName>
    <definedName name="m368m">#REF!</definedName>
    <definedName name="m368p">#REF!</definedName>
    <definedName name="m369m">#REF!</definedName>
    <definedName name="m369p">#REF!</definedName>
    <definedName name="m370m">#REF!</definedName>
    <definedName name="m370p">#REF!</definedName>
    <definedName name="m371m">#REF!</definedName>
    <definedName name="m371p">#REF!</definedName>
    <definedName name="m372m">#REF!</definedName>
    <definedName name="m372p">#REF!</definedName>
    <definedName name="m373m">#REF!</definedName>
    <definedName name="m373p">#REF!</definedName>
    <definedName name="m374m">#REF!</definedName>
    <definedName name="m374p">#REF!</definedName>
    <definedName name="m375m">#REF!</definedName>
    <definedName name="m375p">#REF!</definedName>
    <definedName name="m376m">#REF!</definedName>
    <definedName name="m376p">#REF!</definedName>
    <definedName name="m377m">#REF!</definedName>
    <definedName name="m377p">#REF!</definedName>
    <definedName name="m378m">#REF!</definedName>
    <definedName name="m378p">#REF!</definedName>
    <definedName name="m380m">#REF!</definedName>
    <definedName name="m380p">#REF!</definedName>
    <definedName name="m381m">#REF!</definedName>
    <definedName name="m381p">#REF!</definedName>
    <definedName name="m382m">#REF!</definedName>
    <definedName name="m382p">#REF!</definedName>
    <definedName name="m383m">#REF!</definedName>
    <definedName name="m383p">#REF!</definedName>
    <definedName name="m384m">#REF!</definedName>
    <definedName name="m384p">#REF!</definedName>
    <definedName name="m385m">#REF!</definedName>
    <definedName name="m385p">#REF!</definedName>
    <definedName name="m386m">#REF!</definedName>
    <definedName name="m386p">#REF!</definedName>
    <definedName name="m387m">#REF!</definedName>
    <definedName name="m387p">#REF!</definedName>
    <definedName name="m390m">#REF!</definedName>
    <definedName name="m390p">#REF!</definedName>
    <definedName name="m391m">#REF!</definedName>
    <definedName name="m391p">#REF!</definedName>
    <definedName name="m392m">#REF!</definedName>
    <definedName name="m392p">#REF!</definedName>
    <definedName name="m393m">#REF!</definedName>
    <definedName name="m393p">#REF!</definedName>
    <definedName name="m394m">#REF!</definedName>
    <definedName name="m394p">#REF!</definedName>
    <definedName name="m395m">#REF!</definedName>
    <definedName name="m395p">#REF!</definedName>
    <definedName name="m396m">#REF!</definedName>
    <definedName name="m396p">#REF!</definedName>
    <definedName name="m398m">#REF!</definedName>
    <definedName name="m398p">#REF!</definedName>
    <definedName name="m401m">#REF!</definedName>
    <definedName name="m401p">#REF!</definedName>
    <definedName name="m402m">#REF!</definedName>
    <definedName name="m402p">#REF!</definedName>
    <definedName name="m403m">#REF!</definedName>
    <definedName name="m403p">#REF!</definedName>
    <definedName name="m404m">#REF!</definedName>
    <definedName name="m404p">#REF!</definedName>
    <definedName name="m405m">#REF!</definedName>
    <definedName name="m405p">#REF!</definedName>
    <definedName name="m406m">#REF!</definedName>
    <definedName name="m406p">#REF!</definedName>
    <definedName name="m407m">#REF!</definedName>
    <definedName name="m407p">#REF!</definedName>
    <definedName name="m408m">#REF!</definedName>
    <definedName name="m408p">#REF!</definedName>
    <definedName name="m409m">#REF!</definedName>
    <definedName name="m409p">#REF!</definedName>
    <definedName name="m410m">#REF!</definedName>
    <definedName name="m410p">#REF!</definedName>
    <definedName name="m411m">#REF!</definedName>
    <definedName name="m411p">#REF!</definedName>
    <definedName name="m412m">#REF!</definedName>
    <definedName name="m412p">#REF!</definedName>
    <definedName name="m413m">#REF!</definedName>
    <definedName name="m413p">#REF!</definedName>
    <definedName name="m414m">#REF!</definedName>
    <definedName name="m414p">#REF!</definedName>
    <definedName name="m415m">#REF!</definedName>
    <definedName name="m415p">#REF!</definedName>
    <definedName name="m501m">#REF!</definedName>
    <definedName name="m501p">#REF!</definedName>
    <definedName name="m503m">#REF!</definedName>
    <definedName name="m503p">#REF!</definedName>
    <definedName name="m505m">#REF!</definedName>
    <definedName name="m505p">#REF!</definedName>
    <definedName name="m507m">#REF!</definedName>
    <definedName name="m507p">#REF!</definedName>
    <definedName name="m508m">#REF!</definedName>
    <definedName name="m508p">#REF!</definedName>
    <definedName name="m600m">#REF!</definedName>
    <definedName name="m600p">#REF!</definedName>
    <definedName name="m601m">#REF!</definedName>
    <definedName name="m601p">#REF!</definedName>
    <definedName name="m602m">#REF!</definedName>
    <definedName name="m602p">#REF!</definedName>
    <definedName name="m603m">#REF!</definedName>
    <definedName name="m603p">#REF!</definedName>
    <definedName name="m604m">#REF!</definedName>
    <definedName name="m604p">#REF!</definedName>
    <definedName name="m605m">#REF!</definedName>
    <definedName name="m605p">#REF!</definedName>
    <definedName name="m606m">#REF!</definedName>
    <definedName name="m606p">#REF!</definedName>
    <definedName name="m607m">#REF!</definedName>
    <definedName name="m607p">#REF!</definedName>
    <definedName name="m608m">#REF!</definedName>
    <definedName name="m608p">#REF!</definedName>
    <definedName name="m609m">#REF!</definedName>
    <definedName name="m609p">#REF!</definedName>
    <definedName name="m610m">#REF!</definedName>
    <definedName name="m610p">#REF!</definedName>
    <definedName name="m611m">#REF!</definedName>
    <definedName name="m611p">#REF!</definedName>
    <definedName name="m612m">#REF!</definedName>
    <definedName name="m612p">#REF!</definedName>
    <definedName name="m613m">#REF!</definedName>
    <definedName name="m613p">#REF!</definedName>
    <definedName name="m614m">#REF!</definedName>
    <definedName name="m614p">#REF!</definedName>
    <definedName name="m615m">#REF!</definedName>
    <definedName name="m615p">#REF!</definedName>
    <definedName name="m616m">#REF!</definedName>
    <definedName name="m616p">#REF!</definedName>
    <definedName name="m617m">#REF!</definedName>
    <definedName name="m617p">#REF!</definedName>
    <definedName name="m618m">#REF!</definedName>
    <definedName name="m618p">#REF!</definedName>
    <definedName name="m619m">#REF!</definedName>
    <definedName name="m619p">#REF!</definedName>
    <definedName name="m620m">#REF!</definedName>
    <definedName name="m620p">#REF!</definedName>
    <definedName name="m621m">#REF!</definedName>
    <definedName name="m621p">#REF!</definedName>
    <definedName name="m622m">#REF!</definedName>
    <definedName name="m622p">#REF!</definedName>
    <definedName name="m623m">#REF!</definedName>
    <definedName name="m623p">#REF!</definedName>
    <definedName name="m624m">#REF!</definedName>
    <definedName name="m624p">#REF!</definedName>
    <definedName name="m625m">#REF!</definedName>
    <definedName name="m625p">#REF!</definedName>
    <definedName name="m626m">#REF!</definedName>
    <definedName name="m626p">#REF!</definedName>
    <definedName name="m700m">#REF!</definedName>
    <definedName name="m700p">#REF!</definedName>
    <definedName name="m702m">#REF!</definedName>
    <definedName name="m702p">#REF!</definedName>
    <definedName name="m703m">#REF!</definedName>
    <definedName name="m703p">#REF!</definedName>
    <definedName name="m704m">#REF!</definedName>
    <definedName name="m704p">#REF!</definedName>
    <definedName name="m705m">#REF!</definedName>
    <definedName name="m705p">#REF!</definedName>
    <definedName name="m709m">#REF!</definedName>
    <definedName name="m709p">#REF!</definedName>
    <definedName name="m710m">#REF!</definedName>
    <definedName name="m710p">#REF!</definedName>
    <definedName name="m711m">#REF!</definedName>
    <definedName name="m711p">#REF!</definedName>
    <definedName name="m712m">#REF!</definedName>
    <definedName name="m712p">#REF!</definedName>
    <definedName name="m715m">#REF!</definedName>
    <definedName name="m715p">#REF!</definedName>
    <definedName name="m901m">#REF!</definedName>
    <definedName name="m901p">#REF!</definedName>
    <definedName name="m902m">#REF!</definedName>
    <definedName name="m902p">#REF!</definedName>
    <definedName name="m903m">#REF!</definedName>
    <definedName name="m903p">#REF!</definedName>
    <definedName name="m904m">#REF!</definedName>
    <definedName name="m904p">#REF!</definedName>
    <definedName name="m905m">#REF!</definedName>
    <definedName name="m905p">#REF!</definedName>
    <definedName name="m906m">#REF!</definedName>
    <definedName name="m906p">#REF!</definedName>
    <definedName name="m907m">#REF!</definedName>
    <definedName name="m907p">#REF!</definedName>
    <definedName name="m908m">#REF!</definedName>
    <definedName name="m908p">#REF!</definedName>
    <definedName name="m909m">#REF!</definedName>
    <definedName name="m909p">#REF!</definedName>
    <definedName name="m910m">#REF!</definedName>
    <definedName name="m910p">#REF!</definedName>
    <definedName name="m911m">#REF!</definedName>
    <definedName name="m911p">#REF!</definedName>
    <definedName name="m920m">#REF!</definedName>
    <definedName name="m920p">#REF!</definedName>
    <definedName name="m921m">#REF!</definedName>
    <definedName name="m921p">#REF!</definedName>
    <definedName name="m922m">#REF!</definedName>
    <definedName name="m922p">#REF!</definedName>
    <definedName name="m923m">#REF!</definedName>
    <definedName name="m923p">#REF!</definedName>
    <definedName name="m924m">#REF!</definedName>
    <definedName name="m924p">#REF!</definedName>
    <definedName name="m925m">#REF!</definedName>
    <definedName name="m925p">#REF!</definedName>
    <definedName name="m926m">#REF!</definedName>
    <definedName name="m926p">#REF!</definedName>
    <definedName name="m927m">#REF!</definedName>
    <definedName name="m927p">#REF!</definedName>
    <definedName name="m928m">#REF!</definedName>
    <definedName name="m928p">#REF!</definedName>
    <definedName name="m929m">#REF!</definedName>
    <definedName name="m929p">#REF!</definedName>
    <definedName name="m935m">#REF!</definedName>
    <definedName name="m935p">#REF!</definedName>
    <definedName name="m936m">#REF!</definedName>
    <definedName name="m936p">#REF!</definedName>
    <definedName name="m937m">#REF!</definedName>
    <definedName name="m937p">#REF!</definedName>
    <definedName name="m938m">#REF!</definedName>
    <definedName name="m938p">#REF!</definedName>
    <definedName name="m939m">#REF!</definedName>
    <definedName name="m939p">#REF!</definedName>
    <definedName name="m940m">#REF!</definedName>
    <definedName name="m940p">#REF!</definedName>
    <definedName name="m941m">#REF!</definedName>
    <definedName name="m941p">#REF!</definedName>
    <definedName name="m942m">#REF!</definedName>
    <definedName name="m942p">#REF!</definedName>
    <definedName name="m945m">#REF!</definedName>
    <definedName name="m945p">#REF!</definedName>
    <definedName name="m946m">#REF!</definedName>
    <definedName name="m946p">#REF!</definedName>
    <definedName name="m947m">#REF!</definedName>
    <definedName name="m947p">#REF!</definedName>
    <definedName name="m948m">#REF!</definedName>
    <definedName name="m948p">#REF!</definedName>
    <definedName name="m949m">#REF!</definedName>
    <definedName name="m949p">#REF!</definedName>
    <definedName name="m950m">#REF!</definedName>
    <definedName name="m950p">#REF!</definedName>
    <definedName name="m951m">#REF!</definedName>
    <definedName name="m951p">#REF!</definedName>
    <definedName name="m952m">#REF!</definedName>
    <definedName name="m952p">#REF!</definedName>
    <definedName name="m953m">#REF!</definedName>
    <definedName name="m953p">#REF!</definedName>
    <definedName name="m954m">#REF!</definedName>
    <definedName name="m954p">#REF!</definedName>
    <definedName name="m955m">#REF!</definedName>
    <definedName name="m955p">#REF!</definedName>
    <definedName name="m956m">#REF!</definedName>
    <definedName name="m956p">#REF!</definedName>
    <definedName name="m957m">#REF!</definedName>
    <definedName name="m957p">#REF!</definedName>
    <definedName name="m958m">#REF!</definedName>
    <definedName name="m958p">#REF!</definedName>
    <definedName name="m960m">#REF!</definedName>
    <definedName name="m960p">#REF!</definedName>
    <definedName name="m969m">#REF!</definedName>
    <definedName name="m969p">#REF!</definedName>
    <definedName name="m970m">#REF!</definedName>
    <definedName name="m970p">#REF!</definedName>
    <definedName name="m971m">#REF!</definedName>
    <definedName name="m971p">#REF!</definedName>
    <definedName name="m972m">#REF!</definedName>
    <definedName name="m972p">#REF!</definedName>
    <definedName name="m973m">#REF!</definedName>
    <definedName name="m973p">#REF!</definedName>
    <definedName name="m974m">#REF!</definedName>
    <definedName name="m974p">#REF!</definedName>
    <definedName name="m975m">#REF!</definedName>
    <definedName name="m975p">#REF!</definedName>
    <definedName name="m976m">#REF!</definedName>
    <definedName name="m976p">#REF!</definedName>
    <definedName name="m977m">#REF!</definedName>
    <definedName name="m977p">#REF!</definedName>
    <definedName name="m980m">#REF!</definedName>
    <definedName name="m980p">#REF!</definedName>
    <definedName name="m982m">#REF!</definedName>
    <definedName name="m982p">#REF!</definedName>
    <definedName name="m983m">#REF!</definedName>
    <definedName name="m983p">#REF!</definedName>
    <definedName name="m984m">#REF!</definedName>
    <definedName name="m984p">#REF!</definedName>
    <definedName name="m985m">#REF!</definedName>
    <definedName name="m985p">#REF!</definedName>
    <definedName name="m996m">#REF!</definedName>
    <definedName name="m996p">#REF!</definedName>
    <definedName name="m997m">#REF!</definedName>
    <definedName name="m997p">#REF!</definedName>
    <definedName name="m998m">#REF!</definedName>
    <definedName name="m998p">#REF!</definedName>
    <definedName name="m999m">#REF!</definedName>
    <definedName name="m999p">#REF!</definedName>
    <definedName name="ma" localSheetId="8">#REF!</definedName>
    <definedName name="ma">#REF!</definedName>
    <definedName name="MA_SICROPE_201511">#REF!</definedName>
    <definedName name="MAAUQ" localSheetId="8">#REF!</definedName>
    <definedName name="MAAUQ">#REF!</definedName>
    <definedName name="MAAUQ_1" localSheetId="8">#REF!</definedName>
    <definedName name="MAAUQ_1">#REF!</definedName>
    <definedName name="mac">#REF!</definedName>
    <definedName name="MACAP50">#REF!</definedName>
    <definedName name="MACM30">#REF!</definedName>
    <definedName name="mad">#REF!</definedName>
    <definedName name="MAEMULFLEX">#REF!</definedName>
    <definedName name="mai00" localSheetId="8">#REF!</definedName>
    <definedName name="mai00">#REF!</definedName>
    <definedName name="MAIA" localSheetId="2">#REF!</definedName>
    <definedName name="MAIA" localSheetId="1">#REF!</definedName>
    <definedName name="MAIA">#REF!</definedName>
    <definedName name="mais">#REF!</definedName>
    <definedName name="man">#REF!</definedName>
    <definedName name="MANGUEIRA_30_M">#REF!</definedName>
    <definedName name="MANOS">#REF!</definedName>
    <definedName name="MANTO" hidden="1">{#N/A,#N/A,FALSE,"GERAL";#N/A,#N/A,FALSE,"012-96";#N/A,#N/A,FALSE,"018-96";#N/A,#N/A,FALSE,"027-96";#N/A,#N/A,FALSE,"059-96";#N/A,#N/A,FALSE,"076-96";#N/A,#N/A,FALSE,"019-97";#N/A,#N/A,FALSE,"021-97";#N/A,#N/A,FALSE,"022-97";#N/A,#N/A,FALSE,"028-97"}</definedName>
    <definedName name="MAO">#REF!</definedName>
    <definedName name="mão">#REF!</definedName>
    <definedName name="MAODEOBRA">#REF!</definedName>
    <definedName name="MÃODEOBRA">#REF!</definedName>
    <definedName name="maodeobra20" localSheetId="8">#REF!</definedName>
    <definedName name="maodeobra20">#REF!</definedName>
    <definedName name="map">#REF!</definedName>
    <definedName name="MAPA">[9]!MAPA</definedName>
    <definedName name="Mapas">[9]!Mapas</definedName>
    <definedName name="MAQSERV" localSheetId="8">#REF!</definedName>
    <definedName name="MAQSERV">#REF!</definedName>
    <definedName name="MAQSERV048" localSheetId="8">#REF!</definedName>
    <definedName name="MAQSERV048">#REF!</definedName>
    <definedName name="MAR00" localSheetId="8">#REF!</definedName>
    <definedName name="MAR00">#REF!</definedName>
    <definedName name="MARA" localSheetId="2">#REF!</definedName>
    <definedName name="MARA" localSheetId="1">#REF!</definedName>
    <definedName name="MARA">#REF!</definedName>
    <definedName name="MARCA">#REF!</definedName>
    <definedName name="MARCA_MOD">#REF!</definedName>
    <definedName name="MARCAMOD" localSheetId="2">#REF!</definedName>
    <definedName name="MARCAMOD" localSheetId="1">#REF!</definedName>
    <definedName name="MARCAMOD">#REF!</definedName>
    <definedName name="MARCENEIRO">#REF!</definedName>
    <definedName name="MARCIO" localSheetId="8">#REF!</definedName>
    <definedName name="MARCIO">#REF!</definedName>
    <definedName name="marco" localSheetId="8">#REF!</definedName>
    <definedName name="marco">#REF!</definedName>
    <definedName name="marcos" localSheetId="8">#REF!</definedName>
    <definedName name="marcos">[9]!marcos</definedName>
    <definedName name="marcus" localSheetId="8">#REF!</definedName>
    <definedName name="marcus">#REF!</definedName>
    <definedName name="MARMORE_BRANCO">#REF!</definedName>
    <definedName name="MARR1C">#REF!</definedName>
    <definedName name="MARR1CP">#REF!</definedName>
    <definedName name="MARR2CP">#REF!</definedName>
    <definedName name="Mary">{"total","SUM(total)","YNNNN",FALSE}</definedName>
    <definedName name="Massa" localSheetId="8">#REF!</definedName>
    <definedName name="Massa" localSheetId="2">#REF!</definedName>
    <definedName name="Massa" localSheetId="1">#REF!</definedName>
    <definedName name="Massa">#REF!</definedName>
    <definedName name="MASSA_OLEO">#REF!</definedName>
    <definedName name="MASSA_PVA">#REF!</definedName>
    <definedName name="Mat">#N/A</definedName>
    <definedName name="Mat_24">NA()</definedName>
    <definedName name="Mat_25">NA()</definedName>
    <definedName name="Mat_26">NA()</definedName>
    <definedName name="Mat_27">NA()</definedName>
    <definedName name="Mat_28">NA()</definedName>
    <definedName name="Mat_6">NA()</definedName>
    <definedName name="Mat_7">NA()</definedName>
    <definedName name="Mat_8">NA()</definedName>
    <definedName name="MATBET" localSheetId="8">#REF!</definedName>
    <definedName name="MATBET">#REF!</definedName>
    <definedName name="MATERIAIS" localSheetId="2">#REF!</definedName>
    <definedName name="MATERIAIS" localSheetId="1">#REF!</definedName>
    <definedName name="MATERIAIS">#REF!</definedName>
    <definedName name="Materiais_10">NA()</definedName>
    <definedName name="Materiais_12">NA()</definedName>
    <definedName name="Materiais_13">NA()</definedName>
    <definedName name="Materiais_14">NA()</definedName>
    <definedName name="Materiais_2">NA()</definedName>
    <definedName name="Materiais_24">NA()</definedName>
    <definedName name="Materiais_25">NA()</definedName>
    <definedName name="Materiais_26">NA()</definedName>
    <definedName name="Materiais_27">NA()</definedName>
    <definedName name="Materiais_28">NA()</definedName>
    <definedName name="Materiais_3">NA()</definedName>
    <definedName name="Materiais_5">NA()</definedName>
    <definedName name="Materiais_6">NA()</definedName>
    <definedName name="Materiais_7">NA()</definedName>
    <definedName name="Materiais_8">NA()</definedName>
    <definedName name="Materiais2" localSheetId="2">P.O.!Plan1</definedName>
    <definedName name="Materiais2" localSheetId="1">RESUMO!Plan1</definedName>
    <definedName name="Materiais2">P.O.!Plan1</definedName>
    <definedName name="Materiais2_10">NA()</definedName>
    <definedName name="Materiais2_12">NA()</definedName>
    <definedName name="Materiais2_13">NA()</definedName>
    <definedName name="Materiais2_14">NA()</definedName>
    <definedName name="Materiais2_2">NA()</definedName>
    <definedName name="Materiais2_24">NA()</definedName>
    <definedName name="Materiais2_25">NA()</definedName>
    <definedName name="Materiais2_26">NA()</definedName>
    <definedName name="Materiais2_27">NA()</definedName>
    <definedName name="Materiais2_28">NA()</definedName>
    <definedName name="Materiais2_3">NA()</definedName>
    <definedName name="Materiais2_5">NA()</definedName>
    <definedName name="Materiais2_6">NA()</definedName>
    <definedName name="Materiais2_7">NA()</definedName>
    <definedName name="Materiais2_8">NA()</definedName>
    <definedName name="Materiais3" localSheetId="2">P.O.!Plan1</definedName>
    <definedName name="Materiais3" localSheetId="1">RESUMO!Plan1</definedName>
    <definedName name="Materiais3">P.O.!Plan1</definedName>
    <definedName name="Materiais3_10">NA()</definedName>
    <definedName name="Materiais3_12">NA()</definedName>
    <definedName name="Materiais3_13">NA()</definedName>
    <definedName name="Materiais3_14">NA()</definedName>
    <definedName name="Materiais3_2">NA()</definedName>
    <definedName name="Materiais3_24">NA()</definedName>
    <definedName name="Materiais3_25">NA()</definedName>
    <definedName name="Materiais3_26">NA()</definedName>
    <definedName name="Materiais3_27">NA()</definedName>
    <definedName name="Materiais3_28">NA()</definedName>
    <definedName name="Materiais3_3">NA()</definedName>
    <definedName name="Materiais3_5">NA()</definedName>
    <definedName name="Materiais3_6">NA()</definedName>
    <definedName name="Materiais3_7">NA()</definedName>
    <definedName name="Materiais3_8">NA()</definedName>
    <definedName name="material" localSheetId="8">#REF!</definedName>
    <definedName name="MATERIAL" localSheetId="2">#REF!</definedName>
    <definedName name="MATERIAL" localSheetId="1">#REF!</definedName>
    <definedName name="MATERIAL">#REF!</definedName>
    <definedName name="material_1" localSheetId="8">#REF!</definedName>
    <definedName name="material_1">#REF!</definedName>
    <definedName name="material_10">"$#REF!.$A$3:$F$120"</definedName>
    <definedName name="material_4" localSheetId="8">#REF!</definedName>
    <definedName name="material_4" localSheetId="2">#REF!</definedName>
    <definedName name="material_4" localSheetId="1">#REF!</definedName>
    <definedName name="material_4">#REF!</definedName>
    <definedName name="material_4_2">#N/A</definedName>
    <definedName name="material_6" localSheetId="8">#REF!</definedName>
    <definedName name="material_6" localSheetId="2">#REF!</definedName>
    <definedName name="material_6" localSheetId="1">#REF!</definedName>
    <definedName name="material_6">#REF!</definedName>
    <definedName name="material_6_2">#N/A</definedName>
    <definedName name="material_7" localSheetId="8">#REF!</definedName>
    <definedName name="material_7" localSheetId="2">#REF!</definedName>
    <definedName name="material_7" localSheetId="1">#REF!</definedName>
    <definedName name="material_7">#REF!</definedName>
    <definedName name="material_7_2">#N/A</definedName>
    <definedName name="material_8" localSheetId="8">#REF!</definedName>
    <definedName name="material_8" localSheetId="2">#REF!</definedName>
    <definedName name="material_8" localSheetId="1">#REF!</definedName>
    <definedName name="material_8">#REF!</definedName>
    <definedName name="material_8_2">#N/A</definedName>
    <definedName name="material_9" localSheetId="8">#REF!</definedName>
    <definedName name="material_9" localSheetId="2">#REF!</definedName>
    <definedName name="material_9" localSheetId="1">#REF!</definedName>
    <definedName name="material_9">#REF!</definedName>
    <definedName name="material_9_2">#N/A</definedName>
    <definedName name="MATERIAL_BETUMINOSO" localSheetId="8">#REF!</definedName>
    <definedName name="MATERIAL_BETUMINOSO">#REF!</definedName>
    <definedName name="MATERIALBETUMINOSO1" localSheetId="8">#REF!</definedName>
    <definedName name="MATERIALBETUMINOSO1">#REF!</definedName>
    <definedName name="MATERIAS">#N/A</definedName>
    <definedName name="MATRICULA">#REF!</definedName>
    <definedName name="matrícula">#REF!</definedName>
    <definedName name="MATRIZ">#REF!</definedName>
    <definedName name="MATRIZ_DE_RESPONSABILIDADE" localSheetId="2">#REF!</definedName>
    <definedName name="MATRIZ_DE_RESPONSABILIDADE" localSheetId="1">#REF!</definedName>
    <definedName name="MATRIZ_DE_RESPONSABILIDADE">#REF!</definedName>
    <definedName name="MATRIZlimpa" localSheetId="2">#REF!</definedName>
    <definedName name="MATRIZlimpa" localSheetId="1">#REF!</definedName>
    <definedName name="MATRIZlimpa">#REF!</definedName>
    <definedName name="mattubcust" localSheetId="8" hidden="1">{#N/A,#N/A,FALSE,"GERAL";#N/A,#N/A,FALSE,"012-96";#N/A,#N/A,FALSE,"018-96";#N/A,#N/A,FALSE,"027-96";#N/A,#N/A,FALSE,"059-96";#N/A,#N/A,FALSE,"076-96";#N/A,#N/A,FALSE,"019-97";#N/A,#N/A,FALSE,"021-97";#N/A,#N/A,FALSE,"022-97";#N/A,#N/A,FALSE,"028-97"}</definedName>
    <definedName name="mattubcust" hidden="1">{#N/A,#N/A,FALSE,"GERAL";#N/A,#N/A,FALSE,"012-96";#N/A,#N/A,FALSE,"018-96";#N/A,#N/A,FALSE,"027-96";#N/A,#N/A,FALSE,"059-96";#N/A,#N/A,FALSE,"076-96";#N/A,#N/A,FALSE,"019-97";#N/A,#N/A,FALSE,"021-97";#N/A,#N/A,FALSE,"022-97";#N/A,#N/A,FALSE,"028-97"}</definedName>
    <definedName name="MAU" localSheetId="8">#REF!</definedName>
    <definedName name="MAU">#REF!</definedName>
    <definedName name="Max" localSheetId="8" hidden="1">COUNTIF(#REF!,"&lt;&gt;0")+3</definedName>
    <definedName name="Max">COUNTIF(#REF!,"&lt;&gt;0")+3</definedName>
    <definedName name="MAXLS">#REF!</definedName>
    <definedName name="MAXRM">#REF!</definedName>
    <definedName name="MAXRMEC">#REF!</definedName>
    <definedName name="MAXRMZ">#REF!</definedName>
    <definedName name="MAXROÇ">#REF!</definedName>
    <definedName name="MAXTB">#REF!</definedName>
    <definedName name="MB" localSheetId="8">#REF!</definedName>
    <definedName name="MB" localSheetId="2">#REF!</definedName>
    <definedName name="MB" localSheetId="1">#REF!</definedName>
    <definedName name="MB">#REF!</definedName>
    <definedName name="MBBET">#REF!</definedName>
    <definedName name="MBF" localSheetId="8">#REF!</definedName>
    <definedName name="MBF" localSheetId="2">#REF!</definedName>
    <definedName name="MBF" localSheetId="1">#REF!</definedName>
    <definedName name="MBF">#REF!</definedName>
    <definedName name="MBQ" localSheetId="2">#REF!</definedName>
    <definedName name="MBQ" localSheetId="1">#REF!</definedName>
    <definedName name="MBQ">#REF!</definedName>
    <definedName name="MBQ_13">#REF!</definedName>
    <definedName name="MBQ_39">#REF!</definedName>
    <definedName name="MBQ_6">#REF!</definedName>
    <definedName name="MBQA" localSheetId="2">#REF!</definedName>
    <definedName name="MBQA" localSheetId="1">#REF!</definedName>
    <definedName name="MBQA">#REF!</definedName>
    <definedName name="MBQT" localSheetId="2">#REF!</definedName>
    <definedName name="MBQT" localSheetId="1">#REF!</definedName>
    <definedName name="MBQT">#REF!</definedName>
    <definedName name="MBR" localSheetId="2">#REF!</definedName>
    <definedName name="MBR" localSheetId="1">#REF!</definedName>
    <definedName name="MBR">#REF!</definedName>
    <definedName name="MBUF" localSheetId="2">#REF!</definedName>
    <definedName name="MBUF" localSheetId="1">#REF!</definedName>
    <definedName name="MBUF">#REF!</definedName>
    <definedName name="MBUFCORREC">#REF!</definedName>
    <definedName name="MBUFMA">#REF!</definedName>
    <definedName name="MBUFP">#REF!</definedName>
    <definedName name="MBUFREC">#REF!</definedName>
    <definedName name="MBUFRECOMPREC">#REF!</definedName>
    <definedName name="MBUFREMMAN">#REF!</definedName>
    <definedName name="MBUFREMPROFMAN">#REF!</definedName>
    <definedName name="MBUFREMPROFREC">#REF!</definedName>
    <definedName name="MBUFREMREC">#REF!</definedName>
    <definedName name="MBUFTAPABURREC">#REF!</definedName>
    <definedName name="MBUFTBMAN">#REF!</definedName>
    <definedName name="MBUFTBREC">#REF!</definedName>
    <definedName name="MBUFW" localSheetId="2">#REF!</definedName>
    <definedName name="MBUFW" localSheetId="1">#REF!</definedName>
    <definedName name="MBUFW">#REF!</definedName>
    <definedName name="MBUFWA" localSheetId="2">#REF!</definedName>
    <definedName name="MBUFWA" localSheetId="1">#REF!</definedName>
    <definedName name="MBUFWA">#REF!</definedName>
    <definedName name="mbuq" localSheetId="2">#REF!</definedName>
    <definedName name="mbuq" localSheetId="1">#REF!</definedName>
    <definedName name="mbuq">#REF!</definedName>
    <definedName name="MBUQ163">#REF!</definedName>
    <definedName name="MBUQ262">#REF!</definedName>
    <definedName name="MBUQACBC">#REF!</definedName>
    <definedName name="MBUQCOR">#REF!</definedName>
    <definedName name="MBUQREC">#REF!</definedName>
    <definedName name="MBUQRECOMPMAN">#REF!</definedName>
    <definedName name="MBUQRECOMPREC">#REF!</definedName>
    <definedName name="MBUQREMPROFREC">#REF!</definedName>
    <definedName name="MBUQREMREC">#REF!</definedName>
    <definedName name="MBUQTBREC">#REF!</definedName>
    <definedName name="MBUQW" localSheetId="2">#REF!</definedName>
    <definedName name="MBUQW" localSheetId="1">#REF!</definedName>
    <definedName name="MBUQW">#REF!</definedName>
    <definedName name="MBUQWA" localSheetId="2">#REF!</definedName>
    <definedName name="MBUQWA" localSheetId="1">#REF!</definedName>
    <definedName name="MBUQWA">#REF!</definedName>
    <definedName name="MBV" localSheetId="8">#REF!</definedName>
    <definedName name="MBV">#REF!</definedName>
    <definedName name="MBV_1" localSheetId="8">#REF!</definedName>
    <definedName name="MBV_1">#REF!</definedName>
    <definedName name="MBV_2" localSheetId="8">#REF!</definedName>
    <definedName name="MBV_2">#REF!</definedName>
    <definedName name="MBV_3" localSheetId="8">#REF!</definedName>
    <definedName name="MBV_3">#REF!</definedName>
    <definedName name="mcm" hidden="1">{"Pèrdues i Guanys analític.Català",#N/A,FALSE,"Català";"Pèrdues i G. analític.castellà",#N/A,FALSE,"Castellà"}</definedName>
    <definedName name="MCOD02_020_0010">#REF!</definedName>
    <definedName name="MCOD02_020_0010_1">#REF!</definedName>
    <definedName name="MCOD02_020_0070">#REF!</definedName>
    <definedName name="MCOD02_020_0070_1">#REF!</definedName>
    <definedName name="MCOD02_030_0090">#REF!</definedName>
    <definedName name="MCOD02_030_0090_1">#REF!</definedName>
    <definedName name="MCOD02_030_0100">#REF!</definedName>
    <definedName name="MCOD02_030_0100_1">#REF!</definedName>
    <definedName name="MCOD02_040_0200">#REF!</definedName>
    <definedName name="MCOD02_040_0200_1">#REF!</definedName>
    <definedName name="MCOD02_040_0280">#REF!</definedName>
    <definedName name="MCOD02_040_0280_1">#REF!</definedName>
    <definedName name="MCOD02_040_0921">#REF!</definedName>
    <definedName name="MCOD02_040_0921_1">#REF!</definedName>
    <definedName name="MCOD02_040_1055">#REF!</definedName>
    <definedName name="MCOD02_040_1055_1">#REF!</definedName>
    <definedName name="MCOD02_040_1060">#REF!</definedName>
    <definedName name="MCOD02_040_1060_1">#REF!</definedName>
    <definedName name="MCOD02_040_3790">#REF!</definedName>
    <definedName name="MCOD02_040_3790_1">#REF!</definedName>
    <definedName name="MCOD02_040_3800">#REF!</definedName>
    <definedName name="MCOD02_040_3800_1">#REF!</definedName>
    <definedName name="MCOD02_040_3810">#REF!</definedName>
    <definedName name="MCOD02_040_3810_1">#REF!</definedName>
    <definedName name="MCOD02_040_4510">#REF!</definedName>
    <definedName name="MCOD02_040_4510_1">#REF!</definedName>
    <definedName name="MCOD02_040_4520">#REF!</definedName>
    <definedName name="MCOD02_040_4520_1">#REF!</definedName>
    <definedName name="MCOD02_040_4550">#REF!</definedName>
    <definedName name="MCOD02_040_4550_1">#REF!</definedName>
    <definedName name="MCOD02_040_4620">#REF!</definedName>
    <definedName name="MCOD02_040_4620_1">#REF!</definedName>
    <definedName name="MCOD02_040_4630">#REF!</definedName>
    <definedName name="MCOD02_040_4630_1">#REF!</definedName>
    <definedName name="MCOD02_040_4636">#REF!</definedName>
    <definedName name="MCOD02_040_4636_1">#REF!</definedName>
    <definedName name="MCOD02_040_4690">#REF!</definedName>
    <definedName name="MCOD02_040_4690_1">#REF!</definedName>
    <definedName name="MCOD02_040_7402">#REF!</definedName>
    <definedName name="MCOD02_040_7402_1">#REF!</definedName>
    <definedName name="MCOD02_040_9800">#REF!</definedName>
    <definedName name="MCOD02_040_9800_1">#REF!</definedName>
    <definedName name="MCOD02_040_9802">#REF!</definedName>
    <definedName name="MCOD02_040_9802_1">#REF!</definedName>
    <definedName name="MCOD02_040_9804">#REF!</definedName>
    <definedName name="MCOD02_040_9804_1">#REF!</definedName>
    <definedName name="MCOD02_110_0014">#REF!</definedName>
    <definedName name="MCOD02_110_0014_1">#REF!</definedName>
    <definedName name="MCOD02_110_0054">#REF!</definedName>
    <definedName name="MCOD02_110_0054_1">#REF!</definedName>
    <definedName name="MCOD02_110_0066">#REF!</definedName>
    <definedName name="MCOD02_110_0066_1">#REF!</definedName>
    <definedName name="MCOD02_110_0094">#REF!</definedName>
    <definedName name="MCOD02_110_0094_1">#REF!</definedName>
    <definedName name="MCOD02_110_0106">#REF!</definedName>
    <definedName name="MCOD02_110_0106_1">#REF!</definedName>
    <definedName name="MCOD02_110_0110">#REF!</definedName>
    <definedName name="MCOD02_110_0110_1">#REF!</definedName>
    <definedName name="MCOD02_110_0134">#REF!</definedName>
    <definedName name="MCOD02_110_0134_1">#REF!</definedName>
    <definedName name="MCOD02_110_0146">#REF!</definedName>
    <definedName name="MCOD02_110_0146_1">#REF!</definedName>
    <definedName name="MCOD02_110_0150">#REF!</definedName>
    <definedName name="MCOD02_110_0150_1">#REF!</definedName>
    <definedName name="MCOD02_110_0610">#REF!</definedName>
    <definedName name="MCOD02_110_0610_1">#REF!</definedName>
    <definedName name="MCOD02_110_0620">#REF!</definedName>
    <definedName name="MCOD02_110_0620_1">#REF!</definedName>
    <definedName name="MCOD02_110_0734">#REF!</definedName>
    <definedName name="MCOD02_110_0734_1">#REF!</definedName>
    <definedName name="MCOD02_110_0738">#REF!</definedName>
    <definedName name="MCOD02_110_0738_1">#REF!</definedName>
    <definedName name="MCOD02_110_0750">#REF!</definedName>
    <definedName name="MCOD02_110_0750_1">#REF!</definedName>
    <definedName name="MCOD02_110_1014">#REF!</definedName>
    <definedName name="MCOD02_110_1014_1">#REF!</definedName>
    <definedName name="MCOD02_110_1020">#REF!</definedName>
    <definedName name="MCOD02_110_1020_1">#REF!</definedName>
    <definedName name="MCOD02_110_1164">#REF!</definedName>
    <definedName name="MCOD02_110_1164_1">#REF!</definedName>
    <definedName name="MCOD02_110_1166">#REF!</definedName>
    <definedName name="MCOD02_110_1166_1">#REF!</definedName>
    <definedName name="MCOD02_110_1420">#REF!</definedName>
    <definedName name="MCOD02_110_1420_1">#REF!</definedName>
    <definedName name="MCOD02_110_1426">#REF!</definedName>
    <definedName name="MCOD02_110_1426_1">#REF!</definedName>
    <definedName name="MCOD02_110_1654">#REF!</definedName>
    <definedName name="MCOD02_110_1654_1">#REF!</definedName>
    <definedName name="MCOD02_110_1880">#REF!</definedName>
    <definedName name="MCOD02_110_1880_1">#REF!</definedName>
    <definedName name="MCOD02_110_1974">#REF!</definedName>
    <definedName name="MCOD02_110_1974_1">#REF!</definedName>
    <definedName name="MCOD02_110_1996">#REF!</definedName>
    <definedName name="MCOD02_110_1996_1">#REF!</definedName>
    <definedName name="MCOD02_110_2012">#REF!</definedName>
    <definedName name="MCOD02_110_2012_1">#REF!</definedName>
    <definedName name="MCOD02_110_2016">#REF!</definedName>
    <definedName name="MCOD02_110_2016_1">#REF!</definedName>
    <definedName name="MCOD02_110_2024">#REF!</definedName>
    <definedName name="MCOD02_110_2024_1">#REF!</definedName>
    <definedName name="MCOD02_110_2026">#REF!</definedName>
    <definedName name="MCOD02_110_2026_1">#REF!</definedName>
    <definedName name="MCOD02_110_2310">#REF!</definedName>
    <definedName name="MCOD02_110_2310_1">#REF!</definedName>
    <definedName name="MCOD02_110_2480">#REF!</definedName>
    <definedName name="MCOD02_110_2480_1">#REF!</definedName>
    <definedName name="MCOD02_110_2798">#REF!</definedName>
    <definedName name="MCOD02_110_2798_1">#REF!</definedName>
    <definedName name="MCOD02_110_2806">#REF!</definedName>
    <definedName name="MCOD02_110_2806_1">#REF!</definedName>
    <definedName name="MCOD02_110_2868">#REF!</definedName>
    <definedName name="MCOD02_110_2868_1">#REF!</definedName>
    <definedName name="MCOD02_110_3856">#REF!</definedName>
    <definedName name="MCOD02_110_3856_1">#REF!</definedName>
    <definedName name="MCOD02_110_3908">#REF!</definedName>
    <definedName name="MCOD02_110_3908_1">#REF!</definedName>
    <definedName name="MCOD02_110_3926">#REF!</definedName>
    <definedName name="MCOD02_110_3926_1">#REF!</definedName>
    <definedName name="MCOD02_110_4288">#REF!</definedName>
    <definedName name="MCOD02_110_4288_1">#REF!</definedName>
    <definedName name="MCOD02_110_4296">#REF!</definedName>
    <definedName name="MCOD02_110_4296_1">#REF!</definedName>
    <definedName name="MCOD02_110_4308">#REF!</definedName>
    <definedName name="MCOD02_110_4308_1">#REF!</definedName>
    <definedName name="MCOD02_110_4312">#REF!</definedName>
    <definedName name="MCOD02_110_4312_1">#REF!</definedName>
    <definedName name="MCOD02_110_4320">#REF!</definedName>
    <definedName name="MCOD02_110_4320_1">#REF!</definedName>
    <definedName name="MCOD02_110_4780">#REF!</definedName>
    <definedName name="MCOD02_110_4780_1">#REF!</definedName>
    <definedName name="MCOD02_120_0050">#REF!</definedName>
    <definedName name="MCOD02_120_0050_1">#REF!</definedName>
    <definedName name="MCOD02_120_0060">#REF!</definedName>
    <definedName name="MCOD02_120_0060_1">#REF!</definedName>
    <definedName name="MCOD02_120_0140">#REF!</definedName>
    <definedName name="MCOD02_120_0140_1">#REF!</definedName>
    <definedName name="MCOD02_130_0070">#REF!</definedName>
    <definedName name="MCOD02_130_0070_1">#REF!</definedName>
    <definedName name="MCOD02_130_0080">#REF!</definedName>
    <definedName name="MCOD02_130_0080_1">#REF!</definedName>
    <definedName name="MCOD02_130_0100">#REF!</definedName>
    <definedName name="MCOD02_130_0100_1">#REF!</definedName>
    <definedName name="MCOD02_140_0030">#REF!</definedName>
    <definedName name="MCOD02_140_0030_1">#REF!</definedName>
    <definedName name="MCOD02_140_0080">#REF!</definedName>
    <definedName name="MCOD02_140_0080_1">#REF!</definedName>
    <definedName name="MCOD02_140_0090">#REF!</definedName>
    <definedName name="MCOD02_140_0090_1">#REF!</definedName>
    <definedName name="MCOD02_160_0010">#REF!</definedName>
    <definedName name="MCOD02_160_0010_1">#REF!</definedName>
    <definedName name="MCOD02_160_0110">#REF!</definedName>
    <definedName name="MCOD02_160_0110_1">#REF!</definedName>
    <definedName name="MCOD02_180_0010">#REF!</definedName>
    <definedName name="MCOD02_180_0010_1">#REF!</definedName>
    <definedName name="MCOD02_210_0020">#REF!</definedName>
    <definedName name="MCOD02_210_0020_1">#REF!</definedName>
    <definedName name="MCOD02_210_0030">#REF!</definedName>
    <definedName name="MCOD02_210_0030_1">#REF!</definedName>
    <definedName name="MCOD02_210_0090">#REF!</definedName>
    <definedName name="MCOD02_210_0090_1">#REF!</definedName>
    <definedName name="MCOD02_210_0110">#REF!</definedName>
    <definedName name="MCOD02_210_0110_1">#REF!</definedName>
    <definedName name="MCOD02_210_0310">#REF!</definedName>
    <definedName name="MCOD02_210_0310_1">#REF!</definedName>
    <definedName name="MCOD02_210_0340">#REF!</definedName>
    <definedName name="MCOD02_210_0340_1">#REF!</definedName>
    <definedName name="MCOD02_210_0350">#REF!</definedName>
    <definedName name="MCOD02_210_0350_1">#REF!</definedName>
    <definedName name="MCOD02_210_0360">#REF!</definedName>
    <definedName name="MCOD02_210_0360_1">#REF!</definedName>
    <definedName name="MCOD02_210_0370">#REF!</definedName>
    <definedName name="MCOD02_210_0370_1">#REF!</definedName>
    <definedName name="MCOD02_210_0380">#REF!</definedName>
    <definedName name="MCOD02_210_0380_1">#REF!</definedName>
    <definedName name="MCOD02_210_1620">#REF!</definedName>
    <definedName name="MCOD02_210_1620_1">#REF!</definedName>
    <definedName name="MCOD02_210_1625">#REF!</definedName>
    <definedName name="MCOD02_210_1625_1">#REF!</definedName>
    <definedName name="MCOD02_210_1635">#REF!</definedName>
    <definedName name="MCOD02_210_1635_1">#REF!</definedName>
    <definedName name="MCOD02_210_1637">#REF!</definedName>
    <definedName name="MCOD02_210_1637_1">#REF!</definedName>
    <definedName name="MCOD03_020_0020">#REF!</definedName>
    <definedName name="MCOD03_020_0020_1">#REF!</definedName>
    <definedName name="MCOD05_150_0830">#REF!</definedName>
    <definedName name="MCOD05_150_0830_1">#REF!</definedName>
    <definedName name="MCOD05_150_0840">#REF!</definedName>
    <definedName name="MCOD05_150_0840_1">#REF!</definedName>
    <definedName name="MCODCOTADO01">#REF!</definedName>
    <definedName name="MCODCOTADO01_1">#REF!</definedName>
    <definedName name="MCODCOTADO02">#REF!</definedName>
    <definedName name="MCODCOTADO02_1">#REF!</definedName>
    <definedName name="MCODCOTADO03">#REF!</definedName>
    <definedName name="MCODCOTADO03_1">#REF!</definedName>
    <definedName name="MCODCOTADO04">#REF!</definedName>
    <definedName name="MCODCOTADO04_1">#REF!</definedName>
    <definedName name="MD" localSheetId="2">#REF!</definedName>
    <definedName name="MD" localSheetId="1">#REF!</definedName>
    <definedName name="MD">#REF!</definedName>
    <definedName name="MD_13">#REF!</definedName>
    <definedName name="MD_39">#REF!</definedName>
    <definedName name="MD_6">#REF!</definedName>
    <definedName name="ME">#N/A</definedName>
    <definedName name="ME_1" localSheetId="8">#REF!</definedName>
    <definedName name="ME_1">#REF!</definedName>
    <definedName name="ME_14">#N/A</definedName>
    <definedName name="MED" localSheetId="8">#REF!</definedName>
    <definedName name="MED" localSheetId="2">#REF!</definedName>
    <definedName name="MED" localSheetId="1">#REF!</definedName>
    <definedName name="MED">#REF!</definedName>
    <definedName name="med_extenso">#REF!</definedName>
    <definedName name="medant" localSheetId="8">#REF!</definedName>
    <definedName name="medant">#REF!</definedName>
    <definedName name="MEDD" localSheetId="2">#REF!</definedName>
    <definedName name="MEDD" localSheetId="1">#REF!</definedName>
    <definedName name="MEDD">#REF!</definedName>
    <definedName name="MEDEXP4.1" hidden="1">{#N/A,#N/A,FALSE,"ET-CAPA";#N/A,#N/A,FALSE,"ET-PAG1";#N/A,#N/A,FALSE,"ET-PAG2";#N/A,#N/A,FALSE,"ET-PAG3";#N/A,#N/A,FALSE,"ET-PAG4";#N/A,#N/A,FALSE,"ET-PAG5"}</definedName>
    <definedName name="MEDEXP44" hidden="1">{#N/A,#N/A,FALSE,"ET-CAPA";#N/A,#N/A,FALSE,"ET-PAG1";#N/A,#N/A,FALSE,"ET-PAG2";#N/A,#N/A,FALSE,"ET-PAG3";#N/A,#N/A,FALSE,"ET-PAG4";#N/A,#N/A,FALSE,"ET-PAG5"}</definedName>
    <definedName name="MEDICAO">#N/A</definedName>
    <definedName name="mediçao">#NAME?</definedName>
    <definedName name="Medição" localSheetId="8">#REF!</definedName>
    <definedName name="Medição" localSheetId="2">#REF!</definedName>
    <definedName name="Medição" localSheetId="1">#REF!</definedName>
    <definedName name="Medição">#REF!</definedName>
    <definedName name="MEDICAO_1" localSheetId="8">#REF!</definedName>
    <definedName name="MEDICAO_1">#REF!</definedName>
    <definedName name="MEDIÇÃO_1" localSheetId="8">#REF!</definedName>
    <definedName name="MEDIÇÃO_1">#REF!</definedName>
    <definedName name="MEDICAO_14">#N/A</definedName>
    <definedName name="MEDIÇÃO_14">#N/A</definedName>
    <definedName name="Medição_2">#N/A</definedName>
    <definedName name="Medição_25" localSheetId="8">#REF!</definedName>
    <definedName name="Medição_25">#REF!</definedName>
    <definedName name="Medição_4" localSheetId="2">#REF!</definedName>
    <definedName name="Medição_4" localSheetId="1">#REF!</definedName>
    <definedName name="Medição_4">#REF!</definedName>
    <definedName name="MEDIÇÃO1">#REF!</definedName>
    <definedName name="MEDICAO7">#N/A</definedName>
    <definedName name="Mediçãoo" localSheetId="2">#REF!</definedName>
    <definedName name="Mediçãoo" localSheetId="1">#REF!</definedName>
    <definedName name="Mediçãoo">#REF!</definedName>
    <definedName name="medidas">#REF!</definedName>
    <definedName name="MEDIO" localSheetId="8">#REF!</definedName>
    <definedName name="MEDIO">#REF!</definedName>
    <definedName name="medir">#REF!</definedName>
    <definedName name="MedMês95">#N/A</definedName>
    <definedName name="MEDPER">#REF!</definedName>
    <definedName name="MEIO_FIO" localSheetId="8">#REF!</definedName>
    <definedName name="MEIO_FIO">#REF!</definedName>
    <definedName name="MEIOFIO">#REF!</definedName>
    <definedName name="melhoria" localSheetId="12" hidden="1">{#N/A,#N/A,FALSE,"Plan1"}</definedName>
    <definedName name="melhoria" localSheetId="6" hidden="1">{#N/A,#N/A,FALSE,"Plan1"}</definedName>
    <definedName name="melhoria" localSheetId="8" hidden="1">{#N/A,#N/A,FALSE,"Plan1"}</definedName>
    <definedName name="melhoria" localSheetId="5" hidden="1">{#N/A,#N/A,FALSE,"Plan1"}</definedName>
    <definedName name="melhoria" localSheetId="2">{#N/A,#N/A,FALSE,"Plan1"}</definedName>
    <definedName name="melhoria" localSheetId="1">{#N/A,#N/A,FALSE,"Plan1"}</definedName>
    <definedName name="melhoria">{#N/A,#N/A,FALSE,"Plan1"}</definedName>
    <definedName name="melro">{#NAME?}</definedName>
    <definedName name="Mem.01" localSheetId="8" hidden="1">{"'Plan1 (2)'!$A$5:$F$63"}</definedName>
    <definedName name="Mem.01" hidden="1">{"'Plan1 (2)'!$A$5:$F$63"}</definedName>
    <definedName name="mem.km736" localSheetId="8">#REF!</definedName>
    <definedName name="mem.km736">#REF!</definedName>
    <definedName name="MENOR" localSheetId="8">MIN(#REF!,#REF!,#REF!)</definedName>
    <definedName name="MENOR">MIN(#REF!,#REF!,#REF!)</definedName>
    <definedName name="menos">#REF!</definedName>
    <definedName name="MENSAGEM">NA()</definedName>
    <definedName name="MENSSAGEM_ERRO">NA()</definedName>
    <definedName name="MERDA" localSheetId="8">'Mapa+Binômio'!MERDA</definedName>
    <definedName name="MERDA">#N/A</definedName>
    <definedName name="MERDA_25" localSheetId="8">'Mapa+Binômio'!MERDA_25</definedName>
    <definedName name="MERDA_25">#N/A</definedName>
    <definedName name="mes" localSheetId="8">#REF!</definedName>
    <definedName name="mes">#REF!</definedName>
    <definedName name="MÊS" localSheetId="8">#REF!</definedName>
    <definedName name="mês" localSheetId="2">#REF!</definedName>
    <definedName name="mês" localSheetId="1">#REF!</definedName>
    <definedName name="mês">#REF!</definedName>
    <definedName name="mes_10">#REF!</definedName>
    <definedName name="MÊS_11">#REF!</definedName>
    <definedName name="mes_12">#REF!</definedName>
    <definedName name="MÊS_12">#REF!</definedName>
    <definedName name="mes_4">#REF!</definedName>
    <definedName name="mes_9">#REF!</definedName>
    <definedName name="MESANTPROP">#REF!</definedName>
    <definedName name="MesCalc" localSheetId="8">#REF!</definedName>
    <definedName name="MesCalc">#REF!</definedName>
    <definedName name="Meses" localSheetId="8">#REF!,#REF!,#REF!,#REF!,#REF!,#REF!,#REF!,#REF!,#REF!,#REF!,#REF!,#REF!</definedName>
    <definedName name="Meses" localSheetId="2">#REF!,#REF!,#REF!,#REF!,#REF!,#REF!,#REF!,#REF!,#REF!,#REF!,#REF!,#REF!</definedName>
    <definedName name="Meses" localSheetId="1">#REF!,#REF!,#REF!,#REF!,#REF!,#REF!,#REF!,#REF!,#REF!,#REF!,#REF!,#REF!</definedName>
    <definedName name="Meses">#REF!,#REF!,#REF!,#REF!,#REF!,#REF!,#REF!,#REF!,#REF!,#REF!,#REF!,#REF!</definedName>
    <definedName name="MESMED">#REF!</definedName>
    <definedName name="MesNegociado" localSheetId="8">#REF!</definedName>
    <definedName name="MesNegociado">#REF!</definedName>
    <definedName name="mesoestrutura" localSheetId="8">#REF!</definedName>
    <definedName name="mesoestrutura">#REF!</definedName>
    <definedName name="mesoestrutura_1" localSheetId="8">#REF!</definedName>
    <definedName name="mesoestrutura_1">#REF!</definedName>
    <definedName name="mesoestrutura_10">#REF!</definedName>
    <definedName name="mesoestrutura_12">#REF!</definedName>
    <definedName name="mesoestrutura_2" localSheetId="8">#REF!</definedName>
    <definedName name="mesoestrutura_2">#REF!</definedName>
    <definedName name="mesoestrutura_3" localSheetId="8">#REF!</definedName>
    <definedName name="mesoestrutura_3">#REF!</definedName>
    <definedName name="mesoestrutura_4" localSheetId="8">#REF!</definedName>
    <definedName name="mesoestrutura_4">#REF!</definedName>
    <definedName name="mesoestrutura_9">#REF!</definedName>
    <definedName name="MESPROP">#REF!</definedName>
    <definedName name="MESTRE" hidden="1">{#N/A,#N/A,FALSE,"GERAL";#N/A,#N/A,FALSE,"012-96";#N/A,#N/A,FALSE,"018-96";#N/A,#N/A,FALSE,"027-96";#N/A,#N/A,FALSE,"059-96";#N/A,#N/A,FALSE,"076-96";#N/A,#N/A,FALSE,"019-97";#N/A,#N/A,FALSE,"021-97";#N/A,#N/A,FALSE,"022-97";#N/A,#N/A,FALSE,"028-97"}</definedName>
    <definedName name="Meu" localSheetId="8">#REF!</definedName>
    <definedName name="Meu" localSheetId="2">#REF!</definedName>
    <definedName name="Meu" localSheetId="1">#REF!</definedName>
    <definedName name="Meu">#REF!</definedName>
    <definedName name="Meu_10">#REF!</definedName>
    <definedName name="Meu_12">#REF!</definedName>
    <definedName name="Meu_3">#REF!</definedName>
    <definedName name="Meu_9">#REF!</definedName>
    <definedName name="MEWarning" hidden="1">1</definedName>
    <definedName name="MF" localSheetId="2">#REF!</definedName>
    <definedName name="MF" localSheetId="1">#REF!</definedName>
    <definedName name="MF">#REF!</definedName>
    <definedName name="MFC">#REF!</definedName>
    <definedName name="MFio">#REF!</definedName>
    <definedName name="MG" localSheetId="2">#REF!</definedName>
    <definedName name="MG" localSheetId="1">#REF!</definedName>
    <definedName name="MG">#REF!</definedName>
    <definedName name="MGUG" localSheetId="2">P.O.!Plan1</definedName>
    <definedName name="MGUG" localSheetId="1">RESUMO!Plan1</definedName>
    <definedName name="MGUG">P.O.!Plan1</definedName>
    <definedName name="MGUG_10">#N/A</definedName>
    <definedName name="MGUG_11">#N/A</definedName>
    <definedName name="MGUG_12">#N/A</definedName>
    <definedName name="MGUG_13">#N/A</definedName>
    <definedName name="MGUG_14">#N/A</definedName>
    <definedName name="MGUG_15">#N/A</definedName>
    <definedName name="MGUG_16">#N/A</definedName>
    <definedName name="MGUG_17">#N/A</definedName>
    <definedName name="MGUG_18">#N/A</definedName>
    <definedName name="MGUG_2">#N/A</definedName>
    <definedName name="MGUG_5">#N/A</definedName>
    <definedName name="MGUG_6">#N/A</definedName>
    <definedName name="MGUG_7">#N/A</definedName>
    <definedName name="MGUG_8">#N/A</definedName>
    <definedName name="MGUG_9">#N/A</definedName>
    <definedName name="Micro" localSheetId="2">#REF!</definedName>
    <definedName name="Micro" localSheetId="1">#REF!</definedName>
    <definedName name="Micro">#REF!</definedName>
    <definedName name="MICRO_Adir" localSheetId="8">OFFSET(#REF!,0,COLUMN(#REF!)-1,COUNTA(#REF!),1)</definedName>
    <definedName name="MICRO_Adir">OFFSET(#REF!,0,COLUMN(#REF!)-1,COUNTA(#REF!),1)</definedName>
    <definedName name="MICRO_Aesq" localSheetId="8">OFFSET(#REF!,0,COLUMN(#REF!)-1,COUNTA(#REF!),1)</definedName>
    <definedName name="MICRO_Aesq">OFFSET(#REF!,0,COLUMN(#REF!)-1,COUNTA(#REF!),1)</definedName>
    <definedName name="MICRO_pista" localSheetId="8">OFFSET(#REF!,0,MATCH(#REF!,#REF!,0)-1,COUNTA(#REF!),1)</definedName>
    <definedName name="MICRO_pista">OFFSET(#REF!,0,MATCH(#REF!,#REF!,0)-1,COUNTA(#REF!),1)</definedName>
    <definedName name="MICRO0.8">#REF!</definedName>
    <definedName name="MICRO0.8BC">#REF!</definedName>
    <definedName name="MICRO1.5">#REF!</definedName>
    <definedName name="MICRO1.5BC">#REF!</definedName>
    <definedName name="MICRO8">#REF!</definedName>
    <definedName name="microma">#REF!</definedName>
    <definedName name="MICROMAN">#REF!</definedName>
    <definedName name="MICROMANUT">#REF!</definedName>
    <definedName name="MICROP">#REF!</definedName>
    <definedName name="MICROREC">#REF!</definedName>
    <definedName name="MICRORECUP">#REF!</definedName>
    <definedName name="Microrrevestimento1.5">#REF!</definedName>
    <definedName name="microta">#REF!</definedName>
    <definedName name="MICROUNI">#REF!</definedName>
    <definedName name="Miniatura">#REF!</definedName>
    <definedName name="MINLS">#REF!</definedName>
    <definedName name="MINPGPELE" localSheetId="8">#REF!</definedName>
    <definedName name="MINPGPELE">#REF!</definedName>
    <definedName name="MINPGPMEC" localSheetId="8">#REF!</definedName>
    <definedName name="MINPGPMEC">#REF!</definedName>
    <definedName name="MINRM">#REF!</definedName>
    <definedName name="MINRMEC">#REF!</definedName>
    <definedName name="MINRMZ">#REF!</definedName>
    <definedName name="MINROÇ">#REF!</definedName>
    <definedName name="MINTB">#REF!</definedName>
    <definedName name="MIOJUF">#REF!</definedName>
    <definedName name="Mirin">{"total","SUM(total)","YNNNN",FALSE}</definedName>
    <definedName name="MIX" localSheetId="8">#REF!</definedName>
    <definedName name="MIX">#REF!</definedName>
    <definedName name="MM">#N/A</definedName>
    <definedName name="MMM">#REF!</definedName>
    <definedName name="mmmm">[9]!mmmm</definedName>
    <definedName name="mmmmm"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M">[9]!MMMMMM</definedName>
    <definedName name="mmmmmmm" hidden="1">{#N/A,#N/A,FALSE,"QD_F1 Invest Detalhado";#N/A,#N/A,FALSE,"QD_F3 Invest_Comparado";#N/A,#N/A,FALSE,"QD_B Trafego";#N/A,#N/A,FALSE,"QD_D0 Custos Operacionais";#N/A,#N/A,FALSE,"QD_C Receita";#N/A,#N/A,FALSE,"QD_D Custos";#N/A,#N/A,FALSE,"QD_E Resultado";#N/A,#N/A,FALSE,"QD_G Fluxo Caixa"}</definedName>
    <definedName name="MNCDF" localSheetId="2">P.O.!Plan1</definedName>
    <definedName name="MNCDF" localSheetId="1">RESUMO!Plan1</definedName>
    <definedName name="MNCDF">P.O.!Plan1</definedName>
    <definedName name="MNM" localSheetId="2">#REF!</definedName>
    <definedName name="MNM" localSheetId="1">#REF!</definedName>
    <definedName name="MNM">#REF!</definedName>
    <definedName name="mnmm">#REF!</definedName>
    <definedName name="MO" localSheetId="12" hidden="1">#REF!</definedName>
    <definedName name="MO" localSheetId="6" hidden="1">#REF!</definedName>
    <definedName name="MO" localSheetId="8" hidden="1">#REF!</definedName>
    <definedName name="MO" localSheetId="5" hidden="1">#REF!</definedName>
    <definedName name="MO" localSheetId="2">#REF!</definedName>
    <definedName name="MO" localSheetId="1">#REF!</definedName>
    <definedName name="MO">#REF!</definedName>
    <definedName name="mo_base" localSheetId="2">[1]Base!$U$39</definedName>
    <definedName name="mo_base" localSheetId="1">[1]Base!$U$39</definedName>
    <definedName name="mo_base">#REF!</definedName>
    <definedName name="MO_SICROPE_201511">#REF!</definedName>
    <definedName name="mo_sub_base" localSheetId="2">'[1]Sub-base'!$U$36</definedName>
    <definedName name="mo_sub_base" localSheetId="1">'[1]Sub-base'!$U$36</definedName>
    <definedName name="mo_sub_base">#REF!</definedName>
    <definedName name="Mob" localSheetId="8" hidden="1">#REF!</definedName>
    <definedName name="Mob" localSheetId="2">#REF!</definedName>
    <definedName name="Mob" localSheetId="1">#REF!</definedName>
    <definedName name="Mob">#REF!</definedName>
    <definedName name="MobDesmobTotal">#REF!</definedName>
    <definedName name="MOBILIZAÇÃO">#REF!</definedName>
    <definedName name="MOBILMA">#REF!</definedName>
    <definedName name="MOBILTA">#REF!</definedName>
    <definedName name="mobra">#REF!</definedName>
    <definedName name="MOD">{"total","SUM(total)","YNNNN",FALSE}</definedName>
    <definedName name="Mod.Contr.COmb.Posto" localSheetId="2">P.O.!Plan1</definedName>
    <definedName name="Mod.Contr.COmb.Posto" localSheetId="1">RESUMO!Plan1</definedName>
    <definedName name="Mod.Contr.COmb.Posto">P.O.!Plan1</definedName>
    <definedName name="mod1.ext" localSheetId="8">'Mapa+Binômio'!mod1.ext</definedName>
    <definedName name="mod1.ext" localSheetId="2">[9]!mod1.ext</definedName>
    <definedName name="mod1.ext" localSheetId="1">[9]!mod1.ext</definedName>
    <definedName name="mod1.ext">[9]!mod1.ext</definedName>
    <definedName name="mod1.ext_38" localSheetId="8">#REF!</definedName>
    <definedName name="mod1.ext_38" localSheetId="2">[9]!mod1.ext_38</definedName>
    <definedName name="mod1.ext_38" localSheetId="1">[9]!mod1.ext_38</definedName>
    <definedName name="mod1.ext_38">[9]!mod1.ext_38</definedName>
    <definedName name="Modalidade">#REF!</definedName>
    <definedName name="Modelo" localSheetId="12" hidden="1">#REF!</definedName>
    <definedName name="Modelo" localSheetId="6" hidden="1">#REF!</definedName>
    <definedName name="Modelo" localSheetId="8" hidden="1">#REF!</definedName>
    <definedName name="Modelo" localSheetId="5" hidden="1">#REF!</definedName>
    <definedName name="Modelo" localSheetId="2">#REF!</definedName>
    <definedName name="Modelo" localSheetId="1">#REF!</definedName>
    <definedName name="Modelo">#REF!</definedName>
    <definedName name="MODEXT" localSheetId="8">#REF!</definedName>
    <definedName name="MODEXT">#REF!</definedName>
    <definedName name="MODIFICAÇÃO">{"total","SUM(total)","YNNNN",FALSE}</definedName>
    <definedName name="MODULO1.CURTO" localSheetId="8">#REF!</definedName>
    <definedName name="MODULO1.CURTO">#REF!</definedName>
    <definedName name="módulo1.Extenso" localSheetId="8">'Mapa+Binômio'!MÊS</definedName>
    <definedName name="módulo1.Extenso" localSheetId="2">[9]!módulo1.Extenso</definedName>
    <definedName name="módulo1.Extenso" localSheetId="1">[9]!módulo1.Extenso</definedName>
    <definedName name="módulo1.Extenso">#N/A</definedName>
    <definedName name="módulo1.Extenso_1" localSheetId="8">'Mapa+Binômio'!módulo1.Extenso_1</definedName>
    <definedName name="módulo1.Extenso_1" localSheetId="2">[9]!módulo1.Extenso_1</definedName>
    <definedName name="módulo1.Extenso_1" localSheetId="1">[9]!módulo1.Extenso_1</definedName>
    <definedName name="módulo1.Extenso_1">[9]!módulo1.Extenso_1</definedName>
    <definedName name="módulo1.Extenso_10" localSheetId="8">'Mapa+Binômio'!módulo1.Extenso_10</definedName>
    <definedName name="módulo1.Extenso_10" localSheetId="2">[9]!módulo1.Extenso_10</definedName>
    <definedName name="módulo1.Extenso_10" localSheetId="1">[9]!módulo1.Extenso_10</definedName>
    <definedName name="módulo1.Extenso_10">[9]!módulo1.Extenso_10</definedName>
    <definedName name="módulo1.Extenso_12" localSheetId="8">'Mapa+Binômio'!módulo1.Extenso_12</definedName>
    <definedName name="módulo1.Extenso_12" localSheetId="2">[9]!módulo1.Extenso_12</definedName>
    <definedName name="módulo1.Extenso_12" localSheetId="1">[9]!módulo1.Extenso_12</definedName>
    <definedName name="módulo1.Extenso_12">[9]!módulo1.Extenso_12</definedName>
    <definedName name="módulo1.Extenso_13" localSheetId="8">'Mapa+Binômio'!módulo1.Extenso_13</definedName>
    <definedName name="módulo1.Extenso_13" localSheetId="2">[9]!módulo1.Extenso_13</definedName>
    <definedName name="módulo1.Extenso_13" localSheetId="1">[9]!módulo1.Extenso_13</definedName>
    <definedName name="módulo1.Extenso_13">[9]!módulo1.Extenso_13</definedName>
    <definedName name="módulo1.Extenso_14" localSheetId="8">'Mapa+Binômio'!módulo1.Extenso_14</definedName>
    <definedName name="módulo1.Extenso_14">#N/A</definedName>
    <definedName name="módulo1.Extenso_19" localSheetId="2">[9]!módulo1.Extenso_19</definedName>
    <definedName name="módulo1.Extenso_19" localSheetId="1">[9]!módulo1.Extenso_19</definedName>
    <definedName name="módulo1.Extenso_19">[9]!módulo1.Extenso_19</definedName>
    <definedName name="módulo1.Extenso_2" localSheetId="8">'Mapa+Binômio'!módulo1.Extenso_2</definedName>
    <definedName name="módulo1.Extenso_2" localSheetId="2">[9]!módulo1.Extenso_2</definedName>
    <definedName name="módulo1.Extenso_2" localSheetId="1">[9]!módulo1.Extenso_2</definedName>
    <definedName name="módulo1.Extenso_2">[9]!módulo1.Extenso_2</definedName>
    <definedName name="módulo1.Extenso_20">#N/A</definedName>
    <definedName name="módulo1.Extenso_21" localSheetId="2">[9]!módulo1.Extenso_21</definedName>
    <definedName name="módulo1.Extenso_21" localSheetId="1">[9]!módulo1.Extenso_21</definedName>
    <definedName name="módulo1.Extenso_21">[9]!módulo1.Extenso_21</definedName>
    <definedName name="módulo1.Extenso_22" localSheetId="8">'Mapa+Binômio'!módulo1.Extenso_22</definedName>
    <definedName name="módulo1.Extenso_22">#N/A</definedName>
    <definedName name="módulo1.Extenso_23" localSheetId="2">[9]!módulo1.Extenso_23</definedName>
    <definedName name="módulo1.Extenso_23" localSheetId="1">[9]!módulo1.Extenso_23</definedName>
    <definedName name="módulo1.Extenso_23">[9]!módulo1.Extenso_23</definedName>
    <definedName name="módulo1.Extenso_24" localSheetId="2">[9]!módulo1.Extenso_24</definedName>
    <definedName name="módulo1.Extenso_24" localSheetId="1">[9]!módulo1.Extenso_24</definedName>
    <definedName name="módulo1.Extenso_24">[9]!módulo1.Extenso_24</definedName>
    <definedName name="módulo1.Extenso_25" localSheetId="8">'Mapa+Binômio'!módulo1.Extenso_25</definedName>
    <definedName name="módulo1.Extenso_25">#N/A</definedName>
    <definedName name="módulo1.Extenso_26" localSheetId="8">'Mapa+Binômio'!módulo1.Extenso_26</definedName>
    <definedName name="módulo1.Extenso_26" localSheetId="2">[9]!módulo1.Extenso_26</definedName>
    <definedName name="módulo1.Extenso_26" localSheetId="1">[9]!módulo1.Extenso_26</definedName>
    <definedName name="módulo1.Extenso_26">[9]!módulo1.Extenso_26</definedName>
    <definedName name="módulo1.Extenso_27" localSheetId="8">'Mapa+Binômio'!módulo1.Extenso_27</definedName>
    <definedName name="módulo1.Extenso_27" localSheetId="2">[9]!módulo1.Extenso_27</definedName>
    <definedName name="módulo1.Extenso_27" localSheetId="1">[9]!módulo1.Extenso_27</definedName>
    <definedName name="módulo1.Extenso_27">[9]!módulo1.Extenso_27</definedName>
    <definedName name="módulo1.Extenso_28" localSheetId="8">'Mapa+Binômio'!módulo1.Extenso_28</definedName>
    <definedName name="módulo1.Extenso_28">#N/A</definedName>
    <definedName name="módulo1.Extenso_29" localSheetId="8">'Mapa+Binômio'!módulo1.Extenso_29</definedName>
    <definedName name="módulo1.Extenso_29" localSheetId="2">[9]!módulo1.Extenso_29</definedName>
    <definedName name="módulo1.Extenso_29" localSheetId="1">[9]!módulo1.Extenso_29</definedName>
    <definedName name="módulo1.Extenso_29">[9]!módulo1.Extenso_29</definedName>
    <definedName name="módulo1.Extenso_3" localSheetId="8">'Mapa+Binômio'!módulo1.Extenso_3</definedName>
    <definedName name="módulo1.Extenso_3">#N/A</definedName>
    <definedName name="módulo1.Extenso_30" localSheetId="8">'Mapa+Binômio'!módulo1.Extenso_30</definedName>
    <definedName name="módulo1.Extenso_30" localSheetId="2">[9]!módulo1.Extenso_30</definedName>
    <definedName name="módulo1.Extenso_30" localSheetId="1">[9]!módulo1.Extenso_30</definedName>
    <definedName name="módulo1.Extenso_30">[9]!módulo1.Extenso_30</definedName>
    <definedName name="módulo1.Extenso_31" localSheetId="8">'Mapa+Binômio'!módulo1.Extenso_31</definedName>
    <definedName name="módulo1.Extenso_31" localSheetId="2">[9]!módulo1.Extenso_31</definedName>
    <definedName name="módulo1.Extenso_31" localSheetId="1">[9]!módulo1.Extenso_31</definedName>
    <definedName name="módulo1.Extenso_31">[9]!módulo1.Extenso_31</definedName>
    <definedName name="módulo1.Extenso_32" localSheetId="8">'Mapa+Binômio'!módulo1.Extenso_32</definedName>
    <definedName name="módulo1.Extenso_32">#N/A</definedName>
    <definedName name="módulo1.Extenso_33" localSheetId="8">'Mapa+Binômio'!módulo1.Extenso_33</definedName>
    <definedName name="módulo1.Extenso_33" localSheetId="2">[9]!módulo1.Extenso_33</definedName>
    <definedName name="módulo1.Extenso_33" localSheetId="1">[9]!módulo1.Extenso_33</definedName>
    <definedName name="módulo1.Extenso_33">[9]!módulo1.Extenso_33</definedName>
    <definedName name="módulo1.Extenso_34" localSheetId="8">'Mapa+Binômio'!módulo1.Extenso_34</definedName>
    <definedName name="módulo1.Extenso_34" localSheetId="2">[9]!módulo1.Extenso_34</definedName>
    <definedName name="módulo1.Extenso_34" localSheetId="1">[9]!módulo1.Extenso_34</definedName>
    <definedName name="módulo1.Extenso_34">[9]!módulo1.Extenso_34</definedName>
    <definedName name="módulo1.Extenso_35" localSheetId="8">'Mapa+Binômio'!módulo1.Extenso_35</definedName>
    <definedName name="módulo1.Extenso_35" localSheetId="2">[9]!módulo1.Extenso_35</definedName>
    <definedName name="módulo1.Extenso_35" localSheetId="1">[9]!módulo1.Extenso_35</definedName>
    <definedName name="módulo1.Extenso_35">[9]!módulo1.Extenso_35</definedName>
    <definedName name="módulo1.Extenso_36" localSheetId="8">'Mapa+Binômio'!módulo1.Extenso_36</definedName>
    <definedName name="módulo1.Extenso_36" localSheetId="2">[9]!módulo1.Extenso_36</definedName>
    <definedName name="módulo1.Extenso_36" localSheetId="1">[9]!módulo1.Extenso_36</definedName>
    <definedName name="módulo1.Extenso_36">[9]!módulo1.Extenso_36</definedName>
    <definedName name="módulo1.Extenso_37" localSheetId="8">'Mapa+Binômio'!módulo1.Extenso_37</definedName>
    <definedName name="módulo1.Extenso_37" localSheetId="2">[9]!módulo1.Extenso_37</definedName>
    <definedName name="módulo1.Extenso_37" localSheetId="1">[9]!módulo1.Extenso_37</definedName>
    <definedName name="módulo1.Extenso_37">[9]!módulo1.Extenso_37</definedName>
    <definedName name="módulo1.Extenso_38" localSheetId="8">'Mapa+Binômio'!módulo1.Extenso_38</definedName>
    <definedName name="módulo1.Extenso_38" localSheetId="2">[9]!módulo1.Extenso_38</definedName>
    <definedName name="módulo1.Extenso_38" localSheetId="1">[9]!módulo1.Extenso_38</definedName>
    <definedName name="módulo1.Extenso_38">[9]!módulo1.Extenso_38</definedName>
    <definedName name="módulo1.Extenso_39" localSheetId="2">[9]!módulo1.Extenso_39</definedName>
    <definedName name="módulo1.Extenso_39" localSheetId="1">[9]!módulo1.Extenso_39</definedName>
    <definedName name="módulo1.Extenso_39">[9]!módulo1.Extenso_39</definedName>
    <definedName name="módulo1.Extenso_4" localSheetId="8">'Mapa+Binômio'!módulo1.Extenso_4</definedName>
    <definedName name="módulo1.Extenso_4" localSheetId="2">[9]!módulo1.Extenso_4</definedName>
    <definedName name="módulo1.Extenso_4" localSheetId="1">[9]!módulo1.Extenso_4</definedName>
    <definedName name="módulo1.Extenso_4">[9]!módulo1.Extenso_4</definedName>
    <definedName name="módulo1.Extenso_40" localSheetId="2">[9]!módulo1.Extenso_40</definedName>
    <definedName name="módulo1.Extenso_40" localSheetId="1">[9]!módulo1.Extenso_40</definedName>
    <definedName name="módulo1.Extenso_40">[9]!módulo1.Extenso_40</definedName>
    <definedName name="módulo1.Extenso_41" localSheetId="2">[9]!módulo1.Extenso_41</definedName>
    <definedName name="módulo1.Extenso_41" localSheetId="1">[9]!módulo1.Extenso_41</definedName>
    <definedName name="módulo1.Extenso_41">[9]!módulo1.Extenso_41</definedName>
    <definedName name="módulo1.Extenso_42" localSheetId="8">'Mapa+Binômio'!__ABR95</definedName>
    <definedName name="módulo1.Extenso_42" localSheetId="2">[9]!módulo1.Extenso_42</definedName>
    <definedName name="módulo1.Extenso_42" localSheetId="1">[9]!módulo1.Extenso_42</definedName>
    <definedName name="módulo1.Extenso_42">[9]!módulo1.Extenso_42</definedName>
    <definedName name="módulo1.Extenso_43" localSheetId="2">[9]!módulo1.Extenso_43</definedName>
    <definedName name="módulo1.Extenso_43" localSheetId="1">[9]!módulo1.Extenso_43</definedName>
    <definedName name="módulo1.Extenso_43">[9]!módulo1.Extenso_43</definedName>
    <definedName name="módulo1.Extenso_44" localSheetId="2">[9]!módulo1.Extenso_44</definedName>
    <definedName name="módulo1.Extenso_44" localSheetId="1">[9]!módulo1.Extenso_44</definedName>
    <definedName name="módulo1.Extenso_44">[9]!módulo1.Extenso_44</definedName>
    <definedName name="módulo1.Extenso_45" localSheetId="8">'Mapa+Binômio'!__ABR96</definedName>
    <definedName name="módulo1.Extenso_45" localSheetId="2">[9]!módulo1.Extenso_45</definedName>
    <definedName name="módulo1.Extenso_45" localSheetId="1">[9]!módulo1.Extenso_45</definedName>
    <definedName name="módulo1.Extenso_45">[9]!módulo1.Extenso_45</definedName>
    <definedName name="módulo1.Extenso_46" localSheetId="8">'Mapa+Binômio'!__ABR96</definedName>
    <definedName name="módulo1.Extenso_46" localSheetId="2">[9]!módulo1.Extenso_46</definedName>
    <definedName name="módulo1.Extenso_46" localSheetId="1">[9]!módulo1.Extenso_46</definedName>
    <definedName name="módulo1.Extenso_46">[9]!módulo1.Extenso_46</definedName>
    <definedName name="módulo1.Extenso_47" localSheetId="2">[9]!módulo1.Extenso_47</definedName>
    <definedName name="módulo1.Extenso_47" localSheetId="1">[9]!módulo1.Extenso_47</definedName>
    <definedName name="módulo1.Extenso_47">[9]!módulo1.Extenso_47</definedName>
    <definedName name="módulo1.Extenso_48" localSheetId="2">[9]!módulo1.Extenso_48</definedName>
    <definedName name="módulo1.Extenso_48" localSheetId="1">[9]!módulo1.Extenso_48</definedName>
    <definedName name="módulo1.Extenso_48">[9]!módulo1.Extenso_48</definedName>
    <definedName name="módulo1.Extenso_5" localSheetId="8">'Mapa+Binômio'!módulo1.Extenso_5</definedName>
    <definedName name="módulo1.Extenso_5">#N/A</definedName>
    <definedName name="módulo1.Extenso_51" localSheetId="2">[9]!módulo1.Extenso_51</definedName>
    <definedName name="módulo1.Extenso_51" localSheetId="1">[9]!módulo1.Extenso_51</definedName>
    <definedName name="módulo1.Extenso_51">[9]!módulo1.Extenso_51</definedName>
    <definedName name="módulo1.Extenso_52" localSheetId="2">[9]!módulo1.Extenso_52</definedName>
    <definedName name="módulo1.Extenso_52" localSheetId="1">[9]!módulo1.Extenso_52</definedName>
    <definedName name="módulo1.Extenso_52">[9]!módulo1.Extenso_52</definedName>
    <definedName name="módulo1.Extenso_53" localSheetId="2">[9]!módulo1.Extenso_53</definedName>
    <definedName name="módulo1.Extenso_53" localSheetId="1">[9]!módulo1.Extenso_53</definedName>
    <definedName name="módulo1.Extenso_53">[9]!módulo1.Extenso_53</definedName>
    <definedName name="módulo1.Extenso_54" localSheetId="2">[9]!módulo1.Extenso_54</definedName>
    <definedName name="módulo1.Extenso_54" localSheetId="1">[9]!módulo1.Extenso_54</definedName>
    <definedName name="módulo1.Extenso_54">[9]!módulo1.Extenso_54</definedName>
    <definedName name="módulo1.Extenso_55" localSheetId="2">[9]!módulo1.Extenso_55</definedName>
    <definedName name="módulo1.Extenso_55" localSheetId="1">[9]!módulo1.Extenso_55</definedName>
    <definedName name="módulo1.Extenso_55">[9]!módulo1.Extenso_55</definedName>
    <definedName name="módulo1.Extenso_56" localSheetId="2">[9]!módulo1.Extenso_56</definedName>
    <definedName name="módulo1.Extenso_56" localSheetId="1">[9]!módulo1.Extenso_56</definedName>
    <definedName name="módulo1.Extenso_56">[9]!módulo1.Extenso_56</definedName>
    <definedName name="módulo1.Extenso_57" localSheetId="2">[9]!módulo1.Extenso_57</definedName>
    <definedName name="módulo1.Extenso_57" localSheetId="1">[9]!módulo1.Extenso_57</definedName>
    <definedName name="módulo1.Extenso_57">[9]!módulo1.Extenso_57</definedName>
    <definedName name="módulo1.Extenso_58" localSheetId="8">'Mapa+Binômio'!__ABR97</definedName>
    <definedName name="módulo1.Extenso_58" localSheetId="2">[9]!módulo1.Extenso_58</definedName>
    <definedName name="módulo1.Extenso_58" localSheetId="1">[9]!módulo1.Extenso_58</definedName>
    <definedName name="módulo1.Extenso_58">[9]!módulo1.Extenso_58</definedName>
    <definedName name="módulo1.Extenso_59" localSheetId="8">'Mapa+Binômio'!__ABR98</definedName>
    <definedName name="módulo1.Extenso_59" localSheetId="2">[9]!módulo1.Extenso_59</definedName>
    <definedName name="módulo1.Extenso_59" localSheetId="1">[9]!módulo1.Extenso_59</definedName>
    <definedName name="módulo1.Extenso_59">[9]!módulo1.Extenso_59</definedName>
    <definedName name="módulo1.Extenso_6" localSheetId="8">'Mapa+Binômio'!módulo1.Extenso_6</definedName>
    <definedName name="módulo1.Extenso_6">#N/A</definedName>
    <definedName name="módulo1.Extenso_60" localSheetId="2">[9]!módulo1.Extenso_60</definedName>
    <definedName name="módulo1.Extenso_60" localSheetId="1">[9]!módulo1.Extenso_60</definedName>
    <definedName name="módulo1.Extenso_60">[9]!módulo1.Extenso_60</definedName>
    <definedName name="módulo1.Extenso_61" localSheetId="2">[9]!módulo1.Extenso_61</definedName>
    <definedName name="módulo1.Extenso_61" localSheetId="1">[9]!módulo1.Extenso_61</definedName>
    <definedName name="módulo1.Extenso_61">[9]!módulo1.Extenso_61</definedName>
    <definedName name="módulo1.Extenso_62" localSheetId="2">[9]!módulo1.Extenso_62</definedName>
    <definedName name="módulo1.Extenso_62" localSheetId="1">[9]!módulo1.Extenso_62</definedName>
    <definedName name="módulo1.Extenso_62">[9]!módulo1.Extenso_62</definedName>
    <definedName name="módulo1.Extenso_63" localSheetId="2">[9]!módulo1.Extenso_63</definedName>
    <definedName name="módulo1.Extenso_63" localSheetId="1">[9]!módulo1.Extenso_63</definedName>
    <definedName name="módulo1.Extenso_63">[9]!módulo1.Extenso_63</definedName>
    <definedName name="módulo1.Extenso_64" localSheetId="2">[9]!módulo1.Extenso_64</definedName>
    <definedName name="módulo1.Extenso_64" localSheetId="1">[9]!módulo1.Extenso_64</definedName>
    <definedName name="módulo1.Extenso_64">[9]!módulo1.Extenso_64</definedName>
    <definedName name="módulo1.Extenso_65" localSheetId="8">'Mapa+Binômio'!__ABR99</definedName>
    <definedName name="módulo1.Extenso_65" localSheetId="2">[9]!módulo1.Extenso_65</definedName>
    <definedName name="módulo1.Extenso_65" localSheetId="1">[9]!módulo1.Extenso_65</definedName>
    <definedName name="módulo1.Extenso_65">[9]!módulo1.Extenso_65</definedName>
    <definedName name="módulo1.Extenso_66" localSheetId="2">[9]!módulo1.Extenso_66</definedName>
    <definedName name="módulo1.Extenso_66" localSheetId="1">[9]!módulo1.Extenso_66</definedName>
    <definedName name="módulo1.Extenso_66">[9]!módulo1.Extenso_66</definedName>
    <definedName name="módulo1.Extenso_67" localSheetId="2">[9]!módulo1.Extenso_67</definedName>
    <definedName name="módulo1.Extenso_67" localSheetId="1">[9]!módulo1.Extenso_67</definedName>
    <definedName name="módulo1.Extenso_67">[9]!módulo1.Extenso_67</definedName>
    <definedName name="módulo1.Extenso_68" localSheetId="2">[9]!módulo1.Extenso_68</definedName>
    <definedName name="módulo1.Extenso_68" localSheetId="1">[9]!módulo1.Extenso_68</definedName>
    <definedName name="módulo1.Extenso_68">[9]!módulo1.Extenso_68</definedName>
    <definedName name="módulo1.Extenso_69" localSheetId="8">'Mapa+Binômio'!__ABR99</definedName>
    <definedName name="módulo1.Extenso_69" localSheetId="2">[9]!módulo1.Extenso_69</definedName>
    <definedName name="módulo1.Extenso_69" localSheetId="1">[9]!módulo1.Extenso_69</definedName>
    <definedName name="módulo1.Extenso_69">[9]!módulo1.Extenso_69</definedName>
    <definedName name="módulo1.Extenso_7" localSheetId="8">'Mapa+Binômio'!módulo1.Extenso_7</definedName>
    <definedName name="módulo1.Extenso_7" localSheetId="2">[9]!módulo1.Extenso_7</definedName>
    <definedName name="módulo1.Extenso_7" localSheetId="1">[9]!módulo1.Extenso_7</definedName>
    <definedName name="módulo1.Extenso_7">[9]!módulo1.Extenso_7</definedName>
    <definedName name="módulo1.Extenso_70" localSheetId="2">[9]!módulo1.Extenso_70</definedName>
    <definedName name="módulo1.Extenso_70" localSheetId="1">[9]!módulo1.Extenso_70</definedName>
    <definedName name="módulo1.Extenso_70">[9]!módulo1.Extenso_70</definedName>
    <definedName name="módulo1.Extenso_71" localSheetId="8">'Mapa+Binômio'!__AGO95</definedName>
    <definedName name="módulo1.Extenso_71" localSheetId="2">[9]!módulo1.Extenso_71</definedName>
    <definedName name="módulo1.Extenso_71" localSheetId="1">[9]!módulo1.Extenso_71</definedName>
    <definedName name="módulo1.Extenso_71">[9]!módulo1.Extenso_71</definedName>
    <definedName name="módulo1.Extenso_72" localSheetId="8">'Mapa+Binômio'!__AGO95</definedName>
    <definedName name="módulo1.Extenso_72" localSheetId="2">[9]!módulo1.Extenso_72</definedName>
    <definedName name="módulo1.Extenso_72" localSheetId="1">[9]!módulo1.Extenso_72</definedName>
    <definedName name="módulo1.Extenso_72">[9]!módulo1.Extenso_72</definedName>
    <definedName name="módulo1.Extenso_8" localSheetId="8">'Mapa+Binômio'!módulo1.Extenso_8</definedName>
    <definedName name="módulo1.Extenso_8" localSheetId="2">[9]!módulo1.Extenso_8</definedName>
    <definedName name="módulo1.Extenso_8" localSheetId="1">[9]!módulo1.Extenso_8</definedName>
    <definedName name="módulo1.Extenso_8">[9]!módulo1.Extenso_8</definedName>
    <definedName name="módulo1.Extenso_9" localSheetId="8">'Mapa+Binômio'!módulo1.Extenso_9</definedName>
    <definedName name="módulo1.Extenso_9">#N/A</definedName>
    <definedName name="módulo1_Extenso">NA()</definedName>
    <definedName name="Moeda" localSheetId="2">#REF!</definedName>
    <definedName name="Moeda" localSheetId="1">#REF!</definedName>
    <definedName name="Moeda">#REF!</definedName>
    <definedName name="MoedaVal" localSheetId="2">#REF!</definedName>
    <definedName name="MoedaVal" localSheetId="1">#REF!</definedName>
    <definedName name="MoedaVal">#REF!</definedName>
    <definedName name="MOME">#N/A</definedName>
    <definedName name="MOME_2">NA()</definedName>
    <definedName name="MOMFRESAG">#REF!</definedName>
    <definedName name="MOMFRESPIL">#REF!</definedName>
    <definedName name="mon">#REF!</definedName>
    <definedName name="mont">#REF!</definedName>
    <definedName name="MOTO">#REF!</definedName>
    <definedName name="MOTOMA">#REF!</definedName>
    <definedName name="MOTONIVELADORA" localSheetId="2">P.O.!Plan1</definedName>
    <definedName name="MOTONIVELADORA" localSheetId="1">RESUMO!Plan1</definedName>
    <definedName name="MOTONIVELADORA">P.O.!Plan1</definedName>
    <definedName name="MOTORISTA" localSheetId="2">#REF!</definedName>
    <definedName name="MOTORISTA" localSheetId="1">#REF!</definedName>
    <definedName name="MOTORISTA">#REF!</definedName>
    <definedName name="MOTOSERRA">#REF!</definedName>
    <definedName name="MOTOTA">#REF!</definedName>
    <definedName name="Movimento" localSheetId="2">#REF!</definedName>
    <definedName name="Movimento" localSheetId="1">#REF!</definedName>
    <definedName name="Movimento">#REF!</definedName>
    <definedName name="Movimento_2">#N/A</definedName>
    <definedName name="MP" localSheetId="12" hidden="1">#REF!</definedName>
    <definedName name="MP" localSheetId="6" hidden="1">#REF!</definedName>
    <definedName name="MP" localSheetId="8" hidden="1">#REF!</definedName>
    <definedName name="MP" localSheetId="5" hidden="1">#REF!</definedName>
    <definedName name="MP" localSheetId="2">#REF!</definedName>
    <definedName name="MP" localSheetId="1">#REF!</definedName>
    <definedName name="MP">#REF!</definedName>
    <definedName name="MPAC">#REF!</definedName>
    <definedName name="MPACAP">#REF!</definedName>
    <definedName name="MPACM">#REF!</definedName>
    <definedName name="MPARL1CE">#REF!</definedName>
    <definedName name="MPARR1C">#REF!</definedName>
    <definedName name="MPB1C">#REF!</definedName>
    <definedName name="mpm2.5">#REF!</definedName>
    <definedName name="MPPMC">#REF!</definedName>
    <definedName name="MPTCAP">#REF!</definedName>
    <definedName name="MPTCM">#REF!</definedName>
    <definedName name="MPTRL1CE">#REF!</definedName>
    <definedName name="MPTRR1C">#REF!</definedName>
    <definedName name="mrdicçãp">#REF!</definedName>
    <definedName name="MRIA">#REF!</definedName>
    <definedName name="MRSPF2A">#REF!</definedName>
    <definedName name="MSICRO" localSheetId="2">#REF!</definedName>
    <definedName name="MSICRO" localSheetId="1">#REF!</definedName>
    <definedName name="MSICRO">#REF!</definedName>
    <definedName name="MSICRO_1" localSheetId="8">#REF!</definedName>
    <definedName name="MSICRO_1">#REF!</definedName>
    <definedName name="msv">#REF!</definedName>
    <definedName name="MT__DEPARTAMENTO_NACIONAL_DE_ESTRADAS_DE_RODAGEM" localSheetId="2">#REF!</definedName>
    <definedName name="MT__DEPARTAMENTO_NACIONAL_DE_ESTRADAS_DE_RODAGEM" localSheetId="1">#REF!</definedName>
    <definedName name="MT__DEPARTAMENTO_NACIONAL_DE_ESTRADAS_DE_RODAGEM">#REF!</definedName>
    <definedName name="MTCAP50">#REF!</definedName>
    <definedName name="MTCM30">#REF!</definedName>
    <definedName name="MTEMULFLEX">#REF!</definedName>
    <definedName name="MTOT02_020_0010">#REF!</definedName>
    <definedName name="MTOT02_020_0010_1">#REF!</definedName>
    <definedName name="MTOT02_020_0070">#REF!</definedName>
    <definedName name="MTOT02_020_0070_1">#REF!</definedName>
    <definedName name="MTOT02_030_0090">#REF!</definedName>
    <definedName name="MTOT02_030_0090_1">#REF!</definedName>
    <definedName name="MTOT02_030_0100">#REF!</definedName>
    <definedName name="MTOT02_030_0100_1">#REF!</definedName>
    <definedName name="MTOT02_040_0200">#REF!</definedName>
    <definedName name="MTOT02_040_0200_1">#REF!</definedName>
    <definedName name="MTOT02_040_0280">#REF!</definedName>
    <definedName name="MTOT02_040_0280_1">#REF!</definedName>
    <definedName name="MTOT02_040_0921">#REF!</definedName>
    <definedName name="MTOT02_040_0921_1">#REF!</definedName>
    <definedName name="MTOT02_040_1055">#REF!</definedName>
    <definedName name="MTOT02_040_1055_1">#REF!</definedName>
    <definedName name="MTOT02_040_1060">#REF!</definedName>
    <definedName name="MTOT02_040_1060_1">#REF!</definedName>
    <definedName name="MTOT02_040_3790">#REF!</definedName>
    <definedName name="MTOT02_040_3790_1">#REF!</definedName>
    <definedName name="MTOT02_040_3800">#REF!</definedName>
    <definedName name="MTOT02_040_3800_1">#REF!</definedName>
    <definedName name="MTOT02_040_3810">#REF!</definedName>
    <definedName name="MTOT02_040_3810_1">#REF!</definedName>
    <definedName name="MTOT02_040_4510">#REF!</definedName>
    <definedName name="MTOT02_040_4510_1">#REF!</definedName>
    <definedName name="MTOT02_040_4520">#REF!</definedName>
    <definedName name="MTOT02_040_4520_1">#REF!</definedName>
    <definedName name="MTOT02_040_4550">#REF!</definedName>
    <definedName name="MTOT02_040_4550_1">#REF!</definedName>
    <definedName name="MTOT02_040_4620">#REF!</definedName>
    <definedName name="MTOT02_040_4620_1">#REF!</definedName>
    <definedName name="MTOT02_040_4630">#REF!</definedName>
    <definedName name="MTOT02_040_4630_1">#REF!</definedName>
    <definedName name="MTOT02_040_4636">#REF!</definedName>
    <definedName name="MTOT02_040_4636_1">#REF!</definedName>
    <definedName name="MTOT02_040_4690">#REF!</definedName>
    <definedName name="MTOT02_040_4690_1">#REF!</definedName>
    <definedName name="MTOT02_040_7402">#REF!</definedName>
    <definedName name="MTOT02_040_7402_1">#REF!</definedName>
    <definedName name="MTOT02_040_9800">#REF!</definedName>
    <definedName name="MTOT02_040_9800_1">#REF!</definedName>
    <definedName name="MTOT02_040_9802">#REF!</definedName>
    <definedName name="MTOT02_040_9802_1">#REF!</definedName>
    <definedName name="MTOT02_040_9804">#REF!</definedName>
    <definedName name="MTOT02_040_9804_1">#REF!</definedName>
    <definedName name="MTOT02_110_0014">#REF!</definedName>
    <definedName name="MTOT02_110_0014_1">#REF!</definedName>
    <definedName name="MTOT02_110_0054">#REF!</definedName>
    <definedName name="MTOT02_110_0054_1">#REF!</definedName>
    <definedName name="MTOT02_110_0066">#REF!</definedName>
    <definedName name="MTOT02_110_0066_1">#REF!</definedName>
    <definedName name="MTOT02_110_0094">#REF!</definedName>
    <definedName name="MTOT02_110_0094_1">#REF!</definedName>
    <definedName name="MTOT02_110_0106">#REF!</definedName>
    <definedName name="MTOT02_110_0106_1">#REF!</definedName>
    <definedName name="MTOT02_110_0110">#REF!</definedName>
    <definedName name="MTOT02_110_0110_1">#REF!</definedName>
    <definedName name="MTOT02_110_0134">#REF!</definedName>
    <definedName name="MTOT02_110_0134_1">#REF!</definedName>
    <definedName name="MTOT02_110_0146">#REF!</definedName>
    <definedName name="MTOT02_110_0146_1">#REF!</definedName>
    <definedName name="MTOT02_110_0150">#REF!</definedName>
    <definedName name="MTOT02_110_0150_1">#REF!</definedName>
    <definedName name="MTOT02_110_0610">#REF!</definedName>
    <definedName name="MTOT02_110_0610_1">#REF!</definedName>
    <definedName name="MTOT02_110_0620">#REF!</definedName>
    <definedName name="MTOT02_110_0620_1">#REF!</definedName>
    <definedName name="MTOT02_110_0734">#REF!</definedName>
    <definedName name="MTOT02_110_0734_1">#REF!</definedName>
    <definedName name="MTOT02_110_0738">#REF!</definedName>
    <definedName name="MTOT02_110_0738_1">#REF!</definedName>
    <definedName name="MTOT02_110_0750">#REF!</definedName>
    <definedName name="MTOT02_110_0750_1">#REF!</definedName>
    <definedName name="MTOT02_110_1014">#REF!</definedName>
    <definedName name="MTOT02_110_1014_1">#REF!</definedName>
    <definedName name="MTOT02_110_1020">#REF!</definedName>
    <definedName name="MTOT02_110_1020_1">#REF!</definedName>
    <definedName name="MTOT02_110_1164">#REF!</definedName>
    <definedName name="MTOT02_110_1164_1">#REF!</definedName>
    <definedName name="MTOT02_110_1166">#REF!</definedName>
    <definedName name="MTOT02_110_1166_1">#REF!</definedName>
    <definedName name="MTOT02_110_1420">#REF!</definedName>
    <definedName name="MTOT02_110_1420_1">#REF!</definedName>
    <definedName name="MTOT02_110_1426">#REF!</definedName>
    <definedName name="MTOT02_110_1426_1">#REF!</definedName>
    <definedName name="MTOT02_110_1654">#REF!</definedName>
    <definedName name="MTOT02_110_1654_1">#REF!</definedName>
    <definedName name="MTOT02_110_1880">#REF!</definedName>
    <definedName name="MTOT02_110_1880_1">#REF!</definedName>
    <definedName name="MTOT02_110_1974">#REF!</definedName>
    <definedName name="MTOT02_110_1974_1">#REF!</definedName>
    <definedName name="MTOT02_110_1996">#REF!</definedName>
    <definedName name="MTOT02_110_1996_1">#REF!</definedName>
    <definedName name="MTOT02_110_2012">#REF!</definedName>
    <definedName name="MTOT02_110_2012_1">#REF!</definedName>
    <definedName name="MTOT02_110_2016">#REF!</definedName>
    <definedName name="MTOT02_110_2016_1">#REF!</definedName>
    <definedName name="MTOT02_110_2024">#REF!</definedName>
    <definedName name="MTOT02_110_2024_1">#REF!</definedName>
    <definedName name="MTOT02_110_2026">#REF!</definedName>
    <definedName name="MTOT02_110_2026_1">#REF!</definedName>
    <definedName name="MTOT02_110_2310">#REF!</definedName>
    <definedName name="MTOT02_110_2310_1">#REF!</definedName>
    <definedName name="MTOT02_110_2480">#REF!</definedName>
    <definedName name="MTOT02_110_2480_1">#REF!</definedName>
    <definedName name="MTOT02_110_2798">#REF!</definedName>
    <definedName name="MTOT02_110_2798_1">#REF!</definedName>
    <definedName name="MTOT02_110_2806">#REF!</definedName>
    <definedName name="MTOT02_110_2806_1">#REF!</definedName>
    <definedName name="MTOT02_110_2868">#REF!</definedName>
    <definedName name="MTOT02_110_2868_1">#REF!</definedName>
    <definedName name="MTOT02_110_3856">#REF!</definedName>
    <definedName name="MTOT02_110_3856_1">#REF!</definedName>
    <definedName name="MTOT02_110_3908">#REF!</definedName>
    <definedName name="MTOT02_110_3908_1">#REF!</definedName>
    <definedName name="MTOT02_110_3926">#REF!</definedName>
    <definedName name="MTOT02_110_3926_1">#REF!</definedName>
    <definedName name="MTOT02_110_4288">#REF!</definedName>
    <definedName name="MTOT02_110_4288_1">#REF!</definedName>
    <definedName name="MTOT02_110_4296">#REF!</definedName>
    <definedName name="MTOT02_110_4296_1">#REF!</definedName>
    <definedName name="MTOT02_110_4308">#REF!</definedName>
    <definedName name="MTOT02_110_4308_1">#REF!</definedName>
    <definedName name="MTOT02_110_4312">#REF!</definedName>
    <definedName name="MTOT02_110_4312_1">#REF!</definedName>
    <definedName name="MTOT02_110_4320">#REF!</definedName>
    <definedName name="MTOT02_110_4320_1">#REF!</definedName>
    <definedName name="MTOT02_110_4780">#REF!</definedName>
    <definedName name="MTOT02_110_4780_1">#REF!</definedName>
    <definedName name="MTOT02_110_610">#REF!</definedName>
    <definedName name="MTOT02_110_610_1">#REF!</definedName>
    <definedName name="MTOT02_120_0050">#REF!</definedName>
    <definedName name="MTOT02_120_0050_1">#REF!</definedName>
    <definedName name="MTOT02_120_0060">#REF!</definedName>
    <definedName name="MTOT02_120_0060_1">#REF!</definedName>
    <definedName name="MTOT02_120_0140">#REF!</definedName>
    <definedName name="MTOT02_120_0140_1">#REF!</definedName>
    <definedName name="MTOT02_130_0070">#REF!</definedName>
    <definedName name="MTOT02_130_0070_1">#REF!</definedName>
    <definedName name="MTOT02_130_0080">#REF!</definedName>
    <definedName name="MTOT02_130_0080_1">#REF!</definedName>
    <definedName name="MTOT02_130_0100">#REF!</definedName>
    <definedName name="MTOT02_130_0100_1">#REF!</definedName>
    <definedName name="MTOT02_140_0030">#REF!</definedName>
    <definedName name="MTOT02_140_0030_1">#REF!</definedName>
    <definedName name="MTOT02_140_0080">#REF!</definedName>
    <definedName name="MTOT02_140_0080_1">#REF!</definedName>
    <definedName name="MTOT02_140_0090">#REF!</definedName>
    <definedName name="MTOT02_140_0090_1">#REF!</definedName>
    <definedName name="MTOT02_160_0010">#REF!</definedName>
    <definedName name="MTOT02_160_0010_1">#REF!</definedName>
    <definedName name="MTOT02_160_0110">#REF!</definedName>
    <definedName name="MTOT02_160_0110_1">#REF!</definedName>
    <definedName name="MTOT02_180_0010">#REF!</definedName>
    <definedName name="MTOT02_180_0010_1">#REF!</definedName>
    <definedName name="MTOT02_210_0020">#REF!</definedName>
    <definedName name="MTOT02_210_0020_1">#REF!</definedName>
    <definedName name="MTOT02_210_0030">#REF!</definedName>
    <definedName name="MTOT02_210_0030_1">#REF!</definedName>
    <definedName name="MTOT02_210_0090">#REF!</definedName>
    <definedName name="MTOT02_210_0090_1">#REF!</definedName>
    <definedName name="MTOT02_210_0110">#REF!</definedName>
    <definedName name="MTOT02_210_0110_1">#REF!</definedName>
    <definedName name="MTOT02_210_0310">#REF!</definedName>
    <definedName name="MTOT02_210_0310_1">#REF!</definedName>
    <definedName name="MTOT02_210_0340">#REF!</definedName>
    <definedName name="MTOT02_210_0340_1">#REF!</definedName>
    <definedName name="MTOT02_210_0350">#REF!</definedName>
    <definedName name="MTOT02_210_0350_1">#REF!</definedName>
    <definedName name="MTOT02_210_0360">#REF!</definedName>
    <definedName name="MTOT02_210_0360_1">#REF!</definedName>
    <definedName name="MTOT02_210_0370">#REF!</definedName>
    <definedName name="MTOT02_210_0370_1">#REF!</definedName>
    <definedName name="MTOT02_210_0380">#REF!</definedName>
    <definedName name="MTOT02_210_0380_1">#REF!</definedName>
    <definedName name="MTOT02_210_1620">#REF!</definedName>
    <definedName name="MTOT02_210_1620_1">#REF!</definedName>
    <definedName name="MTOT02_210_1625">#REF!</definedName>
    <definedName name="MTOT02_210_1625_1">#REF!</definedName>
    <definedName name="MTOT02_210_1635">#REF!</definedName>
    <definedName name="MTOT02_210_1635_1">#REF!</definedName>
    <definedName name="MTOT02_210_1637">#REF!</definedName>
    <definedName name="MTOT02_210_1637_1">#REF!</definedName>
    <definedName name="MTOT02_2140_">#REF!</definedName>
    <definedName name="MTOT02_2140__1">#REF!</definedName>
    <definedName name="MTOT03_020_0020">#REF!</definedName>
    <definedName name="MTOT03_020_0020_1">#REF!</definedName>
    <definedName name="MTOT05_150_0830">#REF!</definedName>
    <definedName name="MTOT05_150_0830_1">#REF!</definedName>
    <definedName name="MTOT05_150_0840">#REF!</definedName>
    <definedName name="MTOT05_150_0840_1">#REF!</definedName>
    <definedName name="MTOTCOTADO01">#REF!</definedName>
    <definedName name="MTOTCOTADO01_1">#REF!</definedName>
    <definedName name="MTOTCOTADO02">#REF!</definedName>
    <definedName name="MTOTCOTADO02_1">#REF!</definedName>
    <definedName name="MTOTCOTADO03">#REF!</definedName>
    <definedName name="MTOTCOTADO03_1">#REF!</definedName>
    <definedName name="MTOTCOTADO04">#REF!</definedName>
    <definedName name="MTOTCOTADO04_1">#REF!</definedName>
    <definedName name="MTOTCOTADO05">#REF!</definedName>
    <definedName name="MTOTCOTADO05_1">#REF!</definedName>
    <definedName name="MTOTCOTADO21">#REF!</definedName>
    <definedName name="MTOTCOTADO21_1">#REF!</definedName>
    <definedName name="MTOTVERBA">#REF!</definedName>
    <definedName name="MTOTVERBA_1">#REF!</definedName>
    <definedName name="MTRR1C">#REF!</definedName>
    <definedName name="MTRR1CP">#REF!</definedName>
    <definedName name="MTRR2CP">#REF!</definedName>
    <definedName name="MUDAS">#REF!</definedName>
    <definedName name="muni">NA()</definedName>
    <definedName name="municipio">NA()</definedName>
    <definedName name="municipioselecionado">NA()</definedName>
    <definedName name="Mutações" hidden="1">{#N/A,#N/A,FALSE,"Relatórios";"Vendas e Custos",#N/A,FALSE,"Vendas e Custos";"Premissas",#N/A,FALSE,"Premissas";"Projeções",#N/A,FALSE,"Projeções";"Dolar",#N/A,FALSE,"Dolar";"Original",#N/A,FALSE,"Original e UFIR"}</definedName>
    <definedName name="n" localSheetId="8">#REF!</definedName>
    <definedName name="N" localSheetId="2">#REF!</definedName>
    <definedName name="N" localSheetId="1">#REF!</definedName>
    <definedName name="N">#REF!</definedName>
    <definedName name="N." localSheetId="8">#REF!</definedName>
    <definedName name="N." localSheetId="2">#REF!</definedName>
    <definedName name="N." localSheetId="1">#REF!</definedName>
    <definedName name="N.">#REF!</definedName>
    <definedName name="N.." localSheetId="2">#REF!</definedName>
    <definedName name="N.." localSheetId="1">#REF!</definedName>
    <definedName name="N..">#REF!</definedName>
    <definedName name="N__EPC" localSheetId="2">#REF!</definedName>
    <definedName name="N__EPC" localSheetId="1">#REF!</definedName>
    <definedName name="N__EPC">#REF!</definedName>
    <definedName name="N_faixas_Percent" localSheetId="8">OFFSET(#REF!,0,MATCH(#REF!,#REF!,0)-1,COUNTA(#REF!),1)</definedName>
    <definedName name="N_faixas_Percent">OFFSET(#REF!,0,MATCH(#REF!,#REF!,0)-1,COUNTA(#REF!),1)</definedName>
    <definedName name="N_FOLHAS">NA()</definedName>
    <definedName name="N_NF">#REF!</definedName>
    <definedName name="N0p">#REF!</definedName>
    <definedName name="N28JANTA" localSheetId="2">#REF!</definedName>
    <definedName name="N28JANTA" localSheetId="1">#REF!</definedName>
    <definedName name="N28JANTA">#REF!</definedName>
    <definedName name="NAOOO">#REF!</definedName>
    <definedName name="naoselecionado">NA()</definedName>
    <definedName name="NAquiMatBetum">#REF!</definedName>
    <definedName name="NARCISO">#REF!</definedName>
    <definedName name="nass" hidden="1">#N/A</definedName>
    <definedName name="Natal">#N/A</definedName>
    <definedName name="NATUREZA" localSheetId="8">#REF!</definedName>
    <definedName name="NATUREZA" localSheetId="2">#REF!</definedName>
    <definedName name="NATUREZA" localSheetId="1">#REF!</definedName>
    <definedName name="NATUREZA">#REF!</definedName>
    <definedName name="NB" hidden="1">#REF!</definedName>
    <definedName name="NCanteiro">#REF!</definedName>
    <definedName name="NColunas" localSheetId="8">#REF!</definedName>
    <definedName name="NColunas">#REF!</definedName>
    <definedName name="NDIAMES">#REF!</definedName>
    <definedName name="NEIDE" localSheetId="2">[9]!NEIDE</definedName>
    <definedName name="NEIDE" localSheetId="1">[9]!NEIDE</definedName>
    <definedName name="NEIDE">[9]!NEIDE</definedName>
    <definedName name="NEW" hidden="1">{#N/A,#N/A,FALSE,"Aging Summary";#N/A,#N/A,FALSE,"Ratio Analysis";#N/A,#N/A,FALSE,"Test 120 Day Accts";#N/A,#N/A,FALSE,"Tickmarks"}</definedName>
    <definedName name="NEWWW" hidden="1">{"'PXR_6500'!$A$1:$I$124"}</definedName>
    <definedName name="niv">#REF!</definedName>
    <definedName name="NLEq">4</definedName>
    <definedName name="NLinhasPagina" localSheetId="8">#REF!</definedName>
    <definedName name="NLinhasPagina">#REF!</definedName>
    <definedName name="NLinhasRodape" localSheetId="8">#REF!</definedName>
    <definedName name="NLinhasRodape">#REF!</definedName>
    <definedName name="NLMo">6</definedName>
    <definedName name="NLMp">5</definedName>
    <definedName name="NLTr">3</definedName>
    <definedName name="nm">#N/A</definedName>
    <definedName name="NMES">#REF!</definedName>
    <definedName name="nn">#REF!</definedName>
    <definedName name="nnn">#REF!</definedName>
    <definedName name="nnnn">#REF!</definedName>
    <definedName name="NNNNN">#REF!</definedName>
    <definedName name="nnyjh">#REF!</definedName>
    <definedName name="NOME">#N/A</definedName>
    <definedName name="NOMEOBRA">#REF!</definedName>
    <definedName name="Nomes" localSheetId="2">#REF!</definedName>
    <definedName name="Nomes" localSheetId="1">#REF!</definedName>
    <definedName name="Nomes">#REF!</definedName>
    <definedName name="NOp">#REF!</definedName>
    <definedName name="NOQ_4348" localSheetId="2">#REF!</definedName>
    <definedName name="NOQ_4348" localSheetId="1">#REF!</definedName>
    <definedName name="NOQ_4348">#REF!</definedName>
    <definedName name="Nossa_Senhora">#N/A</definedName>
    <definedName name="NOTAFISCAL">#REF!</definedName>
    <definedName name="nov_10">#REF!</definedName>
    <definedName name="NOVA" localSheetId="2">#REF!</definedName>
    <definedName name="NOVA" localSheetId="1">#REF!</definedName>
    <definedName name="NOVA">#REF!</definedName>
    <definedName name="Nova01" hidden="1">#N/A</definedName>
    <definedName name="Novo">"plan1"</definedName>
    <definedName name="Novo1">"plan1"</definedName>
    <definedName name="NPonte">#REF!</definedName>
    <definedName name="NRP" localSheetId="8">#REF!</definedName>
    <definedName name="NRP">#REF!</definedName>
    <definedName name="NServiços">#REF!</definedName>
    <definedName name="NSinalização">#REF!</definedName>
    <definedName name="NTEE231">#REF!</definedName>
    <definedName name="NTEI" localSheetId="8">#REF!</definedName>
    <definedName name="NTEI">#REF!</definedName>
    <definedName name="NTEI_10" localSheetId="8">#REF!</definedName>
    <definedName name="NTEI_10">#N/A</definedName>
    <definedName name="NTEI_11">#N/A</definedName>
    <definedName name="NTEI_12">#N/A</definedName>
    <definedName name="NTEI_13">#N/A</definedName>
    <definedName name="NTEI_14">#N/A</definedName>
    <definedName name="NTEI_15">#N/A</definedName>
    <definedName name="NTEI_16">#N/A</definedName>
    <definedName name="NTEI_17">#N/A</definedName>
    <definedName name="NTEI_18">#N/A</definedName>
    <definedName name="NTEI_24">#REF!</definedName>
    <definedName name="NTEI_25" localSheetId="8">#REF!</definedName>
    <definedName name="NTEI_25">#REF!</definedName>
    <definedName name="NTEI_26">#REF!</definedName>
    <definedName name="NTEI_27" localSheetId="8">#REF!</definedName>
    <definedName name="NTEI_27">#REF!</definedName>
    <definedName name="NTEI_29" localSheetId="8">#REF!</definedName>
    <definedName name="NTEI_29">#REF!</definedName>
    <definedName name="NTEI_5">#N/A</definedName>
    <definedName name="NTEI_6">#N/A</definedName>
    <definedName name="NTEI_7">#N/A</definedName>
    <definedName name="NTEI_8">#N/A</definedName>
    <definedName name="NTEI_9" localSheetId="8">#REF!</definedName>
    <definedName name="NTEI_9">#N/A</definedName>
    <definedName name="ntnth">#REF!</definedName>
    <definedName name="NTranspMatBetum">#REF!</definedName>
    <definedName name="NTransportes">#REF!</definedName>
    <definedName name="num_linhas" localSheetId="8">#REF!</definedName>
    <definedName name="num_linhas">#REF!</definedName>
    <definedName name="NUMED" localSheetId="2">#REF!</definedName>
    <definedName name="NUMED" localSheetId="1">#REF!</definedName>
    <definedName name="NUMED">#REF!</definedName>
    <definedName name="NUMED1">#REF!</definedName>
    <definedName name="Numero_de_Ordem">#REF!</definedName>
    <definedName name="NUMEROMEDIÇÃO">#REF!</definedName>
    <definedName name="NUMOBRA">#REF!</definedName>
    <definedName name="NumofGrpAccts" hidden="1">2</definedName>
    <definedName name="nvbn" localSheetId="8">#REF!</definedName>
    <definedName name="nvbn">#REF!</definedName>
    <definedName name="nvnvnvnv" hidden="1">{#N/A,#N/A,FALSE,"Aging Summary";#N/A,#N/A,FALSE,"Ratio Analysis";#N/A,#N/A,FALSE,"Test 120 Day Accts";#N/A,#N/A,FALSE,"Tickmarks"}</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nyj">#REF!</definedName>
    <definedName name="nyyr" hidden="1">{#N/A,#N/A,FALSE,"CPV";#N/A,#N/A,FALSE,"Pareto";#N/A,#N/A,FALSE,"Gráficos"}</definedName>
    <definedName name="o" localSheetId="2">P.O.!Plan1</definedName>
    <definedName name="o" localSheetId="1">RESUMO!Plan1</definedName>
    <definedName name="o">P.O.!Plan1</definedName>
    <definedName name="O.A.E.">#REF!</definedName>
    <definedName name="O.COMPLEM.">#REF!</definedName>
    <definedName name="o_10">#N/A</definedName>
    <definedName name="o_11">#N/A</definedName>
    <definedName name="o_12">#N/A</definedName>
    <definedName name="o_13">#N/A</definedName>
    <definedName name="o_14">#N/A</definedName>
    <definedName name="o_15">#N/A</definedName>
    <definedName name="o_16">#N/A</definedName>
    <definedName name="o_17">#N/A</definedName>
    <definedName name="o_18">#N/A</definedName>
    <definedName name="o_2">#N/A</definedName>
    <definedName name="o_5">#N/A</definedName>
    <definedName name="o_6">#N/A</definedName>
    <definedName name="o_7">#N/A</definedName>
    <definedName name="o_8">#N/A</definedName>
    <definedName name="o_9">#N/A</definedName>
    <definedName name="O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ac" localSheetId="8">#REF!</definedName>
    <definedName name="oac">#REF!</definedName>
    <definedName name="oae" localSheetId="8">#REF!</definedName>
    <definedName name="oae">#REF!</definedName>
    <definedName name="oae_1" localSheetId="8">#REF!</definedName>
    <definedName name="oae_1">#REF!</definedName>
    <definedName name="oae_10">#REF!</definedName>
    <definedName name="oae_12">#REF!</definedName>
    <definedName name="oae_2" localSheetId="8">#REF!</definedName>
    <definedName name="oae_2">#REF!</definedName>
    <definedName name="oae_3" localSheetId="8">#REF!</definedName>
    <definedName name="oae_3">#REF!</definedName>
    <definedName name="oae_4" localSheetId="8">#REF!</definedName>
    <definedName name="oae_4">#REF!</definedName>
    <definedName name="oae_9">#REF!</definedName>
    <definedName name="OAE_MAR94" localSheetId="8">#REF!</definedName>
    <definedName name="OAE_MAR94">#REF!</definedName>
    <definedName name="oaijeobkn" hidden="1">{#N/A,#N/A,TRUE,"Serviços"}</definedName>
    <definedName name="Obra">""</definedName>
    <definedName name="OBRA1">#REF!</definedName>
    <definedName name="ObraArteEspecial" localSheetId="8">#REF!</definedName>
    <definedName name="ObraArteEspecial">#REF!</definedName>
    <definedName name="oco">#REF!</definedName>
    <definedName name="ocom" localSheetId="8">#REF!</definedName>
    <definedName name="ocom">#REF!</definedName>
    <definedName name="OCORREMCIAS">#REF!</definedName>
    <definedName name="OD" localSheetId="8">#REF!</definedName>
    <definedName name="OD">#REF!</definedName>
    <definedName name="odi">#REF!</definedName>
    <definedName name="ofi">#REF!</definedName>
    <definedName name="OI" localSheetId="2">P.O.!Plan1</definedName>
    <definedName name="OI" localSheetId="1">RESUMO!Plan1</definedName>
    <definedName name="OI">P.O.!Plan1</definedName>
    <definedName name="oijop" hidden="1">{#N/A,#N/A,TRUE,"Serviços"}</definedName>
    <definedName name="oioeve" hidden="1">{#N/A,#N/A,TRUE,"Serviços"}</definedName>
    <definedName name="oiuo" hidden="1">{#N/A,#N/A,TRUE,"Serviços"}</definedName>
    <definedName name="ok" localSheetId="8">#REF!</definedName>
    <definedName name="ok">#REF!</definedName>
    <definedName name="ola" localSheetId="2">P.O.!Plan1</definedName>
    <definedName name="ola" localSheetId="1">RESUMO!Plan1</definedName>
    <definedName name="ola">P.O.!Plan1</definedName>
    <definedName name="OLEO">#REF!</definedName>
    <definedName name="oli">#REF!</definedName>
    <definedName name="OLIMPIO" localSheetId="2">P.O.!Plan1</definedName>
    <definedName name="OLIMPIO" localSheetId="1">RESUMO!Plan1</definedName>
    <definedName name="OLIMPIO">P.O.!Plan1</definedName>
    <definedName name="Oliveira" localSheetId="8">#REF!</definedName>
    <definedName name="Oliveira">#REF!</definedName>
    <definedName name="OM">#REF!</definedName>
    <definedName name="ONIAS" localSheetId="2">[9]!ONIAS</definedName>
    <definedName name="ONIAS" localSheetId="1">[9]!ONIAS</definedName>
    <definedName name="ONIAS">[9]!ONIAS</definedName>
    <definedName name="ONIAS_2">NA()</definedName>
    <definedName name="onibus">#N/A</definedName>
    <definedName name="OnOff">"ON"</definedName>
    <definedName name="oo">#N/A</definedName>
    <definedName name="OOO">#REF!</definedName>
    <definedName name="OOOOOOO">#REF!</definedName>
    <definedName name="OP">#REF!</definedName>
    <definedName name="OPA" localSheetId="8">#REF!</definedName>
    <definedName name="OPA">#REF!</definedName>
    <definedName name="OPA_10" localSheetId="8">#REF!</definedName>
    <definedName name="OPA_10">#N/A</definedName>
    <definedName name="OPA_11">#N/A</definedName>
    <definedName name="OPA_12">#N/A</definedName>
    <definedName name="OPA_13">#N/A</definedName>
    <definedName name="OPA_14">#N/A</definedName>
    <definedName name="OPA_15">#N/A</definedName>
    <definedName name="OPA_16">#N/A</definedName>
    <definedName name="OPA_17">#N/A</definedName>
    <definedName name="OPA_18">#N/A</definedName>
    <definedName name="OPA_24">#REF!</definedName>
    <definedName name="OPA_25" localSheetId="8">#REF!</definedName>
    <definedName name="OPA_25">#REF!</definedName>
    <definedName name="OPA_26">#REF!</definedName>
    <definedName name="OPA_27" localSheetId="8">#REF!</definedName>
    <definedName name="OPA_27">#REF!</definedName>
    <definedName name="OPA_29" localSheetId="8">#REF!</definedName>
    <definedName name="OPA_29">#REF!</definedName>
    <definedName name="OPA_5">#N/A</definedName>
    <definedName name="OPA_6">#N/A</definedName>
    <definedName name="OPA_7">#N/A</definedName>
    <definedName name="OPA_8">#N/A</definedName>
    <definedName name="OPA_9" localSheetId="8">#REF!</definedName>
    <definedName name="OPA_9">#N/A</definedName>
    <definedName name="ope">#REF!</definedName>
    <definedName name="oracle" localSheetId="2">#REF!</definedName>
    <definedName name="oracle" localSheetId="1">#REF!</definedName>
    <definedName name="oracle">#REF!</definedName>
    <definedName name="oracle_2">#N/A</definedName>
    <definedName name="ORÇA" localSheetId="8">#REF!</definedName>
    <definedName name="ORÇA">#REF!</definedName>
    <definedName name="Orcamen">#REF!</definedName>
    <definedName name="orcamento" localSheetId="2">#REF!</definedName>
    <definedName name="orcamento" localSheetId="1">#REF!</definedName>
    <definedName name="orcamento">#REF!</definedName>
    <definedName name="ORÇAMENTO" localSheetId="8">#REF!</definedName>
    <definedName name="ORÇAMENTO">#REF!</definedName>
    <definedName name="Orçamento_1" localSheetId="8">#REF!</definedName>
    <definedName name="Orçamento_1">#REF!</definedName>
    <definedName name="ORÇAMENTO_12">#REF!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localSheetId="12" hidden="1">{#N/A,#N/A,TRUE,"Serviços"}</definedName>
    <definedName name="orçamrest" localSheetId="6" hidden="1">{#N/A,#N/A,TRUE,"Serviços"}</definedName>
    <definedName name="orçamrest" localSheetId="8" hidden="1">{#N/A,#N/A,TRUE,"Serviços"}</definedName>
    <definedName name="orçamrest" localSheetId="5" hidden="1">{#N/A,#N/A,TRUE,"Serviços"}</definedName>
    <definedName name="orçamrest" localSheetId="2">{#N/A,#N/A,TRUE,"Serviços"}</definedName>
    <definedName name="orçamrest" localSheetId="1">{#N/A,#N/A,TRUE,"Serviços"}</definedName>
    <definedName name="orçamrest">{#N/A,#N/A,TRUE,"Serviços"}</definedName>
    <definedName name="orçamrestt" localSheetId="12" hidden="1">{#N/A,#N/A,TRUE,"Serviços"}</definedName>
    <definedName name="orçamrestt" localSheetId="6" hidden="1">{#N/A,#N/A,TRUE,"Serviços"}</definedName>
    <definedName name="orçamrestt" localSheetId="8" hidden="1">{#N/A,#N/A,TRUE,"Serviços"}</definedName>
    <definedName name="orçamrestt" localSheetId="5" hidden="1">{#N/A,#N/A,TRUE,"Serviços"}</definedName>
    <definedName name="orçamrestt" localSheetId="2">{#N/A,#N/A,TRUE,"Serviços"}</definedName>
    <definedName name="orçamrestt" localSheetId="1">{#N/A,#N/A,TRUE,"Serviços"}</definedName>
    <definedName name="orçamrestt">{#N/A,#N/A,TRUE,"Serviços"}</definedName>
    <definedName name="orcrig" localSheetId="2">#REF!</definedName>
    <definedName name="orcrig" localSheetId="1">#REF!</definedName>
    <definedName name="orcrig">#REF!</definedName>
    <definedName name="ORD">#REF!</definedName>
    <definedName name="Ordem" localSheetId="12" hidden="1">#REF!</definedName>
    <definedName name="Ordem" localSheetId="6" hidden="1">#REF!</definedName>
    <definedName name="Ordem" localSheetId="8" hidden="1">#REF!</definedName>
    <definedName name="Ordem" localSheetId="5" hidden="1">#REF!</definedName>
    <definedName name="Ordem" localSheetId="2">#REF!</definedName>
    <definedName name="Ordem" localSheetId="1">#REF!</definedName>
    <definedName name="Ordem">#REF!</definedName>
    <definedName name="ordem_serv">#REF!</definedName>
    <definedName name="org">#REF!</definedName>
    <definedName name="Origem" localSheetId="12" hidden="1">#REF!</definedName>
    <definedName name="Origem" localSheetId="6" hidden="1">#REF!</definedName>
    <definedName name="Origem" localSheetId="8" hidden="1">#REF!</definedName>
    <definedName name="Origem" localSheetId="5" hidden="1">#REF!</definedName>
    <definedName name="Origem" localSheetId="2">#REF!</definedName>
    <definedName name="Origem" localSheetId="1">#REF!</definedName>
    <definedName name="Origem">#REF!</definedName>
    <definedName name="ORIGEMCAP">#REF!</definedName>
    <definedName name="ORIGEMCM30">#REF!</definedName>
    <definedName name="ORIGEMRL1CE">#REF!</definedName>
    <definedName name="ORIGEMRR1C">#REF!</definedName>
    <definedName name="orig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lando" localSheetId="8">#REF!</definedName>
    <definedName name="orlando">#REF!</definedName>
    <definedName name="ososososo" hidden="1">{#N/A,#N/A,FALSE,"QD_F1 Invest Detalhado";#N/A,#N/A,FALSE,"QD_F3 Invest_Comparado";#N/A,#N/A,FALSE,"QD_B Trafego";#N/A,#N/A,FALSE,"QD_D0 Custos Operacionais";#N/A,#N/A,FALSE,"QD_C Receita";#N/A,#N/A,FALSE,"QD_D Custos";#N/A,#N/A,FALSE,"QD_E Resultado";#N/A,#N/A,FALSE,"QD_G Fluxo Caixa"}</definedName>
    <definedName name="os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T">#REF!</definedName>
    <definedName name="OUTA" localSheetId="2">#REF!</definedName>
    <definedName name="OUTA" localSheetId="1">#REF!</definedName>
    <definedName name="OUTA">#REF!</definedName>
    <definedName name="OUTR" localSheetId="2">#REF!</definedName>
    <definedName name="OUTR" localSheetId="1">#REF!</definedName>
    <definedName name="OUTR">#REF!</definedName>
    <definedName name="OUTRA">#REF!</definedName>
    <definedName name="OUTRO" hidden="1">{"'PXR_6500'!$A$1:$I$124"}</definedName>
    <definedName name="Outros" localSheetId="8">#REF!</definedName>
    <definedName name="Outros">#REF!</definedName>
    <definedName name="OUTT" hidden="1">{#N/A,#N/A,TRUE,"Serviços"}</definedName>
    <definedName name="OUTUBRO" localSheetId="2">P.O.!Plan1</definedName>
    <definedName name="OUTUBRO" localSheetId="1">RESUMO!Plan1</definedName>
    <definedName name="OUTUBRO">P.O.!Plan1</definedName>
    <definedName name="OUTUBRO_10">#N/A</definedName>
    <definedName name="OUTUBRO_11">#N/A</definedName>
    <definedName name="OUTUBRO_12">#N/A</definedName>
    <definedName name="OUTUBRO_13">#N/A</definedName>
    <definedName name="OUTUBRO_14">#N/A</definedName>
    <definedName name="OUTUBRO_15">#N/A</definedName>
    <definedName name="OUTUBRO_16">#N/A</definedName>
    <definedName name="OUTUBRO_17">#N/A</definedName>
    <definedName name="OUTUBRO_18">#N/A</definedName>
    <definedName name="OUTUBRO_2">#N/A</definedName>
    <definedName name="OUTUBRO_5">#N/A</definedName>
    <definedName name="OUTUBRO_6">#N/A</definedName>
    <definedName name="OUTUBRO_7">#N/A</definedName>
    <definedName name="OUTUBRO_8">#N/A</definedName>
    <definedName name="OUTUBRO_9">#N/A</definedName>
    <definedName name="OVER_FINAN" localSheetId="2">#REF!</definedName>
    <definedName name="OVER_FINAN" localSheetId="1">#REF!</definedName>
    <definedName name="OVER_FINAN">#REF!</definedName>
    <definedName name="OVERHEAD">#REF!</definedName>
    <definedName name="p" localSheetId="8">#REF!</definedName>
    <definedName name="p">#REF!</definedName>
    <definedName name="P.Aparente" localSheetId="8">#REF!</definedName>
    <definedName name="P.Aparente" localSheetId="2">#REF!</definedName>
    <definedName name="P.Aparente" localSheetId="1">#REF!</definedName>
    <definedName name="P.Aparente">#REF!</definedName>
    <definedName name="P.O.03">#REF!</definedName>
    <definedName name="P.Reatia" localSheetId="8">#REF!</definedName>
    <definedName name="P.Reatia" localSheetId="2">#REF!</definedName>
    <definedName name="P.Reatia" localSheetId="1">#REF!</definedName>
    <definedName name="P.Reatia">#REF!</definedName>
    <definedName name="p_24">NA()</definedName>
    <definedName name="p_25">NA()</definedName>
    <definedName name="p_26">NA()</definedName>
    <definedName name="p_27">NA()</definedName>
    <definedName name="p_28">NA()</definedName>
    <definedName name="p_7">NA()</definedName>
    <definedName name="P_Cristo" localSheetId="2">Dom_Páscoa-2</definedName>
    <definedName name="P_Cristo" localSheetId="1">Dom_Páscoa-2</definedName>
    <definedName name="P_Cristo">Dom_Páscoa-2</definedName>
    <definedName name="P_Rep">#N/A</definedName>
    <definedName name="P_SUCATA" localSheetId="8">#REF!</definedName>
    <definedName name="P_SUCATA">#REF!</definedName>
    <definedName name="p01.401.00">#REF!</definedName>
    <definedName name="p02.300.00">#REF!</definedName>
    <definedName name="p02.400.00">#REF!</definedName>
    <definedName name="p02.500.01">#REF!</definedName>
    <definedName name="p02.530.00">#REF!</definedName>
    <definedName name="p02.530.01">#REF!</definedName>
    <definedName name="p02.530.02">#REF!</definedName>
    <definedName name="P02.530.03">#REF!</definedName>
    <definedName name="p02.540.00">#REF!</definedName>
    <definedName name="p03.950.00">#REF!</definedName>
    <definedName name="p08.300.01">#REF!</definedName>
    <definedName name="PACAP20MBQ" localSheetId="2">#REF!</definedName>
    <definedName name="PACAP20MBQ" localSheetId="1">#REF!</definedName>
    <definedName name="PACAP20MBQ">#REF!</definedName>
    <definedName name="PACAP20MBUQ">#REF!</definedName>
    <definedName name="PACAPMBUQ">#REF!</definedName>
    <definedName name="PACM30IMP" localSheetId="2">#REF!</definedName>
    <definedName name="PACM30IMP" localSheetId="1">#REF!</definedName>
    <definedName name="PACM30IMP">#REF!</definedName>
    <definedName name="PACM30RP" localSheetId="2">#REF!</definedName>
    <definedName name="PACM30RP" localSheetId="1">#REF!</definedName>
    <definedName name="PACM30RP">#REF!</definedName>
    <definedName name="PACM30TB" localSheetId="2">#REF!</definedName>
    <definedName name="PACM30TB" localSheetId="1">#REF!</definedName>
    <definedName name="PACM30TB">#REF!</definedName>
    <definedName name="PACMI">#REF!</definedName>
    <definedName name="PACMRP">#REF!</definedName>
    <definedName name="PAEMULCS" localSheetId="2">#REF!</definedName>
    <definedName name="PAEMULCS" localSheetId="1">#REF!</definedName>
    <definedName name="PAEMULCS">#REF!</definedName>
    <definedName name="PAEMULFLEX">#REF!</definedName>
    <definedName name="PAEMULMICRO">#REF!</definedName>
    <definedName name="PAEMULTSD" localSheetId="2">#REF!</definedName>
    <definedName name="PAEMULTSD" localSheetId="1">#REF!</definedName>
    <definedName name="PAEMULTSD">#REF!</definedName>
    <definedName name="PAEMULTSS" localSheetId="2">#REF!</definedName>
    <definedName name="PAEMULTSS" localSheetId="1">#REF!</definedName>
    <definedName name="PAEMULTSS">#REF!</definedName>
    <definedName name="PAJUDANTE">#N/A</definedName>
    <definedName name="PAJUDANTE_1" localSheetId="8">#REF!</definedName>
    <definedName name="PAJUDANTE_1">#REF!</definedName>
    <definedName name="Pal_Workbook_GUID">"ZJCEKNZZ6MSABE3E4DMF6R63"</definedName>
    <definedName name="pam">#REF!</definedName>
    <definedName name="PANTANAL" localSheetId="2">P.O.!Plan1</definedName>
    <definedName name="PANTANAL" localSheetId="1">RESUMO!Plan1</definedName>
    <definedName name="PANTANAL">P.O.!Plan1</definedName>
    <definedName name="PARAFUSO_PARA_LOUÇA">#REF!</definedName>
    <definedName name="PARALELO">#REF!</definedName>
    <definedName name="PARALELO_1">#REF!</definedName>
    <definedName name="parametro" hidden="1">{#N/A,#N/A,FALSE,"IR E CS 1997";#N/A,#N/A,FALSE,"PR ND";#N/A,#N/A,FALSE,"8191";#N/A,#N/A,FALSE,"8383";#N/A,#N/A,FALSE,"MP 1024";#N/A,#N/A,FALSE,"AD_EX_97";#N/A,#N/A,FALSE,"BD 97"}</definedName>
    <definedName name="parametros" localSheetId="8">#REF!</definedName>
    <definedName name="parametros" localSheetId="2">#REF!</definedName>
    <definedName name="parametros" localSheetId="1">#REF!</definedName>
    <definedName name="parametros">#REF!</definedName>
    <definedName name="parametross" localSheetId="2">#REF!</definedName>
    <definedName name="parametross" localSheetId="1">#REF!</definedName>
    <definedName name="parametross">#REF!</definedName>
    <definedName name="paranetro" hidden="1">{#N/A,#N/A,TRUE,"BD 97";#N/A,#N/A,TRUE,"IR E CS 1997";#N/A,#N/A,TRUE,"CONTINGÊNCIAS";#N/A,#N/A,TRUE,"AD_EX_97";#N/A,#N/A,TRUE,"PR ND";#N/A,#N/A,TRUE,"8191";#N/A,#N/A,TRUE,"8383";#N/A,#N/A,TRUE,"MP 1024"}</definedName>
    <definedName name="pARAPEITO">#REF!</definedName>
    <definedName name="PAREIA">#REF!</definedName>
    <definedName name="PARETOATIV" hidden="1">{#N/A,#N/A,FALSE,"CPV";#N/A,#N/A,FALSE,"Pareto";#N/A,#N/A,FALSE,"Gráficos"}</definedName>
    <definedName name="PARG" localSheetId="8">#REF!</definedName>
    <definedName name="PARG" localSheetId="2">#REF!</definedName>
    <definedName name="PARG" localSheetId="1">#REF!</definedName>
    <definedName name="PARG">#REF!</definedName>
    <definedName name="parl1c0.8">#REF!</definedName>
    <definedName name="PARL1CE">#REF!</definedName>
    <definedName name="PARL1CLAMAG" localSheetId="2">#REF!</definedName>
    <definedName name="PARL1CLAMAG" localSheetId="1">#REF!</definedName>
    <definedName name="PARL1CLAMAG">#REF!</definedName>
    <definedName name="PARL1CMBF" localSheetId="2">#REF!</definedName>
    <definedName name="PARL1CMBF" localSheetId="1">#REF!</definedName>
    <definedName name="PARL1CMBF">#REF!</definedName>
    <definedName name="PARMADURA">#REF!</definedName>
    <definedName name="PARR1CCD">#REF!</definedName>
    <definedName name="PARR1CP">#REF!</definedName>
    <definedName name="PARR1CPL" localSheetId="2">#REF!</definedName>
    <definedName name="PARR1CPL" localSheetId="1">#REF!</definedName>
    <definedName name="PARR1CPL">#REF!</definedName>
    <definedName name="PARR1CST" localSheetId="2">#REF!</definedName>
    <definedName name="PARR1CST" localSheetId="1">#REF!</definedName>
    <definedName name="PARR1CST">#REF!</definedName>
    <definedName name="PARR1CTB">#REF!</definedName>
    <definedName name="PARRUMADA">#REF!</definedName>
    <definedName name="Parte1a." hidden="1">{"PARTE1",#N/A,FALSE,"Plan1"}</definedName>
    <definedName name="Parte2" hidden="1">{"PARTE1",#N/A,FALSE,"Plan1"}</definedName>
    <definedName name="PARTE3" hidden="1">{"PARTE1",#N/A,FALSE,"Plan1"}</definedName>
    <definedName name="PASCAP20MBQ" localSheetId="8">#REF!</definedName>
    <definedName name="PASCAP20MBQ">#REF!</definedName>
    <definedName name="PASCM30IMP" localSheetId="8">#REF!</definedName>
    <definedName name="PASCM30IMP">#REF!</definedName>
    <definedName name="PASCM30RP" localSheetId="8">#REF!</definedName>
    <definedName name="PASCM30RP">#REF!</definedName>
    <definedName name="PASCM30TB" localSheetId="8">#REF!</definedName>
    <definedName name="PASCM30TB">#REF!</definedName>
    <definedName name="Páscoa">#REF!</definedName>
    <definedName name="PASEMULCS" localSheetId="8">#REF!</definedName>
    <definedName name="PASEMULCS">#REF!</definedName>
    <definedName name="PASEMULMICRO" localSheetId="8">#REF!</definedName>
    <definedName name="PASEMULMICRO">#REF!</definedName>
    <definedName name="PASEMULTSD" localSheetId="8">#REF!</definedName>
    <definedName name="PASEMULTSD">#REF!</definedName>
    <definedName name="PASEMULTSS" localSheetId="8">#REF!</definedName>
    <definedName name="PASEMULTSS">#REF!</definedName>
    <definedName name="PASRL1CLAMAG" localSheetId="8">#REF!</definedName>
    <definedName name="PASRL1CLAMAG">#REF!</definedName>
    <definedName name="PASRL1CMBF" localSheetId="8">#REF!</definedName>
    <definedName name="PASRL1CMBF">#REF!</definedName>
    <definedName name="PASRR1CPL" localSheetId="8">#REF!</definedName>
    <definedName name="PASRR1CPL">#REF!</definedName>
    <definedName name="PASRR1CST" localSheetId="8">#REF!</definedName>
    <definedName name="PASRR1CST">#REF!</definedName>
    <definedName name="pass" localSheetId="8">'Mapa+Binômio'!p</definedName>
    <definedName name="pass" localSheetId="2">[9]!pass</definedName>
    <definedName name="pass" localSheetId="1">[9]!pass</definedName>
    <definedName name="pass">[9]!pass</definedName>
    <definedName name="PassaExtenso">[9]!PassaExtenso</definedName>
    <definedName name="PassaExtenso___0">NA()</definedName>
    <definedName name="PassaExtenso___0_16">#N/A</definedName>
    <definedName name="PassaExtenso___0_4">#N/A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1">NA()</definedName>
    <definedName name="PassaExtenso_1_1_33">#N/A</definedName>
    <definedName name="PassaExtenso_1_1_33_1">NA()</definedName>
    <definedName name="PassaExtenso_1_1_35">#N/A</definedName>
    <definedName name="PassaExtenso_1_1_35_1">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0_16">[9]!PassaExtenso_10_16</definedName>
    <definedName name="PassaExtenso_11">#N/A</definedName>
    <definedName name="PassaExtenso_11_16">[9]!PassaExtenso_11_16</definedName>
    <definedName name="PassaExtenso_12">#N/A</definedName>
    <definedName name="PassaExtenso_13">#N/A</definedName>
    <definedName name="PassaExtenso_13_16">[9]!PassaExtenso_13_16</definedName>
    <definedName name="PassaExtenso_14">#N/A</definedName>
    <definedName name="PassaExtenso_14_16">PassaExtenso</definedName>
    <definedName name="PassaExtenso_15">#N/A</definedName>
    <definedName name="PassaExtenso_16">#N/A</definedName>
    <definedName name="PassaExtenso_17">#N/A</definedName>
    <definedName name="PassaExtenso_18" localSheetId="8">'Mapa+Binômio'!__TB10</definedName>
    <definedName name="PassaExtenso_18">#N/A</definedName>
    <definedName name="PassaExtenso_18_1">#N/A</definedName>
    <definedName name="PassaExtenso_19">#N/A</definedName>
    <definedName name="PassaExtenso_19_1">#N/A</definedName>
    <definedName name="PassaExtenso_19_16">[9]!PassaExtenso_19_16</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8">'Mapa+Binômio'!__TCB5</definedName>
    <definedName name="PassaExtenso_20">[0]!__TCB5</definedName>
    <definedName name="PassaExtenso_20_1">#N/A</definedName>
    <definedName name="PassaExtenso_21">#N/A</definedName>
    <definedName name="PassaExtenso_21_11">#N/A</definedName>
    <definedName name="PassaExtenso_21_11_16">[9]!PassaExtenso_21_11_16</definedName>
    <definedName name="PassaExtenso_21_13">#N/A</definedName>
    <definedName name="PassaExtenso_21_13_16">[9]!PassaExtenso_21_13_16</definedName>
    <definedName name="PassaExtenso_21_16">[9]!PassaExtenso_21_16</definedName>
    <definedName name="PassaExtenso_21_19">#N/A</definedName>
    <definedName name="PassaExtenso_21_19_16">[9]!PassaExtenso_21_19_16</definedName>
    <definedName name="PassaExtenso_21_2">#N/A</definedName>
    <definedName name="PassaExtenso_21_2_16">[9]!PassaExtenso_21_2_16</definedName>
    <definedName name="PassaExtenso_21_3">#N/A</definedName>
    <definedName name="PassaExtenso_21_3_16">[9]!PassaExtenso_21_3_16</definedName>
    <definedName name="PassaExtenso_21_4">#N/A</definedName>
    <definedName name="PassaExtenso_21_4_16">[9]!PassaExtenso_21_4_16</definedName>
    <definedName name="PassaExtenso_21_4_19">#N/A</definedName>
    <definedName name="PassaExtenso_21_4_19_16">[9]!PassaExtenso_21_4_19_16</definedName>
    <definedName name="PassaExtenso_21_7">#N/A</definedName>
    <definedName name="PassaExtenso_21_7_16">[9]!PassaExtenso_21_7_16</definedName>
    <definedName name="PassaExtenso_22">"#NAME!PassaExtenso"</definedName>
    <definedName name="PassaExtenso_22_1">#N/A</definedName>
    <definedName name="PassaExtenso_23">"#NAME!PassaExtenso"</definedName>
    <definedName name="PassaExtenso_24">#N/A</definedName>
    <definedName name="PassaExtenso_25">#N/A</definedName>
    <definedName name="PassaExtenso_25_11">#N/A</definedName>
    <definedName name="PassaExtenso_25_11_16">[9]!PassaExtenso_25_11_16</definedName>
    <definedName name="PassaExtenso_25_13">#N/A</definedName>
    <definedName name="PassaExtenso_25_13_16">[9]!PassaExtenso_25_13_16</definedName>
    <definedName name="PassaExtenso_25_16">[9]!PassaExtenso_25_16</definedName>
    <definedName name="PassaExtenso_25_19">#N/A</definedName>
    <definedName name="PassaExtenso_25_19_16">[9]!PassaExtenso_25_19_16</definedName>
    <definedName name="PassaExtenso_25_2">#N/A</definedName>
    <definedName name="PassaExtenso_25_2_16">[9]!PassaExtenso_25_2_16</definedName>
    <definedName name="PassaExtenso_25_3">#N/A</definedName>
    <definedName name="PassaExtenso_25_3_16">[9]!PassaExtenso_25_3_16</definedName>
    <definedName name="PassaExtenso_25_4">#N/A</definedName>
    <definedName name="PassaExtenso_25_4_16">[9]!PassaExtenso_25_4_16</definedName>
    <definedName name="PassaExtenso_25_4_19">#N/A</definedName>
    <definedName name="PassaExtenso_25_4_19_16">[9]!PassaExtenso_25_4_19_16</definedName>
    <definedName name="PassaExtenso_25_7">#N/A</definedName>
    <definedName name="PassaExtenso_25_7_16">[9]!PassaExtenso_25_7_16</definedName>
    <definedName name="PassaExtenso_26">#N/A</definedName>
    <definedName name="PassaExtenso_27" localSheetId="8">PassaExtenso</definedName>
    <definedName name="PassaExtenso_27">PassaExtenso</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1_16">[9]!PassaExtenso_34_11_16</definedName>
    <definedName name="PassaExtenso_34_13">#N/A</definedName>
    <definedName name="PassaExtenso_34_13_16">[9]!PassaExtenso_34_13_16</definedName>
    <definedName name="PassaExtenso_34_16">[9]!PassaExtenso_34_16</definedName>
    <definedName name="PassaExtenso_34_19">#N/A</definedName>
    <definedName name="PassaExtenso_34_19_16">[9]!PassaExtenso_34_19_16</definedName>
    <definedName name="PassaExtenso_34_2">#N/A</definedName>
    <definedName name="PassaExtenso_34_2_16">[9]!PassaExtenso_34_2_16</definedName>
    <definedName name="PassaExtenso_34_3">#N/A</definedName>
    <definedName name="PassaExtenso_34_3_16">[9]!PassaExtenso_34_3_16</definedName>
    <definedName name="PassaExtenso_34_4">#N/A</definedName>
    <definedName name="PassaExtenso_34_4_16">[9]!PassaExtenso_34_4_16</definedName>
    <definedName name="PassaExtenso_34_4_19">#N/A</definedName>
    <definedName name="PassaExtenso_34_4_19_16">[9]!PassaExtenso_34_4_19_16</definedName>
    <definedName name="PassaExtenso_34_7">#N/A</definedName>
    <definedName name="PassaExtenso_34_7_16">[9]!PassaExtenso_34_7_16</definedName>
    <definedName name="PassaExtenso_38">#N/A</definedName>
    <definedName name="PassaExtenso_38_11">#N/A</definedName>
    <definedName name="PassaExtenso_38_11_16">[9]!PassaExtenso_38_11_16</definedName>
    <definedName name="PassaExtenso_38_13">#N/A</definedName>
    <definedName name="PassaExtenso_38_13_16">[9]!PassaExtenso_38_13_16</definedName>
    <definedName name="PassaExtenso_38_16">[9]!PassaExtenso_38_16</definedName>
    <definedName name="PassaExtenso_38_19">#N/A</definedName>
    <definedName name="PassaExtenso_38_19_16">[9]!PassaExtenso_38_19_16</definedName>
    <definedName name="PassaExtenso_38_2">#N/A</definedName>
    <definedName name="PassaExtenso_38_2_16">[9]!PassaExtenso_38_2_16</definedName>
    <definedName name="PassaExtenso_38_3">#N/A</definedName>
    <definedName name="PassaExtenso_38_3_16">[9]!PassaExtenso_38_3_16</definedName>
    <definedName name="PassaExtenso_38_4">#N/A</definedName>
    <definedName name="PassaExtenso_38_4_16">[9]!PassaExtenso_38_4_16</definedName>
    <definedName name="PassaExtenso_38_4_19">#N/A</definedName>
    <definedName name="PassaExtenso_38_4_19_16">[9]!PassaExtenso_38_4_19_16</definedName>
    <definedName name="PassaExtenso_38_7">#N/A</definedName>
    <definedName name="PassaExtenso_38_7_16">[9]!PassaExtenso_38_7_16</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definedName>
    <definedName name="PassaExtenso_7">#N/A</definedName>
    <definedName name="PassaExtenso_7_1">#N/A</definedName>
    <definedName name="PassaExtenso_8">#N/A</definedName>
    <definedName name="PassaExtenso_9" localSheetId="8">PassaExtenso</definedName>
    <definedName name="PassaExtenso_9">#N/A</definedName>
    <definedName name="PassaExtenso_9_16">[9]!PassaExtenso_9_16</definedName>
    <definedName name="PASSAGEIROS" localSheetId="2">#REF!</definedName>
    <definedName name="PASSAGEIROS" localSheetId="1">#REF!</definedName>
    <definedName name="PASSAGEIROS">#REF!</definedName>
    <definedName name="Páteocoberto">#REF!</definedName>
    <definedName name="pativar" localSheetId="8">#REF!</definedName>
    <definedName name="pativar" localSheetId="2">#REF!</definedName>
    <definedName name="pativar" localSheetId="1">#REF!</definedName>
    <definedName name="pativar">#REF!</definedName>
    <definedName name="PATO" localSheetId="8">#REF!</definedName>
    <definedName name="pato" localSheetId="2">#REF!</definedName>
    <definedName name="pato" localSheetId="1">#REF!</definedName>
    <definedName name="pato">#REF!</definedName>
    <definedName name="pato_1" localSheetId="8">#REF!</definedName>
    <definedName name="pato_1">#REF!</definedName>
    <definedName name="PATO_12">#REF!</definedName>
    <definedName name="PATO1">#N/A</definedName>
    <definedName name="patoetapa">#REF!</definedName>
    <definedName name="PAULO" localSheetId="2">P.O.!Plan1</definedName>
    <definedName name="PAULO" localSheetId="1">RESUMO!Plan1</definedName>
    <definedName name="PAULO">P.O.!Plan1</definedName>
    <definedName name="PAUTO" localSheetId="8">#REF!</definedName>
    <definedName name="PAUTO" localSheetId="2">#REF!</definedName>
    <definedName name="PAUTO" localSheetId="1">#REF!</definedName>
    <definedName name="PAUTO">#REF!</definedName>
    <definedName name="PAV" localSheetId="8">#REF!</definedName>
    <definedName name="PAV">#REF!</definedName>
    <definedName name="PAV_2">#REF!</definedName>
    <definedName name="PAV_25" localSheetId="8">#REF!</definedName>
    <definedName name="PAV_25">#REF!</definedName>
    <definedName name="PAV_MAR94" localSheetId="8">#REF!</definedName>
    <definedName name="PAV_MAR94">#REF!</definedName>
    <definedName name="PAVCONC">#REF!</definedName>
    <definedName name="PAVI" localSheetId="8">#REF!</definedName>
    <definedName name="PAVI">#REF!</definedName>
    <definedName name="PAVIM">#REF!</definedName>
    <definedName name="PAVIMENT.">#REF!</definedName>
    <definedName name="pavimentacao" localSheetId="8">#REF!</definedName>
    <definedName name="pavimentacao">#REF!</definedName>
    <definedName name="pavimentacao_1" localSheetId="8">#REF!</definedName>
    <definedName name="pavimentacao_1">#REF!</definedName>
    <definedName name="pavimentacao_10">#REF!</definedName>
    <definedName name="pavimentacao_12">#REF!</definedName>
    <definedName name="pavimentacao_2" localSheetId="8">#REF!</definedName>
    <definedName name="pavimentacao_2">#REF!</definedName>
    <definedName name="pavimentacao_3" localSheetId="8">#REF!</definedName>
    <definedName name="pavimentacao_3">#REF!</definedName>
    <definedName name="pavimentacao_4" localSheetId="8">#REF!</definedName>
    <definedName name="pavimentacao_4">#REF!</definedName>
    <definedName name="pavimentacao_9">#REF!</definedName>
    <definedName name="PAVIMENTONOVO" localSheetId="8">#REF!</definedName>
    <definedName name="PAVIMENTONOVO">#REF!</definedName>
    <definedName name="PAVIMENTONOVO_25" localSheetId="8">#REF!</definedName>
    <definedName name="PAVIMENTONOVO_25">#REF!</definedName>
    <definedName name="Payment_Needed">"Pagamento necessário"</definedName>
    <definedName name="PBRITA1">#REF!</definedName>
    <definedName name="PBRITA2">#REF!</definedName>
    <definedName name="PBRITAREM">#REF!</definedName>
    <definedName name="PCAI" localSheetId="8">#REF!</definedName>
    <definedName name="PCAI" localSheetId="2">#REF!</definedName>
    <definedName name="PCAI" localSheetId="1">#REF!</definedName>
    <definedName name="PCAI">#REF!</definedName>
    <definedName name="PCAIA">"'file:///D:/Meus documentos/ANASTÁCIO/SERCEL/BR262990800.xls'#$SERVIÇOS.$#REF!$#REF!"</definedName>
    <definedName name="PCAIAÇÃO">#REF!</definedName>
    <definedName name="PCAP.20">#REF!</definedName>
    <definedName name="PCAP20" localSheetId="8">#REF!</definedName>
    <definedName name="PCAP20" localSheetId="2">#REF!</definedName>
    <definedName name="PCAP20" localSheetId="1">#REF!</definedName>
    <definedName name="PCAP20">#REF!</definedName>
    <definedName name="PCAPINA">#REF!</definedName>
    <definedName name="PCARPINTEIRO">#N/A</definedName>
    <definedName name="PCARPINTEIRO_1" localSheetId="8">#REF!</definedName>
    <definedName name="PCARPINTEIRO_1">#REF!</definedName>
    <definedName name="PCARRO">#REF!</definedName>
    <definedName name="PCCARR" localSheetId="2">#REF!</definedName>
    <definedName name="PCCARR" localSheetId="1">#REF!</definedName>
    <definedName name="PCCARR">#REF!</definedName>
    <definedName name="PCCIM">#REF!</definedName>
    <definedName name="PCCP" localSheetId="8">#REF!</definedName>
    <definedName name="PCCP" localSheetId="2">#REF!</definedName>
    <definedName name="PCCP" localSheetId="1">#REF!</definedName>
    <definedName name="PCCP">#REF!</definedName>
    <definedName name="PCD" localSheetId="2">#REF!</definedName>
    <definedName name="PCD" localSheetId="1">#REF!</definedName>
    <definedName name="PCD">#REF!</definedName>
    <definedName name="PCDF" localSheetId="2">#REF!</definedName>
    <definedName name="PCDF" localSheetId="1">#REF!</definedName>
    <definedName name="PCDF">#REF!</definedName>
    <definedName name="pcf80x210">#REF!</definedName>
    <definedName name="PCLAG">#REF!</definedName>
    <definedName name="PCM.30">#REF!</definedName>
    <definedName name="PCMN" localSheetId="8">#REF!</definedName>
    <definedName name="PCMN" localSheetId="2">#REF!</definedName>
    <definedName name="PCMN" localSheetId="1">#REF!</definedName>
    <definedName name="PCMN">#REF!</definedName>
    <definedName name="PCS" localSheetId="2">#REF!</definedName>
    <definedName name="PCS" localSheetId="1">#REF!</definedName>
    <definedName name="PCS">#REF!</definedName>
    <definedName name="PCSA" localSheetId="2">#REF!</definedName>
    <definedName name="PCSA" localSheetId="1">#REF!</definedName>
    <definedName name="PCSA">#REF!</definedName>
    <definedName name="PCST" localSheetId="2">#REF!</definedName>
    <definedName name="PCST" localSheetId="1">#REF!</definedName>
    <definedName name="PCST">#REF!</definedName>
    <definedName name="PDAR02">#REF!</definedName>
    <definedName name="PDB">#REF!</definedName>
    <definedName name="PDBU" localSheetId="8">#REF!</definedName>
    <definedName name="PDBU" localSheetId="2">#REF!</definedName>
    <definedName name="PDBU" localSheetId="1">#REF!</definedName>
    <definedName name="PDBU">#REF!</definedName>
    <definedName name="PDCA" localSheetId="8">#REF!</definedName>
    <definedName name="PDCA" localSheetId="2">#REF!</definedName>
    <definedName name="PDCA" localSheetId="1">#REF!</definedName>
    <definedName name="PDCA">#REF!</definedName>
    <definedName name="PDESTOC15">#REF!</definedName>
    <definedName name="PDESTOC30">#REF!</definedName>
    <definedName name="PDM">#REF!</definedName>
    <definedName name="PE" localSheetId="8">#REF!</definedName>
    <definedName name="PE">#REF!</definedName>
    <definedName name="PE_001">#N/A</definedName>
    <definedName name="PE_001_1" localSheetId="8">#REF!</definedName>
    <definedName name="PE_001_1">#REF!</definedName>
    <definedName name="PE_006">#N/A</definedName>
    <definedName name="PE_006_1" localSheetId="8">#REF!</definedName>
    <definedName name="PE_006_1">#REF!</definedName>
    <definedName name="PE_007">#N/A</definedName>
    <definedName name="PE_007_1" localSheetId="8">#REF!</definedName>
    <definedName name="PE_007_1">#REF!</definedName>
    <definedName name="PE_009">#N/A</definedName>
    <definedName name="PE_009_1" localSheetId="8">#REF!</definedName>
    <definedName name="PE_009_1">#REF!</definedName>
    <definedName name="PE_013">#N/A</definedName>
    <definedName name="PE_013_1" localSheetId="8">#REF!</definedName>
    <definedName name="PE_013_1">#REF!</definedName>
    <definedName name="PE_016">#N/A</definedName>
    <definedName name="PE_016_1" localSheetId="8">#REF!</definedName>
    <definedName name="PE_016_1">#REF!</definedName>
    <definedName name="PE_101">#N/A</definedName>
    <definedName name="PE_101_1" localSheetId="8">#REF!</definedName>
    <definedName name="PE_101_1">#REF!</definedName>
    <definedName name="PE_105">#N/A</definedName>
    <definedName name="PE_105_1" localSheetId="8">#REF!</definedName>
    <definedName name="PE_105_1">#REF!</definedName>
    <definedName name="PE_107">#N/A</definedName>
    <definedName name="PE_107_1" localSheetId="8">#REF!</definedName>
    <definedName name="PE_107_1">#REF!</definedName>
    <definedName name="PE_110">#N/A</definedName>
    <definedName name="PE_110_1" localSheetId="8">#REF!</definedName>
    <definedName name="PE_110_1">#REF!</definedName>
    <definedName name="PE_111">#N/A</definedName>
    <definedName name="PE_111_1" localSheetId="8">#REF!</definedName>
    <definedName name="PE_111_1">#REF!</definedName>
    <definedName name="PE_112">#N/A</definedName>
    <definedName name="PE_112_1" localSheetId="8">#REF!</definedName>
    <definedName name="PE_112_1">#REF!</definedName>
    <definedName name="PE_113">#N/A</definedName>
    <definedName name="PE_113_1" localSheetId="8">#REF!</definedName>
    <definedName name="PE_113_1">#REF!</definedName>
    <definedName name="PE_116">#N/A</definedName>
    <definedName name="PE_116_1" localSheetId="8">#REF!</definedName>
    <definedName name="PE_116_1">#REF!</definedName>
    <definedName name="PE_118">#N/A</definedName>
    <definedName name="PE_118_1" localSheetId="8">#REF!</definedName>
    <definedName name="PE_118_1">#REF!</definedName>
    <definedName name="PE_119">#N/A</definedName>
    <definedName name="PE_119_1" localSheetId="8">#REF!</definedName>
    <definedName name="PE_119_1">#REF!</definedName>
    <definedName name="PE_122">#N/A</definedName>
    <definedName name="PE_122_1" localSheetId="8">#REF!</definedName>
    <definedName name="PE_122_1">#REF!</definedName>
    <definedName name="PE_123">#N/A</definedName>
    <definedName name="PE_123_1" localSheetId="8">#REF!</definedName>
    <definedName name="PE_123_1">#REF!</definedName>
    <definedName name="PE_208">#N/A</definedName>
    <definedName name="PE_208_1" localSheetId="8">#REF!</definedName>
    <definedName name="PE_208_1">#REF!</definedName>
    <definedName name="PE_209">#N/A</definedName>
    <definedName name="PE_209_1" localSheetId="8">#REF!</definedName>
    <definedName name="PE_209_1">#REF!</definedName>
    <definedName name="PE_302">#N/A</definedName>
    <definedName name="PE_302_1" localSheetId="8">#REF!</definedName>
    <definedName name="PE_302_1">#REF!</definedName>
    <definedName name="PE_304">#N/A</definedName>
    <definedName name="PE_304_1" localSheetId="8">#REF!</definedName>
    <definedName name="PE_304_1">#REF!</definedName>
    <definedName name="PE_306">#N/A</definedName>
    <definedName name="PE_306_1" localSheetId="8">#REF!</definedName>
    <definedName name="PE_306_1">#REF!</definedName>
    <definedName name="PE_343">#N/A</definedName>
    <definedName name="PE_343_1" localSheetId="8">#REF!</definedName>
    <definedName name="PE_343_1">#REF!</definedName>
    <definedName name="PE_400">#N/A</definedName>
    <definedName name="PE_400_1" localSheetId="8">#REF!</definedName>
    <definedName name="PE_400_1">#REF!</definedName>
    <definedName name="PE_402">#N/A</definedName>
    <definedName name="PE_402_1" localSheetId="8">#REF!</definedName>
    <definedName name="PE_402_1">#REF!</definedName>
    <definedName name="PE_406">#N/A</definedName>
    <definedName name="PE_406_1" localSheetId="8">#REF!</definedName>
    <definedName name="PE_406_1">#REF!</definedName>
    <definedName name="PE_408">#N/A</definedName>
    <definedName name="PE_408_1" localSheetId="8">#REF!</definedName>
    <definedName name="PE_408_1">#REF!</definedName>
    <definedName name="PE_410">#N/A</definedName>
    <definedName name="PE_410_1" localSheetId="8">#REF!</definedName>
    <definedName name="PE_410_1">#REF!</definedName>
    <definedName name="PE_416">#N/A</definedName>
    <definedName name="PE_416_1" localSheetId="8">#REF!</definedName>
    <definedName name="PE_416_1">#REF!</definedName>
    <definedName name="PE_502">#N/A</definedName>
    <definedName name="PE_502_1" localSheetId="8">#REF!</definedName>
    <definedName name="PE_502_1">#REF!</definedName>
    <definedName name="PE_507">#N/A</definedName>
    <definedName name="PE_507_1" localSheetId="8">#REF!</definedName>
    <definedName name="PE_507_1">#REF!</definedName>
    <definedName name="PE_508">#N/A</definedName>
    <definedName name="PE_508_1" localSheetId="8">#REF!</definedName>
    <definedName name="PE_508_1">#REF!</definedName>
    <definedName name="PE_509">#N/A</definedName>
    <definedName name="PE_509_1" localSheetId="8">#REF!</definedName>
    <definedName name="PE_509_1">#REF!</definedName>
    <definedName name="PE_601">#N/A</definedName>
    <definedName name="PE_601_1" localSheetId="8">#REF!</definedName>
    <definedName name="PE_601_1">#REF!</definedName>
    <definedName name="PE_602">#N/A</definedName>
    <definedName name="PE_602_1" localSheetId="8">#REF!</definedName>
    <definedName name="PE_602_1">#REF!</definedName>
    <definedName name="PE_904">#N/A</definedName>
    <definedName name="PE_904_1" localSheetId="8">#REF!</definedName>
    <definedName name="PE_904_1">#REF!</definedName>
    <definedName name="PE_906">#N/A</definedName>
    <definedName name="PE_906_1" localSheetId="8">#REF!</definedName>
    <definedName name="PE_906_1">#REF!</definedName>
    <definedName name="PE_914">#N/A</definedName>
    <definedName name="PE_914_1" localSheetId="8">#REF!</definedName>
    <definedName name="PE_914_1">#REF!</definedName>
    <definedName name="PE_922">#N/A</definedName>
    <definedName name="PE_922_1" localSheetId="8">#REF!</definedName>
    <definedName name="PE_922_1">#REF!</definedName>
    <definedName name="PE412_1" localSheetId="8">#REF!</definedName>
    <definedName name="PE412_1">#REF!</definedName>
    <definedName name="PEA" localSheetId="8">#REF!</definedName>
    <definedName name="PEA" localSheetId="2">#REF!</definedName>
    <definedName name="PEA" localSheetId="1">#REF!</definedName>
    <definedName name="PEA">#REF!</definedName>
    <definedName name="PEÇA_6_X_3_MAD_LEI">#REF!</definedName>
    <definedName name="ped">#REF!</definedName>
    <definedName name="PED.PISTA" localSheetId="8">#REF!</definedName>
    <definedName name="PED.PISTA">#REF!</definedName>
    <definedName name="PEDA01">#REF!</definedName>
    <definedName name="pedr">#REF!</definedName>
    <definedName name="PEDR.PISTA" localSheetId="8">#REF!</definedName>
    <definedName name="PEDR.PISTA">#REF!</definedName>
    <definedName name="PEDRA_PRETA">#REF!</definedName>
    <definedName name="PEDRAARRUMADA">#REF!</definedName>
    <definedName name="PEDRAJOGADA">#REF!</definedName>
    <definedName name="PEDREIRA" localSheetId="8">#REF!</definedName>
    <definedName name="PEDREIRA">#REF!</definedName>
    <definedName name="PEDREIRA_48">#REF!</definedName>
    <definedName name="PEDREIRO">#REF!</definedName>
    <definedName name="PEJ" localSheetId="8">#REF!</definedName>
    <definedName name="PEJ" localSheetId="2">#REF!</definedName>
    <definedName name="PEJ" localSheetId="1">#REF!</definedName>
    <definedName name="PEJ">#REF!</definedName>
    <definedName name="PEMM1CAT">#REF!</definedName>
    <definedName name="PEMN" localSheetId="8">#REF!</definedName>
    <definedName name="PEMN" localSheetId="2">#REF!</definedName>
    <definedName name="PEMN" localSheetId="1">#REF!</definedName>
    <definedName name="PEMN">#REF!</definedName>
    <definedName name="PEN" localSheetId="2">#REF!</definedName>
    <definedName name="PEN" localSheetId="1">#REF!</definedName>
    <definedName name="PEN">#REF!</definedName>
    <definedName name="PEN_13">#REF!</definedName>
    <definedName name="PEN_39">#REF!</definedName>
    <definedName name="PEN_6">#REF!</definedName>
    <definedName name="PENCATURMA">#N/A</definedName>
    <definedName name="PENCATURMA_1" localSheetId="8">#REF!</definedName>
    <definedName name="PENCATURMA_1">#REF!</definedName>
    <definedName name="pendencias2" hidden="1">{#N/A,#N/A,FALSE,"GERAL";#N/A,#N/A,FALSE,"012-96";#N/A,#N/A,FALSE,"018-96";#N/A,#N/A,FALSE,"027-96";#N/A,#N/A,FALSE,"059-96";#N/A,#N/A,FALSE,"076-96";#N/A,#N/A,FALSE,"019-97";#N/A,#N/A,FALSE,"021-97";#N/A,#N/A,FALSE,"022-97";#N/A,#N/A,FALSE,"028-97"}</definedName>
    <definedName name="pendencias3" hidden="1">{#N/A,#N/A,FALSE,"GERAL";#N/A,#N/A,FALSE,"012-96";#N/A,#N/A,FALSE,"018-96";#N/A,#N/A,FALSE,"027-96";#N/A,#N/A,FALSE,"059-96";#N/A,#N/A,FALSE,"076-96";#N/A,#N/A,FALSE,"019-97";#N/A,#N/A,FALSE,"021-97";#N/A,#N/A,FALSE,"022-97";#N/A,#N/A,FALSE,"028-97"}</definedName>
    <definedName name="PER">#REF!</definedName>
    <definedName name="perc">#REF!</definedName>
    <definedName name="PercResid." localSheetId="8">#REF!</definedName>
    <definedName name="PercResid." localSheetId="2">#REF!</definedName>
    <definedName name="PercResid." localSheetId="1">#REF!</definedName>
    <definedName name="PercResid.">#REF!</definedName>
    <definedName name="PERIODO" localSheetId="8">#REF!</definedName>
    <definedName name="PERIODO">#REF!</definedName>
    <definedName name="PERÍODO" localSheetId="8">#REF!</definedName>
    <definedName name="PERÍODO">#REF!</definedName>
    <definedName name="PERÍODO_12">#REF!</definedName>
    <definedName name="Periodo_Acumulado">#REF!</definedName>
    <definedName name="Periodo_Liquido">#REF!</definedName>
    <definedName name="periodo_med">#REF!</definedName>
    <definedName name="PERNAMANCA">#REF!</definedName>
    <definedName name="PERNAMANCA_MAD_LEI">#REF!</definedName>
    <definedName name="PERNANBUCO" localSheetId="2">[9]!PERNANBUCO</definedName>
    <definedName name="PERNANBUCO" localSheetId="1">[9]!PERNANBUCO</definedName>
    <definedName name="PERNANBUCO">[9]!PERNANBUCO</definedName>
    <definedName name="pesquisa" localSheetId="8">#REF!</definedName>
    <definedName name="pesquisa" localSheetId="2">#REF!</definedName>
    <definedName name="pesquisa" localSheetId="1">#REF!</definedName>
    <definedName name="pesquisa">#REF!</definedName>
    <definedName name="pesquisa_2">#N/A</definedName>
    <definedName name="pesquisa_25" localSheetId="8">#REF!</definedName>
    <definedName name="pesquisa_25">#REF!</definedName>
    <definedName name="pesquisa_4" localSheetId="2">#REF!</definedName>
    <definedName name="pesquisa_4" localSheetId="1">#REF!</definedName>
    <definedName name="pesquisa_4">#REF!</definedName>
    <definedName name="pesquisa1" localSheetId="8">#REF!</definedName>
    <definedName name="pesquisa1" localSheetId="2">#REF!</definedName>
    <definedName name="pesquisa1" localSheetId="1">#REF!</definedName>
    <definedName name="pesquisa1">#REF!</definedName>
    <definedName name="pesquisaa" localSheetId="2">#REF!</definedName>
    <definedName name="pesquisaa" localSheetId="1">#REF!</definedName>
    <definedName name="pesquisaa">#REF!</definedName>
    <definedName name="PESSO" localSheetId="8">#REF!</definedName>
    <definedName name="PESSO" localSheetId="2">#REF!</definedName>
    <definedName name="PESSO" localSheetId="1">#REF!</definedName>
    <definedName name="PESSO">#REF!</definedName>
    <definedName name="PESSO_1" localSheetId="8">#REF!</definedName>
    <definedName name="PESSO_1">#REF!</definedName>
    <definedName name="PESSO_25" localSheetId="8">#REF!</definedName>
    <definedName name="PESSO_25">#REF!</definedName>
    <definedName name="pessoal" localSheetId="8">#REF!</definedName>
    <definedName name="pessoal" localSheetId="2">#REF!</definedName>
    <definedName name="pessoal" localSheetId="1">#REF!</definedName>
    <definedName name="pessoal">#REF!</definedName>
    <definedName name="pessoal_1" localSheetId="8">#REF!</definedName>
    <definedName name="pessoal_1">#REF!</definedName>
    <definedName name="PET">#REF!</definedName>
    <definedName name="PFORMA">#REF!</definedName>
    <definedName name="PFRESAGEM">#REF!</definedName>
    <definedName name="PG" localSheetId="2">#REF!</definedName>
    <definedName name="PG" localSheetId="1">#REF!</definedName>
    <definedName name="PG">#REF!</definedName>
    <definedName name="PG_agosto_2002" localSheetId="8">#REF!</definedName>
    <definedName name="PG_agosto_2002">#REF!</definedName>
    <definedName name="PGP" localSheetId="2">#REF!</definedName>
    <definedName name="PGP" localSheetId="1">#REF!</definedName>
    <definedName name="PGP">#REF!</definedName>
    <definedName name="picole" localSheetId="2">P.O.!Plan1</definedName>
    <definedName name="picole" localSheetId="1">RESUMO!Plan1</definedName>
    <definedName name="picole">P.O.!Plan1</definedName>
    <definedName name="pig">#REF!</definedName>
    <definedName name="pint">#REF!</definedName>
    <definedName name="PINT163">#REF!</definedName>
    <definedName name="PINTFAIXA">#REF!</definedName>
    <definedName name="PINTLIG">[9]!PINTLIG</definedName>
    <definedName name="PINTLIGCOR">#REF!</definedName>
    <definedName name="PINTLIGMBUFCORMAN">#REF!</definedName>
    <definedName name="PINTLIGMBUFREC">#REF!</definedName>
    <definedName name="PINTLIGMBUQCORMAN">#REF!</definedName>
    <definedName name="PINTLIGMBUQREC">#REF!</definedName>
    <definedName name="PINTLIGRECOMPMBUF">#REF!</definedName>
    <definedName name="PINTLIGRECQMAN">#REF!</definedName>
    <definedName name="PINTLIGRECQREC">#REF!</definedName>
    <definedName name="PINTOR">#REF!</definedName>
    <definedName name="Pintura" localSheetId="8">#REF!</definedName>
    <definedName name="Pintura" localSheetId="2">#REF!</definedName>
    <definedName name="Pintura" localSheetId="1">#REF!</definedName>
    <definedName name="Pintura">#REF!</definedName>
    <definedName name="PINTURALIGAÇÃO">#REF!</definedName>
    <definedName name="PINTURALIGREC">#REF!</definedName>
    <definedName name="pipa" localSheetId="2">P.O.!Plan1</definedName>
    <definedName name="pipa" localSheetId="1">RESUMO!Plan1</definedName>
    <definedName name="pipa">P.O.!Plan1</definedName>
    <definedName name="PISTA" localSheetId="8" hidden="1">{#N/A,#N/A,TRUE,"Serviços"}</definedName>
    <definedName name="PISTA" hidden="1">{#N/A,#N/A,TRUE,"Serviços"}</definedName>
    <definedName name="PISTAPDLD" localSheetId="8">#REF!</definedName>
    <definedName name="PISTAPDLD">#REF!</definedName>
    <definedName name="PISTAPDLE" localSheetId="8">#REF!</definedName>
    <definedName name="PISTAPDLE">#REF!</definedName>
    <definedName name="PISTAPELD" localSheetId="8">#REF!</definedName>
    <definedName name="PISTAPELD">#REF!</definedName>
    <definedName name="PISTAPELE" localSheetId="8">#REF!</definedName>
    <definedName name="PISTAPELE">#REF!</definedName>
    <definedName name="PIV">#REF!</definedName>
    <definedName name="PJOGADA">#REF!</definedName>
    <definedName name="pk" localSheetId="2">P.O.!Plan1</definedName>
    <definedName name="pk" localSheetId="1">RESUMO!Plan1</definedName>
    <definedName name="pk">P.O.!Plan1</definedName>
    <definedName name="pk_10">#N/A</definedName>
    <definedName name="pk_11">#N/A</definedName>
    <definedName name="pk_12">#N/A</definedName>
    <definedName name="pk_13">#N/A</definedName>
    <definedName name="pk_14">#N/A</definedName>
    <definedName name="pk_15">#N/A</definedName>
    <definedName name="pk_16">#N/A</definedName>
    <definedName name="pk_17">#N/A</definedName>
    <definedName name="pk_18">#N/A</definedName>
    <definedName name="pk_2">#N/A</definedName>
    <definedName name="pk_5">#N/A</definedName>
    <definedName name="pk_6">#N/A</definedName>
    <definedName name="pk_7">#N/A</definedName>
    <definedName name="pk_8">#N/A</definedName>
    <definedName name="pk_9">#N/A</definedName>
    <definedName name="pl" localSheetId="8">#REF!</definedName>
    <definedName name="PL" localSheetId="2">#REF!</definedName>
    <definedName name="PL" localSheetId="1">#REF!</definedName>
    <definedName name="PL">#REF!</definedName>
    <definedName name="pl_1">#N/A</definedName>
    <definedName name="PL_10">#N/A</definedName>
    <definedName name="PL_11">#N/A</definedName>
    <definedName name="PL_12">#N/A</definedName>
    <definedName name="PL_13">#N/A</definedName>
    <definedName name="PL_14">#N/A</definedName>
    <definedName name="PL_15">#N/A</definedName>
    <definedName name="PL_16">#N/A</definedName>
    <definedName name="PL_17">#N/A</definedName>
    <definedName name="PL_18">#N/A</definedName>
    <definedName name="PL_2">#N/A</definedName>
    <definedName name="PL_25" localSheetId="8">#REF!</definedName>
    <definedName name="PL_25">#REF!</definedName>
    <definedName name="PL_4" localSheetId="2">#REF!</definedName>
    <definedName name="PL_4" localSheetId="1">#REF!</definedName>
    <definedName name="PL_4">#REF!</definedName>
    <definedName name="PL_5">#N/A</definedName>
    <definedName name="PL_6">#N/A</definedName>
    <definedName name="PL_7">#N/A</definedName>
    <definedName name="PL_8">#N/A</definedName>
    <definedName name="PL_9">#N/A</definedName>
    <definedName name="PL1_2">#N/A</definedName>
    <definedName name="PL1_25" localSheetId="8">#REF!</definedName>
    <definedName name="PL1_25">#REF!</definedName>
    <definedName name="PLA" localSheetId="2">#REF!</definedName>
    <definedName name="PLA" localSheetId="1">#REF!</definedName>
    <definedName name="PLA">#REF!</definedName>
    <definedName name="PLA_6">"plan1"</definedName>
    <definedName name="PLA_7">"plan1"</definedName>
    <definedName name="PLA_8">"plan1"</definedName>
    <definedName name="PLACA" localSheetId="2">#REF!</definedName>
    <definedName name="PLACA" localSheetId="1">#REF!</definedName>
    <definedName name="PLACA">#REF!</definedName>
    <definedName name="placas" localSheetId="8">'Mapa+Binômio'!pl</definedName>
    <definedName name="placas" localSheetId="2">[9]!placas</definedName>
    <definedName name="placas" localSheetId="1">[9]!placas</definedName>
    <definedName name="placas">[9]!placas</definedName>
    <definedName name="PLACAS_11" localSheetId="8">#REF!</definedName>
    <definedName name="PLACAS_11">#REF!</definedName>
    <definedName name="PLACAS_12" localSheetId="8">#REF!</definedName>
    <definedName name="PLACAS_12">#REF!</definedName>
    <definedName name="PLACAS_13" localSheetId="8">#REF!</definedName>
    <definedName name="PLACAS_13">#REF!</definedName>
    <definedName name="PLACAS_15" localSheetId="8">#REF!</definedName>
    <definedName name="PLACAS_15">#REF!</definedName>
    <definedName name="PLACAS_16" localSheetId="8">#REF!</definedName>
    <definedName name="PLACAS_16">#REF!</definedName>
    <definedName name="PLACAS_19" localSheetId="8">#REF!</definedName>
    <definedName name="PLACAS_19">#REF!</definedName>
    <definedName name="PLACAS_28" localSheetId="8">#REF!</definedName>
    <definedName name="PLACAS_28">#REF!</definedName>
    <definedName name="PLACAS_7" localSheetId="8">#REF!</definedName>
    <definedName name="PLACAS_7">#REF!</definedName>
    <definedName name="PLACAS1" localSheetId="8">#REF!</definedName>
    <definedName name="PLACAS1">#REF!</definedName>
    <definedName name="PLAN">#N/A</definedName>
    <definedName name="PLAN_1" localSheetId="8">#REF!</definedName>
    <definedName name="PLAN_1">#REF!</definedName>
    <definedName name="Plan1" localSheetId="12" hidden="1">#REF!</definedName>
    <definedName name="Plan1" localSheetId="6" hidden="1">#REF!</definedName>
    <definedName name="Plan1" localSheetId="8" hidden="1">#REF!</definedName>
    <definedName name="Plan1" localSheetId="5" hidden="1">#REF!</definedName>
    <definedName name="Plan1" localSheetId="2">#REF!</definedName>
    <definedName name="Plan1" localSheetId="1">#REF!</definedName>
    <definedName name="Plan1">#REF!</definedName>
    <definedName name="plan20area1">#REF!</definedName>
    <definedName name="plan20area2">#REF!</definedName>
    <definedName name="plan20area3">#REF!</definedName>
    <definedName name="plan20comp1">#REF!</definedName>
    <definedName name="plan20comp2">#REF!</definedName>
    <definedName name="plan20comp3">#REF!</definedName>
    <definedName name="plan20dia">#REF!</definedName>
    <definedName name="plan20espeçuramedia">#REF!</definedName>
    <definedName name="plan20kmf">#REF!</definedName>
    <definedName name="plan20kmf2">#REF!</definedName>
    <definedName name="plan20kmf3">#REF!</definedName>
    <definedName name="plan20kmi">#REF!</definedName>
    <definedName name="plan20kmi2">#REF!</definedName>
    <definedName name="plan20kmi3">#REF!</definedName>
    <definedName name="plan20lado1">#REF!</definedName>
    <definedName name="plan20lado2">#REF!</definedName>
    <definedName name="plan20lado3">#REF!</definedName>
    <definedName name="plan20larg1">#REF!</definedName>
    <definedName name="plan20larg2">#REF!</definedName>
    <definedName name="plan20larg3">#REF!</definedName>
    <definedName name="plan20pesototal">#REF!</definedName>
    <definedName name="plan20volumetotal">#REF!</definedName>
    <definedName name="PLANEJADA" localSheetId="8">#REF!</definedName>
    <definedName name="PLANEJADA" localSheetId="2">#REF!</definedName>
    <definedName name="PLANEJADA" localSheetId="1">#REF!</definedName>
    <definedName name="PLANEJADA">#REF!</definedName>
    <definedName name="PLANILHA" localSheetId="8" hidden="1">{#N/A,#N/A,TRUE,"Serviços"}</definedName>
    <definedName name="Planilha" localSheetId="2">#REF!</definedName>
    <definedName name="Planilha" localSheetId="1">#REF!</definedName>
    <definedName name="Planilha">#REF!</definedName>
    <definedName name="planilha5">#N/A</definedName>
    <definedName name="PlanilhasOriginais" localSheetId="8">#REF!</definedName>
    <definedName name="PlanilhasOriginais">#REF!</definedName>
    <definedName name="plano" localSheetId="8">#REF!</definedName>
    <definedName name="plano">#REF!</definedName>
    <definedName name="Plapla">#REF!</definedName>
    <definedName name="Plapla_11" localSheetId="8">#REF!</definedName>
    <definedName name="Plapla_11">#REF!</definedName>
    <definedName name="Plapla_12" localSheetId="8">#REF!</definedName>
    <definedName name="Plapla_12">#REF!</definedName>
    <definedName name="Plapla_13" localSheetId="8">#REF!</definedName>
    <definedName name="Plapla_13">#REF!</definedName>
    <definedName name="Plapla_15" localSheetId="8">#REF!</definedName>
    <definedName name="Plapla_15">#REF!</definedName>
    <definedName name="Plapla_16" localSheetId="8">#REF!</definedName>
    <definedName name="Plapla_16">#REF!</definedName>
    <definedName name="Plapla_17" localSheetId="8">#REF!</definedName>
    <definedName name="Plapla_17">#REF!</definedName>
    <definedName name="Plapla_19" localSheetId="8">#REF!</definedName>
    <definedName name="Plapla_19">#REF!</definedName>
    <definedName name="Plapla_2" localSheetId="8">#REF!</definedName>
    <definedName name="Plapla_2">#REF!</definedName>
    <definedName name="Plapla_28" localSheetId="8">#REF!</definedName>
    <definedName name="Plapla_28">#REF!</definedName>
    <definedName name="Plapla_3" localSheetId="8">#REF!</definedName>
    <definedName name="Plapla_3">#REF!</definedName>
    <definedName name="Plapla_4" localSheetId="8">#REF!</definedName>
    <definedName name="Plapla_4">#REF!</definedName>
    <definedName name="Plapla_7" localSheetId="8">#REF!</definedName>
    <definedName name="Plapla_7">#REF!</definedName>
    <definedName name="Plapla_9" localSheetId="8">#REF!</definedName>
    <definedName name="Plapla_9">#REF!</definedName>
    <definedName name="PLB">#REF!</definedName>
    <definedName name="PLBU" localSheetId="8">#REF!</definedName>
    <definedName name="PLBU" localSheetId="2">#REF!</definedName>
    <definedName name="PLBU" localSheetId="1">#REF!</definedName>
    <definedName name="PLBU">#REF!</definedName>
    <definedName name="PLCD" localSheetId="2">#REF!</definedName>
    <definedName name="PLCD" localSheetId="1">#REF!</definedName>
    <definedName name="PLCD">#REF!</definedName>
    <definedName name="PLCD163">#REF!</definedName>
    <definedName name="PLCD97" localSheetId="2">#REF!</definedName>
    <definedName name="PLCD97" localSheetId="1">#REF!</definedName>
    <definedName name="PLCD97">#REF!</definedName>
    <definedName name="PLDA" localSheetId="2">#REF!</definedName>
    <definedName name="PLDA" localSheetId="1">#REF!</definedName>
    <definedName name="PLDA">#REF!</definedName>
    <definedName name="PLDD">"'file:///D:/Meus documentos/ANASTÁCIO/SERCEL/BR262990800.xls'#$SERVIÇOS.$#REF!$#REF!"</definedName>
    <definedName name="PLEIVAS">#REF!</definedName>
    <definedName name="PLIQ" localSheetId="2">#REF!</definedName>
    <definedName name="PLIQ" localSheetId="1">#REF!</definedName>
    <definedName name="PLIQ">#REF!</definedName>
    <definedName name="pliq1" localSheetId="2">#REF!</definedName>
    <definedName name="pliq1" localSheetId="1">#REF!</definedName>
    <definedName name="pliq1">#REF!</definedName>
    <definedName name="PLL" localSheetId="2">#REF!</definedName>
    <definedName name="PLL" localSheetId="1">#REF!</definedName>
    <definedName name="PLL">#REF!</definedName>
    <definedName name="PLMA">#REF!</definedName>
    <definedName name="PLMBUQ" localSheetId="2">#REF!</definedName>
    <definedName name="PLMBUQ" localSheetId="1">#REF!</definedName>
    <definedName name="PLMBUQ">#REF!</definedName>
    <definedName name="plnilha">#REF!</definedName>
    <definedName name="PLP">#REF!</definedName>
    <definedName name="PLPS">#REF!</definedName>
    <definedName name="PLPTE" localSheetId="2">#REF!</definedName>
    <definedName name="PLPTE" localSheetId="1">#REF!</definedName>
    <definedName name="PLPTE">#REF!</definedName>
    <definedName name="PLSM" localSheetId="8">#REF!</definedName>
    <definedName name="PLSM" localSheetId="2">#REF!</definedName>
    <definedName name="PLSM" localSheetId="1">#REF!</definedName>
    <definedName name="PLSM">#REF!</definedName>
    <definedName name="PLSMF">#REF!</definedName>
    <definedName name="PLT" localSheetId="2">#REF!</definedName>
    <definedName name="PLT" localSheetId="1">#REF!</definedName>
    <definedName name="PLT">#REF!</definedName>
    <definedName name="PLTA">#REF!</definedName>
    <definedName name="PLVC" localSheetId="2">#REF!</definedName>
    <definedName name="PLVC" localSheetId="1">#REF!</definedName>
    <definedName name="PLVC">#REF!</definedName>
    <definedName name="PLVD" localSheetId="8">#REF!</definedName>
    <definedName name="PLVD" localSheetId="2">#REF!</definedName>
    <definedName name="PLVD" localSheetId="1">#REF!</definedName>
    <definedName name="PLVD">#REF!</definedName>
    <definedName name="PLW" localSheetId="2">#REF!</definedName>
    <definedName name="PLW" localSheetId="1">#REF!</definedName>
    <definedName name="PLW">#REF!</definedName>
    <definedName name="PLWA" localSheetId="2">#REF!</definedName>
    <definedName name="PLWA" localSheetId="1">#REF!</definedName>
    <definedName name="PLWA">#REF!</definedName>
    <definedName name="pm">#REF!</definedName>
    <definedName name="PM334_1" localSheetId="8">#REF!</definedName>
    <definedName name="PM334_1">#REF!</definedName>
    <definedName name="PM335_1" localSheetId="8">#REF!</definedName>
    <definedName name="PM335_1">#REF!</definedName>
    <definedName name="pm346_1" localSheetId="8">#REF!</definedName>
    <definedName name="pm346_1">#REF!</definedName>
    <definedName name="PM405_1" localSheetId="8">#REF!</definedName>
    <definedName name="PM405_1">#REF!</definedName>
    <definedName name="PM406_1" localSheetId="8">#REF!</definedName>
    <definedName name="PM406_1">#REF!</definedName>
    <definedName name="PM970_1" localSheetId="8">#REF!</definedName>
    <definedName name="PM970_1">#REF!</definedName>
    <definedName name="PMBF" localSheetId="8">#REF!</definedName>
    <definedName name="PMBF" localSheetId="2">#REF!</definedName>
    <definedName name="PMBF" localSheetId="1">#REF!</definedName>
    <definedName name="PMBF">#REF!</definedName>
    <definedName name="PMBQ" localSheetId="8">#REF!</definedName>
    <definedName name="PMBQ" localSheetId="2">#REF!</definedName>
    <definedName name="PMBQ" localSheetId="1">#REF!</definedName>
    <definedName name="PMBQ">#REF!</definedName>
    <definedName name="PMBQA" localSheetId="2">#REF!</definedName>
    <definedName name="PMBQA" localSheetId="1">#REF!</definedName>
    <definedName name="PMBQA">#REF!</definedName>
    <definedName name="PMBQT" localSheetId="2">#REF!</definedName>
    <definedName name="PMBQT" localSheetId="1">#REF!</definedName>
    <definedName name="PMBQT">#REF!</definedName>
    <definedName name="PMBUF">#REF!</definedName>
    <definedName name="PMBUQ">#REF!</definedName>
    <definedName name="PMD" localSheetId="8">#REF!</definedName>
    <definedName name="PMD" localSheetId="2">#REF!</definedName>
    <definedName name="PMD" localSheetId="1">#REF!</definedName>
    <definedName name="PMD">#REF!</definedName>
    <definedName name="PMFC01">#REF!</definedName>
    <definedName name="PMICRO1.5">#REF!</definedName>
    <definedName name="PMOB">#REF!</definedName>
    <definedName name="PMQ">#REF!</definedName>
    <definedName name="PMREC" localSheetId="8">#REF!</definedName>
    <definedName name="PMREC">#REF!</definedName>
    <definedName name="PMRP2ANOS">#REF!</definedName>
    <definedName name="PMS">#REF!</definedName>
    <definedName name="PMUDAS">#REF!</definedName>
    <definedName name="PNO_Rev" hidden="1">{#N/A,#N/A,FALSE,"QD_F1 Invest Detalhado";#N/A,#N/A,FALSE,"QD_F3 Invest_Comparado";#N/A,#N/A,FALSE,"QD_B Trafego";#N/A,#N/A,FALSE,"QD_D0 Custos Operacionais";#N/A,#N/A,FALSE,"QD_C Receita";#N/A,#N/A,FALSE,"QD_D Custos";#N/A,#N/A,FALSE,"QD_E Resultado";#N/A,#N/A,FALSE,"QD_G Fluxo Caixa"}</definedName>
    <definedName name="PNPBASELE" localSheetId="8">#REF!</definedName>
    <definedName name="PNPBASELE">#REF!</definedName>
    <definedName name="PNPBASMEC" localSheetId="8">#REF!</definedName>
    <definedName name="PNPBASMEC">#REF!</definedName>
    <definedName name="po">#REF!</definedName>
    <definedName name="PO_10">#REF!</definedName>
    <definedName name="PO_12">#REF!</definedName>
    <definedName name="PO_3">#REF!</definedName>
    <definedName name="PO_9">#REF!</definedName>
    <definedName name="PO_QUIMICO_4KG">#REF!</definedName>
    <definedName name="POÇO">#REF!</definedName>
    <definedName name="poi" hidden="1">{#N/A,#N/A,TRUE,"Serviços"}</definedName>
    <definedName name="poiv" hidden="1">{#N/A,#N/A,TRUE,"Serviços"}</definedName>
    <definedName name="POLIM">#REF!</definedName>
    <definedName name="pont">#REF!</definedName>
    <definedName name="PONTALETE">#REF!</definedName>
    <definedName name="Ponte" localSheetId="8">'Mapa+Binômio'!Ponte</definedName>
    <definedName name="Ponte" localSheetId="2">[9]!Ponte</definedName>
    <definedName name="Ponte" localSheetId="1">[9]!Ponte</definedName>
    <definedName name="Ponte">[9]!Ponte</definedName>
    <definedName name="Ponte_10" localSheetId="2">[9]!Ponte_10</definedName>
    <definedName name="Ponte_10" localSheetId="1">[9]!Ponte_10</definedName>
    <definedName name="Ponte_10">[9]!Ponte_10</definedName>
    <definedName name="Ponte_12" localSheetId="2">[9]!Ponte_12</definedName>
    <definedName name="Ponte_12" localSheetId="1">[9]!Ponte_12</definedName>
    <definedName name="Ponte_12">[9]!Ponte_12</definedName>
    <definedName name="Ponte_19" localSheetId="2">[9]!Ponte_19</definedName>
    <definedName name="Ponte_19" localSheetId="1">[9]!Ponte_19</definedName>
    <definedName name="Ponte_19">[9]!Ponte_19</definedName>
    <definedName name="Ponte_2" localSheetId="2">[9]!Ponte_2</definedName>
    <definedName name="Ponte_2" localSheetId="1">[9]!Ponte_2</definedName>
    <definedName name="Ponte_2">[9]!Ponte_2</definedName>
    <definedName name="Ponte_21" localSheetId="8">'Mapa+Binômio'!_3S0820000_1</definedName>
    <definedName name="Ponte_21" localSheetId="2">[9]!Ponte_21</definedName>
    <definedName name="Ponte_21" localSheetId="1">[9]!Ponte_21</definedName>
    <definedName name="Ponte_21">[9]!Ponte_21</definedName>
    <definedName name="Ponte_23" localSheetId="2">[9]!Ponte_23</definedName>
    <definedName name="Ponte_23" localSheetId="1">[9]!Ponte_23</definedName>
    <definedName name="Ponte_23">[9]!Ponte_23</definedName>
    <definedName name="Ponte_24" localSheetId="2">[9]!Ponte_24</definedName>
    <definedName name="Ponte_24" localSheetId="1">[9]!Ponte_24</definedName>
    <definedName name="Ponte_24">[9]!Ponte_24</definedName>
    <definedName name="Ponte_26" localSheetId="2">[9]!Ponte_26</definedName>
    <definedName name="Ponte_26" localSheetId="1">[9]!Ponte_26</definedName>
    <definedName name="Ponte_26">[9]!Ponte_26</definedName>
    <definedName name="Ponte_27" localSheetId="2">[9]!Ponte_27</definedName>
    <definedName name="Ponte_27" localSheetId="1">[9]!Ponte_27</definedName>
    <definedName name="Ponte_27">[9]!Ponte_27</definedName>
    <definedName name="Ponte_29" localSheetId="8">'Mapa+Binômio'!_3S0830001_1</definedName>
    <definedName name="Ponte_29" localSheetId="2">[9]!Ponte_29</definedName>
    <definedName name="Ponte_29" localSheetId="1">[9]!Ponte_29</definedName>
    <definedName name="Ponte_29">[9]!Ponte_29</definedName>
    <definedName name="Ponte_30" localSheetId="2">[9]!Ponte_30</definedName>
    <definedName name="Ponte_30" localSheetId="1">[9]!Ponte_30</definedName>
    <definedName name="Ponte_30">[9]!Ponte_30</definedName>
    <definedName name="Ponte_31" localSheetId="8">_3S0830101</definedName>
    <definedName name="Ponte_31" localSheetId="2">[9]!Ponte_31</definedName>
    <definedName name="Ponte_31" localSheetId="1">[9]!Ponte_31</definedName>
    <definedName name="Ponte_31">[9]!Ponte_31</definedName>
    <definedName name="Ponte_33" localSheetId="8">'Mapa+Binômio'!_3S0830101_1</definedName>
    <definedName name="Ponte_33" localSheetId="2">[9]!Ponte_33</definedName>
    <definedName name="Ponte_33" localSheetId="1">[9]!Ponte_33</definedName>
    <definedName name="Ponte_33">[9]!Ponte_33</definedName>
    <definedName name="Ponte_34" localSheetId="8">'Mapa+Binômio'!_3S0830101_1</definedName>
    <definedName name="Ponte_34" localSheetId="2">[9]!Ponte_34</definedName>
    <definedName name="Ponte_34" localSheetId="1">[9]!Ponte_34</definedName>
    <definedName name="Ponte_34">[9]!Ponte_34</definedName>
    <definedName name="Ponte_35" localSheetId="2">[9]!Ponte_35</definedName>
    <definedName name="Ponte_35" localSheetId="1">[9]!Ponte_35</definedName>
    <definedName name="Ponte_35">[9]!Ponte_35</definedName>
    <definedName name="Ponte_36" localSheetId="2">[9]!Ponte_36</definedName>
    <definedName name="Ponte_36" localSheetId="1">[9]!Ponte_36</definedName>
    <definedName name="Ponte_36">[9]!Ponte_36</definedName>
    <definedName name="Ponte_37" localSheetId="2">[9]!Ponte_37</definedName>
    <definedName name="Ponte_37" localSheetId="1">[9]!Ponte_37</definedName>
    <definedName name="Ponte_37">[9]!Ponte_37</definedName>
    <definedName name="Ponte_38" localSheetId="2">[9]!Ponte_38</definedName>
    <definedName name="Ponte_38" localSheetId="1">[9]!Ponte_38</definedName>
    <definedName name="Ponte_38">[9]!Ponte_38</definedName>
    <definedName name="Ponte_39" localSheetId="2">[9]!Ponte_39</definedName>
    <definedName name="Ponte_39" localSheetId="1">[9]!Ponte_39</definedName>
    <definedName name="Ponte_39">[9]!Ponte_39</definedName>
    <definedName name="Ponte_4" localSheetId="8">'Mapa+Binômio'!_3S0830102_1</definedName>
    <definedName name="Ponte_4" localSheetId="2">[9]!Ponte_4</definedName>
    <definedName name="Ponte_4" localSheetId="1">[9]!Ponte_4</definedName>
    <definedName name="Ponte_4">[9]!Ponte_4</definedName>
    <definedName name="Ponte_40" localSheetId="8">'Mapa+Binômio'!_3S0830102_1</definedName>
    <definedName name="Ponte_40" localSheetId="2">[9]!Ponte_40</definedName>
    <definedName name="Ponte_40" localSheetId="1">[9]!Ponte_40</definedName>
    <definedName name="Ponte_40">[9]!Ponte_40</definedName>
    <definedName name="Ponte_41" localSheetId="2">[9]!Ponte_41</definedName>
    <definedName name="Ponte_41" localSheetId="1">[9]!Ponte_41</definedName>
    <definedName name="Ponte_41">[9]!Ponte_41</definedName>
    <definedName name="Ponte_42" localSheetId="2">[9]!Ponte_42</definedName>
    <definedName name="Ponte_42" localSheetId="1">[9]!Ponte_42</definedName>
    <definedName name="Ponte_42">[9]!Ponte_42</definedName>
    <definedName name="Ponte_43" localSheetId="2">[9]!Ponte_43</definedName>
    <definedName name="Ponte_43" localSheetId="1">[9]!Ponte_43</definedName>
    <definedName name="Ponte_43">[9]!Ponte_43</definedName>
    <definedName name="Ponte_44" localSheetId="2">[9]!Ponte_44</definedName>
    <definedName name="Ponte_44" localSheetId="1">[9]!Ponte_44</definedName>
    <definedName name="Ponte_44">[9]!Ponte_44</definedName>
    <definedName name="Ponte_45" localSheetId="2">[9]!Ponte_45</definedName>
    <definedName name="Ponte_45" localSheetId="1">[9]!Ponte_45</definedName>
    <definedName name="Ponte_45">[9]!Ponte_45</definedName>
    <definedName name="Ponte_46" localSheetId="8">'Mapa+Binômio'!_3S0830103_1</definedName>
    <definedName name="Ponte_46" localSheetId="2">[9]!Ponte_46</definedName>
    <definedName name="Ponte_46" localSheetId="1">[9]!Ponte_46</definedName>
    <definedName name="Ponte_46">[9]!Ponte_46</definedName>
    <definedName name="Ponte_47" localSheetId="2">[9]!Ponte_47</definedName>
    <definedName name="Ponte_47" localSheetId="1">[9]!Ponte_47</definedName>
    <definedName name="Ponte_47">[9]!Ponte_47</definedName>
    <definedName name="Ponte_48" localSheetId="2">[9]!Ponte_48</definedName>
    <definedName name="Ponte_48" localSheetId="1">[9]!Ponte_48</definedName>
    <definedName name="Ponte_48">[9]!Ponte_48</definedName>
    <definedName name="Ponte_51" localSheetId="2">[9]!Ponte_51</definedName>
    <definedName name="Ponte_51" localSheetId="1">[9]!Ponte_51</definedName>
    <definedName name="Ponte_51">[9]!Ponte_51</definedName>
    <definedName name="Ponte_52" localSheetId="8">'Mapa+Binômio'!_3S0830103_1</definedName>
    <definedName name="Ponte_52" localSheetId="2">[9]!Ponte_52</definedName>
    <definedName name="Ponte_52" localSheetId="1">[9]!Ponte_52</definedName>
    <definedName name="Ponte_52">[9]!Ponte_52</definedName>
    <definedName name="Ponte_53" localSheetId="8">'Mapa+Binômio'!_3S0830103_1</definedName>
    <definedName name="Ponte_53" localSheetId="2">[9]!Ponte_53</definedName>
    <definedName name="Ponte_53" localSheetId="1">[9]!Ponte_53</definedName>
    <definedName name="Ponte_53">[9]!Ponte_53</definedName>
    <definedName name="Ponte_55" localSheetId="2">[9]!Ponte_55</definedName>
    <definedName name="Ponte_55" localSheetId="1">[9]!Ponte_55</definedName>
    <definedName name="Ponte_55">[9]!Ponte_55</definedName>
    <definedName name="Ponte_58" localSheetId="2">[9]!Ponte_58</definedName>
    <definedName name="Ponte_58" localSheetId="1">[9]!Ponte_58</definedName>
    <definedName name="Ponte_58">[9]!Ponte_58</definedName>
    <definedName name="Ponte_59" localSheetId="2">[9]!Ponte_59</definedName>
    <definedName name="Ponte_59" localSheetId="1">[9]!Ponte_59</definedName>
    <definedName name="Ponte_59">[9]!Ponte_59</definedName>
    <definedName name="Ponte_60" localSheetId="2">[9]!Ponte_60</definedName>
    <definedName name="Ponte_60" localSheetId="1">[9]!Ponte_60</definedName>
    <definedName name="Ponte_60">[9]!Ponte_60</definedName>
    <definedName name="Ponte_61" localSheetId="2">[9]!Ponte_61</definedName>
    <definedName name="Ponte_61" localSheetId="1">[9]!Ponte_61</definedName>
    <definedName name="Ponte_61">[9]!Ponte_61</definedName>
    <definedName name="Ponte_62" localSheetId="2">[9]!Ponte_62</definedName>
    <definedName name="Ponte_62" localSheetId="1">[9]!Ponte_62</definedName>
    <definedName name="Ponte_62">[9]!Ponte_62</definedName>
    <definedName name="Ponte_63" localSheetId="8">'Mapa+Binômio'!_3S0830201_1</definedName>
    <definedName name="Ponte_63" localSheetId="2">[9]!Ponte_63</definedName>
    <definedName name="Ponte_63" localSheetId="1">[9]!Ponte_63</definedName>
    <definedName name="Ponte_63">[9]!Ponte_63</definedName>
    <definedName name="Ponte_64" localSheetId="2">[9]!Ponte_64</definedName>
    <definedName name="Ponte_64" localSheetId="1">[9]!Ponte_64</definedName>
    <definedName name="Ponte_64">[9]!Ponte_64</definedName>
    <definedName name="Ponte_65" localSheetId="2">[9]!Ponte_65</definedName>
    <definedName name="Ponte_65" localSheetId="1">[9]!Ponte_65</definedName>
    <definedName name="Ponte_65">[9]!Ponte_65</definedName>
    <definedName name="Ponte_66" localSheetId="2">[9]!Ponte_66</definedName>
    <definedName name="Ponte_66" localSheetId="1">[9]!Ponte_66</definedName>
    <definedName name="Ponte_66">[9]!Ponte_66</definedName>
    <definedName name="Ponte_67" localSheetId="2">[9]!Ponte_67</definedName>
    <definedName name="Ponte_67" localSheetId="1">[9]!Ponte_67</definedName>
    <definedName name="Ponte_67">[9]!Ponte_67</definedName>
    <definedName name="Ponte_68" localSheetId="8">'Mapa+Binômio'!_3S0830202_1</definedName>
    <definedName name="Ponte_68" localSheetId="2">[9]!Ponte_68</definedName>
    <definedName name="Ponte_68" localSheetId="1">[9]!Ponte_68</definedName>
    <definedName name="Ponte_68">[9]!Ponte_68</definedName>
    <definedName name="Ponte_69" localSheetId="2">[9]!Ponte_69</definedName>
    <definedName name="Ponte_69" localSheetId="1">[9]!Ponte_69</definedName>
    <definedName name="Ponte_69">[9]!Ponte_69</definedName>
    <definedName name="Ponte_70" localSheetId="8">_3S0830203</definedName>
    <definedName name="Ponte_70" localSheetId="2">[9]!Ponte_70</definedName>
    <definedName name="Ponte_70" localSheetId="1">[9]!Ponte_70</definedName>
    <definedName name="Ponte_70">[9]!Ponte_70</definedName>
    <definedName name="Ponte_71" localSheetId="8">'Mapa+Binômio'!_3S0830203_1</definedName>
    <definedName name="Ponte_71" localSheetId="2">[9]!Ponte_71</definedName>
    <definedName name="Ponte_71" localSheetId="1">[9]!Ponte_71</definedName>
    <definedName name="Ponte_71">[9]!Ponte_71</definedName>
    <definedName name="Ponte_72" localSheetId="8">'Mapa+Binômio'!_3S0830203_1</definedName>
    <definedName name="Ponte_72" localSheetId="2">[9]!Ponte_72</definedName>
    <definedName name="Ponte_72" localSheetId="1">[9]!Ponte_72</definedName>
    <definedName name="Ponte_72">[9]!Ponte_72</definedName>
    <definedName name="Ponte_8" localSheetId="2">[9]!Ponte_8</definedName>
    <definedName name="Ponte_8" localSheetId="1">[9]!Ponte_8</definedName>
    <definedName name="Ponte_8">[9]!Ponte_8</definedName>
    <definedName name="PONTEMADEIRA">#REF!</definedName>
    <definedName name="ponto">#N/A</definedName>
    <definedName name="popopopo" localSheetId="8" hidden="1">{#N/A,#N/A,FALSE,"MO (2)"}</definedName>
    <definedName name="popopopo" hidden="1">{#N/A,#N/A,FALSE,"MO (2)"}</definedName>
    <definedName name="Popular" localSheetId="1">{#N/A,#N/A,FALSE,"Cronograma";#N/A,#N/A,FALSE,"Cronogr. 2"}</definedName>
    <definedName name="Popular">{#N/A,#N/A,FALSE,"Cronograma";#N/A,#N/A,FALSE,"Cronogr. 2"}</definedName>
    <definedName name="PORRA">#REF!</definedName>
    <definedName name="portugal" localSheetId="2">#REF!</definedName>
    <definedName name="portugal" localSheetId="1">#REF!</definedName>
    <definedName name="portugal">#REF!</definedName>
    <definedName name="Posição" localSheetId="12" hidden="1">#REF!</definedName>
    <definedName name="Posição" localSheetId="6" hidden="1">#REF!</definedName>
    <definedName name="Posição" localSheetId="8" hidden="1">#REF!</definedName>
    <definedName name="Posição" localSheetId="5" hidden="1">#REF!</definedName>
    <definedName name="Posição" localSheetId="2">#REF!</definedName>
    <definedName name="Posição" localSheetId="1">#REF!</definedName>
    <definedName name="Posição">#REF!</definedName>
    <definedName name="POSTO" localSheetId="2">[9]!POSTO</definedName>
    <definedName name="POSTO" localSheetId="1">[9]!POSTO</definedName>
    <definedName name="POSTO">[9]!POSTO</definedName>
    <definedName name="POSTO1" localSheetId="2">P.O.!Plan1</definedName>
    <definedName name="POSTO1" localSheetId="1">RESUMO!Plan1</definedName>
    <definedName name="POSTO1">Plan1</definedName>
    <definedName name="potencia" localSheetId="8">#REF!</definedName>
    <definedName name="Potencia" localSheetId="2">#REF!</definedName>
    <definedName name="Potencia" localSheetId="1">#REF!</definedName>
    <definedName name="Potencia">#REF!</definedName>
    <definedName name="pp" hidden="1">#REF!</definedName>
    <definedName name="PPAG" localSheetId="8">#REF!</definedName>
    <definedName name="PPAG">#REF!</definedName>
    <definedName name="PPCOFINS" localSheetId="8">#REF!</definedName>
    <definedName name="PPCOFINS">#REF!</definedName>
    <definedName name="PPEDRAM">#REF!</definedName>
    <definedName name="PPEDREIRO">#N/A</definedName>
    <definedName name="PPEDREIRO_1" localSheetId="8">#REF!</definedName>
    <definedName name="PPEDREIRO_1">#REF!</definedName>
    <definedName name="PPEN" localSheetId="2">#REF!</definedName>
    <definedName name="PPEN" localSheetId="1">#REF!</definedName>
    <definedName name="PPEN">#REF!</definedName>
    <definedName name="PPFRE" localSheetId="8">#REF!</definedName>
    <definedName name="PPFRE">#REF!</definedName>
    <definedName name="PPICMS" localSheetId="8">#REF!</definedName>
    <definedName name="PPICMS">#REF!</definedName>
    <definedName name="PPINTOR">#N/A</definedName>
    <definedName name="PPINTOR_1" localSheetId="8">#REF!</definedName>
    <definedName name="PPINTOR_1">#REF!</definedName>
    <definedName name="PPIPI" localSheetId="8">#REF!</definedName>
    <definedName name="PPIPI">#REF!</definedName>
    <definedName name="PPL" localSheetId="2">#REF!</definedName>
    <definedName name="PPL" localSheetId="1">#REF!</definedName>
    <definedName name="PPL">#REF!</definedName>
    <definedName name="PPLA" localSheetId="2">#REF!</definedName>
    <definedName name="PPLA" localSheetId="1">#REF!</definedName>
    <definedName name="PPLA">#REF!</definedName>
    <definedName name="PPLT" localSheetId="2">#REF!</definedName>
    <definedName name="PPLT" localSheetId="1">#REF!</definedName>
    <definedName name="PPLT">#REF!</definedName>
    <definedName name="PPP" localSheetId="2">#REF!</definedName>
    <definedName name="PPP" localSheetId="1">#REF!</definedName>
    <definedName name="PPP">#REF!</definedName>
    <definedName name="PPPIS" localSheetId="8">#REF!</definedName>
    <definedName name="PPPIS">#REF!</definedName>
    <definedName name="pppp"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REP" localSheetId="8">#REF!</definedName>
    <definedName name="PPREP">#REF!</definedName>
    <definedName name="PPSAL" localSheetId="8">#REF!</definedName>
    <definedName name="PPSAL">#REF!</definedName>
    <definedName name="PQP." localSheetId="8">#REF!</definedName>
    <definedName name="PQP.">#REF!</definedName>
    <definedName name="Pr">#REF!</definedName>
    <definedName name="PRA" localSheetId="8">#REF!</definedName>
    <definedName name="PRA" localSheetId="2">#REF!</definedName>
    <definedName name="PRA" localSheetId="1">#REF!</definedName>
    <definedName name="PRA">#REF!</definedName>
    <definedName name="Prazo" localSheetId="2">#REF!</definedName>
    <definedName name="Prazo" localSheetId="1">#REF!</definedName>
    <definedName name="Prazo">#REF!</definedName>
    <definedName name="Prazo_de_Execucao">#REF!</definedName>
    <definedName name="PRAZO_EDITAL">#REF!</definedName>
    <definedName name="PRAZO_ORC">#REF!</definedName>
    <definedName name="PRBQ" localSheetId="2">#REF!</definedName>
    <definedName name="PRBQ" localSheetId="1">#REF!</definedName>
    <definedName name="PRBQ">#REF!</definedName>
    <definedName name="PRCB" localSheetId="8">#REF!</definedName>
    <definedName name="PRCB" localSheetId="2">#REF!</definedName>
    <definedName name="PRCB" localSheetId="1">#REF!</definedName>
    <definedName name="PRCB">#REF!</definedName>
    <definedName name="PRCC" localSheetId="2">#REF!</definedName>
    <definedName name="PRCC" localSheetId="1">#REF!</definedName>
    <definedName name="PRCC">#REF!</definedName>
    <definedName name="PRCCL" localSheetId="8">#REF!</definedName>
    <definedName name="PRCCL" localSheetId="2">#REF!</definedName>
    <definedName name="PRCCL" localSheetId="1">#REF!</definedName>
    <definedName name="PRCCL">#REF!</definedName>
    <definedName name="Prd">#N/A</definedName>
    <definedName name="PrdAux">#N/A</definedName>
    <definedName name="PRDM" localSheetId="8">#REF!</definedName>
    <definedName name="PRDM" localSheetId="2">#REF!</definedName>
    <definedName name="PRDM" localSheetId="1">#REF!</definedName>
    <definedName name="PRDM">#REF!</definedName>
    <definedName name="PRE" localSheetId="8">#REF!</definedName>
    <definedName name="Pre">#REF!</definedName>
    <definedName name="pre.marc">#REF!</definedName>
    <definedName name="PREC" localSheetId="8">#REF!</definedName>
    <definedName name="PREC">#REF!</definedName>
    <definedName name="PREC_1" localSheetId="8">#REF!</definedName>
    <definedName name="PREC_1">#REF!</definedName>
    <definedName name="PRECO">#REF!</definedName>
    <definedName name="Preço_Improd." localSheetId="8">#REF!</definedName>
    <definedName name="Preço_Improd." localSheetId="2">#REF!</definedName>
    <definedName name="Preço_Improd." localSheetId="1">#REF!</definedName>
    <definedName name="Preço_Improd.">#REF!</definedName>
    <definedName name="Preço_parcial" localSheetId="8">#REF!</definedName>
    <definedName name="Preço_parcial">#REF!</definedName>
    <definedName name="Preço_parcial_15" localSheetId="8">#REF!</definedName>
    <definedName name="Preço_parcial_15">#REF!</definedName>
    <definedName name="Preço_prod." localSheetId="8">#REF!</definedName>
    <definedName name="Preço_prod." localSheetId="2">#REF!</definedName>
    <definedName name="Preço_prod." localSheetId="1">#REF!</definedName>
    <definedName name="Preço_prod.">#REF!</definedName>
    <definedName name="PREÇO_PROPOSTA">#REF!</definedName>
    <definedName name="PREÇO_UNIT_serviço" localSheetId="8">OFFSET(#REF!,0,0,COUNTA(#REF!),1)</definedName>
    <definedName name="PREÇO_UNIT_serviço">OFFSET(#REF!,0,0,COUNTA(#REF!),1)</definedName>
    <definedName name="preco1" localSheetId="8">#REF!</definedName>
    <definedName name="preco1" localSheetId="2">#REF!</definedName>
    <definedName name="preco1" localSheetId="1">#REF!</definedName>
    <definedName name="preco1">#REF!</definedName>
    <definedName name="preços" localSheetId="8">#REF!</definedName>
    <definedName name="PREÇOS" localSheetId="2">#REF!</definedName>
    <definedName name="PREÇOS" localSheetId="1">#REF!</definedName>
    <definedName name="PREÇOS">#REF!</definedName>
    <definedName name="PREÇOS_10" localSheetId="8">#REF!</definedName>
    <definedName name="PREÇOS_10" localSheetId="2">#REF!</definedName>
    <definedName name="PREÇOS_10" localSheetId="1">#REF!</definedName>
    <definedName name="PREÇOS_10">#REF!</definedName>
    <definedName name="PREÇOS_10_16">#REF!</definedName>
    <definedName name="PREÇOS_16">#REF!</definedName>
    <definedName name="PREÇOS_17" localSheetId="8">#REF!</definedName>
    <definedName name="PREÇOS_17" localSheetId="2">#REF!</definedName>
    <definedName name="PREÇOS_17" localSheetId="1">#REF!</definedName>
    <definedName name="PREÇOS_17">#REF!</definedName>
    <definedName name="PREÇOS_17_16">#REF!</definedName>
    <definedName name="Preços_2anosarrumada" localSheetId="2">#REF!</definedName>
    <definedName name="Preços_2anosarrumada" localSheetId="1">#REF!</definedName>
    <definedName name="Preços_2anosarrumada">#REF!</definedName>
    <definedName name="PREÇOS_6" localSheetId="8">#REF!</definedName>
    <definedName name="PREÇOS_6" localSheetId="2">#REF!</definedName>
    <definedName name="PREÇOS_6" localSheetId="1">#REF!</definedName>
    <definedName name="PREÇOS_6">#REF!</definedName>
    <definedName name="PREÇOS_6_16">#REF!</definedName>
    <definedName name="PREÇOS_7" localSheetId="8">#REF!</definedName>
    <definedName name="PREÇOS_7" localSheetId="2">#REF!</definedName>
    <definedName name="PREÇOS_7" localSheetId="1">#REF!</definedName>
    <definedName name="PREÇOS_7">#REF!</definedName>
    <definedName name="PREÇOS_7_16">#REF!</definedName>
    <definedName name="PREÇOS_8" localSheetId="8">#REF!</definedName>
    <definedName name="PREÇOS_8" localSheetId="2">#REF!</definedName>
    <definedName name="PREÇOS_8" localSheetId="1">#REF!</definedName>
    <definedName name="PREÇOS_8">#REF!</definedName>
    <definedName name="PREÇOS_8_16">#REF!</definedName>
    <definedName name="PREÇOS_9" localSheetId="8">#REF!</definedName>
    <definedName name="PREÇOS_9" localSheetId="2">#REF!</definedName>
    <definedName name="PREÇOS_9" localSheetId="1">#REF!</definedName>
    <definedName name="PREÇOS_9">#REF!</definedName>
    <definedName name="PREÇOS_9_16">#REF!</definedName>
    <definedName name="PREÇOSOBRAS">#REF!</definedName>
    <definedName name="PreçoUnit_3ªF" localSheetId="8">OFFSET(#REF!,MATCH("3ª FAIXA",#REF!,0),0,MATCH("ACOSTAMENTO",#REF!,0)-MATCH("3ª FAIXA",#REF!,0),1)</definedName>
    <definedName name="PreçoUnit_3ªF">OFFSET(#REF!,MATCH("3ª FAIXA",#REF!,0),0,MATCH("ACOSTAMENTO",#REF!,0)-MATCH("3ª FAIXA",#REF!,0),1)</definedName>
    <definedName name="PreçoUnit_Acost" localSheetId="8">OFFSET(#REF!,MATCH("ACOSTAMENTO",#REF!,0),0,MATCH("DRENAGEM SUPERFICIAL",#REF!,0)-MATCH("ACOSTAMENTO",#REF!,0),1)</definedName>
    <definedName name="PreçoUnit_Acost">OFFSET(#REF!,MATCH("ACOSTAMENTO",#REF!,0),0,MATCH("DRENAGEM SUPERFICIAL",#REF!,0)-MATCH("ACOSTAMENTO",#REF!,0),1)</definedName>
    <definedName name="PreçoUnit_Pista" localSheetId="8">OFFSET(#REF!,MATCH("PISTA ROLAMENTO",#REF!,0),0,MATCH("3ª FAIXA",#REF!,0)-MATCH("PISTA ROLAMENTO",#REF!,0),1)</definedName>
    <definedName name="PreçoUnit_Pista">OFFSET(#REF!,MATCH("PISTA ROLAMENTO",#REF!,0),0,MATCH("3ª FAIXA",#REF!,0)-MATCH("PISTA ROLAMENTO",#REF!,0),1)</definedName>
    <definedName name="PRECP" localSheetId="2">#REF!</definedName>
    <definedName name="PRECP" localSheetId="1">#REF!</definedName>
    <definedName name="PRECP">#REF!</definedName>
    <definedName name="PRECREV" localSheetId="8">#REF!</definedName>
    <definedName name="PRECREV" localSheetId="2">#REF!</definedName>
    <definedName name="PRECREV" localSheetId="1">#REF!</definedName>
    <definedName name="PRECREV">#REF!</definedName>
    <definedName name="pref">#REF!</definedName>
    <definedName name="prego">#REF!</definedName>
    <definedName name="PREGO_1_X_16">#REF!</definedName>
    <definedName name="PREGO_2_12_X_12">#REF!</definedName>
    <definedName name="PREGO_2_12X10">#REF!</definedName>
    <definedName name="PREGO_2X11">#REF!</definedName>
    <definedName name="PREGO_2X12">#REF!</definedName>
    <definedName name="Premissas" hidden="1">{"summary1",#N/A,TRUE,"Comps";"summary2",#N/A,TRUE,"Comps";"summary3",#N/A,TRUE,"Comps"}</definedName>
    <definedName name="PREMN" localSheetId="8">#REF!</definedName>
    <definedName name="PREMN" localSheetId="2">#REF!</definedName>
    <definedName name="PREMN" localSheetId="1">#REF!</definedName>
    <definedName name="PREMN">#REF!</definedName>
    <definedName name="PREMOÇÃOPS">#REF!</definedName>
    <definedName name="PRETRO">#REF!</definedName>
    <definedName name="prg">#REF!</definedName>
    <definedName name="PRGC" localSheetId="2">#REF!</definedName>
    <definedName name="PRGC" localSheetId="1">#REF!</definedName>
    <definedName name="PRGC">#REF!</definedName>
    <definedName name="primeira" localSheetId="2">#REF!</definedName>
    <definedName name="primeira" localSheetId="1">#REF!</definedName>
    <definedName name="primeira">#REF!</definedName>
    <definedName name="primeira_1">#REF!</definedName>
    <definedName name="primeira_3" localSheetId="2">#REF!</definedName>
    <definedName name="primeira_3" localSheetId="1">#REF!</definedName>
    <definedName name="primeira_3">#REF!</definedName>
    <definedName name="primeira_4" localSheetId="2">#REF!</definedName>
    <definedName name="primeira_4" localSheetId="1">#REF!</definedName>
    <definedName name="primeira_4">#REF!</definedName>
    <definedName name="primeira_5" localSheetId="2">#REF!</definedName>
    <definedName name="primeira_5" localSheetId="1">#REF!</definedName>
    <definedName name="primeira_5">#REF!</definedName>
    <definedName name="primeiraa" localSheetId="2">#REF!</definedName>
    <definedName name="primeiraa" localSheetId="1">#REF!</definedName>
    <definedName name="primeiraa">#REF!</definedName>
    <definedName name="PrimeiraCamadaFinal">#REF!</definedName>
    <definedName name="PRINC." localSheetId="2">#REF!</definedName>
    <definedName name="PRINC." localSheetId="1">#REF!</definedName>
    <definedName name="PRINC.">#REF!</definedName>
    <definedName name="Print" localSheetId="8">#REF!</definedName>
    <definedName name="Print">#REF!</definedName>
    <definedName name="Print_1">#REF!</definedName>
    <definedName name="Print_10">#REF!</definedName>
    <definedName name="Print_12">#REF!</definedName>
    <definedName name="Print_2">#REF!</definedName>
    <definedName name="Print_25" localSheetId="8">#REF!</definedName>
    <definedName name="Print_25">#REF!</definedName>
    <definedName name="Print_3">#REF!</definedName>
    <definedName name="Print_4">#REF!</definedName>
    <definedName name="Print_5">#REF!</definedName>
    <definedName name="Print_6">#REF!</definedName>
    <definedName name="Print_7">#REF!</definedName>
    <definedName name="Print_9">#REF!</definedName>
    <definedName name="Print_Area">#REF!</definedName>
    <definedName name="Print_Area_1_1">#REF!</definedName>
    <definedName name="Print_Area_MI" localSheetId="8">#REF!</definedName>
    <definedName name="Print_Area_MI" localSheetId="2">NA()</definedName>
    <definedName name="Print_Area_MI" localSheetId="1">NA()</definedName>
    <definedName name="Print_Area_MI">#REF!</definedName>
    <definedName name="Print_Area_MI_1" localSheetId="8">#REF!</definedName>
    <definedName name="Print_Area_MI_1">#REF!</definedName>
    <definedName name="Print_Area_MI_1_1">#REF!</definedName>
    <definedName name="Print_Area_MI_1_10">#REF!</definedName>
    <definedName name="Print_Area_MI_1_12">#REF!</definedName>
    <definedName name="Print_Area_MI_1_9">#REF!</definedName>
    <definedName name="Print_Area_MI_10">#REF!</definedName>
    <definedName name="Print_Area_MI_11">"$#REF!.$A$8:$G$165"</definedName>
    <definedName name="Print_Area_MI_12">#REF!</definedName>
    <definedName name="Print_Area_MI_13">#REF!</definedName>
    <definedName name="Print_Area_MI_14">#REF!</definedName>
    <definedName name="Print_Area_MI_15" localSheetId="8">#REF!</definedName>
    <definedName name="Print_Area_MI_15">#REF!</definedName>
    <definedName name="Print_Area_MI_16">#REF!</definedName>
    <definedName name="Print_Area_MI_19" localSheetId="8">#REF!</definedName>
    <definedName name="Print_Area_MI_19" localSheetId="2">#REF!</definedName>
    <definedName name="Print_Area_MI_19" localSheetId="1">#REF!</definedName>
    <definedName name="Print_Area_MI_19">#REF!</definedName>
    <definedName name="Print_Area_MI_19_16">#REF!</definedName>
    <definedName name="Print_Area_MI_2" localSheetId="8">#REF!</definedName>
    <definedName name="Print_Area_MI_2">NA()</definedName>
    <definedName name="Print_Area_MI_21" localSheetId="8">#REF!</definedName>
    <definedName name="Print_Area_MI_21" localSheetId="2">#REF!</definedName>
    <definedName name="Print_Area_MI_21" localSheetId="1">#REF!</definedName>
    <definedName name="Print_Area_MI_21">#REF!</definedName>
    <definedName name="Print_Area_MI_21_16">#REF!</definedName>
    <definedName name="Print_Area_MI_21_19" localSheetId="8">#REF!</definedName>
    <definedName name="Print_Area_MI_21_19" localSheetId="2">#REF!</definedName>
    <definedName name="Print_Area_MI_21_19" localSheetId="1">#REF!</definedName>
    <definedName name="Print_Area_MI_21_19">#REF!</definedName>
    <definedName name="Print_Area_MI_21_19_16">#REF!</definedName>
    <definedName name="Print_Area_MI_25" localSheetId="8">#REF!</definedName>
    <definedName name="Print_Area_MI_25">#REF!</definedName>
    <definedName name="Print_Area_MI_3" localSheetId="8">#REF!</definedName>
    <definedName name="Print_Area_MI_3">#REF!</definedName>
    <definedName name="Print_Area_MI_3_1">#REF!</definedName>
    <definedName name="Print_Area_MI_3_10">#REF!</definedName>
    <definedName name="Print_Area_MI_3_12">#REF!</definedName>
    <definedName name="Print_Area_MI_3_9">#REF!</definedName>
    <definedName name="Print_Area_MI_4" localSheetId="8">#REF!</definedName>
    <definedName name="Print_Area_MI_4" localSheetId="2">#REF!</definedName>
    <definedName name="Print_Area_MI_4" localSheetId="1">#REF!</definedName>
    <definedName name="Print_Area_MI_4">#REF!</definedName>
    <definedName name="Print_Area_MI_5" localSheetId="8">#REF!</definedName>
    <definedName name="Print_Area_MI_5">#REF!</definedName>
    <definedName name="Print_Area_MI_6">#REF!</definedName>
    <definedName name="Print_Area_MI_7">#REF!</definedName>
    <definedName name="Print_Area_MI_9">#REF!</definedName>
    <definedName name="Print_Area_MII" localSheetId="2">#REF!</definedName>
    <definedName name="Print_Area_MII" localSheetId="1">#REF!</definedName>
    <definedName name="Print_Area_MII">#REF!</definedName>
    <definedName name="Print_Titles">#N/A</definedName>
    <definedName name="PRINT_TITLES_MI" localSheetId="8">#REF!</definedName>
    <definedName name="Print_Titles_MI" localSheetId="2">NA()</definedName>
    <definedName name="Print_Titles_MI" localSheetId="1">NA()</definedName>
    <definedName name="PRINT_TITLES_MI">#REF!</definedName>
    <definedName name="PRINT_TITLES_MI_1" localSheetId="8">#REF!</definedName>
    <definedName name="PRINT_TITLES_MI_1">#REF!</definedName>
    <definedName name="PRINT_TITLES_MI_10">#REF!</definedName>
    <definedName name="PRINT_TITLES_MI_11">"$#REF!.$A$1:$IV$7"</definedName>
    <definedName name="PRINT_TITLES_MI_12">#REF!</definedName>
    <definedName name="PRINT_TITLES_MI_13">#REF!</definedName>
    <definedName name="PRINT_TITLES_MI_14">#REF!</definedName>
    <definedName name="PRINT_TITLES_MI_15" localSheetId="8">#REF!</definedName>
    <definedName name="PRINT_TITLES_MI_15">#REF!</definedName>
    <definedName name="PRINT_TITLES_MI_16">#REF!</definedName>
    <definedName name="PRINT_TITLES_MI_19" localSheetId="8">#REF!</definedName>
    <definedName name="PRINT_TITLES_MI_19" localSheetId="2">#REF!</definedName>
    <definedName name="PRINT_TITLES_MI_19" localSheetId="1">#REF!</definedName>
    <definedName name="PRINT_TITLES_MI_19">#REF!</definedName>
    <definedName name="PRINT_TITLES_MI_19_16">#REF!</definedName>
    <definedName name="PRINT_TITLES_MI_2">NA()</definedName>
    <definedName name="PRINT_TITLES_MI_3" localSheetId="8">#REF!</definedName>
    <definedName name="PRINT_TITLES_MI_3">#REF!</definedName>
    <definedName name="PRINT_TITLES_MI_3_1">#REF!</definedName>
    <definedName name="PRINT_TITLES_MI_3_10">#REF!</definedName>
    <definedName name="PRINT_TITLES_MI_3_12">#REF!</definedName>
    <definedName name="PRINT_TITLES_MI_3_9">#REF!</definedName>
    <definedName name="PRINT_TITLES_MI_4" localSheetId="8">#REF!</definedName>
    <definedName name="PRINT_TITLES_MI_4" localSheetId="2">#REF!</definedName>
    <definedName name="PRINT_TITLES_MI_4" localSheetId="1">#REF!</definedName>
    <definedName name="PRINT_TITLES_MI_4">#REF!</definedName>
    <definedName name="PRINT_TITLES_MI_5" localSheetId="8">#REF!</definedName>
    <definedName name="PRINT_TITLES_MI_5">#REF!</definedName>
    <definedName name="PRINT_TITLES_MI_9">#REF!</definedName>
    <definedName name="PRINT_TITLES_MII" localSheetId="2">#REF!</definedName>
    <definedName name="PRINT_TITLES_MII" localSheetId="1">#REF!</definedName>
    <definedName name="PRINT_TITLES_MII">#REF!</definedName>
    <definedName name="PRL.1C">#REF!</definedName>
    <definedName name="PRM">#REF!</definedName>
    <definedName name="PRM.1C">#REF!</definedName>
    <definedName name="PRM1C" localSheetId="2">#REF!</definedName>
    <definedName name="PRM1C" localSheetId="1">#REF!</definedName>
    <definedName name="PRM1C">#REF!</definedName>
    <definedName name="PRMAT">#REF!</definedName>
    <definedName name="PRMCC">"'file:///D:/Meus documentos/ANASTÁCIO/SERCEL/BR262990800.xls'#$SERVIÇOS.$#REF!$#REF!"</definedName>
    <definedName name="PRMEC">#REF!</definedName>
    <definedName name="PRMECAT">#REF!</definedName>
    <definedName name="PRMFD">#REF!</definedName>
    <definedName name="PRMN" localSheetId="8">#REF!</definedName>
    <definedName name="PRMN" localSheetId="2">#REF!</definedName>
    <definedName name="PRMN" localSheetId="1">#REF!</definedName>
    <definedName name="PRMN">#REF!</definedName>
    <definedName name="PRMSH">#REF!</definedName>
    <definedName name="proc">#REF!</definedName>
    <definedName name="PROD_1" localSheetId="12" hidden="1">{#N/A,#N/A,TRUE,"Serviços"}</definedName>
    <definedName name="PROD_1" localSheetId="6" hidden="1">{#N/A,#N/A,TRUE,"Serviços"}</definedName>
    <definedName name="PROD_1" localSheetId="8" hidden="1">{#N/A,#N/A,TRUE,"Serviços"}</definedName>
    <definedName name="PROD_1" localSheetId="5" hidden="1">{#N/A,#N/A,TRUE,"Serviços"}</definedName>
    <definedName name="PROD_1" localSheetId="2">{#N/A,#N/A,TRUE,"Serviços"}</definedName>
    <definedName name="PROD_1" localSheetId="1">{#N/A,#N/A,TRUE,"Serviços"}</definedName>
    <definedName name="PROD_1">{#N/A,#N/A,TRUE,"Serviços"}</definedName>
    <definedName name="PROD_11" localSheetId="12" hidden="1">{#N/A,#N/A,TRUE,"Serviços"}</definedName>
    <definedName name="PROD_11" localSheetId="6" hidden="1">{#N/A,#N/A,TRUE,"Serviços"}</definedName>
    <definedName name="PROD_11" localSheetId="8" hidden="1">{#N/A,#N/A,TRUE,"Serviços"}</definedName>
    <definedName name="PROD_11" localSheetId="5" hidden="1">{#N/A,#N/A,TRUE,"Serviços"}</definedName>
    <definedName name="PROD_11" localSheetId="2">{#N/A,#N/A,TRUE,"Serviços"}</definedName>
    <definedName name="PROD_11" localSheetId="1">{#N/A,#N/A,TRUE,"Serviços"}</definedName>
    <definedName name="PROD_11">{#N/A,#N/A,TRUE,"Serviços"}</definedName>
    <definedName name="ProdAnexo" localSheetId="2">#REF!</definedName>
    <definedName name="ProdAnexo" localSheetId="1">#REF!</definedName>
    <definedName name="ProdAnexo">#REF!</definedName>
    <definedName name="ProdNome" localSheetId="2">#REF!</definedName>
    <definedName name="ProdNome" localSheetId="1">#REF!</definedName>
    <definedName name="ProdNome">#REF!</definedName>
    <definedName name="produção" localSheetId="8">#REF!</definedName>
    <definedName name="produção" localSheetId="2">#REF!</definedName>
    <definedName name="produção" localSheetId="1">#REF!</definedName>
    <definedName name="produção">#REF!</definedName>
    <definedName name="PRODUÇÃO.JAN" localSheetId="2">P.O.!Plan1</definedName>
    <definedName name="PRODUÇÃO.JAN" localSheetId="1">RESUMO!Plan1</definedName>
    <definedName name="PRODUÇÃO.JAN">Plan1</definedName>
    <definedName name="PRODUÇÃO.JAN_10" localSheetId="2">P.O.!Plan1</definedName>
    <definedName name="PRODUÇÃO.JAN_10" localSheetId="1">RESUMO!Plan1</definedName>
    <definedName name="PRODUÇÃO.JAN_10">Plan1</definedName>
    <definedName name="PRODUÇÃO.JAN_11" localSheetId="2">P.O.!Plan1</definedName>
    <definedName name="PRODUÇÃO.JAN_11" localSheetId="1">RESUMO!Plan1</definedName>
    <definedName name="PRODUÇÃO.JAN_11">Plan1</definedName>
    <definedName name="PRODUÇÃO.JAN_12" localSheetId="2">P.O.!Plan1</definedName>
    <definedName name="PRODUÇÃO.JAN_12" localSheetId="1">RESUMO!Plan1</definedName>
    <definedName name="PRODUÇÃO.JAN_12">Plan1</definedName>
    <definedName name="PRODUÇÃO.JAN_13" localSheetId="2">P.O.!Plan1</definedName>
    <definedName name="PRODUÇÃO.JAN_13" localSheetId="1">RESUMO!Plan1</definedName>
    <definedName name="PRODUÇÃO.JAN_13">Plan1</definedName>
    <definedName name="PRODUÇÃO.JAN_14" localSheetId="2">P.O.!Plan1</definedName>
    <definedName name="PRODUÇÃO.JAN_14" localSheetId="1">RESUMO!Plan1</definedName>
    <definedName name="PRODUÇÃO.JAN_14">Plan1</definedName>
    <definedName name="PRODUÇÃO.JAN_15" localSheetId="2">P.O.!Plan1</definedName>
    <definedName name="PRODUÇÃO.JAN_15" localSheetId="1">RESUMO!Plan1</definedName>
    <definedName name="PRODUÇÃO.JAN_15">Plan1</definedName>
    <definedName name="PRODUÇÃO.JAN_16" localSheetId="2">P.O.!Plan1</definedName>
    <definedName name="PRODUÇÃO.JAN_16" localSheetId="1">RESUMO!Plan1</definedName>
    <definedName name="PRODUÇÃO.JAN_16">Plan1</definedName>
    <definedName name="PRODUÇÃO.JAN_17" localSheetId="2">P.O.!Plan1</definedName>
    <definedName name="PRODUÇÃO.JAN_17" localSheetId="1">RESUMO!Plan1</definedName>
    <definedName name="PRODUÇÃO.JAN_17">Plan1</definedName>
    <definedName name="PRODUÇÃO.JAN_18" localSheetId="2">P.O.!Plan1</definedName>
    <definedName name="PRODUÇÃO.JAN_18" localSheetId="1">RESUMO!Plan1</definedName>
    <definedName name="PRODUÇÃO.JAN_18">Plan1</definedName>
    <definedName name="PRODUÇÃO.JAN_2" localSheetId="2">P.O.!Plan1</definedName>
    <definedName name="PRODUÇÃO.JAN_2" localSheetId="1">RESUMO!Plan1</definedName>
    <definedName name="PRODUÇÃO.JAN_2">Plan1</definedName>
    <definedName name="PRODUÇÃO.JAN_5" localSheetId="2">P.O.!Plan1</definedName>
    <definedName name="PRODUÇÃO.JAN_5" localSheetId="1">RESUMO!Plan1</definedName>
    <definedName name="PRODUÇÃO.JAN_5">Plan1</definedName>
    <definedName name="PRODUÇÃO.JAN_6" localSheetId="2">P.O.!Plan1</definedName>
    <definedName name="PRODUÇÃO.JAN_6" localSheetId="1">RESUMO!Plan1</definedName>
    <definedName name="PRODUÇÃO.JAN_6">Plan1</definedName>
    <definedName name="PRODUÇÃO.JAN_7" localSheetId="2">P.O.!Plan1</definedName>
    <definedName name="PRODUÇÃO.JAN_7" localSheetId="1">RESUMO!Plan1</definedName>
    <definedName name="PRODUÇÃO.JAN_7">Plan1</definedName>
    <definedName name="PRODUÇÃO.JAN_8" localSheetId="2">P.O.!Plan1</definedName>
    <definedName name="PRODUÇÃO.JAN_8" localSheetId="1">RESUMO!Plan1</definedName>
    <definedName name="PRODUÇÃO.JAN_8">Plan1</definedName>
    <definedName name="PRODUÇÃO.JAN_9" localSheetId="2">P.O.!Plan1</definedName>
    <definedName name="PRODUÇÃO.JAN_9" localSheetId="1">RESUMO!Plan1</definedName>
    <definedName name="PRODUÇÃO.JAN_9">Plan1</definedName>
    <definedName name="Produção_10" localSheetId="2">P.O.!Plan1</definedName>
    <definedName name="Produção_10" localSheetId="1">RESUMO!Plan1</definedName>
    <definedName name="Produção_10">Plan1</definedName>
    <definedName name="Produção_11" localSheetId="2">P.O.!Plan1</definedName>
    <definedName name="Produção_11" localSheetId="1">RESUMO!Plan1</definedName>
    <definedName name="Produção_11">Plan1</definedName>
    <definedName name="Produção_12" localSheetId="2">P.O.!Plan1</definedName>
    <definedName name="Produção_12" localSheetId="1">RESUMO!Plan1</definedName>
    <definedName name="Produção_12">Plan1</definedName>
    <definedName name="Produção_13">#NAME?</definedName>
    <definedName name="Produção_14" localSheetId="2">P.O.!Plan1</definedName>
    <definedName name="Produção_14" localSheetId="1">RESUMO!Plan1</definedName>
    <definedName name="Produção_14">Plan1</definedName>
    <definedName name="Produção_15" localSheetId="2">P.O.!Plan1</definedName>
    <definedName name="Produção_15" localSheetId="1">RESUMO!Plan1</definedName>
    <definedName name="Produção_15">Plan1</definedName>
    <definedName name="Produção_16" localSheetId="2">P.O.!Plan1</definedName>
    <definedName name="Produção_16" localSheetId="1">RESUMO!Plan1</definedName>
    <definedName name="Produção_16">Plan1</definedName>
    <definedName name="Produção_17" localSheetId="2">P.O.!Plan1</definedName>
    <definedName name="Produção_17" localSheetId="1">RESUMO!Plan1</definedName>
    <definedName name="Produção_17">Plan1</definedName>
    <definedName name="Produção_18" localSheetId="2">P.O.!Plan1</definedName>
    <definedName name="Produção_18" localSheetId="1">RESUMO!Plan1</definedName>
    <definedName name="Produção_18">Plan1</definedName>
    <definedName name="Produção_2" localSheetId="2">P.O.!Plan1</definedName>
    <definedName name="Produção_2" localSheetId="1">RESUMO!Plan1</definedName>
    <definedName name="Produção_2">Plan1</definedName>
    <definedName name="Produção_5" localSheetId="2">P.O.!Plan1</definedName>
    <definedName name="Produção_5" localSheetId="1">RESUMO!Plan1</definedName>
    <definedName name="Produção_5">Plan1</definedName>
    <definedName name="Produção_6" localSheetId="2">P.O.!Plan1</definedName>
    <definedName name="Produção_6" localSheetId="1">RESUMO!Plan1</definedName>
    <definedName name="Produção_6">Plan1</definedName>
    <definedName name="Produção_7" localSheetId="2">P.O.!Plan1</definedName>
    <definedName name="Produção_7" localSheetId="1">RESUMO!Plan1</definedName>
    <definedName name="Produção_7">Plan1</definedName>
    <definedName name="Produção_8" localSheetId="2">P.O.!Plan1</definedName>
    <definedName name="Produção_8" localSheetId="1">RESUMO!Plan1</definedName>
    <definedName name="Produção_8">Plan1</definedName>
    <definedName name="Produção_9" localSheetId="2">P.O.!Plan1</definedName>
    <definedName name="Produção_9" localSheetId="1">RESUMO!Plan1</definedName>
    <definedName name="Produção_9">Plan1</definedName>
    <definedName name="produçao1" localSheetId="8">#REF!</definedName>
    <definedName name="produçao1" localSheetId="2">#REF!</definedName>
    <definedName name="produçao1" localSheetId="1">#REF!</definedName>
    <definedName name="produçao1">#REF!</definedName>
    <definedName name="PRODUCAO364">#N/A</definedName>
    <definedName name="PRODUCAO364_1" localSheetId="8">#REF!</definedName>
    <definedName name="PRODUCAO364_1">#REF!</definedName>
    <definedName name="proj" localSheetId="8">#REF!</definedName>
    <definedName name="proj" localSheetId="2">#REF!</definedName>
    <definedName name="proj" localSheetId="1">#REF!</definedName>
    <definedName name="proj">#REF!</definedName>
    <definedName name="proj_2" localSheetId="8">#REF!</definedName>
    <definedName name="proj_2" localSheetId="2">#REF!</definedName>
    <definedName name="proj_2" localSheetId="1">#REF!</definedName>
    <definedName name="proj_2">#REF!</definedName>
    <definedName name="PROJETO" localSheetId="2">[7]Planilha!#REF!</definedName>
    <definedName name="PROJETO" localSheetId="1">[7]Planilha!#REF!</definedName>
    <definedName name="PROJETO">[7]Planilha!#REF!</definedName>
    <definedName name="PROJETO_10">#REF!</definedName>
    <definedName name="PROJETO_17">#REF!</definedName>
    <definedName name="PROJETO_6">#REF!</definedName>
    <definedName name="PROJETO_7">#REF!</definedName>
    <definedName name="PROJETO_8">#REF!</definedName>
    <definedName name="PROJETO_9">#REF!</definedName>
    <definedName name="PROMZ" localSheetId="8">#REF!</definedName>
    <definedName name="PROMZ" localSheetId="2">#REF!</definedName>
    <definedName name="PROMZ" localSheetId="1">#REF!</definedName>
    <definedName name="PROMZ">#REF!</definedName>
    <definedName name="PROP">#REF!</definedName>
    <definedName name="proposta">#REF!</definedName>
    <definedName name="PROPRIETARIO" localSheetId="2">#REF!</definedName>
    <definedName name="PROPRIETARIO" localSheetId="1">#REF!</definedName>
    <definedName name="PROPRIETARIO">#REF!</definedName>
    <definedName name="prot.ambient" localSheetId="8">#REF!</definedName>
    <definedName name="prot.ambient">#REF!</definedName>
    <definedName name="prot.ambient_1" localSheetId="8">#REF!</definedName>
    <definedName name="prot.ambient_1">#REF!</definedName>
    <definedName name="prot.ambient_10">#REF!</definedName>
    <definedName name="prot.ambient_12">#REF!</definedName>
    <definedName name="prot.ambient_2" localSheetId="8">#REF!</definedName>
    <definedName name="prot.ambient_2">#REF!</definedName>
    <definedName name="prot.ambient_3" localSheetId="8">#REF!</definedName>
    <definedName name="prot.ambient_3">#REF!</definedName>
    <definedName name="prot.ambient_4" localSheetId="8">#REF!</definedName>
    <definedName name="prot.ambient_4">#REF!</definedName>
    <definedName name="prot.ambient_9">#REF!</definedName>
    <definedName name="ProteçãoAmbiental">#REF!</definedName>
    <definedName name="PRP" localSheetId="8">#REF!</definedName>
    <definedName name="PRP" localSheetId="2">#REF!</definedName>
    <definedName name="PRP" localSheetId="1">#REF!</definedName>
    <definedName name="PRP">#REF!</definedName>
    <definedName name="PRPA" localSheetId="2">#REF!</definedName>
    <definedName name="PRPA" localSheetId="1">#REF!</definedName>
    <definedName name="PRPA">#REF!</definedName>
    <definedName name="PRPDMAN">#REF!</definedName>
    <definedName name="PRPDMEC">#REF!</definedName>
    <definedName name="PRPL" localSheetId="2">#REF!</definedName>
    <definedName name="PRPL" localSheetId="1">#REF!</definedName>
    <definedName name="PRPL">#REF!</definedName>
    <definedName name="PRPS">#REF!</definedName>
    <definedName name="PRPT" localSheetId="2">#REF!</definedName>
    <definedName name="PRPT" localSheetId="1">#REF!</definedName>
    <definedName name="PRPT">#REF!</definedName>
    <definedName name="PRR.1C">#REF!</definedName>
    <definedName name="PRR1C" localSheetId="8">#REF!</definedName>
    <definedName name="PRR1C" localSheetId="2">#REF!</definedName>
    <definedName name="PRR1C" localSheetId="1">#REF!</definedName>
    <definedName name="PRR1C">#REF!</definedName>
    <definedName name="PRRMBF">"'file:///D:/Meus documentos/ANASTÁCIO/SERCEL/BR262990800.xls'#$SERVIÇOS.$#REF!$#REF!"</definedName>
    <definedName name="PRRMBUQ">#REF!</definedName>
    <definedName name="PRRP" localSheetId="2">#REF!</definedName>
    <definedName name="PRRP" localSheetId="1">#REF!</definedName>
    <definedName name="PRRP">#REF!</definedName>
    <definedName name="PRZ" localSheetId="8">#REF!</definedName>
    <definedName name="PRZ" localSheetId="2">#REF!</definedName>
    <definedName name="PRZ" localSheetId="1">#REF!</definedName>
    <definedName name="PRZ">#REF!</definedName>
    <definedName name="PrzO">#REF!</definedName>
    <definedName name="PS">#REF!</definedName>
    <definedName name="PSCB" localSheetId="2">#REF!</definedName>
    <definedName name="PSCB" localSheetId="1">#REF!</definedName>
    <definedName name="PSCB">#REF!</definedName>
    <definedName name="PSELAGEM">#REF!</definedName>
    <definedName name="PSERVENTE">#N/A</definedName>
    <definedName name="PSERVENTE_1" localSheetId="8">#REF!</definedName>
    <definedName name="PSERVENTE_1">#REF!</definedName>
    <definedName name="PSERVIÇOS" localSheetId="8">#REF!</definedName>
    <definedName name="PSERVIÇOS" localSheetId="2">#REF!</definedName>
    <definedName name="PSERVIÇOS" localSheetId="1">#REF!</definedName>
    <definedName name="PSERVIÇOS">#REF!</definedName>
    <definedName name="PSERVIÇOS_1" localSheetId="8">#REF!</definedName>
    <definedName name="PSERVIÇOS_1">#REF!</definedName>
    <definedName name="PSERVIÇOS_25" localSheetId="8">#REF!</definedName>
    <definedName name="PSERVIÇOS_25">#REF!</definedName>
    <definedName name="PSINAL" localSheetId="8">#REF!</definedName>
    <definedName name="PSINAL" localSheetId="2">#REF!</definedName>
    <definedName name="PSINAL" localSheetId="1">#REF!</definedName>
    <definedName name="PSINAL">#REF!</definedName>
    <definedName name="PSMC">#REF!</definedName>
    <definedName name="PST" localSheetId="8">#REF!</definedName>
    <definedName name="PST" localSheetId="2">#REF!</definedName>
    <definedName name="PST" localSheetId="1">#REF!</definedName>
    <definedName name="PST">#REF!</definedName>
    <definedName name="PTA1A">#REF!</definedName>
    <definedName name="PTA2A">#REF!</definedName>
    <definedName name="PTB" localSheetId="2">#REF!</definedName>
    <definedName name="PTB" localSheetId="1">#REF!</definedName>
    <definedName name="PTB">#REF!</definedName>
    <definedName name="PTBA" localSheetId="2">#REF!</definedName>
    <definedName name="PTBA" localSheetId="1">#REF!</definedName>
    <definedName name="PTBA">#REF!</definedName>
    <definedName name="PTBT" localSheetId="2">#REF!</definedName>
    <definedName name="PTBT" localSheetId="1">#REF!</definedName>
    <definedName name="PTBT">#REF!</definedName>
    <definedName name="PTCAP20" localSheetId="2">#REF!</definedName>
    <definedName name="PTCAP20" localSheetId="1">#REF!</definedName>
    <definedName name="PTCAP20">#REF!</definedName>
    <definedName name="PTCAP20MBQ" localSheetId="2">#REF!</definedName>
    <definedName name="PTCAP20MBQ" localSheetId="1">#REF!</definedName>
    <definedName name="PTCAP20MBQ">#REF!</definedName>
    <definedName name="PTCAP20MBUQ">#REF!</definedName>
    <definedName name="PTCAP50MBUQ">#REF!</definedName>
    <definedName name="PTCAPMBUQ">#REF!</definedName>
    <definedName name="PTCB4" localSheetId="8">#REF!</definedName>
    <definedName name="PTCB4" localSheetId="2">#REF!</definedName>
    <definedName name="PTCB4" localSheetId="1">#REF!</definedName>
    <definedName name="PTCB4">#REF!</definedName>
    <definedName name="PTCC">#REF!</definedName>
    <definedName name="PTCC4" localSheetId="8">#REF!</definedName>
    <definedName name="PTCC4" localSheetId="2">#REF!</definedName>
    <definedName name="PTCC4" localSheetId="1">#REF!</definedName>
    <definedName name="PTCC4">#REF!</definedName>
    <definedName name="PTCCB10" localSheetId="2">#REF!</definedName>
    <definedName name="PTCCB10" localSheetId="1">#REF!</definedName>
    <definedName name="PTCCB10">#REF!</definedName>
    <definedName name="PTCM30" localSheetId="2">#REF!</definedName>
    <definedName name="PTCM30" localSheetId="1">#REF!</definedName>
    <definedName name="PTCM30">#REF!</definedName>
    <definedName name="PTCM30IMP" localSheetId="2">#REF!</definedName>
    <definedName name="PTCM30IMP" localSheetId="1">#REF!</definedName>
    <definedName name="PTCM30IMP">#REF!</definedName>
    <definedName name="PTCM30RP" localSheetId="2">#REF!</definedName>
    <definedName name="PTCM30RP" localSheetId="1">#REF!</definedName>
    <definedName name="PTCM30RP">#REF!</definedName>
    <definedName name="PTCM30TB" localSheetId="2">#REF!</definedName>
    <definedName name="PTCM30TB" localSheetId="1">#REF!</definedName>
    <definedName name="PTCM30TB">#REF!</definedName>
    <definedName name="PTCMI">#REF!</definedName>
    <definedName name="PTCMRP">#REF!</definedName>
    <definedName name="pte" localSheetId="8">'Mapa+Binômio'!pte</definedName>
    <definedName name="pte" localSheetId="2">[9]!pte</definedName>
    <definedName name="pte" localSheetId="1">[9]!pte</definedName>
    <definedName name="pte">[9]!pte</definedName>
    <definedName name="pte_38" localSheetId="2">[9]!pte_38</definedName>
    <definedName name="pte_38" localSheetId="1">[9]!pte_38</definedName>
    <definedName name="pte_38">[9]!pte_38</definedName>
    <definedName name="PTEB4" localSheetId="8">#REF!</definedName>
    <definedName name="PTEB4" localSheetId="2">#REF!</definedName>
    <definedName name="PTEB4" localSheetId="1">#REF!</definedName>
    <definedName name="PTEB4">#REF!</definedName>
    <definedName name="PTEMULCS" localSheetId="2">#REF!</definedName>
    <definedName name="PTEMULCS" localSheetId="1">#REF!</definedName>
    <definedName name="PTEMULCS">#REF!</definedName>
    <definedName name="PTEMULFLEX">#REF!</definedName>
    <definedName name="PTEMULMICRO">#REF!</definedName>
    <definedName name="PTEMULTSD" localSheetId="2">#REF!</definedName>
    <definedName name="PTEMULTSD" localSheetId="1">#REF!</definedName>
    <definedName name="PTEMULTSD">#REF!</definedName>
    <definedName name="PTEMULTSS" localSheetId="2">#REF!</definedName>
    <definedName name="PTEMULTSS" localSheetId="1">#REF!</definedName>
    <definedName name="PTEMULTSS">#REF!</definedName>
    <definedName name="PTLB10">#REF!</definedName>
    <definedName name="PTLCB10" localSheetId="8">#REF!</definedName>
    <definedName name="PTLCB10" localSheetId="2">#REF!</definedName>
    <definedName name="PTLCB10" localSheetId="1">#REF!</definedName>
    <definedName name="PTLCB10">#REF!</definedName>
    <definedName name="PTLCB5">#REF!</definedName>
    <definedName name="PTLCC4">#REF!</definedName>
    <definedName name="PTLMB" localSheetId="2">#REF!</definedName>
    <definedName name="PTLMB" localSheetId="1">#REF!</definedName>
    <definedName name="PTLMB">#REF!</definedName>
    <definedName name="PTLMR">#REF!</definedName>
    <definedName name="Pto" localSheetId="8" hidden="1">ROUND(#REF!*#REF!,2)</definedName>
    <definedName name="Pto" localSheetId="2">ROUND(#REF!*#REF!,2)</definedName>
    <definedName name="Pto" localSheetId="1">ROUND(#REF!*#REF!,2)</definedName>
    <definedName name="Pto">ROUND(#REF!*#REF!,2)</definedName>
    <definedName name="PTONSUCATA" localSheetId="8">#REF!</definedName>
    <definedName name="PTONSUCATA">#REF!</definedName>
    <definedName name="Ptotal" localSheetId="2">ROUND(#REF!*#REF!,2)</definedName>
    <definedName name="Ptotal" localSheetId="1">ROUND(#REF!*#REF!,2)</definedName>
    <definedName name="Ptotal">ROUND(#REF!*#REF!,2)</definedName>
    <definedName name="PTRC1CMICRO">#REF!</definedName>
    <definedName name="PTRL1C0.8">#REF!</definedName>
    <definedName name="PTRL1CE">#REF!</definedName>
    <definedName name="PTRL1CLAMAG" localSheetId="2">#REF!</definedName>
    <definedName name="PTRL1CLAMAG" localSheetId="1">#REF!</definedName>
    <definedName name="PTRL1CLAMAG">#REF!</definedName>
    <definedName name="PTRL1CLG">#REF!</definedName>
    <definedName name="PTRL1CMBF" localSheetId="2">#REF!</definedName>
    <definedName name="PTRL1CMBF" localSheetId="1">#REF!</definedName>
    <definedName name="PTRL1CMBF">#REF!</definedName>
    <definedName name="PTRL1CMBUF">#REF!</definedName>
    <definedName name="PTRM1C" localSheetId="2">#REF!</definedName>
    <definedName name="PTRM1C" localSheetId="1">#REF!</definedName>
    <definedName name="PTRM1C">#REF!</definedName>
    <definedName name="PTRR1C" localSheetId="2">#REF!</definedName>
    <definedName name="PTRR1C" localSheetId="1">#REF!</definedName>
    <definedName name="PTRR1C">#REF!</definedName>
    <definedName name="PTRR1CCD">#REF!</definedName>
    <definedName name="PTRR1CP">#REF!</definedName>
    <definedName name="PTRR1CPL" localSheetId="2">#REF!</definedName>
    <definedName name="PTRR1CPL" localSheetId="1">#REF!</definedName>
    <definedName name="PTRR1CPL">#REF!</definedName>
    <definedName name="PTRR1CST" localSheetId="2">#REF!</definedName>
    <definedName name="PTRR1CST" localSheetId="1">#REF!</definedName>
    <definedName name="PTRR1CST">#REF!</definedName>
    <definedName name="PTRR1CTB">#REF!</definedName>
    <definedName name="PTRR2CCS">#REF!</definedName>
    <definedName name="PTRR2CETSD">#REF!</definedName>
    <definedName name="PTRR2CETSS">#REF!</definedName>
    <definedName name="PTSCAP20MBQ" localSheetId="8">#REF!</definedName>
    <definedName name="PTSCAP20MBQ">#REF!</definedName>
    <definedName name="PTSCM30IMP" localSheetId="8">#REF!</definedName>
    <definedName name="PTSCM30IMP">#REF!</definedName>
    <definedName name="PTSCM30RP" localSheetId="8">#REF!</definedName>
    <definedName name="PTSCM30RP">#REF!</definedName>
    <definedName name="PTSCM30TB" localSheetId="8">#REF!</definedName>
    <definedName name="PTSCM30TB">#REF!</definedName>
    <definedName name="PTSD" localSheetId="8">#REF!</definedName>
    <definedName name="PTSD" localSheetId="2">#REF!</definedName>
    <definedName name="PTSD" localSheetId="1">#REF!</definedName>
    <definedName name="PTSD">#REF!</definedName>
    <definedName name="PTSD2" localSheetId="2">#REF!</definedName>
    <definedName name="PTSD2" localSheetId="1">#REF!</definedName>
    <definedName name="PTSD2">#REF!</definedName>
    <definedName name="PTSEMULCS" localSheetId="8">#REF!</definedName>
    <definedName name="PTSEMULCS">#REF!</definedName>
    <definedName name="PTSEMULMICRO" localSheetId="8">#REF!</definedName>
    <definedName name="PTSEMULMICRO">#REF!</definedName>
    <definedName name="PTSEMULTSD" localSheetId="8">#REF!</definedName>
    <definedName name="PTSEMULTSD">#REF!</definedName>
    <definedName name="PTSEMULTSS" localSheetId="8">#REF!</definedName>
    <definedName name="PTSEMULTSS">#REF!</definedName>
    <definedName name="PTSRL1CLAMAG" localSheetId="8">#REF!</definedName>
    <definedName name="PTSRL1CLAMAG">#REF!</definedName>
    <definedName name="PTSRL1CMBF" localSheetId="8">#REF!</definedName>
    <definedName name="PTSRL1CMBF">#REF!</definedName>
    <definedName name="PTSRR1CPL" localSheetId="8">#REF!</definedName>
    <definedName name="PTSRR1CPL">#REF!</definedName>
    <definedName name="PTSRR1CST" localSheetId="8">#REF!</definedName>
    <definedName name="PTSRR1CST">#REF!</definedName>
    <definedName name="PTSSP">#REF!</definedName>
    <definedName name="ptt3x2">#REF!</definedName>
    <definedName name="pu334_1" localSheetId="8">#REF!</definedName>
    <definedName name="pu334_1">#REF!</definedName>
    <definedName name="pu335_1" localSheetId="8">#REF!</definedName>
    <definedName name="pu335_1">#REF!</definedName>
    <definedName name="PU3S0120000">#N/A</definedName>
    <definedName name="PU3S0120000_1" localSheetId="8">#REF!</definedName>
    <definedName name="PU3S0120000_1">#REF!</definedName>
    <definedName name="PU3S0193000">#N/A</definedName>
    <definedName name="PU3S0193000_1" localSheetId="8">#REF!</definedName>
    <definedName name="PU3S0193000_1">#REF!</definedName>
    <definedName name="PU3S0220001">#N/A</definedName>
    <definedName name="PU3S0220001_1" localSheetId="8">#REF!</definedName>
    <definedName name="PU3S0220001_1">#REF!</definedName>
    <definedName name="PU3S0223000">#N/A</definedName>
    <definedName name="PU3S0223000_1" localSheetId="8">#REF!</definedName>
    <definedName name="PU3S0223000_1">#REF!</definedName>
    <definedName name="PU3S0240000">#N/A</definedName>
    <definedName name="PU3S0240000_1" localSheetId="8">#REF!</definedName>
    <definedName name="PU3S0240000_1">#REF!</definedName>
    <definedName name="PU3S0251000">#N/A</definedName>
    <definedName name="PU3S0251000_1" localSheetId="8">#REF!</definedName>
    <definedName name="PU3S0251000_1">#REF!</definedName>
    <definedName name="PU3S0253001">#N/A</definedName>
    <definedName name="PU3S0253001_1" localSheetId="8">#REF!</definedName>
    <definedName name="PU3S0253001_1">#REF!</definedName>
    <definedName name="PU3S0254000">#N/A</definedName>
    <definedName name="PU3S0254000_1" localSheetId="8">#REF!</definedName>
    <definedName name="PU3S0254000_1">#REF!</definedName>
    <definedName name="PU3S0260100">#N/A</definedName>
    <definedName name="PU3S0260100_1" localSheetId="8">#REF!</definedName>
    <definedName name="PU3S0260100_1">#REF!</definedName>
    <definedName name="PU3S0290000">#N/A</definedName>
    <definedName name="PU3S0290000_1" localSheetId="8">#REF!</definedName>
    <definedName name="PU3S0290000_1">#REF!</definedName>
    <definedName name="PU3S0331000">#N/A</definedName>
    <definedName name="PU3S0331000_1" localSheetId="8">#REF!</definedName>
    <definedName name="PU3S0331000_1">#REF!</definedName>
    <definedName name="PU3S0332901">#N/A</definedName>
    <definedName name="PU3S0332901_1" localSheetId="8">#REF!</definedName>
    <definedName name="PU3S0332901_1">#REF!</definedName>
    <definedName name="PU3S0334002">#N/A</definedName>
    <definedName name="PU3S0334002_1" localSheetId="8">#REF!</definedName>
    <definedName name="PU3S0334002_1">#REF!</definedName>
    <definedName name="PU3S0335300">#N/A</definedName>
    <definedName name="PU3S0335300_1" localSheetId="8">#REF!</definedName>
    <definedName name="PU3S0335300_1">#REF!</definedName>
    <definedName name="PU3S0337000">#N/A</definedName>
    <definedName name="PU3S0337000_1" localSheetId="8">#REF!</definedName>
    <definedName name="PU3S0337000_1">#REF!</definedName>
    <definedName name="PU3S0394001">#N/A</definedName>
    <definedName name="PU3S0394001_1" localSheetId="8">#REF!</definedName>
    <definedName name="PU3S0394001_1">#REF!</definedName>
    <definedName name="PU3S0394002">#N/A</definedName>
    <definedName name="PU3S0394002_1" localSheetId="8">#REF!</definedName>
    <definedName name="PU3S0394002_1">#REF!</definedName>
    <definedName name="PU3S0395000">#N/A</definedName>
    <definedName name="PU3S0395000_1" localSheetId="8">#REF!</definedName>
    <definedName name="PU3S0395000_1">#REF!</definedName>
    <definedName name="PU3S0400000">#N/A</definedName>
    <definedName name="PU3S0400000_1" localSheetId="8">#REF!</definedName>
    <definedName name="PU3S0400000_1">#REF!</definedName>
    <definedName name="PU3S0400001">#N/A</definedName>
    <definedName name="PU3S0400001_1" localSheetId="8">#REF!</definedName>
    <definedName name="PU3S0400001_1">#REF!</definedName>
    <definedName name="PU3S0459000">#N/A</definedName>
    <definedName name="PU3S0459000_1" localSheetId="8">#REF!</definedName>
    <definedName name="PU3S0459000_1">#REF!</definedName>
    <definedName name="PU3S0499908">#N/A</definedName>
    <definedName name="PU3S0499908_1" localSheetId="8">#REF!</definedName>
    <definedName name="PU3S0499908_1">#REF!</definedName>
    <definedName name="PU3S0500000">#N/A</definedName>
    <definedName name="PU3S0500000_1" localSheetId="8">#REF!</definedName>
    <definedName name="PU3S0500000_1">#REF!</definedName>
    <definedName name="PU3S0500100">#N/A</definedName>
    <definedName name="PU3S0500100_1" localSheetId="8">#REF!</definedName>
    <definedName name="PU3S0500100_1">#REF!</definedName>
    <definedName name="PU3S0510102">#N/A</definedName>
    <definedName name="PU3S0510102_1" localSheetId="8">#REF!</definedName>
    <definedName name="PU3S0510102_1">#REF!</definedName>
    <definedName name="PU3S0810000">#N/A</definedName>
    <definedName name="PU3S0810000_1" localSheetId="8">#REF!</definedName>
    <definedName name="PU3S0810000_1">#REF!</definedName>
    <definedName name="PU3S0810101">#N/A</definedName>
    <definedName name="PU3S0810101_1" localSheetId="8">#REF!</definedName>
    <definedName name="PU3S0810101_1">#REF!</definedName>
    <definedName name="PU3S0810102">#N/A</definedName>
    <definedName name="PU3S0810102_1" localSheetId="8">#REF!</definedName>
    <definedName name="PU3S0810102_1">#REF!</definedName>
    <definedName name="PU3S0810201">#N/A</definedName>
    <definedName name="PU3S0810201_1" localSheetId="8">#REF!</definedName>
    <definedName name="PU3S0810201_1">#REF!</definedName>
    <definedName name="PU3S0810900">#N/A</definedName>
    <definedName name="PU3S0810900_1" localSheetId="8">#REF!</definedName>
    <definedName name="PU3S0810900_1">#REF!</definedName>
    <definedName name="PU3S0820000">#N/A</definedName>
    <definedName name="PU3S0820000_1" localSheetId="8">#REF!</definedName>
    <definedName name="PU3S0820000_1">#REF!</definedName>
    <definedName name="PU3S0830001">#N/A</definedName>
    <definedName name="PU3S0830001_1" localSheetId="8">#REF!</definedName>
    <definedName name="PU3S0830001_1">#REF!</definedName>
    <definedName name="PU3S0830101">#N/A</definedName>
    <definedName name="PU3S0830101_1" localSheetId="8">#REF!</definedName>
    <definedName name="PU3S0830101_1">#REF!</definedName>
    <definedName name="PU3S0830102">#N/A</definedName>
    <definedName name="PU3S0830102_1" localSheetId="8">#REF!</definedName>
    <definedName name="PU3S0830102_1">#REF!</definedName>
    <definedName name="PU3S0830103">#N/A</definedName>
    <definedName name="PU3S0830103_1" localSheetId="8">#REF!</definedName>
    <definedName name="PU3S0830103_1">#REF!</definedName>
    <definedName name="PU3S0830201">#N/A</definedName>
    <definedName name="PU3S0830201_1" localSheetId="8">#REF!</definedName>
    <definedName name="PU3S0830201_1">#REF!</definedName>
    <definedName name="PU3S0830202">#N/A</definedName>
    <definedName name="PU3S0830202_1" localSheetId="8">#REF!</definedName>
    <definedName name="PU3S0830202_1">#REF!</definedName>
    <definedName name="PU3S0830203">#N/A</definedName>
    <definedName name="PU3S0830203_1" localSheetId="8">#REF!</definedName>
    <definedName name="PU3S0830203_1">#REF!</definedName>
    <definedName name="PU3S0830204">#N/A</definedName>
    <definedName name="PU3S0830204_1" localSheetId="8">#REF!</definedName>
    <definedName name="PU3S0830204_1">#REF!</definedName>
    <definedName name="PU3S0830205">#N/A</definedName>
    <definedName name="PU3S0830205_1" localSheetId="8">#REF!</definedName>
    <definedName name="PU3S0830205_1">#REF!</definedName>
    <definedName name="PU3S0840000">#N/A</definedName>
    <definedName name="PU3S0840000_1" localSheetId="8">#REF!</definedName>
    <definedName name="PU3S0840000_1">#REF!</definedName>
    <definedName name="PU3S0840001">#N/A</definedName>
    <definedName name="PU3S0840001_1" localSheetId="8">#REF!</definedName>
    <definedName name="PU3S0840001_1">#REF!</definedName>
    <definedName name="PU3S0840002">#N/A</definedName>
    <definedName name="PU3S0840002_1" localSheetId="8">#REF!</definedName>
    <definedName name="PU3S0840002_1">#REF!</definedName>
    <definedName name="PU3S0840100">#N/A</definedName>
    <definedName name="PU3S0840100_1" localSheetId="8">#REF!</definedName>
    <definedName name="PU3S0840100_1">#REF!</definedName>
    <definedName name="PU3S0840200">#N/A</definedName>
    <definedName name="PU3S0840200_1" localSheetId="8">#REF!</definedName>
    <definedName name="PU3S0840200_1">#REF!</definedName>
    <definedName name="PU3S0840300">#N/A</definedName>
    <definedName name="PU3S0840300_1" localSheetId="8">#REF!</definedName>
    <definedName name="PU3S0840300_1">#REF!</definedName>
    <definedName name="PU3S0840400">#N/A</definedName>
    <definedName name="PU3S0840400_1" localSheetId="8">#REF!</definedName>
    <definedName name="PU3S0840400_1">#REF!</definedName>
    <definedName name="PU3S0850000">#N/A</definedName>
    <definedName name="PU3S0850000_1" localSheetId="8">#REF!</definedName>
    <definedName name="PU3S0850000_1">#REF!</definedName>
    <definedName name="PU3S0850100">#N/A</definedName>
    <definedName name="PU3S0850100_1" localSheetId="8">#REF!</definedName>
    <definedName name="PU3S0850100_1">#REF!</definedName>
    <definedName name="PU3S0851000">#N/A</definedName>
    <definedName name="PU3S0851000_1" localSheetId="8">#REF!</definedName>
    <definedName name="PU3S0851000_1">#REF!</definedName>
    <definedName name="PU3S0851100">#N/A</definedName>
    <definedName name="PU3S0851100_1" localSheetId="8">#REF!</definedName>
    <definedName name="PU3S0851100_1">#REF!</definedName>
    <definedName name="PU3S0890000">#N/A</definedName>
    <definedName name="PU3S0890000_1" localSheetId="8">#REF!</definedName>
    <definedName name="PU3S0890000_1">#REF!</definedName>
    <definedName name="PU3S0890001">#N/A</definedName>
    <definedName name="PU3S0890001_1" localSheetId="8">#REF!</definedName>
    <definedName name="PU3S0890001_1">#REF!</definedName>
    <definedName name="PU3S0890100">#N/A</definedName>
    <definedName name="PU3S0890100_1" localSheetId="8">#REF!</definedName>
    <definedName name="PU3S0890100_1">#REF!</definedName>
    <definedName name="PU3S0890101">#N/A</definedName>
    <definedName name="PU3S0890101_1" localSheetId="8">#REF!</definedName>
    <definedName name="PU3S0890101_1">#REF!</definedName>
    <definedName name="PU3S0891000">#N/A</definedName>
    <definedName name="PU3S0891000_1" localSheetId="8">#REF!</definedName>
    <definedName name="PU3S0891000_1">#REF!</definedName>
    <definedName name="PU3S0900200">#N/A</definedName>
    <definedName name="PU3S0900200_1" localSheetId="8">#REF!</definedName>
    <definedName name="PU3S0900200_1">#REF!</definedName>
    <definedName name="PU3S0900203">#N/A</definedName>
    <definedName name="PU3S0900203_1" localSheetId="8">#REF!</definedName>
    <definedName name="PU3S0900203_1">#REF!</definedName>
    <definedName name="PU3S0900241">#N/A</definedName>
    <definedName name="PU3S0900241_1" localSheetId="8">#REF!</definedName>
    <definedName name="PU3S0900241_1">#REF!</definedName>
    <definedName name="PU3S0920270">#N/A</definedName>
    <definedName name="PU3S0920270_1" localSheetId="8">#REF!</definedName>
    <definedName name="PU3S0920270_1">#REF!</definedName>
    <definedName name="PU4S0612001">#N/A</definedName>
    <definedName name="PU4S0612001_1" localSheetId="8">#REF!</definedName>
    <definedName name="PU4S0612001_1">#REF!</definedName>
    <definedName name="PU4S0612101">#N/A</definedName>
    <definedName name="PU4S0612101_1" localSheetId="8">#REF!</definedName>
    <definedName name="PU4S0612101_1">#REF!</definedName>
    <definedName name="PU4S0612111">#N/A</definedName>
    <definedName name="PU4S0612111_1" localSheetId="8">#REF!</definedName>
    <definedName name="PU4S0612111_1">#REF!</definedName>
    <definedName name="PU4S0620002">#N/A</definedName>
    <definedName name="PU4S0620002_1" localSheetId="8">#REF!</definedName>
    <definedName name="PU4S0620002_1">#REF!</definedName>
    <definedName name="PUCANT">#REF!</definedName>
    <definedName name="PUE412_1" localSheetId="8">#REF!</definedName>
    <definedName name="PUE412_1">#REF!</definedName>
    <definedName name="pum405_1" localSheetId="8">#REF!</definedName>
    <definedName name="pum405_1">#REF!</definedName>
    <definedName name="pum406_1" localSheetId="8">#REF!</definedName>
    <definedName name="pum406_1">#REF!</definedName>
    <definedName name="pum609_1" localSheetId="8">#REF!</definedName>
    <definedName name="pum609_1">#REF!</definedName>
    <definedName name="pum969_1" localSheetId="8">#REF!</definedName>
    <definedName name="pum969_1">#REF!</definedName>
    <definedName name="Pun">NA()</definedName>
    <definedName name="Pun_26">NA()</definedName>
    <definedName name="Pun_27">NA()</definedName>
    <definedName name="punit" localSheetId="2">#REF!</definedName>
    <definedName name="punit" localSheetId="1">#REF!</definedName>
    <definedName name="punit">#REF!</definedName>
    <definedName name="PUNIT1" localSheetId="2">#REF!</definedName>
    <definedName name="PUNIT1" localSheetId="1">#REF!</definedName>
    <definedName name="PUNIT1">#REF!</definedName>
    <definedName name="PUnit10" localSheetId="2">#REF!*#REF!</definedName>
    <definedName name="PUnit10" localSheetId="1">#REF!*#REF!</definedName>
    <definedName name="PUnit10">#REF!*#REF!</definedName>
    <definedName name="PUnit11" localSheetId="2">#REF!*#REF!</definedName>
    <definedName name="PUnit11" localSheetId="1">#REF!*#REF!</definedName>
    <definedName name="PUnit11">#REF!*#REF!</definedName>
    <definedName name="PUnit12" localSheetId="2">#REF!*#REF!</definedName>
    <definedName name="PUnit12" localSheetId="1">#REF!*#REF!</definedName>
    <definedName name="PUnit12">#REF!*#REF!</definedName>
    <definedName name="PUNIT2">#REF!</definedName>
    <definedName name="PUNIT3" localSheetId="2">#REF!</definedName>
    <definedName name="PUNIT3" localSheetId="1">#REF!</definedName>
    <definedName name="PUNIT3">#REF!</definedName>
    <definedName name="PUPA" localSheetId="8">#REF!</definedName>
    <definedName name="PUPA" localSheetId="2">#REF!</definedName>
    <definedName name="PUPA" localSheetId="1">#REF!</definedName>
    <definedName name="PUPA">#REF!</definedName>
    <definedName name="PUPJ" localSheetId="8">#REF!</definedName>
    <definedName name="PUPJ" localSheetId="2">#REF!</definedName>
    <definedName name="PUPJ" localSheetId="1">#REF!</definedName>
    <definedName name="PUPJ">#REF!</definedName>
    <definedName name="Q" localSheetId="8" hidden="1">#REF!</definedName>
    <definedName name="Q" hidden="1">#REF!</definedName>
    <definedName name="q_1" localSheetId="8">#REF!</definedName>
    <definedName name="q_1">#REF!</definedName>
    <definedName name="Q_16">#REF!</definedName>
    <definedName name="q_25" localSheetId="8">#REF!</definedName>
    <definedName name="q_25">#REF!</definedName>
    <definedName name="QA">NA()</definedName>
    <definedName name="QD" localSheetId="12" hidden="1">#REF!</definedName>
    <definedName name="QD" localSheetId="6" hidden="1">#REF!</definedName>
    <definedName name="QD" localSheetId="8" hidden="1">#REF!</definedName>
    <definedName name="QD" localSheetId="5" hidden="1">#REF!</definedName>
    <definedName name="QD" localSheetId="2">#REF!</definedName>
    <definedName name="QD" localSheetId="1">#REF!</definedName>
    <definedName name="QD">#REF!</definedName>
    <definedName name="Qd.Comp.Miranda" localSheetId="8">'Mapa+Binômio'!_2Excel_BuiltIn_Print_Area_8_1</definedName>
    <definedName name="Qd.Comp.Miranda" localSheetId="2">P.O.!Plan1</definedName>
    <definedName name="Qd.Comp.Miranda" localSheetId="1">RESUMO!Plan1</definedName>
    <definedName name="Qd.Comp.Miranda">Plan1</definedName>
    <definedName name="Qd.Comp.Miranda_1">"plan1"</definedName>
    <definedName name="Qd.Comp.Miranda_10" localSheetId="2">P.O.!Plan1</definedName>
    <definedName name="Qd.Comp.Miranda_10" localSheetId="1">RESUMO!Plan1</definedName>
    <definedName name="Qd.Comp.Miranda_10">Plan1</definedName>
    <definedName name="Qd.Comp.Miranda_11" localSheetId="2">P.O.!Plan1</definedName>
    <definedName name="Qd.Comp.Miranda_11" localSheetId="1">RESUMO!Plan1</definedName>
    <definedName name="Qd.Comp.Miranda_11">Plan1</definedName>
    <definedName name="Qd.Comp.Miranda_12" localSheetId="2">P.O.!Plan1</definedName>
    <definedName name="Qd.Comp.Miranda_12" localSheetId="1">RESUMO!Plan1</definedName>
    <definedName name="Qd.Comp.Miranda_12">Plan1</definedName>
    <definedName name="Qd.Comp.Miranda_13" localSheetId="2">P.O.!Plan1</definedName>
    <definedName name="Qd.Comp.Miranda_13" localSheetId="1">RESUMO!Plan1</definedName>
    <definedName name="Qd.Comp.Miranda_13">Plan1</definedName>
    <definedName name="Qd.Comp.Miranda_14" localSheetId="2">P.O.!Plan1</definedName>
    <definedName name="Qd.Comp.Miranda_14" localSheetId="1">RESUMO!Plan1</definedName>
    <definedName name="Qd.Comp.Miranda_14">Plan1</definedName>
    <definedName name="Qd.Comp.Miranda_15" localSheetId="2">P.O.!Plan1</definedName>
    <definedName name="Qd.Comp.Miranda_15" localSheetId="1">RESUMO!Plan1</definedName>
    <definedName name="Qd.Comp.Miranda_15">Plan1</definedName>
    <definedName name="Qd.Comp.Miranda_16" localSheetId="2">P.O.!Plan1</definedName>
    <definedName name="Qd.Comp.Miranda_16" localSheetId="1">RESUMO!Plan1</definedName>
    <definedName name="Qd.Comp.Miranda_16">Plan1</definedName>
    <definedName name="Qd.Comp.Miranda_17" localSheetId="2">P.O.!Plan1</definedName>
    <definedName name="Qd.Comp.Miranda_17" localSheetId="1">RESUMO!Plan1</definedName>
    <definedName name="Qd.Comp.Miranda_17">Plan1</definedName>
    <definedName name="Qd.Comp.Miranda_18" localSheetId="2">P.O.!Plan1</definedName>
    <definedName name="Qd.Comp.Miranda_18" localSheetId="1">RESUMO!Plan1</definedName>
    <definedName name="Qd.Comp.Miranda_18">Plan1</definedName>
    <definedName name="Qd.Comp.Miranda_2" localSheetId="2">P.O.!Plan1</definedName>
    <definedName name="Qd.Comp.Miranda_2" localSheetId="1">RESUMO!Plan1</definedName>
    <definedName name="Qd.Comp.Miranda_2">Plan1</definedName>
    <definedName name="Qd.Comp.Miranda_3">"plan1"</definedName>
    <definedName name="Qd.Comp.Miranda_4" localSheetId="2">P.O.!Plan1</definedName>
    <definedName name="Qd.Comp.Miranda_4" localSheetId="1">RESUMO!Plan1</definedName>
    <definedName name="Qd.Comp.Miranda_4">Plan1</definedName>
    <definedName name="Qd.Comp.Miranda_5" localSheetId="2">P.O.!Plan1</definedName>
    <definedName name="Qd.Comp.Miranda_5" localSheetId="1">RESUMO!Plan1</definedName>
    <definedName name="Qd.Comp.Miranda_5">Plan1</definedName>
    <definedName name="Qd.Comp.Miranda_6" localSheetId="2">P.O.!Plan1</definedName>
    <definedName name="Qd.Comp.Miranda_6" localSheetId="1">RESUMO!Plan1</definedName>
    <definedName name="Qd.Comp.Miranda_6">Plan1</definedName>
    <definedName name="Qd.Comp.Miranda_7" localSheetId="2">P.O.!Plan1</definedName>
    <definedName name="Qd.Comp.Miranda_7" localSheetId="1">RESUMO!Plan1</definedName>
    <definedName name="Qd.Comp.Miranda_7">Plan1</definedName>
    <definedName name="Qd.Comp.Miranda_8" localSheetId="2">P.O.!Plan1</definedName>
    <definedName name="Qd.Comp.Miranda_8" localSheetId="1">RESUMO!Plan1</definedName>
    <definedName name="Qd.Comp.Miranda_8">Plan1</definedName>
    <definedName name="Qd.Comp.Miranda_9" localSheetId="2">P.O.!Plan1</definedName>
    <definedName name="Qd.Comp.Miranda_9" localSheetId="1">RESUMO!Plan1</definedName>
    <definedName name="Qd.Comp.Miranda_9">Plan1</definedName>
    <definedName name="qedqedqedqe">#REF!</definedName>
    <definedName name="qeqeqeqeq">#REF!</definedName>
    <definedName name="qeqeqqq">#REF!</definedName>
    <definedName name="qeqqq">#REF!</definedName>
    <definedName name="qf2qr">#REF!</definedName>
    <definedName name="qfdeqed">#REF!</definedName>
    <definedName name="qfggg">#REF!</definedName>
    <definedName name="qfqdqqd">#REF!</definedName>
    <definedName name="qfqfrfrfrr2q">#REF!</definedName>
    <definedName name="qgm">#REF!</definedName>
    <definedName name="qq" localSheetId="8">#REF!</definedName>
    <definedName name="qq" localSheetId="2">[9]!qq</definedName>
    <definedName name="qq" localSheetId="1">[9]!qq</definedName>
    <definedName name="qq">#REF!</definedName>
    <definedName name="QQ_1" localSheetId="8">#REF!</definedName>
    <definedName name="QQ_1">#REF!</definedName>
    <definedName name="QQ_2" localSheetId="8">'Mapa+Binômio'!Q</definedName>
    <definedName name="QQ_2" localSheetId="2">[9]!QQ_2</definedName>
    <definedName name="QQ_2" localSheetId="1">[9]!QQ_2</definedName>
    <definedName name="QQ_2">#N/A</definedName>
    <definedName name="qq_2_" localSheetId="8">'Mapa+Binômio'!qq_2_</definedName>
    <definedName name="qq_2_" localSheetId="2">[9]!qq_2_</definedName>
    <definedName name="qq_2_" localSheetId="1">[9]!qq_2_</definedName>
    <definedName name="qq_2_">[9]!qq_2_</definedName>
    <definedName name="qq_2__38" localSheetId="2">[9]!qq_2__38</definedName>
    <definedName name="qq_2__38" localSheetId="1">[9]!qq_2__38</definedName>
    <definedName name="qq_2__38">[9]!qq_2__38</definedName>
    <definedName name="QQ_2_1" localSheetId="8">'Mapa+Binômio'!QQ_2_1</definedName>
    <definedName name="QQ_2_1" localSheetId="2">[9]!QQ_2_1</definedName>
    <definedName name="QQ_2_1" localSheetId="1">[9]!QQ_2_1</definedName>
    <definedName name="QQ_2_1">[9]!QQ_2_1</definedName>
    <definedName name="QQ_2_10" localSheetId="8">'Mapa+Binômio'!QQ_2_10</definedName>
    <definedName name="QQ_2_10" localSheetId="2">[9]!QQ_2_10</definedName>
    <definedName name="QQ_2_10" localSheetId="1">[9]!QQ_2_10</definedName>
    <definedName name="QQ_2_10">[9]!QQ_2_10</definedName>
    <definedName name="QQ_2_12" localSheetId="8">'Mapa+Binômio'!QQ_2_12</definedName>
    <definedName name="QQ_2_12" localSheetId="2">[9]!QQ_2_12</definedName>
    <definedName name="QQ_2_12" localSheetId="1">[9]!QQ_2_12</definedName>
    <definedName name="QQ_2_12">[9]!QQ_2_12</definedName>
    <definedName name="QQ_2_13" localSheetId="8">'Mapa+Binômio'!QQ_2_13</definedName>
    <definedName name="QQ_2_13" localSheetId="2">[9]!QQ_2_13</definedName>
    <definedName name="QQ_2_13" localSheetId="1">[9]!QQ_2_13</definedName>
    <definedName name="QQ_2_13">[9]!QQ_2_13</definedName>
    <definedName name="QQ_2_14" localSheetId="8">'Mapa+Binômio'!QQ_2_14</definedName>
    <definedName name="QQ_2_14">#N/A</definedName>
    <definedName name="QQ_2_19" localSheetId="2">[9]!QQ_2_19</definedName>
    <definedName name="QQ_2_19" localSheetId="1">[9]!QQ_2_19</definedName>
    <definedName name="QQ_2_19">[9]!QQ_2_19</definedName>
    <definedName name="QQ_2_2" localSheetId="8">'Mapa+Binômio'!QQ_2_2</definedName>
    <definedName name="QQ_2_2" localSheetId="2">[9]!QQ_2_2</definedName>
    <definedName name="QQ_2_2" localSheetId="1">[9]!QQ_2_2</definedName>
    <definedName name="QQ_2_2">[9]!QQ_2_2</definedName>
    <definedName name="QQ_2_20">#N/A</definedName>
    <definedName name="QQ_2_21" localSheetId="2">[9]!QQ_2_21</definedName>
    <definedName name="QQ_2_21" localSheetId="1">[9]!QQ_2_21</definedName>
    <definedName name="QQ_2_21">[9]!QQ_2_21</definedName>
    <definedName name="QQ_2_22" localSheetId="8">'Mapa+Binômio'!QQ_2_22</definedName>
    <definedName name="QQ_2_22">#N/A</definedName>
    <definedName name="QQ_2_23" localSheetId="2">[9]!QQ_2_23</definedName>
    <definedName name="QQ_2_23" localSheetId="1">[9]!QQ_2_23</definedName>
    <definedName name="QQ_2_23">[9]!QQ_2_23</definedName>
    <definedName name="QQ_2_24" localSheetId="2">[9]!QQ_2_24</definedName>
    <definedName name="QQ_2_24" localSheetId="1">[9]!QQ_2_24</definedName>
    <definedName name="QQ_2_24">[9]!QQ_2_24</definedName>
    <definedName name="QQ_2_25" localSheetId="8">'Mapa+Binômio'!QQ_2_25</definedName>
    <definedName name="QQ_2_25">#N/A</definedName>
    <definedName name="QQ_2_26" localSheetId="8">'Mapa+Binômio'!QQ_2_26</definedName>
    <definedName name="QQ_2_26" localSheetId="2">[9]!QQ_2_26</definedName>
    <definedName name="QQ_2_26" localSheetId="1">[9]!QQ_2_26</definedName>
    <definedName name="QQ_2_26">[9]!QQ_2_26</definedName>
    <definedName name="QQ_2_27" localSheetId="8">'Mapa+Binômio'!QQ_2_27</definedName>
    <definedName name="QQ_2_27" localSheetId="2">[9]!QQ_2_27</definedName>
    <definedName name="QQ_2_27" localSheetId="1">[9]!QQ_2_27</definedName>
    <definedName name="QQ_2_27">[9]!QQ_2_27</definedName>
    <definedName name="QQ_2_28" localSheetId="8">'Mapa+Binômio'!QQ_2_28</definedName>
    <definedName name="QQ_2_28">#N/A</definedName>
    <definedName name="QQ_2_29" localSheetId="8">'Mapa+Binômio'!QQ_2_29</definedName>
    <definedName name="QQ_2_29" localSheetId="2">[9]!QQ_2_29</definedName>
    <definedName name="QQ_2_29" localSheetId="1">[9]!QQ_2_29</definedName>
    <definedName name="QQ_2_29">[9]!QQ_2_29</definedName>
    <definedName name="QQ_2_3" localSheetId="8">'Mapa+Binômio'!QQ_2_3</definedName>
    <definedName name="QQ_2_3">#N/A</definedName>
    <definedName name="QQ_2_30" localSheetId="8">'Mapa+Binômio'!QQ_2_30</definedName>
    <definedName name="QQ_2_30" localSheetId="2">[9]!QQ_2_30</definedName>
    <definedName name="QQ_2_30" localSheetId="1">[9]!QQ_2_30</definedName>
    <definedName name="QQ_2_30">[9]!QQ_2_30</definedName>
    <definedName name="QQ_2_31" localSheetId="8">'Mapa+Binômio'!QQ_2_31</definedName>
    <definedName name="QQ_2_31" localSheetId="2">[9]!QQ_2_31</definedName>
    <definedName name="QQ_2_31" localSheetId="1">[9]!QQ_2_31</definedName>
    <definedName name="QQ_2_31">[9]!QQ_2_31</definedName>
    <definedName name="QQ_2_32" localSheetId="8">'Mapa+Binômio'!QQ_2_32</definedName>
    <definedName name="QQ_2_32">#N/A</definedName>
    <definedName name="QQ_2_33" localSheetId="8">'Mapa+Binômio'!QQ_2_33</definedName>
    <definedName name="QQ_2_33" localSheetId="2">[9]!QQ_2_33</definedName>
    <definedName name="QQ_2_33" localSheetId="1">[9]!QQ_2_33</definedName>
    <definedName name="QQ_2_33">[9]!QQ_2_33</definedName>
    <definedName name="QQ_2_34" localSheetId="8">'Mapa+Binômio'!QQ_2_34</definedName>
    <definedName name="QQ_2_34" localSheetId="2">[9]!QQ_2_34</definedName>
    <definedName name="QQ_2_34" localSheetId="1">[9]!QQ_2_34</definedName>
    <definedName name="QQ_2_34">[9]!QQ_2_34</definedName>
    <definedName name="QQ_2_35" localSheetId="8">'Mapa+Binômio'!QQ_2_35</definedName>
    <definedName name="QQ_2_35" localSheetId="2">[9]!QQ_2_35</definedName>
    <definedName name="QQ_2_35" localSheetId="1">[9]!QQ_2_35</definedName>
    <definedName name="QQ_2_35">[9]!QQ_2_35</definedName>
    <definedName name="QQ_2_36" localSheetId="8">'Mapa+Binômio'!QQ_2_36</definedName>
    <definedName name="QQ_2_36" localSheetId="2">[9]!QQ_2_36</definedName>
    <definedName name="QQ_2_36" localSheetId="1">[9]!QQ_2_36</definedName>
    <definedName name="QQ_2_36">[9]!QQ_2_36</definedName>
    <definedName name="QQ_2_37" localSheetId="8">'Mapa+Binômio'!QQ_2_37</definedName>
    <definedName name="QQ_2_37" localSheetId="2">[9]!QQ_2_37</definedName>
    <definedName name="QQ_2_37" localSheetId="1">[9]!QQ_2_37</definedName>
    <definedName name="QQ_2_37">[9]!QQ_2_37</definedName>
    <definedName name="QQ_2_38" localSheetId="8">'Mapa+Binômio'!QQ_2_38</definedName>
    <definedName name="QQ_2_38" localSheetId="2">[9]!QQ_2_38</definedName>
    <definedName name="QQ_2_38" localSheetId="1">[9]!QQ_2_38</definedName>
    <definedName name="QQ_2_38">[9]!QQ_2_38</definedName>
    <definedName name="QQ_2_39" localSheetId="2">[9]!QQ_2_39</definedName>
    <definedName name="QQ_2_39" localSheetId="1">[9]!QQ_2_39</definedName>
    <definedName name="QQ_2_39">[9]!QQ_2_39</definedName>
    <definedName name="QQ_2_4" localSheetId="8">'Mapa+Binômio'!QQ_2_4</definedName>
    <definedName name="QQ_2_4" localSheetId="2">[9]!QQ_2_4</definedName>
    <definedName name="QQ_2_4" localSheetId="1">[9]!QQ_2_4</definedName>
    <definedName name="QQ_2_4">[9]!QQ_2_4</definedName>
    <definedName name="QQ_2_40" localSheetId="2">[9]!QQ_2_40</definedName>
    <definedName name="QQ_2_40" localSheetId="1">[9]!QQ_2_40</definedName>
    <definedName name="QQ_2_40">[9]!QQ_2_40</definedName>
    <definedName name="QQ_2_41" localSheetId="8">'Mapa+Binômio'!aaa</definedName>
    <definedName name="QQ_2_41" localSheetId="2">[9]!QQ_2_41</definedName>
    <definedName name="QQ_2_41" localSheetId="1">[9]!QQ_2_41</definedName>
    <definedName name="QQ_2_41">[9]!QQ_2_41</definedName>
    <definedName name="QQ_2_42" localSheetId="8">'Mapa+Binômio'!aaa</definedName>
    <definedName name="QQ_2_42" localSheetId="2">[9]!QQ_2_42</definedName>
    <definedName name="QQ_2_42" localSheetId="1">[9]!QQ_2_42</definedName>
    <definedName name="QQ_2_42">[9]!QQ_2_42</definedName>
    <definedName name="QQ_2_43" localSheetId="2">[9]!QQ_2_43</definedName>
    <definedName name="QQ_2_43" localSheetId="1">[9]!QQ_2_43</definedName>
    <definedName name="QQ_2_43">[9]!QQ_2_43</definedName>
    <definedName name="QQ_2_44" localSheetId="2">[9]!QQ_2_44</definedName>
    <definedName name="QQ_2_44" localSheetId="1">[9]!QQ_2_44</definedName>
    <definedName name="QQ_2_44">[9]!QQ_2_44</definedName>
    <definedName name="QQ_2_45" localSheetId="2">[9]!QQ_2_45</definedName>
    <definedName name="QQ_2_45" localSheetId="1">[9]!QQ_2_45</definedName>
    <definedName name="QQ_2_45">[9]!QQ_2_45</definedName>
    <definedName name="QQ_2_46" localSheetId="2">[9]!QQ_2_46</definedName>
    <definedName name="QQ_2_46" localSheetId="1">[9]!QQ_2_46</definedName>
    <definedName name="QQ_2_46">[9]!QQ_2_46</definedName>
    <definedName name="QQ_2_47" localSheetId="2">[9]!QQ_2_47</definedName>
    <definedName name="QQ_2_47" localSheetId="1">[9]!QQ_2_47</definedName>
    <definedName name="QQ_2_47">[9]!QQ_2_47</definedName>
    <definedName name="QQ_2_48" localSheetId="2">[9]!QQ_2_48</definedName>
    <definedName name="QQ_2_48" localSheetId="1">[9]!QQ_2_48</definedName>
    <definedName name="QQ_2_48">[9]!QQ_2_48</definedName>
    <definedName name="QQ_2_5" localSheetId="8">'Mapa+Binômio'!QQ_2_5</definedName>
    <definedName name="QQ_2_5">#N/A</definedName>
    <definedName name="QQ_2_51" localSheetId="2">[9]!QQ_2_51</definedName>
    <definedName name="QQ_2_51" localSheetId="1">[9]!QQ_2_51</definedName>
    <definedName name="QQ_2_51">[9]!QQ_2_51</definedName>
    <definedName name="QQ_2_52" localSheetId="2">[9]!QQ_2_52</definedName>
    <definedName name="QQ_2_52" localSheetId="1">[9]!QQ_2_52</definedName>
    <definedName name="QQ_2_52">[9]!QQ_2_52</definedName>
    <definedName name="QQ_2_53" localSheetId="2">[9]!QQ_2_53</definedName>
    <definedName name="QQ_2_53" localSheetId="1">[9]!QQ_2_53</definedName>
    <definedName name="QQ_2_53">[9]!QQ_2_53</definedName>
    <definedName name="QQ_2_54" localSheetId="2">[9]!QQ_2_54</definedName>
    <definedName name="QQ_2_54" localSheetId="1">[9]!QQ_2_54</definedName>
    <definedName name="QQ_2_54">[9]!QQ_2_54</definedName>
    <definedName name="QQ_2_55" localSheetId="2">[9]!QQ_2_55</definedName>
    <definedName name="QQ_2_55" localSheetId="1">[9]!QQ_2_55</definedName>
    <definedName name="QQ_2_55">[9]!QQ_2_55</definedName>
    <definedName name="QQ_2_56" localSheetId="2">[9]!QQ_2_56</definedName>
    <definedName name="QQ_2_56" localSheetId="1">[9]!QQ_2_56</definedName>
    <definedName name="QQ_2_56">[9]!QQ_2_56</definedName>
    <definedName name="QQ_2_57" localSheetId="2">[9]!QQ_2_57</definedName>
    <definedName name="QQ_2_57" localSheetId="1">[9]!QQ_2_57</definedName>
    <definedName name="QQ_2_57">[9]!QQ_2_57</definedName>
    <definedName name="QQ_2_58" localSheetId="2">[9]!QQ_2_58</definedName>
    <definedName name="QQ_2_58" localSheetId="1">[9]!QQ_2_58</definedName>
    <definedName name="QQ_2_58">[9]!QQ_2_58</definedName>
    <definedName name="QQ_2_59" localSheetId="2">[9]!QQ_2_59</definedName>
    <definedName name="QQ_2_59" localSheetId="1">[9]!QQ_2_59</definedName>
    <definedName name="QQ_2_59">[9]!QQ_2_59</definedName>
    <definedName name="QQ_2_6" localSheetId="8">'Mapa+Binômio'!QQ_2_6</definedName>
    <definedName name="QQ_2_6">#N/A</definedName>
    <definedName name="QQ_2_60" localSheetId="2">[9]!QQ_2_60</definedName>
    <definedName name="QQ_2_60" localSheetId="1">[9]!QQ_2_60</definedName>
    <definedName name="QQ_2_60">[9]!QQ_2_60</definedName>
    <definedName name="QQ_2_61" localSheetId="2">[9]!QQ_2_61</definedName>
    <definedName name="QQ_2_61" localSheetId="1">[9]!QQ_2_61</definedName>
    <definedName name="QQ_2_61">[9]!QQ_2_61</definedName>
    <definedName name="QQ_2_62" localSheetId="2">[9]!QQ_2_62</definedName>
    <definedName name="QQ_2_62" localSheetId="1">[9]!QQ_2_62</definedName>
    <definedName name="QQ_2_62">[9]!QQ_2_62</definedName>
    <definedName name="QQ_2_63" localSheetId="2">[9]!QQ_2_63</definedName>
    <definedName name="QQ_2_63" localSheetId="1">[9]!QQ_2_63</definedName>
    <definedName name="QQ_2_63">[9]!QQ_2_63</definedName>
    <definedName name="QQ_2_64" localSheetId="2">[9]!QQ_2_64</definedName>
    <definedName name="QQ_2_64" localSheetId="1">[9]!QQ_2_64</definedName>
    <definedName name="QQ_2_64">[9]!QQ_2_64</definedName>
    <definedName name="QQ_2_65" localSheetId="8">'Mapa+Binômio'!aauq</definedName>
    <definedName name="QQ_2_65" localSheetId="2">[9]!QQ_2_65</definedName>
    <definedName name="QQ_2_65" localSheetId="1">[9]!QQ_2_65</definedName>
    <definedName name="QQ_2_65">[9]!QQ_2_65</definedName>
    <definedName name="QQ_2_66" localSheetId="8">'Mapa+Binômio'!aauq</definedName>
    <definedName name="QQ_2_66" localSheetId="2">[9]!QQ_2_66</definedName>
    <definedName name="QQ_2_66" localSheetId="1">[9]!QQ_2_66</definedName>
    <definedName name="QQ_2_66">[9]!QQ_2_66</definedName>
    <definedName name="QQ_2_67" localSheetId="2">[9]!QQ_2_67</definedName>
    <definedName name="QQ_2_67" localSheetId="1">[9]!QQ_2_67</definedName>
    <definedName name="QQ_2_67">[9]!QQ_2_67</definedName>
    <definedName name="QQ_2_68" localSheetId="2">[9]!QQ_2_68</definedName>
    <definedName name="QQ_2_68" localSheetId="1">[9]!QQ_2_68</definedName>
    <definedName name="QQ_2_68">[9]!QQ_2_68</definedName>
    <definedName name="QQ_2_69" localSheetId="2">[9]!QQ_2_69</definedName>
    <definedName name="QQ_2_69" localSheetId="1">[9]!QQ_2_69</definedName>
    <definedName name="QQ_2_69">[9]!QQ_2_69</definedName>
    <definedName name="QQ_2_7" localSheetId="8">'Mapa+Binômio'!QQ_2_7</definedName>
    <definedName name="QQ_2_7" localSheetId="2">[9]!QQ_2_7</definedName>
    <definedName name="QQ_2_7" localSheetId="1">[9]!QQ_2_7</definedName>
    <definedName name="QQ_2_7">[9]!QQ_2_7</definedName>
    <definedName name="QQ_2_70" localSheetId="8">[0]!AB</definedName>
    <definedName name="QQ_2_70" localSheetId="2">[9]!QQ_2_70</definedName>
    <definedName name="QQ_2_70" localSheetId="1">[9]!QQ_2_70</definedName>
    <definedName name="QQ_2_70">[9]!QQ_2_70</definedName>
    <definedName name="QQ_2_71" localSheetId="8">[0]!ABC</definedName>
    <definedName name="QQ_2_71" localSheetId="2">[9]!QQ_2_71</definedName>
    <definedName name="QQ_2_71" localSheetId="1">[9]!QQ_2_71</definedName>
    <definedName name="QQ_2_71">[9]!QQ_2_71</definedName>
    <definedName name="QQ_2_72" localSheetId="2">[9]!QQ_2_72</definedName>
    <definedName name="QQ_2_72" localSheetId="1">[9]!QQ_2_72</definedName>
    <definedName name="QQ_2_72">[9]!QQ_2_72</definedName>
    <definedName name="QQ_2_8" localSheetId="8">'Mapa+Binômio'!QQ_2_8</definedName>
    <definedName name="QQ_2_8" localSheetId="2">[9]!QQ_2_8</definedName>
    <definedName name="QQ_2_8" localSheetId="1">[9]!QQ_2_8</definedName>
    <definedName name="QQ_2_8">[9]!QQ_2_8</definedName>
    <definedName name="QQ_2_9" localSheetId="8">'Mapa+Binômio'!QQ_2_9</definedName>
    <definedName name="QQ_2_9">#N/A</definedName>
    <definedName name="qqe">#REF!</definedName>
    <definedName name="qqq"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_10">#REF!</definedName>
    <definedName name="qqq_12">#REF!</definedName>
    <definedName name="qqq_3">#REF!</definedName>
    <definedName name="qqq_9">#REF!</definedName>
    <definedName name="QQQQ" localSheetId="8" hidden="1">SUM(IF(#REF! =#REF!,(#REF!)*(#REF!="EQ")))</definedName>
    <definedName name="QQQQ" hidden="1">SUM(IF(#REF! =#REF!,(#REF!)*(#REF!="EQ")))</definedName>
    <definedName name="qqqqq" localSheetId="8" hidden="1">{#N/A,#N/A,FALSE,"MO (2)"}</definedName>
    <definedName name="qqqqq" hidden="1">{#N/A,#N/A,FALSE,"MO (2)"}</definedName>
    <definedName name="qqqqqq" hidden="1">{"VENTAS1",#N/A,FALSE,"VENTAS";"VENTAS2",#N/A,FALSE,"VENTAS";"VENTAS3",#N/A,FALSE,"VENTAS";"VENTAS4",#N/A,FALSE,"VENTAS";"VENTAS5",#N/A,FALSE,"VENTAS";"VENTAS6",#N/A,FALSE,"VENTAS";"VENTAS7",#N/A,FALSE,"VENTAS";"VENTAS8",#N/A,FALSE,"VENTAS"}</definedName>
    <definedName name="qqqqqqq">#N/A</definedName>
    <definedName name="qqqqqqqq" hidden="1">{TRUE,TRUE,-1.25,-15.5,484.5,276.75,FALSE,TRUE,TRUE,TRUE,0,1,1,300,1,1.96296296296296,1.15384615384615,4,TRUE,TRUE,3,TRUE,1,FALSE,75,"Swvu.Print_Todo.","ACwvu.Print_Todo.",#N/A,FALSE,FALSE,0,0,0,0,2,"","",FALSE,FALSE,TRUE,FALSE,1,#N/A,2,10,"=R1C1:R636C40",FALSE,#N/A,#N/A,FALSE,FALSE,FALSE,9,300,300,FALSE,TRUE,TRUE,TRUE,TRUE}</definedName>
    <definedName name="qqqqqqqqq"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Q" localSheetId="2">P.O.!Plan1</definedName>
    <definedName name="QQQQQQQQQQ" localSheetId="1">RESUMO!Plan1</definedName>
    <definedName name="QQQQQQQQQQ">Plan1</definedName>
    <definedName name="qqrr">#REF!</definedName>
    <definedName name="qs" hidden="1">{#N/A,#N/A,TRUE,"BD 97";#N/A,#N/A,TRUE,"IR E CS 1997";#N/A,#N/A,TRUE,"CONTINGÊNCIAS";#N/A,#N/A,TRUE,"AD_EX_97";#N/A,#N/A,TRUE,"PR ND";#N/A,#N/A,TRUE,"8191";#N/A,#N/A,TRUE,"8383";#N/A,#N/A,TRUE,"MP 1024"}</definedName>
    <definedName name="QT">#REF!</definedName>
    <definedName name="QTD" localSheetId="12" hidden="1">#REF!</definedName>
    <definedName name="QTD" localSheetId="6" hidden="1">#REF!</definedName>
    <definedName name="QTD" localSheetId="8" hidden="1">#REF!</definedName>
    <definedName name="QTD" localSheetId="5" hidden="1">#REF!</definedName>
    <definedName name="QTD" localSheetId="2">#REF!</definedName>
    <definedName name="QTD" localSheetId="1">#REF!</definedName>
    <definedName name="QTD">#REF!</definedName>
    <definedName name="QtEq" localSheetId="12" hidden="1">#REF!</definedName>
    <definedName name="QtEq" localSheetId="6" hidden="1">#REF!</definedName>
    <definedName name="QtEq" localSheetId="8" hidden="1">#REF!</definedName>
    <definedName name="QtEq" localSheetId="5" hidden="1">#REF!</definedName>
    <definedName name="QtEq" localSheetId="2">#REF!</definedName>
    <definedName name="QtEq" localSheetId="1">#REF!</definedName>
    <definedName name="QtEq">#REF!</definedName>
    <definedName name="QtMo" localSheetId="12" hidden="1">#REF!</definedName>
    <definedName name="QtMo" localSheetId="6" hidden="1">#REF!</definedName>
    <definedName name="QtMo" localSheetId="8" hidden="1">#REF!</definedName>
    <definedName name="QtMo" localSheetId="5" hidden="1">#REF!</definedName>
    <definedName name="QtMo" localSheetId="2">#REF!</definedName>
    <definedName name="QtMo" localSheetId="1">#REF!</definedName>
    <definedName name="QtMo">#REF!</definedName>
    <definedName name="QtMp" localSheetId="12" hidden="1">#REF!</definedName>
    <definedName name="QtMp" localSheetId="6" hidden="1">#REF!</definedName>
    <definedName name="QtMp" localSheetId="8" hidden="1">#REF!</definedName>
    <definedName name="QtMp" localSheetId="5" hidden="1">#REF!</definedName>
    <definedName name="QtMp" localSheetId="2">#REF!</definedName>
    <definedName name="QtMp" localSheetId="1">#REF!</definedName>
    <definedName name="QtMp">#REF!</definedName>
    <definedName name="QTS">#REF!</definedName>
    <definedName name="QtTr" localSheetId="12" hidden="1">#REF!</definedName>
    <definedName name="QtTr" localSheetId="6" hidden="1">#REF!</definedName>
    <definedName name="QtTr" localSheetId="8" hidden="1">#REF!</definedName>
    <definedName name="QtTr" localSheetId="5" hidden="1">#REF!</definedName>
    <definedName name="QtTr" localSheetId="2">#REF!</definedName>
    <definedName name="QtTr" localSheetId="1">#REF!</definedName>
    <definedName name="QtTr">#REF!</definedName>
    <definedName name="QUADRO">[8]MARSHALL!$A$2:$K$51</definedName>
    <definedName name="QUADRO_1" localSheetId="8">#REF!</definedName>
    <definedName name="QUADRO_1">#REF!</definedName>
    <definedName name="QUANT" localSheetId="8">#REF!</definedName>
    <definedName name="QUANT" localSheetId="2">#REF!</definedName>
    <definedName name="QUANT" localSheetId="1">#REF!</definedName>
    <definedName name="QUANT">#REF!</definedName>
    <definedName name="Quant." localSheetId="8">#REF!</definedName>
    <definedName name="Quant." localSheetId="2">#REF!</definedName>
    <definedName name="Quant." localSheetId="1">#REF!</definedName>
    <definedName name="Quant.">#REF!</definedName>
    <definedName name="Quant.1" localSheetId="8">#REF!</definedName>
    <definedName name="Quant.1" localSheetId="2">#REF!</definedName>
    <definedName name="Quant.1" localSheetId="1">#REF!</definedName>
    <definedName name="Quant.1">#REF!</definedName>
    <definedName name="QUANT_1" localSheetId="8">#REF!</definedName>
    <definedName name="QUANT_1">#REF!</definedName>
    <definedName name="QUANT_acumu" localSheetId="8">#REF!</definedName>
    <definedName name="QUANT_acumu">#REF!</definedName>
    <definedName name="QUANT_serviço" localSheetId="8">OFFSET(#REF!,0,0,COUNTA(#REF!),1)</definedName>
    <definedName name="QUANT_serviço">OFFSET(#REF!,0,0,COUNTA(#REF!),1)</definedName>
    <definedName name="QUANTIDADE" localSheetId="8">#REF!</definedName>
    <definedName name="QUANTIDADE" localSheetId="2">#REF!</definedName>
    <definedName name="QUANTIDADE" localSheetId="1">#REF!</definedName>
    <definedName name="QUANTIDADE">#REF!</definedName>
    <definedName name="QUANTIDADE_10" localSheetId="8">#REF!</definedName>
    <definedName name="QUANTIDADE_10" localSheetId="2">#REF!</definedName>
    <definedName name="QUANTIDADE_10" localSheetId="1">#REF!</definedName>
    <definedName name="QUANTIDADE_10">#REF!</definedName>
    <definedName name="QUANTIDADE_10_16">#REF!</definedName>
    <definedName name="QUANTIDADE_10_19" localSheetId="8">#REF!</definedName>
    <definedName name="QUANTIDADE_10_19" localSheetId="2">#REF!</definedName>
    <definedName name="QUANTIDADE_10_19" localSheetId="1">#REF!</definedName>
    <definedName name="QUANTIDADE_10_19">#REF!</definedName>
    <definedName name="QUANTIDADE_10_19_16">#REF!</definedName>
    <definedName name="QUANTIDADE_16">#REF!</definedName>
    <definedName name="QUANTIDADE_17" localSheetId="8">#REF!</definedName>
    <definedName name="QUANTIDADE_17" localSheetId="2">#REF!</definedName>
    <definedName name="QUANTIDADE_17" localSheetId="1">#REF!</definedName>
    <definedName name="QUANTIDADE_17">#REF!</definedName>
    <definedName name="QUANTIDADE_17_16">#REF!</definedName>
    <definedName name="QUANTIDADE_17_19" localSheetId="8">#REF!</definedName>
    <definedName name="QUANTIDADE_17_19" localSheetId="2">#REF!</definedName>
    <definedName name="QUANTIDADE_17_19" localSheetId="1">#REF!</definedName>
    <definedName name="QUANTIDADE_17_19">#REF!</definedName>
    <definedName name="QUANTIDADE_17_19_16">#REF!</definedName>
    <definedName name="QUANTIDADE_19" localSheetId="8">#REF!</definedName>
    <definedName name="QUANTIDADE_19" localSheetId="2">#REF!</definedName>
    <definedName name="QUANTIDADE_19" localSheetId="1">#REF!</definedName>
    <definedName name="QUANTIDADE_19">#REF!</definedName>
    <definedName name="QUANTIDADE_19_16">#REF!</definedName>
    <definedName name="QUANTIDADE_6" localSheetId="8">#REF!</definedName>
    <definedName name="QUANTIDADE_6" localSheetId="2">#REF!</definedName>
    <definedName name="QUANTIDADE_6" localSheetId="1">#REF!</definedName>
    <definedName name="QUANTIDADE_6">#REF!</definedName>
    <definedName name="QUANTIDADE_6_16">#REF!</definedName>
    <definedName name="QUANTIDADE_6_19" localSheetId="8">#REF!</definedName>
    <definedName name="QUANTIDADE_6_19" localSheetId="2">#REF!</definedName>
    <definedName name="QUANTIDADE_6_19" localSheetId="1">#REF!</definedName>
    <definedName name="QUANTIDADE_6_19">#REF!</definedName>
    <definedName name="QUANTIDADE_6_19_16">#REF!</definedName>
    <definedName name="QUANTIDADE_7" localSheetId="8">#REF!</definedName>
    <definedName name="QUANTIDADE_7" localSheetId="2">#REF!</definedName>
    <definedName name="QUANTIDADE_7" localSheetId="1">#REF!</definedName>
    <definedName name="QUANTIDADE_7">#REF!</definedName>
    <definedName name="QUANTIDADE_7_16">#REF!</definedName>
    <definedName name="QUANTIDADE_7_19" localSheetId="8">#REF!</definedName>
    <definedName name="QUANTIDADE_7_19" localSheetId="2">#REF!</definedName>
    <definedName name="QUANTIDADE_7_19" localSheetId="1">#REF!</definedName>
    <definedName name="QUANTIDADE_7_19">#REF!</definedName>
    <definedName name="QUANTIDADE_7_19_16">#REF!</definedName>
    <definedName name="QUANTIDADE_8" localSheetId="8">#REF!</definedName>
    <definedName name="QUANTIDADE_8" localSheetId="2">#REF!</definedName>
    <definedName name="QUANTIDADE_8" localSheetId="1">#REF!</definedName>
    <definedName name="QUANTIDADE_8">#REF!</definedName>
    <definedName name="QUANTIDADE_8_16">#REF!</definedName>
    <definedName name="QUANTIDADE_8_19" localSheetId="8">#REF!</definedName>
    <definedName name="QUANTIDADE_8_19" localSheetId="2">#REF!</definedName>
    <definedName name="QUANTIDADE_8_19" localSheetId="1">#REF!</definedName>
    <definedName name="QUANTIDADE_8_19">#REF!</definedName>
    <definedName name="QUANTIDADE_8_19_16">#REF!</definedName>
    <definedName name="QUANTIDADE_9" localSheetId="8">#REF!</definedName>
    <definedName name="QUANTIDADE_9" localSheetId="2">#REF!</definedName>
    <definedName name="QUANTIDADE_9" localSheetId="1">#REF!</definedName>
    <definedName name="QUANTIDADE_9">#REF!</definedName>
    <definedName name="QUANTIDADE_9_16">#REF!</definedName>
    <definedName name="QUANTIDADE_9_19" localSheetId="8">#REF!</definedName>
    <definedName name="QUANTIDADE_9_19" localSheetId="2">#REF!</definedName>
    <definedName name="QUANTIDADE_9_19" localSheetId="1">#REF!</definedName>
    <definedName name="QUANTIDADE_9_19">#REF!</definedName>
    <definedName name="QUANTIDADE_9_19_16">#REF!</definedName>
    <definedName name="QUANTIDADES">[9]!QUANTIDADES</definedName>
    <definedName name="QuantPreços_2anosarrumada" localSheetId="2">#REF!</definedName>
    <definedName name="QuantPreços_2anosarrumada" localSheetId="1">#REF!</definedName>
    <definedName name="QuantPreços_2anosarrumada">#REF!</definedName>
    <definedName name="QuantPreços_2anosf" localSheetId="2">#REF!</definedName>
    <definedName name="QuantPreços_2anosf" localSheetId="1">#REF!</definedName>
    <definedName name="QuantPreços_2anosf">#REF!</definedName>
    <definedName name="QuantPreçosUnitFinal" localSheetId="2">#REF!</definedName>
    <definedName name="QuantPreçosUnitFinal" localSheetId="1">#REF!</definedName>
    <definedName name="QuantPreçosUnitFinal">#REF!</definedName>
    <definedName name="QUE_P_E_ISSO">#N/A</definedName>
    <definedName name="quilometros" localSheetId="8">#REF!</definedName>
    <definedName name="quilometros" localSheetId="2">#REF!</definedName>
    <definedName name="quilometros" localSheetId="1">#REF!</definedName>
    <definedName name="quilometros">#REF!</definedName>
    <definedName name="QW" localSheetId="2">P.O.!Plan1</definedName>
    <definedName name="QW" localSheetId="1">RESUMO!Plan1</definedName>
    <definedName name="QW">Plan1</definedName>
    <definedName name="qwe" localSheetId="2">#REF!</definedName>
    <definedName name="qwe" localSheetId="1">#REF!</definedName>
    <definedName name="qwe">#REF!</definedName>
    <definedName name="qweqw">#N/A</definedName>
    <definedName name="qweqwe" localSheetId="8">#REF!</definedName>
    <definedName name="qweqwe">#REF!</definedName>
    <definedName name="qwer">#N/A</definedName>
    <definedName name="qwqwq" localSheetId="8">#REF!</definedName>
    <definedName name="qwqwq">#REF!</definedName>
    <definedName name="qwrqerwqer">#REF!</definedName>
    <definedName name="QWWEEEEEEEE">#REF!</definedName>
    <definedName name="R___Ton_x_Km">#REF!</definedName>
    <definedName name="r_2">NA()</definedName>
    <definedName name="RA" localSheetId="2">#REF!</definedName>
    <definedName name="RA" localSheetId="1">#REF!</definedName>
    <definedName name="RA">#REF!</definedName>
    <definedName name="rach" localSheetId="8">'Mapa+Binômio'!rach</definedName>
    <definedName name="rach" localSheetId="2">[9]!rach</definedName>
    <definedName name="rach" localSheetId="1">[9]!rach</definedName>
    <definedName name="rach">[9]!rach</definedName>
    <definedName name="rach_38" localSheetId="2">[9]!rach_38</definedName>
    <definedName name="rach_38" localSheetId="1">[9]!rach_38</definedName>
    <definedName name="rach_38">[9]!rach_38</definedName>
    <definedName name="Rachão" localSheetId="8">'Mapa+Binômio'!Rachão</definedName>
    <definedName name="Rachão" localSheetId="2">[9]!Rachão</definedName>
    <definedName name="Rachão" localSheetId="1">[9]!Rachão</definedName>
    <definedName name="Rachão">[9]!Rachão</definedName>
    <definedName name="Rachão_10" localSheetId="8">'Mapa+Binômio'!AM_04_1</definedName>
    <definedName name="Rachão_10" localSheetId="2">[9]!Rachão_10</definedName>
    <definedName name="Rachão_10" localSheetId="1">[9]!Rachão_10</definedName>
    <definedName name="Rachão_10">[9]!Rachão_10</definedName>
    <definedName name="Rachão_2" localSheetId="2">[9]!Rachão_2</definedName>
    <definedName name="Rachão_2" localSheetId="1">[9]!Rachão_2</definedName>
    <definedName name="Rachão_2">[9]!Rachão_2</definedName>
    <definedName name="Rachão_23" localSheetId="8">AM_35</definedName>
    <definedName name="Rachão_23" localSheetId="2">[9]!Rachão_23</definedName>
    <definedName name="Rachão_23" localSheetId="1">[9]!Rachão_23</definedName>
    <definedName name="Rachão_23">[9]!Rachão_23</definedName>
    <definedName name="Rachão_24" localSheetId="8">'Mapa+Binômio'!AM_35_1</definedName>
    <definedName name="Rachão_24" localSheetId="2">[9]!Rachão_24</definedName>
    <definedName name="Rachão_24" localSheetId="1">[9]!Rachão_24</definedName>
    <definedName name="Rachão_24">[9]!Rachão_24</definedName>
    <definedName name="Rachão_26" localSheetId="8">'Mapa+Binômio'!AM_35_1</definedName>
    <definedName name="Rachão_26" localSheetId="2">[9]!Rachão_26</definedName>
    <definedName name="Rachão_26" localSheetId="1">[9]!Rachão_26</definedName>
    <definedName name="Rachão_26">[9]!Rachão_26</definedName>
    <definedName name="Rachão_27" localSheetId="2">[9]!Rachão_27</definedName>
    <definedName name="Rachão_27" localSheetId="1">[9]!Rachão_27</definedName>
    <definedName name="Rachão_27">[9]!Rachão_27</definedName>
    <definedName name="Rachão_29" localSheetId="2">[9]!Rachão_29</definedName>
    <definedName name="Rachão_29" localSheetId="1">[9]!Rachão_29</definedName>
    <definedName name="Rachão_29">[9]!Rachão_29</definedName>
    <definedName name="Rachão_30" localSheetId="2">[9]!Rachão_30</definedName>
    <definedName name="Rachão_30" localSheetId="1">[9]!Rachão_30</definedName>
    <definedName name="Rachão_30">[9]!Rachão_30</definedName>
    <definedName name="Rachão_36" localSheetId="2">[9]!Rachão_36</definedName>
    <definedName name="Rachão_36" localSheetId="1">[9]!Rachão_36</definedName>
    <definedName name="Rachão_36">[9]!Rachão_36</definedName>
    <definedName name="Rachão_37" localSheetId="2">[9]!Rachão_37</definedName>
    <definedName name="Rachão_37" localSheetId="1">[9]!Rachão_37</definedName>
    <definedName name="Rachão_37">[9]!Rachão_37</definedName>
    <definedName name="Rachão_38" localSheetId="8">'Mapa+Binômio'!AM_40_1</definedName>
    <definedName name="Rachão_38" localSheetId="2">[9]!Rachão_38</definedName>
    <definedName name="Rachão_38" localSheetId="1">[9]!Rachão_38</definedName>
    <definedName name="Rachão_38">[9]!Rachão_38</definedName>
    <definedName name="Rachão_4" localSheetId="8">'Mapa+Binômio'!AM_40_1</definedName>
    <definedName name="Rachão_4" localSheetId="2">[9]!Rachão_4</definedName>
    <definedName name="Rachão_4" localSheetId="1">[9]!Rachão_4</definedName>
    <definedName name="Rachão_4">[9]!Rachão_4</definedName>
    <definedName name="Rachão_48" localSheetId="2">[9]!Rachão_48</definedName>
    <definedName name="Rachão_48" localSheetId="1">[9]!Rachão_48</definedName>
    <definedName name="Rachão_48">[9]!Rachão_48</definedName>
    <definedName name="Rachão_51" localSheetId="2">[9]!Rachão_51</definedName>
    <definedName name="Rachão_51" localSheetId="1">[9]!Rachão_51</definedName>
    <definedName name="Rachão_51">[9]!Rachão_51</definedName>
    <definedName name="Rachão_52" localSheetId="2">[9]!Rachão_52</definedName>
    <definedName name="Rachão_52" localSheetId="1">[9]!Rachão_52</definedName>
    <definedName name="Rachão_52">[9]!Rachão_52</definedName>
    <definedName name="Rachão_53" localSheetId="2">[9]!Rachão_53</definedName>
    <definedName name="Rachão_53" localSheetId="1">[9]!Rachão_53</definedName>
    <definedName name="Rachão_53">[9]!Rachão_53</definedName>
    <definedName name="Rachão_55" localSheetId="2">[9]!Rachão_55</definedName>
    <definedName name="Rachão_55" localSheetId="1">[9]!Rachão_55</definedName>
    <definedName name="Rachão_55">[9]!Rachão_55</definedName>
    <definedName name="Rachão_67" localSheetId="8">'Mapa+Binômio'!AM_41_1</definedName>
    <definedName name="Rachão_67" localSheetId="2">[9]!Rachão_67</definedName>
    <definedName name="Rachão_67" localSheetId="1">[9]!Rachão_67</definedName>
    <definedName name="Rachão_67">[9]!Rachão_67</definedName>
    <definedName name="Rachão_68" localSheetId="2">[9]!Rachão_68</definedName>
    <definedName name="Rachão_68" localSheetId="1">[9]!Rachão_68</definedName>
    <definedName name="Rachão_68">[9]!Rachão_68</definedName>
    <definedName name="Rachão_69" localSheetId="2">[9]!Rachão_69</definedName>
    <definedName name="Rachão_69" localSheetId="1">[9]!Rachão_69</definedName>
    <definedName name="Rachão_69">[9]!Rachão_69</definedName>
    <definedName name="Rachão_70" localSheetId="2">[9]!Rachão_70</definedName>
    <definedName name="Rachão_70" localSheetId="1">[9]!Rachão_70</definedName>
    <definedName name="Rachão_70">[9]!Rachão_70</definedName>
    <definedName name="Rachão_71" localSheetId="8">'Mapa+Binômio'!AM_41_1</definedName>
    <definedName name="Rachão_71" localSheetId="2">[9]!Rachão_71</definedName>
    <definedName name="Rachão_71" localSheetId="1">[9]!Rachão_71</definedName>
    <definedName name="Rachão_71">[9]!Rachão_71</definedName>
    <definedName name="Rachão_72" localSheetId="8">'Mapa+Binômio'!AM_41_1</definedName>
    <definedName name="Rachão_72" localSheetId="2">[9]!Rachão_72</definedName>
    <definedName name="Rachão_72" localSheetId="1">[9]!Rachão_72</definedName>
    <definedName name="Rachão_72">[9]!Rachão_72</definedName>
    <definedName name="RachãoC">#REF!</definedName>
    <definedName name="rachinho">#N/A</definedName>
    <definedName name="rafael" localSheetId="8">#REF!</definedName>
    <definedName name="rafael">#REF!</definedName>
    <definedName name="RAH">#REF!</definedName>
    <definedName name="RAH_1">#REF!</definedName>
    <definedName name="RangeChange" hidden="1">#REF!</definedName>
    <definedName name="RASFD">#REF!</definedName>
    <definedName name="Ratios_2" hidden="1">{"'TG'!$A$1:$L$37"}</definedName>
    <definedName name="RB_brita_Adir" localSheetId="8">OFFSET(#REF!,0,COLUMN(#REF!)-1,COUNTA(#REF!),1)</definedName>
    <definedName name="RB_brita_Adir">OFFSET(#REF!,0,COLUMN(#REF!)-1,COUNTA(#REF!),1)</definedName>
    <definedName name="RB_brita_Aesq" localSheetId="8">OFFSET(#REF!,0,COLUMN(#REF!)-1,COUNTA(#REF!),1)</definedName>
    <definedName name="RB_brita_Aesq">OFFSET(#REF!,0,COLUMN(#REF!)-1,COUNTA(#REF!),1)</definedName>
    <definedName name="RB_brita_cim_Adir" localSheetId="8">OFFSET(#REF!,0,COLUMN(#REF!)-1,COUNTA(#REF!),1)</definedName>
    <definedName name="RB_brita_cim_Adir">OFFSET(#REF!,0,COLUMN(#REF!)-1,COUNTA(#REF!),1)</definedName>
    <definedName name="RB_brita_cim_Aesq" localSheetId="8">OFFSET(#REF!,0,COLUMN(#REF!)-1,COUNTA(#REF!),1)</definedName>
    <definedName name="RB_brita_cim_Aesq">OFFSET(#REF!,0,COLUMN(#REF!)-1,COUNTA(#REF!),1)</definedName>
    <definedName name="RB_brita_cim_pista" localSheetId="8">OFFSET(#REF!,0,MATCH(#REF!,#REF!,0)-1,COUNTA(#REF!),1)</definedName>
    <definedName name="RB_brita_cim_pista">OFFSET(#REF!,0,MATCH(#REF!,#REF!,0)-1,COUNTA(#REF!),1)</definedName>
    <definedName name="RB_brita_pista" localSheetId="8">OFFSET(#REF!,0,MATCH(#REF!,#REF!,0)-1,COUNTA(#REF!),1)</definedName>
    <definedName name="RB_brita_pista">OFFSET(#REF!,0,MATCH(#REF!,#REF!,0)-1,COUNTA(#REF!),1)</definedName>
    <definedName name="RB_cim_Adir" localSheetId="8">OFFSET(#REF!,0,COLUMN(#REF!)-1,COUNTA(#REF!),1)</definedName>
    <definedName name="RB_cim_Adir">OFFSET(#REF!,0,COLUMN(#REF!)-1,COUNTA(#REF!),1)</definedName>
    <definedName name="RB_cim_Aesq" localSheetId="8">OFFSET(#REF!,0,COLUMN(#REF!)-1,COUNTA(#REF!),1)</definedName>
    <definedName name="RB_cim_Aesq">OFFSET(#REF!,0,COLUMN(#REF!)-1,COUNTA(#REF!),1)</definedName>
    <definedName name="RB_cim_pista" localSheetId="8">OFFSET(#REF!,0,MATCH(#REF!,#REF!,0)-1,COUNTA(#REF!),1)</definedName>
    <definedName name="RB_cim_pista">OFFSET(#REF!,0,MATCH(#REF!,#REF!,0)-1,COUNTA(#REF!),1)</definedName>
    <definedName name="RB_simples_Adir" localSheetId="8">OFFSET(#REF!,0,COLUMN(#REF!)-1,COUNTA(#REF!),1)</definedName>
    <definedName name="RB_simples_Adir">OFFSET(#REF!,0,COLUMN(#REF!)-1,COUNTA(#REF!),1)</definedName>
    <definedName name="RB_simples_Aesq" localSheetId="8">OFFSET(#REF!,0,COLUMN(#REF!)-1,COUNTA(#REF!),1)</definedName>
    <definedName name="RB_simples_Aesq">OFFSET(#REF!,0,COLUMN(#REF!)-1,COUNTA(#REF!),1)</definedName>
    <definedName name="RB_simples_pista" localSheetId="8">OFFSET(#REF!,0,MATCH(#REF!,#REF!,0)-1,COUNTA(#REF!),1)</definedName>
    <definedName name="RB_simples_pista">OFFSET(#REF!,0,MATCH(#REF!,#REF!,0)-1,COUNTA(#REF!),1)</definedName>
    <definedName name="RBAM_Adir" localSheetId="8">OFFSET(#REF!,0,COLUMN(#REF!)-1,COUNTA(#REF!),1)</definedName>
    <definedName name="RBAM_Adir">OFFSET(#REF!,0,COLUMN(#REF!)-1,COUNTA(#REF!),1)</definedName>
    <definedName name="RBAM_Aesq" localSheetId="8">OFFSET(#REF!,0,COLUMN(#REF!)-1,COUNTA(#REF!),1)</definedName>
    <definedName name="RBAM_Aesq">OFFSET(#REF!,0,COLUMN(#REF!)-1,COUNTA(#REF!),1)</definedName>
    <definedName name="RBAMFS_Adir" localSheetId="8">OFFSET(#REF!,0,COLUMN(#REF!)-1,COUNTA(#REF!),1)</definedName>
    <definedName name="RBAMFS_Adir">OFFSET(#REF!,0,COLUMN(#REF!)-1,COUNTA(#REF!),1)</definedName>
    <definedName name="RBAMFS_Aesq" localSheetId="8">OFFSET(#REF!,0,COLUMN(#REF!)-1,COUNTA(#REF!),1)</definedName>
    <definedName name="RBAMFS_Aesq">OFFSET(#REF!,0,COLUMN(#REF!)-1,COUNTA(#REF!),1)</definedName>
    <definedName name="RBPM">#REF!</definedName>
    <definedName name="RBQ" localSheetId="2">#REF!</definedName>
    <definedName name="RBQ" localSheetId="1">#REF!</definedName>
    <definedName name="RBQ">#REF!</definedName>
    <definedName name="RBSM_Adir" localSheetId="8">OFFSET(#REF!,0,COLUMN(#REF!)-1,COUNTA(#REF!),1)</definedName>
    <definedName name="RBSM_Adir">OFFSET(#REF!,0,COLUMN(#REF!)-1,COUNTA(#REF!),1)</definedName>
    <definedName name="RBSM_Aesq" localSheetId="8">OFFSET(#REF!,0,COLUMN(#REF!)-1,COUNTA(#REF!),1)</definedName>
    <definedName name="RBSM_Aesq">OFFSET(#REF!,0,COLUMN(#REF!)-1,COUNTA(#REF!),1)</definedName>
    <definedName name="RBTBTVYBT">#REF!</definedName>
    <definedName name="RBV" localSheetId="8">#REF!</definedName>
    <definedName name="RBV">#REF!</definedName>
    <definedName name="RBV_25" localSheetId="8">#REF!</definedName>
    <definedName name="RBV_25">#REF!</definedName>
    <definedName name="RBV_26">#REF!</definedName>
    <definedName name="RBV_28">#REF!</definedName>
    <definedName name="RBV_29" localSheetId="8">#REF!</definedName>
    <definedName name="RBV_29">#REF!</definedName>
    <definedName name="RBV_31" localSheetId="8">#REF!</definedName>
    <definedName name="RBV_31">#REF!</definedName>
    <definedName name="RBVV" localSheetId="8">#REF!</definedName>
    <definedName name="RBVV">#REF!</definedName>
    <definedName name="RCAP">#REF!</definedName>
    <definedName name="RCB" localSheetId="2">#REF!</definedName>
    <definedName name="RCB" localSheetId="1">#REF!</definedName>
    <definedName name="RCB">#REF!</definedName>
    <definedName name="RCC" localSheetId="2">#REF!</definedName>
    <definedName name="RCC" localSheetId="1">#REF!</definedName>
    <definedName name="RCC">#REF!</definedName>
    <definedName name="RCCL" localSheetId="2">#REF!</definedName>
    <definedName name="RCCL" localSheetId="1">#REF!</definedName>
    <definedName name="RCCL">#REF!</definedName>
    <definedName name="rcgp" localSheetId="8">#REF!</definedName>
    <definedName name="RCGP" localSheetId="2">#REF!</definedName>
    <definedName name="RCGP" localSheetId="1">#REF!</definedName>
    <definedName name="RCGP">#REF!</definedName>
    <definedName name="RCGP_1" localSheetId="8">#REF!</definedName>
    <definedName name="RCGP_1">#REF!</definedName>
    <definedName name="rcgp_2">#N/A</definedName>
    <definedName name="RCGQ">#REF!</definedName>
    <definedName name="RCH">#REF!</definedName>
    <definedName name="RCMA">#REF!</definedName>
    <definedName name="RCOLONIAO">#REF!</definedName>
    <definedName name="RCP">#REF!</definedName>
    <definedName name="RCR">#REF!</definedName>
    <definedName name="RCTA">#REF!</definedName>
    <definedName name="rD" localSheetId="1">rD</definedName>
    <definedName name="rD">RESUMO!rD</definedName>
    <definedName name="RDGDCELE" localSheetId="8">#REF!</definedName>
    <definedName name="RDGDCELE">#REF!</definedName>
    <definedName name="RDGDCMEC" localSheetId="8">#REF!</definedName>
    <definedName name="RDGDCMEC">#REF!</definedName>
    <definedName name="RDM" localSheetId="2">#REF!</definedName>
    <definedName name="RDM" localSheetId="1">#REF!</definedName>
    <definedName name="RDM">#REF!</definedName>
    <definedName name="RDPMEC">#REF!</definedName>
    <definedName name="re" localSheetId="2">#REF!</definedName>
    <definedName name="re" localSheetId="1">#REF!</definedName>
    <definedName name="RE">#N/A</definedName>
    <definedName name="rea" localSheetId="8">#REF!</definedName>
    <definedName name="rea">#REF!</definedName>
    <definedName name="REAJ" localSheetId="2">#REF!</definedName>
    <definedName name="REAJ" localSheetId="1">#REF!</definedName>
    <definedName name="REAJ">#REF!</definedName>
    <definedName name="REAJAQUISIÇÃO">#REF!</definedName>
    <definedName name="REAJTRANSPORTE">#REF!</definedName>
    <definedName name="REAJUSTAMENTO">#REF!</definedName>
    <definedName name="reajustamentoaquisição">#REF!</definedName>
    <definedName name="reajustamentotransp">#REF!</definedName>
    <definedName name="rearos2">[9]!rearos2</definedName>
    <definedName name="REAT.APILOA">#REF!</definedName>
    <definedName name="REATBUEIRO">#REF!</definedName>
    <definedName name="REATERRO" localSheetId="2">[9]!REATERRO</definedName>
    <definedName name="REATERRO" localSheetId="1">[9]!REATERRO</definedName>
    <definedName name="REATERRO">[9]!REATERRO</definedName>
    <definedName name="REATERROBUEIRO">#REF!</definedName>
    <definedName name="REBOQUE" localSheetId="8">#REF!</definedName>
    <definedName name="REBOQUE" localSheetId="2">#REF!</definedName>
    <definedName name="REBOQUE" localSheetId="1">#REF!</definedName>
    <definedName name="REBOQUE">#REF!</definedName>
    <definedName name="REBOQUE_1" localSheetId="8">#REF!</definedName>
    <definedName name="REBOQUE_1">#REF!</definedName>
    <definedName name="rec" localSheetId="2">[9]!rec</definedName>
    <definedName name="rec" localSheetId="1">[9]!rec</definedName>
    <definedName name="rec">[9]!rec</definedName>
    <definedName name="rec_10" localSheetId="2">[9]!rec_10</definedName>
    <definedName name="rec_10" localSheetId="1">[9]!rec_10</definedName>
    <definedName name="rec_10">[9]!rec_10</definedName>
    <definedName name="rec_2" localSheetId="2">[9]!rec_2</definedName>
    <definedName name="rec_2" localSheetId="1">[9]!rec_2</definedName>
    <definedName name="rec_2">[9]!rec_2</definedName>
    <definedName name="rec_23" localSheetId="2">[9]!rec_23</definedName>
    <definedName name="rec_23" localSheetId="1">[9]!rec_23</definedName>
    <definedName name="rec_23">[9]!rec_23</definedName>
    <definedName name="rec_24" localSheetId="2">[9]!rec_24</definedName>
    <definedName name="rec_24" localSheetId="1">[9]!rec_24</definedName>
    <definedName name="rec_24">[9]!rec_24</definedName>
    <definedName name="rec_26" localSheetId="2">[9]!rec_26</definedName>
    <definedName name="rec_26" localSheetId="1">[9]!rec_26</definedName>
    <definedName name="rec_26">[9]!rec_26</definedName>
    <definedName name="rec_27" localSheetId="2">[9]!rec_27</definedName>
    <definedName name="rec_27" localSheetId="1">[9]!rec_27</definedName>
    <definedName name="rec_27">[9]!rec_27</definedName>
    <definedName name="rec_29" localSheetId="2">[9]!rec_29</definedName>
    <definedName name="rec_29" localSheetId="1">[9]!rec_29</definedName>
    <definedName name="rec_29">[9]!rec_29</definedName>
    <definedName name="rec_30" localSheetId="2">[9]!rec_30</definedName>
    <definedName name="rec_30" localSheetId="1">[9]!rec_30</definedName>
    <definedName name="rec_30">[9]!rec_30</definedName>
    <definedName name="rec_36" localSheetId="2">[9]!rec_36</definedName>
    <definedName name="rec_36" localSheetId="1">[9]!rec_36</definedName>
    <definedName name="rec_36">[9]!rec_36</definedName>
    <definedName name="rec_37" localSheetId="2">[9]!rec_37</definedName>
    <definedName name="rec_37" localSheetId="1">[9]!rec_37</definedName>
    <definedName name="rec_37">[9]!rec_37</definedName>
    <definedName name="rec_38" localSheetId="2">[9]!rec_38</definedName>
    <definedName name="rec_38" localSheetId="1">[9]!rec_38</definedName>
    <definedName name="rec_38">[9]!rec_38</definedName>
    <definedName name="rec_4" localSheetId="2">[9]!rec_4</definedName>
    <definedName name="rec_4" localSheetId="1">[9]!rec_4</definedName>
    <definedName name="rec_4">[9]!rec_4</definedName>
    <definedName name="rec_48" localSheetId="2">[9]!rec_48</definedName>
    <definedName name="rec_48" localSheetId="1">[9]!rec_48</definedName>
    <definedName name="rec_48">[9]!rec_48</definedName>
    <definedName name="rec_51" localSheetId="2">[9]!rec_51</definedName>
    <definedName name="rec_51" localSheetId="1">[9]!rec_51</definedName>
    <definedName name="rec_51">[9]!rec_51</definedName>
    <definedName name="rec_52" localSheetId="2">[9]!rec_52</definedName>
    <definedName name="rec_52" localSheetId="1">[9]!rec_52</definedName>
    <definedName name="rec_52">[9]!rec_52</definedName>
    <definedName name="rec_53" localSheetId="2">[9]!rec_53</definedName>
    <definedName name="rec_53" localSheetId="1">[9]!rec_53</definedName>
    <definedName name="rec_53">[9]!rec_53</definedName>
    <definedName name="rec_55" localSheetId="2">[9]!rec_55</definedName>
    <definedName name="rec_55" localSheetId="1">[9]!rec_55</definedName>
    <definedName name="rec_55">[9]!rec_55</definedName>
    <definedName name="rec_67" localSheetId="8">[0]!_xlnm.Print_Area</definedName>
    <definedName name="rec_67" localSheetId="2">[9]!rec_67</definedName>
    <definedName name="rec_67" localSheetId="1">[9]!rec_67</definedName>
    <definedName name="rec_67">[9]!rec_67</definedName>
    <definedName name="rec_68" localSheetId="8">[0]!_xlnm.Print_Area</definedName>
    <definedName name="rec_68" localSheetId="2">[9]!rec_68</definedName>
    <definedName name="rec_68" localSheetId="1">[9]!rec_68</definedName>
    <definedName name="rec_68">[9]!rec_68</definedName>
    <definedName name="rec_69" localSheetId="8">[0]!_xlnm.Print_Area</definedName>
    <definedName name="rec_69" localSheetId="2">[9]!rec_69</definedName>
    <definedName name="rec_69" localSheetId="1">[9]!rec_69</definedName>
    <definedName name="rec_69">[9]!rec_69</definedName>
    <definedName name="rec_70" localSheetId="2">[9]!rec_70</definedName>
    <definedName name="rec_70" localSheetId="1">[9]!rec_70</definedName>
    <definedName name="rec_70">[9]!rec_70</definedName>
    <definedName name="rec_71" localSheetId="8">[0]!_xlnm.Print_Area</definedName>
    <definedName name="rec_71" localSheetId="2">[9]!rec_71</definedName>
    <definedName name="rec_71" localSheetId="1">[9]!rec_71</definedName>
    <definedName name="rec_71">[9]!rec_71</definedName>
    <definedName name="rec_72" localSheetId="8">[0]!_xlnm.Print_Area</definedName>
    <definedName name="rec_72" localSheetId="2">[9]!rec_72</definedName>
    <definedName name="rec_72" localSheetId="1">[9]!rec_72</definedName>
    <definedName name="rec_72">[9]!rec_72</definedName>
    <definedName name="REC_Adir" localSheetId="8">OFFSET(#REF!,0,COLUMN(#REF!)-1,COUNTA(#REF!),1)</definedName>
    <definedName name="REC_Adir">OFFSET(#REF!,0,COLUMN(#REF!)-1,COUNTA(#REF!),1)</definedName>
    <definedName name="REC_Aesq" localSheetId="8">OFFSET(#REF!,0,COLUMN(#REF!)-1,COUNTA(#REF!),1)</definedName>
    <definedName name="REC_Aesq">OFFSET(#REF!,0,COLUMN(#REF!)-1,COUNTA(#REF!),1)</definedName>
    <definedName name="REC_BRITA" localSheetId="2">#REF!</definedName>
    <definedName name="REC_BRITA" localSheetId="1">#REF!</definedName>
    <definedName name="REC_BRITA">#REF!</definedName>
    <definedName name="REC_BRITA_2">#N/A</definedName>
    <definedName name="REC_pista" localSheetId="8">OFFSET(#REF!,0,MATCH(#REF!,#REF!,0)-1,COUNTA(#REF!),1)</definedName>
    <definedName name="REC_pista">OFFSET(#REF!,0,MATCH(#REF!,#REF!,0)-1,COUNTA(#REF!),1)</definedName>
    <definedName name="REC_SEM_BRITA" localSheetId="2">#REF!</definedName>
    <definedName name="REC_SEM_BRITA" localSheetId="1">#REF!</definedName>
    <definedName name="REC_SEM_BRITA">#REF!</definedName>
    <definedName name="REC_SEM_BRITA_2">#N/A</definedName>
    <definedName name="REC0MPMBUFMAN">#REF!</definedName>
    <definedName name="rec10c">#REF!</definedName>
    <definedName name="REC110PI" localSheetId="8">#REF!</definedName>
    <definedName name="REC110PI" localSheetId="2">#REF!</definedName>
    <definedName name="REC110PI" localSheetId="1">#REF!</definedName>
    <definedName name="REC110PI">#REF!</definedName>
    <definedName name="REC110PI_2">#N/A</definedName>
    <definedName name="REC110R" localSheetId="8">#REF!</definedName>
    <definedName name="REC110R" localSheetId="2">#REF!</definedName>
    <definedName name="REC110R" localSheetId="1">#REF!</definedName>
    <definedName name="REC110R">#REF!</definedName>
    <definedName name="REC110R_2">#N/A</definedName>
    <definedName name="rec11c">#REF!</definedName>
    <definedName name="rec12c">#REF!</definedName>
    <definedName name="rec13c">#REF!</definedName>
    <definedName name="rec14c">#REF!</definedName>
    <definedName name="REC316PI" localSheetId="8">#REF!</definedName>
    <definedName name="REC316PI" localSheetId="2">#REF!</definedName>
    <definedName name="REC316PI" localSheetId="1">#REF!</definedName>
    <definedName name="REC316PI">#REF!</definedName>
    <definedName name="REC316PI_2">#N/A</definedName>
    <definedName name="REC316R" localSheetId="8">#REF!</definedName>
    <definedName name="REC316R" localSheetId="2">#REF!</definedName>
    <definedName name="REC316R" localSheetId="1">#REF!</definedName>
    <definedName name="REC316R">#REF!</definedName>
    <definedName name="REC316R_2">#N/A</definedName>
    <definedName name="rec93c">#REF!</definedName>
    <definedName name="rec94c">#REF!</definedName>
    <definedName name="rec99c">#REF!</definedName>
    <definedName name="RECAPEAMENTO">[9]!RECAPEAMENTO</definedName>
    <definedName name="recc" localSheetId="8">'Mapa+Binômio'!recc</definedName>
    <definedName name="recc" localSheetId="2">[9]!recc</definedName>
    <definedName name="recc" localSheetId="1">[9]!recc</definedName>
    <definedName name="recc">[9]!recc</definedName>
    <definedName name="recc_38" localSheetId="2">[9]!recc_38</definedName>
    <definedName name="recc_38" localSheetId="1">[9]!recc_38</definedName>
    <definedName name="recc_38">[9]!recc_38</definedName>
    <definedName name="RECCAMGRANPAV">#REF!</definedName>
    <definedName name="RECDEF">#REF!</definedName>
    <definedName name="RECGC">#REF!</definedName>
    <definedName name="RECGCACBC">#REF!</definedName>
    <definedName name="RECGP">#REF!</definedName>
    <definedName name="rech85c">#REF!</definedName>
    <definedName name="rech9c">#REF!</definedName>
    <definedName name="RECI">#REF!</definedName>
    <definedName name="RECICLAGEM">#REF!</definedName>
    <definedName name="RECICLAGEM1">#REF!</definedName>
    <definedName name="RECICLAGEMCIMENTO">#REF!</definedName>
    <definedName name="RECMANAT">#REF!</definedName>
    <definedName name="RECMEC">#REF!</definedName>
    <definedName name="RECMECAT">#REF!</definedName>
    <definedName name="RECMECFAIXA">#REF!</definedName>
    <definedName name="RECOMPATERRO">#REF!</definedName>
    <definedName name="RECOMPCERCA">#REF!</definedName>
    <definedName name="RECOMPDEFMETMANALT">#REF!</definedName>
    <definedName name="RECOMPGUARDACORPOMANALT">#REF!</definedName>
    <definedName name="RECOMPMBUFMAN">#REF!</definedName>
    <definedName name="RECOMPMBUFREC">#REF!</definedName>
    <definedName name="RECOMPMBUQMAN">#REF!</definedName>
    <definedName name="RECOMPMBUQREC">#REF!</definedName>
    <definedName name="RECOMPMECATERROMANALT">#REF!</definedName>
    <definedName name="Recompo">#REF!</definedName>
    <definedName name="Recompo_10">#REF!</definedName>
    <definedName name="Recompo_12">#REF!</definedName>
    <definedName name="Recompo_3">#REF!</definedName>
    <definedName name="Recompo_9">#REF!</definedName>
    <definedName name="recomposicao" localSheetId="2">P.O.!Plan1</definedName>
    <definedName name="recomposicao" localSheetId="1">RESUMO!Plan1</definedName>
    <definedName name="recomposicao">Plan1</definedName>
    <definedName name="RECOMPOSIÇÃOMECANIZADA">#REF!</definedName>
    <definedName name="RECOMPOSIÇÃOREC">#REF!</definedName>
    <definedName name="RECOMPPLACA">#REF!</definedName>
    <definedName name="RECOMPQMAN">#REF!</definedName>
    <definedName name="RECONFORMAÇÃO" localSheetId="8">#REF!</definedName>
    <definedName name="RECONFORMAÇÃO" localSheetId="2">P.O.!Plan1</definedName>
    <definedName name="RECONFORMAÇÃO" localSheetId="1">RESUMO!Plan1</definedName>
    <definedName name="RECONFORMAÇÃO">Plan1</definedName>
    <definedName name="Recorder">#REF!</definedName>
    <definedName name="RECP" localSheetId="2">#REF!</definedName>
    <definedName name="RECP" localSheetId="1">#REF!</definedName>
    <definedName name="RECP">#REF!</definedName>
    <definedName name="RECPLA">#REF!</definedName>
    <definedName name="RECPLACA">#REF!</definedName>
    <definedName name="RECPS">#REF!</definedName>
    <definedName name="RECREV" localSheetId="2">#REF!</definedName>
    <definedName name="RECREV" localSheetId="1">#REF!</definedName>
    <definedName name="RECREV">#REF!</definedName>
    <definedName name="recrevcbuq" localSheetId="2">#REF!</definedName>
    <definedName name="recrevcbuq" localSheetId="1">#REF!</definedName>
    <definedName name="recrevcbuq">#REF!</definedName>
    <definedName name="RECREVESTIMENTO">#REF!</definedName>
    <definedName name="RECREVPRIMARIO">#REF!</definedName>
    <definedName name="RECREVQ">#REF!</definedName>
    <definedName name="REE" localSheetId="2">#REF!</definedName>
    <definedName name="REE" localSheetId="1">#REF!</definedName>
    <definedName name="REE">#REF!</definedName>
    <definedName name="REE_2">#N/A</definedName>
    <definedName name="reec" localSheetId="2">#REF!</definedName>
    <definedName name="reec" localSheetId="1">#REF!</definedName>
    <definedName name="reec">#REF!</definedName>
    <definedName name="reec_2">#N/A</definedName>
    <definedName name="reet" hidden="1">{#N/A,#N/A,TRUE,"Serviços"}</definedName>
    <definedName name="REF">#REF!</definedName>
    <definedName name="refdt">#REF!</definedName>
    <definedName name="REFEITO" localSheetId="12" hidden="1">{#N/A,#N/A,FALSE,"Plan1"}</definedName>
    <definedName name="REFEITO" localSheetId="6" hidden="1">{#N/A,#N/A,FALSE,"Plan1"}</definedName>
    <definedName name="REFEITO" localSheetId="8" hidden="1">{#N/A,#N/A,FALSE,"Plan1"}</definedName>
    <definedName name="REFEITO" localSheetId="5" hidden="1">{#N/A,#N/A,FALSE,"Plan1"}</definedName>
    <definedName name="REFEITO" localSheetId="2">{#N/A,#N/A,FALSE,"Plan1"}</definedName>
    <definedName name="REFEITO" localSheetId="1">{#N/A,#N/A,FALSE,"Plan1"}</definedName>
    <definedName name="REFEITO">{#N/A,#N/A,FALSE,"Plan1"}</definedName>
    <definedName name="REFERENTE">#REF!</definedName>
    <definedName name="Reforma">#REF!</definedName>
    <definedName name="REG" localSheetId="8">#REF!</definedName>
    <definedName name="REG" localSheetId="2">#REF!</definedName>
    <definedName name="REG" localSheetId="1">#REF!</definedName>
    <definedName name="REG">#REF!</definedName>
    <definedName name="REG_2">#N/A</definedName>
    <definedName name="REG_25" localSheetId="8">#REF!</definedName>
    <definedName name="REG_25">#REF!</definedName>
    <definedName name="REG_4" localSheetId="2">#REF!</definedName>
    <definedName name="REG_4" localSheetId="1">#REF!</definedName>
    <definedName name="REG_4">#REF!</definedName>
    <definedName name="REG_SUB_LEITO" localSheetId="8">#REF!</definedName>
    <definedName name="REG_SUB_LEITO">#REF!</definedName>
    <definedName name="REG_SUB_LEITO_10">#REF!</definedName>
    <definedName name="REG_SUB_LEITO_12">#REF!</definedName>
    <definedName name="REG_SUB_LEITO_9">#REF!</definedName>
    <definedName name="REGFAIXA">#REF!</definedName>
    <definedName name="REGG" localSheetId="2">#REF!</definedName>
    <definedName name="REGG" localSheetId="1">#REF!</definedName>
    <definedName name="REGG">#REF!</definedName>
    <definedName name="REGIAO">#REF!</definedName>
    <definedName name="REGIÃO">#REF!</definedName>
    <definedName name="REGISTRO">#REF!</definedName>
    <definedName name="regmecfaixa">#REF!</definedName>
    <definedName name="REGSUB">#REF!</definedName>
    <definedName name="REGUA_DUZIA">#REF!</definedName>
    <definedName name="REGULA" localSheetId="8">#REF!</definedName>
    <definedName name="REGULA" localSheetId="2">#REF!</definedName>
    <definedName name="REGULA" localSheetId="1">#REF!</definedName>
    <definedName name="REGULA">#REF!</definedName>
    <definedName name="REGULA_10" localSheetId="8">#REF!</definedName>
    <definedName name="REGULA_10">#N/A</definedName>
    <definedName name="REGULA_11">#N/A</definedName>
    <definedName name="REGULA_12">#N/A</definedName>
    <definedName name="REGULA_13">#N/A</definedName>
    <definedName name="REGULA_14">#N/A</definedName>
    <definedName name="REGULA_15">#N/A</definedName>
    <definedName name="REGULA_16">#N/A</definedName>
    <definedName name="REGULA_17">#N/A</definedName>
    <definedName name="REGULA_18">#N/A</definedName>
    <definedName name="REGULA_2">#N/A</definedName>
    <definedName name="REGULA_24">#REF!</definedName>
    <definedName name="REGULA_25" localSheetId="8">#REF!</definedName>
    <definedName name="REGULA_25">#REF!</definedName>
    <definedName name="REGULA_26">#REF!</definedName>
    <definedName name="REGULA_27" localSheetId="8">#REF!</definedName>
    <definedName name="REGULA_27">#REF!</definedName>
    <definedName name="REGULA_29" localSheetId="8">#REF!</definedName>
    <definedName name="REGULA_29">#REF!</definedName>
    <definedName name="REGULA_3" localSheetId="2">#REF!</definedName>
    <definedName name="REGULA_3" localSheetId="1">#REF!</definedName>
    <definedName name="REGULA_3">#REF!</definedName>
    <definedName name="REGULA_4" localSheetId="2">#REF!</definedName>
    <definedName name="REGULA_4" localSheetId="1">#REF!</definedName>
    <definedName name="REGULA_4">#REF!</definedName>
    <definedName name="REGULA_5" localSheetId="2">#REF!</definedName>
    <definedName name="REGULA_5" localSheetId="1">#REF!</definedName>
    <definedName name="REGULA_5">#REF!</definedName>
    <definedName name="REGULA_6">#N/A</definedName>
    <definedName name="REGULA_7">#N/A</definedName>
    <definedName name="REGULA_8">#N/A</definedName>
    <definedName name="REGULA_9" localSheetId="8">#REF!</definedName>
    <definedName name="REGULA_9">#N/A</definedName>
    <definedName name="REGULAA" localSheetId="2">#REF!</definedName>
    <definedName name="REGULAA" localSheetId="1">#REF!</definedName>
    <definedName name="REGULAA">#REF!</definedName>
    <definedName name="rei">#REF!</definedName>
    <definedName name="Reimbursement">"Reembolso"</definedName>
    <definedName name="REJUNTE">#REF!</definedName>
    <definedName name="REL" localSheetId="12" hidden="1">{#N/A,#N/A,TRUE,"Serviços"}</definedName>
    <definedName name="REL" localSheetId="6" hidden="1">{#N/A,#N/A,TRUE,"Serviços"}</definedName>
    <definedName name="REL" localSheetId="8" hidden="1">{#N/A,#N/A,TRUE,"Serviços"}</definedName>
    <definedName name="REL" localSheetId="5" hidden="1">{#N/A,#N/A,TRUE,"Serviços"}</definedName>
    <definedName name="REL" localSheetId="2">{#N/A,#N/A,TRUE,"Serviços"}</definedName>
    <definedName name="REL" localSheetId="1">{#N/A,#N/A,TRUE,"Serviços"}</definedName>
    <definedName name="REL">{#N/A,#N/A,TRUE,"Serviços"}</definedName>
    <definedName name="Relaçao" localSheetId="2">#REF!</definedName>
    <definedName name="Relaçao" localSheetId="1">#REF!</definedName>
    <definedName name="Relaçao">#REF!</definedName>
    <definedName name="Relat" localSheetId="12" hidden="1">#REF!</definedName>
    <definedName name="Relat" localSheetId="6" hidden="1">#REF!</definedName>
    <definedName name="Relat" localSheetId="8" hidden="1">#REF!</definedName>
    <definedName name="Relat" localSheetId="5" hidden="1">#REF!</definedName>
    <definedName name="Relat" localSheetId="2">#REF!</definedName>
    <definedName name="Relat" localSheetId="1">#REF!</definedName>
    <definedName name="Relat">#REF!</definedName>
    <definedName name="relatorio" localSheetId="8">'Mapa+Binômio'!REGULA</definedName>
    <definedName name="relatorio" localSheetId="2">[9]!relatorio</definedName>
    <definedName name="relatorio" localSheetId="1">[9]!relatorio</definedName>
    <definedName name="relatorio">[9]!relatorio</definedName>
    <definedName name="RELATÓRIO_DOS_SERVIÇOS_EXECUTADOS" localSheetId="8">#REF!</definedName>
    <definedName name="RELATÓRIO_DOS_SERVIÇOS_EXECUTADOS">#REF!</definedName>
    <definedName name="relequip" localSheetId="8">#REF!</definedName>
    <definedName name="relequip" localSheetId="2">#REF!</definedName>
    <definedName name="relequip" localSheetId="1">#REF!</definedName>
    <definedName name="relequip">#REF!</definedName>
    <definedName name="relequip_1" localSheetId="8">#REF!</definedName>
    <definedName name="relequip_1">#REF!</definedName>
    <definedName name="RELL" localSheetId="12" hidden="1">{#N/A,#N/A,TRUE,"Serviços"}</definedName>
    <definedName name="RELL" localSheetId="6" hidden="1">{#N/A,#N/A,TRUE,"Serviços"}</definedName>
    <definedName name="RELL" localSheetId="8" hidden="1">{#N/A,#N/A,TRUE,"Serviços"}</definedName>
    <definedName name="RELL" localSheetId="5" hidden="1">{#N/A,#N/A,TRUE,"Serviços"}</definedName>
    <definedName name="RELL" localSheetId="2">{#N/A,#N/A,TRUE,"Serviços"}</definedName>
    <definedName name="RELL" localSheetId="1">{#N/A,#N/A,TRUE,"Serviços"}</definedName>
    <definedName name="RELL">{#N/A,#N/A,TRUE,"Serviços"}</definedName>
    <definedName name="RELMOBRA" localSheetId="8" hidden="1">{#N/A,#N/A,FALSE,"SS";#N/A,#N/A,FALSE,"TER1";#N/A,#N/A,FALSE,"TER2";#N/A,#N/A,FALSE,"TER3";#N/A,#N/A,FALSE,"TP1";#N/A,#N/A,FALSE,"TP2";#N/A,#N/A,FALSE,"TP3";#N/A,#N/A,FALSE,"DI1";#N/A,#N/A,FALSE,"DI2";#N/A,#N/A,FALSE,"DI3";#N/A,#N/A,FALSE,"DS1";#N/A,#N/A,FALSE,"DS2";#N/A,#N/A,FALSE,"CM"}</definedName>
    <definedName name="RELMOBRA">{#N/A,#N/A,FALSE,"SS";#N/A,#N/A,FALSE,"TER1";#N/A,#N/A,FALSE,"TER2";#N/A,#N/A,FALSE,"TER3";#N/A,#N/A,FALSE,"TP1";#N/A,#N/A,FALSE,"TP2";#N/A,#N/A,FALSE,"TP3";#N/A,#N/A,FALSE,"DI1";#N/A,#N/A,FALSE,"DI2";#N/A,#N/A,FALSE,"DI3";#N/A,#N/A,FALSE,"DS1";#N/A,#N/A,FALSE,"DS2";#N/A,#N/A,FALSE,"CM"}</definedName>
    <definedName name="REM">#N/A</definedName>
    <definedName name="Rem_Mec_pista" localSheetId="8">OFFSET(#REF!,0,MATCH(#REF!,#REF!,0)-1,COUNTA(#REF!),1)</definedName>
    <definedName name="Rem_Mec_pista">OFFSET(#REF!,0,MATCH(#REF!,#REF!,0)-1,COUNTA(#REF!),1)</definedName>
    <definedName name="REMB" localSheetId="8">#REF!</definedName>
    <definedName name="REMB">#REF!</definedName>
    <definedName name="REMB_10">#N/A</definedName>
    <definedName name="REMB_11">#N/A</definedName>
    <definedName name="REMB_12">#N/A</definedName>
    <definedName name="REMB_13">#N/A</definedName>
    <definedName name="REMB_14">#N/A</definedName>
    <definedName name="REMB_15">#N/A</definedName>
    <definedName name="REMB_16">#N/A</definedName>
    <definedName name="REMB_17">#N/A</definedName>
    <definedName name="REMB_18">#N/A</definedName>
    <definedName name="REMB_5">#N/A</definedName>
    <definedName name="REMB_6">#N/A</definedName>
    <definedName name="REMB_7">#N/A</definedName>
    <definedName name="REMB_8">#N/A</definedName>
    <definedName name="REMB_9">#N/A</definedName>
    <definedName name="REMENDO">#REF!</definedName>
    <definedName name="REMENDOF">#REF!</definedName>
    <definedName name="REMENDOMBUFMAN">#REF!</definedName>
    <definedName name="REMENDOMBUFREC">#REF!</definedName>
    <definedName name="REMENDOMBUQMAN">#REF!</definedName>
    <definedName name="REMENDOMBUQREC">#REF!</definedName>
    <definedName name="REMENDOPROFREC">#REF!</definedName>
    <definedName name="remesas" localSheetId="2">#REF!</definedName>
    <definedName name="remesas" localSheetId="1">#REF!</definedName>
    <definedName name="remesas">#REF!</definedName>
    <definedName name="REMMAN">#REF!</definedName>
    <definedName name="REMMANDEBARR">#REF!</definedName>
    <definedName name="remmanmatbetman">#REF!</definedName>
    <definedName name="RemMatBet">#REF!</definedName>
    <definedName name="RemMatGran">#REF!</definedName>
    <definedName name="REMMBUFMAN">#REF!</definedName>
    <definedName name="REMMBUFREC">#REF!</definedName>
    <definedName name="REMMBUQREC">#REF!</definedName>
    <definedName name="REMMEC">#REF!</definedName>
    <definedName name="REMMECMAN">#REF!</definedName>
    <definedName name="REMN" localSheetId="2">#REF!</definedName>
    <definedName name="REMN" localSheetId="1">#REF!</definedName>
    <definedName name="REMN">#REF!</definedName>
    <definedName name="REMOÇÃO_PAV" localSheetId="8">#REF!</definedName>
    <definedName name="REMOÇÃO_PAV">#REF!</definedName>
    <definedName name="REMOÇÃO_PAV_10">#REF!</definedName>
    <definedName name="REMOÇÃO_PAV_12">#REF!</definedName>
    <definedName name="REMOÇÃO_PAV_9">#REF!</definedName>
    <definedName name="REMOÇÃOREVBETMAN">#REF!</definedName>
    <definedName name="REMOÇÃOREVBETRECUP">#REF!</definedName>
    <definedName name="REMOPLA">#REF!</definedName>
    <definedName name="REMOPS">#REF!</definedName>
    <definedName name="REMP" localSheetId="8">#REF!</definedName>
    <definedName name="REMP">#REF!</definedName>
    <definedName name="REMP_10">#N/A</definedName>
    <definedName name="REMP_11">#N/A</definedName>
    <definedName name="REMP_12">#N/A</definedName>
    <definedName name="REMP_13">#N/A</definedName>
    <definedName name="REMP_14">#N/A</definedName>
    <definedName name="REMP_15">#N/A</definedName>
    <definedName name="REMP_16">#N/A</definedName>
    <definedName name="REMP_17">#N/A</definedName>
    <definedName name="REMP_18">#N/A</definedName>
    <definedName name="REMP_5">#N/A</definedName>
    <definedName name="REMP_6">#N/A</definedName>
    <definedName name="REMP_7">#N/A</definedName>
    <definedName name="REMP_8">#N/A</definedName>
    <definedName name="REMP_9">#N/A</definedName>
    <definedName name="REMPROFMAN">#REF!</definedName>
    <definedName name="REMPROFREC">#REF!</definedName>
    <definedName name="REMPROQREC">#REF!</definedName>
    <definedName name="REMUL">#REF!</definedName>
    <definedName name="Rena" hidden="1">#REF!</definedName>
    <definedName name="Rendimento" localSheetId="8">#REF!</definedName>
    <definedName name="Rendimento" localSheetId="2">#REF!</definedName>
    <definedName name="Rendimento" localSheetId="1">#REF!</definedName>
    <definedName name="Rendimento">#REF!</definedName>
    <definedName name="RENT.ACUM.">#REF!</definedName>
    <definedName name="REP_Adir" localSheetId="8">OFFSET(#REF!,0,COLUMN(#REF!)-1,COUNTA(#REF!),1)</definedName>
    <definedName name="REP_Adir">OFFSET(#REF!,0,COLUMN(#REF!)-1,COUNTA(#REF!),1)</definedName>
    <definedName name="REP_Aesq" localSheetId="8">OFFSET(#REF!,0,COLUMN(#REF!)-1,COUNTA(#REF!),1)</definedName>
    <definedName name="REP_Aesq">OFFSET(#REF!,0,COLUMN(#REF!)-1,COUNTA(#REF!),1)</definedName>
    <definedName name="REP_pista" localSheetId="8">OFFSET(#REF!,0,MATCH(#REF!,#REF!,0)-1,COUNTA(#REF!),1)</definedName>
    <definedName name="REP_pista">OFFSET(#REF!,0,MATCH(#REF!,#REF!,0)-1,COUNTA(#REF!),1)</definedName>
    <definedName name="reparos" localSheetId="8">[0]!PassaExtenso</definedName>
    <definedName name="reparos">[0]!PassaExtenso</definedName>
    <definedName name="reperf">#REF!</definedName>
    <definedName name="RER">{#N/A,#N/A,FALSE,"QUADRO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RERSA" localSheetId="2">#REF!</definedName>
    <definedName name="RERSA" localSheetId="1">#REF!</definedName>
    <definedName name="RERSA">#REF!</definedName>
    <definedName name="res" localSheetId="8">'Mapa+Binômio'!res</definedName>
    <definedName name="res" localSheetId="2">[9]!res</definedName>
    <definedName name="res" localSheetId="1">[9]!res</definedName>
    <definedName name="res">[9]!res</definedName>
    <definedName name="res_38" localSheetId="2">[9]!res_38</definedName>
    <definedName name="res_38" localSheetId="1">[9]!res_38</definedName>
    <definedName name="res_38">[9]!res_38</definedName>
    <definedName name="RESP">#REF!</definedName>
    <definedName name="restau" localSheetId="2">#REF!</definedName>
    <definedName name="restau" localSheetId="1">#REF!</definedName>
    <definedName name="restau">#REF!</definedName>
    <definedName name="RESTAURANTE">#REF!</definedName>
    <definedName name="resu" localSheetId="8" hidden="1">{#N/A,#N/A,FALSE,"MO (2)"}</definedName>
    <definedName name="resu" hidden="1">{#N/A,#N/A,FALSE,"MO (2)"}</definedName>
    <definedName name="resultadorendimento" localSheetId="8">#REF!</definedName>
    <definedName name="resultadorendimento" localSheetId="2">#REF!</definedName>
    <definedName name="resultadorendimento" localSheetId="1">#REF!</definedName>
    <definedName name="resultadorendimento">#REF!</definedName>
    <definedName name="RESUMO" localSheetId="8">'Mapa+Binômio'!reparos</definedName>
    <definedName name="RESUMO" localSheetId="2">[9]!RESUMO</definedName>
    <definedName name="RESUMO" localSheetId="1">[9]!RESUMO</definedName>
    <definedName name="RESUMO">[9]!RESUMO</definedName>
    <definedName name="RESUMO_1" localSheetId="8">'Mapa+Binômio'!RESUMO_1</definedName>
    <definedName name="RESUMO_1" localSheetId="2">[9]!RESUMO_1</definedName>
    <definedName name="RESUMO_1" localSheetId="1">[9]!RESUMO_1</definedName>
    <definedName name="RESUMO_1">[9]!RESUMO_1</definedName>
    <definedName name="RESUMO_10" localSheetId="8">'Mapa+Binômio'!RESUMO_10</definedName>
    <definedName name="RESUMO_10" localSheetId="2">[9]!RESUMO_10</definedName>
    <definedName name="RESUMO_10" localSheetId="1">[9]!RESUMO_10</definedName>
    <definedName name="RESUMO_10">[9]!RESUMO_10</definedName>
    <definedName name="RESUMO_12" localSheetId="8">'Mapa+Binômio'!RESUMO_12</definedName>
    <definedName name="RESUMO_12" localSheetId="2">[9]!RESUMO_12</definedName>
    <definedName name="RESUMO_12" localSheetId="1">[9]!RESUMO_12</definedName>
    <definedName name="RESUMO_12">[9]!RESUMO_12</definedName>
    <definedName name="RESUMO_13" localSheetId="8">'Mapa+Binômio'!RESUMO_13</definedName>
    <definedName name="RESUMO_13" localSheetId="2">[9]!RESUMO_13</definedName>
    <definedName name="RESUMO_13" localSheetId="1">[9]!RESUMO_13</definedName>
    <definedName name="RESUMO_13">[9]!RESUMO_13</definedName>
    <definedName name="RESUMO_14" localSheetId="8">'Mapa+Binômio'!RESUMO_14</definedName>
    <definedName name="RESUMO_14">#N/A</definedName>
    <definedName name="RESUMO_19" localSheetId="8">'Mapa+Binômio'!asdf_13</definedName>
    <definedName name="RESUMO_19" localSheetId="2">[9]!RESUMO_19</definedName>
    <definedName name="RESUMO_19" localSheetId="1">[9]!RESUMO_19</definedName>
    <definedName name="RESUMO_19">[9]!RESUMO_19</definedName>
    <definedName name="RESUMO_2" localSheetId="8">'Mapa+Binômio'!RESUMO_2</definedName>
    <definedName name="RESUMO_2" localSheetId="2">[9]!RESUMO_2</definedName>
    <definedName name="RESUMO_2" localSheetId="1">[9]!RESUMO_2</definedName>
    <definedName name="RESUMO_2">[9]!RESUMO_2</definedName>
    <definedName name="RESUMO_20">#N/A</definedName>
    <definedName name="RESUMO_21" localSheetId="2">[9]!RESUMO_21</definedName>
    <definedName name="RESUMO_21" localSheetId="1">[9]!RESUMO_21</definedName>
    <definedName name="RESUMO_21">[9]!RESUMO_21</definedName>
    <definedName name="RESUMO_22" localSheetId="8">'Mapa+Binômio'!RESUMO_22</definedName>
    <definedName name="RESUMO_22">#N/A</definedName>
    <definedName name="RESUMO_23" localSheetId="2">[9]!RESUMO_23</definedName>
    <definedName name="RESUMO_23" localSheetId="1">[9]!RESUMO_23</definedName>
    <definedName name="RESUMO_23">[9]!RESUMO_23</definedName>
    <definedName name="RESUMO_24" localSheetId="2">[9]!RESUMO_24</definedName>
    <definedName name="RESUMO_24" localSheetId="1">[9]!RESUMO_24</definedName>
    <definedName name="RESUMO_24">[9]!RESUMO_24</definedName>
    <definedName name="RESUMO_25" localSheetId="8">'Mapa+Binômio'!RESUMO_25</definedName>
    <definedName name="RESUMO_25">#N/A</definedName>
    <definedName name="RESUMO_26" localSheetId="8">'Mapa+Binômio'!RESUMO_26</definedName>
    <definedName name="RESUMO_26" localSheetId="2">[9]!RESUMO_26</definedName>
    <definedName name="RESUMO_26" localSheetId="1">[9]!RESUMO_26</definedName>
    <definedName name="RESUMO_26">[9]!RESUMO_26</definedName>
    <definedName name="RESUMO_27" localSheetId="8">'Mapa+Binômio'!RESUMO_27</definedName>
    <definedName name="RESUMO_27" localSheetId="2">[9]!RESUMO_27</definedName>
    <definedName name="RESUMO_27" localSheetId="1">[9]!RESUMO_27</definedName>
    <definedName name="RESUMO_27">[9]!RESUMO_27</definedName>
    <definedName name="RESUMO_28" localSheetId="8">'Mapa+Binômio'!RESUMO_28</definedName>
    <definedName name="RESUMO_28">#N/A</definedName>
    <definedName name="RESUMO_29" localSheetId="8">'Mapa+Binômio'!RESUMO_29</definedName>
    <definedName name="RESUMO_29" localSheetId="2">[9]!RESUMO_29</definedName>
    <definedName name="RESUMO_29" localSheetId="1">[9]!RESUMO_29</definedName>
    <definedName name="RESUMO_29">[9]!RESUMO_29</definedName>
    <definedName name="RESUMO_3" localSheetId="8">'Mapa+Binômio'!RESUMO_3</definedName>
    <definedName name="RESUMO_3">#N/A</definedName>
    <definedName name="RESUMO_30" localSheetId="8">'Mapa+Binômio'!RESUMO_30</definedName>
    <definedName name="RESUMO_30" localSheetId="2">[9]!RESUMO_30</definedName>
    <definedName name="RESUMO_30" localSheetId="1">[9]!RESUMO_30</definedName>
    <definedName name="RESUMO_30">[9]!RESUMO_30</definedName>
    <definedName name="RESUMO_31" localSheetId="8">'Mapa+Binômio'!RESUMO_31</definedName>
    <definedName name="RESUMO_31" localSheetId="2">[9]!RESUMO_31</definedName>
    <definedName name="RESUMO_31" localSheetId="1">[9]!RESUMO_31</definedName>
    <definedName name="RESUMO_31">[9]!RESUMO_31</definedName>
    <definedName name="RESUMO_32" localSheetId="8">'Mapa+Binômio'!RESUMO_32</definedName>
    <definedName name="RESUMO_32">#N/A</definedName>
    <definedName name="RESUMO_33" localSheetId="8">'Mapa+Binômio'!RESUMO_33</definedName>
    <definedName name="RESUMO_33" localSheetId="2">[9]!RESUMO_33</definedName>
    <definedName name="RESUMO_33" localSheetId="1">[9]!RESUMO_33</definedName>
    <definedName name="RESUMO_33">[9]!RESUMO_33</definedName>
    <definedName name="RESUMO_34" localSheetId="8">'Mapa+Binômio'!RESUMO_34</definedName>
    <definedName name="RESUMO_34" localSheetId="2">[9]!RESUMO_34</definedName>
    <definedName name="RESUMO_34" localSheetId="1">[9]!RESUMO_34</definedName>
    <definedName name="RESUMO_34">[9]!RESUMO_34</definedName>
    <definedName name="RESUMO_35" localSheetId="8">'Mapa+Binômio'!RESUMO_35</definedName>
    <definedName name="RESUMO_35" localSheetId="2">[9]!RESUMO_35</definedName>
    <definedName name="RESUMO_35" localSheetId="1">[9]!RESUMO_35</definedName>
    <definedName name="RESUMO_35">[9]!RESUMO_35</definedName>
    <definedName name="RESUMO_36" localSheetId="8">'Mapa+Binômio'!RESUMO_36</definedName>
    <definedName name="RESUMO_36" localSheetId="2">[9]!RESUMO_36</definedName>
    <definedName name="RESUMO_36" localSheetId="1">[9]!RESUMO_36</definedName>
    <definedName name="RESUMO_36">[9]!RESUMO_36</definedName>
    <definedName name="RESUMO_37" localSheetId="8">'Mapa+Binômio'!RESUMO_37</definedName>
    <definedName name="RESUMO_37" localSheetId="2">[9]!RESUMO_37</definedName>
    <definedName name="RESUMO_37" localSheetId="1">[9]!RESUMO_37</definedName>
    <definedName name="RESUMO_37">[9]!RESUMO_37</definedName>
    <definedName name="RESUMO_38" localSheetId="8">'Mapa+Binômio'!RESUMO_38</definedName>
    <definedName name="RESUMO_38" localSheetId="2">[9]!RESUMO_38</definedName>
    <definedName name="RESUMO_38" localSheetId="1">[9]!RESUMO_38</definedName>
    <definedName name="RESUMO_38">[9]!RESUMO_38</definedName>
    <definedName name="RESUMO_39" localSheetId="2">[9]!RESUMO_39</definedName>
    <definedName name="RESUMO_39" localSheetId="1">[9]!RESUMO_39</definedName>
    <definedName name="RESUMO_39">[9]!RESUMO_39</definedName>
    <definedName name="RESUMO_4" localSheetId="8">'Mapa+Binômio'!RESUMO_4</definedName>
    <definedName name="RESUMO_4" localSheetId="2">[9]!RESUMO_4</definedName>
    <definedName name="RESUMO_4" localSheetId="1">[9]!RESUMO_4</definedName>
    <definedName name="RESUMO_4">[9]!RESUMO_4</definedName>
    <definedName name="RESUMO_40" localSheetId="2">[9]!RESUMO_40</definedName>
    <definedName name="RESUMO_40" localSheetId="1">[9]!RESUMO_40</definedName>
    <definedName name="RESUMO_40">[9]!RESUMO_40</definedName>
    <definedName name="RESUMO_41" localSheetId="8">'Mapa+Binômio'!asdf_17</definedName>
    <definedName name="RESUMO_41" localSheetId="2">[9]!RESUMO_41</definedName>
    <definedName name="RESUMO_41" localSheetId="1">[9]!RESUMO_41</definedName>
    <definedName name="RESUMO_41">[9]!RESUMO_41</definedName>
    <definedName name="RESUMO_42" localSheetId="8">'Mapa+Binômio'!asdf_17</definedName>
    <definedName name="RESUMO_42" localSheetId="2">[9]!RESUMO_42</definedName>
    <definedName name="RESUMO_42" localSheetId="1">[9]!RESUMO_42</definedName>
    <definedName name="RESUMO_42">[9]!RESUMO_42</definedName>
    <definedName name="RESUMO_43" localSheetId="2">[9]!RESUMO_43</definedName>
    <definedName name="RESUMO_43" localSheetId="1">[9]!RESUMO_43</definedName>
    <definedName name="RESUMO_43">[9]!RESUMO_43</definedName>
    <definedName name="RESUMO_44" localSheetId="2">[9]!RESUMO_44</definedName>
    <definedName name="RESUMO_44" localSheetId="1">[9]!RESUMO_44</definedName>
    <definedName name="RESUMO_44">[9]!RESUMO_44</definedName>
    <definedName name="RESUMO_45" localSheetId="2">[9]!RESUMO_45</definedName>
    <definedName name="RESUMO_45" localSheetId="1">[9]!RESUMO_45</definedName>
    <definedName name="RESUMO_45">[9]!RESUMO_45</definedName>
    <definedName name="RESUMO_46" localSheetId="2">[9]!RESUMO_46</definedName>
    <definedName name="RESUMO_46" localSheetId="1">[9]!RESUMO_46</definedName>
    <definedName name="RESUMO_46">[9]!RESUMO_46</definedName>
    <definedName name="RESUMO_47" localSheetId="8">'Mapa+Binômio'!asdf_19</definedName>
    <definedName name="RESUMO_47" localSheetId="2">[9]!RESUMO_47</definedName>
    <definedName name="RESUMO_47" localSheetId="1">[9]!RESUMO_47</definedName>
    <definedName name="RESUMO_47">[9]!RESUMO_47</definedName>
    <definedName name="RESUMO_48" localSheetId="2">[9]!RESUMO_48</definedName>
    <definedName name="RESUMO_48" localSheetId="1">[9]!RESUMO_48</definedName>
    <definedName name="RESUMO_48">[9]!RESUMO_48</definedName>
    <definedName name="RESUMO_5" localSheetId="8">'Mapa+Binômio'!RESUMO_5</definedName>
    <definedName name="RESUMO_5">#N/A</definedName>
    <definedName name="RESUMO_51" localSheetId="8">'Mapa+Binômio'!asdf_2</definedName>
    <definedName name="RESUMO_51" localSheetId="2">[9]!RESUMO_51</definedName>
    <definedName name="RESUMO_51" localSheetId="1">[9]!RESUMO_51</definedName>
    <definedName name="RESUMO_51">[9]!RESUMO_51</definedName>
    <definedName name="RESUMO_52" localSheetId="8">'Mapa+Binômio'!asdf_2</definedName>
    <definedName name="RESUMO_52" localSheetId="2">[9]!RESUMO_52</definedName>
    <definedName name="RESUMO_52" localSheetId="1">[9]!RESUMO_52</definedName>
    <definedName name="RESUMO_52">[9]!RESUMO_52</definedName>
    <definedName name="RESUMO_53" localSheetId="2">[9]!RESUMO_53</definedName>
    <definedName name="RESUMO_53" localSheetId="1">[9]!RESUMO_53</definedName>
    <definedName name="RESUMO_53">[9]!RESUMO_53</definedName>
    <definedName name="RESUMO_54" localSheetId="2">[9]!RESUMO_54</definedName>
    <definedName name="RESUMO_54" localSheetId="1">[9]!RESUMO_54</definedName>
    <definedName name="RESUMO_54">[9]!RESUMO_54</definedName>
    <definedName name="RESUMO_55" localSheetId="2">[9]!RESUMO_55</definedName>
    <definedName name="RESUMO_55" localSheetId="1">[9]!RESUMO_55</definedName>
    <definedName name="RESUMO_55">[9]!RESUMO_55</definedName>
    <definedName name="RESUMO_56" localSheetId="2">[9]!RESUMO_56</definedName>
    <definedName name="RESUMO_56" localSheetId="1">[9]!RESUMO_56</definedName>
    <definedName name="RESUMO_56">[9]!RESUMO_56</definedName>
    <definedName name="RESUMO_57" localSheetId="2">[9]!RESUMO_57</definedName>
    <definedName name="RESUMO_57" localSheetId="1">[9]!RESUMO_57</definedName>
    <definedName name="RESUMO_57">[9]!RESUMO_57</definedName>
    <definedName name="RESUMO_58" localSheetId="2">[9]!RESUMO_58</definedName>
    <definedName name="RESUMO_58" localSheetId="1">[9]!RESUMO_58</definedName>
    <definedName name="RESUMO_58">[9]!RESUMO_58</definedName>
    <definedName name="RESUMO_59" localSheetId="2">[9]!RESUMO_59</definedName>
    <definedName name="RESUMO_59" localSheetId="1">[9]!RESUMO_59</definedName>
    <definedName name="RESUMO_59">[9]!RESUMO_59</definedName>
    <definedName name="RESUMO_6" localSheetId="8">'Mapa+Binômio'!RESUMO_6</definedName>
    <definedName name="RESUMO_6">#N/A</definedName>
    <definedName name="RESUMO_60" localSheetId="2">[9]!RESUMO_60</definedName>
    <definedName name="RESUMO_60" localSheetId="1">[9]!RESUMO_60</definedName>
    <definedName name="RESUMO_60">[9]!RESUMO_60</definedName>
    <definedName name="RESUMO_61" localSheetId="2">[9]!RESUMO_61</definedName>
    <definedName name="RESUMO_61" localSheetId="1">[9]!RESUMO_61</definedName>
    <definedName name="RESUMO_61">[9]!RESUMO_61</definedName>
    <definedName name="RESUMO_62" localSheetId="8">'Mapa+Binômio'!asdf_28</definedName>
    <definedName name="RESUMO_62" localSheetId="2">[9]!RESUMO_62</definedName>
    <definedName name="RESUMO_62" localSheetId="1">[9]!RESUMO_62</definedName>
    <definedName name="RESUMO_62">[9]!RESUMO_62</definedName>
    <definedName name="RESUMO_63" localSheetId="8">'Mapa+Binômio'!asdf_3</definedName>
    <definedName name="RESUMO_63" localSheetId="2">[9]!RESUMO_63</definedName>
    <definedName name="RESUMO_63" localSheetId="1">[9]!RESUMO_63</definedName>
    <definedName name="RESUMO_63">[9]!RESUMO_63</definedName>
    <definedName name="RESUMO_64" localSheetId="8">'Mapa+Binômio'!asdf_3</definedName>
    <definedName name="RESUMO_64" localSheetId="2">[9]!RESUMO_64</definedName>
    <definedName name="RESUMO_64" localSheetId="1">[9]!RESUMO_64</definedName>
    <definedName name="RESUMO_64">[9]!RESUMO_64</definedName>
    <definedName name="RESUMO_65" localSheetId="2">[9]!RESUMO_65</definedName>
    <definedName name="RESUMO_65" localSheetId="1">[9]!RESUMO_65</definedName>
    <definedName name="RESUMO_65">[9]!RESUMO_65</definedName>
    <definedName name="RESUMO_66" localSheetId="2">[9]!RESUMO_66</definedName>
    <definedName name="RESUMO_66" localSheetId="1">[9]!RESUMO_66</definedName>
    <definedName name="RESUMO_66">[9]!RESUMO_66</definedName>
    <definedName name="RESUMO_67" localSheetId="2">[9]!RESUMO_67</definedName>
    <definedName name="RESUMO_67" localSheetId="1">[9]!RESUMO_67</definedName>
    <definedName name="RESUMO_67">[9]!RESUMO_67</definedName>
    <definedName name="RESUMO_68" localSheetId="2">[9]!RESUMO_68</definedName>
    <definedName name="RESUMO_68" localSheetId="1">[9]!RESUMO_68</definedName>
    <definedName name="RESUMO_68">[9]!RESUMO_68</definedName>
    <definedName name="RESUMO_69" localSheetId="2">[9]!RESUMO_69</definedName>
    <definedName name="RESUMO_69" localSheetId="1">[9]!RESUMO_69</definedName>
    <definedName name="RESUMO_69">[9]!RESUMO_69</definedName>
    <definedName name="RESUMO_7" localSheetId="8">'Mapa+Binômio'!RESUMO_7</definedName>
    <definedName name="RESUMO_7" localSheetId="2">[9]!RESUMO_7</definedName>
    <definedName name="RESUMO_7" localSheetId="1">[9]!RESUMO_7</definedName>
    <definedName name="RESUMO_7">[9]!RESUMO_7</definedName>
    <definedName name="RESUMO_70" localSheetId="2">[9]!RESUMO_70</definedName>
    <definedName name="RESUMO_70" localSheetId="1">[9]!RESUMO_70</definedName>
    <definedName name="RESUMO_70">[9]!RESUMO_70</definedName>
    <definedName name="RESUMO_71" localSheetId="2">[9]!RESUMO_71</definedName>
    <definedName name="RESUMO_71" localSheetId="1">[9]!RESUMO_71</definedName>
    <definedName name="RESUMO_71">[9]!RESUMO_71</definedName>
    <definedName name="RESUMO_72" localSheetId="2">[9]!RESUMO_72</definedName>
    <definedName name="RESUMO_72" localSheetId="1">[9]!RESUMO_72</definedName>
    <definedName name="RESUMO_72">[9]!RESUMO_72</definedName>
    <definedName name="RESUMO_8" localSheetId="8">'Mapa+Binômio'!RESUMO_8</definedName>
    <definedName name="RESUMO_8" localSheetId="2">[9]!RESUMO_8</definedName>
    <definedName name="RESUMO_8" localSheetId="1">[9]!RESUMO_8</definedName>
    <definedName name="RESUMO_8">[9]!RESUMO_8</definedName>
    <definedName name="RESUMO_9" localSheetId="8">'Mapa+Binômio'!RESUMO_9</definedName>
    <definedName name="RESUMO_9">#N/A</definedName>
    <definedName name="Resumo_dados" localSheetId="2">#REF!</definedName>
    <definedName name="Resumo_dados" localSheetId="1">#REF!</definedName>
    <definedName name="Resumo_dados">#REF!</definedName>
    <definedName name="RESUMO1">#REF!</definedName>
    <definedName name="resumo2" localSheetId="8">#REF!</definedName>
    <definedName name="resumo2" localSheetId="2">#REF!</definedName>
    <definedName name="resumo2" localSheetId="1">#REF!</definedName>
    <definedName name="resumo2">#REF!</definedName>
    <definedName name="resumo2_1" localSheetId="8">#REF!</definedName>
    <definedName name="resumo2_1">#REF!</definedName>
    <definedName name="resumo2_2">#N/A</definedName>
    <definedName name="resumo2_4" localSheetId="8">#REF!</definedName>
    <definedName name="resumo2_4" localSheetId="2">#REF!</definedName>
    <definedName name="resumo2_4" localSheetId="1">#REF!</definedName>
    <definedName name="resumo2_4">#REF!</definedName>
    <definedName name="resumo2_4_2">#N/A</definedName>
    <definedName name="resumo2_6">"$#REF!.$A$5:$F$30"</definedName>
    <definedName name="resumoii" localSheetId="8" hidden="1">{#N/A,#N/A,FALSE,"MO (2)"}</definedName>
    <definedName name="resumoii" hidden="1">{#N/A,#N/A,FALSE,"MO (2)"}</definedName>
    <definedName name="resumou" localSheetId="8" hidden="1">{#N/A,#N/A,TRUE,"Plan1"}</definedName>
    <definedName name="resumou" hidden="1">{#N/A,#N/A,TRUE,"Plan1"}</definedName>
    <definedName name="RETORNA_CURSOR">NA()</definedName>
    <definedName name="RETRO">#REF!</definedName>
    <definedName name="RETROESC">#REF!</definedName>
    <definedName name="REV" localSheetId="8">#REF!</definedName>
    <definedName name="REV">#REF!</definedName>
    <definedName name="REV." localSheetId="8">#REF!</definedName>
    <definedName name="REV." localSheetId="2">#REF!</definedName>
    <definedName name="REV." localSheetId="1">#REF!</definedName>
    <definedName name="REV.">#REF!</definedName>
    <definedName name="REV.PRIMÁRIO">#REF!</definedName>
    <definedName name="REV_10">#N/A</definedName>
    <definedName name="REV_11">#N/A</definedName>
    <definedName name="REV_12">#N/A</definedName>
    <definedName name="REV_13">#N/A</definedName>
    <definedName name="REV_14">#N/A</definedName>
    <definedName name="REV_15">#N/A</definedName>
    <definedName name="REV_16">#N/A</definedName>
    <definedName name="REV_17">#N/A</definedName>
    <definedName name="REV_18">#N/A</definedName>
    <definedName name="REV_5">#N/A</definedName>
    <definedName name="REV_6">#N/A</definedName>
    <definedName name="REV_7">#N/A</definedName>
    <definedName name="REV_8">#N/A</definedName>
    <definedName name="REV_9">#N/A</definedName>
    <definedName name="revsfhjrt">#REF!</definedName>
    <definedName name="RF" localSheetId="8">#REF!</definedName>
    <definedName name="RF">#REF!</definedName>
    <definedName name="RFL">#REF!</definedName>
    <definedName name="rfrft">#REF!</definedName>
    <definedName name="rfrgrrxrfr">#REF!</definedName>
    <definedName name="rfrgxrszfrf">#REF!</definedName>
    <definedName name="rfrsafr">#REF!</definedName>
    <definedName name="rft">#REF!</definedName>
    <definedName name="rfv">#REF!</definedName>
    <definedName name="rfv_1">#REF!</definedName>
    <definedName name="RG" localSheetId="2">#REF!</definedName>
    <definedName name="RG" localSheetId="1">#REF!</definedName>
    <definedName name="RG">#REF!</definedName>
    <definedName name="RGC" localSheetId="2">#REF!</definedName>
    <definedName name="RGC" localSheetId="1">#REF!</definedName>
    <definedName name="RGC">#REF!</definedName>
    <definedName name="rgp1\2">#REF!</definedName>
    <definedName name="rhrbr" hidden="1">{#N/A,#N/A,TRUE,"Serviços"}</definedName>
    <definedName name="RHTHNT" hidden="1">#REF!</definedName>
    <definedName name="rigido">#REF!</definedName>
    <definedName name="RIJ">#REF!</definedName>
    <definedName name="rio" localSheetId="1">{#N/A,#N/A,FALSE,"Cronograma";#N/A,#N/A,FALSE,"Cronogr. 2"}</definedName>
    <definedName name="rio">{#N/A,#N/A,FALSE,"Cronograma";#N/A,#N/A,FALSE,"Cronogr. 2"}</definedName>
    <definedName name="RIOMACHADO" localSheetId="8">#REF!</definedName>
    <definedName name="RIOMACHADO">#REF!</definedName>
    <definedName name="RIOMUQUI" localSheetId="8">#REF!</definedName>
    <definedName name="RIOMUQUI">#REF!</definedName>
    <definedName name="RIONOVE" localSheetId="8">#REF!</definedName>
    <definedName name="RIONOVE">#REF!</definedName>
    <definedName name="RIORIACHUELO" localSheetId="8">#REF!</definedName>
    <definedName name="RIORIACHUELO">#REF!</definedName>
    <definedName name="RIOSÃOPEDRO" localSheetId="8">#REF!</definedName>
    <definedName name="RIOSÃOPEDRO">#REF!</definedName>
    <definedName name="RIOSOLEDADE" localSheetId="8">#REF!</definedName>
    <definedName name="RIOSOLEDADE">#REF!</definedName>
    <definedName name="RIPAO">#REF!</definedName>
    <definedName name="RIPÃO">#REF!</definedName>
    <definedName name="RIPÃO_COMUM">#REF!</definedName>
    <definedName name="RIPÃO_MAD_LEI">#REF!</definedName>
    <definedName name="Risco" localSheetId="2">#REF!</definedName>
    <definedName name="Risco" localSheetId="1">#REF!</definedName>
    <definedName name="Risco">#REF!</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IsInput">FALSE()</definedName>
    <definedName name="RiskIsOptimization">FALSE()</definedName>
    <definedName name="RiskIsOutput">FALSE()</definedName>
    <definedName name="RiskIsStatistics">FALSE()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8">#REF!</definedName>
    <definedName name="RJMODELE">#REF!</definedName>
    <definedName name="RJMODMEC" localSheetId="8">#REF!</definedName>
    <definedName name="RJMODMEC">#REF!</definedName>
    <definedName name="RJO">#REF!</definedName>
    <definedName name="RL_1C">#REF!</definedName>
    <definedName name="RL1CECO">#REF!</definedName>
    <definedName name="RL1CESD">#REF!</definedName>
    <definedName name="RL1CESUL">#REF!</definedName>
    <definedName name="RLA">#REF!</definedName>
    <definedName name="RLIGA">#REF!</definedName>
    <definedName name="RM" localSheetId="8">#REF!</definedName>
    <definedName name="RM" localSheetId="2">#REF!</definedName>
    <definedName name="RM" localSheetId="1">#REF!</definedName>
    <definedName name="RM">#REF!</definedName>
    <definedName name="RM_1C">#REF!</definedName>
    <definedName name="RM1C" localSheetId="2">#REF!</definedName>
    <definedName name="RM1C" localSheetId="1">#REF!</definedName>
    <definedName name="RM1C">#REF!</definedName>
    <definedName name="RM1CROO">#REF!</definedName>
    <definedName name="RM1CW" localSheetId="2">#REF!</definedName>
    <definedName name="RM1CW" localSheetId="1">#REF!</definedName>
    <definedName name="RM1CW">#REF!</definedName>
    <definedName name="RM1CWA" localSheetId="2">#REF!</definedName>
    <definedName name="RM1CWA" localSheetId="1">#REF!</definedName>
    <definedName name="RM1CWA">#REF!</definedName>
    <definedName name="RMA" localSheetId="8">#REF!</definedName>
    <definedName name="RMA">#REF!</definedName>
    <definedName name="RMA_10" localSheetId="8">#REF!</definedName>
    <definedName name="RMA_10">#N/A</definedName>
    <definedName name="RMA_11">#N/A</definedName>
    <definedName name="RMA_12">#N/A</definedName>
    <definedName name="RMA_13">#N/A</definedName>
    <definedName name="RMA_14">#N/A</definedName>
    <definedName name="RMA_15">#N/A</definedName>
    <definedName name="RMA_16">#N/A</definedName>
    <definedName name="RMA_17">#N/A</definedName>
    <definedName name="RMA_18">#N/A</definedName>
    <definedName name="RMA_24">#REF!</definedName>
    <definedName name="RMA_25" localSheetId="8">#REF!</definedName>
    <definedName name="RMA_25">#REF!</definedName>
    <definedName name="RMA_26">#REF!</definedName>
    <definedName name="RMA_27" localSheetId="8">#REF!</definedName>
    <definedName name="RMA_27">#REF!</definedName>
    <definedName name="RMA_29" localSheetId="8">#REF!</definedName>
    <definedName name="RMA_29">#REF!</definedName>
    <definedName name="RMA_5">#N/A</definedName>
    <definedName name="RMA_6">#N/A</definedName>
    <definedName name="RMA_7">#N/A</definedName>
    <definedName name="RMA_8">#N/A</definedName>
    <definedName name="RMA_9" localSheetId="8">#REF!</definedName>
    <definedName name="RMA_9">#N/A</definedName>
    <definedName name="RMAMA">#REF!</definedName>
    <definedName name="RMAN" localSheetId="2">#REF!</definedName>
    <definedName name="RMAN" localSheetId="1">#REF!</definedName>
    <definedName name="RMAN">#REF!</definedName>
    <definedName name="RMAN262">#REF!</definedName>
    <definedName name="RMANAT">#REF!</definedName>
    <definedName name="RMAP">#REF!</definedName>
    <definedName name="RMATA">#REF!</definedName>
    <definedName name="RMAW" localSheetId="2">#REF!</definedName>
    <definedName name="RMAW" localSheetId="1">#REF!</definedName>
    <definedName name="RMAW">#REF!</definedName>
    <definedName name="RMAWA" localSheetId="2">#REF!</definedName>
    <definedName name="RMAWA" localSheetId="1">#REF!</definedName>
    <definedName name="RMAWA">#REF!</definedName>
    <definedName name="RMCC" localSheetId="2">#REF!</definedName>
    <definedName name="RMCC" localSheetId="1">#REF!</definedName>
    <definedName name="RMCC">#REF!</definedName>
    <definedName name="RMCCW" localSheetId="2">#REF!</definedName>
    <definedName name="RMCCW" localSheetId="1">#REF!</definedName>
    <definedName name="RMCCW">#REF!</definedName>
    <definedName name="RMCCWA" localSheetId="2">#REF!</definedName>
    <definedName name="RMCCWA" localSheetId="1">#REF!</definedName>
    <definedName name="RMCCWA">#REF!</definedName>
    <definedName name="RMCGP">#REF!</definedName>
    <definedName name="RMCGPMA">#REF!</definedName>
    <definedName name="RMCGPTA">#REF!</definedName>
    <definedName name="RME">#REF!</definedName>
    <definedName name="RMEC" localSheetId="2">#REF!</definedName>
    <definedName name="RMEC" localSheetId="1">#REF!</definedName>
    <definedName name="RMEC">#REF!</definedName>
    <definedName name="RMECAP">#REF!</definedName>
    <definedName name="RMECAT">#REF!</definedName>
    <definedName name="RMECMA">#REF!</definedName>
    <definedName name="RMECP">#REF!</definedName>
    <definedName name="RMECTA">#REF!</definedName>
    <definedName name="RMEMA">#REF!</definedName>
    <definedName name="RMETA">#REF!</definedName>
    <definedName name="RMMA">#REF!</definedName>
    <definedName name="RMN" localSheetId="2">#REF!</definedName>
    <definedName name="RMN" localSheetId="1">#REF!</definedName>
    <definedName name="RMN">#REF!</definedName>
    <definedName name="RMOIENGELE" localSheetId="8">#REF!</definedName>
    <definedName name="RMOIENGELE">#REF!</definedName>
    <definedName name="RMOIENGMEC" localSheetId="8">#REF!</definedName>
    <definedName name="RMOIENGMEC">#REF!</definedName>
    <definedName name="RMOIMONELE" localSheetId="8">#REF!</definedName>
    <definedName name="RMOIMONELE">#REF!</definedName>
    <definedName name="RMOIMONMEC" localSheetId="8">#REF!</definedName>
    <definedName name="RMOIMONMEC">#REF!</definedName>
    <definedName name="RMOIPROELE" localSheetId="8">#REF!</definedName>
    <definedName name="RMOIPROELE">#REF!</definedName>
    <definedName name="RMOIPROMEC" localSheetId="8">#REF!</definedName>
    <definedName name="RMOIPROMEC">#REF!</definedName>
    <definedName name="RMP">#REF!</definedName>
    <definedName name="RMRA">#REF!</definedName>
    <definedName name="RMRAMA">#REF!</definedName>
    <definedName name="RMRATA">#REF!</definedName>
    <definedName name="RMRB" localSheetId="2">#REF!</definedName>
    <definedName name="RMRB" localSheetId="1">#REF!</definedName>
    <definedName name="RMRB">#REF!</definedName>
    <definedName name="RMRP" localSheetId="8">#REF!</definedName>
    <definedName name="RMRP">#REF!</definedName>
    <definedName name="RMSH">#REF!</definedName>
    <definedName name="RMTA">#REF!</definedName>
    <definedName name="RMTB" localSheetId="8">#REF!</definedName>
    <definedName name="RMTB">#REF!</definedName>
    <definedName name="RMTOTAL" localSheetId="2">#REF!</definedName>
    <definedName name="RMTOTAL" localSheetId="1">#REF!</definedName>
    <definedName name="RMTOTAL">#REF!</definedName>
    <definedName name="RMW" localSheetId="2">#REF!</definedName>
    <definedName name="RMW" localSheetId="1">#REF!</definedName>
    <definedName name="RMW">#REF!</definedName>
    <definedName name="RMWA" localSheetId="2">#REF!</definedName>
    <definedName name="RMWA" localSheetId="1">#REF!</definedName>
    <definedName name="RMWA">#REF!</definedName>
    <definedName name="RMZ" localSheetId="2">#REF!</definedName>
    <definedName name="RMZ" localSheetId="1">#REF!</definedName>
    <definedName name="RMZ">#REF!</definedName>
    <definedName name="RMZW" localSheetId="2">#REF!</definedName>
    <definedName name="RMZW" localSheetId="1">#REF!</definedName>
    <definedName name="RMZW">#REF!</definedName>
    <definedName name="RMZWA" localSheetId="2">#REF!</definedName>
    <definedName name="RMZWA" localSheetId="1">#REF!</definedName>
    <definedName name="RMZWA">#REF!</definedName>
    <definedName name="RO" localSheetId="8">#REF!</definedName>
    <definedName name="RO">#REF!</definedName>
    <definedName name="ROÇADA">#REF!</definedName>
    <definedName name="ROÇADACOLONIÃO">#REF!</definedName>
    <definedName name="ROÇADAMANUAL">#REF!</definedName>
    <definedName name="ROÇADAMECANIZADA">#REF!</definedName>
    <definedName name="ROCCOLMAN">#REF!</definedName>
    <definedName name="RocColonião">#REF!</definedName>
    <definedName name="ROÇMANMAN">#REF!</definedName>
    <definedName name="RocManual">#REF!</definedName>
    <definedName name="RocMecanizada">#REF!</definedName>
    <definedName name="ROÇMECMAN">#REF!</definedName>
    <definedName name="ROÇO1" localSheetId="2">P.O.!Plan1</definedName>
    <definedName name="ROÇO1" localSheetId="1">RESUMO!Plan1</definedName>
    <definedName name="ROÇO1">Plan1</definedName>
    <definedName name="ROÇO1_10" localSheetId="2">P.O.!Plan1</definedName>
    <definedName name="ROÇO1_10" localSheetId="1">RESUMO!Plan1</definedName>
    <definedName name="ROÇO1_10">Plan1</definedName>
    <definedName name="ROÇO1_11" localSheetId="2">P.O.!Plan1</definedName>
    <definedName name="ROÇO1_11" localSheetId="1">RESUMO!Plan1</definedName>
    <definedName name="ROÇO1_11">Plan1</definedName>
    <definedName name="ROÇO1_12" localSheetId="2">P.O.!Plan1</definedName>
    <definedName name="ROÇO1_12" localSheetId="1">RESUMO!Plan1</definedName>
    <definedName name="ROÇO1_12">Plan1</definedName>
    <definedName name="ROÇO1_13" localSheetId="2">P.O.!Plan1</definedName>
    <definedName name="ROÇO1_13" localSheetId="1">RESUMO!Plan1</definedName>
    <definedName name="ROÇO1_13">Plan1</definedName>
    <definedName name="ROÇO1_14" localSheetId="2">P.O.!Plan1</definedName>
    <definedName name="ROÇO1_14" localSheetId="1">RESUMO!Plan1</definedName>
    <definedName name="ROÇO1_14">Plan1</definedName>
    <definedName name="ROÇO1_15" localSheetId="2">P.O.!Plan1</definedName>
    <definedName name="ROÇO1_15" localSheetId="1">RESUMO!Plan1</definedName>
    <definedName name="ROÇO1_15">Plan1</definedName>
    <definedName name="ROÇO1_16" localSheetId="2">P.O.!Plan1</definedName>
    <definedName name="ROÇO1_16" localSheetId="1">RESUMO!Plan1</definedName>
    <definedName name="ROÇO1_16">Plan1</definedName>
    <definedName name="ROÇO1_17" localSheetId="2">P.O.!Plan1</definedName>
    <definedName name="ROÇO1_17" localSheetId="1">RESUMO!Plan1</definedName>
    <definedName name="ROÇO1_17">Plan1</definedName>
    <definedName name="ROÇO1_18" localSheetId="2">P.O.!Plan1</definedName>
    <definedName name="ROÇO1_18" localSheetId="1">RESUMO!Plan1</definedName>
    <definedName name="ROÇO1_18">Plan1</definedName>
    <definedName name="ROÇO1_2" localSheetId="2">P.O.!Plan1</definedName>
    <definedName name="ROÇO1_2" localSheetId="1">RESUMO!Plan1</definedName>
    <definedName name="ROÇO1_2">Plan1</definedName>
    <definedName name="ROÇO1_5" localSheetId="2">P.O.!Plan1</definedName>
    <definedName name="ROÇO1_5" localSheetId="1">RESUMO!Plan1</definedName>
    <definedName name="ROÇO1_5">Plan1</definedName>
    <definedName name="ROÇO1_6" localSheetId="2">P.O.!Plan1</definedName>
    <definedName name="ROÇO1_6" localSheetId="1">RESUMO!Plan1</definedName>
    <definedName name="ROÇO1_6">Plan1</definedName>
    <definedName name="ROÇO1_7" localSheetId="2">P.O.!Plan1</definedName>
    <definedName name="ROÇO1_7" localSheetId="1">RESUMO!Plan1</definedName>
    <definedName name="ROÇO1_7">Plan1</definedName>
    <definedName name="ROÇO1_8" localSheetId="2">P.O.!Plan1</definedName>
    <definedName name="ROÇO1_8" localSheetId="1">RESUMO!Plan1</definedName>
    <definedName name="ROÇO1_8">Plan1</definedName>
    <definedName name="ROÇO1_9" localSheetId="2">P.O.!Plan1</definedName>
    <definedName name="ROÇO1_9" localSheetId="1">RESUMO!Plan1</definedName>
    <definedName name="ROÇO1_9">Plan1</definedName>
    <definedName name="Rod" localSheetId="8" hidden="1">#REF!</definedName>
    <definedName name="Rod" localSheetId="2">#REF!</definedName>
    <definedName name="Rod" localSheetId="1">#REF!</definedName>
    <definedName name="Rod">#REF!</definedName>
    <definedName name="Rodapé" localSheetId="8">#REF!</definedName>
    <definedName name="Rodapé">#REF!</definedName>
    <definedName name="RODAPE_CINZA_CORUMBA">#REF!</definedName>
    <definedName name="rodo" localSheetId="2">#REF!</definedName>
    <definedName name="rodo" localSheetId="1">#REF!</definedName>
    <definedName name="rodo">#REF!</definedName>
    <definedName name="RODOVIA" localSheetId="8">#REF!</definedName>
    <definedName name="Rodovia" localSheetId="2">#REF!</definedName>
    <definedName name="Rodovia" localSheetId="1">#REF!</definedName>
    <definedName name="Rodovia">#REF!</definedName>
    <definedName name="Rodovia___................" localSheetId="8">#REF!</definedName>
    <definedName name="Rodovia___................" localSheetId="2">#REF!</definedName>
    <definedName name="Rodovia___................" localSheetId="1">#REF!</definedName>
    <definedName name="Rodovia___................">#REF!</definedName>
    <definedName name="RODOVIA_1">#REF!</definedName>
    <definedName name="RODOVIA_10">#REF!</definedName>
    <definedName name="RODOVIA_11">#REF!</definedName>
    <definedName name="RODOVIA_12">#REF!</definedName>
    <definedName name="rodovia_4">#REF!</definedName>
    <definedName name="RODOVIA_9">#REF!</definedName>
    <definedName name="ROMZ" localSheetId="2">#REF!</definedName>
    <definedName name="ROMZ" localSheetId="1">#REF!</definedName>
    <definedName name="ROMZ">#REF!</definedName>
    <definedName name="Rotina1" localSheetId="8">#REF!</definedName>
    <definedName name="Rotina1">#REF!</definedName>
    <definedName name="RowLevel" hidden="1">1</definedName>
    <definedName name="RP" localSheetId="8">#REF!</definedName>
    <definedName name="RP" localSheetId="2">#REF!</definedName>
    <definedName name="RP" localSheetId="1">#REF!</definedName>
    <definedName name="RP">#REF!</definedName>
    <definedName name="RP_1" localSheetId="8">#REF!</definedName>
    <definedName name="RP_1">#REF!</definedName>
    <definedName name="RP_13">#REF!</definedName>
    <definedName name="rp_2">#N/A</definedName>
    <definedName name="RP_39">#REF!</definedName>
    <definedName name="RP_6">#REF!</definedName>
    <definedName name="RP110PI" localSheetId="8">#REF!</definedName>
    <definedName name="RP110PI" localSheetId="2">#REF!</definedName>
    <definedName name="RP110PI" localSheetId="1">#REF!</definedName>
    <definedName name="RP110PI">#REF!</definedName>
    <definedName name="RP110PI_2">#N/A</definedName>
    <definedName name="RP110R" localSheetId="8">#REF!</definedName>
    <definedName name="RP110R" localSheetId="2">#REF!</definedName>
    <definedName name="RP110R" localSheetId="1">#REF!</definedName>
    <definedName name="RP110R">#REF!</definedName>
    <definedName name="RP110R_2">#N/A</definedName>
    <definedName name="RP316PI" localSheetId="8">#REF!</definedName>
    <definedName name="RP316PI" localSheetId="2">#REF!</definedName>
    <definedName name="RP316PI" localSheetId="1">#REF!</definedName>
    <definedName name="RP316PI">#REF!</definedName>
    <definedName name="RP316PI_2">#N/A</definedName>
    <definedName name="RP316R" localSheetId="8">#REF!</definedName>
    <definedName name="RP316R" localSheetId="2">#REF!</definedName>
    <definedName name="RP316R" localSheetId="1">#REF!</definedName>
    <definedName name="RP316R">#REF!</definedName>
    <definedName name="RP316R_2">#N/A</definedName>
    <definedName name="RP423PI" localSheetId="8">#REF!</definedName>
    <definedName name="RP423PI" localSheetId="2">#REF!</definedName>
    <definedName name="RP423PI" localSheetId="1">#REF!</definedName>
    <definedName name="RP423PI">#REF!</definedName>
    <definedName name="RP423PI_2">#N/A</definedName>
    <definedName name="RP423R" localSheetId="8">#REF!</definedName>
    <definedName name="RP423R" localSheetId="2">#REF!</definedName>
    <definedName name="RP423R" localSheetId="1">#REF!</definedName>
    <definedName name="RP423R">#REF!</definedName>
    <definedName name="RP423R_2">#N/A</definedName>
    <definedName name="RPA" localSheetId="2">#REF!</definedName>
    <definedName name="RPA" localSheetId="1">#REF!</definedName>
    <definedName name="RPA">#REF!</definedName>
    <definedName name="rpa_1">#REF!</definedName>
    <definedName name="RPAV">#REF!</definedName>
    <definedName name="rpb">#REF!</definedName>
    <definedName name="rpb_1">#REF!</definedName>
    <definedName name="rpcbuqm">#REF!</definedName>
    <definedName name="RPDMAN">#REF!</definedName>
    <definedName name="RPDMEC">#REF!</definedName>
    <definedName name="RPL" localSheetId="2">#REF!</definedName>
    <definedName name="RPL" localSheetId="1">#REF!</definedName>
    <definedName name="RPL">#REF!</definedName>
    <definedName name="RPM">#REF!</definedName>
    <definedName name="RPMA">#REF!</definedName>
    <definedName name="RPMAN" localSheetId="2">#REF!</definedName>
    <definedName name="RPMAN" localSheetId="1">#REF!</definedName>
    <definedName name="RPMAN">#REF!</definedName>
    <definedName name="RPMANTOTAL">#REF!</definedName>
    <definedName name="RPMBUF">#REF!</definedName>
    <definedName name="RPMEC" localSheetId="2">#REF!</definedName>
    <definedName name="RPMEC" localSheetId="1">#REF!</definedName>
    <definedName name="RPMEC">#REF!</definedName>
    <definedName name="RPMECSERRA">#REF!</definedName>
    <definedName name="RPMSOLO">#REF!</definedName>
    <definedName name="RPMTOTAL">#REF!</definedName>
    <definedName name="RPP">#REF!</definedName>
    <definedName name="rpp_1">#REF!</definedName>
    <definedName name="RPS" localSheetId="8">#REF!</definedName>
    <definedName name="RPS" localSheetId="2">#REF!</definedName>
    <definedName name="RPS" localSheetId="1">#REF!</definedName>
    <definedName name="RPS">#REF!</definedName>
    <definedName name="RPT" localSheetId="2">#REF!</definedName>
    <definedName name="RPT" localSheetId="1">#REF!</definedName>
    <definedName name="RPT">#REF!</definedName>
    <definedName name="RPTA">#REF!</definedName>
    <definedName name="rptransptotal">#REF!</definedName>
    <definedName name="RPW" localSheetId="2">#REF!</definedName>
    <definedName name="RPW" localSheetId="1">#REF!</definedName>
    <definedName name="RPW">#REF!</definedName>
    <definedName name="RPWA" localSheetId="2">#REF!</definedName>
    <definedName name="RPWA" localSheetId="1">#REF!</definedName>
    <definedName name="RPWA">#REF!</definedName>
    <definedName name="RPZ" localSheetId="2">#REF!</definedName>
    <definedName name="RPZ" localSheetId="1">#REF!</definedName>
    <definedName name="RPZ">#REF!</definedName>
    <definedName name="rqrqqed">#REF!</definedName>
    <definedName name="rr" localSheetId="12" hidden="1">{#N/A,#N/A,TRUE,"Serviços"}</definedName>
    <definedName name="rr" localSheetId="6" hidden="1">{#N/A,#N/A,TRUE,"Serviços"}</definedName>
    <definedName name="rr" localSheetId="8" hidden="1">{#N/A,#N/A,TRUE,"Serviços"}</definedName>
    <definedName name="rr" localSheetId="5" hidden="1">{#N/A,#N/A,TRUE,"Serviços"}</definedName>
    <definedName name="rr" localSheetId="2">{#N/A,#N/A,TRUE,"Serviços"}</definedName>
    <definedName name="rr" localSheetId="1">{#N/A,#N/A,TRUE,"Serviços"}</definedName>
    <definedName name="rr">{#N/A,#N/A,TRUE,"Serviços"}</definedName>
    <definedName name="RR.1C">#REF!</definedName>
    <definedName name="RR.1CCORREÇAO">#REF!</definedName>
    <definedName name="RR.1CREC">#REF!</definedName>
    <definedName name="RR_10">#REF!</definedName>
    <definedName name="RR_12">#REF!</definedName>
    <definedName name="rr_15" localSheetId="8">#REF!</definedName>
    <definedName name="rr_15">#REF!</definedName>
    <definedName name="RR_1C">#REF!</definedName>
    <definedName name="rr_2">NA()</definedName>
    <definedName name="RR_2C">#REF!</definedName>
    <definedName name="RR_3">#REF!</definedName>
    <definedName name="rr_4" localSheetId="8">#REF!</definedName>
    <definedName name="rr_4">#REF!</definedName>
    <definedName name="RR_9">#REF!</definedName>
    <definedName name="RR1C" localSheetId="8">#REF!</definedName>
    <definedName name="RR1C" localSheetId="2">#REF!</definedName>
    <definedName name="RR1C" localSheetId="1">#REF!</definedName>
    <definedName name="RR1C">#REF!</definedName>
    <definedName name="RR1CCO">#REF!</definedName>
    <definedName name="RR1CROO">#REF!</definedName>
    <definedName name="RR1CSD">#REF!</definedName>
    <definedName name="RR1CSUL">#REF!</definedName>
    <definedName name="RR1CW" localSheetId="2">#REF!</definedName>
    <definedName name="RR1CW" localSheetId="1">#REF!</definedName>
    <definedName name="RR1CW">#REF!</definedName>
    <definedName name="RR1CWA" localSheetId="2">#REF!</definedName>
    <definedName name="RR1CWA" localSheetId="1">#REF!</definedName>
    <definedName name="RR1CWA">#REF!</definedName>
    <definedName name="RR2C">#REF!</definedName>
    <definedName name="RR2CROO">#REF!</definedName>
    <definedName name="rraauf" localSheetId="8">#REF!</definedName>
    <definedName name="rraauf" localSheetId="2">#REF!</definedName>
    <definedName name="rraauf" localSheetId="1">#REF!</definedName>
    <definedName name="rraauf">#REF!</definedName>
    <definedName name="rraauf_1">#N/A</definedName>
    <definedName name="rraauf_2">#N/A</definedName>
    <definedName name="rraauq" localSheetId="8">#REF!</definedName>
    <definedName name="rraauq" localSheetId="2">#REF!</definedName>
    <definedName name="rraauq" localSheetId="1">#REF!</definedName>
    <definedName name="rraauq">#REF!</definedName>
    <definedName name="rraauq_1">#N/A</definedName>
    <definedName name="rraauq_2">#N/A</definedName>
    <definedName name="RRCOR">#REF!</definedName>
    <definedName name="rre">#REF!</definedName>
    <definedName name="rrff" localSheetId="12" hidden="1">{#N/A,#N/A,TRUE,"Serviços"}</definedName>
    <definedName name="rrff" localSheetId="6" hidden="1">{#N/A,#N/A,TRUE,"Serviços"}</definedName>
    <definedName name="rrff" localSheetId="8" hidden="1">{#N/A,#N/A,TRUE,"Serviços"}</definedName>
    <definedName name="rrff" localSheetId="5" hidden="1">{#N/A,#N/A,TRUE,"Serviços"}</definedName>
    <definedName name="rrff" localSheetId="2">{#N/A,#N/A,TRUE,"Serviços"}</definedName>
    <definedName name="rrff" localSheetId="1">{#N/A,#N/A,TRUE,"Serviços"}</definedName>
    <definedName name="rrff">{#N/A,#N/A,TRUE,"Serviços"}</definedName>
    <definedName name="rrfff" localSheetId="12" hidden="1">{#N/A,#N/A,TRUE,"Serviços"}</definedName>
    <definedName name="rrfff" localSheetId="6" hidden="1">{#N/A,#N/A,TRUE,"Serviços"}</definedName>
    <definedName name="rrfff" localSheetId="8" hidden="1">{#N/A,#N/A,TRUE,"Serviços"}</definedName>
    <definedName name="rrfff" localSheetId="5" hidden="1">{#N/A,#N/A,TRUE,"Serviços"}</definedName>
    <definedName name="rrfff" localSheetId="2">{#N/A,#N/A,TRUE,"Serviços"}</definedName>
    <definedName name="rrfff" localSheetId="1">{#N/A,#N/A,TRUE,"Serviços"}</definedName>
    <definedName name="rrfff">{#N/A,#N/A,TRUE,"Serviços"}</definedName>
    <definedName name="RRM">#REF!</definedName>
    <definedName name="RRMBF">"'file:///D:/Meus documentos/ANASTÁCIO/SERCEL/BR262990800.xls'#$SERVIÇOS.$#REF!$#REF!"</definedName>
    <definedName name="RRMBUQ" localSheetId="2">#REF!</definedName>
    <definedName name="RRMBUQ" localSheetId="1">#REF!</definedName>
    <definedName name="RRMBUQ">#REF!</definedName>
    <definedName name="RRMBUQW" localSheetId="2">#REF!</definedName>
    <definedName name="RRMBUQW" localSheetId="1">#REF!</definedName>
    <definedName name="RRMBUQW">#REF!</definedName>
    <definedName name="RRMBUQWA" localSheetId="2">#REF!</definedName>
    <definedName name="RRMBUQWA" localSheetId="1">#REF!</definedName>
    <definedName name="RRMBUQWA">#REF!</definedName>
    <definedName name="RRP" localSheetId="2">#REF!</definedName>
    <definedName name="RRP" localSheetId="1">#REF!</definedName>
    <definedName name="RRP">#REF!</definedName>
    <definedName name="RRPL" localSheetId="8">#REF!</definedName>
    <definedName name="RRPL">#REF!</definedName>
    <definedName name="RRPL_10">#N/A</definedName>
    <definedName name="RRPL_11">#N/A</definedName>
    <definedName name="RRPL_12">#N/A</definedName>
    <definedName name="RRPL_13">#N/A</definedName>
    <definedName name="RRPL_14">#N/A</definedName>
    <definedName name="RRPL_15">#N/A</definedName>
    <definedName name="RRPL_16">#N/A</definedName>
    <definedName name="RRPL_17">#N/A</definedName>
    <definedName name="RRPL_18">#N/A</definedName>
    <definedName name="RRPL_5">#N/A</definedName>
    <definedName name="RRPL_6">#N/A</definedName>
    <definedName name="RRPL_7">#N/A</definedName>
    <definedName name="RRPL_8">#N/A</definedName>
    <definedName name="RRPL_9">#N/A</definedName>
    <definedName name="RRQ" localSheetId="2">#REF!</definedName>
    <definedName name="RRQ" localSheetId="1">#REF!</definedName>
    <definedName name="RRQ">#REF!</definedName>
    <definedName name="RRQAREA">#REF!</definedName>
    <definedName name="RRQTOTAL">#REF!</definedName>
    <definedName name="rrr" localSheetId="12" hidden="1">{#N/A,#N/A,TRUE,"Serviços"}</definedName>
    <definedName name="rrr" localSheetId="6" hidden="1">{#N/A,#N/A,TRUE,"Serviços"}</definedName>
    <definedName name="rrr" localSheetId="8" hidden="1">{#N/A,#N/A,TRUE,"Serviços"}</definedName>
    <definedName name="rrr" localSheetId="5" hidden="1">{#N/A,#N/A,TRUE,"Serviços"}</definedName>
    <definedName name="rrr" localSheetId="2">{#N/A,#N/A,TRUE,"Serviços"}</definedName>
    <definedName name="rrr" localSheetId="1">{#N/A,#N/A,TRUE,"Serviços"}</definedName>
    <definedName name="rrr">{#N/A,#N/A,TRUE,"Serviços"}</definedName>
    <definedName name="RRREC">#REF!</definedName>
    <definedName name="RRRP" localSheetId="8">#REF!</definedName>
    <definedName name="RRRP">#REF!</definedName>
    <definedName name="RRRR"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rrr" hidden="1">{#N/A,#N/A,TRUE,"Serviços"}</definedName>
    <definedName name="rrrrrrr" hidden="1">{#N/A,#N/A,TRUE,"Serviços"}</definedName>
    <definedName name="rrrrrrrrr" hidden="1">{#N/A,#N/A,TRUE,"Serviços"}</definedName>
    <definedName name="RRS">#REF!</definedName>
    <definedName name="RRTB" localSheetId="8">#REF!</definedName>
    <definedName name="RRTB">#REF!</definedName>
    <definedName name="RRTOTAL" localSheetId="2">#REF!</definedName>
    <definedName name="RRTOTAL" localSheetId="1">#REF!</definedName>
    <definedName name="RRTOTAL">#REF!</definedName>
    <definedName name="RRTSD" localSheetId="8">#REF!</definedName>
    <definedName name="RRTSD">#REF!</definedName>
    <definedName name="RRVQ" localSheetId="2">#REF!</definedName>
    <definedName name="RRVQ" localSheetId="1">#REF!</definedName>
    <definedName name="RRVQ">#REF!</definedName>
    <definedName name="RS" localSheetId="8">#REF!</definedName>
    <definedName name="RS" localSheetId="2">#REF!</definedName>
    <definedName name="RS" localSheetId="1">#REF!</definedName>
    <definedName name="RS">#REF!</definedName>
    <definedName name="RS_2">#N/A</definedName>
    <definedName name="RS_25" localSheetId="8">#REF!</definedName>
    <definedName name="RS_25">#REF!</definedName>
    <definedName name="RS_4" localSheetId="2">#REF!</definedName>
    <definedName name="RS_4" localSheetId="1">#REF!</definedName>
    <definedName name="RS_4">#REF!</definedName>
    <definedName name="rsa" localSheetId="2">#REF!</definedName>
    <definedName name="rsa" localSheetId="1">#REF!</definedName>
    <definedName name="rsa">#REF!</definedName>
    <definedName name="rsetwt" hidden="1">{#N/A,#N/A,TRUE,"Serviços"}</definedName>
    <definedName name="RSH">#REF!</definedName>
    <definedName name="RSINH">#REF!</definedName>
    <definedName name="RSM">#REF!</definedName>
    <definedName name="RSS" localSheetId="2">#REF!</definedName>
    <definedName name="RSS" localSheetId="1">#REF!</definedName>
    <definedName name="RSS">#REF!</definedName>
    <definedName name="RTB">#REF!</definedName>
    <definedName name="RTBTBYTHBTT">#REF!</definedName>
    <definedName name="RTE" localSheetId="2">P.O.!Plan1</definedName>
    <definedName name="RTE" localSheetId="1">RESUMO!Plan1</definedName>
    <definedName name="RTE">Plan1</definedName>
    <definedName name="rteg4">#REF!</definedName>
    <definedName name="rtesrtewsrt" hidden="1">#REF!</definedName>
    <definedName name="rtr" hidden="1">#REF!</definedName>
    <definedName name="RTVGREVBRT">#REF!</definedName>
    <definedName name="rube" localSheetId="2">{"um","mil","um milhão","um bilhão","um trilhão"}</definedName>
    <definedName name="rube" localSheetId="1">{"um","mil","um milhão","um bilhão","um trilhão"}</definedName>
    <definedName name="rube">{"um","mil","um milhão","um bilhão","um trilhão"}</definedName>
    <definedName name="RVGL">#REF!</definedName>
    <definedName name="RVI">#REF!</definedName>
    <definedName name="rwwwwwwwww" hidden="1">{#N/A,#N/A,TRUE,"Serviços"}</definedName>
    <definedName name="rxfxrtfgxrxz">#REF!</definedName>
    <definedName name="RZ" localSheetId="2">#REF!</definedName>
    <definedName name="RZ" localSheetId="1">#REF!</definedName>
    <definedName name="RZ">#REF!</definedName>
    <definedName name="RZ_1" localSheetId="8">#REF!</definedName>
    <definedName name="RZ_1">#REF!</definedName>
    <definedName name="rz_13">#REF!</definedName>
    <definedName name="rz_39">#REF!</definedName>
    <definedName name="rz_6">#REF!</definedName>
    <definedName name="S" localSheetId="8">'Mapa+Binômio'!placas</definedName>
    <definedName name="s" localSheetId="2">#REF!</definedName>
    <definedName name="s" localSheetId="1">#REF!</definedName>
    <definedName name="s">#REF!</definedName>
    <definedName name="S_10" localSheetId="2">P.O.!Plan1</definedName>
    <definedName name="S_10" localSheetId="1">RESUMO!Plan1</definedName>
    <definedName name="S_10">Plan1</definedName>
    <definedName name="S_11" localSheetId="2">P.O.!Plan1</definedName>
    <definedName name="S_11" localSheetId="1">RESUMO!Plan1</definedName>
    <definedName name="S_11">Plan1</definedName>
    <definedName name="S_12" localSheetId="2">P.O.!Plan1</definedName>
    <definedName name="S_12" localSheetId="1">RESUMO!Plan1</definedName>
    <definedName name="S_12">Plan1</definedName>
    <definedName name="S_13" localSheetId="2">P.O.!Plan1</definedName>
    <definedName name="S_13" localSheetId="1">RESUMO!Plan1</definedName>
    <definedName name="S_13">Plan1</definedName>
    <definedName name="S_14" localSheetId="2">P.O.!Plan1</definedName>
    <definedName name="S_14" localSheetId="1">RESUMO!Plan1</definedName>
    <definedName name="S_14">Plan1</definedName>
    <definedName name="S_15" localSheetId="2">P.O.!Plan1</definedName>
    <definedName name="S_15" localSheetId="1">RESUMO!Plan1</definedName>
    <definedName name="S_15">Plan1</definedName>
    <definedName name="S_16" localSheetId="2">P.O.!Plan1</definedName>
    <definedName name="S_16" localSheetId="1">RESUMO!Plan1</definedName>
    <definedName name="S_16">Plan1</definedName>
    <definedName name="S_17" localSheetId="2">P.O.!Plan1</definedName>
    <definedName name="S_17" localSheetId="1">RESUMO!Plan1</definedName>
    <definedName name="S_17">Plan1</definedName>
    <definedName name="S_18" localSheetId="2">P.O.!Plan1</definedName>
    <definedName name="S_18" localSheetId="1">RESUMO!Plan1</definedName>
    <definedName name="S_18">Plan1</definedName>
    <definedName name="S_2" localSheetId="2">P.O.!Plan1</definedName>
    <definedName name="S_2" localSheetId="1">RESUMO!Plan1</definedName>
    <definedName name="S_2">Plan1</definedName>
    <definedName name="S_5" localSheetId="2">P.O.!Plan1</definedName>
    <definedName name="S_5" localSheetId="1">RESUMO!Plan1</definedName>
    <definedName name="S_5">Plan1</definedName>
    <definedName name="S_6" localSheetId="2">P.O.!Plan1</definedName>
    <definedName name="S_6" localSheetId="1">RESUMO!Plan1</definedName>
    <definedName name="S_6">Plan1</definedName>
    <definedName name="S_7" localSheetId="2">P.O.!Plan1</definedName>
    <definedName name="S_7" localSheetId="1">RESUMO!Plan1</definedName>
    <definedName name="S_7">Plan1</definedName>
    <definedName name="S_8" localSheetId="2">P.O.!Plan1</definedName>
    <definedName name="S_8" localSheetId="1">RESUMO!Plan1</definedName>
    <definedName name="S_8">Plan1</definedName>
    <definedName name="S_9" localSheetId="2">P.O.!Plan1</definedName>
    <definedName name="S_9" localSheetId="1">RESUMO!Plan1</definedName>
    <definedName name="S_9">Plan1</definedName>
    <definedName name="s1234567">#REF!</definedName>
    <definedName name="s14_">#REF!</definedName>
    <definedName name="sa">#REF!</definedName>
    <definedName name="saa" hidden="1">{#N/A,#N/A,FALSE,"GERAL";#N/A,#N/A,FALSE,"012-96";#N/A,#N/A,FALSE,"018-96";#N/A,#N/A,FALSE,"027-96";#N/A,#N/A,FALSE,"059-96";#N/A,#N/A,FALSE,"076-96";#N/A,#N/A,FALSE,"019-97";#N/A,#N/A,FALSE,"021-97";#N/A,#N/A,FALSE,"022-97";#N/A,#N/A,FALSE,"028-97"}</definedName>
    <definedName name="sabor" localSheetId="2">P.O.!Plan1</definedName>
    <definedName name="sabor" localSheetId="1">RESUMO!Plan1</definedName>
    <definedName name="sabor">Plan1</definedName>
    <definedName name="sAço">#REF!</definedName>
    <definedName name="SAFSADSFREQ">#REF!</definedName>
    <definedName name="SAL">#REF!</definedName>
    <definedName name="SAL0A">#REF!</definedName>
    <definedName name="SAL0T">#REF!</definedName>
    <definedName name="SAL1A">#REF!</definedName>
    <definedName name="SAL1T">#REF!</definedName>
    <definedName name="SAL2A">#REF!</definedName>
    <definedName name="SAL2P">#REF!</definedName>
    <definedName name="SAL2T">#REF!</definedName>
    <definedName name="SAL3A">#REF!</definedName>
    <definedName name="SAL3P">#REF!</definedName>
    <definedName name="SAL3T">#REF!</definedName>
    <definedName name="SAL4A">#REF!</definedName>
    <definedName name="SAL4P">#REF!</definedName>
    <definedName name="SAL4T">#REF!</definedName>
    <definedName name="SALARIO" localSheetId="2">#REF!</definedName>
    <definedName name="SALARIO" localSheetId="1">#REF!</definedName>
    <definedName name="SALARIO">#REF!</definedName>
    <definedName name="SALARIOS" localSheetId="2">#REF!</definedName>
    <definedName name="SALARIOS" localSheetId="1">#REF!</definedName>
    <definedName name="SALARIOS">#REF!</definedName>
    <definedName name="Salas">#REF!</definedName>
    <definedName name="salete" localSheetId="8" hidden="1">{#N/A,#N/A,FALSE,"MO (2)"}</definedName>
    <definedName name="salete" hidden="1">{#N/A,#N/A,FALSE,"MO (2)"}</definedName>
    <definedName name="salete.com" localSheetId="8" hidden="1">{#N/A,#N/A,FALSE,"MO (2)"}</definedName>
    <definedName name="salete.com" hidden="1">{#N/A,#N/A,FALSE,"MO (2)"}</definedName>
    <definedName name="SALP0">#REF!</definedName>
    <definedName name="SALP2">#REF!</definedName>
    <definedName name="SALP4">#REF!</definedName>
    <definedName name="SAN">#REF!</definedName>
    <definedName name="sAndaim">#REF!</definedName>
    <definedName name="SAO">#REF!</definedName>
    <definedName name="SAO_11">"$#REF!.$#REF!$#REF!"</definedName>
    <definedName name="SAO_12">"$#REF!.#REF!#REF!"</definedName>
    <definedName name="SAO_13">"$#REF!.#REF!#REF!"</definedName>
    <definedName name="SAO_14">"$#REF!.#REF!#REF!"</definedName>
    <definedName name="SAO_15">"$#REF!.#REF!#REF!"</definedName>
    <definedName name="SAO_19">"$#REF!.$#REF!$#REF!"</definedName>
    <definedName name="SAO_19_1">"$#REF!.$#REF!$#REF!"</definedName>
    <definedName name="SAPBEXsysID" hidden="1">"BIP"</definedName>
    <definedName name="sApicoam">#REF!</definedName>
    <definedName name="sAquisMatBet">#REF!</definedName>
    <definedName name="sar">#REF!</definedName>
    <definedName name="Sarjeta">#N/A</definedName>
    <definedName name="SARRAFO">#REF!</definedName>
    <definedName name="SASA" localSheetId="8" hidden="1">{#N/A,#N/A,FALSE,"MO (2)"}</definedName>
    <definedName name="SASA" hidden="1">{#N/A,#N/A,FALSE,"MO (2)"}</definedName>
    <definedName name="sasa.com" localSheetId="8" hidden="1">{#N/A,#N/A,FALSE,"MO (2)"}</definedName>
    <definedName name="sasa.com" hidden="1">{#N/A,#N/A,FALSE,"MO (2)"}</definedName>
    <definedName name="sasaasa" localSheetId="8" hidden="1">{#N/A,#N/A,FALSE,"MO (2)"}</definedName>
    <definedName name="sasaasa" hidden="1">{#N/A,#N/A,FALSE,"MO (2)"}</definedName>
    <definedName name="SASASA" localSheetId="12" hidden="1">{#N/A,#N/A,FALSE,"MO (2)"}</definedName>
    <definedName name="SASASA" localSheetId="6" hidden="1">{#N/A,#N/A,FALSE,"MO (2)"}</definedName>
    <definedName name="SASASA" localSheetId="8" hidden="1">{#N/A,#N/A,FALSE,"MO (2)"}</definedName>
    <definedName name="SASASA" localSheetId="5" hidden="1">{#N/A,#N/A,FALSE,"MO (2)"}</definedName>
    <definedName name="SASASA" localSheetId="2">{#N/A,#N/A,FALSE,"MO (2)"}</definedName>
    <definedName name="SASASA" localSheetId="1">{#N/A,#N/A,FALSE,"MO (2)"}</definedName>
    <definedName name="SASASA">{#N/A,#N/A,FALSE,"MO (2)"}</definedName>
    <definedName name="SASASA_1" localSheetId="8" hidden="1">{#N/A,#N/A,FALSE,"MO (2)"}</definedName>
    <definedName name="SASASA_1" hidden="1">{#N/A,#N/A,FALSE,"MO (2)"}</definedName>
    <definedName name="sasda" localSheetId="12" hidden="1">{#N/A,#N/A,TRUE,"Serviços"}</definedName>
    <definedName name="sasda" localSheetId="6" hidden="1">{#N/A,#N/A,TRUE,"Serviços"}</definedName>
    <definedName name="sasda" localSheetId="8" hidden="1">{#N/A,#N/A,TRUE,"Serviços"}</definedName>
    <definedName name="sasda" localSheetId="5" hidden="1">{#N/A,#N/A,TRUE,"Serviços"}</definedName>
    <definedName name="sasda" localSheetId="2">{#N/A,#N/A,TRUE,"Serviços"}</definedName>
    <definedName name="sasda" localSheetId="1">{#N/A,#N/A,TRUE,"Serviços"}</definedName>
    <definedName name="sasda">{#N/A,#N/A,TRUE,"Serviços"}</definedName>
    <definedName name="sasdaa" localSheetId="12" hidden="1">{#N/A,#N/A,TRUE,"Serviços"}</definedName>
    <definedName name="sasdaa" localSheetId="6" hidden="1">{#N/A,#N/A,TRUE,"Serviços"}</definedName>
    <definedName name="sasdaa" localSheetId="8" hidden="1">{#N/A,#N/A,TRUE,"Serviços"}</definedName>
    <definedName name="sasdaa" localSheetId="5" hidden="1">{#N/A,#N/A,TRUE,"Serviços"}</definedName>
    <definedName name="sasdaa" localSheetId="2">{#N/A,#N/A,TRUE,"Serviços"}</definedName>
    <definedName name="sasdaa" localSheetId="1">{#N/A,#N/A,TRUE,"Serviços"}</definedName>
    <definedName name="sasdaa">{#N/A,#N/A,TRUE,"Serviços"}</definedName>
    <definedName name="sat" localSheetId="8">#REF!</definedName>
    <definedName name="sat">#REF!</definedName>
    <definedName name="sat_10">#REF!</definedName>
    <definedName name="sat_12">#REF!</definedName>
    <definedName name="sat_9">#REF!</definedName>
    <definedName name="sb" localSheetId="8">#REF!</definedName>
    <definedName name="SB" localSheetId="2">#REF!</definedName>
    <definedName name="SB" localSheetId="1">#REF!</definedName>
    <definedName name="SB">#REF!</definedName>
    <definedName name="sb_1">#N/A</definedName>
    <definedName name="sb_2">#N/A</definedName>
    <definedName name="sBase">#REF!</definedName>
    <definedName name="sbg" localSheetId="8">#REF!</definedName>
    <definedName name="sbg" localSheetId="2">#REF!</definedName>
    <definedName name="sbg" localSheetId="1">#REF!</definedName>
    <definedName name="sbg">#REF!</definedName>
    <definedName name="sbg_2">#N/A</definedName>
    <definedName name="sbg_25" localSheetId="8">#REF!</definedName>
    <definedName name="sbg_25">#REF!</definedName>
    <definedName name="sbg_4" localSheetId="2">#REF!</definedName>
    <definedName name="sbg_4" localSheetId="1">#REF!</definedName>
    <definedName name="sbg_4">#REF!</definedName>
    <definedName name="sbgg" localSheetId="2">#REF!</definedName>
    <definedName name="sbgg" localSheetId="1">#REF!</definedName>
    <definedName name="sbgg">#REF!</definedName>
    <definedName name="SBL">#REF!</definedName>
    <definedName name="SBMA">#REF!</definedName>
    <definedName name="SBRP" localSheetId="8">#REF!</definedName>
    <definedName name="SBRP" localSheetId="2">#REF!</definedName>
    <definedName name="SBRP" localSheetId="1">#REF!</definedName>
    <definedName name="SBRP">#REF!</definedName>
    <definedName name="sbrp." localSheetId="2">#REF!</definedName>
    <definedName name="sbrp." localSheetId="1">#REF!</definedName>
    <definedName name="sbrp.">#REF!</definedName>
    <definedName name="SBRP_1" localSheetId="8">#REF!</definedName>
    <definedName name="SBRP_1">#REF!</definedName>
    <definedName name="SBRP_2">#N/A</definedName>
    <definedName name="SBSGDVDBD">#REF!</definedName>
    <definedName name="SBT">#REF!</definedName>
    <definedName name="SBTA">#REF!</definedName>
    <definedName name="SBTC" localSheetId="8">#REF!</definedName>
    <definedName name="SBTC" localSheetId="2">#REF!</definedName>
    <definedName name="SBTC" localSheetId="1">#REF!</definedName>
    <definedName name="SBTC">#REF!</definedName>
    <definedName name="SBTC_2">#N/A</definedName>
    <definedName name="SBTC_25" localSheetId="8">#REF!</definedName>
    <definedName name="SBTC_25">#REF!</definedName>
    <definedName name="SBTC_4" localSheetId="2">#REF!</definedName>
    <definedName name="SBTC_4" localSheetId="1">#REF!</definedName>
    <definedName name="SBTC_4">#REF!</definedName>
    <definedName name="SBTCC" localSheetId="2">#REF!</definedName>
    <definedName name="SBTCC" localSheetId="1">#REF!</definedName>
    <definedName name="SBTCC">#REF!</definedName>
    <definedName name="SC" localSheetId="2">#REF!</definedName>
    <definedName name="SC" localSheetId="1">#REF!</definedName>
    <definedName name="SC">#REF!</definedName>
    <definedName name="SC1_1" localSheetId="8">#REF!</definedName>
    <definedName name="SC1_1">#REF!</definedName>
    <definedName name="SC10_1" localSheetId="8">#REF!</definedName>
    <definedName name="SC10_1">#REF!</definedName>
    <definedName name="SC11_1" localSheetId="8">#REF!</definedName>
    <definedName name="SC11_1">#REF!</definedName>
    <definedName name="SC12_1" localSheetId="8">#REF!</definedName>
    <definedName name="SC12_1">#REF!</definedName>
    <definedName name="SC13_1" localSheetId="8">#REF!</definedName>
    <definedName name="SC13_1">#REF!</definedName>
    <definedName name="SC14_1" localSheetId="8">#REF!</definedName>
    <definedName name="SC14_1">#REF!</definedName>
    <definedName name="SC2_1" localSheetId="8">#REF!</definedName>
    <definedName name="SC2_1">#REF!</definedName>
    <definedName name="SC3_1" localSheetId="8">#REF!</definedName>
    <definedName name="SC3_1">#REF!</definedName>
    <definedName name="SC4_1" localSheetId="8">#REF!</definedName>
    <definedName name="SC4_1">#REF!</definedName>
    <definedName name="SC5_1" localSheetId="8">#REF!</definedName>
    <definedName name="SC5_1">#REF!</definedName>
    <definedName name="SC6_1" localSheetId="8">#REF!</definedName>
    <definedName name="SC6_1">#REF!</definedName>
    <definedName name="SC7_1" localSheetId="8">#REF!</definedName>
    <definedName name="SC7_1">#REF!</definedName>
    <definedName name="SC8_1" localSheetId="8">#REF!</definedName>
    <definedName name="SC8_1">#REF!</definedName>
    <definedName name="SC9_1" localSheetId="8">#REF!</definedName>
    <definedName name="SC9_1">#REF!</definedName>
    <definedName name="sCap">#REF!</definedName>
    <definedName name="SCB" localSheetId="2">#REF!</definedName>
    <definedName name="SCB" localSheetId="1">#REF!</definedName>
    <definedName name="SCB">#REF!</definedName>
    <definedName name="SCB_13">#REF!</definedName>
    <definedName name="SCB_39">#REF!</definedName>
    <definedName name="SCB_6">#REF!</definedName>
    <definedName name="scbluq">#REF!</definedName>
    <definedName name="scbuq">#REF!</definedName>
    <definedName name="sCerca">#REF!</definedName>
    <definedName name="SCOD02_010_0020">#REF!</definedName>
    <definedName name="SCOD02_010_0020_1">#REF!</definedName>
    <definedName name="SCOD02_010_0050">#REF!</definedName>
    <definedName name="SCOD02_010_0050_1">#REF!</definedName>
    <definedName name="SCOD02_010_0065">#REF!</definedName>
    <definedName name="SCOD02_010_0065_1">#REF!</definedName>
    <definedName name="SCOD02_010_0130">#REF!</definedName>
    <definedName name="SCOD02_010_0130_1">#REF!</definedName>
    <definedName name="SCOD03_010_0020">#REF!</definedName>
    <definedName name="SCOD03_010_0020_1">#REF!</definedName>
    <definedName name="SCOD03_010_0025">#REF!</definedName>
    <definedName name="SCOD03_010_0025_1">#REF!</definedName>
    <definedName name="SCOD03_010_0040">#REF!</definedName>
    <definedName name="SCOD03_010_0040_1">#REF!</definedName>
    <definedName name="SCOD03_010_0050">#REF!</definedName>
    <definedName name="SCOD03_010_0050_1">#REF!</definedName>
    <definedName name="SCOD03_010_0100">#REF!</definedName>
    <definedName name="SCOD03_010_0100_1">#REF!</definedName>
    <definedName name="SCOD03_010_0180">#REF!</definedName>
    <definedName name="SCOD03_010_0180_1">#REF!</definedName>
    <definedName name="SCOD03_010_0200">#REF!</definedName>
    <definedName name="SCOD03_010_0200_1">#REF!</definedName>
    <definedName name="SCOD04_010_0010">#REF!</definedName>
    <definedName name="SCOD04_010_0010_1">#REF!</definedName>
    <definedName name="SCOD04_010_0040">#REF!</definedName>
    <definedName name="SCOD04_010_0040_1">#REF!</definedName>
    <definedName name="SCOD04_010_0070">#REF!</definedName>
    <definedName name="SCOD04_010_0070_1">#REF!</definedName>
    <definedName name="SCOD04_010_0150">#REF!</definedName>
    <definedName name="SCOD04_010_0150_1">#REF!</definedName>
    <definedName name="SCOD04_010_0190">#REF!</definedName>
    <definedName name="SCOD04_010_0190_1">#REF!</definedName>
    <definedName name="SCOD04_010_0200">#REF!</definedName>
    <definedName name="SCOD04_010_0200_1">#REF!</definedName>
    <definedName name="SCOD04_010_0320">#REF!</definedName>
    <definedName name="SCOD04_010_0320_1">#REF!</definedName>
    <definedName name="SCOD04_010_0330">#REF!</definedName>
    <definedName name="SCOD04_010_0330_1">#REF!</definedName>
    <definedName name="SCOD04_010_0371">#REF!</definedName>
    <definedName name="SCOD04_010_0371_1">#REF!</definedName>
    <definedName name="SCOD04_010_0375">#REF!</definedName>
    <definedName name="SCOD04_010_0375_1">#REF!</definedName>
    <definedName name="SCOD04_010_0395">#REF!</definedName>
    <definedName name="SCOD04_010_0395_1">#REF!</definedName>
    <definedName name="SCOD04_010_0420">#REF!</definedName>
    <definedName name="SCOD04_010_0420_1">#REF!</definedName>
    <definedName name="SCOD04_010_0430">#REF!</definedName>
    <definedName name="SCOD04_010_0430_1">#REF!</definedName>
    <definedName name="SCOD05_010_0020">#REF!</definedName>
    <definedName name="SCOD05_010_0020_1">#REF!</definedName>
    <definedName name="SCOD08_010_0010">#REF!</definedName>
    <definedName name="SCOD08_010_0010_1">#REF!</definedName>
    <definedName name="SCOD08_010_0040">#REF!</definedName>
    <definedName name="SCOD08_010_0040_1">#REF!</definedName>
    <definedName name="SCOD08_010_0060">#REF!</definedName>
    <definedName name="SCOD08_010_0060_1">#REF!</definedName>
    <definedName name="SCOD08_010_0130">#REF!</definedName>
    <definedName name="SCOD08_010_0130_1">#REF!</definedName>
    <definedName name="SCOD08_010_0135">#REF!</definedName>
    <definedName name="SCOD08_010_0135_1">#REF!</definedName>
    <definedName name="SCOD08_010_0270">#REF!</definedName>
    <definedName name="SCOD08_010_0270_1">#REF!</definedName>
    <definedName name="SCOD09_010_0060">#REF!</definedName>
    <definedName name="SCOD09_010_0060_1">#REF!</definedName>
    <definedName name="SCOD09_010_0240">#REF!</definedName>
    <definedName name="SCOD09_010_0240_1">#REF!</definedName>
    <definedName name="SCOD09_010_0430">#REF!</definedName>
    <definedName name="SCOD09_010_0430_1">#REF!</definedName>
    <definedName name="SCOD09_010_0470">#REF!</definedName>
    <definedName name="SCOD09_010_0470_1">#REF!</definedName>
    <definedName name="SCOD09_010_0700">#REF!</definedName>
    <definedName name="SCOD09_010_0700_1">#REF!</definedName>
    <definedName name="SCOD10_010_0140">#REF!</definedName>
    <definedName name="SCOD10_010_0140_1">#REF!</definedName>
    <definedName name="SCOD10_010_0180">#REF!</definedName>
    <definedName name="SCOD10_010_0180_1">#REF!</definedName>
    <definedName name="SCOD10_010_0270">#REF!</definedName>
    <definedName name="SCOD10_010_0270_1">#REF!</definedName>
    <definedName name="SCOD10_010_0280">#REF!</definedName>
    <definedName name="SCOD10_010_0280_1">#REF!</definedName>
    <definedName name="SCOD10_010_0298">#REF!</definedName>
    <definedName name="SCOD10_010_0298_1">#REF!</definedName>
    <definedName name="SCOD10_010_0307">#REF!</definedName>
    <definedName name="SCOD10_010_0307_1">#REF!</definedName>
    <definedName name="SCOD10_010_0308">#REF!</definedName>
    <definedName name="SCOD10_010_0308_1">#REF!</definedName>
    <definedName name="SCOD10_010_0310">#REF!</definedName>
    <definedName name="SCOD10_010_0310_1">#REF!</definedName>
    <definedName name="SCOD10_010_0330">#REF!</definedName>
    <definedName name="SCOD10_010_0330_1">#REF!</definedName>
    <definedName name="SCOD10_010_0333">#REF!</definedName>
    <definedName name="SCOD10_010_0333_1">#REF!</definedName>
    <definedName name="SCOD10_010_0380">#REF!</definedName>
    <definedName name="SCOD10_010_0380_1">#REF!</definedName>
    <definedName name="SCOD10_010_0400">#REF!</definedName>
    <definedName name="SCOD10_010_0400_1">#REF!</definedName>
    <definedName name="SCOD10_010_0431">#REF!</definedName>
    <definedName name="SCOD10_010_0431_1">#REF!</definedName>
    <definedName name="SCOD10_010_1110">#REF!</definedName>
    <definedName name="SCOD10_010_1110_1">#REF!</definedName>
    <definedName name="SCOD12_010_0010">#REF!</definedName>
    <definedName name="SCOD12_010_0010_1">#REF!</definedName>
    <definedName name="SCOD12_010_0060">#REF!</definedName>
    <definedName name="SCOD12_010_0060_1">#REF!</definedName>
    <definedName name="SCOD12_010_0210">#REF!</definedName>
    <definedName name="SCOD12_010_0210_1">#REF!</definedName>
    <definedName name="SCOD12_010_0360">#REF!</definedName>
    <definedName name="SCOD12_010_0360_1">#REF!</definedName>
    <definedName name="SCOD12_010_0550">#REF!</definedName>
    <definedName name="SCOD12_010_0550_1">#REF!</definedName>
    <definedName name="SCOD13_010_0030">#REF!</definedName>
    <definedName name="SCOD13_010_0030_1">#REF!</definedName>
    <definedName name="SCOD13_010_0090">#REF!</definedName>
    <definedName name="SCOD13_010_0090_1">#REF!</definedName>
    <definedName name="SCOD13_010_0100">#REF!</definedName>
    <definedName name="SCOD13_010_0100_1">#REF!</definedName>
    <definedName name="SCOD13_010_0110">#REF!</definedName>
    <definedName name="SCOD13_010_0110_1">#REF!</definedName>
    <definedName name="SCOD13_010_1200">#REF!</definedName>
    <definedName name="SCOD13_010_1200_1">#REF!</definedName>
    <definedName name="SCOD15_010_0010">#REF!</definedName>
    <definedName name="SCOD15_010_0010_1">#REF!</definedName>
    <definedName name="SCOD15_010_0055">#REF!</definedName>
    <definedName name="SCOD15_010_0055_1">#REF!</definedName>
    <definedName name="SCOD15_010_0140">#REF!</definedName>
    <definedName name="SCOD15_010_0140_1">#REF!</definedName>
    <definedName name="SCOD15_010_0181">#REF!</definedName>
    <definedName name="SCOD15_010_0181_1">#REF!</definedName>
    <definedName name="SCOD15_010_0270">#REF!</definedName>
    <definedName name="SCOD15_010_0270_1">#REF!</definedName>
    <definedName name="SCOD15_010_0280">#REF!</definedName>
    <definedName name="SCOD15_010_0280_1">#REF!</definedName>
    <definedName name="SCOD15_010_0290">#REF!</definedName>
    <definedName name="SCOD15_010_0290_1">#REF!</definedName>
    <definedName name="SCOD16_010_0010">#REF!</definedName>
    <definedName name="SCOD16_010_0010_1">#REF!</definedName>
    <definedName name="SCOD16_010_0060">#REF!</definedName>
    <definedName name="SCOD16_010_0060_1">#REF!</definedName>
    <definedName name="SCOD16_010_0110">#REF!</definedName>
    <definedName name="SCOD16_010_0110_1">#REF!</definedName>
    <definedName name="SCOD16_010_0120">#REF!</definedName>
    <definedName name="SCOD16_010_0120_1">#REF!</definedName>
    <definedName name="SCOD16_010_0170">#REF!</definedName>
    <definedName name="SCOD16_010_0170_1">#REF!</definedName>
    <definedName name="SCOD17_010_0080">#REF!</definedName>
    <definedName name="SCOD17_010_0080_1">#REF!</definedName>
    <definedName name="SCOD17_010_0100">#REF!</definedName>
    <definedName name="SCOD17_010_0100_1">#REF!</definedName>
    <definedName name="SCOD17_010_0150">#REF!</definedName>
    <definedName name="SCOD17_010_0150_1">#REF!</definedName>
    <definedName name="SCOD17_010_0290">#REF!</definedName>
    <definedName name="SCOD17_010_0290_1">#REF!</definedName>
    <definedName name="SCOD17_010_0390">#REF!</definedName>
    <definedName name="SCOD17_010_0390_1">#REF!</definedName>
    <definedName name="SCOD17_010_0436">#REF!</definedName>
    <definedName name="SCOD17_010_0436_1">#REF!</definedName>
    <definedName name="SCOD17_010_0437">#REF!</definedName>
    <definedName name="SCOD17_010_0437_1">#REF!</definedName>
    <definedName name="SCOD17_010_0602">#REF!</definedName>
    <definedName name="SCOD17_010_0602_1">#REF!</definedName>
    <definedName name="SCODCOMPOSIÇÃO01">#REF!</definedName>
    <definedName name="SCODCOMPOSIÇÃO01A">#REF!</definedName>
    <definedName name="SCODCOMPOSIÇÃO02">#REF!</definedName>
    <definedName name="SCODCOTADO01">#REF!</definedName>
    <definedName name="SCODCOTADO01_1">#REF!</definedName>
    <definedName name="SCODCOTADO02">#REF!</definedName>
    <definedName name="SCODCOTADO02_1">#REF!</definedName>
    <definedName name="SCODCOTADO03">#REF!</definedName>
    <definedName name="SCODCOTADO03_1">#REF!</definedName>
    <definedName name="SCODCOTADO04">#REF!</definedName>
    <definedName name="SCODCOTADO04_1">#REF!</definedName>
    <definedName name="SCODCOTADO05">#REF!</definedName>
    <definedName name="SCODCOTADO05_1">#REF!</definedName>
    <definedName name="SCODCOTADO06">#REF!</definedName>
    <definedName name="SCODCOTADO06_1">#REF!</definedName>
    <definedName name="SCODVERBA01">#REF!</definedName>
    <definedName name="SCODVERBA01_1">#REF!</definedName>
    <definedName name="SCOMPOS01">#REF!</definedName>
    <definedName name="SCOMPOS01_1">#REF!</definedName>
    <definedName name="sCorEstCon">#REF!</definedName>
    <definedName name="SCTA">#REF!</definedName>
    <definedName name="scubq">#REF!</definedName>
    <definedName name="S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AGSADGF">#REF!</definedName>
    <definedName name="sDAR">#REF!</definedName>
    <definedName name="sDAR01">#REF!</definedName>
    <definedName name="sdas">#REF!</definedName>
    <definedName name="sdc" hidden="1">#REF!</definedName>
    <definedName name="SDDFFG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E">#REF!</definedName>
    <definedName name="SDEDE">#REF!</definedName>
    <definedName name="SDEEEE">Plan1</definedName>
    <definedName name="sdf">#REF!</definedName>
    <definedName name="SDFEDFA">#REF!</definedName>
    <definedName name="sdfgsdfgsdfg" localSheetId="8">#REF!</definedName>
    <definedName name="sdfgsdfgsdfg">#REF!</definedName>
    <definedName name="sdfs">#REF!</definedName>
    <definedName name="sdfsd" localSheetId="2">#REF!</definedName>
    <definedName name="sdfsd" localSheetId="1">#REF!</definedName>
    <definedName name="sdfsd">#REF!</definedName>
    <definedName name="SDFSDF" localSheetId="8">#REF!</definedName>
    <definedName name="SDFSDF">#REF!</definedName>
    <definedName name="SDFSFS">#REF!</definedName>
    <definedName name="sdfshdfhsdjfd" localSheetId="8">#REF!</definedName>
    <definedName name="sdfshdfhsdjfd">#REF!</definedName>
    <definedName name="SDFSV">#REF!</definedName>
    <definedName name="SDFW">#REF!</definedName>
    <definedName name="sDope">#REF!</definedName>
    <definedName name="sDreno">#REF!</definedName>
    <definedName name="SD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sd">#REF!</definedName>
    <definedName name="sdsdsds" localSheetId="8" hidden="1">{#N/A,#N/A,FALSE,"MO (2)"}</definedName>
    <definedName name="sdsdsds" hidden="1">{#N/A,#N/A,FALSE,"MO (2)"}</definedName>
    <definedName name="sdsdsdsx" localSheetId="8" hidden="1">{#N/A,#N/A,FALSE,"MO (2)"}</definedName>
    <definedName name="sdsdsdsx" hidden="1">{#N/A,#N/A,FALSE,"MO (2)"}</definedName>
    <definedName name="sDSS04">#REF!</definedName>
    <definedName name="sdvs" hidden="1">#REF!</definedName>
    <definedName name="sdxcfr">#REF!</definedName>
    <definedName name="SE" localSheetId="12" hidden="1">#REF!</definedName>
    <definedName name="SE" localSheetId="6" hidden="1">#REF!</definedName>
    <definedName name="SE" localSheetId="8" hidden="1">#REF!</definedName>
    <definedName name="SE" localSheetId="5" hidden="1">#REF!</definedName>
    <definedName name="SE" localSheetId="2">#REF!</definedName>
    <definedName name="SE" localSheetId="1">#REF!</definedName>
    <definedName name="SE">#REF!</definedName>
    <definedName name="SE_SICROPE_201511">#REF!</definedName>
    <definedName name="SE_SicroPE_201511_Oner">#REF!</definedName>
    <definedName name="secao">#REF!</definedName>
    <definedName name="seg" localSheetId="2">#REF!</definedName>
    <definedName name="seg" localSheetId="1">#REF!</definedName>
    <definedName name="seg">#REF!</definedName>
    <definedName name="SEG_1" localSheetId="8">#REF!</definedName>
    <definedName name="SEG_1">#REF!</definedName>
    <definedName name="Seg_Carna" localSheetId="2">Dom_Páscoa-48</definedName>
    <definedName name="Seg_Carna" localSheetId="1">Dom_Páscoa-48</definedName>
    <definedName name="Seg_Carna">Dom_Páscoa-48</definedName>
    <definedName name="SEGA">#REF!</definedName>
    <definedName name="SEGMENTO" localSheetId="8">#REF!</definedName>
    <definedName name="Segmento" localSheetId="2">#REF!</definedName>
    <definedName name="Segmento" localSheetId="1">#REF!</definedName>
    <definedName name="Segmento">#REF!</definedName>
    <definedName name="SEGMENTO_1">#REF!</definedName>
    <definedName name="SEGMENTO_10">#REF!</definedName>
    <definedName name="SEGMENTO_11">#REF!</definedName>
    <definedName name="SEGMENTO_12">#REF!</definedName>
    <definedName name="SEGMENTO_9">#REF!</definedName>
    <definedName name="SEGMENTO1">#REF!</definedName>
    <definedName name="SegNaoPavimentado" localSheetId="8">#REF!</definedName>
    <definedName name="SegNaoPavimentado">#REF!</definedName>
    <definedName name="SEIXO">#REF!</definedName>
    <definedName name="SELAGEM">#REF!</definedName>
    <definedName name="SELAGEMAC">#REF!</definedName>
    <definedName name="selecionado">NA()</definedName>
    <definedName name="SEM">#REF!</definedName>
    <definedName name="SemanaTerminand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parator" localSheetId="8">#REF!</definedName>
    <definedName name="separator">#REF!</definedName>
    <definedName name="ser">#REF!</definedName>
    <definedName name="serr">#REF!</definedName>
    <definedName name="sertânia">NA()</definedName>
    <definedName name="SERV" localSheetId="2">#REF!</definedName>
    <definedName name="SERV" localSheetId="1">#REF!</definedName>
    <definedName name="SERV">#REF!</definedName>
    <definedName name="SERV_COMPOR_201511_DESON">#REF!</definedName>
    <definedName name="Serv_prev" localSheetId="2">#REF!</definedName>
    <definedName name="Serv_prev" localSheetId="1">#REF!</definedName>
    <definedName name="Serv_prev">#REF!</definedName>
    <definedName name="Serv_prev_4" localSheetId="2">#REF!</definedName>
    <definedName name="Serv_prev_4" localSheetId="1">#REF!</definedName>
    <definedName name="Serv_prev_4">#REF!</definedName>
    <definedName name="Serv_prevv" localSheetId="2">#REF!</definedName>
    <definedName name="Serv_prevv" localSheetId="1">#REF!</definedName>
    <definedName name="Serv_prevv">#REF!</definedName>
    <definedName name="servDNER">#REF!</definedName>
    <definedName name="SERVENTE">#REF!</definedName>
    <definedName name="SERVI">#REF!</definedName>
    <definedName name="servico" localSheetId="8">#REF!</definedName>
    <definedName name="servico" localSheetId="2">#REF!</definedName>
    <definedName name="servico" localSheetId="1">#REF!</definedName>
    <definedName name="servico">#REF!</definedName>
    <definedName name="Serviço" localSheetId="8">#REF!</definedName>
    <definedName name="serviço" localSheetId="2">#REF!</definedName>
    <definedName name="serviço" localSheetId="1">#REF!</definedName>
    <definedName name="serviço">#REF!</definedName>
    <definedName name="servico_1" localSheetId="8">#REF!</definedName>
    <definedName name="servico_1">#REF!</definedName>
    <definedName name="servico_10">"$#REF!.$A$3:$F$46"</definedName>
    <definedName name="servico_29">#REF!</definedName>
    <definedName name="servico_4" localSheetId="8">#REF!</definedName>
    <definedName name="servico_4" localSheetId="2">#REF!</definedName>
    <definedName name="servico_4" localSheetId="1">#REF!</definedName>
    <definedName name="servico_4">#REF!</definedName>
    <definedName name="servico_4_2">#N/A</definedName>
    <definedName name="servico_6" localSheetId="8">#REF!</definedName>
    <definedName name="servico_6" localSheetId="2">#REF!</definedName>
    <definedName name="servico_6" localSheetId="1">#REF!</definedName>
    <definedName name="servico_6">#REF!</definedName>
    <definedName name="servico_6_2">#N/A</definedName>
    <definedName name="servico_7" localSheetId="8">#REF!</definedName>
    <definedName name="servico_7">#REF!</definedName>
    <definedName name="servico_7_2">#N/A</definedName>
    <definedName name="servico_8" localSheetId="8">#REF!</definedName>
    <definedName name="servico_8" localSheetId="2">#REF!</definedName>
    <definedName name="servico_8" localSheetId="1">#REF!</definedName>
    <definedName name="servico_8">#REF!</definedName>
    <definedName name="servico_8_2">#N/A</definedName>
    <definedName name="servico_9" localSheetId="8">#REF!</definedName>
    <definedName name="servico_9" localSheetId="2">#REF!</definedName>
    <definedName name="servico_9" localSheetId="1">#REF!</definedName>
    <definedName name="servico_9">#REF!</definedName>
    <definedName name="servico_9_2">#N/A</definedName>
    <definedName name="serviço1" localSheetId="8">#REF!</definedName>
    <definedName name="serviço1" localSheetId="2">#REF!</definedName>
    <definedName name="serviço1" localSheetId="1">#REF!</definedName>
    <definedName name="serviço1">#REF!</definedName>
    <definedName name="Serviços" localSheetId="8">#REF!</definedName>
    <definedName name="Serviços">#REF!</definedName>
    <definedName name="Serviços_1" localSheetId="8">#REF!</definedName>
    <definedName name="Serviços_1">#REF!</definedName>
    <definedName name="Serviços_3">#REF!</definedName>
    <definedName name="Serviços_36">#REF!</definedName>
    <definedName name="SERVIÇOSCG">#REF!</definedName>
    <definedName name="Serviçosprojeto">#REF!</definedName>
    <definedName name="SERVIX">#REF!</definedName>
    <definedName name="SERVMA">#REF!</definedName>
    <definedName name="SERVTA">#REF!</definedName>
    <definedName name="sEscoram">#REF!</definedName>
    <definedName name="sEscPonte">#REF!</definedName>
    <definedName name="SET" localSheetId="2">#REF!</definedName>
    <definedName name="SET" localSheetId="1">#REF!</definedName>
    <definedName name="SET">#REF!</definedName>
    <definedName name="SETA" localSheetId="2">#REF!</definedName>
    <definedName name="SETA" localSheetId="1">#REF!</definedName>
    <definedName name="SETA">#REF!</definedName>
    <definedName name="SETEMBRO" localSheetId="12" hidden="1">{#N/A,#N/A,TRUE,"Serviços"}</definedName>
    <definedName name="SETEMBRO" localSheetId="6" hidden="1">{#N/A,#N/A,TRUE,"Serviços"}</definedName>
    <definedName name="SETEMBRO" localSheetId="8" hidden="1">{#N/A,#N/A,TRUE,"Serviços"}</definedName>
    <definedName name="SETEMBRO" localSheetId="5" hidden="1">{#N/A,#N/A,TRUE,"Serviços"}</definedName>
    <definedName name="SETEMBRO" localSheetId="2">{#N/A,#N/A,TRUE,"Serviços"}</definedName>
    <definedName name="SETEMBRO" localSheetId="1">{#N/A,#N/A,TRUE,"Serviços"}</definedName>
    <definedName name="SETEMBRO">{#N/A,#N/A,TRUE,"Serviços"}</definedName>
    <definedName name="SETEMBROO" localSheetId="12" hidden="1">{#N/A,#N/A,TRUE,"Serviços"}</definedName>
    <definedName name="SETEMBROO" localSheetId="6" hidden="1">{#N/A,#N/A,TRUE,"Serviços"}</definedName>
    <definedName name="SETEMBROO" localSheetId="8" hidden="1">{#N/A,#N/A,TRUE,"Serviços"}</definedName>
    <definedName name="SETEMBROO" localSheetId="5" hidden="1">{#N/A,#N/A,TRUE,"Serviços"}</definedName>
    <definedName name="SETEMBROO" localSheetId="2">{#N/A,#N/A,TRUE,"Serviços"}</definedName>
    <definedName name="SETEMBROO" localSheetId="1">{#N/A,#N/A,TRUE,"Serviços"}</definedName>
    <definedName name="SETEMBROO">{#N/A,#N/A,TRUE,"Serviços"}</definedName>
    <definedName name="SEVE" localSheetId="2">#REF!</definedName>
    <definedName name="SEVE" localSheetId="1">#REF!</definedName>
    <definedName name="SEVE">#REF!</definedName>
    <definedName name="seven" localSheetId="2">#REF!</definedName>
    <definedName name="seven" localSheetId="1">#REF!</definedName>
    <definedName name="seven">#REF!</definedName>
    <definedName name="sf" hidden="1">{#N/A,#N/A,FALSE,"GERAL";#N/A,#N/A,FALSE,"012-96";#N/A,#N/A,FALSE,"018-96";#N/A,#N/A,FALSE,"027-96";#N/A,#N/A,FALSE,"059-96";#N/A,#N/A,FALSE,"076-96";#N/A,#N/A,FALSE,"019-97";#N/A,#N/A,FALSE,"021-97";#N/A,#N/A,FALSE,"022-97";#N/A,#N/A,FALSE,"028-97"}</definedName>
    <definedName name="sfds" localSheetId="2">#REF!</definedName>
    <definedName name="sfds" localSheetId="1">#REF!</definedName>
    <definedName name="sfds">#REF!</definedName>
    <definedName name="SFFDVDTFE">#REF!</definedName>
    <definedName name="sForma">#REF!</definedName>
    <definedName name="sfresagem">#REF!</definedName>
    <definedName name="sFrezagem">#REF!</definedName>
    <definedName name="SGAREHHUJ" hidden="1">#REF!</definedName>
    <definedName name="sggg">#REF!</definedName>
    <definedName name="sgggg">#REF!</definedName>
    <definedName name="SGSCCS">#REF!</definedName>
    <definedName name="SGSGFVDVED">#REF!</definedName>
    <definedName name="SgSituacaoFisica">#REF!</definedName>
    <definedName name="SgTipoRevestimento">#REF!</definedName>
    <definedName name="SH" hidden="1">{#N/A,#N/A,FALSE,"GERAL";#N/A,#N/A,FALSE,"012-96";#N/A,#N/A,FALSE,"018-96";#N/A,#N/A,FALSE,"027-96";#N/A,#N/A,FALSE,"059-96";#N/A,#N/A,FALSE,"076-96";#N/A,#N/A,FALSE,"019-97";#N/A,#N/A,FALSE,"021-97";#N/A,#N/A,FALSE,"022-97";#N/A,#N/A,FALSE,"028-97"}</definedName>
    <definedName name="SHARED_FORMULA_0">#N/A</definedName>
    <definedName name="SHARED_FORMULA_1">#N/A</definedName>
    <definedName name="SHARED_FORMULA_10">#N/A</definedName>
    <definedName name="SHARED_FORMULA_10_229_10_229_1">+(#REF!-#REF!)*20</definedName>
    <definedName name="SHARED_FORMULA_10_889_10_889_1">(#REF!-#REF!)*20</definedName>
    <definedName name="SHARED_FORMULA_11">#N/A</definedName>
    <definedName name="SHARED_FORMULA_11_38_11_38_3">NA()</definedName>
    <definedName name="SHARED_FORMULA_11_545_11_545_1">+#REF!</definedName>
    <definedName name="SHARED_FORMULA_11_551_11_551_1">+#REF!</definedName>
    <definedName name="SHARED_FORMULA_11_56_11_56_3">NA()</definedName>
    <definedName name="SHARED_FORMULA_11_76_11_76_3">NA()</definedName>
    <definedName name="SHARED_FORMULA_11_9_11_9_3">NA()</definedName>
    <definedName name="SHARED_FORMULA_11_9_11_9_4">NA()</definedName>
    <definedName name="SHARED_FORMULA_12">#N/A</definedName>
    <definedName name="SHARED_FORMULA_12_331_12_331_1">+#REF!</definedName>
    <definedName name="SHARED_FORMULA_12_347_12_347_1">+#REF!</definedName>
    <definedName name="SHARED_FORMULA_13">#N/A</definedName>
    <definedName name="SHARED_FORMULA_13_229_13_229_1">#REF!*#REF!</definedName>
    <definedName name="SHARED_FORMULA_13_246_13_246_1">+#REF!</definedName>
    <definedName name="SHARED_FORMULA_13_258_13_258_1">+#REF!</definedName>
    <definedName name="SHARED_FORMULA_13_274_13_274_1">+#REF!</definedName>
    <definedName name="SHARED_FORMULA_13_313_13_313_1">+#REF!</definedName>
    <definedName name="SHARED_FORMULA_13_533_13_533_1">+#REF!*#REF!</definedName>
    <definedName name="SHARED_FORMULA_13_563_13_563_1">+#REF!*#REF!</definedName>
    <definedName name="SHARED_FORMULA_13_575_13_575_1">+#REF!*#REF!</definedName>
    <definedName name="SHARED_FORMULA_13_839_13_839_1">+#REF!*#REF!</definedName>
    <definedName name="SHARED_FORMULA_13_852_13_852_1">+#REF!*#REF!</definedName>
    <definedName name="SHARED_FORMULA_14">#N/A</definedName>
    <definedName name="SHARED_FORMULA_14_176_14_176_1">+#REF!*#REF!*#REF!</definedName>
    <definedName name="SHARED_FORMULA_14_550_14_550_1">+#REF!*#REF!*#REF!</definedName>
    <definedName name="SHARED_FORMULA_15">#N/A</definedName>
    <definedName name="SHARED_FORMULA_15_163_15_163_1">+#REF!*#REF!</definedName>
    <definedName name="SHARED_FORMULA_15_176_15_176_1">+#REF!</definedName>
    <definedName name="SHARED_FORMULA_15_229_15_229_1">#REF!*#REF!</definedName>
    <definedName name="SHARED_FORMULA_15_245_15_245_1">+#REF!*#REF!</definedName>
    <definedName name="SHARED_FORMULA_15_257_15_257_1">+#REF!*#REF!</definedName>
    <definedName name="SHARED_FORMULA_15_273_15_273_1">+#REF!*#REF!</definedName>
    <definedName name="SHARED_FORMULA_15_302_15_302_1">+#REF!*#REF!*#REF!</definedName>
    <definedName name="SHARED_FORMULA_15_328_15_328_1">+#REF!*#REF!*#REF!</definedName>
    <definedName name="SHARED_FORMULA_15_344_15_344_1">+#REF!*#REF!*#REF!</definedName>
    <definedName name="SHARED_FORMULA_15_361_15_361_1">+#REF!</definedName>
    <definedName name="SHARED_FORMULA_15_383_15_383_1">+#REF!</definedName>
    <definedName name="SHARED_FORMULA_15_396_15_396_1">+#REF!</definedName>
    <definedName name="SHARED_FORMULA_15_409_15_409_1">ROUND(#REF!*#REF!,2)</definedName>
    <definedName name="SHARED_FORMULA_15_466_15_466_1">#REF!</definedName>
    <definedName name="SHARED_FORMULA_15_479_15_479_1">+#REF!</definedName>
    <definedName name="SHARED_FORMULA_15_491_15_491_1">+#REF!</definedName>
    <definedName name="SHARED_FORMULA_15_533_15_533_1">+#REF!</definedName>
    <definedName name="SHARED_FORMULA_15_550_15_550_1">+#REF!</definedName>
    <definedName name="SHARED_FORMULA_15_563_15_563_1">+#REF!</definedName>
    <definedName name="SHARED_FORMULA_15_575_15_575_1">+#REF!</definedName>
    <definedName name="SHARED_FORMULA_15_811_15_811_1">+#REF!</definedName>
    <definedName name="SHARED_FORMULA_15_828_15_828_1">+#REF!</definedName>
    <definedName name="SHARED_FORMULA_15_839_15_839_1">+#REF!</definedName>
    <definedName name="SHARED_FORMULA_15_852_15_852_1">+#REF!</definedName>
    <definedName name="SHARED_FORMULA_15_876_15_876_1">+#REF!</definedName>
    <definedName name="SHARED_FORMULA_15_889_15_889_1">#REF!*#REF!</definedName>
    <definedName name="SHARED_FORMULA_15_914_15_914_1">+#REF!</definedName>
    <definedName name="SHARED_FORMULA_15_961_15_961_1">+#REF!</definedName>
    <definedName name="SHARED_FORMULA_15_984_15_984_1">+#REF!</definedName>
    <definedName name="SHARED_FORMULA_16">#N/A</definedName>
    <definedName name="SHARED_FORMULA_16_10_16_10_3">NA()</definedName>
    <definedName name="SHARED_FORMULA_16_10_16_10_4">NA()</definedName>
    <definedName name="SHARED_FORMULA_16_39_16_39_3">NA()</definedName>
    <definedName name="SHARED_FORMULA_16_56_16_56_3">NA()</definedName>
    <definedName name="SHARED_FORMULA_16_65_16_65_3">NA()</definedName>
    <definedName name="SHARED_FORMULA_16_76_16_76_3">NA()</definedName>
    <definedName name="SHARED_FORMULA_17">#N/A</definedName>
    <definedName name="SHARED_FORMULA_17_11_17_11_4">NA()</definedName>
    <definedName name="SHARED_FORMULA_17_39_17_39_3">NA()</definedName>
    <definedName name="SHARED_FORMULA_17_56_17_56_3">NA()</definedName>
    <definedName name="SHARED_FORMULA_17_65_17_65_3">NA()</definedName>
    <definedName name="SHARED_FORMULA_17_79_17_79_3">NA()</definedName>
    <definedName name="SHARED_FORMULA_17_9_17_9_3">NA()</definedName>
    <definedName name="SHARED_FORMULA_18">#N/A</definedName>
    <definedName name="SHARED_FORMULA_18_19_18_19_3">NA()</definedName>
    <definedName name="SHARED_FORMULA_18_39_18_39_3">NA()</definedName>
    <definedName name="SHARED_FORMULA_18_40_18_40_2">NA()</definedName>
    <definedName name="SHARED_FORMULA_18_56_18_56_3">NA()</definedName>
    <definedName name="SHARED_FORMULA_19">#N/A</definedName>
    <definedName name="SHARED_FORMULA_19_39_19_39_3">NA()</definedName>
    <definedName name="SHARED_FORMULA_19_56_19_56_3">NA()</definedName>
    <definedName name="SHARED_FORMULA_2">#N/A</definedName>
    <definedName name="SHARED_FORMULA_2_858_2_858_1">NA()</definedName>
    <definedName name="SHARED_FORMULA_20">#N/A</definedName>
    <definedName name="SHARED_FORMULA_21">#N/A</definedName>
    <definedName name="SHARED_FORMULA_21_9_21_9_3">NA()</definedName>
    <definedName name="SHARED_FORMULA_21_9_21_9_4">NA()</definedName>
    <definedName name="SHARED_FORMULA_22">#N/A</definedName>
    <definedName name="SHARED_FORMULA_22_10_22_10_3">NA()</definedName>
    <definedName name="SHARED_FORMULA_22_10_22_10_4">NA()</definedName>
    <definedName name="SHARED_FORMULA_22_39_22_39_3">NA()</definedName>
    <definedName name="SHARED_FORMULA_22_56_22_56_3">NA()</definedName>
    <definedName name="SHARED_FORMULA_22_76_22_76_3">NA()</definedName>
    <definedName name="SHARED_FORMULA_23">#N/A</definedName>
    <definedName name="SHARED_FORMULA_23_10_23_10_3">NA()</definedName>
    <definedName name="SHARED_FORMULA_23_10_23_10_4">NA()</definedName>
    <definedName name="SHARED_FORMULA_23_39_23_39_3">NA()</definedName>
    <definedName name="SHARED_FORMULA_23_61_23_61_3">NA()</definedName>
    <definedName name="SHARED_FORMULA_23_76_23_76_3">NA()</definedName>
    <definedName name="SHARED_FORMULA_24">#N/A</definedName>
    <definedName name="SHARED_FORMULA_24_10_24_10_3">NA()</definedName>
    <definedName name="SHARED_FORMULA_24_13_24_13_3">NA()</definedName>
    <definedName name="SHARED_FORMULA_24_31_24_31_3">NA()</definedName>
    <definedName name="SHARED_FORMULA_24_38_24_38_3">NA()</definedName>
    <definedName name="SHARED_FORMULA_24_56_24_56_3">NA()</definedName>
    <definedName name="SHARED_FORMULA_24_76_24_76_3">NA()</definedName>
    <definedName name="SHARED_FORMULA_25">#N/A</definedName>
    <definedName name="SHARED_FORMULA_25_10_25_10_3">NA()</definedName>
    <definedName name="SHARED_FORMULA_25_31_25_31_3">NA()</definedName>
    <definedName name="SHARED_FORMULA_26">#N/A</definedName>
    <definedName name="SHARED_FORMULA_26_10_26_10_3">NA()</definedName>
    <definedName name="SHARED_FORMULA_26_10_26_10_4">NA()</definedName>
    <definedName name="SHARED_FORMULA_26_39_26_39_3">NA()</definedName>
    <definedName name="SHARED_FORMULA_26_56_26_56_3">NA()</definedName>
    <definedName name="SHARED_FORMULA_27">#N/A</definedName>
    <definedName name="SHARED_FORMULA_27_10_27_10_3">NA()</definedName>
    <definedName name="SHARED_FORMULA_27_39_27_39_3">NA()</definedName>
    <definedName name="SHARED_FORMULA_27_56_27_56_3">NA()</definedName>
    <definedName name="SHARED_FORMULA_27_65_27_65_3">NA()</definedName>
    <definedName name="SHARED_FORMULA_27_79_27_79_3">NA()</definedName>
    <definedName name="SHARED_FORMULA_28">#N/A</definedName>
    <definedName name="SHARED_FORMULA_28_6_28_6_2">+SUM(#REF!)</definedName>
    <definedName name="SHARED_FORMULA_29">#N/A</definedName>
    <definedName name="SHARED_FORMULA_3">#N/A</definedName>
    <definedName name="SHARED_FORMULA_3_2_3_2_5">NA()</definedName>
    <definedName name="SHARED_FORMULA_3_7_3_7_2">NA()</definedName>
    <definedName name="SHARED_FORMULA_30">#N/A</definedName>
    <definedName name="SHARED_FORMULA_31">#N/A</definedName>
    <definedName name="SHARED_FORMULA_31_39_31_39_3">NA()</definedName>
    <definedName name="SHARED_FORMULA_31_56_31_56_3">NA()</definedName>
    <definedName name="SHARED_FORMULA_31_76_31_76_3">NA()</definedName>
    <definedName name="SHARED_FORMULA_31_9_31_9_3">NA()</definedName>
    <definedName name="SHARED_FORMULA_31_9_31_9_4">NA()</definedName>
    <definedName name="SHARED_FORMULA_32">#N/A</definedName>
    <definedName name="SHARED_FORMULA_32_10_32_10_3">NA()</definedName>
    <definedName name="SHARED_FORMULA_32_10_32_10_4">NA()</definedName>
    <definedName name="SHARED_FORMULA_32_39_32_39_3">NA()</definedName>
    <definedName name="SHARED_FORMULA_32_56_32_56_3">NA()</definedName>
    <definedName name="SHARED_FORMULA_32_70_32_70_3">NA()</definedName>
    <definedName name="SHARED_FORMULA_32_79_32_79_3">NA()</definedName>
    <definedName name="SHARED_FORMULA_33">#N/A</definedName>
    <definedName name="SHARED_FORMULA_33_39_33_39_3">NA()</definedName>
    <definedName name="SHARED_FORMULA_33_56_33_56_3">NA()</definedName>
    <definedName name="SHARED_FORMULA_33_9_33_9_3">NA()</definedName>
    <definedName name="SHARED_FORMULA_33_9_33_9_4">NA()</definedName>
    <definedName name="SHARED_FORMULA_34">#N/A</definedName>
    <definedName name="SHARED_FORMULA_34_9_34_9_3">NA()</definedName>
    <definedName name="SHARED_FORMULA_35">#N/A</definedName>
    <definedName name="SHARED_FORMULA_35_10_35_10_3">NA()</definedName>
    <definedName name="SHARED_FORMULA_35_10_35_10_4">NA()</definedName>
    <definedName name="SHARED_FORMULA_35_39_35_39_3">NA()</definedName>
    <definedName name="SHARED_FORMULA_35_56_35_56_3">NA()</definedName>
    <definedName name="SHARED_FORMULA_35_70_35_70_3">NA()</definedName>
    <definedName name="SHARED_FORMULA_35_79_35_79_3">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_11_4_11_2">#REF!*#REF!</definedName>
    <definedName name="SHARED_FORMULA_4_13_4_13_2">#REF!*#REF!</definedName>
    <definedName name="SHARED_FORMULA_4_15_4_15_2">#REF!*#REF!</definedName>
    <definedName name="SHARED_FORMULA_4_17_4_17_2">#REF!*#REF!</definedName>
    <definedName name="SHARED_FORMULA_4_19_4_19_2">#REF!*#REF!</definedName>
    <definedName name="SHARED_FORMULA_4_21_4_21_2">#REF!*#REF!</definedName>
    <definedName name="SHARED_FORMULA_4_23_4_23_2">#REF!*#REF!</definedName>
    <definedName name="SHARED_FORMULA_4_24_4_24_2">#REF!/#REF!</definedName>
    <definedName name="SHARED_FORMULA_4_26_4_26_2">SUM(#REF!,#REF!,#REF!,#REF!,#REF!,#REF!,#REF!,#REF!,#REF!)</definedName>
    <definedName name="SHARED_FORMULA_4_7_4_7_2">#REF!*#REF!</definedName>
    <definedName name="SHARED_FORMULA_4_9_4_9_2">#REF!*#REF!</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_14_5_14_192">NA()</definedName>
    <definedName name="SHARED_FORMULA_5_16_5_16_187">NA()</definedName>
    <definedName name="SHARED_FORMULA_5_17_5_17_183">NA()</definedName>
    <definedName name="SHARED_FORMULA_5_17_5_17_231">NA()</definedName>
    <definedName name="SHARED_FORMULA_5_18_5_18_120">NA()</definedName>
    <definedName name="SHARED_FORMULA_5_20_5_20_52">NA()</definedName>
    <definedName name="SHARED_FORMULA_5_20_5_20_84">NA()</definedName>
    <definedName name="SHARED_FORMULA_5_25_5_25_2">+#REF!+#REF!</definedName>
    <definedName name="SHARED_FORMULA_5_27_5_27_2">#REF!+#REF!</definedName>
    <definedName name="SHARED_FORMULA_50">#N/A</definedName>
    <definedName name="SHARED_FORMULA_51">#N/A</definedName>
    <definedName name="SHARED_FORMULA_6">#N/A</definedName>
    <definedName name="SHARED_FORMULA_6_120_6_120_1">NA()</definedName>
    <definedName name="SHARED_FORMULA_6_1516_6_1516_1">NA()</definedName>
    <definedName name="SHARED_FORMULA_6_230_6_230_1">#REF!</definedName>
    <definedName name="SHARED_FORMULA_6_246_6_246_1">#REF!</definedName>
    <definedName name="SHARED_FORMULA_6_258_6_258_1">#REF!</definedName>
    <definedName name="SHARED_FORMULA_6_274_6_274_1">#REF!</definedName>
    <definedName name="SHARED_FORMULA_6_281_6_281_1">NA()</definedName>
    <definedName name="SHARED_FORMULA_6_2880_6_2880_1">NA()</definedName>
    <definedName name="SHARED_FORMULA_6_2966_6_2966_1">NA()</definedName>
    <definedName name="SHARED_FORMULA_6_2974_6_2974_1">NA()</definedName>
    <definedName name="SHARED_FORMULA_6_3024_6_3024_1">NA()</definedName>
    <definedName name="SHARED_FORMULA_6_3235_6_3235_1">NA()</definedName>
    <definedName name="SHARED_FORMULA_6_3244_6_3244_1">NA()</definedName>
    <definedName name="SHARED_FORMULA_6_3254_6_3254_1">NA()</definedName>
    <definedName name="SHARED_FORMULA_6_35_6_35_2">NA()</definedName>
    <definedName name="SHARED_FORMULA_6_388_6_388_1">NA()</definedName>
    <definedName name="SHARED_FORMULA_6_425_6_425_1">NA()</definedName>
    <definedName name="SHARED_FORMULA_6_575_6_575_1">NA()</definedName>
    <definedName name="SHARED_FORMULA_6_889_6_889_1">NA()</definedName>
    <definedName name="SHARED_FORMULA_7">#N/A</definedName>
    <definedName name="SHARED_FORMULA_7_114_7_114_0">#REF!*#REF!</definedName>
    <definedName name="SHARED_FORMULA_7_12_7_12_0">#REF!*#REF!</definedName>
    <definedName name="SHARED_FORMULA_7_120_7_120_1">NA()</definedName>
    <definedName name="SHARED_FORMULA_7_127_7_127_0">#REF!*#REF!</definedName>
    <definedName name="SHARED_FORMULA_7_156_7_156_0">#REF!*#REF!</definedName>
    <definedName name="SHARED_FORMULA_7_166_7_166_0">#REF!*#REF!</definedName>
    <definedName name="SHARED_FORMULA_7_178_7_178_0">#REF!*#REF!</definedName>
    <definedName name="SHARED_FORMULA_7_190_7_190_0">#REF!*#REF!</definedName>
    <definedName name="SHARED_FORMULA_7_24_7_24_0">#REF!*#REF!</definedName>
    <definedName name="SHARED_FORMULA_7_281_7_281_1">NA()</definedName>
    <definedName name="SHARED_FORMULA_7_2966_7_2966_1">NA()</definedName>
    <definedName name="SHARED_FORMULA_7_2974_7_2974_1">NA()</definedName>
    <definedName name="SHARED_FORMULA_7_40_7_40_0">#REF!*#REF!</definedName>
    <definedName name="SHARED_FORMULA_7_54_7_54_0">#REF!*#REF!</definedName>
    <definedName name="SHARED_FORMULA_7_65_7_65_0">#REF!*#REF!</definedName>
    <definedName name="SHARED_FORMULA_7_81_7_81_0">#REF!*#REF!</definedName>
    <definedName name="SHARED_FORMULA_7_90_7_90_0">#REF!*#REF!</definedName>
    <definedName name="SHARED_FORMULA_8">#N/A</definedName>
    <definedName name="SHARED_FORMULA_8_21_8_21_3">NA()</definedName>
    <definedName name="SHARED_FORMULA_8_38_8_38_3">NA()</definedName>
    <definedName name="SHARED_FORMULA_8_56_8_56_3">NA()</definedName>
    <definedName name="SHARED_FORMULA_8_76_8_76_3">NA()</definedName>
    <definedName name="SHARED_FORMULA_8_8_8_8_3">NA()</definedName>
    <definedName name="SHARED_FORMULA_8_8_8_8_4">NA()</definedName>
    <definedName name="SHARED_FORMULA_9">#N/A</definedName>
    <definedName name="SHARED_FORMULA_9_120_9_120_1">NA()</definedName>
    <definedName name="SHARED_FORMULA_9_143_9_143_1">NA()</definedName>
    <definedName name="SHARED_FORMULA_9_1432_9_1432_1">NA()</definedName>
    <definedName name="SHARED_FORMULA_9_1446_9_1446_1">NA()</definedName>
    <definedName name="SHARED_FORMULA_9_1473_9_1473_1">NA()</definedName>
    <definedName name="SHARED_FORMULA_9_1487_9_1487_1">NA()</definedName>
    <definedName name="SHARED_FORMULA_9_1516_9_1516_1">NA()</definedName>
    <definedName name="SHARED_FORMULA_9_1554_9_1554_1">NA()</definedName>
    <definedName name="SHARED_FORMULA_9_1579_9_1579_1">NA()</definedName>
    <definedName name="SHARED_FORMULA_9_1589_9_1589_1">NA()</definedName>
    <definedName name="SHARED_FORMULA_9_1614_9_1614_1">NA()</definedName>
    <definedName name="SHARED_FORMULA_9_2604_9_2604_1">NA()</definedName>
    <definedName name="SHARED_FORMULA_9_281_9_281_1">NA()</definedName>
    <definedName name="SHARED_FORMULA_9_2880_9_2880_1">NA()</definedName>
    <definedName name="SHARED_FORMULA_9_2889_9_2889_1">NA()</definedName>
    <definedName name="SHARED_FORMULA_9_2967_9_2967_1">NA()</definedName>
    <definedName name="SHARED_FORMULA_9_3020_9_3020_1">NA()</definedName>
    <definedName name="SHARED_FORMULA_9_3149_9_3149_1">NA()</definedName>
    <definedName name="SHARED_FORMULA_9_3175_9_3175_1">NA()</definedName>
    <definedName name="SHARED_FORMULA_9_3185_9_3185_1">NA()</definedName>
    <definedName name="SHARED_FORMULA_9_3209_9_3209_1">NA()</definedName>
    <definedName name="SHARED_FORMULA_9_3235_9_3235_1">NA()</definedName>
    <definedName name="SHARED_FORMULA_9_3244_9_3244_1">NA()</definedName>
    <definedName name="SHARED_FORMULA_9_3254_9_3254_1">NA()</definedName>
    <definedName name="SHARED_FORMULA_9_340_9_340_1">NA()</definedName>
    <definedName name="SHARED_FORMULA_9_349_9_349_1">NA()</definedName>
    <definedName name="SHARED_FORMULA_9_359_9_359_1">NA()</definedName>
    <definedName name="SHARED_FORMULA_9_379_9_379_1">NA()</definedName>
    <definedName name="SHARED_FORMULA_9_388_9_388_1">NA()</definedName>
    <definedName name="SHARED_FORMULA_9_399_9_399_1">NA()</definedName>
    <definedName name="SHARED_FORMULA_9_407_9_407_1">NA()</definedName>
    <definedName name="SHARED_FORMULA_9_426_9_426_1">NA()</definedName>
    <definedName name="SHARED_FORMULA_9_574_9_574_1">NA()</definedName>
    <definedName name="SHARED_FORMULA_9_676_9_676_1">NA()</definedName>
    <definedName name="SHARED_FORMULA_9_740_9_740_1">NA()</definedName>
    <definedName name="SHARED_FORMULA_9_762_9_762_1">NA()</definedName>
    <definedName name="SHARED_FORMULA_9_777_9_777_1">NA()</definedName>
    <definedName name="SHARED_FORMULA_9_794_9_794_1">NA()</definedName>
    <definedName name="SHARED_FORMULA_9_819_9_819_1">NA()</definedName>
    <definedName name="SHARED_FORMULA_9_859_9_859_1">NA()</definedName>
    <definedName name="SHARED_FORMULA_9_889_9_889_1">NA()</definedName>
    <definedName name="Si" hidden="1">{#N/A,#N/A,FALSE,"GERAL";#N/A,#N/A,FALSE,"012-96";#N/A,#N/A,FALSE,"018-96";#N/A,#N/A,FALSE,"027-96";#N/A,#N/A,FALSE,"059-96";#N/A,#N/A,FALSE,"076-96";#N/A,#N/A,FALSE,"019-97";#N/A,#N/A,FALSE,"021-97";#N/A,#N/A,FALSE,"022-97";#N/A,#N/A,FALSE,"028-97"}</definedName>
    <definedName name="sicronov03">#REF!</definedName>
    <definedName name="SIFÃO_CROMADO">#REF!</definedName>
    <definedName name="SIH" localSheetId="8">#REF!</definedName>
    <definedName name="SIH">#REF!</definedName>
    <definedName name="SIM">#REF!</definedName>
    <definedName name="sImprima">#REF!</definedName>
    <definedName name="SIN">{#N/A,#N/A,FALSE,"Planilha";#N/A,#N/A,FALSE,"Resumo";#N/A,#N/A,FALSE,"Fisico";#N/A,#N/A,FALSE,"Financeiro";#N/A,#N/A,FALSE,"Financeiro"}</definedName>
    <definedName name="SINA">{#N/A,#N/A,FALSE,"Planilha";#N/A,#N/A,FALSE,"Resumo";#N/A,#N/A,FALSE,"Fisico";#N/A,#N/A,FALSE,"Financeiro";#N/A,#N/A,FALSE,"Financeiro"}</definedName>
    <definedName name="SINAL" localSheetId="2">#REF!</definedName>
    <definedName name="SINAL" localSheetId="1">#REF!</definedName>
    <definedName name="SINAL">#REF!</definedName>
    <definedName name="sinalizacao" localSheetId="8">#REF!</definedName>
    <definedName name="sinalizacao">#REF!</definedName>
    <definedName name="Sinalização" localSheetId="8">#REF!</definedName>
    <definedName name="Sinalização">#REF!</definedName>
    <definedName name="sinalizacao_1" localSheetId="8">#REF!</definedName>
    <definedName name="sinalizacao_1">#REF!</definedName>
    <definedName name="sinalizacao_10">#REF!</definedName>
    <definedName name="sinalizacao_12">#REF!</definedName>
    <definedName name="sinalizacao_2" localSheetId="8">#REF!</definedName>
    <definedName name="sinalizacao_2">#REF!</definedName>
    <definedName name="sinalizacao_3" localSheetId="8">#REF!</definedName>
    <definedName name="sinalizacao_3">#REF!</definedName>
    <definedName name="sinalizacao_4" localSheetId="8">#REF!</definedName>
    <definedName name="sinalizacao_4">#REF!</definedName>
    <definedName name="sinalizacao_9">#REF!</definedName>
    <definedName name="SINAPI">{#N/A,#N/A,FALSE,"Planilha";#N/A,#N/A,FALSE,"Resumo";#N/A,#N/A,FALSE,"Fisico";#N/A,#N/A,FALSE,"Financeiro";#N/A,#N/A,FALSE,"Financeiro"}</definedName>
    <definedName name="SINAPI_AC">#REF!</definedName>
    <definedName name="SINTETICO" localSheetId="8" hidden="1">{#N/A,#N/A,TRUE,"TER  EXT";#N/A,#N/A,TRUE,"TER  EXT";#N/A,#N/A,TRUE,"LAT  ESQ";#N/A,#N/A,TRUE,"FRONTAL";#N/A,#N/A,TRUE,"POST";#N/A,#N/A,TRUE,"LAT  DIR"}</definedName>
    <definedName name="SINTETICO">{#N/A,#N/A,TRUE,"TER  EXT";#N/A,#N/A,TRUE,"TER  EXT";#N/A,#N/A,TRUE,"LAT  ESQ";#N/A,#N/A,TRUE,"FRONTAL";#N/A,#N/A,TRUE,"POST";#N/A,#N/A,TRUE,"LAT  DIR"}</definedName>
    <definedName name="SINV">#REF!</definedName>
    <definedName name="Sispec00" localSheetId="8">#REF!</definedName>
    <definedName name="Sispec00">#REF!</definedName>
    <definedName name="Sispec98" localSheetId="8">#REF!</definedName>
    <definedName name="Sispec98">#REF!</definedName>
    <definedName name="SIV" localSheetId="8">#REF!</definedName>
    <definedName name="SIV">#REF!</definedName>
    <definedName name="SJ" localSheetId="2">#REF!</definedName>
    <definedName name="SJ" localSheetId="1">#REF!</definedName>
    <definedName name="SJ">#REF!</definedName>
    <definedName name="sJateam">#REF!</definedName>
    <definedName name="sLaje">#REF!</definedName>
    <definedName name="SLEVI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RP">#REF!</definedName>
    <definedName name="SM" localSheetId="2">#REF!</definedName>
    <definedName name="SM" localSheetId="1">#REF!</definedName>
    <definedName name="SM">#REF!</definedName>
    <definedName name="SMC">#REF!</definedName>
    <definedName name="sMeioFio">#REF!</definedName>
    <definedName name="sMemEstCon">#REF!</definedName>
    <definedName name="SMW" localSheetId="2">#REF!</definedName>
    <definedName name="SMW" localSheetId="1">#REF!</definedName>
    <definedName name="SMW">#REF!</definedName>
    <definedName name="SMWA" localSheetId="2">#REF!</definedName>
    <definedName name="SMWA" localSheetId="1">#REF!</definedName>
    <definedName name="SMWA">#REF!</definedName>
    <definedName name="snv">#REF!</definedName>
    <definedName name="SOBE_ATE_I_0">NA()</definedName>
    <definedName name="sogsafra" hidden="1">#REF!</definedName>
    <definedName name="SOLEIRA_CINZA_CORUMBA">#REF!</definedName>
    <definedName name="SOLICI" localSheetId="2">P.O.!Plan1</definedName>
    <definedName name="SOLICI" localSheetId="1">RESUMO!Plan1</definedName>
    <definedName name="SOLICI">Plan1</definedName>
    <definedName name="sollimp">#REF!</definedName>
    <definedName name="solma">#REF!</definedName>
    <definedName name="SOLO">#REF!</definedName>
    <definedName name="SOLOBRITA">#REF!</definedName>
    <definedName name="solobritarp">#REF!</definedName>
    <definedName name="SOLOCIM">#REF!</definedName>
    <definedName name="SOLOCIMENTOMAN">#REF!</definedName>
    <definedName name="SOLOCIMENTOREC">#REF!</definedName>
    <definedName name="SOLOCIMREP">#REF!</definedName>
    <definedName name="SOLOCIMRP">#REF!</definedName>
    <definedName name="solomecanizado">#REF!</definedName>
    <definedName name="SOLOREMFMAN">#REF!</definedName>
    <definedName name="SOLOREMFREC">#REF!</definedName>
    <definedName name="SOLOREMQREC">#REF!</definedName>
    <definedName name="SOLORP">#REF!</definedName>
    <definedName name="SOLORPDMAN">#REF!</definedName>
    <definedName name="SOLORPDMEC">#REF!</definedName>
    <definedName name="SOLORPMAN">#REF!</definedName>
    <definedName name="SOLOTOTAL">#REF!</definedName>
    <definedName name="SOLPIR">#REF!</definedName>
    <definedName name="SOLU_LIMPADORA">#REF!</definedName>
    <definedName name="Soluções_3ªF" localSheetId="8">OFFSET(#REF!,MATCH("3ª FAIXA",#REF!,0),0,MATCH("ACOSTAMENTO",#REF!,0)-MATCH("3ª FAIXA",#REF!,0),1)</definedName>
    <definedName name="Soluções_3ªF">OFFSET(#REF!,MATCH("3ª FAIXA",#REF!,0),0,MATCH("ACOSTAMENTO",#REF!,0)-MATCH("3ª FAIXA",#REF!,0),1)</definedName>
    <definedName name="Soluções_Acost" localSheetId="8">OFFSET(#REF!,MATCH("ACOSTAMENTO",#REF!,0),0,MATCH("DRENAGEM SUPERFICIAL",#REF!,0)-MATCH("ACOSTAMENTO",#REF!,0),1)</definedName>
    <definedName name="Soluções_Acost">OFFSET(#REF!,MATCH("ACOSTAMENTO",#REF!,0),0,MATCH("DRENAGEM SUPERFICIAL",#REF!,0)-MATCH("ACOSTAMENTO",#REF!,0),1)</definedName>
    <definedName name="Soluções_Pista" localSheetId="8">OFFSET(#REF!,MATCH("PISTA ROLAMENTO",#REF!,0),0,MATCH("3ª FAIXA",#REF!,0)-MATCH("PISTA ROLAMENTO",#REF!,0),1)</definedName>
    <definedName name="Soluções_Pista">OFFSET(#REF!,MATCH("PISTA ROLAMENTO",#REF!,0),0,MATCH("3ª FAIXA",#REF!,0)-MATCH("PISTA ROLAMENTO",#REF!,0),1)</definedName>
    <definedName name="solver_adj" hidden="1">#REF!,#REF!</definedName>
    <definedName name="solver_cvg" hidden="1">0.001</definedName>
    <definedName name="solver_cvg_12">0.0001</definedName>
    <definedName name="solver_cvg_14">0.0001</definedName>
    <definedName name="solver_cvg_15">0.0001</definedName>
    <definedName name="solver_cvg_16">0.0001</definedName>
    <definedName name="solver_cvg_17">0.0001</definedName>
    <definedName name="solver_cvg_18">0.0001</definedName>
    <definedName name="solver_cvg_19">0.0001</definedName>
    <definedName name="solver_cvg_20">0.0001</definedName>
    <definedName name="solver_cvg_21">0.0001</definedName>
    <definedName name="solver_cvg_23">0.0001</definedName>
    <definedName name="solver_cvg_24">0.0001</definedName>
    <definedName name="solver_cvg_25">0.0001</definedName>
    <definedName name="solver_cvg_42">0.0001</definedName>
    <definedName name="solver_cvg_43">0.0001</definedName>
    <definedName name="solver_drv" hidden="1">1</definedName>
    <definedName name="solver_drv_12">1</definedName>
    <definedName name="solver_drv_14">1</definedName>
    <definedName name="solver_drv_15">1</definedName>
    <definedName name="solver_drv_16">1</definedName>
    <definedName name="solver_drv_17">1</definedName>
    <definedName name="solver_drv_18">1</definedName>
    <definedName name="solver_drv_19">1</definedName>
    <definedName name="solver_drv_20">1</definedName>
    <definedName name="solver_drv_21">1</definedName>
    <definedName name="solver_drv_23">1</definedName>
    <definedName name="solver_drv_24">1</definedName>
    <definedName name="solver_drv_25">1</definedName>
    <definedName name="solver_drv_42">1</definedName>
    <definedName name="solver_drv_43">1</definedName>
    <definedName name="solver_est" hidden="1">1</definedName>
    <definedName name="solver_est_12">1</definedName>
    <definedName name="solver_est_14">1</definedName>
    <definedName name="solver_est_15">1</definedName>
    <definedName name="solver_est_16">1</definedName>
    <definedName name="solver_est_17">1</definedName>
    <definedName name="solver_est_18">1</definedName>
    <definedName name="solver_est_19">1</definedName>
    <definedName name="solver_est_20">1</definedName>
    <definedName name="solver_est_21">1</definedName>
    <definedName name="solver_est_23">1</definedName>
    <definedName name="solver_est_24">1</definedName>
    <definedName name="solver_est_25">1</definedName>
    <definedName name="solver_est_42">1</definedName>
    <definedName name="solver_est_43">1</definedName>
    <definedName name="solver_itr" hidden="1">100</definedName>
    <definedName name="solver_itr_12">100</definedName>
    <definedName name="solver_itr_14">100</definedName>
    <definedName name="solver_itr_15">100</definedName>
    <definedName name="solver_itr_16">100</definedName>
    <definedName name="solver_itr_17">100</definedName>
    <definedName name="solver_itr_18">100</definedName>
    <definedName name="solver_itr_19">100</definedName>
    <definedName name="solver_itr_20">100</definedName>
    <definedName name="solver_itr_21">100</definedName>
    <definedName name="solver_itr_23">100</definedName>
    <definedName name="solver_itr_24">100</definedName>
    <definedName name="solver_itr_25">100</definedName>
    <definedName name="solver_itr_42">100</definedName>
    <definedName name="solver_itr_43">100</definedName>
    <definedName name="solver_lin">0</definedName>
    <definedName name="solver_lin_12">2</definedName>
    <definedName name="solver_lin_14">2</definedName>
    <definedName name="solver_lin_15">2</definedName>
    <definedName name="solver_lin_16">2</definedName>
    <definedName name="solver_lin_17">2</definedName>
    <definedName name="solver_lin_18">2</definedName>
    <definedName name="solver_lin_19">2</definedName>
    <definedName name="solver_lin_20">2</definedName>
    <definedName name="solver_lin_21">2</definedName>
    <definedName name="solver_lin_23">2</definedName>
    <definedName name="solver_lin_24">2</definedName>
    <definedName name="solver_lin_25">2</definedName>
    <definedName name="solver_lin_42">2</definedName>
    <definedName name="solver_lin_43">2</definedName>
    <definedName name="solver_neg" hidden="1">2</definedName>
    <definedName name="solver_neg_12">2</definedName>
    <definedName name="solver_neg_14">2</definedName>
    <definedName name="solver_neg_15">2</definedName>
    <definedName name="solver_neg_16">2</definedName>
    <definedName name="solver_neg_17">2</definedName>
    <definedName name="solver_neg_18">2</definedName>
    <definedName name="solver_neg_19">2</definedName>
    <definedName name="solver_neg_20">2</definedName>
    <definedName name="solver_neg_21">2</definedName>
    <definedName name="solver_neg_23">2</definedName>
    <definedName name="solver_neg_24">2</definedName>
    <definedName name="solver_neg_25">2</definedName>
    <definedName name="solver_neg_42">2</definedName>
    <definedName name="solver_neg_43">2</definedName>
    <definedName name="solver_num">0</definedName>
    <definedName name="solver_num_12">1</definedName>
    <definedName name="solver_num_14">1</definedName>
    <definedName name="solver_num_15">1</definedName>
    <definedName name="solver_num_16">1</definedName>
    <definedName name="solver_num_17">1</definedName>
    <definedName name="solver_num_18">1</definedName>
    <definedName name="solver_num_19">1</definedName>
    <definedName name="solver_num_20">1</definedName>
    <definedName name="solver_num_21">1</definedName>
    <definedName name="solver_num_23">1</definedName>
    <definedName name="solver_num_24">1</definedName>
    <definedName name="solver_num_25">1</definedName>
    <definedName name="solver_num_42">1</definedName>
    <definedName name="solver_num_43">1</definedName>
    <definedName name="solver_nwt" hidden="1">1</definedName>
    <definedName name="solver_nwt_12">1</definedName>
    <definedName name="solver_nwt_14">1</definedName>
    <definedName name="solver_nwt_15">1</definedName>
    <definedName name="solver_nwt_16">1</definedName>
    <definedName name="solver_nwt_17">1</definedName>
    <definedName name="solver_nwt_18">1</definedName>
    <definedName name="solver_nwt_19">1</definedName>
    <definedName name="solver_nwt_20">1</definedName>
    <definedName name="solver_nwt_21">1</definedName>
    <definedName name="solver_nwt_23">1</definedName>
    <definedName name="solver_nwt_24">1</definedName>
    <definedName name="solver_nwt_25">1</definedName>
    <definedName name="solver_nwt_42">1</definedName>
    <definedName name="solver_nwt_43">1</definedName>
    <definedName name="solver_opt" localSheetId="12" hidden="1">#REF!</definedName>
    <definedName name="solver_opt" hidden="1">'[14]61M-CBMI:MAT-BET'!$H$18</definedName>
    <definedName name="solver_pre" hidden="1">0.000001</definedName>
    <definedName name="solver_pre_12">0.000001</definedName>
    <definedName name="solver_pre_14">0.000001</definedName>
    <definedName name="solver_pre_15">0.000001</definedName>
    <definedName name="solver_pre_16">0.000001</definedName>
    <definedName name="solver_pre_17">0.000001</definedName>
    <definedName name="solver_pre_18">0.000001</definedName>
    <definedName name="solver_pre_19">0.000001</definedName>
    <definedName name="solver_pre_20">0.000001</definedName>
    <definedName name="solver_pre_21">0.000001</definedName>
    <definedName name="solver_pre_23">0.000001</definedName>
    <definedName name="solver_pre_24">0.000001</definedName>
    <definedName name="solver_pre_25">0.000001</definedName>
    <definedName name="solver_pre_42">0.000001</definedName>
    <definedName name="solver_pre_43">0.000001</definedName>
    <definedName name="solver_rel1">2</definedName>
    <definedName name="solver_rel1_12">1</definedName>
    <definedName name="solver_rel1_14">1</definedName>
    <definedName name="solver_rel1_15">1</definedName>
    <definedName name="solver_rel1_16">1</definedName>
    <definedName name="solver_rel1_17">1</definedName>
    <definedName name="solver_rel1_18">1</definedName>
    <definedName name="solver_rel1_19">1</definedName>
    <definedName name="solver_rel1_20">1</definedName>
    <definedName name="solver_rel1_21">1</definedName>
    <definedName name="solver_rel1_23">1</definedName>
    <definedName name="solver_rel1_24">1</definedName>
    <definedName name="solver_rel1_25">1</definedName>
    <definedName name="solver_rel1_42">1</definedName>
    <definedName name="solver_rel1_43">1</definedName>
    <definedName name="solver_rel2" hidden="1">3</definedName>
    <definedName name="solver_rhs1" hidden="1">0</definedName>
    <definedName name="solver_rhs1_12">1.25</definedName>
    <definedName name="solver_rhs1_14">1.25</definedName>
    <definedName name="solver_rhs1_15">1.25</definedName>
    <definedName name="solver_rhs1_16">1.25</definedName>
    <definedName name="solver_rhs1_17">1.25</definedName>
    <definedName name="solver_rhs1_18">1.25</definedName>
    <definedName name="solver_rhs1_19">1.25</definedName>
    <definedName name="solver_rhs1_20">1.25</definedName>
    <definedName name="solver_rhs1_21">1.25</definedName>
    <definedName name="solver_rhs1_23">1.25</definedName>
    <definedName name="solver_rhs1_24">1.25</definedName>
    <definedName name="solver_rhs1_25">1.25</definedName>
    <definedName name="solver_rhs1_42">1.25</definedName>
    <definedName name="solver_rhs1_43">1.25</definedName>
    <definedName name="solver_rhs2" hidden="1">0</definedName>
    <definedName name="solver_scl" hidden="1">2</definedName>
    <definedName name="solver_scl_12">2</definedName>
    <definedName name="solver_scl_14">2</definedName>
    <definedName name="solver_scl_15">2</definedName>
    <definedName name="solver_scl_16">2</definedName>
    <definedName name="solver_scl_17">2</definedName>
    <definedName name="solver_scl_18">2</definedName>
    <definedName name="solver_scl_19">2</definedName>
    <definedName name="solver_scl_20">2</definedName>
    <definedName name="solver_scl_21">2</definedName>
    <definedName name="solver_scl_23">2</definedName>
    <definedName name="solver_scl_24">2</definedName>
    <definedName name="solver_scl_25">2</definedName>
    <definedName name="solver_scl_42">2</definedName>
    <definedName name="solver_scl_43">2</definedName>
    <definedName name="solver_sho" hidden="1">2</definedName>
    <definedName name="solver_sho_12">2</definedName>
    <definedName name="solver_sho_14">2</definedName>
    <definedName name="solver_sho_15">2</definedName>
    <definedName name="solver_sho_16">2</definedName>
    <definedName name="solver_sho_17">2</definedName>
    <definedName name="solver_sho_18">2</definedName>
    <definedName name="solver_sho_19">2</definedName>
    <definedName name="solver_sho_20">2</definedName>
    <definedName name="solver_sho_21">2</definedName>
    <definedName name="solver_sho_23">2</definedName>
    <definedName name="solver_sho_24">2</definedName>
    <definedName name="solver_sho_25">2</definedName>
    <definedName name="solver_sho_42">2</definedName>
    <definedName name="solver_sho_43">2</definedName>
    <definedName name="solver_tim" hidden="1">100</definedName>
    <definedName name="solver_tim_12">100</definedName>
    <definedName name="solver_tim_14">100</definedName>
    <definedName name="solver_tim_15">100</definedName>
    <definedName name="solver_tim_16">100</definedName>
    <definedName name="solver_tim_17">100</definedName>
    <definedName name="solver_tim_18">100</definedName>
    <definedName name="solver_tim_19">100</definedName>
    <definedName name="solver_tim_20">100</definedName>
    <definedName name="solver_tim_21">100</definedName>
    <definedName name="solver_tim_23">100</definedName>
    <definedName name="solver_tim_24">100</definedName>
    <definedName name="solver_tim_25">100</definedName>
    <definedName name="solver_tim_42">100</definedName>
    <definedName name="solver_tim_43">100</definedName>
    <definedName name="solver_tmp" hidden="1">0</definedName>
    <definedName name="solver_tol" hidden="1">0.05</definedName>
    <definedName name="solver_tol_12">0.05</definedName>
    <definedName name="solver_tol_14">0.05</definedName>
    <definedName name="solver_tol_15">0.05</definedName>
    <definedName name="solver_tol_16">0.05</definedName>
    <definedName name="solver_tol_17">0.05</definedName>
    <definedName name="solver_tol_18">0.05</definedName>
    <definedName name="solver_tol_19">0.05</definedName>
    <definedName name="solver_tol_20">0.05</definedName>
    <definedName name="solver_tol_21">0.05</definedName>
    <definedName name="solver_tol_23">0.05</definedName>
    <definedName name="solver_tol_24">0.05</definedName>
    <definedName name="solver_tol_25">0.05</definedName>
    <definedName name="solver_tol_42">0.05</definedName>
    <definedName name="solver_tol_43">0.05</definedName>
    <definedName name="solver_typ">1</definedName>
    <definedName name="solver_typ_12">1</definedName>
    <definedName name="solver_typ_14">1</definedName>
    <definedName name="solver_typ_15">1</definedName>
    <definedName name="solver_typ_16">1</definedName>
    <definedName name="solver_typ_17">1</definedName>
    <definedName name="solver_typ_18">1</definedName>
    <definedName name="solver_typ_19">1</definedName>
    <definedName name="solver_typ_20">1</definedName>
    <definedName name="solver_typ_21">1</definedName>
    <definedName name="solver_typ_23">1</definedName>
    <definedName name="solver_typ_24">1</definedName>
    <definedName name="solver_typ_25">1</definedName>
    <definedName name="solver_typ_42">1</definedName>
    <definedName name="solver_typ_43">1</definedName>
    <definedName name="solver_val">0</definedName>
    <definedName name="solver_val_12">0</definedName>
    <definedName name="solver_val_14">0</definedName>
    <definedName name="solver_val_15">0</definedName>
    <definedName name="solver_val_16">0</definedName>
    <definedName name="solver_val_17">0</definedName>
    <definedName name="solver_val_18">0</definedName>
    <definedName name="solver_val_19">0</definedName>
    <definedName name="solver_val_20">0</definedName>
    <definedName name="solver_val_21">0</definedName>
    <definedName name="solver_val_23">0</definedName>
    <definedName name="solver_val_24">0</definedName>
    <definedName name="solver_val_25">0</definedName>
    <definedName name="solver_val_42">0</definedName>
    <definedName name="solver_val_43">0</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6">#REF!</definedName>
    <definedName name="SOMA7">#REF!</definedName>
    <definedName name="SomaMedAtual" localSheetId="8">SUM(IF(#REF!=#REF!,IF(#REF!=#REF!,#REF!)))</definedName>
    <definedName name="SomaMedAtual" localSheetId="2">SUM(IF(#REF!=#REF!,IF(#REF!=#REF!,#REF!)))</definedName>
    <definedName name="SomaMedAtual" localSheetId="1">SUM(IF(#REF!=#REF!,IF(#REF!=#REF!,#REF!)))</definedName>
    <definedName name="SomaMedAtual">SUM(IF(#REF!=#REF!,IF(#REF!=#REF!,#REF!)))</definedName>
    <definedName name="souza" localSheetId="2">#REF!</definedName>
    <definedName name="souza" localSheetId="1">#REF!</definedName>
    <definedName name="souza">#REF!</definedName>
    <definedName name="SP">#REF!</definedName>
    <definedName name="sPintLig">#REF!</definedName>
    <definedName name="sPintLigac">#REF!</definedName>
    <definedName name="sPMQ">#REF!</definedName>
    <definedName name="SPO" hidden="1">#REF!</definedName>
    <definedName name="sRegSLeito">#REF!</definedName>
    <definedName name="sRegular">#REF!</definedName>
    <definedName name="sRemMatBet">#REF!</definedName>
    <definedName name="sRemMatGra">#REF!</definedName>
    <definedName name="SRH" hidden="1">{#N/A,#N/A,FALSE,"GERAL";#N/A,#N/A,FALSE,"012-96";#N/A,#N/A,FALSE,"018-96";#N/A,#N/A,FALSE,"027-96";#N/A,#N/A,FALSE,"059-96";#N/A,#N/A,FALSE,"076-96";#N/A,#N/A,FALSE,"019-97";#N/A,#N/A,FALSE,"021-97";#N/A,#N/A,FALSE,"022-97";#N/A,#N/A,FALSE,"028-97"}</definedName>
    <definedName name="SRROO">#REF!</definedName>
    <definedName name="srsdgqge" localSheetId="8">#REF!</definedName>
    <definedName name="srsdgqge">#REF!</definedName>
    <definedName name="SRTSRT" hidden="1">{#N/A,#N/A,FALSE,"GERAL";#N/A,#N/A,FALSE,"012-96";#N/A,#N/A,FALSE,"018-96";#N/A,#N/A,FALSE,"027-96";#N/A,#N/A,FALSE,"059-96";#N/A,#N/A,FALSE,"076-96";#N/A,#N/A,FALSE,"019-97";#N/A,#N/A,FALSE,"021-97";#N/A,#N/A,FALSE,"022-97";#N/A,#N/A,FALSE,"028-97"}</definedName>
    <definedName name="SRTST" hidden="1">{#N/A,#N/A,FALSE,"GERAL";#N/A,#N/A,FALSE,"012-96";#N/A,#N/A,FALSE,"018-96";#N/A,#N/A,FALSE,"027-96";#N/A,#N/A,FALSE,"059-96";#N/A,#N/A,FALSE,"076-96";#N/A,#N/A,FALSE,"019-97";#N/A,#N/A,FALSE,"021-97";#N/A,#N/A,FALSE,"022-97";#N/A,#N/A,FALSE,"028-97"}</definedName>
    <definedName name="SRV" localSheetId="12" hidden="1">#REF!</definedName>
    <definedName name="SRV" localSheetId="6" hidden="1">#REF!</definedName>
    <definedName name="SRV" localSheetId="8" hidden="1">#REF!</definedName>
    <definedName name="SRV" localSheetId="5" hidden="1">#REF!</definedName>
    <definedName name="SRV" localSheetId="2">#REF!</definedName>
    <definedName name="SRV" localSheetId="1">#REF!</definedName>
    <definedName name="SRV">#REF!</definedName>
    <definedName name="SS" localSheetId="12" hidden="1">#REF!</definedName>
    <definedName name="SS" localSheetId="6" hidden="1">#REF!</definedName>
    <definedName name="SS" localSheetId="8" hidden="1">#REF!</definedName>
    <definedName name="SS" localSheetId="5" hidden="1">#REF!</definedName>
    <definedName name="ss" localSheetId="2">{#N/A,#N/A,FALSE,"Cronograma";#N/A,#N/A,FALSE,"Cronogr. 2"}</definedName>
    <definedName name="ss" localSheetId="1">{#N/A,#N/A,FALSE,"Cronograma";#N/A,#N/A,FALSE,"Cronogr. 2"}</definedName>
    <definedName name="SS">#REF!</definedName>
    <definedName name="sSarjeta">#REF!</definedName>
    <definedName name="SSD" localSheetId="2">P.O.!Plan1</definedName>
    <definedName name="SSD" localSheetId="1">RESUMO!Plan1</definedName>
    <definedName name="SSD">Plan1</definedName>
    <definedName name="SSDEEEEEE">Plan1</definedName>
    <definedName name="SSEG">#REF!</definedName>
    <definedName name="sSinHor">#REF!</definedName>
    <definedName name="ssrs" hidden="1">{#N/A,#N/A,TRUE,"Serviços"}</definedName>
    <definedName name="SSS" localSheetId="12" hidden="1">{#N/A,#N/A,FALSE,"MO (2)"}</definedName>
    <definedName name="SSS" localSheetId="6" hidden="1">{#N/A,#N/A,FALSE,"MO (2)"}</definedName>
    <definedName name="SSS" localSheetId="8" hidden="1">{#N/A,#N/A,FALSE,"MO (2)"}</definedName>
    <definedName name="SSS" localSheetId="5" hidden="1">{#N/A,#N/A,FALSE,"MO (2)"}</definedName>
    <definedName name="SSS" localSheetId="2">#REF!</definedName>
    <definedName name="SSS" localSheetId="1">#REF!</definedName>
    <definedName name="SSS">{#N/A,#N/A,FALSE,"MO (2)"}</definedName>
    <definedName name="SSS_1" localSheetId="8" hidden="1">{#N/A,#N/A,FALSE,"MO (2)"}</definedName>
    <definedName name="SSS_1" hidden="1">{#N/A,#N/A,FALSE,"MO (2)"}</definedName>
    <definedName name="sssa" localSheetId="8">'Mapa+Binômio'!servico</definedName>
    <definedName name="sssa" localSheetId="2">[9]!sssa</definedName>
    <definedName name="sssa" localSheetId="1">[9]!sssa</definedName>
    <definedName name="sssa">[9]!sssa</definedName>
    <definedName name="sssd">#N/A</definedName>
    <definedName name="ssss">#N/A</definedName>
    <definedName name="ssssa">#REF!</definedName>
    <definedName name="sssss" hidden="1">{"PARTE1",#N/A,FALSE,"Plan1"}</definedName>
    <definedName name="ssssss" localSheetId="8" hidden="1">{#N/A,#N/A,FALSE,"MO (2)"}</definedName>
    <definedName name="ssssss" hidden="1">{#N/A,#N/A,FALSE,"MO (2)"}</definedName>
    <definedName name="SSSSSSAAAA">Plan1</definedName>
    <definedName name="SSSSSSS">#REF!</definedName>
    <definedName name="SSSSSSSSS" hidden="1">{"PARTE1",#N/A,FALSE,"Plan1"}</definedName>
    <definedName name="SSSSSSSSSSS">#N/A</definedName>
    <definedName name="sssssssssssssssssssss" localSheetId="12" hidden="1">{#N/A,#N/A,TRUE,"Plan1"}</definedName>
    <definedName name="sssssssssssssssssssss" localSheetId="6" hidden="1">{#N/A,#N/A,TRUE,"Plan1"}</definedName>
    <definedName name="sssssssssssssssssssss" localSheetId="8" hidden="1">{#N/A,#N/A,TRUE,"Plan1"}</definedName>
    <definedName name="sssssssssssssssssssss" localSheetId="5" hidden="1">{#N/A,#N/A,TRUE,"Plan1"}</definedName>
    <definedName name="sssssssssssssssssssss" localSheetId="2">{#N/A,#N/A,TRUE,"Plan1"}</definedName>
    <definedName name="sssssssssssssssssssss" localSheetId="1">{#N/A,#N/A,TRUE,"Plan1"}</definedName>
    <definedName name="sssssssssssssssssssss">{#N/A,#N/A,TRUE,"Plan1"}</definedName>
    <definedName name="sssssssssssssssssssss_1" localSheetId="8" hidden="1">{#N/A,#N/A,TRUE,"Plan1"}</definedName>
    <definedName name="sssssssssssssssssssss_1" hidden="1">{#N/A,#N/A,TRUE,"Plan1"}</definedName>
    <definedName name="sSTC01">#REF!</definedName>
    <definedName name="sSubBase">#REF!</definedName>
    <definedName name="ST" localSheetId="2">#REF!</definedName>
    <definedName name="ST" localSheetId="1">#REF!</definedName>
    <definedName name="ST">#REF!</definedName>
    <definedName name="STOP">NA()</definedName>
    <definedName name="STOP_3">NA()</definedName>
    <definedName name="STOT01_010_0020">#REF!</definedName>
    <definedName name="STOT01_010_0020_1">#REF!</definedName>
    <definedName name="STOT01_050_0040">#REF!</definedName>
    <definedName name="STOT01_050_0040_1">#REF!</definedName>
    <definedName name="STOT01_110_0010">#REF!</definedName>
    <definedName name="STOT01_110_0010_1">#REF!</definedName>
    <definedName name="STOT01_110_0295">#REF!</definedName>
    <definedName name="STOT01_110_0295_1">#REF!</definedName>
    <definedName name="STOT01_110_0720">#REF!</definedName>
    <definedName name="STOT01_110_0720_1">#REF!</definedName>
    <definedName name="STOT01_120_O22O">#REF!</definedName>
    <definedName name="STOT01_120_O22O_1">#REF!</definedName>
    <definedName name="STOT01_150_0130">#REF!</definedName>
    <definedName name="STOT01_150_0190">#REF!</definedName>
    <definedName name="STOT01_150_0190_1">#REF!</definedName>
    <definedName name="STOT01_250_0020">#REF!</definedName>
    <definedName name="STOT01_250_0020_1">#REF!</definedName>
    <definedName name="STOT01_250_0040">#REF!</definedName>
    <definedName name="STOT01_250_0040_1">#REF!</definedName>
    <definedName name="STOT01_250_0340">#REF!</definedName>
    <definedName name="STOT01_250_0340_1">#REF!</definedName>
    <definedName name="STOT01_2500040">#REF!</definedName>
    <definedName name="STOT01_2500040_1">#REF!</definedName>
    <definedName name="STOT02_010_0020">#REF!</definedName>
    <definedName name="STOT02_010_0020_1">#REF!</definedName>
    <definedName name="STOT02_010_0030">#REF!</definedName>
    <definedName name="STOT02_010_0030_1">#REF!</definedName>
    <definedName name="STOT02_010_0050">#REF!</definedName>
    <definedName name="STOT02_010_0050_1">#REF!</definedName>
    <definedName name="STOT02_010_0060">#REF!</definedName>
    <definedName name="STOT02_010_0060_1">#REF!</definedName>
    <definedName name="STOT02_010_0065">#REF!</definedName>
    <definedName name="STOT02_010_0065_1">#REF!</definedName>
    <definedName name="STOT02_010_0080">#REF!</definedName>
    <definedName name="STOT02_010_0080_1">#REF!</definedName>
    <definedName name="STOT02_010_0090">#REF!</definedName>
    <definedName name="STOT02_010_0090_1">#REF!</definedName>
    <definedName name="STOT02_010_0130">#REF!</definedName>
    <definedName name="STOT02_010_0130_1">#REF!</definedName>
    <definedName name="STOT02_010_0140">#REF!</definedName>
    <definedName name="STOT02_010_0140_1">#REF!</definedName>
    <definedName name="STOT02_010_0150">#REF!</definedName>
    <definedName name="STOT02_010_0150_1">#REF!</definedName>
    <definedName name="STOT02_020_0020">#REF!</definedName>
    <definedName name="STOT02_020_0020_1">#REF!</definedName>
    <definedName name="STOT02_040_0320">#REF!</definedName>
    <definedName name="STOT02_040_0320_1">#REF!</definedName>
    <definedName name="STOT02_040_3910">#REF!</definedName>
    <definedName name="STOT02_040_3910_1">#REF!</definedName>
    <definedName name="STOT02_040_3930">#REF!</definedName>
    <definedName name="STOT02_040_3930_1">#REF!</definedName>
    <definedName name="STOT02_040_7438">#REF!</definedName>
    <definedName name="STOT02_040_7438_1">#REF!</definedName>
    <definedName name="STOT02_110_0136">#REF!</definedName>
    <definedName name="STOT02_110_0136_1">#REF!</definedName>
    <definedName name="STOT02_110_0736">#REF!</definedName>
    <definedName name="STOT02_110_0736_1">#REF!</definedName>
    <definedName name="STOT02_110_1866">#REF!</definedName>
    <definedName name="STOT02_110_1866_1">#REF!</definedName>
    <definedName name="STOT02_110_2021">#REF!</definedName>
    <definedName name="STOT02_110_2021_1">#REF!</definedName>
    <definedName name="STOT02_110_2070">#REF!</definedName>
    <definedName name="STOT02_110_2070_1">#REF!</definedName>
    <definedName name="STOT02_110_2284">#REF!</definedName>
    <definedName name="STOT02_110_2284_1">#REF!</definedName>
    <definedName name="STOT02_110_2758">#REF!</definedName>
    <definedName name="STOT02_110_2758_1">#REF!</definedName>
    <definedName name="STOT02_110_3862">#REF!</definedName>
    <definedName name="STOT02_110_3862_1">#REF!</definedName>
    <definedName name="STOT02_110_3868">#REF!</definedName>
    <definedName name="STOT02_110_3926">#REF!</definedName>
    <definedName name="STOT02_110_3926_1">#REF!</definedName>
    <definedName name="STOT02_110_4292">#REF!</definedName>
    <definedName name="STOT02_110_4292_1">#REF!</definedName>
    <definedName name="STOT02_110_4760">#REF!</definedName>
    <definedName name="STOT02_110_4760_1">#REF!</definedName>
    <definedName name="STOT02_120_0010">#REF!</definedName>
    <definedName name="STOT02_120_0010_1">#REF!</definedName>
    <definedName name="STOT02_120_0040">#REF!</definedName>
    <definedName name="STOT02_120_0040_1">#REF!</definedName>
    <definedName name="STOT02_140_0040">#REF!</definedName>
    <definedName name="STOT02_140_0040_1">#REF!</definedName>
    <definedName name="STOT02_160_0010">#REF!</definedName>
    <definedName name="STOT02_160_0010_1">#REF!</definedName>
    <definedName name="STOT02_160_0075">#REF!</definedName>
    <definedName name="STOT02_160_0075_1">#REF!</definedName>
    <definedName name="STOT02_210_0030">#REF!</definedName>
    <definedName name="STOT02_210_0030_1">#REF!</definedName>
    <definedName name="STOT02_210_0110">#REF!</definedName>
    <definedName name="STOT02_210_0110_1">#REF!</definedName>
    <definedName name="STOT02_210_0290">#REF!</definedName>
    <definedName name="STOT02_210_0290_1">#REF!</definedName>
    <definedName name="STOT02_210_0320">#REF!</definedName>
    <definedName name="STOT02_210_0320_1">#REF!</definedName>
    <definedName name="STOT03_010_0020">#REF!</definedName>
    <definedName name="STOT03_010_0020_1">#REF!</definedName>
    <definedName name="STOT03_010_0025">#REF!</definedName>
    <definedName name="STOT03_010_0025_1">#REF!</definedName>
    <definedName name="STOT03_010_0040">#REF!</definedName>
    <definedName name="STOT03_010_0040_1">#REF!</definedName>
    <definedName name="STOT03_010_0050">#REF!</definedName>
    <definedName name="STOT03_010_0050_1">#REF!</definedName>
    <definedName name="STOT03_010_0100">#REF!</definedName>
    <definedName name="STOT03_010_0100_1">#REF!</definedName>
    <definedName name="STOT03_010_0140">#REF!</definedName>
    <definedName name="STOT03_010_0140_1">#REF!</definedName>
    <definedName name="STOT03_010_0160">#REF!</definedName>
    <definedName name="STOT03_010_0160_1">#REF!</definedName>
    <definedName name="STOT03_010_0170">#REF!</definedName>
    <definedName name="STOT03_010_0170_1">#REF!</definedName>
    <definedName name="STOT03_010_0180">#REF!</definedName>
    <definedName name="STOT03_010_0180_1">#REF!</definedName>
    <definedName name="STOT03_010_0190">#REF!</definedName>
    <definedName name="STOT03_010_0190_1">#REF!</definedName>
    <definedName name="STOT03_010_0200">#REF!</definedName>
    <definedName name="STOT03_010_0200_1">#REF!</definedName>
    <definedName name="STOT04_010_0010">#REF!</definedName>
    <definedName name="STOT04_010_0010_1">#REF!</definedName>
    <definedName name="STOT04_010_0040">#REF!</definedName>
    <definedName name="STOT04_010_0040_1">#REF!</definedName>
    <definedName name="STOT04_010_0070">#REF!</definedName>
    <definedName name="STOT04_010_0070_1">#REF!</definedName>
    <definedName name="STOT04_010_0150">#REF!</definedName>
    <definedName name="STOT04_010_0150_1">#REF!</definedName>
    <definedName name="STOT04_010_0190">#REF!</definedName>
    <definedName name="STOT04_010_0190_1">#REF!</definedName>
    <definedName name="STOT04_010_0200">#REF!</definedName>
    <definedName name="STOT04_010_0200_1">#REF!</definedName>
    <definedName name="STOT04_010_0290">#REF!</definedName>
    <definedName name="STOT04_010_0290_1">#REF!</definedName>
    <definedName name="STOT04_010_0320">#REF!</definedName>
    <definedName name="STOT04_010_0320_1">#REF!</definedName>
    <definedName name="stot04_010_0330">#REF!</definedName>
    <definedName name="STOT04_010_0330_1">#REF!</definedName>
    <definedName name="STOT04_010_0371">#REF!</definedName>
    <definedName name="STOT04_010_0371_1">#REF!</definedName>
    <definedName name="STOT04_010_0375">#REF!</definedName>
    <definedName name="STOT04_010_0375_1">#REF!</definedName>
    <definedName name="STOT04_010_0395">#REF!</definedName>
    <definedName name="STOT04_010_0395_1">#REF!</definedName>
    <definedName name="STOT04_010_0420">#REF!</definedName>
    <definedName name="STOT04_010_0420_1">#REF!</definedName>
    <definedName name="STOT04_010_0430">#REF!</definedName>
    <definedName name="STOT04_010_0430_1">#REF!</definedName>
    <definedName name="STOT05_010_0020">#REF!</definedName>
    <definedName name="STOT05_010_0020_1">#REF!</definedName>
    <definedName name="STOT05_110_0005">#REF!</definedName>
    <definedName name="STOT05_110_0005_1">#REF!</definedName>
    <definedName name="STOT05_110_0420">#REF!</definedName>
    <definedName name="STOT05_110_0420_1">#REF!</definedName>
    <definedName name="STOT05_110_1300">#REF!</definedName>
    <definedName name="STOT05_110_1300_1">#REF!</definedName>
    <definedName name="STOT05_110_1565">#REF!</definedName>
    <definedName name="STOT05_110_1565_1">#REF!</definedName>
    <definedName name="STOT05_110_1590">#REF!</definedName>
    <definedName name="STOT05_110_1590_1">#REF!</definedName>
    <definedName name="STOT05_110_1620">#REF!</definedName>
    <definedName name="STOT05_120_0060">#REF!</definedName>
    <definedName name="STOT05_120_0060_1">#REF!</definedName>
    <definedName name="STOT06_010_0010">#REF!</definedName>
    <definedName name="STOT06_010_0010_1">#REF!</definedName>
    <definedName name="STOT08_010_0010">#REF!</definedName>
    <definedName name="STOT08_010_0010_1">#REF!</definedName>
    <definedName name="STOT08_010_0040">#REF!</definedName>
    <definedName name="STOT08_010_0040_1">#REF!</definedName>
    <definedName name="STOT08_010_0060">#REF!</definedName>
    <definedName name="STOT08_010_0060_1">#REF!</definedName>
    <definedName name="STOT08_010_0120">#REF!</definedName>
    <definedName name="STOT08_010_0120_1">#REF!</definedName>
    <definedName name="STOT08_010_0130">#REF!</definedName>
    <definedName name="STOT08_010_0130_1">#REF!</definedName>
    <definedName name="STOT08_010_0135">#REF!</definedName>
    <definedName name="STOT08_010_0135_1">#REF!</definedName>
    <definedName name="STOT08_010_0190">#REF!</definedName>
    <definedName name="STOT08_010_0190_1">#REF!</definedName>
    <definedName name="STOT08_010_0270">#REF!</definedName>
    <definedName name="STOT08_010_0270_1">#REF!</definedName>
    <definedName name="STOT080_010_0350">#REF!</definedName>
    <definedName name="STOT080_010_0350_1">#REF!</definedName>
    <definedName name="STOT09_010_0060">#REF!</definedName>
    <definedName name="STOT09_010_0060_1">#REF!</definedName>
    <definedName name="STOT09_010_0070">#REF!</definedName>
    <definedName name="STOT09_010_0070_1">#REF!</definedName>
    <definedName name="STOT09_010_0240">#REF!</definedName>
    <definedName name="STOT09_010_0240_1">#REF!</definedName>
    <definedName name="STOT09_010_0380">#REF!</definedName>
    <definedName name="STOT09_010_0380_1">#REF!</definedName>
    <definedName name="STOT09_010_0430">#REF!</definedName>
    <definedName name="STOT09_010_0430_1">#REF!</definedName>
    <definedName name="STOT09_010_0470">#REF!</definedName>
    <definedName name="STOT09_010_0470_1">#REF!</definedName>
    <definedName name="STOT09_010_0700">#REF!</definedName>
    <definedName name="STOT09_010_0700_1">#REF!</definedName>
    <definedName name="STOT10_010_0140">#REF!</definedName>
    <definedName name="STOT10_010_0140_1">#REF!</definedName>
    <definedName name="STOT10_010_0150">#REF!</definedName>
    <definedName name="STOT10_010_0150_1">#REF!</definedName>
    <definedName name="STOT10_010_0180">#REF!</definedName>
    <definedName name="STOT10_010_0180_1">#REF!</definedName>
    <definedName name="STOT10_010_0270">#REF!</definedName>
    <definedName name="STOT10_010_0270_1">#REF!</definedName>
    <definedName name="STOT10_010_0280">#REF!</definedName>
    <definedName name="STOT10_010_0280_1">#REF!</definedName>
    <definedName name="STOT10_010_0290">#REF!</definedName>
    <definedName name="STOT10_010_0290_1">#REF!</definedName>
    <definedName name="STOT10_010_0298">#REF!</definedName>
    <definedName name="STOT10_010_0298_1">#REF!</definedName>
    <definedName name="STOT10_010_0307">#REF!</definedName>
    <definedName name="STOT10_010_0307_1">#REF!</definedName>
    <definedName name="STOT10_010_0308">#REF!</definedName>
    <definedName name="STOT10_010_0308_1">#REF!</definedName>
    <definedName name="STOT10_010_0310">#REF!</definedName>
    <definedName name="STOT10_010_0310_1">#REF!</definedName>
    <definedName name="STOT10_010_0330">#REF!</definedName>
    <definedName name="STOT10_010_0330_1">#REF!</definedName>
    <definedName name="STOT10_010_0333">#REF!</definedName>
    <definedName name="STOT10_010_0333_1">#REF!</definedName>
    <definedName name="STOT10_010_0350">#REF!</definedName>
    <definedName name="STOT10_010_0350_1">#REF!</definedName>
    <definedName name="STOT10_010_0380">#REF!</definedName>
    <definedName name="STOT10_010_0380_1">#REF!</definedName>
    <definedName name="STOT10_010_0400">#REF!</definedName>
    <definedName name="STOT10_010_0400_1">#REF!</definedName>
    <definedName name="STOT10_010_0431">#REF!</definedName>
    <definedName name="STOT10_010_0431_1">#REF!</definedName>
    <definedName name="STOT10_010_1100">#REF!</definedName>
    <definedName name="STOT10_010_1100_1">#REF!</definedName>
    <definedName name="STOT10_010_1110">#REF!</definedName>
    <definedName name="STOT10_010_1110_1">#REF!</definedName>
    <definedName name="STOT12_010_0010">#REF!</definedName>
    <definedName name="STOT12_010_0010_1">#REF!</definedName>
    <definedName name="STOT12_010_0050">#REF!</definedName>
    <definedName name="STOT12_010_0050_1">#REF!</definedName>
    <definedName name="STOT12_010_0060">#REF!</definedName>
    <definedName name="STOT12_010_0060_1">#REF!</definedName>
    <definedName name="STOT12_010_0210">#REF!</definedName>
    <definedName name="STOT12_010_0210_1">#REF!</definedName>
    <definedName name="STOT12_010_0300">#REF!</definedName>
    <definedName name="STOT12_010_0300_1">#REF!</definedName>
    <definedName name="STOT12_010_0340">#REF!</definedName>
    <definedName name="STOT12_010_0340_1">#REF!</definedName>
    <definedName name="STOT12_010_0360">#REF!</definedName>
    <definedName name="STOT12_010_0360_1">#REF!</definedName>
    <definedName name="STOT12_010_0550">#REF!</definedName>
    <definedName name="STOT12_010_0550_1">#REF!</definedName>
    <definedName name="STOT13_010_0030">#REF!</definedName>
    <definedName name="STOT13_010_0030_1">#REF!</definedName>
    <definedName name="STOT13_010_0040">#REF!</definedName>
    <definedName name="STOT13_010_0040_1">#REF!</definedName>
    <definedName name="STOT13_010_0090">#REF!</definedName>
    <definedName name="STOT13_010_0090_1">#REF!</definedName>
    <definedName name="STOT13_010_0100">#REF!</definedName>
    <definedName name="STOT13_010_0100_1">#REF!</definedName>
    <definedName name="STOT13_010_0110">#REF!</definedName>
    <definedName name="STOT13_010_0110_1">#REF!</definedName>
    <definedName name="STOT13_010_0350">#REF!</definedName>
    <definedName name="STOT13_010_0350_1">#REF!</definedName>
    <definedName name="STOT13_010_0360">#REF!</definedName>
    <definedName name="STOT13_010_0360_1">#REF!</definedName>
    <definedName name="STOT13_010_0380">#REF!</definedName>
    <definedName name="STOT13_010_0380_1">#REF!</definedName>
    <definedName name="STOT13_010_0410">#REF!</definedName>
    <definedName name="STOT13_010_0410_1">#REF!</definedName>
    <definedName name="STOT13_010_0860">#REF!</definedName>
    <definedName name="STOT13_010_0860_1">#REF!</definedName>
    <definedName name="STOT13_010_0880">#REF!</definedName>
    <definedName name="STOT13_010_0880_1">#REF!</definedName>
    <definedName name="STOT13_010_1200">#REF!</definedName>
    <definedName name="STOT13_010_1200_1">#REF!</definedName>
    <definedName name="STOT15_010_0010">#REF!</definedName>
    <definedName name="STOT15_010_0010_1">#REF!</definedName>
    <definedName name="STOT15_010_0040">#REF!</definedName>
    <definedName name="STOT15_010_0040_1">#REF!</definedName>
    <definedName name="STOT15_010_0055">#REF!</definedName>
    <definedName name="STOT15_010_0055_1">#REF!</definedName>
    <definedName name="STOT15_010_0140">#REF!</definedName>
    <definedName name="STOT15_010_0140_1">#REF!</definedName>
    <definedName name="STOT15_010_0181">#REF!</definedName>
    <definedName name="STOT15_010_0181_1">#REF!</definedName>
    <definedName name="STOT15_010_0270">#REF!</definedName>
    <definedName name="STOT15_010_0270_1">#REF!</definedName>
    <definedName name="STOT15_010_0280">#REF!</definedName>
    <definedName name="STOT15_010_0280_1">#REF!</definedName>
    <definedName name="STOT15_010_0290">#REF!</definedName>
    <definedName name="STOT15_010_0290_1">#REF!</definedName>
    <definedName name="STOT16_010_0010">#REF!</definedName>
    <definedName name="STOT16_010_0010_1">#REF!</definedName>
    <definedName name="STOT16_010_0060">#REF!</definedName>
    <definedName name="STOT16_010_0060_1">#REF!</definedName>
    <definedName name="STOT16_010_0110">#REF!</definedName>
    <definedName name="STOT16_010_0110_1">#REF!</definedName>
    <definedName name="STOT16_010_0120">#REF!</definedName>
    <definedName name="STOT16_010_0120_1">#REF!</definedName>
    <definedName name="STOT16_010_0150">#REF!</definedName>
    <definedName name="STOT16_010_0150_1">#REF!</definedName>
    <definedName name="STOT16_010_0170">#REF!</definedName>
    <definedName name="STOT16_010_0170_1">#REF!</definedName>
    <definedName name="STOT17_010_0080">#REF!</definedName>
    <definedName name="STOT17_010_0080_1">#REF!</definedName>
    <definedName name="STOT17_010_0100">#REF!</definedName>
    <definedName name="STOT17_010_0100_1">#REF!</definedName>
    <definedName name="STOT17_010_0120">#REF!</definedName>
    <definedName name="STOT17_010_0120_1">#REF!</definedName>
    <definedName name="STOT17_010_0150">#REF!</definedName>
    <definedName name="STOT17_010_0150_1">#REF!</definedName>
    <definedName name="STOT17_010_0290">#REF!</definedName>
    <definedName name="STOT17_010_0290_1">#REF!</definedName>
    <definedName name="STOT17_010_0350">#REF!</definedName>
    <definedName name="STOT17_010_0350_1">#REF!</definedName>
    <definedName name="STOT17_010_0390">#REF!</definedName>
    <definedName name="STOT17_010_0390_1">#REF!</definedName>
    <definedName name="STOT17_010_0437">#REF!</definedName>
    <definedName name="STOT17_010_0437_1">#REF!</definedName>
    <definedName name="STOT17_010_0602">#REF!</definedName>
    <definedName name="STOT17_010_0602_1">#REF!</definedName>
    <definedName name="STOTCOMPOS01">#REF!</definedName>
    <definedName name="STOTCOMPOS01_1">#REF!</definedName>
    <definedName name="STR" localSheetId="8">#REF!</definedName>
    <definedName name="STR" localSheetId="2">#REF!</definedName>
    <definedName name="STR" localSheetId="1">#REF!</definedName>
    <definedName name="STR">#REF!</definedName>
    <definedName name="STR_13">#REF!</definedName>
    <definedName name="STR_39">#REF!</definedName>
    <definedName name="STR_6">#REF!</definedName>
    <definedName name="stre">#REF!</definedName>
    <definedName name="sub" localSheetId="2">#REF!</definedName>
    <definedName name="sub" localSheetId="1">#REF!</definedName>
    <definedName name="sub">#REF!</definedName>
    <definedName name="Sub__trecho" localSheetId="2">#REF!</definedName>
    <definedName name="Sub__trecho" localSheetId="1">#REF!</definedName>
    <definedName name="Sub__trecho">#REF!</definedName>
    <definedName name="SUB_91">NA()</definedName>
    <definedName name="SUB_92">NA()</definedName>
    <definedName name="SUB_93">NA()</definedName>
    <definedName name="SUB_94">NA()</definedName>
    <definedName name="SUB_95">NA()</definedName>
    <definedName name="SUB_96">NA()</definedName>
    <definedName name="SUB_97">NA()</definedName>
    <definedName name="SUB_SI">NA()</definedName>
    <definedName name="SUB_TRECHO" localSheetId="8">#REF!</definedName>
    <definedName name="SUB_TRECHO" localSheetId="2">#REF!</definedName>
    <definedName name="SUB_TRECHO" localSheetId="1">#REF!</definedName>
    <definedName name="SUB_TRECHO">#REF!</definedName>
    <definedName name="SubBase">#REF!</definedName>
    <definedName name="Subestação" localSheetId="8">#REF!</definedName>
    <definedName name="Subestação" localSheetId="2">#REF!</definedName>
    <definedName name="Subestação" localSheetId="1">#REF!</definedName>
    <definedName name="Subestação">#REF!</definedName>
    <definedName name="Subt" localSheetId="8">#REF!</definedName>
    <definedName name="Subt" localSheetId="2">#REF!</definedName>
    <definedName name="Subt" localSheetId="1">#REF!</definedName>
    <definedName name="Subt">#REF!</definedName>
    <definedName name="SUBT_1" localSheetId="8">#REF!</definedName>
    <definedName name="SUBT_1">#REF!</definedName>
    <definedName name="SUBT1" localSheetId="8">#REF!</definedName>
    <definedName name="SUBT1">#REF!</definedName>
    <definedName name="SUBT1_12">#REF!</definedName>
    <definedName name="SUBTOT">#REF!</definedName>
    <definedName name="SUBTRECHO" localSheetId="8">#REF!</definedName>
    <definedName name="Subtrecho" localSheetId="2">#REF!</definedName>
    <definedName name="Subtrecho" localSheetId="1">#REF!</definedName>
    <definedName name="Subtrecho">#REF!</definedName>
    <definedName name="SUBTRECHO_1">#REF!</definedName>
    <definedName name="SUBTRECHO_10">#REF!</definedName>
    <definedName name="SUBTRECHO_11">#REF!</definedName>
    <definedName name="subtrecho_12">#REF!</definedName>
    <definedName name="subtrecho_4">#REF!</definedName>
    <definedName name="SUBTRECHO_9">#REF!</definedName>
    <definedName name="SUBTRECHO1">#REF!</definedName>
    <definedName name="sum">#REF!</definedName>
    <definedName name="Summary" hidden="1">#REF!</definedName>
    <definedName name="SUMMERY" localSheetId="8">#REF!</definedName>
    <definedName name="SUMMERY" localSheetId="2">#REF!</definedName>
    <definedName name="SUMMERY" localSheetId="1">#REF!</definedName>
    <definedName name="SUMMERY">#REF!</definedName>
    <definedName name="SUMMERYY" localSheetId="2">#REF!</definedName>
    <definedName name="SUMMERYY" localSheetId="1">#REF!</definedName>
    <definedName name="SUMMERYY">#REF!</definedName>
    <definedName name="SUP_MAR94" localSheetId="8">#REF!</definedName>
    <definedName name="SUP_MAR94">#REF!</definedName>
    <definedName name="SUPER">#REF!</definedName>
    <definedName name="SUPERINTENDENTE">#REF!</definedName>
    <definedName name="superstrutura" localSheetId="8">#REF!</definedName>
    <definedName name="superstrutura">#REF!</definedName>
    <definedName name="superstrutura_1" localSheetId="8">#REF!</definedName>
    <definedName name="superstrutura_1">#REF!</definedName>
    <definedName name="superstrutura_10">#REF!</definedName>
    <definedName name="superstrutura_12">#REF!</definedName>
    <definedName name="superstrutura_2" localSheetId="8">#REF!</definedName>
    <definedName name="superstrutura_2">#REF!</definedName>
    <definedName name="superstrutura_3" localSheetId="8">#REF!</definedName>
    <definedName name="superstrutura_3">#REF!</definedName>
    <definedName name="superstrutura_4" localSheetId="8">#REF!</definedName>
    <definedName name="superstrutura_4">#REF!</definedName>
    <definedName name="superstrutura_9">#REF!</definedName>
    <definedName name="svsicro2">#REF!</definedName>
    <definedName name="svt">#REF!</definedName>
    <definedName name="sw" hidden="1">{#N/A,#N/A,FALSE,"Aging Summary";#N/A,#N/A,FALSE,"Ratio Analysis";#N/A,#N/A,FALSE,"Test 120 Day Accts";#N/A,#N/A,FALSE,"Tickmarks"}</definedName>
    <definedName name="Swvu.ACC." hidden="1">#REF!</definedName>
    <definedName name="Swvu.AFAC." hidden="1">#REF!</definedName>
    <definedName name="Swvu.ELIMLUCRO." hidden="1">#REF!</definedName>
    <definedName name="Swvu.ESTOQUES." hidden="1">#REF!</definedName>
    <definedName name="Swvu.Fabio." hidden="1">#REF!</definedName>
    <definedName name="Swvu.LPERDAS." hidden="1">#REF!</definedName>
    <definedName name="Swvu.RES432." hidden="1">#REF!</definedName>
    <definedName name="Swvu.VERLUCRO." hidden="1">#REF!</definedName>
    <definedName name="SWW" hidden="1">{#N/A,#N/A,FALSE,"Aging Summary";#N/A,#N/A,FALSE,"Ratio Analysis";#N/A,#N/A,FALSE,"Test 120 Day Accts";#N/A,#N/A,FALSE,"Tickmarks"}</definedName>
    <definedName name="sx\az">#REF!</definedName>
    <definedName name="sxcc" localSheetId="8" hidden="1">{#N/A,#N/A,FALSE,"SS";#N/A,#N/A,FALSE,"TER1";#N/A,#N/A,FALSE,"TER2";#N/A,#N/A,FALSE,"TER3";#N/A,#N/A,FALSE,"TP1";#N/A,#N/A,FALSE,"TP2";#N/A,#N/A,FALSE,"TP3";#N/A,#N/A,FALSE,"DI1";#N/A,#N/A,FALSE,"DI2";#N/A,#N/A,FALSE,"DI3";#N/A,#N/A,FALSE,"DS1";#N/A,#N/A,FALSE,"DS2";#N/A,#N/A,FALSE,"CM"}</definedName>
    <definedName name="sxcc" hidden="1">{#N/A,#N/A,FALSE,"SS";#N/A,#N/A,FALSE,"TER1";#N/A,#N/A,FALSE,"TER2";#N/A,#N/A,FALSE,"TER3";#N/A,#N/A,FALSE,"TP1";#N/A,#N/A,FALSE,"TP2";#N/A,#N/A,FALSE,"TP3";#N/A,#N/A,FALSE,"DI1";#N/A,#N/A,FALSE,"DI2";#N/A,#N/A,FALSE,"DI3";#N/A,#N/A,FALSE,"DS1";#N/A,#N/A,FALSE,"DS2";#N/A,#N/A,FALSE,"CM"}</definedName>
    <definedName name="sxo">#REF!</definedName>
    <definedName name="synthese" hidden="1">{"tbl1",#N/A,FALSE,"regul";"tbl2",#N/A,FALSE,"regul"}</definedName>
    <definedName name="T" localSheetId="8">'Mapa+Binômio'!T</definedName>
    <definedName name="T">#N/A</definedName>
    <definedName name="T_25" localSheetId="8">'Mapa+Binômio'!T_25</definedName>
    <definedName name="T_25">#N/A</definedName>
    <definedName name="T_501">#N/A</definedName>
    <definedName name="T_501_1" localSheetId="8">#REF!</definedName>
    <definedName name="T_501_1">#REF!</definedName>
    <definedName name="T_511">#N/A</definedName>
    <definedName name="T_511_1" localSheetId="8">#REF!</definedName>
    <definedName name="T_511_1">#REF!</definedName>
    <definedName name="T_602">#N/A</definedName>
    <definedName name="T_602_1" localSheetId="8">#REF!</definedName>
    <definedName name="T_602_1">#REF!</definedName>
    <definedName name="T_603">#N/A</definedName>
    <definedName name="T_603_1" localSheetId="8">#REF!</definedName>
    <definedName name="T_603_1">#REF!</definedName>
    <definedName name="T_604">#N/A</definedName>
    <definedName name="T_604_1" localSheetId="8">#REF!</definedName>
    <definedName name="T_604_1">#REF!</definedName>
    <definedName name="T_605">#N/A</definedName>
    <definedName name="T_605_1" localSheetId="8">#REF!</definedName>
    <definedName name="T_605_1">#REF!</definedName>
    <definedName name="T_607">#N/A</definedName>
    <definedName name="T_607_1" localSheetId="8">#REF!</definedName>
    <definedName name="T_607_1">#REF!</definedName>
    <definedName name="T_701">#N/A</definedName>
    <definedName name="T_701_1" localSheetId="8">#REF!</definedName>
    <definedName name="T_701_1">#REF!</definedName>
    <definedName name="T_702">#N/A</definedName>
    <definedName name="T_702_1" localSheetId="8">#REF!</definedName>
    <definedName name="T_702_1">#REF!</definedName>
    <definedName name="T_MF" localSheetId="8">#REF!</definedName>
    <definedName name="T_MF">#REF!</definedName>
    <definedName name="T_MOB" localSheetId="8">#REF!</definedName>
    <definedName name="T_MOB">#REF!</definedName>
    <definedName name="T0.230.17">#REF!</definedName>
    <definedName name="T0.303.17">#REF!</definedName>
    <definedName name="t000c">#REF!</definedName>
    <definedName name="t000d">#REF!</definedName>
    <definedName name="T2.530.02">#REF!</definedName>
    <definedName name="t301c">#REF!</definedName>
    <definedName name="t301d">#REF!</definedName>
    <definedName name="t302c">#REF!</definedName>
    <definedName name="t302d">#REF!</definedName>
    <definedName name="t303c">#REF!</definedName>
    <definedName name="t303d">#REF!</definedName>
    <definedName name="t311c">#REF!</definedName>
    <definedName name="t311d">#REF!</definedName>
    <definedName name="t312c">#REF!</definedName>
    <definedName name="t312d">#REF!</definedName>
    <definedName name="t313c">#REF!</definedName>
    <definedName name="t313d">#REF!</definedName>
    <definedName name="t314c">#REF!</definedName>
    <definedName name="t314d">#REF!</definedName>
    <definedName name="t401c">#REF!</definedName>
    <definedName name="t401d">#REF!</definedName>
    <definedName name="t501c">#REF!</definedName>
    <definedName name="t501d">#REF!</definedName>
    <definedName name="t511c">#REF!</definedName>
    <definedName name="t511d">#REF!</definedName>
    <definedName name="t512c">#REF!</definedName>
    <definedName name="t512d">#REF!</definedName>
    <definedName name="t601c">#REF!</definedName>
    <definedName name="t601d">#REF!</definedName>
    <definedName name="t602c">#REF!</definedName>
    <definedName name="t602d">#REF!</definedName>
    <definedName name="t603c">#REF!</definedName>
    <definedName name="t603d">#REF!</definedName>
    <definedName name="t604c">#REF!</definedName>
    <definedName name="t604d">#REF!</definedName>
    <definedName name="t605c">#REF!</definedName>
    <definedName name="t605d">#REF!</definedName>
    <definedName name="t606c">#REF!</definedName>
    <definedName name="t606d">#REF!</definedName>
    <definedName name="t607c">#REF!</definedName>
    <definedName name="t607d">#REF!</definedName>
    <definedName name="t608c">#REF!</definedName>
    <definedName name="t608d">#REF!</definedName>
    <definedName name="t609c">#REF!</definedName>
    <definedName name="t609d">#REF!</definedName>
    <definedName name="t610c">#REF!</definedName>
    <definedName name="t610d">#REF!</definedName>
    <definedName name="t701c">#REF!</definedName>
    <definedName name="t701d">#REF!</definedName>
    <definedName name="t702c">#REF!</definedName>
    <definedName name="t702d">#REF!</definedName>
    <definedName name="t8.100.00">#REF!</definedName>
    <definedName name="T8.100.01">#REF!</definedName>
    <definedName name="t8.109.00">#REF!</definedName>
    <definedName name="T8.300.01">#REF!</definedName>
    <definedName name="t8.301.01">#REF!</definedName>
    <definedName name="t8.501.00">#REF!</definedName>
    <definedName name="T8.900.00">#REF!</definedName>
    <definedName name="T8.900.01">#REF!</definedName>
    <definedName name="T8.901.01">#REF!</definedName>
    <definedName name="T8.910.00">#REF!</definedName>
    <definedName name="t801c">#REF!</definedName>
    <definedName name="t801d">#REF!</definedName>
    <definedName name="T9.002.00">#REF!</definedName>
    <definedName name="T9.002.01">#REF!</definedName>
    <definedName name="T9.002.03">#REF!</definedName>
    <definedName name="T9.002.06">#REF!</definedName>
    <definedName name="TA" localSheetId="2">#REF!</definedName>
    <definedName name="TA" localSheetId="1">#REF!</definedName>
    <definedName name="TA">#REF!</definedName>
    <definedName name="tab" localSheetId="2">#REF!</definedName>
    <definedName name="tab" localSheetId="1">#REF!</definedName>
    <definedName name="tab">#REF!</definedName>
    <definedName name="tab_mancal" localSheetId="8">#REF!</definedName>
    <definedName name="tab_mancal">#REF!</definedName>
    <definedName name="Tab_Serv." localSheetId="8">#REF!</definedName>
    <definedName name="Tab_Serv." localSheetId="2">#REF!</definedName>
    <definedName name="Tab_Serv." localSheetId="1">#REF!</definedName>
    <definedName name="Tab_Serv.">#REF!</definedName>
    <definedName name="Tab_Serviços" localSheetId="8">#REF!</definedName>
    <definedName name="Tab_Serviços" localSheetId="2">#REF!</definedName>
    <definedName name="Tab_Serviços" localSheetId="1">#REF!</definedName>
    <definedName name="Tab_Serviços">#REF!</definedName>
    <definedName name="TABEFET" localSheetId="8">#REF!</definedName>
    <definedName name="TABEFET">#REF!</definedName>
    <definedName name="TABEL.OAE.COMPL.">#REF!</definedName>
    <definedName name="TABEL.PREÇOS">#REF!</definedName>
    <definedName name="Tabela" localSheetId="8">#REF!</definedName>
    <definedName name="TABELA">#REF!</definedName>
    <definedName name="Tabela_2">#N/A</definedName>
    <definedName name="TABELA01" localSheetId="8">#REF!</definedName>
    <definedName name="TABELA01">#REF!</definedName>
    <definedName name="TABELA02" localSheetId="8">#REF!</definedName>
    <definedName name="TABELA02">#REF!</definedName>
    <definedName name="tabela03" localSheetId="8">#REF!</definedName>
    <definedName name="tabela03">#REF!</definedName>
    <definedName name="tabela2" localSheetId="8">#REF!</definedName>
    <definedName name="tabela2">#REF!</definedName>
    <definedName name="TabelaConsol" localSheetId="8">#REF!</definedName>
    <definedName name="TabelaConsol">#REF!</definedName>
    <definedName name="tabelaDenominação" localSheetId="8">#REF!</definedName>
    <definedName name="tabelaDenominação" localSheetId="2">#REF!</definedName>
    <definedName name="tabelaDenominação" localSheetId="1">#REF!</definedName>
    <definedName name="tabelaDenominação">#REF!</definedName>
    <definedName name="TabelaDistribuiçãoDeMassas" localSheetId="8">#REF!</definedName>
    <definedName name="TabelaDistribuiçãoDeMassas">#REF!</definedName>
    <definedName name="TABELAMES">#REF!</definedName>
    <definedName name="TABELANOVA">#REF!</definedName>
    <definedName name="TabelaSicro" localSheetId="8">#REF!</definedName>
    <definedName name="TabelaSicro">#REF!</definedName>
    <definedName name="TabImport" localSheetId="8">#REF!</definedName>
    <definedName name="TabImport">#REF!</definedName>
    <definedName name="TABLE_2_6">#REF!</definedName>
    <definedName name="TABLE_3_6">#REF!</definedName>
    <definedName name="TABLE_4_6">#REF!</definedName>
    <definedName name="TABLE_5_6">#REF!</definedName>
    <definedName name="TABLE_6">#REF!</definedName>
    <definedName name="TABLE_6_6">#REF!</definedName>
    <definedName name="TABLE_7_6">#REF!</definedName>
    <definedName name="TABLE_8_6">#REF!</definedName>
    <definedName name="TableName">"Dummy"</definedName>
    <definedName name="TABMAT" localSheetId="8">#REF!</definedName>
    <definedName name="TABMAT" localSheetId="2">#REF!</definedName>
    <definedName name="TABMAT" localSheetId="1">#REF!</definedName>
    <definedName name="TABMAT">#REF!</definedName>
    <definedName name="TABMAX" localSheetId="8">#REF!</definedName>
    <definedName name="TABMAX">#REF!</definedName>
    <definedName name="TABMIN" localSheetId="8">#REF!</definedName>
    <definedName name="TABMIN">#REF!</definedName>
    <definedName name="TabPer" localSheetId="8">#REF!</definedName>
    <definedName name="TabPer">#REF!</definedName>
    <definedName name="TABPU">#REF!</definedName>
    <definedName name="TABREC" localSheetId="2">#REF!</definedName>
    <definedName name="TABREC" localSheetId="1">#REF!</definedName>
    <definedName name="TABREC">#REF!</definedName>
    <definedName name="tabserv" localSheetId="8">#REF!</definedName>
    <definedName name="tabserv" localSheetId="2">#REF!</definedName>
    <definedName name="tabserv" localSheetId="1">#REF!</definedName>
    <definedName name="tabserv">#REF!</definedName>
    <definedName name="tabta" hidden="1">{#N/A,#N/A,FALSE,"Aging Summary";#N/A,#N/A,FALSE,"Ratio Analysis";#N/A,#N/A,FALSE,"Test 120 Day Accts";#N/A,#N/A,FALSE,"Tickmarks"}</definedName>
    <definedName name="TABUA">#REF!</definedName>
    <definedName name="TABUA.METRO">#REF!</definedName>
    <definedName name="TABUA_DUZIA">#REF!</definedName>
    <definedName name="TÁBUA_MAD_FORTE">#REF!</definedName>
    <definedName name="TABUA2">#REF!</definedName>
    <definedName name="TabUF" localSheetId="8">#REF!</definedName>
    <definedName name="TabUF">#REF!</definedName>
    <definedName name="Tachas" localSheetId="12" hidden="1">{#N/A,#N/A,TRUE,"Plan1"}</definedName>
    <definedName name="Tachas" localSheetId="6" hidden="1">{#N/A,#N/A,TRUE,"Plan1"}</definedName>
    <definedName name="Tachas" localSheetId="8" hidden="1">{#N/A,#N/A,TRUE,"Plan1"}</definedName>
    <definedName name="Tachas" localSheetId="5" hidden="1">{#N/A,#N/A,TRUE,"Plan1"}</definedName>
    <definedName name="Tachas" localSheetId="2">{#N/A,#N/A,TRUE,"Plan1"}</definedName>
    <definedName name="Tachas" localSheetId="1">{#N/A,#N/A,TRUE,"Plan1"}</definedName>
    <definedName name="Tachas">{#N/A,#N/A,TRUE,"Plan1"}</definedName>
    <definedName name="Tachas_1" localSheetId="8" hidden="1">{#N/A,#N/A,TRUE,"Plan1"}</definedName>
    <definedName name="Tachas_1" hidden="1">{#N/A,#N/A,TRUE,"Plan1"}</definedName>
    <definedName name="TACS">#REF!</definedName>
    <definedName name="Tag_Carga" localSheetId="8">#REF!</definedName>
    <definedName name="Tag_Carga" localSheetId="2">#REF!</definedName>
    <definedName name="Tag_Carga" localSheetId="1">#REF!</definedName>
    <definedName name="Tag_Carga">#REF!</definedName>
    <definedName name="Tag_CCM" localSheetId="8">#REF!</definedName>
    <definedName name="Tag_CCM" localSheetId="2">#REF!</definedName>
    <definedName name="Tag_CCM" localSheetId="1">#REF!</definedName>
    <definedName name="Tag_CCM">#REF!</definedName>
    <definedName name="talud">#REF!</definedName>
    <definedName name="TAM" localSheetId="2">#REF!</definedName>
    <definedName name="TAM" localSheetId="1">#REF!</definedName>
    <definedName name="TAM">#REF!</definedName>
    <definedName name="tapaburac06" localSheetId="2">P.O.!Plan1</definedName>
    <definedName name="tapaburac06" localSheetId="1">RESUMO!Plan1</definedName>
    <definedName name="tapaburac06">Plan1</definedName>
    <definedName name="tapaburaco">#REF!</definedName>
    <definedName name="TAPABURACOMAN">#REF!</definedName>
    <definedName name="TAPABURACOREC">#REF!</definedName>
    <definedName name="TAPABURMBUFMAN">#REF!</definedName>
    <definedName name="TAPABURMBUFREC">#REF!</definedName>
    <definedName name="TAPABURMBUQMAN">#REF!</definedName>
    <definedName name="TAPABURMBUQREC">#REF!</definedName>
    <definedName name="TAPAEMERGENCIAL">#REF!</definedName>
    <definedName name="tarifas2" hidden="1">{#N/A,#N/A,FALSE,"QD_F1 Invest Detalhado";#N/A,#N/A,FALSE,"QD_F3 Invest_Comparado";#N/A,#N/A,FALSE,"QD_B Trafego";#N/A,#N/A,FALSE,"QD_D0 Custos Operacionais";#N/A,#N/A,FALSE,"QD_C Receita";#N/A,#N/A,FALSE,"QD_D Custos";#N/A,#N/A,FALSE,"QD_E Resultado";#N/A,#N/A,FALSE,"QD_G Fluxo Caixa"}</definedName>
    <definedName name="TARUGO">#REF!</definedName>
    <definedName name="taxa">#REF!</definedName>
    <definedName name="taxa_cap" localSheetId="8">#REF!</definedName>
    <definedName name="taxa_cap">#REF!</definedName>
    <definedName name="taxa2">#REF!</definedName>
    <definedName name="TaxaJuros" localSheetId="8">#REF!</definedName>
    <definedName name="TaxaJuros" localSheetId="2">#REF!</definedName>
    <definedName name="TaxaJuros" localSheetId="1">#REF!</definedName>
    <definedName name="TaxaJuros">#REF!</definedName>
    <definedName name="TB" localSheetId="8">#REF!</definedName>
    <definedName name="TB" localSheetId="2">#REF!</definedName>
    <definedName name="TB" localSheetId="1">#REF!</definedName>
    <definedName name="TB">#REF!</definedName>
    <definedName name="TB_1" localSheetId="8">#REF!</definedName>
    <definedName name="TB_1">#REF!</definedName>
    <definedName name="TB_13">#REF!</definedName>
    <definedName name="tb_2">#N/A</definedName>
    <definedName name="TB_39">#REF!</definedName>
    <definedName name="TB_6">#REF!</definedName>
    <definedName name="TB110PI" localSheetId="8">#REF!</definedName>
    <definedName name="TB110PI" localSheetId="2">#REF!</definedName>
    <definedName name="TB110PI" localSheetId="1">#REF!</definedName>
    <definedName name="TB110PI">#REF!</definedName>
    <definedName name="TB110PI_2">#N/A</definedName>
    <definedName name="TB110R" localSheetId="8">#REF!</definedName>
    <definedName name="TB110R" localSheetId="2">#REF!</definedName>
    <definedName name="TB110R" localSheetId="1">#REF!</definedName>
    <definedName name="TB110R">#REF!</definedName>
    <definedName name="TB110R_2">#N/A</definedName>
    <definedName name="tb1dia">#REF!</definedName>
    <definedName name="tb1kmf">#REF!</definedName>
    <definedName name="tb1kmi">#REF!</definedName>
    <definedName name="tb1peso">#REF!</definedName>
    <definedName name="TB316PI" localSheetId="8">#REF!</definedName>
    <definedName name="TB316PI" localSheetId="2">#REF!</definedName>
    <definedName name="TB316PI" localSheetId="1">#REF!</definedName>
    <definedName name="TB316PI">#REF!</definedName>
    <definedName name="TB316PI_2">#N/A</definedName>
    <definedName name="TB316R" localSheetId="8">#REF!</definedName>
    <definedName name="TB316R" localSheetId="2">#REF!</definedName>
    <definedName name="TB316R" localSheetId="1">#REF!</definedName>
    <definedName name="TB316R">#REF!</definedName>
    <definedName name="TB316R_2">#N/A</definedName>
    <definedName name="TB423PI" localSheetId="8">#REF!</definedName>
    <definedName name="TB423PI" localSheetId="2">#REF!</definedName>
    <definedName name="TB423PI" localSheetId="1">#REF!</definedName>
    <definedName name="TB423PI">#REF!</definedName>
    <definedName name="TB423PI_2">#N/A</definedName>
    <definedName name="TB423R" localSheetId="8">#REF!</definedName>
    <definedName name="TB423R" localSheetId="2">#REF!</definedName>
    <definedName name="TB423R" localSheetId="1">#REF!</definedName>
    <definedName name="TB423R">#REF!</definedName>
    <definedName name="TB423R_2">#N/A</definedName>
    <definedName name="TBA" localSheetId="2">#REF!</definedName>
    <definedName name="TBA" localSheetId="1">#REF!</definedName>
    <definedName name="TBA">#REF!</definedName>
    <definedName name="tbasdsdsdd" localSheetId="2">P.O.!Plan1</definedName>
    <definedName name="tbasdsdsdd" localSheetId="1">RESUMO!Plan1</definedName>
    <definedName name="tbasdsdsdd">Plan1</definedName>
    <definedName name="tbcbuqm">#REF!</definedName>
    <definedName name="TBdbName" hidden="1">"88D5BF544BE111D2B8C5006097494125.mdb"</definedName>
    <definedName name="TBEBRBT">#REF!</definedName>
    <definedName name="TBF" localSheetId="8">#REF!</definedName>
    <definedName name="TBF">#REF!</definedName>
    <definedName name="TBI">#REF!</definedName>
    <definedName name="TBM">#REF!</definedName>
    <definedName name="TBMA">#REF!</definedName>
    <definedName name="TBO">#REF!</definedName>
    <definedName name="TBP">#REF!</definedName>
    <definedName name="TBSERRA">#REF!</definedName>
    <definedName name="TBT" localSheetId="2">#REF!</definedName>
    <definedName name="TBT" localSheetId="1">#REF!</definedName>
    <definedName name="TBT">#REF!</definedName>
    <definedName name="TBTA">#REF!</definedName>
    <definedName name="TBTNUYT">#REF!</definedName>
    <definedName name="tbtransp1">#REF!</definedName>
    <definedName name="tbtransptotal">#REF!</definedName>
    <definedName name="TBW" localSheetId="2">#REF!</definedName>
    <definedName name="TBW" localSheetId="1">#REF!</definedName>
    <definedName name="TBW">#REF!</definedName>
    <definedName name="TBWA" localSheetId="2">#REF!</definedName>
    <definedName name="TBWA" localSheetId="1">#REF!</definedName>
    <definedName name="TBWA">#REF!</definedName>
    <definedName name="TCAP">#REF!</definedName>
    <definedName name="TCAP20" localSheetId="2">#REF!</definedName>
    <definedName name="TCAP20" localSheetId="1">#REF!</definedName>
    <definedName name="TCAP20">#REF!</definedName>
    <definedName name="TCAP50">#REF!</definedName>
    <definedName name="TCAP50SJ">#REF!</definedName>
    <definedName name="TCAP50SJC">#REF!</definedName>
    <definedName name="TCAPFLEX">#REF!</definedName>
    <definedName name="TCAR">#REF!</definedName>
    <definedName name="TCB" localSheetId="2">#REF!</definedName>
    <definedName name="TCB" localSheetId="1">#REF!</definedName>
    <definedName name="TCB">#REF!</definedName>
    <definedName name="TCB10M3" localSheetId="8">#REF!</definedName>
    <definedName name="TCB10M3">#REF!</definedName>
    <definedName name="TCB10M3_10">#REF!</definedName>
    <definedName name="TCB10M3_11">#REF!</definedName>
    <definedName name="TCB10M3_12">#REF!</definedName>
    <definedName name="TCB10M3_9">#REF!</definedName>
    <definedName name="TCB10MA">#REF!</definedName>
    <definedName name="TCB10TA">#REF!</definedName>
    <definedName name="TCB5M3" localSheetId="2">#REF!</definedName>
    <definedName name="TCB5M3" localSheetId="1">#REF!</definedName>
    <definedName name="TCB5M3">#REF!</definedName>
    <definedName name="TCBMBUQ" localSheetId="2">#REF!</definedName>
    <definedName name="TCBMBUQ" localSheetId="1">#REF!</definedName>
    <definedName name="TCBMBUQ">#REF!</definedName>
    <definedName name="TCBR158">#REF!</definedName>
    <definedName name="TCBW" localSheetId="2">#REF!</definedName>
    <definedName name="TCBW" localSheetId="1">#REF!</definedName>
    <definedName name="TCBW">#REF!</definedName>
    <definedName name="TCBWA" localSheetId="2">#REF!</definedName>
    <definedName name="TCBWA" localSheetId="1">#REF!</definedName>
    <definedName name="TCBWA">#REF!</definedName>
    <definedName name="TCC" localSheetId="2">#REF!</definedName>
    <definedName name="TCC" localSheetId="1">#REF!</definedName>
    <definedName name="TCC">#REF!</definedName>
    <definedName name="TCC4MA">#REF!</definedName>
    <definedName name="TCC4TA">#REF!</definedName>
    <definedName name="TCC4TCONCR" localSheetId="2">#REF!</definedName>
    <definedName name="TCC4TCONCR" localSheetId="1">#REF!</definedName>
    <definedName name="TCC4TCONCR">#REF!</definedName>
    <definedName name="TCC4TFORMA" localSheetId="2">#REF!</definedName>
    <definedName name="TCC4TFORMA" localSheetId="1">#REF!</definedName>
    <definedName name="TCC4TFORMA">#REF!</definedName>
    <definedName name="TCCB10" localSheetId="2">#REF!</definedName>
    <definedName name="TCCB10" localSheetId="1">#REF!</definedName>
    <definedName name="TCCB10">#REF!</definedName>
    <definedName name="tccb10dss">#REF!</definedName>
    <definedName name="tccb10micro">#REF!</definedName>
    <definedName name="TCCB10NP">#REF!</definedName>
    <definedName name="TCCBRMZ" localSheetId="2">#REF!</definedName>
    <definedName name="TCCBRMZ" localSheetId="1">#REF!</definedName>
    <definedName name="TCCBRMZ">#REF!</definedName>
    <definedName name="TCCC">#REF!</definedName>
    <definedName name="TCCC4">#REF!</definedName>
    <definedName name="TCCNP">#REF!</definedName>
    <definedName name="TCCW" localSheetId="2">#REF!</definedName>
    <definedName name="TCCW" localSheetId="1">#REF!</definedName>
    <definedName name="TCCW">#REF!</definedName>
    <definedName name="TCCWA" localSheetId="2">#REF!</definedName>
    <definedName name="TCCWA" localSheetId="1">#REF!</definedName>
    <definedName name="TCCWA">#REF!</definedName>
    <definedName name="TCM30RP">#REF!</definedName>
    <definedName name="TCM30RPDMEC">#REF!</definedName>
    <definedName name="TCM30SJ">#REF!</definedName>
    <definedName name="TCM30SJC">#REF!</definedName>
    <definedName name="TCM30TB">#REF!</definedName>
    <definedName name="TCMIMP" localSheetId="8">#REF!</definedName>
    <definedName name="TCMIMP">#REF!</definedName>
    <definedName name="tct">#REF!</definedName>
    <definedName name="tdar">#REF!</definedName>
    <definedName name="tdd">#REF!</definedName>
    <definedName name="TEB" localSheetId="2">#REF!</definedName>
    <definedName name="TEB" localSheetId="1">#REF!</definedName>
    <definedName name="TEB">#REF!</definedName>
    <definedName name="TEBW" localSheetId="2">#REF!</definedName>
    <definedName name="TEBW" localSheetId="1">#REF!</definedName>
    <definedName name="TEBW">#REF!</definedName>
    <definedName name="TEBWA" localSheetId="2">#REF!</definedName>
    <definedName name="TEBWA" localSheetId="1">#REF!</definedName>
    <definedName name="TEBWA">#REF!</definedName>
    <definedName name="TECD" localSheetId="2">#REF!</definedName>
    <definedName name="TECD" localSheetId="1">#REF!</definedName>
    <definedName name="TECD">#REF!</definedName>
    <definedName name="TECD97" localSheetId="2">#REF!</definedName>
    <definedName name="TECD97" localSheetId="1">#REF!</definedName>
    <definedName name="TECD97">#REF!</definedName>
    <definedName name="TECNICA">#REF!</definedName>
    <definedName name="TECNOFIBRAS" hidden="1">{"'PXR_6500'!$A$1:$I$124"}</definedName>
    <definedName name="TECNOFIBRAS2" hidden="1">{"'PXR_6500'!$A$1:$I$124"}</definedName>
    <definedName name="ted">#REF!</definedName>
    <definedName name="TELGM" localSheetId="2">P.O.!Plan1</definedName>
    <definedName name="TELGM" localSheetId="1">RESUMO!Plan1</definedName>
    <definedName name="TELGM">Plan1</definedName>
    <definedName name="TELHA_FIBROCIMENTO_6MM">#REF!</definedName>
    <definedName name="TELHA_FRIBOCIMENTO_4MM">#REF!</definedName>
    <definedName name="TELHA_PLAN">#REF!</definedName>
    <definedName name="TELHACRYL">#REF!</definedName>
    <definedName name="temp"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O" localSheetId="8">#REF!</definedName>
    <definedName name="TEMPO">#REF!</definedName>
    <definedName name="TEMPO_3ªF" localSheetId="8">OFFSET(#REF!,MATCH("3ª FAIXA",#REF!,0),0,MATCH("ACOSTAMENTO",#REF!,0)-MATCH("3ª FAIXA",#REF!,0),1)</definedName>
    <definedName name="TEMPO_3ªF">OFFSET(#REF!,MATCH("3ª FAIXA",#REF!,0),0,MATCH("ACOSTAMENTO",#REF!,0)-MATCH("3ª FAIXA",#REF!,0),1)</definedName>
    <definedName name="TEMPO_Acost" localSheetId="8">OFFSET(#REF!,MATCH("ACOSTAMENTO",#REF!,0),0,MATCH("DRENAGEM SUPERFICIAL",#REF!,0)-MATCH("ACOSTAMENTO",#REF!,0),1)</definedName>
    <definedName name="TEMPO_Acost">OFFSET(#REF!,MATCH("ACOSTAMENTO",#REF!,0),0,MATCH("DRENAGEM SUPERFICIAL",#REF!,0)-MATCH("ACOSTAMENTO",#REF!,0),1)</definedName>
    <definedName name="TEMPO_Pista" localSheetId="8">OFFSET(#REF!,MATCH("PISTA ROLAMENTO",#REF!,0),0,MATCH("3ª FAIXA",#REF!,0)-MATCH("PISTA ROLAMENTO",#REF!,0),1)</definedName>
    <definedName name="TEMPO_Pista">OFFSET(#REF!,MATCH("PISTA ROLAMENTO",#REF!,0),0,MATCH("3ª FAIXA",#REF!,0)-MATCH("PISTA ROLAMENTO",#REF!,0),1)</definedName>
    <definedName name="temul" localSheetId="8">#REF!</definedName>
    <definedName name="temul" localSheetId="2">#REF!</definedName>
    <definedName name="temul" localSheetId="1">#REF!</definedName>
    <definedName name="temul">#REF!</definedName>
    <definedName name="TEMULFLEX" localSheetId="8">#REF!</definedName>
    <definedName name="TEMULFLEX">#REF!</definedName>
    <definedName name="TEMULFLEXCG">#REF!</definedName>
    <definedName name="TENROCAMENTO">#REF!</definedName>
    <definedName name="Teor" localSheetId="8">#REF!</definedName>
    <definedName name="Teor">#REF!</definedName>
    <definedName name="Teor_1" localSheetId="8">#REF!</definedName>
    <definedName name="Teor_1">#REF!</definedName>
    <definedName name="Teor_25" localSheetId="8">#REF!</definedName>
    <definedName name="Teor_25">#REF!</definedName>
    <definedName name="Teor_26">#REF!</definedName>
    <definedName name="Teor_28">#REF!</definedName>
    <definedName name="Teor_29" localSheetId="8">#REF!</definedName>
    <definedName name="Teor_29">#REF!</definedName>
    <definedName name="Teor_31" localSheetId="8">#REF!</definedName>
    <definedName name="Teor_31">#REF!</definedName>
    <definedName name="Teor1" localSheetId="8">#REF!</definedName>
    <definedName name="Teor1" localSheetId="2">#REF!</definedName>
    <definedName name="Teor1" localSheetId="1">#REF!</definedName>
    <definedName name="Teor1">#REF!</definedName>
    <definedName name="teor2">#N/A</definedName>
    <definedName name="teor2_1" localSheetId="8">#REF!</definedName>
    <definedName name="teor2_1">#REF!</definedName>
    <definedName name="ter" localSheetId="2">#REF!</definedName>
    <definedName name="ter" localSheetId="1">#REF!</definedName>
    <definedName name="ter">#REF!</definedName>
    <definedName name="Ter_Carna" localSheetId="2">Dom_Páscoa-47</definedName>
    <definedName name="Ter_Carna" localSheetId="1">Dom_Páscoa-47</definedName>
    <definedName name="Ter_Carna">Dom_Páscoa-47</definedName>
    <definedName name="TER_MAR94" localSheetId="8">#REF!</definedName>
    <definedName name="TER_MAR94">#REF!</definedName>
    <definedName name="TERESINA" localSheetId="2">P.O.!Plan1</definedName>
    <definedName name="TERESINA" localSheetId="1">RESUMO!Plan1</definedName>
    <definedName name="TERESINA">Plan1</definedName>
    <definedName name="TERFAIXALD" localSheetId="8">#REF!</definedName>
    <definedName name="TERFAIXALD">#REF!</definedName>
    <definedName name="TERFAIXALE" localSheetId="8">#REF!</definedName>
    <definedName name="TERFAIXALE">#REF!</definedName>
    <definedName name="TERP" localSheetId="2">#REF!</definedName>
    <definedName name="TERP" localSheetId="1">#REF!</definedName>
    <definedName name="TERP">#REF!</definedName>
    <definedName name="terra" localSheetId="8">#REF!</definedName>
    <definedName name="terra">#REF!</definedName>
    <definedName name="TERRA_1">#REF!</definedName>
    <definedName name="TERRAP">#REF!</definedName>
    <definedName name="TERRAPL">#REF!</definedName>
    <definedName name="TERRAPL.">#REF!</definedName>
    <definedName name="terraplenagem" localSheetId="8">#REF!</definedName>
    <definedName name="Terraplenagem">#N/A</definedName>
    <definedName name="terraplenagem_1" localSheetId="8">#REF!</definedName>
    <definedName name="terraplenagem_1">#REF!</definedName>
    <definedName name="terraplenagem_10">#REF!</definedName>
    <definedName name="terraplenagem_12">#REF!</definedName>
    <definedName name="terraplenagem_2" localSheetId="8">#REF!</definedName>
    <definedName name="terraplenagem_2">#REF!</definedName>
    <definedName name="terraplenagem_3" localSheetId="8">#REF!</definedName>
    <definedName name="terraplenagem_3">#REF!</definedName>
    <definedName name="terraplenagem_4" localSheetId="8">#REF!</definedName>
    <definedName name="terraplenagem_4">#REF!</definedName>
    <definedName name="terraplenagem_9">#REF!</definedName>
    <definedName name="TES">#REF!</definedName>
    <definedName name="TES_1">#REF!</definedName>
    <definedName name="TES_10">#REF!</definedName>
    <definedName name="TES_12">#REF!</definedName>
    <definedName name="TES_2">#REF!</definedName>
    <definedName name="TES_3">#REF!</definedName>
    <definedName name="TES_4">#REF!</definedName>
    <definedName name="TES_5">#REF!</definedName>
    <definedName name="TES_6">#REF!</definedName>
    <definedName name="TES_7">#REF!</definedName>
    <definedName name="TES_9">#REF!</definedName>
    <definedName name="tesdt" localSheetId="8">#REF!</definedName>
    <definedName name="tesdt">#REF!</definedName>
    <definedName name="tesdt_1" localSheetId="8">#REF!</definedName>
    <definedName name="tesdt_1">#REF!</definedName>
    <definedName name="tesdt_2" localSheetId="8">#REF!</definedName>
    <definedName name="tesdt_2">#REF!</definedName>
    <definedName name="tesdt_3" localSheetId="8">#REF!</definedName>
    <definedName name="tesdt_3">#REF!</definedName>
    <definedName name="TESM" localSheetId="2">#REF!</definedName>
    <definedName name="TESM" localSheetId="1">#REF!</definedName>
    <definedName name="TESM">#REF!</definedName>
    <definedName name="test" localSheetId="8" hidden="1">{#N/A,#N/A,TRUE,"Serviços"}</definedName>
    <definedName name="test" hidden="1">{#N/A,#N/A,TRUE,"Serviços"}</definedName>
    <definedName name="teste" localSheetId="8">#REF!</definedName>
    <definedName name="teste" localSheetId="2">#REF!</definedName>
    <definedName name="teste" localSheetId="1">#REF!</definedName>
    <definedName name="TESTE">[7]Planilha!#REF!</definedName>
    <definedName name="teste1">#REF!</definedName>
    <definedName name="teste2" localSheetId="8">#REF!</definedName>
    <definedName name="teste2">#REF!</definedName>
    <definedName name="teste3">#REF!</definedName>
    <definedName name="testr">#REF!</definedName>
    <definedName name="TETB" localSheetId="2">#REF!</definedName>
    <definedName name="TETB" localSheetId="1">#REF!</definedName>
    <definedName name="TETB">#REF!</definedName>
    <definedName name="TETB97" localSheetId="2">#REF!</definedName>
    <definedName name="TETB97" localSheetId="1">#REF!</definedName>
    <definedName name="TETB97">#REF!</definedName>
    <definedName name="TEXTOBD">#REF!</definedName>
    <definedName name="TextRefCopyRangeCount" hidden="1">3</definedName>
    <definedName name="TGGF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THE" localSheetId="2">P.O.!Plan1</definedName>
    <definedName name="THE" localSheetId="1">RESUMO!Plan1</definedName>
    <definedName name="THE">Plan1</definedName>
    <definedName name="tiago" localSheetId="8">#REF!</definedName>
    <definedName name="tiago">#REF!</definedName>
    <definedName name="tiago_10">#REF!</definedName>
    <definedName name="tiago_12">#REF!</definedName>
    <definedName name="tiago_4">#REF!</definedName>
    <definedName name="tiago_9">#REF!</definedName>
    <definedName name="TIJOLO_10X20X20">#REF!</definedName>
    <definedName name="TIJOLO_6_FUROS">#REF!</definedName>
    <definedName name="TINTA_ACRILICA">#REF!</definedName>
    <definedName name="TINTA_ESMALTE">#REF!</definedName>
    <definedName name="TINTA_NOVACOR">#REF!</definedName>
    <definedName name="TINTA_OLEO">#REF!</definedName>
    <definedName name="TINTA_PVA">#REF!</definedName>
    <definedName name="TIPO_DESPESA">#REF!</definedName>
    <definedName name="tipo_tamb" localSheetId="8">#REF!</definedName>
    <definedName name="tipo_tamb">#REF!</definedName>
    <definedName name="Tiradentes">#N/A</definedName>
    <definedName name="TITULO">#REF!</definedName>
    <definedName name="_xlnm.Print_Titles" localSheetId="11">'Adm Local'!$1:$12</definedName>
    <definedName name="_xlnm.Print_Titles" localSheetId="6">'Aquis. Betuminoso'!$1:$12</definedName>
    <definedName name="_xlnm.Print_Titles" localSheetId="10">Canteiro!$1:$13</definedName>
    <definedName name="_xlnm.Print_Titles" localSheetId="7">Cotações!$1:$10</definedName>
    <definedName name="_xlnm.Print_Titles" localSheetId="4">'CRONOGRAMA - ONE - L09'!$1:$5</definedName>
    <definedName name="_xlnm.Print_Titles" localSheetId="3">'CURVA ABC'!$1:$11</definedName>
    <definedName name="_xlnm.Print_Titles" localSheetId="13">EFS!$9:$11</definedName>
    <definedName name="_xlnm.Print_Titles" localSheetId="8">'Mapa+Binômio'!$1:$15</definedName>
    <definedName name="_xlnm.Print_Titles" localSheetId="9">'Mob. e Desmob'!$1:$13</definedName>
    <definedName name="_xlnm.Print_Titles" localSheetId="2">'P.O.'!$1:$12</definedName>
    <definedName name="_xlnm.Print_Titles">#REF!</definedName>
    <definedName name="Títulos_impressão_IM">#REF!</definedName>
    <definedName name="tjf">#REF!</definedName>
    <definedName name="TLASF">#REF!</definedName>
    <definedName name="TLB">#REF!</definedName>
    <definedName name="TLB10MA">#REF!</definedName>
    <definedName name="TLB10P">#REF!</definedName>
    <definedName name="TLB10TA">#REF!</definedName>
    <definedName name="TLB5M3">#REF!</definedName>
    <definedName name="TLB5MA">#REF!</definedName>
    <definedName name="TLB5P">#REF!</definedName>
    <definedName name="TLB5TA">#REF!</definedName>
    <definedName name="tlc">#REF!</definedName>
    <definedName name="TLC4MA">#REF!</definedName>
    <definedName name="TLC4T" localSheetId="8">#REF!</definedName>
    <definedName name="TLC4T">#REF!</definedName>
    <definedName name="TLC4T_10">#REF!</definedName>
    <definedName name="TLC4T_11">#REF!</definedName>
    <definedName name="TLC4T_12">#REF!</definedName>
    <definedName name="TLC4T_9">#REF!</definedName>
    <definedName name="TLC4TA">#REF!</definedName>
    <definedName name="TLCB10">#REF!</definedName>
    <definedName name="tlcb10dss">#REF!</definedName>
    <definedName name="TLCB5">#REF!</definedName>
    <definedName name="TLCC">#REF!</definedName>
    <definedName name="TLCC4" localSheetId="2">#REF!</definedName>
    <definedName name="TLCC4" localSheetId="1">#REF!</definedName>
    <definedName name="TLCC4">#REF!</definedName>
    <definedName name="TLMB" localSheetId="2">#REF!</definedName>
    <definedName name="TLMB" localSheetId="1">#REF!</definedName>
    <definedName name="TLMB">#REF!</definedName>
    <definedName name="TLMBF">#REF!</definedName>
    <definedName name="TLMBF_12">#REF!</definedName>
    <definedName name="TLMBF_14">#REF!</definedName>
    <definedName name="TLMR" localSheetId="8">#REF!</definedName>
    <definedName name="TLMR">#REF!</definedName>
    <definedName name="TLMR_10">#REF!</definedName>
    <definedName name="TLMR_11">#REF!</definedName>
    <definedName name="TLMR_12">#REF!</definedName>
    <definedName name="TLMR_9">#REF!</definedName>
    <definedName name="TLMRMA">#REF!</definedName>
    <definedName name="TLMRTA">#REF!</definedName>
    <definedName name="tlvc">#REF!</definedName>
    <definedName name="TMR" localSheetId="8">#REF!</definedName>
    <definedName name="TMR">#REF!</definedName>
    <definedName name="TMRCDF">#REF!</definedName>
    <definedName name="TMRRP">#REF!</definedName>
    <definedName name="TMRTB">#REF!</definedName>
    <definedName name="tnp1\2">#REF!</definedName>
    <definedName name="Todas_as_pendencias" localSheetId="8">#REF!</definedName>
    <definedName name="Todas_as_pendencias">#REF!</definedName>
    <definedName name="tom" localSheetId="2">#REF!</definedName>
    <definedName name="tom" localSheetId="1">#REF!</definedName>
    <definedName name="tom">#REF!</definedName>
    <definedName name="Tool" localSheetId="8">#REF!</definedName>
    <definedName name="Tool">#REF!</definedName>
    <definedName name="TOP">#REF!</definedName>
    <definedName name="TOPO_2_6">#REF!</definedName>
    <definedName name="TOPO_6">#REF!</definedName>
    <definedName name="TOT" localSheetId="12" hidden="1">#REF!</definedName>
    <definedName name="TOT" localSheetId="6" hidden="1">#REF!</definedName>
    <definedName name="TOT" localSheetId="8" hidden="1">#REF!</definedName>
    <definedName name="TOT" localSheetId="5" hidden="1">#REF!</definedName>
    <definedName name="TOT" localSheetId="2">#REF!</definedName>
    <definedName name="TOT" localSheetId="1">#REF!</definedName>
    <definedName name="TOT">#REF!</definedName>
    <definedName name="TOT_01">#REF!</definedName>
    <definedName name="TOT_02">#REF!</definedName>
    <definedName name="TOT_03">#REF!</definedName>
    <definedName name="TOT_04">#REF!</definedName>
    <definedName name="TOT_05">#REF!</definedName>
    <definedName name="TOT_06">#REF!</definedName>
    <definedName name="TOT_07">#REF!</definedName>
    <definedName name="TOT_1">#REF!</definedName>
    <definedName name="TOT_DRE">#REF!</definedName>
    <definedName name="Tot_Líquido">#REF!</definedName>
    <definedName name="TOT_OAE">#REF!</definedName>
    <definedName name="TOT_OC">#REF!</definedName>
    <definedName name="TOT_OPA">#REF!</definedName>
    <definedName name="TOT_PAV">#REF!</definedName>
    <definedName name="TOT_SIN">#REF!</definedName>
    <definedName name="TOT_TER">#REF!</definedName>
    <definedName name="tota">#REF!</definedName>
    <definedName name="totac">#REF!</definedName>
    <definedName name="TOTAL" localSheetId="8">#REF!</definedName>
    <definedName name="total" localSheetId="2">#REF!</definedName>
    <definedName name="total" localSheetId="1">#REF!</definedName>
    <definedName name="total">#REF!</definedName>
    <definedName name="TOTAL_1" localSheetId="8">#REF!</definedName>
    <definedName name="TOTAL_1">#REF!</definedName>
    <definedName name="total_16">#REF!</definedName>
    <definedName name="total_19" localSheetId="8">#REF!</definedName>
    <definedName name="total_19" localSheetId="2">#REF!</definedName>
    <definedName name="total_19" localSheetId="1">#REF!</definedName>
    <definedName name="total_19">#REF!</definedName>
    <definedName name="total_19_16">#REF!</definedName>
    <definedName name="TOTAL_ADMINISTRATIVO">#REF!</definedName>
    <definedName name="TOTAL_AULA">#REF!</definedName>
    <definedName name="TOTAL_EXTERNA">#REF!</definedName>
    <definedName name="TOTAL_QUADRA">#REF!</definedName>
    <definedName name="TOTAL_VESTIÁRIO">#REF!</definedName>
    <definedName name="TOTAL1" localSheetId="8">#REF!</definedName>
    <definedName name="total1">#REF!</definedName>
    <definedName name="TOTAL1_1" localSheetId="8">#REF!</definedName>
    <definedName name="TOTAL1_1">#REF!</definedName>
    <definedName name="TOTAL10" localSheetId="8">#REF!</definedName>
    <definedName name="TOTAL10">#REF!</definedName>
    <definedName name="TOTAL10_1" localSheetId="8">#REF!</definedName>
    <definedName name="TOTAL10_1">#REF!</definedName>
    <definedName name="TOTAL10_14">#N/A</definedName>
    <definedName name="TOTAL10_7">#N/A</definedName>
    <definedName name="TOTAL10_7_1" localSheetId="8">#REF!</definedName>
    <definedName name="TOTAL10_7_1">#REF!</definedName>
    <definedName name="TOTAL10_7_14">#N/A</definedName>
    <definedName name="TOTAL11" localSheetId="8">#REF!</definedName>
    <definedName name="TOTAL11">#REF!</definedName>
    <definedName name="TOTAL11_1" localSheetId="8">#REF!</definedName>
    <definedName name="TOTAL11_1">#REF!</definedName>
    <definedName name="TOTAL11_14">#N/A</definedName>
    <definedName name="TOTAL11_7">#N/A</definedName>
    <definedName name="TOTAL11_7_1" localSheetId="8">#REF!</definedName>
    <definedName name="TOTAL11_7_1">#REF!</definedName>
    <definedName name="TOTAL11_7_14">#N/A</definedName>
    <definedName name="TOTAL12" localSheetId="8">#REF!</definedName>
    <definedName name="TOTAL12">#REF!</definedName>
    <definedName name="TOTAL12_1" localSheetId="8">#REF!</definedName>
    <definedName name="TOTAL12_1">#REF!</definedName>
    <definedName name="TOTAL12_14">#N/A</definedName>
    <definedName name="TOTAL12_7">#N/A</definedName>
    <definedName name="TOTAL12_7_1" localSheetId="8">#REF!</definedName>
    <definedName name="TOTAL12_7_1">#REF!</definedName>
    <definedName name="TOTAL12_7_14">#N/A</definedName>
    <definedName name="TOTAL13" localSheetId="8">#REF!</definedName>
    <definedName name="TOTAL13">#REF!</definedName>
    <definedName name="TOTAL13_1" localSheetId="8">#REF!</definedName>
    <definedName name="TOTAL13_1">#REF!</definedName>
    <definedName name="TOTAL13_14">#N/A</definedName>
    <definedName name="TOTAL13_7">#N/A</definedName>
    <definedName name="TOTAL13_7_1" localSheetId="8">#REF!</definedName>
    <definedName name="TOTAL13_7_1">#REF!</definedName>
    <definedName name="TOTAL13_7_14">#N/A</definedName>
    <definedName name="TOTAL14" localSheetId="8">#REF!</definedName>
    <definedName name="TOTAL14">#REF!</definedName>
    <definedName name="TOTAL14_1" localSheetId="8">#REF!</definedName>
    <definedName name="TOTAL14_1">#REF!</definedName>
    <definedName name="TOTAL14_14">#N/A</definedName>
    <definedName name="TOTAL14_7">#N/A</definedName>
    <definedName name="TOTAL14_7_1" localSheetId="8">#REF!</definedName>
    <definedName name="TOTAL14_7_1">#REF!</definedName>
    <definedName name="TOTAL14_7_14">#N/A</definedName>
    <definedName name="TOTAL15" localSheetId="8">#REF!</definedName>
    <definedName name="TOTAL15">#REF!</definedName>
    <definedName name="TOTAL15_1" localSheetId="8">#REF!</definedName>
    <definedName name="TOTAL15_1">#REF!</definedName>
    <definedName name="TOTAL15_14">#N/A</definedName>
    <definedName name="TOTAL15_7">#N/A</definedName>
    <definedName name="TOTAL15_7_1" localSheetId="8">#REF!</definedName>
    <definedName name="TOTAL15_7_1">#REF!</definedName>
    <definedName name="TOTAL15_7_14">#N/A</definedName>
    <definedName name="TOTAL16" localSheetId="8">#REF!</definedName>
    <definedName name="TOTAL16">#REF!</definedName>
    <definedName name="TOTAL16_1" localSheetId="8">#REF!</definedName>
    <definedName name="TOTAL16_1">#REF!</definedName>
    <definedName name="TOTAL16_14">#N/A</definedName>
    <definedName name="TOTAL16_7">#N/A</definedName>
    <definedName name="TOTAL16_7_1" localSheetId="8">#REF!</definedName>
    <definedName name="TOTAL16_7_1">#REF!</definedName>
    <definedName name="TOTAL16_7_14">#N/A</definedName>
    <definedName name="TOTAL17" localSheetId="8">#REF!</definedName>
    <definedName name="TOTAL17">#REF!</definedName>
    <definedName name="TOTAL17_1" localSheetId="8">#REF!</definedName>
    <definedName name="TOTAL17_1">#REF!</definedName>
    <definedName name="TOTAL17_14">#N/A</definedName>
    <definedName name="TOTAL17_7">#N/A</definedName>
    <definedName name="TOTAL17_7_1" localSheetId="8">#REF!</definedName>
    <definedName name="TOTAL17_7_1">#REF!</definedName>
    <definedName name="TOTAL17_7_14">#N/A</definedName>
    <definedName name="TOTAL18" localSheetId="8">#REF!</definedName>
    <definedName name="TOTAL18">#REF!</definedName>
    <definedName name="TOTAL18_1" localSheetId="8">#REF!</definedName>
    <definedName name="TOTAL18_1">#REF!</definedName>
    <definedName name="TOTAL18_14">#N/A</definedName>
    <definedName name="TOTAL18_7">#N/A</definedName>
    <definedName name="TOTAL18_7_1" localSheetId="8">#REF!</definedName>
    <definedName name="TOTAL18_7_1">#REF!</definedName>
    <definedName name="TOTAL18_7_14">#N/A</definedName>
    <definedName name="TOTAL19" localSheetId="8">#REF!</definedName>
    <definedName name="TOTAL19">#REF!</definedName>
    <definedName name="TOTAL19_1" localSheetId="8">#REF!</definedName>
    <definedName name="TOTAL19_1">#REF!</definedName>
    <definedName name="TOTAL19_14">#N/A</definedName>
    <definedName name="TOTAL19_7">#N/A</definedName>
    <definedName name="TOTAL19_7_1" localSheetId="8">#REF!</definedName>
    <definedName name="TOTAL19_7_1">#REF!</definedName>
    <definedName name="TOTAL19_7_14">#N/A</definedName>
    <definedName name="TOTAL1A" localSheetId="8">#REF!</definedName>
    <definedName name="TOTAL1A">#REF!</definedName>
    <definedName name="TOTAL1A_1" localSheetId="8">#REF!</definedName>
    <definedName name="TOTAL1A_1">#REF!</definedName>
    <definedName name="TOTAL1C" localSheetId="8">#REF!</definedName>
    <definedName name="TOTAL1C">#REF!</definedName>
    <definedName name="TOTAL1C_1" localSheetId="8">#REF!</definedName>
    <definedName name="TOTAL1C_1">#REF!</definedName>
    <definedName name="TOTAL2" localSheetId="8">#REF!</definedName>
    <definedName name="total2">#REF!</definedName>
    <definedName name="TOTAL2_1" localSheetId="8">#REF!</definedName>
    <definedName name="TOTAL2_1">#REF!</definedName>
    <definedName name="TOTAL2A" localSheetId="8">#REF!</definedName>
    <definedName name="TOTAL2A">#REF!</definedName>
    <definedName name="TOTAL2A_1" localSheetId="8">#REF!</definedName>
    <definedName name="TOTAL2A_1">#REF!</definedName>
    <definedName name="TOTAL3" localSheetId="8">#REF!</definedName>
    <definedName name="total3">#REF!</definedName>
    <definedName name="TOTAL3_1" localSheetId="8">#REF!</definedName>
    <definedName name="TOTAL3_1">#REF!</definedName>
    <definedName name="TOTAL3A" localSheetId="8">#REF!</definedName>
    <definedName name="TOTAL3A">#REF!</definedName>
    <definedName name="TOTAL3A_1" localSheetId="8">#REF!</definedName>
    <definedName name="TOTAL3A_1">#REF!</definedName>
    <definedName name="TOTAL4" localSheetId="8">#REF!</definedName>
    <definedName name="total4">#REF!</definedName>
    <definedName name="TOTAL4_1" localSheetId="8">#REF!</definedName>
    <definedName name="TOTAL4_1">#REF!</definedName>
    <definedName name="TOTAL4A" localSheetId="8">#REF!</definedName>
    <definedName name="TOTAL4A">#REF!</definedName>
    <definedName name="TOTAL4A_1" localSheetId="8">#REF!</definedName>
    <definedName name="TOTAL4A_1">#REF!</definedName>
    <definedName name="TOTAL5" localSheetId="8">#REF!</definedName>
    <definedName name="total5">#REF!</definedName>
    <definedName name="TOTAL5_1" localSheetId="8">#REF!</definedName>
    <definedName name="TOTAL5_1">#REF!</definedName>
    <definedName name="TOTAL5A" localSheetId="8">#REF!</definedName>
    <definedName name="TOTAL5A">#REF!</definedName>
    <definedName name="TOTAL5A_1" localSheetId="8">#REF!</definedName>
    <definedName name="TOTAL5A_1">#REF!</definedName>
    <definedName name="TOTAL6" localSheetId="8">#REF!</definedName>
    <definedName name="total6">#REF!</definedName>
    <definedName name="TOTAL6_1" localSheetId="8">#REF!</definedName>
    <definedName name="TOTAL6_1">#REF!</definedName>
    <definedName name="TOTAL6_14">#N/A</definedName>
    <definedName name="TOTAL6_7">#N/A</definedName>
    <definedName name="TOTAL6_7_1" localSheetId="8">#REF!</definedName>
    <definedName name="TOTAL6_7_1">#REF!</definedName>
    <definedName name="TOTAL6_7_14">#N/A</definedName>
    <definedName name="TOTAL6A" localSheetId="8">#REF!</definedName>
    <definedName name="TOTAL6A">#REF!</definedName>
    <definedName name="TOTAL6A_1" localSheetId="8">#REF!</definedName>
    <definedName name="TOTAL6A_1">#REF!</definedName>
    <definedName name="TOTAL6A_14">#N/A</definedName>
    <definedName name="TOTAL6A_7">#N/A</definedName>
    <definedName name="TOTAL6A_7_1" localSheetId="8">#REF!</definedName>
    <definedName name="TOTAL6A_7_1">#REF!</definedName>
    <definedName name="TOTAL6A_7_14">#N/A</definedName>
    <definedName name="TOTAL7" localSheetId="8">#REF!</definedName>
    <definedName name="TOTAL7">#REF!</definedName>
    <definedName name="TOTAL7_1" localSheetId="8">#REF!</definedName>
    <definedName name="TOTAL7_1">#REF!</definedName>
    <definedName name="TOTAL7_14">#N/A</definedName>
    <definedName name="TOTAL7_7">#N/A</definedName>
    <definedName name="TOTAL7_7_1" localSheetId="8">#REF!</definedName>
    <definedName name="TOTAL7_7_1">#REF!</definedName>
    <definedName name="TOTAL7_7_14">#N/A</definedName>
    <definedName name="TOTAL7A" localSheetId="8">#REF!</definedName>
    <definedName name="TOTAL7A">#REF!</definedName>
    <definedName name="TOTAL7A_1" localSheetId="8">#REF!</definedName>
    <definedName name="TOTAL7A_1">#REF!</definedName>
    <definedName name="TOTAL7A_14">#N/A</definedName>
    <definedName name="TOTAL7A_7">#N/A</definedName>
    <definedName name="TOTAL7A_7_1" localSheetId="8">#REF!</definedName>
    <definedName name="TOTAL7A_7_1">#REF!</definedName>
    <definedName name="TOTAL7A_7_14">#N/A</definedName>
    <definedName name="TOTAL7B" localSheetId="8">#REF!</definedName>
    <definedName name="TOTAL7B">#REF!</definedName>
    <definedName name="TOTAL7B_1" localSheetId="8">#REF!</definedName>
    <definedName name="TOTAL7B_1">#REF!</definedName>
    <definedName name="TOTAL7B_14">#N/A</definedName>
    <definedName name="TOTAL7B_7">#N/A</definedName>
    <definedName name="TOTAL7B_7_1" localSheetId="8">#REF!</definedName>
    <definedName name="TOTAL7B_7_1">#REF!</definedName>
    <definedName name="TOTAL7B_7_14">#N/A</definedName>
    <definedName name="TOTAL7C" localSheetId="8">#REF!</definedName>
    <definedName name="TOTAL7C">#REF!</definedName>
    <definedName name="TOTAL7C_1" localSheetId="8">#REF!</definedName>
    <definedName name="TOTAL7C_1">#REF!</definedName>
    <definedName name="TOTAL7C_14">#N/A</definedName>
    <definedName name="TOTAL7C_7">#N/A</definedName>
    <definedName name="TOTAL7C_7_1" localSheetId="8">#REF!</definedName>
    <definedName name="TOTAL7C_7_1">#REF!</definedName>
    <definedName name="TOTAL7C_7_14">#N/A</definedName>
    <definedName name="TOTAL7D" localSheetId="8">#REF!</definedName>
    <definedName name="TOTAL7D">#REF!</definedName>
    <definedName name="TOTAL7D_1" localSheetId="8">#REF!</definedName>
    <definedName name="TOTAL7D_1">#REF!</definedName>
    <definedName name="TOTAL7D_14">#N/A</definedName>
    <definedName name="TOTAL7D_7">#N/A</definedName>
    <definedName name="TOTAL7D_7_1" localSheetId="8">#REF!</definedName>
    <definedName name="TOTAL7D_7_1">#REF!</definedName>
    <definedName name="TOTAL7D_7_14">#N/A</definedName>
    <definedName name="TOTAL7E" localSheetId="8">#REF!</definedName>
    <definedName name="TOTAL7E">#REF!</definedName>
    <definedName name="TOTAL7E_1" localSheetId="8">#REF!</definedName>
    <definedName name="TOTAL7E_1">#REF!</definedName>
    <definedName name="TOTAL7E_14">#N/A</definedName>
    <definedName name="TOTAL7E_7">#N/A</definedName>
    <definedName name="TOTAL7E_7_1" localSheetId="8">#REF!</definedName>
    <definedName name="TOTAL7E_7_1">#REF!</definedName>
    <definedName name="TOTAL7E_7_14">#N/A</definedName>
    <definedName name="TOTAL7F" localSheetId="8">#REF!</definedName>
    <definedName name="TOTAL7F">#REF!</definedName>
    <definedName name="TOTAL7F_1" localSheetId="8">#REF!</definedName>
    <definedName name="TOTAL7F_1">#REF!</definedName>
    <definedName name="TOTAL7F_14">#N/A</definedName>
    <definedName name="TOTAL7F_7">#N/A</definedName>
    <definedName name="TOTAL7F_7_1" localSheetId="8">#REF!</definedName>
    <definedName name="TOTAL7F_7_1">#REF!</definedName>
    <definedName name="TOTAL7F_7_14">#N/A</definedName>
    <definedName name="TOTAL7G" localSheetId="8">#REF!</definedName>
    <definedName name="TOTAL7G">#REF!</definedName>
    <definedName name="TOTAL7G_1" localSheetId="8">#REF!</definedName>
    <definedName name="TOTAL7G_1">#REF!</definedName>
    <definedName name="TOTAL7G_14">#N/A</definedName>
    <definedName name="TOTAL7G_7">#N/A</definedName>
    <definedName name="TOTAL7G_7_1" localSheetId="8">#REF!</definedName>
    <definedName name="TOTAL7G_7_1">#REF!</definedName>
    <definedName name="TOTAL7G_7_14">#N/A</definedName>
    <definedName name="TOTAL7H" localSheetId="8">#REF!</definedName>
    <definedName name="TOTAL7H">#REF!</definedName>
    <definedName name="TOTAL7H_1" localSheetId="8">#REF!</definedName>
    <definedName name="TOTAL7H_1">#REF!</definedName>
    <definedName name="TOTAL7H_14">#N/A</definedName>
    <definedName name="TOTAL7H_7">#N/A</definedName>
    <definedName name="TOTAL7H_7_1" localSheetId="8">#REF!</definedName>
    <definedName name="TOTAL7H_7_1">#REF!</definedName>
    <definedName name="TOTAL7H_7_14">#N/A</definedName>
    <definedName name="TOTAL7I" localSheetId="8">#REF!</definedName>
    <definedName name="TOTAL7I">#REF!</definedName>
    <definedName name="TOTAL7I_1" localSheetId="8">#REF!</definedName>
    <definedName name="TOTAL7I_1">#REF!</definedName>
    <definedName name="TOTAL7I_14">#N/A</definedName>
    <definedName name="TOTAL7I_7">#N/A</definedName>
    <definedName name="TOTAL7I_7_1" localSheetId="8">#REF!</definedName>
    <definedName name="TOTAL7I_7_1">#REF!</definedName>
    <definedName name="TOTAL7I_7_14">#N/A</definedName>
    <definedName name="TOTAL7J" localSheetId="8">#REF!</definedName>
    <definedName name="TOTAL7J">#REF!</definedName>
    <definedName name="TOTAL7J_1" localSheetId="8">#REF!</definedName>
    <definedName name="TOTAL7J_1">#REF!</definedName>
    <definedName name="TOTAL7J_14">#N/A</definedName>
    <definedName name="TOTAL7J_7">#N/A</definedName>
    <definedName name="TOTAL7J_7_1" localSheetId="8">#REF!</definedName>
    <definedName name="TOTAL7J_7_1">#REF!</definedName>
    <definedName name="TOTAL7J_7_14">#N/A</definedName>
    <definedName name="TOTAL7K" localSheetId="8">#REF!</definedName>
    <definedName name="TOTAL7K">#REF!</definedName>
    <definedName name="TOTAL7K_1" localSheetId="8">#REF!</definedName>
    <definedName name="TOTAL7K_1">#REF!</definedName>
    <definedName name="TOTAL7K_14">#N/A</definedName>
    <definedName name="TOTAL7K_7">#N/A</definedName>
    <definedName name="TOTAL7K_7_1" localSheetId="8">#REF!</definedName>
    <definedName name="TOTAL7K_7_1">#REF!</definedName>
    <definedName name="TOTAL7K_7_14">#N/A</definedName>
    <definedName name="TOTAL7L" localSheetId="8">#REF!</definedName>
    <definedName name="TOTAL7L">#REF!</definedName>
    <definedName name="TOTAL7L_1" localSheetId="8">#REF!</definedName>
    <definedName name="TOTAL7L_1">#REF!</definedName>
    <definedName name="TOTAL7L_14">#N/A</definedName>
    <definedName name="TOTAL7L_7">#N/A</definedName>
    <definedName name="TOTAL7L_7_1" localSheetId="8">#REF!</definedName>
    <definedName name="TOTAL7L_7_1">#REF!</definedName>
    <definedName name="TOTAL7L_7_14">#N/A</definedName>
    <definedName name="TOTAL7O" localSheetId="8">#REF!</definedName>
    <definedName name="TOTAL7O">#REF!</definedName>
    <definedName name="TOTAL7O_1" localSheetId="8">#REF!</definedName>
    <definedName name="TOTAL7O_1">#REF!</definedName>
    <definedName name="TOTAL7O_14">#N/A</definedName>
    <definedName name="TOTAL7O_7">#N/A</definedName>
    <definedName name="TOTAL7O_7_1" localSheetId="8">#REF!</definedName>
    <definedName name="TOTAL7O_7_1">#REF!</definedName>
    <definedName name="TOTAL7O_7_14">#N/A</definedName>
    <definedName name="TOTAL7P" localSheetId="8">#REF!</definedName>
    <definedName name="TOTAL7P">#REF!</definedName>
    <definedName name="TOTAL7P_1" localSheetId="8">#REF!</definedName>
    <definedName name="TOTAL7P_1">#REF!</definedName>
    <definedName name="TOTAL7P_14">#N/A</definedName>
    <definedName name="TOTAL7P_7">#N/A</definedName>
    <definedName name="TOTAL7P_7_1" localSheetId="8">#REF!</definedName>
    <definedName name="TOTAL7P_7_1">#REF!</definedName>
    <definedName name="TOTAL7P_7_14">#N/A</definedName>
    <definedName name="TOTAL7Q" localSheetId="8">#REF!</definedName>
    <definedName name="TOTAL7Q">#REF!</definedName>
    <definedName name="TOTAL7Q_1" localSheetId="8">#REF!</definedName>
    <definedName name="TOTAL7Q_1">#REF!</definedName>
    <definedName name="TOTAL7Q_14">#N/A</definedName>
    <definedName name="TOTAL7Q_7">#N/A</definedName>
    <definedName name="TOTAL7Q_7_1" localSheetId="8">#REF!</definedName>
    <definedName name="TOTAL7Q_7_1">#REF!</definedName>
    <definedName name="TOTAL7Q_7_14">#N/A</definedName>
    <definedName name="TOTAL7R" localSheetId="8">#REF!</definedName>
    <definedName name="TOTAL7R">#REF!</definedName>
    <definedName name="TOTAL7R_1" localSheetId="8">#REF!</definedName>
    <definedName name="TOTAL7R_1">#REF!</definedName>
    <definedName name="TOTAL7R_14">#N/A</definedName>
    <definedName name="TOTAL7R_7">#N/A</definedName>
    <definedName name="TOTAL7R_7_1" localSheetId="8">#REF!</definedName>
    <definedName name="TOTAL7R_7_1">#REF!</definedName>
    <definedName name="TOTAL7R_7_14">#N/A</definedName>
    <definedName name="TOTAL8" localSheetId="8">#REF!</definedName>
    <definedName name="TOTAL8">#REF!</definedName>
    <definedName name="TOTAL8_1" localSheetId="8">#REF!</definedName>
    <definedName name="TOTAL8_1">#REF!</definedName>
    <definedName name="TOTAL8_14">#N/A</definedName>
    <definedName name="TOTAL8_7">#N/A</definedName>
    <definedName name="TOTAL8_7_1" localSheetId="8">#REF!</definedName>
    <definedName name="TOTAL8_7_1">#REF!</definedName>
    <definedName name="TOTAL8_7_14">#N/A</definedName>
    <definedName name="TOTAL8A" localSheetId="8">#REF!</definedName>
    <definedName name="TOTAL8A">#REF!</definedName>
    <definedName name="TOTAL8A_1" localSheetId="8">#REF!</definedName>
    <definedName name="TOTAL8A_1">#REF!</definedName>
    <definedName name="TOTAL8A_14">#N/A</definedName>
    <definedName name="TOTAL8A_7">#N/A</definedName>
    <definedName name="TOTAL8A_7_1" localSheetId="8">#REF!</definedName>
    <definedName name="TOTAL8A_7_1">#REF!</definedName>
    <definedName name="TOTAL8A_7_14">#N/A</definedName>
    <definedName name="TOTAL8B" localSheetId="8">#REF!</definedName>
    <definedName name="TOTAL8B">#REF!</definedName>
    <definedName name="TOTAL8B_1" localSheetId="8">#REF!</definedName>
    <definedName name="TOTAL8B_1">#REF!</definedName>
    <definedName name="TOTAL8B_14">#N/A</definedName>
    <definedName name="TOTAL8B_7">#N/A</definedName>
    <definedName name="TOTAL8B_7_1" localSheetId="8">#REF!</definedName>
    <definedName name="TOTAL8B_7_1">#REF!</definedName>
    <definedName name="TOTAL8B_7_14">#N/A</definedName>
    <definedName name="TOTAL8C" localSheetId="8">#REF!</definedName>
    <definedName name="TOTAL8C">#REF!</definedName>
    <definedName name="TOTAL8C_1" localSheetId="8">#REF!</definedName>
    <definedName name="TOTAL8C_1">#REF!</definedName>
    <definedName name="TOTAL8C_14">#N/A</definedName>
    <definedName name="TOTAL8C_7">#N/A</definedName>
    <definedName name="TOTAL8C_7_1" localSheetId="8">#REF!</definedName>
    <definedName name="TOTAL8C_7_1">#REF!</definedName>
    <definedName name="TOTAL8C_7_14">#N/A</definedName>
    <definedName name="TOTAL8D" localSheetId="8">#REF!</definedName>
    <definedName name="TOTAL8D">#REF!</definedName>
    <definedName name="TOTAL8D_1" localSheetId="8">#REF!</definedName>
    <definedName name="TOTAL8D_1">#REF!</definedName>
    <definedName name="TOTAL8D_14">#N/A</definedName>
    <definedName name="TOTAL8D_7">#N/A</definedName>
    <definedName name="TOTAL8D_7_1" localSheetId="8">#REF!</definedName>
    <definedName name="TOTAL8D_7_1">#REF!</definedName>
    <definedName name="TOTAL8D_7_14">#N/A</definedName>
    <definedName name="TOTAL8E" localSheetId="8">#REF!</definedName>
    <definedName name="TOTAL8E">#REF!</definedName>
    <definedName name="TOTAL8E_1" localSheetId="8">#REF!</definedName>
    <definedName name="TOTAL8E_1">#REF!</definedName>
    <definedName name="TOTAL8E_14">#N/A</definedName>
    <definedName name="TOTAL8E_7">#N/A</definedName>
    <definedName name="TOTAL8E_7_1" localSheetId="8">#REF!</definedName>
    <definedName name="TOTAL8E_7_1">#REF!</definedName>
    <definedName name="TOTAL8E_7_14">#N/A</definedName>
    <definedName name="TOTAL8F" localSheetId="8">#REF!</definedName>
    <definedName name="TOTAL8F">#REF!</definedName>
    <definedName name="TOTAL8F_1" localSheetId="8">#REF!</definedName>
    <definedName name="TOTAL8F_1">#REF!</definedName>
    <definedName name="TOTAL8F_14">#N/A</definedName>
    <definedName name="TOTAL8F_7">#N/A</definedName>
    <definedName name="TOTAL8F_7_1" localSheetId="8">#REF!</definedName>
    <definedName name="TOTAL8F_7_1">#REF!</definedName>
    <definedName name="TOTAL8F_7_14">#N/A</definedName>
    <definedName name="TOTAL8G" localSheetId="8">#REF!</definedName>
    <definedName name="TOTAL8G">#REF!</definedName>
    <definedName name="TOTAL8G_1" localSheetId="8">#REF!</definedName>
    <definedName name="TOTAL8G_1">#REF!</definedName>
    <definedName name="TOTAL8G_14">#N/A</definedName>
    <definedName name="TOTAL8G_7">#N/A</definedName>
    <definedName name="TOTAL8G_7_1" localSheetId="8">#REF!</definedName>
    <definedName name="TOTAL8G_7_1">#REF!</definedName>
    <definedName name="TOTAL8G_7_14">#N/A</definedName>
    <definedName name="TOTAL8H" localSheetId="8">#REF!</definedName>
    <definedName name="TOTAL8H">#REF!</definedName>
    <definedName name="TOTAL8H_1" localSheetId="8">#REF!</definedName>
    <definedName name="TOTAL8H_1">#REF!</definedName>
    <definedName name="TOTAL8H_14">#N/A</definedName>
    <definedName name="TOTAL8H_7">#N/A</definedName>
    <definedName name="TOTAL8H_7_1" localSheetId="8">#REF!</definedName>
    <definedName name="TOTAL8H_7_1">#REF!</definedName>
    <definedName name="TOTAL8H_7_14">#N/A</definedName>
    <definedName name="TOTAL8I" localSheetId="8">#REF!</definedName>
    <definedName name="TOTAL8I">#REF!</definedName>
    <definedName name="TOTAL8I_1" localSheetId="8">#REF!</definedName>
    <definedName name="TOTAL8I_1">#REF!</definedName>
    <definedName name="TOTAL8I_14">#N/A</definedName>
    <definedName name="TOTAL8I_7">#N/A</definedName>
    <definedName name="TOTAL8I_7_1" localSheetId="8">#REF!</definedName>
    <definedName name="TOTAL8I_7_1">#REF!</definedName>
    <definedName name="TOTAL8I_7_14">#N/A</definedName>
    <definedName name="TOTAL8J" localSheetId="8">#REF!</definedName>
    <definedName name="TOTAL8J">#REF!</definedName>
    <definedName name="TOTAL8J_1" localSheetId="8">#REF!</definedName>
    <definedName name="TOTAL8J_1">#REF!</definedName>
    <definedName name="TOTAL8J_14">#N/A</definedName>
    <definedName name="TOTAL8J_7">#N/A</definedName>
    <definedName name="TOTAL8J_7_1" localSheetId="8">#REF!</definedName>
    <definedName name="TOTAL8J_7_1">#REF!</definedName>
    <definedName name="TOTAL8J_7_14">#N/A</definedName>
    <definedName name="TOTAL8K" localSheetId="8">#REF!</definedName>
    <definedName name="TOTAL8K">#REF!</definedName>
    <definedName name="TOTAL8K_1" localSheetId="8">#REF!</definedName>
    <definedName name="TOTAL8K_1">#REF!</definedName>
    <definedName name="TOTAL8K_14">#N/A</definedName>
    <definedName name="TOTAL8K_7">#N/A</definedName>
    <definedName name="TOTAL8K_7_1" localSheetId="8">#REF!</definedName>
    <definedName name="TOTAL8K_7_1">#REF!</definedName>
    <definedName name="TOTAL8K_7_14">#N/A</definedName>
    <definedName name="TOTAL8L" localSheetId="8">#REF!</definedName>
    <definedName name="TOTAL8L">#REF!</definedName>
    <definedName name="TOTAL8L_1" localSheetId="8">#REF!</definedName>
    <definedName name="TOTAL8L_1">#REF!</definedName>
    <definedName name="TOTAL8L_14">#N/A</definedName>
    <definedName name="TOTAL8L_7">#N/A</definedName>
    <definedName name="TOTAL8L_7_1" localSheetId="8">#REF!</definedName>
    <definedName name="TOTAL8L_7_1">#REF!</definedName>
    <definedName name="TOTAL8L_7_14">#N/A</definedName>
    <definedName name="TOTAL8O" localSheetId="8">#REF!</definedName>
    <definedName name="TOTAL8O">#REF!</definedName>
    <definedName name="TOTAL8O_1" localSheetId="8">#REF!</definedName>
    <definedName name="TOTAL8O_1">#REF!</definedName>
    <definedName name="TOTAL8O_14">#N/A</definedName>
    <definedName name="TOTAL8O_7">#N/A</definedName>
    <definedName name="TOTAL8O_7_1" localSheetId="8">#REF!</definedName>
    <definedName name="TOTAL8O_7_1">#REF!</definedName>
    <definedName name="TOTAL8O_7_14">#N/A</definedName>
    <definedName name="TOTAL8P" localSheetId="8">#REF!</definedName>
    <definedName name="TOTAL8P">#REF!</definedName>
    <definedName name="TOTAL8P_1" localSheetId="8">#REF!</definedName>
    <definedName name="TOTAL8P_1">#REF!</definedName>
    <definedName name="TOTAL8P_14">#N/A</definedName>
    <definedName name="TOTAL8P_7">#N/A</definedName>
    <definedName name="TOTAL8P_7_1" localSheetId="8">#REF!</definedName>
    <definedName name="TOTAL8P_7_1">#REF!</definedName>
    <definedName name="TOTAL8P_7_14">#N/A</definedName>
    <definedName name="TOTAL8Q" localSheetId="8">#REF!</definedName>
    <definedName name="TOTAL8Q">#REF!</definedName>
    <definedName name="TOTAL8Q_1" localSheetId="8">#REF!</definedName>
    <definedName name="TOTAL8Q_1">#REF!</definedName>
    <definedName name="TOTAL8Q_14">#N/A</definedName>
    <definedName name="TOTAL8Q_7">#N/A</definedName>
    <definedName name="TOTAL8Q_7_1" localSheetId="8">#REF!</definedName>
    <definedName name="TOTAL8Q_7_1">#REF!</definedName>
    <definedName name="TOTAL8Q_7_14">#N/A</definedName>
    <definedName name="TOTAL8R" localSheetId="8">#REF!</definedName>
    <definedName name="TOTAL8R">#REF!</definedName>
    <definedName name="TOTAL8R_1" localSheetId="8">#REF!</definedName>
    <definedName name="TOTAL8R_1">#REF!</definedName>
    <definedName name="TOTAL8R_14">#N/A</definedName>
    <definedName name="TOTAL8R_7">#N/A</definedName>
    <definedName name="TOTAL8R_7_1" localSheetId="8">#REF!</definedName>
    <definedName name="TOTAL8R_7_1">#REF!</definedName>
    <definedName name="TOTAL8R_7_14">#N/A</definedName>
    <definedName name="TOTAL9" localSheetId="8">#REF!</definedName>
    <definedName name="TOTAL9">#REF!</definedName>
    <definedName name="TOTAL9_1" localSheetId="8">#REF!</definedName>
    <definedName name="TOTAL9_1">#REF!</definedName>
    <definedName name="TOTAL9_14">#N/A</definedName>
    <definedName name="TOTAL9_7">#N/A</definedName>
    <definedName name="TOTAL9_7_1" localSheetId="8">#REF!</definedName>
    <definedName name="TOTAL9_7_1">#REF!</definedName>
    <definedName name="TOTAL9_7_14">#N/A</definedName>
    <definedName name="TOTALA">#REF!</definedName>
    <definedName name="TOTALA_1" localSheetId="8">#REF!</definedName>
    <definedName name="TOTALA_1">#REF!</definedName>
    <definedName name="TOTALA_14">#N/A</definedName>
    <definedName name="TOTALA_7">#N/A</definedName>
    <definedName name="TOTALA_7_1" localSheetId="8">#REF!</definedName>
    <definedName name="TOTALA_7_1">#REF!</definedName>
    <definedName name="TOTALA_7_14">#N/A</definedName>
    <definedName name="TOTALB">#REF!</definedName>
    <definedName name="TOTALB_1" localSheetId="8">#REF!</definedName>
    <definedName name="TOTALB_1">#REF!</definedName>
    <definedName name="TOTALB_14">#N/A</definedName>
    <definedName name="TOTALB_7">#N/A</definedName>
    <definedName name="TOTALB_7_1" localSheetId="8">#REF!</definedName>
    <definedName name="TOTALB_7_1">#REF!</definedName>
    <definedName name="TOTALB_7_14">#N/A</definedName>
    <definedName name="TOTALC">#REF!</definedName>
    <definedName name="TOTALC_1" localSheetId="8">#REF!</definedName>
    <definedName name="TOTALC_1">#REF!</definedName>
    <definedName name="TOTALC_14">#N/A</definedName>
    <definedName name="TOTALC_7">#N/A</definedName>
    <definedName name="TOTALC_7_1" localSheetId="8">#REF!</definedName>
    <definedName name="TOTALC_7_1">#REF!</definedName>
    <definedName name="TOTALC_7_14">#N/A</definedName>
    <definedName name="TOTALD">#REF!</definedName>
    <definedName name="TOTALD_1" localSheetId="8">#REF!</definedName>
    <definedName name="TOTALD_1">#REF!</definedName>
    <definedName name="TOTALD_14">#N/A</definedName>
    <definedName name="TOTALD_7">#N/A</definedName>
    <definedName name="TOTALD_7_1" localSheetId="8">#REF!</definedName>
    <definedName name="TOTALD_7_1">#REF!</definedName>
    <definedName name="TOTALD_7_14">#N/A</definedName>
    <definedName name="TOTALE">#REF!</definedName>
    <definedName name="TOTALE_1" localSheetId="8">#REF!</definedName>
    <definedName name="TOTALE_1">#REF!</definedName>
    <definedName name="TOTALE_14">#N/A</definedName>
    <definedName name="TOTALE_7">#N/A</definedName>
    <definedName name="TOTALE_7_1" localSheetId="8">#REF!</definedName>
    <definedName name="TOTALE_7_1">#REF!</definedName>
    <definedName name="TOTALE_7_14">#N/A</definedName>
    <definedName name="TOTALF">#REF!</definedName>
    <definedName name="TOTALF_1" localSheetId="8">#REF!</definedName>
    <definedName name="TOTALF_1">#REF!</definedName>
    <definedName name="TOTALF_14">#N/A</definedName>
    <definedName name="TOTALF_7">#N/A</definedName>
    <definedName name="TOTALF_7_1" localSheetId="8">#REF!</definedName>
    <definedName name="TOTALF_7_1">#REF!</definedName>
    <definedName name="TOTALF_7_14">#N/A</definedName>
    <definedName name="TOTALG">#REF!</definedName>
    <definedName name="TOTALG_1" localSheetId="8">#REF!</definedName>
    <definedName name="TOTALG_1">#REF!</definedName>
    <definedName name="TOTALG_14">#N/A</definedName>
    <definedName name="TOTALG_7">#N/A</definedName>
    <definedName name="TOTALG_7_1" localSheetId="8">#REF!</definedName>
    <definedName name="TOTALG_7_1">#REF!</definedName>
    <definedName name="TOTALG_7_14">#N/A</definedName>
    <definedName name="TOTALH">#REF!</definedName>
    <definedName name="TOTALH_1" localSheetId="8">#REF!</definedName>
    <definedName name="TOTALH_1">#REF!</definedName>
    <definedName name="TOTALH_14">#N/A</definedName>
    <definedName name="TOTALH_7">#N/A</definedName>
    <definedName name="TOTALH_7_1" localSheetId="8">#REF!</definedName>
    <definedName name="TOTALH_7_1">#REF!</definedName>
    <definedName name="TOTALH_7_14">#N/A</definedName>
    <definedName name="TOTALI">#REF!</definedName>
    <definedName name="TOTALI_1" localSheetId="8">#REF!</definedName>
    <definedName name="TOTALI_1">#REF!</definedName>
    <definedName name="TOTALI_14">#N/A</definedName>
    <definedName name="TOTALI_7">#N/A</definedName>
    <definedName name="TOTALI_7_1" localSheetId="8">#REF!</definedName>
    <definedName name="TOTALI_7_1">#REF!</definedName>
    <definedName name="TOTALI_7_14">#N/A</definedName>
    <definedName name="TOTALJ">#REF!</definedName>
    <definedName name="TOTALJ_1" localSheetId="8">#REF!</definedName>
    <definedName name="TOTALJ_1">#REF!</definedName>
    <definedName name="TOTALJ_14">#N/A</definedName>
    <definedName name="TOTALJ_7">#N/A</definedName>
    <definedName name="TOTALJ_7_1" localSheetId="8">#REF!</definedName>
    <definedName name="TOTALJ_7_1">#REF!</definedName>
    <definedName name="TOTALJ_7_14">#N/A</definedName>
    <definedName name="TOTALK">#REF!</definedName>
    <definedName name="TOTALK_1" localSheetId="8">#REF!</definedName>
    <definedName name="TOTALK_1">#REF!</definedName>
    <definedName name="TOTALK_14">#N/A</definedName>
    <definedName name="TOTALK_7">#N/A</definedName>
    <definedName name="TOTALK_7_1" localSheetId="8">#REF!</definedName>
    <definedName name="TOTALK_7_1">#REF!</definedName>
    <definedName name="TOTALK_7_14">#N/A</definedName>
    <definedName name="TOTALL">#REF!</definedName>
    <definedName name="TOTALL_1" localSheetId="8">#REF!</definedName>
    <definedName name="TOTALL_1">#REF!</definedName>
    <definedName name="TOTALL_14">#N/A</definedName>
    <definedName name="TOTALL_7">#N/A</definedName>
    <definedName name="TOTALL_7_1" localSheetId="8">#REF!</definedName>
    <definedName name="TOTALL_7_1">#REF!</definedName>
    <definedName name="TOTALL_7_14">#N/A</definedName>
    <definedName name="TOTALMATERIAL">#REF!</definedName>
    <definedName name="TOTALMATERIAL_1">#REF!</definedName>
    <definedName name="TOTALO">#REF!</definedName>
    <definedName name="TOTALO_1" localSheetId="8">#REF!</definedName>
    <definedName name="TOTALO_1">#REF!</definedName>
    <definedName name="TOTALO_14">#N/A</definedName>
    <definedName name="TOTALO_7">#N/A</definedName>
    <definedName name="TOTALO_7_1" localSheetId="8">#REF!</definedName>
    <definedName name="TOTALO_7_1">#REF!</definedName>
    <definedName name="TOTALO_7_14">#N/A</definedName>
    <definedName name="totalob">#REF!</definedName>
    <definedName name="TOTALP">#REF!</definedName>
    <definedName name="TOTALP_1" localSheetId="8">#REF!</definedName>
    <definedName name="TOTALP_1">#REF!</definedName>
    <definedName name="TOTALP_14">#N/A</definedName>
    <definedName name="TOTALP_7">#N/A</definedName>
    <definedName name="TOTALP_7_1" localSheetId="8">#REF!</definedName>
    <definedName name="TOTALP_7_1">#REF!</definedName>
    <definedName name="TOTALP_7_14">#N/A</definedName>
    <definedName name="TOTALQ">#REF!</definedName>
    <definedName name="TOTALQ_1" localSheetId="8">#REF!</definedName>
    <definedName name="TOTALQ_1">#REF!</definedName>
    <definedName name="TOTALQ_14">#N/A</definedName>
    <definedName name="TOTALQ_7">#N/A</definedName>
    <definedName name="TOTALQ_7_1" localSheetId="8">#REF!</definedName>
    <definedName name="TOTALQ_7_1">#REF!</definedName>
    <definedName name="TOTALQ_7_14">#N/A</definedName>
    <definedName name="TOTALRP">#REF!</definedName>
    <definedName name="TOTALSAIBRO" localSheetId="8">#REF!</definedName>
    <definedName name="TOTALSAIBRO" localSheetId="2">#REF!</definedName>
    <definedName name="TOTALSAIBRO" localSheetId="1">#REF!</definedName>
    <definedName name="TOTALSAIBRO">#REF!</definedName>
    <definedName name="TOTALSERVIÇO">#REF!</definedName>
    <definedName name="TOTALSERVIÇO_1">#REF!</definedName>
    <definedName name="TOTALTB">#REF!</definedName>
    <definedName name="totcro">#REF!</definedName>
    <definedName name="TOTFASE">#REF!</definedName>
    <definedName name="TOTFASE_1">#REF!</definedName>
    <definedName name="TOTFASE_5">#REF!</definedName>
    <definedName name="TOTFASE_6">#REF!</definedName>
    <definedName name="totg">#REF!</definedName>
    <definedName name="TOTGC">#REF!</definedName>
    <definedName name="totmsa" localSheetId="8">#REF!</definedName>
    <definedName name="totmsa">#REF!</definedName>
    <definedName name="totmsa_1" localSheetId="8">#REF!</definedName>
    <definedName name="totmsa_1">#REF!</definedName>
    <definedName name="totmsa_10">#REF!</definedName>
    <definedName name="totmsa_12">#REF!</definedName>
    <definedName name="totmsa_2" localSheetId="8">#REF!</definedName>
    <definedName name="totmsa_2">#REF!</definedName>
    <definedName name="totmsa_3" localSheetId="8">#REF!</definedName>
    <definedName name="totmsa_3">#REF!</definedName>
    <definedName name="totmsa_4" localSheetId="8">#REF!</definedName>
    <definedName name="totmsa_4">#REF!</definedName>
    <definedName name="totmsa_5">#REF!</definedName>
    <definedName name="totmsa_6">#REF!</definedName>
    <definedName name="totmsa_7">#REF!</definedName>
    <definedName name="totmsa_9">#REF!</definedName>
    <definedName name="totmsa2" localSheetId="8">#REF!</definedName>
    <definedName name="totmsa2">#REF!</definedName>
    <definedName name="totmsa2_1" localSheetId="8">#REF!</definedName>
    <definedName name="totmsa2_1">#REF!</definedName>
    <definedName name="totmsa2_10">#REF!</definedName>
    <definedName name="totmsa2_12">#REF!</definedName>
    <definedName name="totmsa2_2" localSheetId="8">#REF!</definedName>
    <definedName name="totmsa2_2">#REF!</definedName>
    <definedName name="totmsa2_3" localSheetId="8">#REF!</definedName>
    <definedName name="totmsa2_3">#REF!</definedName>
    <definedName name="totmsa2_4" localSheetId="8">#REF!</definedName>
    <definedName name="totmsa2_4">#REF!</definedName>
    <definedName name="totmsa2_5">#REF!</definedName>
    <definedName name="totmsa2_6">#REF!</definedName>
    <definedName name="totmsa2_7">#REF!</definedName>
    <definedName name="totmsa2_9">#REF!</definedName>
    <definedName name="Toto">{#N/A,#N/A,FALSE,"SYSOC";#N/A,#N/A,FALSE,"RESU-GESTION";#N/A,#N/A,FALSE,"EVOL-MNA";#N/A,#N/A,FALSE,"VTAS-ANALI";#N/A,#N/A,FALSE,"ANALI-GSFIJOS";#N/A,#N/A,FALSE,"DETA-RUBROS";#N/A,#N/A,FALSE,"ANALI-CNF";#N/A,#N/A,FALSE,"BILAN";#N/A,#N/A,FALSE,"TAB_FIN";#N/A,#N/A,FALSE,"IND_ECO"}</definedName>
    <definedName name="TOTPAA">#N/A</definedName>
    <definedName name="TOTPAA_1">#N/A</definedName>
    <definedName name="TOTPAA_10">#N/A</definedName>
    <definedName name="TOTPAA_11">#N/A</definedName>
    <definedName name="TOTPAA_12">#N/A</definedName>
    <definedName name="TOTPAA_13">#N/A</definedName>
    <definedName name="TOTPAA_2">#N/A</definedName>
    <definedName name="TOTPAA_3">#N/A</definedName>
    <definedName name="TOTPAA_4">#N/A</definedName>
    <definedName name="TOTPAA_5">#N/A</definedName>
    <definedName name="TOTPAA_6">#N/A</definedName>
    <definedName name="TOTPAA_7">#N/A</definedName>
    <definedName name="TOTPAA_8">#N/A</definedName>
    <definedName name="TOTPAA_9">#N/A</definedName>
    <definedName name="TOTSERV" localSheetId="2">#REF!</definedName>
    <definedName name="TOTSERV" localSheetId="1">#REF!</definedName>
    <definedName name="TOTSERV">#REF!</definedName>
    <definedName name="totsma" localSheetId="8">#REF!</definedName>
    <definedName name="totsma">#REF!</definedName>
    <definedName name="totsma_1" localSheetId="8">#REF!</definedName>
    <definedName name="totsma_1">#REF!</definedName>
    <definedName name="totsma_10">#REF!</definedName>
    <definedName name="totsma_12">#REF!</definedName>
    <definedName name="totsma_2" localSheetId="8">#REF!</definedName>
    <definedName name="totsma_2">#REF!</definedName>
    <definedName name="totsma_3" localSheetId="8">#REF!</definedName>
    <definedName name="totsma_3">#REF!</definedName>
    <definedName name="totsma_4" localSheetId="8">#REF!</definedName>
    <definedName name="totsma_4">#REF!</definedName>
    <definedName name="totsma_5">#REF!</definedName>
    <definedName name="totsma_6">#REF!</definedName>
    <definedName name="totsma_7">#REF!</definedName>
    <definedName name="totsma_9">#REF!</definedName>
    <definedName name="TP" hidden="1">#REF!</definedName>
    <definedName name="tp6\12">#REF!</definedName>
    <definedName name="TPA" localSheetId="8">#REF!</definedName>
    <definedName name="TPA">#REF!</definedName>
    <definedName name="TPC" localSheetId="8">#REF!</definedName>
    <definedName name="TPC">#REF!</definedName>
    <definedName name="TPC_10">#N/A</definedName>
    <definedName name="TPC_11">#N/A</definedName>
    <definedName name="TPC_12">#N/A</definedName>
    <definedName name="TPC_13">#N/A</definedName>
    <definedName name="TPC_14">#N/A</definedName>
    <definedName name="TPC_15">#N/A</definedName>
    <definedName name="TPC_16">#N/A</definedName>
    <definedName name="TPC_17">#N/A</definedName>
    <definedName name="TPC_18">#N/A</definedName>
    <definedName name="TPC_5">#N/A</definedName>
    <definedName name="TPC_6">#N/A</definedName>
    <definedName name="TPC_7">#N/A</definedName>
    <definedName name="TPC_8">#N/A</definedName>
    <definedName name="TPC_9">#N/A</definedName>
    <definedName name="tpl1\2">#REF!</definedName>
    <definedName name="TPM" localSheetId="8">#REF!</definedName>
    <definedName name="TPM" localSheetId="2">#REF!</definedName>
    <definedName name="TPM" localSheetId="1">#REF!</definedName>
    <definedName name="TPM">#REF!</definedName>
    <definedName name="TPM_2">#N/A</definedName>
    <definedName name="TPM_25" localSheetId="8">#REF!</definedName>
    <definedName name="TPM_25">#REF!</definedName>
    <definedName name="TPM_4" localSheetId="2">#REF!</definedName>
    <definedName name="TPM_4" localSheetId="1">#REF!</definedName>
    <definedName name="TPM_4">#REF!</definedName>
    <definedName name="tpmfs">#REF!</definedName>
    <definedName name="TPMM" localSheetId="2">#REF!</definedName>
    <definedName name="TPMM" localSheetId="1">#REF!</definedName>
    <definedName name="TPMM">#REF!</definedName>
    <definedName name="TR" localSheetId="2">#REF!</definedName>
    <definedName name="TR" localSheetId="1">#REF!</definedName>
    <definedName name="TR">#REF!</definedName>
    <definedName name="TR\" hidden="1">{#N/A,#N/A,FALSE,"Aging Summary";#N/A,#N/A,FALSE,"Ratio Analysis";#N/A,#N/A,FALSE,"Test 120 Day Accts";#N/A,#N/A,FALSE,"Tickmarks"}</definedName>
    <definedName name="TR_13">#REF!</definedName>
    <definedName name="TR_39">#REF!</definedName>
    <definedName name="TR_6">#REF!</definedName>
    <definedName name="TR5C" localSheetId="8">#REF!</definedName>
    <definedName name="TR5C">#REF!</definedName>
    <definedName name="TRAB">#REF!</definedName>
    <definedName name="TRABALHO" localSheetId="8">#REF!</definedName>
    <definedName name="TRABALHO" localSheetId="2">#REF!</definedName>
    <definedName name="TRABALHO" localSheetId="1">#REF!</definedName>
    <definedName name="TRABALHO">#REF!</definedName>
    <definedName name="TRABALHO_12">#REF!</definedName>
    <definedName name="TrabAnual" localSheetId="8">#REF!</definedName>
    <definedName name="TrabAnual" localSheetId="2">#REF!</definedName>
    <definedName name="TrabAnual" localSheetId="1">#REF!</definedName>
    <definedName name="TrabAnual">#REF!</definedName>
    <definedName name="TRAF" localSheetId="8">#REF!</definedName>
    <definedName name="TRAF">#REF!</definedName>
    <definedName name="TRAF_25" localSheetId="8">#REF!</definedName>
    <definedName name="TRAF_25">#REF!</definedName>
    <definedName name="TRANS">#REF!</definedName>
    <definedName name="TRANS5M3RECFREC">#REF!</definedName>
    <definedName name="TRANS5M3RECQMAN">#REF!</definedName>
    <definedName name="TRANS5M3RECQREC">#REF!</definedName>
    <definedName name="TRANSBRITARPDMAN">#REF!</definedName>
    <definedName name="TRANSBRITARPDMEC">#REF!</definedName>
    <definedName name="TRANSCBUQRDPMEC">#REF!</definedName>
    <definedName name="TRANSCBUQRPDMAN">#REF!</definedName>
    <definedName name="TRANSCBUQRPDMEC">#REF!</definedName>
    <definedName name="TRANSCD262">#REF!</definedName>
    <definedName name="TRANSCIM">#REF!</definedName>
    <definedName name="TRANSCORRMBUFMAN">#REF!</definedName>
    <definedName name="TRANSCORRMBUQMAN">#REF!</definedName>
    <definedName name="TRANSMICRO" localSheetId="8">#REF!</definedName>
    <definedName name="TRANSMICRO">#REF!</definedName>
    <definedName name="TRANSOLORPDMAN">#REF!</definedName>
    <definedName name="TRANSOLORPDMEC">#REF!</definedName>
    <definedName name="transp">#REF!</definedName>
    <definedName name="TRANSP_LOC_CARROC_PAV" localSheetId="8">#REF!</definedName>
    <definedName name="TRANSP_LOC_CARROC_PAV">#REF!</definedName>
    <definedName name="TRANSP_LOC_CARROC_PAV_10">#REF!</definedName>
    <definedName name="TRANSP_LOC_CARROC_PAV_12">#REF!</definedName>
    <definedName name="TRANSP_LOC_CARROC_PAV_9">#REF!</definedName>
    <definedName name="TRANSP_LOC_EQUIP" localSheetId="8">#REF!</definedName>
    <definedName name="TRANSP_LOC_EQUIP">#REF!</definedName>
    <definedName name="TRANSP_LOC_EQUIP_10">#REF!</definedName>
    <definedName name="TRANSP_LOC_EQUIP_12">#REF!</definedName>
    <definedName name="TRANSP_LOC_EQUIP_9">#REF!</definedName>
    <definedName name="TRANSP_LOC_PAV" localSheetId="8">#REF!</definedName>
    <definedName name="TRANSP_LOC_PAV">#REF!</definedName>
    <definedName name="TRANSP_LOC_PAV_10">#REF!</definedName>
    <definedName name="TRANSP_LOC_PAV_12">#REF!</definedName>
    <definedName name="TRANSP_LOC_PAV_9">#REF!</definedName>
    <definedName name="TRANSP5MCORFRES">#REF!</definedName>
    <definedName name="TRANSP5MICROMAN">#REF!</definedName>
    <definedName name="TRANSP5MICROREC">#REF!</definedName>
    <definedName name="TRANSP5MREC">#REF!</definedName>
    <definedName name="TRANSPBASC5MMAN">#REF!</definedName>
    <definedName name="TRANSPBASC5MREC">#REF!</definedName>
    <definedName name="TRANSPBASCCONCIMMAN">#REF!</definedName>
    <definedName name="TRANSPBETF">#REF!</definedName>
    <definedName name="TRANSPBETQ">#REF!</definedName>
    <definedName name="TRANSPC4TGC">#REF!</definedName>
    <definedName name="TranspCAPMB">#REF!</definedName>
    <definedName name="TRANSPCAR4TCONCCIMMAN">#REF!</definedName>
    <definedName name="TRANSPCAR4TMAN">#REF!</definedName>
    <definedName name="TRANSPCARFORMAMAN">#REF!</definedName>
    <definedName name="TRANSPCARREC">#REF!</definedName>
    <definedName name="TranspCCB10">#REF!</definedName>
    <definedName name="TranspComparativo">#REF!</definedName>
    <definedName name="TRANSPGC">#REF!</definedName>
    <definedName name="TranspLCB10">#REF!</definedName>
    <definedName name="TranspLMR">#REF!</definedName>
    <definedName name="TranspMatBetum">#REF!</definedName>
    <definedName name="TRANSPMBUFCORREC">#REF!</definedName>
    <definedName name="TRANSPMBUFTBMAN">#REF!</definedName>
    <definedName name="TRANSPMBUFTBREC">#REF!</definedName>
    <definedName name="TRANSPMBUQCORREC">#REF!</definedName>
    <definedName name="transporte" localSheetId="8">#REF!</definedName>
    <definedName name="transporte" localSheetId="2">#REF!</definedName>
    <definedName name="transporte" localSheetId="1">#REF!</definedName>
    <definedName name="transporte">#REF!</definedName>
    <definedName name="transporte_1" localSheetId="8">#REF!</definedName>
    <definedName name="transporte_1">#REF!</definedName>
    <definedName name="TRANSPORTE10">#REF!</definedName>
    <definedName name="TRANSPORTE4T">#REF!</definedName>
    <definedName name="TRANSPORTE5M">#REF!</definedName>
    <definedName name="transportecorreção">#REF!</definedName>
    <definedName name="Transporteenrocamento">#REF!</definedName>
    <definedName name="TRANSPORTEESPECIAL">#REF!</definedName>
    <definedName name="TRANSPORTELOCAL">#REF!</definedName>
    <definedName name="TRANSPORTEMATBET">#REF!</definedName>
    <definedName name="TRANSPORTERECOMPOSIÇÃO">#REF!</definedName>
    <definedName name="Transportes">#REF!</definedName>
    <definedName name="Transportes_10">#N/A</definedName>
    <definedName name="Transportes_12">#N/A</definedName>
    <definedName name="Transportes_3">#N/A</definedName>
    <definedName name="Transportes_9">#N/A</definedName>
    <definedName name="transportetapaburaco">#REF!</definedName>
    <definedName name="TRANSPORTETAPAEMERGENCIAL">#REF!</definedName>
    <definedName name="TranspRC1CE">#REF!</definedName>
    <definedName name="TRANSPREMCOR">#REF!</definedName>
    <definedName name="TRANSPREMENDOMAN">#REF!</definedName>
    <definedName name="TRANSPREMENDOREC">#REF!</definedName>
    <definedName name="TRANSPREMFMAN">#REF!</definedName>
    <definedName name="TRANSPREMFREC">#REF!</definedName>
    <definedName name="TRANSPREMPROFQ">#REF!</definedName>
    <definedName name="TRANSPREMQMAN">#REF!</definedName>
    <definedName name="TRANSPREMQREC">#REF!</definedName>
    <definedName name="TRANSPREMREMP">#REF!</definedName>
    <definedName name="TRANSPREMTBMAN">#REF!</definedName>
    <definedName name="TRANSPREMTBMBUFMAN">#REF!</definedName>
    <definedName name="TRANSPREMTBREC">#REF!</definedName>
    <definedName name="TranspRR1CCD">#REF!</definedName>
    <definedName name="TranspRR1CTB">#REF!</definedName>
    <definedName name="TranspTB">#REF!</definedName>
    <definedName name="TRANSRECMECAT">#REF!</definedName>
    <definedName name="TRANSRECREV">#REF!</definedName>
    <definedName name="TRANSREM">#REF!</definedName>
    <definedName name="TRANSRPDMEC">#REF!</definedName>
    <definedName name="TRANSSOLORPDMEC">#REF!</definedName>
    <definedName name="TRANSTB">#REF!</definedName>
    <definedName name="TRANSTB262">#REF!</definedName>
    <definedName name="TRANSTSS" localSheetId="8">#REF!</definedName>
    <definedName name="TRANSTSS">#REF!</definedName>
    <definedName name="tratamento">#REF!</definedName>
    <definedName name="TRCAP20" localSheetId="2">#REF!</definedName>
    <definedName name="TRCAP20" localSheetId="1">#REF!</definedName>
    <definedName name="TRCAP20">#REF!</definedName>
    <definedName name="TRCM30" localSheetId="2">#REF!</definedName>
    <definedName name="TRCM30" localSheetId="1">#REF!</definedName>
    <definedName name="TRCM30">#REF!</definedName>
    <definedName name="tre" localSheetId="2">#REF!</definedName>
    <definedName name="tre" localSheetId="1">#REF!</definedName>
    <definedName name="tre">#REF!</definedName>
    <definedName name="Trec" localSheetId="8">#REF!</definedName>
    <definedName name="Trec" localSheetId="2">#REF!</definedName>
    <definedName name="Trec" localSheetId="1">#REF!</definedName>
    <definedName name="Trec">#REF!</definedName>
    <definedName name="TREC_1" localSheetId="8">#REF!</definedName>
    <definedName name="TREC_1">#REF!</definedName>
    <definedName name="TREC1" localSheetId="8">#REF!</definedName>
    <definedName name="TREC1">#REF!</definedName>
    <definedName name="TRECHO" localSheetId="8">#REF!</definedName>
    <definedName name="Trecho" localSheetId="2">#REF!</definedName>
    <definedName name="Trecho" localSheetId="1">#REF!</definedName>
    <definedName name="Trecho">#REF!</definedName>
    <definedName name="TRECHO_1">#REF!</definedName>
    <definedName name="TRECHO_10">#REF!</definedName>
    <definedName name="TRECHO_11">#REF!</definedName>
    <definedName name="TRECHO_12">#REF!</definedName>
    <definedName name="trecho_4">#REF!</definedName>
    <definedName name="TRECHO_9">#REF!</definedName>
    <definedName name="TRECHO1">#REF!</definedName>
    <definedName name="TRECREVPRIMARIO">#REF!</definedName>
    <definedName name="Trev" localSheetId="8">#REF!</definedName>
    <definedName name="Trev" localSheetId="2">#REF!</definedName>
    <definedName name="Trev" localSheetId="1">#REF!</definedName>
    <definedName name="Trev">#REF!</definedName>
    <definedName name="Trevo" localSheetId="8">#REF!</definedName>
    <definedName name="Trevo">#REF!</definedName>
    <definedName name="TRFORMA">#REF!</definedName>
    <definedName name="TRL1C" localSheetId="2">#REF!</definedName>
    <definedName name="TRL1C" localSheetId="1">#REF!</definedName>
    <definedName name="TRL1C">#REF!</definedName>
    <definedName name="TRL1CCG">#REF!</definedName>
    <definedName name="TRL1CF">#REF!</definedName>
    <definedName name="TRL1CFLEX">#REF!</definedName>
    <definedName name="TRM" localSheetId="8">#REF!</definedName>
    <definedName name="TRM">#REF!</definedName>
    <definedName name="TRM1C" localSheetId="2">#REF!</definedName>
    <definedName name="TRM1C" localSheetId="1">#REF!</definedName>
    <definedName name="TRM1C">#REF!</definedName>
    <definedName name="TRM1CCG">#REF!</definedName>
    <definedName name="TRM1CRP">#REF!</definedName>
    <definedName name="TRMRP" localSheetId="8">#REF!</definedName>
    <definedName name="TRMRP">#REF!</definedName>
    <definedName name="TRMTB" localSheetId="8">#REF!</definedName>
    <definedName name="TRMTB">#REF!</definedName>
    <definedName name="TRP" localSheetId="8">#REF!</definedName>
    <definedName name="TRP">#REF!</definedName>
    <definedName name="TRR1C" localSheetId="2">#REF!</definedName>
    <definedName name="TRR1C" localSheetId="1">#REF!</definedName>
    <definedName name="TRR1C">#REF!</definedName>
    <definedName name="TRR1CCG">#REF!</definedName>
    <definedName name="TRR1CF" localSheetId="8">#REF!</definedName>
    <definedName name="TRR1CF">#REF!</definedName>
    <definedName name="TRR1CP">#REF!</definedName>
    <definedName name="TRR1CPCG">#REF!</definedName>
    <definedName name="TRR1CTB">#REF!</definedName>
    <definedName name="TRR2C" localSheetId="2">#REF!</definedName>
    <definedName name="TRR2C" localSheetId="1">#REF!</definedName>
    <definedName name="TRR2C">#REF!</definedName>
    <definedName name="TRR2CCG">#REF!</definedName>
    <definedName name="TRR2CF">#REF!</definedName>
    <definedName name="TRR2CFLEX">#REF!</definedName>
    <definedName name="TRRACPOLCG">#REF!</definedName>
    <definedName name="trre6">#REF!</definedName>
    <definedName name="TRRM1C" localSheetId="2">#REF!</definedName>
    <definedName name="TRRM1C" localSheetId="1">#REF!</definedName>
    <definedName name="TRRM1C">#REF!</definedName>
    <definedName name="TRRPL" localSheetId="8">#REF!</definedName>
    <definedName name="TRRPL">#REF!</definedName>
    <definedName name="TRRPL_10">#N/A</definedName>
    <definedName name="TRRPL_11">#N/A</definedName>
    <definedName name="TRRPL_12">#N/A</definedName>
    <definedName name="TRRPL_13">#N/A</definedName>
    <definedName name="TRRPL_14">#N/A</definedName>
    <definedName name="TRRPL_15">#N/A</definedName>
    <definedName name="TRRPL_16">#N/A</definedName>
    <definedName name="TRRPL_17">#N/A</definedName>
    <definedName name="TRRPL_18">#N/A</definedName>
    <definedName name="TRRPL_5">#N/A</definedName>
    <definedName name="TRRPL_6">#N/A</definedName>
    <definedName name="TRRPL_7">#N/A</definedName>
    <definedName name="TRRPL_8">#N/A</definedName>
    <definedName name="TRRPL_9">#N/A</definedName>
    <definedName name="TRRR1C" localSheetId="2">#REF!</definedName>
    <definedName name="TRRR1C" localSheetId="1">#REF!</definedName>
    <definedName name="TRRR1C">#REF!</definedName>
    <definedName name="TRRRP" localSheetId="8">#REF!</definedName>
    <definedName name="TRRRP">#REF!</definedName>
    <definedName name="TRRTB" localSheetId="8">#REF!</definedName>
    <definedName name="TRRTB">#REF!</definedName>
    <definedName name="TRRTSD" localSheetId="8">#REF!</definedName>
    <definedName name="TRRTSD">#REF!</definedName>
    <definedName name="TRT" localSheetId="8">#REF!</definedName>
    <definedName name="TRT">#REF!</definedName>
    <definedName name="TRT_10">#REF!</definedName>
    <definedName name="TRT_12">#REF!</definedName>
    <definedName name="TRT_3">#REF!</definedName>
    <definedName name="TRT_9">#REF!</definedName>
    <definedName name="TS" localSheetId="2">#REF!</definedName>
    <definedName name="TS" localSheetId="1">#REF!</definedName>
    <definedName name="TS">#REF!</definedName>
    <definedName name="TS2C">"'file:///D:/Meus documentos/ANASTÁCIO/SERCEL/BR262990800.xls'#$TLMB.$#REF!$#REF!"</definedName>
    <definedName name="tsc">#REF!</definedName>
    <definedName name="TSCAP20" localSheetId="8">#REF!</definedName>
    <definedName name="TSCAP20">#REF!</definedName>
    <definedName name="TSCM30" localSheetId="8">#REF!</definedName>
    <definedName name="TSCM30">#REF!</definedName>
    <definedName name="TSD" localSheetId="8">#REF!</definedName>
    <definedName name="TSD" localSheetId="2">#REF!</definedName>
    <definedName name="TSD" localSheetId="1">#REF!</definedName>
    <definedName name="TSD">#REF!</definedName>
    <definedName name="TSD_Adir" localSheetId="8">OFFSET(#REF!,0,COLUMN(#REF!)-1,COUNTA(#REF!),1)</definedName>
    <definedName name="TSD_Adir">OFFSET(#REF!,0,COLUMN(#REF!)-1,COUNTA(#REF!),1)</definedName>
    <definedName name="TSD_Aesq" localSheetId="8">OFFSET(#REF!,0,MATCH(#REF!,#REF!,0)-1,COUNTA(#REF!),1)</definedName>
    <definedName name="TSD_Aesq">OFFSET(#REF!,0,MATCH(#REF!,#REF!,0)-1,COUNTA(#REF!),1)</definedName>
    <definedName name="TSD_pista" localSheetId="8">OFFSET(#REF!,0,MATCH(#REF!,#REF!,0)-1,COUNTA(#REF!),1)</definedName>
    <definedName name="TSD_pista">OFFSET(#REF!,0,MATCH(#REF!,#REF!,0)-1,COUNTA(#REF!),1)</definedName>
    <definedName name="TSDB" localSheetId="2">#REF!</definedName>
    <definedName name="TSDB" localSheetId="1">#REF!</definedName>
    <definedName name="TSDB">#REF!</definedName>
    <definedName name="TSDMA">#REF!</definedName>
    <definedName name="TSDP">#REF!</definedName>
    <definedName name="TSDTA">#REF!</definedName>
    <definedName name="TSEMUL" localSheetId="8">#REF!</definedName>
    <definedName name="TSEMUL">#REF!</definedName>
    <definedName name="TSRL1C" localSheetId="8">#REF!</definedName>
    <definedName name="TSRL1C">#REF!</definedName>
    <definedName name="TSRM1C" localSheetId="8">#REF!</definedName>
    <definedName name="TSRM1C">#REF!</definedName>
    <definedName name="TSRR1C" localSheetId="8">#REF!</definedName>
    <definedName name="TSRR1C">#REF!</definedName>
    <definedName name="TSRR1CF" localSheetId="8">#REF!</definedName>
    <definedName name="TSRR1CF">#REF!</definedName>
    <definedName name="TSRR2C" localSheetId="8">#REF!</definedName>
    <definedName name="TSRR2C">#REF!</definedName>
    <definedName name="TSRR2CF" localSheetId="8">#REF!</definedName>
    <definedName name="TSRR2CF">#REF!</definedName>
    <definedName name="TSS" localSheetId="2">#REF!</definedName>
    <definedName name="TSS" localSheetId="1">#REF!</definedName>
    <definedName name="TSS">#REF!</definedName>
    <definedName name="TSSB" localSheetId="8">#REF!</definedName>
    <definedName name="TSSB" localSheetId="2">#REF!</definedName>
    <definedName name="TSSB" localSheetId="1">#REF!</definedName>
    <definedName name="TSSB">#REF!</definedName>
    <definedName name="tssd">#REF!</definedName>
    <definedName name="tssd_1" localSheetId="8">#REF!</definedName>
    <definedName name="tssd_1">#REF!</definedName>
    <definedName name="tssd_14">#N/A</definedName>
    <definedName name="TSSMA">#REF!</definedName>
    <definedName name="tssp" localSheetId="2">#REF!</definedName>
    <definedName name="tssp" localSheetId="1">#REF!</definedName>
    <definedName name="tssp">#REF!</definedName>
    <definedName name="tssp_2">#N/A</definedName>
    <definedName name="TSSTA">#REF!</definedName>
    <definedName name="tt" localSheetId="8">'Mapa+Binômio'!tt</definedName>
    <definedName name="TT">[8]MARSHALL!$H$14:$J$31</definedName>
    <definedName name="TT_1" localSheetId="8">#REF!</definedName>
    <definedName name="TT_1">#REF!</definedName>
    <definedName name="tt_25" localSheetId="8">'Mapa+Binômio'!tt_25</definedName>
    <definedName name="tt_25">#N/A</definedName>
    <definedName name="tt1_25" localSheetId="8">'Mapa+Binômio'!tt1_25</definedName>
    <definedName name="tt1_25">#N/A</definedName>
    <definedName name="ttc">#REF!</definedName>
    <definedName name="tte">#REF!</definedName>
    <definedName name="TTSS" localSheetId="8">#REF!</definedName>
    <definedName name="TTSS">#REF!</definedName>
    <definedName name="TTT" localSheetId="8">#REF!</definedName>
    <definedName name="TTT">#REF!</definedName>
    <definedName name="TTT_10">#REF!</definedName>
    <definedName name="TTT_12">#REF!</definedName>
    <definedName name="TTT_3">#REF!</definedName>
    <definedName name="TTT_9">#REF!</definedName>
    <definedName name="ttttt" localSheetId="8">#REF!</definedName>
    <definedName name="ttttt">#REF!</definedName>
    <definedName name="ttttttttttttttttttttttttttttttttt">#REF!</definedName>
    <definedName name="ttu">#REF!</definedName>
    <definedName name="TUBO">#REF!</definedName>
    <definedName name="TUBO60ACBC">#REF!</definedName>
    <definedName name="TuboD40">#REF!</definedName>
    <definedName name="tudo" localSheetId="2">#REF!</definedName>
    <definedName name="tudo" localSheetId="1">#REF!</definedName>
    <definedName name="tudo">#REF!</definedName>
    <definedName name="tus">#REF!</definedName>
    <definedName name="tuso">#REF!</definedName>
    <definedName name="tvbbb" localSheetId="2">#REF!</definedName>
    <definedName name="tvbbb" localSheetId="1">#REF!</definedName>
    <definedName name="tvbbb">#REF!</definedName>
    <definedName name="tx">#REF!</definedName>
    <definedName name="TxCresc">#REF!</definedName>
    <definedName name="TXREMATI" localSheetId="8">#REF!</definedName>
    <definedName name="TXREMATI">#REF!</definedName>
    <definedName name="ty" hidden="1">#REF!</definedName>
    <definedName name="tykforfuyo" hidden="1">{#N/A,#N/A,FALSE,"Flx_caixa";#N/A,#N/A,FALSE,"Invest";#N/A,#N/A,FALSE,"Resultado";#N/A,#N/A,FALSE,"Custos";#N/A,#N/A,FALSE,"Receita";#N/A,#N/A,FALSE,"Comentários"}</definedName>
    <definedName name="TYUIO" localSheetId="12" hidden="1">{#N/A,#N/A,TRUE,"Serviços"}</definedName>
    <definedName name="TYUIO" localSheetId="6" hidden="1">{#N/A,#N/A,TRUE,"Serviços"}</definedName>
    <definedName name="TYUIO" localSheetId="8" hidden="1">{#N/A,#N/A,TRUE,"Serviços"}</definedName>
    <definedName name="TYUIO" localSheetId="5" hidden="1">{#N/A,#N/A,TRUE,"Serviços"}</definedName>
    <definedName name="TYUIO" localSheetId="2">{#N/A,#N/A,TRUE,"Serviços"}</definedName>
    <definedName name="TYUIO" localSheetId="1">{#N/A,#N/A,TRUE,"Serviços"}</definedName>
    <definedName name="TYUIO">{#N/A,#N/A,TRUE,"Serviços"}</definedName>
    <definedName name="TYUIOO" localSheetId="12" hidden="1">{#N/A,#N/A,TRUE,"Serviços"}</definedName>
    <definedName name="TYUIOO" localSheetId="6" hidden="1">{#N/A,#N/A,TRUE,"Serviços"}</definedName>
    <definedName name="TYUIOO" localSheetId="8" hidden="1">{#N/A,#N/A,TRUE,"Serviços"}</definedName>
    <definedName name="TYUIOO" localSheetId="5" hidden="1">{#N/A,#N/A,TRUE,"Serviços"}</definedName>
    <definedName name="TYUIOO" localSheetId="2">{#N/A,#N/A,TRUE,"Serviços"}</definedName>
    <definedName name="TYUIOO" localSheetId="1">{#N/A,#N/A,TRUE,"Serviços"}</definedName>
    <definedName name="TYUIOO">{#N/A,#N/A,TRUE,"Serviços"}</definedName>
    <definedName name="TYUJ" hidden="1">#REF!</definedName>
    <definedName name="tyvbtyb">#REF!</definedName>
    <definedName name="U" localSheetId="2">#REF!</definedName>
    <definedName name="U" localSheetId="1">#REF!</definedName>
    <definedName name="U">Plan1</definedName>
    <definedName name="UA">NA()</definedName>
    <definedName name="uer">#REF!</definedName>
    <definedName name="UF" localSheetId="8">#REF!</definedName>
    <definedName name="UF">#REF!</definedName>
    <definedName name="ugh">#REF!</definedName>
    <definedName name="UI" hidden="1">{#N/A,#N/A,FALSE,"GERAL";#N/A,#N/A,FALSE,"012-96";#N/A,#N/A,FALSE,"018-96";#N/A,#N/A,FALSE,"027-96";#N/A,#N/A,FALSE,"059-96";#N/A,#N/A,FALSE,"076-96";#N/A,#N/A,FALSE,"019-97";#N/A,#N/A,FALSE,"021-97";#N/A,#N/A,FALSE,"022-97";#N/A,#N/A,FALSE,"028-97"}</definedName>
    <definedName name="UIO" localSheetId="8">#REF!</definedName>
    <definedName name="UIO">#REF!</definedName>
    <definedName name="UIO_10">#REF!</definedName>
    <definedName name="UIO_12">#REF!</definedName>
    <definedName name="UIO_3">#REF!</definedName>
    <definedName name="UIO_9">#REF!</definedName>
    <definedName name="UK" hidden="1">{"PARTE1",#N/A,FALSE,"Plan1"}</definedName>
    <definedName name="UL" localSheetId="2">#REF!</definedName>
    <definedName name="UL" localSheetId="1">#REF!</definedName>
    <definedName name="UL">#REF!</definedName>
    <definedName name="UL_1" localSheetId="8">#REF!</definedName>
    <definedName name="UL_1">#REF!</definedName>
    <definedName name="ulu" hidden="1">{#N/A,#N/A,TRUE,"Serviços"}</definedName>
    <definedName name="UM" localSheetId="2">#REF!</definedName>
    <definedName name="UM" localSheetId="1">#REF!</definedName>
    <definedName name="um">[9]!um</definedName>
    <definedName name="un">#N/A</definedName>
    <definedName name="Und">NA()</definedName>
    <definedName name="Und_26">NA()</definedName>
    <definedName name="Und_27">NA()</definedName>
    <definedName name="unid.2" localSheetId="8">#REF!</definedName>
    <definedName name="unid.2" localSheetId="2">#REF!</definedName>
    <definedName name="unid.2" localSheetId="1">#REF!</definedName>
    <definedName name="unid.2">#REF!</definedName>
    <definedName name="UNID_serviço" localSheetId="8">OFFSET(#REF!,0,0,COUNTA(#REF!),1)</definedName>
    <definedName name="UNID_serviço">OFFSET(#REF!,0,0,COUNTA(#REF!),1)</definedName>
    <definedName name="unidade" localSheetId="8">#REF!</definedName>
    <definedName name="unidade">#REF!</definedName>
    <definedName name="Unidade1" localSheetId="8">#REF!</definedName>
    <definedName name="Unidade1" localSheetId="2">#REF!</definedName>
    <definedName name="Unidade1" localSheetId="1">#REF!</definedName>
    <definedName name="Unidade1">#REF!</definedName>
    <definedName name="UnidAux">#N/A</definedName>
    <definedName name="Unifilar">#REF!</definedName>
    <definedName name="UNIT" localSheetId="8">#REF!</definedName>
    <definedName name="UNIT" localSheetId="2">#REF!</definedName>
    <definedName name="UNIT" localSheetId="1">#REF!</definedName>
    <definedName name="UNIT">#REF!</definedName>
    <definedName name="UNIT_1" localSheetId="8">#REF!</definedName>
    <definedName name="UNIT_1">#REF!</definedName>
    <definedName name="UnitAnexo" localSheetId="2">#REF!</definedName>
    <definedName name="UnitAnexo" localSheetId="1">#REF!</definedName>
    <definedName name="UnitAnexo">#REF!</definedName>
    <definedName name="UNITÁRIO" localSheetId="2">#REF!</definedName>
    <definedName name="UNITÁRIO" localSheetId="1">#REF!</definedName>
    <definedName name="UNITÁRIO">#REF!</definedName>
    <definedName name="UnitNome" localSheetId="2">#REF!</definedName>
    <definedName name="UnitNome" localSheetId="1">#REF!</definedName>
    <definedName name="UnitNome">#REF!</definedName>
    <definedName name="uno" localSheetId="8">#REF!</definedName>
    <definedName name="uno">#REF!</definedName>
    <definedName name="uohuli" hidden="1">{#N/A,#N/A,TRUE,"Serviços"}</definedName>
    <definedName name="UOOOOUOUOUOU9O">#REF!</definedName>
    <definedName name="Upvc_2001" localSheetId="8">#REF!</definedName>
    <definedName name="Upvc_2001">#REF!</definedName>
    <definedName name="UPVC_99" localSheetId="8">#REF!</definedName>
    <definedName name="UPVC_99">#REF!</definedName>
    <definedName name="URV_MAR94" localSheetId="8">#REF!</definedName>
    <definedName name="URV_MAR94">#REF!</definedName>
    <definedName name="USA">#REF!</definedName>
    <definedName name="USINA" localSheetId="8">#REF!</definedName>
    <definedName name="USINA">#REF!</definedName>
    <definedName name="UT">#REF!</definedName>
    <definedName name="Utlidades2" localSheetId="8">#REF!</definedName>
    <definedName name="Utlidades2">#REF!</definedName>
    <definedName name="UTM">#REF!</definedName>
    <definedName name="uu" hidden="1">#REF!</definedName>
    <definedName name="uuu" localSheetId="8" hidden="1">{#N/A,#N/A,TRUE,"Serviços"}</definedName>
    <definedName name="uuu" hidden="1">{#N/A,#N/A,TRUE,"Serviços"}</definedName>
    <definedName name="uuuuuty" localSheetId="8">'Mapa+Binômio'!TRECHO</definedName>
    <definedName name="uuuuuty" localSheetId="2">[9]!uuuuuty</definedName>
    <definedName name="uuuuuty" localSheetId="1">[9]!uuuuuty</definedName>
    <definedName name="uuuuuty">[9]!uuuuuty</definedName>
    <definedName name="UYHU" localSheetId="2">P.O.!Plan1</definedName>
    <definedName name="UYHU" localSheetId="1">RESUMO!Plan1</definedName>
    <definedName name="UYHU">Plan1</definedName>
    <definedName name="uyt" hidden="1">#REF!</definedName>
    <definedName name="v" localSheetId="2">#REF!</definedName>
    <definedName name="v" localSheetId="1">#REF!</definedName>
    <definedName name="V">#N/A</definedName>
    <definedName name="V.R">#REF!</definedName>
    <definedName name="V_VENDA">#REF!</definedName>
    <definedName name="V2zero">#REF!</definedName>
    <definedName name="v60120_">#REF!</definedName>
    <definedName name="VAA">#REF!</definedName>
    <definedName name="VAA_1">#REF!</definedName>
    <definedName name="VACAP" localSheetId="2">#REF!</definedName>
    <definedName name="VACAP" localSheetId="1">#REF!</definedName>
    <definedName name="VACAP">#REF!</definedName>
    <definedName name="VACM" localSheetId="2">#REF!</definedName>
    <definedName name="VACM" localSheetId="1">#REF!</definedName>
    <definedName name="VACM">#REF!</definedName>
    <definedName name="vagabundo">#REF!</definedName>
    <definedName name="vair">#REF!</definedName>
    <definedName name="VAL" localSheetId="8">#REF!</definedName>
    <definedName name="VAL">#REF!</definedName>
    <definedName name="ValAcurl" localSheetId="8">#REF!</definedName>
    <definedName name="ValAcurl">#REF!</definedName>
    <definedName name="VALAS_17">NA()</definedName>
    <definedName name="VALAS_18">NA()</definedName>
    <definedName name="VALAS_19">NA()</definedName>
    <definedName name="VALAS_EMI_19">"$#REF!.$#REF!$#REF!:$#REF!$#REF!"</definedName>
    <definedName name="Valchvrl" localSheetId="8">#REF!</definedName>
    <definedName name="Valchvrl">#REF!</definedName>
    <definedName name="VALCORTE">#REF!</definedName>
    <definedName name="valeta">#REF!</definedName>
    <definedName name="VALOR">NA()</definedName>
    <definedName name="VALOR_1">NA()</definedName>
    <definedName name="VALOR_2">NA()</definedName>
    <definedName name="VALOR_ADITIVO">#REF!</definedName>
    <definedName name="VALOR_CONTRATO">#REF!</definedName>
    <definedName name="VALOR_NF">#REF!</definedName>
    <definedName name="VALORES_VALORES_Listar" localSheetId="8">#REF!</definedName>
    <definedName name="VALORES_VALORES_Listar">#REF!</definedName>
    <definedName name="value_def_array">{"total","SUM(total)","YNNNN",FALSE}</definedName>
    <definedName name="VAM" localSheetId="8">#REF!</definedName>
    <definedName name="VAM" localSheetId="2">#REF!</definedName>
    <definedName name="VAM" localSheetId="1">#REF!</definedName>
    <definedName name="VAM">#REF!</definedName>
    <definedName name="VAMM" localSheetId="8">#REF!</definedName>
    <definedName name="VAMM" localSheetId="2">#REF!</definedName>
    <definedName name="VAMM" localSheetId="1">#REF!</definedName>
    <definedName name="VAMM">#REF!</definedName>
    <definedName name="VARM" localSheetId="2">#REF!</definedName>
    <definedName name="VARM" localSheetId="1">#REF!</definedName>
    <definedName name="VARM">#REF!</definedName>
    <definedName name="VARR" localSheetId="2">#REF!</definedName>
    <definedName name="VARR" localSheetId="1">#REF!</definedName>
    <definedName name="VARR">#REF!</definedName>
    <definedName name="VAT">#REF!</definedName>
    <definedName name="VAT_1">#REF!</definedName>
    <definedName name="vazão">#REF!</definedName>
    <definedName name="Vazio1" localSheetId="8">#REF!</definedName>
    <definedName name="Vazio1" localSheetId="2">#REF!</definedName>
    <definedName name="Vazio1" localSheetId="1">#REF!</definedName>
    <definedName name="Vazio1">#REF!</definedName>
    <definedName name="VAZIO2" localSheetId="8">#REF!</definedName>
    <definedName name="VAZIO2">#REF!</definedName>
    <definedName name="Vazios" localSheetId="8">#REF!</definedName>
    <definedName name="Vazios">#REF!</definedName>
    <definedName name="Vazios_25" localSheetId="8">#REF!</definedName>
    <definedName name="Vazios_25">#REF!</definedName>
    <definedName name="Vazios_26">#REF!</definedName>
    <definedName name="Vazios_28">#REF!</definedName>
    <definedName name="Vazios_29" localSheetId="8">#REF!</definedName>
    <definedName name="Vazios_29">#REF!</definedName>
    <definedName name="Vazios_31" localSheetId="8">#REF!</definedName>
    <definedName name="Vazios_31">#REF!</definedName>
    <definedName name="VBF">#REF!</definedName>
    <definedName name="VBF_1">#REF!</definedName>
    <definedName name="VCANT" localSheetId="2">#REF!</definedName>
    <definedName name="VCANT" localSheetId="1">#REF!</definedName>
    <definedName name="VCANT">#REF!</definedName>
    <definedName name="VCRBRVRTBTY">#REF!</definedName>
    <definedName name="VCRT">#REF!</definedName>
    <definedName name="vcrtybtb">#REF!</definedName>
    <definedName name="VDFVRATVB">#REF!</definedName>
    <definedName name="ve">#REF!</definedName>
    <definedName name="ve_1">#REF!</definedName>
    <definedName name="VE1_1">#REF!</definedName>
    <definedName name="VEC">#REF!</definedName>
    <definedName name="VEDA_ROSCA">#REF!</definedName>
    <definedName name="VeicLeve">#REF!</definedName>
    <definedName name="VEICULO" localSheetId="2">#REF!</definedName>
    <definedName name="VEICULO" localSheetId="1">#REF!</definedName>
    <definedName name="VEICULO">#REF!</definedName>
    <definedName name="VEÍCULO">#REF!</definedName>
    <definedName name="vencedores">#REF!</definedName>
    <definedName name="VENDA">#REF!</definedName>
    <definedName name="VENDA_ADOTADA">#REF!</definedName>
    <definedName name="verde" localSheetId="8">#REF!</definedName>
    <definedName name="verde" localSheetId="2">#REF!</definedName>
    <definedName name="verde" localSheetId="1">#REF!</definedName>
    <definedName name="verde">#REF!</definedName>
    <definedName name="verde_2">#N/A</definedName>
    <definedName name="verde_25" localSheetId="8">#REF!</definedName>
    <definedName name="verde_25">#REF!</definedName>
    <definedName name="verde_4" localSheetId="2">#REF!</definedName>
    <definedName name="verde_4" localSheetId="1">#REF!</definedName>
    <definedName name="verde_4">#REF!</definedName>
    <definedName name="verdee" localSheetId="2">#REF!</definedName>
    <definedName name="verdee" localSheetId="1">#REF!</definedName>
    <definedName name="verdee">#REF!</definedName>
    <definedName name="verdepav" localSheetId="8">#REF!</definedName>
    <definedName name="verdepav" localSheetId="2">#REF!</definedName>
    <definedName name="verdepav" localSheetId="1">#REF!</definedName>
    <definedName name="verdepav">#REF!</definedName>
    <definedName name="verdepav_2">#N/A</definedName>
    <definedName name="verdepav_25" localSheetId="8">#REF!</definedName>
    <definedName name="verdepav_25">#REF!</definedName>
    <definedName name="verdepav_4" localSheetId="2">#REF!</definedName>
    <definedName name="verdepav_4" localSheetId="1">#REF!</definedName>
    <definedName name="verdepav_4">#REF!</definedName>
    <definedName name="verdepavv" localSheetId="2">#REF!</definedName>
    <definedName name="verdepavv" localSheetId="1">#REF!</definedName>
    <definedName name="verdepavv">#REF!</definedName>
    <definedName name="VERIFICA_SI">NA()</definedName>
    <definedName name="verificar" localSheetId="8">#REF!</definedName>
    <definedName name="verificar">#REF!</definedName>
    <definedName name="verificar2" localSheetId="8">#REF!</definedName>
    <definedName name="verificar2">#REF!</definedName>
    <definedName name="VERLUCRO"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VERNIZ_POLIURETANO">#REF!</definedName>
    <definedName name="VEST">#REF!</definedName>
    <definedName name="vfvr" localSheetId="8">'Mapa+Binômio'!verdepav</definedName>
    <definedName name="vfvr" localSheetId="2">[9]!vfvr</definedName>
    <definedName name="vfvr" localSheetId="1">[9]!vfvr</definedName>
    <definedName name="vfvr">[9]!vfvr</definedName>
    <definedName name="VFVV" hidden="1">{#N/A,#N/A,FALSE,"Aging Summary";#N/A,#N/A,FALSE,"Ratio Analysis";#N/A,#N/A,FALSE,"Test 120 Day Accts";#N/A,#N/A,FALSE,"Tickmarks"}</definedName>
    <definedName name="vgbewg">#REF!</definedName>
    <definedName name="vggwfw">#REF!</definedName>
    <definedName name="VGT" hidden="1">{#N/A,#N/A,FALSE,"Aging Summary";#N/A,#N/A,FALSE,"Ratio Analysis";#N/A,#N/A,FALSE,"Test 120 Day Accts";#N/A,#N/A,FALSE,"Tickmarks"}</definedName>
    <definedName name="VGTS" hidden="1">{#N/A,#N/A,FALSE,"Aging Summary";#N/A,#N/A,FALSE,"Ratio Analysis";#N/A,#N/A,FALSE,"Test 120 Day Accts";#N/A,#N/A,FALSE,"Tickmarks"}</definedName>
    <definedName name="VI" hidden="1">{#N/A,#N/A,FALSE,"GERAL";#N/A,#N/A,FALSE,"012-96";#N/A,#N/A,FALSE,"018-96";#N/A,#N/A,FALSE,"027-96";#N/A,#N/A,FALSE,"059-96";#N/A,#N/A,FALSE,"076-96";#N/A,#N/A,FALSE,"019-97";#N/A,#N/A,FALSE,"021-97";#N/A,#N/A,FALSE,"022-97";#N/A,#N/A,FALSE,"028-97"}</definedName>
    <definedName name="viado" localSheetId="2">P.O.!Plan1</definedName>
    <definedName name="viado" localSheetId="1">RESUMO!Plan1</definedName>
    <definedName name="viado">Plan1</definedName>
    <definedName name="VidaAnos" localSheetId="8">#REF!</definedName>
    <definedName name="VidaAnos" localSheetId="2">#REF!</definedName>
    <definedName name="VidaAnos" localSheetId="1">#REF!</definedName>
    <definedName name="VidaAnos">#REF!</definedName>
    <definedName name="Vidahoras" localSheetId="8">#REF!</definedName>
    <definedName name="Vidahoras" localSheetId="2">#REF!</definedName>
    <definedName name="Vidahoras" localSheetId="1">#REF!</definedName>
    <definedName name="Vidahoras">#REF!</definedName>
    <definedName name="VIDE">#REF!</definedName>
    <definedName name="Vilmar12">#REF!</definedName>
    <definedName name="vitor">#REF!</definedName>
    <definedName name="vjebvojeh" hidden="1">{#N/A,#N/A,TRUE,"Serviços"}</definedName>
    <definedName name="VLC">#REF!</definedName>
    <definedName name="VLM" localSheetId="2">#REF!</definedName>
    <definedName name="VLM" localSheetId="1">#REF!</definedName>
    <definedName name="VLM">#REF!</definedName>
    <definedName name="VLMF">#REF!</definedName>
    <definedName name="VLPI" localSheetId="2">#REF!</definedName>
    <definedName name="VLPI" localSheetId="1">#REF!</definedName>
    <definedName name="VLPI">#REF!</definedName>
    <definedName name="VLREAJ" localSheetId="2">#REF!</definedName>
    <definedName name="VLREAJ" localSheetId="1">#REF!</definedName>
    <definedName name="VLREAJ">#REF!</definedName>
    <definedName name="vm" localSheetId="8" hidden="1">{#N/A,#N/A,FALSE,"MO (2)"}</definedName>
    <definedName name="vm" hidden="1">{#N/A,#N/A,FALSE,"MO (2)"}</definedName>
    <definedName name="VMOB" localSheetId="2">#REF!</definedName>
    <definedName name="VMOB" localSheetId="1">#REF!</definedName>
    <definedName name="VMOB">#REF!</definedName>
    <definedName name="VO">#REF!</definedName>
    <definedName name="VO_1">#REF!</definedName>
    <definedName name="VO1_1">#REF!</definedName>
    <definedName name="VOC">#REF!</definedName>
    <definedName name="voce" localSheetId="2">#REF!</definedName>
    <definedName name="voce" localSheetId="1">#REF!</definedName>
    <definedName name="voce">#REF!</definedName>
    <definedName name="VOL_ACUM">#REF!</definedName>
    <definedName name="Vol_Estrutural">#REF!</definedName>
    <definedName name="Vol_Estrutural_1">#REF!</definedName>
    <definedName name="VOL_MASSA">#REF!</definedName>
    <definedName name="VOLCON">#REF!</definedName>
    <definedName name="VOLCON_1">#REF!</definedName>
    <definedName name="VOLCONC">#REF!</definedName>
    <definedName name="VOLCONC_1">#REF!</definedName>
    <definedName name="VOLFRESAG">#REF!</definedName>
    <definedName name="VOLFRESPIL">#REF!</definedName>
    <definedName name="VOLUM_TUBO_EMI_19">"$#REF!.$D$18:$D$42"</definedName>
    <definedName name="VOLUME">#REF!</definedName>
    <definedName name="VORÇ">#REF!</definedName>
    <definedName name="votpr">#REF!</definedName>
    <definedName name="VPI">#REF!</definedName>
    <definedName name="VR" localSheetId="2">#REF!</definedName>
    <definedName name="VR" localSheetId="1">#REF!</definedName>
    <definedName name="VR">#REF!</definedName>
    <definedName name="VR_1">#REF!</definedName>
    <definedName name="VRC">#REF!</definedName>
    <definedName name="VRTBRBTYTY">#REF!</definedName>
    <definedName name="VRTBTYBTYY">#REF!</definedName>
    <definedName name="VRVTS">#REF!</definedName>
    <definedName name="vsb">#REF!</definedName>
    <definedName name="VSR" localSheetId="2">#REF!</definedName>
    <definedName name="VSR" localSheetId="1">#REF!</definedName>
    <definedName name="VSR">#REF!</definedName>
    <definedName name="VTE">#REF!</definedName>
    <definedName name="VTE_1">#REF!</definedName>
    <definedName name="vtynbyb">#REF!</definedName>
    <definedName name="Vutil" localSheetId="8">#REF!</definedName>
    <definedName name="Vutil">#REF!</definedName>
    <definedName name="vv">#REF!</definedName>
    <definedName name="VV9_1" localSheetId="8">#REF!</definedName>
    <definedName name="VV9_1">#REF!</definedName>
    <definedName name="VV9_2" localSheetId="8">#REF!</definedName>
    <definedName name="VV9_2">#REF!</definedName>
    <definedName name="VV9_3" localSheetId="8">#REF!</definedName>
    <definedName name="VV9_3">#REF!</definedName>
    <definedName name="vvv" localSheetId="12" hidden="1">{#N/A,#N/A,FALSE,"MO (2)"}</definedName>
    <definedName name="vvv" localSheetId="6" hidden="1">{#N/A,#N/A,FALSE,"MO (2)"}</definedName>
    <definedName name="vvv" localSheetId="8" hidden="1">{#N/A,#N/A,FALSE,"MO (2)"}</definedName>
    <definedName name="vvv" localSheetId="5" hidden="1">{#N/A,#N/A,FALSE,"MO (2)"}</definedName>
    <definedName name="vvv" localSheetId="2">{#N/A,#N/A,FALSE,"MO (2)"}</definedName>
    <definedName name="vvv" localSheetId="1">{#N/A,#N/A,FALSE,"MO (2)"}</definedName>
    <definedName name="vvv">{#N/A,#N/A,FALSE,"MO (2)"}</definedName>
    <definedName name="vvv_1" localSheetId="8" hidden="1">{#N/A,#N/A,FALSE,"MO (2)"}</definedName>
    <definedName name="vvv_1" hidden="1">{#N/A,#N/A,FALSE,"MO (2)"}</definedName>
    <definedName name="VVVV">#REF!</definedName>
    <definedName name="W" hidden="1">{#N/A,#N/A,FALSE,"QD_F1 Invest Detalhado";#N/A,#N/A,FALSE,"QD_F3 Invest_Comparado";#N/A,#N/A,FALSE,"QD_B Trafego";#N/A,#N/A,FALSE,"QD_D0 Custos Operacionais";#N/A,#N/A,FALSE,"QD_C Receita";#N/A,#N/A,FALSE,"QD_D Custos";#N/A,#N/A,FALSE,"QD_E Resultado";#N/A,#N/A,FALSE,"QD_G Fluxo Caixa"}</definedName>
    <definedName name="W_10" localSheetId="2">P.O.!Plan1</definedName>
    <definedName name="W_10" localSheetId="1">RESUMO!Plan1</definedName>
    <definedName name="W_10">Plan1</definedName>
    <definedName name="W_11" localSheetId="2">P.O.!Plan1</definedName>
    <definedName name="W_11" localSheetId="1">RESUMO!Plan1</definedName>
    <definedName name="W_11">Plan1</definedName>
    <definedName name="W_12" localSheetId="2">P.O.!Plan1</definedName>
    <definedName name="W_12" localSheetId="1">RESUMO!Plan1</definedName>
    <definedName name="W_12">Plan1</definedName>
    <definedName name="W_13" localSheetId="2">P.O.!Plan1</definedName>
    <definedName name="W_13" localSheetId="1">RESUMO!Plan1</definedName>
    <definedName name="W_13">Plan1</definedName>
    <definedName name="W_14" localSheetId="2">P.O.!Plan1</definedName>
    <definedName name="W_14" localSheetId="1">RESUMO!Plan1</definedName>
    <definedName name="W_14">Plan1</definedName>
    <definedName name="W_15" localSheetId="2">P.O.!Plan1</definedName>
    <definedName name="W_15" localSheetId="1">RESUMO!Plan1</definedName>
    <definedName name="W_15">Plan1</definedName>
    <definedName name="W_16" localSheetId="2">P.O.!Plan1</definedName>
    <definedName name="W_16" localSheetId="1">RESUMO!Plan1</definedName>
    <definedName name="W_16">Plan1</definedName>
    <definedName name="W_17" localSheetId="2">P.O.!Plan1</definedName>
    <definedName name="W_17" localSheetId="1">RESUMO!Plan1</definedName>
    <definedName name="W_17">Plan1</definedName>
    <definedName name="W_18" localSheetId="2">P.O.!Plan1</definedName>
    <definedName name="W_18" localSheetId="1">RESUMO!Plan1</definedName>
    <definedName name="W_18">Plan1</definedName>
    <definedName name="W_2" localSheetId="2">P.O.!Plan1</definedName>
    <definedName name="W_2" localSheetId="1">RESUMO!Plan1</definedName>
    <definedName name="W_2">Plan1</definedName>
    <definedName name="W_5" localSheetId="2">P.O.!Plan1</definedName>
    <definedName name="W_5" localSheetId="1">RESUMO!Plan1</definedName>
    <definedName name="W_5">Plan1</definedName>
    <definedName name="W_6" localSheetId="2">P.O.!Plan1</definedName>
    <definedName name="W_6" localSheetId="1">RESUMO!Plan1</definedName>
    <definedName name="W_6">Plan1</definedName>
    <definedName name="W_7" localSheetId="2">P.O.!Plan1</definedName>
    <definedName name="W_7" localSheetId="1">RESUMO!Plan1</definedName>
    <definedName name="W_7">Plan1</definedName>
    <definedName name="W_8" localSheetId="2">P.O.!Plan1</definedName>
    <definedName name="W_8" localSheetId="1">RESUMO!Plan1</definedName>
    <definedName name="W_8">Plan1</definedName>
    <definedName name="W_9" localSheetId="2">P.O.!Plan1</definedName>
    <definedName name="W_9" localSheetId="1">RESUMO!Plan1</definedName>
    <definedName name="W_9">Plan1</definedName>
    <definedName name="wacc" localSheetId="8">#REF!</definedName>
    <definedName name="wacc">#REF!</definedName>
    <definedName name="wacc1" localSheetId="8">#REF!</definedName>
    <definedName name="wacc1">#REF!</definedName>
    <definedName name="WAESDE">#N/A</definedName>
    <definedName name="WAESDE_1" localSheetId="8">#REF!</definedName>
    <definedName name="WAESDE_1">#REF!</definedName>
    <definedName name="WAESDE_14">#N/A</definedName>
    <definedName name="WAESDE_7">#N/A</definedName>
    <definedName name="WAESDE_7_1" localSheetId="8">#REF!</definedName>
    <definedName name="WAESDE_7_1">#REF!</definedName>
    <definedName name="WAESDE_7_14">#N/A</definedName>
    <definedName name="wdxzefxe">#REF!</definedName>
    <definedName name="we">#N/A</definedName>
    <definedName name="WEFAS" localSheetId="2">P.O.!Plan1</definedName>
    <definedName name="WEFAS" localSheetId="1">RESUMO!Plan1</definedName>
    <definedName name="WEFAS">Plan1</definedName>
    <definedName name="WEHAERHTUY7J" hidden="1">#REF!</definedName>
    <definedName name="wer" localSheetId="8">'Mapa+Binômio'!vfvr</definedName>
    <definedName name="wer" localSheetId="2">[9]!wer</definedName>
    <definedName name="wer" localSheetId="1">[9]!wer</definedName>
    <definedName name="wer">[9]!wer</definedName>
    <definedName name="wer_10" localSheetId="2">P.O.!Plan1</definedName>
    <definedName name="wer_10" localSheetId="1">RESUMO!Plan1</definedName>
    <definedName name="wer_10">Plan1</definedName>
    <definedName name="wer_11" localSheetId="2">P.O.!Plan1</definedName>
    <definedName name="wer_11" localSheetId="1">RESUMO!Plan1</definedName>
    <definedName name="wer_11">Plan1</definedName>
    <definedName name="wer_12" localSheetId="2">P.O.!Plan1</definedName>
    <definedName name="wer_12" localSheetId="1">RESUMO!Plan1</definedName>
    <definedName name="wer_12">Plan1</definedName>
    <definedName name="wer_13" localSheetId="2">P.O.!Plan1</definedName>
    <definedName name="wer_13" localSheetId="1">RESUMO!Plan1</definedName>
    <definedName name="wer_13">Plan1</definedName>
    <definedName name="wer_14" localSheetId="2">P.O.!Plan1</definedName>
    <definedName name="wer_14" localSheetId="1">RESUMO!Plan1</definedName>
    <definedName name="wer_14">Plan1</definedName>
    <definedName name="wer_15" localSheetId="2">P.O.!Plan1</definedName>
    <definedName name="wer_15" localSheetId="1">RESUMO!Plan1</definedName>
    <definedName name="wer_15">Plan1</definedName>
    <definedName name="wer_16" localSheetId="2">P.O.!Plan1</definedName>
    <definedName name="wer_16" localSheetId="1">RESUMO!Plan1</definedName>
    <definedName name="wer_16">Plan1</definedName>
    <definedName name="wer_17" localSheetId="2">P.O.!Plan1</definedName>
    <definedName name="wer_17" localSheetId="1">RESUMO!Plan1</definedName>
    <definedName name="wer_17">Plan1</definedName>
    <definedName name="wer_18" localSheetId="2">P.O.!Plan1</definedName>
    <definedName name="wer_18" localSheetId="1">RESUMO!Plan1</definedName>
    <definedName name="wer_18">Plan1</definedName>
    <definedName name="wer_2" localSheetId="2">P.O.!Plan1</definedName>
    <definedName name="wer_2" localSheetId="1">RESUMO!Plan1</definedName>
    <definedName name="wer_2">Plan1</definedName>
    <definedName name="wer_5" localSheetId="2">P.O.!Plan1</definedName>
    <definedName name="wer_5" localSheetId="1">RESUMO!Plan1</definedName>
    <definedName name="wer_5">Plan1</definedName>
    <definedName name="wer_6" localSheetId="2">P.O.!Plan1</definedName>
    <definedName name="wer_6" localSheetId="1">RESUMO!Plan1</definedName>
    <definedName name="wer_6">Plan1</definedName>
    <definedName name="wer_7" localSheetId="2">P.O.!Plan1</definedName>
    <definedName name="wer_7" localSheetId="1">RESUMO!Plan1</definedName>
    <definedName name="wer_7">Plan1</definedName>
    <definedName name="wer_8" localSheetId="2">P.O.!Plan1</definedName>
    <definedName name="wer_8" localSheetId="1">RESUMO!Plan1</definedName>
    <definedName name="wer_8">Plan1</definedName>
    <definedName name="wer_9" localSheetId="2">P.O.!Plan1</definedName>
    <definedName name="wer_9" localSheetId="1">RESUMO!Plan1</definedName>
    <definedName name="wer_9">Plan1</definedName>
    <definedName name="wert0">#REF!</definedName>
    <definedName name="wew" localSheetId="8">'Mapa+Binômio'!wew</definedName>
    <definedName name="wew" localSheetId="2">[9]!wew</definedName>
    <definedName name="wew" localSheetId="1">[9]!wew</definedName>
    <definedName name="wew">[9]!wew</definedName>
    <definedName name="wew_38" localSheetId="2">[9]!wew_38</definedName>
    <definedName name="wew_38" localSheetId="1">[9]!wew_38</definedName>
    <definedName name="wew_38">[9]!wew_38</definedName>
    <definedName name="wewde">#REF!</definedName>
    <definedName name="wewewew" localSheetId="8" hidden="1">{#N/A,#N/A,FALSE,"MO (2)"}</definedName>
    <definedName name="wewewew" hidden="1">{#N/A,#N/A,FALSE,"MO (2)"}</definedName>
    <definedName name="WEWR">#N/A</definedName>
    <definedName name="WEWRWR" localSheetId="8">'Mapa+Binômio'!wer</definedName>
    <definedName name="WEWRWR" localSheetId="2">[9]!WEWRWR</definedName>
    <definedName name="WEWRWR" localSheetId="1">[9]!WEWRWR</definedName>
    <definedName name="WEWRWR">#N/A</definedName>
    <definedName name="WEWRWR_1" localSheetId="8">'Mapa+Binômio'!WEWRWR_1</definedName>
    <definedName name="WEWRWR_1" localSheetId="2">[9]!WEWRWR_1</definedName>
    <definedName name="WEWRWR_1" localSheetId="1">[9]!WEWRWR_1</definedName>
    <definedName name="WEWRWR_1">[9]!WEWRWR_1</definedName>
    <definedName name="WEWRWR_10" localSheetId="8">'Mapa+Binômio'!WEWRWR_10</definedName>
    <definedName name="WEWRWR_10" localSheetId="2">[9]!WEWRWR_10</definedName>
    <definedName name="WEWRWR_10" localSheetId="1">[9]!WEWRWR_10</definedName>
    <definedName name="WEWRWR_10">[9]!WEWRWR_10</definedName>
    <definedName name="WEWRWR_12" localSheetId="8">'Mapa+Binômio'!WEWRWR_12</definedName>
    <definedName name="WEWRWR_12" localSheetId="2">[9]!WEWRWR_12</definedName>
    <definedName name="WEWRWR_12" localSheetId="1">[9]!WEWRWR_12</definedName>
    <definedName name="WEWRWR_12">[9]!WEWRWR_12</definedName>
    <definedName name="WEWRWR_13" localSheetId="8">'Mapa+Binômio'!WEWRWR_13</definedName>
    <definedName name="WEWRWR_13" localSheetId="2">[9]!WEWRWR_13</definedName>
    <definedName name="WEWRWR_13" localSheetId="1">[9]!WEWRWR_13</definedName>
    <definedName name="WEWRWR_13">[9]!WEWRWR_13</definedName>
    <definedName name="WEWRWR_14" localSheetId="8">'Mapa+Binômio'!WEWRWR_14</definedName>
    <definedName name="WEWRWR_14">#N/A</definedName>
    <definedName name="WEWRWR_19" localSheetId="2">[9]!WEWRWR_19</definedName>
    <definedName name="WEWRWR_19" localSheetId="1">[9]!WEWRWR_19</definedName>
    <definedName name="WEWRWR_19">[9]!WEWRWR_19</definedName>
    <definedName name="WEWRWR_2" localSheetId="8">'Mapa+Binômio'!WEWRWR_2</definedName>
    <definedName name="WEWRWR_2" localSheetId="2">[9]!WEWRWR_2</definedName>
    <definedName name="WEWRWR_2" localSheetId="1">[9]!WEWRWR_2</definedName>
    <definedName name="WEWRWR_2">[9]!WEWRWR_2</definedName>
    <definedName name="WEWRWR_20">#N/A</definedName>
    <definedName name="WEWRWR_21" localSheetId="2">[9]!WEWRWR_21</definedName>
    <definedName name="WEWRWR_21" localSheetId="1">[9]!WEWRWR_21</definedName>
    <definedName name="WEWRWR_21">[9]!WEWRWR_21</definedName>
    <definedName name="WEWRWR_22" localSheetId="8">'Mapa+Binômio'!WEWRWR_22</definedName>
    <definedName name="WEWRWR_22">#N/A</definedName>
    <definedName name="WEWRWR_23" localSheetId="2">[9]!WEWRWR_23</definedName>
    <definedName name="WEWRWR_23" localSheetId="1">[9]!WEWRWR_23</definedName>
    <definedName name="WEWRWR_23">[9]!WEWRWR_23</definedName>
    <definedName name="WEWRWR_24" localSheetId="8">'Mapa+Binômio'!DPESSO_1</definedName>
    <definedName name="WEWRWR_24" localSheetId="2">[9]!WEWRWR_24</definedName>
    <definedName name="WEWRWR_24" localSheetId="1">[9]!WEWRWR_24</definedName>
    <definedName name="WEWRWR_24">[9]!WEWRWR_24</definedName>
    <definedName name="WEWRWR_25" localSheetId="8">'Mapa+Binômio'!WEWRWR_25</definedName>
    <definedName name="WEWRWR_25">#N/A</definedName>
    <definedName name="WEWRWR_26" localSheetId="8">'Mapa+Binômio'!WEWRWR_26</definedName>
    <definedName name="WEWRWR_26" localSheetId="2">[9]!WEWRWR_26</definedName>
    <definedName name="WEWRWR_26" localSheetId="1">[9]!WEWRWR_26</definedName>
    <definedName name="WEWRWR_26">[9]!WEWRWR_26</definedName>
    <definedName name="WEWRWR_27" localSheetId="8">'Mapa+Binômio'!WEWRWR_27</definedName>
    <definedName name="WEWRWR_27" localSheetId="2">[9]!WEWRWR_27</definedName>
    <definedName name="WEWRWR_27" localSheetId="1">[9]!WEWRWR_27</definedName>
    <definedName name="WEWRWR_27">[9]!WEWRWR_27</definedName>
    <definedName name="WEWRWR_28" localSheetId="8">'Mapa+Binômio'!WEWRWR_28</definedName>
    <definedName name="WEWRWR_28">#N/A</definedName>
    <definedName name="WEWRWR_29" localSheetId="8">'Mapa+Binômio'!WEWRWR_29</definedName>
    <definedName name="WEWRWR_29" localSheetId="2">[9]!WEWRWR_29</definedName>
    <definedName name="WEWRWR_29" localSheetId="1">[9]!WEWRWR_29</definedName>
    <definedName name="WEWRWR_29">[9]!WEWRWR_29</definedName>
    <definedName name="WEWRWR_3" localSheetId="8">'Mapa+Binômio'!WEWRWR_3</definedName>
    <definedName name="WEWRWR_3">#N/A</definedName>
    <definedName name="WEWRWR_30" localSheetId="8">'Mapa+Binômio'!WEWRWR_30</definedName>
    <definedName name="WEWRWR_30" localSheetId="2">[9]!WEWRWR_30</definedName>
    <definedName name="WEWRWR_30" localSheetId="1">[9]!WEWRWR_30</definedName>
    <definedName name="WEWRWR_30">[9]!WEWRWR_30</definedName>
    <definedName name="WEWRWR_31" localSheetId="8">'Mapa+Binômio'!WEWRWR_31</definedName>
    <definedName name="WEWRWR_31" localSheetId="2">[9]!WEWRWR_31</definedName>
    <definedName name="WEWRWR_31" localSheetId="1">[9]!WEWRWR_31</definedName>
    <definedName name="WEWRWR_31">[9]!WEWRWR_31</definedName>
    <definedName name="WEWRWR_32" localSheetId="8">'Mapa+Binômio'!WEWRWR_32</definedName>
    <definedName name="WEWRWR_32">#N/A</definedName>
    <definedName name="WEWRWR_33" localSheetId="8">'Mapa+Binômio'!WEWRWR_33</definedName>
    <definedName name="WEWRWR_33" localSheetId="2">[9]!WEWRWR_33</definedName>
    <definedName name="WEWRWR_33" localSheetId="1">[9]!WEWRWR_33</definedName>
    <definedName name="WEWRWR_33">[9]!WEWRWR_33</definedName>
    <definedName name="WEWRWR_34" localSheetId="8">'Mapa+Binômio'!WEWRWR_34</definedName>
    <definedName name="WEWRWR_34" localSheetId="2">[9]!WEWRWR_34</definedName>
    <definedName name="WEWRWR_34" localSheetId="1">[9]!WEWRWR_34</definedName>
    <definedName name="WEWRWR_34">[9]!WEWRWR_34</definedName>
    <definedName name="WEWRWR_35" localSheetId="8">'Mapa+Binômio'!WEWRWR_35</definedName>
    <definedName name="WEWRWR_35" localSheetId="2">[9]!WEWRWR_35</definedName>
    <definedName name="WEWRWR_35" localSheetId="1">[9]!WEWRWR_35</definedName>
    <definedName name="WEWRWR_35">[9]!WEWRWR_35</definedName>
    <definedName name="WEWRWR_36" localSheetId="8">'Mapa+Binômio'!WEWRWR_36</definedName>
    <definedName name="WEWRWR_36" localSheetId="2">[9]!WEWRWR_36</definedName>
    <definedName name="WEWRWR_36" localSheetId="1">[9]!WEWRWR_36</definedName>
    <definedName name="WEWRWR_36">[9]!WEWRWR_36</definedName>
    <definedName name="WEWRWR_37" localSheetId="8">'Mapa+Binômio'!WEWRWR_37</definedName>
    <definedName name="WEWRWR_37" localSheetId="2">[9]!WEWRWR_37</definedName>
    <definedName name="WEWRWR_37" localSheetId="1">[9]!WEWRWR_37</definedName>
    <definedName name="WEWRWR_37">[9]!WEWRWR_37</definedName>
    <definedName name="WEWRWR_38" localSheetId="8">'Mapa+Binômio'!WEWRWR_38</definedName>
    <definedName name="WEWRWR_38" localSheetId="2">[9]!WEWRWR_38</definedName>
    <definedName name="WEWRWR_38" localSheetId="1">[9]!WEWRWR_38</definedName>
    <definedName name="WEWRWR_38">[9]!WEWRWR_38</definedName>
    <definedName name="WEWRWR_39" localSheetId="2">[9]!WEWRWR_39</definedName>
    <definedName name="WEWRWR_39" localSheetId="1">[9]!WEWRWR_39</definedName>
    <definedName name="WEWRWR_39">[9]!WEWRWR_39</definedName>
    <definedName name="WEWRWR_4" localSheetId="8">'Mapa+Binômio'!WEWRWR_4</definedName>
    <definedName name="WEWRWR_4" localSheetId="2">[9]!WEWRWR_4</definedName>
    <definedName name="WEWRWR_4" localSheetId="1">[9]!WEWRWR_4</definedName>
    <definedName name="WEWRWR_4">[9]!WEWRWR_4</definedName>
    <definedName name="WEWRWR_40" localSheetId="2">[9]!WEWRWR_40</definedName>
    <definedName name="WEWRWR_40" localSheetId="1">[9]!WEWRWR_40</definedName>
    <definedName name="WEWRWR_40">[9]!WEWRWR_40</definedName>
    <definedName name="WEWRWR_41" localSheetId="2">[9]!WEWRWR_41</definedName>
    <definedName name="WEWRWR_41" localSheetId="1">[9]!WEWRWR_41</definedName>
    <definedName name="WEWRWR_41">[9]!WEWRWR_41</definedName>
    <definedName name="WEWRWR_42" localSheetId="8">'Mapa+Binômio'!DRE</definedName>
    <definedName name="WEWRWR_42" localSheetId="2">[9]!WEWRWR_42</definedName>
    <definedName name="WEWRWR_42" localSheetId="1">[9]!WEWRWR_42</definedName>
    <definedName name="WEWRWR_42">[9]!WEWRWR_42</definedName>
    <definedName name="WEWRWR_43" localSheetId="2">[9]!WEWRWR_43</definedName>
    <definedName name="WEWRWR_43" localSheetId="1">[9]!WEWRWR_43</definedName>
    <definedName name="WEWRWR_43">[9]!WEWRWR_43</definedName>
    <definedName name="WEWRWR_44" localSheetId="2">[9]!WEWRWR_44</definedName>
    <definedName name="WEWRWR_44" localSheetId="1">[9]!WEWRWR_44</definedName>
    <definedName name="WEWRWR_44">[9]!WEWRWR_44</definedName>
    <definedName name="WEWRWR_45" localSheetId="8">[0]!DREN</definedName>
    <definedName name="WEWRWR_45" localSheetId="2">[9]!WEWRWR_45</definedName>
    <definedName name="WEWRWR_45" localSheetId="1">[9]!WEWRWR_45</definedName>
    <definedName name="WEWRWR_45">[9]!WEWRWR_45</definedName>
    <definedName name="WEWRWR_46" localSheetId="8">[0]!DREN</definedName>
    <definedName name="WEWRWR_46" localSheetId="2">[9]!WEWRWR_46</definedName>
    <definedName name="WEWRWR_46" localSheetId="1">[9]!WEWRWR_46</definedName>
    <definedName name="WEWRWR_46">[9]!WEWRWR_46</definedName>
    <definedName name="WEWRWR_47" localSheetId="2">[9]!WEWRWR_47</definedName>
    <definedName name="WEWRWR_47" localSheetId="1">[9]!WEWRWR_47</definedName>
    <definedName name="WEWRWR_47">[9]!WEWRWR_47</definedName>
    <definedName name="WEWRWR_48" localSheetId="2">[9]!WEWRWR_48</definedName>
    <definedName name="WEWRWR_48" localSheetId="1">[9]!WEWRWR_48</definedName>
    <definedName name="WEWRWR_48">[9]!WEWRWR_48</definedName>
    <definedName name="WEWRWR_5" localSheetId="8">'Mapa+Binômio'!WEWRWR_5</definedName>
    <definedName name="WEWRWR_5">#N/A</definedName>
    <definedName name="WEWRWR_51" localSheetId="2">[9]!WEWRWR_51</definedName>
    <definedName name="WEWRWR_51" localSheetId="1">[9]!WEWRWR_51</definedName>
    <definedName name="WEWRWR_51">[9]!WEWRWR_51</definedName>
    <definedName name="WEWRWR_52" localSheetId="2">[9]!WEWRWR_52</definedName>
    <definedName name="WEWRWR_52" localSheetId="1">[9]!WEWRWR_52</definedName>
    <definedName name="WEWRWR_52">[9]!WEWRWR_52</definedName>
    <definedName name="WEWRWR_53" localSheetId="2">[9]!WEWRWR_53</definedName>
    <definedName name="WEWRWR_53" localSheetId="1">[9]!WEWRWR_53</definedName>
    <definedName name="WEWRWR_53">[9]!WEWRWR_53</definedName>
    <definedName name="WEWRWR_54" localSheetId="2">[9]!WEWRWR_54</definedName>
    <definedName name="WEWRWR_54" localSheetId="1">[9]!WEWRWR_54</definedName>
    <definedName name="WEWRWR_54">[9]!WEWRWR_54</definedName>
    <definedName name="WEWRWR_55" localSheetId="2">[9]!WEWRWR_55</definedName>
    <definedName name="WEWRWR_55" localSheetId="1">[9]!WEWRWR_55</definedName>
    <definedName name="WEWRWR_55">[9]!WEWRWR_55</definedName>
    <definedName name="WEWRWR_56" localSheetId="2">[9]!WEWRWR_56</definedName>
    <definedName name="WEWRWR_56" localSheetId="1">[9]!WEWRWR_56</definedName>
    <definedName name="WEWRWR_56">[9]!WEWRWR_56</definedName>
    <definedName name="WEWRWR_57" localSheetId="2">[9]!WEWRWR_57</definedName>
    <definedName name="WEWRWR_57" localSheetId="1">[9]!WEWRWR_57</definedName>
    <definedName name="WEWRWR_57">[9]!WEWRWR_57</definedName>
    <definedName name="WEWRWR_58" localSheetId="8">'Mapa+Binômio'!drena</definedName>
    <definedName name="WEWRWR_58" localSheetId="2">[9]!WEWRWR_58</definedName>
    <definedName name="WEWRWR_58" localSheetId="1">[9]!WEWRWR_58</definedName>
    <definedName name="WEWRWR_58">[9]!WEWRWR_58</definedName>
    <definedName name="WEWRWR_59" localSheetId="2">[9]!WEWRWR_59</definedName>
    <definedName name="WEWRWR_59" localSheetId="1">[9]!WEWRWR_59</definedName>
    <definedName name="WEWRWR_59">[9]!WEWRWR_59</definedName>
    <definedName name="WEWRWR_6" localSheetId="8">'Mapa+Binômio'!WEWRWR_6</definedName>
    <definedName name="WEWRWR_6">#N/A</definedName>
    <definedName name="WEWRWR_60" localSheetId="2">[9]!WEWRWR_60</definedName>
    <definedName name="WEWRWR_60" localSheetId="1">[9]!WEWRWR_60</definedName>
    <definedName name="WEWRWR_60">[9]!WEWRWR_60</definedName>
    <definedName name="WEWRWR_61" localSheetId="2">[9]!WEWRWR_61</definedName>
    <definedName name="WEWRWR_61" localSheetId="1">[9]!WEWRWR_61</definedName>
    <definedName name="WEWRWR_61">[9]!WEWRWR_61</definedName>
    <definedName name="WEWRWR_62" localSheetId="8">'Mapa+Binômio'!drenagem</definedName>
    <definedName name="WEWRWR_62" localSheetId="2">[9]!WEWRWR_62</definedName>
    <definedName name="WEWRWR_62" localSheetId="1">[9]!WEWRWR_62</definedName>
    <definedName name="WEWRWR_62">[9]!WEWRWR_62</definedName>
    <definedName name="WEWRWR_63" localSheetId="2">[9]!WEWRWR_63</definedName>
    <definedName name="WEWRWR_63" localSheetId="1">[9]!WEWRWR_63</definedName>
    <definedName name="WEWRWR_63">[9]!WEWRWR_63</definedName>
    <definedName name="WEWRWR_64" localSheetId="2">[9]!WEWRWR_64</definedName>
    <definedName name="WEWRWR_64" localSheetId="1">[9]!WEWRWR_64</definedName>
    <definedName name="WEWRWR_64">[9]!WEWRWR_64</definedName>
    <definedName name="WEWRWR_65" localSheetId="8">'Mapa+Binômio'!drenagem_1</definedName>
    <definedName name="WEWRWR_65" localSheetId="2">[9]!WEWRWR_65</definedName>
    <definedName name="WEWRWR_65" localSheetId="1">[9]!WEWRWR_65</definedName>
    <definedName name="WEWRWR_65">[9]!WEWRWR_65</definedName>
    <definedName name="WEWRWR_66" localSheetId="8">'Mapa+Binômio'!drenagem_1</definedName>
    <definedName name="WEWRWR_66" localSheetId="2">[9]!WEWRWR_66</definedName>
    <definedName name="WEWRWR_66" localSheetId="1">[9]!WEWRWR_66</definedName>
    <definedName name="WEWRWR_66">[9]!WEWRWR_66</definedName>
    <definedName name="WEWRWR_67" localSheetId="2">[9]!WEWRWR_67</definedName>
    <definedName name="WEWRWR_67" localSheetId="1">[9]!WEWRWR_67</definedName>
    <definedName name="WEWRWR_67">[9]!WEWRWR_67</definedName>
    <definedName name="WEWRWR_68" localSheetId="2">[9]!WEWRWR_68</definedName>
    <definedName name="WEWRWR_68" localSheetId="1">[9]!WEWRWR_68</definedName>
    <definedName name="WEWRWR_68">[9]!WEWRWR_68</definedName>
    <definedName name="WEWRWR_69" localSheetId="2">[9]!WEWRWR_69</definedName>
    <definedName name="WEWRWR_69" localSheetId="1">[9]!WEWRWR_69</definedName>
    <definedName name="WEWRWR_69">[9]!WEWRWR_69</definedName>
    <definedName name="WEWRWR_7" localSheetId="8">'Mapa+Binômio'!WEWRWR_7</definedName>
    <definedName name="WEWRWR_7" localSheetId="2">[9]!WEWRWR_7</definedName>
    <definedName name="WEWRWR_7" localSheetId="1">[9]!WEWRWR_7</definedName>
    <definedName name="WEWRWR_7">[9]!WEWRWR_7</definedName>
    <definedName name="WEWRWR_70" localSheetId="2">[9]!WEWRWR_70</definedName>
    <definedName name="WEWRWR_70" localSheetId="1">[9]!WEWRWR_70</definedName>
    <definedName name="WEWRWR_70">[9]!WEWRWR_70</definedName>
    <definedName name="WEWRWR_71" localSheetId="2">[9]!WEWRWR_71</definedName>
    <definedName name="WEWRWR_71" localSheetId="1">[9]!WEWRWR_71</definedName>
    <definedName name="WEWRWR_71">[9]!WEWRWR_71</definedName>
    <definedName name="WEWRWR_72" localSheetId="2">[9]!WEWRWR_72</definedName>
    <definedName name="WEWRWR_72" localSheetId="1">[9]!WEWRWR_72</definedName>
    <definedName name="WEWRWR_72">[9]!WEWRWR_72</definedName>
    <definedName name="WEWRWR_8" localSheetId="8">'Mapa+Binômio'!WEWRWR_8</definedName>
    <definedName name="WEWRWR_8" localSheetId="2">[9]!WEWRWR_8</definedName>
    <definedName name="WEWRWR_8" localSheetId="1">[9]!WEWRWR_8</definedName>
    <definedName name="WEWRWR_8">[9]!WEWRWR_8</definedName>
    <definedName name="WEWRWR_9" localSheetId="8">'Mapa+Binômio'!WEWRWR_9</definedName>
    <definedName name="WEWRWR_9">#N/A</definedName>
    <definedName name="WEWRWRE">#REF!</definedName>
    <definedName name="wggww">#REF!</definedName>
    <definedName name="wgvbgtfg">#REF!</definedName>
    <definedName name="wgvwgw">#REF!</definedName>
    <definedName name="whashintom" localSheetId="2">#REF!</definedName>
    <definedName name="whashintom" localSheetId="1">#REF!</definedName>
    <definedName name="whashintom">#REF!</definedName>
    <definedName name="wq" hidden="1">{"'PXR_6500'!$A$1:$I$124"}</definedName>
    <definedName name="wqdwd" localSheetId="8" hidden="1">{#N/A,#N/A,TRUE,"Serviços"}</definedName>
    <definedName name="wqdwd" hidden="1">{#N/A,#N/A,TRUE,"Serviços"}</definedName>
    <definedName name="wrn.ACABINT." localSheetId="8" hidden="1">{#N/A,#N/A,FALSE,"SS";#N/A,#N/A,FALSE,"TER1";#N/A,#N/A,FALSE,"TER2";#N/A,#N/A,FALSE,"TER3";#N/A,#N/A,FALSE,"TP1";#N/A,#N/A,FALSE,"TP2";#N/A,#N/A,FALSE,"TP3";#N/A,#N/A,FALSE,"DI1";#N/A,#N/A,FALSE,"DI2";#N/A,#N/A,FALSE,"DI3";#N/A,#N/A,FALSE,"DS1";#N/A,#N/A,FALSE,"DS2";#N/A,#N/A,FALSE,"CM"}</definedName>
    <definedName name="wrn.ACABINT.">{#N/A,#N/A,FALSE,"SS";#N/A,#N/A,FALSE,"TER1";#N/A,#N/A,FALSE,"TER2";#N/A,#N/A,FALSE,"TER3";#N/A,#N/A,FALSE,"TP1";#N/A,#N/A,FALSE,"TP2";#N/A,#N/A,FALSE,"TP3";#N/A,#N/A,FALSE,"DI1";#N/A,#N/A,FALSE,"DI2";#N/A,#N/A,FALSE,"DI3";#N/A,#N/A,FALSE,"DS1";#N/A,#N/A,FALSE,"DS2";#N/A,#N/A,FALSE,"CM"}</definedName>
    <definedName name="wrn.ACABINT._.TOT." localSheetId="8" hidden="1">{#N/A,#N/A,FALSE,"SS 1";#N/A,#N/A,FALSE,"TER 1 (A)";#N/A,#N/A,FALSE,"SS 2";#N/A,#N/A,FALSE,"TER 1 (B)";#N/A,#N/A,FALSE,"TER 1 (C)";#N/A,#N/A,FALSE,"TER 1 (D)";#N/A,#N/A,FALSE,"TER 1 (E)";#N/A,#N/A,FALSE,"TER 2 "}</definedName>
    <definedName name="wrn.ACABINT._.TOT.">{#N/A,#N/A,FALSE,"SS 1";#N/A,#N/A,FALSE,"TER 1 (A)";#N/A,#N/A,FALSE,"SS 2";#N/A,#N/A,FALSE,"TER 1 (B)";#N/A,#N/A,FALSE,"TER 1 (C)";#N/A,#N/A,FALSE,"TER 1 (D)";#N/A,#N/A,FALSE,"TER 1 (E)";#N/A,#N/A,FALSE,"TER 2 "}</definedName>
    <definedName name="wrn.Acquisition_matrix." hidden="1">{"Acq_matrix",#N/A,FALSE,"Acquisition Matrix"}</definedName>
    <definedName name="wrn.administracion." hidden="1">{#N/A,#N/A,FALSE,"CARATULA GENERAL";#N/A,#N/A,FALSE,"GSxDIRECCION";#N/A,#N/A,FALSE,"Caratula";#N/A,#N/A,FALSE,"GSxCTRO";#N/A,#N/A,FALSE,"GsAdm.Centr";#N/A,#N/A,FALSE,"Dir.Gral";#N/A,#N/A,FALSE,"AdmyFzas";#N/A,#N/A,FALSE,"Sistemas";#N/A,#N/A,FALSE,"RRHH"}</definedName>
    <definedName name="wrn.Aging._.and._.Trend._.Analysis." hidden="1">{#N/A,#N/A,FALSE,"Aging Summary";#N/A,#N/A,FALSE,"Ratio Analysis";#N/A,#N/A,FALSE,"Test 120 Day Accts";#N/A,#N/A,FALSE,"Tickmarks"}</definedName>
    <definedName name="wrn.ALAN." hidden="1">{"CREDIT STATISTICS",#N/A,FALSE,"STATS";"CF_AND_IS",#N/A,FALSE,"PLAN";"DEBT SCHEDULE",#N/A,FALSE,"PLAN";"SUBSCRIBERS",#N/A,FALSE,"PLAN";"DETAIL_REV",#N/A,FALSE,"PLAN";"DETAIL_EXPENSE",#N/A,FALSE,"PLAN";"SALES_AND EXP_DRIVERS",#N/A,FALSE,"PLAN";"FIXED ASSETS",#N/A,FALSE,"PLAN";"DEPRECIATION SCHEDULE",#N/A,FALSE,"PLAN"}</definedName>
    <definedName name="wrn.all." hidden="1">{#N/A,#N/A,FALSE,"cpt"}</definedName>
    <definedName name="wrn.ANALISIS._.SENSIBILIDAD." hidden="1">{#N/A,#N/A,FALSE,"BALANCE";#N/A,#N/A,FALSE,"CUENTA DE PYG";#N/A,#N/A,FALSE,"RATIOS"}</definedName>
    <definedName name="wrn.AQUIROR._.DCF." hidden="1">{"AQUIRORDCF",#N/A,FALSE,"Merger consequences";"Acquirorassns",#N/A,FALSE,"Merger consequences"}</definedName>
    <definedName name="wrn.Buildups." hidden="1">{"ACQ",#N/A,FALSE,"ACQUISITIONS";"ACQF",#N/A,FALSE,"ACQUISITIONS";"PF",#N/A,FALSE,"PROYECTOVILA";"PV",#N/A,FALSE,"PROYECTOVILA";"Fee Dev",#N/A,FALSE,"DEVELOPMENT GROWTH";"gd",#N/A,FALSE,"DEVELOPMENT GROWTH"}</definedName>
    <definedName name="wrn.Caixa._.de._.Ferramentas."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_.Individuais."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SO._.BASE." hidden="1">{"SCENARIOS",#N/A,FALSE,"Resumen de escenario";"INFORHIPOT",#N/A,FALSE,"hipotesis";"INFORA8",#N/A,FALSE,"A-8";"INFORSS",#N/A,FALSE,"SSUR";"SCENARIOS",#N/A,FALSE,"consolidado"}</definedName>
    <definedName name="wrn.COLETAS._.DE._.EQUIPAMENTOS." localSheetId="8" hidden="1">{#N/A,#N/A,FALSE,"EQUIPAMENTOS"}</definedName>
    <definedName name="wrn.COLETAS._.DE._.EQUIPAMENTOS." hidden="1">{#N/A,#N/A,FALSE,"EQUIPAMENTOS"}</definedName>
    <definedName name="wrn.COLETAS._.DE._.MATERIAIS." localSheetId="8" hidden="1">{#N/A,#N/A,FALSE,"SOTREQ"}</definedName>
    <definedName name="wrn.COLETAS._.DE._.MATERIAIS." hidden="1">{#N/A,#N/A,FALSE,"SOTREQ"}</definedName>
    <definedName name="wrn.COMP._.EQUIP." localSheetId="8" hidden="1">{#N/A,#N/A,FALSE,"EQUIPAMENTOS"}</definedName>
    <definedName name="wrn.COMP._.EQUIP." hidden="1">{#N/A,#N/A,FALSE,"EQUIPAMENTOS"}</definedName>
    <definedName name="wrn.COMP._.MATERIAIS." localSheetId="8" hidden="1">{#N/A,#N/A,FALSE,"MATERIAIS"}</definedName>
    <definedName name="wrn.COMP._.MATERIAIS." hidden="1">{#N/A,#N/A,FALSE,"MATERIAIS"}</definedName>
    <definedName name="wrn.COMPCO." hidden="1">{"Page1",#N/A,FALSE,"CompCo";"Page2",#N/A,FALSE,"CompCo"}</definedName>
    <definedName name="wrn.COMPLETA." hidden="1">{"IMD AUTOPISTAS",#N/A,FALSE,"IMD 00-01 e incrs por autop.";"CURVAS IMD CONCESION",#N/A,FALSE,"IMD 00-01 e incrs por autop.";"TAM",#N/A,FALSE,"Crecimiento IMD 99-01 mes-acum";"IMD ASETA",#N/A,FALSE,"IMD ASETA- crecs. mens-acums.";"INGRESOS",#N/A,FALSE,"GRÁFICO"}</definedName>
    <definedName name="wrn.CONSELL." hidden="1">{#N/A,#N/A,FALSE,"trafmes PROPOSTA";#N/A,#N/A,FALSE,"trafacum PROPOSTA";#N/A,#N/A,FALSE,"grafimd";#N/A,#N/A,FALSE,"grafimdmes";#N/A,#N/A,FALSE,"grafimdperiodo";#N/A,#N/A,FALSE,"dtamgrafic (1)";#N/A,#N/A,FALSE,"dtamgrafic (2)";#N/A,#N/A,FALSE,"ingmes";#N/A,#N/A,FALSE,"ingacum";#N/A,#N/A,FALSE,"asetapantalla"}</definedName>
    <definedName name="wrn.Cronograma." localSheetId="1">{#N/A,#N/A,FALSE,"Cronograma";#N/A,#N/A,FALSE,"Cronogr. 2"}</definedName>
    <definedName name="wrn.Cronograma.">{#N/A,#N/A,FALSE,"Cronograma";#N/A,#N/A,FALSE,"Cronogr. 2"}</definedName>
    <definedName name="wrn.cxdia." hidden="1">{#N/A,#N/A,FALSE,"FFCXOUT3"}</definedName>
    <definedName name="wrn.cxdiager." hidden="1">{#N/A,#N/A,FALSE,"FFCXOUT3"}</definedName>
    <definedName name="wrn.DCF_Terminal_Value_qchm." hidden="1">{"qchm_dcf",#N/A,FALSE,"QCHMDCF2";"qchm_terminal",#N/A,FALSE,"QCHMDCF2"}</definedName>
    <definedName name="wrn.DESDOBRE." hidden="1">{#N/A,#N/A,FALSE,"CPV";#N/A,#N/A,FALSE,"Pareto";#N/A,#N/A,FALSE,"Gráficos"}</definedName>
    <definedName name="wrn.Entire._.Model."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stimation._.TP." hidden="1">{#N/A,#N/A,TRUE,"Recap";#N/A,#N/A,TRUE,"Comp taux";#N/A,#N/A,TRUE,"Deplaf";#N/A,#N/A,TRUE,"Siége";#N/A,#N/A,TRUE,"Saint Ouen";#N/A,#N/A,TRUE,"Ivry";#N/A,#N/A,TRUE,"Issy";#N/A,#N/A,TRUE,"VA"}</definedName>
    <definedName name="wrn.FACHADA." localSheetId="8" hidden="1">{#N/A,#N/A,TRUE,"TER  EXT";#N/A,#N/A,TRUE,"TER  EXT";#N/A,#N/A,TRUE,"LAT  ESQ";#N/A,#N/A,TRUE,"FRONTAL";#N/A,#N/A,TRUE,"POST";#N/A,#N/A,TRUE,"LAT  DIR"}</definedName>
    <definedName name="wrn.FACHADA.">{#N/A,#N/A,TRUE,"TER  EXT";#N/A,#N/A,TRUE,"TER  EXT";#N/A,#N/A,TRUE,"LAT  ESQ";#N/A,#N/A,TRUE,"FRONTAL";#N/A,#N/A,TRUE,"POST";#N/A,#N/A,TRUE,"LAT  DIR"}</definedName>
    <definedName name="wrn.Financials_long." hidden="1">{"IS",#N/A,FALSE,"Financials2 (Expanded)";"bsa",#N/A,FALSE,"Financials2 (Expanded)";"BS",#N/A,FALSE,"Financials2 (Expanded)";"CF",#N/A,FALSE,"Financials2 (Expanded)"}</definedName>
    <definedName name="wrn.forecast." hidden="1">{#N/A,#N/A,FALSE,"model"}</definedName>
    <definedName name="wrn.forecast2" hidden="1">{#N/A,#N/A,FALSE,"model"}</definedName>
    <definedName name="wrn.forecastassumptions." hidden="1">{#N/A,#N/A,FALSE,"model"}</definedName>
    <definedName name="wrn.forecastassumptions2" hidden="1">{#N/A,#N/A,FALSE,"model"}</definedName>
    <definedName name="wrn.forecastROIC." hidden="1">{#N/A,#N/A,FALSE,"model"}</definedName>
    <definedName name="wrn.forecastROIC2" hidden="1">{#N/A,#N/A,FALSE,"model"}</definedName>
    <definedName name="wrn.Full._.Monty." hidden="1">{"ROIC",#N/A,FALSE,"ROIC";"Graphs",#N/A,FALSE,"TY analysis";"fcf",#N/A,FALSE,"FCF";"Matrix_2004",#N/A,FALSE,"MATRIX(2004)";"matrix_2008",#N/A,FALSE,"MATRIX(2008)";"FS_Condensed",#N/A,FALSE,"Financial Statements2";"TAXES",#N/A,FALSE,"Taxes";"DEBT_INVEST",#N/A,FALSE,"Debt&amp;Investment Schedule";"Main_menu",#N/A,FALSE,"Main Menu"}</definedName>
    <definedName name="wrn.full._.report."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GERAL." localSheetId="8" hidden="1">{#N/A,#N/A,FALSE,"ET-CAPA";#N/A,#N/A,FALSE,"ET-PAG1";#N/A,#N/A,FALSE,"ET-PAG2";#N/A,#N/A,FALSE,"ET-PAG3";#N/A,#N/A,FALSE,"ET-PAG4";#N/A,#N/A,FALSE,"ET-PAG5"}</definedName>
    <definedName name="wrn.GERAL." localSheetId="1">{#N/A,#N/A,FALSE,"ET-CAPA";#N/A,#N/A,FALSE,"ET-PAG1";#N/A,#N/A,FALSE,"ET-PAG2";#N/A,#N/A,FALSE,"ET-PAG3";#N/A,#N/A,FALSE,"ET-PAG4";#N/A,#N/A,FALSE,"ET-PAG5"}</definedName>
    <definedName name="wrn.GERAL.">{#N/A,#N/A,FALSE,"ET-CAPA";#N/A,#N/A,FALSE,"ET-PAG1";#N/A,#N/A,FALSE,"ET-PAG2";#N/A,#N/A,FALSE,"ET-PAG3";#N/A,#N/A,FALSE,"ET-PAG4";#N/A,#N/A,FALSE,"ET-PAG5"}</definedName>
    <definedName name="wrn.history." hidden="1">{#N/A,#N/A,FALSE,"model"}</definedName>
    <definedName name="wrn.history2" hidden="1">{#N/A,#N/A,FALSE,"model"}</definedName>
    <definedName name="wrn.histROIC." hidden="1">{#N/A,#N/A,FALSE,"model"}</definedName>
    <definedName name="wrn.histROIC2" hidden="1">{#N/A,#N/A,FALSE,"model"}</definedName>
    <definedName name="wrn.impresió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sao." hidden="1">{#N/A,#N/A,FALSE,"FASE1";#N/A,#N/A,FALSE,"FASE2";#N/A,#N/A,FALSE,"FASE3";#N/A,#N/A,FALSE,"FASE4";#N/A,#N/A,FALSE,"FASE5";#N/A,#N/A,FALSE,"FASE6";#N/A,#N/A,FALSE,"FASE7";#N/A,#N/A,FALSE,"FASE8";#N/A,#N/A,FALSE,"FASE9";#N/A,#N/A,FALSE,"FASE10";#N/A,#N/A,FALSE,"EQUIPAMENTOS";#N/A,#N/A,FALSE,"MOI";#N/A,#N/A,FALSE,"CANTEIRO";#N/A,#N/A,FALSE,"TERCEIROS";#N/A,#N/A,FALSE,"DCO";#N/A,#N/A,FALSE,"RESUMO"}</definedName>
    <definedName name="wrn.INDICADORES." hidden="1">{"PARTE1",#N/A,FALSE,"Plan1"}</definedName>
    <definedName name="wrn.Informe._.Mensual."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NOVIEMBRE."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JOGO_CONSOLIDADO." hidden="1">{#N/A,#N/A,TRUE,"Consolidado";#N/A,#N/A,TRUE,"Laticínios";#N/A,#N/A,TRUE,"Frangos";#N/A,#N/A,TRUE,"Suínos";#N/A,#N/A,TRUE,"Peru";#N/A,#N/A,TRUE,"Carnes";#N/A,#N/A,TRUE,"Suco";#N/A,#N/A,TRUE,"Batata"}</definedName>
    <definedName name="wrn.LEVFER." localSheetId="8" hidden="1">{#N/A,#N/A,FALSE,"LEVFER V2 P";#N/A,#N/A,FALSE,"LEVFER V2 P10%"}</definedName>
    <definedName name="wrn.LEVFER.">{#N/A,#N/A,FALSE,"LEVFER V2 P";#N/A,#N/A,FALSE,"LEVFER V2 P10%"}</definedName>
    <definedName name="wrn.Memoria9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TESA."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o2." localSheetId="12" hidden="1">{#N/A,#N/A,FALSE,"MO (2)"}</definedName>
    <definedName name="wrn.mo2." localSheetId="6" hidden="1">{#N/A,#N/A,FALSE,"MO (2)"}</definedName>
    <definedName name="wrn.mo2." localSheetId="8" hidden="1">{#N/A,#N/A,FALSE,"MO (2)"}</definedName>
    <definedName name="wrn.mo2." localSheetId="5" hidden="1">{#N/A,#N/A,FALSE,"MO (2)"}</definedName>
    <definedName name="wrn.mo2." localSheetId="2">{#N/A,#N/A,FALSE,"MO (2)"}</definedName>
    <definedName name="wrn.mo2." localSheetId="1">{#N/A,#N/A,FALSE,"MO (2)"}</definedName>
    <definedName name="wrn.mo2.">{#N/A,#N/A,FALSE,"MO (2)"}</definedName>
    <definedName name="wrn.mo2._1" localSheetId="8" hidden="1">{#N/A,#N/A,FALSE,"MO (2)"}</definedName>
    <definedName name="wrn.mo2._1" hidden="1">{#N/A,#N/A,FALSE,"MO (2)"}</definedName>
    <definedName name="wrn.Model."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Orçamento.">{#N/A,#N/A,FALSE,"Planilha";#N/A,#N/A,FALSE,"Resumo";#N/A,#N/A,FALSE,"Fisico";#N/A,#N/A,FALSE,"Financeiro";#N/A,#N/A,FALSE,"Financeiro"}</definedName>
    <definedName name="wrn.PENDENCIAS." localSheetId="12" hidden="1">{#N/A,#N/A,FALSE,"GERAL";#N/A,#N/A,FALSE,"012-96";#N/A,#N/A,FALSE,"018-96";#N/A,#N/A,FALSE,"027-96";#N/A,#N/A,FALSE,"059-96";#N/A,#N/A,FALSE,"076-96";#N/A,#N/A,FALSE,"019-97";#N/A,#N/A,FALSE,"021-97";#N/A,#N/A,FALSE,"022-97";#N/A,#N/A,FALSE,"028-97"}</definedName>
    <definedName name="wrn.PENDENCIAS." localSheetId="6"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localSheetId="2">{#N/A,#N/A,FALSE,"GERAL";#N/A,#N/A,FALSE,"012-96";#N/A,#N/A,FALSE,"018-96";#N/A,#N/A,FALSE,"027-96";#N/A,#N/A,FALSE,"059-96";#N/A,#N/A,FALSE,"076-96";#N/A,#N/A,FALSE,"019-97";#N/A,#N/A,FALSE,"021-97";#N/A,#N/A,FALSE,"022-97";#N/A,#N/A,FALSE,"028-97"}</definedName>
    <definedName name="wrn.PENDENCIAS." localSheetId="1">{#N/A,#N/A,FALSE,"GERAL";#N/A,#N/A,FALSE,"012-96";#N/A,#N/A,FALSE,"018-96";#N/A,#N/A,FALSE,"027-96";#N/A,#N/A,FALSE,"059-96";#N/A,#N/A,FALSE,"076-96";#N/A,#N/A,FALSE,"019-97";#N/A,#N/A,FALSE,"021-97";#N/A,#N/A,FALSE,"022-97";#N/A,#N/A,FALSE,"028-97"}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PENDENCIAS._1" hidden="1">{#N/A,#N/A,FALSE,"GERAL";#N/A,#N/A,FALSE,"012-96";#N/A,#N/A,FALSE,"018-96";#N/A,#N/A,FALSE,"027-96";#N/A,#N/A,FALSE,"059-96";#N/A,#N/A,FALSE,"076-96";#N/A,#N/A,FALSE,"019-97";#N/A,#N/A,FALSE,"021-97";#N/A,#N/A,FALSE,"022-97";#N/A,#N/A,FALSE,"028-97"}</definedName>
    <definedName name="wrn.PENDENCIAS._1_1" hidden="1">{#N/A,#N/A,FALSE,"GERAL";#N/A,#N/A,FALSE,"012-96";#N/A,#N/A,FALSE,"018-96";#N/A,#N/A,FALSE,"027-96";#N/A,#N/A,FALSE,"059-96";#N/A,#N/A,FALSE,"076-96";#N/A,#N/A,FALSE,"019-97";#N/A,#N/A,FALSE,"021-97";#N/A,#N/A,FALSE,"022-97";#N/A,#N/A,FALSE,"028-97"}</definedName>
    <definedName name="wrn.PENDENCIAS._2" hidden="1">{#N/A,#N/A,FALSE,"GERAL";#N/A,#N/A,FALSE,"012-96";#N/A,#N/A,FALSE,"018-96";#N/A,#N/A,FALSE,"027-96";#N/A,#N/A,FALSE,"059-96";#N/A,#N/A,FALSE,"076-96";#N/A,#N/A,FALSE,"019-97";#N/A,#N/A,FALSE,"021-97";#N/A,#N/A,FALSE,"022-97";#N/A,#N/A,FALSE,"028-97"}</definedName>
    <definedName name="wrn.Pèrdues._.i._.G.._.analític." hidden="1">{"Pèrdues i Guanys analític.Català",#N/A,FALSE,"Català";"Pèrdues i G. analític.castellà",#N/A,FALSE,"Castellà"}</definedName>
    <definedName name="wrn.PNEUS." localSheetId="8" hidden="1">{#N/A,#N/A,FALSE,"EQUIPAMENTOS"}</definedName>
    <definedName name="wrn.PNEUS." hidden="1">{#N/A,#N/A,FALSE,"EQUIPAMENTOS"}</definedName>
    <definedName name="wrn.Presentacion." hidden="1">{#N/A,#N/A,FALSE,"Graficos";#N/A,#N/A,FALSE,"P.Ingresos";#N/A,#N/A,FALSE,"P.Gastos";#N/A,#N/A,FALSE,"I.Trafico";#N/A,#N/A,FALSE,"I.Peajes";#N/A,#N/A,FALSE,"G.Operativos";#N/A,#N/A,FALSE,"Cf Proyecto";#N/A,#N/A,FALSE,"C.PYG";#N/A,#N/A,FALSE,"Balance";#N/A,#N/A,FALSE,"TIR AC";#N/A,#N/A,FALSE,"TIR E"}</definedName>
    <definedName name="wrn.Print." hidden="1">{"vi1",#N/A,FALSE,"Financial Statements";"vi2",#N/A,FALSE,"Financial Statements";#N/A,#N/A,FALSE,"DCF"}</definedName>
    <definedName name="wrn.print._.graphs." hidden="1">{"cap_structure",#N/A,FALSE,"Graph-Mkt Cap";"price",#N/A,FALSE,"Graph-Price";"ebit",#N/A,FALSE,"Graph-EBITDA";"ebitda",#N/A,FALSE,"Graph-EBITDA"}</definedName>
    <definedName name="wrn.print._.raw._.data._.entry." hidden="1">{"inputs raw data",#N/A,TRUE,"INPUT"}</definedName>
    <definedName name="wrn.Print._.Report." hidden="1">{"MPODE 1",#N/A,FALSE,"Scenarios";"CAPEX",#N/A,FALSE,"DEPRECIACIONES";"Trans Costs",#N/A,FALSE,"Transmission";"Trans Revenue",#N/A,FALSE,"Transmission";"Revenues Summary",#N/A,FALSE,"Revenues";"Assumptions General",#N/A,FALSE,"assumptions";"Assumptions Summary",#N/A,FALSE,"assumptions";"Flores 1",#N/A,FALSE,"assumptions";"Tebsa 4",#N/A,FALSE,"assumptions";"Tebsa 7",#N/A,FALSE,"assumptions";"Termoballenas 1",#N/A,FALSE,"assumptions";"Termoballenas 2",#N/A,FALSE,"assumptions";"Termochinu 5",#N/A,FALSE,"assumptions";"Termochinu 6",#N/A,FALSE,"assumptions";"Termochinu 7",#N/A,FALSE,"assumptions";"Termochinu 8",#N/A,FALSE,"assumptions";"Termoguajira 1",#N/A,FALSE,"assumptions";"Termoguajira 2",#N/A,FALSE,"assumptions";"Monetary gain",#N/A,FALSE,"capex &amp; dep";"Income Statement",#N/A,FALSE,"Fin Stmts";"Balance Sheet",#N/A,FALSE,"Fin Stmts";"Cash Flow",#N/A,FALSE,"Fin Stmts";"Labor Personnel\",#N/A,FALSE,"Labor";"TEBSA PPA",#N/A,FALSE,"TEBSA";"Free Cash Flow",#N/A,FALSE,"Valuation";"Valuation",#N/A,FALSE,"Valuation";#N/A,#N/A,FALSE,"Work Cap"}</definedName>
    <definedName name="wrn.print._.summary._.sheets." hidden="1">{"summary1",#N/A,TRUE,"Comps";"summary2",#N/A,TRUE,"Comps";"summary3",#N/A,TRUE,"Comps"}</definedName>
    <definedName name="wrn.PrintAll." hidden="1">{"PA1",#N/A,FALSE,"BORDMW";"pa2",#N/A,FALSE,"BORDMW";"PA3",#N/A,FALSE,"BORDMW";"PA4",#N/A,FALSE,"BORDMW"}</definedName>
    <definedName name="wrn.PROVIR97." hidden="1">{#N/A,#N/A,FALSE,"IR E CS 1997";#N/A,#N/A,FALSE,"PR ND";#N/A,#N/A,FALSE,"8191";#N/A,#N/A,FALSE,"8383";#N/A,#N/A,FALSE,"MP 1024";#N/A,#N/A,FALSE,"AD_EX_97";#N/A,#N/A,FALSE,"BD 97"}</definedName>
    <definedName name="wrn.Quadros." hidden="1">{#N/A,#N/A,FALSE,"Flx_caixa";#N/A,#N/A,FALSE,"Invest";#N/A,#N/A,FALSE,"Resultado";#N/A,#N/A,FALSE,"Custos";#N/A,#N/A,FALSE,"Receita";#N/A,#N/A,FALSE,"Comentários"}</definedName>
    <definedName name="wrn.Quadros._.relatório." hidden="1">{#N/A,#N/A,FALSE,"QD_F1 Invest Detalhado";#N/A,#N/A,FALSE,"QD_F3 Invest_Comparado";#N/A,#N/A,FALSE,"QD_B Trafego";#N/A,#N/A,FALSE,"QD_D0 Custos Operacionais";#N/A,#N/A,FALSE,"QD_C Receita";#N/A,#N/A,FALSE,"QD_D Custos";#N/A,#N/A,FALSE,"QD_E Resultado";#N/A,#N/A,FALSE,"QD_G Fluxo Caixa"}</definedName>
    <definedName name="wrn.REL_IR_97." hidden="1">{#N/A,#N/A,TRUE,"BD 97";#N/A,#N/A,TRUE,"IR E CS 1997";#N/A,#N/A,TRUE,"CONTINGÊNCIAS";#N/A,#N/A,TRUE,"AD_EX_97";#N/A,#N/A,TRUE,"PR ND";#N/A,#N/A,TRUE,"8191";#N/A,#N/A,TRUE,"8383";#N/A,#N/A,TRUE,"MP 1024"}</definedName>
    <definedName name="wrn.RELAT_EAP." localSheetId="12" hidden="1">{#N/A,#N/A,FALSE,"EAP";#N/A,#N/A,FALSE,"CURVA AV.FÍSICO";#N/A,#N/A,FALSE,"CURVA AV.FINANC."}</definedName>
    <definedName name="wrn.RELAT_EAP." localSheetId="6" hidden="1">{#N/A,#N/A,FALSE,"EAP";#N/A,#N/A,FALSE,"CURVA AV.FÍSICO";#N/A,#N/A,FALSE,"CURVA AV.FINANC."}</definedName>
    <definedName name="wrn.RELAT_EAP." localSheetId="8" hidden="1">{#N/A,#N/A,FALSE,"EAP";#N/A,#N/A,FALSE,"CURVA AV.FÍSICO";#N/A,#N/A,FALSE,"CURVA AV.FINANC."}</definedName>
    <definedName name="wrn.RELAT_EAP." localSheetId="5" hidden="1">{#N/A,#N/A,FALSE,"EAP";#N/A,#N/A,FALSE,"CURVA AV.FÍSICO";#N/A,#N/A,FALSE,"CURVA AV.FINANC."}</definedName>
    <definedName name="wrn.RELAT_EAP." localSheetId="2">{#N/A,#N/A,FALSE,"EAP";#N/A,#N/A,FALSE,"CURVA AV.FÍSICO";#N/A,#N/A,FALSE,"CURVA AV.FINANC."}</definedName>
    <definedName name="wrn.RELAT_EAP." localSheetId="1">{#N/A,#N/A,FALSE,"EAP";#N/A,#N/A,FALSE,"CURVA AV.FÍSICO";#N/A,#N/A,FALSE,"CURVA AV.FINANC."}</definedName>
    <definedName name="wrn.RELAT_EAP.">{#N/A,#N/A,FALSE,"EAP";#N/A,#N/A,FALSE,"CURVA AV.FÍSICO";#N/A,#N/A,FALSE,"CURVA AV.FINANC."}</definedName>
    <definedName name="wrn.RELATÓRIO._.CONTÁBIL."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ext." localSheetId="12" hidden="1">{#N/A,#N/A,TRUE,"Plan1"}</definedName>
    <definedName name="wrn.relext." localSheetId="6" hidden="1">{#N/A,#N/A,TRUE,"Plan1"}</definedName>
    <definedName name="wrn.relext." localSheetId="8" hidden="1">{#N/A,#N/A,TRUE,"Plan1"}</definedName>
    <definedName name="wrn.relext." localSheetId="5" hidden="1">{#N/A,#N/A,TRUE,"Plan1"}</definedName>
    <definedName name="wrn.relext." localSheetId="2">{#N/A,#N/A,TRUE,"Plan1"}</definedName>
    <definedName name="wrn.relext." localSheetId="1">{#N/A,#N/A,TRUE,"Plan1"}</definedName>
    <definedName name="wrn.relext.">{#N/A,#N/A,TRUE,"Plan1"}</definedName>
    <definedName name="wrn.relext._1" localSheetId="8" hidden="1">{#N/A,#N/A,TRUE,"Plan1"}</definedName>
    <definedName name="wrn.relext._1" hidden="1">{#N/A,#N/A,TRUE,"Plan1"}</definedName>
    <definedName name="wrn.sales." hidden="1">{"sales",#N/A,FALSE,"Sales";"sales existing",#N/A,FALSE,"Sales";"sales rd1",#N/A,FALSE,"Sales";"sales rd2",#N/A,FALSE,"Sales"}</definedName>
    <definedName name="wrn.SBBE." localSheetId="12" hidden="1">{#N/A,#N/A,FALSE,"Plan1"}</definedName>
    <definedName name="wrn.SBBE." localSheetId="6" hidden="1">{#N/A,#N/A,FALSE,"Plan1"}</definedName>
    <definedName name="wrn.SBBE." localSheetId="8" hidden="1">{#N/A,#N/A,FALSE,"Plan1"}</definedName>
    <definedName name="wrn.SBBE." localSheetId="5" hidden="1">{#N/A,#N/A,FALSE,"Plan1"}</definedName>
    <definedName name="wrn.SBBE." localSheetId="2">{#N/A,#N/A,FALSE,"Plan1"}</definedName>
    <definedName name="wrn.SBBE." localSheetId="1">{#N/A,#N/A,FALSE,"Plan1"}</definedName>
    <definedName name="wrn.SBBE.">{#N/A,#N/A,FALSE,"Plan1"}</definedName>
    <definedName name="wrn.SERV._.PAVTO." localSheetId="8" hidden="1">{#N/A,#N/A,FALSE,"SS 1";#N/A,#N/A,FALSE,"SS 2";#N/A,#N/A,FALSE,"TER 1 (1)";#N/A,#N/A,FALSE,"TER 1 (2)";#N/A,#N/A,FALSE,"TER 2 ";#N/A,#N/A,FALSE,"TP  (1)";#N/A,#N/A,FALSE,"TP  (2)";#N/A,#N/A,FALSE,"CM BAR"}</definedName>
    <definedName name="wrn.SERV._.PAVTO.">{#N/A,#N/A,FALSE,"SS 1";#N/A,#N/A,FALSE,"SS 2";#N/A,#N/A,FALSE,"TER 1 (1)";#N/A,#N/A,FALSE,"TER 1 (2)";#N/A,#N/A,FALSE,"TER 2 ";#N/A,#N/A,FALSE,"TP  (1)";#N/A,#N/A,FALSE,"TP  (2)";#N/A,#N/A,FALSE,"CM BAR"}</definedName>
    <definedName name="wrn.SHORT." hidden="1">{"CREDIT STATISTICS",#N/A,FALSE,"STATS";"CF_AND_IS",#N/A,FALSE,"PLAN";"BALSHEET",#N/A,FALSE,"BALANCE SHEET"}</definedName>
    <definedName name="wrn.SOCIEDAD.">{#N/A,#N/A,FALSE,"SYSOC";#N/A,#N/A,FALSE,"RESU-GESTION";#N/A,#N/A,FALSE,"EVOL-MNA";#N/A,#N/A,FALSE,"VTAS-ANALI";#N/A,#N/A,FALSE,"ANALI-GSFIJOS";#N/A,#N/A,FALSE,"DETA-RUBROS";#N/A,#N/A,FALSE,"ANALI-CNF";#N/A,#N/A,FALSE,"BILAN";#N/A,#N/A,FALSE,"TAB_FIN";#N/A,#N/A,FALSE,"IND_ECO"}</definedName>
    <definedName name="wrn.suibud." hidden="1">{"tbl1",#N/A,FALSE,"regul";"tbl2",#N/A,FALSE,"regul"}</definedName>
    <definedName name="wrn.suivi." hidden="1">{"moy",#N/A,FALSE,"CAMBRAI";"paie",#N/A,FALSE,"CAMBRAI"}</definedName>
    <definedName name="wrn.SUMMARY."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TARGET._.DCF." hidden="1">{"targetdcf",#N/A,FALSE,"Merger consequences";"TARGETASSU",#N/A,FALSE,"Merger consequences";"TERMINAL VALUE",#N/A,FALSE,"Merger consequences"}</definedName>
    <definedName name="wrn.Tipo." localSheetId="12" hidden="1">{#N/A,#N/A,TRUE,"Serviços"}</definedName>
    <definedName name="wrn.Tipo." localSheetId="6" hidden="1">{#N/A,#N/A,TRUE,"Serviços"}</definedName>
    <definedName name="wrn.Tipo." localSheetId="8" hidden="1">{#N/A,#N/A,TRUE,"Serviços"}</definedName>
    <definedName name="wrn.Tipo." localSheetId="5" hidden="1">{#N/A,#N/A,TRUE,"Serviços"}</definedName>
    <definedName name="wrn.Tipo." localSheetId="2">{#N/A,#N/A,TRUE,"Serviços"}</definedName>
    <definedName name="wrn.Tipo." localSheetId="1">{#N/A,#N/A,TRUE,"Serviços"}</definedName>
    <definedName name="wrn.Tipo.">{#N/A,#N/A,TRUE,"Serviços"}</definedName>
    <definedName name="wrn.Tipo.." localSheetId="12" hidden="1">{#N/A,#N/A,TRUE,"Serviços"}</definedName>
    <definedName name="wrn.Tipo.." localSheetId="6" hidden="1">{#N/A,#N/A,TRUE,"Serviços"}</definedName>
    <definedName name="wrn.Tipo.." localSheetId="8" hidden="1">{#N/A,#N/A,TRUE,"Serviços"}</definedName>
    <definedName name="wrn.Tipo.." localSheetId="5" hidden="1">{#N/A,#N/A,TRUE,"Serviços"}</definedName>
    <definedName name="wrn.Tipo.." localSheetId="2">{#N/A,#N/A,TRUE,"Serviços"}</definedName>
    <definedName name="wrn.Tipo.." localSheetId="1">{#N/A,#N/A,TRUE,"Serviços"}</definedName>
    <definedName name="wrn.Tipo..">{#N/A,#N/A,TRUE,"Serviços"}</definedName>
    <definedName name="wrn.Todo." hidden="1">{#N/A,#N/A,TRUE,"Graficos";#N/A,#N/A,TRUE,"P.Ingresos";#N/A,#N/A,TRUE,"P.Gastos";#N/A,#N/A,TRUE,"I.Trafico";#N/A,#N/A,TRUE,"I.Peajes";#N/A,#N/A,TRUE,"G.Operativos";#N/A,#N/A,TRUE,"Cf Proyecto";#N/A,#N/A,TRUE,"C.PYG";#N/A,#N/A,TRUE,"Balance";#N/A,#N/A,TRUE,"TIR AC";#N/A,#N/A,TRUE,"Ratios";#N/A,#N/A,TRUE,"Amortizacion";#N/A,#N/A,TRUE,"FC fin";#N/A,#N/A,TRUE,"Coeficientes";#N/A,#N/A,TRUE,"Tesoreria";#N/A,#N/A,TRUE,"Prest.inv";#N/A,#N/A,TRUE,"Obligacion";#N/A,#N/A,TRUE,"Impuestos";#N/A,#N/A,TRUE,"Reservas";#N/A,#N/A,TRUE,"Inversion";#N/A,#N/A,TRUE,"P.Inversion";#N/A,#N/A,TRUE,"C.Fl Inv.";#N/A,#N/A,TRUE,"VAN Oferta"}</definedName>
    <definedName name="wrn.TOTAL." hidden="1">{#N/A,#N/A,FALSE,"INVERSIONES Y AMORTIZ";#N/A,#N/A,FALSE,"BALANCE";#N/A,#N/A,FALSE,"CUENTA DE PYG";#N/A,#N/A,FALSE,"CUENTA DE PYG (2)";#N/A,#N/A,FALSE,"RATIOS";#N/A,#N/A,FALSE,"G. PERSONAL";#N/A,#N/A,FALSE,"G. SOCIALES";#N/A,#N/A,FALSE,"G. GENERALES";#N/A,#N/A,FALSE,"LINEAS DE PRODUCTOS"}</definedName>
    <definedName name="wrn.totsuivi." hidden="1">{"TOTMOY",#N/A,FALSE,"TOTFDP";"TOTPAIE",#N/A,FALSE,"TOTFDP"}</definedName>
    <definedName name="wrn.VENTAS." hidden="1">{"VENTAS1",#N/A,FALSE,"VENTAS";"VENTAS2",#N/A,FALSE,"VENTAS";"VENTAS3",#N/A,FALSE,"VENTAS";"VENTAS4",#N/A,FALSE,"VENTAS";"VENTAS5",#N/A,FALSE,"VENTAS";"VENTAS6",#N/A,FALSE,"VENTAS";"VENTAS7",#N/A,FALSE,"VENTAS";"VENTAS8",#N/A,FALSE,"VENTAS"}</definedName>
    <definedName name="wrn.ventas.1" hidden="1">{"VENTAS1",#N/A,FALSE,"VENTAS";"VENTAS2",#N/A,FALSE,"VENTAS";"VENTAS3",#N/A,FALSE,"VENTAS";"VENTAS4",#N/A,FALSE,"VENTAS";"VENTAS5",#N/A,FALSE,"VENTAS";"VENTAS6",#N/A,FALSE,"VENTAS";"VENTAS7",#N/A,FALSE,"VENTAS";"VENTAS8",#N/A,FALSE,"VENTAS"}</definedName>
    <definedName name="wrn.Wacc." hidden="1">{"Area1",#N/A,FALSE,"OREWACC";"Area2",#N/A,FALSE,"OREWACC"}</definedName>
    <definedName name="wrn_tudo_">{#N/A,#N/A,FALSE,"QUADRO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wrn1.history" hidden="1">{#N/A,#N/A,FALSE,"model"}</definedName>
    <definedName name="wrn3.histroic" hidden="1">{#N/A,#N/A,FALSE,"model"}</definedName>
    <definedName name="ws" localSheetId="8">#REF!</definedName>
    <definedName name="ws">#REF!</definedName>
    <definedName name="wvu.ACC." hidden="1">{TRUE,TRUE,-1.25,-15.5,484.5,278.25,FALSE,FALSE,TRUE,FALSE,0,1,#N/A,452,#N/A,5.92592592592593,22.5714285714286,1,FALSE,FALSE,3,TRUE,1,FALSE,100,"Swvu.ACC.","ACwvu.ACC.",#N/A,FALSE,FALSE,0,0,0,0,2,"","",FALSE,FALSE,FALSE,FALSE,1,90,#N/A,#N/A,"=R1C1:R650C11",FALSE,#N/A,#N/A,FALSE,FALSE,FALSE,1,65532,65532,FALSE,FALSE,TRUE,TRUE,TRUE}</definedName>
    <definedName name="wvu.AFAC." hidden="1">{TRUE,TRUE,-1.25,-15.5,484.5,278.25,FALSE,FALSE,TRUE,FALSE,0,1,#N/A,551,#N/A,5.92592592592593,22.5714285714286,1,FALSE,FALSE,3,TRUE,1,FALSE,100,"Swvu.AFAC.","ACwvu.AFAC.",#N/A,FALSE,FALSE,0,0,0,0,2,"","",FALSE,FALSE,FALSE,FALSE,1,90,#N/A,#N/A,"=R1C1:R650C11",FALSE,#N/A,#N/A,FALSE,FALSE,FALSE,1,65532,65532,FALSE,FALSE,TRUE,TRUE,TRUE}</definedName>
    <definedName name="wvu.ELIMLUCRO." hidden="1">{TRUE,TRUE,-1.25,-15.5,484.5,278.25,FALSE,FALSE,TRUE,FALSE,0,3,#N/A,574,#N/A,6.75,22.5714285714286,1,FALSE,FALSE,3,TRUE,1,FALSE,100,"Swvu.ELIMLUCRO.","ACwvu.ELIMLUCRO.",#N/A,FALSE,FALSE,0,0,0,0,2,"","",FALSE,FALSE,FALSE,FALSE,1,90,#N/A,#N/A,"=R1C1:R650C11",FALSE,#N/A,#N/A,FALSE,FALSE,FALSE,1,65532,65532,FALSE,FALSE,TRUE,TRUE,TRUE}</definedName>
    <definedName name="wvu.ESTOQUES." hidden="1">{TRUE,TRUE,-1.25,-15.5,484.5,278.25,FALSE,FALSE,TRUE,FALSE,0,1,#N/A,183,#N/A,5.92592592592593,22.5714285714286,1,FALSE,FALSE,3,TRUE,1,FALSE,100,"Swvu.ESTOQUES.","ACwvu.ESTOQUES.",#N/A,FALSE,FALSE,0,0,0,0,2,"","",FALSE,FALSE,FALSE,FALSE,1,90,#N/A,#N/A,"=R1C1:R650C11",FALSE,#N/A,#N/A,FALSE,FALSE,FALSE,1,65532,65532,FALSE,FALSE,TRUE,TRUE,TRUE}</definedName>
    <definedName name="wvu.Fabio." hidden="1">{TRUE,TRUE,-1.25,-15.5,484.5,276.75,FALSE,FALSE,TRUE,TRUE,0,2,3,6,469,1,1,4,TRUE,TRUE,3,TRUE,1,TRUE,100,"Swvu.Fabio.","ACwvu.Fabio.",#N/A,FALSE,FALSE,0,0,0.393700787401575,0.393700787401575,2,"","&amp;C&amp;""Times New Roman,Bold Italic""&amp;P",TRUE,FALSE,FALSE,FALSE,1,67,#N/A,#N/A,"=R1C2:R497C25","=R1:R7",#N/A,#N/A,FALSE,FALSE,FALSE,1,65532,65532,FALSE,FALSE,TRUE,TRUE,TRUE}</definedName>
    <definedName name="wvu.inputs._.raw._.data." hidden="1">{TRUE,TRUE,-1.25,-15.5,604.5,369,FALSE,FALSE,TRUE,TRUE,0,1,83,1,38,4,5,4,TRUE,TRUE,3,TRUE,1,TRUE,75,"Swvu.inputs._.raw._.data.","ACwvu.inputs._.raw._.data.",#N/A,FALSE,FALSE,0.5,0.5,0.5,0.5,2,"&amp;F","&amp;A&amp;RPage &amp;P",FALSE,FALSE,FALSE,FALSE,1,60,#N/A,#N/A,"=R1C61:R53C89","=C1:C5",#N/A,#N/A,FALSE,FALSE,FALSE,1,600,600,FALSE,FALSE,TRUE,TRUE,TRUE}</definedName>
    <definedName name="wvu.LPERDAS." hidden="1">{TRUE,TRUE,-1.25,-15.5,484.5,278.25,FALSE,FALSE,TRUE,FALSE,0,5,#N/A,63,#N/A,7.47457627118644,22.5714285714286,1,FALSE,FALSE,3,TRUE,1,FALSE,100,"Swvu.LPERDAS.","ACwvu.LPERDAS.",#N/A,FALSE,FALSE,0,0,0,0,2,"","",FALSE,FALSE,FALSE,FALSE,1,90,#N/A,#N/A,"=R1C1:R650C11",FALSE,#N/A,#N/A,FALSE,FALSE,FALSE,1,65532,65532,FALSE,FALSE,TRUE,TRUE,TRUE}</definedName>
    <definedName name="wvu.Print_Todo." hidden="1">{TRUE,TRUE,-1.25,-15.5,484.5,276.75,FALSE,TRUE,TRUE,TRUE,0,1,1,300,1,1.96296296296296,1.15384615384615,4,TRUE,TRUE,3,TRUE,1,FALSE,75,"Swvu.Print_Todo.","ACwvu.Print_Todo.",#N/A,FALSE,FALSE,0,0,0,0,2,"","",FALSE,FALSE,TRUE,FALSE,1,#N/A,2,10,"=R1C1:R636C40",FALSE,#N/A,#N/A,FALSE,FALSE,FALSE,9,300,300,FALSE,TRUE,TRUE,TRUE,TRUE}</definedName>
    <definedName name="wvu.RES432." hidden="1">{TRUE,TRUE,-1.25,-15.5,484.5,278.25,FALSE,FALSE,TRUE,FALSE,0,5,#N/A,593,#N/A,7.47457627118644,22.5714285714286,1,FALSE,FALSE,3,TRUE,1,FALSE,100,"Swvu.RES432.","ACwvu.RES432.",#N/A,FALSE,FALSE,0,0,0,0,2,"","",FALSE,FALSE,FALSE,FALSE,1,90,#N/A,#N/A,"=R1C1:R650C11",FALSE,#N/A,#N/A,FALSE,FALSE,FALSE,1,65532,65532,FALSE,FALSE,TRUE,TRUE,TRUE}</definedName>
    <definedName name="wvu.Socios._.95."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ummary1."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2."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3."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vu.VERLUCRO."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wvwa\" hidden="1">{#N/A,#N/A,TRUE,"Serviços"}</definedName>
    <definedName name="ww">"'file:///Y:/ENGENHARIA/Deise Aoki/PATOS - OK/PATOS 05-09-2007-ok/Laptop - Arquivos/DNIT/PATOs/Rondonópolis/PATO_BR-364_km_000_ao_km_11290_LICITAÇÃO MAIO DE 2007.xls'#$reg_mec_fx_dm_.$#REF!$#REF!:$#REF!$#REF!"</definedName>
    <definedName name="ww_27">#REF!</definedName>
    <definedName name="ww_28">#REF!</definedName>
    <definedName name="ww_29">#REF!</definedName>
    <definedName name="www">[0]!www</definedName>
    <definedName name="wwwww" localSheetId="8" hidden="1">{#N/A,#N/A,FALSE,"MO (2)"}</definedName>
    <definedName name="wwwww" hidden="1">{#N/A,#N/A,FALSE,"MO (2)"}</definedName>
    <definedName name="wwwww1" hidden="1">{#N/A,#N/A,FALSE,"QD_F1 Invest Detalhado";#N/A,#N/A,FALSE,"QD_F3 Invest_Comparado";#N/A,#N/A,FALSE,"QD_B Trafego";#N/A,#N/A,FALSE,"QD_D0 Custos Operacionais";#N/A,#N/A,FALSE,"QD_C Receita";#N/A,#N/A,FALSE,"QD_D Custos";#N/A,#N/A,FALSE,"QD_E Resultado";#N/A,#N/A,FALSE,"QD_G Fluxo Caixa"}</definedName>
    <definedName name="wwwwwb" hidden="1">{#N/A,#N/A,TRUE,"Serviços"}</definedName>
    <definedName name="wwwwww" localSheetId="8" hidden="1">{#N/A,#N/A,FALSE,"MO (2)"}</definedName>
    <definedName name="wwwwww" hidden="1">{#N/A,#N/A,FALSE,"MO (2)"}</definedName>
    <definedName name="wwwwww1" hidden="1">{#N/A,#N/A,FALSE,"QD_F1 Invest Detalhado";#N/A,#N/A,FALSE,"QD_F3 Invest_Comparado";#N/A,#N/A,FALSE,"QD_B Trafego";#N/A,#N/A,FALSE,"QD_D0 Custos Operacionais";#N/A,#N/A,FALSE,"QD_C Receita";#N/A,#N/A,FALSE,"QD_D Custos";#N/A,#N/A,FALSE,"QD_E Resultado";#N/A,#N/A,FALSE,"QD_G Fluxo Caixa"}</definedName>
    <definedName name="wwwwwwwwwwww">#REF!</definedName>
    <definedName name="wwwwwwwwwwwwwwwwwww" hidden="1">{#N/A,#N/A,FALSE,"QD_F1 Invest Detalhado";#N/A,#N/A,FALSE,"QD_F3 Invest_Comparado";#N/A,#N/A,FALSE,"QD_B Trafego";#N/A,#N/A,FALSE,"QD_D0 Custos Operacionais";#N/A,#N/A,FALSE,"QD_C Receita";#N/A,#N/A,FALSE,"QD_D Custos";#N/A,#N/A,FALSE,"QD_E Resultado";#N/A,#N/A,FALSE,"QD_G Fluxo Caixa"}</definedName>
    <definedName name="wwwwwwwwwwwwwwwwwwwwwwwwwwwww">#REF!</definedName>
    <definedName name="x" localSheetId="8">#REF!</definedName>
    <definedName name="x">#REF!</definedName>
    <definedName name="x_10" localSheetId="8">#REF!</definedName>
    <definedName name="x_10">#N/A</definedName>
    <definedName name="x_11">#N/A</definedName>
    <definedName name="x_12">#N/A</definedName>
    <definedName name="x_13">#N/A</definedName>
    <definedName name="x_14">#N/A</definedName>
    <definedName name="x_15">#N/A</definedName>
    <definedName name="x_16">#N/A</definedName>
    <definedName name="x_17">#N/A</definedName>
    <definedName name="x_18">#N/A</definedName>
    <definedName name="x_24">#REF!</definedName>
    <definedName name="x_25" localSheetId="8">#REF!</definedName>
    <definedName name="x_25">#REF!</definedName>
    <definedName name="x_26">#REF!</definedName>
    <definedName name="x_27" localSheetId="8">#REF!</definedName>
    <definedName name="x_27">#REF!</definedName>
    <definedName name="x_28">#REF!</definedName>
    <definedName name="x_29" localSheetId="8">#REF!</definedName>
    <definedName name="x_29">#REF!</definedName>
    <definedName name="x_3">#REF!</definedName>
    <definedName name="x_31" localSheetId="8">#REF!</definedName>
    <definedName name="x_31">#REF!</definedName>
    <definedName name="x_4">#REF!</definedName>
    <definedName name="x_5">#N/A</definedName>
    <definedName name="x_6">#N/A</definedName>
    <definedName name="x_7">#N/A</definedName>
    <definedName name="x_8">#N/A</definedName>
    <definedName name="x_9" localSheetId="8">#REF!</definedName>
    <definedName name="x_9">#N/A</definedName>
    <definedName name="xc32dd">#N/A</definedName>
    <definedName name="XCERRVTRT">#REF!</definedName>
    <definedName name="xcfdc">#REF!</definedName>
    <definedName name="XDETRRTVBT">#REF!</definedName>
    <definedName name="XDFGVGFVG">#REF!</definedName>
    <definedName name="xedc">#REF!</definedName>
    <definedName name="xedcvf">#REF!</definedName>
    <definedName name="XERVRBVYTB">#REF!</definedName>
    <definedName name="XERVTBVRTBTR">#REF!</definedName>
    <definedName name="xfcrtr">#REF!</definedName>
    <definedName name="xhvnh">#REF!</definedName>
    <definedName name="XREF_COLUMN_1" hidden="1">#REF!</definedName>
    <definedName name="XREF_COLUMN_10" hidden="1">#REF!</definedName>
    <definedName name="XREF_COLUMN_11" hidden="1">#REF!</definedName>
    <definedName name="XREF_COLUMN_12" hidden="1">#REF!</definedName>
    <definedName name="XREF_COLUMN_13" hidden="1">#REF!</definedName>
    <definedName name="XREF_COLUMN_14" hidden="1">#REF!</definedName>
    <definedName name="XREF_COLUMN_15" hidden="1">#REF!</definedName>
    <definedName name="XREF_COLUMN_16" hidden="1">#REF!</definedName>
    <definedName name="XREF_COLUMN_17" hidden="1">#REF!</definedName>
    <definedName name="XREF_COLUMN_18" hidden="1">#REF!</definedName>
    <definedName name="XREF_COLUMN_19" hidden="1">#REF!</definedName>
    <definedName name="XREF_COLUMN_2" hidden="1">#REF!</definedName>
    <definedName name="XREF_COLUMN_20" hidden="1">#REF!</definedName>
    <definedName name="XREF_COLUMN_21" hidden="1">#REF!</definedName>
    <definedName name="XREF_COLUMN_22" hidden="1">#REF!</definedName>
    <definedName name="XREF_COLUMN_23" hidden="1">#REF!</definedName>
    <definedName name="XREF_COLUMN_24" hidden="1">#REF!</definedName>
    <definedName name="XREF_COLUMN_25" hidden="1">#REF!</definedName>
    <definedName name="XREF_COLUMN_26" hidden="1">#REF!</definedName>
    <definedName name="XREF_COLUMN_27" hidden="1">#REF!</definedName>
    <definedName name="XREF_COLUMN_28" hidden="1">#REF!</definedName>
    <definedName name="XREF_COLUMN_29" hidden="1">#REF!</definedName>
    <definedName name="XREF_COLUMN_3" hidden="1">#REF!</definedName>
    <definedName name="XREF_COLUMN_30" hidden="1">#REF!</definedName>
    <definedName name="XREF_COLUMN_31" hidden="1">#REF!</definedName>
    <definedName name="XREF_COLUMN_32" hidden="1">#REF!</definedName>
    <definedName name="XREF_COLUMN_33" hidden="1">#REF!</definedName>
    <definedName name="XREF_COLUMN_34" hidden="1">#REF!</definedName>
    <definedName name="XREF_COLUMN_35" hidden="1">#REF!</definedName>
    <definedName name="XREF_COLUMN_36" hidden="1">#REF!</definedName>
    <definedName name="XREF_COLUMN_37" hidden="1">#REF!</definedName>
    <definedName name="XREF_COLUMN_38" hidden="1">#REF!</definedName>
    <definedName name="XREF_COLUMN_39" hidden="1">#REF!</definedName>
    <definedName name="XREF_COLUMN_4" hidden="1">#REF!</definedName>
    <definedName name="XREF_COLUMN_40" hidden="1">#REF!</definedName>
    <definedName name="XREF_COLUMN_41" hidden="1">#REF!</definedName>
    <definedName name="XREF_COLUMN_42" hidden="1">#REF!</definedName>
    <definedName name="XREF_COLUMN_43" hidden="1">#REF!</definedName>
    <definedName name="XREF_COLUMN_44" hidden="1">#REF!</definedName>
    <definedName name="XREF_COLUMN_45" hidden="1">#REF!</definedName>
    <definedName name="XREF_COLUMN_5" hidden="1">#REF!</definedName>
    <definedName name="XREF_COLUMN_6" hidden="1">#REF!</definedName>
    <definedName name="XREF_COLUMN_7" hidden="1">#REF!</definedName>
    <definedName name="XREF_COLUMN_8" hidden="1">#REF!</definedName>
    <definedName name="XREF_COLUMN_9" hidden="1">#REF!</definedName>
    <definedName name="XRefActiveRow" hidden="1">#REF!</definedName>
    <definedName name="XRefColumnsCount" hidden="1">8</definedName>
    <definedName name="XRefCopy10" hidden="1">#REF!</definedName>
    <definedName name="XRefCopy10Row" hidden="1">#REF!</definedName>
    <definedName name="XRefCopy11" hidden="1">#REF!</definedName>
    <definedName name="XRefCopy11Row" hidden="1">#REF!</definedName>
    <definedName name="XRefCopy12" hidden="1">#REF!</definedName>
    <definedName name="XRefCopy12Row" hidden="1">#REF!</definedName>
    <definedName name="XRefCopy13" hidden="1">#REF!</definedName>
    <definedName name="XRefCopy13Row" hidden="1">#REF!</definedName>
    <definedName name="XRefCopy14" hidden="1">#REF!</definedName>
    <definedName name="XRefCopy14Row" hidden="1">#REF!</definedName>
    <definedName name="XRefCopy15" hidden="1">#REF!</definedName>
    <definedName name="XRefCopy15Row" hidden="1">#REF!</definedName>
    <definedName name="XRefCopy16" hidden="1">#REF!</definedName>
    <definedName name="XRefCopy16Row" hidden="1">#REF!</definedName>
    <definedName name="XRefCopy17" hidden="1">#REF!</definedName>
    <definedName name="XRefCopy17Row" hidden="1">#REF!</definedName>
    <definedName name="XRefCopy18" hidden="1">#REF!</definedName>
    <definedName name="XRefCopy18Row" hidden="1">#REF!</definedName>
    <definedName name="XRefCopy19" hidden="1">#REF!</definedName>
    <definedName name="XRefCopy19Row" hidden="1">#REF!</definedName>
    <definedName name="XRefCopy1Row" hidden="1">#REF!</definedName>
    <definedName name="XRefCopy2" hidden="1">#REF!</definedName>
    <definedName name="XRefCopy20" hidden="1">#REF!</definedName>
    <definedName name="XRefCopy20Row" hidden="1">#REF!</definedName>
    <definedName name="XRefCopy21" hidden="1">#REF!</definedName>
    <definedName name="XRefCopy21Row" hidden="1">#REF!</definedName>
    <definedName name="XRefCopy22" hidden="1">#REF!</definedName>
    <definedName name="XRefCopy22Row" hidden="1">#REF!</definedName>
    <definedName name="XRefCopy23" hidden="1">#REF!</definedName>
    <definedName name="XRefCopy23Row" hidden="1">#REF!</definedName>
    <definedName name="XRefCopy24" hidden="1">#REF!</definedName>
    <definedName name="XRefCopy24Row" hidden="1">#REF!</definedName>
    <definedName name="XRefCopy25" hidden="1">#REF!</definedName>
    <definedName name="XRefCopy25Row" hidden="1">#REF!</definedName>
    <definedName name="XRefCopy26" hidden="1">#REF!</definedName>
    <definedName name="XRefCopy26Row" hidden="1">#REF!</definedName>
    <definedName name="XRefCopy27" hidden="1">#REF!</definedName>
    <definedName name="XRefCopy27Row" hidden="1">#REF!</definedName>
    <definedName name="XRefCopy28" hidden="1">#REF!</definedName>
    <definedName name="XRefCopy28Row" hidden="1">#REF!</definedName>
    <definedName name="XRefCopy29" hidden="1">#REF!</definedName>
    <definedName name="XRefCopy29Row" hidden="1">#REF!</definedName>
    <definedName name="XRefCopy2Row" hidden="1">#REF!</definedName>
    <definedName name="XRefCopy3" hidden="1">#REF!</definedName>
    <definedName name="XRefCopy30" hidden="1">#REF!</definedName>
    <definedName name="XRefCopy30Row" hidden="1">#REF!</definedName>
    <definedName name="XRefCopy31" hidden="1">#REF!</definedName>
    <definedName name="XRefCopy31Row" hidden="1">#REF!</definedName>
    <definedName name="XRefCopy32" hidden="1">#REF!</definedName>
    <definedName name="XRefCopy32Row" hidden="1">#REF!</definedName>
    <definedName name="XRefCopy33" hidden="1">#REF!</definedName>
    <definedName name="XRefCopy33Row" hidden="1">#REF!</definedName>
    <definedName name="XRefCopy34" hidden="1">#REF!</definedName>
    <definedName name="XRefCopy34Row" hidden="1">#REF!</definedName>
    <definedName name="XRefCopy35" hidden="1">#REF!</definedName>
    <definedName name="XRefCopy35Row" hidden="1">#REF!</definedName>
    <definedName name="XRefCopy36" hidden="1">#REF!</definedName>
    <definedName name="XRefCopy36Row" hidden="1">#REF!</definedName>
    <definedName name="XRefCopy37" hidden="1">#REF!</definedName>
    <definedName name="XRefCopy37Row" hidden="1">#REF!</definedName>
    <definedName name="XRefCopy38" hidden="1">#REF!</definedName>
    <definedName name="XRefCopy38Row" hidden="1">#REF!</definedName>
    <definedName name="XRefCopy39" hidden="1">#REF!</definedName>
    <definedName name="XRefCopy39Row" hidden="1">#REF!</definedName>
    <definedName name="XRefCopy3Row" hidden="1">#REF!</definedName>
    <definedName name="XRefCopy4" hidden="1">#REF!</definedName>
    <definedName name="XRefCopy40" hidden="1">#REF!</definedName>
    <definedName name="XRefCopy40Row" hidden="1">#REF!</definedName>
    <definedName name="XRefCopy41" hidden="1">#REF!</definedName>
    <definedName name="XRefCopy41Row" hidden="1">#REF!</definedName>
    <definedName name="XRefCopy42" hidden="1">#REF!</definedName>
    <definedName name="XRefCopy42Row" hidden="1">#REF!</definedName>
    <definedName name="XRefCopy43" hidden="1">#REF!</definedName>
    <definedName name="XRefCopy43Row" hidden="1">#REF!</definedName>
    <definedName name="XRefCopy44" hidden="1">#REF!</definedName>
    <definedName name="XRefCopy44Row" hidden="1">#REF!</definedName>
    <definedName name="XRefCopy45" hidden="1">#REF!</definedName>
    <definedName name="XRefCopy45Row" hidden="1">#REF!</definedName>
    <definedName name="XRefCopy46" hidden="1">#REF!</definedName>
    <definedName name="XRefCopy46Row" hidden="1">#REF!</definedName>
    <definedName name="XRefCopy47" hidden="1">#REF!</definedName>
    <definedName name="XRefCopy47Row" hidden="1">#REF!</definedName>
    <definedName name="XRefCopy48" hidden="1">#REF!</definedName>
    <definedName name="XRefCopy49" hidden="1">#REF!</definedName>
    <definedName name="XRefCopy49Row" hidden="1">#REF!</definedName>
    <definedName name="XRefCopy4Row" hidden="1">#REF!</definedName>
    <definedName name="XRefCopy5" hidden="1">#REF!</definedName>
    <definedName name="XRefCopy50" hidden="1">#REF!</definedName>
    <definedName name="XRefCopy51" hidden="1">#REF!</definedName>
    <definedName name="XRefCopy51Row" hidden="1">#REF!</definedName>
    <definedName name="XRefCopy52" hidden="1">#REF!</definedName>
    <definedName name="XRefCopy52Row" hidden="1">#REF!</definedName>
    <definedName name="XRefCopy53" hidden="1">#REF!</definedName>
    <definedName name="XRefCopy53Row" hidden="1">#REF!</definedName>
    <definedName name="XRefCopy54" hidden="1">#REF!</definedName>
    <definedName name="XRefCopy54Row" hidden="1">#REF!</definedName>
    <definedName name="XRefCopy55" hidden="1">#REF!</definedName>
    <definedName name="XRefCopy55Row" hidden="1">#REF!</definedName>
    <definedName name="XRefCopy56" hidden="1">#REF!</definedName>
    <definedName name="XRefCopy56Row" hidden="1">#REF!</definedName>
    <definedName name="XRefCopy57" hidden="1">#REF!</definedName>
    <definedName name="XRefCopy57Row" hidden="1">#REF!</definedName>
    <definedName name="XRefCopy58" hidden="1">#REF!</definedName>
    <definedName name="XRefCopy58Row" hidden="1">#REF!</definedName>
    <definedName name="XRefCopy59" hidden="1">#REF!</definedName>
    <definedName name="XRefCopy59Row" hidden="1">#REF!</definedName>
    <definedName name="XRefCopy5Row" hidden="1">#REF!</definedName>
    <definedName name="XRefCopy6" hidden="1">#REF!</definedName>
    <definedName name="XRefCopy60" hidden="1">#REF!</definedName>
    <definedName name="XRefCopy60Row" hidden="1">#REF!</definedName>
    <definedName name="XRefCopy61" hidden="1">#REF!</definedName>
    <definedName name="XRefCopy61Row" hidden="1">#REF!</definedName>
    <definedName name="XRefCopy62" hidden="1">#REF!</definedName>
    <definedName name="XRefCopy62Row" hidden="1">#REF!</definedName>
    <definedName name="XRefCopy63" hidden="1">#REF!</definedName>
    <definedName name="XRefCopy63Row" hidden="1">#REF!</definedName>
    <definedName name="XRefCopy64" hidden="1">#REF!</definedName>
    <definedName name="XRefCopy64Row" hidden="1">#REF!</definedName>
    <definedName name="XRefCopy65" hidden="1">#REF!</definedName>
    <definedName name="XRefCopy65Row" hidden="1">#REF!</definedName>
    <definedName name="XRefCopy66" hidden="1">#REF!</definedName>
    <definedName name="XRefCopy66Row" hidden="1">#REF!</definedName>
    <definedName name="XRefCopy67" hidden="1">#REF!</definedName>
    <definedName name="XRefCopy67Row" hidden="1">#REF!</definedName>
    <definedName name="XRefCopy68" hidden="1">#REF!</definedName>
    <definedName name="XRefCopy68Row" hidden="1">#REF!</definedName>
    <definedName name="XRefCopy69Row" hidden="1">#REF!</definedName>
    <definedName name="XRefCopy6Row" hidden="1">#REF!</definedName>
    <definedName name="XRefCopy7" hidden="1">#REF!</definedName>
    <definedName name="XRefCopy70" hidden="1">#REF!</definedName>
    <definedName name="XRefCopy70Row" hidden="1">#REF!</definedName>
    <definedName name="XRefCopy71" hidden="1">#REF!</definedName>
    <definedName name="XRefCopy71Row" hidden="1">#REF!</definedName>
    <definedName name="XRefCopy72" hidden="1">#REF!</definedName>
    <definedName name="XRefCopy72Row" hidden="1">#REF!</definedName>
    <definedName name="XRefCopy73" hidden="1">#REF!</definedName>
    <definedName name="XRefCopy73Row" hidden="1">#REF!</definedName>
    <definedName name="XRefCopy74" hidden="1">#REF!</definedName>
    <definedName name="XRefCopy74Row" hidden="1">#REF!</definedName>
    <definedName name="XRefCopy75" hidden="1">#REF!</definedName>
    <definedName name="XRefCopy75Row" hidden="1">#REF!</definedName>
    <definedName name="XRefCopy76" hidden="1">#REF!</definedName>
    <definedName name="XRefCopy76Row" hidden="1">#REF!</definedName>
    <definedName name="XRefCopy77" hidden="1">#REF!</definedName>
    <definedName name="XRefCopy77Row" hidden="1">#REF!</definedName>
    <definedName name="XRefCopy78" hidden="1">#REF!</definedName>
    <definedName name="XRefCopy78Row" hidden="1">#REF!</definedName>
    <definedName name="XRefCopy79" hidden="1">#REF!</definedName>
    <definedName name="XRefCopy79Row" hidden="1">#REF!</definedName>
    <definedName name="XRefCopy7Row" hidden="1">#REF!</definedName>
    <definedName name="XRefCopy8" hidden="1">#REF!</definedName>
    <definedName name="XRefCopy80" hidden="1">#REF!</definedName>
    <definedName name="XRefCopy80Row" hidden="1">#REF!</definedName>
    <definedName name="XRefCopy81" hidden="1">#REF!</definedName>
    <definedName name="XRefCopy81Row" hidden="1">#REF!</definedName>
    <definedName name="XRefCopy82" hidden="1">#REF!</definedName>
    <definedName name="XRefCopy84" hidden="1">#REF!</definedName>
    <definedName name="XRefCopy85" hidden="1">#REF!</definedName>
    <definedName name="XRefCopy86" hidden="1">#REF!</definedName>
    <definedName name="XRefCopy86Row" hidden="1">#REF!</definedName>
    <definedName name="XRefCopy87" hidden="1">#REF!</definedName>
    <definedName name="XRefCopy87Row" hidden="1">#REF!</definedName>
    <definedName name="XRefCopy8Row" hidden="1">#REF!</definedName>
    <definedName name="XRefCopy9" hidden="1">#REF!</definedName>
    <definedName name="XRefCopy95" hidden="1">#REF!</definedName>
    <definedName name="XRefCopy96" hidden="1">#REF!</definedName>
    <definedName name="XRefCopy97" hidden="1">#REF!</definedName>
    <definedName name="XRefCopy9Row" hidden="1">#REF!</definedName>
    <definedName name="XRefCopyRangeCount" hidden="1">46</definedName>
    <definedName name="XRefPaste10Row" hidden="1">#REF!</definedName>
    <definedName name="XRefPaste11Row" hidden="1">#REF!</definedName>
    <definedName name="XRefPaste12" hidden="1">#REF!</definedName>
    <definedName name="XRefPaste12Row" hidden="1">#REF!</definedName>
    <definedName name="XRefPaste13Row" hidden="1">#REF!</definedName>
    <definedName name="XRefPaste14Row" hidden="1">#REF!</definedName>
    <definedName name="XRefPaste15Row" hidden="1">#REF!</definedName>
    <definedName name="XRefPaste16Row" hidden="1">#REF!</definedName>
    <definedName name="XRefPaste17Row" hidden="1">#REF!</definedName>
    <definedName name="XRefPaste18Row" hidden="1">#REF!</definedName>
    <definedName name="XRefPaste19Row" hidden="1">#REF!</definedName>
    <definedName name="XRefPaste1Row" hidden="1">#REF!</definedName>
    <definedName name="XRefPaste2" hidden="1">#REF!</definedName>
    <definedName name="XRefPaste20Row" hidden="1">#REF!</definedName>
    <definedName name="XRefPaste21Row" hidden="1">#REF!</definedName>
    <definedName name="XRefPaste22" hidden="1">#REF!</definedName>
    <definedName name="XRefPaste22Row" hidden="1">#REF!</definedName>
    <definedName name="XRefPaste23" hidden="1">#REF!</definedName>
    <definedName name="XRefPaste23Row" hidden="1">#REF!</definedName>
    <definedName name="XRefPaste24" hidden="1">#REF!</definedName>
    <definedName name="XRefPaste24Row" hidden="1">#REF!</definedName>
    <definedName name="XRefPaste25" hidden="1">#REF!</definedName>
    <definedName name="XRefPaste25Row" hidden="1">#REF!</definedName>
    <definedName name="XRefPaste26" hidden="1">#REF!</definedName>
    <definedName name="XRefPaste26Row" hidden="1">#REF!</definedName>
    <definedName name="XRefPaste27" hidden="1">#REF!</definedName>
    <definedName name="XRefPaste27Row" hidden="1">#REF!</definedName>
    <definedName name="XRefPaste28" hidden="1">#REF!</definedName>
    <definedName name="XRefPaste28Row" hidden="1">#REF!</definedName>
    <definedName name="XRefPaste29" hidden="1">#REF!</definedName>
    <definedName name="XRefPaste29Row" hidden="1">#REF!</definedName>
    <definedName name="XRefPaste2Row" hidden="1">#REF!</definedName>
    <definedName name="XRefPaste30" hidden="1">#REF!</definedName>
    <definedName name="XRefPaste30Row" hidden="1">#REF!</definedName>
    <definedName name="XRefPaste31" hidden="1">#REF!</definedName>
    <definedName name="XRefPaste31Row" hidden="1">#REF!</definedName>
    <definedName name="XRefPaste32" hidden="1">#REF!</definedName>
    <definedName name="XRefPaste32Row" hidden="1">#REF!</definedName>
    <definedName name="XRefPaste33" hidden="1">#REF!</definedName>
    <definedName name="XRefPaste33Row" hidden="1">#REF!</definedName>
    <definedName name="XRefPaste34" hidden="1">#REF!</definedName>
    <definedName name="XRefPaste34Row" hidden="1">#REF!</definedName>
    <definedName name="XRefPaste35" hidden="1">#REF!</definedName>
    <definedName name="XRefPaste35Row" hidden="1">#REF!</definedName>
    <definedName name="XRefPaste36" hidden="1">#REF!</definedName>
    <definedName name="XRefPaste36Row" hidden="1">#REF!</definedName>
    <definedName name="XRefPaste37" hidden="1">#REF!</definedName>
    <definedName name="XRefPaste37Row" hidden="1">#REF!</definedName>
    <definedName name="XRefPaste38" hidden="1">#REF!</definedName>
    <definedName name="XRefPaste38Row" hidden="1">#REF!</definedName>
    <definedName name="XRefPaste39" hidden="1">#REF!</definedName>
    <definedName name="XRefPaste39Row" hidden="1">#REF!</definedName>
    <definedName name="XRefPaste3Row" hidden="1">#REF!</definedName>
    <definedName name="XRefPaste40" hidden="1">#REF!</definedName>
    <definedName name="XRefPaste40Row" hidden="1">#REF!</definedName>
    <definedName name="XRefPaste41" hidden="1">#REF!</definedName>
    <definedName name="XRefPaste41Row" hidden="1">#REF!</definedName>
    <definedName name="XRefPaste42" hidden="1">#REF!</definedName>
    <definedName name="XRefPaste42Row" hidden="1">#REF!</definedName>
    <definedName name="XRefPaste43" hidden="1">#REF!</definedName>
    <definedName name="XRefPaste43Row" hidden="1">#REF!</definedName>
    <definedName name="XRefPaste44" hidden="1">#REF!</definedName>
    <definedName name="XRefPaste44Row" hidden="1">#REF!</definedName>
    <definedName name="XRefPaste45" hidden="1">#REF!</definedName>
    <definedName name="XRefPaste45Row" hidden="1">#REF!</definedName>
    <definedName name="XRefPaste46" hidden="1">#REF!</definedName>
    <definedName name="XRefPaste46Row" hidden="1">#REF!</definedName>
    <definedName name="XRefPaste47" hidden="1">#REF!</definedName>
    <definedName name="XRefPaste47Row" hidden="1">#REF!</definedName>
    <definedName name="XRefPaste48" hidden="1">#REF!</definedName>
    <definedName name="XRefPaste48Row" hidden="1">#REF!</definedName>
    <definedName name="XRefPaste49Row" hidden="1">#REF!</definedName>
    <definedName name="XRefPaste4Row" hidden="1">#REF!</definedName>
    <definedName name="XRefPaste5" hidden="1">#REF!</definedName>
    <definedName name="XRefPaste50Row" hidden="1">#REF!</definedName>
    <definedName name="XRefPaste51Row" hidden="1">#REF!</definedName>
    <definedName name="XRefPaste53" hidden="1">#REF!</definedName>
    <definedName name="XRefPaste5Row" hidden="1">#REF!</definedName>
    <definedName name="XRefPaste6" hidden="1">#REF!</definedName>
    <definedName name="XRefPaste6Row" hidden="1">#REF!</definedName>
    <definedName name="XRefPaste7Row" hidden="1">#REF!</definedName>
    <definedName name="XRefPaste8Row" hidden="1">#REF!</definedName>
    <definedName name="XRefPaste9Row" hidden="1">#REF!</definedName>
    <definedName name="XRefPasteRangeCount" hidden="1">48</definedName>
    <definedName name="xrtvctv">#REF!</definedName>
    <definedName name="xrtyvbyh">#REF!</definedName>
    <definedName name="xsd">#N/A</definedName>
    <definedName name="xx" localSheetId="12">[0]!x</definedName>
    <definedName name="XX" localSheetId="6" hidden="1">{"'EI 060 02'!$A$1:$K$59"}</definedName>
    <definedName name="XX" localSheetId="8" hidden="1">{"'EI 060 02'!$A$1:$K$59"}</definedName>
    <definedName name="XX" localSheetId="5" hidden="1">{"'EI 060 02'!$A$1:$K$59"}</definedName>
    <definedName name="XX" localSheetId="2">{"'EI 060 02'!$A$1:$K$59"}</definedName>
    <definedName name="XX" localSheetId="1">{"'EI 060 02'!$A$1:$K$59"}</definedName>
    <definedName name="XX">{"'EI 060 02'!$A$1:$K$59"}</definedName>
    <definedName name="XX_2">NA()</definedName>
    <definedName name="xx_38" localSheetId="2">[9]!xx_38</definedName>
    <definedName name="xx_38" localSheetId="1">[9]!xx_38</definedName>
    <definedName name="xx_38">[9]!xx_38</definedName>
    <definedName name="xxc">#N/A</definedName>
    <definedName name="xxd">#N/A</definedName>
    <definedName name="XXX" localSheetId="8">'Mapa+Binômio'!XX</definedName>
    <definedName name="XXX" localSheetId="2">[9]!XXX</definedName>
    <definedName name="XXX" localSheetId="1">[9]!XXX</definedName>
    <definedName name="XXX">#N/A</definedName>
    <definedName name="XXX_1" localSheetId="8">'Mapa+Binômio'!XXX_1</definedName>
    <definedName name="XXX_1" localSheetId="2">[9]!XXX_1</definedName>
    <definedName name="XXX_1" localSheetId="1">[9]!XXX_1</definedName>
    <definedName name="XXX_1">[9]!XXX_1</definedName>
    <definedName name="XXX_10" localSheetId="8">'Mapa+Binômio'!XXX_10</definedName>
    <definedName name="XXX_10" localSheetId="2">[9]!XXX_10</definedName>
    <definedName name="XXX_10" localSheetId="1">[9]!XXX_10</definedName>
    <definedName name="XXX_10">[9]!XXX_10</definedName>
    <definedName name="XXX_12" localSheetId="8">'Mapa+Binômio'!XXX_12</definedName>
    <definedName name="XXX_12" localSheetId="2">[9]!XXX_12</definedName>
    <definedName name="XXX_12" localSheetId="1">[9]!XXX_12</definedName>
    <definedName name="XXX_12">[9]!XXX_12</definedName>
    <definedName name="XXX_13" localSheetId="8">'Mapa+Binômio'!XXX_13</definedName>
    <definedName name="XXX_13" localSheetId="2">[9]!XXX_13</definedName>
    <definedName name="XXX_13" localSheetId="1">[9]!XXX_13</definedName>
    <definedName name="XXX_13">[9]!XXX_13</definedName>
    <definedName name="XXX_14" localSheetId="8">'Mapa+Binômio'!XXX_14</definedName>
    <definedName name="XXX_14">#N/A</definedName>
    <definedName name="XXX_19" localSheetId="2">[9]!XXX_19</definedName>
    <definedName name="XXX_19" localSheetId="1">[9]!XXX_19</definedName>
    <definedName name="XXX_19">[9]!XXX_19</definedName>
    <definedName name="XXX_2" localSheetId="8">'Mapa+Binômio'!XXX_2</definedName>
    <definedName name="XXX_2" localSheetId="2">[9]!XXX_2</definedName>
    <definedName name="XXX_2" localSheetId="1">[9]!XXX_2</definedName>
    <definedName name="XXX_2">[9]!XXX_2</definedName>
    <definedName name="XXX_20">#N/A</definedName>
    <definedName name="XXX_21" localSheetId="8">'Mapa+Binômio'!E_016_1</definedName>
    <definedName name="XXX_21" localSheetId="2">[9]!XXX_21</definedName>
    <definedName name="XXX_21" localSheetId="1">[9]!XXX_21</definedName>
    <definedName name="XXX_21">[9]!XXX_21</definedName>
    <definedName name="XXX_22" localSheetId="8">'Mapa+Binômio'!XXX_22</definedName>
    <definedName name="XXX_22">#N/A</definedName>
    <definedName name="XXX_23" localSheetId="2">[9]!XXX_23</definedName>
    <definedName name="XXX_23" localSheetId="1">[9]!XXX_23</definedName>
    <definedName name="XXX_23">[9]!XXX_23</definedName>
    <definedName name="XXX_24" localSheetId="2">[9]!XXX_24</definedName>
    <definedName name="XXX_24" localSheetId="1">[9]!XXX_24</definedName>
    <definedName name="XXX_24">[9]!XXX_24</definedName>
    <definedName name="XXX_25" localSheetId="8">'Mapa+Binômio'!XXX_25</definedName>
    <definedName name="XXX_25">#N/A</definedName>
    <definedName name="XXX_26" localSheetId="8">'Mapa+Binômio'!XXX_26</definedName>
    <definedName name="XXX_26" localSheetId="2">[9]!XXX_26</definedName>
    <definedName name="XXX_26" localSheetId="1">[9]!XXX_26</definedName>
    <definedName name="XXX_26">[9]!XXX_26</definedName>
    <definedName name="XXX_27" localSheetId="8">'Mapa+Binômio'!XXX_27</definedName>
    <definedName name="XXX_27" localSheetId="2">[9]!XXX_27</definedName>
    <definedName name="XXX_27" localSheetId="1">[9]!XXX_27</definedName>
    <definedName name="XXX_27">[9]!XXX_27</definedName>
    <definedName name="XXX_28" localSheetId="8">'Mapa+Binômio'!XXX_28</definedName>
    <definedName name="XXX_28">#N/A</definedName>
    <definedName name="XXX_29" localSheetId="8">'Mapa+Binômio'!XXX_29</definedName>
    <definedName name="XXX_29" localSheetId="2">[9]!XXX_29</definedName>
    <definedName name="XXX_29" localSheetId="1">[9]!XXX_29</definedName>
    <definedName name="XXX_29">[9]!XXX_29</definedName>
    <definedName name="XXX_3" localSheetId="8">'Mapa+Binômio'!XXX_3</definedName>
    <definedName name="XXX_3">#N/A</definedName>
    <definedName name="XXX_30" localSheetId="8">'Mapa+Binômio'!XXX_30</definedName>
    <definedName name="XXX_30" localSheetId="2">[9]!XXX_30</definedName>
    <definedName name="XXX_30" localSheetId="1">[9]!XXX_30</definedName>
    <definedName name="XXX_30">[9]!XXX_30</definedName>
    <definedName name="XXX_31" localSheetId="8">'Mapa+Binômio'!XXX_31</definedName>
    <definedName name="XXX_31" localSheetId="2">[9]!XXX_31</definedName>
    <definedName name="XXX_31" localSheetId="1">[9]!XXX_31</definedName>
    <definedName name="XXX_31">[9]!XXX_31</definedName>
    <definedName name="XXX_32" localSheetId="8">'Mapa+Binômio'!XXX_32</definedName>
    <definedName name="XXX_32">#N/A</definedName>
    <definedName name="XXX_33" localSheetId="8">'Mapa+Binômio'!XXX_33</definedName>
    <definedName name="XXX_33" localSheetId="2">[9]!XXX_33</definedName>
    <definedName name="XXX_33" localSheetId="1">[9]!XXX_33</definedName>
    <definedName name="XXX_33">[9]!XXX_33</definedName>
    <definedName name="XXX_34" localSheetId="8">'Mapa+Binômio'!XXX_34</definedName>
    <definedName name="XXX_34" localSheetId="2">[9]!XXX_34</definedName>
    <definedName name="XXX_34" localSheetId="1">[9]!XXX_34</definedName>
    <definedName name="XXX_34">[9]!XXX_34</definedName>
    <definedName name="XXX_35" localSheetId="8">'Mapa+Binômio'!XXX_35</definedName>
    <definedName name="XXX_35" localSheetId="2">[9]!XXX_35</definedName>
    <definedName name="XXX_35" localSheetId="1">[9]!XXX_35</definedName>
    <definedName name="XXX_35">[9]!XXX_35</definedName>
    <definedName name="XXX_36" localSheetId="8">'Mapa+Binômio'!XXX_36</definedName>
    <definedName name="XXX_36" localSheetId="2">[9]!XXX_36</definedName>
    <definedName name="XXX_36" localSheetId="1">[9]!XXX_36</definedName>
    <definedName name="XXX_36">[9]!XXX_36</definedName>
    <definedName name="XXX_37" localSheetId="8">'Mapa+Binômio'!XXX_37</definedName>
    <definedName name="XXX_37" localSheetId="2">[9]!XXX_37</definedName>
    <definedName name="XXX_37" localSheetId="1">[9]!XXX_37</definedName>
    <definedName name="XXX_37">[9]!XXX_37</definedName>
    <definedName name="XXX_38" localSheetId="8">'Mapa+Binômio'!XXX_38</definedName>
    <definedName name="XXX_38" localSheetId="2">[9]!XXX_38</definedName>
    <definedName name="XXX_38" localSheetId="1">[9]!XXX_38</definedName>
    <definedName name="XXX_38">[9]!XXX_38</definedName>
    <definedName name="XXX_39" localSheetId="2">[9]!XXX_39</definedName>
    <definedName name="XXX_39" localSheetId="1">[9]!XXX_39</definedName>
    <definedName name="XXX_39">[9]!XXX_39</definedName>
    <definedName name="XXX_4" localSheetId="8">'Mapa+Binômio'!XXX_4</definedName>
    <definedName name="XXX_4" localSheetId="2">[9]!XXX_4</definedName>
    <definedName name="XXX_4" localSheetId="1">[9]!XXX_4</definedName>
    <definedName name="XXX_4">[9]!XXX_4</definedName>
    <definedName name="XXX_40" localSheetId="2">[9]!XXX_40</definedName>
    <definedName name="XXX_40" localSheetId="1">[9]!XXX_40</definedName>
    <definedName name="XXX_40">[9]!XXX_40</definedName>
    <definedName name="XXX_41" localSheetId="2">[9]!XXX_41</definedName>
    <definedName name="XXX_41" localSheetId="1">[9]!XXX_41</definedName>
    <definedName name="XXX_41">[9]!XXX_41</definedName>
    <definedName name="XXX_42" localSheetId="8">'Mapa+Binômio'!E_110_1</definedName>
    <definedName name="XXX_42" localSheetId="2">[9]!XXX_42</definedName>
    <definedName name="XXX_42" localSheetId="1">[9]!XXX_42</definedName>
    <definedName name="XXX_42">[9]!XXX_42</definedName>
    <definedName name="XXX_43" localSheetId="8">'Mapa+Binômio'!E_110_1</definedName>
    <definedName name="XXX_43" localSheetId="2">[9]!XXX_43</definedName>
    <definedName name="XXX_43" localSheetId="1">[9]!XXX_43</definedName>
    <definedName name="XXX_43">[9]!XXX_43</definedName>
    <definedName name="XXX_44" localSheetId="2">[9]!XXX_44</definedName>
    <definedName name="XXX_44" localSheetId="1">[9]!XXX_44</definedName>
    <definedName name="XXX_44">[9]!XXX_44</definedName>
    <definedName name="XXX_45" localSheetId="2">[9]!XXX_45</definedName>
    <definedName name="XXX_45" localSheetId="1">[9]!XXX_45</definedName>
    <definedName name="XXX_45">[9]!XXX_45</definedName>
    <definedName name="XXX_46" localSheetId="2">[9]!XXX_46</definedName>
    <definedName name="XXX_46" localSheetId="1">[9]!XXX_46</definedName>
    <definedName name="XXX_46">[9]!XXX_46</definedName>
    <definedName name="XXX_47" localSheetId="2">[9]!XXX_47</definedName>
    <definedName name="XXX_47" localSheetId="1">[9]!XXX_47</definedName>
    <definedName name="XXX_47">[9]!XXX_47</definedName>
    <definedName name="XXX_48" localSheetId="2">[9]!XXX_48</definedName>
    <definedName name="XXX_48" localSheetId="1">[9]!XXX_48</definedName>
    <definedName name="XXX_48">[9]!XXX_48</definedName>
    <definedName name="XXX_5" localSheetId="8">'Mapa+Binômio'!XXX_5</definedName>
    <definedName name="XXX_5">#N/A</definedName>
    <definedName name="XXX_51" localSheetId="2">[9]!XXX_51</definedName>
    <definedName name="XXX_51" localSheetId="1">[9]!XXX_51</definedName>
    <definedName name="XXX_51">[9]!XXX_51</definedName>
    <definedName name="XXX_52" localSheetId="2">[9]!XXX_52</definedName>
    <definedName name="XXX_52" localSheetId="1">[9]!XXX_52</definedName>
    <definedName name="XXX_52">[9]!XXX_52</definedName>
    <definedName name="XXX_53" localSheetId="2">[9]!XXX_53</definedName>
    <definedName name="XXX_53" localSheetId="1">[9]!XXX_53</definedName>
    <definedName name="XXX_53">[9]!XXX_53</definedName>
    <definedName name="XXX_54" localSheetId="8">'Mapa+Binômio'!E_111_1</definedName>
    <definedName name="XXX_54" localSheetId="2">[9]!XXX_54</definedName>
    <definedName name="XXX_54" localSheetId="1">[9]!XXX_54</definedName>
    <definedName name="XXX_54">[9]!XXX_54</definedName>
    <definedName name="XXX_55" localSheetId="8">'Mapa+Binômio'!E_111_1</definedName>
    <definedName name="XXX_55" localSheetId="2">[9]!XXX_55</definedName>
    <definedName name="XXX_55" localSheetId="1">[9]!XXX_55</definedName>
    <definedName name="XXX_55">[9]!XXX_55</definedName>
    <definedName name="XXX_56" localSheetId="2">[9]!XXX_56</definedName>
    <definedName name="XXX_56" localSheetId="1">[9]!XXX_56</definedName>
    <definedName name="XXX_56">[9]!XXX_56</definedName>
    <definedName name="XXX_57" localSheetId="2">[9]!XXX_57</definedName>
    <definedName name="XXX_57" localSheetId="1">[9]!XXX_57</definedName>
    <definedName name="XXX_57">[9]!XXX_57</definedName>
    <definedName name="XXX_58" localSheetId="2">[9]!XXX_58</definedName>
    <definedName name="XXX_58" localSheetId="1">[9]!XXX_58</definedName>
    <definedName name="XXX_58">[9]!XXX_58</definedName>
    <definedName name="XXX_59" localSheetId="2">[9]!XXX_59</definedName>
    <definedName name="XXX_59" localSheetId="1">[9]!XXX_59</definedName>
    <definedName name="XXX_59">[9]!XXX_59</definedName>
    <definedName name="XXX_6" localSheetId="8">'Mapa+Binômio'!XXX_6</definedName>
    <definedName name="XXX_6">#N/A</definedName>
    <definedName name="XXX_60" localSheetId="2">[9]!XXX_60</definedName>
    <definedName name="XXX_60" localSheetId="1">[9]!XXX_60</definedName>
    <definedName name="XXX_60">[9]!XXX_60</definedName>
    <definedName name="XXX_61" localSheetId="8">'Mapa+Binômio'!E_112_1</definedName>
    <definedName name="XXX_61" localSheetId="2">[9]!XXX_61</definedName>
    <definedName name="XXX_61" localSheetId="1">[9]!XXX_61</definedName>
    <definedName name="XXX_61">[9]!XXX_61</definedName>
    <definedName name="XXX_62" localSheetId="2">[9]!XXX_62</definedName>
    <definedName name="XXX_62" localSheetId="1">[9]!XXX_62</definedName>
    <definedName name="XXX_62">[9]!XXX_62</definedName>
    <definedName name="XXX_63" localSheetId="2">[9]!XXX_63</definedName>
    <definedName name="XXX_63" localSheetId="1">[9]!XXX_63</definedName>
    <definedName name="XXX_63">[9]!XXX_63</definedName>
    <definedName name="XXX_64" localSheetId="2">[9]!XXX_64</definedName>
    <definedName name="XXX_64" localSheetId="1">[9]!XXX_64</definedName>
    <definedName name="XXX_64">[9]!XXX_64</definedName>
    <definedName name="XXX_65" localSheetId="2">[9]!XXX_65</definedName>
    <definedName name="XXX_65" localSheetId="1">[9]!XXX_65</definedName>
    <definedName name="XXX_65">[9]!XXX_65</definedName>
    <definedName name="XXX_66" localSheetId="8">'Mapa+Binômio'!E_113_1</definedName>
    <definedName name="XXX_66" localSheetId="2">[9]!XXX_66</definedName>
    <definedName name="XXX_66" localSheetId="1">[9]!XXX_66</definedName>
    <definedName name="XXX_66">[9]!XXX_66</definedName>
    <definedName name="XXX_67" localSheetId="2">[9]!XXX_67</definedName>
    <definedName name="XXX_67" localSheetId="1">[9]!XXX_67</definedName>
    <definedName name="XXX_67">[9]!XXX_67</definedName>
    <definedName name="XXX_68" localSheetId="8">E_116</definedName>
    <definedName name="XXX_68" localSheetId="2">[9]!XXX_68</definedName>
    <definedName name="XXX_68" localSheetId="1">[9]!XXX_68</definedName>
    <definedName name="XXX_68">[9]!XXX_68</definedName>
    <definedName name="XXX_69" localSheetId="8">'Mapa+Binômio'!E_116_1</definedName>
    <definedName name="XXX_69" localSheetId="2">[9]!XXX_69</definedName>
    <definedName name="XXX_69" localSheetId="1">[9]!XXX_69</definedName>
    <definedName name="XXX_69">[9]!XXX_69</definedName>
    <definedName name="XXX_7" localSheetId="8">'Mapa+Binômio'!XXX_7</definedName>
    <definedName name="XXX_7" localSheetId="2">[9]!XXX_7</definedName>
    <definedName name="XXX_7" localSheetId="1">[9]!XXX_7</definedName>
    <definedName name="XXX_7">[9]!XXX_7</definedName>
    <definedName name="XXX_70" localSheetId="2">[9]!XXX_70</definedName>
    <definedName name="XXX_70" localSheetId="1">[9]!XXX_70</definedName>
    <definedName name="XXX_70">[9]!XXX_70</definedName>
    <definedName name="XXX_71" localSheetId="2">[9]!XXX_71</definedName>
    <definedName name="XXX_71" localSheetId="1">[9]!XXX_71</definedName>
    <definedName name="XXX_71">[9]!XXX_71</definedName>
    <definedName name="XXX_72" localSheetId="2">[9]!XXX_72</definedName>
    <definedName name="XXX_72" localSheetId="1">[9]!XXX_72</definedName>
    <definedName name="XXX_72">[9]!XXX_72</definedName>
    <definedName name="XXX_8" localSheetId="8">'Mapa+Binômio'!XXX_8</definedName>
    <definedName name="XXX_8" localSheetId="2">[9]!XXX_8</definedName>
    <definedName name="XXX_8" localSheetId="1">[9]!XXX_8</definedName>
    <definedName name="XXX_8">[9]!XXX_8</definedName>
    <definedName name="XXX_9" localSheetId="8">'Mapa+Binômio'!XXX_9</definedName>
    <definedName name="XXX_9">#N/A</definedName>
    <definedName name="xxxc">#N/A</definedName>
    <definedName name="XXXX">#N/A</definedName>
    <definedName name="XXXX_10" localSheetId="2">P.O.!Plan1</definedName>
    <definedName name="XXXX_10" localSheetId="1">RESUMO!Plan1</definedName>
    <definedName name="XXXX_10">Plan1</definedName>
    <definedName name="XXXX_11" localSheetId="2">P.O.!Plan1</definedName>
    <definedName name="XXXX_11" localSheetId="1">RESUMO!Plan1</definedName>
    <definedName name="XXXX_11">Plan1</definedName>
    <definedName name="XXXX_12" localSheetId="2">P.O.!Plan1</definedName>
    <definedName name="XXXX_12" localSheetId="1">RESUMO!Plan1</definedName>
    <definedName name="XXXX_12">Plan1</definedName>
    <definedName name="XXXX_13" localSheetId="2">P.O.!Plan1</definedName>
    <definedName name="XXXX_13" localSheetId="1">RESUMO!Plan1</definedName>
    <definedName name="XXXX_13">Plan1</definedName>
    <definedName name="XXXX_14" localSheetId="2">P.O.!Plan1</definedName>
    <definedName name="XXXX_14" localSheetId="1">RESUMO!Plan1</definedName>
    <definedName name="XXXX_14">Plan1</definedName>
    <definedName name="XXXX_15" localSheetId="2">P.O.!Plan1</definedName>
    <definedName name="XXXX_15" localSheetId="1">RESUMO!Plan1</definedName>
    <definedName name="XXXX_15">Plan1</definedName>
    <definedName name="XXXX_16" localSheetId="2">P.O.!Plan1</definedName>
    <definedName name="XXXX_16" localSheetId="1">RESUMO!Plan1</definedName>
    <definedName name="XXXX_16">Plan1</definedName>
    <definedName name="XXXX_17" localSheetId="2">P.O.!Plan1</definedName>
    <definedName name="XXXX_17" localSheetId="1">RESUMO!Plan1</definedName>
    <definedName name="XXXX_17">Plan1</definedName>
    <definedName name="XXXX_18" localSheetId="2">P.O.!Plan1</definedName>
    <definedName name="XXXX_18" localSheetId="1">RESUMO!Plan1</definedName>
    <definedName name="XXXX_18">Plan1</definedName>
    <definedName name="XXXX_2" localSheetId="2">P.O.!Plan1</definedName>
    <definedName name="XXXX_2" localSheetId="1">RESUMO!Plan1</definedName>
    <definedName name="XXXX_2">Plan1</definedName>
    <definedName name="XXXX_5" localSheetId="2">P.O.!Plan1</definedName>
    <definedName name="XXXX_5" localSheetId="1">RESUMO!Plan1</definedName>
    <definedName name="XXXX_5">Plan1</definedName>
    <definedName name="XXXX_6" localSheetId="2">P.O.!Plan1</definedName>
    <definedName name="XXXX_6" localSheetId="1">RESUMO!Plan1</definedName>
    <definedName name="XXXX_6">Plan1</definedName>
    <definedName name="XXXX_7" localSheetId="2">P.O.!Plan1</definedName>
    <definedName name="XXXX_7" localSheetId="1">RESUMO!Plan1</definedName>
    <definedName name="XXXX_7">Plan1</definedName>
    <definedName name="XXXX_8" localSheetId="2">P.O.!Plan1</definedName>
    <definedName name="XXXX_8" localSheetId="1">RESUMO!Plan1</definedName>
    <definedName name="XXXX_8">Plan1</definedName>
    <definedName name="XXXX_9" localSheetId="2">P.O.!Plan1</definedName>
    <definedName name="XXXX_9" localSheetId="1">RESUMO!Plan1</definedName>
    <definedName name="XXXX_9">Plan1</definedName>
    <definedName name="xxxxx" localSheetId="8" hidden="1">{#N/A,#N/A,FALSE,"MO (2)"}</definedName>
    <definedName name="xxxxx">[9]!xxxxx</definedName>
    <definedName name="XXXXXX">#N/A</definedName>
    <definedName name="XXXXXXX">#REF!</definedName>
    <definedName name="XXXXXXXX">#N/A</definedName>
    <definedName name="xzdxcfr">#REF!</definedName>
    <definedName name="Y" hidden="1">{#N/A,#N/A,FALSE,"MO (2)"}</definedName>
    <definedName name="YES">#REF!</definedName>
    <definedName name="yety">#REF!</definedName>
    <definedName name="YJJYJ" hidden="1">{#N/A,#N/A,TRUE,"BD 97";#N/A,#N/A,TRUE,"IR E CS 1997";#N/A,#N/A,TRUE,"CONTINGÊNCIAS";#N/A,#N/A,TRUE,"AD_EX_97";#N/A,#N/A,TRUE,"PR ND";#N/A,#N/A,TRUE,"8191";#N/A,#N/A,TRUE,"8383";#N/A,#N/A,TRUE,"MP 1024"}</definedName>
    <definedName name="YOYIO">#REF!</definedName>
    <definedName name="yreyre" localSheetId="2">#REF!</definedName>
    <definedName name="yreyre" localSheetId="1">#REF!</definedName>
    <definedName name="yreyre">#REF!</definedName>
    <definedName name="yt">#REF!</definedName>
    <definedName name="YUI" localSheetId="8">#REF!</definedName>
    <definedName name="YUI">#REF!</definedName>
    <definedName name="YUI_10">#REF!</definedName>
    <definedName name="YUI_12">#REF!</definedName>
    <definedName name="YUI_3">#REF!</definedName>
    <definedName name="YUI_9">#REF!</definedName>
    <definedName name="yukym" hidden="1">{#N/A,#N/A,TRUE,"Serviços"}</definedName>
    <definedName name="yy" localSheetId="8" hidden="1">{#N/A,#N/A,TRUE,"Serviços"}</definedName>
    <definedName name="yy" hidden="1">{#N/A,#N/A,TRUE,"Serviços"}</definedName>
    <definedName name="z" localSheetId="8" hidden="1">{#N/A,#N/A,FALSE,"MO (2)"}</definedName>
    <definedName name="Z" localSheetId="2">#N/A</definedName>
    <definedName name="Z" localSheetId="1">#N/A</definedName>
    <definedName name="z">[1]Orçamento!$D$61:$D$659</definedName>
    <definedName name="Z_022B7420_7F94_427F_B370_84030F9B3342_.wvu.FilterData" hidden="1">#REF!</definedName>
    <definedName name="Z_04BC043C_175B_412D_8093_6F29CD74FBAE_.wvu.FilterData" hidden="1">#REF!</definedName>
    <definedName name="Z_058B9256_CB4D_4C39_834D_D693FEEB491F_.wvu.FilterData" hidden="1">#REF!</definedName>
    <definedName name="Z_05D1A71D_3B7B_4FB7_8DF3_B8E29CA3927A_.wvu.FilterData" hidden="1">#REF!</definedName>
    <definedName name="Z_07C2CF55_E6DF_411A_AB00_7E155615468C_.wvu.FilterData" hidden="1">#REF!</definedName>
    <definedName name="Z_0B1003A7_69DB_4D5B_966D_57B9E8AF76FB_.wvu.FilterData" hidden="1">#REF!</definedName>
    <definedName name="Z_0C3EE359_64F6_4049_9576_8EACA8563EA4_.wvu.FilterData" hidden="1">#REF!</definedName>
    <definedName name="Z_0D05AC4E_32D3_4985_8208_9776E00AC749_.wvu.FilterData" hidden="1">#REF!</definedName>
    <definedName name="Z_0DC459DE_F68C_4E33_8D1E_F1663ABAC944_.wvu.FilterData" hidden="1">#REF!</definedName>
    <definedName name="Z_0FACBA89_1203_4ED8_87E5_EC1D45B051B7_.wvu.FilterData" hidden="1">#REF!</definedName>
    <definedName name="Z_0FEA3536_5108_4591_BECF_C3181387F85F_.wvu.FilterData" hidden="1">#REF!</definedName>
    <definedName name="Z_0FEFDB42_ECBC_4500_A6C8_FEE3D368790B_.wvu.FilterData" hidden="1">#REF!</definedName>
    <definedName name="z_1" localSheetId="8" hidden="1">{#N/A,#N/A,FALSE,"MO (2)"}</definedName>
    <definedName name="z_1" hidden="1">{#N/A,#N/A,FALSE,"MO (2)"}</definedName>
    <definedName name="Z_110A0651_47C7_408E_B3BF_0C80D30B95FC_.wvu.FilterData" hidden="1">#REF!</definedName>
    <definedName name="Z_128E64DD_BE84_40EE_A6D2_C9B0EB25CBBD_.wvu.FilterData" hidden="1">#REF!</definedName>
    <definedName name="Z_12F2973E_0018_407B_98AD_CD9C5D1F65FA_.wvu.FilterData" hidden="1">#REF!</definedName>
    <definedName name="Z_137DAE61_8A8D_4219_A4CC_0EEC18A94882_.wvu.FilterData" hidden="1">#REF!</definedName>
    <definedName name="Z_13E06FB5_D019_406D_B278_1B53AD2F6386_.wvu.FilterData" hidden="1">#REF!</definedName>
    <definedName name="Z_14D375AC_5615_46DE_8EE3_95915B2A8B54_.wvu.FilterData" hidden="1">#REF!</definedName>
    <definedName name="Z_15B5DC78_B02F_4AC6_8572_015040A55619_.wvu.FilterData" hidden="1">#REF!</definedName>
    <definedName name="Z_166D6F0F_4D44_46E7_8C36_48FD4848B5AA_.wvu.FilterData" hidden="1">#REF!</definedName>
    <definedName name="Z_16FAB836_2255_4D4C_90E4_6B46255F3759_.wvu.FilterData" hidden="1">#REF!</definedName>
    <definedName name="Z_198D391C_95CB_49F5_8924_5FEA3CE5C98A_.wvu.FilterData" hidden="1">#REF!</definedName>
    <definedName name="Z_1D9C37CC_3E33_4D4D_B7CD_819F75C83D65_.wvu.FilterData" hidden="1">#REF!</definedName>
    <definedName name="Z_1DF9838C_880D_4C4E_BFFE_89B5894EC40F_.wvu.FilterData" hidden="1">#REF!</definedName>
    <definedName name="Z_1EF42BFC_874B_4E01_B67D_1607E823ACD0_.wvu.FilterData" hidden="1">#REF!</definedName>
    <definedName name="Z_1F94C6E7_3CCA_4599_AF6F_4D6291B2AD93_.wvu.FilterData" hidden="1">#REF!</definedName>
    <definedName name="Z_20A9AA17_0DEB_4190_8DAD_FC60D0D33A52_.wvu.FilterData" hidden="1">#REF!</definedName>
    <definedName name="Z_2103F656_ECB2_4F99_BE9B_56F4D7A5CEE2_.wvu.FilterData" hidden="1">#REF!</definedName>
    <definedName name="Z_2158A2BC_8DB5_455D_AFDE_914B22949288_.wvu.FilterData" hidden="1">#REF!</definedName>
    <definedName name="Z_21A967FF_561E_495F_AEB9_4DD3BEDA53BC_.wvu.FilterData" hidden="1">#REF!</definedName>
    <definedName name="Z_227E7522_DC52_4EA7_A11A_0741FF23CC42_.wvu.FilterData" hidden="1">#REF!</definedName>
    <definedName name="Z_23BA0C23_280B_4568_A53C_1C6D2E85772A_.wvu.FilterData" hidden="1">#REF!</definedName>
    <definedName name="Z_244346C6_3866_4160_9E2E_C77913F25398_.wvu.FilterData" hidden="1">#REF!</definedName>
    <definedName name="Z_25117F67_F0EE_43EF_8FF9_79F533CE10B0_.wvu.FilterData" hidden="1">#REF!</definedName>
    <definedName name="Z_259E2DDE_5459_4510_B7A2_66F49964C56E_.wvu.FilterData" hidden="1">#REF!</definedName>
    <definedName name="Z_25C7DFCF_BE54_4A41_B957_DE39B9B2A5B5_.wvu.FilterData" hidden="1">#REF!</definedName>
    <definedName name="Z_272E0E4D_901D_11D7_B59C_0050DAB35C7B_.wvu.FilterData" hidden="1">#REF!</definedName>
    <definedName name="Z_27D9353E_5A5F_49BF_8724_FA312A4073FF_.wvu.FilterData" hidden="1">#REF!</definedName>
    <definedName name="Z_299BE965_B904_49FA_A79D_B9538F94936F_.wvu.FilterData" hidden="1">#REF!</definedName>
    <definedName name="Z_29D37CE9_76D1_4D09_99A0_55ABA6929929_.wvu.FilterData" hidden="1">#REF!</definedName>
    <definedName name="Z_2C05BC27_731C_41F4_980F_CD81E4A7A662_.wvu.FilterData" hidden="1">#REF!</definedName>
    <definedName name="Z_2C0BDCBF_705B_4E5A_9659_05D99EC56641_.wvu.FilterData" hidden="1">#REF!</definedName>
    <definedName name="Z_2CD580B5_D99D_45ED_AC1E_45F8CBBBB9F1_.wvu.FilterData" hidden="1">#REF!</definedName>
    <definedName name="Z_2D98D706_A306_4353_8B3D_DA92F9EAEC9A_.wvu.FilterData" hidden="1">#REF!</definedName>
    <definedName name="Z_2F8736FC_F07E_49E8_9C13_8E0A0F5EFE5F_.wvu.FilterData" hidden="1">#REF!</definedName>
    <definedName name="Z_304C2F7A_D3A6_4DBA_A568_C3E56D7C6E2F_.wvu.FilterData" hidden="1">#REF!</definedName>
    <definedName name="Z_30E0ACE8_B29A_44E9_B542_E8C1CA3FD802_.wvu.FilterData" hidden="1">#REF!</definedName>
    <definedName name="Z_31A27EA2_D574_43B8_A671_7419A12151C9_.wvu.FilterData" hidden="1">#REF!</definedName>
    <definedName name="Z_32D1B352_62AB_4105_8DFC_EAA2DF743365_.wvu.FilterData" hidden="1">#REF!</definedName>
    <definedName name="Z_330DF436_5BED_40AF_AC51_73D268BD9DF4_.wvu.FilterData" hidden="1">#REF!</definedName>
    <definedName name="Z_33B8EF57_2FB1_4600_9590_B0A2F2FE409B_.wvu.FilterData" hidden="1">#REF!</definedName>
    <definedName name="Z_3404588C_6CE7_4C97_A62C_D19D9EE290D3_.wvu.FilterData" hidden="1">#REF!</definedName>
    <definedName name="Z_34E71878_8D1A_4343_91A1_3FE085136D2B_.wvu.FilterData" hidden="1">#REF!</definedName>
    <definedName name="Z_37611AA0_E86A_42C8_8705_108B25E060A1_.wvu.FilterData" hidden="1">#REF!</definedName>
    <definedName name="Z_38FE6CED_4C19_4332_9788_ACC902B20A46_.wvu.FilterData" hidden="1">#REF!</definedName>
    <definedName name="Z_394E75CB_4F7F_4C88_A08F_29E48E587341_.wvu.FilterData" hidden="1">#REF!</definedName>
    <definedName name="Z_3C200595_20A3_4A0C_B071_705F4AD5DAD3_.wvu.FilterData" hidden="1">#REF!</definedName>
    <definedName name="Z_3E93FF4A_0B7F_475C_A63C_54FBDB9DB4C5_.wvu.FilterData" hidden="1">#REF!</definedName>
    <definedName name="Z_3FF05DC4_CA9E_470D_A193_91785ACE00EF_.wvu.FilterData" hidden="1">#REF!</definedName>
    <definedName name="Z_43791B95_57D7_42F4_8815_D1B7E488543E_.wvu.FilterData" hidden="1">#REF!</definedName>
    <definedName name="Z_445AA90F_6D9B_40F5_8E1D_CE1EF57CF450_.wvu.FilterData" hidden="1">#REF!</definedName>
    <definedName name="Z_454E0C40_F84F_42A3_A371_6F23C1F38595_.wvu.FilterData" hidden="1">#REF!</definedName>
    <definedName name="Z_4608FCB3_3552_4D58_B6CE_B8F34D78221E_.wvu.FilterData" hidden="1">#REF!</definedName>
    <definedName name="Z_46E47F7C_9185_4E39_BED5_B4A69FF64CC1_.wvu.FilterData" hidden="1">#REF!</definedName>
    <definedName name="Z_48202D5D_77CB_41DE_8C59_9325C98D7C97_.wvu.FilterData" hidden="1">#REF!</definedName>
    <definedName name="Z_48824DFE_B714_4D0B_9E95_F01C5BAD5D1F_.wvu.FilterData" hidden="1">#REF!</definedName>
    <definedName name="Z_4C45D885_33EE_4DA9_BF96_6B10CFBA5596_.wvu.FilterData" hidden="1">#REF!</definedName>
    <definedName name="Z_4D344757_9064_4D2F_A3A5_69132D23B7B9_.wvu.FilterData" hidden="1">#REF!</definedName>
    <definedName name="Z_4E773EE1_0A5B_43A9_9C28_FFB0A27D19C3_.wvu.FilterData" hidden="1">#REF!</definedName>
    <definedName name="Z_5122F04C_91B2_4031_BAE2_43203D520992_.wvu.FilterData" hidden="1">#REF!</definedName>
    <definedName name="Z_52B8D0B0_5872_4367_8D38_9AA5A4B975B3_.wvu.FilterData" hidden="1">#REF!</definedName>
    <definedName name="Z_532423B2_94C7_44C1_9A2A_9712DAE92CE9_.wvu.FilterData" hidden="1">#REF!</definedName>
    <definedName name="Z_53F31130_5EA7_42BA_93EB_88A7CB743782_.wvu.FilterData" hidden="1">#REF!</definedName>
    <definedName name="Z_55213581_1831_4A94_AB4D_23E4F8BC8085_.wvu.FilterData" hidden="1">#REF!</definedName>
    <definedName name="Z_552B9204_1C85_45BC_B148_AF3E206BDAA2_.wvu.FilterData" hidden="1">#REF!</definedName>
    <definedName name="Z_566671FC_5910_47FD_B961_1065A17D262D_.wvu.FilterData" hidden="1">#REF!</definedName>
    <definedName name="Z_569D17FA_30FE_42CA_8D65_E126C1C01EC2_.wvu.FilterData" hidden="1">#REF!</definedName>
    <definedName name="Z_573E904E_5C2F_4CA2_AFCF_918B916322E4_.wvu.FilterData" hidden="1">#REF!</definedName>
    <definedName name="Z_58DA6172_DC47_4A5F_B420_207BB6987764_.wvu.FilterData" hidden="1">#REF!</definedName>
    <definedName name="Z_58FCB891_F6F4_46F2_BF6B_861E585C9231_.wvu.FilterData" hidden="1">#REF!</definedName>
    <definedName name="Z_59A87EBA_E018_40E8_A580_AB2176E95D7E_.wvu.FilterData" hidden="1">#REF!</definedName>
    <definedName name="Z_5A3E740D_87C0_4F85_AB6D_B402AD860D04_.wvu.FilterData" hidden="1">#REF!</definedName>
    <definedName name="Z_5B42E6B5_40AA_4D3F_B932_EF1583491CDE_.wvu.FilterData" hidden="1">#REF!</definedName>
    <definedName name="Z_5B7B4951_7310_4C66_B906_4D046076272E_.wvu.FilterData" hidden="1">#REF!</definedName>
    <definedName name="Z_5D41F4B9_83DF_4509_9C07_453BA5A62846_.wvu.FilterData" hidden="1">#REF!</definedName>
    <definedName name="Z_5DB05E9F_8F3B_4886_A6CB_2CC53331BA7A_.wvu.FilterData" hidden="1">#REF!</definedName>
    <definedName name="Z_5F096896_2CB8_4B96_A0FE_9AB50EEEEFAB_.wvu.FilterData" hidden="1">#REF!</definedName>
    <definedName name="Z_60DF8B29_1C1F_4B50_BDA8_B8E0C7DD04C3_.wvu.Cols" hidden="1">#REF!,#REF!</definedName>
    <definedName name="Z_60DF8B29_1C1F_4B50_BDA8_B8E0C7DD04C3_.wvu.FilterData" hidden="1">#REF!</definedName>
    <definedName name="Z_615F4A4D_D5AB_4A04_81F5_F436484247A5_.wvu.FilterData" hidden="1">#REF!</definedName>
    <definedName name="Z_616443B5_6F0D_4082_9223_F71B54305366_.wvu.FilterData" hidden="1">#REF!</definedName>
    <definedName name="Z_631F0312_B404_409F_AF2B_39FB2D25040B_.wvu.FilterData" hidden="1">#REF!</definedName>
    <definedName name="Z_632CF316_8294_4588_87E1_2B69E184A62B_.wvu.FilterData" hidden="1">#REF!</definedName>
    <definedName name="Z_66D1BA5F_F4AE_443C_8583_CE89D6674A73_.wvu.FilterData" hidden="1">#REF!</definedName>
    <definedName name="Z_66DD4806_8039_438A_B1CE_46CC5B464050_.wvu.FilterData" hidden="1">#REF!</definedName>
    <definedName name="Z_67B65FDF_FF67_490E_B8E5_92DC66C9FC9D_.wvu.FilterData" hidden="1">#REF!</definedName>
    <definedName name="Z_68B709DF_9429_4090_9106_386C5F16C4D7_.wvu.FilterData" hidden="1">#REF!</definedName>
    <definedName name="Z_690BC25F_5AA3_4B4B_9507_8C197E768E98_.wvu.FilterData" hidden="1">#REF!</definedName>
    <definedName name="Z_6A66B8A7_491B_4A29_94A1_39F4FDA32C48_.wvu.FilterData" hidden="1">#REF!</definedName>
    <definedName name="Z_6A6F36C8_24A1_4147_9C63_27B7978935DD_.wvu.FilterData" hidden="1">#REF!</definedName>
    <definedName name="Z_6C2050D3_ABE5_4B48_B2A7_DDDD21669987_.wvu.FilterData" hidden="1">#REF!</definedName>
    <definedName name="Z_6CD84A0B_C00D_4BC8_A655_6383CCA4B296_.wvu.FilterData" hidden="1">#REF!</definedName>
    <definedName name="Z_6D5E5F42_E924_48A0_A50F_5BB481AFD1D5_.wvu.FilterData" hidden="1">#REF!</definedName>
    <definedName name="Z_6D789842_F56B_40C4_8907_F36C02855F76_.wvu.FilterData" hidden="1">#REF!</definedName>
    <definedName name="Z_6E345713_0818_471C_B54B_D890B987A0BC_.wvu.FilterData" hidden="1">#REF!</definedName>
    <definedName name="Z_701DEAE4_9CF1_491A_A54B_A6AE3235639D_.wvu.FilterData" hidden="1">#REF!</definedName>
    <definedName name="Z_7319B1DA_C8AE_4D1D_AB4C_B14141921483_.wvu.FilterData" hidden="1">#REF!</definedName>
    <definedName name="Z_75A1B66F_9EE1_4406_8264_C9BF12113183_.wvu.FilterData" hidden="1">#REF!</definedName>
    <definedName name="Z_7651BD63_D75B_41A5_B133_06AE6A84AE8F_.wvu.FilterData" hidden="1">#REF!</definedName>
    <definedName name="Z_767B7DB4_B657_4E6E_831B_84CA933FFCBE_.wvu.FilterData" hidden="1">#REF!</definedName>
    <definedName name="Z_76FA93EF_40A9_4929_9B4A_2213742C1620_.wvu.FilterData" hidden="1">#REF!</definedName>
    <definedName name="Z_78A33412_D032_45F7_9C2D_D4A31DB937D9_.wvu.FilterData" hidden="1">#REF!</definedName>
    <definedName name="Z_796E4E5E_16C3_474D_B1D5_F6D39CD34051_.wvu.FilterData" hidden="1">#REF!</definedName>
    <definedName name="Z_7BFA9C41_C881_48A8_90C2_F93F8E16E599_.wvu.FilterData" hidden="1">#REF!</definedName>
    <definedName name="Z_7BFBCE1E_B6C5_4BAC_AD95_2B50D2ED28AB_.wvu.FilterData" hidden="1">#REF!</definedName>
    <definedName name="Z_7C6FEBF3_4382_4282_BBB0_E0269BEE42DE_.wvu.FilterData" hidden="1">#REF!</definedName>
    <definedName name="Z_7D057642_92FA_4DD6_84C5_B10B17893E1F_.wvu.FilterData" hidden="1">#REF!</definedName>
    <definedName name="Z_7ED5F3D1_B838_492E_9467_7E7CE6B348ED_.wvu.FilterData" hidden="1">#REF!</definedName>
    <definedName name="Z_8090FD3B_94DF_4ACF_9708_D5B9ADEFD29C_.wvu.FilterData" hidden="1">#REF!</definedName>
    <definedName name="Z_8149A5A7_8307_4FA6_B457_A66B8A6DFABD_.wvu.FilterData" hidden="1">#REF!</definedName>
    <definedName name="Z_819A0FD3_B678_47E8_9DFB_641B3990B590_.wvu.FilterData" hidden="1">#REF!</definedName>
    <definedName name="Z_82999604_BD48_4054_BDCB_CB8B074A34A3_.wvu.FilterData" hidden="1">#REF!</definedName>
    <definedName name="Z_8473B3F0_0740_4E9F_9BAE_9113E5077DE8_.wvu.FilterData" hidden="1">#REF!</definedName>
    <definedName name="Z_85A83A94_71B4_44C8_8B5A_68CAA2461241_.wvu.FilterData" hidden="1">#REF!</definedName>
    <definedName name="Z_86E0C273_91AF_11D7_9C1E_0004231B06E7_.wvu.FilterData" hidden="1">#REF!</definedName>
    <definedName name="Z_87F04A72_68BF_497D_8569_47D1A3B89590_.wvu.FilterData" hidden="1">#REF!</definedName>
    <definedName name="Z_893CBEFD_F317_41F0_BA87_CC1860E1F73B_.wvu.FilterData" hidden="1">#REF!</definedName>
    <definedName name="Z_89D83FA2_2F4F_4275_9074_3A6247C2CDA6_.wvu.FilterData" hidden="1">#REF!</definedName>
    <definedName name="Z_8B2E8E84_1A68_4B75_A867_04E8EAC8E685_.wvu.FilterData" hidden="1">#REF!</definedName>
    <definedName name="Z_8B5FADF8_BAFC_44E0_9D1D_DE21657D83CA_.wvu.FilterData" hidden="1">#REF!</definedName>
    <definedName name="Z_8CBA7976_3F45_4926_8F5C_251343B1DCDB_.wvu.FilterData" hidden="1">#REF!</definedName>
    <definedName name="Z_8D213052_8AFD_4E06_B410_DCB431062572_.wvu.FilterData" hidden="1">#REF!</definedName>
    <definedName name="Z_8EA755F4_0515_4AA0_970C_55F473C7FD9B_.wvu.FilterData" hidden="1">#REF!</definedName>
    <definedName name="Z_8F33F4E3_A14E_4DD4_ADD4_B19023A45B10_.wvu.FilterData" hidden="1">#REF!</definedName>
    <definedName name="Z_901BF8EA_CA8A_411C_8FD3_BCB793FCF48A_.wvu.FilterData" hidden="1">#REF!</definedName>
    <definedName name="Z_91488B6D_F045_4050_BA1B_41C2E3B3B10A_.wvu.FilterData" hidden="1">#REF!</definedName>
    <definedName name="Z_92919032_3A1D_4E0A_A8D8_FD23494D13A8_.wvu.FilterData" hidden="1">#REF!</definedName>
    <definedName name="Z_9587B38A_B060_410B_8598_4B23623A371C_.wvu.FilterData" hidden="1">#REF!</definedName>
    <definedName name="Z_96EB0306_BB94_45E8_9D0D_4C07A6623010_.wvu.FilterData" hidden="1">#REF!</definedName>
    <definedName name="Z_97666733_8666_4F9D_9588_AF9B6CF9224C_.wvu.FilterData" hidden="1">#REF!</definedName>
    <definedName name="Z_98599B4F_1D05_4040_9183_E1D7A1DDEB9C_.wvu.FilterData" hidden="1">#REF!</definedName>
    <definedName name="Z_98C8BF36_C172_45C3_8EFB_521E6ACCA0D3_.wvu.FilterData" hidden="1">#REF!</definedName>
    <definedName name="Z_9A372634_7C2D_4502_BF44_0C63FD1FB6D2_.wvu.FilterData" hidden="1">#REF!</definedName>
    <definedName name="Z_9A5CC0D4_28E7_4461_BE2E_802002496535_.wvu.FilterData" hidden="1">#REF!</definedName>
    <definedName name="Z_9C86BF25_210A_4B5C_9F2A_856CA801294A_.wvu.FilterData" hidden="1">#REF!</definedName>
    <definedName name="Z_9C8AF864_7E20_415C_848E_C2849E8CBF0C_.wvu.FilterData" hidden="1">#REF!</definedName>
    <definedName name="Z_9E7B61E2_2701_4257_A261_86548A6D7D7C_.wvu.FilterData" hidden="1">#REF!</definedName>
    <definedName name="Z_A0276843_5A14_4A7A_AD1C_583475FE9ED2_.wvu.FilterData" hidden="1">#REF!</definedName>
    <definedName name="Z_A2CB926C_E33A_4E38_9626_682814771DB1_.wvu.FilterData" hidden="1">#REF!</definedName>
    <definedName name="Z_A320C8A7_8D87_4204_85D4_AE25493D1363_.wvu.FilterData" hidden="1">#REF!</definedName>
    <definedName name="Z_A5F4C2AC_640B_40D9_88C9_69B3215DBE96_.wvu.FilterData" hidden="1">#REF!</definedName>
    <definedName name="Z_A686C168_1672_48B1_ADFD_481A1276CC81_.wvu.FilterData" hidden="1">#REF!</definedName>
    <definedName name="Z_A933351F_4BD3_4901_98D5_53D192BD61DC_.wvu.FilterData" hidden="1">#REF!</definedName>
    <definedName name="Z_AA0BD2F5_1513_40DB_B224_CC27CA57E181_.wvu.FilterData" hidden="1">#REF!</definedName>
    <definedName name="Z_AA329A38_94E6_4014_8D54_EFB48C7FA433_.wvu.FilterData" hidden="1">#REF!</definedName>
    <definedName name="Z_AC5679A6_5A24_441C_BBA3_F0C9D8E8E441_.wvu.FilterData" hidden="1">#REF!</definedName>
    <definedName name="Z_ACE528A7_3516_429C_8E77_FA07F86ED2D8_.wvu.Cols" hidden="1">#REF!</definedName>
    <definedName name="Z_AE302359_F16A_4874_8921_3865B0ECD878_.wvu.FilterData" hidden="1">#REF!</definedName>
    <definedName name="Z_AF0BF736_181F_4A59_8FB9_D3BCA8E591F7_.wvu.FilterData" hidden="1">#REF!</definedName>
    <definedName name="Z_AF12B415_1D2E_4088_9C86_BB0173951217_.wvu.FilterData" hidden="1">#REF!</definedName>
    <definedName name="Z_AF537E87_E5DE_4792_8C82_FFA1FC35463A_.wvu.FilterData" hidden="1">#REF!</definedName>
    <definedName name="Z_B1269BAB_A618_45E5_8379_9ECE98405A14_.wvu.FilterData" hidden="1">#REF!</definedName>
    <definedName name="Z_B20EEB3D_E9E6_496E_8678_B417DDC74718_.wvu.FilterData" hidden="1">#REF!</definedName>
    <definedName name="Z_B4864B96_AD18_4114_8AFA_A8BAA8915737_.wvu.FilterData" hidden="1">#REF!</definedName>
    <definedName name="Z_B645C4A8_1830_42C7_9DBF_0F519499A6CE_.wvu.FilterData" hidden="1">#REF!</definedName>
    <definedName name="Z_B7475313_60A1_440E_A07B_6B97978B34F2_.wvu.FilterData" hidden="1">#REF!</definedName>
    <definedName name="Z_B891B51F_1CA2_435F_A819_8A494B08D3EE_.wvu.FilterData" hidden="1">#REF!</definedName>
    <definedName name="Z_B8CE2FA5_D3F2_48A0_8603_A3FBA2808CB4_.wvu.FilterData" hidden="1">#REF!</definedName>
    <definedName name="Z_B9837360_94DA_11D7_9C1E_0004231B06E7_.wvu.FilterData" hidden="1">#REF!</definedName>
    <definedName name="Z_BBE1AFA0_C6F6_4019_9D53_075DA4654337_.wvu.FilterData" hidden="1">#REF!</definedName>
    <definedName name="Z_BC0EED6A_3F15_49FF_A48F_B40AC74B528A_.wvu.FilterData" hidden="1">#REF!</definedName>
    <definedName name="Z_BC4212E8_2D54_48E9_A2B4_66875F86EBEF_.wvu.FilterData" hidden="1">#REF!</definedName>
    <definedName name="Z_BE48B5BF_102F_4FB8_8807_DA126440E01B_.wvu.FilterData" hidden="1">#REF!</definedName>
    <definedName name="Z_BE949522_4A35_4352_9A91_0CE0E28D3461_.wvu.FilterData" hidden="1">#REF!</definedName>
    <definedName name="Z_C1310828_8567_4952_A9D3_7183F1221321_.wvu.FilterData" hidden="1">#REF!</definedName>
    <definedName name="Z_C581774C_2FCD_4906_B930_CCB3F9F9A50B_.wvu.FilterData" hidden="1">#REF!</definedName>
    <definedName name="Z_C67C9A44_7556_4756_AC39_E00F137116ED_.wvu.FilterData" hidden="1">#REF!</definedName>
    <definedName name="Z_C908089F_9A5A_11D7_9C1E_0004231B06E7_.wvu.FilterData" hidden="1">#REF!</definedName>
    <definedName name="Z_C942EE3A_8DBF_41D7_ADAF_F43C01F31E23_.wvu.FilterData" hidden="1">#REF!</definedName>
    <definedName name="Z_CB8FB7EE_B771_11D7_9C1E_0004231B06E7_.wvu.FilterData" hidden="1">#REF!</definedName>
    <definedName name="Z_CB8FB7F1_B771_11D7_9C1E_0004231B06E7_.wvu.FilterData" hidden="1">#REF!</definedName>
    <definedName name="Z_CD48E0DF_E307_492A_9CFD_ADF6DE6ECCFB_.wvu.FilterData" hidden="1">#REF!</definedName>
    <definedName name="Z_CDAD3BC7_95B1_4949_91B3_EAB234D2A550_.wvu.FilterData" hidden="1">#REF!</definedName>
    <definedName name="Z_CE1A6073_4007_44EE_88D3_3C79CF746C78_.wvu.FilterData" hidden="1">#REF!</definedName>
    <definedName name="Z_D0500033_B90B_46E5_BD62_60D0DA033A55_.wvu.FilterData" hidden="1">#REF!</definedName>
    <definedName name="Z_D11C04A2_606C_4EF4_9AD3_4865E5EFAE70_.wvu.FilterData" hidden="1">#REF!</definedName>
    <definedName name="Z_D1371C66_ADFD_11D7_9C1E_0004231B06E7_.wvu.FilterData" hidden="1">#REF!</definedName>
    <definedName name="Z_D1371C82_ADFD_11D7_9C1E_0004231B06E7_.wvu.FilterData" hidden="1">#REF!</definedName>
    <definedName name="Z_D1371C98_ADFD_11D7_9C1E_0004231B06E7_.wvu.FilterData" hidden="1">#REF!</definedName>
    <definedName name="Z_D15727E9_9BC2_420E_AC98_E8E9B60BD754_.wvu.FilterData" hidden="1">#REF!</definedName>
    <definedName name="Z_D371D622_5497_46A4_826D_01F2F492E39D_.wvu.FilterData" hidden="1">#REF!</definedName>
    <definedName name="Z_D3FF2053_BD11_4CA8_9648_A06F387C0C79_.wvu.FilterData" hidden="1">#REF!</definedName>
    <definedName name="Z_D4D6DC3A_302F_4BF4_8221_EFB7EA05B30F_.wvu.FilterData" hidden="1">#REF!</definedName>
    <definedName name="Z_D4FF4BA0_F9BE_4CEE_B334_FBD19DA86BF4_.wvu.FilterData" hidden="1">#REF!</definedName>
    <definedName name="Z_D5810466_54E3_455B_B341_3E7B86FB72D3_.wvu.FilterData" hidden="1">#REF!</definedName>
    <definedName name="Z_D60B1DF7_D653_4F01_B5AD_6A66E578C24F_.wvu.FilterData" hidden="1">#REF!</definedName>
    <definedName name="Z_D684BA0E_B94B_4BF7_8F27_4E3A1924425C_.wvu.FilterData" hidden="1">#REF!</definedName>
    <definedName name="Z_D9443332_B48E_4E65_8F23_AC96FB75A5A9_.wvu.FilterData" hidden="1">#REF!</definedName>
    <definedName name="Z_DAA35AF8_874B_4671_A195_994D9700CFB0_.wvu.FilterData" hidden="1">#REF!</definedName>
    <definedName name="Z_DB31579F_8662_40C5_BB19_660F0F7B70E5_.wvu.FilterData" hidden="1">#REF!</definedName>
    <definedName name="Z_DB349C77_BBCF_4BF0_8906_770DC9CEB279_.wvu.FilterData" hidden="1">#REF!</definedName>
    <definedName name="Z_DBA9A16F_C863_43D6_BEF6_4907AD7FF11A_.wvu.FilterData" hidden="1">#REF!</definedName>
    <definedName name="Z_DC39DC03_5BF1_41DE_A26D_8DA774859990_.wvu.FilterData" hidden="1">#REF!</definedName>
    <definedName name="Z_DC4BE57B_E9B6_4823_AAB5_0B4AD0A1C9F8_.wvu.FilterData" hidden="1">#REF!</definedName>
    <definedName name="Z_DD40B456_B833_4D7B_A3C9_47AA2D6A0830_.wvu.FilterData" hidden="1">#REF!</definedName>
    <definedName name="Z_DDC9046D_2716_4CA3_9471_7091058B3C12_.wvu.FilterData" hidden="1">#REF!</definedName>
    <definedName name="Z_DF3B204A_F509_4DA0_BCB7_F89536B5FEBF_.wvu.FilterData" hidden="1">#REF!</definedName>
    <definedName name="Z_E3FFE9E0_6C4F_4FB4_A56E_FBE96871B5C8_.wvu.Cols" hidden="1">#REF!,#REF!</definedName>
    <definedName name="Z_E3FFE9E0_6C4F_4FB4_A56E_FBE96871B5C8_.wvu.FilterData" hidden="1">#REF!</definedName>
    <definedName name="Z_E42D429F_E4E8_41D2_9176_83C726BAF8E3_.wvu.FilterData" hidden="1">#REF!</definedName>
    <definedName name="Z_E491B72F_902A_11D7_9C1E_0004231B06E7_.wvu.FilterData" hidden="1">#REF!</definedName>
    <definedName name="Z_E491B77E_902A_11D7_9C1E_0004231B06E7_.wvu.FilterData" hidden="1">#REF!</definedName>
    <definedName name="Z_E4A534A8_CD89_4423_9F3F_8134353F3CAC_.wvu.FilterData" hidden="1">#REF!</definedName>
    <definedName name="Z_E4E1532E_DC25_47E7_8CAC_8E70342889F1_.wvu.FilterData" hidden="1">#REF!</definedName>
    <definedName name="Z_E74731A0_5CEF_4B97_AFDD_B1DCA3953478_.wvu.FilterData" hidden="1">#REF!</definedName>
    <definedName name="Z_E7582842_0D7F_4174_A223_2AB1DD8C9047_.wvu.FilterData" hidden="1">#REF!</definedName>
    <definedName name="Z_E7E3B215_0D2B_424B_B9A9_091ABF42A9B2_.wvu.FilterData" hidden="1">#REF!</definedName>
    <definedName name="Z_E833D806_B408_4951_8EA0_84873DD98CC6_.wvu.FilterData" hidden="1">#REF!</definedName>
    <definedName name="Z_E84FA520_D8B7_472A_9913_1B62E15D532D_.wvu.FilterData" hidden="1">#REF!</definedName>
    <definedName name="Z_E856A7FB_F0DE_4CE8_85BE_FBD78193AF0B_.wvu.FilterData" hidden="1">#REF!</definedName>
    <definedName name="Z_E8B81FC8_C17A_451A_B505_641DE5886245_.wvu.FilterData" hidden="1">#REF!</definedName>
    <definedName name="Z_EA900FC6_5EC3_4E18_9ED9_37FAC8862A4C_.wvu.FilterData" hidden="1">#REF!</definedName>
    <definedName name="Z_EC12F0CE_807C_4CF2_B52D_1E5945238C05_.wvu.FilterData" hidden="1">#REF!</definedName>
    <definedName name="Z_EC74CDC8_4C91_4C55_BE9F_24DF0A9793FF_.wvu.FilterData" hidden="1">#REF!</definedName>
    <definedName name="Z_ED3E33DB_FBFA_4FDE_929F_AD12074101A3_.wvu.FilterData" hidden="1">#REF!</definedName>
    <definedName name="Z_EE21DFC7_81AA_40DA_B313_9BC83DA41DD6_.wvu.FilterData" hidden="1">#REF!</definedName>
    <definedName name="Z_EE5311D7_3149_40F1_82F5_7EEC6ACB6C85_.wvu.FilterData" hidden="1">#REF!</definedName>
    <definedName name="Z_EEE8CD21_C3A5_4786_B8BE_B9E68F0A5347_.wvu.FilterData" hidden="1">#REF!</definedName>
    <definedName name="Z_F0522591_4E2E_4AD6_B99B_B69551272A68_.wvu.FilterData" hidden="1">#REF!</definedName>
    <definedName name="Z_F1326E0B_5376_4D6E_9BC8_214AA525DE83_.wvu.FilterData" hidden="1">#REF!</definedName>
    <definedName name="Z_F300E2D5_C458_4E4B_AB71_FF06367EF684_.wvu.FilterData" hidden="1">#REF!</definedName>
    <definedName name="Z_F3F443DB_8EE1_48F9_9BF4_EAF21EDD719F_.wvu.FilterData" hidden="1">#REF!</definedName>
    <definedName name="Z_F6923408_DB58_4A59_8717_D0133A922204_.wvu.FilterData" hidden="1">#REF!</definedName>
    <definedName name="Z_F9CB3A99_6D24_412C_93C4_575819594890_.wvu.FilterData" hidden="1">#REF!</definedName>
    <definedName name="Z_FA40CB26_17FE_4901_96A4_2176E8FA5EEE_.wvu.FilterData" hidden="1">#REF!</definedName>
    <definedName name="Z_FC4D1412_4B52_4393_A184_1BAD70B9C231_.wvu.FilterData" hidden="1">#REF!</definedName>
    <definedName name="Z_FD259A29_AD61_4284_9BC7_5C3B20DD002B_.wvu.FilterData" hidden="1">#REF!</definedName>
    <definedName name="Z_FDFF93A6_D487_497C_8FA1_B8636451E74C_.wvu.FilterData" hidden="1">#REF!</definedName>
    <definedName name="Z_FE37516D_56E4_424C_8DE6_6B2719F76EF4_.wvu.FilterData" hidden="1">#REF!</definedName>
    <definedName name="Z_FEBB3479_FB57_4CDC_BCCD_5D8B83257FC7_.wvu.FilterData" hidden="1">#REF!</definedName>
    <definedName name="ZA" localSheetId="8">#REF!</definedName>
    <definedName name="ZA" localSheetId="1">ZA</definedName>
    <definedName name="ZA">RESUMO!ZA</definedName>
    <definedName name="ZAA">#REF!</definedName>
    <definedName name="zar">#REF!</definedName>
    <definedName name="ZARCAO">#REF!</definedName>
    <definedName name="zaza" localSheetId="12" hidden="1">{#N/A,#N/A,FALSE,"MO (2)"}</definedName>
    <definedName name="zaza" localSheetId="6" hidden="1">{#N/A,#N/A,FALSE,"MO (2)"}</definedName>
    <definedName name="zaza" localSheetId="8" hidden="1">{#N/A,#N/A,FALSE,"MO (2)"}</definedName>
    <definedName name="zaza" localSheetId="5" hidden="1">{#N/A,#N/A,FALSE,"MO (2)"}</definedName>
    <definedName name="zaza" localSheetId="2">{#N/A,#N/A,FALSE,"MO (2)"}</definedName>
    <definedName name="zaza" localSheetId="1">{#N/A,#N/A,FALSE,"MO (2)"}</definedName>
    <definedName name="zaza">{#N/A,#N/A,FALSE,"MO (2)"}</definedName>
    <definedName name="zaza_1" localSheetId="8" hidden="1">{#N/A,#N/A,FALSE,"MO (2)"}</definedName>
    <definedName name="zaza_1" hidden="1">{#N/A,#N/A,FALSE,"MO (2)"}</definedName>
    <definedName name="zcsa">#REF!</definedName>
    <definedName name="ZFLHDSZLGKJ" hidden="1">#REF!</definedName>
    <definedName name="zfrcxr">#REF!</definedName>
    <definedName name="ZFRGCGB">#REF!</definedName>
    <definedName name="ZFRGCGTH">#REF!</definedName>
    <definedName name="zg" hidden="1">#REF!</definedName>
    <definedName name="zk" hidden="1">#REF!</definedName>
    <definedName name="zo" hidden="1">#REF!</definedName>
    <definedName name="ZONASUL">#REF!</definedName>
    <definedName name="ZS" hidden="1">#REF!</definedName>
    <definedName name="zwexcfr">#REF!</definedName>
    <definedName name="zx" hidden="1">{"Pèrdues i Guanys analític.Català",#N/A,FALSE,"Català";"Pèrdues i G. analític.castellà",#N/A,FALSE,"Castellà"}</definedName>
    <definedName name="zxd">#REF!</definedName>
    <definedName name="ZZ">[8]MARSHALL!$B$14:$D$14</definedName>
    <definedName name="ZZ_1" localSheetId="8">#REF!</definedName>
    <definedName name="ZZ_1">#REF!</definedName>
    <definedName name="zzz" hidden="1">#REF!</definedName>
    <definedName name="zzzzz">[9]!zzzzz</definedName>
    <definedName name="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2" i="21" l="1"/>
  <c r="P32" i="21"/>
  <c r="O32" i="21"/>
  <c r="M32" i="21"/>
  <c r="H32" i="21"/>
  <c r="Q31" i="21"/>
  <c r="P31" i="21"/>
  <c r="O31" i="21"/>
  <c r="M31" i="21"/>
  <c r="H31" i="21"/>
  <c r="Q30" i="21"/>
  <c r="P30" i="21"/>
  <c r="O30" i="21"/>
  <c r="M30" i="21"/>
  <c r="H30" i="21"/>
  <c r="Q29" i="21"/>
  <c r="P29" i="21"/>
  <c r="O29" i="21"/>
  <c r="M29" i="21"/>
  <c r="H29" i="21"/>
  <c r="Q28" i="21"/>
  <c r="P28" i="21"/>
  <c r="O28" i="21"/>
  <c r="M28" i="21"/>
  <c r="H28" i="21"/>
  <c r="Q27" i="21"/>
  <c r="P27" i="21"/>
  <c r="O27" i="21"/>
  <c r="M27" i="21"/>
  <c r="H27" i="21"/>
  <c r="Q26" i="21"/>
  <c r="P26" i="21"/>
  <c r="O26" i="21"/>
  <c r="M26" i="21"/>
  <c r="H26" i="21"/>
  <c r="Q25" i="21"/>
  <c r="P25" i="21"/>
  <c r="O25" i="21"/>
  <c r="M25" i="21"/>
  <c r="H25" i="21"/>
  <c r="Q24" i="21"/>
  <c r="P24" i="21"/>
  <c r="O24" i="21"/>
  <c r="M24" i="21"/>
  <c r="H24" i="21"/>
  <c r="N22" i="21" s="1"/>
  <c r="Q23" i="21"/>
  <c r="P23" i="21"/>
  <c r="O23" i="21"/>
  <c r="M23" i="21"/>
  <c r="H23" i="21"/>
  <c r="R22" i="21"/>
  <c r="Q22" i="21"/>
  <c r="P22" i="21"/>
  <c r="O22" i="21"/>
  <c r="M22" i="21"/>
  <c r="Q21" i="21"/>
  <c r="P21" i="21"/>
  <c r="O21" i="21"/>
  <c r="M21" i="21"/>
  <c r="H21" i="21"/>
  <c r="Q20" i="21"/>
  <c r="P20" i="21"/>
  <c r="O20" i="21"/>
  <c r="M20" i="21"/>
  <c r="H20" i="21"/>
  <c r="N19" i="21" s="1"/>
  <c r="R19" i="21"/>
  <c r="Q19" i="21"/>
  <c r="O19" i="21"/>
  <c r="M19" i="21"/>
  <c r="Q18" i="21"/>
  <c r="P18" i="21"/>
  <c r="O18" i="21"/>
  <c r="M18" i="21"/>
  <c r="H18" i="21"/>
  <c r="Q17" i="21"/>
  <c r="P17" i="21"/>
  <c r="O17" i="21"/>
  <c r="M17" i="21"/>
  <c r="H17" i="21"/>
  <c r="R16" i="21"/>
  <c r="Q16" i="21"/>
  <c r="O16" i="21"/>
  <c r="M16" i="21"/>
  <c r="P16" i="21" s="1"/>
  <c r="H16" i="21"/>
  <c r="Q15" i="21"/>
  <c r="P15" i="21"/>
  <c r="O15" i="21"/>
  <c r="M15" i="21"/>
  <c r="H15" i="21"/>
  <c r="R14" i="21"/>
  <c r="R12" i="21" s="1"/>
  <c r="Q14" i="21"/>
  <c r="O14" i="21"/>
  <c r="M14" i="21"/>
  <c r="P14" i="21" s="1"/>
  <c r="H14" i="21"/>
  <c r="Q13" i="21"/>
  <c r="P13" i="21"/>
  <c r="M13" i="21"/>
  <c r="O13" i="21" s="1"/>
  <c r="H13" i="21"/>
  <c r="N12" i="21" s="1"/>
  <c r="Q12" i="21"/>
  <c r="M12" i="21"/>
  <c r="F7" i="21"/>
  <c r="F6" i="21"/>
  <c r="C6" i="21"/>
  <c r="F5" i="21"/>
  <c r="C5" i="21"/>
  <c r="F24" i="20"/>
  <c r="D24" i="20"/>
  <c r="J13" i="20"/>
  <c r="E7" i="20"/>
  <c r="E6" i="20"/>
  <c r="B6" i="20"/>
  <c r="E5" i="20"/>
  <c r="B5" i="20"/>
  <c r="I213" i="19"/>
  <c r="G213" i="19"/>
  <c r="Q202" i="19"/>
  <c r="Q201" i="19"/>
  <c r="G200" i="19"/>
  <c r="I192" i="19"/>
  <c r="H192" i="19"/>
  <c r="G192" i="19"/>
  <c r="H191" i="19"/>
  <c r="I191" i="19" s="1"/>
  <c r="I193" i="19" s="1"/>
  <c r="G191" i="19"/>
  <c r="H190" i="19"/>
  <c r="G190" i="19"/>
  <c r="I190" i="19" s="1"/>
  <c r="H184" i="19"/>
  <c r="I184" i="19" s="1"/>
  <c r="G184" i="19"/>
  <c r="I183" i="19"/>
  <c r="H183" i="19"/>
  <c r="G183" i="19"/>
  <c r="H182" i="19"/>
  <c r="I182" i="19" s="1"/>
  <c r="I185" i="19" s="1"/>
  <c r="G182" i="19"/>
  <c r="K169" i="19"/>
  <c r="J169" i="19"/>
  <c r="G169" i="19"/>
  <c r="Q203" i="19" s="1"/>
  <c r="I163" i="19"/>
  <c r="H163" i="19"/>
  <c r="H162" i="19"/>
  <c r="I162" i="19" s="1"/>
  <c r="I164" i="19" s="1"/>
  <c r="H155" i="19"/>
  <c r="I155" i="19" s="1"/>
  <c r="I156" i="19" s="1"/>
  <c r="H213" i="19" s="1"/>
  <c r="H148" i="19"/>
  <c r="I148" i="19" s="1"/>
  <c r="I147" i="19"/>
  <c r="I149" i="19" s="1"/>
  <c r="H211" i="19" s="1"/>
  <c r="H147" i="19"/>
  <c r="H138" i="19"/>
  <c r="I138" i="19" s="1"/>
  <c r="I137" i="19"/>
  <c r="H137" i="19"/>
  <c r="H136" i="19"/>
  <c r="I136" i="19" s="1"/>
  <c r="H135" i="19"/>
  <c r="I135" i="19" s="1"/>
  <c r="I139" i="19" s="1"/>
  <c r="H208" i="19" s="1"/>
  <c r="I208" i="19" s="1"/>
  <c r="K127" i="19"/>
  <c r="J127" i="19"/>
  <c r="G127" i="19"/>
  <c r="L127" i="19" s="1"/>
  <c r="L128" i="19" s="1"/>
  <c r="L129" i="19" s="1"/>
  <c r="H207" i="19" s="1"/>
  <c r="I207" i="19" s="1"/>
  <c r="I122" i="19"/>
  <c r="I121" i="19"/>
  <c r="H121" i="19"/>
  <c r="K113" i="19"/>
  <c r="J113" i="19"/>
  <c r="L113" i="19" s="1"/>
  <c r="L114" i="19" s="1"/>
  <c r="L115" i="19" s="1"/>
  <c r="H206" i="19" s="1"/>
  <c r="I206" i="19" s="1"/>
  <c r="G113" i="19"/>
  <c r="H107" i="19"/>
  <c r="I107" i="19" s="1"/>
  <c r="I106" i="19"/>
  <c r="I108" i="19" s="1"/>
  <c r="H106" i="19"/>
  <c r="D89" i="19"/>
  <c r="H89" i="19" s="1"/>
  <c r="G92" i="19" s="1"/>
  <c r="L78" i="19"/>
  <c r="L79" i="19" s="1"/>
  <c r="D100" i="19" s="1"/>
  <c r="H205" i="19" s="1"/>
  <c r="K77" i="19"/>
  <c r="L77" i="19" s="1"/>
  <c r="J77" i="19"/>
  <c r="I71" i="19"/>
  <c r="H71" i="19"/>
  <c r="H70" i="19"/>
  <c r="I70" i="19" s="1"/>
  <c r="I72" i="19" s="1"/>
  <c r="L63" i="19"/>
  <c r="L64" i="19" s="1"/>
  <c r="H204" i="19" s="1"/>
  <c r="I204" i="19" s="1"/>
  <c r="L62" i="19"/>
  <c r="K62" i="19"/>
  <c r="J62" i="19"/>
  <c r="H56" i="19"/>
  <c r="I56" i="19" s="1"/>
  <c r="I57" i="19" s="1"/>
  <c r="K47" i="19"/>
  <c r="J47" i="19"/>
  <c r="L47" i="19" s="1"/>
  <c r="L46" i="19"/>
  <c r="L48" i="19" s="1"/>
  <c r="H201" i="19" s="1"/>
  <c r="K46" i="19"/>
  <c r="J46" i="19"/>
  <c r="I38" i="19"/>
  <c r="H38" i="19"/>
  <c r="H37" i="19"/>
  <c r="I37" i="19" s="1"/>
  <c r="I36" i="19"/>
  <c r="H36" i="19"/>
  <c r="I32" i="19"/>
  <c r="I33" i="19" s="1"/>
  <c r="H32" i="19"/>
  <c r="H23" i="19"/>
  <c r="D10" i="19"/>
  <c r="D9" i="19"/>
  <c r="D8" i="19"/>
  <c r="D7" i="19"/>
  <c r="D6" i="19"/>
  <c r="F154" i="18"/>
  <c r="F153" i="18"/>
  <c r="D152" i="18"/>
  <c r="H135" i="18"/>
  <c r="F21" i="19" s="1"/>
  <c r="D135" i="18"/>
  <c r="E119" i="18"/>
  <c r="K118" i="18"/>
  <c r="E118" i="18"/>
  <c r="M117" i="18"/>
  <c r="L117" i="18"/>
  <c r="M116" i="18"/>
  <c r="L116" i="18"/>
  <c r="L115" i="18"/>
  <c r="M115" i="18" s="1"/>
  <c r="M114" i="18"/>
  <c r="L114" i="18"/>
  <c r="L113" i="18"/>
  <c r="M113" i="18" s="1"/>
  <c r="L112" i="18"/>
  <c r="M112" i="18" s="1"/>
  <c r="M111" i="18"/>
  <c r="L111" i="18"/>
  <c r="M110" i="18"/>
  <c r="L110" i="18"/>
  <c r="L109" i="18"/>
  <c r="M109" i="18" s="1"/>
  <c r="M108" i="18"/>
  <c r="L108" i="18"/>
  <c r="L107" i="18"/>
  <c r="M107" i="18" s="1"/>
  <c r="L106" i="18"/>
  <c r="M106" i="18" s="1"/>
  <c r="M105" i="18"/>
  <c r="M119" i="18" s="1"/>
  <c r="D155" i="18" s="1"/>
  <c r="L105" i="18"/>
  <c r="K64" i="18"/>
  <c r="D153" i="18" s="1"/>
  <c r="J64" i="18"/>
  <c r="K63" i="18"/>
  <c r="K62" i="18"/>
  <c r="C9" i="18"/>
  <c r="C8" i="18"/>
  <c r="C7" i="18"/>
  <c r="C6" i="18"/>
  <c r="S96" i="17"/>
  <c r="R96" i="17"/>
  <c r="O96" i="17"/>
  <c r="L96" i="17"/>
  <c r="K96" i="17"/>
  <c r="M96" i="17" s="1"/>
  <c r="I96" i="17"/>
  <c r="R95" i="17"/>
  <c r="O95" i="17"/>
  <c r="L95" i="17"/>
  <c r="K95" i="17"/>
  <c r="M95" i="17" s="1"/>
  <c r="S95" i="17" s="1"/>
  <c r="R94" i="17"/>
  <c r="O94" i="17"/>
  <c r="M94" i="17"/>
  <c r="S94" i="17" s="1"/>
  <c r="L94" i="17"/>
  <c r="K94" i="17"/>
  <c r="I94" i="17"/>
  <c r="R93" i="17"/>
  <c r="O93" i="17"/>
  <c r="S93" i="17" s="1"/>
  <c r="M93" i="17"/>
  <c r="L93" i="17"/>
  <c r="K93" i="17"/>
  <c r="R92" i="17"/>
  <c r="O92" i="17"/>
  <c r="L92" i="17"/>
  <c r="K92" i="17"/>
  <c r="I92" i="17"/>
  <c r="R91" i="17"/>
  <c r="S91" i="17" s="1"/>
  <c r="O91" i="17"/>
  <c r="L91" i="17"/>
  <c r="K91" i="17"/>
  <c r="M91" i="17" s="1"/>
  <c r="I91" i="17"/>
  <c r="R90" i="17"/>
  <c r="O90" i="17"/>
  <c r="M90" i="17"/>
  <c r="S90" i="17" s="1"/>
  <c r="L90" i="17"/>
  <c r="K90" i="17"/>
  <c r="I90" i="17"/>
  <c r="R89" i="17"/>
  <c r="O89" i="17"/>
  <c r="L89" i="17"/>
  <c r="M89" i="17" s="1"/>
  <c r="S89" i="17" s="1"/>
  <c r="K89" i="17"/>
  <c r="I89" i="17"/>
  <c r="R88" i="17"/>
  <c r="O88" i="17"/>
  <c r="M88" i="17"/>
  <c r="S88" i="17" s="1"/>
  <c r="L88" i="17"/>
  <c r="K88" i="17"/>
  <c r="R87" i="17"/>
  <c r="O87" i="17"/>
  <c r="L87" i="17"/>
  <c r="K87" i="17"/>
  <c r="M87" i="17" s="1"/>
  <c r="S87" i="17" s="1"/>
  <c r="I87" i="17"/>
  <c r="R86" i="17"/>
  <c r="O86" i="17"/>
  <c r="L86" i="17"/>
  <c r="K86" i="17"/>
  <c r="M86" i="17" s="1"/>
  <c r="S86" i="17" s="1"/>
  <c r="I86" i="17"/>
  <c r="R85" i="17"/>
  <c r="O85" i="17"/>
  <c r="L85" i="17"/>
  <c r="M85" i="17" s="1"/>
  <c r="S85" i="17" s="1"/>
  <c r="K85" i="17"/>
  <c r="I85" i="17"/>
  <c r="R84" i="17"/>
  <c r="O84" i="17"/>
  <c r="L84" i="17"/>
  <c r="K84" i="17"/>
  <c r="M84" i="17" s="1"/>
  <c r="S84" i="17" s="1"/>
  <c r="I84" i="17"/>
  <c r="R83" i="17"/>
  <c r="O83" i="17"/>
  <c r="L83" i="17"/>
  <c r="M83" i="17" s="1"/>
  <c r="S83" i="17" s="1"/>
  <c r="K83" i="17"/>
  <c r="R82" i="17"/>
  <c r="O82" i="17"/>
  <c r="M82" i="17"/>
  <c r="S82" i="17" s="1"/>
  <c r="L82" i="17"/>
  <c r="K82" i="17"/>
  <c r="I82" i="17"/>
  <c r="R81" i="17"/>
  <c r="L81" i="17"/>
  <c r="M81" i="17" s="1"/>
  <c r="S81" i="17" s="1"/>
  <c r="K81" i="17"/>
  <c r="R80" i="17"/>
  <c r="O80" i="17"/>
  <c r="L80" i="17"/>
  <c r="K80" i="17"/>
  <c r="M80" i="17" s="1"/>
  <c r="S80" i="17" s="1"/>
  <c r="I80" i="17"/>
  <c r="R79" i="17"/>
  <c r="S79" i="17" s="1"/>
  <c r="O79" i="17"/>
  <c r="L79" i="17"/>
  <c r="K79" i="17"/>
  <c r="M79" i="17" s="1"/>
  <c r="I79" i="17"/>
  <c r="R78" i="17"/>
  <c r="L78" i="17"/>
  <c r="K78" i="17"/>
  <c r="M78" i="17" s="1"/>
  <c r="S78" i="17" s="1"/>
  <c r="I78" i="17"/>
  <c r="R77" i="17"/>
  <c r="S77" i="17" s="1"/>
  <c r="P77" i="17"/>
  <c r="L77" i="17"/>
  <c r="K77" i="17"/>
  <c r="M77" i="17" s="1"/>
  <c r="I77" i="17"/>
  <c r="R76" i="17"/>
  <c r="P76" i="17"/>
  <c r="O76" i="17"/>
  <c r="L76" i="17"/>
  <c r="M76" i="17" s="1"/>
  <c r="S76" i="17" s="1"/>
  <c r="K76" i="17"/>
  <c r="R75" i="17"/>
  <c r="P75" i="17"/>
  <c r="O75" i="17"/>
  <c r="L75" i="17"/>
  <c r="K75" i="17"/>
  <c r="M75" i="17" s="1"/>
  <c r="S75" i="17" s="1"/>
  <c r="I75" i="17"/>
  <c r="R74" i="17"/>
  <c r="P74" i="17"/>
  <c r="O74" i="17"/>
  <c r="L74" i="17"/>
  <c r="K74" i="17"/>
  <c r="M74" i="17" s="1"/>
  <c r="S74" i="17" s="1"/>
  <c r="I74" i="17"/>
  <c r="R73" i="17"/>
  <c r="P73" i="17"/>
  <c r="O73" i="17"/>
  <c r="L73" i="17"/>
  <c r="K73" i="17"/>
  <c r="M73" i="17" s="1"/>
  <c r="S73" i="17" s="1"/>
  <c r="R72" i="17"/>
  <c r="P72" i="17"/>
  <c r="O72" i="17"/>
  <c r="L72" i="17"/>
  <c r="K72" i="17"/>
  <c r="M72" i="17" s="1"/>
  <c r="S72" i="17" s="1"/>
  <c r="I72" i="17"/>
  <c r="R71" i="17"/>
  <c r="P71" i="17"/>
  <c r="S71" i="17" s="1"/>
  <c r="O71" i="17"/>
  <c r="L71" i="17"/>
  <c r="K71" i="17"/>
  <c r="M71" i="17" s="1"/>
  <c r="I71" i="17"/>
  <c r="R70" i="17"/>
  <c r="P70" i="17"/>
  <c r="O70" i="17"/>
  <c r="L70" i="17"/>
  <c r="K70" i="17"/>
  <c r="M70" i="17" s="1"/>
  <c r="S70" i="17" s="1"/>
  <c r="I70" i="17"/>
  <c r="I95" i="17" s="1"/>
  <c r="D10" i="17"/>
  <c r="D9" i="17"/>
  <c r="D8" i="17"/>
  <c r="D7" i="17"/>
  <c r="D6" i="17"/>
  <c r="W65" i="16"/>
  <c r="K65" i="16"/>
  <c r="L65" i="16" s="1"/>
  <c r="W59" i="16"/>
  <c r="X59" i="16" s="1"/>
  <c r="U59" i="16"/>
  <c r="T59" i="16"/>
  <c r="S59" i="16"/>
  <c r="O59" i="16"/>
  <c r="K59" i="16"/>
  <c r="L59" i="16" s="1"/>
  <c r="N59" i="16" s="1"/>
  <c r="D59" i="16"/>
  <c r="C59" i="16"/>
  <c r="U58" i="16"/>
  <c r="W58" i="16" s="1"/>
  <c r="X58" i="16" s="1"/>
  <c r="T58" i="16"/>
  <c r="S58" i="16"/>
  <c r="O58" i="16"/>
  <c r="L58" i="16"/>
  <c r="N58" i="16" s="1"/>
  <c r="K58" i="16"/>
  <c r="D58" i="16"/>
  <c r="C58" i="16"/>
  <c r="U57" i="16"/>
  <c r="W57" i="16" s="1"/>
  <c r="X57" i="16" s="1"/>
  <c r="T57" i="16"/>
  <c r="S57" i="16"/>
  <c r="O57" i="16"/>
  <c r="K57" i="16"/>
  <c r="L57" i="16" s="1"/>
  <c r="N57" i="16" s="1"/>
  <c r="D57" i="16"/>
  <c r="C57" i="16"/>
  <c r="U56" i="16"/>
  <c r="T56" i="16"/>
  <c r="S56" i="16"/>
  <c r="W56" i="16" s="1"/>
  <c r="X56" i="16" s="1"/>
  <c r="K56" i="16"/>
  <c r="L56" i="16" s="1"/>
  <c r="N56" i="16" s="1"/>
  <c r="U55" i="16"/>
  <c r="T55" i="16"/>
  <c r="S55" i="16"/>
  <c r="W55" i="16" s="1"/>
  <c r="K55" i="16"/>
  <c r="L55" i="16" s="1"/>
  <c r="N55" i="16" s="1"/>
  <c r="X54" i="16"/>
  <c r="U54" i="16"/>
  <c r="T54" i="16"/>
  <c r="S54" i="16"/>
  <c r="W54" i="16" s="1"/>
  <c r="K54" i="16"/>
  <c r="L54" i="16" s="1"/>
  <c r="N54" i="16" s="1"/>
  <c r="U51" i="16"/>
  <c r="T51" i="16"/>
  <c r="S51" i="16"/>
  <c r="W51" i="16" s="1"/>
  <c r="X51" i="16" s="1"/>
  <c r="O51" i="16"/>
  <c r="K51" i="16"/>
  <c r="L51" i="16" s="1"/>
  <c r="N51" i="16" s="1"/>
  <c r="U48" i="16"/>
  <c r="T48" i="16"/>
  <c r="S48" i="16"/>
  <c r="W48" i="16" s="1"/>
  <c r="K48" i="16"/>
  <c r="L48" i="16" s="1"/>
  <c r="N48" i="16" s="1"/>
  <c r="U47" i="16"/>
  <c r="T47" i="16"/>
  <c r="S47" i="16"/>
  <c r="W47" i="16" s="1"/>
  <c r="K47" i="16"/>
  <c r="L47" i="16" s="1"/>
  <c r="N47" i="16" s="1"/>
  <c r="C47" i="16"/>
  <c r="W46" i="16"/>
  <c r="X46" i="16" s="1"/>
  <c r="U46" i="16"/>
  <c r="T46" i="16"/>
  <c r="S46" i="16"/>
  <c r="K46" i="16"/>
  <c r="L46" i="16" s="1"/>
  <c r="N46" i="16" s="1"/>
  <c r="C46" i="16"/>
  <c r="U45" i="16"/>
  <c r="T45" i="16"/>
  <c r="S45" i="16"/>
  <c r="W45" i="16" s="1"/>
  <c r="K45" i="16"/>
  <c r="L45" i="16" s="1"/>
  <c r="N45" i="16" s="1"/>
  <c r="D45" i="16"/>
  <c r="C45" i="16"/>
  <c r="W44" i="16"/>
  <c r="K44" i="16"/>
  <c r="L44" i="16" s="1"/>
  <c r="N44" i="16" s="1"/>
  <c r="X44" i="16" s="1"/>
  <c r="C44" i="16"/>
  <c r="W43" i="16"/>
  <c r="X43" i="16" s="1"/>
  <c r="U43" i="16"/>
  <c r="T43" i="16"/>
  <c r="S43" i="16"/>
  <c r="L43" i="16"/>
  <c r="N43" i="16" s="1"/>
  <c r="K43" i="16"/>
  <c r="C43" i="16"/>
  <c r="U42" i="16"/>
  <c r="T42" i="16"/>
  <c r="S42" i="16"/>
  <c r="W42" i="16" s="1"/>
  <c r="X42" i="16" s="1"/>
  <c r="K42" i="16"/>
  <c r="L42" i="16" s="1"/>
  <c r="N42" i="16" s="1"/>
  <c r="C42" i="16"/>
  <c r="U41" i="16"/>
  <c r="T41" i="16"/>
  <c r="S41" i="16"/>
  <c r="W41" i="16" s="1"/>
  <c r="K41" i="16"/>
  <c r="L41" i="16" s="1"/>
  <c r="N41" i="16" s="1"/>
  <c r="D41" i="16"/>
  <c r="C41" i="16"/>
  <c r="W40" i="16"/>
  <c r="X40" i="16" s="1"/>
  <c r="K40" i="16"/>
  <c r="L40" i="16" s="1"/>
  <c r="N40" i="16" s="1"/>
  <c r="C40" i="16"/>
  <c r="U39" i="16"/>
  <c r="T39" i="16"/>
  <c r="W39" i="16" s="1"/>
  <c r="X39" i="16" s="1"/>
  <c r="S39" i="16"/>
  <c r="K39" i="16"/>
  <c r="L39" i="16" s="1"/>
  <c r="N39" i="16" s="1"/>
  <c r="C39" i="16"/>
  <c r="U38" i="16"/>
  <c r="T38" i="16"/>
  <c r="S38" i="16"/>
  <c r="W38" i="16" s="1"/>
  <c r="L38" i="16"/>
  <c r="N38" i="16" s="1"/>
  <c r="K38" i="16"/>
  <c r="C38" i="16"/>
  <c r="U37" i="16"/>
  <c r="T37" i="16"/>
  <c r="S37" i="16"/>
  <c r="W37" i="16" s="1"/>
  <c r="K37" i="16"/>
  <c r="L37" i="16" s="1"/>
  <c r="N37" i="16" s="1"/>
  <c r="D37" i="16"/>
  <c r="C37" i="16"/>
  <c r="W36" i="16"/>
  <c r="K36" i="16"/>
  <c r="L36" i="16" s="1"/>
  <c r="N36" i="16" s="1"/>
  <c r="C36" i="16"/>
  <c r="U35" i="16"/>
  <c r="T35" i="16"/>
  <c r="S35" i="16"/>
  <c r="W35" i="16" s="1"/>
  <c r="X35" i="16" s="1"/>
  <c r="N35" i="16"/>
  <c r="K35" i="16"/>
  <c r="L35" i="16" s="1"/>
  <c r="C35" i="16"/>
  <c r="U34" i="16"/>
  <c r="T34" i="16"/>
  <c r="S34" i="16"/>
  <c r="W34" i="16" s="1"/>
  <c r="K34" i="16"/>
  <c r="L34" i="16" s="1"/>
  <c r="N34" i="16" s="1"/>
  <c r="C34" i="16"/>
  <c r="U33" i="16"/>
  <c r="T33" i="16"/>
  <c r="S33" i="16"/>
  <c r="Q33" i="16"/>
  <c r="O33" i="16"/>
  <c r="W33" i="16" s="1"/>
  <c r="L33" i="16"/>
  <c r="N33" i="16" s="1"/>
  <c r="K33" i="16"/>
  <c r="D33" i="16"/>
  <c r="U32" i="16"/>
  <c r="T32" i="16"/>
  <c r="S32" i="16"/>
  <c r="Q32" i="16"/>
  <c r="O32" i="16"/>
  <c r="W32" i="16" s="1"/>
  <c r="K32" i="16"/>
  <c r="L32" i="16" s="1"/>
  <c r="N32" i="16" s="1"/>
  <c r="X32" i="16" s="1"/>
  <c r="D32" i="16"/>
  <c r="C32" i="16"/>
  <c r="U31" i="16"/>
  <c r="T31" i="16"/>
  <c r="S31" i="16"/>
  <c r="W31" i="16" s="1"/>
  <c r="X31" i="16" s="1"/>
  <c r="K31" i="16"/>
  <c r="L31" i="16" s="1"/>
  <c r="N31" i="16" s="1"/>
  <c r="C31" i="16"/>
  <c r="U30" i="16"/>
  <c r="T30" i="16"/>
  <c r="W30" i="16" s="1"/>
  <c r="X30" i="16" s="1"/>
  <c r="S30" i="16"/>
  <c r="K30" i="16"/>
  <c r="L30" i="16" s="1"/>
  <c r="N30" i="16" s="1"/>
  <c r="C30" i="16"/>
  <c r="U29" i="16"/>
  <c r="T29" i="16"/>
  <c r="S29" i="16"/>
  <c r="W29" i="16" s="1"/>
  <c r="L29" i="16"/>
  <c r="N29" i="16" s="1"/>
  <c r="K29" i="16"/>
  <c r="D29" i="16"/>
  <c r="C29" i="16"/>
  <c r="W28" i="16"/>
  <c r="K28" i="16"/>
  <c r="L28" i="16" s="1"/>
  <c r="N28" i="16" s="1"/>
  <c r="D28" i="16"/>
  <c r="C28" i="16"/>
  <c r="W27" i="16"/>
  <c r="U27" i="16"/>
  <c r="T27" i="16"/>
  <c r="S27" i="16"/>
  <c r="L27" i="16"/>
  <c r="N27" i="16" s="1"/>
  <c r="X27" i="16" s="1"/>
  <c r="K27" i="16"/>
  <c r="C27" i="16"/>
  <c r="U26" i="16"/>
  <c r="T26" i="16"/>
  <c r="S26" i="16"/>
  <c r="W26" i="16" s="1"/>
  <c r="X26" i="16" s="1"/>
  <c r="K26" i="16"/>
  <c r="L26" i="16" s="1"/>
  <c r="N26" i="16" s="1"/>
  <c r="C26" i="16"/>
  <c r="U25" i="16"/>
  <c r="T25" i="16"/>
  <c r="S25" i="16"/>
  <c r="W25" i="16" s="1"/>
  <c r="X25" i="16" s="1"/>
  <c r="K25" i="16"/>
  <c r="L25" i="16" s="1"/>
  <c r="N25" i="16" s="1"/>
  <c r="D25" i="16"/>
  <c r="C25" i="16"/>
  <c r="W24" i="16"/>
  <c r="K24" i="16"/>
  <c r="L24" i="16" s="1"/>
  <c r="N24" i="16" s="1"/>
  <c r="D24" i="16"/>
  <c r="C24" i="16"/>
  <c r="U23" i="16"/>
  <c r="W23" i="16" s="1"/>
  <c r="X23" i="16" s="1"/>
  <c r="T23" i="16"/>
  <c r="S23" i="16"/>
  <c r="K23" i="16"/>
  <c r="L23" i="16" s="1"/>
  <c r="N23" i="16" s="1"/>
  <c r="U22" i="16"/>
  <c r="T22" i="16"/>
  <c r="S22" i="16"/>
  <c r="N22" i="16"/>
  <c r="L22" i="16"/>
  <c r="K22" i="16"/>
  <c r="U21" i="16"/>
  <c r="T21" i="16"/>
  <c r="S21" i="16"/>
  <c r="W21" i="16" s="1"/>
  <c r="X21" i="16" s="1"/>
  <c r="L21" i="16"/>
  <c r="N21" i="16" s="1"/>
  <c r="K21" i="16"/>
  <c r="W20" i="16"/>
  <c r="X20" i="16" s="1"/>
  <c r="N20" i="16"/>
  <c r="K20" i="16"/>
  <c r="L20" i="16" s="1"/>
  <c r="K8" i="16"/>
  <c r="K7" i="16"/>
  <c r="C7" i="16"/>
  <c r="K6" i="16"/>
  <c r="C6" i="16"/>
  <c r="G8" i="15"/>
  <c r="G7" i="15"/>
  <c r="C7" i="15"/>
  <c r="G6" i="15"/>
  <c r="C6" i="15"/>
  <c r="J224" i="14"/>
  <c r="J228" i="14" s="1"/>
  <c r="D220" i="14"/>
  <c r="D224" i="14" s="1"/>
  <c r="J216" i="14"/>
  <c r="J220" i="14" s="1"/>
  <c r="J212" i="14"/>
  <c r="K212" i="14" s="1"/>
  <c r="J211" i="14"/>
  <c r="M207" i="14"/>
  <c r="F207" i="14"/>
  <c r="D207" i="14"/>
  <c r="N207" i="14" s="1"/>
  <c r="C207" i="14"/>
  <c r="N206" i="14"/>
  <c r="M206" i="14"/>
  <c r="G216" i="14" s="1"/>
  <c r="G220" i="14" s="1"/>
  <c r="G224" i="14" s="1"/>
  <c r="F206" i="14"/>
  <c r="D206" i="14"/>
  <c r="C206" i="14"/>
  <c r="M205" i="14"/>
  <c r="D216" i="14" s="1"/>
  <c r="F205" i="14"/>
  <c r="D205" i="14"/>
  <c r="C205" i="14"/>
  <c r="G152" i="14"/>
  <c r="G156" i="14" s="1"/>
  <c r="G160" i="14" s="1"/>
  <c r="G164" i="14" s="1"/>
  <c r="K147" i="14"/>
  <c r="J147" i="14"/>
  <c r="J146" i="14"/>
  <c r="M142" i="14"/>
  <c r="J151" i="14" s="1"/>
  <c r="J155" i="14" s="1"/>
  <c r="J159" i="14" s="1"/>
  <c r="F142" i="14"/>
  <c r="D142" i="14"/>
  <c r="N142" i="14" s="1"/>
  <c r="C142" i="14"/>
  <c r="F141" i="14"/>
  <c r="D141" i="14"/>
  <c r="N141" i="14" s="1"/>
  <c r="C141" i="14"/>
  <c r="M141" i="14" s="1"/>
  <c r="G151" i="14" s="1"/>
  <c r="G155" i="14" s="1"/>
  <c r="G159" i="14" s="1"/>
  <c r="M140" i="14"/>
  <c r="D151" i="14" s="1"/>
  <c r="D155" i="14" s="1"/>
  <c r="D159" i="14" s="1"/>
  <c r="F140" i="14"/>
  <c r="D140" i="14"/>
  <c r="C140" i="14"/>
  <c r="G101" i="14"/>
  <c r="J93" i="14"/>
  <c r="J97" i="14" s="1"/>
  <c r="J89" i="14"/>
  <c r="J85" i="14"/>
  <c r="K85" i="14" s="1"/>
  <c r="J84" i="14"/>
  <c r="M80" i="14"/>
  <c r="F80" i="14"/>
  <c r="D80" i="14"/>
  <c r="C80" i="14"/>
  <c r="F79" i="14"/>
  <c r="D79" i="14"/>
  <c r="C79" i="14"/>
  <c r="M79" i="14" s="1"/>
  <c r="G89" i="14" s="1"/>
  <c r="G93" i="14" s="1"/>
  <c r="G97" i="14" s="1"/>
  <c r="M78" i="14"/>
  <c r="D89" i="14" s="1"/>
  <c r="D93" i="14" s="1"/>
  <c r="D97" i="14" s="1"/>
  <c r="F78" i="14"/>
  <c r="D78" i="14"/>
  <c r="C78" i="14"/>
  <c r="J36" i="14"/>
  <c r="J28" i="14"/>
  <c r="J32" i="14" s="1"/>
  <c r="D28" i="14"/>
  <c r="D32" i="14" s="1"/>
  <c r="D36" i="14" s="1"/>
  <c r="J24" i="14"/>
  <c r="K24" i="14" s="1"/>
  <c r="J23" i="14"/>
  <c r="M19" i="14"/>
  <c r="F19" i="14"/>
  <c r="D19" i="14"/>
  <c r="N19" i="14" s="1"/>
  <c r="C19" i="14"/>
  <c r="N18" i="14"/>
  <c r="M18" i="14"/>
  <c r="G28" i="14" s="1"/>
  <c r="G32" i="14" s="1"/>
  <c r="G36" i="14" s="1"/>
  <c r="F18" i="14"/>
  <c r="D18" i="14"/>
  <c r="C18" i="14"/>
  <c r="N17" i="14"/>
  <c r="M17" i="14"/>
  <c r="F17" i="14"/>
  <c r="D17" i="14"/>
  <c r="C17" i="14"/>
  <c r="K8" i="14"/>
  <c r="K7" i="14"/>
  <c r="C7" i="14"/>
  <c r="K6" i="14"/>
  <c r="C6" i="14"/>
  <c r="D55" i="13"/>
  <c r="D54" i="13"/>
  <c r="D53" i="13"/>
  <c r="D52" i="13"/>
  <c r="D51" i="13"/>
  <c r="D50" i="13"/>
  <c r="D49" i="13"/>
  <c r="D48" i="13"/>
  <c r="D47" i="13"/>
  <c r="D46" i="13"/>
  <c r="D45" i="13"/>
  <c r="D44" i="13"/>
  <c r="J30" i="13"/>
  <c r="N80" i="14" s="1"/>
  <c r="J28" i="13"/>
  <c r="J26" i="13"/>
  <c r="N78" i="14" s="1"/>
  <c r="J21" i="13"/>
  <c r="N20" i="13"/>
  <c r="J20" i="13"/>
  <c r="J19" i="13"/>
  <c r="Q15" i="13"/>
  <c r="D101" i="14" l="1"/>
  <c r="D105" i="14" s="1"/>
  <c r="D40" i="14"/>
  <c r="D44" i="14"/>
  <c r="G228" i="14"/>
  <c r="G232" i="14"/>
  <c r="X45" i="16"/>
  <c r="I211" i="19"/>
  <c r="D163" i="14"/>
  <c r="D167" i="14" s="1"/>
  <c r="G168" i="14"/>
  <c r="D152" i="14"/>
  <c r="D156" i="14" s="1"/>
  <c r="J90" i="14"/>
  <c r="J94" i="14" s="1"/>
  <c r="J98" i="14" s="1"/>
  <c r="G90" i="14"/>
  <c r="G94" i="14" s="1"/>
  <c r="G98" i="14" s="1"/>
  <c r="D90" i="14"/>
  <c r="D94" i="14" s="1"/>
  <c r="D98" i="14" s="1"/>
  <c r="G29" i="14"/>
  <c r="G33" i="14" s="1"/>
  <c r="G37" i="14" s="1"/>
  <c r="G217" i="14"/>
  <c r="G221" i="14" s="1"/>
  <c r="G225" i="14" s="1"/>
  <c r="D217" i="14"/>
  <c r="D221" i="14" s="1"/>
  <c r="J29" i="14"/>
  <c r="J33" i="14" s="1"/>
  <c r="J37" i="14" s="1"/>
  <c r="D29" i="14"/>
  <c r="D33" i="14" s="1"/>
  <c r="D37" i="14" s="1"/>
  <c r="J152" i="14"/>
  <c r="J156" i="14" s="1"/>
  <c r="J160" i="14" s="1"/>
  <c r="I205" i="19"/>
  <c r="I209" i="19" s="1"/>
  <c r="H223" i="19" s="1"/>
  <c r="I223" i="19" s="1"/>
  <c r="J217" i="14"/>
  <c r="J221" i="14" s="1"/>
  <c r="J225" i="14" s="1"/>
  <c r="G163" i="14"/>
  <c r="G167" i="14" s="1"/>
  <c r="G169" i="14" s="1"/>
  <c r="J40" i="14"/>
  <c r="J44" i="14"/>
  <c r="G40" i="14"/>
  <c r="G44" i="14"/>
  <c r="I194" i="19"/>
  <c r="H216" i="19" s="1"/>
  <c r="G105" i="14"/>
  <c r="J101" i="14"/>
  <c r="J105" i="14"/>
  <c r="J167" i="14"/>
  <c r="J163" i="14"/>
  <c r="J22" i="20"/>
  <c r="K22" i="20" s="1"/>
  <c r="J16" i="20"/>
  <c r="K16" i="20" s="1"/>
  <c r="J23" i="20"/>
  <c r="K23" i="20" s="1"/>
  <c r="J17" i="20"/>
  <c r="K17" i="20" s="1"/>
  <c r="J21" i="20"/>
  <c r="K21" i="20" s="1"/>
  <c r="J15" i="20"/>
  <c r="K15" i="20" s="1"/>
  <c r="X41" i="16"/>
  <c r="F152" i="18"/>
  <c r="D157" i="18" s="1"/>
  <c r="D159" i="18" s="1"/>
  <c r="E120" i="18"/>
  <c r="X29" i="16"/>
  <c r="J18" i="20"/>
  <c r="K18" i="20" s="1"/>
  <c r="N79" i="14"/>
  <c r="X47" i="16"/>
  <c r="X55" i="16"/>
  <c r="J19" i="20"/>
  <c r="K19" i="20" s="1"/>
  <c r="D232" i="14"/>
  <c r="H24" i="19"/>
  <c r="I201" i="19"/>
  <c r="N205" i="14"/>
  <c r="W22" i="16"/>
  <c r="X22" i="16" s="1"/>
  <c r="X24" i="16"/>
  <c r="X34" i="16"/>
  <c r="X36" i="16"/>
  <c r="X37" i="16"/>
  <c r="K13" i="20"/>
  <c r="J14" i="20"/>
  <c r="K14" i="20" s="1"/>
  <c r="J20" i="20"/>
  <c r="K20" i="20" s="1"/>
  <c r="N33" i="21"/>
  <c r="G211" i="19" s="1"/>
  <c r="O12" i="21"/>
  <c r="X28" i="16"/>
  <c r="X33" i="16"/>
  <c r="N140" i="14"/>
  <c r="X48" i="16"/>
  <c r="M92" i="17"/>
  <c r="S92" i="17" s="1"/>
  <c r="S97" i="17" s="1"/>
  <c r="S99" i="17" s="1"/>
  <c r="I39" i="19"/>
  <c r="I40" i="19" s="1"/>
  <c r="H200" i="19" s="1"/>
  <c r="I200" i="19" s="1"/>
  <c r="I202" i="19" s="1"/>
  <c r="H222" i="19" s="1"/>
  <c r="I222" i="19" s="1"/>
  <c r="P12" i="21"/>
  <c r="P33" i="21" s="1"/>
  <c r="D228" i="14"/>
  <c r="X38" i="16"/>
  <c r="X65" i="16"/>
  <c r="G201" i="19"/>
  <c r="G205" i="19"/>
  <c r="J232" i="14"/>
  <c r="L169" i="19"/>
  <c r="L170" i="19" s="1"/>
  <c r="L171" i="19" s="1"/>
  <c r="H212" i="19" s="1"/>
  <c r="G216" i="19"/>
  <c r="E139" i="18"/>
  <c r="F155" i="18" s="1"/>
  <c r="I93" i="17"/>
  <c r="I81" i="17"/>
  <c r="I88" i="17"/>
  <c r="I73" i="17"/>
  <c r="I76" i="17"/>
  <c r="I83" i="17"/>
  <c r="J275" i="14" l="1"/>
  <c r="K275" i="14" s="1"/>
  <c r="J164" i="14"/>
  <c r="J168" i="14"/>
  <c r="I216" i="19"/>
  <c r="I217" i="19" s="1"/>
  <c r="H225" i="19" s="1"/>
  <c r="I225" i="19" s="1"/>
  <c r="G229" i="14"/>
  <c r="G233" i="14"/>
  <c r="J278" i="14" s="1"/>
  <c r="K278" i="14" s="1"/>
  <c r="J229" i="14"/>
  <c r="J233" i="14"/>
  <c r="J234" i="14" s="1"/>
  <c r="J277" i="14"/>
  <c r="K277" i="14" s="1"/>
  <c r="G41" i="14"/>
  <c r="G45" i="14" s="1"/>
  <c r="G46" i="14" s="1"/>
  <c r="J271" i="14"/>
  <c r="K271" i="14" s="1"/>
  <c r="D46" i="14"/>
  <c r="D102" i="14"/>
  <c r="D106" i="14" s="1"/>
  <c r="D107" i="14" s="1"/>
  <c r="J273" i="14"/>
  <c r="K273" i="14" s="1"/>
  <c r="D41" i="14"/>
  <c r="D45" i="14"/>
  <c r="J272" i="14" s="1"/>
  <c r="K272" i="14" s="1"/>
  <c r="J41" i="14"/>
  <c r="J45" i="14" s="1"/>
  <c r="J46" i="14" s="1"/>
  <c r="G102" i="14"/>
  <c r="G106" i="14" s="1"/>
  <c r="D225" i="14"/>
  <c r="K24" i="20"/>
  <c r="Q200" i="19" s="1"/>
  <c r="G212" i="19"/>
  <c r="I212" i="19" s="1"/>
  <c r="I214" i="19" s="1"/>
  <c r="H224" i="19" s="1"/>
  <c r="I224" i="19" s="1"/>
  <c r="I226" i="19" s="1"/>
  <c r="H228" i="19" s="1"/>
  <c r="I228" i="19" s="1"/>
  <c r="I229" i="19" s="1"/>
  <c r="I230" i="19" s="1"/>
  <c r="I231" i="19" s="1"/>
  <c r="I232" i="19" s="1"/>
  <c r="P19" i="21"/>
  <c r="J102" i="14"/>
  <c r="J106" i="14" s="1"/>
  <c r="J107" i="14" s="1"/>
  <c r="J169" i="14"/>
  <c r="D160" i="14"/>
  <c r="J274" i="14" l="1"/>
  <c r="K274" i="14" s="1"/>
  <c r="G107" i="14"/>
  <c r="Q205" i="19"/>
  <c r="Q204" i="19"/>
  <c r="D229" i="14"/>
  <c r="D233" i="14" s="1"/>
  <c r="D234" i="14" s="1"/>
  <c r="D168" i="14"/>
  <c r="D164" i="14"/>
  <c r="G234" i="14"/>
  <c r="J276" i="14" l="1"/>
  <c r="K276" i="14" s="1"/>
  <c r="D169" i="14"/>
  <c r="D32" i="12" l="1"/>
  <c r="D31" i="12"/>
  <c r="J29" i="12"/>
  <c r="I29" i="12"/>
  <c r="H29" i="12"/>
  <c r="G29" i="12"/>
  <c r="F29" i="12"/>
  <c r="E29" i="12"/>
  <c r="K29" i="12" s="1"/>
  <c r="L29" i="12" s="1"/>
  <c r="K27" i="12"/>
  <c r="D27" i="12"/>
  <c r="J26" i="12"/>
  <c r="J31" i="12" s="1"/>
  <c r="I26" i="12"/>
  <c r="K24" i="12"/>
  <c r="D24" i="12"/>
  <c r="I23" i="12"/>
  <c r="H23" i="12"/>
  <c r="G23" i="12"/>
  <c r="F23" i="12"/>
  <c r="K23" i="12" s="1"/>
  <c r="L23" i="12" s="1"/>
  <c r="K21" i="12"/>
  <c r="D21" i="12"/>
  <c r="I20" i="12"/>
  <c r="H20" i="12"/>
  <c r="G20" i="12"/>
  <c r="F20" i="12"/>
  <c r="K20" i="12" s="1"/>
  <c r="L20" i="12" s="1"/>
  <c r="K18" i="12"/>
  <c r="D18" i="12"/>
  <c r="I17" i="12"/>
  <c r="I31" i="12" s="1"/>
  <c r="H17" i="12"/>
  <c r="H31" i="12" s="1"/>
  <c r="G17" i="12"/>
  <c r="K17" i="12" s="1"/>
  <c r="L17" i="12" s="1"/>
  <c r="F17" i="12"/>
  <c r="K15" i="12"/>
  <c r="D15" i="12"/>
  <c r="J14" i="12"/>
  <c r="E14" i="12"/>
  <c r="E31" i="12" s="1"/>
  <c r="K12" i="12"/>
  <c r="D12" i="12"/>
  <c r="E11" i="12"/>
  <c r="K11" i="12" s="1"/>
  <c r="L11" i="12" s="1"/>
  <c r="K9" i="12"/>
  <c r="D9" i="12"/>
  <c r="J8" i="12"/>
  <c r="I8" i="12"/>
  <c r="H8" i="12"/>
  <c r="G8" i="12"/>
  <c r="F8" i="12"/>
  <c r="F31" i="12" s="1"/>
  <c r="E8" i="12"/>
  <c r="K8" i="12" s="1"/>
  <c r="L8" i="12" s="1"/>
  <c r="K6" i="12"/>
  <c r="D6" i="12"/>
  <c r="D30" i="12" s="1"/>
  <c r="J30" i="12" l="1"/>
  <c r="F30" i="12"/>
  <c r="E32" i="12"/>
  <c r="F32" i="12" s="1"/>
  <c r="E30" i="12"/>
  <c r="H30" i="12"/>
  <c r="I30" i="12"/>
  <c r="G31" i="12"/>
  <c r="K26" i="12"/>
  <c r="L26" i="12" s="1"/>
  <c r="K14" i="12"/>
  <c r="K31" i="12" l="1"/>
  <c r="K30" i="12" s="1"/>
  <c r="L14" i="12"/>
  <c r="G32" i="12"/>
  <c r="H32" i="12" s="1"/>
  <c r="I32" i="12" s="1"/>
  <c r="J32" i="12" s="1"/>
  <c r="L32" i="12" s="1"/>
  <c r="G30" i="12"/>
  <c r="B5" i="11" l="1"/>
  <c r="A5" i="11"/>
  <c r="B4" i="11"/>
  <c r="A4" i="11"/>
  <c r="B3" i="11"/>
  <c r="A3" i="11"/>
  <c r="B2" i="11"/>
  <c r="A2" i="11"/>
  <c r="B1" i="11"/>
  <c r="A1" i="11"/>
  <c r="I5" i="11" l="1"/>
  <c r="I4" i="11"/>
  <c r="F155" i="10" l="1"/>
  <c r="F303" i="10" l="1"/>
  <c r="B17" i="9"/>
  <c r="F311" i="10"/>
  <c r="F310" i="10"/>
  <c r="K310" i="10" s="1"/>
  <c r="H310" i="10"/>
  <c r="I310" i="10" s="1"/>
  <c r="H307" i="10"/>
  <c r="I307" i="10" s="1"/>
  <c r="J307" i="10" s="1"/>
  <c r="H304" i="10"/>
  <c r="I304" i="10" s="1"/>
  <c r="H303" i="10"/>
  <c r="I303" i="10" s="1"/>
  <c r="H302" i="10"/>
  <c r="I302" i="10" s="1"/>
  <c r="J302" i="10" s="1"/>
  <c r="H301" i="10"/>
  <c r="I301" i="10" s="1"/>
  <c r="J301" i="10" s="1"/>
  <c r="H300" i="10"/>
  <c r="I300" i="10" s="1"/>
  <c r="J300" i="10" s="1"/>
  <c r="H298" i="10"/>
  <c r="I298" i="10" s="1"/>
  <c r="J298" i="10" s="1"/>
  <c r="J310" i="10" l="1"/>
  <c r="J303" i="10"/>
  <c r="F304" i="10" l="1"/>
  <c r="K334" i="10"/>
  <c r="H334" i="10"/>
  <c r="I334" i="10" s="1"/>
  <c r="J334" i="10" s="1"/>
  <c r="K333" i="10"/>
  <c r="H333" i="10"/>
  <c r="I333" i="10" s="1"/>
  <c r="J333" i="10" s="1"/>
  <c r="K332" i="10"/>
  <c r="H332" i="10"/>
  <c r="I332" i="10" s="1"/>
  <c r="J332" i="10" s="1"/>
  <c r="K331" i="10"/>
  <c r="H331" i="10"/>
  <c r="I331" i="10" s="1"/>
  <c r="J331" i="10" s="1"/>
  <c r="K330" i="10"/>
  <c r="H330" i="10"/>
  <c r="I330" i="10" s="1"/>
  <c r="J330" i="10" s="1"/>
  <c r="K329" i="10"/>
  <c r="H329" i="10"/>
  <c r="I329" i="10" s="1"/>
  <c r="J329" i="10" s="1"/>
  <c r="K328" i="10"/>
  <c r="H328" i="10"/>
  <c r="I328" i="10" s="1"/>
  <c r="J328" i="10" s="1"/>
  <c r="K326" i="10"/>
  <c r="H326" i="10"/>
  <c r="I326" i="10" s="1"/>
  <c r="J326" i="10" s="1"/>
  <c r="K325" i="10"/>
  <c r="H325" i="10"/>
  <c r="I325" i="10" s="1"/>
  <c r="J325" i="10" s="1"/>
  <c r="K324" i="10"/>
  <c r="H324" i="10"/>
  <c r="I324" i="10" s="1"/>
  <c r="J324" i="10" s="1"/>
  <c r="K322" i="10"/>
  <c r="H322" i="10"/>
  <c r="I322" i="10" s="1"/>
  <c r="J322" i="10" s="1"/>
  <c r="K321" i="10"/>
  <c r="H321" i="10"/>
  <c r="I321" i="10" s="1"/>
  <c r="J321" i="10" s="1"/>
  <c r="K318" i="10"/>
  <c r="H318" i="10"/>
  <c r="I318" i="10" s="1"/>
  <c r="J318" i="10" s="1"/>
  <c r="K317" i="10"/>
  <c r="H317" i="10"/>
  <c r="I317" i="10" s="1"/>
  <c r="J317" i="10" s="1"/>
  <c r="K316" i="10"/>
  <c r="H316" i="10"/>
  <c r="I316" i="10" s="1"/>
  <c r="J316" i="10" s="1"/>
  <c r="K315" i="10"/>
  <c r="H315" i="10"/>
  <c r="I315" i="10" s="1"/>
  <c r="J315" i="10" s="1"/>
  <c r="K314" i="10"/>
  <c r="H314" i="10"/>
  <c r="I314" i="10" s="1"/>
  <c r="J314" i="10" s="1"/>
  <c r="H312" i="10"/>
  <c r="I312" i="10" s="1"/>
  <c r="H311" i="10"/>
  <c r="I311" i="10" s="1"/>
  <c r="K309" i="10"/>
  <c r="H309" i="10"/>
  <c r="I309" i="10" s="1"/>
  <c r="J309" i="10" s="1"/>
  <c r="H308" i="10"/>
  <c r="I308" i="10" s="1"/>
  <c r="J308" i="10" s="1"/>
  <c r="K305" i="10"/>
  <c r="H305" i="10"/>
  <c r="I305" i="10" s="1"/>
  <c r="J305" i="10" s="1"/>
  <c r="H299" i="10"/>
  <c r="I299" i="10" s="1"/>
  <c r="J299" i="10" s="1"/>
  <c r="H295" i="10"/>
  <c r="I295" i="10" s="1"/>
  <c r="J295" i="10" s="1"/>
  <c r="J304" i="10" l="1"/>
  <c r="J311" i="10"/>
  <c r="F200" i="10" l="1"/>
  <c r="F192" i="10"/>
  <c r="K308" i="10" l="1"/>
  <c r="F148" i="10"/>
  <c r="F149" i="10" s="1"/>
  <c r="K311" i="10" l="1"/>
  <c r="F110" i="10"/>
  <c r="F234" i="10" s="1"/>
  <c r="F103" i="10"/>
  <c r="F104" i="10" s="1"/>
  <c r="K300" i="10" l="1"/>
  <c r="F312" i="10"/>
  <c r="F69" i="10"/>
  <c r="F201" i="10" s="1"/>
  <c r="K299" i="10" l="1"/>
  <c r="K312" i="10"/>
  <c r="K303" i="10"/>
  <c r="J312" i="10"/>
  <c r="F109" i="10"/>
  <c r="F38" i="10"/>
  <c r="F30" i="10"/>
  <c r="K295" i="10" l="1"/>
  <c r="F157" i="10"/>
  <c r="K157" i="10" s="1"/>
  <c r="K302" i="10"/>
  <c r="H191" i="10"/>
  <c r="I191" i="10" s="1"/>
  <c r="J191" i="10" s="1"/>
  <c r="H148" i="10"/>
  <c r="H103" i="10"/>
  <c r="I103" i="10" s="1"/>
  <c r="J103" i="10" s="1"/>
  <c r="H29" i="10"/>
  <c r="I29" i="10" s="1"/>
  <c r="J29" i="10" s="1"/>
  <c r="K291" i="10"/>
  <c r="K290" i="10"/>
  <c r="K289" i="10"/>
  <c r="K288" i="10"/>
  <c r="K287" i="10"/>
  <c r="K286" i="10"/>
  <c r="K285" i="10"/>
  <c r="K283" i="10"/>
  <c r="K282" i="10"/>
  <c r="K281" i="10"/>
  <c r="K280" i="10"/>
  <c r="K278" i="10"/>
  <c r="K277" i="10"/>
  <c r="K276" i="10"/>
  <c r="K273" i="10"/>
  <c r="K272" i="10"/>
  <c r="K271" i="10"/>
  <c r="K270" i="10"/>
  <c r="K267" i="10"/>
  <c r="K265" i="10"/>
  <c r="K264" i="10"/>
  <c r="K261" i="10"/>
  <c r="K257" i="10"/>
  <c r="K256" i="10"/>
  <c r="K255" i="10"/>
  <c r="K254" i="10"/>
  <c r="K253" i="10"/>
  <c r="K252" i="10"/>
  <c r="K251" i="10"/>
  <c r="K249" i="10"/>
  <c r="K248" i="10"/>
  <c r="K247" i="10"/>
  <c r="K245" i="10"/>
  <c r="K244" i="10"/>
  <c r="K243" i="10"/>
  <c r="K240" i="10"/>
  <c r="K239" i="10"/>
  <c r="K238" i="10"/>
  <c r="K237" i="10"/>
  <c r="K236" i="10"/>
  <c r="K234" i="10"/>
  <c r="K233" i="10"/>
  <c r="K231" i="10"/>
  <c r="K230" i="10"/>
  <c r="K227" i="10"/>
  <c r="K223" i="10"/>
  <c r="K222" i="10"/>
  <c r="K221" i="10"/>
  <c r="K220" i="10"/>
  <c r="K219" i="10"/>
  <c r="K218" i="10"/>
  <c r="K217" i="10"/>
  <c r="K215" i="10"/>
  <c r="K214" i="10"/>
  <c r="K213" i="10"/>
  <c r="K211" i="10"/>
  <c r="K210" i="10"/>
  <c r="K207" i="10"/>
  <c r="K206" i="10"/>
  <c r="K205" i="10"/>
  <c r="K204" i="10"/>
  <c r="K203" i="10"/>
  <c r="K201" i="10"/>
  <c r="K200" i="10"/>
  <c r="K199" i="10"/>
  <c r="K198" i="10"/>
  <c r="K197" i="10"/>
  <c r="K195" i="10"/>
  <c r="K194" i="10"/>
  <c r="K193" i="10"/>
  <c r="K192" i="10"/>
  <c r="K191" i="10"/>
  <c r="K190" i="10"/>
  <c r="K187" i="10"/>
  <c r="K183" i="10"/>
  <c r="K182" i="10"/>
  <c r="K181" i="10"/>
  <c r="K180" i="10"/>
  <c r="K179" i="10"/>
  <c r="K178" i="10"/>
  <c r="K177" i="10"/>
  <c r="K175" i="10"/>
  <c r="K174" i="10"/>
  <c r="K173" i="10"/>
  <c r="K171" i="10"/>
  <c r="K170" i="10"/>
  <c r="K169" i="10"/>
  <c r="K168" i="10"/>
  <c r="K167" i="10"/>
  <c r="K166" i="10"/>
  <c r="K163" i="10"/>
  <c r="K162" i="10"/>
  <c r="K161" i="10"/>
  <c r="K160" i="10"/>
  <c r="K159" i="10"/>
  <c r="K155" i="10"/>
  <c r="K154" i="10"/>
  <c r="K153" i="10"/>
  <c r="K152" i="10"/>
  <c r="K150" i="10"/>
  <c r="K149" i="10"/>
  <c r="K148" i="10"/>
  <c r="K147" i="10"/>
  <c r="K146" i="10"/>
  <c r="K145" i="10"/>
  <c r="K144" i="10"/>
  <c r="K143" i="10"/>
  <c r="K140" i="10"/>
  <c r="K136" i="10"/>
  <c r="K135" i="10"/>
  <c r="K134" i="10"/>
  <c r="K133" i="10"/>
  <c r="K132" i="10"/>
  <c r="K131" i="10"/>
  <c r="K130" i="10"/>
  <c r="K128" i="10"/>
  <c r="K127" i="10"/>
  <c r="K126" i="10"/>
  <c r="K125" i="10"/>
  <c r="K123" i="10"/>
  <c r="K122" i="10"/>
  <c r="K121" i="10"/>
  <c r="K118" i="10"/>
  <c r="K117" i="10"/>
  <c r="K116" i="10"/>
  <c r="K115" i="10"/>
  <c r="K114" i="10"/>
  <c r="K113" i="10"/>
  <c r="K112" i="10"/>
  <c r="K110" i="10"/>
  <c r="K109" i="10"/>
  <c r="K108" i="10"/>
  <c r="K107" i="10"/>
  <c r="K105" i="10"/>
  <c r="K104" i="10"/>
  <c r="K103" i="10"/>
  <c r="K102" i="10"/>
  <c r="K101" i="10"/>
  <c r="K100" i="10"/>
  <c r="K97" i="10"/>
  <c r="K93" i="10"/>
  <c r="K92" i="10"/>
  <c r="K91" i="10"/>
  <c r="K90" i="10"/>
  <c r="K89" i="10"/>
  <c r="K88" i="10"/>
  <c r="K87" i="10"/>
  <c r="K85" i="10"/>
  <c r="K84" i="10"/>
  <c r="K83" i="10"/>
  <c r="K81" i="10"/>
  <c r="K80" i="10"/>
  <c r="K79" i="10"/>
  <c r="K78" i="10"/>
  <c r="K77" i="10"/>
  <c r="K76" i="10"/>
  <c r="K73" i="10"/>
  <c r="K72" i="10"/>
  <c r="K71" i="10"/>
  <c r="K69" i="10"/>
  <c r="K68" i="10"/>
  <c r="K66" i="10"/>
  <c r="K65" i="10"/>
  <c r="K60" i="10"/>
  <c r="K59" i="10"/>
  <c r="K58" i="10"/>
  <c r="K57" i="10"/>
  <c r="K56" i="10"/>
  <c r="K55" i="10"/>
  <c r="K54" i="10"/>
  <c r="K52" i="10"/>
  <c r="K51" i="10"/>
  <c r="K50" i="10"/>
  <c r="K49" i="10"/>
  <c r="K47" i="10"/>
  <c r="K46" i="10"/>
  <c r="K45" i="10"/>
  <c r="K42" i="10"/>
  <c r="K41" i="10"/>
  <c r="K40" i="10"/>
  <c r="K38" i="10"/>
  <c r="K36" i="10"/>
  <c r="K35" i="10"/>
  <c r="K33" i="10"/>
  <c r="K32" i="10"/>
  <c r="K31" i="10"/>
  <c r="K30" i="10"/>
  <c r="K29" i="10"/>
  <c r="K28" i="10"/>
  <c r="K23" i="10"/>
  <c r="K20" i="10"/>
  <c r="K18" i="10"/>
  <c r="K15" i="10"/>
  <c r="H146" i="10"/>
  <c r="I146" i="10" s="1"/>
  <c r="J146" i="10" s="1"/>
  <c r="H150" i="10"/>
  <c r="I150" i="10" s="1"/>
  <c r="J150" i="10" s="1"/>
  <c r="H149" i="10"/>
  <c r="I149" i="10" s="1"/>
  <c r="J149" i="10" s="1"/>
  <c r="H104" i="10"/>
  <c r="I104" i="10" s="1"/>
  <c r="J104" i="10" s="1"/>
  <c r="H192" i="10"/>
  <c r="I192" i="10" s="1"/>
  <c r="J192" i="10" s="1"/>
  <c r="H30" i="10"/>
  <c r="I30" i="10" s="1"/>
  <c r="J30" i="10" s="1"/>
  <c r="H290" i="10"/>
  <c r="I290" i="10" s="1"/>
  <c r="J290" i="10" s="1"/>
  <c r="H256" i="10"/>
  <c r="I256" i="10" s="1"/>
  <c r="J256" i="10" s="1"/>
  <c r="H222" i="10"/>
  <c r="I222" i="10" s="1"/>
  <c r="J222" i="10" s="1"/>
  <c r="H223" i="10"/>
  <c r="I223" i="10" s="1"/>
  <c r="J223" i="10" s="1"/>
  <c r="H182" i="10"/>
  <c r="I182" i="10" s="1"/>
  <c r="J182" i="10" s="1"/>
  <c r="H135" i="10"/>
  <c r="I135" i="10" s="1"/>
  <c r="J135" i="10" s="1"/>
  <c r="H127" i="10"/>
  <c r="I127" i="10" s="1"/>
  <c r="H92" i="10"/>
  <c r="I92" i="10" s="1"/>
  <c r="J92" i="10" s="1"/>
  <c r="H59" i="10"/>
  <c r="I59" i="10" s="1"/>
  <c r="B16" i="9"/>
  <c r="A16" i="9"/>
  <c r="B15" i="9"/>
  <c r="A15" i="9"/>
  <c r="B14" i="9"/>
  <c r="A14" i="9"/>
  <c r="B13" i="9"/>
  <c r="A13" i="9"/>
  <c r="K298" i="10" l="1"/>
  <c r="F268" i="10"/>
  <c r="K268" i="10" s="1"/>
  <c r="F12" i="11"/>
  <c r="J59" i="10"/>
  <c r="F43" i="11"/>
  <c r="J127" i="10"/>
  <c r="F45" i="11"/>
  <c r="F22" i="11"/>
  <c r="H282" i="10"/>
  <c r="I282" i="10" s="1"/>
  <c r="J282" i="10" s="1"/>
  <c r="H291" i="10"/>
  <c r="I291" i="10" s="1"/>
  <c r="J291" i="10" s="1"/>
  <c r="H289" i="10"/>
  <c r="I289" i="10" s="1"/>
  <c r="J289" i="10" s="1"/>
  <c r="H288" i="10"/>
  <c r="I288" i="10" s="1"/>
  <c r="J288" i="10" s="1"/>
  <c r="H287" i="10"/>
  <c r="I287" i="10" s="1"/>
  <c r="J287" i="10" s="1"/>
  <c r="H286" i="10"/>
  <c r="I286" i="10" s="1"/>
  <c r="J286" i="10" s="1"/>
  <c r="H285" i="10"/>
  <c r="I285" i="10" s="1"/>
  <c r="J285" i="10" s="1"/>
  <c r="H283" i="10"/>
  <c r="I283" i="10" s="1"/>
  <c r="J283" i="10" s="1"/>
  <c r="H281" i="10"/>
  <c r="I281" i="10" s="1"/>
  <c r="J281" i="10" s="1"/>
  <c r="H280" i="10"/>
  <c r="I280" i="10" s="1"/>
  <c r="J280" i="10" s="1"/>
  <c r="H278" i="10"/>
  <c r="I278" i="10" s="1"/>
  <c r="J278" i="10" s="1"/>
  <c r="H277" i="10"/>
  <c r="I277" i="10" s="1"/>
  <c r="J277" i="10" s="1"/>
  <c r="H276" i="10"/>
  <c r="H273" i="10"/>
  <c r="I273" i="10" s="1"/>
  <c r="J273" i="10" s="1"/>
  <c r="H272" i="10"/>
  <c r="I272" i="10" s="1"/>
  <c r="J272" i="10" s="1"/>
  <c r="H271" i="10"/>
  <c r="I271" i="10" s="1"/>
  <c r="J271" i="10" s="1"/>
  <c r="H270" i="10"/>
  <c r="I270" i="10" s="1"/>
  <c r="J270" i="10" s="1"/>
  <c r="H268" i="10"/>
  <c r="I268" i="10" s="1"/>
  <c r="H267" i="10"/>
  <c r="I267" i="10" s="1"/>
  <c r="J267" i="10" s="1"/>
  <c r="H265" i="10"/>
  <c r="H264" i="10"/>
  <c r="I264" i="10" s="1"/>
  <c r="J264" i="10" s="1"/>
  <c r="H261" i="10"/>
  <c r="I261" i="10" s="1"/>
  <c r="J261" i="10" s="1"/>
  <c r="H244" i="10"/>
  <c r="I244" i="10" s="1"/>
  <c r="J244" i="10" s="1"/>
  <c r="H257" i="10"/>
  <c r="I257" i="10" s="1"/>
  <c r="J257" i="10" s="1"/>
  <c r="H255" i="10"/>
  <c r="I255" i="10" s="1"/>
  <c r="J255" i="10" s="1"/>
  <c r="H254" i="10"/>
  <c r="I254" i="10" s="1"/>
  <c r="J254" i="10" s="1"/>
  <c r="H253" i="10"/>
  <c r="I253" i="10" s="1"/>
  <c r="J253" i="10" s="1"/>
  <c r="H252" i="10"/>
  <c r="I252" i="10" s="1"/>
  <c r="J252" i="10" s="1"/>
  <c r="H251" i="10"/>
  <c r="I251" i="10" s="1"/>
  <c r="J251" i="10" s="1"/>
  <c r="H249" i="10"/>
  <c r="I249" i="10" s="1"/>
  <c r="J249" i="10" s="1"/>
  <c r="H248" i="10"/>
  <c r="I248" i="10" s="1"/>
  <c r="J248" i="10" s="1"/>
  <c r="H247" i="10"/>
  <c r="I247" i="10" s="1"/>
  <c r="J247" i="10" s="1"/>
  <c r="H245" i="10"/>
  <c r="I245" i="10" s="1"/>
  <c r="J245" i="10" s="1"/>
  <c r="H243" i="10"/>
  <c r="H240" i="10"/>
  <c r="I240" i="10" s="1"/>
  <c r="J240" i="10" s="1"/>
  <c r="H239" i="10"/>
  <c r="I239" i="10" s="1"/>
  <c r="J239" i="10" s="1"/>
  <c r="H238" i="10"/>
  <c r="I238" i="10" s="1"/>
  <c r="J238" i="10" s="1"/>
  <c r="H237" i="10"/>
  <c r="I237" i="10" s="1"/>
  <c r="J237" i="10" s="1"/>
  <c r="H236" i="10"/>
  <c r="I236" i="10" s="1"/>
  <c r="J236" i="10" s="1"/>
  <c r="H234" i="10"/>
  <c r="I234" i="10" s="1"/>
  <c r="J234" i="10" s="1"/>
  <c r="H233" i="10"/>
  <c r="I233" i="10" s="1"/>
  <c r="J233" i="10" s="1"/>
  <c r="H231" i="10"/>
  <c r="H230" i="10"/>
  <c r="I230" i="10" s="1"/>
  <c r="J230" i="10" s="1"/>
  <c r="H227" i="10"/>
  <c r="I227" i="10" s="1"/>
  <c r="J227" i="10" s="1"/>
  <c r="H221" i="10"/>
  <c r="I221" i="10" s="1"/>
  <c r="J221" i="10" s="1"/>
  <c r="H220" i="10"/>
  <c r="I220" i="10" s="1"/>
  <c r="J220" i="10" s="1"/>
  <c r="H219" i="10"/>
  <c r="I219" i="10" s="1"/>
  <c r="J219" i="10" s="1"/>
  <c r="H218" i="10"/>
  <c r="I218" i="10" s="1"/>
  <c r="J218" i="10" s="1"/>
  <c r="H217" i="10"/>
  <c r="I217" i="10" s="1"/>
  <c r="J217" i="10" s="1"/>
  <c r="H215" i="10"/>
  <c r="I215" i="10" s="1"/>
  <c r="J215" i="10" s="1"/>
  <c r="H214" i="10"/>
  <c r="I214" i="10" s="1"/>
  <c r="J214" i="10" s="1"/>
  <c r="H213" i="10"/>
  <c r="I213" i="10" s="1"/>
  <c r="J213" i="10" s="1"/>
  <c r="H211" i="10"/>
  <c r="I211" i="10" s="1"/>
  <c r="J211" i="10" s="1"/>
  <c r="H210" i="10"/>
  <c r="H207" i="10"/>
  <c r="I207" i="10" s="1"/>
  <c r="J207" i="10" s="1"/>
  <c r="H206" i="10"/>
  <c r="I206" i="10" s="1"/>
  <c r="J206" i="10" s="1"/>
  <c r="H205" i="10"/>
  <c r="I205" i="10" s="1"/>
  <c r="J205" i="10" s="1"/>
  <c r="H204" i="10"/>
  <c r="I204" i="10" s="1"/>
  <c r="J204" i="10" s="1"/>
  <c r="H203" i="10"/>
  <c r="I203" i="10" s="1"/>
  <c r="J203" i="10" s="1"/>
  <c r="H201" i="10"/>
  <c r="I201" i="10" s="1"/>
  <c r="J201" i="10" s="1"/>
  <c r="H200" i="10"/>
  <c r="I200" i="10" s="1"/>
  <c r="J200" i="10" s="1"/>
  <c r="H199" i="10"/>
  <c r="I199" i="10" s="1"/>
  <c r="J199" i="10" s="1"/>
  <c r="H198" i="10"/>
  <c r="I198" i="10" s="1"/>
  <c r="J198" i="10" s="1"/>
  <c r="H197" i="10"/>
  <c r="I197" i="10" s="1"/>
  <c r="J197" i="10" s="1"/>
  <c r="H195" i="10"/>
  <c r="H194" i="10"/>
  <c r="I194" i="10" s="1"/>
  <c r="J194" i="10" s="1"/>
  <c r="H193" i="10"/>
  <c r="I193" i="10" s="1"/>
  <c r="J193" i="10" s="1"/>
  <c r="H190" i="10"/>
  <c r="I190" i="10" s="1"/>
  <c r="J190" i="10" s="1"/>
  <c r="H187" i="10"/>
  <c r="I187" i="10" s="1"/>
  <c r="J187" i="10" s="1"/>
  <c r="H162" i="10"/>
  <c r="I162" i="10" s="1"/>
  <c r="H161" i="10"/>
  <c r="I161" i="10" s="1"/>
  <c r="J161" i="10" s="1"/>
  <c r="H183" i="10"/>
  <c r="I183" i="10" s="1"/>
  <c r="J183" i="10" s="1"/>
  <c r="H181" i="10"/>
  <c r="I181" i="10" s="1"/>
  <c r="J181" i="10" s="1"/>
  <c r="H180" i="10"/>
  <c r="I180" i="10" s="1"/>
  <c r="J180" i="10" s="1"/>
  <c r="H179" i="10"/>
  <c r="I179" i="10" s="1"/>
  <c r="J179" i="10" s="1"/>
  <c r="H178" i="10"/>
  <c r="I178" i="10" s="1"/>
  <c r="J178" i="10" s="1"/>
  <c r="H177" i="10"/>
  <c r="I177" i="10" s="1"/>
  <c r="J177" i="10" s="1"/>
  <c r="H175" i="10"/>
  <c r="I175" i="10" s="1"/>
  <c r="J175" i="10" s="1"/>
  <c r="H174" i="10"/>
  <c r="I174" i="10" s="1"/>
  <c r="J174" i="10" s="1"/>
  <c r="H173" i="10"/>
  <c r="I173" i="10" s="1"/>
  <c r="J173" i="10" s="1"/>
  <c r="H171" i="10"/>
  <c r="I171" i="10" s="1"/>
  <c r="J171" i="10" s="1"/>
  <c r="H170" i="10"/>
  <c r="I170" i="10" s="1"/>
  <c r="J170" i="10" s="1"/>
  <c r="H169" i="10"/>
  <c r="I169" i="10" s="1"/>
  <c r="J169" i="10" s="1"/>
  <c r="H168" i="10"/>
  <c r="I168" i="10" s="1"/>
  <c r="J168" i="10" s="1"/>
  <c r="H167" i="10"/>
  <c r="I167" i="10" s="1"/>
  <c r="J167" i="10" s="1"/>
  <c r="H166" i="10"/>
  <c r="H163" i="10"/>
  <c r="I163" i="10" s="1"/>
  <c r="J163" i="10" s="1"/>
  <c r="H160" i="10"/>
  <c r="I160" i="10" s="1"/>
  <c r="J160" i="10" s="1"/>
  <c r="H159" i="10"/>
  <c r="I159" i="10" s="1"/>
  <c r="J159" i="10" s="1"/>
  <c r="H157" i="10"/>
  <c r="I157" i="10" s="1"/>
  <c r="J157" i="10" s="1"/>
  <c r="H156" i="10"/>
  <c r="I156" i="10" s="1"/>
  <c r="H155" i="10"/>
  <c r="I155" i="10" s="1"/>
  <c r="J155" i="10" s="1"/>
  <c r="H154" i="10"/>
  <c r="I154" i="10" s="1"/>
  <c r="J154" i="10" s="1"/>
  <c r="H153" i="10"/>
  <c r="I153" i="10" s="1"/>
  <c r="J153" i="10" s="1"/>
  <c r="H152" i="10"/>
  <c r="I152" i="10" s="1"/>
  <c r="J152" i="10" s="1"/>
  <c r="I148" i="10"/>
  <c r="J148" i="10" s="1"/>
  <c r="H147" i="10"/>
  <c r="I147" i="10" s="1"/>
  <c r="J147" i="10" s="1"/>
  <c r="H145" i="10"/>
  <c r="I145" i="10" s="1"/>
  <c r="J145" i="10" s="1"/>
  <c r="H144" i="10"/>
  <c r="I144" i="10" s="1"/>
  <c r="J144" i="10" s="1"/>
  <c r="H143" i="10"/>
  <c r="I143" i="10" s="1"/>
  <c r="J143" i="10" s="1"/>
  <c r="H140" i="10"/>
  <c r="I140" i="10" s="1"/>
  <c r="J140" i="10" s="1"/>
  <c r="H115" i="10"/>
  <c r="I115" i="10" s="1"/>
  <c r="J115" i="10" s="1"/>
  <c r="H114" i="10"/>
  <c r="I114" i="10" s="1"/>
  <c r="F56" i="11" s="1"/>
  <c r="H80" i="10"/>
  <c r="I80" i="10" s="1"/>
  <c r="H79" i="10"/>
  <c r="I79" i="10" s="1"/>
  <c r="J79" i="10" s="1"/>
  <c r="H78" i="10"/>
  <c r="I78" i="10" s="1"/>
  <c r="H51" i="10"/>
  <c r="I51" i="10" s="1"/>
  <c r="F19" i="10"/>
  <c r="K19" i="10" l="1"/>
  <c r="I195" i="10"/>
  <c r="J195" i="10" s="1"/>
  <c r="I265" i="10"/>
  <c r="J265" i="10" s="1"/>
  <c r="I231" i="10"/>
  <c r="J231" i="10" s="1"/>
  <c r="J268" i="10"/>
  <c r="K301" i="10"/>
  <c r="F37" i="10"/>
  <c r="K37" i="10" s="1"/>
  <c r="J51" i="10"/>
  <c r="F52" i="11"/>
  <c r="J114" i="10"/>
  <c r="J80" i="10"/>
  <c r="F38" i="11"/>
  <c r="J78" i="10"/>
  <c r="F32" i="11"/>
  <c r="J162" i="10"/>
  <c r="F49" i="11"/>
  <c r="I276" i="10"/>
  <c r="J276" i="10" s="1"/>
  <c r="I243" i="10"/>
  <c r="J243" i="10" s="1"/>
  <c r="I166" i="10"/>
  <c r="J166" i="10" s="1"/>
  <c r="I210" i="10"/>
  <c r="J210" i="10" s="1"/>
  <c r="B4" i="10"/>
  <c r="B3" i="10"/>
  <c r="A3" i="10"/>
  <c r="A4" i="10"/>
  <c r="B12" i="9"/>
  <c r="A12" i="9"/>
  <c r="B11" i="9"/>
  <c r="A11" i="9"/>
  <c r="K304" i="10" l="1"/>
  <c r="F156" i="10"/>
  <c r="E49" i="11"/>
  <c r="G49" i="11" s="1"/>
  <c r="H136" i="10"/>
  <c r="H134" i="10"/>
  <c r="H133" i="10"/>
  <c r="H132" i="10"/>
  <c r="H131" i="10"/>
  <c r="H130" i="10"/>
  <c r="H128" i="10"/>
  <c r="H126" i="10"/>
  <c r="H125" i="10"/>
  <c r="H123" i="10"/>
  <c r="H122" i="10"/>
  <c r="H121" i="10"/>
  <c r="I121" i="10" s="1"/>
  <c r="H118" i="10"/>
  <c r="H117" i="10"/>
  <c r="H116" i="10"/>
  <c r="H113" i="10"/>
  <c r="H112" i="10"/>
  <c r="H110" i="10"/>
  <c r="H109" i="10"/>
  <c r="H108" i="10"/>
  <c r="H107" i="10"/>
  <c r="H105" i="10"/>
  <c r="I105" i="10" s="1"/>
  <c r="H102" i="10"/>
  <c r="H101" i="10"/>
  <c r="H100" i="10"/>
  <c r="H97" i="10"/>
  <c r="H93" i="10"/>
  <c r="H91" i="10"/>
  <c r="H90" i="10"/>
  <c r="H89" i="10"/>
  <c r="H88" i="10"/>
  <c r="H87" i="10"/>
  <c r="H85" i="10"/>
  <c r="H84" i="10"/>
  <c r="H83" i="10"/>
  <c r="H81" i="10"/>
  <c r="H77" i="10"/>
  <c r="H76" i="10"/>
  <c r="I76" i="10" s="1"/>
  <c r="H73" i="10"/>
  <c r="H72" i="10"/>
  <c r="H71" i="10"/>
  <c r="H69" i="10"/>
  <c r="H68" i="10"/>
  <c r="H66" i="10"/>
  <c r="I66" i="10" s="1"/>
  <c r="H65" i="10"/>
  <c r="H42" i="10"/>
  <c r="H38" i="10"/>
  <c r="H37" i="10"/>
  <c r="H36" i="10"/>
  <c r="H35" i="10"/>
  <c r="H60" i="10"/>
  <c r="H58" i="10"/>
  <c r="H57" i="10"/>
  <c r="H56" i="10"/>
  <c r="H55" i="10"/>
  <c r="H54" i="10"/>
  <c r="H52" i="10"/>
  <c r="H50" i="10"/>
  <c r="H49" i="10"/>
  <c r="H47" i="10"/>
  <c r="H46" i="10"/>
  <c r="H45" i="10"/>
  <c r="I45" i="10" s="1"/>
  <c r="F17" i="11" s="1"/>
  <c r="H41" i="10"/>
  <c r="H40" i="10"/>
  <c r="H33" i="10"/>
  <c r="I33" i="10" s="1"/>
  <c r="F14" i="11" s="1"/>
  <c r="H32" i="10"/>
  <c r="H31" i="10"/>
  <c r="H28" i="10"/>
  <c r="H23" i="10"/>
  <c r="H20" i="10"/>
  <c r="I20" i="10" s="1"/>
  <c r="H19" i="10"/>
  <c r="H18" i="10"/>
  <c r="H15" i="10"/>
  <c r="J4" i="10"/>
  <c r="J5" i="10"/>
  <c r="K156" i="10" l="1"/>
  <c r="K335" i="10" s="1"/>
  <c r="E58" i="11"/>
  <c r="K307" i="10"/>
  <c r="E28" i="11"/>
  <c r="E30" i="11"/>
  <c r="E23" i="11"/>
  <c r="E20" i="11"/>
  <c r="E55" i="11"/>
  <c r="E27" i="11"/>
  <c r="E32" i="11"/>
  <c r="G32" i="11" s="1"/>
  <c r="E48" i="11"/>
  <c r="E50" i="11"/>
  <c r="E44" i="11"/>
  <c r="E40" i="11"/>
  <c r="E45" i="11"/>
  <c r="G45" i="11" s="1"/>
  <c r="E25" i="11"/>
  <c r="E59" i="11"/>
  <c r="E13" i="11"/>
  <c r="E42" i="11"/>
  <c r="E38" i="11"/>
  <c r="G38" i="11" s="1"/>
  <c r="E22" i="11"/>
  <c r="G22" i="11" s="1"/>
  <c r="E35" i="11"/>
  <c r="E56" i="11"/>
  <c r="G56" i="11" s="1"/>
  <c r="E17" i="11"/>
  <c r="G17" i="11" s="1"/>
  <c r="E47" i="11"/>
  <c r="J156" i="10"/>
  <c r="E52" i="11"/>
  <c r="G52" i="11" s="1"/>
  <c r="E51" i="11"/>
  <c r="E53" i="11"/>
  <c r="E33" i="11"/>
  <c r="E43" i="11"/>
  <c r="G43" i="11" s="1"/>
  <c r="E46" i="11"/>
  <c r="E37" i="11"/>
  <c r="E14" i="11"/>
  <c r="G14" i="11" s="1"/>
  <c r="E16" i="11"/>
  <c r="E21" i="11"/>
  <c r="E18" i="11"/>
  <c r="E39" i="11"/>
  <c r="E15" i="11"/>
  <c r="E57" i="11"/>
  <c r="E54" i="11"/>
  <c r="E24" i="11"/>
  <c r="E36" i="11"/>
  <c r="E19" i="11"/>
  <c r="E31" i="11"/>
  <c r="E26" i="11"/>
  <c r="E34" i="11"/>
  <c r="E12" i="11"/>
  <c r="G12" i="11" s="1"/>
  <c r="E41" i="11"/>
  <c r="E29" i="11"/>
  <c r="I40" i="10"/>
  <c r="I54" i="10"/>
  <c r="I55" i="10"/>
  <c r="I38" i="10"/>
  <c r="I91" i="10"/>
  <c r="J91" i="10" s="1"/>
  <c r="I107" i="10"/>
  <c r="J107" i="10" s="1"/>
  <c r="J121" i="10"/>
  <c r="I72" i="10"/>
  <c r="J72" i="10" s="1"/>
  <c r="I90" i="10"/>
  <c r="J90" i="10" s="1"/>
  <c r="I118" i="10"/>
  <c r="J118" i="10" s="1"/>
  <c r="I136" i="10"/>
  <c r="J136" i="10" s="1"/>
  <c r="I52" i="10"/>
  <c r="I117" i="10"/>
  <c r="J66" i="10"/>
  <c r="I88" i="10"/>
  <c r="J88" i="10" s="1"/>
  <c r="I133" i="10"/>
  <c r="J133" i="10" s="1"/>
  <c r="I18" i="10"/>
  <c r="I49" i="10"/>
  <c r="I36" i="10"/>
  <c r="I87" i="10"/>
  <c r="J87" i="10" s="1"/>
  <c r="I101" i="10"/>
  <c r="J101" i="10" s="1"/>
  <c r="I113" i="10"/>
  <c r="J113" i="10" s="1"/>
  <c r="I132" i="10"/>
  <c r="J132" i="10" s="1"/>
  <c r="J105" i="10"/>
  <c r="I116" i="10"/>
  <c r="J33" i="10"/>
  <c r="I112" i="10"/>
  <c r="I46" i="10"/>
  <c r="I35" i="10"/>
  <c r="I84" i="10"/>
  <c r="J84" i="10" s="1"/>
  <c r="I100" i="10"/>
  <c r="J100" i="10" s="1"/>
  <c r="I110" i="10"/>
  <c r="J110" i="10" s="1"/>
  <c r="I130" i="10"/>
  <c r="J130" i="10" s="1"/>
  <c r="I37" i="10"/>
  <c r="J37" i="10" s="1"/>
  <c r="I89" i="10"/>
  <c r="J89" i="10" s="1"/>
  <c r="I134" i="10"/>
  <c r="J134" i="10" s="1"/>
  <c r="I19" i="10"/>
  <c r="I50" i="10"/>
  <c r="I102" i="10"/>
  <c r="J102" i="10" s="1"/>
  <c r="I15" i="10"/>
  <c r="I47" i="10"/>
  <c r="I32" i="10"/>
  <c r="I69" i="10"/>
  <c r="J69" i="10" s="1"/>
  <c r="I109" i="10"/>
  <c r="J109" i="10" s="1"/>
  <c r="I97" i="10"/>
  <c r="I125" i="10"/>
  <c r="I23" i="10"/>
  <c r="I71" i="10"/>
  <c r="J71" i="10" s="1"/>
  <c r="I85" i="10"/>
  <c r="J85" i="10" s="1"/>
  <c r="I131" i="10"/>
  <c r="J131" i="10" s="1"/>
  <c r="J45" i="10"/>
  <c r="I65" i="10"/>
  <c r="J65" i="10" s="1"/>
  <c r="I83" i="10"/>
  <c r="J83" i="10" s="1"/>
  <c r="I128" i="10"/>
  <c r="J128" i="10" s="1"/>
  <c r="I60" i="10"/>
  <c r="I81" i="10"/>
  <c r="I126" i="10"/>
  <c r="J126" i="10" s="1"/>
  <c r="I31" i="10"/>
  <c r="I58" i="10"/>
  <c r="I77" i="10"/>
  <c r="J77" i="10" s="1"/>
  <c r="I28" i="10"/>
  <c r="I57" i="10"/>
  <c r="J76" i="10"/>
  <c r="I108" i="10"/>
  <c r="J108" i="10" s="1"/>
  <c r="I123" i="10"/>
  <c r="J123" i="10" s="1"/>
  <c r="I41" i="10"/>
  <c r="I56" i="10"/>
  <c r="I42" i="10"/>
  <c r="I68" i="10"/>
  <c r="J68" i="10" s="1"/>
  <c r="I73" i="10"/>
  <c r="J73" i="10" s="1"/>
  <c r="I93" i="10"/>
  <c r="J93" i="10" s="1"/>
  <c r="I122" i="10"/>
  <c r="J122" i="10" s="1"/>
  <c r="J56" i="10" l="1"/>
  <c r="F58" i="11"/>
  <c r="G58" i="11" s="1"/>
  <c r="J81" i="10"/>
  <c r="F44" i="11"/>
  <c r="G44" i="11" s="1"/>
  <c r="F19" i="11"/>
  <c r="G19" i="11" s="1"/>
  <c r="J97" i="10"/>
  <c r="F47" i="11"/>
  <c r="G47" i="11" s="1"/>
  <c r="J41" i="10"/>
  <c r="F33" i="11"/>
  <c r="G33" i="11" s="1"/>
  <c r="J54" i="10"/>
  <c r="F57" i="11"/>
  <c r="G57" i="11" s="1"/>
  <c r="J36" i="10"/>
  <c r="F13" i="11"/>
  <c r="G13" i="11" s="1"/>
  <c r="J117" i="10"/>
  <c r="F50" i="11"/>
  <c r="G50" i="11" s="1"/>
  <c r="J20" i="10"/>
  <c r="F42" i="11"/>
  <c r="G42" i="11" s="1"/>
  <c r="J60" i="10"/>
  <c r="F25" i="11"/>
  <c r="G25" i="11" s="1"/>
  <c r="J32" i="10"/>
  <c r="F41" i="11"/>
  <c r="G41" i="11" s="1"/>
  <c r="J47" i="10"/>
  <c r="F16" i="11"/>
  <c r="G16" i="11" s="1"/>
  <c r="J112" i="10"/>
  <c r="F46" i="11"/>
  <c r="G46" i="11" s="1"/>
  <c r="J49" i="10"/>
  <c r="F24" i="11"/>
  <c r="G24" i="11" s="1"/>
  <c r="J35" i="10"/>
  <c r="F31" i="11"/>
  <c r="G31" i="11" s="1"/>
  <c r="F23" i="11"/>
  <c r="G23" i="11" s="1"/>
  <c r="J50" i="10"/>
  <c r="F27" i="11"/>
  <c r="G27" i="11" s="1"/>
  <c r="F18" i="11"/>
  <c r="G18" i="11" s="1"/>
  <c r="J19" i="10"/>
  <c r="F40" i="11"/>
  <c r="G40" i="11" s="1"/>
  <c r="F37" i="11"/>
  <c r="G37" i="11" s="1"/>
  <c r="F48" i="11"/>
  <c r="G48" i="11" s="1"/>
  <c r="J42" i="10"/>
  <c r="F28" i="11"/>
  <c r="G28" i="11" s="1"/>
  <c r="J55" i="10"/>
  <c r="F55" i="11"/>
  <c r="G55" i="11" s="1"/>
  <c r="J46" i="10"/>
  <c r="F34" i="11"/>
  <c r="G34" i="11" s="1"/>
  <c r="J15" i="10"/>
  <c r="F20" i="11"/>
  <c r="G20" i="11" s="1"/>
  <c r="J28" i="10"/>
  <c r="F51" i="11"/>
  <c r="G51" i="11" s="1"/>
  <c r="J116" i="10"/>
  <c r="F53" i="11"/>
  <c r="G53" i="11" s="1"/>
  <c r="J58" i="10"/>
  <c r="F59" i="11"/>
  <c r="G59" i="11" s="1"/>
  <c r="F39" i="11"/>
  <c r="G39" i="11" s="1"/>
  <c r="J38" i="10"/>
  <c r="F21" i="11"/>
  <c r="G21" i="11" s="1"/>
  <c r="J18" i="10"/>
  <c r="F30" i="11"/>
  <c r="G30" i="11" s="1"/>
  <c r="J40" i="10"/>
  <c r="F15" i="11"/>
  <c r="G15" i="11" s="1"/>
  <c r="J57" i="10"/>
  <c r="F54" i="11"/>
  <c r="G54" i="11" s="1"/>
  <c r="J52" i="10"/>
  <c r="J323" i="10" s="1"/>
  <c r="J279" i="10" s="1"/>
  <c r="J246" i="10" s="1"/>
  <c r="J212" i="10" s="1"/>
  <c r="J172" i="10" s="1"/>
  <c r="F29" i="11"/>
  <c r="G29" i="11" s="1"/>
  <c r="J23" i="10"/>
  <c r="F26" i="11"/>
  <c r="G26" i="11" s="1"/>
  <c r="J125" i="10"/>
  <c r="F35" i="11"/>
  <c r="G35" i="11" s="1"/>
  <c r="J31" i="10"/>
  <c r="F36" i="11"/>
  <c r="G36" i="11" s="1"/>
  <c r="G61" i="11" l="1"/>
  <c r="J306" i="10"/>
  <c r="J124" i="10"/>
  <c r="J82" i="10" s="1"/>
  <c r="J297" i="10"/>
  <c r="J263" i="10" s="1"/>
  <c r="J229" i="10" s="1"/>
  <c r="J189" i="10" s="1"/>
  <c r="J142" i="10" s="1"/>
  <c r="J99" i="10" s="1"/>
  <c r="J64" i="10" s="1"/>
  <c r="J27" i="10" s="1"/>
  <c r="J313" i="10"/>
  <c r="J269" i="10" s="1"/>
  <c r="J235" i="10" s="1"/>
  <c r="J202" i="10" s="1"/>
  <c r="J158" i="10" s="1"/>
  <c r="J111" i="10" s="1"/>
  <c r="J70" i="10" s="1"/>
  <c r="J39" i="10" s="1"/>
  <c r="J48" i="10"/>
  <c r="J320" i="10" s="1"/>
  <c r="J275" i="10" s="1"/>
  <c r="J242" i="10" s="1"/>
  <c r="J209" i="10" s="1"/>
  <c r="J165" i="10" s="1"/>
  <c r="J120" i="10" s="1"/>
  <c r="J75" i="10" s="1"/>
  <c r="J44" i="10" s="1"/>
  <c r="J327" i="10" s="1"/>
  <c r="J284" i="10" s="1"/>
  <c r="J250" i="10" s="1"/>
  <c r="J216" i="10" s="1"/>
  <c r="J176" i="10" s="1"/>
  <c r="J129" i="10" s="1"/>
  <c r="J86" i="10" s="1"/>
  <c r="J53" i="10" s="1"/>
  <c r="H26" i="11" l="1"/>
  <c r="H58" i="11"/>
  <c r="J319" i="10"/>
  <c r="J274" i="10" s="1"/>
  <c r="J241" i="10" s="1"/>
  <c r="J208" i="10" s="1"/>
  <c r="J164" i="10" s="1"/>
  <c r="J119" i="10" s="1"/>
  <c r="J74" i="10" s="1"/>
  <c r="J43" i="10" s="1"/>
  <c r="J266" i="10"/>
  <c r="J232" i="10" s="1"/>
  <c r="J196" i="10" s="1"/>
  <c r="J151" i="10" s="1"/>
  <c r="J106" i="10" s="1"/>
  <c r="J67" i="10" s="1"/>
  <c r="J34" i="10" s="1"/>
  <c r="H36" i="11"/>
  <c r="H37" i="11"/>
  <c r="H39" i="11"/>
  <c r="H21" i="11"/>
  <c r="H15" i="11"/>
  <c r="H47" i="11"/>
  <c r="H42" i="11"/>
  <c r="H48" i="11"/>
  <c r="H44" i="11"/>
  <c r="H20" i="11"/>
  <c r="H57" i="11"/>
  <c r="H16" i="11"/>
  <c r="H27" i="11"/>
  <c r="H33" i="11"/>
  <c r="H18" i="11"/>
  <c r="H41" i="11"/>
  <c r="H50" i="11"/>
  <c r="H23" i="11"/>
  <c r="H46" i="11"/>
  <c r="H25" i="11"/>
  <c r="H34" i="11"/>
  <c r="H29" i="11"/>
  <c r="H49" i="11"/>
  <c r="H14" i="11"/>
  <c r="H22" i="11"/>
  <c r="H12" i="11"/>
  <c r="I12" i="11" s="1"/>
  <c r="H45" i="11"/>
  <c r="H43" i="11"/>
  <c r="H56" i="11"/>
  <c r="H52" i="11"/>
  <c r="H38" i="11"/>
  <c r="H32" i="11"/>
  <c r="H17" i="11"/>
  <c r="H55" i="11"/>
  <c r="H54" i="11"/>
  <c r="H19" i="11"/>
  <c r="H30" i="11"/>
  <c r="H51" i="11"/>
  <c r="H53" i="11"/>
  <c r="H28" i="11"/>
  <c r="H40" i="11"/>
  <c r="H59" i="11"/>
  <c r="H31" i="11"/>
  <c r="H35" i="11"/>
  <c r="H24" i="11"/>
  <c r="H13" i="11"/>
  <c r="I13" i="11" l="1"/>
  <c r="I14" i="11" s="1"/>
  <c r="I15" i="11" s="1"/>
  <c r="I16" i="11" s="1"/>
  <c r="I17" i="11" s="1"/>
  <c r="I18" i="11" s="1"/>
  <c r="I19" i="11" s="1"/>
  <c r="I20" i="11" s="1"/>
  <c r="I21" i="11" s="1"/>
  <c r="I22" i="11" s="1"/>
  <c r="I23" i="11" s="1"/>
  <c r="I24" i="11" s="1"/>
  <c r="I25" i="11" s="1"/>
  <c r="I26" i="11" s="1"/>
  <c r="I27" i="11" s="1"/>
  <c r="I28" i="11" s="1"/>
  <c r="I29" i="11" s="1"/>
  <c r="I30" i="11" s="1"/>
  <c r="I31" i="11" s="1"/>
  <c r="I32" i="11" s="1"/>
  <c r="I33" i="11" s="1"/>
  <c r="I34" i="11" s="1"/>
  <c r="I35" i="11" s="1"/>
  <c r="I36" i="11" s="1"/>
  <c r="I37" i="11" s="1"/>
  <c r="I38" i="11" s="1"/>
  <c r="I39" i="11" s="1"/>
  <c r="I40" i="11" s="1"/>
  <c r="I41" i="11" s="1"/>
  <c r="I42" i="11" s="1"/>
  <c r="I43" i="11" s="1"/>
  <c r="I44" i="11" s="1"/>
  <c r="I45" i="11" s="1"/>
  <c r="I46" i="11" s="1"/>
  <c r="I47" i="11" s="1"/>
  <c r="I48" i="11" s="1"/>
  <c r="I49" i="11" s="1"/>
  <c r="I50" i="11" s="1"/>
  <c r="I51" i="11" s="1"/>
  <c r="I52" i="11" s="1"/>
  <c r="I53" i="11" s="1"/>
  <c r="I54" i="11" s="1"/>
  <c r="I55" i="11" s="1"/>
  <c r="I56" i="11" s="1"/>
  <c r="I57" i="11" s="1"/>
  <c r="I58" i="11" s="1"/>
  <c r="I59" i="11" s="1"/>
  <c r="J294" i="10"/>
  <c r="J14" i="10"/>
  <c r="J22" i="10"/>
  <c r="A5" i="10"/>
  <c r="B5" i="10"/>
  <c r="B2" i="10"/>
  <c r="A2" i="10"/>
  <c r="B1" i="10"/>
  <c r="A1" i="10"/>
  <c r="B10" i="9"/>
  <c r="A10" i="9"/>
  <c r="B9" i="9"/>
  <c r="A9" i="9"/>
  <c r="B8" i="9"/>
  <c r="A8" i="9"/>
  <c r="B7" i="9"/>
  <c r="A7" i="9"/>
  <c r="C9" i="9" l="1"/>
  <c r="E9" i="9" s="1"/>
  <c r="J17" i="10"/>
  <c r="C8" i="9" s="1"/>
  <c r="J260" i="10" l="1"/>
  <c r="J226" i="10" s="1"/>
  <c r="J186" i="10" s="1"/>
  <c r="C7" i="9"/>
  <c r="E7" i="9" s="1"/>
  <c r="E8" i="9"/>
  <c r="J296" i="10" l="1"/>
  <c r="J139" i="10"/>
  <c r="J293" i="10" l="1"/>
  <c r="C17" i="9" s="1"/>
  <c r="E17" i="9" s="1"/>
  <c r="J96" i="10"/>
  <c r="J262" i="10" l="1"/>
  <c r="J228" i="10" s="1"/>
  <c r="J188" i="10" s="1"/>
  <c r="J141" i="10" s="1"/>
  <c r="J98" i="10" s="1"/>
  <c r="J63" i="10" s="1"/>
  <c r="J259" i="10" l="1"/>
  <c r="J26" i="10"/>
  <c r="J25" i="10" s="1"/>
  <c r="C10" i="9" s="1"/>
  <c r="E10" i="9" s="1"/>
  <c r="J62" i="10"/>
  <c r="J225" i="10"/>
  <c r="C11" i="9" l="1"/>
  <c r="E11" i="9" s="1"/>
  <c r="C16" i="9"/>
  <c r="E16" i="9" s="1"/>
  <c r="C15" i="9"/>
  <c r="E15" i="9" s="1"/>
  <c r="J185" i="10"/>
  <c r="C14" i="9" l="1"/>
  <c r="E14" i="9" s="1"/>
  <c r="J138" i="10"/>
  <c r="C13" i="9" l="1"/>
  <c r="J95" i="10"/>
  <c r="C12" i="9" l="1"/>
  <c r="M5" i="10"/>
  <c r="C18" i="9"/>
  <c r="D12" i="9" s="1"/>
  <c r="J335" i="10"/>
  <c r="M6" i="10" s="1"/>
  <c r="E12" i="9"/>
  <c r="E13" i="9"/>
  <c r="N5" i="10" l="1"/>
  <c r="D13" i="9"/>
  <c r="D17" i="9"/>
  <c r="D14" i="9"/>
  <c r="D7" i="9"/>
  <c r="E18" i="9"/>
  <c r="D10" i="9"/>
  <c r="D11" i="9"/>
  <c r="D9" i="9"/>
  <c r="D16" i="9"/>
  <c r="D8" i="9"/>
  <c r="D15" i="9"/>
  <c r="D18" i="9" l="1"/>
</calcChain>
</file>

<file path=xl/sharedStrings.xml><?xml version="1.0" encoding="utf-8"?>
<sst xmlns="http://schemas.openxmlformats.org/spreadsheetml/2006/main" count="11216" uniqueCount="2025">
  <si>
    <t>CLIENTE:</t>
  </si>
  <si>
    <t xml:space="preserve">DATA BASE: </t>
  </si>
  <si>
    <t>EXTENSÃO:</t>
  </si>
  <si>
    <t>TRIBUTAÇÃO:</t>
  </si>
  <si>
    <t>ITEM</t>
  </si>
  <si>
    <t>DESCRIÇÃO</t>
  </si>
  <si>
    <t>R$</t>
  </si>
  <si>
    <t>%</t>
  </si>
  <si>
    <t>VALOR / KM</t>
  </si>
  <si>
    <t xml:space="preserve">TOTAL GERAL </t>
  </si>
  <si>
    <t>KM DO PROJETO</t>
  </si>
  <si>
    <t>Km</t>
  </si>
  <si>
    <t>BDI SERVIÇOS:</t>
  </si>
  <si>
    <t>BDI DIFERENCIADO:</t>
  </si>
  <si>
    <t>PLANILHA ORÇAMENTÁRIA</t>
  </si>
  <si>
    <t xml:space="preserve">ITEM </t>
  </si>
  <si>
    <t>CÓDIGO</t>
  </si>
  <si>
    <t>UND</t>
  </si>
  <si>
    <t xml:space="preserve">QUANT. </t>
  </si>
  <si>
    <t>ADMINISTRAÇAO LOCAL DE OBRAS</t>
  </si>
  <si>
    <t>1.1</t>
  </si>
  <si>
    <t>C0001</t>
  </si>
  <si>
    <t>CANTEIRO DE OBRAS</t>
  </si>
  <si>
    <t>2.1</t>
  </si>
  <si>
    <t>C0002</t>
  </si>
  <si>
    <t>2.2</t>
  </si>
  <si>
    <t>2.3</t>
  </si>
  <si>
    <t>C0003</t>
  </si>
  <si>
    <t>MOBILIZAÇÃO E DESMOBILIZAÇÃO</t>
  </si>
  <si>
    <t>3.1</t>
  </si>
  <si>
    <t>DRENAGEM</t>
  </si>
  <si>
    <t>4.1</t>
  </si>
  <si>
    <t>4.2</t>
  </si>
  <si>
    <t>4.3</t>
  </si>
  <si>
    <t>PAVIMENTAÇÃO</t>
  </si>
  <si>
    <t>5.1</t>
  </si>
  <si>
    <t>5.1.1</t>
  </si>
  <si>
    <t>S0001</t>
  </si>
  <si>
    <t>5.2</t>
  </si>
  <si>
    <t>5.2.1</t>
  </si>
  <si>
    <t>S0002</t>
  </si>
  <si>
    <t>S0004</t>
  </si>
  <si>
    <t>S0005</t>
  </si>
  <si>
    <t>SINALIZAÇÃO</t>
  </si>
  <si>
    <t>6.1</t>
  </si>
  <si>
    <t>6.1.1</t>
  </si>
  <si>
    <t>6.2</t>
  </si>
  <si>
    <t>6.2.1</t>
  </si>
  <si>
    <t>6.2.2</t>
  </si>
  <si>
    <t>TOTAL GERAL (R$)</t>
  </si>
  <si>
    <t>CUSTO DA ADMINISTRAÇÃO LOCAL</t>
  </si>
  <si>
    <t>UN</t>
  </si>
  <si>
    <t>PROJETO:</t>
  </si>
  <si>
    <t>CUSTO PARA IMPLANTAÇÃO DO CANTEIRO DE OBRAS</t>
  </si>
  <si>
    <t>FORNECIMENTO, TRANSPORTE E ASSENTAMENTO DE PLACA DE OBRA</t>
  </si>
  <si>
    <t>M²</t>
  </si>
  <si>
    <t>BACIA DE CONTENÇÃO PARA TANQUE DE EMULSÃO DE 30.000 L, SEM COBERTURA, INCLUSIVE DEMOLIÇÕES</t>
  </si>
  <si>
    <t>CUSTO DE MOBILIZAÇÃO E DESMOBILIZAÇÃO DA OBRA</t>
  </si>
  <si>
    <t>M³</t>
  </si>
  <si>
    <t>M</t>
  </si>
  <si>
    <t>IMPRIMAÇÃO COM ASFALTO DILUÍDO</t>
  </si>
  <si>
    <t>PINTURA DE LIGAÇÃO</t>
  </si>
  <si>
    <t>T</t>
  </si>
  <si>
    <t>VARREDURA DA SUPERFÍCIE PARA EXECUÇÃO DE REVESTIMENTO ASFÁLTICO</t>
  </si>
  <si>
    <t>S0006</t>
  </si>
  <si>
    <t>S0008</t>
  </si>
  <si>
    <t>S0009</t>
  </si>
  <si>
    <t>SINALIZAÇÃO HORIZONTAL</t>
  </si>
  <si>
    <t>TACHA REFLETIVA EM RESINA SINTÉTICA - BIDIRECIONAL TIPO III - COM UM PINO - FORNECIMENTO E COLOCAÇÃO</t>
  </si>
  <si>
    <t>SINALIZAÇÃO VERTICAL</t>
  </si>
  <si>
    <t>SUPORTE PARA PLACA DE SINALIZAÇÃO EM MADEIRA DE LEI TRATADA 8 X 8 CM - FORNECIMENTO E IMPLANTAÇÃO</t>
  </si>
  <si>
    <t>BARREIRA DE SINALIZAÇÃO TIPO I DE DIRECIONAMENTO OU BLOQUEIO - UTILIZAÇÃO DE 150 CICLOS - FORNECIMENTO, 01 IMPLANTAÇÃO E 01 RETIRADA DIÁRIA</t>
  </si>
  <si>
    <t>UN.DIA</t>
  </si>
  <si>
    <t>BARREIRA DE SINALIZAÇÃO TIPO II DE DIRECIONAMENTO OU BLOQUEIO - UTILIZAÇÃO DE 150 CICLOS - FORNECIMENTO, 01 IMPLANTAÇÃO E 01 RETIRADA DIÁRIA</t>
  </si>
  <si>
    <t>CONE PLÁSTICO PARA CANALIZAÇÃO DE TRÂNSITO - UTILIZAÇÃO DE 150 CICLOS - FORNECIMENTO, 01 IMPLANTAÇÃO E 01 RETIRADA DIÁRIA</t>
  </si>
  <si>
    <t>LUZ DE ADVERTÊNCIA E BATERIA PARA DISPOSITIVOS DE SINALIZAÇÃO - UTILIZAÇÃO DE 200 CICLOS - FORNECIMENTO, 01 IMPLANTAÇÃO E 01 RETIRADA DIÁRIA</t>
  </si>
  <si>
    <t>OPERAÇÃO DE SINALIZAÇÃO POR BANDEIROLA DE TECIDO OU COM PLACA METÁLICA</t>
  </si>
  <si>
    <t>H</t>
  </si>
  <si>
    <t>DESCRIÇÃO DOS SERVIÇOS</t>
  </si>
  <si>
    <t>5.2.2</t>
  </si>
  <si>
    <t>SINALIZAÇÃO DE OBRA</t>
  </si>
  <si>
    <t>6.2.2.2</t>
  </si>
  <si>
    <t>6.2.2.3</t>
  </si>
  <si>
    <t>DESOBSTRUÇÃO DE BUEIRO</t>
  </si>
  <si>
    <t>MEIO-FIO DE CONCRETO - MFC 05 - AREIA E BRITA COMERCIAIS - FÔRMA DE MADEIRA</t>
  </si>
  <si>
    <t>HA</t>
  </si>
  <si>
    <t>LIMPEZA DE BUEIRO</t>
  </si>
  <si>
    <t>REABILITAÇÃO DE RODOVIAS DO ESTADO DE PERNAMBUCO</t>
  </si>
  <si>
    <t>DEPARTAMENTO DE ESTRADAS DE RODAGEM DO ESTADO DE PERNAMBUCO - DER/PE</t>
  </si>
  <si>
    <t>RODOVIAS:</t>
  </si>
  <si>
    <t>SEM DESONERAÇÃO</t>
  </si>
  <si>
    <t>FONTE</t>
  </si>
  <si>
    <t>CUSTO UNITÁRIO
(R$)</t>
  </si>
  <si>
    <t>BDI (%)</t>
  </si>
  <si>
    <t>PREÇO UNITÁRIO
(R$)</t>
  </si>
  <si>
    <t>PREÇO TOTAL
(R$)</t>
  </si>
  <si>
    <t>SICRO</t>
  </si>
  <si>
    <t>JANEIRO/2025
- PE</t>
  </si>
  <si>
    <t>SERVIÇOS PRELIMINARES</t>
  </si>
  <si>
    <t>4.1.1</t>
  </si>
  <si>
    <t>ROÇADA MECANIZADA COM ROÇADEIRA DE ARRASTE</t>
  </si>
  <si>
    <t>4.2.1</t>
  </si>
  <si>
    <t>PRÓPRIA</t>
  </si>
  <si>
    <t>REMENDO PROFUNDO COM IMPRIMAÇÃO COM ASFALTO DILUÍDO - DEMOLIÇÃO MECÂNICA E CORTE COM SERRA</t>
  </si>
  <si>
    <t>MICRORREVESTIMENTO A FRIO COM EMULSÃO MODIFICADA COM POLÍMERO DE 1,5 CM - FAIXA III - BRITA COMERCIAL</t>
  </si>
  <si>
    <t>4.2.2</t>
  </si>
  <si>
    <t>MATERIAIS BETUMINOSOS</t>
  </si>
  <si>
    <t>PISTA DE ROLAMENTO E ACOSTAMENTO</t>
  </si>
  <si>
    <t>AQUISIÇÃO DE MATERIAL BETUMINOSO - ASFALTOS DILUÍDOS CM-30</t>
  </si>
  <si>
    <t>AQUISIÇÃO DE MATERIAL BETUMINOSO - EMULSÕES ASFÁLTICA MODIFICADA POR POLÍMEROS RR1C-E</t>
  </si>
  <si>
    <t>TRANSPORTE DE MATERIAL BETUMINOSO - ASFALTOS DILUÍDOS CM-30</t>
  </si>
  <si>
    <t>TRANSPORTE DE MATERIAL BETUMINOSO - EMULSÕES ASFÁLTICA MODIFICADA POR POLÍMEROS RR1C-E</t>
  </si>
  <si>
    <t>ANP</t>
  </si>
  <si>
    <t>4.3.1</t>
  </si>
  <si>
    <t>4.3.2</t>
  </si>
  <si>
    <t>4.3.3</t>
  </si>
  <si>
    <t>SARJETA TRIANGULAR DE CONCRETO - STC 100-20 - ESCAVAÇÃO MECÂNICA - AREIA E BRITA COMERCIAIS</t>
  </si>
  <si>
    <t>DISSIPADOR DE ENERGIA - DES 100-300 - AREIA, BRITA E PEDRA DE MÃO COMERCIAIS</t>
  </si>
  <si>
    <t>un</t>
  </si>
  <si>
    <t>DEMOLIÇÃO MECÂNICA DE CONCRETO SIMPLES COM ESCAVADEIRA HIDRÁULICA</t>
  </si>
  <si>
    <t>LIMPEZA E DESOBSTRUÇÃO MECANIZADA DE BUEIROS COM DIÂMETRO DE ATÉ 1,00 M</t>
  </si>
  <si>
    <t>DESTINAÇÃO DE RESÍDUOS SÓLIDOS EM CTR</t>
  </si>
  <si>
    <t>PINTURA DE SETAS E ZEBRADOS COM TERMOPLÁSTICO POR EXTRUSÃO - ESPESSURA DE 3,0 MM</t>
  </si>
  <si>
    <t>C64085</t>
  </si>
  <si>
    <t>PLACA EM AÇO - PELÍCULA III + III - FORNECIMENTO E IMPLANTAÇÃO</t>
  </si>
  <si>
    <t>PLACA EM AÇO - PELÍCULA I + SI - FORNECIMENTO E IMPLANTAÇÃO</t>
  </si>
  <si>
    <t>PLACA PARA SINALIZAÇÃO DE OBRAS MONTADA EM CAVALETE METÁLICO - 1,00 X 1,00 M - UTILIZAÇÃO DE 600 CICLOS - FORNECIMENTO, 01 IMPLANTAÇÃO E 01 RETIRADA DIÁRIA</t>
  </si>
  <si>
    <t>5.3</t>
  </si>
  <si>
    <t>5.3.1</t>
  </si>
  <si>
    <t>5.3.2</t>
  </si>
  <si>
    <t>5.3.3</t>
  </si>
  <si>
    <t>6.3</t>
  </si>
  <si>
    <t>6.3.1</t>
  </si>
  <si>
    <t>6.3.2</t>
  </si>
  <si>
    <t>6.3.3</t>
  </si>
  <si>
    <t>6.3.4</t>
  </si>
  <si>
    <t>6.3.5</t>
  </si>
  <si>
    <t>6.4</t>
  </si>
  <si>
    <t>6.4.1</t>
  </si>
  <si>
    <t>6.4.1.1</t>
  </si>
  <si>
    <t>6.4.1.2</t>
  </si>
  <si>
    <t>6.4.1.3</t>
  </si>
  <si>
    <t>6.4.2</t>
  </si>
  <si>
    <t>6.4.2.1</t>
  </si>
  <si>
    <t>6.4.2.2</t>
  </si>
  <si>
    <t>6.4.2.3</t>
  </si>
  <si>
    <t>6.4.3</t>
  </si>
  <si>
    <t>6.4.3.1</t>
  </si>
  <si>
    <t>6.4.3.2</t>
  </si>
  <si>
    <t>6.4.3.3</t>
  </si>
  <si>
    <t>6.4.3.4</t>
  </si>
  <si>
    <t>6.4.3.5</t>
  </si>
  <si>
    <t>6.4.3.6</t>
  </si>
  <si>
    <t>LOTE:</t>
  </si>
  <si>
    <t>LOTE 09</t>
  </si>
  <si>
    <t>C64084</t>
  </si>
  <si>
    <t>C64086</t>
  </si>
  <si>
    <t>PLACA EM AÇO - PELÍCULA III + IV - FORNECIMENTO E IMPLANTAÇÃO</t>
  </si>
  <si>
    <t>S0010</t>
  </si>
  <si>
    <t>CONCRETO ASFÁLTICO - FAIXA C-12,5 - MASSA COMERCIAL</t>
  </si>
  <si>
    <t>AQUISIÇÃO DE MASSA ASFÁLTICA COMERCIAL</t>
  </si>
  <si>
    <t>TRANSPORTE COM CAMINHÃO BASCULANTE DE 10 M³ - RODOVIA PAVIMENTADA</t>
  </si>
  <si>
    <t>TKM</t>
  </si>
  <si>
    <t>AQUISIÇÃO DE MATERIAL BETUMINOSO - EMULSÕES ASFÁLTICAS RR-1C</t>
  </si>
  <si>
    <t>TRANSPORTE DE MATERIAL BETUMINOSO - EMULSÕES ASFÁLTICAS RR-1C</t>
  </si>
  <si>
    <t>TACHA REFLETIVA EM RESINA SINTÉTICA - MONODIRECIONAL TIPO III - COM UM PINO - FORNECIMENTO E COLOCAÇÃO</t>
  </si>
  <si>
    <t>TACHÃO REFLETIVO EM RESINA SINTÉTICA - MONODIRECIONAL - FORNECIMENTO E COLOCAÇÃO</t>
  </si>
  <si>
    <t>TACHÃO REFLETIVO EM RESINA SINTÉTICA - BIDIRECIONAL - FORNECIMENTO E COLOCAÇÃO</t>
  </si>
  <si>
    <t>10.1</t>
  </si>
  <si>
    <t>10.1.1</t>
  </si>
  <si>
    <t>10.2</t>
  </si>
  <si>
    <t>10.2.1</t>
  </si>
  <si>
    <t>10.2.2</t>
  </si>
  <si>
    <t>10.3</t>
  </si>
  <si>
    <t>10.3.1</t>
  </si>
  <si>
    <t>10.3.2</t>
  </si>
  <si>
    <t>10.3.3</t>
  </si>
  <si>
    <t>10.3.4</t>
  </si>
  <si>
    <t>10.4</t>
  </si>
  <si>
    <t>10.4.1</t>
  </si>
  <si>
    <t>10.4.1.1</t>
  </si>
  <si>
    <t>10.4.1.2</t>
  </si>
  <si>
    <t>10.4.1.3</t>
  </si>
  <si>
    <t>10.4.2</t>
  </si>
  <si>
    <t>10.4.2.1</t>
  </si>
  <si>
    <t>10.4.2.2</t>
  </si>
  <si>
    <t>10.4.2.3</t>
  </si>
  <si>
    <t>10.4.2.4</t>
  </si>
  <si>
    <t>10.4.3</t>
  </si>
  <si>
    <t>10.4.3.1</t>
  </si>
  <si>
    <t>10.4.3.2</t>
  </si>
  <si>
    <t>10.4.3.3</t>
  </si>
  <si>
    <t>10.4.3.4</t>
  </si>
  <si>
    <t>10.4.3.5</t>
  </si>
  <si>
    <t>10.4.3.6</t>
  </si>
  <si>
    <t>9.1</t>
  </si>
  <si>
    <t>9.1.1</t>
  </si>
  <si>
    <t>9.2</t>
  </si>
  <si>
    <t>9.2.1</t>
  </si>
  <si>
    <t>9.2.2</t>
  </si>
  <si>
    <t>9.3</t>
  </si>
  <si>
    <t>9.3.1</t>
  </si>
  <si>
    <t>9.3.2</t>
  </si>
  <si>
    <t>9.3.3</t>
  </si>
  <si>
    <t>9.3.4</t>
  </si>
  <si>
    <t>9.3.5</t>
  </si>
  <si>
    <t>9.4</t>
  </si>
  <si>
    <t>9.4.1</t>
  </si>
  <si>
    <t>9.4.1.1</t>
  </si>
  <si>
    <t>9.4.1.2</t>
  </si>
  <si>
    <t>9.4.1.3</t>
  </si>
  <si>
    <t>9.4.2</t>
  </si>
  <si>
    <t>9.4.2.1</t>
  </si>
  <si>
    <t>9.4.2.2</t>
  </si>
  <si>
    <t>9.4.2.3</t>
  </si>
  <si>
    <t>9.4.3</t>
  </si>
  <si>
    <t>9.4.3.1</t>
  </si>
  <si>
    <t>9.4.3.2</t>
  </si>
  <si>
    <t>9.4.3.3</t>
  </si>
  <si>
    <t>9.4.3.4</t>
  </si>
  <si>
    <t>9.4.3.5</t>
  </si>
  <si>
    <t>9.4.3.6</t>
  </si>
  <si>
    <t>8.1</t>
  </si>
  <si>
    <t>8.1.1</t>
  </si>
  <si>
    <t>8.2</t>
  </si>
  <si>
    <t>8.2.1</t>
  </si>
  <si>
    <t>8.2.1.4</t>
  </si>
  <si>
    <t>8.2.1.5</t>
  </si>
  <si>
    <t>8.2.1.6</t>
  </si>
  <si>
    <t>8.2.2</t>
  </si>
  <si>
    <t>8.2.2.1</t>
  </si>
  <si>
    <t>8.2.2.2</t>
  </si>
  <si>
    <t>8.2.2.3</t>
  </si>
  <si>
    <t>8.2.2.5</t>
  </si>
  <si>
    <t>8.3</t>
  </si>
  <si>
    <t>8.3.1</t>
  </si>
  <si>
    <t>8.3.2</t>
  </si>
  <si>
    <t>8.3.3</t>
  </si>
  <si>
    <t>8.3.4</t>
  </si>
  <si>
    <t>8.3.5</t>
  </si>
  <si>
    <t>8.4</t>
  </si>
  <si>
    <t>8.4.1</t>
  </si>
  <si>
    <t>8.4.1.1</t>
  </si>
  <si>
    <t>8.4.2</t>
  </si>
  <si>
    <t>8.4.2.1</t>
  </si>
  <si>
    <t>8.4.2.2</t>
  </si>
  <si>
    <t>8.4.2.3</t>
  </si>
  <si>
    <t>8.4.3</t>
  </si>
  <si>
    <t>8.4.3.1</t>
  </si>
  <si>
    <t>8.4.3.2</t>
  </si>
  <si>
    <t>8.4.3.3</t>
  </si>
  <si>
    <t>8.4.3.4</t>
  </si>
  <si>
    <t>8.4.3.5</t>
  </si>
  <si>
    <t>8.4.3.6</t>
  </si>
  <si>
    <t>7.1</t>
  </si>
  <si>
    <t>7.1.1</t>
  </si>
  <si>
    <t>7.2</t>
  </si>
  <si>
    <t>7.2.2</t>
  </si>
  <si>
    <t>7.2.1</t>
  </si>
  <si>
    <t>7.2.1.1</t>
  </si>
  <si>
    <t>7.2.1.8</t>
  </si>
  <si>
    <t>7.2.2.1</t>
  </si>
  <si>
    <t>7.2.2.2</t>
  </si>
  <si>
    <t>7.2.2.4</t>
  </si>
  <si>
    <t>7.2.2.5</t>
  </si>
  <si>
    <t>7.2.2.6</t>
  </si>
  <si>
    <t>7.3</t>
  </si>
  <si>
    <t>7.3.1</t>
  </si>
  <si>
    <t>7.3.2</t>
  </si>
  <si>
    <t>7.3.3</t>
  </si>
  <si>
    <t>7.3.4</t>
  </si>
  <si>
    <t>7.3.5</t>
  </si>
  <si>
    <t>7.4</t>
  </si>
  <si>
    <t>7.4.1</t>
  </si>
  <si>
    <t>7.4.1.1</t>
  </si>
  <si>
    <t>7.4.1.2</t>
  </si>
  <si>
    <t>7.4.1.3</t>
  </si>
  <si>
    <t>7.4.1.4</t>
  </si>
  <si>
    <t>7.4.1.5</t>
  </si>
  <si>
    <t>7.4.1.6</t>
  </si>
  <si>
    <t>7.4.2</t>
  </si>
  <si>
    <t>7.4.2.1</t>
  </si>
  <si>
    <t>7.4.2.2</t>
  </si>
  <si>
    <t>7.4.2.3</t>
  </si>
  <si>
    <t>7.4.3</t>
  </si>
  <si>
    <t>7.4.3.1</t>
  </si>
  <si>
    <t>7.4.3.2</t>
  </si>
  <si>
    <t>7.4.3.3</t>
  </si>
  <si>
    <t>7.4.3.4</t>
  </si>
  <si>
    <t>7.4.3.5</t>
  </si>
  <si>
    <t>7.4.3.6</t>
  </si>
  <si>
    <t>6.3.6</t>
  </si>
  <si>
    <t>6.3.7</t>
  </si>
  <si>
    <t>C64094</t>
  </si>
  <si>
    <t>PLACA EM AÇO - PELÍCULA I + IV - FORNECIMENTO E IMPLANTAÇÃO</t>
  </si>
  <si>
    <t>4.1.1.4</t>
  </si>
  <si>
    <t>4.1.1.5</t>
  </si>
  <si>
    <t>4.1.1.6</t>
  </si>
  <si>
    <t>4.1.2</t>
  </si>
  <si>
    <t>4.1.2.2</t>
  </si>
  <si>
    <t>4.1.2.3</t>
  </si>
  <si>
    <t>4.2.3</t>
  </si>
  <si>
    <t>4.3.1.1</t>
  </si>
  <si>
    <t>4.3.1.2</t>
  </si>
  <si>
    <t>4.3.1.3</t>
  </si>
  <si>
    <t>4.3.2.1</t>
  </si>
  <si>
    <t>4.3.2.2</t>
  </si>
  <si>
    <t>4.3.2.3</t>
  </si>
  <si>
    <t>4.3.2.4</t>
  </si>
  <si>
    <t>4.3.3.1</t>
  </si>
  <si>
    <t>4.3.3.2</t>
  </si>
  <si>
    <t>4.3.3.3</t>
  </si>
  <si>
    <t>4.3.3.4</t>
  </si>
  <si>
    <t>4.3.3.5</t>
  </si>
  <si>
    <t>4.3.3.6</t>
  </si>
  <si>
    <t>4.3.3.7</t>
  </si>
  <si>
    <t>5.1.2</t>
  </si>
  <si>
    <t>5.2.3</t>
  </si>
  <si>
    <t>5.3.1.1</t>
  </si>
  <si>
    <t>5.3.1.2</t>
  </si>
  <si>
    <t>5.3.1.3</t>
  </si>
  <si>
    <t>5.3.1.4</t>
  </si>
  <si>
    <t>5.3.1.5</t>
  </si>
  <si>
    <t>5.3.1.6</t>
  </si>
  <si>
    <t>5.3.2.1</t>
  </si>
  <si>
    <t>5.3.2.2</t>
  </si>
  <si>
    <t>5.3.2.3</t>
  </si>
  <si>
    <t>5.3.3.1</t>
  </si>
  <si>
    <t>5.3.3.2</t>
  </si>
  <si>
    <t>5.3.3.3</t>
  </si>
  <si>
    <t>5.3.3.4</t>
  </si>
  <si>
    <t>5.3.3.5</t>
  </si>
  <si>
    <t>5.3.3.6</t>
  </si>
  <si>
    <t>5.3.3.7</t>
  </si>
  <si>
    <t>6.4.2.4</t>
  </si>
  <si>
    <t>C64092</t>
  </si>
  <si>
    <t>C64091</t>
  </si>
  <si>
    <t>PLACA EM ACM - PELÍCULA III + SI - FORNECIEMNTO E IMPLANTAÇÃO</t>
  </si>
  <si>
    <t>PLACA EM ALUMÍNIO COMPOSTO, ESPESSURA DE 3,0 MM, MODULADA, AÉREA - PELÍCULA RETRORREFLETIVA TIPO III + IV - FORNECIMENTO E
IMPLANTAÇÃO</t>
  </si>
  <si>
    <t>6.4.3.7</t>
  </si>
  <si>
    <t>7.4.3.7</t>
  </si>
  <si>
    <t>8.4.1.2</t>
  </si>
  <si>
    <t>8.4.3.7</t>
  </si>
  <si>
    <t>9.4.3.7</t>
  </si>
  <si>
    <t>10.4.3.7</t>
  </si>
  <si>
    <t>RODOVIA PE-632 - ENTR. 428 / CAPIM</t>
  </si>
  <si>
    <t>RODOVIA PE-634 - ENTR. BR407 / URUÁS/CRUZ DE SALINAS</t>
  </si>
  <si>
    <t>RODOVIA PE-628 - ENTR. BR-428 / ENTR. PE-634 (P/ URUÁS)</t>
  </si>
  <si>
    <t>RODOVIA PE-625 - ENTR. PE604 (SANTA CRUZ) / ENTR. PE-630 (SANTA FILOMENA)</t>
  </si>
  <si>
    <t>655APE0001 - PETROLINA / ENTR. PE-655 (JATOBÁ)</t>
  </si>
  <si>
    <t>626APE0005 - ENTR. BR-428 (PETROLINA) / ENTR. PE-626 (KM 4,95)</t>
  </si>
  <si>
    <t>RECICLAGEM COM INCORPORAÇÃO DO REVESTIMENTO ASFÁLTICO À BASE E ADIÇÃO DE BRITA COMERCIAL - 100% PROCTOR MODIFICADO</t>
  </si>
  <si>
    <t>7.2.2.3</t>
  </si>
  <si>
    <t>PINTURA DE FAIXA COM TERMOPLÁSTICO POR ASPERSÃO - ESPESSURA DE 1,5 MM</t>
  </si>
  <si>
    <t>RODOVIA PE-626 - ENTR. BR-428 (PRÓXIMO A LAGOA GRANDE) / PETROLINA</t>
  </si>
  <si>
    <t>12.1</t>
  </si>
  <si>
    <t>12.1.1</t>
  </si>
  <si>
    <t>12.2</t>
  </si>
  <si>
    <t>12.2.1</t>
  </si>
  <si>
    <t>12.2.1.1</t>
  </si>
  <si>
    <t>12.2.1.2</t>
  </si>
  <si>
    <t>12.2.1.3</t>
  </si>
  <si>
    <t>12.2.1.4</t>
  </si>
  <si>
    <t>12.2.1.5</t>
  </si>
  <si>
    <t>12.2.1.6</t>
  </si>
  <si>
    <t>12.2.2</t>
  </si>
  <si>
    <t>12.2.2.1</t>
  </si>
  <si>
    <t>12.2.2.2</t>
  </si>
  <si>
    <t>12.2.2.3</t>
  </si>
  <si>
    <t>12.2.2.4</t>
  </si>
  <si>
    <t>12.3</t>
  </si>
  <si>
    <t>12.3.1</t>
  </si>
  <si>
    <t>12.3.2</t>
  </si>
  <si>
    <t>12.3.3</t>
  </si>
  <si>
    <t>12.3.4</t>
  </si>
  <si>
    <t>12.3.5</t>
  </si>
  <si>
    <t>12.4</t>
  </si>
  <si>
    <t>12.4.1</t>
  </si>
  <si>
    <t>12.4.1.1</t>
  </si>
  <si>
    <t>12.4.1.2</t>
  </si>
  <si>
    <t>12.4.2</t>
  </si>
  <si>
    <t>12.4.2.1</t>
  </si>
  <si>
    <t>12.4.2.2</t>
  </si>
  <si>
    <t>12.4.2.3</t>
  </si>
  <si>
    <t>12.4.3</t>
  </si>
  <si>
    <t>12.4.3.1</t>
  </si>
  <si>
    <t>12.4.3.2</t>
  </si>
  <si>
    <t>12.4.3.3</t>
  </si>
  <si>
    <t>12.4.3.4</t>
  </si>
  <si>
    <t>12.4.3.5</t>
  </si>
  <si>
    <t>12.4.3.6</t>
  </si>
  <si>
    <t>12.4.3.7</t>
  </si>
  <si>
    <t>12.2.1.7</t>
  </si>
  <si>
    <t>12.2.1.8</t>
  </si>
  <si>
    <t>12.2.2.5</t>
  </si>
  <si>
    <t>12.2.2.6</t>
  </si>
  <si>
    <t>CURVA ABC</t>
  </si>
  <si>
    <t>% ACUM</t>
  </si>
  <si>
    <t xml:space="preserve">TOTAL </t>
  </si>
  <si>
    <t>219,15km</t>
  </si>
  <si>
    <t>4.1.1.1</t>
  </si>
  <si>
    <t>4.1.1.2</t>
  </si>
  <si>
    <t>4.1.1.3</t>
  </si>
  <si>
    <t>4.1.2.1</t>
  </si>
  <si>
    <t>4.1.2.4</t>
  </si>
  <si>
    <t>5.1.1.1</t>
  </si>
  <si>
    <t>5.1.1.2</t>
  </si>
  <si>
    <t>5.1.2.1</t>
  </si>
  <si>
    <t>5.1.2.2</t>
  </si>
  <si>
    <t>6.2.1.1</t>
  </si>
  <si>
    <t>6.2.1.2</t>
  </si>
  <si>
    <t>6.2.1.3</t>
  </si>
  <si>
    <t>6.2.1.4</t>
  </si>
  <si>
    <t>6.2.1.5</t>
  </si>
  <si>
    <t>6.2.1.6</t>
  </si>
  <si>
    <t>6.2.2.1</t>
  </si>
  <si>
    <t>6.2.2.4</t>
  </si>
  <si>
    <t>7.2.1.2</t>
  </si>
  <si>
    <t>7.2.1.3</t>
  </si>
  <si>
    <t>7.2.1.4</t>
  </si>
  <si>
    <t>7.2.1.5</t>
  </si>
  <si>
    <t>7.2.1.6</t>
  </si>
  <si>
    <t>7.2.1.7</t>
  </si>
  <si>
    <t>8.2.1.1</t>
  </si>
  <si>
    <t>8.2.1.2</t>
  </si>
  <si>
    <t>8.2.1.3</t>
  </si>
  <si>
    <t>8.2.2.4</t>
  </si>
  <si>
    <t>9.2.1.1</t>
  </si>
  <si>
    <t>9.2.1.2</t>
  </si>
  <si>
    <t>9.2.2.1</t>
  </si>
  <si>
    <t>9.2.2.2</t>
  </si>
  <si>
    <t>10.2.1.1</t>
  </si>
  <si>
    <t>10.2.1.2</t>
  </si>
  <si>
    <t>10.2.2.1</t>
  </si>
  <si>
    <t>10.2.2.2</t>
  </si>
  <si>
    <t>626APE0005 / 655APE0001 / PE-625 / PE-626 / PE-628 / PE-632 / PE-634 / PE-635</t>
  </si>
  <si>
    <t>RODOVIA PE-635 - ENTR. PE-604 / ENTR. PE-630 (DORMENTES)</t>
  </si>
  <si>
    <t>PROJETO EXECUTIVO DE ENGENHARIA PARA REABILITAÇÃO FUNCIONAL DAS RODOVIAS DO LOTE 09</t>
  </si>
  <si>
    <t>RODOVIAS : Diversas
LOTE : 09
EXTENSÃO: 219,15 KM</t>
  </si>
  <si>
    <t>CRONOGRAMA FÍSICO-FINANCEIRO (SEM DESONERAÇÃO)
DATA BASE: JANEIRO/2025 - PE</t>
  </si>
  <si>
    <t>DISCRIMINAÇÃO</t>
  </si>
  <si>
    <t xml:space="preserve">VALOR TOTAL </t>
  </si>
  <si>
    <t>REABILITAÇÃO FUNCIONAL</t>
  </si>
  <si>
    <t>TOTAL (% / R$)</t>
  </si>
  <si>
    <t>ADMINISTRAÇÃO LOCAL</t>
  </si>
  <si>
    <t>SINALIZAÇÃO DE OBRAS</t>
  </si>
  <si>
    <t>% TOTAL</t>
  </si>
  <si>
    <t>TOTAL SIMPLES</t>
  </si>
  <si>
    <t>TOTAL  ACUMULADO</t>
  </si>
  <si>
    <t>GOVERNO DO ESTADO DE PERNAMBUCO</t>
  </si>
  <si>
    <t>SECRETARIA DE MOBILIDADE E INFRAESTRUTURA</t>
  </si>
  <si>
    <t>DEPARTAMENTO DE ESTRADAS DE RODAGEM - DER/PE</t>
  </si>
  <si>
    <t>RODOVIA:</t>
  </si>
  <si>
    <t xml:space="preserve">UF: </t>
  </si>
  <si>
    <t>PE</t>
  </si>
  <si>
    <t>DATA BASE:</t>
  </si>
  <si>
    <t>JANEIRO/2025</t>
  </si>
  <si>
    <t>TIPO:</t>
  </si>
  <si>
    <t>TRANSPORTE DE MATERIAL BETUMINOSO - PEDÁGIO</t>
  </si>
  <si>
    <t>As equações tarifárias de transporte referidas na Portaria nº 1977 de 25 de outubro de 2017 não consideram eventuais despesas relacionadas ao pagamento de pedágio em rodovias concessionadas. Para fim de cálculo do custo referencial de pedágio foram considerados veículos de classe 3S3 com capacidade de carga de 28 toneladas. Segue relação de postos de pedágio em cada percurso considerado na avaliação do binômio "Aquisição + Transporte" dos fornecedores de material betuminoso.</t>
  </si>
  <si>
    <t>IND. REAJ.</t>
  </si>
  <si>
    <t>DATA BASE</t>
  </si>
  <si>
    <t>FATOR</t>
  </si>
  <si>
    <t>I0</t>
  </si>
  <si>
    <t>I1</t>
  </si>
  <si>
    <t>PAVIM</t>
  </si>
  <si>
    <t>Refinaria</t>
  </si>
  <si>
    <t>Localidade</t>
  </si>
  <si>
    <t xml:space="preserve">DMT </t>
  </si>
  <si>
    <t>Local do pedágio</t>
  </si>
  <si>
    <t>Valor (R$)</t>
  </si>
  <si>
    <t>Total Pedágio</t>
  </si>
  <si>
    <t xml:space="preserve">Total Pedágio </t>
  </si>
  <si>
    <t>Total Pedágio 
(P/ tonelada)</t>
  </si>
  <si>
    <t>Refinaria Mataripe</t>
  </si>
  <si>
    <t>Mataripe/BA</t>
  </si>
  <si>
    <t>Refinaria Lubrificantes e Derivados do Nordeste (Lubnor)</t>
  </si>
  <si>
    <t>Fortaleza/CE</t>
  </si>
  <si>
    <t>Refinaria Gabriel Passo (Regap)</t>
  </si>
  <si>
    <t>Betim/MG</t>
  </si>
  <si>
    <t xml:space="preserve">                                      Origem das emulsões asfálficas e asfaltos modificados definidos nas bases de industrialização, seguindo a orientação da Portaria nº 1977 de 25 de outubro de 2017, art. 4º.</t>
  </si>
  <si>
    <t xml:space="preserve">Distribuidora </t>
  </si>
  <si>
    <t>Total Pedágio 
(P/tonelada)</t>
  </si>
  <si>
    <t>BRASIL Asfaltos</t>
  </si>
  <si>
    <t>Candeias/BA</t>
  </si>
  <si>
    <t>CBAA Asfaltos</t>
  </si>
  <si>
    <t>Feira de Santana/BA</t>
  </si>
  <si>
    <t>Betunel Asfaltos</t>
  </si>
  <si>
    <t>Custo do pedágio reajustado conforme índice de pavimentação - último índice de reajustamento disponível na elaboração do PATO: Outubro/2024
Fonte: https://qualp.com.br/</t>
  </si>
  <si>
    <t>PREÇOS DE DISTRIBUIÇÃO DE PRODUTOS ASFÁLTICOS</t>
  </si>
  <si>
    <t xml:space="preserve">                       Agência Nacional do Petróleo, Gás Natural e Biocombustíveis</t>
  </si>
  <si>
    <t xml:space="preserve">                       Superintendência de Defesa da Concorrência, Estudos e Regulação Econômica</t>
  </si>
  <si>
    <t>PREÇO MÉDIO MENSAL PONDERADO PRATICADO PELOS DISTRIBUIDORES DE PRODUTOS ASFÁLTICOS (R$/KG)</t>
  </si>
  <si>
    <t>Mês</t>
  </si>
  <si>
    <t>Produto</t>
  </si>
  <si>
    <t>Estado/Região</t>
  </si>
  <si>
    <t>Preço</t>
  </si>
  <si>
    <t>ASFALTOS DILUÍDOS CM-30</t>
  </si>
  <si>
    <t>Nordeste</t>
  </si>
  <si>
    <t>Sudeste</t>
  </si>
  <si>
    <t>EMULSÕES ASFÁLTICAS RR-1C</t>
  </si>
  <si>
    <t>Ceará</t>
  </si>
  <si>
    <t>EMULSÕES ASFÁLTICAS RR-2C</t>
  </si>
  <si>
    <t>EMULSÕES ASFÁLTICAS RR-1C-E</t>
  </si>
  <si>
    <t>Brasil</t>
  </si>
  <si>
    <t>Fonte: https://www.gov.br/anp/pt-br/assuntos/precos-e-defesa-da-concorrencia/precos/precos-de-distribuicao-de-produtos-asfalticos</t>
  </si>
  <si>
    <t>UF:</t>
  </si>
  <si>
    <t>CUSTO DO MATERIAL BETUMINOSO - BINÔMIO DE AQUISIÇÃO E TRANSPORTE</t>
  </si>
  <si>
    <t>BASEADO NA PORTARIA Nº 1977 DE 25 DE OUTUBRO DE 2017 E PORTARIA COMPLEMENTAR Nº 434 DE 14 DE MARÇO DE 2017</t>
  </si>
  <si>
    <t xml:space="preserve">MATERIAL BETUMINOSO - CM-30 </t>
  </si>
  <si>
    <t>UF</t>
  </si>
  <si>
    <t>LOCAL 
(AQUISIÇÃO)</t>
  </si>
  <si>
    <t>FLU (D)</t>
  </si>
  <si>
    <t>PAV (D1)</t>
  </si>
  <si>
    <t>N PAV (D2)</t>
  </si>
  <si>
    <t>L N (D3)</t>
  </si>
  <si>
    <t>ICMS (%)</t>
  </si>
  <si>
    <t>COFINS (%)</t>
  </si>
  <si>
    <t>PIS (%)</t>
  </si>
  <si>
    <t>AQUISIÇÃO ANP (R$/kg)</t>
  </si>
  <si>
    <t>VALOR 
PEDÁGIO</t>
  </si>
  <si>
    <t xml:space="preserve">VALOR BALSA </t>
  </si>
  <si>
    <t>R-1</t>
  </si>
  <si>
    <t>R-2</t>
  </si>
  <si>
    <t>R-3</t>
  </si>
  <si>
    <t>Transporte Rodoviário</t>
  </si>
  <si>
    <t>Indice Reajuste</t>
  </si>
  <si>
    <t>Fator Correção</t>
  </si>
  <si>
    <t xml:space="preserve">T.R. = 26,939 + (0,253 x D1) + (0,299xD2) + (0,412xD3) </t>
  </si>
  <si>
    <t>Serviço</t>
  </si>
  <si>
    <t>R-1  Sem ICMS</t>
  </si>
  <si>
    <t>Unidade</t>
  </si>
  <si>
    <t>R-2  Sem ICMS</t>
  </si>
  <si>
    <t>R-3  Sem ICMS</t>
  </si>
  <si>
    <t>R-4  Sem ICMS</t>
  </si>
  <si>
    <t>Aquisição</t>
  </si>
  <si>
    <t>R$/T</t>
  </si>
  <si>
    <t>Transporte</t>
  </si>
  <si>
    <t>R-1  Com Impostos</t>
  </si>
  <si>
    <t>R-2  Com Impostos</t>
  </si>
  <si>
    <t>R-3 Com Impostos</t>
  </si>
  <si>
    <t>R-4 Com Impostos</t>
  </si>
  <si>
    <t>R-1  C/ Impostos/Pedágio</t>
  </si>
  <si>
    <t>R-2  C/ Impostos/Pedágio</t>
  </si>
  <si>
    <t>R-3  C/ Impostos/Pedágio</t>
  </si>
  <si>
    <t>R-4  C/ Impostos/Pedágio</t>
  </si>
  <si>
    <t>BDI</t>
  </si>
  <si>
    <t>R-1 Total</t>
  </si>
  <si>
    <t>R-2  Total</t>
  </si>
  <si>
    <t>R-3 Total</t>
  </si>
  <si>
    <t>R-4 Total</t>
  </si>
  <si>
    <t>Total</t>
  </si>
  <si>
    <t xml:space="preserve">MATERIAL BETUMINOSO - RR-1C  </t>
  </si>
  <si>
    <t xml:space="preserve">MATERIAL BETUMINOSO - RR-2C  </t>
  </si>
  <si>
    <t>MATERIAL BETUMINOSO - RR-1C-E</t>
  </si>
  <si>
    <t>LN (D3)</t>
  </si>
  <si>
    <t>RESUMO</t>
  </si>
  <si>
    <t>PRODUTO</t>
  </si>
  <si>
    <t>SERVIÇO</t>
  </si>
  <si>
    <t>UNIDADE</t>
  </si>
  <si>
    <t>CUSTO DIRETO</t>
  </si>
  <si>
    <t>PREÇO UNITARIO</t>
  </si>
  <si>
    <t>CM-30</t>
  </si>
  <si>
    <t>AQ-01</t>
  </si>
  <si>
    <t>Aquisição de CM-30</t>
  </si>
  <si>
    <t>t</t>
  </si>
  <si>
    <t>TR-01</t>
  </si>
  <si>
    <t>Transporte de CM-30</t>
  </si>
  <si>
    <t xml:space="preserve"> RR-1C</t>
  </si>
  <si>
    <t>AQ-02</t>
  </si>
  <si>
    <t>Aquisição de RR-1C</t>
  </si>
  <si>
    <t>TR-02</t>
  </si>
  <si>
    <t>Transporte de RR-1C</t>
  </si>
  <si>
    <t xml:space="preserve"> RR-2C</t>
  </si>
  <si>
    <t>AQ-03</t>
  </si>
  <si>
    <t>Aquisição de RR-2C</t>
  </si>
  <si>
    <t>TR-03</t>
  </si>
  <si>
    <t>Transporte de RR-2C</t>
  </si>
  <si>
    <t xml:space="preserve"> RC-1C-E</t>
  </si>
  <si>
    <t>AQ-04</t>
  </si>
  <si>
    <t>Aquisição de RC-1CE</t>
  </si>
  <si>
    <t>TR-04</t>
  </si>
  <si>
    <t>Transporte de RC-1CE</t>
  </si>
  <si>
    <t>COTAÇÕES</t>
  </si>
  <si>
    <t>SECRETARIA DE MOBILIDADE E INFRAESTRUTURA - SEMOBI/PE</t>
  </si>
  <si>
    <t>MAPA DE COTAÇÕES E ESTUDO DE BINÔMIO</t>
  </si>
  <si>
    <t>CONSIDERAÇÕES:</t>
  </si>
  <si>
    <t>1. Dados das cotações informados pelos fornecedores</t>
  </si>
  <si>
    <t>2. DMT de aquisição dos Materiais Pétreos: FORNECEDOR/PARA O CANTEIRO</t>
  </si>
  <si>
    <t>MATERIAL PÉTREO E ARENOSO E MASSA ASFÁLTICA</t>
  </si>
  <si>
    <t>Insumo</t>
  </si>
  <si>
    <t>Fornecedor</t>
  </si>
  <si>
    <t>Data 
Cotação</t>
  </si>
  <si>
    <t>Preço 
Cotação</t>
  </si>
  <si>
    <t>Condição 
de Frete</t>
  </si>
  <si>
    <t>Índice Adotado</t>
  </si>
  <si>
    <t>Data Base Orçamento</t>
  </si>
  <si>
    <t>Índice de Reajsutamento</t>
  </si>
  <si>
    <t>Fator de 
Regressão</t>
  </si>
  <si>
    <t>Custo Reajustado</t>
  </si>
  <si>
    <t>Densidade 
Adotada</t>
  </si>
  <si>
    <t>Custo Reajustado (R$/m³)</t>
  </si>
  <si>
    <t xml:space="preserve">Distância Fixa </t>
  </si>
  <si>
    <t>Preço Unitário do Transporte</t>
  </si>
  <si>
    <t>Valor Total do Transporte</t>
  </si>
  <si>
    <t xml:space="preserve">Binômio (Aquisição + Transporte) </t>
  </si>
  <si>
    <t>Índice 
Cotação</t>
  </si>
  <si>
    <t>Índice 
Data Base</t>
  </si>
  <si>
    <t>P</t>
  </si>
  <si>
    <t>RP</t>
  </si>
  <si>
    <t>LN</t>
  </si>
  <si>
    <t>P
(5914389)</t>
  </si>
  <si>
    <t>RP
(5914374)</t>
  </si>
  <si>
    <t>LN
(5914359)</t>
  </si>
  <si>
    <t>Und</t>
  </si>
  <si>
    <t>Valor Total</t>
  </si>
  <si>
    <t>BRITA 0</t>
  </si>
  <si>
    <t>BRITAFORTE</t>
  </si>
  <si>
    <t>FOB</t>
  </si>
  <si>
    <t>Transp C. Basc 10 m³ (t.km)</t>
  </si>
  <si>
    <t>R$/t.km</t>
  </si>
  <si>
    <t>R$/m³</t>
  </si>
  <si>
    <t>PEDREIRA BARBOSA</t>
  </si>
  <si>
    <t xml:space="preserve">QUALITY BRITA </t>
  </si>
  <si>
    <t>BRITA 1</t>
  </si>
  <si>
    <t>BRITA 2</t>
  </si>
  <si>
    <t>BRITA 4</t>
  </si>
  <si>
    <t xml:space="preserve">PEDRA DE MÃO </t>
  </si>
  <si>
    <t>BGS</t>
  </si>
  <si>
    <t>PÓ DE PEDRA</t>
  </si>
  <si>
    <t>AREIA MÉDIA</t>
  </si>
  <si>
    <t>AMR</t>
  </si>
  <si>
    <t>AREIA MÉDIA LAVADA</t>
  </si>
  <si>
    <t>MASSA ASFÁLTICA
FAIXA C</t>
  </si>
  <si>
    <t>CONSTRUTORA CASTILHO</t>
  </si>
  <si>
    <t>CONSTRUTORA LUMAX</t>
  </si>
  <si>
    <t>ANCAR CONSTRUTORA</t>
  </si>
  <si>
    <t>MASSA ASFÁLTICA
FAIXA B</t>
  </si>
  <si>
    <t xml:space="preserve">DESTINAÇÃO DE RESÍDUOS SÓLIDOS </t>
  </si>
  <si>
    <t xml:space="preserve">Distância 
Canteiro - CTR </t>
  </si>
  <si>
    <t>DESTINAÇÃO DE RESÍDUOS SÓLIDOS
(Entulho)</t>
  </si>
  <si>
    <t>CTR PETROLINA</t>
  </si>
  <si>
    <t>OBRAS COMPLEMENTARES 
E MEIO AMBIENTE</t>
  </si>
  <si>
    <t>R$/t</t>
  </si>
  <si>
    <t>MOBILIZAÇÃO E DESMOBILIZAÇÃO DE EQUIPAMENTOS E VEÍCULOS</t>
  </si>
  <si>
    <t>CONSIDERAÇÕES INICIAIS:</t>
  </si>
  <si>
    <t>Segundo a nova metodologia, os custos de mobilização de um determinado projeto podem ser definidos em função de composições de custos de referência elaboradas para os diferentes veículos transportadores, conforme expressão apresentada abaixo:</t>
  </si>
  <si>
    <t>CMob</t>
  </si>
  <si>
    <t>Representa o custo de mobilização;</t>
  </si>
  <si>
    <t>DM</t>
  </si>
  <si>
    <t>Representa a distância de mobilização, em quilômetros (km) ou em milhas náuticas (mi);</t>
  </si>
  <si>
    <t>K</t>
  </si>
  <si>
    <t>Representa o fator relacionado à necessidade de retorno do veículo a sua origem;</t>
  </si>
  <si>
    <t>FU</t>
  </si>
  <si>
    <t>Representa o fator de utilização do veículo transportador</t>
  </si>
  <si>
    <t>V</t>
  </si>
  <si>
    <t>representa a velocidade média de transporte, em km/h ou nós;</t>
  </si>
  <si>
    <t>CH</t>
  </si>
  <si>
    <t>Representa o custo horário do veículo transportador;</t>
  </si>
  <si>
    <t>O fator K será igual a 1 quando o veículo não retornar e 2 quando o veículo transportador retornar ao local de origem</t>
  </si>
  <si>
    <t>Já o fator FU representa o inverso do número de equipamentos a serem transportados nos diferentes veículos transportadores.</t>
  </si>
  <si>
    <t>OBSERVAÇÕES:</t>
  </si>
  <si>
    <r>
      <t xml:space="preserve">1 - De acordo com o </t>
    </r>
    <r>
      <rPr>
        <b/>
        <sz val="11"/>
        <rFont val="Times New Roman"/>
        <family val="1"/>
      </rPr>
      <t>Manual Sicro - Volume 9 - Mobilização e Desmobilização</t>
    </r>
    <r>
      <rPr>
        <sz val="11"/>
        <rFont val="Times New Roman"/>
        <family val="1"/>
      </rPr>
      <t>, as ferramentas e os equipamentos leves ou de pequeno porte, cujo peso individual e formato permitem que sejam transportados, embarcados ou rebocados, serão transportados em veículos transportadores autônomos da frota mobilizada (que podem se deslocar pelos próprios meios)</t>
    </r>
  </si>
  <si>
    <t>2 - A cada mobilização corresponderá uma desmobilização, cujo cálculo será igual ao da mobilização.</t>
  </si>
  <si>
    <t>DADOS DE ENTRADA:</t>
  </si>
  <si>
    <t>Tabela 01 - Velocidades médias de transporte por tipo e condição da via e extensões</t>
  </si>
  <si>
    <t>Velocidade Rodovia Pav (P) - km/h</t>
  </si>
  <si>
    <t>Velocidade Rodovia Revestimento Primário (RP) - km/h</t>
  </si>
  <si>
    <t>Velocidade Rodovia Leito Natural (LN) - km/h</t>
  </si>
  <si>
    <t>DMT Capital - Canteiro (km)</t>
  </si>
  <si>
    <t>Recife/PE</t>
  </si>
  <si>
    <t>ORIGEM</t>
  </si>
  <si>
    <t xml:space="preserve">DESTINO </t>
  </si>
  <si>
    <t>DISTANCIA MOBILIZAÇÃO DM (km)</t>
  </si>
  <si>
    <t>VELOCIDADE MÉDIA  - V (km/h)</t>
  </si>
  <si>
    <t>TEMPO DE VIAGEM
(h)</t>
  </si>
  <si>
    <t>FATOR DE UTILIZAÇÃO (FU)</t>
  </si>
  <si>
    <t>IDA/
VOLTA
(K)</t>
  </si>
  <si>
    <t>QUANTIDADE</t>
  </si>
  <si>
    <t>EQUIPAMENTO TRANSPORTADOR</t>
  </si>
  <si>
    <t>CUSTO HORÁRIO - CH (R$)</t>
  </si>
  <si>
    <t>CUSTO TOTAL MOBILIZAÇÃO - Cmob (R$)</t>
  </si>
  <si>
    <t>EQUIPAMENTOS DE GRANDE PORTE</t>
  </si>
  <si>
    <t>M0041</t>
  </si>
  <si>
    <t>Container de 1 TEU com banheiros</t>
  </si>
  <si>
    <t>Canteiro</t>
  </si>
  <si>
    <t>E9665</t>
  </si>
  <si>
    <t>1.2</t>
  </si>
  <si>
    <t>M0042</t>
  </si>
  <si>
    <t>Container 1 TEU com janela</t>
  </si>
  <si>
    <t>1.3</t>
  </si>
  <si>
    <t>M0057</t>
  </si>
  <si>
    <t>Container 1 TEU duplo (6,0 m x 4,88 m) com janela</t>
  </si>
  <si>
    <t>1.4</t>
  </si>
  <si>
    <t>M0058</t>
  </si>
  <si>
    <t>Container 1 TEU duplo (6,0 m x 4,88 m) com janela e 2 lavabos</t>
  </si>
  <si>
    <t>1.5</t>
  </si>
  <si>
    <t>M0060</t>
  </si>
  <si>
    <t>Container 3/4 de 1 TEU com janela</t>
  </si>
  <si>
    <t>1.6</t>
  </si>
  <si>
    <t>M0065</t>
  </si>
  <si>
    <t>Container 3/4 de 1 TEU com janela e 1 banheiro</t>
  </si>
  <si>
    <t>1.7</t>
  </si>
  <si>
    <t>M0066</t>
  </si>
  <si>
    <t>Container 2 TEU revestimento térmico (ar cond.) com janela e 1 lavabo</t>
  </si>
  <si>
    <t>E9018</t>
  </si>
  <si>
    <t>1.8</t>
  </si>
  <si>
    <t>M0071</t>
  </si>
  <si>
    <t>Contêiner com 3 janelas para guarita - L = 2,44 m e C = 3,05 m (1/2 TEU)</t>
  </si>
  <si>
    <t>1.9</t>
  </si>
  <si>
    <t>E9076</t>
  </si>
  <si>
    <t>Equipamento de pintura eletrostática com cabine de 13,2 kW e estufa de 90.000 kCal</t>
  </si>
  <si>
    <t>1.10</t>
  </si>
  <si>
    <t>E9127</t>
  </si>
  <si>
    <t>Escavadeira hidráulica com martelo hidráulico de 520 kg - 75 Kw</t>
  </si>
  <si>
    <t>1.11</t>
  </si>
  <si>
    <t>E9509</t>
  </si>
  <si>
    <t>Caminhão tanque distribuidor de asfalto com capacidade de 6.000 l - 136 kW</t>
  </si>
  <si>
    <t>1.12</t>
  </si>
  <si>
    <t>E9583</t>
  </si>
  <si>
    <t>Distribuidor de agregados rebocável com cpacidade de 1,9m³</t>
  </si>
  <si>
    <t>1.13</t>
  </si>
  <si>
    <t>E9558</t>
  </si>
  <si>
    <t>Tanque de estocagem de asfalto com capacidade de 30.000 l</t>
  </si>
  <si>
    <t>1.14</t>
  </si>
  <si>
    <t>E9571</t>
  </si>
  <si>
    <t>Caminhão tanque com capacidade de 10.000 l - 188 kW</t>
  </si>
  <si>
    <t>1.15</t>
  </si>
  <si>
    <t>E9577</t>
  </si>
  <si>
    <t>Trator agrícola - 77 kW</t>
  </si>
  <si>
    <t>1.16</t>
  </si>
  <si>
    <t>E9584</t>
  </si>
  <si>
    <t xml:space="preserve">Carregadeira de pneus com capacidade de 1,53 m³ - 106 kW </t>
  </si>
  <si>
    <t>1.17</t>
  </si>
  <si>
    <t>E9644</t>
  </si>
  <si>
    <t>Caminhão demarcador de faixas com sistema de pintura a frio - 28 kW/115 kW</t>
  </si>
  <si>
    <t>1.18</t>
  </si>
  <si>
    <t>E9645</t>
  </si>
  <si>
    <t>Caminhão demarcador de faixas com sistema de pintura a quente - 5 kW/30, 10 kw/136 kw</t>
  </si>
  <si>
    <t>1.19</t>
  </si>
  <si>
    <t>E9682</t>
  </si>
  <si>
    <t>Rolo compactador liso autopropelido vibratório de 1,6 t - 18 kW</t>
  </si>
  <si>
    <t>E9666</t>
  </si>
  <si>
    <t>1.20</t>
  </si>
  <si>
    <t>E9687</t>
  </si>
  <si>
    <t>Caminhão carroceria com capacidade de 5 t - 115 kW</t>
  </si>
  <si>
    <t>1.21</t>
  </si>
  <si>
    <t>E9745</t>
  </si>
  <si>
    <t>Trator agrícola sobre pneus com roçadeira de arraste e  cpacidade de 1,50 M - 77 kw</t>
  </si>
  <si>
    <t>1.22</t>
  </si>
  <si>
    <t>E9762</t>
  </si>
  <si>
    <t>Rolo compactador de pneus autopropelido de 27 t - 85 kW</t>
  </si>
  <si>
    <t>1.23</t>
  </si>
  <si>
    <t>E9670</t>
  </si>
  <si>
    <t>Usina móvel de lama asfáltica ou microrrevestimento com cavalo mecânico com capacidade de 12 m³ - 95,6 kW/240 Kw</t>
  </si>
  <si>
    <t>1.24</t>
  </si>
  <si>
    <t>E9199</t>
  </si>
  <si>
    <t>Caminhão com sistema de hidrojateamento de alta pressão e vácuo para limpeza e desobstrução de bueiros com capacidade total de 15.600 l - 188 kW</t>
  </si>
  <si>
    <t>1.25</t>
  </si>
  <si>
    <t>Rolo compactador liso tandem vibratório autopropelido de 1,6 T - 18 KW</t>
  </si>
  <si>
    <t>E99069</t>
  </si>
  <si>
    <t>Rolo compactador liso tandem vibratório autopropelido de 10,4 T - 82 KW</t>
  </si>
  <si>
    <t>E9617</t>
  </si>
  <si>
    <t xml:space="preserve">Usina misturadora de pré-misturado a frio com                </t>
  </si>
  <si>
    <t>TOTAL DE EQUIPAMENTOS DE GRANDE PORTE (R$)</t>
  </si>
  <si>
    <t>BDI =</t>
  </si>
  <si>
    <t>TOTAL GERAL DE EQUIPAMENTOS DE GRANDE PORTE (R$)</t>
  </si>
  <si>
    <t>METODOLOGIA E CRITÉRIOS ADOTADOS PARA O CANTEIRO DE OBRAS - MANUAL DE CUSTOS DE INFRAESTRUTURA DE TRANSPORTES - VOLUME 07</t>
  </si>
  <si>
    <t xml:space="preserve">PARÂMETROS DA OBRA CONSIDERADOS </t>
  </si>
  <si>
    <t>NATUREZA DA OBRA</t>
  </si>
  <si>
    <t>Construção</t>
  </si>
  <si>
    <t>X</t>
  </si>
  <si>
    <t>Restauração</t>
  </si>
  <si>
    <t>Conservação Rotineira</t>
  </si>
  <si>
    <t>OAE - Construção</t>
  </si>
  <si>
    <t>OAE - Restauração</t>
  </si>
  <si>
    <t>Emergência</t>
  </si>
  <si>
    <t>PORTE DA OBRA</t>
  </si>
  <si>
    <t>Pequena</t>
  </si>
  <si>
    <t>Média</t>
  </si>
  <si>
    <t>Grande</t>
  </si>
  <si>
    <t>Conservação</t>
  </si>
  <si>
    <t>INSTALAÇÕES INDUSTRIAIS</t>
  </si>
  <si>
    <t>Central de Britagem (m³/h)</t>
  </si>
  <si>
    <t>Usina de Concreto (m³/h)</t>
  </si>
  <si>
    <t>Usina de Asfalto a Quente (t/h)</t>
  </si>
  <si>
    <t>Usina de Asfalto a Frio (t/h)</t>
  </si>
  <si>
    <t>Usina de Solos (m³/h)</t>
  </si>
  <si>
    <t>Fábrica de Premoldados</t>
  </si>
  <si>
    <t>PADRÃO DE CONSTRUÇÃO</t>
  </si>
  <si>
    <t>Provisório</t>
  </si>
  <si>
    <t>Permanente</t>
  </si>
  <si>
    <t>Conteirner</t>
  </si>
  <si>
    <t>CENTROS REGIONAL</t>
  </si>
  <si>
    <t>PETROLINA</t>
  </si>
  <si>
    <t>Município</t>
  </si>
  <si>
    <t>FATORES DE AJUSTE</t>
  </si>
  <si>
    <t>K1 - FATOR PADRÃO DA CONSTRUÇÃO</t>
  </si>
  <si>
    <t>Tipo de Canteiro</t>
  </si>
  <si>
    <t>Fator K1</t>
  </si>
  <si>
    <t>Provisória</t>
  </si>
  <si>
    <t>Conteiner</t>
  </si>
  <si>
    <t>Sim</t>
  </si>
  <si>
    <t>K2 - FATOR DE MOBILIÁRIO E APARELHAGEM</t>
  </si>
  <si>
    <t>Canteiros de Obras</t>
  </si>
  <si>
    <t>Fator K2</t>
  </si>
  <si>
    <t>Construção e restauração rodoviária de pequeno ou médio porte</t>
  </si>
  <si>
    <t>Construção e restauração rodoviária de grande porte</t>
  </si>
  <si>
    <t>Conservação rodoviária</t>
  </si>
  <si>
    <t>Construção ou recuperação, reforço e alargamento de obras de arte especiais de pequeno porte</t>
  </si>
  <si>
    <t>Construção ou recuperação, reforço e alargamento de obras de arte especiais de médio ou grande porte</t>
  </si>
  <si>
    <t>Construção ferroviária</t>
  </si>
  <si>
    <t>K3 - FATOR DE DISTÂNCIA DO CANTEIRO AOS CENTROS FORNECEDORES</t>
  </si>
  <si>
    <t>Condição do Pavimento</t>
  </si>
  <si>
    <t>Equação - Fator K3</t>
  </si>
  <si>
    <t>Extensão</t>
  </si>
  <si>
    <t>Fator K3</t>
  </si>
  <si>
    <t>Leito Natural</t>
  </si>
  <si>
    <t>1 + 0,0014 x DT</t>
  </si>
  <si>
    <t>Revestimento Primário</t>
  </si>
  <si>
    <t>1 + 0,0009 x DT</t>
  </si>
  <si>
    <t>Rodovia Pavimentada</t>
  </si>
  <si>
    <t>1 + 0,0008 x DT</t>
  </si>
  <si>
    <t>CUSTO MÉDIO DA CONSTRUÇÃO CIVIL</t>
  </si>
  <si>
    <t>CMCC (R$/m²)</t>
  </si>
  <si>
    <t>Desonerado</t>
  </si>
  <si>
    <t>Onerado</t>
  </si>
  <si>
    <t>RELAÇÃO ENTRE ÁREA COBERTA X TERRENO</t>
  </si>
  <si>
    <t>Porte da Obra (Construção, Recuper, Reforço/Alarg OAE)</t>
  </si>
  <si>
    <t>Conservação Rodoviária</t>
  </si>
  <si>
    <t>Pequeno</t>
  </si>
  <si>
    <t>Médio</t>
  </si>
  <si>
    <t>Relação entre as áreas cobertas edificadas e as áreas totais dos terrenos</t>
  </si>
  <si>
    <t>FATOR DE EQUIVALÊNCIA DE ÁREA DESCOBERTA - FEAD</t>
  </si>
  <si>
    <t>Custo equivalente da área descoberta em relação ao custo básico da construção civil</t>
  </si>
  <si>
    <t>FATOR DE EQUIVALÊNCIA DE ÁREA TERRENO - FEAT</t>
  </si>
  <si>
    <t>Custo equivalente da área descoberta em relação ao custo básico da construção civil, para uso de Conteineres</t>
  </si>
  <si>
    <r>
      <t>TABELA 24 (ANEXO 01/2023) - QUADRO DE QUANTIDADES E CUSTOS DO CANTEIRO - (</t>
    </r>
    <r>
      <rPr>
        <b/>
        <sz val="11"/>
        <rFont val="Calibri"/>
        <family val="2"/>
      </rPr>
      <t>∑QCn x CCn )</t>
    </r>
  </si>
  <si>
    <t>Instalação Coberta</t>
  </si>
  <si>
    <t>Área referencia (m²)</t>
  </si>
  <si>
    <t>Utilização de Conteirner</t>
  </si>
  <si>
    <t>Quantidade</t>
  </si>
  <si>
    <t>Valor Unitário</t>
  </si>
  <si>
    <t>Tipo</t>
  </si>
  <si>
    <t>Descrição</t>
  </si>
  <si>
    <t>Escritório e seção técnica</t>
  </si>
  <si>
    <t>Container 2 TEUs com revestimento térmico, janela e banheiro - inclusive montagem e desmontagem - utilização 5 vezes</t>
  </si>
  <si>
    <t>Almoxarifado</t>
  </si>
  <si>
    <t>Container 1 TEU duplo - inclusive montagem e desmontagem - utilização 5 vezes</t>
  </si>
  <si>
    <t>Depósito de cimento</t>
  </si>
  <si>
    <t>Refeitório e cozinha</t>
  </si>
  <si>
    <t>Contêiner com janela e 2 banheiros - L = 4,88 m e C = 6,09 m (1 TEU duplo)</t>
  </si>
  <si>
    <t>Alojamento</t>
  </si>
  <si>
    <t>M0059</t>
  </si>
  <si>
    <t>Contêiner com revestimento térmico, janela e banheiro - L = 2,44 m e C = 6,09 m (1 TEU)</t>
  </si>
  <si>
    <t>Banheiro e vestiário</t>
  </si>
  <si>
    <t>Container 1 TEU com banheiro - inclusive montagem e desmontagem - utilização 5 vezes</t>
  </si>
  <si>
    <t xml:space="preserve">Oficina </t>
  </si>
  <si>
    <t>Container 1 TEU com janela - inclusive montagem e desmontagem - utilização 5 vezes</t>
  </si>
  <si>
    <t>Container 3/4 TEU com janela - inclusive montagem e desmontagem - utilização 5 vezes</t>
  </si>
  <si>
    <t>Container 3/4 TEU com janela e banheiro - inclusive montagem e desmontagem - utilização 5 vezes</t>
  </si>
  <si>
    <t>Ambulatório</t>
  </si>
  <si>
    <t>Guarita</t>
  </si>
  <si>
    <t>Container 1/2 TEU com janela - inclusive montagem e desmontagem</t>
  </si>
  <si>
    <t>Residência</t>
  </si>
  <si>
    <t>Container 1 TEU com revestimento térmico, janela e banheiro - inclusive montagem e desmontagem - utilização 5 vezes</t>
  </si>
  <si>
    <t>Área Total Coberta</t>
  </si>
  <si>
    <t xml:space="preserve"> Número de Conteineres ( QCi )</t>
  </si>
  <si>
    <t>Área do Terreno ( AT )</t>
  </si>
  <si>
    <t>Custo de Conteineres ( ∑ QCn X CCn )</t>
  </si>
  <si>
    <t>Área Descoberta</t>
  </si>
  <si>
    <t>Fonte: Tabela 24 - Quadro de quantidades e serviços do canteiro tipo para obras de conservação rodoviária rotineira em pista simples (Anexo 06/2017 - Manual de Custos de Infraestrutura de Tranportes)</t>
  </si>
  <si>
    <t>OBSERVAÇÃO:</t>
  </si>
  <si>
    <t>Volume 07 - Canteiro : "Consoante essa funcionalidade, as instalações dos canteiros de obras devem ser dimensionadas de forma a atender às necessidades dos funcionários (administração local, mão de obra ordinária e operadores de veículos e equipamentos), dos veículos e equipamentos e dos insumos necessários à execução da obra. Nesse sentido, a Tabela 39 apresenta os critérios de ocupação e as premissas adotadas para dimensionamento das diferentes instalações cobertas e com vedação lateral dos canteiros de obras."</t>
  </si>
  <si>
    <t>CP - COEFICIENTE DE PROPORCIONALIDADE DE ACRÉSCIMOS NOS CUSTOS DAS INSTALAÇÕES REFERENCIAIS PARA OBRAS DE CONSERVAÇÃO</t>
  </si>
  <si>
    <r>
      <t>C</t>
    </r>
    <r>
      <rPr>
        <sz val="8"/>
        <rFont val="Times New Roman"/>
        <family val="1"/>
      </rPr>
      <t>P</t>
    </r>
    <r>
      <rPr>
        <sz val="11"/>
        <rFont val="Times New Roman"/>
        <family val="1"/>
      </rPr>
      <t xml:space="preserve"> - Representa o coeficiente de proporcionalidade (adimensional);</t>
    </r>
  </si>
  <si>
    <r>
      <t>km</t>
    </r>
    <r>
      <rPr>
        <sz val="8"/>
        <rFont val="Times New Roman"/>
        <family val="1"/>
      </rPr>
      <t>P</t>
    </r>
    <r>
      <rPr>
        <sz val="11"/>
        <rFont val="Times New Roman"/>
        <family val="1"/>
      </rPr>
      <t xml:space="preserve"> - Representa a extensão de faixas de rolamento prevista em projeto (km);</t>
    </r>
  </si>
  <si>
    <r>
      <t>Km</t>
    </r>
    <r>
      <rPr>
        <sz val="8"/>
        <rFont val="Times New Roman"/>
        <family val="1"/>
      </rPr>
      <t>R</t>
    </r>
    <r>
      <rPr>
        <sz val="11"/>
        <rFont val="Times New Roman"/>
        <family val="1"/>
      </rPr>
      <t xml:space="preserve"> - Representa a extensão de faixas de rolamento de referência (200 km).</t>
    </r>
  </si>
  <si>
    <t>Extensão Total do Trecho</t>
  </si>
  <si>
    <r>
      <t>KM</t>
    </r>
    <r>
      <rPr>
        <sz val="8"/>
        <rFont val="Times New Roman"/>
        <family val="1"/>
      </rPr>
      <t>P</t>
    </r>
    <r>
      <rPr>
        <sz val="11"/>
        <rFont val="Times New Roman"/>
        <family val="1"/>
      </rPr>
      <t xml:space="preserve"> - Km Faixa da Obra</t>
    </r>
  </si>
  <si>
    <t>Terceira Faixa</t>
  </si>
  <si>
    <t>KMR - Km Faixa Referência dos Custos</t>
  </si>
  <si>
    <t xml:space="preserve">Cp = </t>
  </si>
  <si>
    <t>* Foi considerado 30% da extensão total da malha rodoviária para o cálculo do kmf</t>
  </si>
  <si>
    <t>CUSTO TOTAL PARA INSTALAÇÃO DO CANTEIRO COM PREVISÃO EXCLUSIVA DE CONTEINERES</t>
  </si>
  <si>
    <t>Onde:</t>
  </si>
  <si>
    <t>CCC - Representa o custo total do canteiro de obras exclusivamente em contêiner;</t>
  </si>
  <si>
    <t>k2 - Representa o fator de mobiliário;</t>
  </si>
  <si>
    <t>k3 - Representa o fator de ajuste da distância do canteiro aos centros fornecedores;</t>
  </si>
  <si>
    <t>QCi - Representa a quantidade de contêineres propostas no canteiro;</t>
  </si>
  <si>
    <t>CCi - Representa o custo dos contêineres;</t>
  </si>
  <si>
    <t>AT - Representa a área total do terreno;</t>
  </si>
  <si>
    <t xml:space="preserve">k2 = </t>
  </si>
  <si>
    <t xml:space="preserve">AT = </t>
  </si>
  <si>
    <t>FEAT - Representa o fator de equivalência de áreas totais;</t>
  </si>
  <si>
    <t xml:space="preserve">k3 = </t>
  </si>
  <si>
    <t xml:space="preserve">FEAT = </t>
  </si>
  <si>
    <t>CMCC - Representa o custo médio da construção civil por metro quadrado;</t>
  </si>
  <si>
    <t xml:space="preserve">CMCC = </t>
  </si>
  <si>
    <t>Cp - Representa o coeficiente de proporcionalidade (adimensional).</t>
  </si>
  <si>
    <t xml:space="preserve">∑QCn X CCn = </t>
  </si>
  <si>
    <t xml:space="preserve">CCC = </t>
  </si>
  <si>
    <t xml:space="preserve">BDI = </t>
  </si>
  <si>
    <t>CUSTO TOTAL</t>
  </si>
  <si>
    <t>Valor</t>
  </si>
  <si>
    <t>Com BDI</t>
  </si>
  <si>
    <t xml:space="preserve">ADMINISTRAÇÃO LOCAL </t>
  </si>
  <si>
    <t>De acordo com o Manual de Custos de Infraestrutura de Transportes, a administração local compreende o conjunto de gastos com pessoal, materiais e equipamentos incorridos pelo executor no local do empreendimento e indispensáveis ao apoio e à condução da obra.  É exercida normalmente por pessoal técnico e administrativo, tais como: engenheiro supervisor, engenheiros setoriais, gestores administrativos, equipes de medicina e segurança no trabalho, etc. Além da gerência técnica e administrativa da obra, incluem-se na administração local as equipes responsáveis pelo controle de produção das frentes de serviços, pelo controle tecnológico da obra e pelos serviços gerais de apoio.</t>
  </si>
  <si>
    <t>A) Considerações :</t>
  </si>
  <si>
    <t xml:space="preserve">Natureza da obra: </t>
  </si>
  <si>
    <t>Restauração Rodoviária</t>
  </si>
  <si>
    <t>Extensão de km de faixa do Segmento:</t>
  </si>
  <si>
    <t>Prazo de execução (meses)</t>
  </si>
  <si>
    <t>Dimensões referenciais do canteiro de obras e acampamentos:</t>
  </si>
  <si>
    <t>de instalações cobertas (conteineres);</t>
  </si>
  <si>
    <t>de áreas descobertas.</t>
  </si>
  <si>
    <t>B) Parcela Fixa da Administração Local :</t>
  </si>
  <si>
    <t>Tabela 01 – Composição de custo da parcela fixa da administração local (mão de obra)</t>
  </si>
  <si>
    <t>CUSTO UINTÁRIO (R$)</t>
  </si>
  <si>
    <t>CUSTO TOTAL (R$)</t>
  </si>
  <si>
    <t>GERÊNCIA TÉCNICA</t>
  </si>
  <si>
    <t>Geral</t>
  </si>
  <si>
    <t>1.1.1</t>
  </si>
  <si>
    <t>P9819</t>
  </si>
  <si>
    <t>Engenheiro Supervisor</t>
  </si>
  <si>
    <t>mês</t>
  </si>
  <si>
    <t>SUBTOTAL DO ITEM 1 - GERÊNCIA TÉCNICA (R$)</t>
  </si>
  <si>
    <t>GERÊNCIA ADMINISTRATIVA</t>
  </si>
  <si>
    <t>Auxiliar</t>
  </si>
  <si>
    <t>2.1.1</t>
  </si>
  <si>
    <t>P9806</t>
  </si>
  <si>
    <t>Auxiliar administrativo</t>
  </si>
  <si>
    <t>2.1.2</t>
  </si>
  <si>
    <t>P9842</t>
  </si>
  <si>
    <t>Faxineiro</t>
  </si>
  <si>
    <t>2.1.3</t>
  </si>
  <si>
    <t>P9827</t>
  </si>
  <si>
    <t>Vigia</t>
  </si>
  <si>
    <t>SUBTOTAL DO ITEM 2 - GERÊNCIA ADMINISTRATIVA (R$)</t>
  </si>
  <si>
    <t>TOTAL DA MÃO DE OBRA DA PARCELA FIXA (R$)</t>
  </si>
  <si>
    <t>Tabela 02 – Composição de custo da parcela fixa da administração local (veículos)</t>
  </si>
  <si>
    <t>UTIL. PROD.</t>
  </si>
  <si>
    <t>UTIL. IMPROD.</t>
  </si>
  <si>
    <t>CHP</t>
  </si>
  <si>
    <t>CHI</t>
  </si>
  <si>
    <t>VEÍCULOS</t>
  </si>
  <si>
    <t>E9093</t>
  </si>
  <si>
    <t>Veículo leve - 53 kw</t>
  </si>
  <si>
    <t>1.1.2</t>
  </si>
  <si>
    <t>E9134</t>
  </si>
  <si>
    <t>Miniônibus - 111 kw</t>
  </si>
  <si>
    <t>TOTAL DOS VEÍCULOS DA PARCELA FIXA (R$)</t>
  </si>
  <si>
    <t>C) Parcela Vinculada da Administração Local :</t>
  </si>
  <si>
    <t>C.1)  Equipe de Terraplenagem</t>
  </si>
  <si>
    <t>Tabela 03 - Composição de custo da equipe produção de terraplenagem - Parcela vinculada (mão de obra)</t>
  </si>
  <si>
    <t>EQUIPE DE PRODUÇÃO DE TERRAPLENAGEM</t>
  </si>
  <si>
    <t>P9884</t>
  </si>
  <si>
    <t>Encarregado de terraplenagem</t>
  </si>
  <si>
    <t>SUBTOTAL DA EQUIPE DE PRODUÇÃO DE TERRAPLENAGEM (R$)</t>
  </si>
  <si>
    <t>Tabela 04 - Composição de custo da parcela vinculada (veículos)</t>
  </si>
  <si>
    <t>SUBTOTAL DOS VEÍCULOS DA PARCELA VINCULADA (R$)</t>
  </si>
  <si>
    <t>TOTAL DA PARCELA VINCULADA - EQUIPE DE TERRAPLENAGEM (R$)</t>
  </si>
  <si>
    <t>C.2) Equipe de Conservação</t>
  </si>
  <si>
    <t>Tabela 05 - Composição de custo da equipe de conservação - Parcela vinculada (mão de obra)</t>
  </si>
  <si>
    <t>EQUIPE DE CONSERVAÇÃO</t>
  </si>
  <si>
    <t>P9916</t>
  </si>
  <si>
    <t>Encarregado de conservação</t>
  </si>
  <si>
    <t>P9875</t>
  </si>
  <si>
    <t>Encarregado de turma</t>
  </si>
  <si>
    <t>SUBTOTAL DA EQUIPE DE CONSERVAÇÃO (R$)</t>
  </si>
  <si>
    <t>Tabela 06 - Composição de custo da parcela vinculada (veículos)</t>
  </si>
  <si>
    <t>SUBTOTAL DOS VEÍCULOS DA PARCELA VINCULADA</t>
  </si>
  <si>
    <t>TOTAL DA PARCELA VINCULADA - EQUIPE DE CONSERVAÇÃO ( ECp )</t>
  </si>
  <si>
    <t>De acordo  com o Volume 08 do manual do SICRO: Para extensões de projetos superiores a 200 km de faixa, deve ser aplicado um coeficiente de proporcionalidade sobre a equipe de acompanhamento das frentes de serviço de conservação rodoviária, conforme equação apresentada abaixo:</t>
  </si>
  <si>
    <t>TOTAL DA PARCELA VINCULADA CONSERVAÇÃO COM Cp</t>
  </si>
  <si>
    <t>EC = Ecp x Cp</t>
  </si>
  <si>
    <t>EC =</t>
  </si>
  <si>
    <t>C.3) Equipe de Topografia</t>
  </si>
  <si>
    <t>Tabela 07 - Composição de custo da equipe de topografia - Parcela vinculada (mão de obra)</t>
  </si>
  <si>
    <t>EQUIPE DE TOPOGRAFIA</t>
  </si>
  <si>
    <t>P9949</t>
  </si>
  <si>
    <t>Topografo</t>
  </si>
  <si>
    <t>P9950</t>
  </si>
  <si>
    <t>Auxiliar de topografia</t>
  </si>
  <si>
    <t>SUBTOTAL DA EQUIPE DE TOPOGRAFIA (R$)</t>
  </si>
  <si>
    <t>Tabela 08 - Composição de custo da parcela vinculada (veículos)</t>
  </si>
  <si>
    <t>E9125</t>
  </si>
  <si>
    <t>Van Furgão a diesel- 93 kW</t>
  </si>
  <si>
    <t>TOTAL DA PARCELA VINCULADA - EQUIPE DE TOPOGRAFIA</t>
  </si>
  <si>
    <t>C.4) Equipes de Produção - Pavimentação</t>
  </si>
  <si>
    <t>Tabela 09 - Composição de custo da equipe de produção de pavimentação - Parcela vinculada (mão de obra)</t>
  </si>
  <si>
    <t>EQUIPE DE PRODUÇÃO DE PAVIMENTAÇÃO</t>
  </si>
  <si>
    <t>P9893</t>
  </si>
  <si>
    <t>Encarregado de pavimentação</t>
  </si>
  <si>
    <t>SUBTOTAL DA EQUIPE DE PRODUÇÃO DE PAVIMENTAÇÃO (R$)</t>
  </si>
  <si>
    <t>Tabela 10 - Composição de custo da parcela vinculada (veículos)</t>
  </si>
  <si>
    <t>TOTAL DA PARCELA VINCULADA - EQUIPE DE PRODUÇÃO DE PAVIMENTAÇÃO</t>
  </si>
  <si>
    <t>C.5) Equipe de Medicina e Segurança do Trabalho</t>
  </si>
  <si>
    <t>Tabela 11 - Composição de custo da equipe de medicina e segurança do trabalho - Parcela vinculada (mão de obra)</t>
  </si>
  <si>
    <t>EQUIPE DE MEDICINA E SEGURANÇA DO TRABALHO</t>
  </si>
  <si>
    <t>P9876</t>
  </si>
  <si>
    <t>Técnico de segurança do trabalho</t>
  </si>
  <si>
    <t>und</t>
  </si>
  <si>
    <t>P9864</t>
  </si>
  <si>
    <t>Engenheiro de segurança do trabalho</t>
  </si>
  <si>
    <t>P9851</t>
  </si>
  <si>
    <t>Médico do trabalho</t>
  </si>
  <si>
    <t>P9951</t>
  </si>
  <si>
    <t>Médico de câmara hiperbárica</t>
  </si>
  <si>
    <t>TOTAL DA EQUIPE DE MEDICINA E SEGURANÇA DO TRABALHO (R$)</t>
  </si>
  <si>
    <t xml:space="preserve">D) Parcela Variável da Administração Local </t>
  </si>
  <si>
    <t>D.1) Acompanhamento das Frentes de Serviço</t>
  </si>
  <si>
    <t>Tabela 12 - Composição de custo da equipe de frente de serviço (mão de obra)</t>
  </si>
  <si>
    <t>EQUIPE DE ACOMPANHAMENTO DAS FRENTES DE SERVIÇO</t>
  </si>
  <si>
    <t>Equipe x mês</t>
  </si>
  <si>
    <t>P9804</t>
  </si>
  <si>
    <t>Apontador</t>
  </si>
  <si>
    <t>TOTAL DA EQUIPE DE ACOMPANHAMENTO DAS FRENTES DE SERVIÇO</t>
  </si>
  <si>
    <t>D.2) Manejo Florestal</t>
  </si>
  <si>
    <t>Tabela 61 - Composição de custo para controle e manejo florestal</t>
  </si>
  <si>
    <t>MANEJO FLORESTAL</t>
  </si>
  <si>
    <t>P9947</t>
  </si>
  <si>
    <t>Técnico Florestal</t>
  </si>
  <si>
    <t>TOTAL DA EQUIPE DE MANEJO FLORESTAL</t>
  </si>
  <si>
    <t>D.3) Controle Tecnológico</t>
  </si>
  <si>
    <t>Tabela 13 - Composição de custo da equipe do controle tecnológico (mão de obra)</t>
  </si>
  <si>
    <t>EQUIPE DE CONTROLE TECNOLÓGICO</t>
  </si>
  <si>
    <t>P9858</t>
  </si>
  <si>
    <t>Laboratorista</t>
  </si>
  <si>
    <t>P9833</t>
  </si>
  <si>
    <t>Auxiliar de Laboratorio</t>
  </si>
  <si>
    <t>SUBTOTAL DA EQUIPE DE CONTROLE TECNOLÓGICO (R$)</t>
  </si>
  <si>
    <t>Tabela 14 - Composição de custo da parcela variável (veículos)</t>
  </si>
  <si>
    <t>TOTAL DA PARCELA VINCULADA - EQUIPE DE CONTROLE TECNOLÓGICO</t>
  </si>
  <si>
    <t>E) Manutenção do Canteiro de Obras e Acampamentos</t>
  </si>
  <si>
    <t>O dimensionamento da equipe para manutenção do canteiro de obras tem como base a Tabela 32 (encontrada no Volume 8 - Administração Local) ajustada pelo Coeficiente de  proporcionalidade de áreas cobertas. Conforme manual "No caso específico da conservação rodoviária, as reduzidas áreas do canteiro referencial proposto, particularmente em função da utilização de contêineres, restringem a aplicação de qualquer coeficiente de proporcionalidade. Nestas situações, deve-se adotar 50% da equipe mínima de mão de obra e equipamentos prevista para as áreas de canteiro.</t>
  </si>
  <si>
    <t>Tabela 15 – Equipes de Mão de Obra para Manutenção de Canteiro de Obras</t>
  </si>
  <si>
    <t>MÃO DE OBRA</t>
  </si>
  <si>
    <t>P9953</t>
  </si>
  <si>
    <t>Eletricista</t>
  </si>
  <si>
    <t>P9952</t>
  </si>
  <si>
    <t>Pedreiro</t>
  </si>
  <si>
    <t>P9954</t>
  </si>
  <si>
    <t>Servente</t>
  </si>
  <si>
    <t>SUBTOTAL DE MÃO DE OBRA (R$)</t>
  </si>
  <si>
    <t>Tabela 16 – Equipamentos para Manutenção de Canteiro de Obras</t>
  </si>
  <si>
    <t>VEÍCULOS E EQUIPAMENTOS</t>
  </si>
  <si>
    <t>E9686</t>
  </si>
  <si>
    <t>Caminhão guindauto de 20 t</t>
  </si>
  <si>
    <t>h</t>
  </si>
  <si>
    <t>E9669</t>
  </si>
  <si>
    <t>Caminhão tanque de 8.000 litros</t>
  </si>
  <si>
    <t>E9524</t>
  </si>
  <si>
    <t>Motoniveladora</t>
  </si>
  <si>
    <t>SUBTOTAL DE VEÍCULOS E EQUIPAMENTOS (R$)</t>
  </si>
  <si>
    <t>TOTAL DA MANUTENÇÃO DO CANTEIRO DE OBRAS E ACAMPAMENTOS (R$)</t>
  </si>
  <si>
    <t>f) Resumo das Parcelas da Administração Local</t>
  </si>
  <si>
    <t>Tabela 17 – Resumo das parcelas de administração local</t>
  </si>
  <si>
    <t>PARCELA FIXA</t>
  </si>
  <si>
    <t>Mão de Obra</t>
  </si>
  <si>
    <t xml:space="preserve">(NMO) Número de funcionários da mão de obra ordinária no mês de pico </t>
  </si>
  <si>
    <t>Veículos</t>
  </si>
  <si>
    <t>(NPF) Número de funcionários da parcela fixa da administração local</t>
  </si>
  <si>
    <t>SUBTOTAL DE PARCELA FIXA (R$)</t>
  </si>
  <si>
    <t xml:space="preserve">(NPF-V) Número de funcionários das parcelas fixa e vinculada da administração local </t>
  </si>
  <si>
    <t>PARCELA VINCULADA</t>
  </si>
  <si>
    <t>(NPV) Número de funcionários da parcela variável da administração local no mês de pico</t>
  </si>
  <si>
    <t>Equipe de Terraplenagem</t>
  </si>
  <si>
    <t>(NFA)  Número de funcionários alojados no canteiro</t>
  </si>
  <si>
    <t>Equipe de Conservação</t>
  </si>
  <si>
    <t xml:space="preserve">(NMAX) Número máximo de funcionários </t>
  </si>
  <si>
    <t>Equipe de Topografia</t>
  </si>
  <si>
    <t>2.4</t>
  </si>
  <si>
    <t>Equipes de Produção - Pavimentação</t>
  </si>
  <si>
    <r>
      <t xml:space="preserve">ATIVIDADES DE ENGENHARIA SÃO CLASSIFICADAS COMO GRAU DE RISCO 4, </t>
    </r>
    <r>
      <rPr>
        <b/>
        <sz val="11"/>
        <color rgb="FFFFFF00"/>
        <rFont val="Arial"/>
        <family val="2"/>
      </rPr>
      <t>EXCETO ATIVIDADES DE CONSERVAÇÃO QUE TEM GRAU DE RISCO 3.</t>
    </r>
  </si>
  <si>
    <t>2.5</t>
  </si>
  <si>
    <t>Equipe de Medicina e Segurança do Trabalho</t>
  </si>
  <si>
    <t>SUBTOTAL DE PARCELA VINCULADA (R$)</t>
  </si>
  <si>
    <t>PARCELA VARIÁVEL</t>
  </si>
  <si>
    <t>Equipe das Frentes de Serviço</t>
  </si>
  <si>
    <t>Equipe x Mês</t>
  </si>
  <si>
    <t>3.2</t>
  </si>
  <si>
    <t>Equipe de Controle Tecnológico</t>
  </si>
  <si>
    <t>3.3</t>
  </si>
  <si>
    <t>Equipe de Manejo Florestal</t>
  </si>
  <si>
    <t>SUBTOTAL DE PARCELA VARIÁVEL (R$)</t>
  </si>
  <si>
    <t>MANUTENÇÃO DO CANTEIRO DE OBRAS E ACAMPAMENTOS</t>
  </si>
  <si>
    <t>Equipe de Manutenção de Canteiro de Obras</t>
  </si>
  <si>
    <t>SUBTOTAL DE MANUTENÇÃO DO CANTEIRO DE OBRAS E ACAMPAMENTOS (R$)</t>
  </si>
  <si>
    <t>Tabela 18 – Administração local com despesas diversas</t>
  </si>
  <si>
    <t>PARCELAS DE ADMINISTRAÇÃO LOCAL</t>
  </si>
  <si>
    <t>Parcela Fixa</t>
  </si>
  <si>
    <t>Parcela Vinculada</t>
  </si>
  <si>
    <t>Parcela Variavel</t>
  </si>
  <si>
    <t>Manutenção de canteiro de obras e acampamentos</t>
  </si>
  <si>
    <t>SUBTOTAL DE PARCELAS DE ADMINISTRAÇÃO LOCAL (R$)</t>
  </si>
  <si>
    <t>DESPESAS DIVERSAS</t>
  </si>
  <si>
    <t>Despesas Diversas</t>
  </si>
  <si>
    <t>SUBTOTAL DE DESPESAS DIVERSAS (R$)</t>
  </si>
  <si>
    <t>SUBTOTAL DA ADMINISTRAÇÃO LOCAL (R$)</t>
  </si>
  <si>
    <t>TOTAL DA ADMINISTRAÇÃO LOCAL (R$)</t>
  </si>
  <si>
    <t>G) Relação entre a Administração local e o valor global da obra</t>
  </si>
  <si>
    <t>O Acórdão nº 2.622/2013-TCU-Plenário orienta os órgãos e entidades da Administração Pública Federal a estabelecer critério objetivo de medição para a Administração local das obras, abstendo-se de remuneração por valores fixo mensais. Dessa forma, sugere que os pagamentos referentes à Administração Local seja realizada conforme execução financeira da obra. Consoante critério de medição proposto e em respeito ao referido acórdão, o preço final da Administração Local deve ser relacionado com o valor global da obra, obtendo-se um percentual de proporcionalidade. Ao passo que a execução financeira do contrato é realizada, o percentual referente à Administração Local deve ser aplicado proporcionalmente sobre os valores medidos.</t>
  </si>
  <si>
    <t>CURVA ABC DE MÃO DE OBRA</t>
  </si>
  <si>
    <t>Código</t>
  </si>
  <si>
    <t>Unid</t>
  </si>
  <si>
    <t>Qtde</t>
  </si>
  <si>
    <t>Custo Unit</t>
  </si>
  <si>
    <t>% Acum.</t>
  </si>
  <si>
    <t>Horas mensais</t>
  </si>
  <si>
    <t>Prazo da obra (meses)</t>
  </si>
  <si>
    <t>P9824</t>
  </si>
  <si>
    <t>SERVENTE</t>
  </si>
  <si>
    <t>P9808</t>
  </si>
  <si>
    <t>CARPINTEIRO</t>
  </si>
  <si>
    <t>P9801</t>
  </si>
  <si>
    <t>AJUDANTE</t>
  </si>
  <si>
    <t>P9830</t>
  </si>
  <si>
    <t>MONTADOR</t>
  </si>
  <si>
    <t>P9821</t>
  </si>
  <si>
    <t>PEDREIRO</t>
  </si>
  <si>
    <t>P9822</t>
  </si>
  <si>
    <t>PINTOR</t>
  </si>
  <si>
    <t>P9853</t>
  </si>
  <si>
    <t>PRÉ-MARCADOR</t>
  </si>
  <si>
    <t>P9823</t>
  </si>
  <si>
    <t>SERRALHEIRO</t>
  </si>
  <si>
    <t>P9805</t>
  </si>
  <si>
    <t>ARMADOR</t>
  </si>
  <si>
    <t>P9807</t>
  </si>
  <si>
    <t>BOMBEIRO HIDRÁULICO</t>
  </si>
  <si>
    <t>P9825</t>
  </si>
  <si>
    <t>SOLDADOR</t>
  </si>
  <si>
    <t xml:space="preserve"> </t>
  </si>
  <si>
    <t>Número total de mão de obra ordinária</t>
  </si>
  <si>
    <t>EQUIPE CONTROLE TECNOLÓGICO / MANEJO FLORESTAL</t>
  </si>
  <si>
    <t>Cod.
Grupo</t>
  </si>
  <si>
    <t xml:space="preserve">Cod. Cliente             </t>
  </si>
  <si>
    <t xml:space="preserve">Descricao Completa       </t>
  </si>
  <si>
    <t xml:space="preserve">Unid. Comp               </t>
  </si>
  <si>
    <r>
      <t>Prod.Equipe
P</t>
    </r>
    <r>
      <rPr>
        <b/>
        <vertAlign val="subscript"/>
        <sz val="11"/>
        <color theme="1"/>
        <rFont val="Times New Roman"/>
        <family val="1"/>
      </rPr>
      <t>h</t>
    </r>
  </si>
  <si>
    <r>
      <t>Equipe/und
E</t>
    </r>
    <r>
      <rPr>
        <b/>
        <vertAlign val="subscript"/>
        <sz val="11"/>
        <color theme="1"/>
        <rFont val="Times New Roman"/>
        <family val="1"/>
      </rPr>
      <t>fsdu</t>
    </r>
  </si>
  <si>
    <t>Fator redutor</t>
  </si>
  <si>
    <r>
      <t>Equipe
E</t>
    </r>
    <r>
      <rPr>
        <b/>
        <vertAlign val="subscript"/>
        <sz val="11"/>
        <color theme="1"/>
        <rFont val="Times New Roman"/>
        <family val="1"/>
      </rPr>
      <t>fs</t>
    </r>
  </si>
  <si>
    <r>
      <t>Qtde projeto
Q</t>
    </r>
    <r>
      <rPr>
        <b/>
        <vertAlign val="subscript"/>
        <sz val="11"/>
        <color theme="1"/>
        <rFont val="Times New Roman"/>
        <family val="1"/>
      </rPr>
      <t>projeto</t>
    </r>
  </si>
  <si>
    <r>
      <t>Laboratório
Q</t>
    </r>
    <r>
      <rPr>
        <b/>
        <vertAlign val="subscript"/>
        <sz val="11"/>
        <color theme="1"/>
        <rFont val="Times New Roman"/>
        <family val="1"/>
      </rPr>
      <t>E</t>
    </r>
  </si>
  <si>
    <r>
      <t>Equipe/und
E</t>
    </r>
    <r>
      <rPr>
        <b/>
        <vertAlign val="subscript"/>
        <sz val="11"/>
        <color theme="1"/>
        <rFont val="Times New Roman"/>
        <family val="1"/>
      </rPr>
      <t>LU</t>
    </r>
  </si>
  <si>
    <r>
      <t>Laboratório
E</t>
    </r>
    <r>
      <rPr>
        <b/>
        <vertAlign val="subscript"/>
        <sz val="11"/>
        <color theme="1"/>
        <rFont val="Times New Roman"/>
        <family val="1"/>
      </rPr>
      <t>L</t>
    </r>
  </si>
  <si>
    <r>
      <t>Solo
E</t>
    </r>
    <r>
      <rPr>
        <b/>
        <vertAlign val="subscript"/>
        <sz val="11"/>
        <color theme="1"/>
        <rFont val="Times New Roman"/>
        <family val="1"/>
      </rPr>
      <t>L</t>
    </r>
  </si>
  <si>
    <r>
      <t>Asfalto
E</t>
    </r>
    <r>
      <rPr>
        <b/>
        <vertAlign val="subscript"/>
        <sz val="11"/>
        <color theme="1"/>
        <rFont val="Times New Roman"/>
        <family val="1"/>
      </rPr>
      <t>L</t>
    </r>
  </si>
  <si>
    <r>
      <t>Concreto
E</t>
    </r>
    <r>
      <rPr>
        <b/>
        <vertAlign val="subscript"/>
        <sz val="11"/>
        <color theme="1"/>
        <rFont val="Times New Roman"/>
        <family val="1"/>
      </rPr>
      <t>L</t>
    </r>
  </si>
  <si>
    <r>
      <t>Manejo
E</t>
    </r>
    <r>
      <rPr>
        <b/>
        <vertAlign val="subscript"/>
        <sz val="11"/>
        <color theme="1"/>
        <rFont val="Times New Roman"/>
        <family val="1"/>
      </rPr>
      <t>L</t>
    </r>
  </si>
  <si>
    <t>PAVIMENTAÇÃO/DRENAGEM</t>
  </si>
  <si>
    <t>CORREÇÃO DE DEFEITOS COM MISTURA BETUMINOSA</t>
  </si>
  <si>
    <t xml:space="preserve">M³    </t>
  </si>
  <si>
    <t>S</t>
  </si>
  <si>
    <t xml:space="preserve">PINTURA DE LIGAÇÃO                                           </t>
  </si>
  <si>
    <t xml:space="preserve">M²    </t>
  </si>
  <si>
    <t>A</t>
  </si>
  <si>
    <t>MICRO REVESTIMENTO A FRIO COM EMULSÃO MODIFICADA COM POLÍMERO DE 1,5 CM - BRITA COMERCIAL</t>
  </si>
  <si>
    <t>IMPRIMAÇÃO COM EMULSÃO ASFÁLTICA</t>
  </si>
  <si>
    <t>MEIO FIO DE CONCRETO - MFC 05 - AREIA E BRITA COMERCIAIS - FORMA DE
MADEIRA</t>
  </si>
  <si>
    <t>SARJETA TRIANGULAR DE CONCRETO - STC 100-20 - ESCAVAÇÃO MECÂNICA -
AREIA E BRITA COMERCIAIS</t>
  </si>
  <si>
    <t>PINTURA DE FAIXA COM TINTA ACRÍLICA - ESPESSURA DE 0,6 MM</t>
  </si>
  <si>
    <t>TACHA REFLETIVA EM RESINA SINTÉTICA - MONODIRECIONAL TIPO II - COM UM PINO - FORNECIMENTO E COLOCAÇÃO</t>
  </si>
  <si>
    <t>TOTAL</t>
  </si>
  <si>
    <t>CUSTO UNITÁRIO DE REFERÊNCIA</t>
  </si>
  <si>
    <t>Pág: 1</t>
  </si>
  <si>
    <t>Serviço:</t>
  </si>
  <si>
    <r>
      <rPr>
        <b/>
        <sz val="8"/>
        <color rgb="FF000000"/>
        <rFont val="Arial"/>
      </rPr>
      <t>ADMINISTRAÇAO LOCAL DE OBRAS</t>
    </r>
  </si>
  <si>
    <t>D.B.</t>
  </si>
  <si>
    <t>Prod. Equipe:</t>
  </si>
  <si>
    <t>Unid:</t>
  </si>
  <si>
    <t>Equipamento (A)</t>
  </si>
  <si>
    <t>Qtde.</t>
  </si>
  <si>
    <t>Utilização</t>
  </si>
  <si>
    <t>Custo Operacional</t>
  </si>
  <si>
    <t>Custo
Horário</t>
  </si>
  <si>
    <t>Operat.</t>
  </si>
  <si>
    <t>Improd.</t>
  </si>
  <si>
    <t>CUSTO HORÁRIO DE EQUIPAMENTO =</t>
  </si>
  <si>
    <t>Mão de Obra (B)</t>
  </si>
  <si>
    <t>Encargos</t>
  </si>
  <si>
    <t>Salário-Hora</t>
  </si>
  <si>
    <t>CUSTO HORÁRIO DE MÃO DE OBRA =</t>
  </si>
  <si>
    <t>CUSTO HORÁRIO DE EXECUÇÃO =</t>
  </si>
  <si>
    <t>CUSTO UNITÁRIO DE EXECUÇÃO =</t>
  </si>
  <si>
    <t>CUSTO DO FIC =</t>
  </si>
  <si>
    <t>CUSTO DO FIT =</t>
  </si>
  <si>
    <t>Material (C)</t>
  </si>
  <si>
    <t>Preço Unit.</t>
  </si>
  <si>
    <t>Custo
Unitário</t>
  </si>
  <si>
    <t>IN0009</t>
  </si>
  <si>
    <t>CUSTO TOTAL DO MATERIAL =</t>
  </si>
  <si>
    <t>Atividades Auxiliares (D)</t>
  </si>
  <si>
    <t>CUSTO TOTAL DAS ATIVIDADES =</t>
  </si>
  <si>
    <t>Tempo Fixo (E)</t>
  </si>
  <si>
    <t>CUSTO UNITÁRIO TOTAL DO TEMPO FIXO =</t>
  </si>
  <si>
    <t>Momento de Transporte (F)</t>
  </si>
  <si>
    <t>DMT-LN</t>
  </si>
  <si>
    <t>DMT-RP</t>
  </si>
  <si>
    <t>DMT-P</t>
  </si>
  <si>
    <t>P1</t>
  </si>
  <si>
    <t>P2</t>
  </si>
  <si>
    <t>P3</t>
  </si>
  <si>
    <t>CUSTO UNITÁRIO TOTAL DE TRANSPORTE =</t>
  </si>
  <si>
    <t>CUSTO UNITÁRIO DIRETO TOTAL =</t>
  </si>
  <si>
    <t>BONIFICAÇÕES E DESPESAS INDIRETAS (</t>
  </si>
  <si>
    <t>% ) =</t>
  </si>
  <si>
    <t>PREÇO UNITÁRIO TOTAL =</t>
  </si>
  <si>
    <t>Pág: 2</t>
  </si>
  <si>
    <r>
      <rPr>
        <b/>
        <sz val="8"/>
        <color rgb="FF000000"/>
        <rFont val="Arial"/>
      </rPr>
      <t>CUSTO PARA IMPLANTAÇÃO DO CANTEIRO DE OBRAS</t>
    </r>
  </si>
  <si>
    <t>IN0008</t>
  </si>
  <si>
    <t>CUSTO DO CANTEIRO DE OBRAS</t>
  </si>
  <si>
    <t>Pág: 3</t>
  </si>
  <si>
    <r>
      <rPr>
        <b/>
        <sz val="8"/>
        <color rgb="FF000000"/>
        <rFont val="Arial"/>
      </rPr>
      <t>INSTALAÇÃO DE PLACA DE OBRA</t>
    </r>
  </si>
  <si>
    <t>M1205</t>
  </si>
  <si>
    <t>PREGO DE FERRO</t>
  </si>
  <si>
    <t>KG</t>
  </si>
  <si>
    <t>M1358</t>
  </si>
  <si>
    <t>SARRAFO EM MADEIRA DE TERCEIRA - E = 2,5 CM E L = 5 CM</t>
  </si>
  <si>
    <t>04813</t>
  </si>
  <si>
    <t>PLACA DE OBRA (PARA CONSTRUCAO CIVIL) EM CHAPA GALVANIZADA *N. 22*, ADESIVADA, DE *2,4 X 1,2* M (SEM POSTES PARA FIXACAO)</t>
  </si>
  <si>
    <t>M2</t>
  </si>
  <si>
    <t>Pág: 4</t>
  </si>
  <si>
    <r>
      <rPr>
        <b/>
        <sz val="8"/>
        <color rgb="FF000000"/>
        <rFont val="Arial"/>
      </rPr>
      <t>BACIA DE CONTENÇÃO PARA TANQUE DE EMULSÃO DE 30.000 L - INCLUSIVE DEMOLIÇÃO</t>
    </r>
  </si>
  <si>
    <t>0903802</t>
  </si>
  <si>
    <t>0903818</t>
  </si>
  <si>
    <t>TINTA LÁTEX - DUAS CAMADAS COM APLICAÇÃO MANUAL</t>
  </si>
  <si>
    <t>0903860</t>
  </si>
  <si>
    <t>SELADOR ACRÍLICO - CAMADA DE FUNDO COM APLICAÇÃO MANUAL</t>
  </si>
  <si>
    <t>0919250</t>
  </si>
  <si>
    <t>FORNECIMENTO E INSTALAÇÃO DE EXTINTOR DE ESPUMA 10 L</t>
  </si>
  <si>
    <t>0903788</t>
  </si>
  <si>
    <t>CHAPISCO COM ARGAMASSA DE CIMENTO E AREIA 1:3 - APLICAÇÃO MANUAL</t>
  </si>
  <si>
    <t>0903789</t>
  </si>
  <si>
    <t>EMBOÇO COM ARGAMASSA DE CIMENTO, CAL HIDRATADA E AREIA 1:2:8 COM ESPESSURA DE 2 CM - APLICAÇÃO MANUAL</t>
  </si>
  <si>
    <t>1107892</t>
  </si>
  <si>
    <t>CONCRETO FCK = 20 MPA - CONFECÇÃO EM BETONEIRA E LANÇAMENTO MANUAL - AREIA E BRITA COMERCIAIS</t>
  </si>
  <si>
    <t>1106057</t>
  </si>
  <si>
    <t>CONCRETO MAGRO - CONFECÇÃO EM BETONEIRA E LANÇAMENTO MANUAL - AREIA E BRITA COMERCIAIS</t>
  </si>
  <si>
    <t>1619004</t>
  </si>
  <si>
    <t>DEMOLIÇÃO MECÂNICA DE ALVENARIA COM CARREGADEIRA DE PNEUS</t>
  </si>
  <si>
    <t>1619006</t>
  </si>
  <si>
    <t>2009619</t>
  </si>
  <si>
    <t>ALVENARIA DE BLOCOS DE CONCRETO 19 X 19 X 39 CM COM ESPESSURA DE 20 CM - AREIA COMERCIAL</t>
  </si>
  <si>
    <t>3107997</t>
  </si>
  <si>
    <t>FÔRMAS DE COMPENSADO RESINADO 10 MM - USO GERAL - UTILIZAÇÃO DE 3 VEZES - CONFECÇÃO, INSTALAÇÃO E RETIRADA</t>
  </si>
  <si>
    <t>Pág: 5</t>
  </si>
  <si>
    <r>
      <rPr>
        <b/>
        <sz val="8"/>
        <color rgb="FF000000"/>
        <rFont val="Arial"/>
      </rPr>
      <t>MOBILIZAÇÃO E DESMOBILIZAÇÃO</t>
    </r>
  </si>
  <si>
    <t>C0004</t>
  </si>
  <si>
    <t>IN0007</t>
  </si>
  <si>
    <t>Pág: 6</t>
  </si>
  <si>
    <r>
      <rPr>
        <b/>
        <sz val="8"/>
        <color rgb="FF000000"/>
        <rFont val="Arial"/>
      </rPr>
      <t>CORREÇÃO DE DEFEITOS COM MISTURA BETUMINOSA</t>
    </r>
  </si>
  <si>
    <t>4915703</t>
  </si>
  <si>
    <t>ROLO COMPACTADOR LISO TANDEM VIBRATÓRIO AUTOPROPELIDO DE 1,6 T - 18 KW</t>
  </si>
  <si>
    <t>4915801</t>
  </si>
  <si>
    <t>MISTURA BETUMINOSA</t>
  </si>
  <si>
    <t>Pág: 7</t>
  </si>
  <si>
    <r>
      <rPr>
        <b/>
        <sz val="8"/>
        <color rgb="FF000000"/>
        <rFont val="Arial"/>
      </rPr>
      <t>AQUISIÇÃO DE MASSA ASFÁLTICA COMERCIAL</t>
    </r>
  </si>
  <si>
    <t>IS0010</t>
  </si>
  <si>
    <t>MASSA ASFÁLTICA COMERCIAL FAIXA C</t>
  </si>
  <si>
    <t>Pág: 8</t>
  </si>
  <si>
    <r>
      <rPr>
        <b/>
        <sz val="8"/>
        <color rgb="FF000000"/>
        <rFont val="Arial"/>
      </rPr>
      <t>TRANSPORTE COM CAMINHÃO BASCULANTE DE 10 M³ - RODOVIA PAVIMENTADA</t>
    </r>
  </si>
  <si>
    <t>5914389</t>
  </si>
  <si>
    <t>E9579</t>
  </si>
  <si>
    <t>CAMINHÃO BASCULANTE COM CAPACIDADE DE 10 M³ - 210 KW</t>
  </si>
  <si>
    <t>Pág: 9</t>
  </si>
  <si>
    <r>
      <rPr>
        <b/>
        <sz val="8"/>
        <color rgb="FF000000"/>
        <rFont val="Arial"/>
      </rPr>
      <t>REMENDO PROFUNDO COM IMPRIMAÇÃO COM ASFALTO DILUÍDO - DEMOLIÇÃO MECÂNICA E CORTE COM SERRA</t>
    </r>
  </si>
  <si>
    <t>4915746</t>
  </si>
  <si>
    <t>E9155</t>
  </si>
  <si>
    <t>CALDEIRA DE ASFALTO REBOCÁVEL COM CAPACIDADE DE 600 L - 5,20 KW</t>
  </si>
  <si>
    <t>E9527</t>
  </si>
  <si>
    <t>MARTELETE PERFURADOR/ROMPEDOR A AR COMPRIMIDO DE 25 KG PARA ROCHA COM CAPACIDADE DE 2.040 GPM</t>
  </si>
  <si>
    <t>E9556</t>
  </si>
  <si>
    <t>COMPACTADOR MANUAL DE PLACA VIBRATÓRIA - 3,00 KW</t>
  </si>
  <si>
    <t>E9591</t>
  </si>
  <si>
    <t>SERRA PARA CORTE DE CONCRETO E ASFALTO - 10 KW</t>
  </si>
  <si>
    <t>E9646</t>
  </si>
  <si>
    <t>COMPRESSOR DE AR PORTÁTIL DE 58,52 L/S (124 PCM) - 27 KW</t>
  </si>
  <si>
    <t>E9647</t>
  </si>
  <si>
    <t>COMPACTADOR MANUAL COM SOQUETE VIBRATÓRIO - 4,10 KW</t>
  </si>
  <si>
    <t>M0104</t>
  </si>
  <si>
    <t>ASFALTO DILUÍDO DE PETRÓLEO - CM-30</t>
  </si>
  <si>
    <t>M1385</t>
  </si>
  <si>
    <t>DISCO DE CORTE DIAMANTADO PARA CONCRETO E ASFALTO - D = 350 MM</t>
  </si>
  <si>
    <t>M1391</t>
  </si>
  <si>
    <t>PONTEIRO PARA MARTELETE - D = 22 MM E C = 1,00 M</t>
  </si>
  <si>
    <t>IN0005</t>
  </si>
  <si>
    <t>BRITA GRADUADA - COTAÇÃO</t>
  </si>
  <si>
    <t>M3509 5915476</t>
  </si>
  <si>
    <t>MATERIAL DEMOLIDO - REMENDO PROFUNDO - CAMINHÃO BASCULANTE 6 M³</t>
  </si>
  <si>
    <t>M3509 5914344</t>
  </si>
  <si>
    <t>IT7029</t>
  </si>
  <si>
    <t>TRASNPORTE DE BRITA GRADUADA - PEDREIRA/CANTEIRO</t>
  </si>
  <si>
    <t>IT7030</t>
  </si>
  <si>
    <t>TRANSPORTE DE BRITA GRADUADA - CANTEIRO/PISTA</t>
  </si>
  <si>
    <t>Pág: 10</t>
  </si>
  <si>
    <r>
      <rPr>
        <b/>
        <sz val="8"/>
        <color rgb="FF000000"/>
        <rFont val="Arial"/>
      </rPr>
      <t>VARREDURA DA SUPERFÍCIE PARA EXECUÇÃO DE REVESTIMENTO ASFÁLTICO</t>
    </r>
  </si>
  <si>
    <t>4011212</t>
  </si>
  <si>
    <t>E9544</t>
  </si>
  <si>
    <t>VASSOURA MECÂNICA REBOCÁVEL COM LARGURA DE 2,44 M</t>
  </si>
  <si>
    <t>TRATOR AGRÍCOLA SOBRE PNEUS - 77 KW</t>
  </si>
  <si>
    <t>Pág: 11</t>
  </si>
  <si>
    <r>
      <rPr>
        <b/>
        <sz val="8"/>
        <color rgb="FF000000"/>
        <rFont val="Arial"/>
      </rPr>
      <t>IMPRIMAÇÃO COM ASFALTO DILUÍDO</t>
    </r>
  </si>
  <si>
    <t>4011351</t>
  </si>
  <si>
    <t>CAMINHÃO TANQUE DISTRIBUIDOR DE ASFALTO COM CAPACIDADE DE 6.000 L - 7 KW/136 KW</t>
  </si>
  <si>
    <t>TANQUE DE ESTOCAGEM DE ASFALTO COM CAPACIDADE DE 30.000 L</t>
  </si>
  <si>
    <t>Pág: 12</t>
  </si>
  <si>
    <r>
      <rPr>
        <b/>
        <sz val="8"/>
        <color rgb="FF000000"/>
        <rFont val="Arial"/>
      </rPr>
      <t>PINTURA DE LIGAÇÃO</t>
    </r>
  </si>
  <si>
    <t>4011353</t>
  </si>
  <si>
    <t>M1946</t>
  </si>
  <si>
    <t>EMULSÃO ASFÁLTICA - RR-1C</t>
  </si>
  <si>
    <t>Pág: 13</t>
  </si>
  <si>
    <r>
      <rPr>
        <b/>
        <sz val="8"/>
        <color rgb="FF000000"/>
        <rFont val="Arial"/>
      </rPr>
      <t>CONCRETO ASFÁLTICO - FAIXA C-12,5 - MASSA COMERCIAL</t>
    </r>
  </si>
  <si>
    <t>4011464</t>
  </si>
  <si>
    <t>E9545</t>
  </si>
  <si>
    <t>VIBROACABADORA DE ASFALTO SOBRE ESTEIRAS - 97 KW</t>
  </si>
  <si>
    <t>E9681</t>
  </si>
  <si>
    <t>ROLO COMPACTADOR LISO TANDEM VIBRATÓRIO AUTOPROPELIDO DE 10,4 T - 82 KW</t>
  </si>
  <si>
    <t>ROLO COMPACTADOR DE PNEUS AUTOPROPELIDO DE 27 T - 85 KW</t>
  </si>
  <si>
    <t>M0785</t>
  </si>
  <si>
    <t>MASSA ASFÁLTICA COMERCIAL</t>
  </si>
  <si>
    <t>M0785 5914649</t>
  </si>
  <si>
    <t>MASSA ASFÁLTICA COMERCIAL - CAMINHÃO BASCULANTE 10 M³</t>
  </si>
  <si>
    <t>M0785 5914389</t>
  </si>
  <si>
    <t>Pág: 14</t>
  </si>
  <si>
    <r>
      <rPr>
        <b/>
        <sz val="8"/>
        <color rgb="FF000000"/>
        <rFont val="Arial"/>
      </rPr>
      <t>MICRORREVESTIMENTO A FRIO COM EMULSÃO MODIFICADA COM POLÍMERO DE 1,5 CM - FAIXA III - BRITA COMERCIAL</t>
    </r>
  </si>
  <si>
    <t>4011410</t>
  </si>
  <si>
    <t>CAMINHÃO TANQUE COM CAPACIDADE DE 10.000 L - 188 KW</t>
  </si>
  <si>
    <t>CARREGADEIRA DE PNEUS COM CAPACIDADE DE 1,72 M³ - 113 KW</t>
  </si>
  <si>
    <t>USINA MÓVEL DE LAMA ASFÁLTICA OU MICRORREVESTIMENTO COM CAVALO MECÂNICO COM CAPACIDADE DE 12 M³ - 95,6 KW/240 KW</t>
  </si>
  <si>
    <t>M0222</t>
  </si>
  <si>
    <t>FILER CALCÁRIO</t>
  </si>
  <si>
    <t>M1950</t>
  </si>
  <si>
    <t>EMULSÃO ASFÁLTICA COM POLÍMERO - RC-1C-E</t>
  </si>
  <si>
    <t>6416037</t>
  </si>
  <si>
    <t>USINAGEM DE AGREGADOS PARA MICRORREVESTIMENTO A FRIO - FAIXA III - BRITA COMERCIAL</t>
  </si>
  <si>
    <t>M0222 5914654</t>
  </si>
  <si>
    <t>FILER CALCÁRIO - CAMINHÃO CARROCERIA 9 T</t>
  </si>
  <si>
    <t>6416037 5915406</t>
  </si>
  <si>
    <t>USINAGEM DE AGREGADOS PARA MICRORREVESTIMENTO A FRIO - FAIXA III - BRITA COMERCIAL - CAMINHÃO BASCULANTE 10 M³</t>
  </si>
  <si>
    <t>M0222 5914434</t>
  </si>
  <si>
    <t>6416037 5914389</t>
  </si>
  <si>
    <t>Pág: 15</t>
  </si>
  <si>
    <r>
      <rPr>
        <b/>
        <sz val="8"/>
        <color rgb="FF000000"/>
        <rFont val="Arial"/>
      </rPr>
      <t>AQUISIÇÃO DE MATERIAL BETUMINOSO - ASFALTOS DILUÍDOS CM-30</t>
    </r>
  </si>
  <si>
    <t>IS0001</t>
  </si>
  <si>
    <t>Pág: 16</t>
  </si>
  <si>
    <r>
      <rPr>
        <b/>
        <sz val="8"/>
        <color rgb="FF000000"/>
        <rFont val="Arial"/>
      </rPr>
      <t>AQUISIÇÃO DE MATERIAL BETUMINOSO - EMULSÕES ASFÁLTICAS RR- 1C</t>
    </r>
  </si>
  <si>
    <t>IS0002</t>
  </si>
  <si>
    <t>AQUISIÇÃO DE MATERIAL BETUMINOSO - EMULSÕES ASFÁLTICAS RR- 1C</t>
  </si>
  <si>
    <t>Pág: 17</t>
  </si>
  <si>
    <r>
      <rPr>
        <b/>
        <sz val="8"/>
        <color rgb="FF000000"/>
        <rFont val="Arial"/>
      </rPr>
      <t>AQUISIÇÃO DE MATERIAL BETUMINOSO - EMULSÕES ASFÁLTICA MODIFICADA POR POLÍMEROS RR1C-E</t>
    </r>
  </si>
  <si>
    <t>IS0004</t>
  </si>
  <si>
    <t>Pág: 18</t>
  </si>
  <si>
    <r>
      <rPr>
        <b/>
        <sz val="8"/>
        <color rgb="FF000000"/>
        <rFont val="Arial"/>
      </rPr>
      <t>TRANSPORTE DE MATERIAL BETUMINOSO - ASFALTOS DILUÍDOS CM-30</t>
    </r>
  </si>
  <si>
    <t>IS0005</t>
  </si>
  <si>
    <t>Pág: 19</t>
  </si>
  <si>
    <r>
      <rPr>
        <b/>
        <sz val="8"/>
        <color rgb="FF000000"/>
        <rFont val="Arial"/>
      </rPr>
      <t>TRANSPORTE DE MATERIAL BETUMINOSO - EMULSÕES ASFÁLTICAS RR-1C</t>
    </r>
  </si>
  <si>
    <t>IS0006</t>
  </si>
  <si>
    <t>Pág: 20</t>
  </si>
  <si>
    <r>
      <rPr>
        <b/>
        <sz val="8"/>
        <color rgb="FF000000"/>
        <rFont val="Arial"/>
      </rPr>
      <t>TRANSPORTE DE MATERIAL BETUMINOSO - EMULSÕES ASFÁLTICA MODIFICADA POR POLÍMEROS RR1C-E</t>
    </r>
  </si>
  <si>
    <t>IS0008</t>
  </si>
  <si>
    <t>Pág: 21</t>
  </si>
  <si>
    <r>
      <rPr>
        <b/>
        <sz val="8"/>
        <color rgb="FF000000"/>
        <rFont val="Arial"/>
      </rPr>
      <t>MEIO-FIO DE CONCRETO - MFC 05 - AREIA E BRITA COMERCIAIS - FÔRMA DE MADEIRA</t>
    </r>
  </si>
  <si>
    <t>2003377</t>
  </si>
  <si>
    <t>1109669</t>
  </si>
  <si>
    <t>ARGAMASSA DE CIMENTO E AREIA 1:3 - CONFECÇÃO EM BETONEIRA E LANÇAMENTO MANUAL - AREIA COMERCIAL</t>
  </si>
  <si>
    <t>3103302</t>
  </si>
  <si>
    <t>FÔRMAS DE TÁBUAS DE PINHO PARA DISPOSITIVOS DE DRENAGEM - UTILIZAÇÃO DE 3 VEZES - CONFECÇÃO, INSTALAÇÃO E RETIRADA</t>
  </si>
  <si>
    <t>4805750</t>
  </si>
  <si>
    <t>ESCAVAÇÃO MANUAL EM MATERIAL DE 1ª CATEGORIA NA PROFUNDIDADE DE ATÉ 1 M</t>
  </si>
  <si>
    <t>Pág: 22</t>
  </si>
  <si>
    <r>
      <rPr>
        <b/>
        <sz val="8"/>
        <color rgb="FF000000"/>
        <rFont val="Arial"/>
      </rPr>
      <t>DEMOLIÇÃO MECÂNICA DE CONCRETO SIMPLES COM ESCAVADEIRA HIDRÁULICA</t>
    </r>
  </si>
  <si>
    <t>ESCAVADEIRA HIDRÁULICA COM MARTELO HIDRÁULICO DE 520 KG - 75 KW</t>
  </si>
  <si>
    <t>M0603</t>
  </si>
  <si>
    <t>PONTEIRO PARA ROMPEDOR HIDRÁULICO DE 520 KG</t>
  </si>
  <si>
    <t>M3505 5914675</t>
  </si>
  <si>
    <t>MATERIAL DEMOLIDO - CONCRETO SIMPLES - CAMINHÃO BASCULANTE 6 M³</t>
  </si>
  <si>
    <t>M3505 5914344</t>
  </si>
  <si>
    <t>Pág: 23</t>
  </si>
  <si>
    <r>
      <rPr>
        <b/>
        <sz val="8"/>
        <color rgb="FF000000"/>
        <rFont val="Arial"/>
      </rPr>
      <t>DESTINAÇÃO DE RESÍDUOS SÓLIDOS EM CTR</t>
    </r>
  </si>
  <si>
    <t>IS0009</t>
  </si>
  <si>
    <t>Pág: 24</t>
  </si>
  <si>
    <r>
      <rPr>
        <b/>
        <sz val="8"/>
        <color rgb="FF000000"/>
        <rFont val="Arial"/>
      </rPr>
      <t>PINTURA DE FAIXA COM TERMOPLÁSTICO POR ASPERSÃO - ESPESSURA DE 1,5 MM</t>
    </r>
  </si>
  <si>
    <t>5213408</t>
  </si>
  <si>
    <t>CAMINHÃO DEMARCADOR DE FAIXAS COM SISTEMA DE PINTURA A QUENTE - 5 KW/30,10 KW/136 KW</t>
  </si>
  <si>
    <t>M2038</t>
  </si>
  <si>
    <t>MICROESFERAS REFLETIVAS DE VIDRO TIPO II-A</t>
  </si>
  <si>
    <t>M2040</t>
  </si>
  <si>
    <t>MASSA TERMOPLÁSTICA PARA ASPERSÃO</t>
  </si>
  <si>
    <t>M2044</t>
  </si>
  <si>
    <t>TINTA À BASE DE RESINA ACRÍLICA EMULSIONADA EM ÁGUA PARA PRÉ-MARCAÇÃO VIÁRIA</t>
  </si>
  <si>
    <t>L</t>
  </si>
  <si>
    <t>M2038 5914655</t>
  </si>
  <si>
    <t>MICROESFERAS REFLETIVAS DE VIDRO TIPO II-A - CAMINHÃO CARROCERIA 15 T</t>
  </si>
  <si>
    <t>M2040 5914655</t>
  </si>
  <si>
    <t>MASSA TERMOPLÁSTICA PARA ASPERSÃO - CAMINHÃO CARROCERIA 15 T</t>
  </si>
  <si>
    <t>M2038 5914479</t>
  </si>
  <si>
    <t>M2040 5914479</t>
  </si>
  <si>
    <t>Pág: 25</t>
  </si>
  <si>
    <r>
      <rPr>
        <b/>
        <sz val="8"/>
        <color rgb="FF000000"/>
        <rFont val="Arial"/>
      </rPr>
      <t>PINTURA DE SETAS E ZEBRADOS COM TERMOPLÁSTICO POR EXTRUSÃO - ESPESSURA DE 3,0 MM</t>
    </r>
  </si>
  <si>
    <t>5213409</t>
  </si>
  <si>
    <t>M1585</t>
  </si>
  <si>
    <t>MASSA TERMOPLÁSTICA APLICADA POR EXTRUSÃO</t>
  </si>
  <si>
    <t>M1585 5914655</t>
  </si>
  <si>
    <t>MASSA TERMOPLÁSTICA APLICADA POR EXTRUSÃO - CAMINHÃO CARROCERIA 15 T</t>
  </si>
  <si>
    <t>M1585 5914479</t>
  </si>
  <si>
    <t>Pág: 26</t>
  </si>
  <si>
    <r>
      <rPr>
        <b/>
        <sz val="8"/>
        <color rgb="FF000000"/>
        <rFont val="Arial"/>
      </rPr>
      <t>TACHA REFLETIVA EM RESINA SINTÉTICA - BIDIRECIONAL TIPO III - COM UM PINO - FORNECIMENTO E COLOCAÇÃO</t>
    </r>
  </si>
  <si>
    <t>5219623</t>
  </si>
  <si>
    <t>E9675</t>
  </si>
  <si>
    <t>MARTELETE PERFURADOR/ROMPEDOR ELÉTRICO - 1,50 KW</t>
  </si>
  <si>
    <t>CAMINHÃO CARROCERIA COM CAPACIDADE DE 5 T - 115 KW</t>
  </si>
  <si>
    <t>E9764</t>
  </si>
  <si>
    <t>GRUPO GERADOR - 7,2 KVA</t>
  </si>
  <si>
    <t>M1528</t>
  </si>
  <si>
    <t>BROCA DE WIDIA - D = 13 MM E C = 150 MM</t>
  </si>
  <si>
    <t>M2041</t>
  </si>
  <si>
    <t>ADESIVO À BASE DE RESINA POLIÉSTER</t>
  </si>
  <si>
    <t>M3839</t>
  </si>
  <si>
    <t>TACHA REFLETIVA EM RESINA SINTÉTICA BIDIRECIONAL COM UM PINO - TIPO III</t>
  </si>
  <si>
    <t>M2041 5914655</t>
  </si>
  <si>
    <t>ADESIVO À BASE DE RESINA POLIÉSTER - CAMINHÃO CARROCERIA 15 T</t>
  </si>
  <si>
    <t>M3839 5914655</t>
  </si>
  <si>
    <t>TACHA REFLETIVA EM RESINA SINTÉTICA BIDIRECIONAL COM UM PINO - TIPO III - CAMINHÃO CARROCERIA 15 T</t>
  </si>
  <si>
    <t>M2041 5914479</t>
  </si>
  <si>
    <t>M3839 5914479</t>
  </si>
  <si>
    <t>Pág: 27</t>
  </si>
  <si>
    <r>
      <rPr>
        <b/>
        <sz val="8"/>
        <color rgb="FF000000"/>
        <rFont val="Arial"/>
      </rPr>
      <t>PLACA EM AÇO - PELÍCULA III + III - FORNECIMENTO E IMPLANTAÇÃO</t>
    </r>
  </si>
  <si>
    <t>5213572</t>
  </si>
  <si>
    <t>5213418</t>
  </si>
  <si>
    <t>PLACA EM AÇO Nº 16 GALVANIZADO COM PELÍCULA RETRORREFLETIVA TIPO III + III - CONFECÇÃO</t>
  </si>
  <si>
    <t>Pág: 28</t>
  </si>
  <si>
    <r>
      <rPr>
        <b/>
        <sz val="8"/>
        <color rgb="FF000000"/>
        <rFont val="Arial"/>
      </rPr>
      <t>PLACA EM AÇO - PELÍCULA I + SI - FORNECIMENTO E IMPLANTAÇÃO</t>
    </r>
  </si>
  <si>
    <t>5213414</t>
  </si>
  <si>
    <t>PLACA EM AÇO Nº 16 GALVANIZADO COM PELÍCULA RETRORREFLETIVA TIPO I + SI - CONFECÇÃO</t>
  </si>
  <si>
    <t>Pág: 29</t>
  </si>
  <si>
    <r>
      <rPr>
        <b/>
        <sz val="8"/>
        <color rgb="FF000000"/>
        <rFont val="Arial"/>
      </rPr>
      <t>PLACA EM AÇO - PELÍCULA III + IV - FORNECIMENTO E IMPLANTAÇÃO</t>
    </r>
  </si>
  <si>
    <t>PLACA EM AÇO Nº 16 GALVANIZADO COM PELÍCULA RETRORREFLETIVA TIPO III + IV - CONFECÇÃO</t>
  </si>
  <si>
    <t>Pág: 30</t>
  </si>
  <si>
    <r>
      <rPr>
        <b/>
        <sz val="8"/>
        <color rgb="FF000000"/>
        <rFont val="Arial"/>
      </rPr>
      <t>SUPORTE PARA PLACA DE SINALIZAÇÃO EM MADEIRA DE LEI TRATADA 8 X 8 CM - FORNECIMENTO E IMPLANTAÇÃO</t>
    </r>
  </si>
  <si>
    <t>5216111</t>
  </si>
  <si>
    <t>M0789</t>
  </si>
  <si>
    <t>CONJUNTO PARA FIXAÇÃO DE PLACAS EM AÇO GALVANIZADO COMPOSTO POR BARRA CHATA, ABRAÇADEIRA, PARAFUSOS, PORCAS E ARRUELAS</t>
  </si>
  <si>
    <t>M1662</t>
  </si>
  <si>
    <t>SUPORTE EM MADEIRA DE EUCALIPTO TRATADO - SEÇÃO DE 8 X 8 CM</t>
  </si>
  <si>
    <t>M2128</t>
  </si>
  <si>
    <t>TINTA ESMALTE SINTÉTICO ACETINADO</t>
  </si>
  <si>
    <t>1106165</t>
  </si>
  <si>
    <t>CONCRETO CICLÓPICO FCK = 20 MPA - CONFECÇÃO EM BETONEIRA E LANÇAMENTO MANUAL - AREIA, BRITA E PEDRA DE MÃO COMERCIAIS</t>
  </si>
  <si>
    <t>4815671</t>
  </si>
  <si>
    <t>REATERRO E COMPACTAÇÃO COM SOQUETE VIBRATÓRIO</t>
  </si>
  <si>
    <t>M1662 5914655</t>
  </si>
  <si>
    <t>SUPORTE EM MADEIRA DE EUCALIPTO TRATADO - SEÇÃO DE 8 X 8 CM - CAMINHÃO CARROCERIA 15 T</t>
  </si>
  <si>
    <t>M2128 5914655</t>
  </si>
  <si>
    <t>TINTA ESMALTE SINTÉTICO ACETINADO - CAMINHÃO CARROCERIA 15 T</t>
  </si>
  <si>
    <t>M0789 5914655</t>
  </si>
  <si>
    <t>CONJUNTO PARA FIXAÇÃO DE PLACAS EM AÇO GALVANIZADO COMPOSTO POR BARRA CHATA, ABRAÇADEIRA, PARAFUSOS, PORCAS E ARRUELAS - CAMINHÃO CARROCERIA 15 T</t>
  </si>
  <si>
    <t>M1662 5914479</t>
  </si>
  <si>
    <t>M2128 5914479</t>
  </si>
  <si>
    <t>M0789 5914479</t>
  </si>
  <si>
    <t>Pág: 31</t>
  </si>
  <si>
    <r>
      <rPr>
        <b/>
        <sz val="8"/>
        <color rgb="FF000000"/>
        <rFont val="Arial"/>
      </rPr>
      <t>PLACA PARA SINALIZAÇÃO DE OBRAS MONTADA EM CAVALETE METÁLICO - 1,00 X 1,00 M - UTILIZAÇÃO DE 600 CICLOS - FORNECIMENTO, 01 IMPLANTAÇÃO E 01 RETIRADA DIÁRIA</t>
    </r>
  </si>
  <si>
    <t>5212556</t>
  </si>
  <si>
    <t>M1079</t>
  </si>
  <si>
    <t>PARAFUSO DE CABEÇA SEXTAVADA EM AÇO GALVANIZADO TIPO AUTOATARRACHANTE COM ARRUELA DE VEDAÇÃO - D = 6,3 MM E C = 19 MM</t>
  </si>
  <si>
    <t>5213416</t>
  </si>
  <si>
    <t>PLACA EM AÇO Nº 16 GALVANIZADO COM PELÍCULA RETRORREFLETIVA TIPO I + I - CONFECÇÃO</t>
  </si>
  <si>
    <t>5219544</t>
  </si>
  <si>
    <t>CAVALETE EM PERFIL METÁLICO PARA PLACA DE SINALIZAÇÃO - 1,00 M X 1,00 M - CONFECÇÃO</t>
  </si>
  <si>
    <t>5213416 5914655</t>
  </si>
  <si>
    <t>PLACA EM AÇO Nº 16 GALVANIZADO COM PELÍCULA RETRORREFLETIVA TIPO I + I - CONFECÇÃO - CAMINHÃO CARROCERIA 15 T</t>
  </si>
  <si>
    <t>5219544 5914655</t>
  </si>
  <si>
    <t>CAVALETE EM PERFIL METÁLICO PARA PLACA DE SINALIZAÇÃO - 1,00 M X 1,00 M - CONFECÇÃO - CAMINHÃO CARROCERIA 15 T</t>
  </si>
  <si>
    <t>M1079 5914655</t>
  </si>
  <si>
    <t>PARAFUSO DE CABEÇA SEXTAVADA EM AÇO GALVANIZADO TIPO AUTOATARRACHANTE COM ARRUELA DE VEDAÇÃO - D = 6,3 MM E C = 19 MM - CAMINHÃO CARROCERIA 15 T</t>
  </si>
  <si>
    <t>5213416 5914479</t>
  </si>
  <si>
    <t>5219544 5914479</t>
  </si>
  <si>
    <t>M1079 5914479</t>
  </si>
  <si>
    <t>Pág: 32</t>
  </si>
  <si>
    <r>
      <rPr>
        <b/>
        <sz val="8"/>
        <color rgb="FF000000"/>
        <rFont val="Arial"/>
      </rPr>
      <t>BARREIRA DE SINALIZAÇÃO TIPO I DE DIRECIONAMENTO OU BLOQUEIO - UTILIZAÇÃO DE 150 CICLOS - FORNECIMENTO, 01 IMPLANTAÇÃO E 01 RETIRADA DIÁRIA</t>
    </r>
  </si>
  <si>
    <t>5213343</t>
  </si>
  <si>
    <t>5213385</t>
  </si>
  <si>
    <t>BARREIRA DE SINALIZAÇÃO TIPO I DE DIRECIONAMENTO OU BLOQUEIO - CONFECÇÃO</t>
  </si>
  <si>
    <t>5213385 5914655</t>
  </si>
  <si>
    <t>BARREIRA DE SINALIZAÇÃO TIPO I DE DIRECIONAMENTO OU BLOQUEIO - CONFECÇÃO - CAMINHÃO CARROCERIA 15 T</t>
  </si>
  <si>
    <t>5213385 5914479</t>
  </si>
  <si>
    <t>Pág: 33</t>
  </si>
  <si>
    <r>
      <rPr>
        <b/>
        <sz val="8"/>
        <color rgb="FF000000"/>
        <rFont val="Arial"/>
      </rPr>
      <t>BARREIRA DE SINALIZAÇÃO TIPO II DE DIRECIONAMENTO OU BLOQUEIO - UTILIZAÇÃO DE 150 CICLOS - FORNECIMENTO, 01 IMPLANTAÇÃO E 01 RETIRADA DIÁRIA</t>
    </r>
  </si>
  <si>
    <t>5213345</t>
  </si>
  <si>
    <t>5213386</t>
  </si>
  <si>
    <t>BARREIRA DE SINALIZAÇÃO TIPO II DE DIRECIONAMENTO OU BLOQUEIO - CONFECÇÃO</t>
  </si>
  <si>
    <t>5213386 5914655</t>
  </si>
  <si>
    <t>BARREIRA DE SINALIZAÇÃO TIPO II DE DIRECIONAMENTO OU BLOQUEIO - CONFECÇÃO - CAMINHÃO CARROCERIA 15 T</t>
  </si>
  <si>
    <t>5213386 5914479</t>
  </si>
  <si>
    <t>Pág: 34</t>
  </si>
  <si>
    <r>
      <rPr>
        <b/>
        <sz val="8"/>
        <color rgb="FF000000"/>
        <rFont val="Arial"/>
      </rPr>
      <t>CONE PLÁSTICO PARA CANALIZAÇÃO DE TRÂNSITO - UTILIZAÇÃO DE 150 CICLOS - FORNECIMENTO, 01 IMPLANTAÇÃO E 01 RETIRADA DIÁRIA</t>
    </r>
  </si>
  <si>
    <t>5213835</t>
  </si>
  <si>
    <t>M0047</t>
  </si>
  <si>
    <t>CONE DE SINALIZAÇÃO EM POLIETILENO - H = 75 CM E BASE QUADRADA DE 40 X 40 CM</t>
  </si>
  <si>
    <t>M0047 5914655</t>
  </si>
  <si>
    <t>CONE DE SINALIZAÇÃO EM POLIETILENO - H = 75 CM E BASE QUADRADA DE 40 X 40 CM - CAMINHÃO CARROCERIA 15 T</t>
  </si>
  <si>
    <t>M0047 5914479</t>
  </si>
  <si>
    <t>Pág: 35</t>
  </si>
  <si>
    <r>
      <rPr>
        <b/>
        <sz val="8"/>
        <color rgb="FF000000"/>
        <rFont val="Arial"/>
      </rPr>
      <t>LUZ DE ADVERTÊNCIA E BATERIA PARA DISPOSITIVOS DE SINALIZAÇÃO - UTILIZAÇÃO DE 200 CICLOS - FORNECIMENTO, 01 IMPLANTAÇÃO E 01 RETIRADA DIÁRIA</t>
    </r>
  </si>
  <si>
    <t>5213848</t>
  </si>
  <si>
    <t>M0767</t>
  </si>
  <si>
    <t>SINALIZADOR A LED COM BATERIA</t>
  </si>
  <si>
    <t>M0767 5914655</t>
  </si>
  <si>
    <t>SINALIZADOR A LED COM BATERIA - CAMINHÃO CARROCERIA 15 T</t>
  </si>
  <si>
    <t>M0767 5914479</t>
  </si>
  <si>
    <t>Pág: 36</t>
  </si>
  <si>
    <r>
      <rPr>
        <b/>
        <sz val="8"/>
        <color rgb="FF000000"/>
        <rFont val="Arial"/>
      </rPr>
      <t>PLACA EM AÇO - PELÍCULA I + IV - FORNECIMENTO E IMPLANTAÇÃO</t>
    </r>
  </si>
  <si>
    <t>5213421</t>
  </si>
  <si>
    <t>PLACA EM AÇO Nº 16 GALVANIZADO COM PELÍCULA RETRORREFLETIVA TIPO I + IV - CONFECÇÃO</t>
  </si>
  <si>
    <t>Pág: 37</t>
  </si>
  <si>
    <r>
      <rPr>
        <b/>
        <sz val="8"/>
        <color rgb="FF000000"/>
        <rFont val="Arial"/>
      </rPr>
      <t>OPERAÇÃO DE SINALIZAÇÃO POR BANDEIROLA DE TECIDO OU COM PLACA METÁLICA</t>
    </r>
  </si>
  <si>
    <t>5213850</t>
  </si>
  <si>
    <t>Pág: 38</t>
  </si>
  <si>
    <r>
      <rPr>
        <b/>
        <sz val="8"/>
        <color rgb="FF000000"/>
        <rFont val="Arial"/>
      </rPr>
      <t>RECICLAGEM COM INCORPORAÇÃO DO REVESTIMENTO ASFÁLTICO À BASE E ADIÇÃO DE BRITA COMERCIAL - 100% PROCTOR MODIFICADO</t>
    </r>
  </si>
  <si>
    <t>4011484</t>
  </si>
  <si>
    <t>E9020</t>
  </si>
  <si>
    <t>RECICLADORA A FRIO - 455 KW</t>
  </si>
  <si>
    <t>E9514</t>
  </si>
  <si>
    <t>DISTRIBUIDOR DE AGREGADOS SOBRE PNEUS AUTOPROPELIDO - 130 KW</t>
  </si>
  <si>
    <t>MOTONIVELADORA - 93 KW</t>
  </si>
  <si>
    <t>E9530</t>
  </si>
  <si>
    <t>ROLO COMPACTADOR LISO VIBRATÓRIO AUTOPROPELIDO POR PNEUS DE 11 T - 97 KW</t>
  </si>
  <si>
    <t>E9685</t>
  </si>
  <si>
    <t>ROLO COMPACTADOR PÉ DE CARNEIRO VIBRATÓRIO AUTOPROPELIDO POR PNEUS DE 11,6 T - 82 KW</t>
  </si>
  <si>
    <t>M0191</t>
  </si>
  <si>
    <t>M2147</t>
  </si>
  <si>
    <t>DENTE DE CORTE PARA RECICLADORA</t>
  </si>
  <si>
    <t>M2148</t>
  </si>
  <si>
    <t>PORTA-DENTE DE CORTE PARA FRESADORA E RECICLADORA A FRIO</t>
  </si>
  <si>
    <t>M0191 5914651</t>
  </si>
  <si>
    <t>BRITA 1 - CAMINHÃO BASCULANTE 10 M³</t>
  </si>
  <si>
    <t>M0191 5914389</t>
  </si>
  <si>
    <t>Pág: 39</t>
  </si>
  <si>
    <r>
      <rPr>
        <b/>
        <sz val="8"/>
        <color rgb="FF000000"/>
        <rFont val="Arial"/>
      </rPr>
      <t>TACHA REFLETIVA EM RESINA SINTÉTICA - MONODIRECIONAL TIPO III - COM UM PINO - FORNECIMENTO E COLOCAÇÃO</t>
    </r>
  </si>
  <si>
    <t>5219631</t>
  </si>
  <si>
    <t>M3847</t>
  </si>
  <si>
    <t>TACHA REFLETIVA EM RESINA SINTÉTICA MONODIRECIONAL COM UM PINO - TIPO III</t>
  </si>
  <si>
    <t>M3847 5914655</t>
  </si>
  <si>
    <t>TACHA REFLETIVA EM RESINA SINTÉTICA MONODIRECIONAL COM UM PINO - TIPO III - CAMINHÃO CARROCERIA 15 T</t>
  </si>
  <si>
    <t>M3847 5914479</t>
  </si>
  <si>
    <t>Pág: 40</t>
  </si>
  <si>
    <r>
      <rPr>
        <b/>
        <sz val="8"/>
        <color rgb="FF000000"/>
        <rFont val="Arial"/>
      </rPr>
      <t>TACHÃO REFLETIVO EM RESINA SINTÉTICA - MONODIRECIONAL - FORNECIMENTO E COLOCAÇÃO</t>
    </r>
  </si>
  <si>
    <t>5219644</t>
  </si>
  <si>
    <t>M2388</t>
  </si>
  <si>
    <t>BROCA DE WIDIA - D = 16 MM E C = 150 MM</t>
  </si>
  <si>
    <t>M3870</t>
  </si>
  <si>
    <t>TACHÃO REFLETIVO EM RESINA SINTÉTICA MONODIRECIONAL</t>
  </si>
  <si>
    <t>M3870 5914655</t>
  </si>
  <si>
    <t>TACHÃO REFLETIVO EM RESINA SINTÉTICA MONODIRECIONAL - CAMINHÃO CARROCERIA 15 T</t>
  </si>
  <si>
    <t>M3870 5914479</t>
  </si>
  <si>
    <t>Pág: 41</t>
  </si>
  <si>
    <r>
      <rPr>
        <b/>
        <sz val="8"/>
        <color rgb="FF000000"/>
        <rFont val="Arial"/>
      </rPr>
      <t>TACHÃO REFLETIVO EM RESINA SINTÉTICA - BIDIRECIONAL - FORNECIMENTO E COLOCAÇÃO</t>
    </r>
  </si>
  <si>
    <t>5219643</t>
  </si>
  <si>
    <t>M3869</t>
  </si>
  <si>
    <t>TACHÃO REFLETIVO EM RESINA SINTÉTICA BIDIRECIONAL</t>
  </si>
  <si>
    <t>M3869 5914655</t>
  </si>
  <si>
    <t>TACHÃO REFLETIVO EM RESINA SINTÉTICA BIDIRECIONAL - CAMINHÃO CARROCERIA 15 T</t>
  </si>
  <si>
    <t>M3869 5914479</t>
  </si>
  <si>
    <t>Pág: 42</t>
  </si>
  <si>
    <r>
      <rPr>
        <b/>
        <sz val="8"/>
        <color rgb="FF000000"/>
        <rFont val="Arial"/>
      </rPr>
      <t>ROÇADA MECANIZADA COM ROÇADEIRA DE ARRASTE</t>
    </r>
  </si>
  <si>
    <t>4915742</t>
  </si>
  <si>
    <t>TRATOR AGRÍCOLA SOBRE PNEUS COM ROÇADEIRA DE ARRASTE E CAPACIDADE DE 1,50 M - 77 KW</t>
  </si>
  <si>
    <t>Pág: 43</t>
  </si>
  <si>
    <r>
      <rPr>
        <b/>
        <sz val="8"/>
        <color rgb="FF000000"/>
        <rFont val="Arial"/>
      </rPr>
      <t>SARJETA TRIANGULAR DE CONCRETO - STC 100-20 - ESCAVAÇÃO MECÂNICA - AREIA E BRITA COMERCIAIS</t>
    </r>
  </si>
  <si>
    <t>2003257</t>
  </si>
  <si>
    <t>2004520</t>
  </si>
  <si>
    <t>ESCAVAÇÃO MECÂNICA DE VALA TRAPEZOIDAL OU TRIANGULAR EM MATERIAL DE 1ª CATEGORIA PARA DRENAGEM SUPERFICIAL COM RETROESCAVADEIRA - 0,15 M² = SEÇÃO &lt; 0,20 M²</t>
  </si>
  <si>
    <t>3108022</t>
  </si>
  <si>
    <t>GUIA DE MADEIRA DE 2,5 X 8,0 CM - CONFECÇÃO E INSTALAÇÃO</t>
  </si>
  <si>
    <t>4805756</t>
  </si>
  <si>
    <t>APILOAMENTO MANUAL DE SUPERFÍCIE COM ESPESSURA DE 15 CM</t>
  </si>
  <si>
    <t>Pág: 44</t>
  </si>
  <si>
    <r>
      <rPr>
        <b/>
        <sz val="8"/>
        <color rgb="FF000000"/>
        <rFont val="Arial"/>
      </rPr>
      <t>DISSIPADOR DE ENERGIA - DES 100-300 - AREIA, BRITA E PEDRA DE MÃO COMERCIAIS</t>
    </r>
  </si>
  <si>
    <t>2003237</t>
  </si>
  <si>
    <t>IN0004</t>
  </si>
  <si>
    <t>PEDRA DE MÃO - COTAÇÃO</t>
  </si>
  <si>
    <t>M1097 5914647</t>
  </si>
  <si>
    <t>PEDRA DE MÃO OU RACHÃO - CAMINHÃO BASCULANTE 10 M³</t>
  </si>
  <si>
    <t>M1097 5914389</t>
  </si>
  <si>
    <t>Pág: 45</t>
  </si>
  <si>
    <r>
      <rPr>
        <b/>
        <sz val="8"/>
        <color rgb="FF000000"/>
        <rFont val="Arial"/>
      </rPr>
      <t>LIMPEZA DE BUEIRO</t>
    </r>
  </si>
  <si>
    <t>4915712</t>
  </si>
  <si>
    <t>Pág: 46</t>
  </si>
  <si>
    <r>
      <rPr>
        <b/>
        <sz val="8"/>
        <color rgb="FF000000"/>
        <rFont val="Arial"/>
      </rPr>
      <t>LIMPEZA E DESOBSTRUÇÃO MECANIZADA DE BUEIROS COM DIÂMETRO DE ATÉ 1,00 M</t>
    </r>
  </si>
  <si>
    <t>4915633</t>
  </si>
  <si>
    <t>CAMINHÃO COM SISTEMA DE HIDROJATEAMENTO DE ALTA PRESSÃO E VÁCUO PARA LIMPEZA E DESOBSTRUÇÃO DE BUEIROS COM CAPACIDADE TOTAL DE 15.600 L - 188 KW</t>
  </si>
  <si>
    <t>M3727</t>
  </si>
  <si>
    <t>MANGUEIRA PARA HIDROJATEAMENTO COM PRESSÃO DE TRABALHO DE ATÉ 17,5 MPA (2.538 PSI) - D = 25 MM (1)</t>
  </si>
  <si>
    <t>M3728</t>
  </si>
  <si>
    <t>MANGUEIRA PARA SISTEMA DE SUCÇÃO A VÁCUO COM VAZÃO DE ENTRADA DE ATÉ 3,6 M³/H (60 L/MIN) - D = 72,5 MM (3)</t>
  </si>
  <si>
    <t>M3729 5914369</t>
  </si>
  <si>
    <t>DETRITOS REMOVIDOS DE BUEIROS - CAMINHÃO DE HIDROJATEAMENTO 9 M³</t>
  </si>
  <si>
    <t>Pág: 47</t>
  </si>
  <si>
    <r>
      <rPr>
        <b/>
        <sz val="8"/>
        <color rgb="FF000000"/>
        <rFont val="Arial"/>
      </rPr>
      <t>PLACA EM ACM - PELÍCULA III + SI - FORNECIEMNTO E IMPLANTAÇÃO</t>
    </r>
  </si>
  <si>
    <t>CAMINHÃO CARROCERIA COM GUINDAUTO COM CAPACIDADE DE 20 T.M - 136 KW</t>
  </si>
  <si>
    <t>E9690</t>
  </si>
  <si>
    <t>CAMINHÃO CARROCERIA COM GUINDAUTO E CESTO AÉREO COM CAPACIDADE DE 10 T.M - 136 KW</t>
  </si>
  <si>
    <t>C64093</t>
  </si>
  <si>
    <t>PLACA EM ALUMÍNIO COMPOSTO DE 3 MM, MODULADA, AÉREA, COM PELÍCULA RETRORREFLETIVA TIPO III +SI - CONFECÇÃO</t>
  </si>
  <si>
    <t>Pág: 48</t>
  </si>
  <si>
    <r>
      <rPr>
        <b/>
        <sz val="8"/>
        <color rgb="FF000000"/>
        <rFont val="Arial"/>
      </rPr>
      <t>PLACA EM ALUMÍNIO COMPOSTO, ESPESSURA DE 3,0 MM, MODULADA, AÉREA - PELÍCULA RETRORREFLETIVA TIPO III + IV - FORNECIMENTO E IMPLANTAÇÃO</t>
    </r>
  </si>
  <si>
    <t>C64090</t>
  </si>
  <si>
    <t>PLACA EM  ALLUMÍNIO COMPOSTO DE 3 MM, MOLDADA, AÉREA, COM PELÍCULA RETRORREFLETIVA TIPO III + IV - CONFECÇÃO</t>
  </si>
  <si>
    <t>Pág: 49</t>
  </si>
  <si>
    <r>
      <rPr>
        <b/>
        <sz val="8"/>
        <color rgb="FF000000"/>
        <rFont val="Arial"/>
      </rPr>
      <t>DESOBSTRUÇÃO DE BUEIRO</t>
    </r>
  </si>
  <si>
    <t>4915713</t>
  </si>
  <si>
    <t>Pág: 50</t>
  </si>
  <si>
    <r>
      <rPr>
        <b/>
        <sz val="8"/>
        <color rgb="FF000000"/>
        <rFont val="Arial"/>
      </rPr>
      <t>TRANSPOSIÇÃO DE SEGMENTOS DE SARJETA - TSS 150 - AREIA E BRITA COMERCIAIS</t>
    </r>
  </si>
  <si>
    <t>2003099</t>
  </si>
  <si>
    <t>m</t>
  </si>
  <si>
    <t>0407819</t>
  </si>
  <si>
    <t>ARMAÇÃO EM AÇO CA-50 - FORNECIMENTO, PREPARO E COLOCAÇÃO</t>
  </si>
  <si>
    <t>1107896</t>
  </si>
  <si>
    <t>CONCRETO FCK = 25 MPA - CONFECÇÃO EM BETONEIRA E LANÇAMENTO MANUAL - AREIA E BRITA COMERCIAIS</t>
  </si>
  <si>
    <t>1100657</t>
  </si>
  <si>
    <t>ADENSAMENTO DE CONCRETO POR VIBRADOR DE IMERSÃO</t>
  </si>
  <si>
    <t>Pág: 51</t>
  </si>
  <si>
    <r>
      <rPr>
        <b/>
        <sz val="8"/>
        <color rgb="FF000000"/>
        <rFont val="Arial"/>
      </rPr>
      <t>ENTRADA PARA DESCIDA D'ÁGUA - EDA 04 A - AREIA E BRITA COMERCIAIS</t>
    </r>
  </si>
  <si>
    <t>2003109</t>
  </si>
  <si>
    <t>Pág: 52</t>
  </si>
  <si>
    <r>
      <rPr>
        <b/>
        <sz val="8"/>
        <color rgb="FF000000"/>
        <rFont val="Arial"/>
      </rPr>
      <t>ENTRADA PARA DESCIDA D'ÁGUA - EDA 04 B - AREIA E BRITA COMERCIAIS</t>
    </r>
  </si>
  <si>
    <t>2003121</t>
  </si>
  <si>
    <t>Pág: 53</t>
  </si>
  <si>
    <r>
      <rPr>
        <b/>
        <sz val="8"/>
        <color rgb="FF000000"/>
        <rFont val="Arial"/>
      </rPr>
      <t>DESCIDA D'ÁGUA DE ATERROS TIPO RÁPIDO - DAR 60-30 - AREIA E BRITA COMERCIAIS</t>
    </r>
  </si>
  <si>
    <t>2003393</t>
  </si>
  <si>
    <t>Pág: 54</t>
  </si>
  <si>
    <r>
      <rPr>
        <b/>
        <sz val="8"/>
        <color rgb="FF000000"/>
        <rFont val="Arial"/>
      </rPr>
      <t>FÔRMAS DE COMPENSADO RESINADO 10 MM - USO GERAL - UTILIZAÇÃO DE 3 VEZES - CONFECÇÃO, INSTALAÇÃO E RETIRADA</t>
    </r>
  </si>
  <si>
    <t>E9066</t>
  </si>
  <si>
    <t>GRUPO GERADOR - 14 KVA</t>
  </si>
  <si>
    <t>E9535</t>
  </si>
  <si>
    <t>SERRA CIRCULAR COM BANCADA - D = 30 CM - 4 KW</t>
  </si>
  <si>
    <t>M0284</t>
  </si>
  <si>
    <t>CAIBRO DE PINHO - L = 7,5 CM E E = 7,5 CM</t>
  </si>
  <si>
    <t>M0286</t>
  </si>
  <si>
    <t>TÁBUA - E = 2,5 CM E L = 30 CM</t>
  </si>
  <si>
    <t>M0290</t>
  </si>
  <si>
    <t>TÁBUA - E = 2,5 CM E L = 10 CM</t>
  </si>
  <si>
    <t>M0310</t>
  </si>
  <si>
    <t>PEÇA DE MADEIRA - L = 7,5 CM E E = 2,5 CM</t>
  </si>
  <si>
    <t>M0446</t>
  </si>
  <si>
    <t>COMPENSADO RESINADO - E = 10 MM</t>
  </si>
  <si>
    <t>M0560</t>
  </si>
  <si>
    <t>DESMOLDANTE PARA FÔRMAS DE MADEIRA</t>
  </si>
  <si>
    <t>M0284 5914655</t>
  </si>
  <si>
    <t>CAIBRO DE PINHO - L = 7,5 CM E E = 7,5 CM - CAMINHÃO CARROCERIA 15 T</t>
  </si>
  <si>
    <t>M1205 5914655</t>
  </si>
  <si>
    <t>PREGO DE FERRO - CAMINHÃO CARROCERIA 15 T</t>
  </si>
  <si>
    <t>M0286 5914655</t>
  </si>
  <si>
    <t>TÁBUA - E = 2,5 CM E L = 30 CM - CAMINHÃO CARROCERIA 15 T</t>
  </si>
  <si>
    <t>M0290 5914655</t>
  </si>
  <si>
    <t>TÁBUA - E = 2,5 CM E L = 10 CM - CAMINHÃO CARROCERIA 15 T</t>
  </si>
  <si>
    <t>M0310 5914655</t>
  </si>
  <si>
    <t>PEÇA DE MADEIRA - L = 7,5 CM E E = 2,5 CM - CAMINHÃO CARROCERIA 15 T</t>
  </si>
  <si>
    <t>M0446 5914655</t>
  </si>
  <si>
    <t>COMPENSADO RESINADO - E = 10 MM - CAMINHÃO CARROCERIA 15 T</t>
  </si>
  <si>
    <t>M0560 5914655</t>
  </si>
  <si>
    <t>DESMOLDANTE PARA FÔRMAS DE MADEIRA - CAMINHÃO CARROCERIA 15 T</t>
  </si>
  <si>
    <t>M0284 5914479</t>
  </si>
  <si>
    <t>M1205 5914479</t>
  </si>
  <si>
    <t>M0286 5914479</t>
  </si>
  <si>
    <t>M0290 5914479</t>
  </si>
  <si>
    <t>M0310 5914479</t>
  </si>
  <si>
    <t>M0446 5914479</t>
  </si>
  <si>
    <t>M0560 5914479</t>
  </si>
  <si>
    <t>Pág: 56</t>
  </si>
  <si>
    <r>
      <rPr>
        <b/>
        <sz val="8"/>
        <color rgb="FF000000"/>
        <rFont val="Arial"/>
      </rPr>
      <t>TINTA LÁTEX - DUAS CAMADAS COM APLICAÇÃO MANUAL</t>
    </r>
  </si>
  <si>
    <t>M1575</t>
  </si>
  <si>
    <t>TINTA LÁTEX À BASE DE RESINA ACRÍLICA</t>
  </si>
  <si>
    <t>M1575 5914655</t>
  </si>
  <si>
    <t>TINTA LÁTEX À BASE DE RESINA ACRÍLICA - CAMINHÃO CARROCERIA 15 T</t>
  </si>
  <si>
    <t>M1575 5914479</t>
  </si>
  <si>
    <t>Pág: 57</t>
  </si>
  <si>
    <r>
      <rPr>
        <b/>
        <sz val="8"/>
        <color rgb="FF000000"/>
        <rFont val="Arial"/>
      </rPr>
      <t>SELADOR ACRÍLICO - CAMADA DE FUNDO COM APLICAÇÃO MANUAL</t>
    </r>
  </si>
  <si>
    <t>M1369</t>
  </si>
  <si>
    <t>SELADOR ACRÍLICO PARA PINTURA</t>
  </si>
  <si>
    <t>M1369 5914655</t>
  </si>
  <si>
    <t>SELADOR ACRÍLICO PARA PINTURA - CAMINHÃO CARROCERIA 15 T</t>
  </si>
  <si>
    <t>M1369 5914479</t>
  </si>
  <si>
    <t>Pág: 58</t>
  </si>
  <si>
    <r>
      <rPr>
        <b/>
        <sz val="8"/>
        <color rgb="FF000000"/>
        <rFont val="Arial"/>
      </rPr>
      <t>FORNECIMENTO E INSTALAÇÃO DE EXTINTOR DE ESPUMA 10 L</t>
    </r>
  </si>
  <si>
    <t>M0160</t>
  </si>
  <si>
    <t>EXTINTOR DE INCÊNDIO TIPO ESPUMA MECÂNICA - V = 10 L</t>
  </si>
  <si>
    <t>M0198</t>
  </si>
  <si>
    <t>PARAFUSO DE CABEÇA CHATA EM AÇO - D = 4,5 MM E BUCHA PLÁSTICA - D = 8 MM (S8)</t>
  </si>
  <si>
    <t>M0160 5914655</t>
  </si>
  <si>
    <t>EXTINTOR DE INCÊNDIO TIPO ESPUMA MECÂNICA - V = 10 L - CAMINHÃO CARROCERIA 15 T</t>
  </si>
  <si>
    <t>M0160 5914479</t>
  </si>
  <si>
    <t>Pág: 59</t>
  </si>
  <si>
    <r>
      <rPr>
        <b/>
        <sz val="8"/>
        <color rgb="FF000000"/>
        <rFont val="Arial"/>
      </rPr>
      <t>CHAPISCO COM ARGAMASSA DE CIMENTO E AREIA 1:3 - APLICAÇÃO MANUAL</t>
    </r>
  </si>
  <si>
    <t>Pág: 60</t>
  </si>
  <si>
    <r>
      <rPr>
        <b/>
        <sz val="8"/>
        <color rgb="FF000000"/>
        <rFont val="Arial"/>
      </rPr>
      <t>ARGAMASSA DE CIMENTO E AREIA 1:3 - CONFECÇÃO EM BETONEIRA E LANÇAMENTO MANUAL - AREIA COMERCIAL</t>
    </r>
  </si>
  <si>
    <t>E9064</t>
  </si>
  <si>
    <t>TRANSPORTADOR MANUAL GERICA COM CAPACIDADE DE 180 L</t>
  </si>
  <si>
    <t>E9071</t>
  </si>
  <si>
    <t>TRANSPORTADOR MANUAL CARRINHO DE MÃO COM CAPACIDADE DE 80 L</t>
  </si>
  <si>
    <t>E9519</t>
  </si>
  <si>
    <t>BETONEIRA COM MOTOR A GASOLINA COM CAPACIDADE DE 600 L - 10 KW</t>
  </si>
  <si>
    <t>M0082</t>
  </si>
  <si>
    <t>M0424</t>
  </si>
  <si>
    <t>CIMENTO PORTLAND CP II - 32 - SACO</t>
  </si>
  <si>
    <t>M0082 5914647</t>
  </si>
  <si>
    <t>AREIA MÉDIA LAVADA - CAMINHÃO BASCULANTE 10 M³</t>
  </si>
  <si>
    <t>M0424 5914655</t>
  </si>
  <si>
    <t>CIMENTO PORTLAND CP II - 32 - SACO - CAMINHÃO CARROCERIA 15 T</t>
  </si>
  <si>
    <t>M0082 5914389</t>
  </si>
  <si>
    <t>M0424 5914479</t>
  </si>
  <si>
    <t>Pág: 61</t>
  </si>
  <si>
    <r>
      <rPr>
        <b/>
        <sz val="8"/>
        <color rgb="FF000000"/>
        <rFont val="Arial"/>
      </rPr>
      <t>EMBOÇO COM ARGAMASSA DE CIMENTO, CAL HIDRATADA E AREIA 1:2:8 COM ESPESSURA DE 2 CM - APLICAÇÃO MANUAL</t>
    </r>
  </si>
  <si>
    <t>1109675</t>
  </si>
  <si>
    <t>ARGAMASSA DE CIMENTO, CAL HIDRATADA E AREIA 1:2:8 - CONFECÇÃO EM BETONEIRA E LANÇAMENTO MANUAL - AREIA COMERCIAL</t>
  </si>
  <si>
    <t>Pág: 62</t>
  </si>
  <si>
    <r>
      <rPr>
        <b/>
        <sz val="8"/>
        <color rgb="FF000000"/>
        <rFont val="Arial"/>
      </rPr>
      <t>ARGAMASSA DE CIMENTO, CAL HIDRATADA E AREIA 1:2:8 - CONFECÇÃO EM BETONEIRA E LANÇAMENTO MANUAL - AREIA COMERCIAL</t>
    </r>
  </si>
  <si>
    <t>M0345</t>
  </si>
  <si>
    <t>CAL HIDRATADA - SACO</t>
  </si>
  <si>
    <t>M0345 5914655</t>
  </si>
  <si>
    <t>CAL HIDRATADA - SACO - CAMINHÃO CARROCERIA 15 T</t>
  </si>
  <si>
    <t>M0345 5914479</t>
  </si>
  <si>
    <t>Pág: 63</t>
  </si>
  <si>
    <r>
      <rPr>
        <b/>
        <sz val="8"/>
        <color rgb="FF000000"/>
        <rFont val="Arial"/>
      </rPr>
      <t>CONCRETO MAGRO - CONFECÇÃO EM BETONEIRA E LANÇAMENTO MANUAL - AREIA E BRITA COMERCIAIS</t>
    </r>
  </si>
  <si>
    <t>IN0003</t>
  </si>
  <si>
    <t>BRITA 2 - COTAÇÃO</t>
  </si>
  <si>
    <t>M0192 5914647</t>
  </si>
  <si>
    <t>BRITA 2 - CAMINHÃO BASCULANTE 10 M³</t>
  </si>
  <si>
    <t>M0192 5914389</t>
  </si>
  <si>
    <t>Pág: 64</t>
  </si>
  <si>
    <r>
      <rPr>
        <b/>
        <sz val="8"/>
        <color rgb="FF000000"/>
        <rFont val="Arial"/>
      </rPr>
      <t>CONCRETO FCK = 20 MPA - CONFECÇÃO EM BETONEIRA E LANÇAMENTO MANUAL - AREIA E BRITA COMERCIAIS</t>
    </r>
  </si>
  <si>
    <t>E9010</t>
  </si>
  <si>
    <t>BALANÇA PLATAFORMA DIGITAL À BATERIA, COM MESA DE 75 X 75 CM E CAPACIDADE DE 500 KG</t>
  </si>
  <si>
    <t>M0030</t>
  </si>
  <si>
    <t>ADITIVO PLASTIFICANTE E RETARDADOR DE PEGA PARA CONCRETO E ARGAMASSA</t>
  </si>
  <si>
    <t>IN0002</t>
  </si>
  <si>
    <t>BRITA 1 - COTAÇÃO</t>
  </si>
  <si>
    <t>M0191 5914647</t>
  </si>
  <si>
    <t>M0030 5914655</t>
  </si>
  <si>
    <t>ADITIVO PLASTIFICANTE E RETARDADOR DE PEGA PARA CONCRETO E ARGAMASSA - CAMINHÃO CARROCERIA 15 T</t>
  </si>
  <si>
    <t>M0030 5914479</t>
  </si>
  <si>
    <t>Pág: 65</t>
  </si>
  <si>
    <r>
      <rPr>
        <b/>
        <sz val="8"/>
        <color rgb="FF000000"/>
        <rFont val="Arial"/>
      </rPr>
      <t>ALVENARIA DE BLOCOS DE CONCRETO 19 X 19 X 39 CM COM ESPESSURA DE 20 CM - AREIA COMERCIAL</t>
    </r>
  </si>
  <si>
    <t>M0156</t>
  </si>
  <si>
    <t>BLOCO DE CONCRETO - L = 19 CM, A = 19 CM E C = 39 CM</t>
  </si>
  <si>
    <t>1109697</t>
  </si>
  <si>
    <t>ARGAMASSA DE CIMENTO, CAL HIDRATADA E AREIA 1:0,5:8 - CONFECÇÃO EM BETONEIRA E LANÇAMENTO MANUAL - AREIA COMERCIAL</t>
  </si>
  <si>
    <t>M0156 5914655</t>
  </si>
  <si>
    <t>BLOCO DE CONCRETO - L = 19 CM, A = 19 CM E C = 39 CM - CAMINHÃO CARROCERIA 15 T</t>
  </si>
  <si>
    <t>M0156 5914479</t>
  </si>
  <si>
    <t>Pág: 66</t>
  </si>
  <si>
    <r>
      <rPr>
        <b/>
        <sz val="8"/>
        <color rgb="FF000000"/>
        <rFont val="Arial"/>
      </rPr>
      <t>ARGAMASSA DE CIMENTO, CAL HIDRATADA E AREIA 1:0,5:8 - CONFECÇÃO EM BETONEIRA E LANÇAMENTO MANUAL - AREIA COMERCIAL</t>
    </r>
  </si>
  <si>
    <t>Pág: 67</t>
  </si>
  <si>
    <r>
      <rPr>
        <b/>
        <sz val="8"/>
        <color rgb="FF000000"/>
        <rFont val="Arial"/>
      </rPr>
      <t>DEMOLIÇÃO MECÂNICA DE ALVENARIA COM CARREGADEIRA DE PNEUS</t>
    </r>
  </si>
  <si>
    <t>M3510 5914675</t>
  </si>
  <si>
    <t>MATERIAL DEMOLIDO - ALVENARIA - CAMINHÃO BASCULANTE 6 M³</t>
  </si>
  <si>
    <t>M3510 5914344</t>
  </si>
  <si>
    <t>Pág: 68</t>
  </si>
  <si>
    <r>
      <rPr>
        <b/>
        <sz val="8"/>
        <color rgb="FF000000"/>
        <rFont val="Arial"/>
      </rPr>
      <t>MISTURA BETUMINOSA</t>
    </r>
  </si>
  <si>
    <t>M3502</t>
  </si>
  <si>
    <t>Pág: 69</t>
  </si>
  <si>
    <r>
      <rPr>
        <b/>
        <sz val="8"/>
        <color rgb="FF000000"/>
        <rFont val="Arial"/>
      </rPr>
      <t>USINAGEM DE AGREGADOS PARA MICRORREVESTIMENTO A FRIO - FAIXA III - BRITA COMERCIAL</t>
    </r>
  </si>
  <si>
    <t>USINA MISTURADORA DE PRÉ-MISTURADO A FRIO COM CAPACIDADE DE 60 T/H - 23,50 KW</t>
  </si>
  <si>
    <t>E9754</t>
  </si>
  <si>
    <t>GRUPO GERADOR - 68 KVA</t>
  </si>
  <si>
    <t>IN0001</t>
  </si>
  <si>
    <t>BRITA 0 - COTAÇÃO</t>
  </si>
  <si>
    <t>IN0006</t>
  </si>
  <si>
    <t>PÓ DE PEDRA - COTAÇÃO</t>
  </si>
  <si>
    <t>M0005 5914647</t>
  </si>
  <si>
    <t>BRITA 0 - CAMINHÃO BASCULANTE 10 M³</t>
  </si>
  <si>
    <t>M1135 5914647</t>
  </si>
  <si>
    <t>PÓ DE PEDRA - CAMINHÃO BASCULANTE 10 M³</t>
  </si>
  <si>
    <t>M0005 5914389</t>
  </si>
  <si>
    <t>M1135 5914389</t>
  </si>
  <si>
    <t>Pág: 70</t>
  </si>
  <si>
    <r>
      <rPr>
        <b/>
        <sz val="8"/>
        <color rgb="FF000000"/>
        <rFont val="Arial"/>
      </rPr>
      <t>FÔRMAS DE TÁBUAS DE PINHO PARA DISPOSITIVOS DE DRENAGEM - UTILIZAÇÃO DE 3 VEZES - CONFECÇÃO, INSTALAÇÃO E RETIRADA</t>
    </r>
  </si>
  <si>
    <t>M1429</t>
  </si>
  <si>
    <t>TÁBUA DE PINHO DE TERCEIRA - E = 2,5 CM</t>
  </si>
  <si>
    <t>M1429 5914655</t>
  </si>
  <si>
    <t>TÁBUA DE PINHO DE TERCEIRA - E = 2,5 CM - CAMINHÃO CARROCERIA 15 T</t>
  </si>
  <si>
    <t>M1429 5914479</t>
  </si>
  <si>
    <t>Pág: 71</t>
  </si>
  <si>
    <r>
      <rPr>
        <b/>
        <sz val="8"/>
        <color rgb="FF000000"/>
        <rFont val="Arial"/>
      </rPr>
      <t>ESCAVAÇÃO MANUAL EM MATERIAL DE 1ª CATEGORIA NA PROFUNDIDADE DE ATÉ 1 M</t>
    </r>
  </si>
  <si>
    <t>Pág: 72</t>
  </si>
  <si>
    <r>
      <rPr>
        <b/>
        <sz val="8"/>
        <color rgb="FF000000"/>
        <rFont val="Arial"/>
      </rPr>
      <t>PLACA EM AÇO Nº 16 GALVANIZADO COM PELÍCULA RETRORREFLETIVA TIPO III + III - CONFECÇÃO</t>
    </r>
  </si>
  <si>
    <t>E9507</t>
  </si>
  <si>
    <t>PLOTADORA DE RECORTE COM COMPUTADOR E PROGRAMA COMPUTACIONAL</t>
  </si>
  <si>
    <t>E9568</t>
  </si>
  <si>
    <t>FURADEIRA DE IMPACTO DE 12,5 MM - 0,80 KW</t>
  </si>
  <si>
    <t>E9622</t>
  </si>
  <si>
    <t>MÁQUINA DE BANCADA UNIVERSAL PARA CORTE DE CHAPA - 1,50 KW</t>
  </si>
  <si>
    <t>E9623</t>
  </si>
  <si>
    <t>MÁQUINA DE BANCADA GUILHOTINA - 4,00 KW</t>
  </si>
  <si>
    <t>E9753</t>
  </si>
  <si>
    <t>GRUPO GERADOR - 23 KVA</t>
  </si>
  <si>
    <t>M1367</t>
  </si>
  <si>
    <t>CHAPA FINA EM AÇO GALVANIZADO</t>
  </si>
  <si>
    <t>M3237</t>
  </si>
  <si>
    <t>PELÍCULA RETRORREFLETIVA TIPO III</t>
  </si>
  <si>
    <t>5212552</t>
  </si>
  <si>
    <t>PINTURA ELETROSTÁTICA A PÓ COM TINTA POLIÉSTER EM CHAPA DE AÇO</t>
  </si>
  <si>
    <t>M1367 5914333</t>
  </si>
  <si>
    <t>CHAPA FINA EM AÇO GALVANIZADO - CAMINHÃO CARROCERIA 15 T</t>
  </si>
  <si>
    <t>M3237 5914655</t>
  </si>
  <si>
    <t>PELÍCULA RETRORREFLETIVA TIPO III - CAMINHÃO CARROCERIA 15 T</t>
  </si>
  <si>
    <t>M1367 5914479</t>
  </si>
  <si>
    <t>M3237 5914479</t>
  </si>
  <si>
    <t>Pág: 73</t>
  </si>
  <si>
    <r>
      <rPr>
        <b/>
        <sz val="8"/>
        <color rgb="FF000000"/>
        <rFont val="Arial"/>
      </rPr>
      <t>PINTURA ELETROSTÁTICA A PÓ COM TINTA POLIÉSTER EM CHAPA DE AÇO</t>
    </r>
  </si>
  <si>
    <t>EQUIPAMENTO PARA PINTURA ELETROSTÁTICA COM CABINE DUPLA DE 7,00 KW E ESTUFA DE 80.000 KCAL</t>
  </si>
  <si>
    <t>M3153</t>
  </si>
  <si>
    <t>TINTA EM PÓ À BASE DE RESINA POLIÉSTER</t>
  </si>
  <si>
    <t>M3153 5914655</t>
  </si>
  <si>
    <t>TINTA EM PÓ À BASE DE RESINA POLIÉSTER - CAMINHÃO CARROCERIA 15 T</t>
  </si>
  <si>
    <t>M3153 5914479</t>
  </si>
  <si>
    <t>Pág: 74</t>
  </si>
  <si>
    <r>
      <rPr>
        <b/>
        <sz val="8"/>
        <color rgb="FF000000"/>
        <rFont val="Arial"/>
      </rPr>
      <t>PLACA EM AÇO Nº 16 GALVANIZADO COM PELÍCULA RETRORREFLETIVA TIPO I + SI - CONFECÇÃO</t>
    </r>
  </si>
  <si>
    <t>M3229</t>
  </si>
  <si>
    <t>PELÍCULA RETRORREFLETIVA TIPO I + SI (SINAL IMPRESSO COM PELÍCULA DE SOBREPOSIÇÃO TIPO V)</t>
  </si>
  <si>
    <t>M3229 5914655</t>
  </si>
  <si>
    <t>PELÍCULA RETRORREFLETIVA TIPO I + SI (SINAL IMPRESSO COM PELÍCULA DE SOBREPOSIÇÃO TIPO V) - CAMINHÃO CARROCERIA 15 T</t>
  </si>
  <si>
    <t>M3229 5914479</t>
  </si>
  <si>
    <t>Pág: 75</t>
  </si>
  <si>
    <r>
      <rPr>
        <b/>
        <sz val="8"/>
        <color rgb="FF000000"/>
        <rFont val="Arial"/>
      </rPr>
      <t>PLACA EM AÇO Nº 16 GALVANIZADO COM PELÍCULA RETRORREFLETIVA TIPO III + IV - CONFECÇÃO</t>
    </r>
  </si>
  <si>
    <t>M3238</t>
  </si>
  <si>
    <t>PELÍCULA NÃO RETRORREFLETIVA TIPO IV</t>
  </si>
  <si>
    <t>5212555</t>
  </si>
  <si>
    <t>PLACA EM AÇO Nº 16 GALVANIZADO COM PELÍCULA RETRORREFLETIVA TIPO III + III - CHAPA RECUPERADA - CONFECÇÃO</t>
  </si>
  <si>
    <t>5914655</t>
  </si>
  <si>
    <t>CARGA, MANOBRA E DESCARGA DE MATERIAIS DIVERSOS EM CAMINHÃO CARROCERIA DE 15 T - CARGA E DESCARGA MANUAIS</t>
  </si>
  <si>
    <t>5914333</t>
  </si>
  <si>
    <t>CARGA, MANOBRA E DESCARGA DE MATERIAIS DIVERSOS EM CAMINHÃO CARROCERIA DE 15 T - CARGA E DESCARGA COM CAMINHÃO GUINDAUTO DE 20 T.M</t>
  </si>
  <si>
    <t>Pág: 76</t>
  </si>
  <si>
    <r>
      <rPr>
        <b/>
        <sz val="8"/>
        <color rgb="FF000000"/>
        <rFont val="Arial"/>
      </rPr>
      <t>CARGA, MANOBRA E DESCARGA DE MATERIAIS DIVERSOS EM CAMINHÃO CARROCERIA DE 15 T - CARGA E DESCARGA MANUAIS</t>
    </r>
  </si>
  <si>
    <t>E9592</t>
  </si>
  <si>
    <t>CAMINHÃO CARROCERIA COM CAPACIDADE DE 15 T - 188 KW</t>
  </si>
  <si>
    <t>Pág: 77</t>
  </si>
  <si>
    <r>
      <rPr>
        <b/>
        <sz val="8"/>
        <color rgb="FF000000"/>
        <rFont val="Arial"/>
      </rPr>
      <t>CARGA, MANOBRA E DESCARGA DE MATERIAIS DIVERSOS EM CAMINHÃO CARROCERIA DE 15 T - CARGA E DESCARGA COM CAMINHÃO GUINDAUTO DE 20 T.M</t>
    </r>
  </si>
  <si>
    <t>Pág: 78</t>
  </si>
  <si>
    <r>
      <rPr>
        <b/>
        <sz val="8"/>
        <color rgb="FF000000"/>
        <rFont val="Arial"/>
      </rPr>
      <t>PLACA EM AÇO Nº 16 GALVANIZADO COM PELÍCULA RETRORREFLETIVA TIPO III + III - CHAPA RECUPERADA - CONFECÇÃO</t>
    </r>
  </si>
  <si>
    <t>E9521</t>
  </si>
  <si>
    <t>GRUPO GERADOR - 3,2 KVA</t>
  </si>
  <si>
    <t>5213363</t>
  </si>
  <si>
    <t>RECUPERAÇÃO DE CHAPA EM AÇO PARA PLACA DE SINALIZAÇÃO</t>
  </si>
  <si>
    <t>Pág: 79</t>
  </si>
  <si>
    <r>
      <rPr>
        <b/>
        <sz val="8"/>
        <color rgb="FF000000"/>
        <rFont val="Arial"/>
      </rPr>
      <t>RECUPERAÇÃO DE CHAPA EM AÇO PARA PLACA DE SINALIZAÇÃO</t>
    </r>
  </si>
  <si>
    <t>E9061</t>
  </si>
  <si>
    <t>LIXADEIRA ELÉTRICA MANUAL ANGULAR - 2 KW</t>
  </si>
  <si>
    <t>M0721</t>
  </si>
  <si>
    <t>TINTA ANTICORROSIVA ZARCÃO PARA FUNDO PREPARADOR DE PINTURA</t>
  </si>
  <si>
    <t>M0879</t>
  </si>
  <si>
    <t>LIXA PARA FERRO Nº 150</t>
  </si>
  <si>
    <t>2408058</t>
  </si>
  <si>
    <t>SOLDA ELÉTRICA DE PERFIS METÁLICOS E CHAPAS DE AÇO COM ELETRODO E70XX</t>
  </si>
  <si>
    <t>M0721 5914655</t>
  </si>
  <si>
    <t>TINTA ANTICORROSIVA ZARCÃO PARA FUNDO PREPARADOR DE PINTURA - CAMINHÃO CARROCERIA 15 T</t>
  </si>
  <si>
    <t>M0721 5914479</t>
  </si>
  <si>
    <t>Pág: 80</t>
  </si>
  <si>
    <r>
      <rPr>
        <b/>
        <sz val="8"/>
        <color rgb="FF000000"/>
        <rFont val="Arial"/>
      </rPr>
      <t>SOLDA ELÉTRICA DE PERFIS METÁLICOS E CHAPAS DE AÇO COM ELETRODO E70XX</t>
    </r>
  </si>
  <si>
    <t>E9547</t>
  </si>
  <si>
    <t>MÁQUINA DE SOLDA ELÉTRICA TRANSFORMADORA 250 A - 9,20 KW</t>
  </si>
  <si>
    <t>M2130</t>
  </si>
  <si>
    <t>ELETRODO REVESTIDO E70XX</t>
  </si>
  <si>
    <t>M2130 5914655</t>
  </si>
  <si>
    <t>ELETRODO REVESTIDO E70XX - CAMINHÃO CARROCERIA 15 T</t>
  </si>
  <si>
    <t>M2130 5914479</t>
  </si>
  <si>
    <t>Pág: 81</t>
  </si>
  <si>
    <r>
      <rPr>
        <b/>
        <sz val="8"/>
        <color rgb="FF000000"/>
        <rFont val="Arial"/>
      </rPr>
      <t>CONCRETO CICLÓPICO FCK = 20 MPA - CONFECÇÃO EM BETONEIRA E LANÇAMENTO MANUAL - AREIA, BRITA E PEDRA DE MÃO COMERCIAIS</t>
    </r>
  </si>
  <si>
    <t>Pág: 82</t>
  </si>
  <si>
    <r>
      <rPr>
        <b/>
        <sz val="8"/>
        <color rgb="FF000000"/>
        <rFont val="Arial"/>
      </rPr>
      <t>REATERRO E COMPACTAÇÃO COM SOQUETE VIBRATÓRIO</t>
    </r>
  </si>
  <si>
    <t>Pág: 83</t>
  </si>
  <si>
    <r>
      <rPr>
        <b/>
        <sz val="8"/>
        <color rgb="FF000000"/>
        <rFont val="Arial"/>
      </rPr>
      <t>PLACA EM AÇO Nº 16 GALVANIZADO COM PELÍCULA RETRORREFLETIVA TIPO I + I - CONFECÇÃO</t>
    </r>
  </si>
  <si>
    <t>M3235</t>
  </si>
  <si>
    <t>PELÍCULA RETRORREFLETIVA TIPO I</t>
  </si>
  <si>
    <t>M3235 5914655</t>
  </si>
  <si>
    <t>PELÍCULA RETRORREFLETIVA TIPO I - CAMINHÃO CARROCERIA 15 T</t>
  </si>
  <si>
    <t>M3235 5914479</t>
  </si>
  <si>
    <t>Pág: 84</t>
  </si>
  <si>
    <r>
      <rPr>
        <b/>
        <sz val="8"/>
        <color rgb="FF000000"/>
        <rFont val="Arial"/>
      </rPr>
      <t>CAVALETE EM PERFIL METÁLICO PARA PLACA DE SINALIZAÇÃO - 1,00 M X 1,00 M - CONFECÇÃO</t>
    </r>
  </si>
  <si>
    <t>M0162</t>
  </si>
  <si>
    <t>CORRENTE DE ELO SOLDADO EM AÇO GALVANIZADO COM ACABAMENTO POLIDO - D = 3,18 MM (1/8)</t>
  </si>
  <si>
    <t>M0163</t>
  </si>
  <si>
    <t>GONZO COM ABA EM AÇO GALVANIZADO - D = 12,7 MM (1/2)</t>
  </si>
  <si>
    <t>M0366</t>
  </si>
  <si>
    <t>CANTONEIRA EM AÇO ASTM A36 GALVANIZADO</t>
  </si>
  <si>
    <t>1419543</t>
  </si>
  <si>
    <t>CORTE DE PERFIL METÁLICO COM MÁQUINA POLICORTE COM ESPESSURA DE ATÉ 1/8</t>
  </si>
  <si>
    <t>2408057</t>
  </si>
  <si>
    <t>SOLDA ELÉTRICA DE PERFIS METÁLICOS E CHAPAS DE AÇO COM ELETRODO E60XX</t>
  </si>
  <si>
    <t>2408080</t>
  </si>
  <si>
    <t>PINTURA DE ACABAMENTO COM ESMALTE EPÓXI COM PISTOLA A AR COMPRIMIDO, UMA DEMÃO, ESPESSURA DE 40 µM</t>
  </si>
  <si>
    <t>2408079</t>
  </si>
  <si>
    <t>PINTURA DE FUNDO COM TINTA EPÓXI COM PISTOLA A AR COMPRIMIDO, UMA DEMÃO, ESPESSURA DE 120 µM</t>
  </si>
  <si>
    <t>M0366 5914655</t>
  </si>
  <si>
    <t>CANTONEIRA EM AÇO ASTM A36 GALVANIZADO - CAMINHÃO CARROCERIA 15 T</t>
  </si>
  <si>
    <t>M0162 5914655</t>
  </si>
  <si>
    <t>CORRENTE DE ELO SOLDADO EM AÇO GALVANIZADO COM ACABAMENTO POLIDO - D = 3,18 MM (1/8 ) - CAMINHÃO CARROCERIA 15 T</t>
  </si>
  <si>
    <t>M0163 5914655</t>
  </si>
  <si>
    <t>GONZO COM ABA EM AÇO GALVANIZADO - D = 12,7 MM (1/2 ) - CAMINHÃO CARROCERIA 15 T</t>
  </si>
  <si>
    <t>M0366 5914479</t>
  </si>
  <si>
    <t>M0162 5914479</t>
  </si>
  <si>
    <t>M0163 5914479</t>
  </si>
  <si>
    <t>Pág: 85</t>
  </si>
  <si>
    <r>
      <rPr>
        <b/>
        <sz val="8"/>
        <color rgb="FF000000"/>
        <rFont val="Arial"/>
      </rPr>
      <t>SOLDA ELÉTRICA DE PERFIS METÁLICOS E CHAPAS DE AÇO COM ELETRODO E60XX</t>
    </r>
  </si>
  <si>
    <t>M1397</t>
  </si>
  <si>
    <t>ELETRODO REVESTIDO E60XX</t>
  </si>
  <si>
    <t>M1397 5914655</t>
  </si>
  <si>
    <t>ELETRODO REVESTIDO E60XX - CAMINHÃO CARROCERIA 15 T</t>
  </si>
  <si>
    <t>M1397 5914479</t>
  </si>
  <si>
    <t>Pág: 86</t>
  </si>
  <si>
    <r>
      <rPr>
        <b/>
        <sz val="8"/>
        <color rgb="FF000000"/>
        <rFont val="Arial"/>
      </rPr>
      <t>PINTURA DE ACABAMENTO COM ESMALTE EPÓXI COM PISTOLA A AR COMPRIMIDO, UMA DEMÃO, ESPESSURA DE 40 µM</t>
    </r>
  </si>
  <si>
    <t>E9643</t>
  </si>
  <si>
    <t>EQUIPAMENTO PARA PINTURA A AR COMPRIMIDO DE PISTOLA COM CANECA COM CAPACIDADE DE 1.000 ML E COMPRESSOR DE 1,50 KW</t>
  </si>
  <si>
    <t>M0718</t>
  </si>
  <si>
    <t>TINTA ESMALTE À BASE DE RESINA EPÓXI BICOMPONENTE</t>
  </si>
  <si>
    <t>M3920</t>
  </si>
  <si>
    <t>DILUENTE PARA TINTA EPÓXI BICOMPONENTE OU TRICOMPONENTE</t>
  </si>
  <si>
    <t>M3920 5914655</t>
  </si>
  <si>
    <t>DILUENTEPARATINTAEPÓXIBICOMPON ENTEOUTRICOMPONENTE-CAMINHÃOCA</t>
  </si>
  <si>
    <t>M0718 5914655</t>
  </si>
  <si>
    <t>TINTAESMALTEÀBASEDERESINAEPÓXI BICOMPONENTE-CAMINHÃOCARROCERI</t>
  </si>
  <si>
    <t>M3920 5914479</t>
  </si>
  <si>
    <t>M0718 5914479</t>
  </si>
  <si>
    <t>Pág: 87</t>
  </si>
  <si>
    <r>
      <rPr>
        <b/>
        <sz val="8"/>
        <color rgb="FF000000"/>
        <rFont val="Arial"/>
      </rPr>
      <t>PINTURA DE FUNDO COM TINTA EPÓXI COM PISTOLA A AR COMPRIMIDO, UMA DEMÃO, ESPESSURA DE 120 µM</t>
    </r>
  </si>
  <si>
    <t>M0717</t>
  </si>
  <si>
    <t>TINTA À BASE DE RESINA EPÓXI BICOMPONENTE PARA FUNDO PREPARADOR DE PINTURA</t>
  </si>
  <si>
    <t>M0717 5914655</t>
  </si>
  <si>
    <t>TINTAÀBASEDERESINAEPÓXIBICOMPO NENTEPARAFUNDOPREPARADORDEPINT</t>
  </si>
  <si>
    <t>M0717 5914479</t>
  </si>
  <si>
    <t>Pág: 88</t>
  </si>
  <si>
    <r>
      <rPr>
        <b/>
        <sz val="8"/>
        <color rgb="FF000000"/>
        <rFont val="Arial"/>
      </rPr>
      <t>CORTE DE PERFIL METÁLICO COM MÁQUINA POLICORTE COM ESPESSURA DE ATÉ 1/8</t>
    </r>
  </si>
  <si>
    <t>E9717</t>
  </si>
  <si>
    <t>MÁQUINA POLICORTE - 2,20 KW</t>
  </si>
  <si>
    <t>M0076</t>
  </si>
  <si>
    <t>DISCO DE CORTE ABRASIVO PARA POLICORTE - D = 300 MM</t>
  </si>
  <si>
    <t>Pág: 89</t>
  </si>
  <si>
    <r>
      <rPr>
        <b/>
        <sz val="8"/>
        <color rgb="FF000000"/>
        <rFont val="Arial"/>
      </rPr>
      <t>BARREIRA DE SINALIZAÇÃO TIPO I DE DIRECIONAMENTO OU BLOQUEIO - CONFECÇÃO</t>
    </r>
  </si>
  <si>
    <t>M2034</t>
  </si>
  <si>
    <t>SOLVENTE PARA TINTA À BASE DE RESINA ACRÍLICA</t>
  </si>
  <si>
    <t>M3236</t>
  </si>
  <si>
    <t>PELÍCULA RETRORREFLETIVA TIPO III + SI</t>
  </si>
  <si>
    <t>M1358 5914655</t>
  </si>
  <si>
    <t>SARRAFO EM MADEIRA DE TERCEIRA - E = 2,5 CM E L = 5 CM - CAMINHÃO CARROCERIA 15 T</t>
  </si>
  <si>
    <t>M3236 5914655</t>
  </si>
  <si>
    <t>PELÍCULA RETRORREFLETIVA TIPO III + SI - CAMINHÃO CARROCERIA 15 T</t>
  </si>
  <si>
    <t>M2034 5914655</t>
  </si>
  <si>
    <t>SOLVENTE PARA TINTA À BASE DE RESINA ACRÍLICA - CAMINHÃO CARROCERIA 15 T</t>
  </si>
  <si>
    <t>M1358 5914479</t>
  </si>
  <si>
    <t>M3236 5914479</t>
  </si>
  <si>
    <t>M2034 5914479</t>
  </si>
  <si>
    <t>Pág: 91</t>
  </si>
  <si>
    <r>
      <rPr>
        <b/>
        <sz val="8"/>
        <color rgb="FF000000"/>
        <rFont val="Arial"/>
      </rPr>
      <t>BARREIRA DE SINALIZAÇÃO TIPO II DE DIRECIONAMENTO OU BLOQUEIO - CONFECÇÃO</t>
    </r>
  </si>
  <si>
    <t>Pág: 93</t>
  </si>
  <si>
    <r>
      <rPr>
        <b/>
        <sz val="8"/>
        <color rgb="FF000000"/>
        <rFont val="Arial"/>
      </rPr>
      <t>PLACA EM AÇO Nº 16 GALVANIZADO COM PELÍCULA RETRORREFLETIVA TIPO I + IV - CONFECÇÃO</t>
    </r>
  </si>
  <si>
    <t>M3238 5914655</t>
  </si>
  <si>
    <t>PELÍCULA NÃO RETRORREFLETIVA TIPO IV - CAMINHÃO CARROCERIA 15 T</t>
  </si>
  <si>
    <t>M3238 5914479</t>
  </si>
  <si>
    <t>Pág: 94</t>
  </si>
  <si>
    <r>
      <rPr>
        <b/>
        <sz val="8"/>
        <color rgb="FF000000"/>
        <rFont val="Arial"/>
      </rPr>
      <t>APILOAMENTO MANUAL DE SUPERFÍCIE COM ESPESSURA DE 15 CM</t>
    </r>
  </si>
  <si>
    <t>Pág: 95</t>
  </si>
  <si>
    <r>
      <rPr>
        <b/>
        <sz val="8"/>
        <color rgb="FF000000"/>
        <rFont val="Arial"/>
      </rPr>
      <t xml:space="preserve">ESCAVAÇÃO MECÂNICA DE VALA TRAPEZOIDAL OU TRIANGULAR EM MATERIAL DE 1ª CATEGORIA PARA DRENAGEM SUPERFICIAL COM RETROESCAVADEIRA - 0,15 M² = SEÇÃO </t>
    </r>
  </si>
  <si>
    <t>E9772</t>
  </si>
  <si>
    <t>RETROESCAVADEIRA DE PNEUS COM CAÇAMBA DE ESCAVAÇÃO TRAPEZOIDAL OU TRIANGULAR COM SEÇÃO DE CORTE DE 0,15 A 0,20 M² - 58 KW</t>
  </si>
  <si>
    <t>Pág: 96</t>
  </si>
  <si>
    <r>
      <rPr>
        <b/>
        <sz val="8"/>
        <color rgb="FF000000"/>
        <rFont val="Arial"/>
      </rPr>
      <t>GUIA DE MADEIRA DE 2,5 X 8,0 CM - CONFECÇÃO E INSTALAÇÃO</t>
    </r>
  </si>
  <si>
    <t>Pág: 97</t>
  </si>
  <si>
    <r>
      <rPr>
        <b/>
        <sz val="8"/>
        <color rgb="FF000000"/>
        <rFont val="Arial"/>
      </rPr>
      <t>PLACA EM ALUMÍNIO COMPOSTO DE 3 MM, MODULADA, AÉREA, COM PELÍCULA RETRORREFLETIVA TIPO III +SI - CONFECÇÃO</t>
    </r>
  </si>
  <si>
    <t>M0429</t>
  </si>
  <si>
    <t>PERFIL DE ALUMÍNIO TIPO L421 PARA PLACA DE SINALIZAÇÃO - SEÇÃO DE 33 X 40 MM</t>
  </si>
  <si>
    <t>M0773</t>
  </si>
  <si>
    <t>PERFIL DE ALUMÍNIO TIPO L463 PARA PLACA DE SINALIZAÇÃO - SEÇÃO DE 50 X 50 MM</t>
  </si>
  <si>
    <t>M0945</t>
  </si>
  <si>
    <t>PARAFUSO DE CABEÇA SEXTAVADA EM AÇO GALVANIZADO COM PORCA E ARRUELA DE PRESSÃO - D = 6,35 MM (1/4)</t>
  </si>
  <si>
    <t>CJ</t>
  </si>
  <si>
    <t>M0947</t>
  </si>
  <si>
    <t>PARAFUSO DE CABEÇA SEXTAVADA EM AÇO GALVANIZADO COM PORCA E ARRUELA DE PRESSÃO - D = 9,525 MM (3/8)</t>
  </si>
  <si>
    <t>M3126</t>
  </si>
  <si>
    <t>BARRA CHATA EM AÇO GALVANIZADO</t>
  </si>
  <si>
    <t>M3225</t>
  </si>
  <si>
    <t>PELÍCULA RETRORREFLETIVA TIPO III + SI (SINAL IMPRESSO COM PELÍCULA DE SOBREPOSIÇÃO TIPO V)</t>
  </si>
  <si>
    <t>M3231</t>
  </si>
  <si>
    <t>CHAPA DE ALUMÍNIO COMPOSTO (ACM) - E = 3,0 MM</t>
  </si>
  <si>
    <t>M3233</t>
  </si>
  <si>
    <t>FITA ADESIVA ESTRUTURAL DUPLA-FACE - E = 2 MM E L = 25 MM</t>
  </si>
  <si>
    <t>M3126 5914655</t>
  </si>
  <si>
    <t>BARRA CHATA EM AÇO GALVANIZADO - CAMINHÃO CARROCERIA 15 T</t>
  </si>
  <si>
    <t>M3231 5914655</t>
  </si>
  <si>
    <t>CHAPA DE ALUMÍNIO COMPOSTO (ACM) - E = 3,0 MM - CAMINHÃO CARROCERIA 15 T</t>
  </si>
  <si>
    <t>M0429 5914655</t>
  </si>
  <si>
    <t>PERFIL DE ALUMÍNIO TIPO L421 PARA PLACA DE SINALIZAÇÃO - SEÇÃO DE 33 X 40 MM - CAMINHÃO CARROCERIA 15 T</t>
  </si>
  <si>
    <t>M0773 5914655</t>
  </si>
  <si>
    <t>PERFIL DE ALUMÍNIO TIPO L463 PARA PLACA DE SINALIZAÇÃO - SEÇÃO DE 50 X 50 MM - CAMINHÃO CARROCERIA 15 T</t>
  </si>
  <si>
    <t>M0945 5914655</t>
  </si>
  <si>
    <t>PARAFUSO DE CABEÇA SEXTAVADA EM AÇO GALVANIZADO COM PORCA E ARRUELA DE PRESSÃO - D = 6,35 MM (1/4 ) - CAMINHÃO CARROCERIA 15 T</t>
  </si>
  <si>
    <t>M3233 5914655</t>
  </si>
  <si>
    <t>FITA ADESIVA ESTRUTURAL DUPLA-FACE - E = 2 MM E L = 25 MM - CAMINHÃO CARROCERIA 15 T</t>
  </si>
  <si>
    <t>M0947 5914655</t>
  </si>
  <si>
    <t>PARAFUSO DE CABEÇA SEXTAVADA EM AÇO GALVANIZADO COM PORCA E ARRUELA DE PRESSÃO - D = 9,525 MM (3/8 ) - CAMINHÃO CARROCERIA 15 T</t>
  </si>
  <si>
    <t>M3225 5914655</t>
  </si>
  <si>
    <t>PELÍCULA RETRORREFLETIVA TIPO III + SI (SINAL IMPRESSO COM PELÍCULA DE SOBREPOSIÇÃO TIPO V) - CAMINHÃO CARROCERIA 15 T</t>
  </si>
  <si>
    <t>Pág: 99</t>
  </si>
  <si>
    <r>
      <rPr>
        <b/>
        <sz val="8"/>
        <color rgb="FF000000"/>
        <rFont val="Arial"/>
      </rPr>
      <t>PLACA EM ALLUMÍNIO COMPOSTO DE 3 MM, MOLDADA, AÉREA, COM PELÍCULA RETRORREFLETIVA TIPO III + IV - CONFECÇÃO</t>
    </r>
  </si>
  <si>
    <t>Pág: 101</t>
  </si>
  <si>
    <r>
      <rPr>
        <b/>
        <sz val="8"/>
        <color rgb="FF000000"/>
        <rFont val="Arial"/>
      </rPr>
      <t>CONCRETO FCK = 25 MPA - CONFECÇÃO EM BETONEIRA E LANÇAMENTO MANUAL - AREIA E BRITA COMERCIAIS</t>
    </r>
  </si>
  <si>
    <t>M0192</t>
  </si>
  <si>
    <t>Pág: 102</t>
  </si>
  <si>
    <r>
      <rPr>
        <b/>
        <sz val="8"/>
        <color rgb="FF000000"/>
        <rFont val="Arial"/>
      </rPr>
      <t>ARMAÇÃO EM AÇO CA-50 - FORNECIMENTO, PREPARO E COLOCAÇÃO</t>
    </r>
  </si>
  <si>
    <t>M0004</t>
  </si>
  <si>
    <t>AÇO CA 50</t>
  </si>
  <si>
    <t>M0075</t>
  </si>
  <si>
    <t>ARAME LISO RECOZIDO EM AÇO-CARBONO - D = 1,24 MM (18 BWG)</t>
  </si>
  <si>
    <t>M0075 5914655</t>
  </si>
  <si>
    <t>ARAME LISO RECOZIDO EM AÇO-CARBONO - D = 1,24 MM (18 BWG) - CAMINHÃO CARROCERIA 15 T</t>
  </si>
  <si>
    <t>M0004 5914655</t>
  </si>
  <si>
    <t>AÇO CA 50 - CAMINHÃO CARROCERIA 15 T</t>
  </si>
  <si>
    <t>M0075 5914479</t>
  </si>
  <si>
    <t>M0004 5914479</t>
  </si>
  <si>
    <t>Pág: 103</t>
  </si>
  <si>
    <r>
      <rPr>
        <b/>
        <sz val="8"/>
        <color rgb="FF000000"/>
        <rFont val="Arial"/>
      </rPr>
      <t>ADENSAMENTO DE CONCRETO POR VIBRADOR DE IMERSÃO</t>
    </r>
  </si>
  <si>
    <t>E9069</t>
  </si>
  <si>
    <t>VIBRADOR DE IMERSÃO PARA CONCRETO - 4,10 KW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</si>
</sst>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4" formatCode="_-&quot;R$&quot;\ * #,##0.00_-;\-&quot;R$&quot;\ * #,##0.00_-;_-&quot;R$&quot;\ * &quot;-&quot;??_-;_-@_-"/>
    <numFmt numFmtId="43" formatCode="_-* #,##0.00_-;\-* #,##0.00_-;_-* &quot;-&quot;??_-;_-@_-"/>
    <numFmt numFmtId="164" formatCode="_(&quot;R$ &quot;* #,##0.00_);_(&quot;R$ &quot;* \(#,##0.00\);_(&quot;R$ &quot;* \-??_);_(@_)"/>
    <numFmt numFmtId="165" formatCode="_-* #,##0.00_-;\-* #,##0.00_-;_-* \-??_-;_-@_-"/>
    <numFmt numFmtId="166" formatCode="_-&quot;R$&quot;* #,##0.00_-;&quot;-R$&quot;* #,##0.00_-;_-&quot;R$&quot;* \-??_-;_-@_-"/>
    <numFmt numFmtId="167" formatCode="_-&quot;R$ &quot;* #,##0.00_-;&quot;-R$ &quot;* #,##0.00_-;_-&quot;R$ &quot;* \-??_-;_-@_-"/>
    <numFmt numFmtId="168" formatCode="_(* #,##0.00_);_(* \(#,##0.00\);_(* \-??_);_(@_)"/>
    <numFmt numFmtId="169" formatCode="mmmm/yyyy"/>
    <numFmt numFmtId="170" formatCode="#,##0.0000"/>
    <numFmt numFmtId="171" formatCode="_-* #,##0.0000_-;\-* #,##0.0000_-;_-* &quot;-&quot;????_-;_-@_-"/>
    <numFmt numFmtId="172" formatCode="#,##0.000;[Red]\-#,##0.000"/>
    <numFmt numFmtId="173" formatCode="0#"/>
    <numFmt numFmtId="174" formatCode="0.000%"/>
    <numFmt numFmtId="175" formatCode="#,##0.00_ ;[Red]\-#,##0.00\ "/>
    <numFmt numFmtId="176" formatCode="#,##0.000"/>
    <numFmt numFmtId="177" formatCode="#,##0.00\ &quot;Km&quot;"/>
    <numFmt numFmtId="178" formatCode="0.000"/>
    <numFmt numFmtId="179" formatCode="0.000_ ;[Red]\-0.000\ "/>
    <numFmt numFmtId="180" formatCode="0.00000"/>
    <numFmt numFmtId="181" formatCode="0.00000000000000"/>
    <numFmt numFmtId="182" formatCode="0.0000_ ;[Red]\-0.0000\ "/>
    <numFmt numFmtId="183" formatCode="_-* #,##0.0000_-;\-* #,##0.0000_-;_-* &quot;-&quot;??_-;_-@_-"/>
    <numFmt numFmtId="184" formatCode="#,##0.000&quot; m²&quot;"/>
    <numFmt numFmtId="185" formatCode="#,##0.00&quot; und&quot;"/>
    <numFmt numFmtId="186" formatCode="#,##0.00&quot; R$/m²&quot;"/>
    <numFmt numFmtId="187" formatCode="&quot;R$&quot;\ #,##0.00"/>
    <numFmt numFmtId="188" formatCode="&quot;R$&quot;#,##0.000"/>
    <numFmt numFmtId="189" formatCode="#,##0.00&quot; kmf&quot;"/>
    <numFmt numFmtId="190" formatCode="#,##0&quot; meses&quot;"/>
    <numFmt numFmtId="191" formatCode="#,##0.00&quot; m²&quot;"/>
    <numFmt numFmtId="192" formatCode="&quot;R$&quot;\ #,##0.000"/>
    <numFmt numFmtId="193" formatCode="_-* #,##0.00_-;\-* #,##0.00_-;_-* &quot;-&quot;?????_-;_-@_-"/>
    <numFmt numFmtId="194" formatCode="_(* #,##0.00_);_(* \(#,##0.00\);_(* &quot;-&quot;??_);_(@_)"/>
    <numFmt numFmtId="195" formatCode="_(* #,##0.000_);_(* \(#,##0.000\);_(* &quot;-&quot;??_);_(@_)"/>
    <numFmt numFmtId="196" formatCode="#,##0.000000"/>
    <numFmt numFmtId="197" formatCode="#,##0.00000"/>
  </numFmts>
  <fonts count="68">
    <font>
      <sz val="11"/>
      <color rgb="FF000000"/>
      <name val="Calibri"/>
      <charset val="134"/>
    </font>
    <font>
      <sz val="11"/>
      <color theme="1"/>
      <name val="Calibri"/>
      <family val="2"/>
      <scheme val="minor"/>
    </font>
    <font>
      <sz val="10"/>
      <color rgb="FF000000"/>
      <name val="Calibri"/>
      <family val="2"/>
    </font>
    <font>
      <sz val="10"/>
      <name val="Calibri"/>
      <family val="2"/>
    </font>
    <font>
      <sz val="8"/>
      <color rgb="FF000000"/>
      <name val="Calibri"/>
      <family val="2"/>
    </font>
    <font>
      <b/>
      <sz val="10"/>
      <name val="Calibri"/>
      <family val="2"/>
    </font>
    <font>
      <b/>
      <sz val="10"/>
      <color rgb="FFFFFFFF"/>
      <name val="Calibri"/>
      <family val="2"/>
    </font>
    <font>
      <b/>
      <sz val="12"/>
      <color rgb="FFFFFFFF"/>
      <name val="Calibri"/>
      <family val="2"/>
    </font>
    <font>
      <sz val="9"/>
      <name val="Calibri"/>
      <family val="2"/>
    </font>
    <font>
      <sz val="11"/>
      <name val="Calibri"/>
      <family val="2"/>
    </font>
    <font>
      <b/>
      <sz val="10"/>
      <color theme="0"/>
      <name val="Calibri"/>
      <family val="2"/>
    </font>
    <font>
      <b/>
      <sz val="11"/>
      <color rgb="FF000000"/>
      <name val="Calibri"/>
      <family val="2"/>
    </font>
    <font>
      <sz val="10"/>
      <name val="Arial"/>
      <family val="2"/>
    </font>
    <font>
      <sz val="11"/>
      <color rgb="FF000000"/>
      <name val="Calibri"/>
      <family val="2"/>
    </font>
    <font>
      <sz val="9"/>
      <color rgb="FF000000"/>
      <name val="Calibri"/>
      <family val="2"/>
    </font>
    <font>
      <b/>
      <sz val="10"/>
      <color indexed="8"/>
      <name val="Arial"/>
      <family val="2"/>
    </font>
    <font>
      <sz val="8"/>
      <name val="Calibri"/>
      <family val="2"/>
    </font>
    <font>
      <sz val="12"/>
      <color rgb="FF000000"/>
      <name val="Calibri"/>
      <family val="2"/>
    </font>
    <font>
      <sz val="11"/>
      <color theme="0"/>
      <name val="Calibri"/>
      <family val="2"/>
      <scheme val="minor"/>
    </font>
    <font>
      <sz val="10"/>
      <name val="Arial"/>
      <charset val="1"/>
    </font>
    <font>
      <b/>
      <sz val="16"/>
      <color theme="0"/>
      <name val="Arial"/>
      <family val="2"/>
    </font>
    <font>
      <sz val="10"/>
      <color rgb="FFFF0000"/>
      <name val="Arial"/>
      <family val="2"/>
    </font>
    <font>
      <b/>
      <sz val="16"/>
      <name val="Arial"/>
      <family val="2"/>
    </font>
    <font>
      <b/>
      <sz val="16"/>
      <name val="Calibri"/>
      <family val="2"/>
    </font>
    <font>
      <b/>
      <sz val="12"/>
      <color rgb="FF000000"/>
      <name val="Arial"/>
      <family val="2"/>
    </font>
    <font>
      <sz val="12"/>
      <color rgb="FFFF0000"/>
      <name val="Arial"/>
      <family val="2"/>
    </font>
    <font>
      <b/>
      <sz val="12"/>
      <name val="Arial"/>
      <family val="2"/>
    </font>
    <font>
      <sz val="12"/>
      <name val="Arial"/>
      <family val="2"/>
    </font>
    <font>
      <sz val="13"/>
      <color rgb="FFFF0000"/>
      <name val="Arial"/>
      <family val="2"/>
    </font>
    <font>
      <sz val="14"/>
      <name val="Arial"/>
      <family val="2"/>
    </font>
    <font>
      <sz val="11"/>
      <color theme="1"/>
      <name val="Times New Roman"/>
      <family val="1"/>
    </font>
    <font>
      <b/>
      <sz val="14"/>
      <name val="Times New Roman"/>
      <family val="1"/>
    </font>
    <font>
      <sz val="10"/>
      <color theme="1"/>
      <name val="Times New Roman"/>
      <family val="1"/>
    </font>
    <font>
      <sz val="10"/>
      <name val="Times New Roman"/>
      <family val="1"/>
    </font>
    <font>
      <sz val="11"/>
      <name val="Times New Roman"/>
      <family val="1"/>
    </font>
    <font>
      <b/>
      <sz val="12"/>
      <name val="Times New Roman"/>
      <family val="1"/>
    </font>
    <font>
      <b/>
      <sz val="11"/>
      <name val="Times New Roman"/>
      <family val="1"/>
    </font>
    <font>
      <b/>
      <sz val="11"/>
      <color theme="1"/>
      <name val="Times New Roman"/>
      <family val="1"/>
    </font>
    <font>
      <sz val="11"/>
      <color rgb="FFFFFF00"/>
      <name val="Times New Roman"/>
      <family val="1"/>
    </font>
    <font>
      <b/>
      <sz val="14"/>
      <color theme="1"/>
      <name val="Times New Roman"/>
      <family val="1"/>
    </font>
    <font>
      <b/>
      <sz val="12"/>
      <color theme="1"/>
      <name val="Times New Roman"/>
      <family val="1"/>
    </font>
    <font>
      <u/>
      <sz val="11"/>
      <color theme="10"/>
      <name val="Calibri"/>
      <family val="2"/>
      <scheme val="minor"/>
    </font>
    <font>
      <u/>
      <sz val="12"/>
      <color theme="10"/>
      <name val="Calibri"/>
      <family val="2"/>
      <scheme val="minor"/>
    </font>
    <font>
      <b/>
      <sz val="10.5"/>
      <name val="Times New Roman"/>
      <family val="1"/>
    </font>
    <font>
      <b/>
      <sz val="11"/>
      <name val="Calibri"/>
      <family val="2"/>
    </font>
    <font>
      <sz val="8"/>
      <name val="Times New Roman"/>
      <family val="1"/>
    </font>
    <font>
      <sz val="12"/>
      <color theme="1"/>
      <name val="Times New Roman"/>
      <family val="1"/>
    </font>
    <font>
      <sz val="12"/>
      <name val="Times New Roman"/>
      <family val="1"/>
    </font>
    <font>
      <b/>
      <sz val="11"/>
      <color rgb="FFFF0000"/>
      <name val="Times New Roman"/>
      <family val="1"/>
    </font>
    <font>
      <sz val="14"/>
      <color theme="1"/>
      <name val="Times New Roman"/>
      <family val="1"/>
    </font>
    <font>
      <sz val="14"/>
      <name val="Times New Roman"/>
      <family val="1"/>
    </font>
    <font>
      <sz val="14"/>
      <color rgb="FFFFFF00"/>
      <name val="Times New Roman"/>
      <family val="1"/>
    </font>
    <font>
      <b/>
      <sz val="11"/>
      <name val="Arial"/>
      <family val="2"/>
    </font>
    <font>
      <b/>
      <sz val="11"/>
      <color rgb="FFFFFF00"/>
      <name val="Arial"/>
      <family val="2"/>
    </font>
    <font>
      <sz val="11"/>
      <color rgb="FFFFFF00"/>
      <name val="Calibri"/>
      <family val="2"/>
      <scheme val="minor"/>
    </font>
    <font>
      <sz val="11"/>
      <color theme="8" tint="0.79998168889431442"/>
      <name val="Calibri"/>
      <family val="2"/>
      <scheme val="minor"/>
    </font>
    <font>
      <b/>
      <sz val="10"/>
      <name val="Arial"/>
      <family val="2"/>
    </font>
    <font>
      <sz val="11"/>
      <name val="Calibri"/>
      <family val="2"/>
      <scheme val="minor"/>
    </font>
    <font>
      <sz val="10"/>
      <name val="Calibri"/>
      <family val="2"/>
      <scheme val="minor"/>
    </font>
    <font>
      <b/>
      <sz val="11"/>
      <name val="Calibri"/>
      <family val="2"/>
      <scheme val="minor"/>
    </font>
    <font>
      <b/>
      <vertAlign val="subscript"/>
      <sz val="11"/>
      <color theme="1"/>
      <name val="Times New Roman"/>
      <family val="1"/>
    </font>
    <font>
      <b/>
      <sz val="11"/>
      <color theme="0" tint="-0.14999847407452621"/>
      <name val="Times New Roman"/>
      <family val="1"/>
    </font>
    <font>
      <sz val="10"/>
      <color rgb="FF000000"/>
      <name val="Arial"/>
      <charset val="1"/>
    </font>
    <font>
      <sz val="8"/>
      <color rgb="FF000000"/>
      <name val="Arial"/>
      <charset val="1"/>
    </font>
    <font>
      <b/>
      <sz val="8"/>
      <color rgb="FF000000"/>
      <name val="Arial"/>
      <charset val="1"/>
    </font>
    <font>
      <b/>
      <sz val="8"/>
      <color rgb="FF000000"/>
      <name val="Arial"/>
    </font>
    <font>
      <sz val="7"/>
      <color rgb="FF000000"/>
      <name val="Arial"/>
      <charset val="1"/>
    </font>
    <font>
      <b/>
      <sz val="7"/>
      <color rgb="FF000000"/>
      <name val="Arial"/>
      <charset val="1"/>
    </font>
  </fonts>
  <fills count="26">
    <fill>
      <patternFill patternType="none"/>
    </fill>
    <fill>
      <patternFill patternType="gray125"/>
    </fill>
    <fill>
      <patternFill patternType="solid">
        <fgColor rgb="FF008080"/>
        <bgColor rgb="FF333399"/>
      </patternFill>
    </fill>
    <fill>
      <patternFill patternType="solid">
        <fgColor rgb="FF7DC9C2"/>
        <bgColor rgb="FF333399"/>
      </patternFill>
    </fill>
    <fill>
      <patternFill patternType="solid">
        <fgColor theme="6" tint="0.79982909634693444"/>
        <bgColor indexed="64"/>
      </patternFill>
    </fill>
    <fill>
      <patternFill patternType="solid">
        <fgColor rgb="FF808080"/>
        <bgColor rgb="FFC0C0C0"/>
      </patternFill>
    </fill>
    <fill>
      <patternFill patternType="solid">
        <fgColor rgb="FFD9D9D9"/>
        <bgColor rgb="FFD0CFCF"/>
      </patternFill>
    </fill>
    <fill>
      <patternFill patternType="solid">
        <fgColor rgb="FF7DC9C2"/>
        <bgColor indexed="64"/>
      </patternFill>
    </fill>
    <fill>
      <patternFill patternType="solid">
        <fgColor theme="0" tint="-0.34998626667073579"/>
        <bgColor rgb="FFC0C0C0"/>
      </patternFill>
    </fill>
    <fill>
      <patternFill patternType="solid">
        <fgColor rgb="FFD9D9D9"/>
        <bgColor indexed="64"/>
      </patternFill>
    </fill>
    <fill>
      <patternFill patternType="solid">
        <fgColor rgb="FF008080"/>
        <bgColor rgb="FFDDDDDD"/>
      </patternFill>
    </fill>
    <fill>
      <patternFill patternType="solid">
        <fgColor rgb="FF7DC9C2"/>
        <bgColor rgb="FFCCFFCC"/>
      </patternFill>
    </fill>
    <fill>
      <patternFill patternType="solid">
        <fgColor theme="5"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CC"/>
        <bgColor indexed="64"/>
      </patternFill>
    </fill>
    <fill>
      <patternFill patternType="solid">
        <fgColor rgb="FF99FFCC"/>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8" tint="-0.249977111117893"/>
        <bgColor indexed="64"/>
      </patternFill>
    </fill>
  </fills>
  <borders count="114">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medium">
        <color rgb="FFCCCCCC"/>
      </left>
      <right style="medium">
        <color rgb="FFCCCCCC"/>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style="medium">
        <color indexed="64"/>
      </top>
      <bottom/>
      <diagonal/>
    </border>
    <border>
      <left/>
      <right/>
      <top style="medium">
        <color auto="1"/>
      </top>
      <bottom/>
      <diagonal/>
    </border>
    <border>
      <left/>
      <right style="medium">
        <color indexed="64"/>
      </right>
      <top style="medium">
        <color indexed="64"/>
      </top>
      <bottom/>
      <diagonal/>
    </border>
    <border>
      <left style="medium">
        <color auto="1"/>
      </left>
      <right/>
      <top/>
      <bottom/>
      <diagonal/>
    </border>
    <border>
      <left/>
      <right style="medium">
        <color auto="1"/>
      </right>
      <top/>
      <bottom/>
      <diagonal/>
    </border>
    <border>
      <left style="medium">
        <color indexed="64"/>
      </left>
      <right/>
      <top/>
      <bottom style="thin">
        <color indexed="64"/>
      </bottom>
      <diagonal/>
    </border>
    <border>
      <left/>
      <right style="medium">
        <color auto="1"/>
      </right>
      <top/>
      <bottom style="thin">
        <color indexed="64"/>
      </bottom>
      <diagonal/>
    </border>
    <border>
      <left style="medium">
        <color indexed="64"/>
      </left>
      <right/>
      <top style="thin">
        <color indexed="64"/>
      </top>
      <bottom style="thin">
        <color indexed="64"/>
      </bottom>
      <diagonal/>
    </border>
    <border>
      <left/>
      <right style="medium">
        <color auto="1"/>
      </right>
      <top style="thin">
        <color indexed="64"/>
      </top>
      <bottom style="thin">
        <color indexed="64"/>
      </bottom>
      <diagonal/>
    </border>
    <border>
      <left style="medium">
        <color indexed="64"/>
      </left>
      <right/>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auto="1"/>
      </top>
      <bottom style="hair">
        <color auto="1"/>
      </bottom>
      <diagonal/>
    </border>
    <border>
      <left/>
      <right/>
      <top style="hair">
        <color auto="1"/>
      </top>
      <bottom style="hair">
        <color auto="1"/>
      </bottom>
      <diagonal/>
    </border>
    <border>
      <left/>
      <right style="medium">
        <color auto="1"/>
      </right>
      <top style="hair">
        <color indexed="64"/>
      </top>
      <bottom style="hair">
        <color indexed="64"/>
      </bottom>
      <diagonal/>
    </border>
    <border>
      <left style="medium">
        <color indexed="64"/>
      </left>
      <right/>
      <top style="hair">
        <color indexed="64"/>
      </top>
      <bottom/>
      <diagonal/>
    </border>
    <border>
      <left/>
      <right style="thin">
        <color indexed="64"/>
      </right>
      <top style="hair">
        <color auto="1"/>
      </top>
      <bottom style="hair">
        <color auto="1"/>
      </bottom>
      <diagonal/>
    </border>
    <border>
      <left style="thin">
        <color indexed="64"/>
      </left>
      <right/>
      <top style="hair">
        <color auto="1"/>
      </top>
      <bottom/>
      <diagonal/>
    </border>
    <border>
      <left/>
      <right/>
      <top/>
      <bottom style="hair">
        <color auto="1"/>
      </bottom>
      <diagonal/>
    </border>
    <border>
      <left/>
      <right style="thin">
        <color indexed="64"/>
      </right>
      <top/>
      <bottom style="hair">
        <color indexed="64"/>
      </bottom>
      <diagonal/>
    </border>
    <border>
      <left/>
      <right/>
      <top style="hair">
        <color auto="1"/>
      </top>
      <bottom style="thin">
        <color auto="1"/>
      </bottom>
      <diagonal/>
    </border>
    <border>
      <left/>
      <right style="medium">
        <color auto="1"/>
      </right>
      <top style="hair">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auto="1"/>
      </bottom>
      <diagonal/>
    </border>
    <border>
      <left/>
      <right style="medium">
        <color indexed="64"/>
      </right>
      <top style="thin">
        <color indexed="64"/>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auto="1"/>
      </left>
      <right style="thin">
        <color indexed="64"/>
      </right>
      <top style="double">
        <color indexed="64"/>
      </top>
      <bottom/>
      <diagonal/>
    </border>
    <border>
      <left style="medium">
        <color auto="1"/>
      </left>
      <right style="thin">
        <color auto="1"/>
      </right>
      <top style="thin">
        <color indexed="64"/>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indexed="64"/>
      </top>
      <bottom style="hair">
        <color auto="1"/>
      </bottom>
      <diagonal/>
    </border>
    <border>
      <left style="thin">
        <color auto="1"/>
      </left>
      <right style="thin">
        <color auto="1"/>
      </right>
      <top style="hair">
        <color auto="1"/>
      </top>
      <bottom style="hair">
        <color auto="1"/>
      </bottom>
      <diagonal/>
    </border>
    <border>
      <left style="thin">
        <color indexed="64"/>
      </left>
      <right style="thin">
        <color indexed="64"/>
      </right>
      <top style="hair">
        <color auto="1"/>
      </top>
      <bottom style="thin">
        <color indexed="64"/>
      </bottom>
      <diagonal/>
    </border>
    <border>
      <left style="thin">
        <color auto="1"/>
      </left>
      <right style="thin">
        <color auto="1"/>
      </right>
      <top/>
      <bottom style="hair">
        <color auto="1"/>
      </bottom>
      <diagonal/>
    </border>
    <border>
      <left style="thin">
        <color auto="1"/>
      </left>
      <right/>
      <top/>
      <bottom style="hair">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auto="1"/>
      </right>
      <top/>
      <bottom style="hair">
        <color indexed="64"/>
      </bottom>
      <diagonal/>
    </border>
    <border>
      <left style="medium">
        <color indexed="64"/>
      </left>
      <right/>
      <top style="hair">
        <color indexed="64"/>
      </top>
      <bottom style="hair">
        <color indexed="64"/>
      </bottom>
      <diagonal/>
    </border>
    <border>
      <left style="medium">
        <color auto="1"/>
      </left>
      <right style="thin">
        <color auto="1"/>
      </right>
      <top style="thin">
        <color indexed="64"/>
      </top>
      <bottom style="hair">
        <color auto="1"/>
      </bottom>
      <diagonal/>
    </border>
    <border>
      <left style="thin">
        <color auto="1"/>
      </left>
      <right style="medium">
        <color auto="1"/>
      </right>
      <top style="thin">
        <color indexed="64"/>
      </top>
      <bottom style="hair">
        <color auto="1"/>
      </bottom>
      <diagonal/>
    </border>
    <border>
      <left style="medium">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thin">
        <color indexed="64"/>
      </right>
      <top style="hair">
        <color auto="1"/>
      </top>
      <bottom style="thin">
        <color indexed="64"/>
      </bottom>
      <diagonal/>
    </border>
    <border>
      <left style="thin">
        <color indexed="64"/>
      </left>
      <right style="medium">
        <color auto="1"/>
      </right>
      <top style="hair">
        <color auto="1"/>
      </top>
      <bottom style="thin">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right style="medium">
        <color auto="1"/>
      </right>
      <top style="thin">
        <color indexed="64"/>
      </top>
      <bottom style="hair">
        <color indexed="64"/>
      </bottom>
      <diagonal/>
    </border>
    <border>
      <left style="medium">
        <color auto="1"/>
      </left>
      <right/>
      <top style="hair">
        <color auto="1"/>
      </top>
      <bottom style="thin">
        <color auto="1"/>
      </bottom>
      <diagonal/>
    </border>
    <border>
      <left style="thin">
        <color indexed="64"/>
      </left>
      <right/>
      <top style="hair">
        <color auto="1"/>
      </top>
      <bottom style="thin">
        <color auto="1"/>
      </bottom>
      <diagonal/>
    </border>
    <border>
      <left/>
      <right/>
      <top style="hair">
        <color auto="1"/>
      </top>
      <bottom/>
      <diagonal/>
    </border>
    <border>
      <left/>
      <right style="medium">
        <color auto="1"/>
      </right>
      <top style="hair">
        <color auto="1"/>
      </top>
      <bottom/>
      <diagonal/>
    </border>
    <border>
      <left style="thin">
        <color theme="1"/>
      </left>
      <right style="thin">
        <color theme="1"/>
      </right>
      <top style="thin">
        <color theme="1"/>
      </top>
      <bottom style="thin">
        <color theme="1"/>
      </bottom>
      <diagonal/>
    </border>
    <border>
      <left style="thin">
        <color indexed="64"/>
      </left>
      <right/>
      <top style="thin">
        <color theme="1"/>
      </top>
      <bottom style="thin">
        <color indexed="64"/>
      </bottom>
      <diagonal/>
    </border>
    <border>
      <left/>
      <right style="thin">
        <color indexed="64"/>
      </right>
      <top style="thin">
        <color theme="1"/>
      </top>
      <bottom style="thin">
        <color indexed="64"/>
      </bottom>
      <diagonal/>
    </border>
    <border>
      <left/>
      <right style="thin">
        <color indexed="64"/>
      </right>
      <top style="hair">
        <color auto="1"/>
      </top>
      <bottom style="thin">
        <color auto="1"/>
      </bottom>
      <diagonal/>
    </border>
    <border>
      <left/>
      <right/>
      <top style="medium">
        <color indexed="64"/>
      </top>
      <bottom style="thin">
        <color indexed="64"/>
      </bottom>
      <diagonal/>
    </border>
    <border>
      <left style="medium">
        <color auto="1"/>
      </left>
      <right style="thin">
        <color auto="1"/>
      </right>
      <top style="thin">
        <color indexed="64"/>
      </top>
      <bottom/>
      <diagonal/>
    </border>
    <border>
      <left style="medium">
        <color auto="1"/>
      </left>
      <right style="thin">
        <color auto="1"/>
      </right>
      <top/>
      <bottom style="thin">
        <color auto="1"/>
      </bottom>
      <diagonal/>
    </border>
    <border>
      <left style="medium">
        <color auto="1"/>
      </left>
      <right style="thin">
        <color auto="1"/>
      </right>
      <top/>
      <bottom/>
      <diagonal/>
    </border>
    <border>
      <left style="medium">
        <color auto="1"/>
      </left>
      <right style="thin">
        <color auto="1"/>
      </right>
      <top/>
      <bottom style="double">
        <color indexed="64"/>
      </bottom>
      <diagonal/>
    </border>
    <border>
      <left/>
      <right style="medium">
        <color auto="1"/>
      </right>
      <top style="thin">
        <color indexed="64"/>
      </top>
      <bottom style="double">
        <color indexed="64"/>
      </bottom>
      <diagonal/>
    </border>
    <border>
      <left style="medium">
        <color auto="1"/>
      </left>
      <right style="thin">
        <color auto="1"/>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medium">
        <color auto="1"/>
      </right>
      <top style="double">
        <color indexed="64"/>
      </top>
      <bottom style="thin">
        <color indexed="64"/>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top/>
      <bottom style="double">
        <color indexed="64"/>
      </bottom>
      <diagonal/>
    </border>
    <border>
      <left/>
      <right style="medium">
        <color auto="1"/>
      </right>
      <top/>
      <bottom style="double">
        <color indexed="64"/>
      </bottom>
      <diagonal/>
    </border>
    <border>
      <left style="thin">
        <color indexed="64"/>
      </left>
      <right style="thin">
        <color indexed="64"/>
      </right>
      <top style="double">
        <color indexed="64"/>
      </top>
      <bottom style="double">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
      <left style="thin">
        <color auto="1"/>
      </left>
      <right style="thin">
        <color auto="1"/>
      </right>
      <top style="hair">
        <color auto="1"/>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s>
  <cellStyleXfs count="49">
    <xf numFmtId="0" fontId="0" fillId="0" borderId="0"/>
    <xf numFmtId="165" fontId="13" fillId="0" borderId="0" applyBorder="0" applyProtection="0"/>
    <xf numFmtId="166" fontId="13" fillId="0" borderId="0" applyBorder="0" applyProtection="0"/>
    <xf numFmtId="44" fontId="13" fillId="0" borderId="0" applyFont="0" applyFill="0" applyBorder="0" applyAlignment="0" applyProtection="0"/>
    <xf numFmtId="9" fontId="13" fillId="0" borderId="0" applyBorder="0" applyProtection="0"/>
    <xf numFmtId="164" fontId="13" fillId="0" borderId="0" applyBorder="0" applyProtection="0"/>
    <xf numFmtId="167" fontId="13" fillId="0" borderId="0" applyBorder="0" applyProtection="0"/>
    <xf numFmtId="0" fontId="12" fillId="0" borderId="0"/>
    <xf numFmtId="0" fontId="13" fillId="0" borderId="0"/>
    <xf numFmtId="164" fontId="13" fillId="0" borderId="0" applyBorder="0" applyProtection="0"/>
    <xf numFmtId="0" fontId="12" fillId="0" borderId="0"/>
    <xf numFmtId="0" fontId="13" fillId="0" borderId="0"/>
    <xf numFmtId="0" fontId="12" fillId="0" borderId="0"/>
    <xf numFmtId="0" fontId="13" fillId="0" borderId="0" applyBorder="0" applyProtection="0"/>
    <xf numFmtId="0" fontId="13" fillId="0" borderId="0" applyBorder="0" applyProtection="0"/>
    <xf numFmtId="167" fontId="13" fillId="0" borderId="0" applyBorder="0" applyProtection="0"/>
    <xf numFmtId="0" fontId="13" fillId="0" borderId="0" applyBorder="0" applyProtection="0">
      <alignment horizontal="left"/>
    </xf>
    <xf numFmtId="167" fontId="13" fillId="0" borderId="0" applyBorder="0" applyProtection="0"/>
    <xf numFmtId="0" fontId="12" fillId="0" borderId="0"/>
    <xf numFmtId="0" fontId="11" fillId="0" borderId="0" applyBorder="0" applyProtection="0"/>
    <xf numFmtId="0" fontId="12" fillId="0" borderId="0"/>
    <xf numFmtId="0" fontId="12" fillId="0" borderId="0"/>
    <xf numFmtId="0" fontId="12" fillId="0" borderId="0"/>
    <xf numFmtId="0" fontId="12" fillId="0" borderId="0"/>
    <xf numFmtId="9" fontId="13" fillId="0" borderId="0" applyBorder="0" applyProtection="0"/>
    <xf numFmtId="9" fontId="13" fillId="0" borderId="0" applyBorder="0" applyProtection="0"/>
    <xf numFmtId="0" fontId="11" fillId="0" borderId="0" applyBorder="0" applyProtection="0">
      <alignment horizontal="left"/>
    </xf>
    <xf numFmtId="0" fontId="13" fillId="0" borderId="0" applyBorder="0" applyProtection="0"/>
    <xf numFmtId="168" fontId="13" fillId="0" borderId="0" applyBorder="0" applyProtection="0"/>
    <xf numFmtId="165" fontId="13" fillId="0" borderId="0" applyBorder="0" applyProtection="0"/>
    <xf numFmtId="165" fontId="13" fillId="0" borderId="0" applyBorder="0" applyProtection="0"/>
    <xf numFmtId="168" fontId="13" fillId="0" borderId="0" applyBorder="0" applyProtection="0"/>
    <xf numFmtId="168" fontId="13" fillId="0" borderId="0" applyBorder="0" applyProtection="0"/>
    <xf numFmtId="43" fontId="12" fillId="0" borderId="0" applyFont="0" applyFill="0" applyBorder="0" applyAlignment="0" applyProtection="0"/>
    <xf numFmtId="0" fontId="19" fillId="0" borderId="0"/>
    <xf numFmtId="168" fontId="12" fillId="0" borderId="0" applyBorder="0" applyProtection="0"/>
    <xf numFmtId="0" fontId="1" fillId="0" borderId="0"/>
    <xf numFmtId="0" fontId="12" fillId="0" borderId="0"/>
    <xf numFmtId="0" fontId="12" fillId="0" borderId="0"/>
    <xf numFmtId="0" fontId="41" fillId="0" borderId="0" applyNumberForma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2" fillId="0" borderId="0"/>
    <xf numFmtId="0" fontId="1" fillId="0" borderId="0"/>
    <xf numFmtId="194" fontId="12" fillId="0" borderId="0" applyFont="0" applyFill="0" applyBorder="0" applyAlignment="0" applyProtection="0"/>
    <xf numFmtId="194" fontId="1" fillId="0" borderId="0" applyFont="0" applyFill="0" applyBorder="0" applyAlignment="0" applyProtection="0"/>
    <xf numFmtId="0" fontId="62" fillId="0" borderId="0"/>
  </cellStyleXfs>
  <cellXfs count="1228">
    <xf numFmtId="0" fontId="0" fillId="0" borderId="0" xfId="0"/>
    <xf numFmtId="165" fontId="13" fillId="0" borderId="0" xfId="1" applyBorder="1" applyAlignment="1" applyProtection="1">
      <alignment horizontal="center"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6" fillId="2" borderId="4" xfId="11" applyFont="1" applyFill="1" applyBorder="1" applyAlignment="1">
      <alignment horizontal="left" vertical="center"/>
    </xf>
    <xf numFmtId="0" fontId="6" fillId="2" borderId="4" xfId="10" applyFont="1" applyFill="1" applyBorder="1" applyAlignment="1">
      <alignment horizontal="left" vertical="center" wrapText="1"/>
    </xf>
    <xf numFmtId="0" fontId="6" fillId="2" borderId="5" xfId="10" applyFont="1" applyFill="1" applyBorder="1" applyAlignment="1">
      <alignment vertical="center" wrapText="1"/>
    </xf>
    <xf numFmtId="0" fontId="6" fillId="2" borderId="5" xfId="10" applyFont="1" applyFill="1" applyBorder="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9" fillId="0" borderId="0" xfId="0" applyFont="1" applyAlignment="1">
      <alignment horizontal="center" vertical="center"/>
    </xf>
    <xf numFmtId="0" fontId="10" fillId="2" borderId="4" xfId="11" applyFont="1" applyFill="1" applyBorder="1" applyAlignment="1">
      <alignment horizontal="left" vertical="center"/>
    </xf>
    <xf numFmtId="0" fontId="6" fillId="0" borderId="6" xfId="10" applyFont="1" applyBorder="1" applyAlignment="1">
      <alignment horizontal="left" vertical="center" wrapText="1"/>
    </xf>
    <xf numFmtId="0" fontId="6" fillId="0" borderId="6" xfId="10" applyFont="1" applyBorder="1" applyAlignment="1">
      <alignment vertical="center" wrapText="1"/>
    </xf>
    <xf numFmtId="0" fontId="3" fillId="0" borderId="8" xfId="0" applyFont="1" applyBorder="1" applyAlignment="1">
      <alignment horizontal="center" vertical="center"/>
    </xf>
    <xf numFmtId="0" fontId="2" fillId="0" borderId="9" xfId="0" applyFont="1" applyBorder="1" applyAlignment="1">
      <alignment horizontal="center" vertical="center" wrapText="1"/>
    </xf>
    <xf numFmtId="0" fontId="10" fillId="5" borderId="4" xfId="10" applyFont="1" applyFill="1" applyBorder="1" applyAlignment="1">
      <alignment horizontal="center" vertical="center"/>
    </xf>
    <xf numFmtId="0" fontId="10" fillId="5" borderId="4" xfId="10" applyFont="1" applyFill="1" applyBorder="1" applyAlignment="1">
      <alignment horizontal="left" vertical="center" wrapText="1"/>
    </xf>
    <xf numFmtId="168" fontId="10" fillId="5" borderId="4" xfId="10" applyNumberFormat="1" applyFont="1" applyFill="1" applyBorder="1" applyAlignment="1">
      <alignment horizontal="left" vertical="center"/>
    </xf>
    <xf numFmtId="0" fontId="3" fillId="0" borderId="4" xfId="10" applyFont="1" applyBorder="1" applyAlignment="1">
      <alignment horizontal="center" vertical="center"/>
    </xf>
    <xf numFmtId="0" fontId="3" fillId="0" borderId="4" xfId="10" applyFont="1" applyBorder="1" applyAlignment="1">
      <alignment horizontal="center" vertical="center" wrapText="1"/>
    </xf>
    <xf numFmtId="9" fontId="3" fillId="0" borderId="4" xfId="4" applyFont="1" applyBorder="1" applyAlignment="1" applyProtection="1">
      <alignment horizontal="center" vertical="center"/>
    </xf>
    <xf numFmtId="168" fontId="3" fillId="0" borderId="4" xfId="10" applyNumberFormat="1" applyFont="1" applyBorder="1" applyAlignment="1">
      <alignment horizontal="left" vertical="center"/>
    </xf>
    <xf numFmtId="10" fontId="3" fillId="0" borderId="4" xfId="4" applyNumberFormat="1" applyFont="1" applyBorder="1" applyAlignment="1" applyProtection="1">
      <alignment horizontal="center" vertical="center"/>
    </xf>
    <xf numFmtId="4" fontId="0" fillId="0" borderId="0" xfId="0" applyNumberFormat="1" applyAlignment="1">
      <alignment horizontal="left" vertical="center"/>
    </xf>
    <xf numFmtId="0" fontId="6" fillId="2" borderId="5" xfId="11" applyFont="1" applyFill="1" applyBorder="1" applyAlignment="1">
      <alignment horizontal="left" vertical="center"/>
    </xf>
    <xf numFmtId="0" fontId="6" fillId="2" borderId="6" xfId="11" applyFont="1" applyFill="1" applyBorder="1" applyAlignment="1">
      <alignment horizontal="left" vertical="center"/>
    </xf>
    <xf numFmtId="0" fontId="6" fillId="2" borderId="3" xfId="11" applyFont="1" applyFill="1" applyBorder="1" applyAlignment="1">
      <alignment horizontal="center" vertical="center" wrapText="1"/>
    </xf>
    <xf numFmtId="0" fontId="6" fillId="2" borderId="3" xfId="11" applyFont="1" applyFill="1" applyBorder="1" applyAlignment="1">
      <alignment vertical="center" wrapText="1"/>
    </xf>
    <xf numFmtId="0" fontId="11" fillId="7" borderId="3" xfId="0" applyFont="1" applyFill="1" applyBorder="1" applyAlignment="1">
      <alignment horizontal="center" vertical="center"/>
    </xf>
    <xf numFmtId="0" fontId="11" fillId="7" borderId="3" xfId="0" applyFont="1" applyFill="1" applyBorder="1" applyAlignment="1">
      <alignment horizontal="center"/>
    </xf>
    <xf numFmtId="3" fontId="3" fillId="0" borderId="4" xfId="10" applyNumberFormat="1" applyFont="1" applyBorder="1" applyAlignment="1">
      <alignment horizontal="center" vertical="center"/>
    </xf>
    <xf numFmtId="0" fontId="3" fillId="0" borderId="4" xfId="10" applyFont="1" applyBorder="1" applyAlignment="1">
      <alignment horizontal="left" vertical="center"/>
    </xf>
    <xf numFmtId="167" fontId="3" fillId="0" borderId="4" xfId="17" applyFont="1" applyBorder="1" applyAlignment="1" applyProtection="1">
      <alignment horizontal="center" vertical="center"/>
    </xf>
    <xf numFmtId="168" fontId="3" fillId="0" borderId="4" xfId="10" applyNumberFormat="1" applyFont="1" applyBorder="1" applyAlignment="1">
      <alignment horizontal="center" vertical="center"/>
    </xf>
    <xf numFmtId="167" fontId="0" fillId="0" borderId="0" xfId="0" applyNumberFormat="1" applyAlignment="1">
      <alignment horizontal="center" vertical="center"/>
    </xf>
    <xf numFmtId="0" fontId="0" fillId="4" borderId="4" xfId="0" applyFill="1" applyBorder="1" applyAlignment="1">
      <alignment horizontal="center" vertical="center"/>
    </xf>
    <xf numFmtId="0" fontId="11" fillId="4" borderId="4" xfId="0" applyFont="1" applyFill="1" applyBorder="1" applyAlignment="1">
      <alignment horizontal="right" vertical="center"/>
    </xf>
    <xf numFmtId="167" fontId="11" fillId="4" borderId="4" xfId="0" applyNumberFormat="1" applyFont="1" applyFill="1" applyBorder="1" applyAlignment="1">
      <alignment horizontal="center" vertical="center"/>
    </xf>
    <xf numFmtId="10" fontId="11" fillId="4" borderId="4" xfId="0" applyNumberFormat="1" applyFont="1" applyFill="1" applyBorder="1" applyAlignment="1">
      <alignment horizontal="center" vertical="center"/>
    </xf>
    <xf numFmtId="168" fontId="5" fillId="4" borderId="4" xfId="10" applyNumberFormat="1" applyFont="1" applyFill="1" applyBorder="1" applyAlignment="1">
      <alignment horizontal="center" vertical="center"/>
    </xf>
    <xf numFmtId="166" fontId="0" fillId="0" borderId="0" xfId="0" applyNumberFormat="1" applyAlignment="1">
      <alignment horizontal="center" vertical="center"/>
    </xf>
    <xf numFmtId="0" fontId="0" fillId="0" borderId="4" xfId="0" applyBorder="1" applyAlignment="1">
      <alignment horizontal="center" vertical="center"/>
    </xf>
    <xf numFmtId="0" fontId="11" fillId="0" borderId="4" xfId="0" applyFont="1" applyBorder="1" applyAlignment="1">
      <alignment horizontal="right" vertical="center"/>
    </xf>
    <xf numFmtId="44" fontId="5" fillId="0" borderId="4" xfId="3" applyFont="1" applyBorder="1" applyAlignment="1">
      <alignment horizontal="center" vertical="center"/>
    </xf>
    <xf numFmtId="2" fontId="11" fillId="0" borderId="4" xfId="0" applyNumberFormat="1" applyFont="1" applyBorder="1" applyAlignment="1">
      <alignment horizontal="right" vertical="center"/>
    </xf>
    <xf numFmtId="0" fontId="11" fillId="0" borderId="4" xfId="0" applyFont="1" applyBorder="1" applyAlignment="1">
      <alignment horizontal="left" vertical="center"/>
    </xf>
    <xf numFmtId="4" fontId="0" fillId="0" borderId="0" xfId="0" applyNumberFormat="1" applyAlignment="1">
      <alignment horizontal="right" vertical="center"/>
    </xf>
    <xf numFmtId="0" fontId="10" fillId="8" borderId="4" xfId="10" applyFont="1" applyFill="1" applyBorder="1" applyAlignment="1">
      <alignment horizontal="center" vertical="center"/>
    </xf>
    <xf numFmtId="0" fontId="10" fillId="8" borderId="4" xfId="10" applyFont="1" applyFill="1" applyBorder="1" applyAlignment="1">
      <alignment horizontal="left" vertical="center" wrapText="1"/>
    </xf>
    <xf numFmtId="168" fontId="10" fillId="8" borderId="4" xfId="10" applyNumberFormat="1" applyFont="1" applyFill="1" applyBorder="1" applyAlignment="1">
      <alignment horizontal="left" vertical="center"/>
    </xf>
    <xf numFmtId="168" fontId="5" fillId="6" borderId="4" xfId="10" applyNumberFormat="1" applyFont="1" applyFill="1" applyBorder="1" applyAlignment="1">
      <alignment horizontal="left" vertical="center"/>
    </xf>
    <xf numFmtId="169" fontId="8" fillId="0" borderId="7" xfId="10" applyNumberFormat="1" applyFont="1" applyBorder="1" applyAlignment="1">
      <alignment vertical="center"/>
    </xf>
    <xf numFmtId="169" fontId="8" fillId="0" borderId="7" xfId="10" applyNumberFormat="1" applyFont="1" applyBorder="1" applyAlignment="1">
      <alignment horizontal="right" vertical="center"/>
    </xf>
    <xf numFmtId="169" fontId="8" fillId="0" borderId="4" xfId="10" applyNumberFormat="1" applyFont="1" applyBorder="1" applyAlignment="1">
      <alignment vertical="center"/>
    </xf>
    <xf numFmtId="169" fontId="8" fillId="0" borderId="4" xfId="10" applyNumberFormat="1" applyFont="1" applyBorder="1" applyAlignment="1">
      <alignment horizontal="right" vertical="center"/>
    </xf>
    <xf numFmtId="0" fontId="2" fillId="0" borderId="10" xfId="0" applyFont="1" applyBorder="1" applyAlignment="1">
      <alignment horizontal="left" vertical="center"/>
    </xf>
    <xf numFmtId="0" fontId="0" fillId="0" borderId="0" xfId="0" applyAlignment="1">
      <alignment wrapText="1"/>
    </xf>
    <xf numFmtId="170" fontId="3" fillId="0" borderId="4" xfId="29" applyNumberFormat="1" applyFont="1" applyBorder="1" applyAlignment="1" applyProtection="1">
      <alignment horizontal="right" vertical="center"/>
    </xf>
    <xf numFmtId="170" fontId="2" fillId="0" borderId="0" xfId="1" applyNumberFormat="1" applyFont="1" applyBorder="1" applyAlignment="1" applyProtection="1">
      <alignment horizontal="center" vertical="center"/>
    </xf>
    <xf numFmtId="170" fontId="10" fillId="5" borderId="4" xfId="29" applyNumberFormat="1" applyFont="1" applyFill="1" applyBorder="1" applyAlignment="1" applyProtection="1">
      <alignment horizontal="center" vertical="center"/>
    </xf>
    <xf numFmtId="170" fontId="10" fillId="8" borderId="4" xfId="29" applyNumberFormat="1" applyFont="1" applyFill="1" applyBorder="1" applyAlignment="1" applyProtection="1">
      <alignment horizontal="center" vertical="center"/>
    </xf>
    <xf numFmtId="170" fontId="13" fillId="0" borderId="0" xfId="1" applyNumberFormat="1" applyBorder="1" applyAlignment="1" applyProtection="1">
      <alignment horizontal="center" vertical="center"/>
    </xf>
    <xf numFmtId="0" fontId="6" fillId="2" borderId="5" xfId="11" applyFont="1" applyFill="1" applyBorder="1" applyAlignment="1">
      <alignment horizontal="left" vertical="center" wrapText="1"/>
    </xf>
    <xf numFmtId="0" fontId="6" fillId="2" borderId="6" xfId="11" applyFont="1" applyFill="1" applyBorder="1" applyAlignment="1">
      <alignment horizontal="left" vertical="center" wrapText="1"/>
    </xf>
    <xf numFmtId="17" fontId="6" fillId="2" borderId="3" xfId="11" applyNumberFormat="1" applyFont="1" applyFill="1" applyBorder="1" applyAlignment="1">
      <alignment horizontal="center" vertical="center" wrapText="1"/>
    </xf>
    <xf numFmtId="0" fontId="10" fillId="2" borderId="1" xfId="11" applyFont="1" applyFill="1" applyBorder="1" applyAlignment="1">
      <alignment horizontal="left" vertical="center"/>
    </xf>
    <xf numFmtId="43" fontId="0" fillId="0" borderId="0" xfId="0" applyNumberFormat="1" applyAlignment="1">
      <alignment horizontal="center" vertical="center"/>
    </xf>
    <xf numFmtId="10" fontId="2" fillId="0" borderId="4" xfId="4" applyNumberFormat="1" applyFont="1" applyBorder="1" applyAlignment="1">
      <alignment vertical="center"/>
    </xf>
    <xf numFmtId="0" fontId="2" fillId="0" borderId="0" xfId="0" applyFont="1" applyAlignment="1">
      <alignment horizontal="left" vertical="center"/>
    </xf>
    <xf numFmtId="0" fontId="3" fillId="0" borderId="4" xfId="10" applyFont="1" applyBorder="1" applyAlignment="1">
      <alignment horizontal="left" vertical="center" wrapText="1"/>
    </xf>
    <xf numFmtId="168" fontId="5" fillId="6" borderId="4" xfId="10" applyNumberFormat="1" applyFont="1" applyFill="1" applyBorder="1" applyAlignment="1">
      <alignment horizontal="right" vertical="center"/>
    </xf>
    <xf numFmtId="0" fontId="0" fillId="0" borderId="0" xfId="0" applyAlignment="1">
      <alignment vertical="center"/>
    </xf>
    <xf numFmtId="10" fontId="14" fillId="0" borderId="7" xfId="4" applyNumberFormat="1" applyFont="1" applyBorder="1" applyAlignment="1">
      <alignment vertical="center"/>
    </xf>
    <xf numFmtId="0" fontId="2" fillId="0" borderId="0" xfId="0" applyFont="1" applyAlignment="1">
      <alignment vertical="center"/>
    </xf>
    <xf numFmtId="0" fontId="9" fillId="0" borderId="0" xfId="0" applyFont="1" applyAlignment="1">
      <alignment vertical="center"/>
    </xf>
    <xf numFmtId="0" fontId="5" fillId="0" borderId="0" xfId="0" applyFont="1" applyAlignment="1">
      <alignment vertical="center" wrapText="1"/>
    </xf>
    <xf numFmtId="171" fontId="9" fillId="0" borderId="0" xfId="0" applyNumberFormat="1" applyFont="1" applyAlignment="1">
      <alignment vertical="center"/>
    </xf>
    <xf numFmtId="43" fontId="9" fillId="0" borderId="0" xfId="0" applyNumberFormat="1" applyFont="1" applyAlignment="1">
      <alignment vertical="center"/>
    </xf>
    <xf numFmtId="0" fontId="3" fillId="0" borderId="0" xfId="0" applyFont="1" applyAlignment="1">
      <alignment vertical="center" wrapText="1"/>
    </xf>
    <xf numFmtId="0" fontId="3" fillId="0" borderId="0" xfId="0" applyFont="1" applyAlignment="1">
      <alignment vertical="center"/>
    </xf>
    <xf numFmtId="165" fontId="13" fillId="0" borderId="0" xfId="1" applyAlignment="1">
      <alignment vertical="center"/>
    </xf>
    <xf numFmtId="43" fontId="17" fillId="0" borderId="0" xfId="0" applyNumberFormat="1" applyFont="1" applyAlignment="1">
      <alignment vertical="center" wrapText="1"/>
    </xf>
    <xf numFmtId="0" fontId="4" fillId="0" borderId="0" xfId="0" applyFont="1" applyAlignment="1">
      <alignment vertical="center" wrapText="1"/>
    </xf>
    <xf numFmtId="43" fontId="4" fillId="0" borderId="0" xfId="0" applyNumberFormat="1" applyFont="1" applyAlignment="1">
      <alignment vertical="center" wrapText="1"/>
    </xf>
    <xf numFmtId="4" fontId="15" fillId="0" borderId="0" xfId="0" applyNumberFormat="1" applyFont="1" applyAlignment="1">
      <alignment horizontal="right" vertical="center"/>
    </xf>
    <xf numFmtId="10" fontId="14" fillId="0" borderId="7" xfId="4" applyNumberFormat="1" applyFont="1" applyBorder="1"/>
    <xf numFmtId="0" fontId="0" fillId="0" borderId="0" xfId="0" applyAlignment="1">
      <alignment vertical="top"/>
    </xf>
    <xf numFmtId="0" fontId="0" fillId="0" borderId="10" xfId="0" applyBorder="1" applyAlignment="1">
      <alignment vertical="top"/>
    </xf>
    <xf numFmtId="0" fontId="2" fillId="7" borderId="4" xfId="0" applyFont="1" applyFill="1" applyBorder="1" applyAlignment="1">
      <alignment horizontal="center" vertical="top"/>
    </xf>
    <xf numFmtId="10" fontId="9" fillId="0" borderId="4" xfId="0" applyNumberFormat="1" applyFont="1" applyBorder="1" applyAlignment="1">
      <alignment horizontal="center" vertical="center"/>
    </xf>
    <xf numFmtId="168" fontId="3" fillId="0" borderId="4" xfId="10" applyNumberFormat="1" applyFont="1" applyBorder="1" applyAlignment="1">
      <alignment vertical="center"/>
    </xf>
    <xf numFmtId="168" fontId="5" fillId="6" borderId="5" xfId="10" applyNumberFormat="1" applyFont="1" applyFill="1" applyBorder="1" applyAlignment="1">
      <alignment horizontal="center" vertical="center"/>
    </xf>
    <xf numFmtId="168" fontId="5" fillId="6" borderId="6" xfId="10" applyNumberFormat="1" applyFont="1" applyFill="1" applyBorder="1" applyAlignment="1">
      <alignment horizontal="center" vertical="center"/>
    </xf>
    <xf numFmtId="168" fontId="5" fillId="6" borderId="7" xfId="10" applyNumberFormat="1" applyFont="1" applyFill="1" applyBorder="1" applyAlignment="1">
      <alignment horizontal="center" vertical="center"/>
    </xf>
    <xf numFmtId="171" fontId="9" fillId="9" borderId="4" xfId="0" applyNumberFormat="1" applyFont="1" applyFill="1" applyBorder="1" applyAlignment="1">
      <alignment horizontal="center" vertical="center"/>
    </xf>
    <xf numFmtId="0" fontId="2" fillId="0" borderId="0" xfId="0" applyFont="1" applyAlignment="1">
      <alignment vertical="top"/>
    </xf>
    <xf numFmtId="0" fontId="9" fillId="0" borderId="0" xfId="0" applyFont="1" applyAlignment="1">
      <alignment vertical="top"/>
    </xf>
    <xf numFmtId="0" fontId="3" fillId="0" borderId="0" xfId="0" applyFont="1" applyAlignment="1">
      <alignment vertical="top" wrapText="1"/>
    </xf>
    <xf numFmtId="0" fontId="2" fillId="0" borderId="8" xfId="0" applyFont="1" applyBorder="1" applyAlignment="1">
      <alignment horizontal="center" vertical="center" wrapText="1"/>
    </xf>
    <xf numFmtId="165" fontId="13" fillId="0" borderId="10" xfId="1" applyBorder="1" applyAlignment="1" applyProtection="1">
      <alignment horizontal="center" vertical="center"/>
    </xf>
    <xf numFmtId="43" fontId="0" fillId="0" borderId="0" xfId="0" applyNumberFormat="1" applyAlignment="1">
      <alignment horizontal="left" vertical="center"/>
    </xf>
    <xf numFmtId="0" fontId="2" fillId="0" borderId="0" xfId="0" applyFont="1" applyAlignment="1">
      <alignment horizontal="center" vertical="center"/>
    </xf>
    <xf numFmtId="168" fontId="0" fillId="0" borderId="0" xfId="0" applyNumberFormat="1" applyAlignment="1">
      <alignment vertical="center"/>
    </xf>
    <xf numFmtId="44" fontId="0" fillId="0" borderId="0" xfId="3" applyFont="1" applyAlignment="1">
      <alignment vertical="center"/>
    </xf>
    <xf numFmtId="10" fontId="13" fillId="0" borderId="0" xfId="4" applyNumberFormat="1"/>
    <xf numFmtId="0" fontId="6" fillId="2" borderId="5" xfId="11" applyFont="1" applyFill="1" applyBorder="1" applyAlignment="1">
      <alignment horizontal="left" vertical="center" wrapText="1"/>
    </xf>
    <xf numFmtId="0" fontId="6" fillId="2" borderId="6" xfId="11" applyFont="1" applyFill="1" applyBorder="1" applyAlignment="1">
      <alignment horizontal="left" vertical="center" wrapText="1"/>
    </xf>
    <xf numFmtId="0" fontId="6" fillId="2" borderId="1" xfId="11" applyFont="1" applyFill="1" applyBorder="1" applyAlignment="1">
      <alignment horizontal="center" vertical="center" wrapText="1"/>
    </xf>
    <xf numFmtId="0" fontId="6" fillId="2" borderId="2" xfId="11" applyFont="1" applyFill="1" applyBorder="1" applyAlignment="1">
      <alignment horizontal="center" vertical="center" wrapText="1"/>
    </xf>
    <xf numFmtId="0" fontId="6" fillId="2" borderId="3" xfId="11" applyFont="1" applyFill="1" applyBorder="1" applyAlignment="1">
      <alignment horizontal="center" vertical="center" wrapText="1"/>
    </xf>
    <xf numFmtId="17" fontId="6" fillId="2" borderId="1" xfId="11" applyNumberFormat="1" applyFont="1" applyFill="1" applyBorder="1" applyAlignment="1">
      <alignment horizontal="center" vertical="center" wrapText="1"/>
    </xf>
    <xf numFmtId="17" fontId="6" fillId="2" borderId="2" xfId="11" applyNumberFormat="1" applyFont="1" applyFill="1" applyBorder="1" applyAlignment="1">
      <alignment horizontal="center" vertical="center" wrapText="1"/>
    </xf>
    <xf numFmtId="17" fontId="6" fillId="2" borderId="3" xfId="11" applyNumberFormat="1" applyFont="1" applyFill="1" applyBorder="1" applyAlignment="1">
      <alignment horizontal="center" vertical="center" wrapText="1"/>
    </xf>
    <xf numFmtId="0" fontId="6" fillId="2" borderId="7" xfId="11" applyFont="1" applyFill="1" applyBorder="1" applyAlignment="1">
      <alignment horizontal="left" vertical="center" wrapText="1"/>
    </xf>
    <xf numFmtId="0" fontId="3" fillId="0" borderId="5" xfId="10" applyFont="1" applyBorder="1" applyAlignment="1">
      <alignment horizontal="left" vertical="center" wrapText="1"/>
    </xf>
    <xf numFmtId="0" fontId="5" fillId="0" borderId="2" xfId="10" applyFont="1" applyBorder="1" applyAlignment="1">
      <alignment horizontal="left" vertical="center"/>
    </xf>
    <xf numFmtId="0" fontId="3" fillId="0" borderId="4" xfId="10" applyFont="1" applyBorder="1" applyAlignment="1">
      <alignment horizontal="left" vertical="center" wrapText="1"/>
    </xf>
    <xf numFmtId="0" fontId="5" fillId="0" borderId="4" xfId="11" applyFont="1" applyBorder="1" applyAlignment="1">
      <alignment horizontal="center" vertical="center"/>
    </xf>
    <xf numFmtId="0" fontId="3" fillId="0" borderId="6" xfId="10" applyFont="1" applyBorder="1" applyAlignment="1">
      <alignment horizontal="left" vertical="center" wrapText="1"/>
    </xf>
    <xf numFmtId="0" fontId="7" fillId="2" borderId="4" xfId="10" applyFont="1" applyFill="1" applyBorder="1" applyAlignment="1">
      <alignment horizontal="center" vertical="center"/>
    </xf>
    <xf numFmtId="0" fontId="5" fillId="3" borderId="4" xfId="10" applyFont="1" applyFill="1" applyBorder="1" applyAlignment="1">
      <alignment horizontal="center" vertical="center" wrapText="1"/>
    </xf>
    <xf numFmtId="168" fontId="5" fillId="6" borderId="4" xfId="10" applyNumberFormat="1" applyFont="1" applyFill="1" applyBorder="1" applyAlignment="1">
      <alignment horizontal="right" vertical="center"/>
    </xf>
    <xf numFmtId="170" fontId="5" fillId="3" borderId="4" xfId="1" applyNumberFormat="1" applyFont="1" applyFill="1" applyBorder="1" applyAlignment="1" applyProtection="1">
      <alignment horizontal="center" vertical="center" wrapText="1"/>
    </xf>
    <xf numFmtId="0" fontId="5" fillId="0" borderId="4" xfId="11" applyFont="1" applyBorder="1" applyAlignment="1">
      <alignment horizontal="left" vertical="center"/>
    </xf>
    <xf numFmtId="0" fontId="5" fillId="0" borderId="8" xfId="10" applyFont="1" applyBorder="1" applyAlignment="1">
      <alignment horizontal="left" vertical="center"/>
    </xf>
    <xf numFmtId="0" fontId="7" fillId="2" borderId="5" xfId="10" applyFont="1" applyFill="1" applyBorder="1" applyAlignment="1">
      <alignment horizontal="center" vertical="center"/>
    </xf>
    <xf numFmtId="0" fontId="7" fillId="2" borderId="6" xfId="10" applyFont="1" applyFill="1" applyBorder="1" applyAlignment="1">
      <alignment horizontal="center" vertical="center"/>
    </xf>
    <xf numFmtId="0" fontId="7" fillId="2" borderId="7" xfId="10" applyFont="1" applyFill="1" applyBorder="1" applyAlignment="1">
      <alignment horizontal="center" vertical="center"/>
    </xf>
    <xf numFmtId="0" fontId="2" fillId="7" borderId="5" xfId="0" applyFont="1" applyFill="1" applyBorder="1" applyAlignment="1">
      <alignment horizontal="center" vertical="top"/>
    </xf>
    <xf numFmtId="0" fontId="2" fillId="7" borderId="7" xfId="0" applyFont="1" applyFill="1" applyBorder="1" applyAlignment="1">
      <alignment horizontal="center" vertical="top"/>
    </xf>
    <xf numFmtId="49" fontId="20" fillId="10" borderId="5" xfId="34" applyNumberFormat="1" applyFont="1" applyFill="1" applyBorder="1" applyAlignment="1">
      <alignment horizontal="center" vertical="center" wrapText="1"/>
    </xf>
    <xf numFmtId="49" fontId="20" fillId="10" borderId="6" xfId="34" applyNumberFormat="1" applyFont="1" applyFill="1" applyBorder="1" applyAlignment="1">
      <alignment horizontal="center" vertical="center" wrapText="1"/>
    </xf>
    <xf numFmtId="49" fontId="20" fillId="10" borderId="7" xfId="34" applyNumberFormat="1" applyFont="1" applyFill="1" applyBorder="1" applyAlignment="1">
      <alignment horizontal="center" vertical="center" wrapText="1"/>
    </xf>
    <xf numFmtId="0" fontId="21" fillId="0" borderId="0" xfId="34" applyFont="1"/>
    <xf numFmtId="0" fontId="19" fillId="0" borderId="0" xfId="34"/>
    <xf numFmtId="49" fontId="22" fillId="0" borderId="5" xfId="34" applyNumberFormat="1" applyFont="1" applyBorder="1" applyAlignment="1">
      <alignment horizontal="left" vertical="center" wrapText="1"/>
    </xf>
    <xf numFmtId="49" fontId="22" fillId="0" borderId="6" xfId="34" applyNumberFormat="1" applyFont="1" applyBorder="1" applyAlignment="1">
      <alignment horizontal="left" vertical="center" wrapText="1"/>
    </xf>
    <xf numFmtId="49" fontId="22" fillId="0" borderId="7" xfId="34" applyNumberFormat="1" applyFont="1" applyBorder="1" applyAlignment="1">
      <alignment horizontal="left" vertical="center" wrapText="1"/>
    </xf>
    <xf numFmtId="4" fontId="23" fillId="0" borderId="11" xfId="34" applyNumberFormat="1" applyFont="1" applyBorder="1" applyAlignment="1">
      <alignment horizontal="center" vertical="center" wrapText="1"/>
    </xf>
    <xf numFmtId="4" fontId="23" fillId="0" borderId="12" xfId="34" applyNumberFormat="1" applyFont="1" applyBorder="1" applyAlignment="1">
      <alignment horizontal="center" vertical="center" wrapText="1"/>
    </xf>
    <xf numFmtId="4" fontId="23" fillId="0" borderId="13" xfId="34" applyNumberFormat="1" applyFont="1" applyBorder="1" applyAlignment="1">
      <alignment horizontal="center" vertical="center" wrapText="1"/>
    </xf>
    <xf numFmtId="0" fontId="24" fillId="11" borderId="4" xfId="34" applyFont="1" applyFill="1" applyBorder="1" applyAlignment="1">
      <alignment horizontal="center" vertical="center" wrapText="1"/>
    </xf>
    <xf numFmtId="0" fontId="24" fillId="11" borderId="4" xfId="34" applyFont="1" applyFill="1" applyBorder="1" applyAlignment="1">
      <alignment horizontal="center" vertical="center"/>
    </xf>
    <xf numFmtId="0" fontId="25" fillId="0" borderId="0" xfId="34" applyFont="1"/>
    <xf numFmtId="1" fontId="24" fillId="11" borderId="4" xfId="34" applyNumberFormat="1" applyFont="1" applyFill="1" applyBorder="1" applyAlignment="1">
      <alignment horizontal="center" vertical="center" wrapText="1"/>
    </xf>
    <xf numFmtId="172" fontId="25" fillId="0" borderId="0" xfId="34" applyNumberFormat="1" applyFont="1"/>
    <xf numFmtId="173" fontId="26" fillId="0" borderId="4" xfId="34" applyNumberFormat="1" applyFont="1" applyBorder="1" applyAlignment="1">
      <alignment horizontal="center" vertical="center"/>
    </xf>
    <xf numFmtId="0" fontId="26" fillId="0" borderId="4" xfId="34" applyFont="1" applyBorder="1" applyAlignment="1">
      <alignment vertical="center" wrapText="1"/>
    </xf>
    <xf numFmtId="0" fontId="27" fillId="0" borderId="1" xfId="34" applyFont="1" applyBorder="1" applyAlignment="1">
      <alignment horizontal="center" vertical="center"/>
    </xf>
    <xf numFmtId="10" fontId="27" fillId="0" borderId="1" xfId="34" applyNumberFormat="1" applyFont="1" applyBorder="1" applyAlignment="1">
      <alignment vertical="center"/>
    </xf>
    <xf numFmtId="10" fontId="27" fillId="0" borderId="4" xfId="34" applyNumberFormat="1" applyFont="1" applyBorder="1" applyAlignment="1">
      <alignment vertical="center"/>
    </xf>
    <xf numFmtId="174" fontId="25" fillId="0" borderId="0" xfId="34" applyNumberFormat="1" applyFont="1"/>
    <xf numFmtId="10" fontId="25" fillId="0" borderId="0" xfId="34" applyNumberFormat="1" applyFont="1"/>
    <xf numFmtId="0" fontId="27" fillId="0" borderId="2" xfId="34" applyFont="1" applyBorder="1" applyAlignment="1">
      <alignment horizontal="center" vertical="center"/>
    </xf>
    <xf numFmtId="10" fontId="27" fillId="0" borderId="2" xfId="34" applyNumberFormat="1" applyFont="1" applyBorder="1" applyAlignment="1">
      <alignment vertical="center"/>
    </xf>
    <xf numFmtId="10" fontId="27" fillId="12" borderId="4" xfId="34" applyNumberFormat="1" applyFont="1" applyFill="1" applyBorder="1" applyAlignment="1">
      <alignment vertical="center"/>
    </xf>
    <xf numFmtId="0" fontId="27" fillId="0" borderId="3" xfId="34" applyFont="1" applyBorder="1" applyAlignment="1">
      <alignment horizontal="center" vertical="center"/>
    </xf>
    <xf numFmtId="4" fontId="27" fillId="0" borderId="3" xfId="34" applyNumberFormat="1" applyFont="1" applyBorder="1" applyAlignment="1">
      <alignment vertical="center"/>
    </xf>
    <xf numFmtId="4" fontId="27" fillId="0" borderId="4" xfId="34" applyNumberFormat="1" applyFont="1" applyBorder="1" applyAlignment="1">
      <alignment vertical="center"/>
    </xf>
    <xf numFmtId="175" fontId="27" fillId="0" borderId="0" xfId="34" applyNumberFormat="1" applyFont="1" applyAlignment="1">
      <alignment vertical="center"/>
    </xf>
    <xf numFmtId="4" fontId="25" fillId="0" borderId="0" xfId="35" applyNumberFormat="1" applyFont="1" applyBorder="1" applyProtection="1"/>
    <xf numFmtId="174" fontId="27" fillId="0" borderId="1" xfId="34" applyNumberFormat="1" applyFont="1" applyBorder="1" applyAlignment="1">
      <alignment vertical="center"/>
    </xf>
    <xf numFmtId="174" fontId="27" fillId="0" borderId="4" xfId="34" applyNumberFormat="1" applyFont="1" applyBorder="1" applyAlignment="1">
      <alignment vertical="center"/>
    </xf>
    <xf numFmtId="0" fontId="26" fillId="0" borderId="4" xfId="34" applyFont="1" applyBorder="1"/>
    <xf numFmtId="0" fontId="26" fillId="0" borderId="4" xfId="34" applyFont="1" applyBorder="1" applyAlignment="1">
      <alignment horizontal="right" vertical="center"/>
    </xf>
    <xf numFmtId="0" fontId="26" fillId="0" borderId="4" xfId="34" applyFont="1" applyBorder="1" applyAlignment="1">
      <alignment horizontal="center" vertical="center"/>
    </xf>
    <xf numFmtId="10" fontId="26" fillId="0" borderId="4" xfId="34" applyNumberFormat="1" applyFont="1" applyBorder="1" applyAlignment="1">
      <alignment vertical="center"/>
    </xf>
    <xf numFmtId="0" fontId="27" fillId="0" borderId="0" xfId="34" applyFont="1"/>
    <xf numFmtId="0" fontId="26" fillId="0" borderId="4" xfId="34" applyFont="1" applyBorder="1" applyAlignment="1">
      <alignment horizontal="right" vertical="center"/>
    </xf>
    <xf numFmtId="4" fontId="26" fillId="0" borderId="4" xfId="34" applyNumberFormat="1" applyFont="1" applyBorder="1" applyAlignment="1">
      <alignment vertical="center"/>
    </xf>
    <xf numFmtId="4" fontId="24" fillId="0" borderId="4" xfId="34" applyNumberFormat="1" applyFont="1" applyBorder="1" applyAlignment="1">
      <alignment vertical="center"/>
    </xf>
    <xf numFmtId="4" fontId="25" fillId="0" borderId="0" xfId="34" applyNumberFormat="1" applyFont="1"/>
    <xf numFmtId="4" fontId="21" fillId="0" borderId="0" xfId="34" applyNumberFormat="1" applyFont="1"/>
    <xf numFmtId="4" fontId="28" fillId="0" borderId="0" xfId="34" applyNumberFormat="1" applyFont="1"/>
    <xf numFmtId="168" fontId="29" fillId="0" borderId="0" xfId="35" applyFont="1"/>
    <xf numFmtId="44" fontId="21" fillId="0" borderId="0" xfId="34" applyNumberFormat="1" applyFont="1"/>
    <xf numFmtId="0" fontId="30" fillId="13" borderId="0" xfId="36" applyFont="1" applyFill="1"/>
    <xf numFmtId="176" fontId="30" fillId="13" borderId="0" xfId="36" applyNumberFormat="1" applyFont="1" applyFill="1"/>
    <xf numFmtId="0" fontId="31" fillId="13" borderId="14" xfId="36" applyFont="1" applyFill="1" applyBorder="1" applyAlignment="1">
      <alignment horizontal="center" vertical="center"/>
    </xf>
    <xf numFmtId="0" fontId="31" fillId="13" borderId="15" xfId="36" applyFont="1" applyFill="1" applyBorder="1" applyAlignment="1">
      <alignment horizontal="center" vertical="center"/>
    </xf>
    <xf numFmtId="0" fontId="31" fillId="13" borderId="16" xfId="36" applyFont="1" applyFill="1" applyBorder="1" applyAlignment="1">
      <alignment horizontal="center" vertical="center"/>
    </xf>
    <xf numFmtId="0" fontId="32" fillId="13" borderId="0" xfId="36" applyFont="1" applyFill="1"/>
    <xf numFmtId="0" fontId="31" fillId="13" borderId="17" xfId="36" applyFont="1" applyFill="1" applyBorder="1" applyAlignment="1">
      <alignment horizontal="center" vertical="center"/>
    </xf>
    <xf numFmtId="0" fontId="31" fillId="13" borderId="0" xfId="36" applyFont="1" applyFill="1" applyAlignment="1">
      <alignment horizontal="center" vertical="center"/>
    </xf>
    <xf numFmtId="0" fontId="31" fillId="13" borderId="18" xfId="36" applyFont="1" applyFill="1" applyBorder="1" applyAlignment="1">
      <alignment horizontal="center" vertical="center"/>
    </xf>
    <xf numFmtId="0" fontId="31" fillId="13" borderId="19" xfId="36" applyFont="1" applyFill="1" applyBorder="1" applyAlignment="1">
      <alignment horizontal="center" vertical="center"/>
    </xf>
    <xf numFmtId="0" fontId="31" fillId="13" borderId="12" xfId="36" applyFont="1" applyFill="1" applyBorder="1" applyAlignment="1">
      <alignment horizontal="center" vertical="center"/>
    </xf>
    <xf numFmtId="0" fontId="31" fillId="13" borderId="20" xfId="36" applyFont="1" applyFill="1" applyBorder="1" applyAlignment="1">
      <alignment horizontal="center" vertical="center"/>
    </xf>
    <xf numFmtId="0" fontId="33" fillId="13" borderId="21" xfId="36" applyFont="1" applyFill="1" applyBorder="1" applyAlignment="1">
      <alignment horizontal="center" vertical="center"/>
    </xf>
    <xf numFmtId="0" fontId="33" fillId="13" borderId="6" xfId="36" applyFont="1" applyFill="1" applyBorder="1" applyAlignment="1">
      <alignment horizontal="center" vertical="center"/>
    </xf>
    <xf numFmtId="0" fontId="33" fillId="13" borderId="22" xfId="36" applyFont="1" applyFill="1" applyBorder="1" applyAlignment="1">
      <alignment horizontal="center" vertical="center"/>
    </xf>
    <xf numFmtId="0" fontId="34" fillId="13" borderId="23" xfId="36" applyFont="1" applyFill="1" applyBorder="1" applyAlignment="1">
      <alignment horizontal="justify" vertical="center"/>
    </xf>
    <xf numFmtId="0" fontId="34" fillId="13" borderId="24" xfId="36" applyFont="1" applyFill="1" applyBorder="1" applyAlignment="1">
      <alignment horizontal="left" vertical="center" wrapText="1"/>
    </xf>
    <xf numFmtId="0" fontId="34" fillId="13" borderId="25" xfId="36" applyFont="1" applyFill="1" applyBorder="1" applyAlignment="1">
      <alignment horizontal="left" vertical="center" wrapText="1"/>
    </xf>
    <xf numFmtId="0" fontId="34" fillId="13" borderId="26" xfId="36" applyFont="1" applyFill="1" applyBorder="1" applyAlignment="1">
      <alignment vertical="center" wrapText="1"/>
    </xf>
    <xf numFmtId="177" fontId="34" fillId="13" borderId="27" xfId="36" quotePrefix="1" applyNumberFormat="1" applyFont="1" applyFill="1" applyBorder="1" applyAlignment="1">
      <alignment horizontal="justify" vertical="center" wrapText="1"/>
    </xf>
    <xf numFmtId="177" fontId="34" fillId="13" borderId="28" xfId="36" quotePrefix="1" applyNumberFormat="1" applyFont="1" applyFill="1" applyBorder="1" applyAlignment="1">
      <alignment horizontal="justify" vertical="center" wrapText="1"/>
    </xf>
    <xf numFmtId="0" fontId="34" fillId="13" borderId="29" xfId="36" applyFont="1" applyFill="1" applyBorder="1" applyAlignment="1">
      <alignment vertical="center"/>
    </xf>
    <xf numFmtId="0" fontId="34" fillId="13" borderId="27" xfId="36" applyFont="1" applyFill="1" applyBorder="1" applyAlignment="1">
      <alignment horizontal="left" vertical="center" wrapText="1"/>
    </xf>
    <xf numFmtId="0" fontId="34" fillId="13" borderId="30" xfId="36" applyFont="1" applyFill="1" applyBorder="1" applyAlignment="1">
      <alignment horizontal="left" vertical="center" wrapText="1"/>
    </xf>
    <xf numFmtId="0" fontId="34" fillId="13" borderId="31" xfId="36" applyFont="1" applyFill="1" applyBorder="1" applyAlignment="1">
      <alignment vertical="center" wrapText="1"/>
    </xf>
    <xf numFmtId="0" fontId="34" fillId="13" borderId="27" xfId="36" quotePrefix="1" applyFont="1" applyFill="1" applyBorder="1" applyAlignment="1">
      <alignment horizontal="justify" vertical="center" wrapText="1"/>
    </xf>
    <xf numFmtId="0" fontId="34" fillId="13" borderId="28" xfId="36" quotePrefix="1" applyFont="1" applyFill="1" applyBorder="1" applyAlignment="1">
      <alignment horizontal="justify" vertical="center" wrapText="1"/>
    </xf>
    <xf numFmtId="0" fontId="34" fillId="13" borderId="32" xfId="36" applyFont="1" applyFill="1" applyBorder="1" applyAlignment="1">
      <alignment horizontal="left" vertical="center" wrapText="1"/>
    </xf>
    <xf numFmtId="0" fontId="34" fillId="13" borderId="33" xfId="36" applyFont="1" applyFill="1" applyBorder="1" applyAlignment="1">
      <alignment horizontal="left" vertical="center" wrapText="1"/>
    </xf>
    <xf numFmtId="0" fontId="34" fillId="13" borderId="34" xfId="36" quotePrefix="1" applyFont="1" applyFill="1" applyBorder="1" applyAlignment="1">
      <alignment horizontal="left" vertical="center" wrapText="1"/>
    </xf>
    <xf numFmtId="0" fontId="34" fillId="13" borderId="35" xfId="36" quotePrefix="1" applyFont="1" applyFill="1" applyBorder="1" applyAlignment="1">
      <alignment horizontal="left" vertical="center" wrapText="1"/>
    </xf>
    <xf numFmtId="0" fontId="33" fillId="13" borderId="36" xfId="36" applyFont="1" applyFill="1" applyBorder="1" applyAlignment="1">
      <alignment horizontal="center" vertical="center"/>
    </xf>
    <xf numFmtId="0" fontId="33" fillId="13" borderId="37" xfId="36" applyFont="1" applyFill="1" applyBorder="1" applyAlignment="1">
      <alignment horizontal="center" vertical="center"/>
    </xf>
    <xf numFmtId="0" fontId="33" fillId="13" borderId="38" xfId="36" applyFont="1" applyFill="1" applyBorder="1" applyAlignment="1">
      <alignment horizontal="center" vertical="center"/>
    </xf>
    <xf numFmtId="176" fontId="35" fillId="14" borderId="39" xfId="36" applyNumberFormat="1" applyFont="1" applyFill="1" applyBorder="1" applyAlignment="1">
      <alignment horizontal="center" vertical="center"/>
    </xf>
    <xf numFmtId="176" fontId="35" fillId="14" borderId="40" xfId="36" applyNumberFormat="1" applyFont="1" applyFill="1" applyBorder="1" applyAlignment="1">
      <alignment horizontal="center" vertical="center"/>
    </xf>
    <xf numFmtId="176" fontId="35" fillId="14" borderId="41" xfId="36" applyNumberFormat="1" applyFont="1" applyFill="1" applyBorder="1" applyAlignment="1">
      <alignment horizontal="center" vertical="center"/>
    </xf>
    <xf numFmtId="0" fontId="34" fillId="13" borderId="17" xfId="37" applyFont="1" applyFill="1" applyBorder="1" applyAlignment="1">
      <alignment vertical="center"/>
    </xf>
    <xf numFmtId="0" fontId="34" fillId="13" borderId="0" xfId="37" applyFont="1" applyFill="1" applyAlignment="1">
      <alignment vertical="center"/>
    </xf>
    <xf numFmtId="176" fontId="34" fillId="13" borderId="0" xfId="37" applyNumberFormat="1" applyFont="1" applyFill="1" applyAlignment="1">
      <alignment vertical="center"/>
    </xf>
    <xf numFmtId="0" fontId="34" fillId="13" borderId="18" xfId="37" applyFont="1" applyFill="1" applyBorder="1" applyAlignment="1">
      <alignment vertical="center"/>
    </xf>
    <xf numFmtId="0" fontId="30" fillId="13" borderId="42" xfId="36" applyFont="1" applyFill="1" applyBorder="1" applyAlignment="1">
      <alignment horizontal="justify" vertical="center"/>
    </xf>
    <xf numFmtId="0" fontId="30" fillId="13" borderId="43" xfId="36" applyFont="1" applyFill="1" applyBorder="1" applyAlignment="1">
      <alignment horizontal="justify" vertical="center"/>
    </xf>
    <xf numFmtId="0" fontId="30" fillId="13" borderId="44" xfId="36" applyFont="1" applyFill="1" applyBorder="1" applyAlignment="1">
      <alignment horizontal="justify" vertical="center"/>
    </xf>
    <xf numFmtId="0" fontId="36" fillId="15" borderId="4" xfId="36" applyFont="1" applyFill="1" applyBorder="1" applyAlignment="1">
      <alignment horizontal="center" vertical="center"/>
    </xf>
    <xf numFmtId="0" fontId="30" fillId="13" borderId="17" xfId="36" applyFont="1" applyFill="1" applyBorder="1" applyAlignment="1">
      <alignment horizontal="justify" vertical="center"/>
    </xf>
    <xf numFmtId="0" fontId="30" fillId="13" borderId="0" xfId="36" applyFont="1" applyFill="1" applyAlignment="1">
      <alignment horizontal="justify" vertical="center"/>
    </xf>
    <xf numFmtId="0" fontId="30" fillId="13" borderId="18" xfId="36" applyFont="1" applyFill="1" applyBorder="1" applyAlignment="1">
      <alignment horizontal="justify" vertical="center"/>
    </xf>
    <xf numFmtId="0" fontId="37" fillId="15" borderId="4" xfId="36" applyFont="1" applyFill="1" applyBorder="1" applyAlignment="1">
      <alignment horizontal="center" vertical="center"/>
    </xf>
    <xf numFmtId="17" fontId="36" fillId="0" borderId="3" xfId="36" applyNumberFormat="1" applyFont="1" applyBorder="1" applyAlignment="1">
      <alignment horizontal="center" vertical="center"/>
    </xf>
    <xf numFmtId="0" fontId="30" fillId="13" borderId="19" xfId="36" applyFont="1" applyFill="1" applyBorder="1" applyAlignment="1">
      <alignment horizontal="justify" vertical="center"/>
    </xf>
    <xf numFmtId="0" fontId="30" fillId="13" borderId="12" xfId="36" applyFont="1" applyFill="1" applyBorder="1" applyAlignment="1">
      <alignment horizontal="justify" vertical="center"/>
    </xf>
    <xf numFmtId="0" fontId="30" fillId="13" borderId="20" xfId="36" applyFont="1" applyFill="1" applyBorder="1" applyAlignment="1">
      <alignment horizontal="justify" vertical="center"/>
    </xf>
    <xf numFmtId="0" fontId="34" fillId="13" borderId="4" xfId="36" applyFont="1" applyFill="1" applyBorder="1" applyAlignment="1">
      <alignment horizontal="center" vertical="center"/>
    </xf>
    <xf numFmtId="178" fontId="38" fillId="13" borderId="4" xfId="36" applyNumberFormat="1" applyFont="1" applyFill="1" applyBorder="1" applyAlignment="1">
      <alignment horizontal="center" vertical="center"/>
    </xf>
    <xf numFmtId="179" fontId="34" fillId="13" borderId="4" xfId="36" applyNumberFormat="1" applyFont="1" applyFill="1" applyBorder="1" applyAlignment="1">
      <alignment horizontal="center" vertical="center"/>
    </xf>
    <xf numFmtId="0" fontId="30" fillId="13" borderId="17" xfId="36" applyFont="1" applyFill="1" applyBorder="1"/>
    <xf numFmtId="0" fontId="30" fillId="13" borderId="18" xfId="36" applyFont="1" applyFill="1" applyBorder="1"/>
    <xf numFmtId="0" fontId="36" fillId="14" borderId="4" xfId="37" applyFont="1" applyFill="1" applyBorder="1" applyAlignment="1">
      <alignment horizontal="center" vertical="center" wrapText="1"/>
    </xf>
    <xf numFmtId="0" fontId="34" fillId="13" borderId="45" xfId="37" applyFont="1" applyFill="1" applyBorder="1" applyAlignment="1">
      <alignment horizontal="center" vertical="center" wrapText="1"/>
    </xf>
    <xf numFmtId="4" fontId="34" fillId="0" borderId="45" xfId="37" applyNumberFormat="1" applyFont="1" applyBorder="1" applyAlignment="1">
      <alignment horizontal="center" vertical="center" wrapText="1"/>
    </xf>
    <xf numFmtId="0" fontId="30" fillId="13" borderId="45" xfId="37" applyFont="1" applyFill="1" applyBorder="1" applyAlignment="1">
      <alignment vertical="center" wrapText="1"/>
    </xf>
    <xf numFmtId="2" fontId="34" fillId="13" borderId="45" xfId="37" applyNumberFormat="1" applyFont="1" applyFill="1" applyBorder="1" applyAlignment="1">
      <alignment horizontal="center" vertical="center"/>
    </xf>
    <xf numFmtId="2" fontId="30" fillId="0" borderId="45" xfId="37" applyNumberFormat="1" applyFont="1" applyBorder="1" applyAlignment="1">
      <alignment horizontal="center" vertical="center"/>
    </xf>
    <xf numFmtId="2" fontId="30" fillId="13" borderId="0" xfId="36" applyNumberFormat="1" applyFont="1" applyFill="1" applyAlignment="1">
      <alignment horizontal="center"/>
    </xf>
    <xf numFmtId="0" fontId="34" fillId="13" borderId="46" xfId="37" applyFont="1" applyFill="1" applyBorder="1" applyAlignment="1">
      <alignment horizontal="center" vertical="center" wrapText="1"/>
    </xf>
    <xf numFmtId="0" fontId="30" fillId="13" borderId="46" xfId="37" applyFont="1" applyFill="1" applyBorder="1" applyAlignment="1">
      <alignment horizontal="center" vertical="center" wrapText="1"/>
    </xf>
    <xf numFmtId="4" fontId="34" fillId="0" borderId="46" xfId="37" applyNumberFormat="1" applyFont="1" applyBorder="1" applyAlignment="1">
      <alignment horizontal="center" vertical="center" wrapText="1"/>
    </xf>
    <xf numFmtId="2" fontId="30" fillId="13" borderId="46" xfId="37" applyNumberFormat="1" applyFont="1" applyFill="1" applyBorder="1" applyAlignment="1">
      <alignment horizontal="center" vertical="center" wrapText="1"/>
    </xf>
    <xf numFmtId="2" fontId="34" fillId="0" borderId="46" xfId="37" applyNumberFormat="1" applyFont="1" applyBorder="1" applyAlignment="1">
      <alignment horizontal="center" vertical="center"/>
    </xf>
    <xf numFmtId="2" fontId="30" fillId="13" borderId="0" xfId="36" applyNumberFormat="1" applyFont="1" applyFill="1" applyAlignment="1">
      <alignment horizontal="left"/>
    </xf>
    <xf numFmtId="0" fontId="34" fillId="13" borderId="3" xfId="37" applyFont="1" applyFill="1" applyBorder="1" applyAlignment="1">
      <alignment vertical="center" wrapText="1"/>
    </xf>
    <xf numFmtId="0" fontId="30" fillId="13" borderId="3" xfId="37" applyFont="1" applyFill="1" applyBorder="1" applyAlignment="1">
      <alignment horizontal="center" vertical="center" wrapText="1"/>
    </xf>
    <xf numFmtId="4" fontId="34" fillId="0" borderId="3" xfId="37" applyNumberFormat="1" applyFont="1" applyBorder="1" applyAlignment="1">
      <alignment horizontal="center" vertical="center" wrapText="1"/>
    </xf>
    <xf numFmtId="0" fontId="30" fillId="13" borderId="3" xfId="37" applyFont="1" applyFill="1" applyBorder="1" applyAlignment="1">
      <alignment horizontal="left" vertical="center" wrapText="1"/>
    </xf>
    <xf numFmtId="2" fontId="34" fillId="13" borderId="3" xfId="37" applyNumberFormat="1" applyFont="1" applyFill="1" applyBorder="1" applyAlignment="1">
      <alignment horizontal="center" vertical="center"/>
    </xf>
    <xf numFmtId="2" fontId="30" fillId="0" borderId="3" xfId="37" applyNumberFormat="1" applyFont="1" applyBorder="1" applyAlignment="1">
      <alignment vertical="center"/>
    </xf>
    <xf numFmtId="2" fontId="30" fillId="0" borderId="3" xfId="37" applyNumberFormat="1" applyFont="1" applyBorder="1" applyAlignment="1">
      <alignment horizontal="center" vertical="center"/>
    </xf>
    <xf numFmtId="0" fontId="30" fillId="13" borderId="0" xfId="36" applyFont="1" applyFill="1" applyAlignment="1">
      <alignment horizontal="left" vertical="center"/>
    </xf>
    <xf numFmtId="0" fontId="30" fillId="13" borderId="21" xfId="36" applyFont="1" applyFill="1" applyBorder="1" applyAlignment="1">
      <alignment horizontal="left" vertical="center"/>
    </xf>
    <xf numFmtId="0" fontId="30" fillId="13" borderId="6" xfId="36" applyFont="1" applyFill="1" applyBorder="1" applyAlignment="1">
      <alignment horizontal="left" vertical="center"/>
    </xf>
    <xf numFmtId="0" fontId="30" fillId="13" borderId="22" xfId="36" applyFont="1" applyFill="1" applyBorder="1" applyAlignment="1">
      <alignment horizontal="left" vertical="center"/>
    </xf>
    <xf numFmtId="0" fontId="30" fillId="13" borderId="2" xfId="37" applyFont="1" applyFill="1" applyBorder="1" applyAlignment="1">
      <alignment horizontal="center" vertical="center" wrapText="1"/>
    </xf>
    <xf numFmtId="0" fontId="34" fillId="13" borderId="1" xfId="37" applyFont="1" applyFill="1" applyBorder="1" applyAlignment="1">
      <alignment horizontal="center" vertical="center" wrapText="1"/>
    </xf>
    <xf numFmtId="4" fontId="34" fillId="0" borderId="1" xfId="37" applyNumberFormat="1" applyFont="1" applyBorder="1" applyAlignment="1">
      <alignment horizontal="center" vertical="center" wrapText="1"/>
    </xf>
    <xf numFmtId="0" fontId="30" fillId="13" borderId="1" xfId="37" applyFont="1" applyFill="1" applyBorder="1" applyAlignment="1">
      <alignment horizontal="center" vertical="center" wrapText="1"/>
    </xf>
    <xf numFmtId="2" fontId="34" fillId="13" borderId="1" xfId="37" applyNumberFormat="1" applyFont="1" applyFill="1" applyBorder="1" applyAlignment="1">
      <alignment horizontal="center" vertical="center"/>
    </xf>
    <xf numFmtId="2" fontId="30" fillId="0" borderId="4" xfId="37" applyNumberFormat="1" applyFont="1" applyBorder="1" applyAlignment="1">
      <alignment horizontal="center" vertical="center"/>
    </xf>
    <xf numFmtId="0" fontId="30" fillId="13" borderId="46" xfId="37" applyFont="1" applyFill="1" applyBorder="1" applyAlignment="1">
      <alignment horizontal="center" vertical="center" wrapText="1"/>
    </xf>
    <xf numFmtId="0" fontId="34" fillId="13" borderId="46" xfId="37" applyFont="1" applyFill="1" applyBorder="1" applyAlignment="1">
      <alignment horizontal="center" vertical="center" wrapText="1"/>
    </xf>
    <xf numFmtId="4" fontId="34" fillId="0" borderId="46" xfId="37" applyNumberFormat="1" applyFont="1" applyBorder="1" applyAlignment="1">
      <alignment horizontal="center" vertical="center" wrapText="1"/>
    </xf>
    <xf numFmtId="2" fontId="34" fillId="13" borderId="46" xfId="37" applyNumberFormat="1" applyFont="1" applyFill="1" applyBorder="1" applyAlignment="1">
      <alignment horizontal="center" vertical="center"/>
    </xf>
    <xf numFmtId="2" fontId="30" fillId="0" borderId="45" xfId="37" applyNumberFormat="1" applyFont="1" applyBorder="1" applyAlignment="1">
      <alignment horizontal="center" vertical="center"/>
    </xf>
    <xf numFmtId="0" fontId="30" fillId="13" borderId="47" xfId="37" applyFont="1" applyFill="1" applyBorder="1" applyAlignment="1">
      <alignment horizontal="center" vertical="center" wrapText="1"/>
    </xf>
    <xf numFmtId="0" fontId="30" fillId="13" borderId="0" xfId="36" applyFont="1" applyFill="1" applyAlignment="1">
      <alignment horizontal="left" vertical="center" wrapText="1"/>
    </xf>
    <xf numFmtId="0" fontId="30" fillId="13" borderId="0" xfId="36" applyFont="1" applyFill="1" applyAlignment="1">
      <alignment horizontal="left" vertical="center"/>
    </xf>
    <xf numFmtId="0" fontId="30" fillId="13" borderId="0" xfId="36" applyFont="1" applyFill="1" applyAlignment="1">
      <alignment vertical="top"/>
    </xf>
    <xf numFmtId="0" fontId="39" fillId="13" borderId="17" xfId="36" applyFont="1" applyFill="1" applyBorder="1" applyAlignment="1">
      <alignment horizontal="center"/>
    </xf>
    <xf numFmtId="0" fontId="39" fillId="13" borderId="0" xfId="36" applyFont="1" applyFill="1" applyAlignment="1">
      <alignment horizontal="center"/>
    </xf>
    <xf numFmtId="0" fontId="39" fillId="13" borderId="18" xfId="36" applyFont="1" applyFill="1" applyBorder="1" applyAlignment="1">
      <alignment horizontal="center"/>
    </xf>
    <xf numFmtId="0" fontId="40" fillId="13" borderId="48" xfId="36" applyFont="1" applyFill="1" applyBorder="1" applyAlignment="1">
      <alignment horizontal="center"/>
    </xf>
    <xf numFmtId="0" fontId="40" fillId="13" borderId="4" xfId="36" applyFont="1" applyFill="1" applyBorder="1" applyAlignment="1">
      <alignment horizontal="center"/>
    </xf>
    <xf numFmtId="0" fontId="40" fillId="13" borderId="5" xfId="36" applyFont="1" applyFill="1" applyBorder="1" applyAlignment="1">
      <alignment horizontal="center"/>
    </xf>
    <xf numFmtId="0" fontId="40" fillId="13" borderId="49" xfId="36" applyFont="1" applyFill="1" applyBorder="1" applyAlignment="1">
      <alignment horizontal="center"/>
    </xf>
    <xf numFmtId="17" fontId="36" fillId="14" borderId="4" xfId="38" applyNumberFormat="1" applyFont="1" applyFill="1" applyBorder="1" applyAlignment="1">
      <alignment horizontal="center" vertical="center"/>
    </xf>
    <xf numFmtId="49" fontId="36" fillId="14" borderId="4" xfId="38" applyNumberFormat="1" applyFont="1" applyFill="1" applyBorder="1" applyAlignment="1">
      <alignment horizontal="center" vertical="center"/>
    </xf>
    <xf numFmtId="49" fontId="36" fillId="14" borderId="4" xfId="38" applyNumberFormat="1" applyFont="1" applyFill="1" applyBorder="1" applyAlignment="1">
      <alignment horizontal="center" vertical="center"/>
    </xf>
    <xf numFmtId="180" fontId="36" fillId="14" borderId="4" xfId="38" applyNumberFormat="1" applyFont="1" applyFill="1" applyBorder="1" applyAlignment="1">
      <alignment horizontal="center" vertical="center"/>
    </xf>
    <xf numFmtId="17" fontId="30" fillId="0" borderId="50" xfId="36" applyNumberFormat="1" applyFont="1" applyBorder="1" applyAlignment="1">
      <alignment horizontal="center" vertical="center"/>
    </xf>
    <xf numFmtId="0" fontId="30" fillId="0" borderId="50" xfId="36" applyFont="1" applyBorder="1" applyAlignment="1">
      <alignment horizontal="center" vertical="center"/>
    </xf>
    <xf numFmtId="0" fontId="30" fillId="0" borderId="50" xfId="36" applyFont="1" applyBorder="1" applyAlignment="1">
      <alignment horizontal="center" vertical="center"/>
    </xf>
    <xf numFmtId="180" fontId="30" fillId="0" borderId="50" xfId="36" applyNumberFormat="1" applyFont="1" applyBorder="1" applyAlignment="1">
      <alignment horizontal="center" vertical="center"/>
    </xf>
    <xf numFmtId="17" fontId="30" fillId="0" borderId="51" xfId="36" applyNumberFormat="1" applyFont="1" applyBorder="1" applyAlignment="1">
      <alignment horizontal="center" vertical="center"/>
    </xf>
    <xf numFmtId="0" fontId="30" fillId="0" borderId="51" xfId="36" applyFont="1" applyBorder="1" applyAlignment="1">
      <alignment horizontal="center" vertical="center"/>
    </xf>
    <xf numFmtId="0" fontId="30" fillId="0" borderId="51" xfId="36" applyFont="1" applyBorder="1" applyAlignment="1">
      <alignment horizontal="center" vertical="center"/>
    </xf>
    <xf numFmtId="180" fontId="30" fillId="0" borderId="51" xfId="36" applyNumberFormat="1" applyFont="1" applyBorder="1" applyAlignment="1">
      <alignment horizontal="center" vertical="center"/>
    </xf>
    <xf numFmtId="17" fontId="30" fillId="0" borderId="52" xfId="36" applyNumberFormat="1" applyFont="1" applyBorder="1" applyAlignment="1">
      <alignment horizontal="center" vertical="center"/>
    </xf>
    <xf numFmtId="0" fontId="30" fillId="0" borderId="52" xfId="36" applyFont="1" applyBorder="1" applyAlignment="1">
      <alignment horizontal="center" vertical="center"/>
    </xf>
    <xf numFmtId="0" fontId="30" fillId="0" borderId="52" xfId="36" applyFont="1" applyBorder="1" applyAlignment="1">
      <alignment horizontal="center" vertical="center"/>
    </xf>
    <xf numFmtId="180" fontId="30" fillId="0" borderId="52" xfId="36" applyNumberFormat="1" applyFont="1" applyBorder="1" applyAlignment="1">
      <alignment horizontal="center" vertical="center"/>
    </xf>
    <xf numFmtId="17" fontId="30" fillId="0" borderId="53" xfId="36" applyNumberFormat="1" applyFont="1" applyBorder="1" applyAlignment="1">
      <alignment horizontal="center" vertical="center"/>
    </xf>
    <xf numFmtId="0" fontId="30" fillId="0" borderId="53" xfId="36" applyFont="1" applyBorder="1" applyAlignment="1">
      <alignment horizontal="center" vertical="center"/>
    </xf>
    <xf numFmtId="0" fontId="30" fillId="0" borderId="53" xfId="36" applyFont="1" applyBorder="1" applyAlignment="1">
      <alignment horizontal="center" vertical="center"/>
    </xf>
    <xf numFmtId="180" fontId="30" fillId="0" borderId="53" xfId="36" applyNumberFormat="1" applyFont="1" applyBorder="1" applyAlignment="1">
      <alignment horizontal="center" vertical="center"/>
    </xf>
    <xf numFmtId="17" fontId="30" fillId="0" borderId="53" xfId="36" quotePrefix="1" applyNumberFormat="1" applyFont="1" applyBorder="1" applyAlignment="1">
      <alignment horizontal="center" vertical="center"/>
    </xf>
    <xf numFmtId="0" fontId="30" fillId="0" borderId="54" xfId="36" applyFont="1" applyBorder="1" applyAlignment="1">
      <alignment horizontal="center" vertical="center"/>
    </xf>
    <xf numFmtId="0" fontId="30" fillId="0" borderId="33" xfId="36" applyFont="1" applyBorder="1" applyAlignment="1">
      <alignment horizontal="center" vertical="center"/>
    </xf>
    <xf numFmtId="0" fontId="30" fillId="0" borderId="26" xfId="36" applyFont="1" applyBorder="1" applyAlignment="1">
      <alignment horizontal="center" vertical="center"/>
    </xf>
    <xf numFmtId="0" fontId="30" fillId="0" borderId="30" xfId="36" applyFont="1" applyBorder="1" applyAlignment="1">
      <alignment horizontal="center" vertical="center"/>
    </xf>
    <xf numFmtId="0" fontId="42" fillId="13" borderId="0" xfId="39" applyFont="1" applyFill="1" applyBorder="1" applyAlignment="1">
      <alignment horizontal="left" wrapText="1"/>
    </xf>
    <xf numFmtId="0" fontId="42" fillId="13" borderId="0" xfId="39" applyFont="1" applyFill="1" applyBorder="1" applyAlignment="1">
      <alignment horizontal="left" wrapText="1"/>
    </xf>
    <xf numFmtId="0" fontId="30" fillId="13" borderId="55" xfId="36" applyFont="1" applyFill="1" applyBorder="1"/>
    <xf numFmtId="0" fontId="30" fillId="13" borderId="56" xfId="36" applyFont="1" applyFill="1" applyBorder="1"/>
    <xf numFmtId="176" fontId="30" fillId="13" borderId="56" xfId="36" applyNumberFormat="1" applyFont="1" applyFill="1" applyBorder="1"/>
    <xf numFmtId="0" fontId="30" fillId="13" borderId="57" xfId="36" applyFont="1" applyFill="1" applyBorder="1"/>
    <xf numFmtId="0" fontId="34" fillId="13" borderId="32" xfId="36" applyFont="1" applyFill="1" applyBorder="1" applyAlignment="1">
      <alignment vertical="center" wrapText="1"/>
    </xf>
    <xf numFmtId="0" fontId="34" fillId="13" borderId="32" xfId="36" applyFont="1" applyFill="1" applyBorder="1" applyAlignment="1">
      <alignment vertical="center"/>
    </xf>
    <xf numFmtId="0" fontId="34" fillId="13" borderId="54" xfId="36" applyFont="1" applyFill="1" applyBorder="1" applyAlignment="1">
      <alignment vertical="center"/>
    </xf>
    <xf numFmtId="177" fontId="34" fillId="13" borderId="32" xfId="36" applyNumberFormat="1" applyFont="1" applyFill="1" applyBorder="1" applyAlignment="1">
      <alignment horizontal="justify" vertical="center"/>
    </xf>
    <xf numFmtId="177" fontId="34" fillId="13" borderId="58" xfId="36" applyNumberFormat="1" applyFont="1" applyFill="1" applyBorder="1" applyAlignment="1">
      <alignment horizontal="justify" vertical="center"/>
    </xf>
    <xf numFmtId="0" fontId="36" fillId="0" borderId="0" xfId="36" applyFont="1" applyAlignment="1">
      <alignment horizontal="center" vertical="center"/>
    </xf>
    <xf numFmtId="0" fontId="34" fillId="13" borderId="59" xfId="36" applyFont="1" applyFill="1" applyBorder="1" applyAlignment="1">
      <alignment vertical="center"/>
    </xf>
    <xf numFmtId="17" fontId="34" fillId="13" borderId="27" xfId="36" quotePrefix="1" applyNumberFormat="1" applyFont="1" applyFill="1" applyBorder="1" applyAlignment="1">
      <alignment horizontal="justify" vertical="center" wrapText="1"/>
    </xf>
    <xf numFmtId="0" fontId="34" fillId="13" borderId="27" xfId="36" applyFont="1" applyFill="1" applyBorder="1" applyAlignment="1">
      <alignment horizontal="justify" vertical="center" wrapText="1"/>
    </xf>
    <xf numFmtId="0" fontId="34" fillId="13" borderId="28" xfId="36" applyFont="1" applyFill="1" applyBorder="1" applyAlignment="1">
      <alignment horizontal="justify" vertical="center" wrapText="1"/>
    </xf>
    <xf numFmtId="0" fontId="34" fillId="13" borderId="14" xfId="37" applyFont="1" applyFill="1" applyBorder="1" applyAlignment="1">
      <alignment horizontal="center" vertical="center"/>
    </xf>
    <xf numFmtId="0" fontId="34" fillId="13" borderId="15" xfId="37" applyFont="1" applyFill="1" applyBorder="1" applyAlignment="1">
      <alignment horizontal="center" vertical="center"/>
    </xf>
    <xf numFmtId="0" fontId="34" fillId="13" borderId="16" xfId="37" applyFont="1" applyFill="1" applyBorder="1" applyAlignment="1">
      <alignment horizontal="center" vertical="center"/>
    </xf>
    <xf numFmtId="0" fontId="34" fillId="13" borderId="19" xfId="37" applyFont="1" applyFill="1" applyBorder="1" applyAlignment="1">
      <alignment horizontal="center" vertical="center"/>
    </xf>
    <xf numFmtId="0" fontId="34" fillId="13" borderId="12" xfId="37" applyFont="1" applyFill="1" applyBorder="1" applyAlignment="1">
      <alignment horizontal="center" vertical="center"/>
    </xf>
    <xf numFmtId="0" fontId="34" fillId="13" borderId="20" xfId="37" applyFont="1" applyFill="1" applyBorder="1" applyAlignment="1">
      <alignment horizontal="center" vertical="center"/>
    </xf>
    <xf numFmtId="0" fontId="36" fillId="15" borderId="48" xfId="37" applyFont="1" applyFill="1" applyBorder="1" applyAlignment="1">
      <alignment horizontal="center" vertical="center" wrapText="1"/>
    </xf>
    <xf numFmtId="0" fontId="36" fillId="15" borderId="4" xfId="37" applyFont="1" applyFill="1" applyBorder="1" applyAlignment="1">
      <alignment horizontal="center" vertical="center" wrapText="1"/>
    </xf>
    <xf numFmtId="176" fontId="36" fillId="15" borderId="4" xfId="37" applyNumberFormat="1" applyFont="1" applyFill="1" applyBorder="1" applyAlignment="1">
      <alignment horizontal="center" vertical="center"/>
    </xf>
    <xf numFmtId="0" fontId="36" fillId="15" borderId="4" xfId="37" applyFont="1" applyFill="1" applyBorder="1" applyAlignment="1">
      <alignment horizontal="center" vertical="center"/>
    </xf>
    <xf numFmtId="0" fontId="36" fillId="15" borderId="49" xfId="37" applyFont="1" applyFill="1" applyBorder="1" applyAlignment="1">
      <alignment horizontal="center" vertical="center"/>
    </xf>
    <xf numFmtId="0" fontId="34" fillId="16" borderId="60" xfId="37" applyFont="1" applyFill="1" applyBorder="1" applyAlignment="1">
      <alignment horizontal="center" vertical="center"/>
    </xf>
    <xf numFmtId="0" fontId="34" fillId="16" borderId="50" xfId="37" applyFont="1" applyFill="1" applyBorder="1" applyAlignment="1">
      <alignment horizontal="center" vertical="center"/>
    </xf>
    <xf numFmtId="4" fontId="34" fillId="16" borderId="50" xfId="37" applyNumberFormat="1" applyFont="1" applyFill="1" applyBorder="1" applyAlignment="1">
      <alignment horizontal="center" vertical="center"/>
    </xf>
    <xf numFmtId="2" fontId="34" fillId="16" borderId="51" xfId="40" applyNumberFormat="1" applyFont="1" applyFill="1" applyBorder="1" applyAlignment="1">
      <alignment horizontal="center" vertical="center"/>
    </xf>
    <xf numFmtId="2" fontId="34" fillId="16" borderId="50" xfId="40" applyNumberFormat="1" applyFont="1" applyFill="1" applyBorder="1" applyAlignment="1">
      <alignment horizontal="center" vertical="center"/>
    </xf>
    <xf numFmtId="181" fontId="34" fillId="16" borderId="1" xfId="37" applyNumberFormat="1" applyFont="1" applyFill="1" applyBorder="1" applyAlignment="1">
      <alignment horizontal="center" vertical="center"/>
    </xf>
    <xf numFmtId="2" fontId="34" fillId="16" borderId="1" xfId="37" applyNumberFormat="1" applyFont="1" applyFill="1" applyBorder="1" applyAlignment="1">
      <alignment horizontal="center" vertical="center"/>
    </xf>
    <xf numFmtId="4" fontId="34" fillId="16" borderId="61" xfId="37" applyNumberFormat="1" applyFont="1" applyFill="1" applyBorder="1" applyAlignment="1">
      <alignment horizontal="center" vertical="center"/>
    </xf>
    <xf numFmtId="0" fontId="34" fillId="0" borderId="62" xfId="37" applyFont="1" applyBorder="1" applyAlignment="1">
      <alignment horizontal="center" vertical="center"/>
    </xf>
    <xf numFmtId="0" fontId="34" fillId="0" borderId="51" xfId="37" applyFont="1" applyBorder="1" applyAlignment="1">
      <alignment horizontal="center" vertical="center"/>
    </xf>
    <xf numFmtId="4" fontId="34" fillId="0" borderId="51" xfId="37" applyNumberFormat="1" applyFont="1" applyBorder="1" applyAlignment="1">
      <alignment horizontal="center" vertical="center"/>
    </xf>
    <xf numFmtId="2" fontId="34" fillId="0" borderId="51" xfId="40" applyNumberFormat="1" applyFont="1" applyFill="1" applyBorder="1" applyAlignment="1">
      <alignment horizontal="center" vertical="center"/>
    </xf>
    <xf numFmtId="181" fontId="34" fillId="0" borderId="51" xfId="37" applyNumberFormat="1" applyFont="1" applyBorder="1" applyAlignment="1">
      <alignment horizontal="center" vertical="center"/>
    </xf>
    <xf numFmtId="2" fontId="34" fillId="0" borderId="51" xfId="37" applyNumberFormat="1" applyFont="1" applyBorder="1" applyAlignment="1">
      <alignment horizontal="center" vertical="center"/>
    </xf>
    <xf numFmtId="4" fontId="34" fillId="0" borderId="63" xfId="37" applyNumberFormat="1" applyFont="1" applyBorder="1" applyAlignment="1">
      <alignment horizontal="center" vertical="center"/>
    </xf>
    <xf numFmtId="0" fontId="34" fillId="0" borderId="64" xfId="37" applyFont="1" applyBorder="1" applyAlignment="1">
      <alignment horizontal="center" vertical="center"/>
    </xf>
    <xf numFmtId="0" fontId="34" fillId="0" borderId="52" xfId="37" applyFont="1" applyBorder="1" applyAlignment="1">
      <alignment horizontal="center" vertical="center"/>
    </xf>
    <xf numFmtId="4" fontId="34" fillId="0" borderId="52" xfId="37" applyNumberFormat="1" applyFont="1" applyBorder="1" applyAlignment="1">
      <alignment horizontal="center" vertical="center"/>
    </xf>
    <xf numFmtId="2" fontId="34" fillId="0" borderId="52" xfId="40" applyNumberFormat="1" applyFont="1" applyFill="1" applyBorder="1" applyAlignment="1">
      <alignment horizontal="center" vertical="center"/>
    </xf>
    <xf numFmtId="181" fontId="34" fillId="0" borderId="52" xfId="37" applyNumberFormat="1" applyFont="1" applyBorder="1" applyAlignment="1">
      <alignment horizontal="center" vertical="center"/>
    </xf>
    <xf numFmtId="2" fontId="34" fillId="0" borderId="52" xfId="37" applyNumberFormat="1" applyFont="1" applyBorder="1" applyAlignment="1">
      <alignment horizontal="center" vertical="center"/>
    </xf>
    <xf numFmtId="4" fontId="34" fillId="0" borderId="65" xfId="37" applyNumberFormat="1" applyFont="1" applyBorder="1" applyAlignment="1">
      <alignment horizontal="center" vertical="center"/>
    </xf>
    <xf numFmtId="0" fontId="34" fillId="13" borderId="0" xfId="37" applyFont="1" applyFill="1" applyAlignment="1">
      <alignment horizontal="center" vertical="center"/>
    </xf>
    <xf numFmtId="4" fontId="34" fillId="13" borderId="0" xfId="37" applyNumberFormat="1" applyFont="1" applyFill="1" applyAlignment="1">
      <alignment horizontal="center" vertical="center"/>
    </xf>
    <xf numFmtId="0" fontId="36" fillId="15" borderId="5" xfId="37" applyFont="1" applyFill="1" applyBorder="1" applyAlignment="1">
      <alignment horizontal="center" vertical="center"/>
    </xf>
    <xf numFmtId="0" fontId="36" fillId="15" borderId="6" xfId="37" applyFont="1" applyFill="1" applyBorder="1" applyAlignment="1">
      <alignment horizontal="center" vertical="center"/>
    </xf>
    <xf numFmtId="0" fontId="36" fillId="15" borderId="7" xfId="37" applyFont="1" applyFill="1" applyBorder="1" applyAlignment="1">
      <alignment horizontal="center" vertical="center"/>
    </xf>
    <xf numFmtId="0" fontId="36" fillId="15" borderId="4" xfId="36" applyFont="1" applyFill="1" applyBorder="1" applyAlignment="1">
      <alignment horizontal="center" vertical="center" wrapText="1"/>
    </xf>
    <xf numFmtId="0" fontId="34" fillId="13" borderId="11" xfId="37" applyFont="1" applyFill="1" applyBorder="1" applyAlignment="1">
      <alignment horizontal="center" vertical="center"/>
    </xf>
    <xf numFmtId="0" fontId="34" fillId="13" borderId="13" xfId="37" applyFont="1" applyFill="1" applyBorder="1" applyAlignment="1">
      <alignment horizontal="center" vertical="center"/>
    </xf>
    <xf numFmtId="0" fontId="37" fillId="15" borderId="1" xfId="36" applyFont="1" applyFill="1" applyBorder="1" applyAlignment="1">
      <alignment horizontal="center" vertical="center"/>
    </xf>
    <xf numFmtId="17" fontId="36" fillId="15" borderId="3" xfId="36" applyNumberFormat="1" applyFont="1" applyFill="1" applyBorder="1" applyAlignment="1">
      <alignment horizontal="center" vertical="center"/>
    </xf>
    <xf numFmtId="178" fontId="34" fillId="13" borderId="4" xfId="36" applyNumberFormat="1" applyFont="1" applyFill="1" applyBorder="1" applyAlignment="1">
      <alignment horizontal="center" vertical="center"/>
    </xf>
    <xf numFmtId="178" fontId="34" fillId="0" borderId="4" xfId="36" applyNumberFormat="1" applyFont="1" applyBorder="1" applyAlignment="1">
      <alignment horizontal="center" vertical="center"/>
    </xf>
    <xf numFmtId="182" fontId="34" fillId="13" borderId="4" xfId="36" applyNumberFormat="1" applyFont="1" applyFill="1" applyBorder="1" applyAlignment="1">
      <alignment horizontal="center" vertical="center"/>
    </xf>
    <xf numFmtId="0" fontId="36" fillId="15" borderId="21" xfId="37" applyFont="1" applyFill="1" applyBorder="1" applyAlignment="1">
      <alignment horizontal="center" vertical="center"/>
    </xf>
    <xf numFmtId="0" fontId="36" fillId="15" borderId="5" xfId="37" applyFont="1" applyFill="1" applyBorder="1" applyAlignment="1">
      <alignment horizontal="center" vertical="center"/>
    </xf>
    <xf numFmtId="176" fontId="36" fillId="15" borderId="6" xfId="37" applyNumberFormat="1" applyFont="1" applyFill="1" applyBorder="1" applyAlignment="1">
      <alignment horizontal="center" vertical="center"/>
    </xf>
    <xf numFmtId="176" fontId="36" fillId="15" borderId="6" xfId="37" applyNumberFormat="1" applyFont="1" applyFill="1" applyBorder="1" applyAlignment="1">
      <alignment vertical="center"/>
    </xf>
    <xf numFmtId="176" fontId="36" fillId="15" borderId="22" xfId="37" applyNumberFormat="1" applyFont="1" applyFill="1" applyBorder="1" applyAlignment="1">
      <alignment vertical="center"/>
    </xf>
    <xf numFmtId="0" fontId="34" fillId="13" borderId="66" xfId="37" applyFont="1" applyFill="1" applyBorder="1" applyAlignment="1">
      <alignment horizontal="center" vertical="center"/>
    </xf>
    <xf numFmtId="0" fontId="34" fillId="13" borderId="24" xfId="37" applyFont="1" applyFill="1" applyBorder="1" applyAlignment="1">
      <alignment horizontal="center" vertical="center"/>
    </xf>
    <xf numFmtId="4" fontId="34" fillId="13" borderId="67" xfId="37" applyNumberFormat="1" applyFont="1" applyFill="1" applyBorder="1" applyAlignment="1">
      <alignment horizontal="center" vertical="center"/>
    </xf>
    <xf numFmtId="0" fontId="34" fillId="13" borderId="24" xfId="37" applyFont="1" applyFill="1" applyBorder="1" applyAlignment="1">
      <alignment horizontal="center" vertical="center"/>
    </xf>
    <xf numFmtId="176" fontId="34" fillId="13" borderId="67" xfId="37" applyNumberFormat="1" applyFont="1" applyFill="1" applyBorder="1" applyAlignment="1">
      <alignment horizontal="center" vertical="center"/>
    </xf>
    <xf numFmtId="0" fontId="34" fillId="13" borderId="68" xfId="37" applyFont="1" applyFill="1" applyBorder="1" applyAlignment="1">
      <alignment horizontal="center" vertical="center"/>
    </xf>
    <xf numFmtId="0" fontId="34" fillId="13" borderId="59" xfId="37" applyFont="1" applyFill="1" applyBorder="1" applyAlignment="1">
      <alignment horizontal="center" vertical="center"/>
    </xf>
    <xf numFmtId="0" fontId="34" fillId="13" borderId="27" xfId="37" applyFont="1" applyFill="1" applyBorder="1" applyAlignment="1">
      <alignment horizontal="center" vertical="center"/>
    </xf>
    <xf numFmtId="4" fontId="34" fillId="13" borderId="26" xfId="37" applyNumberFormat="1" applyFont="1" applyFill="1" applyBorder="1" applyAlignment="1">
      <alignment horizontal="center" vertical="center"/>
    </xf>
    <xf numFmtId="0" fontId="34" fillId="13" borderId="27" xfId="37" applyFont="1" applyFill="1" applyBorder="1" applyAlignment="1">
      <alignment horizontal="center" vertical="center"/>
    </xf>
    <xf numFmtId="176" fontId="34" fillId="13" borderId="26" xfId="37" applyNumberFormat="1" applyFont="1" applyFill="1" applyBorder="1" applyAlignment="1">
      <alignment horizontal="center" vertical="center"/>
    </xf>
    <xf numFmtId="0" fontId="34" fillId="13" borderId="28" xfId="37" applyFont="1" applyFill="1" applyBorder="1" applyAlignment="1">
      <alignment horizontal="center" vertical="center"/>
    </xf>
    <xf numFmtId="0" fontId="34" fillId="13" borderId="69" xfId="37" applyFont="1" applyFill="1" applyBorder="1" applyAlignment="1">
      <alignment vertical="center"/>
    </xf>
    <xf numFmtId="0" fontId="34" fillId="13" borderId="34" xfId="37" applyFont="1" applyFill="1" applyBorder="1" applyAlignment="1">
      <alignment vertical="center"/>
    </xf>
    <xf numFmtId="176" fontId="34" fillId="13" borderId="70" xfId="37" applyNumberFormat="1" applyFont="1" applyFill="1" applyBorder="1" applyAlignment="1">
      <alignment horizontal="center" vertical="center"/>
    </xf>
    <xf numFmtId="0" fontId="34" fillId="13" borderId="34" xfId="37" applyFont="1" applyFill="1" applyBorder="1" applyAlignment="1">
      <alignment horizontal="center" vertical="center"/>
    </xf>
    <xf numFmtId="0" fontId="34" fillId="13" borderId="70" xfId="37" applyFont="1" applyFill="1" applyBorder="1" applyAlignment="1">
      <alignment horizontal="center" vertical="center"/>
    </xf>
    <xf numFmtId="0" fontId="34" fillId="13" borderId="35" xfId="37" applyFont="1" applyFill="1" applyBorder="1" applyAlignment="1">
      <alignment horizontal="center" vertical="center"/>
    </xf>
    <xf numFmtId="0" fontId="36" fillId="15" borderId="5" xfId="37" applyFont="1" applyFill="1" applyBorder="1" applyAlignment="1">
      <alignment horizontal="center" vertical="center" wrapText="1"/>
    </xf>
    <xf numFmtId="0" fontId="36" fillId="13" borderId="66" xfId="37" applyFont="1" applyFill="1" applyBorder="1" applyAlignment="1">
      <alignment horizontal="center" vertical="center"/>
    </xf>
    <xf numFmtId="0" fontId="36" fillId="13" borderId="24" xfId="37" applyFont="1" applyFill="1" applyBorder="1" applyAlignment="1">
      <alignment horizontal="center" vertical="center"/>
    </xf>
    <xf numFmtId="4" fontId="36" fillId="17" borderId="67" xfId="37" applyNumberFormat="1" applyFont="1" applyFill="1" applyBorder="1" applyAlignment="1">
      <alignment horizontal="center" vertical="center"/>
    </xf>
    <xf numFmtId="0" fontId="36" fillId="17" borderId="24" xfId="37" applyFont="1" applyFill="1" applyBorder="1" applyAlignment="1">
      <alignment horizontal="center" vertical="center"/>
    </xf>
    <xf numFmtId="4" fontId="36" fillId="0" borderId="67" xfId="37" applyNumberFormat="1" applyFont="1" applyBorder="1" applyAlignment="1">
      <alignment horizontal="center" vertical="center"/>
    </xf>
    <xf numFmtId="0" fontId="36" fillId="0" borderId="24" xfId="37" applyFont="1" applyBorder="1" applyAlignment="1">
      <alignment horizontal="center" vertical="center"/>
    </xf>
    <xf numFmtId="4" fontId="36" fillId="13" borderId="67" xfId="37" applyNumberFormat="1" applyFont="1" applyFill="1" applyBorder="1" applyAlignment="1">
      <alignment horizontal="center" vertical="center"/>
    </xf>
    <xf numFmtId="0" fontId="36" fillId="13" borderId="24" xfId="37" applyFont="1" applyFill="1" applyBorder="1" applyAlignment="1">
      <alignment horizontal="center" vertical="center"/>
    </xf>
    <xf numFmtId="0" fontId="36" fillId="13" borderId="68" xfId="37" applyFont="1" applyFill="1" applyBorder="1" applyAlignment="1">
      <alignment horizontal="center" vertical="center"/>
    </xf>
    <xf numFmtId="0" fontId="36" fillId="13" borderId="29" xfId="37" applyFont="1" applyFill="1" applyBorder="1" applyAlignment="1">
      <alignment horizontal="center" vertical="center"/>
    </xf>
    <xf numFmtId="0" fontId="36" fillId="13" borderId="71" xfId="37" applyFont="1" applyFill="1" applyBorder="1" applyAlignment="1">
      <alignment horizontal="center" vertical="center"/>
    </xf>
    <xf numFmtId="4" fontId="36" fillId="17" borderId="31" xfId="37" applyNumberFormat="1" applyFont="1" applyFill="1" applyBorder="1" applyAlignment="1">
      <alignment horizontal="center" vertical="center"/>
    </xf>
    <xf numFmtId="0" fontId="36" fillId="17" borderId="71" xfId="37" applyFont="1" applyFill="1" applyBorder="1" applyAlignment="1">
      <alignment horizontal="center" vertical="center"/>
    </xf>
    <xf numFmtId="4" fontId="36" fillId="0" borderId="31" xfId="37" applyNumberFormat="1" applyFont="1" applyBorder="1" applyAlignment="1">
      <alignment horizontal="center" vertical="center"/>
    </xf>
    <xf numFmtId="0" fontId="36" fillId="0" borderId="71" xfId="37" applyFont="1" applyBorder="1" applyAlignment="1">
      <alignment horizontal="center" vertical="center"/>
    </xf>
    <xf numFmtId="4" fontId="36" fillId="13" borderId="31" xfId="37" applyNumberFormat="1" applyFont="1" applyFill="1" applyBorder="1" applyAlignment="1">
      <alignment horizontal="center" vertical="center"/>
    </xf>
    <xf numFmtId="0" fontId="36" fillId="13" borderId="71" xfId="37" applyFont="1" applyFill="1" applyBorder="1" applyAlignment="1">
      <alignment horizontal="center" vertical="center"/>
    </xf>
    <xf numFmtId="0" fontId="36" fillId="13" borderId="72" xfId="37" applyFont="1" applyFill="1" applyBorder="1" applyAlignment="1">
      <alignment horizontal="center" vertical="center"/>
    </xf>
    <xf numFmtId="176" fontId="36" fillId="17" borderId="5" xfId="37" applyNumberFormat="1" applyFont="1" applyFill="1" applyBorder="1" applyAlignment="1">
      <alignment horizontal="center" vertical="center"/>
    </xf>
    <xf numFmtId="0" fontId="36" fillId="17" borderId="6" xfId="37" applyFont="1" applyFill="1" applyBorder="1" applyAlignment="1">
      <alignment horizontal="center" vertical="center"/>
    </xf>
    <xf numFmtId="176" fontId="36" fillId="0" borderId="5" xfId="37" applyNumberFormat="1" applyFont="1" applyBorder="1" applyAlignment="1">
      <alignment horizontal="center" vertical="center"/>
    </xf>
    <xf numFmtId="0" fontId="36" fillId="0" borderId="6" xfId="37" applyFont="1" applyBorder="1" applyAlignment="1">
      <alignment horizontal="center" vertical="center"/>
    </xf>
    <xf numFmtId="176" fontId="36" fillId="13" borderId="5" xfId="37" applyNumberFormat="1" applyFont="1" applyFill="1" applyBorder="1" applyAlignment="1">
      <alignment horizontal="center" vertical="center"/>
    </xf>
    <xf numFmtId="0" fontId="36" fillId="13" borderId="6" xfId="37" applyFont="1" applyFill="1" applyBorder="1" applyAlignment="1">
      <alignment horizontal="center" vertical="center"/>
    </xf>
    <xf numFmtId="0" fontId="34" fillId="13" borderId="22" xfId="37" applyFont="1" applyFill="1" applyBorder="1" applyAlignment="1">
      <alignment horizontal="center" vertical="center"/>
    </xf>
    <xf numFmtId="0" fontId="34" fillId="13" borderId="42" xfId="37" applyFont="1" applyFill="1" applyBorder="1" applyAlignment="1">
      <alignment vertical="center"/>
    </xf>
    <xf numFmtId="0" fontId="34" fillId="13" borderId="43" xfId="37" applyFont="1" applyFill="1" applyBorder="1" applyAlignment="1">
      <alignment vertical="center"/>
    </xf>
    <xf numFmtId="0" fontId="34" fillId="13" borderId="44" xfId="37" applyFont="1" applyFill="1" applyBorder="1" applyAlignment="1">
      <alignment vertical="center"/>
    </xf>
    <xf numFmtId="0" fontId="34" fillId="13" borderId="55" xfId="37" applyFont="1" applyFill="1" applyBorder="1" applyAlignment="1">
      <alignment vertical="center"/>
    </xf>
    <xf numFmtId="0" fontId="34" fillId="13" borderId="56" xfId="37" applyFont="1" applyFill="1" applyBorder="1" applyAlignment="1">
      <alignment vertical="center"/>
    </xf>
    <xf numFmtId="0" fontId="34" fillId="13" borderId="57" xfId="37" applyFont="1" applyFill="1" applyBorder="1" applyAlignment="1">
      <alignment vertical="center"/>
    </xf>
    <xf numFmtId="0" fontId="34" fillId="0" borderId="60" xfId="37" applyFont="1" applyBorder="1" applyAlignment="1">
      <alignment horizontal="center" vertical="center"/>
    </xf>
    <xf numFmtId="0" fontId="34" fillId="0" borderId="50" xfId="37" applyFont="1" applyBorder="1" applyAlignment="1">
      <alignment horizontal="center" vertical="center"/>
    </xf>
    <xf numFmtId="4" fontId="34" fillId="0" borderId="50" xfId="37" applyNumberFormat="1" applyFont="1" applyBorder="1" applyAlignment="1">
      <alignment horizontal="center" vertical="center"/>
    </xf>
    <xf numFmtId="2" fontId="34" fillId="0" borderId="50" xfId="40" applyNumberFormat="1" applyFont="1" applyFill="1" applyBorder="1" applyAlignment="1">
      <alignment horizontal="center" vertical="center"/>
    </xf>
    <xf numFmtId="181" fontId="34" fillId="0" borderId="50" xfId="37" applyNumberFormat="1" applyFont="1" applyBorder="1" applyAlignment="1">
      <alignment horizontal="center" vertical="center"/>
    </xf>
    <xf numFmtId="2" fontId="34" fillId="0" borderId="50" xfId="37" applyNumberFormat="1" applyFont="1" applyBorder="1" applyAlignment="1">
      <alignment horizontal="center" vertical="center"/>
    </xf>
    <xf numFmtId="4" fontId="34" fillId="0" borderId="61" xfId="37" applyNumberFormat="1" applyFont="1" applyBorder="1" applyAlignment="1">
      <alignment horizontal="center" vertical="center"/>
    </xf>
    <xf numFmtId="0" fontId="34" fillId="16" borderId="64" xfId="37" applyFont="1" applyFill="1" applyBorder="1" applyAlignment="1">
      <alignment horizontal="center" vertical="center"/>
    </xf>
    <xf numFmtId="0" fontId="34" fillId="16" borderId="52" xfId="37" applyFont="1" applyFill="1" applyBorder="1" applyAlignment="1">
      <alignment horizontal="center" vertical="center"/>
    </xf>
    <xf numFmtId="4" fontId="34" fillId="16" borderId="52" xfId="37" applyNumberFormat="1" applyFont="1" applyFill="1" applyBorder="1" applyAlignment="1">
      <alignment horizontal="center" vertical="center"/>
    </xf>
    <xf numFmtId="2" fontId="34" fillId="16" borderId="52" xfId="40" applyNumberFormat="1" applyFont="1" applyFill="1" applyBorder="1" applyAlignment="1">
      <alignment horizontal="center" vertical="center"/>
    </xf>
    <xf numFmtId="181" fontId="34" fillId="16" borderId="52" xfId="37" applyNumberFormat="1" applyFont="1" applyFill="1" applyBorder="1" applyAlignment="1">
      <alignment horizontal="center" vertical="center"/>
    </xf>
    <xf numFmtId="2" fontId="34" fillId="16" borderId="52" xfId="37" applyNumberFormat="1" applyFont="1" applyFill="1" applyBorder="1" applyAlignment="1">
      <alignment horizontal="center" vertical="center"/>
    </xf>
    <xf numFmtId="4" fontId="34" fillId="16" borderId="65" xfId="37" applyNumberFormat="1" applyFont="1" applyFill="1" applyBorder="1" applyAlignment="1">
      <alignment horizontal="center" vertical="center"/>
    </xf>
    <xf numFmtId="0" fontId="34" fillId="13" borderId="42" xfId="37" applyFont="1" applyFill="1" applyBorder="1" applyAlignment="1">
      <alignment horizontal="center" vertical="center"/>
    </xf>
    <xf numFmtId="0" fontId="34" fillId="13" borderId="43" xfId="37" applyFont="1" applyFill="1" applyBorder="1" applyAlignment="1">
      <alignment horizontal="center" vertical="center"/>
    </xf>
    <xf numFmtId="0" fontId="34" fillId="13" borderId="44" xfId="37" applyFont="1" applyFill="1" applyBorder="1" applyAlignment="1">
      <alignment horizontal="center" vertical="center"/>
    </xf>
    <xf numFmtId="0" fontId="34" fillId="13" borderId="17" xfId="37" applyFont="1" applyFill="1" applyBorder="1" applyAlignment="1">
      <alignment horizontal="center" vertical="center"/>
    </xf>
    <xf numFmtId="0" fontId="34" fillId="13" borderId="0" xfId="37" applyFont="1" applyFill="1" applyAlignment="1">
      <alignment horizontal="center" vertical="center"/>
    </xf>
    <xf numFmtId="0" fontId="34" fillId="13" borderId="18" xfId="37" applyFont="1" applyFill="1" applyBorder="1" applyAlignment="1">
      <alignment horizontal="center" vertical="center"/>
    </xf>
    <xf numFmtId="0" fontId="34" fillId="13" borderId="55" xfId="37" applyFont="1" applyFill="1" applyBorder="1" applyAlignment="1">
      <alignment horizontal="center" vertical="center"/>
    </xf>
    <xf numFmtId="0" fontId="34" fillId="13" borderId="56" xfId="37" applyFont="1" applyFill="1" applyBorder="1" applyAlignment="1">
      <alignment horizontal="center" vertical="center"/>
    </xf>
    <xf numFmtId="0" fontId="34" fillId="13" borderId="57" xfId="37" applyFont="1" applyFill="1" applyBorder="1" applyAlignment="1">
      <alignment horizontal="center" vertical="center"/>
    </xf>
    <xf numFmtId="181" fontId="34" fillId="0" borderId="1" xfId="37" applyNumberFormat="1" applyFont="1" applyBorder="1" applyAlignment="1">
      <alignment horizontal="center" vertical="center"/>
    </xf>
    <xf numFmtId="181" fontId="34" fillId="16" borderId="50" xfId="37" applyNumberFormat="1" applyFont="1" applyFill="1" applyBorder="1" applyAlignment="1">
      <alignment horizontal="center" vertical="center"/>
    </xf>
    <xf numFmtId="2" fontId="34" fillId="16" borderId="50" xfId="37" applyNumberFormat="1" applyFont="1" applyFill="1" applyBorder="1" applyAlignment="1">
      <alignment horizontal="center" vertical="center"/>
    </xf>
    <xf numFmtId="176" fontId="36" fillId="14" borderId="73" xfId="37" applyNumberFormat="1" applyFont="1" applyFill="1" applyBorder="1" applyAlignment="1">
      <alignment horizontal="center" vertical="center"/>
    </xf>
    <xf numFmtId="176" fontId="36" fillId="15" borderId="3" xfId="37" applyNumberFormat="1" applyFont="1" applyFill="1" applyBorder="1" applyAlignment="1">
      <alignment horizontal="center" vertical="center"/>
    </xf>
    <xf numFmtId="0" fontId="36" fillId="15" borderId="3" xfId="37" applyFont="1" applyFill="1" applyBorder="1" applyAlignment="1">
      <alignment horizontal="center" vertical="center"/>
    </xf>
    <xf numFmtId="0" fontId="36" fillId="15" borderId="74" xfId="37" applyFont="1" applyFill="1" applyBorder="1" applyAlignment="1">
      <alignment horizontal="center" vertical="center"/>
    </xf>
    <xf numFmtId="0" fontId="36" fillId="15" borderId="75" xfId="37" applyFont="1" applyFill="1" applyBorder="1" applyAlignment="1">
      <alignment horizontal="center" vertical="center"/>
    </xf>
    <xf numFmtId="176" fontId="36" fillId="15" borderId="4" xfId="37" applyNumberFormat="1" applyFont="1" applyFill="1" applyBorder="1" applyAlignment="1">
      <alignment horizontal="center" vertical="center"/>
    </xf>
    <xf numFmtId="0" fontId="34" fillId="13" borderId="50" xfId="37" applyFont="1" applyFill="1" applyBorder="1" applyAlignment="1">
      <alignment horizontal="center" vertical="center"/>
    </xf>
    <xf numFmtId="0" fontId="34" fillId="13" borderId="67" xfId="37" applyFont="1" applyFill="1" applyBorder="1" applyAlignment="1">
      <alignment horizontal="center" vertical="center"/>
    </xf>
    <xf numFmtId="0" fontId="34" fillId="13" borderId="25" xfId="37" applyFont="1" applyFill="1" applyBorder="1" applyAlignment="1">
      <alignment horizontal="center" vertical="center"/>
    </xf>
    <xf numFmtId="0" fontId="34" fillId="13" borderId="50" xfId="37" quotePrefix="1" applyFont="1" applyFill="1" applyBorder="1" applyAlignment="1">
      <alignment horizontal="center" vertical="center"/>
    </xf>
    <xf numFmtId="4" fontId="34" fillId="13" borderId="50" xfId="37" applyNumberFormat="1" applyFont="1" applyFill="1" applyBorder="1" applyAlignment="1">
      <alignment horizontal="center" vertical="center"/>
    </xf>
    <xf numFmtId="0" fontId="34" fillId="13" borderId="52" xfId="37" applyFont="1" applyFill="1" applyBorder="1" applyAlignment="1">
      <alignment horizontal="center" vertical="center"/>
    </xf>
    <xf numFmtId="0" fontId="34" fillId="13" borderId="70" xfId="37" applyFont="1" applyFill="1" applyBorder="1" applyAlignment="1">
      <alignment horizontal="center" vertical="center"/>
    </xf>
    <xf numFmtId="0" fontId="34" fillId="13" borderId="76" xfId="37" applyFont="1" applyFill="1" applyBorder="1" applyAlignment="1">
      <alignment horizontal="center" vertical="center"/>
    </xf>
    <xf numFmtId="4" fontId="34" fillId="13" borderId="52" xfId="37" applyNumberFormat="1" applyFont="1" applyFill="1" applyBorder="1" applyAlignment="1">
      <alignment horizontal="center" vertical="center"/>
    </xf>
    <xf numFmtId="4" fontId="34" fillId="13" borderId="53" xfId="37" applyNumberFormat="1" applyFont="1" applyFill="1" applyBorder="1" applyAlignment="1">
      <alignment horizontal="center" vertical="center"/>
    </xf>
    <xf numFmtId="176" fontId="36" fillId="0" borderId="0" xfId="37" applyNumberFormat="1" applyFont="1" applyAlignment="1">
      <alignment horizontal="center" vertical="center"/>
    </xf>
    <xf numFmtId="4" fontId="30" fillId="13" borderId="0" xfId="36" applyNumberFormat="1" applyFont="1" applyFill="1"/>
    <xf numFmtId="4" fontId="31" fillId="13" borderId="17" xfId="36" applyNumberFormat="1" applyFont="1" applyFill="1" applyBorder="1" applyAlignment="1">
      <alignment horizontal="center" vertical="center"/>
    </xf>
    <xf numFmtId="4" fontId="31" fillId="13" borderId="0" xfId="36" applyNumberFormat="1" applyFont="1" applyFill="1" applyAlignment="1">
      <alignment horizontal="center" vertical="center"/>
    </xf>
    <xf numFmtId="4" fontId="31" fillId="13" borderId="18" xfId="36" applyNumberFormat="1" applyFont="1" applyFill="1" applyBorder="1" applyAlignment="1">
      <alignment horizontal="center" vertical="center"/>
    </xf>
    <xf numFmtId="0" fontId="34" fillId="13" borderId="24" xfId="36" applyFont="1" applyFill="1" applyBorder="1" applyAlignment="1">
      <alignment horizontal="justify" vertical="center"/>
    </xf>
    <xf numFmtId="0" fontId="34" fillId="13" borderId="25" xfId="36" applyFont="1" applyFill="1" applyBorder="1" applyAlignment="1">
      <alignment horizontal="justify" vertical="center"/>
    </xf>
    <xf numFmtId="177" fontId="34" fillId="13" borderId="24" xfId="36" applyNumberFormat="1" applyFont="1" applyFill="1" applyBorder="1" applyAlignment="1">
      <alignment horizontal="justify" vertical="center"/>
    </xf>
    <xf numFmtId="177" fontId="34" fillId="13" borderId="68" xfId="36" applyNumberFormat="1" applyFont="1" applyFill="1" applyBorder="1" applyAlignment="1">
      <alignment horizontal="justify" vertical="center"/>
    </xf>
    <xf numFmtId="0" fontId="34" fillId="0" borderId="27" xfId="36" applyFont="1" applyBorder="1" applyAlignment="1">
      <alignment horizontal="left" vertical="center" wrapText="1"/>
    </xf>
    <xf numFmtId="0" fontId="34" fillId="0" borderId="30" xfId="36" applyFont="1" applyBorder="1" applyAlignment="1">
      <alignment horizontal="left" vertical="center" wrapText="1"/>
    </xf>
    <xf numFmtId="0" fontId="34" fillId="13" borderId="29" xfId="36" applyFont="1" applyFill="1" applyBorder="1" applyAlignment="1">
      <alignment horizontal="justify" vertical="center"/>
    </xf>
    <xf numFmtId="0" fontId="34" fillId="13" borderId="12" xfId="36" applyFont="1" applyFill="1" applyBorder="1" applyAlignment="1">
      <alignment horizontal="justify" vertical="center" wrapText="1"/>
    </xf>
    <xf numFmtId="0" fontId="34" fillId="13" borderId="13" xfId="36" applyFont="1" applyFill="1" applyBorder="1" applyAlignment="1">
      <alignment horizontal="justify" vertical="center" wrapText="1"/>
    </xf>
    <xf numFmtId="0" fontId="34" fillId="13" borderId="8" xfId="36" applyFont="1" applyFill="1" applyBorder="1" applyAlignment="1">
      <alignment vertical="center" wrapText="1"/>
    </xf>
    <xf numFmtId="0" fontId="34" fillId="13" borderId="34" xfId="36" applyFont="1" applyFill="1" applyBorder="1" applyAlignment="1">
      <alignment vertical="center" wrapText="1"/>
    </xf>
    <xf numFmtId="0" fontId="34" fillId="13" borderId="35" xfId="36" applyFont="1" applyFill="1" applyBorder="1" applyAlignment="1">
      <alignment vertical="center" wrapText="1"/>
    </xf>
    <xf numFmtId="176" fontId="35" fillId="18" borderId="39" xfId="36" applyNumberFormat="1" applyFont="1" applyFill="1" applyBorder="1" applyAlignment="1">
      <alignment horizontal="center" vertical="center"/>
    </xf>
    <xf numFmtId="176" fontId="35" fillId="18" borderId="40" xfId="36" applyNumberFormat="1" applyFont="1" applyFill="1" applyBorder="1" applyAlignment="1">
      <alignment horizontal="center" vertical="center"/>
    </xf>
    <xf numFmtId="176" fontId="35" fillId="18" borderId="41" xfId="36" applyNumberFormat="1" applyFont="1" applyFill="1" applyBorder="1" applyAlignment="1">
      <alignment horizontal="center" vertical="center"/>
    </xf>
    <xf numFmtId="0" fontId="34" fillId="13" borderId="17" xfId="37" applyFont="1" applyFill="1" applyBorder="1" applyAlignment="1">
      <alignment horizontal="center" vertical="center"/>
    </xf>
    <xf numFmtId="0" fontId="34" fillId="13" borderId="18" xfId="37" applyFont="1" applyFill="1" applyBorder="1" applyAlignment="1">
      <alignment horizontal="center" vertical="center"/>
    </xf>
    <xf numFmtId="0" fontId="34" fillId="13" borderId="55" xfId="37" applyFont="1" applyFill="1" applyBorder="1" applyAlignment="1">
      <alignment horizontal="center" vertical="center"/>
    </xf>
    <xf numFmtId="0" fontId="34" fillId="13" borderId="56" xfId="37" applyFont="1" applyFill="1" applyBorder="1" applyAlignment="1">
      <alignment horizontal="center" vertical="center"/>
    </xf>
    <xf numFmtId="0" fontId="34" fillId="13" borderId="57" xfId="37" applyFont="1" applyFill="1" applyBorder="1" applyAlignment="1">
      <alignment horizontal="center" vertical="center"/>
    </xf>
    <xf numFmtId="0" fontId="33" fillId="13" borderId="6" xfId="36" applyFont="1" applyFill="1" applyBorder="1" applyAlignment="1">
      <alignment horizontal="center" vertical="center"/>
    </xf>
    <xf numFmtId="0" fontId="32" fillId="13" borderId="6" xfId="36" applyFont="1" applyFill="1" applyBorder="1"/>
    <xf numFmtId="0" fontId="32" fillId="13" borderId="22" xfId="36" applyFont="1" applyFill="1" applyBorder="1"/>
    <xf numFmtId="177" fontId="34" fillId="13" borderId="0" xfId="36" applyNumberFormat="1" applyFont="1" applyFill="1" applyAlignment="1">
      <alignment horizontal="justify" vertical="center"/>
    </xf>
    <xf numFmtId="0" fontId="32" fillId="13" borderId="18" xfId="36" applyFont="1" applyFill="1" applyBorder="1"/>
    <xf numFmtId="0" fontId="34" fillId="13" borderId="59" xfId="36" applyFont="1" applyFill="1" applyBorder="1" applyAlignment="1">
      <alignment horizontal="justify" vertical="center"/>
    </xf>
    <xf numFmtId="0" fontId="34" fillId="13" borderId="30" xfId="36" applyFont="1" applyFill="1" applyBorder="1" applyAlignment="1">
      <alignment horizontal="justify" vertical="center" wrapText="1"/>
    </xf>
    <xf numFmtId="0" fontId="34" fillId="13" borderId="27" xfId="36" applyFont="1" applyFill="1" applyBorder="1" applyAlignment="1">
      <alignment horizontal="justify" vertical="center" wrapText="1"/>
    </xf>
    <xf numFmtId="17" fontId="34" fillId="13" borderId="27" xfId="36" quotePrefix="1" applyNumberFormat="1" applyFont="1" applyFill="1" applyBorder="1" applyAlignment="1">
      <alignment horizontal="left" vertical="center" wrapText="1"/>
    </xf>
    <xf numFmtId="17" fontId="34" fillId="13" borderId="27" xfId="36" quotePrefix="1" applyNumberFormat="1" applyFont="1" applyFill="1" applyBorder="1" applyAlignment="1">
      <alignment horizontal="justify" vertical="center" wrapText="1"/>
    </xf>
    <xf numFmtId="0" fontId="34" fillId="13" borderId="71" xfId="36" applyFont="1" applyFill="1" applyBorder="1" applyAlignment="1">
      <alignment horizontal="justify" vertical="center" wrapText="1"/>
    </xf>
    <xf numFmtId="0" fontId="32" fillId="13" borderId="71" xfId="36" applyFont="1" applyFill="1" applyBorder="1"/>
    <xf numFmtId="0" fontId="32" fillId="13" borderId="72" xfId="36" applyFont="1" applyFill="1" applyBorder="1"/>
    <xf numFmtId="0" fontId="34" fillId="13" borderId="30" xfId="36" applyFont="1" applyFill="1" applyBorder="1" applyAlignment="1">
      <alignment horizontal="justify" vertical="center" wrapText="1"/>
    </xf>
    <xf numFmtId="17" fontId="34" fillId="13" borderId="27" xfId="36" quotePrefix="1" applyNumberFormat="1" applyFont="1" applyFill="1" applyBorder="1" applyAlignment="1">
      <alignment horizontal="left" vertical="center" wrapText="1"/>
    </xf>
    <xf numFmtId="0" fontId="34" fillId="13" borderId="34" xfId="36" applyFont="1" applyFill="1" applyBorder="1" applyAlignment="1">
      <alignment horizontal="justify" vertical="center" wrapText="1"/>
    </xf>
    <xf numFmtId="0" fontId="32" fillId="13" borderId="34" xfId="36" applyFont="1" applyFill="1" applyBorder="1"/>
    <xf numFmtId="0" fontId="32" fillId="13" borderId="35" xfId="36" applyFont="1" applyFill="1" applyBorder="1"/>
    <xf numFmtId="0" fontId="33" fillId="13" borderId="42" xfId="36" applyFont="1" applyFill="1" applyBorder="1" applyAlignment="1">
      <alignment horizontal="center" vertical="center"/>
    </xf>
    <xf numFmtId="0" fontId="33" fillId="13" borderId="43" xfId="36" applyFont="1" applyFill="1" applyBorder="1" applyAlignment="1">
      <alignment horizontal="center" vertical="center"/>
    </xf>
    <xf numFmtId="0" fontId="33" fillId="13" borderId="0" xfId="36" applyFont="1" applyFill="1" applyAlignment="1">
      <alignment horizontal="center" vertical="center"/>
    </xf>
    <xf numFmtId="0" fontId="34" fillId="13" borderId="0" xfId="37" applyFont="1" applyFill="1" applyAlignment="1">
      <alignment vertical="center"/>
    </xf>
    <xf numFmtId="0" fontId="34" fillId="0" borderId="0" xfId="37" applyFont="1" applyAlignment="1">
      <alignment horizontal="justify" vertical="center"/>
    </xf>
    <xf numFmtId="0" fontId="34" fillId="0" borderId="0" xfId="37" applyFont="1" applyAlignment="1">
      <alignment horizontal="justify" vertical="center"/>
    </xf>
    <xf numFmtId="0" fontId="34" fillId="13" borderId="77" xfId="37" applyFont="1" applyFill="1" applyBorder="1" applyAlignment="1">
      <alignment horizontal="center" vertical="center"/>
    </xf>
    <xf numFmtId="0" fontId="36" fillId="15" borderId="78" xfId="37" applyFont="1" applyFill="1" applyBorder="1" applyAlignment="1">
      <alignment horizontal="center" vertical="center" wrapText="1"/>
    </xf>
    <xf numFmtId="0" fontId="36" fillId="15" borderId="1" xfId="37" applyFont="1" applyFill="1" applyBorder="1" applyAlignment="1">
      <alignment horizontal="center" vertical="center" wrapText="1"/>
    </xf>
    <xf numFmtId="0" fontId="36" fillId="15" borderId="5" xfId="37" applyFont="1" applyFill="1" applyBorder="1" applyAlignment="1">
      <alignment horizontal="center" vertical="center" wrapText="1"/>
    </xf>
    <xf numFmtId="0" fontId="36" fillId="15" borderId="7" xfId="37" applyFont="1" applyFill="1" applyBorder="1" applyAlignment="1">
      <alignment horizontal="center" vertical="center" wrapText="1"/>
    </xf>
    <xf numFmtId="0" fontId="36" fillId="15" borderId="6" xfId="37" applyFont="1" applyFill="1" applyBorder="1" applyAlignment="1">
      <alignment horizontal="center" vertical="center" wrapText="1"/>
    </xf>
    <xf numFmtId="0" fontId="36" fillId="15" borderId="22" xfId="37" applyFont="1" applyFill="1" applyBorder="1" applyAlignment="1">
      <alignment horizontal="center" vertical="center" wrapText="1"/>
    </xf>
    <xf numFmtId="0" fontId="36" fillId="15" borderId="79" xfId="37" applyFont="1" applyFill="1" applyBorder="1" applyAlignment="1">
      <alignment horizontal="center" vertical="center" wrapText="1"/>
    </xf>
    <xf numFmtId="0" fontId="36" fillId="15" borderId="3" xfId="37" applyFont="1" applyFill="1" applyBorder="1" applyAlignment="1">
      <alignment horizontal="center" vertical="center" wrapText="1"/>
    </xf>
    <xf numFmtId="0" fontId="36" fillId="15" borderId="3" xfId="37" applyFont="1" applyFill="1" applyBorder="1" applyAlignment="1">
      <alignment horizontal="center" vertical="center" wrapText="1"/>
    </xf>
    <xf numFmtId="0" fontId="36" fillId="15" borderId="20" xfId="37" applyFont="1" applyFill="1" applyBorder="1" applyAlignment="1">
      <alignment horizontal="center" vertical="center" wrapText="1"/>
    </xf>
    <xf numFmtId="0" fontId="34" fillId="13" borderId="78" xfId="37" applyFont="1" applyFill="1" applyBorder="1" applyAlignment="1">
      <alignment horizontal="center" vertical="center" wrapText="1"/>
    </xf>
    <xf numFmtId="0" fontId="34" fillId="0" borderId="4" xfId="37" applyFont="1" applyBorder="1" applyAlignment="1">
      <alignment horizontal="justify" vertical="center"/>
    </xf>
    <xf numFmtId="169" fontId="34" fillId="0" borderId="4" xfId="37" applyNumberFormat="1" applyFont="1" applyBorder="1" applyAlignment="1">
      <alignment horizontal="center" vertical="center"/>
    </xf>
    <xf numFmtId="4" fontId="34" fillId="13" borderId="4" xfId="37" applyNumberFormat="1" applyFont="1" applyFill="1" applyBorder="1" applyAlignment="1">
      <alignment horizontal="center" vertical="center"/>
    </xf>
    <xf numFmtId="0" fontId="34" fillId="0" borderId="4" xfId="37" applyFont="1" applyBorder="1" applyAlignment="1">
      <alignment horizontal="center" vertical="center"/>
    </xf>
    <xf numFmtId="0" fontId="34" fillId="13" borderId="4" xfId="37" applyFont="1" applyFill="1" applyBorder="1" applyAlignment="1">
      <alignment horizontal="center" vertical="center"/>
    </xf>
    <xf numFmtId="178" fontId="34" fillId="13" borderId="4" xfId="37" applyNumberFormat="1" applyFont="1" applyFill="1" applyBorder="1" applyAlignment="1">
      <alignment horizontal="center" vertical="center"/>
    </xf>
    <xf numFmtId="4" fontId="34" fillId="0" borderId="4" xfId="37" applyNumberFormat="1" applyFont="1" applyBorder="1" applyAlignment="1">
      <alignment horizontal="center" vertical="center"/>
    </xf>
    <xf numFmtId="4" fontId="34" fillId="0" borderId="7" xfId="37" applyNumberFormat="1" applyFont="1" applyBorder="1" applyAlignment="1">
      <alignment horizontal="center" vertical="center"/>
    </xf>
    <xf numFmtId="4" fontId="34" fillId="0" borderId="22" xfId="37" applyNumberFormat="1" applyFont="1" applyBorder="1" applyAlignment="1">
      <alignment horizontal="center" vertical="center"/>
    </xf>
    <xf numFmtId="4" fontId="34" fillId="13" borderId="0" xfId="36" applyNumberFormat="1" applyFont="1" applyFill="1"/>
    <xf numFmtId="0" fontId="34" fillId="13" borderId="80" xfId="37" applyFont="1" applyFill="1" applyBorder="1" applyAlignment="1">
      <alignment horizontal="center" vertical="center" wrapText="1"/>
    </xf>
    <xf numFmtId="0" fontId="34" fillId="0" borderId="4" xfId="37" applyFont="1" applyBorder="1" applyAlignment="1">
      <alignment horizontal="left" vertical="center" wrapText="1"/>
    </xf>
    <xf numFmtId="4" fontId="36" fillId="17" borderId="4" xfId="37" applyNumberFormat="1" applyFont="1" applyFill="1" applyBorder="1" applyAlignment="1">
      <alignment horizontal="center" vertical="center"/>
    </xf>
    <xf numFmtId="4" fontId="34" fillId="0" borderId="45" xfId="37" applyNumberFormat="1" applyFont="1" applyBorder="1" applyAlignment="1">
      <alignment horizontal="center" vertical="center"/>
    </xf>
    <xf numFmtId="0" fontId="34" fillId="13" borderId="81" xfId="37" applyFont="1" applyFill="1" applyBorder="1" applyAlignment="1">
      <alignment horizontal="center" vertical="center" wrapText="1"/>
    </xf>
    <xf numFmtId="0" fontId="34" fillId="0" borderId="45" xfId="37" applyFont="1" applyBorder="1" applyAlignment="1">
      <alignment horizontal="justify" vertical="center"/>
    </xf>
    <xf numFmtId="169" fontId="34" fillId="0" borderId="45" xfId="37" applyNumberFormat="1" applyFont="1" applyBorder="1" applyAlignment="1">
      <alignment horizontal="center" vertical="center"/>
    </xf>
    <xf numFmtId="4" fontId="34" fillId="13" borderId="45" xfId="37" applyNumberFormat="1" applyFont="1" applyFill="1" applyBorder="1" applyAlignment="1">
      <alignment horizontal="center" vertical="center"/>
    </xf>
    <xf numFmtId="0" fontId="34" fillId="0" borderId="45" xfId="37" applyFont="1" applyBorder="1" applyAlignment="1">
      <alignment horizontal="center" vertical="center"/>
    </xf>
    <xf numFmtId="0" fontId="34" fillId="13" borderId="45" xfId="37" applyFont="1" applyFill="1" applyBorder="1" applyAlignment="1">
      <alignment horizontal="center" vertical="center"/>
    </xf>
    <xf numFmtId="178" fontId="34" fillId="13" borderId="45" xfId="37" applyNumberFormat="1" applyFont="1" applyFill="1" applyBorder="1" applyAlignment="1">
      <alignment horizontal="center" vertical="center"/>
    </xf>
    <xf numFmtId="4" fontId="34" fillId="0" borderId="46" xfId="37" applyNumberFormat="1" applyFont="1" applyBorder="1" applyAlignment="1">
      <alignment horizontal="center" vertical="center"/>
    </xf>
    <xf numFmtId="4" fontId="34" fillId="0" borderId="82" xfId="37" applyNumberFormat="1" applyFont="1" applyBorder="1" applyAlignment="1">
      <alignment horizontal="center" vertical="center"/>
    </xf>
    <xf numFmtId="0" fontId="34" fillId="13" borderId="83" xfId="37" applyFont="1" applyFill="1" applyBorder="1" applyAlignment="1">
      <alignment horizontal="center" vertical="center" wrapText="1"/>
    </xf>
    <xf numFmtId="0" fontId="34" fillId="0" borderId="84" xfId="37" applyFont="1" applyBorder="1" applyAlignment="1">
      <alignment horizontal="justify" vertical="center"/>
    </xf>
    <xf numFmtId="169" fontId="34" fillId="0" borderId="84" xfId="37" applyNumberFormat="1" applyFont="1" applyBorder="1" applyAlignment="1">
      <alignment horizontal="center" vertical="center"/>
    </xf>
    <xf numFmtId="4" fontId="34" fillId="13" borderId="84" xfId="37" applyNumberFormat="1" applyFont="1" applyFill="1" applyBorder="1" applyAlignment="1">
      <alignment horizontal="center" vertical="center"/>
    </xf>
    <xf numFmtId="0" fontId="34" fillId="0" borderId="84" xfId="37" applyFont="1" applyBorder="1" applyAlignment="1">
      <alignment horizontal="center" vertical="center"/>
    </xf>
    <xf numFmtId="0" fontId="34" fillId="13" borderId="84" xfId="37" applyFont="1" applyFill="1" applyBorder="1" applyAlignment="1">
      <alignment horizontal="center" vertical="center"/>
    </xf>
    <xf numFmtId="178" fontId="34" fillId="13" borderId="84" xfId="37" applyNumberFormat="1" applyFont="1" applyFill="1" applyBorder="1" applyAlignment="1">
      <alignment horizontal="center" vertical="center"/>
    </xf>
    <xf numFmtId="4" fontId="34" fillId="0" borderId="84" xfId="37" applyNumberFormat="1" applyFont="1" applyBorder="1" applyAlignment="1">
      <alignment horizontal="center" vertical="center"/>
    </xf>
    <xf numFmtId="4" fontId="34" fillId="0" borderId="85" xfId="37" applyNumberFormat="1" applyFont="1" applyBorder="1" applyAlignment="1">
      <alignment horizontal="center" vertical="center"/>
    </xf>
    <xf numFmtId="4" fontId="34" fillId="0" borderId="86" xfId="37" applyNumberFormat="1" applyFont="1" applyBorder="1" applyAlignment="1">
      <alignment horizontal="center" vertical="center"/>
    </xf>
    <xf numFmtId="169" fontId="34" fillId="0" borderId="1" xfId="37" applyNumberFormat="1" applyFont="1" applyBorder="1" applyAlignment="1">
      <alignment horizontal="center" vertical="center"/>
    </xf>
    <xf numFmtId="0" fontId="34" fillId="0" borderId="1" xfId="37" applyFont="1" applyBorder="1" applyAlignment="1">
      <alignment horizontal="center" vertical="center"/>
    </xf>
    <xf numFmtId="0" fontId="34" fillId="13" borderId="1" xfId="37" applyFont="1" applyFill="1" applyBorder="1" applyAlignment="1">
      <alignment horizontal="center" vertical="center"/>
    </xf>
    <xf numFmtId="178" fontId="34" fillId="13" borderId="1" xfId="37" applyNumberFormat="1" applyFont="1" applyFill="1" applyBorder="1" applyAlignment="1">
      <alignment horizontal="center" vertical="center"/>
    </xf>
    <xf numFmtId="4" fontId="34" fillId="13" borderId="1" xfId="37" applyNumberFormat="1" applyFont="1" applyFill="1" applyBorder="1" applyAlignment="1">
      <alignment horizontal="center" vertical="center"/>
    </xf>
    <xf numFmtId="4" fontId="34" fillId="0" borderId="1" xfId="37" applyNumberFormat="1" applyFont="1" applyBorder="1" applyAlignment="1">
      <alignment horizontal="center" vertical="center"/>
    </xf>
    <xf numFmtId="4" fontId="34" fillId="0" borderId="87" xfId="37" applyNumberFormat="1" applyFont="1" applyBorder="1" applyAlignment="1">
      <alignment horizontal="center" vertical="center"/>
    </xf>
    <xf numFmtId="4" fontId="34" fillId="0" borderId="44" xfId="37" applyNumberFormat="1" applyFont="1" applyBorder="1" applyAlignment="1">
      <alignment horizontal="center" vertical="center"/>
    </xf>
    <xf numFmtId="4" fontId="34" fillId="17" borderId="45" xfId="37" applyNumberFormat="1" applyFont="1" applyFill="1" applyBorder="1" applyAlignment="1">
      <alignment horizontal="center" vertical="center"/>
    </xf>
    <xf numFmtId="4" fontId="34" fillId="0" borderId="88" xfId="37" applyNumberFormat="1" applyFont="1" applyBorder="1" applyAlignment="1">
      <alignment horizontal="center" vertical="center"/>
    </xf>
    <xf numFmtId="4" fontId="36" fillId="17" borderId="45" xfId="37" applyNumberFormat="1" applyFont="1" applyFill="1" applyBorder="1" applyAlignment="1">
      <alignment horizontal="center" vertical="center"/>
    </xf>
    <xf numFmtId="169" fontId="34" fillId="0" borderId="46" xfId="37" applyNumberFormat="1" applyFont="1" applyBorder="1" applyAlignment="1">
      <alignment horizontal="center" vertical="center"/>
    </xf>
    <xf numFmtId="0" fontId="34" fillId="0" borderId="46" xfId="37" applyFont="1" applyBorder="1" applyAlignment="1">
      <alignment horizontal="center" vertical="center"/>
    </xf>
    <xf numFmtId="0" fontId="34" fillId="13" borderId="46" xfId="37" applyFont="1" applyFill="1" applyBorder="1" applyAlignment="1">
      <alignment horizontal="center" vertical="center"/>
    </xf>
    <xf numFmtId="178" fontId="34" fillId="13" borderId="46" xfId="37" applyNumberFormat="1" applyFont="1" applyFill="1" applyBorder="1" applyAlignment="1">
      <alignment horizontal="center" vertical="center"/>
    </xf>
    <xf numFmtId="4" fontId="34" fillId="13" borderId="46" xfId="37" applyNumberFormat="1" applyFont="1" applyFill="1" applyBorder="1" applyAlignment="1">
      <alignment horizontal="center" vertical="center"/>
    </xf>
    <xf numFmtId="4" fontId="34" fillId="0" borderId="89" xfId="37" applyNumberFormat="1" applyFont="1" applyBorder="1" applyAlignment="1">
      <alignment horizontal="center" vertical="center"/>
    </xf>
    <xf numFmtId="4" fontId="34" fillId="0" borderId="90" xfId="37" applyNumberFormat="1" applyFont="1" applyBorder="1" applyAlignment="1">
      <alignment horizontal="center" vertical="center"/>
    </xf>
    <xf numFmtId="4" fontId="34" fillId="0" borderId="5" xfId="37" applyNumberFormat="1" applyFont="1" applyBorder="1" applyAlignment="1">
      <alignment horizontal="center" vertical="center"/>
    </xf>
    <xf numFmtId="0" fontId="34" fillId="0" borderId="45" xfId="37" applyFont="1" applyBorder="1" applyAlignment="1">
      <alignment horizontal="left" vertical="center" wrapText="1"/>
    </xf>
    <xf numFmtId="0" fontId="34" fillId="0" borderId="46" xfId="37" applyFont="1" applyBorder="1" applyAlignment="1">
      <alignment horizontal="justify" vertical="center"/>
    </xf>
    <xf numFmtId="4" fontId="34" fillId="18" borderId="4" xfId="37" applyNumberFormat="1" applyFont="1" applyFill="1" applyBorder="1" applyAlignment="1">
      <alignment horizontal="center" vertical="center"/>
    </xf>
    <xf numFmtId="4" fontId="36" fillId="18" borderId="4" xfId="37" applyNumberFormat="1" applyFont="1" applyFill="1" applyBorder="1" applyAlignment="1">
      <alignment horizontal="center" vertical="center"/>
    </xf>
    <xf numFmtId="0" fontId="34" fillId="0" borderId="83" xfId="37" applyFont="1" applyBorder="1" applyAlignment="1">
      <alignment horizontal="center" vertical="center" wrapText="1"/>
    </xf>
    <xf numFmtId="0" fontId="34" fillId="0" borderId="80" xfId="37" applyFont="1" applyBorder="1" applyAlignment="1">
      <alignment horizontal="center" vertical="center" wrapText="1"/>
    </xf>
    <xf numFmtId="0" fontId="34" fillId="0" borderId="81" xfId="37" applyFont="1" applyBorder="1" applyAlignment="1">
      <alignment horizontal="center" vertical="center" wrapText="1"/>
    </xf>
    <xf numFmtId="4" fontId="34" fillId="13" borderId="3" xfId="37" applyNumberFormat="1" applyFont="1" applyFill="1" applyBorder="1" applyAlignment="1">
      <alignment horizontal="center" vertical="center"/>
    </xf>
    <xf numFmtId="4" fontId="34" fillId="0" borderId="3" xfId="37" applyNumberFormat="1" applyFont="1" applyBorder="1" applyAlignment="1">
      <alignment horizontal="center" vertical="center"/>
    </xf>
    <xf numFmtId="169" fontId="34" fillId="0" borderId="3" xfId="37" applyNumberFormat="1" applyFont="1" applyBorder="1" applyAlignment="1">
      <alignment horizontal="center" vertical="center"/>
    </xf>
    <xf numFmtId="0" fontId="34" fillId="0" borderId="3" xfId="37" applyFont="1" applyBorder="1" applyAlignment="1">
      <alignment horizontal="center" vertical="center"/>
    </xf>
    <xf numFmtId="0" fontId="34" fillId="13" borderId="3" xfId="37" applyFont="1" applyFill="1" applyBorder="1" applyAlignment="1">
      <alignment horizontal="center" vertical="center"/>
    </xf>
    <xf numFmtId="178" fontId="34" fillId="13" borderId="3" xfId="37" applyNumberFormat="1" applyFont="1" applyFill="1" applyBorder="1" applyAlignment="1">
      <alignment horizontal="center" vertical="center"/>
    </xf>
    <xf numFmtId="4" fontId="34" fillId="17" borderId="3" xfId="37" applyNumberFormat="1" applyFont="1" applyFill="1" applyBorder="1" applyAlignment="1">
      <alignment horizontal="center" vertical="center"/>
    </xf>
    <xf numFmtId="4" fontId="36" fillId="17" borderId="3" xfId="37" applyNumberFormat="1" applyFont="1" applyFill="1" applyBorder="1" applyAlignment="1">
      <alignment horizontal="center" vertical="center"/>
    </xf>
    <xf numFmtId="4" fontId="34" fillId="0" borderId="20" xfId="37" applyNumberFormat="1" applyFont="1" applyBorder="1" applyAlignment="1">
      <alignment horizontal="center" vertical="center"/>
    </xf>
    <xf numFmtId="0" fontId="34" fillId="13" borderId="84" xfId="37" applyFont="1" applyFill="1" applyBorder="1" applyAlignment="1">
      <alignment vertical="center"/>
    </xf>
    <xf numFmtId="169" fontId="34" fillId="0" borderId="91" xfId="37" applyNumberFormat="1" applyFont="1" applyBorder="1" applyAlignment="1">
      <alignment horizontal="center" vertical="center"/>
    </xf>
    <xf numFmtId="0" fontId="34" fillId="0" borderId="91" xfId="37" applyFont="1" applyBorder="1" applyAlignment="1">
      <alignment horizontal="center" vertical="center"/>
    </xf>
    <xf numFmtId="0" fontId="34" fillId="13" borderId="91" xfId="37" applyFont="1" applyFill="1" applyBorder="1" applyAlignment="1">
      <alignment horizontal="center" vertical="center"/>
    </xf>
    <xf numFmtId="4" fontId="34" fillId="0" borderId="91" xfId="37" applyNumberFormat="1" applyFont="1" applyBorder="1" applyAlignment="1">
      <alignment horizontal="center" vertical="center"/>
    </xf>
    <xf numFmtId="0" fontId="34" fillId="13" borderId="4" xfId="37" applyFont="1" applyFill="1" applyBorder="1" applyAlignment="1">
      <alignment vertical="center"/>
    </xf>
    <xf numFmtId="0" fontId="34" fillId="13" borderId="1" xfId="37" applyFont="1" applyFill="1" applyBorder="1" applyAlignment="1">
      <alignment vertical="center"/>
    </xf>
    <xf numFmtId="4" fontId="34" fillId="17" borderId="84" xfId="37" applyNumberFormat="1" applyFont="1" applyFill="1" applyBorder="1" applyAlignment="1">
      <alignment horizontal="center" vertical="center"/>
    </xf>
    <xf numFmtId="4" fontId="36" fillId="17" borderId="84" xfId="37" applyNumberFormat="1" applyFont="1" applyFill="1" applyBorder="1" applyAlignment="1">
      <alignment horizontal="center" vertical="center"/>
    </xf>
    <xf numFmtId="0" fontId="34" fillId="0" borderId="79" xfId="37" applyFont="1" applyBorder="1" applyAlignment="1">
      <alignment horizontal="center" vertical="center" wrapText="1"/>
    </xf>
    <xf numFmtId="4" fontId="34" fillId="17" borderId="4" xfId="37" applyNumberFormat="1" applyFont="1" applyFill="1" applyBorder="1" applyAlignment="1">
      <alignment horizontal="center" vertical="center"/>
    </xf>
    <xf numFmtId="0" fontId="34" fillId="13" borderId="45" xfId="37" applyFont="1" applyFill="1" applyBorder="1" applyAlignment="1">
      <alignment vertical="center"/>
    </xf>
    <xf numFmtId="0" fontId="34" fillId="0" borderId="17" xfId="37" applyFont="1" applyBorder="1" applyAlignment="1">
      <alignment horizontal="center" vertical="center" wrapText="1"/>
    </xf>
    <xf numFmtId="169" fontId="34" fillId="0" borderId="0" xfId="37" applyNumberFormat="1" applyFont="1" applyAlignment="1">
      <alignment horizontal="center" vertical="center"/>
    </xf>
    <xf numFmtId="0" fontId="34" fillId="0" borderId="0" xfId="37" applyFont="1" applyAlignment="1">
      <alignment horizontal="center" vertical="center"/>
    </xf>
    <xf numFmtId="178" fontId="34" fillId="13" borderId="0" xfId="37" applyNumberFormat="1" applyFont="1" applyFill="1" applyAlignment="1">
      <alignment horizontal="center" vertical="center"/>
    </xf>
    <xf numFmtId="4" fontId="34" fillId="0" borderId="0" xfId="37" applyNumberFormat="1" applyFont="1" applyAlignment="1">
      <alignment horizontal="center" vertical="center"/>
    </xf>
    <xf numFmtId="4" fontId="34" fillId="0" borderId="0" xfId="37" applyNumberFormat="1" applyFont="1" applyAlignment="1">
      <alignment vertical="center"/>
    </xf>
    <xf numFmtId="4" fontId="34" fillId="0" borderId="18" xfId="37" applyNumberFormat="1" applyFont="1" applyBorder="1" applyAlignment="1">
      <alignment horizontal="center" vertical="center"/>
    </xf>
    <xf numFmtId="0" fontId="36" fillId="15" borderId="46" xfId="37" applyFont="1" applyFill="1" applyBorder="1" applyAlignment="1">
      <alignment horizontal="center" vertical="center" wrapText="1"/>
    </xf>
    <xf numFmtId="0" fontId="36" fillId="15" borderId="22" xfId="37" applyFont="1" applyFill="1" applyBorder="1" applyAlignment="1">
      <alignment horizontal="center" vertical="center" wrapText="1"/>
    </xf>
    <xf numFmtId="4" fontId="34" fillId="13" borderId="84" xfId="37" applyNumberFormat="1" applyFont="1" applyFill="1" applyBorder="1" applyAlignment="1">
      <alignment horizontal="center" vertical="center" wrapText="1"/>
    </xf>
    <xf numFmtId="178" fontId="34" fillId="0" borderId="84" xfId="37" applyNumberFormat="1" applyFont="1" applyBorder="1" applyAlignment="1">
      <alignment horizontal="center" vertical="center"/>
    </xf>
    <xf numFmtId="4" fontId="34" fillId="13" borderId="3" xfId="37" applyNumberFormat="1" applyFont="1" applyFill="1" applyBorder="1" applyAlignment="1">
      <alignment horizontal="center" vertical="center" wrapText="1"/>
    </xf>
    <xf numFmtId="4" fontId="36" fillId="0" borderId="4" xfId="37" applyNumberFormat="1" applyFont="1" applyBorder="1" applyAlignment="1">
      <alignment horizontal="center" vertical="center"/>
    </xf>
    <xf numFmtId="0" fontId="30" fillId="13" borderId="42" xfId="36" applyFont="1" applyFill="1" applyBorder="1" applyAlignment="1">
      <alignment horizontal="justify" vertical="center" wrapText="1"/>
    </xf>
    <xf numFmtId="0" fontId="30" fillId="13" borderId="43" xfId="36" applyFont="1" applyFill="1" applyBorder="1" applyAlignment="1">
      <alignment horizontal="justify" vertical="center" wrapText="1"/>
    </xf>
    <xf numFmtId="0" fontId="34" fillId="13" borderId="43" xfId="37" applyFont="1" applyFill="1" applyBorder="1" applyAlignment="1">
      <alignment horizontal="center" vertical="center"/>
    </xf>
    <xf numFmtId="178" fontId="34" fillId="13" borderId="43" xfId="37" applyNumberFormat="1" applyFont="1" applyFill="1" applyBorder="1" applyAlignment="1">
      <alignment horizontal="center" vertical="center"/>
    </xf>
    <xf numFmtId="4" fontId="34" fillId="0" borderId="43" xfId="37" applyNumberFormat="1" applyFont="1" applyBorder="1" applyAlignment="1">
      <alignment horizontal="center" vertical="center"/>
    </xf>
    <xf numFmtId="4" fontId="34" fillId="13" borderId="43" xfId="37" applyNumberFormat="1" applyFont="1" applyFill="1" applyBorder="1" applyAlignment="1">
      <alignment horizontal="center" vertical="center"/>
    </xf>
    <xf numFmtId="0" fontId="30" fillId="13" borderId="17" xfId="36" applyFont="1" applyFill="1" applyBorder="1" applyAlignment="1">
      <alignment horizontal="justify" vertical="center" wrapText="1"/>
    </xf>
    <xf numFmtId="0" fontId="30" fillId="13" borderId="0" xfId="36" applyFont="1" applyFill="1" applyAlignment="1">
      <alignment horizontal="justify" vertical="center" wrapText="1"/>
    </xf>
    <xf numFmtId="0" fontId="34" fillId="0" borderId="55" xfId="37" applyFont="1" applyBorder="1" applyAlignment="1">
      <alignment horizontal="center" vertical="center" wrapText="1"/>
    </xf>
    <xf numFmtId="169" fontId="34" fillId="0" borderId="56" xfId="37" applyNumberFormat="1" applyFont="1" applyBorder="1" applyAlignment="1">
      <alignment horizontal="center" vertical="center"/>
    </xf>
    <xf numFmtId="4" fontId="34" fillId="13" borderId="56" xfId="37" applyNumberFormat="1" applyFont="1" applyFill="1" applyBorder="1" applyAlignment="1">
      <alignment horizontal="center" vertical="center"/>
    </xf>
    <xf numFmtId="0" fontId="34" fillId="0" borderId="56" xfId="37" applyFont="1" applyBorder="1" applyAlignment="1">
      <alignment horizontal="center" vertical="center"/>
    </xf>
    <xf numFmtId="178" fontId="34" fillId="13" borderId="56" xfId="37" applyNumberFormat="1" applyFont="1" applyFill="1" applyBorder="1" applyAlignment="1">
      <alignment horizontal="center" vertical="center"/>
    </xf>
    <xf numFmtId="4" fontId="34" fillId="0" borderId="56" xfId="37" applyNumberFormat="1" applyFont="1" applyBorder="1" applyAlignment="1">
      <alignment horizontal="center" vertical="center"/>
    </xf>
    <xf numFmtId="4" fontId="34" fillId="0" borderId="57" xfId="37" applyNumberFormat="1" applyFont="1" applyBorder="1" applyAlignment="1">
      <alignment horizontal="center" vertical="center"/>
    </xf>
    <xf numFmtId="0" fontId="30" fillId="13" borderId="0" xfId="36" applyFont="1" applyFill="1" applyAlignment="1">
      <alignment vertical="center"/>
    </xf>
    <xf numFmtId="0" fontId="30" fillId="13" borderId="0" xfId="36" applyFont="1" applyFill="1" applyAlignment="1">
      <alignment horizontal="center" vertical="center"/>
    </xf>
    <xf numFmtId="176" fontId="30" fillId="13" borderId="0" xfId="36" applyNumberFormat="1" applyFont="1" applyFill="1" applyAlignment="1">
      <alignment vertical="center"/>
    </xf>
    <xf numFmtId="170" fontId="30" fillId="13" borderId="0" xfId="36" applyNumberFormat="1" applyFont="1" applyFill="1" applyAlignment="1">
      <alignment vertical="center"/>
    </xf>
    <xf numFmtId="0" fontId="32" fillId="13" borderId="0" xfId="36" applyFont="1" applyFill="1" applyAlignment="1">
      <alignment vertical="center"/>
    </xf>
    <xf numFmtId="0" fontId="34" fillId="13" borderId="23" xfId="36" applyFont="1" applyFill="1" applyBorder="1" applyAlignment="1">
      <alignment horizontal="justify" vertical="center"/>
    </xf>
    <xf numFmtId="0" fontId="34" fillId="13" borderId="32" xfId="36" applyFont="1" applyFill="1" applyBorder="1" applyAlignment="1">
      <alignment horizontal="justify" vertical="center"/>
    </xf>
    <xf numFmtId="0" fontId="34" fillId="13" borderId="58" xfId="36" applyFont="1" applyFill="1" applyBorder="1" applyAlignment="1">
      <alignment horizontal="justify" vertical="center"/>
    </xf>
    <xf numFmtId="0" fontId="34" fillId="13" borderId="29" xfId="36" applyFont="1" applyFill="1" applyBorder="1" applyAlignment="1">
      <alignment horizontal="justify" vertical="center"/>
    </xf>
    <xf numFmtId="0" fontId="34" fillId="13" borderId="71" xfId="36" applyFont="1" applyFill="1" applyBorder="1" applyAlignment="1">
      <alignment horizontal="justify" vertical="center"/>
    </xf>
    <xf numFmtId="0" fontId="34" fillId="13" borderId="27" xfId="36" applyFont="1" applyFill="1" applyBorder="1" applyAlignment="1">
      <alignment horizontal="justify" vertical="center"/>
    </xf>
    <xf numFmtId="0" fontId="34" fillId="13" borderId="28" xfId="36" applyFont="1" applyFill="1" applyBorder="1" applyAlignment="1">
      <alignment horizontal="justify" vertical="center"/>
    </xf>
    <xf numFmtId="0" fontId="34" fillId="13" borderId="59" xfId="36" applyFont="1" applyFill="1" applyBorder="1" applyAlignment="1">
      <alignment horizontal="justify" vertical="center"/>
    </xf>
    <xf numFmtId="0" fontId="34" fillId="13" borderId="27" xfId="36" applyFont="1" applyFill="1" applyBorder="1" applyAlignment="1">
      <alignment horizontal="justify" vertical="center"/>
    </xf>
    <xf numFmtId="0" fontId="34" fillId="13" borderId="28" xfId="36" applyFont="1" applyFill="1" applyBorder="1" applyAlignment="1">
      <alignment horizontal="justify" vertical="center"/>
    </xf>
    <xf numFmtId="0" fontId="34" fillId="13" borderId="69" xfId="36" applyFont="1" applyFill="1" applyBorder="1" applyAlignment="1">
      <alignment horizontal="justify" vertical="center"/>
    </xf>
    <xf numFmtId="0" fontId="34" fillId="13" borderId="34" xfId="36" applyFont="1" applyFill="1" applyBorder="1" applyAlignment="1">
      <alignment horizontal="justify" vertical="center"/>
    </xf>
    <xf numFmtId="0" fontId="34" fillId="13" borderId="34" xfId="36" applyFont="1" applyFill="1" applyBorder="1" applyAlignment="1">
      <alignment horizontal="left" vertical="center"/>
    </xf>
    <xf numFmtId="0" fontId="34" fillId="13" borderId="34" xfId="36" applyFont="1" applyFill="1" applyBorder="1" applyAlignment="1">
      <alignment horizontal="justify" vertical="center"/>
    </xf>
    <xf numFmtId="0" fontId="34" fillId="13" borderId="35" xfId="36" applyFont="1" applyFill="1" applyBorder="1" applyAlignment="1">
      <alignment horizontal="justify" vertical="center"/>
    </xf>
    <xf numFmtId="0" fontId="33" fillId="13" borderId="17" xfId="36" applyFont="1" applyFill="1" applyBorder="1" applyAlignment="1">
      <alignment horizontal="justify" vertical="center"/>
    </xf>
    <xf numFmtId="0" fontId="33" fillId="13" borderId="0" xfId="36" applyFont="1" applyFill="1" applyAlignment="1">
      <alignment horizontal="justify" vertical="center"/>
    </xf>
    <xf numFmtId="0" fontId="34" fillId="13" borderId="0" xfId="36" applyFont="1" applyFill="1" applyAlignment="1">
      <alignment horizontal="center" vertical="center"/>
    </xf>
    <xf numFmtId="0" fontId="34" fillId="13" borderId="0" xfId="36" applyFont="1" applyFill="1" applyAlignment="1">
      <alignment horizontal="justify" vertical="center"/>
    </xf>
    <xf numFmtId="176" fontId="32" fillId="13" borderId="0" xfId="36" applyNumberFormat="1" applyFont="1" applyFill="1" applyAlignment="1">
      <alignment horizontal="justify" vertical="center"/>
    </xf>
    <xf numFmtId="170" fontId="34" fillId="13" borderId="0" xfId="36" applyNumberFormat="1" applyFont="1" applyFill="1" applyAlignment="1">
      <alignment horizontal="justify" vertical="center"/>
    </xf>
    <xf numFmtId="0" fontId="32" fillId="13" borderId="18" xfId="36" applyFont="1" applyFill="1" applyBorder="1" applyAlignment="1">
      <alignment horizontal="justify" vertical="center"/>
    </xf>
    <xf numFmtId="170" fontId="34" fillId="13" borderId="0" xfId="37" applyNumberFormat="1" applyFont="1" applyFill="1" applyAlignment="1">
      <alignment vertical="center"/>
    </xf>
    <xf numFmtId="0" fontId="36" fillId="13" borderId="0" xfId="37" applyFont="1" applyFill="1" applyAlignment="1">
      <alignment vertical="center"/>
    </xf>
    <xf numFmtId="0" fontId="36" fillId="13" borderId="0" xfId="37" applyFont="1" applyFill="1" applyAlignment="1">
      <alignment vertical="center"/>
    </xf>
    <xf numFmtId="0" fontId="34" fillId="13" borderId="0" xfId="37" applyFont="1" applyFill="1" applyAlignment="1">
      <alignment horizontal="justify" vertical="center" wrapText="1"/>
    </xf>
    <xf numFmtId="176" fontId="36" fillId="13" borderId="0" xfId="37" applyNumberFormat="1" applyFont="1" applyFill="1" applyAlignment="1">
      <alignment horizontal="center" vertical="center"/>
    </xf>
    <xf numFmtId="176" fontId="34" fillId="13" borderId="12" xfId="37" applyNumberFormat="1" applyFont="1" applyFill="1" applyBorder="1" applyAlignment="1">
      <alignment horizontal="center" vertical="center"/>
    </xf>
    <xf numFmtId="176" fontId="34" fillId="13" borderId="4" xfId="37" applyNumberFormat="1" applyFont="1" applyFill="1" applyBorder="1" applyAlignment="1">
      <alignment vertical="center"/>
    </xf>
    <xf numFmtId="176" fontId="34" fillId="13" borderId="5" xfId="37" applyNumberFormat="1" applyFont="1" applyFill="1" applyBorder="1" applyAlignment="1">
      <alignment horizontal="left" vertical="center"/>
    </xf>
    <xf numFmtId="176" fontId="34" fillId="13" borderId="6" xfId="37" applyNumberFormat="1" applyFont="1" applyFill="1" applyBorder="1" applyAlignment="1">
      <alignment horizontal="left" vertical="center"/>
    </xf>
    <xf numFmtId="176" fontId="34" fillId="13" borderId="7" xfId="37" applyNumberFormat="1" applyFont="1" applyFill="1" applyBorder="1" applyAlignment="1">
      <alignment horizontal="left" vertical="center"/>
    </xf>
    <xf numFmtId="4" fontId="36" fillId="19" borderId="4" xfId="37" applyNumberFormat="1" applyFont="1" applyFill="1" applyBorder="1" applyAlignment="1">
      <alignment horizontal="center" vertical="center"/>
    </xf>
    <xf numFmtId="176" fontId="34" fillId="13" borderId="56" xfId="37" applyNumberFormat="1" applyFont="1" applyFill="1" applyBorder="1" applyAlignment="1">
      <alignment vertical="center"/>
    </xf>
    <xf numFmtId="170" fontId="34" fillId="13" borderId="56" xfId="37" applyNumberFormat="1" applyFont="1" applyFill="1" applyBorder="1" applyAlignment="1">
      <alignment vertical="center"/>
    </xf>
    <xf numFmtId="0" fontId="34" fillId="13" borderId="17" xfId="37" applyFont="1" applyFill="1" applyBorder="1" applyAlignment="1">
      <alignment vertical="center" wrapText="1"/>
    </xf>
    <xf numFmtId="170" fontId="36" fillId="15" borderId="4" xfId="37" applyNumberFormat="1" applyFont="1" applyFill="1" applyBorder="1" applyAlignment="1">
      <alignment horizontal="center" vertical="center" wrapText="1"/>
    </xf>
    <xf numFmtId="0" fontId="34" fillId="13" borderId="18" xfId="37" applyFont="1" applyFill="1" applyBorder="1" applyAlignment="1">
      <alignment vertical="center" wrapText="1"/>
    </xf>
    <xf numFmtId="0" fontId="30" fillId="13" borderId="0" xfId="36" applyFont="1" applyFill="1" applyAlignment="1">
      <alignment vertical="center" wrapText="1"/>
    </xf>
    <xf numFmtId="0" fontId="36" fillId="14" borderId="4" xfId="37" applyFont="1" applyFill="1" applyBorder="1" applyAlignment="1">
      <alignment horizontal="center" vertical="center"/>
    </xf>
    <xf numFmtId="0" fontId="36" fillId="14" borderId="4" xfId="37" applyFont="1" applyFill="1" applyBorder="1" applyAlignment="1">
      <alignment vertical="center"/>
    </xf>
    <xf numFmtId="0" fontId="34" fillId="0" borderId="67" xfId="37" applyFont="1" applyBorder="1" applyAlignment="1">
      <alignment horizontal="justify" vertical="center"/>
    </xf>
    <xf numFmtId="0" fontId="34" fillId="0" borderId="24" xfId="37" applyFont="1" applyBorder="1" applyAlignment="1">
      <alignment horizontal="justify" vertical="center"/>
    </xf>
    <xf numFmtId="0" fontId="34" fillId="0" borderId="25" xfId="37" applyFont="1" applyBorder="1" applyAlignment="1">
      <alignment horizontal="justify" vertical="center"/>
    </xf>
    <xf numFmtId="176" fontId="34" fillId="0" borderId="50" xfId="37" applyNumberFormat="1" applyFont="1" applyBorder="1" applyAlignment="1">
      <alignment horizontal="center" vertical="center"/>
    </xf>
    <xf numFmtId="3" fontId="34" fillId="0" borderId="50" xfId="37" applyNumberFormat="1" applyFont="1" applyBorder="1" applyAlignment="1">
      <alignment horizontal="center" vertical="center"/>
    </xf>
    <xf numFmtId="170" fontId="34" fillId="0" borderId="50" xfId="37" applyNumberFormat="1" applyFont="1" applyBorder="1" applyAlignment="1">
      <alignment horizontal="right" vertical="center"/>
    </xf>
    <xf numFmtId="4" fontId="34" fillId="0" borderId="50" xfId="37" applyNumberFormat="1" applyFont="1" applyBorder="1" applyAlignment="1">
      <alignment horizontal="right" vertical="center"/>
    </xf>
    <xf numFmtId="0" fontId="34" fillId="0" borderId="26" xfId="37" applyFont="1" applyBorder="1" applyAlignment="1">
      <alignment horizontal="justify" vertical="center"/>
    </xf>
    <xf numFmtId="0" fontId="34" fillId="0" borderId="27" xfId="37" applyFont="1" applyBorder="1" applyAlignment="1">
      <alignment horizontal="justify" vertical="center"/>
    </xf>
    <xf numFmtId="0" fontId="34" fillId="0" borderId="30" xfId="37" applyFont="1" applyBorder="1" applyAlignment="1">
      <alignment horizontal="justify" vertical="center"/>
    </xf>
    <xf numFmtId="3" fontId="34" fillId="0" borderId="51" xfId="37" applyNumberFormat="1" applyFont="1" applyBorder="1" applyAlignment="1">
      <alignment horizontal="center" vertical="center"/>
    </xf>
    <xf numFmtId="170" fontId="34" fillId="0" borderId="51" xfId="37" applyNumberFormat="1" applyFont="1" applyBorder="1" applyAlignment="1">
      <alignment horizontal="right" vertical="center"/>
    </xf>
    <xf numFmtId="4" fontId="34" fillId="0" borderId="51" xfId="37" applyNumberFormat="1" applyFont="1" applyBorder="1" applyAlignment="1">
      <alignment horizontal="right" vertical="center"/>
    </xf>
    <xf numFmtId="0" fontId="34" fillId="0" borderId="26" xfId="37" applyFont="1" applyBorder="1" applyAlignment="1">
      <alignment horizontal="left" vertical="center" wrapText="1"/>
    </xf>
    <xf numFmtId="0" fontId="34" fillId="0" borderId="27" xfId="37" applyFont="1" applyBorder="1" applyAlignment="1">
      <alignment horizontal="left" vertical="center" wrapText="1"/>
    </xf>
    <xf numFmtId="0" fontId="34" fillId="0" borderId="30" xfId="37" applyFont="1" applyBorder="1" applyAlignment="1">
      <alignment horizontal="left" vertical="center" wrapText="1"/>
    </xf>
    <xf numFmtId="0" fontId="34" fillId="0" borderId="26" xfId="37" applyFont="1" applyBorder="1" applyAlignment="1">
      <alignment vertical="center"/>
    </xf>
    <xf numFmtId="0" fontId="34" fillId="0" borderId="27" xfId="37" applyFont="1" applyBorder="1" applyAlignment="1">
      <alignment vertical="center"/>
    </xf>
    <xf numFmtId="0" fontId="34" fillId="0" borderId="30" xfId="37" applyFont="1" applyBorder="1" applyAlignment="1">
      <alignment vertical="center"/>
    </xf>
    <xf numFmtId="4" fontId="34" fillId="0" borderId="2" xfId="37" applyNumberFormat="1" applyFont="1" applyBorder="1" applyAlignment="1">
      <alignment horizontal="center" vertical="center"/>
    </xf>
    <xf numFmtId="0" fontId="36" fillId="15" borderId="5" xfId="37" applyFont="1" applyFill="1" applyBorder="1" applyAlignment="1">
      <alignment horizontal="right" vertical="center"/>
    </xf>
    <xf numFmtId="0" fontId="36" fillId="15" borderId="6" xfId="37" applyFont="1" applyFill="1" applyBorder="1" applyAlignment="1">
      <alignment horizontal="right" vertical="center"/>
    </xf>
    <xf numFmtId="0" fontId="36" fillId="15" borderId="7" xfId="37" applyFont="1" applyFill="1" applyBorder="1" applyAlignment="1">
      <alignment horizontal="right" vertical="center"/>
    </xf>
    <xf numFmtId="4" fontId="36" fillId="15" borderId="4" xfId="37" applyNumberFormat="1" applyFont="1" applyFill="1" applyBorder="1" applyAlignment="1">
      <alignment horizontal="right" vertical="center"/>
    </xf>
    <xf numFmtId="10" fontId="36" fillId="15" borderId="7" xfId="41" applyNumberFormat="1" applyFont="1" applyFill="1" applyBorder="1" applyAlignment="1">
      <alignment vertical="center"/>
    </xf>
    <xf numFmtId="0" fontId="36" fillId="20" borderId="5" xfId="37" applyFont="1" applyFill="1" applyBorder="1" applyAlignment="1">
      <alignment horizontal="right" vertical="center"/>
    </xf>
    <xf numFmtId="0" fontId="36" fillId="20" borderId="6" xfId="37" applyFont="1" applyFill="1" applyBorder="1" applyAlignment="1">
      <alignment horizontal="right" vertical="center"/>
    </xf>
    <xf numFmtId="0" fontId="36" fillId="20" borderId="7" xfId="37" applyFont="1" applyFill="1" applyBorder="1" applyAlignment="1">
      <alignment horizontal="right" vertical="center"/>
    </xf>
    <xf numFmtId="4" fontId="36" fillId="20" borderId="4" xfId="37" applyNumberFormat="1" applyFont="1" applyFill="1" applyBorder="1" applyAlignment="1">
      <alignment horizontal="right" vertical="center"/>
    </xf>
    <xf numFmtId="0" fontId="34" fillId="13" borderId="0" xfId="37" applyFont="1" applyFill="1" applyAlignment="1">
      <alignment horizontal="justify" vertical="center"/>
    </xf>
    <xf numFmtId="3" fontId="34" fillId="13" borderId="0" xfId="37" applyNumberFormat="1" applyFont="1" applyFill="1" applyAlignment="1">
      <alignment horizontal="center" vertical="center"/>
    </xf>
    <xf numFmtId="170" fontId="34" fillId="13" borderId="0" xfId="37" applyNumberFormat="1" applyFont="1" applyFill="1" applyAlignment="1">
      <alignment horizontal="right" vertical="center"/>
    </xf>
    <xf numFmtId="4" fontId="34" fillId="13" borderId="0" xfId="37" applyNumberFormat="1" applyFont="1" applyFill="1" applyAlignment="1">
      <alignment horizontal="right" vertical="center"/>
    </xf>
    <xf numFmtId="0" fontId="30" fillId="13" borderId="55" xfId="36" applyFont="1" applyFill="1" applyBorder="1" applyAlignment="1">
      <alignment vertical="center"/>
    </xf>
    <xf numFmtId="0" fontId="30" fillId="13" borderId="56" xfId="36" applyFont="1" applyFill="1" applyBorder="1" applyAlignment="1">
      <alignment vertical="center"/>
    </xf>
    <xf numFmtId="0" fontId="30" fillId="13" borderId="56" xfId="36" applyFont="1" applyFill="1" applyBorder="1" applyAlignment="1">
      <alignment horizontal="center" vertical="center"/>
    </xf>
    <xf numFmtId="176" fontId="30" fillId="13" borderId="56" xfId="36" applyNumberFormat="1" applyFont="1" applyFill="1" applyBorder="1" applyAlignment="1">
      <alignment vertical="center"/>
    </xf>
    <xf numFmtId="170" fontId="30" fillId="13" borderId="56" xfId="36" applyNumberFormat="1" applyFont="1" applyFill="1" applyBorder="1" applyAlignment="1">
      <alignment vertical="center"/>
    </xf>
    <xf numFmtId="0" fontId="30" fillId="13" borderId="57" xfId="36" applyFont="1" applyFill="1" applyBorder="1" applyAlignment="1">
      <alignment vertical="center"/>
    </xf>
    <xf numFmtId="0" fontId="34" fillId="13" borderId="71" xfId="36" applyFont="1" applyFill="1" applyBorder="1" applyAlignment="1">
      <alignment horizontal="justify" vertical="center" wrapText="1"/>
    </xf>
    <xf numFmtId="0" fontId="34" fillId="13" borderId="72" xfId="36" applyFont="1" applyFill="1" applyBorder="1" applyAlignment="1">
      <alignment horizontal="justify" vertical="center" wrapText="1"/>
    </xf>
    <xf numFmtId="177" fontId="34" fillId="13" borderId="27" xfId="36" quotePrefix="1" applyNumberFormat="1" applyFont="1" applyFill="1" applyBorder="1" applyAlignment="1">
      <alignment horizontal="left" vertical="center" wrapText="1"/>
    </xf>
    <xf numFmtId="177" fontId="34" fillId="13" borderId="27" xfId="36" applyNumberFormat="1" applyFont="1" applyFill="1" applyBorder="1" applyAlignment="1">
      <alignment vertical="center" wrapText="1"/>
    </xf>
    <xf numFmtId="177" fontId="34" fillId="13" borderId="27" xfId="36" quotePrefix="1" applyNumberFormat="1" applyFont="1" applyFill="1" applyBorder="1" applyAlignment="1">
      <alignment horizontal="left" vertical="center" wrapText="1"/>
    </xf>
    <xf numFmtId="177" fontId="34" fillId="13" borderId="28" xfId="36" applyNumberFormat="1" applyFont="1" applyFill="1" applyBorder="1" applyAlignment="1">
      <alignment vertical="center" wrapText="1"/>
    </xf>
    <xf numFmtId="0" fontId="34" fillId="13" borderId="69" xfId="36" applyFont="1" applyFill="1" applyBorder="1" applyAlignment="1">
      <alignment horizontal="justify" vertical="center"/>
    </xf>
    <xf numFmtId="177" fontId="34" fillId="13" borderId="34" xfId="36" quotePrefix="1" applyNumberFormat="1" applyFont="1" applyFill="1" applyBorder="1" applyAlignment="1">
      <alignment horizontal="left" vertical="center" wrapText="1"/>
    </xf>
    <xf numFmtId="177" fontId="34" fillId="13" borderId="34" xfId="36" quotePrefix="1" applyNumberFormat="1" applyFont="1" applyFill="1" applyBorder="1" applyAlignment="1">
      <alignment horizontal="left" vertical="center" wrapText="1"/>
    </xf>
    <xf numFmtId="177" fontId="34" fillId="13" borderId="34" xfId="36" applyNumberFormat="1" applyFont="1" applyFill="1" applyBorder="1" applyAlignment="1">
      <alignment vertical="center" wrapText="1"/>
    </xf>
    <xf numFmtId="177" fontId="34" fillId="13" borderId="35" xfId="36" applyNumberFormat="1" applyFont="1" applyFill="1" applyBorder="1" applyAlignment="1">
      <alignment vertical="center" wrapText="1"/>
    </xf>
    <xf numFmtId="0" fontId="36" fillId="15" borderId="48" xfId="37" applyFont="1" applyFill="1" applyBorder="1" applyAlignment="1">
      <alignment horizontal="center" vertical="center"/>
    </xf>
    <xf numFmtId="0" fontId="36" fillId="15" borderId="4" xfId="37" applyFont="1" applyFill="1" applyBorder="1" applyAlignment="1">
      <alignment horizontal="center" vertical="center"/>
    </xf>
    <xf numFmtId="0" fontId="36" fillId="15" borderId="49" xfId="37" applyFont="1" applyFill="1" applyBorder="1" applyAlignment="1">
      <alignment horizontal="center" vertical="center"/>
    </xf>
    <xf numFmtId="0" fontId="36" fillId="13" borderId="17" xfId="37" applyFont="1" applyFill="1" applyBorder="1" applyAlignment="1">
      <alignment horizontal="left" vertical="center"/>
    </xf>
    <xf numFmtId="0" fontId="36" fillId="13" borderId="0" xfId="37" applyFont="1" applyFill="1" applyAlignment="1">
      <alignment horizontal="left" vertical="center"/>
    </xf>
    <xf numFmtId="0" fontId="36" fillId="13" borderId="17" xfId="37" applyFont="1" applyFill="1" applyBorder="1" applyAlignment="1">
      <alignment horizontal="left" vertical="center"/>
    </xf>
    <xf numFmtId="0" fontId="36" fillId="13" borderId="0" xfId="37" applyFont="1" applyFill="1" applyAlignment="1">
      <alignment horizontal="left" vertical="center"/>
    </xf>
    <xf numFmtId="0" fontId="34" fillId="0" borderId="17" xfId="37" applyFont="1" applyBorder="1" applyAlignment="1">
      <alignment vertical="center"/>
    </xf>
    <xf numFmtId="0" fontId="34" fillId="0" borderId="8" xfId="37" applyFont="1" applyBorder="1" applyAlignment="1">
      <alignment vertical="center"/>
    </xf>
    <xf numFmtId="0" fontId="34" fillId="0" borderId="10" xfId="37" applyFont="1" applyBorder="1" applyAlignment="1">
      <alignment vertical="center"/>
    </xf>
    <xf numFmtId="0" fontId="34" fillId="21" borderId="4" xfId="37" applyFont="1" applyFill="1" applyBorder="1" applyAlignment="1">
      <alignment horizontal="center" vertical="center"/>
    </xf>
    <xf numFmtId="0" fontId="34" fillId="0" borderId="0" xfId="37" applyFont="1" applyAlignment="1">
      <alignment vertical="center"/>
    </xf>
    <xf numFmtId="0" fontId="34" fillId="0" borderId="0" xfId="37" applyFont="1" applyAlignment="1">
      <alignment vertical="center"/>
    </xf>
    <xf numFmtId="176" fontId="34" fillId="0" borderId="0" xfId="37" applyNumberFormat="1" applyFont="1" applyAlignment="1">
      <alignment vertical="center"/>
    </xf>
    <xf numFmtId="0" fontId="36" fillId="0" borderId="17" xfId="37" applyFont="1" applyBorder="1" applyAlignment="1">
      <alignment horizontal="left" vertical="center"/>
    </xf>
    <xf numFmtId="0" fontId="36" fillId="0" borderId="0" xfId="37" applyFont="1" applyAlignment="1">
      <alignment horizontal="left" vertical="center"/>
    </xf>
    <xf numFmtId="0" fontId="36" fillId="0" borderId="17" xfId="37" applyFont="1" applyBorder="1" applyAlignment="1">
      <alignment horizontal="left" vertical="center"/>
    </xf>
    <xf numFmtId="0" fontId="36" fillId="0" borderId="0" xfId="37" applyFont="1" applyAlignment="1">
      <alignment horizontal="left" vertical="center"/>
    </xf>
    <xf numFmtId="0" fontId="34" fillId="0" borderId="14" xfId="37" applyFont="1" applyBorder="1" applyAlignment="1">
      <alignment vertical="center"/>
    </xf>
    <xf numFmtId="0" fontId="34" fillId="0" borderId="15" xfId="37" applyFont="1" applyBorder="1" applyAlignment="1">
      <alignment vertical="center"/>
    </xf>
    <xf numFmtId="176" fontId="34" fillId="0" borderId="15" xfId="37" applyNumberFormat="1" applyFont="1" applyBorder="1" applyAlignment="1">
      <alignment vertical="center"/>
    </xf>
    <xf numFmtId="0" fontId="34" fillId="13" borderId="16" xfId="37" applyFont="1" applyFill="1" applyBorder="1" applyAlignment="1">
      <alignment vertical="center"/>
    </xf>
    <xf numFmtId="0" fontId="36" fillId="0" borderId="0" xfId="37" applyFont="1" applyAlignment="1">
      <alignment vertical="center"/>
    </xf>
    <xf numFmtId="4" fontId="36" fillId="21" borderId="4" xfId="37" applyNumberFormat="1" applyFont="1" applyFill="1" applyBorder="1" applyAlignment="1">
      <alignment horizontal="right" vertical="center"/>
    </xf>
    <xf numFmtId="0" fontId="36" fillId="21" borderId="4" xfId="37" applyFont="1" applyFill="1" applyBorder="1" applyAlignment="1">
      <alignment horizontal="center" vertical="center"/>
    </xf>
    <xf numFmtId="0" fontId="36" fillId="21" borderId="4" xfId="37" applyFont="1" applyFill="1" applyBorder="1" applyAlignment="1">
      <alignment horizontal="center" vertical="center"/>
    </xf>
    <xf numFmtId="0" fontId="36" fillId="15" borderId="4" xfId="37" applyFont="1" applyFill="1" applyBorder="1" applyAlignment="1">
      <alignment horizontal="center" vertical="center" wrapText="1"/>
    </xf>
    <xf numFmtId="0" fontId="36" fillId="15" borderId="92" xfId="37" applyFont="1" applyFill="1" applyBorder="1" applyAlignment="1">
      <alignment horizontal="center" vertical="center"/>
    </xf>
    <xf numFmtId="4" fontId="34" fillId="13" borderId="92" xfId="37" applyNumberFormat="1" applyFont="1" applyFill="1" applyBorder="1" applyAlignment="1">
      <alignment horizontal="center" vertical="center"/>
    </xf>
    <xf numFmtId="0" fontId="36" fillId="15" borderId="93" xfId="37" applyFont="1" applyFill="1" applyBorder="1" applyAlignment="1">
      <alignment horizontal="center" vertical="center"/>
    </xf>
    <xf numFmtId="4" fontId="34" fillId="13" borderId="93" xfId="37" applyNumberFormat="1" applyFont="1" applyFill="1" applyBorder="1" applyAlignment="1">
      <alignment horizontal="center" vertical="center"/>
    </xf>
    <xf numFmtId="0" fontId="36" fillId="13" borderId="0" xfId="37" applyFont="1" applyFill="1" applyAlignment="1">
      <alignment horizontal="center" vertical="center" wrapText="1"/>
    </xf>
    <xf numFmtId="0" fontId="36" fillId="15" borderId="94" xfId="37" applyFont="1" applyFill="1" applyBorder="1" applyAlignment="1">
      <alignment horizontal="center" vertical="center"/>
    </xf>
    <xf numFmtId="4" fontId="34" fillId="21" borderId="94" xfId="37" applyNumberFormat="1" applyFont="1" applyFill="1" applyBorder="1" applyAlignment="1">
      <alignment horizontal="center" vertical="center"/>
    </xf>
    <xf numFmtId="0" fontId="36" fillId="13" borderId="0" xfId="37" applyFont="1" applyFill="1" applyAlignment="1">
      <alignment vertical="center" wrapText="1"/>
    </xf>
    <xf numFmtId="0" fontId="34" fillId="13" borderId="50" xfId="37" applyFont="1" applyFill="1" applyBorder="1" applyAlignment="1">
      <alignment horizontal="justify" vertical="center"/>
    </xf>
    <xf numFmtId="178" fontId="34" fillId="13" borderId="50" xfId="37" applyNumberFormat="1" applyFont="1" applyFill="1" applyBorder="1" applyAlignment="1">
      <alignment horizontal="center" vertical="center"/>
    </xf>
    <xf numFmtId="0" fontId="34" fillId="13" borderId="51" xfId="37" applyFont="1" applyFill="1" applyBorder="1" applyAlignment="1">
      <alignment horizontal="justify" vertical="center"/>
    </xf>
    <xf numFmtId="178" fontId="36" fillId="21" borderId="51" xfId="37" applyNumberFormat="1" applyFont="1" applyFill="1" applyBorder="1" applyAlignment="1">
      <alignment horizontal="center" vertical="center"/>
    </xf>
    <xf numFmtId="178" fontId="34" fillId="0" borderId="51" xfId="37" applyNumberFormat="1" applyFont="1" applyBorder="1" applyAlignment="1">
      <alignment horizontal="center" vertical="center"/>
    </xf>
    <xf numFmtId="0" fontId="34" fillId="13" borderId="51" xfId="37" applyFont="1" applyFill="1" applyBorder="1" applyAlignment="1">
      <alignment horizontal="justify" vertical="center" wrapText="1"/>
    </xf>
    <xf numFmtId="178" fontId="34" fillId="13" borderId="51" xfId="37" applyNumberFormat="1" applyFont="1" applyFill="1" applyBorder="1" applyAlignment="1">
      <alignment horizontal="center" vertical="center"/>
    </xf>
    <xf numFmtId="0" fontId="34" fillId="13" borderId="52" xfId="37" applyFont="1" applyFill="1" applyBorder="1" applyAlignment="1">
      <alignment horizontal="justify" vertical="center"/>
    </xf>
    <xf numFmtId="178" fontId="34" fillId="13" borderId="52" xfId="37" applyNumberFormat="1" applyFont="1" applyFill="1" applyBorder="1" applyAlignment="1">
      <alignment horizontal="center" vertical="center"/>
    </xf>
    <xf numFmtId="0" fontId="36" fillId="15" borderId="53" xfId="37" applyFont="1" applyFill="1" applyBorder="1" applyAlignment="1">
      <alignment horizontal="center" vertical="center"/>
    </xf>
    <xf numFmtId="4" fontId="34" fillId="13" borderId="53" xfId="37" applyNumberFormat="1" applyFont="1" applyFill="1" applyBorder="1" applyAlignment="1">
      <alignment horizontal="center" vertical="center"/>
    </xf>
    <xf numFmtId="176" fontId="34" fillId="13" borderId="53" xfId="37" applyNumberFormat="1" applyFont="1" applyFill="1" applyBorder="1" applyAlignment="1">
      <alignment horizontal="center" vertical="center"/>
    </xf>
    <xf numFmtId="0" fontId="36" fillId="15" borderId="51" xfId="37" applyFont="1" applyFill="1" applyBorder="1" applyAlignment="1">
      <alignment horizontal="center" vertical="center"/>
    </xf>
    <xf numFmtId="4" fontId="34" fillId="13" borderId="51" xfId="37" applyNumberFormat="1" applyFont="1" applyFill="1" applyBorder="1" applyAlignment="1">
      <alignment horizontal="center" vertical="center"/>
    </xf>
    <xf numFmtId="4" fontId="34" fillId="13" borderId="51" xfId="37" applyNumberFormat="1" applyFont="1" applyFill="1" applyBorder="1" applyAlignment="1">
      <alignment horizontal="center" vertical="center"/>
    </xf>
    <xf numFmtId="176" fontId="34" fillId="13" borderId="51" xfId="37" applyNumberFormat="1" applyFont="1" applyFill="1" applyBorder="1" applyAlignment="1">
      <alignment horizontal="center" vertical="center"/>
    </xf>
    <xf numFmtId="0" fontId="36" fillId="15" borderId="52" xfId="37" applyFont="1" applyFill="1" applyBorder="1" applyAlignment="1">
      <alignment horizontal="center" vertical="center"/>
    </xf>
    <xf numFmtId="4" fontId="34" fillId="13" borderId="52" xfId="37" applyNumberFormat="1" applyFont="1" applyFill="1" applyBorder="1" applyAlignment="1">
      <alignment horizontal="center" vertical="center"/>
    </xf>
    <xf numFmtId="176" fontId="36" fillId="21" borderId="52" xfId="37" applyNumberFormat="1" applyFont="1" applyFill="1" applyBorder="1" applyAlignment="1">
      <alignment horizontal="center" vertical="center"/>
    </xf>
    <xf numFmtId="0" fontId="36" fillId="0" borderId="4" xfId="37" applyFont="1" applyBorder="1" applyAlignment="1">
      <alignment horizontal="center" vertical="center"/>
    </xf>
    <xf numFmtId="4" fontId="36" fillId="21" borderId="4" xfId="37" applyNumberFormat="1" applyFont="1" applyFill="1" applyBorder="1" applyAlignment="1">
      <alignment horizontal="center" vertical="center"/>
    </xf>
    <xf numFmtId="0" fontId="36" fillId="13" borderId="4" xfId="37" applyFont="1" applyFill="1" applyBorder="1" applyAlignment="1">
      <alignment horizontal="center" vertical="center"/>
    </xf>
    <xf numFmtId="0" fontId="34" fillId="13" borderId="10" xfId="37" applyFont="1" applyFill="1" applyBorder="1" applyAlignment="1">
      <alignment vertical="center"/>
    </xf>
    <xf numFmtId="0" fontId="43" fillId="15" borderId="4" xfId="37" applyFont="1" applyFill="1" applyBorder="1" applyAlignment="1">
      <alignment horizontal="center" vertical="center"/>
    </xf>
    <xf numFmtId="0" fontId="36" fillId="15" borderId="4" xfId="37" applyFont="1" applyFill="1" applyBorder="1" applyAlignment="1">
      <alignment horizontal="justify" vertical="center" wrapText="1"/>
    </xf>
    <xf numFmtId="10" fontId="34" fillId="13" borderId="4" xfId="37" applyNumberFormat="1" applyFont="1" applyFill="1" applyBorder="1" applyAlignment="1">
      <alignment horizontal="center" vertical="center"/>
    </xf>
    <xf numFmtId="10" fontId="36" fillId="21" borderId="4" xfId="37" applyNumberFormat="1" applyFont="1" applyFill="1" applyBorder="1" applyAlignment="1">
      <alignment horizontal="center" vertical="center"/>
    </xf>
    <xf numFmtId="176" fontId="34" fillId="13" borderId="4" xfId="37" applyNumberFormat="1" applyFont="1" applyFill="1" applyBorder="1" applyAlignment="1">
      <alignment horizontal="justify" vertical="center"/>
    </xf>
    <xf numFmtId="176" fontId="36" fillId="15" borderId="4" xfId="37" applyNumberFormat="1" applyFont="1" applyFill="1" applyBorder="1" applyAlignment="1">
      <alignment horizontal="center" vertical="center" wrapText="1"/>
    </xf>
    <xf numFmtId="0" fontId="34" fillId="13" borderId="67" xfId="37" applyFont="1" applyFill="1" applyBorder="1" applyAlignment="1">
      <alignment vertical="center" wrapText="1"/>
    </xf>
    <xf numFmtId="0" fontId="34" fillId="13" borderId="24" xfId="37" applyFont="1" applyFill="1" applyBorder="1" applyAlignment="1">
      <alignment vertical="center" wrapText="1"/>
    </xf>
    <xf numFmtId="0" fontId="34" fillId="13" borderId="25" xfId="37" applyFont="1" applyFill="1" applyBorder="1" applyAlignment="1">
      <alignment vertical="center" wrapText="1"/>
    </xf>
    <xf numFmtId="170" fontId="34" fillId="13" borderId="50" xfId="37" applyNumberFormat="1" applyFont="1" applyFill="1" applyBorder="1" applyAlignment="1">
      <alignment horizontal="center" vertical="center"/>
    </xf>
    <xf numFmtId="0" fontId="34" fillId="13" borderId="26" xfId="37" applyFont="1" applyFill="1" applyBorder="1" applyAlignment="1">
      <alignment horizontal="center" vertical="center"/>
    </xf>
    <xf numFmtId="0" fontId="34" fillId="13" borderId="30" xfId="37" applyFont="1" applyFill="1" applyBorder="1" applyAlignment="1">
      <alignment horizontal="center" vertical="center"/>
    </xf>
    <xf numFmtId="0" fontId="34" fillId="13" borderId="26" xfId="37" applyFont="1" applyFill="1" applyBorder="1" applyAlignment="1">
      <alignment vertical="center" wrapText="1"/>
    </xf>
    <xf numFmtId="0" fontId="34" fillId="13" borderId="27" xfId="37" applyFont="1" applyFill="1" applyBorder="1" applyAlignment="1">
      <alignment vertical="center" wrapText="1"/>
    </xf>
    <xf numFmtId="0" fontId="34" fillId="13" borderId="30" xfId="37" applyFont="1" applyFill="1" applyBorder="1" applyAlignment="1">
      <alignment vertical="center" wrapText="1"/>
    </xf>
    <xf numFmtId="0" fontId="34" fillId="13" borderId="51" xfId="37" applyFont="1" applyFill="1" applyBorder="1" applyAlignment="1">
      <alignment horizontal="center" vertical="center"/>
    </xf>
    <xf numFmtId="170" fontId="34" fillId="13" borderId="51" xfId="37" applyNumberFormat="1" applyFont="1" applyFill="1" applyBorder="1" applyAlignment="1">
      <alignment horizontal="center" vertical="center"/>
    </xf>
    <xf numFmtId="4" fontId="34" fillId="13" borderId="95" xfId="37" applyNumberFormat="1" applyFont="1" applyFill="1" applyBorder="1" applyAlignment="1">
      <alignment horizontal="center" vertical="center"/>
    </xf>
    <xf numFmtId="4" fontId="34" fillId="13" borderId="2" xfId="37" applyNumberFormat="1" applyFont="1" applyFill="1" applyBorder="1" applyAlignment="1">
      <alignment horizontal="center" vertical="center"/>
    </xf>
    <xf numFmtId="170" fontId="34" fillId="13" borderId="52" xfId="37" applyNumberFormat="1" applyFont="1" applyFill="1" applyBorder="1" applyAlignment="1">
      <alignment horizontal="center" vertical="center"/>
    </xf>
    <xf numFmtId="0" fontId="36" fillId="15" borderId="4" xfId="37" applyFont="1" applyFill="1" applyBorder="1" applyAlignment="1">
      <alignment vertical="center"/>
    </xf>
    <xf numFmtId="4" fontId="36" fillId="15" borderId="4" xfId="37" applyNumberFormat="1" applyFont="1" applyFill="1" applyBorder="1" applyAlignment="1">
      <alignment horizontal="center" vertical="center"/>
    </xf>
    <xf numFmtId="176" fontId="36" fillId="21" borderId="4" xfId="37" applyNumberFormat="1" applyFont="1" applyFill="1" applyBorder="1" applyAlignment="1">
      <alignment horizontal="center" vertical="center"/>
    </xf>
    <xf numFmtId="0" fontId="36" fillId="15" borderId="5" xfId="37" applyFont="1" applyFill="1" applyBorder="1" applyAlignment="1">
      <alignment vertical="center"/>
    </xf>
    <xf numFmtId="0" fontId="36" fillId="15" borderId="6" xfId="37" applyFont="1" applyFill="1" applyBorder="1" applyAlignment="1">
      <alignment vertical="center"/>
    </xf>
    <xf numFmtId="0" fontId="36" fillId="15" borderId="7" xfId="37" applyFont="1" applyFill="1" applyBorder="1" applyAlignment="1">
      <alignment vertical="center"/>
    </xf>
    <xf numFmtId="0" fontId="33" fillId="13" borderId="43" xfId="37" applyFont="1" applyFill="1" applyBorder="1" applyAlignment="1">
      <alignment horizontal="center" vertical="center"/>
    </xf>
    <xf numFmtId="0" fontId="36" fillId="13" borderId="18" xfId="37" applyFont="1" applyFill="1" applyBorder="1" applyAlignment="1">
      <alignment horizontal="left" vertical="center"/>
    </xf>
    <xf numFmtId="0" fontId="34" fillId="13" borderId="8" xfId="37" applyFont="1" applyFill="1" applyBorder="1" applyAlignment="1">
      <alignment vertical="center"/>
    </xf>
    <xf numFmtId="0" fontId="36" fillId="21" borderId="5" xfId="37" applyFont="1" applyFill="1" applyBorder="1" applyAlignment="1">
      <alignment horizontal="right" vertical="center"/>
    </xf>
    <xf numFmtId="183" fontId="36" fillId="21" borderId="7" xfId="40" applyNumberFormat="1" applyFont="1" applyFill="1" applyBorder="1" applyAlignment="1">
      <alignment horizontal="left" vertical="center"/>
    </xf>
    <xf numFmtId="0" fontId="34" fillId="13" borderId="0" xfId="37" applyFont="1" applyFill="1" applyAlignment="1">
      <alignment horizontal="right" vertical="center"/>
    </xf>
    <xf numFmtId="178" fontId="34" fillId="13" borderId="0" xfId="37" applyNumberFormat="1" applyFont="1" applyFill="1" applyAlignment="1">
      <alignment horizontal="left" vertical="center"/>
    </xf>
    <xf numFmtId="184" fontId="34" fillId="13" borderId="0" xfId="37" applyNumberFormat="1" applyFont="1" applyFill="1" applyAlignment="1">
      <alignment horizontal="left" vertical="center"/>
    </xf>
    <xf numFmtId="176" fontId="34" fillId="13" borderId="0" xfId="37" applyNumberFormat="1" applyFont="1" applyFill="1" applyAlignment="1">
      <alignment horizontal="left" vertical="center"/>
    </xf>
    <xf numFmtId="0" fontId="30" fillId="13" borderId="0" xfId="36" applyFont="1" applyFill="1" applyAlignment="1">
      <alignment horizontal="right" vertical="center"/>
    </xf>
    <xf numFmtId="10" fontId="30" fillId="13" borderId="0" xfId="36" applyNumberFormat="1" applyFont="1" applyFill="1" applyAlignment="1">
      <alignment horizontal="left" vertical="center"/>
    </xf>
    <xf numFmtId="185" fontId="34" fillId="13" borderId="0" xfId="37" applyNumberFormat="1" applyFont="1" applyFill="1" applyAlignment="1">
      <alignment horizontal="left" vertical="center"/>
    </xf>
    <xf numFmtId="186" fontId="34" fillId="13" borderId="0" xfId="37" applyNumberFormat="1" applyFont="1" applyFill="1" applyAlignment="1">
      <alignment horizontal="left" vertical="center"/>
    </xf>
    <xf numFmtId="187" fontId="34" fillId="13" borderId="0" xfId="37" applyNumberFormat="1" applyFont="1" applyFill="1" applyAlignment="1">
      <alignment horizontal="left" vertical="center"/>
    </xf>
    <xf numFmtId="183" fontId="34" fillId="13" borderId="0" xfId="40" applyNumberFormat="1" applyFont="1" applyFill="1" applyBorder="1" applyAlignment="1">
      <alignment horizontal="left" vertical="center"/>
    </xf>
    <xf numFmtId="0" fontId="34" fillId="13" borderId="0" xfId="37" applyFont="1" applyFill="1" applyAlignment="1">
      <alignment horizontal="left" vertical="center"/>
    </xf>
    <xf numFmtId="0" fontId="36" fillId="22" borderId="5" xfId="37" applyFont="1" applyFill="1" applyBorder="1" applyAlignment="1">
      <alignment horizontal="right" vertical="center"/>
    </xf>
    <xf numFmtId="187" fontId="36" fillId="22" borderId="7" xfId="37" applyNumberFormat="1" applyFont="1" applyFill="1" applyBorder="1" applyAlignment="1">
      <alignment horizontal="left" vertical="center"/>
    </xf>
    <xf numFmtId="0" fontId="36" fillId="13" borderId="8" xfId="37" applyFont="1" applyFill="1" applyBorder="1" applyAlignment="1">
      <alignment horizontal="right" vertical="center"/>
    </xf>
    <xf numFmtId="0" fontId="36" fillId="13" borderId="0" xfId="37" applyFont="1" applyFill="1" applyAlignment="1">
      <alignment horizontal="center" vertical="center"/>
    </xf>
    <xf numFmtId="10" fontId="36" fillId="22" borderId="7" xfId="41" applyNumberFormat="1" applyFont="1" applyFill="1" applyBorder="1" applyAlignment="1">
      <alignment horizontal="left" vertical="center"/>
    </xf>
    <xf numFmtId="43" fontId="30" fillId="13" borderId="0" xfId="40" applyFont="1" applyFill="1"/>
    <xf numFmtId="0" fontId="34" fillId="13" borderId="56" xfId="37" applyFont="1" applyFill="1" applyBorder="1" applyAlignment="1">
      <alignment horizontal="right" vertical="center"/>
    </xf>
    <xf numFmtId="0" fontId="34" fillId="13" borderId="56" xfId="37" applyFont="1" applyFill="1" applyBorder="1" applyAlignment="1">
      <alignment horizontal="left" vertical="center"/>
    </xf>
    <xf numFmtId="188" fontId="30" fillId="13" borderId="0" xfId="36" applyNumberFormat="1" applyFont="1" applyFill="1"/>
    <xf numFmtId="0" fontId="46" fillId="13" borderId="0" xfId="36" applyFont="1" applyFill="1"/>
    <xf numFmtId="0" fontId="34" fillId="13" borderId="32" xfId="36" applyFont="1" applyFill="1" applyBorder="1" applyAlignment="1">
      <alignment horizontal="left" vertical="center"/>
    </xf>
    <xf numFmtId="0" fontId="34" fillId="13" borderId="58" xfId="36" applyFont="1" applyFill="1" applyBorder="1" applyAlignment="1">
      <alignment vertical="center"/>
    </xf>
    <xf numFmtId="0" fontId="34" fillId="13" borderId="71" xfId="36" applyFont="1" applyFill="1" applyBorder="1" applyAlignment="1">
      <alignment vertical="center" wrapText="1"/>
    </xf>
    <xf numFmtId="0" fontId="34" fillId="13" borderId="18" xfId="36" applyFont="1" applyFill="1" applyBorder="1" applyAlignment="1">
      <alignment vertical="center" wrapText="1"/>
    </xf>
    <xf numFmtId="177" fontId="34" fillId="13" borderId="72" xfId="36" applyNumberFormat="1" applyFont="1" applyFill="1" applyBorder="1" applyAlignment="1">
      <alignment vertical="center" wrapText="1"/>
    </xf>
    <xf numFmtId="177" fontId="34" fillId="13" borderId="34" xfId="36" quotePrefix="1" applyNumberFormat="1" applyFont="1" applyFill="1" applyBorder="1" applyAlignment="1">
      <alignment vertical="center" wrapText="1"/>
    </xf>
    <xf numFmtId="0" fontId="47" fillId="13" borderId="17" xfId="37" applyFont="1" applyFill="1" applyBorder="1" applyAlignment="1">
      <alignment vertical="center"/>
    </xf>
    <xf numFmtId="0" fontId="35" fillId="13" borderId="0" xfId="37" applyFont="1" applyFill="1" applyAlignment="1">
      <alignment vertical="center"/>
    </xf>
    <xf numFmtId="0" fontId="47" fillId="13" borderId="0" xfId="37" applyFont="1" applyFill="1" applyAlignment="1">
      <alignment vertical="center"/>
    </xf>
    <xf numFmtId="0" fontId="47" fillId="13" borderId="18" xfId="37" applyFont="1" applyFill="1" applyBorder="1" applyAlignment="1">
      <alignment vertical="center"/>
    </xf>
    <xf numFmtId="189" fontId="34" fillId="13" borderId="0" xfId="37" applyNumberFormat="1" applyFont="1" applyFill="1" applyAlignment="1">
      <alignment horizontal="left" vertical="center"/>
    </xf>
    <xf numFmtId="190" fontId="48" fillId="23" borderId="0" xfId="37" applyNumberFormat="1" applyFont="1" applyFill="1" applyAlignment="1">
      <alignment horizontal="left" vertical="center"/>
    </xf>
    <xf numFmtId="0" fontId="36" fillId="13" borderId="0" xfId="37" applyFont="1" applyFill="1" applyAlignment="1">
      <alignment horizontal="justify" vertical="center" wrapText="1"/>
    </xf>
    <xf numFmtId="191" fontId="34" fillId="13" borderId="0" xfId="37" applyNumberFormat="1" applyFont="1" applyFill="1" applyAlignment="1">
      <alignment vertical="center"/>
    </xf>
    <xf numFmtId="177" fontId="34" fillId="13" borderId="0" xfId="37" quotePrefix="1" applyNumberFormat="1" applyFont="1" applyFill="1" applyAlignment="1">
      <alignment vertical="center"/>
    </xf>
    <xf numFmtId="0" fontId="35" fillId="24" borderId="0" xfId="37" applyFont="1" applyFill="1" applyAlignment="1">
      <alignment vertical="center"/>
    </xf>
    <xf numFmtId="0" fontId="36" fillId="0" borderId="5" xfId="37" applyFont="1" applyBorder="1" applyAlignment="1">
      <alignment vertical="center"/>
    </xf>
    <xf numFmtId="0" fontId="36" fillId="0" borderId="6" xfId="37" applyFont="1" applyBorder="1" applyAlignment="1">
      <alignment vertical="center"/>
    </xf>
    <xf numFmtId="0" fontId="36" fillId="0" borderId="7" xfId="37" applyFont="1" applyBorder="1" applyAlignment="1">
      <alignment vertical="center"/>
    </xf>
    <xf numFmtId="0" fontId="34" fillId="13" borderId="5" xfId="37" applyFont="1" applyFill="1" applyBorder="1" applyAlignment="1">
      <alignment vertical="center"/>
    </xf>
    <xf numFmtId="0" fontId="34" fillId="13" borderId="6" xfId="37" applyFont="1" applyFill="1" applyBorder="1" applyAlignment="1">
      <alignment vertical="center"/>
    </xf>
    <xf numFmtId="0" fontId="34" fillId="13" borderId="7" xfId="37" applyFont="1" applyFill="1" applyBorder="1" applyAlignment="1">
      <alignment vertical="center"/>
    </xf>
    <xf numFmtId="176" fontId="34" fillId="0" borderId="4" xfId="37" applyNumberFormat="1" applyFont="1" applyBorder="1" applyAlignment="1">
      <alignment horizontal="center" vertical="center"/>
    </xf>
    <xf numFmtId="4" fontId="34" fillId="13" borderId="4" xfId="37" applyNumberFormat="1" applyFont="1" applyFill="1" applyBorder="1" applyAlignment="1">
      <alignment vertical="center"/>
    </xf>
    <xf numFmtId="4" fontId="36" fillId="15" borderId="4" xfId="37" applyNumberFormat="1" applyFont="1" applyFill="1" applyBorder="1" applyAlignment="1">
      <alignment vertical="center"/>
    </xf>
    <xf numFmtId="0" fontId="34" fillId="0" borderId="4" xfId="37" applyFont="1" applyBorder="1" applyAlignment="1">
      <alignment vertical="center"/>
    </xf>
    <xf numFmtId="4" fontId="34" fillId="0" borderId="4" xfId="37" applyNumberFormat="1" applyFont="1" applyBorder="1" applyAlignment="1">
      <alignment vertical="center"/>
    </xf>
    <xf numFmtId="0" fontId="36" fillId="21" borderId="5" xfId="37" applyFont="1" applyFill="1" applyBorder="1" applyAlignment="1">
      <alignment horizontal="right" vertical="center"/>
    </xf>
    <xf numFmtId="0" fontId="36" fillId="21" borderId="6" xfId="37" applyFont="1" applyFill="1" applyBorder="1" applyAlignment="1">
      <alignment horizontal="right" vertical="center"/>
    </xf>
    <xf numFmtId="0" fontId="36" fillId="21" borderId="7" xfId="37" applyFont="1" applyFill="1" applyBorder="1" applyAlignment="1">
      <alignment horizontal="right" vertical="center"/>
    </xf>
    <xf numFmtId="4" fontId="36" fillId="21" borderId="4" xfId="37" applyNumberFormat="1" applyFont="1" applyFill="1" applyBorder="1" applyAlignment="1">
      <alignment vertical="center"/>
    </xf>
    <xf numFmtId="0" fontId="36" fillId="0" borderId="5" xfId="37" applyFont="1" applyBorder="1" applyAlignment="1">
      <alignment vertical="center"/>
    </xf>
    <xf numFmtId="0" fontId="36" fillId="0" borderId="6" xfId="37" applyFont="1" applyBorder="1" applyAlignment="1">
      <alignment vertical="center"/>
    </xf>
    <xf numFmtId="0" fontId="36" fillId="0" borderId="7" xfId="37" applyFont="1" applyBorder="1" applyAlignment="1">
      <alignment vertical="center"/>
    </xf>
    <xf numFmtId="0" fontId="34" fillId="13" borderId="5" xfId="37" applyFont="1" applyFill="1" applyBorder="1" applyAlignment="1">
      <alignment vertical="center"/>
    </xf>
    <xf numFmtId="0" fontId="34" fillId="13" borderId="6" xfId="37" applyFont="1" applyFill="1" applyBorder="1" applyAlignment="1">
      <alignment vertical="center"/>
    </xf>
    <xf numFmtId="0" fontId="34" fillId="13" borderId="7" xfId="37" applyFont="1" applyFill="1" applyBorder="1" applyAlignment="1">
      <alignment vertical="center"/>
    </xf>
    <xf numFmtId="170" fontId="34" fillId="13" borderId="4" xfId="37" applyNumberFormat="1" applyFont="1" applyFill="1" applyBorder="1" applyAlignment="1">
      <alignment vertical="center"/>
    </xf>
    <xf numFmtId="0" fontId="36" fillId="25" borderId="5" xfId="37" applyFont="1" applyFill="1" applyBorder="1" applyAlignment="1">
      <alignment horizontal="right" vertical="center"/>
    </xf>
    <xf numFmtId="0" fontId="36" fillId="25" borderId="6" xfId="37" applyFont="1" applyFill="1" applyBorder="1" applyAlignment="1">
      <alignment horizontal="right" vertical="center"/>
    </xf>
    <xf numFmtId="0" fontId="36" fillId="25" borderId="7" xfId="37" applyFont="1" applyFill="1" applyBorder="1" applyAlignment="1">
      <alignment horizontal="right" vertical="center"/>
    </xf>
    <xf numFmtId="4" fontId="36" fillId="25" borderId="4" xfId="37" applyNumberFormat="1" applyFont="1" applyFill="1" applyBorder="1" applyAlignment="1">
      <alignment vertical="center"/>
    </xf>
    <xf numFmtId="0" fontId="36" fillId="13" borderId="17" xfId="37" applyFont="1" applyFill="1" applyBorder="1" applyAlignment="1">
      <alignment vertical="center"/>
    </xf>
    <xf numFmtId="0" fontId="36" fillId="13" borderId="18" xfId="37" applyFont="1" applyFill="1" applyBorder="1" applyAlignment="1">
      <alignment vertical="center"/>
    </xf>
    <xf numFmtId="0" fontId="36" fillId="13" borderId="18" xfId="37" applyFont="1" applyFill="1" applyBorder="1" applyAlignment="1">
      <alignment vertical="center"/>
    </xf>
    <xf numFmtId="4" fontId="36" fillId="13" borderId="4" xfId="37" applyNumberFormat="1" applyFont="1" applyFill="1" applyBorder="1" applyAlignment="1">
      <alignment horizontal="center" vertical="center"/>
    </xf>
    <xf numFmtId="176" fontId="36" fillId="21" borderId="7" xfId="37" applyNumberFormat="1" applyFont="1" applyFill="1" applyBorder="1" applyAlignment="1">
      <alignment horizontal="left" vertical="center"/>
    </xf>
    <xf numFmtId="0" fontId="36" fillId="21" borderId="5" xfId="37" applyFont="1" applyFill="1" applyBorder="1" applyAlignment="1">
      <alignment horizontal="center" vertical="center"/>
    </xf>
    <xf numFmtId="192" fontId="36" fillId="21" borderId="7" xfId="37" applyNumberFormat="1" applyFont="1" applyFill="1" applyBorder="1" applyAlignment="1">
      <alignment horizontal="left" vertical="center"/>
    </xf>
    <xf numFmtId="176" fontId="34" fillId="13" borderId="4" xfId="37" applyNumberFormat="1" applyFont="1" applyFill="1" applyBorder="1" applyAlignment="1">
      <alignment horizontal="center" vertical="center"/>
    </xf>
    <xf numFmtId="0" fontId="35" fillId="13" borderId="0" xfId="37" applyFont="1" applyFill="1" applyAlignment="1">
      <alignment vertical="center"/>
    </xf>
    <xf numFmtId="0" fontId="49" fillId="13" borderId="4" xfId="36" applyFont="1" applyFill="1" applyBorder="1"/>
    <xf numFmtId="4" fontId="50" fillId="13" borderId="4" xfId="36" applyNumberFormat="1" applyFont="1" applyFill="1" applyBorder="1" applyAlignment="1">
      <alignment horizontal="center"/>
    </xf>
    <xf numFmtId="43" fontId="34" fillId="13" borderId="0" xfId="40" applyFont="1" applyFill="1" applyBorder="1" applyAlignment="1">
      <alignment vertical="center"/>
    </xf>
    <xf numFmtId="4" fontId="51" fillId="13" borderId="4" xfId="36" applyNumberFormat="1" applyFont="1" applyFill="1" applyBorder="1" applyAlignment="1">
      <alignment horizontal="center"/>
    </xf>
    <xf numFmtId="9" fontId="30" fillId="13" borderId="0" xfId="41" applyFont="1" applyFill="1"/>
    <xf numFmtId="193" fontId="52" fillId="0" borderId="87" xfId="42" applyNumberFormat="1" applyFont="1" applyBorder="1" applyAlignment="1">
      <alignment horizontal="left" vertical="center" wrapText="1"/>
    </xf>
    <xf numFmtId="193" fontId="52" fillId="0" borderId="96" xfId="42" applyNumberFormat="1" applyFont="1" applyBorder="1" applyAlignment="1">
      <alignment horizontal="left" vertical="center" wrapText="1"/>
    </xf>
    <xf numFmtId="193" fontId="26" fillId="0" borderId="0" xfId="42" applyNumberFormat="1" applyFont="1" applyAlignment="1">
      <alignment vertical="center" wrapText="1"/>
    </xf>
    <xf numFmtId="193" fontId="52" fillId="0" borderId="8" xfId="42" applyNumberFormat="1" applyFont="1" applyBorder="1" applyAlignment="1">
      <alignment horizontal="left" vertical="center" wrapText="1"/>
    </xf>
    <xf numFmtId="193" fontId="52" fillId="0" borderId="10" xfId="42" applyNumberFormat="1" applyFont="1" applyBorder="1" applyAlignment="1">
      <alignment horizontal="left" vertical="center" wrapText="1"/>
    </xf>
    <xf numFmtId="193" fontId="52" fillId="0" borderId="11" xfId="42" applyNumberFormat="1" applyFont="1" applyBorder="1" applyAlignment="1">
      <alignment horizontal="left" vertical="center" wrapText="1"/>
    </xf>
    <xf numFmtId="193" fontId="52" fillId="0" borderId="13" xfId="42" applyNumberFormat="1" applyFont="1" applyBorder="1" applyAlignment="1">
      <alignment horizontal="left" vertical="center" wrapText="1"/>
    </xf>
    <xf numFmtId="0" fontId="54" fillId="0" borderId="0" xfId="43" applyFont="1" applyAlignment="1">
      <alignment horizontal="right"/>
    </xf>
    <xf numFmtId="0" fontId="54" fillId="0" borderId="0" xfId="43" applyFont="1" applyAlignment="1">
      <alignment horizontal="right" vertical="center"/>
    </xf>
    <xf numFmtId="0" fontId="54" fillId="0" borderId="0" xfId="43" applyFont="1"/>
    <xf numFmtId="43" fontId="54" fillId="0" borderId="0" xfId="40" applyFont="1"/>
    <xf numFmtId="0" fontId="55" fillId="0" borderId="0" xfId="43" applyFont="1" applyAlignment="1">
      <alignment horizontal="right"/>
    </xf>
    <xf numFmtId="43" fontId="55" fillId="0" borderId="0" xfId="43" applyNumberFormat="1" applyFont="1"/>
    <xf numFmtId="0" fontId="1" fillId="0" borderId="0" xfId="43"/>
    <xf numFmtId="43" fontId="54" fillId="0" borderId="0" xfId="43" applyNumberFormat="1" applyFont="1"/>
    <xf numFmtId="43" fontId="54" fillId="0" borderId="0" xfId="43" applyNumberFormat="1" applyFont="1" applyAlignment="1">
      <alignment horizontal="left"/>
    </xf>
    <xf numFmtId="43" fontId="55" fillId="0" borderId="0" xfId="43" applyNumberFormat="1" applyFont="1" applyAlignment="1">
      <alignment horizontal="center"/>
    </xf>
    <xf numFmtId="10" fontId="34" fillId="13" borderId="4" xfId="41" applyNumberFormat="1" applyFont="1" applyFill="1" applyBorder="1" applyAlignment="1">
      <alignment horizontal="center" vertical="center"/>
    </xf>
    <xf numFmtId="0" fontId="36" fillId="15" borderId="6" xfId="37" applyFont="1" applyFill="1" applyBorder="1" applyAlignment="1">
      <alignment horizontal="right" vertical="center"/>
    </xf>
    <xf numFmtId="0" fontId="34" fillId="13" borderId="0" xfId="37" applyFont="1" applyFill="1" applyAlignment="1">
      <alignment horizontal="justify" vertical="center" wrapText="1"/>
    </xf>
    <xf numFmtId="43" fontId="34" fillId="13" borderId="0" xfId="40" applyFont="1" applyFill="1" applyBorder="1" applyAlignment="1">
      <alignment horizontal="justify" vertical="center" wrapText="1"/>
    </xf>
    <xf numFmtId="0" fontId="26" fillId="0" borderId="87" xfId="44" applyFont="1" applyBorder="1" applyAlignment="1">
      <alignment horizontal="center" vertical="center"/>
    </xf>
    <xf numFmtId="0" fontId="26" fillId="0" borderId="43" xfId="44" applyFont="1" applyBorder="1" applyAlignment="1">
      <alignment horizontal="center" vertical="center"/>
    </xf>
    <xf numFmtId="0" fontId="26" fillId="0" borderId="96" xfId="44" applyFont="1" applyBorder="1" applyAlignment="1">
      <alignment horizontal="center" vertical="center"/>
    </xf>
    <xf numFmtId="0" fontId="1" fillId="0" borderId="0" xfId="45"/>
    <xf numFmtId="0" fontId="26" fillId="0" borderId="8" xfId="44" applyFont="1" applyBorder="1" applyAlignment="1">
      <alignment horizontal="center" vertical="center"/>
    </xf>
    <xf numFmtId="0" fontId="26" fillId="0" borderId="0" xfId="44" applyFont="1" applyAlignment="1">
      <alignment horizontal="center" vertical="center"/>
    </xf>
    <xf numFmtId="0" fontId="26" fillId="0" borderId="10" xfId="44" applyFont="1" applyBorder="1" applyAlignment="1">
      <alignment horizontal="center" vertical="center"/>
    </xf>
    <xf numFmtId="0" fontId="26" fillId="0" borderId="11" xfId="44" applyFont="1" applyBorder="1" applyAlignment="1">
      <alignment horizontal="center" vertical="center"/>
    </xf>
    <xf numFmtId="0" fontId="26" fillId="0" borderId="12" xfId="44" applyFont="1" applyBorder="1" applyAlignment="1">
      <alignment horizontal="center" vertical="center"/>
    </xf>
    <xf numFmtId="0" fontId="26" fillId="0" borderId="13" xfId="44" applyFont="1" applyBorder="1" applyAlignment="1">
      <alignment horizontal="center" vertical="center"/>
    </xf>
    <xf numFmtId="0" fontId="12" fillId="0" borderId="11" xfId="44" applyBorder="1" applyAlignment="1">
      <alignment horizontal="center"/>
    </xf>
    <xf numFmtId="0" fontId="12" fillId="0" borderId="12" xfId="44" applyBorder="1" applyAlignment="1">
      <alignment horizontal="center"/>
    </xf>
    <xf numFmtId="0" fontId="12" fillId="0" borderId="13" xfId="44" applyBorder="1" applyAlignment="1">
      <alignment horizontal="center"/>
    </xf>
    <xf numFmtId="0" fontId="12" fillId="0" borderId="67" xfId="44" applyBorder="1" applyAlignment="1">
      <alignment vertical="center"/>
    </xf>
    <xf numFmtId="0" fontId="12" fillId="0" borderId="24" xfId="44" applyBorder="1" applyAlignment="1">
      <alignment vertical="center" wrapText="1"/>
    </xf>
    <xf numFmtId="0" fontId="12" fillId="0" borderId="24" xfId="44" applyBorder="1" applyAlignment="1">
      <alignment vertical="center"/>
    </xf>
    <xf numFmtId="177" fontId="34" fillId="13" borderId="24" xfId="45" quotePrefix="1" applyNumberFormat="1" applyFont="1" applyFill="1" applyBorder="1" applyAlignment="1">
      <alignment horizontal="left" vertical="center" wrapText="1"/>
    </xf>
    <xf numFmtId="177" fontId="34" fillId="13" borderId="24" xfId="45" quotePrefix="1" applyNumberFormat="1" applyFont="1" applyFill="1" applyBorder="1" applyAlignment="1">
      <alignment vertical="center" wrapText="1"/>
    </xf>
    <xf numFmtId="0" fontId="1" fillId="0" borderId="24" xfId="45" applyBorder="1" applyAlignment="1">
      <alignment vertical="center"/>
    </xf>
    <xf numFmtId="0" fontId="1" fillId="0" borderId="25" xfId="45" applyBorder="1" applyAlignment="1">
      <alignment vertical="center"/>
    </xf>
    <xf numFmtId="0" fontId="1" fillId="0" borderId="0" xfId="45" applyAlignment="1">
      <alignment vertical="center"/>
    </xf>
    <xf numFmtId="0" fontId="12" fillId="0" borderId="26" xfId="44" applyBorder="1" applyAlignment="1">
      <alignment vertical="center"/>
    </xf>
    <xf numFmtId="0" fontId="12" fillId="0" borderId="27" xfId="44" applyBorder="1" applyAlignment="1">
      <alignment vertical="center" wrapText="1"/>
    </xf>
    <xf numFmtId="0" fontId="12" fillId="0" borderId="27" xfId="44" applyBorder="1" applyAlignment="1">
      <alignment vertical="center"/>
    </xf>
    <xf numFmtId="0" fontId="12" fillId="0" borderId="27" xfId="44" applyBorder="1" applyAlignment="1">
      <alignment horizontal="left" vertical="center"/>
    </xf>
    <xf numFmtId="0" fontId="1" fillId="0" borderId="27" xfId="45" applyBorder="1" applyAlignment="1">
      <alignment vertical="center"/>
    </xf>
    <xf numFmtId="0" fontId="1" fillId="0" borderId="30" xfId="45" applyBorder="1" applyAlignment="1">
      <alignment vertical="center"/>
    </xf>
    <xf numFmtId="0" fontId="12" fillId="0" borderId="70" xfId="44" applyBorder="1" applyAlignment="1">
      <alignment vertical="center"/>
    </xf>
    <xf numFmtId="0" fontId="12" fillId="0" borderId="34" xfId="44" applyBorder="1" applyAlignment="1">
      <alignment horizontal="left" vertical="center" wrapText="1"/>
    </xf>
    <xf numFmtId="0" fontId="12" fillId="0" borderId="34" xfId="44" applyBorder="1" applyAlignment="1">
      <alignment vertical="center"/>
    </xf>
    <xf numFmtId="0" fontId="12" fillId="0" borderId="34" xfId="44" applyBorder="1" applyAlignment="1">
      <alignment horizontal="left" vertical="center"/>
    </xf>
    <xf numFmtId="0" fontId="1" fillId="0" borderId="34" xfId="45" applyBorder="1" applyAlignment="1">
      <alignment vertical="center"/>
    </xf>
    <xf numFmtId="0" fontId="1" fillId="0" borderId="76" xfId="45" applyBorder="1" applyAlignment="1">
      <alignment vertical="center"/>
    </xf>
    <xf numFmtId="0" fontId="12" fillId="0" borderId="8" xfId="44" applyBorder="1"/>
    <xf numFmtId="0" fontId="12" fillId="0" borderId="0" xfId="44" applyAlignment="1">
      <alignment wrapText="1"/>
    </xf>
    <xf numFmtId="0" fontId="12" fillId="0" borderId="0" xfId="44"/>
    <xf numFmtId="0" fontId="1" fillId="0" borderId="10" xfId="45" applyBorder="1"/>
    <xf numFmtId="0" fontId="26" fillId="14" borderId="8" xfId="44" applyFont="1" applyFill="1" applyBorder="1" applyAlignment="1">
      <alignment horizontal="center"/>
    </xf>
    <xf numFmtId="0" fontId="26" fillId="14" borderId="0" xfId="44" applyFont="1" applyFill="1" applyAlignment="1">
      <alignment horizontal="center"/>
    </xf>
    <xf numFmtId="0" fontId="26" fillId="14" borderId="10" xfId="44" applyFont="1" applyFill="1" applyBorder="1" applyAlignment="1">
      <alignment horizontal="center"/>
    </xf>
    <xf numFmtId="0" fontId="56" fillId="14" borderId="8" xfId="44" applyFont="1" applyFill="1" applyBorder="1" applyAlignment="1">
      <alignment horizontal="center" vertical="center"/>
    </xf>
    <xf numFmtId="0" fontId="56" fillId="14" borderId="0" xfId="44" applyFont="1" applyFill="1" applyAlignment="1">
      <alignment horizontal="center" vertical="center"/>
    </xf>
    <xf numFmtId="0" fontId="56" fillId="14" borderId="0" xfId="44" applyFont="1" applyFill="1" applyAlignment="1">
      <alignment horizontal="center" vertical="center" wrapText="1"/>
    </xf>
    <xf numFmtId="0" fontId="56" fillId="14" borderId="10" xfId="44" applyFont="1" applyFill="1" applyBorder="1" applyAlignment="1">
      <alignment horizontal="center" vertical="center"/>
    </xf>
    <xf numFmtId="0" fontId="12" fillId="13" borderId="4" xfId="44" applyFill="1" applyBorder="1"/>
    <xf numFmtId="0" fontId="12" fillId="13" borderId="4" xfId="44" applyFill="1" applyBorder="1" applyAlignment="1">
      <alignment horizontal="center"/>
    </xf>
    <xf numFmtId="4" fontId="57" fillId="13" borderId="4" xfId="46" applyNumberFormat="1" applyFont="1" applyFill="1" applyBorder="1" applyAlignment="1">
      <alignment horizontal="right"/>
    </xf>
    <xf numFmtId="0" fontId="12" fillId="13" borderId="4" xfId="44" applyFill="1" applyBorder="1" applyAlignment="1">
      <alignment horizontal="right"/>
    </xf>
    <xf numFmtId="4" fontId="12" fillId="13" borderId="4" xfId="44" applyNumberFormat="1" applyFill="1" applyBorder="1" applyAlignment="1">
      <alignment horizontal="right"/>
    </xf>
    <xf numFmtId="0" fontId="12" fillId="13" borderId="4" xfId="41" applyNumberFormat="1" applyFont="1" applyFill="1" applyBorder="1" applyAlignment="1">
      <alignment horizontal="right"/>
    </xf>
    <xf numFmtId="0" fontId="1" fillId="0" borderId="4" xfId="45" applyBorder="1"/>
    <xf numFmtId="194" fontId="57" fillId="0" borderId="4" xfId="45" applyNumberFormat="1" applyFont="1" applyBorder="1" applyAlignment="1">
      <alignment horizontal="center" vertical="center"/>
    </xf>
    <xf numFmtId="0" fontId="1" fillId="0" borderId="4" xfId="45" applyBorder="1" applyAlignment="1">
      <alignment horizontal="center"/>
    </xf>
    <xf numFmtId="0" fontId="57" fillId="13" borderId="4" xfId="46" applyNumberFormat="1" applyFont="1" applyFill="1" applyBorder="1" applyAlignment="1">
      <alignment horizontal="right"/>
    </xf>
    <xf numFmtId="0" fontId="0" fillId="13" borderId="4" xfId="45" applyFont="1" applyFill="1" applyBorder="1"/>
    <xf numFmtId="0" fontId="57" fillId="0" borderId="4" xfId="45" applyFont="1" applyBorder="1" applyAlignment="1">
      <alignment horizontal="right"/>
    </xf>
    <xf numFmtId="0" fontId="58" fillId="0" borderId="4" xfId="45" applyFont="1" applyBorder="1" applyAlignment="1">
      <alignment horizontal="right"/>
    </xf>
    <xf numFmtId="0" fontId="57" fillId="24" borderId="4" xfId="45" applyFont="1" applyFill="1" applyBorder="1"/>
    <xf numFmtId="0" fontId="59" fillId="24" borderId="4" xfId="45" applyFont="1" applyFill="1" applyBorder="1"/>
    <xf numFmtId="194" fontId="57" fillId="24" borderId="4" xfId="45" applyNumberFormat="1" applyFont="1" applyFill="1" applyBorder="1"/>
    <xf numFmtId="4" fontId="57" fillId="24" borderId="4" xfId="45" applyNumberFormat="1" applyFont="1" applyFill="1" applyBorder="1"/>
    <xf numFmtId="0" fontId="59" fillId="24" borderId="4" xfId="45" applyFont="1" applyFill="1" applyBorder="1" applyAlignment="1">
      <alignment horizontal="center"/>
    </xf>
    <xf numFmtId="0" fontId="57" fillId="24" borderId="4" xfId="45" applyFont="1" applyFill="1" applyBorder="1" applyAlignment="1">
      <alignment horizontal="center" wrapText="1"/>
    </xf>
    <xf numFmtId="0" fontId="40" fillId="0" borderId="14" xfId="45" applyFont="1" applyBorder="1" applyAlignment="1">
      <alignment horizontal="center" vertical="center"/>
    </xf>
    <xf numFmtId="0" fontId="40" fillId="0" borderId="15" xfId="45" applyFont="1" applyBorder="1" applyAlignment="1">
      <alignment horizontal="center" vertical="center"/>
    </xf>
    <xf numFmtId="0" fontId="40" fillId="0" borderId="16" xfId="45" applyFont="1" applyBorder="1" applyAlignment="1">
      <alignment horizontal="center" vertical="center"/>
    </xf>
    <xf numFmtId="0" fontId="1" fillId="0" borderId="0" xfId="45" applyAlignment="1">
      <alignment horizontal="center" vertical="center"/>
    </xf>
    <xf numFmtId="0" fontId="40" fillId="0" borderId="17" xfId="45" applyFont="1" applyBorder="1" applyAlignment="1">
      <alignment horizontal="center" vertical="center"/>
    </xf>
    <xf numFmtId="0" fontId="40" fillId="0" borderId="0" xfId="45" applyFont="1" applyAlignment="1">
      <alignment horizontal="center" vertical="center"/>
    </xf>
    <xf numFmtId="0" fontId="40" fillId="0" borderId="18" xfId="45" applyFont="1" applyBorder="1" applyAlignment="1">
      <alignment horizontal="center" vertical="center"/>
    </xf>
    <xf numFmtId="0" fontId="40" fillId="0" borderId="19" xfId="45" applyFont="1" applyBorder="1" applyAlignment="1">
      <alignment horizontal="center" vertical="center"/>
    </xf>
    <xf numFmtId="0" fontId="40" fillId="0" borderId="12" xfId="45" applyFont="1" applyBorder="1" applyAlignment="1">
      <alignment horizontal="center" vertical="center"/>
    </xf>
    <xf numFmtId="0" fontId="40" fillId="0" borderId="20" xfId="45" applyFont="1" applyBorder="1" applyAlignment="1">
      <alignment horizontal="center" vertical="center"/>
    </xf>
    <xf numFmtId="0" fontId="1" fillId="0" borderId="21" xfId="45" applyBorder="1" applyAlignment="1">
      <alignment horizontal="center" vertical="center"/>
    </xf>
    <xf numFmtId="0" fontId="1" fillId="0" borderId="6" xfId="45" applyBorder="1" applyAlignment="1">
      <alignment horizontal="center" vertical="center"/>
    </xf>
    <xf numFmtId="0" fontId="1" fillId="0" borderId="22" xfId="45" applyBorder="1" applyAlignment="1">
      <alignment horizontal="center" vertical="center"/>
    </xf>
    <xf numFmtId="0" fontId="30" fillId="0" borderId="17" xfId="45" applyFont="1" applyBorder="1" applyAlignment="1">
      <alignment horizontal="left" vertical="center"/>
    </xf>
    <xf numFmtId="0" fontId="30" fillId="0" borderId="0" xfId="45" applyFont="1" applyAlignment="1">
      <alignment horizontal="left" vertical="center"/>
    </xf>
    <xf numFmtId="0" fontId="30" fillId="0" borderId="0" xfId="45" applyFont="1" applyAlignment="1">
      <alignment vertical="center" wrapText="1"/>
    </xf>
    <xf numFmtId="177" fontId="34" fillId="13" borderId="32" xfId="45" quotePrefix="1" applyNumberFormat="1" applyFont="1" applyFill="1" applyBorder="1" applyAlignment="1">
      <alignment horizontal="left" vertical="center" wrapText="1"/>
    </xf>
    <xf numFmtId="177" fontId="34" fillId="13" borderId="32" xfId="45" quotePrefix="1" applyNumberFormat="1" applyFont="1" applyFill="1" applyBorder="1" applyAlignment="1">
      <alignment horizontal="left" vertical="center" wrapText="1"/>
    </xf>
    <xf numFmtId="177" fontId="34" fillId="13" borderId="32" xfId="45" quotePrefix="1" applyNumberFormat="1" applyFont="1" applyFill="1" applyBorder="1" applyAlignment="1">
      <alignment vertical="center" wrapText="1"/>
    </xf>
    <xf numFmtId="0" fontId="30" fillId="0" borderId="0" xfId="45" applyFont="1" applyAlignment="1">
      <alignment vertical="center"/>
    </xf>
    <xf numFmtId="0" fontId="30" fillId="0" borderId="0" xfId="45" applyFont="1" applyAlignment="1">
      <alignment horizontal="center" vertical="center"/>
    </xf>
    <xf numFmtId="0" fontId="30" fillId="0" borderId="18" xfId="45" applyFont="1" applyBorder="1" applyAlignment="1">
      <alignment horizontal="center" vertical="center"/>
    </xf>
    <xf numFmtId="180" fontId="30" fillId="0" borderId="71" xfId="45" applyNumberFormat="1" applyFont="1" applyBorder="1" applyAlignment="1">
      <alignment horizontal="left" vertical="center"/>
    </xf>
    <xf numFmtId="0" fontId="30" fillId="0" borderId="0" xfId="45" applyFont="1" applyAlignment="1">
      <alignment horizontal="left" vertical="center"/>
    </xf>
    <xf numFmtId="0" fontId="30" fillId="0" borderId="0" xfId="45" applyFont="1" applyAlignment="1">
      <alignment horizontal="right" vertical="center"/>
    </xf>
    <xf numFmtId="0" fontId="30" fillId="0" borderId="19" xfId="45" applyFont="1" applyBorder="1" applyAlignment="1">
      <alignment horizontal="center" vertical="center"/>
    </xf>
    <xf numFmtId="0" fontId="30" fillId="0" borderId="12" xfId="45" applyFont="1" applyBorder="1" applyAlignment="1">
      <alignment horizontal="center" vertical="center"/>
    </xf>
    <xf numFmtId="0" fontId="30" fillId="0" borderId="12" xfId="45" applyFont="1" applyBorder="1" applyAlignment="1">
      <alignment vertical="center" wrapText="1"/>
    </xf>
    <xf numFmtId="0" fontId="30" fillId="0" borderId="12" xfId="45" applyFont="1" applyBorder="1" applyAlignment="1">
      <alignment horizontal="left" vertical="center"/>
    </xf>
    <xf numFmtId="180" fontId="30" fillId="0" borderId="12" xfId="45" applyNumberFormat="1" applyFont="1" applyBorder="1" applyAlignment="1">
      <alignment horizontal="left" vertical="center"/>
    </xf>
    <xf numFmtId="0" fontId="30" fillId="0" borderId="12" xfId="45" applyFont="1" applyBorder="1" applyAlignment="1">
      <alignment horizontal="right" vertical="center"/>
    </xf>
    <xf numFmtId="0" fontId="30" fillId="0" borderId="12" xfId="45" applyFont="1" applyBorder="1" applyAlignment="1">
      <alignment vertical="center"/>
    </xf>
    <xf numFmtId="0" fontId="30" fillId="0" borderId="12" xfId="45" applyFont="1" applyBorder="1" applyAlignment="1">
      <alignment horizontal="center" vertical="center"/>
    </xf>
    <xf numFmtId="0" fontId="30" fillId="0" borderId="20" xfId="45" applyFont="1" applyBorder="1" applyAlignment="1">
      <alignment horizontal="center" vertical="center"/>
    </xf>
    <xf numFmtId="0" fontId="30" fillId="0" borderId="17" xfId="45" applyFont="1" applyBorder="1" applyAlignment="1">
      <alignment vertical="center"/>
    </xf>
    <xf numFmtId="180" fontId="30" fillId="0" borderId="0" xfId="45" applyNumberFormat="1" applyFont="1" applyAlignment="1">
      <alignment horizontal="right" vertical="center"/>
    </xf>
    <xf numFmtId="180" fontId="30" fillId="0" borderId="0" xfId="45" applyNumberFormat="1" applyFont="1" applyAlignment="1">
      <alignment horizontal="center" vertical="center"/>
    </xf>
    <xf numFmtId="0" fontId="35" fillId="14" borderId="97" xfId="45" applyFont="1" applyFill="1" applyBorder="1" applyAlignment="1">
      <alignment horizontal="center" vertical="center"/>
    </xf>
    <xf numFmtId="0" fontId="35" fillId="14" borderId="77" xfId="45" applyFont="1" applyFill="1" applyBorder="1" applyAlignment="1">
      <alignment horizontal="center" vertical="center"/>
    </xf>
    <xf numFmtId="0" fontId="35" fillId="14" borderId="98" xfId="45" applyFont="1" applyFill="1" applyBorder="1" applyAlignment="1">
      <alignment horizontal="center" vertical="center"/>
    </xf>
    <xf numFmtId="194" fontId="18" fillId="0" borderId="0" xfId="45" applyNumberFormat="1" applyFont="1" applyAlignment="1">
      <alignment horizontal="center" vertical="center"/>
    </xf>
    <xf numFmtId="0" fontId="37" fillId="14" borderId="48" xfId="45" applyFont="1" applyFill="1" applyBorder="1" applyAlignment="1">
      <alignment horizontal="center" vertical="center" wrapText="1"/>
    </xf>
    <xf numFmtId="0" fontId="37" fillId="14" borderId="4" xfId="45" applyFont="1" applyFill="1" applyBorder="1" applyAlignment="1">
      <alignment horizontal="center" vertical="center" wrapText="1"/>
    </xf>
    <xf numFmtId="180" fontId="37" fillId="14" borderId="4" xfId="45" applyNumberFormat="1" applyFont="1" applyFill="1" applyBorder="1" applyAlignment="1">
      <alignment horizontal="center" vertical="center" wrapText="1"/>
    </xf>
    <xf numFmtId="0" fontId="37" fillId="14" borderId="49" xfId="45" applyFont="1" applyFill="1" applyBorder="1" applyAlignment="1">
      <alignment horizontal="center" vertical="center" wrapText="1"/>
    </xf>
    <xf numFmtId="0" fontId="1" fillId="0" borderId="0" xfId="45" applyAlignment="1">
      <alignment vertical="center" wrapText="1"/>
    </xf>
    <xf numFmtId="194" fontId="18" fillId="0" borderId="0" xfId="45" applyNumberFormat="1" applyFont="1" applyAlignment="1">
      <alignment horizontal="center" vertical="center" wrapText="1"/>
    </xf>
    <xf numFmtId="0" fontId="37" fillId="14" borderId="21" xfId="45" applyFont="1" applyFill="1" applyBorder="1" applyAlignment="1">
      <alignment horizontal="center" vertical="center"/>
    </xf>
    <xf numFmtId="0" fontId="37" fillId="14" borderId="6" xfId="45" applyFont="1" applyFill="1" applyBorder="1" applyAlignment="1">
      <alignment horizontal="center" vertical="center"/>
    </xf>
    <xf numFmtId="0" fontId="37" fillId="14" borderId="6" xfId="45" applyFont="1" applyFill="1" applyBorder="1" applyAlignment="1">
      <alignment vertical="center" wrapText="1"/>
    </xf>
    <xf numFmtId="0" fontId="37" fillId="14" borderId="6" xfId="45" applyFont="1" applyFill="1" applyBorder="1" applyAlignment="1">
      <alignment vertical="center"/>
    </xf>
    <xf numFmtId="0" fontId="61" fillId="14" borderId="6" xfId="45" applyFont="1" applyFill="1" applyBorder="1" applyAlignment="1">
      <alignment horizontal="right" vertical="center"/>
    </xf>
    <xf numFmtId="180" fontId="61" fillId="14" borderId="6" xfId="45" applyNumberFormat="1" applyFont="1" applyFill="1" applyBorder="1" applyAlignment="1">
      <alignment horizontal="right" vertical="center"/>
    </xf>
    <xf numFmtId="180" fontId="61" fillId="14" borderId="6" xfId="45" applyNumberFormat="1" applyFont="1" applyFill="1" applyBorder="1" applyAlignment="1">
      <alignment horizontal="center" vertical="center"/>
    </xf>
    <xf numFmtId="0" fontId="61" fillId="14" borderId="6" xfId="45" applyFont="1" applyFill="1" applyBorder="1" applyAlignment="1">
      <alignment vertical="center"/>
    </xf>
    <xf numFmtId="180" fontId="61" fillId="14" borderId="6" xfId="45" applyNumberFormat="1" applyFont="1" applyFill="1" applyBorder="1" applyAlignment="1">
      <alignment vertical="center"/>
    </xf>
    <xf numFmtId="194" fontId="37" fillId="14" borderId="6" xfId="45" applyNumberFormat="1" applyFont="1" applyFill="1" applyBorder="1" applyAlignment="1">
      <alignment vertical="center"/>
    </xf>
    <xf numFmtId="194" fontId="37" fillId="14" borderId="6" xfId="45" applyNumberFormat="1" applyFont="1" applyFill="1" applyBorder="1" applyAlignment="1">
      <alignment horizontal="center" vertical="center"/>
    </xf>
    <xf numFmtId="194" fontId="37" fillId="14" borderId="22" xfId="45" applyNumberFormat="1" applyFont="1" applyFill="1" applyBorder="1" applyAlignment="1">
      <alignment horizontal="center" vertical="center"/>
    </xf>
    <xf numFmtId="0" fontId="30" fillId="0" borderId="17" xfId="45" applyFont="1" applyBorder="1" applyAlignment="1">
      <alignment horizontal="center" vertical="center"/>
    </xf>
    <xf numFmtId="195" fontId="30" fillId="0" borderId="0" xfId="47" applyNumberFormat="1" applyFont="1" applyFill="1" applyBorder="1" applyAlignment="1">
      <alignment horizontal="right" vertical="center"/>
    </xf>
    <xf numFmtId="180" fontId="30" fillId="0" borderId="0" xfId="47" applyNumberFormat="1" applyFont="1" applyBorder="1" applyAlignment="1">
      <alignment horizontal="right" vertical="center"/>
    </xf>
    <xf numFmtId="180" fontId="30" fillId="0" borderId="0" xfId="47" applyNumberFormat="1" applyFont="1" applyBorder="1" applyAlignment="1">
      <alignment vertical="center"/>
    </xf>
    <xf numFmtId="195" fontId="30" fillId="0" borderId="0" xfId="47" applyNumberFormat="1" applyFont="1" applyBorder="1" applyAlignment="1">
      <alignment vertical="center"/>
    </xf>
    <xf numFmtId="195" fontId="30" fillId="0" borderId="0" xfId="47" applyNumberFormat="1" applyFont="1" applyBorder="1" applyAlignment="1">
      <alignment horizontal="center" vertical="center"/>
    </xf>
    <xf numFmtId="195" fontId="34" fillId="0" borderId="0" xfId="47" applyNumberFormat="1" applyFont="1" applyBorder="1" applyAlignment="1">
      <alignment vertical="center"/>
    </xf>
    <xf numFmtId="194" fontId="34" fillId="0" borderId="0" xfId="47" applyFont="1" applyBorder="1" applyAlignment="1">
      <alignment vertical="center"/>
    </xf>
    <xf numFmtId="194" fontId="34" fillId="0" borderId="0" xfId="47" applyFont="1" applyFill="1" applyBorder="1" applyAlignment="1">
      <alignment horizontal="center" vertical="center"/>
    </xf>
    <xf numFmtId="194" fontId="34" fillId="0" borderId="0" xfId="47" applyFont="1" applyBorder="1" applyAlignment="1">
      <alignment horizontal="center" vertical="center"/>
    </xf>
    <xf numFmtId="194" fontId="34" fillId="0" borderId="18" xfId="47" applyFont="1" applyBorder="1" applyAlignment="1">
      <alignment horizontal="center" vertical="center"/>
    </xf>
    <xf numFmtId="0" fontId="37" fillId="14" borderId="55" xfId="45" applyFont="1" applyFill="1" applyBorder="1" applyAlignment="1">
      <alignment vertical="center"/>
    </xf>
    <xf numFmtId="0" fontId="37" fillId="14" borderId="56" xfId="45" applyFont="1" applyFill="1" applyBorder="1" applyAlignment="1">
      <alignment horizontal="center" vertical="center"/>
    </xf>
    <xf numFmtId="0" fontId="37" fillId="14" borderId="56" xfId="45" applyFont="1" applyFill="1" applyBorder="1" applyAlignment="1">
      <alignment vertical="center" wrapText="1"/>
    </xf>
    <xf numFmtId="0" fontId="37" fillId="14" borderId="56" xfId="45" applyFont="1" applyFill="1" applyBorder="1" applyAlignment="1">
      <alignment vertical="center"/>
    </xf>
    <xf numFmtId="0" fontId="61" fillId="14" borderId="56" xfId="45" applyFont="1" applyFill="1" applyBorder="1" applyAlignment="1">
      <alignment horizontal="right" vertical="center"/>
    </xf>
    <xf numFmtId="180" fontId="61" fillId="14" borderId="56" xfId="45" applyNumberFormat="1" applyFont="1" applyFill="1" applyBorder="1" applyAlignment="1">
      <alignment horizontal="right" vertical="center"/>
    </xf>
    <xf numFmtId="180" fontId="61" fillId="14" borderId="56" xfId="45" applyNumberFormat="1" applyFont="1" applyFill="1" applyBorder="1" applyAlignment="1">
      <alignment horizontal="center" vertical="center"/>
    </xf>
    <xf numFmtId="0" fontId="61" fillId="14" borderId="56" xfId="45" applyFont="1" applyFill="1" applyBorder="1" applyAlignment="1">
      <alignment vertical="center"/>
    </xf>
    <xf numFmtId="180" fontId="61" fillId="14" borderId="56" xfId="45" applyNumberFormat="1" applyFont="1" applyFill="1" applyBorder="1" applyAlignment="1">
      <alignment vertical="center"/>
    </xf>
    <xf numFmtId="43" fontId="37" fillId="14" borderId="56" xfId="45" applyNumberFormat="1" applyFont="1" applyFill="1" applyBorder="1" applyAlignment="1">
      <alignment vertical="center"/>
    </xf>
    <xf numFmtId="194" fontId="37" fillId="14" borderId="56" xfId="45" applyNumberFormat="1" applyFont="1" applyFill="1" applyBorder="1" applyAlignment="1">
      <alignment horizontal="center" vertical="center"/>
    </xf>
    <xf numFmtId="194" fontId="37" fillId="14" borderId="57" xfId="45" applyNumberFormat="1" applyFont="1" applyFill="1" applyBorder="1" applyAlignment="1">
      <alignment horizontal="center" vertical="center"/>
    </xf>
    <xf numFmtId="0" fontId="1" fillId="0" borderId="0" xfId="45" applyAlignment="1">
      <alignment horizontal="right" vertical="center"/>
    </xf>
    <xf numFmtId="180" fontId="1" fillId="0" borderId="0" xfId="45" applyNumberFormat="1" applyAlignment="1">
      <alignment horizontal="right" vertical="center"/>
    </xf>
    <xf numFmtId="180" fontId="1" fillId="0" borderId="0" xfId="45" applyNumberFormat="1" applyAlignment="1">
      <alignment horizontal="center" vertical="center"/>
    </xf>
    <xf numFmtId="0" fontId="57" fillId="0" borderId="0" xfId="45" applyFont="1" applyAlignment="1">
      <alignment vertical="center"/>
    </xf>
    <xf numFmtId="0" fontId="57" fillId="0" borderId="0" xfId="45" applyFont="1" applyAlignment="1">
      <alignment horizontal="center" vertical="center"/>
    </xf>
    <xf numFmtId="0" fontId="63" fillId="0" borderId="99" xfId="48" applyFont="1" applyBorder="1" applyAlignment="1">
      <alignment horizontal="left" vertical="top"/>
    </xf>
    <xf numFmtId="0" fontId="63" fillId="0" borderId="100" xfId="48" applyFont="1" applyBorder="1" applyAlignment="1">
      <alignment horizontal="left" vertical="top"/>
    </xf>
    <xf numFmtId="0" fontId="64" fillId="0" borderId="100" xfId="48" applyFont="1" applyBorder="1" applyAlignment="1">
      <alignment horizontal="center" vertical="center"/>
    </xf>
    <xf numFmtId="0" fontId="64" fillId="0" borderId="100" xfId="48" applyFont="1" applyBorder="1" applyAlignment="1">
      <alignment horizontal="right" vertical="center"/>
    </xf>
    <xf numFmtId="0" fontId="63" fillId="0" borderId="101" xfId="48" applyFont="1" applyBorder="1" applyAlignment="1">
      <alignment horizontal="left" vertical="top"/>
    </xf>
    <xf numFmtId="0" fontId="62" fillId="0" borderId="0" xfId="48" applyAlignment="1">
      <alignment horizontal="left"/>
    </xf>
    <xf numFmtId="0" fontId="64" fillId="0" borderId="102" xfId="48" applyFont="1" applyBorder="1" applyAlignment="1">
      <alignment horizontal="left" vertical="center"/>
    </xf>
    <xf numFmtId="0" fontId="64" fillId="0" borderId="103" xfId="48" applyFont="1" applyBorder="1" applyAlignment="1">
      <alignment horizontal="left" vertical="center"/>
    </xf>
    <xf numFmtId="0" fontId="62" fillId="0" borderId="103" xfId="48" applyBorder="1" applyAlignment="1">
      <alignment horizontal="left"/>
    </xf>
    <xf numFmtId="0" fontId="64" fillId="0" borderId="103" xfId="48" applyFont="1" applyBorder="1" applyAlignment="1">
      <alignment horizontal="justify" vertical="center" wrapText="1"/>
    </xf>
    <xf numFmtId="0" fontId="66" fillId="0" borderId="103" xfId="48" applyFont="1" applyBorder="1" applyAlignment="1">
      <alignment horizontal="right" vertical="center"/>
    </xf>
    <xf numFmtId="0" fontId="66" fillId="0" borderId="103" xfId="48" applyFont="1" applyBorder="1" applyAlignment="1">
      <alignment horizontal="left" vertical="center"/>
    </xf>
    <xf numFmtId="17" fontId="66" fillId="0" borderId="103" xfId="48" applyNumberFormat="1" applyFont="1" applyBorder="1" applyAlignment="1">
      <alignment horizontal="center" vertical="center"/>
    </xf>
    <xf numFmtId="0" fontId="62" fillId="0" borderId="104" xfId="48" applyBorder="1" applyAlignment="1">
      <alignment horizontal="left"/>
    </xf>
    <xf numFmtId="0" fontId="64" fillId="0" borderId="105" xfId="48" applyFont="1" applyBorder="1" applyAlignment="1">
      <alignment horizontal="left" vertical="center"/>
    </xf>
    <xf numFmtId="0" fontId="64" fillId="0" borderId="0" xfId="48" applyFont="1" applyAlignment="1">
      <alignment horizontal="left" vertical="center"/>
    </xf>
    <xf numFmtId="0" fontId="64" fillId="0" borderId="0" xfId="48" applyFont="1" applyAlignment="1">
      <alignment horizontal="justify" vertical="center" wrapText="1"/>
    </xf>
    <xf numFmtId="0" fontId="66" fillId="0" borderId="0" xfId="48" applyFont="1" applyAlignment="1">
      <alignment horizontal="right" vertical="center"/>
    </xf>
    <xf numFmtId="176" fontId="66" fillId="0" borderId="0" xfId="48" applyNumberFormat="1" applyFont="1" applyAlignment="1">
      <alignment horizontal="left" vertical="center"/>
    </xf>
    <xf numFmtId="0" fontId="66" fillId="0" borderId="0" xfId="48" applyFont="1" applyAlignment="1">
      <alignment horizontal="center" vertical="center"/>
    </xf>
    <xf numFmtId="0" fontId="62" fillId="0" borderId="106" xfId="48" applyBorder="1" applyAlignment="1">
      <alignment horizontal="left"/>
    </xf>
    <xf numFmtId="0" fontId="62" fillId="0" borderId="107" xfId="48" applyBorder="1" applyAlignment="1">
      <alignment horizontal="left"/>
    </xf>
    <xf numFmtId="0" fontId="62" fillId="0" borderId="108" xfId="48" applyBorder="1" applyAlignment="1">
      <alignment horizontal="left"/>
    </xf>
    <xf numFmtId="0" fontId="62" fillId="0" borderId="109" xfId="48" applyBorder="1" applyAlignment="1">
      <alignment horizontal="left"/>
    </xf>
    <xf numFmtId="0" fontId="64" fillId="0" borderId="110" xfId="48" applyFont="1" applyBorder="1" applyAlignment="1">
      <alignment horizontal="left" vertical="center"/>
    </xf>
    <xf numFmtId="0" fontId="64" fillId="0" borderId="104" xfId="48" applyFont="1" applyBorder="1" applyAlignment="1">
      <alignment horizontal="left" vertical="center"/>
    </xf>
    <xf numFmtId="0" fontId="64" fillId="0" borderId="110" xfId="48" applyFont="1" applyBorder="1" applyAlignment="1">
      <alignment horizontal="center" vertical="center"/>
    </xf>
    <xf numFmtId="0" fontId="64" fillId="0" borderId="101" xfId="48" applyFont="1" applyBorder="1" applyAlignment="1">
      <alignment horizontal="center" vertical="center"/>
    </xf>
    <xf numFmtId="0" fontId="64" fillId="0" borderId="110" xfId="48" applyFont="1" applyBorder="1" applyAlignment="1">
      <alignment horizontal="center" vertical="center" wrapText="1"/>
    </xf>
    <xf numFmtId="0" fontId="64" fillId="0" borderId="103" xfId="48" applyFont="1" applyBorder="1" applyAlignment="1">
      <alignment horizontal="center" vertical="center" wrapText="1"/>
    </xf>
    <xf numFmtId="0" fontId="64" fillId="0" borderId="104" xfId="48" applyFont="1" applyBorder="1" applyAlignment="1">
      <alignment horizontal="center" vertical="center" wrapText="1"/>
    </xf>
    <xf numFmtId="0" fontId="64" fillId="0" borderId="107" xfId="48" applyFont="1" applyBorder="1" applyAlignment="1">
      <alignment horizontal="left" vertical="center"/>
    </xf>
    <xf numFmtId="0" fontId="64" fillId="0" borderId="108" xfId="48" applyFont="1" applyBorder="1" applyAlignment="1">
      <alignment horizontal="left" vertical="center"/>
    </xf>
    <xf numFmtId="0" fontId="64" fillId="0" borderId="109" xfId="48" applyFont="1" applyBorder="1" applyAlignment="1">
      <alignment horizontal="left" vertical="center"/>
    </xf>
    <xf numFmtId="0" fontId="64" fillId="0" borderId="111" xfId="48" applyFont="1" applyBorder="1" applyAlignment="1">
      <alignment horizontal="center" vertical="center"/>
    </xf>
    <xf numFmtId="0" fontId="64" fillId="0" borderId="107" xfId="48" applyFont="1" applyBorder="1" applyAlignment="1">
      <alignment horizontal="center" vertical="center" wrapText="1"/>
    </xf>
    <xf numFmtId="0" fontId="64" fillId="0" borderId="108" xfId="48" applyFont="1" applyBorder="1" applyAlignment="1">
      <alignment horizontal="center" vertical="center" wrapText="1"/>
    </xf>
    <xf numFmtId="0" fontId="64" fillId="0" borderId="109" xfId="48" applyFont="1" applyBorder="1" applyAlignment="1">
      <alignment horizontal="center" vertical="center" wrapText="1"/>
    </xf>
    <xf numFmtId="0" fontId="63" fillId="0" borderId="100" xfId="48" applyFont="1" applyBorder="1" applyAlignment="1">
      <alignment horizontal="left" vertical="top"/>
    </xf>
    <xf numFmtId="170" fontId="67" fillId="0" borderId="101" xfId="48" applyNumberFormat="1" applyFont="1" applyBorder="1" applyAlignment="1">
      <alignment horizontal="right" vertical="center"/>
    </xf>
    <xf numFmtId="170" fontId="67" fillId="0" borderId="100" xfId="48" applyNumberFormat="1" applyFont="1" applyBorder="1" applyAlignment="1">
      <alignment horizontal="right" vertical="center"/>
    </xf>
    <xf numFmtId="0" fontId="64" fillId="0" borderId="100" xfId="48" applyFont="1" applyBorder="1" applyAlignment="1">
      <alignment horizontal="left" vertical="center"/>
    </xf>
    <xf numFmtId="0" fontId="64" fillId="0" borderId="101" xfId="48" applyFont="1" applyBorder="1" applyAlignment="1">
      <alignment horizontal="left" vertical="center"/>
    </xf>
    <xf numFmtId="0" fontId="64" fillId="0" borderId="100" xfId="48" applyFont="1" applyBorder="1" applyAlignment="1">
      <alignment horizontal="center" vertical="center" wrapText="1"/>
    </xf>
    <xf numFmtId="0" fontId="64" fillId="0" borderId="101" xfId="48" applyFont="1" applyBorder="1" applyAlignment="1">
      <alignment horizontal="center" vertical="center" wrapText="1"/>
    </xf>
    <xf numFmtId="0" fontId="63" fillId="0" borderId="103" xfId="48" applyFont="1" applyBorder="1" applyAlignment="1">
      <alignment horizontal="left" vertical="top"/>
    </xf>
    <xf numFmtId="0" fontId="64" fillId="0" borderId="103" xfId="48" applyFont="1" applyBorder="1" applyAlignment="1">
      <alignment horizontal="right" vertical="center"/>
    </xf>
    <xf numFmtId="170" fontId="67" fillId="0" borderId="104" xfId="48" applyNumberFormat="1" applyFont="1" applyBorder="1" applyAlignment="1">
      <alignment horizontal="right" vertical="center"/>
    </xf>
    <xf numFmtId="170" fontId="67" fillId="0" borderId="103" xfId="48" applyNumberFormat="1" applyFont="1" applyBorder="1" applyAlignment="1">
      <alignment horizontal="right" vertical="center"/>
    </xf>
    <xf numFmtId="0" fontId="63" fillId="0" borderId="105" xfId="48" applyFont="1" applyBorder="1" applyAlignment="1">
      <alignment horizontal="left" vertical="top"/>
    </xf>
    <xf numFmtId="0" fontId="63" fillId="0" borderId="0" xfId="48" applyFont="1" applyAlignment="1">
      <alignment horizontal="left" vertical="top"/>
    </xf>
    <xf numFmtId="0" fontId="64" fillId="0" borderId="0" xfId="48" applyFont="1" applyAlignment="1">
      <alignment horizontal="right" vertical="center"/>
    </xf>
    <xf numFmtId="170" fontId="67" fillId="0" borderId="106" xfId="48" applyNumberFormat="1" applyFont="1" applyBorder="1" applyAlignment="1">
      <alignment horizontal="right" vertical="center"/>
    </xf>
    <xf numFmtId="170" fontId="67" fillId="0" borderId="0" xfId="48" applyNumberFormat="1" applyFont="1" applyAlignment="1">
      <alignment horizontal="right" vertical="center"/>
    </xf>
    <xf numFmtId="0" fontId="63" fillId="0" borderId="107" xfId="48" applyFont="1" applyBorder="1" applyAlignment="1">
      <alignment horizontal="left" vertical="top"/>
    </xf>
    <xf numFmtId="0" fontId="63" fillId="0" borderId="108" xfId="48" applyFont="1" applyBorder="1" applyAlignment="1">
      <alignment horizontal="left" vertical="top"/>
    </xf>
    <xf numFmtId="0" fontId="64" fillId="0" borderId="108" xfId="48" applyFont="1" applyBorder="1" applyAlignment="1">
      <alignment horizontal="right" vertical="center"/>
    </xf>
    <xf numFmtId="170" fontId="67" fillId="0" borderId="109" xfId="48" applyNumberFormat="1" applyFont="1" applyBorder="1" applyAlignment="1">
      <alignment horizontal="right" vertical="center"/>
    </xf>
    <xf numFmtId="170" fontId="67" fillId="0" borderId="108" xfId="48" applyNumberFormat="1" applyFont="1" applyBorder="1" applyAlignment="1">
      <alignment horizontal="right" vertical="center"/>
    </xf>
    <xf numFmtId="0" fontId="62" fillId="0" borderId="99" xfId="48" applyBorder="1" applyAlignment="1">
      <alignment horizontal="left"/>
    </xf>
    <xf numFmtId="0" fontId="67" fillId="0" borderId="100" xfId="48" applyFont="1" applyBorder="1" applyAlignment="1">
      <alignment horizontal="left" vertical="center"/>
    </xf>
    <xf numFmtId="0" fontId="67" fillId="0" borderId="101" xfId="48" applyFont="1" applyBorder="1" applyAlignment="1">
      <alignment horizontal="left" vertical="center"/>
    </xf>
    <xf numFmtId="196" fontId="66" fillId="0" borderId="110" xfId="48" applyNumberFormat="1" applyFont="1" applyBorder="1" applyAlignment="1">
      <alignment horizontal="right" vertical="center"/>
    </xf>
    <xf numFmtId="196" fontId="66" fillId="0" borderId="100" xfId="48" applyNumberFormat="1" applyFont="1" applyBorder="1" applyAlignment="1">
      <alignment horizontal="right" vertical="center"/>
    </xf>
    <xf numFmtId="196" fontId="66" fillId="0" borderId="101" xfId="48" applyNumberFormat="1" applyFont="1" applyBorder="1" applyAlignment="1">
      <alignment horizontal="right" vertical="center"/>
    </xf>
    <xf numFmtId="0" fontId="66" fillId="0" borderId="110" xfId="48" applyFont="1" applyBorder="1" applyAlignment="1">
      <alignment horizontal="right" vertical="center"/>
    </xf>
    <xf numFmtId="0" fontId="66" fillId="0" borderId="100" xfId="48" applyFont="1" applyBorder="1" applyAlignment="1">
      <alignment horizontal="right" vertical="center"/>
    </xf>
    <xf numFmtId="0" fontId="66" fillId="0" borderId="101" xfId="48" applyFont="1" applyBorder="1" applyAlignment="1">
      <alignment horizontal="right" vertical="center"/>
    </xf>
    <xf numFmtId="170" fontId="66" fillId="0" borderId="110" xfId="48" applyNumberFormat="1" applyFont="1" applyBorder="1" applyAlignment="1">
      <alignment horizontal="right" vertical="center"/>
    </xf>
    <xf numFmtId="170" fontId="66" fillId="0" borderId="100" xfId="48" applyNumberFormat="1" applyFont="1" applyBorder="1" applyAlignment="1">
      <alignment horizontal="right" vertical="center"/>
    </xf>
    <xf numFmtId="170" fontId="66" fillId="0" borderId="101" xfId="48" applyNumberFormat="1" applyFont="1" applyBorder="1" applyAlignment="1">
      <alignment horizontal="right" vertical="center"/>
    </xf>
    <xf numFmtId="170" fontId="67" fillId="0" borderId="110" xfId="48" applyNumberFormat="1" applyFont="1" applyBorder="1" applyAlignment="1">
      <alignment horizontal="right" vertical="center"/>
    </xf>
    <xf numFmtId="0" fontId="64" fillId="0" borderId="110" xfId="48" applyFont="1" applyBorder="1" applyAlignment="1">
      <alignment horizontal="center" vertical="center"/>
    </xf>
    <xf numFmtId="0" fontId="63" fillId="0" borderId="112" xfId="48" applyFont="1" applyBorder="1" applyAlignment="1">
      <alignment horizontal="left" vertical="top"/>
    </xf>
    <xf numFmtId="0" fontId="63" fillId="0" borderId="104" xfId="48" applyFont="1" applyBorder="1" applyAlignment="1">
      <alignment horizontal="left" vertical="top"/>
    </xf>
    <xf numFmtId="4" fontId="67" fillId="0" borderId="106" xfId="48" applyNumberFormat="1" applyFont="1" applyBorder="1" applyAlignment="1">
      <alignment horizontal="right" vertical="center"/>
    </xf>
    <xf numFmtId="4" fontId="67" fillId="0" borderId="0" xfId="48" applyNumberFormat="1" applyFont="1" applyAlignment="1">
      <alignment horizontal="right" vertical="center"/>
    </xf>
    <xf numFmtId="0" fontId="63" fillId="0" borderId="0" xfId="48" applyFont="1" applyAlignment="1">
      <alignment horizontal="left" vertical="top"/>
    </xf>
    <xf numFmtId="4" fontId="64" fillId="0" borderId="0" xfId="48" applyNumberFormat="1" applyFont="1" applyAlignment="1">
      <alignment horizontal="right" vertical="center"/>
    </xf>
    <xf numFmtId="0" fontId="63" fillId="0" borderId="113" xfId="48" applyFont="1" applyBorder="1" applyAlignment="1">
      <alignment horizontal="left" vertical="top"/>
    </xf>
    <xf numFmtId="0" fontId="63" fillId="0" borderId="106" xfId="48" applyFont="1" applyBorder="1" applyAlignment="1">
      <alignment horizontal="left" vertical="top"/>
    </xf>
    <xf numFmtId="0" fontId="62" fillId="0" borderId="105" xfId="48" applyBorder="1" applyAlignment="1">
      <alignment horizontal="left"/>
    </xf>
    <xf numFmtId="0" fontId="62" fillId="0" borderId="102" xfId="48" applyBorder="1" applyAlignment="1">
      <alignment horizontal="left"/>
    </xf>
    <xf numFmtId="0" fontId="67" fillId="0" borderId="103" xfId="48" applyFont="1" applyBorder="1" applyAlignment="1">
      <alignment horizontal="left" vertical="center"/>
    </xf>
    <xf numFmtId="0" fontId="67" fillId="0" borderId="104" xfId="48" applyFont="1" applyBorder="1" applyAlignment="1">
      <alignment horizontal="left" vertical="center"/>
    </xf>
    <xf numFmtId="196" fontId="66" fillId="0" borderId="112" xfId="48" applyNumberFormat="1" applyFont="1" applyBorder="1" applyAlignment="1">
      <alignment horizontal="right" vertical="center"/>
    </xf>
    <xf numFmtId="196" fontId="66" fillId="0" borderId="103" xfId="48" applyNumberFormat="1" applyFont="1" applyBorder="1" applyAlignment="1">
      <alignment horizontal="right" vertical="center"/>
    </xf>
    <xf numFmtId="196" fontId="66" fillId="0" borderId="104" xfId="48" applyNumberFormat="1" applyFont="1" applyBorder="1" applyAlignment="1">
      <alignment horizontal="right" vertical="center"/>
    </xf>
    <xf numFmtId="4" fontId="64" fillId="0" borderId="112" xfId="48" applyNumberFormat="1" applyFont="1" applyBorder="1" applyAlignment="1">
      <alignment horizontal="right" vertical="center"/>
    </xf>
    <xf numFmtId="4" fontId="64" fillId="0" borderId="103" xfId="48" applyNumberFormat="1" applyFont="1" applyBorder="1" applyAlignment="1">
      <alignment horizontal="right" vertical="center"/>
    </xf>
    <xf numFmtId="4" fontId="64" fillId="0" borderId="104" xfId="48" applyNumberFormat="1" applyFont="1" applyBorder="1" applyAlignment="1">
      <alignment horizontal="right" vertical="center"/>
    </xf>
    <xf numFmtId="170" fontId="67" fillId="0" borderId="112" xfId="48" applyNumberFormat="1" applyFont="1" applyBorder="1" applyAlignment="1">
      <alignment horizontal="right" vertical="center"/>
    </xf>
    <xf numFmtId="0" fontId="67" fillId="0" borderId="108" xfId="48" applyFont="1" applyBorder="1" applyAlignment="1">
      <alignment horizontal="left" vertical="center"/>
    </xf>
    <xf numFmtId="0" fontId="67" fillId="0" borderId="109" xfId="48" applyFont="1" applyBorder="1" applyAlignment="1">
      <alignment horizontal="left" vertical="center"/>
    </xf>
    <xf numFmtId="196" fontId="66" fillId="0" borderId="111" xfId="48" applyNumberFormat="1" applyFont="1" applyBorder="1" applyAlignment="1">
      <alignment horizontal="right" vertical="center"/>
    </xf>
    <xf numFmtId="196" fontId="66" fillId="0" borderId="108" xfId="48" applyNumberFormat="1" applyFont="1" applyBorder="1" applyAlignment="1">
      <alignment horizontal="right" vertical="center"/>
    </xf>
    <xf numFmtId="196" fontId="66" fillId="0" borderId="109" xfId="48" applyNumberFormat="1" applyFont="1" applyBorder="1" applyAlignment="1">
      <alignment horizontal="right" vertical="center"/>
    </xf>
    <xf numFmtId="4" fontId="64" fillId="0" borderId="111" xfId="48" applyNumberFormat="1" applyFont="1" applyBorder="1" applyAlignment="1">
      <alignment horizontal="right" vertical="center"/>
    </xf>
    <xf numFmtId="4" fontId="64" fillId="0" borderId="108" xfId="48" applyNumberFormat="1" applyFont="1" applyBorder="1" applyAlignment="1">
      <alignment horizontal="right" vertical="center"/>
    </xf>
    <xf numFmtId="4" fontId="64" fillId="0" borderId="109" xfId="48" applyNumberFormat="1" applyFont="1" applyBorder="1" applyAlignment="1">
      <alignment horizontal="right" vertical="center"/>
    </xf>
    <xf numFmtId="170" fontId="67" fillId="0" borderId="111" xfId="48" applyNumberFormat="1" applyFont="1" applyBorder="1" applyAlignment="1">
      <alignment horizontal="right" vertical="center"/>
    </xf>
    <xf numFmtId="0" fontId="66" fillId="0" borderId="112" xfId="48" applyFont="1" applyBorder="1" applyAlignment="1">
      <alignment horizontal="right" vertical="center"/>
    </xf>
    <xf numFmtId="0" fontId="66" fillId="0" borderId="104" xfId="48" applyFont="1" applyBorder="1" applyAlignment="1">
      <alignment horizontal="right" vertical="center"/>
    </xf>
    <xf numFmtId="170" fontId="66" fillId="0" borderId="112" xfId="48" applyNumberFormat="1" applyFont="1" applyBorder="1" applyAlignment="1">
      <alignment horizontal="right" vertical="center"/>
    </xf>
    <xf numFmtId="170" fontId="66" fillId="0" borderId="103" xfId="48" applyNumberFormat="1" applyFont="1" applyBorder="1" applyAlignment="1">
      <alignment horizontal="right" vertical="center"/>
    </xf>
    <xf numFmtId="170" fontId="66" fillId="0" borderId="104" xfId="48" applyNumberFormat="1" applyFont="1" applyBorder="1" applyAlignment="1">
      <alignment horizontal="right" vertical="center"/>
    </xf>
    <xf numFmtId="0" fontId="67" fillId="0" borderId="0" xfId="48" applyFont="1" applyAlignment="1">
      <alignment horizontal="left" vertical="center"/>
    </xf>
    <xf numFmtId="0" fontId="67" fillId="0" borderId="106" xfId="48" applyFont="1" applyBorder="1" applyAlignment="1">
      <alignment horizontal="left" vertical="center"/>
    </xf>
    <xf numFmtId="196" fontId="66" fillId="0" borderId="113" xfId="48" applyNumberFormat="1" applyFont="1" applyBorder="1" applyAlignment="1">
      <alignment horizontal="right" vertical="center"/>
    </xf>
    <xf numFmtId="196" fontId="66" fillId="0" borderId="0" xfId="48" applyNumberFormat="1" applyFont="1" applyAlignment="1">
      <alignment horizontal="right" vertical="center"/>
    </xf>
    <xf numFmtId="196" fontId="66" fillId="0" borderId="106" xfId="48" applyNumberFormat="1" applyFont="1" applyBorder="1" applyAlignment="1">
      <alignment horizontal="right" vertical="center"/>
    </xf>
    <xf numFmtId="0" fontId="66" fillId="0" borderId="113" xfId="48" applyFont="1" applyBorder="1" applyAlignment="1">
      <alignment horizontal="right" vertical="center"/>
    </xf>
    <xf numFmtId="0" fontId="66" fillId="0" borderId="106" xfId="48" applyFont="1" applyBorder="1" applyAlignment="1">
      <alignment horizontal="right" vertical="center"/>
    </xf>
    <xf numFmtId="170" fontId="66" fillId="0" borderId="113" xfId="48" applyNumberFormat="1" applyFont="1" applyBorder="1" applyAlignment="1">
      <alignment horizontal="right" vertical="center"/>
    </xf>
    <xf numFmtId="170" fontId="66" fillId="0" borderId="0" xfId="48" applyNumberFormat="1" applyFont="1" applyAlignment="1">
      <alignment horizontal="right" vertical="center"/>
    </xf>
    <xf numFmtId="170" fontId="66" fillId="0" borderId="106" xfId="48" applyNumberFormat="1" applyFont="1" applyBorder="1" applyAlignment="1">
      <alignment horizontal="right" vertical="center"/>
    </xf>
    <xf numFmtId="170" fontId="67" fillId="0" borderId="113" xfId="48" applyNumberFormat="1" applyFont="1" applyBorder="1" applyAlignment="1">
      <alignment horizontal="right" vertical="center"/>
    </xf>
    <xf numFmtId="0" fontId="66" fillId="0" borderId="111" xfId="48" applyFont="1" applyBorder="1" applyAlignment="1">
      <alignment horizontal="right" vertical="center"/>
    </xf>
    <xf numFmtId="0" fontId="66" fillId="0" borderId="108" xfId="48" applyFont="1" applyBorder="1" applyAlignment="1">
      <alignment horizontal="right" vertical="center"/>
    </xf>
    <xf numFmtId="0" fontId="66" fillId="0" borderId="109" xfId="48" applyFont="1" applyBorder="1" applyAlignment="1">
      <alignment horizontal="right" vertical="center"/>
    </xf>
    <xf numFmtId="170" fontId="66" fillId="0" borderId="111" xfId="48" applyNumberFormat="1" applyFont="1" applyBorder="1" applyAlignment="1">
      <alignment horizontal="right" vertical="center"/>
    </xf>
    <xf numFmtId="170" fontId="66" fillId="0" borderId="108" xfId="48" applyNumberFormat="1" applyFont="1" applyBorder="1" applyAlignment="1">
      <alignment horizontal="right" vertical="center"/>
    </xf>
    <xf numFmtId="170" fontId="66" fillId="0" borderId="109" xfId="48" applyNumberFormat="1" applyFont="1" applyBorder="1" applyAlignment="1">
      <alignment horizontal="right" vertical="center"/>
    </xf>
    <xf numFmtId="4" fontId="66" fillId="0" borderId="110" xfId="48" applyNumberFormat="1" applyFont="1" applyBorder="1" applyAlignment="1">
      <alignment horizontal="right" vertical="center"/>
    </xf>
    <xf numFmtId="197" fontId="66" fillId="0" borderId="110" xfId="48" applyNumberFormat="1" applyFont="1" applyBorder="1" applyAlignment="1">
      <alignment horizontal="right" vertical="center"/>
    </xf>
    <xf numFmtId="197" fontId="66" fillId="0" borderId="100" xfId="48" applyNumberFormat="1" applyFont="1" applyBorder="1" applyAlignment="1">
      <alignment horizontal="right" vertical="center"/>
    </xf>
    <xf numFmtId="197" fontId="66" fillId="0" borderId="101" xfId="48" applyNumberFormat="1" applyFont="1" applyBorder="1" applyAlignment="1">
      <alignment horizontal="right" vertical="center"/>
    </xf>
    <xf numFmtId="4" fontId="66" fillId="0" borderId="110" xfId="48" applyNumberFormat="1" applyFont="1" applyBorder="1" applyAlignment="1">
      <alignment horizontal="right" vertical="center"/>
    </xf>
    <xf numFmtId="4" fontId="66" fillId="0" borderId="100" xfId="48" applyNumberFormat="1" applyFont="1" applyBorder="1" applyAlignment="1">
      <alignment horizontal="right" vertical="center"/>
    </xf>
    <xf numFmtId="4" fontId="66" fillId="0" borderId="101" xfId="48" applyNumberFormat="1" applyFont="1" applyBorder="1" applyAlignment="1">
      <alignment horizontal="right" vertical="center"/>
    </xf>
    <xf numFmtId="4" fontId="64" fillId="0" borderId="110" xfId="48" applyNumberFormat="1" applyFont="1" applyBorder="1" applyAlignment="1">
      <alignment horizontal="right" vertical="center"/>
    </xf>
    <xf numFmtId="4" fontId="64" fillId="0" borderId="100" xfId="48" applyNumberFormat="1" applyFont="1" applyBorder="1" applyAlignment="1">
      <alignment horizontal="right" vertical="center"/>
    </xf>
    <xf numFmtId="4" fontId="64" fillId="0" borderId="101" xfId="48" applyNumberFormat="1" applyFont="1" applyBorder="1" applyAlignment="1">
      <alignment horizontal="right" vertical="center"/>
    </xf>
    <xf numFmtId="4" fontId="66" fillId="0" borderId="112" xfId="48" applyNumberFormat="1" applyFont="1" applyBorder="1" applyAlignment="1">
      <alignment horizontal="right" vertical="center"/>
    </xf>
    <xf numFmtId="197" fontId="66" fillId="0" borderId="112" xfId="48" applyNumberFormat="1" applyFont="1" applyBorder="1" applyAlignment="1">
      <alignment horizontal="right" vertical="center"/>
    </xf>
    <xf numFmtId="197" fontId="66" fillId="0" borderId="103" xfId="48" applyNumberFormat="1" applyFont="1" applyBorder="1" applyAlignment="1">
      <alignment horizontal="right" vertical="center"/>
    </xf>
    <xf numFmtId="197" fontId="66" fillId="0" borderId="104" xfId="48" applyNumberFormat="1" applyFont="1" applyBorder="1" applyAlignment="1">
      <alignment horizontal="right" vertical="center"/>
    </xf>
    <xf numFmtId="4" fontId="66" fillId="0" borderId="112" xfId="48" applyNumberFormat="1" applyFont="1" applyBorder="1" applyAlignment="1">
      <alignment horizontal="right" vertical="center"/>
    </xf>
    <xf numFmtId="4" fontId="66" fillId="0" borderId="103" xfId="48" applyNumberFormat="1" applyFont="1" applyBorder="1" applyAlignment="1">
      <alignment horizontal="right" vertical="center"/>
    </xf>
    <xf numFmtId="4" fontId="66" fillId="0" borderId="104" xfId="48" applyNumberFormat="1" applyFont="1" applyBorder="1" applyAlignment="1">
      <alignment horizontal="right" vertical="center"/>
    </xf>
    <xf numFmtId="4" fontId="66" fillId="0" borderId="113" xfId="48" applyNumberFormat="1" applyFont="1" applyBorder="1" applyAlignment="1">
      <alignment horizontal="right" vertical="center"/>
    </xf>
    <xf numFmtId="197" fontId="66" fillId="0" borderId="113" xfId="48" applyNumberFormat="1" applyFont="1" applyBorder="1" applyAlignment="1">
      <alignment horizontal="right" vertical="center"/>
    </xf>
    <xf numFmtId="197" fontId="66" fillId="0" borderId="0" xfId="48" applyNumberFormat="1" applyFont="1" applyAlignment="1">
      <alignment horizontal="right" vertical="center"/>
    </xf>
    <xf numFmtId="197" fontId="66" fillId="0" borderId="106" xfId="48" applyNumberFormat="1" applyFont="1" applyBorder="1" applyAlignment="1">
      <alignment horizontal="right" vertical="center"/>
    </xf>
    <xf numFmtId="4" fontId="66" fillId="0" borderId="113" xfId="48" applyNumberFormat="1" applyFont="1" applyBorder="1" applyAlignment="1">
      <alignment horizontal="right" vertical="center"/>
    </xf>
    <xf numFmtId="4" fontId="66" fillId="0" borderId="0" xfId="48" applyNumberFormat="1" applyFont="1" applyAlignment="1">
      <alignment horizontal="right" vertical="center"/>
    </xf>
    <xf numFmtId="4" fontId="66" fillId="0" borderId="106" xfId="48" applyNumberFormat="1" applyFont="1" applyBorder="1" applyAlignment="1">
      <alignment horizontal="right" vertical="center"/>
    </xf>
    <xf numFmtId="4" fontId="66" fillId="0" borderId="111" xfId="48" applyNumberFormat="1" applyFont="1" applyBorder="1" applyAlignment="1">
      <alignment horizontal="right" vertical="center"/>
    </xf>
    <xf numFmtId="197" fontId="66" fillId="0" borderId="111" xfId="48" applyNumberFormat="1" applyFont="1" applyBorder="1" applyAlignment="1">
      <alignment horizontal="right" vertical="center"/>
    </xf>
    <xf numFmtId="197" fontId="66" fillId="0" borderId="108" xfId="48" applyNumberFormat="1" applyFont="1" applyBorder="1" applyAlignment="1">
      <alignment horizontal="right" vertical="center"/>
    </xf>
    <xf numFmtId="197" fontId="66" fillId="0" borderId="109" xfId="48" applyNumberFormat="1" applyFont="1" applyBorder="1" applyAlignment="1">
      <alignment horizontal="right" vertical="center"/>
    </xf>
    <xf numFmtId="4" fontId="66" fillId="0" borderId="111" xfId="48" applyNumberFormat="1" applyFont="1" applyBorder="1" applyAlignment="1">
      <alignment horizontal="right" vertical="center"/>
    </xf>
    <xf numFmtId="4" fontId="66" fillId="0" borderId="108" xfId="48" applyNumberFormat="1" applyFont="1" applyBorder="1" applyAlignment="1">
      <alignment horizontal="right" vertical="center"/>
    </xf>
    <xf numFmtId="4" fontId="66" fillId="0" borderId="109" xfId="48" applyNumberFormat="1" applyFont="1" applyBorder="1" applyAlignment="1">
      <alignment horizontal="right" vertical="center"/>
    </xf>
    <xf numFmtId="0" fontId="67" fillId="0" borderId="104" xfId="48" applyFont="1" applyBorder="1" applyAlignment="1">
      <alignment horizontal="left" vertical="center"/>
    </xf>
    <xf numFmtId="0" fontId="67" fillId="0" borderId="106" xfId="48" applyFont="1" applyBorder="1" applyAlignment="1">
      <alignment horizontal="left" vertical="center"/>
    </xf>
    <xf numFmtId="0" fontId="67" fillId="0" borderId="109" xfId="48" applyFont="1" applyBorder="1" applyAlignment="1">
      <alignment horizontal="left" vertical="center"/>
    </xf>
    <xf numFmtId="0" fontId="67" fillId="0" borderId="101" xfId="48" applyFont="1" applyBorder="1" applyAlignment="1">
      <alignment horizontal="left" vertical="center"/>
    </xf>
    <xf numFmtId="4" fontId="64" fillId="0" borderId="113" xfId="48" applyNumberFormat="1" applyFont="1" applyBorder="1" applyAlignment="1">
      <alignment horizontal="right" vertical="center"/>
    </xf>
    <xf numFmtId="4" fontId="64" fillId="0" borderId="106" xfId="48" applyNumberFormat="1" applyFont="1" applyBorder="1" applyAlignment="1">
      <alignment horizontal="right" vertical="center"/>
    </xf>
  </cellXfs>
  <cellStyles count="49">
    <cellStyle name="0,0_x000d__x000a_NA_x000d__x000a_" xfId="12" xr:uid="{00000000-0005-0000-0000-000000000000}"/>
    <cellStyle name="0,0_x000d__x000a_NA_x000d__x000a_ 2" xfId="10" xr:uid="{00000000-0005-0000-0000-000001000000}"/>
    <cellStyle name="0,0_x005f_x000d__x005f_x000a_NA_x005f_x000d__x005f_x000a_ 2" xfId="7" xr:uid="{00000000-0005-0000-0000-000002000000}"/>
    <cellStyle name="Campo da tabela dinâmica" xfId="13" xr:uid="{00000000-0005-0000-0000-000003000000}"/>
    <cellStyle name="Canto da tabela dinâmica" xfId="14" xr:uid="{00000000-0005-0000-0000-000004000000}"/>
    <cellStyle name="Categoria da tabela dinâmica" xfId="16" xr:uid="{00000000-0005-0000-0000-000005000000}"/>
    <cellStyle name="Hiperlink 2" xfId="39" xr:uid="{90FC5FB8-E3EF-4238-94E2-5953AF802233}"/>
    <cellStyle name="Moeda" xfId="3" builtinId="4"/>
    <cellStyle name="Moeda 18" xfId="2" xr:uid="{00000000-0005-0000-0000-000007000000}"/>
    <cellStyle name="Moeda 2" xfId="15" xr:uid="{00000000-0005-0000-0000-000008000000}"/>
    <cellStyle name="Moeda 2 2" xfId="5" xr:uid="{00000000-0005-0000-0000-000009000000}"/>
    <cellStyle name="Moeda 2 3" xfId="6" xr:uid="{00000000-0005-0000-0000-00000A000000}"/>
    <cellStyle name="Moeda 2 4" xfId="9" xr:uid="{00000000-0005-0000-0000-00000B000000}"/>
    <cellStyle name="Moeda 3" xfId="17" xr:uid="{00000000-0005-0000-0000-00000C000000}"/>
    <cellStyle name="Normal" xfId="0" builtinId="0"/>
    <cellStyle name="Normal 10 2" xfId="8" xr:uid="{00000000-0005-0000-0000-00000E000000}"/>
    <cellStyle name="Normal 10 2 2" xfId="44" xr:uid="{B7A3C698-CF65-403C-9CEF-3E434E3DD528}"/>
    <cellStyle name="Normal 165" xfId="18" xr:uid="{00000000-0005-0000-0000-00000F000000}"/>
    <cellStyle name="Normal 18" xfId="45" xr:uid="{0270771A-0E4C-48CB-A0E8-C999E587E3BC}"/>
    <cellStyle name="Normal 2" xfId="11" xr:uid="{00000000-0005-0000-0000-000010000000}"/>
    <cellStyle name="Normal 2 2 2 2" xfId="38" xr:uid="{C0C3BEE6-9A9F-48B9-B4FD-9480EE573FBC}"/>
    <cellStyle name="Normal 2 2 3 2" xfId="43" xr:uid="{F5FA2F0B-A98E-4C09-B85C-CAC84B4A4EDB}"/>
    <cellStyle name="Normal 3" xfId="20" xr:uid="{00000000-0005-0000-0000-000011000000}"/>
    <cellStyle name="Normal 4" xfId="21" xr:uid="{00000000-0005-0000-0000-000012000000}"/>
    <cellStyle name="Normal 46" xfId="37" xr:uid="{B4325818-1424-4BC0-BF6C-6C3B18667417}"/>
    <cellStyle name="Normal 5" xfId="22" xr:uid="{00000000-0005-0000-0000-000013000000}"/>
    <cellStyle name="Normal 5 2" xfId="42" xr:uid="{49127194-7110-4AA2-897F-C8181F49ADB3}"/>
    <cellStyle name="Normal 6" xfId="34" xr:uid="{62628834-399A-4D57-B76D-1C5031E3F021}"/>
    <cellStyle name="Normal 7" xfId="36" xr:uid="{C4DB9BE8-DA56-4613-8216-946694FBAEE1}"/>
    <cellStyle name="Normal 8" xfId="23" xr:uid="{00000000-0005-0000-0000-000014000000}"/>
    <cellStyle name="Normal 9" xfId="48" xr:uid="{31A7CE77-6EAA-479E-9520-23790D1E9C55}"/>
    <cellStyle name="Porcentagem" xfId="4" builtinId="5"/>
    <cellStyle name="Porcentagem 2" xfId="24" xr:uid="{00000000-0005-0000-0000-000016000000}"/>
    <cellStyle name="Porcentagem 3" xfId="25" xr:uid="{00000000-0005-0000-0000-000017000000}"/>
    <cellStyle name="Porcentagem 4" xfId="41" xr:uid="{046C4678-A1FB-43DF-98A7-DAC8C2D7F07A}"/>
    <cellStyle name="Resultado da tabela dinâmica" xfId="19" xr:uid="{00000000-0005-0000-0000-000018000000}"/>
    <cellStyle name="Título da tabela dinâmica" xfId="26" xr:uid="{00000000-0005-0000-0000-000019000000}"/>
    <cellStyle name="Valor da tabela dinâmica" xfId="27" xr:uid="{00000000-0005-0000-0000-00001A000000}"/>
    <cellStyle name="Vírgula" xfId="1" builtinId="3"/>
    <cellStyle name="Vírgula 2" xfId="28" xr:uid="{00000000-0005-0000-0000-00001C000000}"/>
    <cellStyle name="Vírgula 2 2" xfId="29" xr:uid="{00000000-0005-0000-0000-00001D000000}"/>
    <cellStyle name="Vírgula 20" xfId="47" xr:uid="{B351A254-771C-4B0B-B1F3-D7DF19CBAC74}"/>
    <cellStyle name="Vírgula 21" xfId="46" xr:uid="{2E551E3D-355F-4F3C-B027-20E848E2413B}"/>
    <cellStyle name="Vírgula 3" xfId="30" xr:uid="{00000000-0005-0000-0000-00001E000000}"/>
    <cellStyle name="Vírgula 4" xfId="31" xr:uid="{00000000-0005-0000-0000-00001F000000}"/>
    <cellStyle name="Vírgula 4 2" xfId="32" xr:uid="{00000000-0005-0000-0000-000020000000}"/>
    <cellStyle name="Vírgula 5" xfId="33" xr:uid="{00000000-0005-0000-0000-000021000000}"/>
    <cellStyle name="Vírgula 6" xfId="35" xr:uid="{57788221-35DC-44F5-B532-A47595BB3510}"/>
    <cellStyle name="Vírgula 7" xfId="40" xr:uid="{FD4ED6BA-DB5C-48D9-A601-962F98DA57CD}"/>
  </cellStyles>
  <dxfs count="26">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9C0006"/>
      <rgbColor rgb="00008000"/>
      <rgbColor rgb="00000080"/>
      <rgbColor rgb="00808000"/>
      <rgbColor rgb="00800080"/>
      <rgbColor rgb="00008080"/>
      <rgbColor rgb="00C0C0C0"/>
      <rgbColor rgb="00808080"/>
      <rgbColor rgb="008FAADC"/>
      <rgbColor rgb="00993366"/>
      <rgbColor rgb="00FFF2CC"/>
      <rgbColor rgb="00DAE3F3"/>
      <rgbColor rgb="00660066"/>
      <rgbColor rgb="00FF8080"/>
      <rgbColor rgb="000070C0"/>
      <rgbColor rgb="00B4C7E7"/>
      <rgbColor rgb="00000080"/>
      <rgbColor rgb="00FF00FF"/>
      <rgbColor rgb="00FFFF00"/>
      <rgbColor rgb="0000FFFF"/>
      <rgbColor rgb="00800080"/>
      <rgbColor rgb="00800000"/>
      <rgbColor rgb="00008080"/>
      <rgbColor rgb="000000FF"/>
      <rgbColor rgb="0000CCFF"/>
      <rgbColor rgb="00F2F2F2"/>
      <rgbColor rgb="00EDEDED"/>
      <rgbColor rgb="00C5E0B4"/>
      <rgbColor rgb="00CCCCCC"/>
      <rgbColor rgb="00FFC7CE"/>
      <rgbColor rgb="00D0CFCF"/>
      <rgbColor rgb="00F8CBAD"/>
      <rgbColor rgb="003366FF"/>
      <rgbColor rgb="0033CCCC"/>
      <rgbColor rgb="008DC63F"/>
      <rgbColor rgb="00D9D9D9"/>
      <rgbColor rgb="00FF9900"/>
      <rgbColor rgb="00FF6600"/>
      <rgbColor rgb="00666699"/>
      <rgbColor rgb="0092D050"/>
      <rgbColor rgb="00003366"/>
      <rgbColor rgb="00339966"/>
      <rgbColor rgb="00003300"/>
      <rgbColor rgb="002E3917"/>
      <rgbColor rgb="00993300"/>
      <rgbColor rgb="00993366"/>
      <rgbColor rgb="00333399"/>
      <rgbColor rgb="00254061"/>
      <rgbColor rgb="00003366"/>
      <rgbColor rgb="00339966"/>
      <rgbColor rgb="00003300"/>
      <rgbColor rgb="00333300"/>
      <rgbColor rgb="00993300"/>
      <rgbColor rgb="00993366"/>
      <rgbColor rgb="00333399"/>
      <rgbColor rgb="00333333"/>
    </indexedColors>
    <mruColors>
      <color rgb="FF7DC9C2"/>
      <color rgb="FF008080"/>
      <color rgb="FF808080"/>
      <color rgb="FFD9D9D9"/>
      <color rgb="FFFF000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7.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xl/drawings/_rels/drawing4.xml.rels><?xml version="1.0" encoding="UTF-8" standalone="yes"?>
<Relationships xmlns="http://schemas.openxmlformats.org/package/2006/relationships"><Relationship Id="rId1" Type="http://schemas.openxmlformats.org/officeDocument/2006/relationships/image" Target="../media/image1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3.png"/></Relationships>
</file>

<file path=xl/drawings/_rels/drawing6.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5.png"/><Relationship Id="rId1" Type="http://schemas.openxmlformats.org/officeDocument/2006/relationships/image" Target="../media/image14.png"/></Relationships>
</file>

<file path=xl/drawings/_rels/drawing7.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6.jpeg"/><Relationship Id="rId1" Type="http://schemas.openxmlformats.org/officeDocument/2006/relationships/image" Target="../media/image14.pn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63497</xdr:colOff>
      <xdr:row>1</xdr:row>
      <xdr:rowOff>190498</xdr:rowOff>
    </xdr:from>
    <xdr:to>
      <xdr:col>2</xdr:col>
      <xdr:colOff>1596979</xdr:colOff>
      <xdr:row>3</xdr:row>
      <xdr:rowOff>211666</xdr:rowOff>
    </xdr:to>
    <xdr:pic>
      <xdr:nvPicPr>
        <xdr:cNvPr id="2" name="Imagem 1">
          <a:extLst>
            <a:ext uri="{FF2B5EF4-FFF2-40B4-BE49-F238E27FC236}">
              <a16:creationId xmlns:a16="http://schemas.microsoft.com/office/drawing/2014/main" id="{24E0621A-06BB-4A8A-9A9E-387724A5A5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172" y="390523"/>
          <a:ext cx="2581232" cy="649818"/>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76200</xdr:colOff>
          <xdr:row>35</xdr:row>
          <xdr:rowOff>57150</xdr:rowOff>
        </xdr:from>
        <xdr:to>
          <xdr:col>2</xdr:col>
          <xdr:colOff>914400</xdr:colOff>
          <xdr:row>39</xdr:row>
          <xdr:rowOff>133350</xdr:rowOff>
        </xdr:to>
        <xdr:sp macro="" textlink="">
          <xdr:nvSpPr>
            <xdr:cNvPr id="1025" name="Object 1" hidden="1">
              <a:extLst>
                <a:ext uri="{63B3BB69-23CF-44E3-9099-C40C66FF867C}">
                  <a14:compatExt spid="_x0000_s1025"/>
                </a:ext>
                <a:ext uri="{FF2B5EF4-FFF2-40B4-BE49-F238E27FC236}">
                  <a16:creationId xmlns:a16="http://schemas.microsoft.com/office/drawing/2014/main" id="{75268C51-7C79-4C64-9C7E-D2E56D54F54E}"/>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66690</xdr:colOff>
      <xdr:row>1</xdr:row>
      <xdr:rowOff>180975</xdr:rowOff>
    </xdr:from>
    <xdr:to>
      <xdr:col>3</xdr:col>
      <xdr:colOff>533110</xdr:colOff>
      <xdr:row>3</xdr:row>
      <xdr:rowOff>277285</xdr:rowOff>
    </xdr:to>
    <xdr:pic>
      <xdr:nvPicPr>
        <xdr:cNvPr id="2" name="Imagem 1">
          <a:extLst>
            <a:ext uri="{FF2B5EF4-FFF2-40B4-BE49-F238E27FC236}">
              <a16:creationId xmlns:a16="http://schemas.microsoft.com/office/drawing/2014/main" id="{21544537-3B6F-4061-A5C1-B89FBABBF6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4365" y="381000"/>
          <a:ext cx="2552395" cy="7249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116151</xdr:colOff>
      <xdr:row>1</xdr:row>
      <xdr:rowOff>195040</xdr:rowOff>
    </xdr:from>
    <xdr:to>
      <xdr:col>2</xdr:col>
      <xdr:colOff>971551</xdr:colOff>
      <xdr:row>3</xdr:row>
      <xdr:rowOff>101492</xdr:rowOff>
    </xdr:to>
    <xdr:pic>
      <xdr:nvPicPr>
        <xdr:cNvPr id="2" name="Imagem 1">
          <a:extLst>
            <a:ext uri="{FF2B5EF4-FFF2-40B4-BE49-F238E27FC236}">
              <a16:creationId xmlns:a16="http://schemas.microsoft.com/office/drawing/2014/main" id="{41B473ED-845F-4007-8743-DC9B621A18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3826" y="395065"/>
          <a:ext cx="2198425" cy="535102"/>
        </a:xfrm>
        <a:prstGeom prst="rect">
          <a:avLst/>
        </a:prstGeom>
      </xdr:spPr>
    </xdr:pic>
    <xdr:clientData/>
  </xdr:twoCellAnchor>
  <xdr:twoCellAnchor editAs="oneCell">
    <xdr:from>
      <xdr:col>1</xdr:col>
      <xdr:colOff>819150</xdr:colOff>
      <xdr:row>13</xdr:row>
      <xdr:rowOff>0</xdr:rowOff>
    </xdr:from>
    <xdr:to>
      <xdr:col>9</xdr:col>
      <xdr:colOff>552450</xdr:colOff>
      <xdr:row>115</xdr:row>
      <xdr:rowOff>112630</xdr:rowOff>
    </xdr:to>
    <xdr:pic>
      <xdr:nvPicPr>
        <xdr:cNvPr id="3" name="Imagem 2">
          <a:extLst>
            <a:ext uri="{FF2B5EF4-FFF2-40B4-BE49-F238E27FC236}">
              <a16:creationId xmlns:a16="http://schemas.microsoft.com/office/drawing/2014/main" id="{EA76C974-E62C-49E9-A0C8-FBD043C062F0}"/>
            </a:ext>
          </a:extLst>
        </xdr:cNvPr>
        <xdr:cNvPicPr>
          <a:picLocks noChangeAspect="1"/>
        </xdr:cNvPicPr>
      </xdr:nvPicPr>
      <xdr:blipFill rotWithShape="1">
        <a:blip xmlns:r="http://schemas.openxmlformats.org/officeDocument/2006/relationships" r:embed="rId2"/>
        <a:srcRect t="965"/>
        <a:stretch>
          <a:fillRect/>
        </a:stretch>
      </xdr:blipFill>
      <xdr:spPr>
        <a:xfrm>
          <a:off x="1266825" y="2590800"/>
          <a:ext cx="13211175" cy="19543630"/>
        </a:xfrm>
        <a:prstGeom prst="rect">
          <a:avLst/>
        </a:prstGeom>
      </xdr:spPr>
    </xdr:pic>
    <xdr:clientData/>
  </xdr:twoCellAnchor>
  <xdr:twoCellAnchor editAs="oneCell">
    <xdr:from>
      <xdr:col>1</xdr:col>
      <xdr:colOff>762000</xdr:colOff>
      <xdr:row>132</xdr:row>
      <xdr:rowOff>133350</xdr:rowOff>
    </xdr:from>
    <xdr:to>
      <xdr:col>9</xdr:col>
      <xdr:colOff>647700</xdr:colOff>
      <xdr:row>194</xdr:row>
      <xdr:rowOff>251302</xdr:rowOff>
    </xdr:to>
    <xdr:pic>
      <xdr:nvPicPr>
        <xdr:cNvPr id="4" name="Imagem 3">
          <a:extLst>
            <a:ext uri="{FF2B5EF4-FFF2-40B4-BE49-F238E27FC236}">
              <a16:creationId xmlns:a16="http://schemas.microsoft.com/office/drawing/2014/main" id="{501FE4C0-0EEC-452E-AF57-04C5E243A705}"/>
            </a:ext>
          </a:extLst>
        </xdr:cNvPr>
        <xdr:cNvPicPr>
          <a:picLocks noChangeAspect="1"/>
        </xdr:cNvPicPr>
      </xdr:nvPicPr>
      <xdr:blipFill>
        <a:blip xmlns:r="http://schemas.openxmlformats.org/officeDocument/2006/relationships" r:embed="rId3"/>
        <a:stretch>
          <a:fillRect/>
        </a:stretch>
      </xdr:blipFill>
      <xdr:spPr>
        <a:xfrm>
          <a:off x="1209675" y="25565100"/>
          <a:ext cx="13363575" cy="18425002"/>
        </a:xfrm>
        <a:prstGeom prst="rect">
          <a:avLst/>
        </a:prstGeom>
      </xdr:spPr>
    </xdr:pic>
    <xdr:clientData/>
  </xdr:twoCellAnchor>
  <xdr:twoCellAnchor editAs="oneCell">
    <xdr:from>
      <xdr:col>1</xdr:col>
      <xdr:colOff>1028700</xdr:colOff>
      <xdr:row>439</xdr:row>
      <xdr:rowOff>171449</xdr:rowOff>
    </xdr:from>
    <xdr:to>
      <xdr:col>8</xdr:col>
      <xdr:colOff>1200150</xdr:colOff>
      <xdr:row>523</xdr:row>
      <xdr:rowOff>53445</xdr:rowOff>
    </xdr:to>
    <xdr:pic>
      <xdr:nvPicPr>
        <xdr:cNvPr id="5" name="Imagem 4">
          <a:extLst>
            <a:ext uri="{FF2B5EF4-FFF2-40B4-BE49-F238E27FC236}">
              <a16:creationId xmlns:a16="http://schemas.microsoft.com/office/drawing/2014/main" id="{BF6F5A8A-B712-4F9B-BB9C-469E5A437F9A}"/>
            </a:ext>
          </a:extLst>
        </xdr:cNvPr>
        <xdr:cNvPicPr>
          <a:picLocks noChangeAspect="1"/>
        </xdr:cNvPicPr>
      </xdr:nvPicPr>
      <xdr:blipFill>
        <a:blip xmlns:r="http://schemas.openxmlformats.org/officeDocument/2006/relationships" r:embed="rId4"/>
        <a:stretch>
          <a:fillRect/>
        </a:stretch>
      </xdr:blipFill>
      <xdr:spPr>
        <a:xfrm>
          <a:off x="1476375" y="92382974"/>
          <a:ext cx="12125325" cy="15883996"/>
        </a:xfrm>
        <a:prstGeom prst="rect">
          <a:avLst/>
        </a:prstGeom>
      </xdr:spPr>
    </xdr:pic>
    <xdr:clientData/>
  </xdr:twoCellAnchor>
  <xdr:twoCellAnchor editAs="oneCell">
    <xdr:from>
      <xdr:col>2</xdr:col>
      <xdr:colOff>0</xdr:colOff>
      <xdr:row>565</xdr:row>
      <xdr:rowOff>0</xdr:rowOff>
    </xdr:from>
    <xdr:to>
      <xdr:col>9</xdr:col>
      <xdr:colOff>147778</xdr:colOff>
      <xdr:row>639</xdr:row>
      <xdr:rowOff>38100</xdr:rowOff>
    </xdr:to>
    <xdr:pic>
      <xdr:nvPicPr>
        <xdr:cNvPr id="6" name="Imagem 5">
          <a:extLst>
            <a:ext uri="{FF2B5EF4-FFF2-40B4-BE49-F238E27FC236}">
              <a16:creationId xmlns:a16="http://schemas.microsoft.com/office/drawing/2014/main" id="{6E6D97EC-2AE0-4D15-8F43-CC661A860114}"/>
            </a:ext>
          </a:extLst>
        </xdr:cNvPr>
        <xdr:cNvPicPr>
          <a:picLocks noChangeAspect="1"/>
        </xdr:cNvPicPr>
      </xdr:nvPicPr>
      <xdr:blipFill>
        <a:blip xmlns:r="http://schemas.openxmlformats.org/officeDocument/2006/relationships" r:embed="rId5"/>
        <a:stretch>
          <a:fillRect/>
        </a:stretch>
      </xdr:blipFill>
      <xdr:spPr>
        <a:xfrm>
          <a:off x="1790700" y="116224050"/>
          <a:ext cx="12282628" cy="14135100"/>
        </a:xfrm>
        <a:prstGeom prst="rect">
          <a:avLst/>
        </a:prstGeom>
      </xdr:spPr>
    </xdr:pic>
    <xdr:clientData/>
  </xdr:twoCellAnchor>
  <xdr:twoCellAnchor editAs="oneCell">
    <xdr:from>
      <xdr:col>1</xdr:col>
      <xdr:colOff>838200</xdr:colOff>
      <xdr:row>810</xdr:row>
      <xdr:rowOff>171450</xdr:rowOff>
    </xdr:from>
    <xdr:to>
      <xdr:col>9</xdr:col>
      <xdr:colOff>1201555</xdr:colOff>
      <xdr:row>876</xdr:row>
      <xdr:rowOff>114300</xdr:rowOff>
    </xdr:to>
    <xdr:pic>
      <xdr:nvPicPr>
        <xdr:cNvPr id="7" name="Imagem 6">
          <a:extLst>
            <a:ext uri="{FF2B5EF4-FFF2-40B4-BE49-F238E27FC236}">
              <a16:creationId xmlns:a16="http://schemas.microsoft.com/office/drawing/2014/main" id="{DA69F306-ED01-4B37-BF6D-59E530433B23}"/>
            </a:ext>
          </a:extLst>
        </xdr:cNvPr>
        <xdr:cNvPicPr>
          <a:picLocks noChangeAspect="1"/>
        </xdr:cNvPicPr>
      </xdr:nvPicPr>
      <xdr:blipFill>
        <a:blip xmlns:r="http://schemas.openxmlformats.org/officeDocument/2006/relationships" r:embed="rId6"/>
        <a:stretch>
          <a:fillRect/>
        </a:stretch>
      </xdr:blipFill>
      <xdr:spPr>
        <a:xfrm>
          <a:off x="1285875" y="163087050"/>
          <a:ext cx="13841230" cy="12515850"/>
        </a:xfrm>
        <a:prstGeom prst="rect">
          <a:avLst/>
        </a:prstGeom>
      </xdr:spPr>
    </xdr:pic>
    <xdr:clientData/>
  </xdr:twoCellAnchor>
  <xdr:twoCellAnchor editAs="oneCell">
    <xdr:from>
      <xdr:col>1</xdr:col>
      <xdr:colOff>1009650</xdr:colOff>
      <xdr:row>933</xdr:row>
      <xdr:rowOff>114300</xdr:rowOff>
    </xdr:from>
    <xdr:to>
      <xdr:col>9</xdr:col>
      <xdr:colOff>533400</xdr:colOff>
      <xdr:row>1019</xdr:row>
      <xdr:rowOff>78819</xdr:rowOff>
    </xdr:to>
    <xdr:pic>
      <xdr:nvPicPr>
        <xdr:cNvPr id="8" name="Imagem 7">
          <a:extLst>
            <a:ext uri="{FF2B5EF4-FFF2-40B4-BE49-F238E27FC236}">
              <a16:creationId xmlns:a16="http://schemas.microsoft.com/office/drawing/2014/main" id="{A6066DBE-E46E-48C0-9B89-0A709A98243A}"/>
            </a:ext>
          </a:extLst>
        </xdr:cNvPr>
        <xdr:cNvPicPr>
          <a:picLocks noChangeAspect="1"/>
        </xdr:cNvPicPr>
      </xdr:nvPicPr>
      <xdr:blipFill>
        <a:blip xmlns:r="http://schemas.openxmlformats.org/officeDocument/2006/relationships" r:embed="rId7"/>
        <a:stretch>
          <a:fillRect/>
        </a:stretch>
      </xdr:blipFill>
      <xdr:spPr>
        <a:xfrm>
          <a:off x="1457325" y="186470925"/>
          <a:ext cx="13001625" cy="16347519"/>
        </a:xfrm>
        <a:prstGeom prst="rect">
          <a:avLst/>
        </a:prstGeom>
      </xdr:spPr>
    </xdr:pic>
    <xdr:clientData/>
  </xdr:twoCellAnchor>
  <xdr:twoCellAnchor editAs="oneCell">
    <xdr:from>
      <xdr:col>2</xdr:col>
      <xdr:colOff>0</xdr:colOff>
      <xdr:row>205</xdr:row>
      <xdr:rowOff>-1</xdr:rowOff>
    </xdr:from>
    <xdr:to>
      <xdr:col>9</xdr:col>
      <xdr:colOff>819150</xdr:colOff>
      <xdr:row>282</xdr:row>
      <xdr:rowOff>156956</xdr:rowOff>
    </xdr:to>
    <xdr:pic>
      <xdr:nvPicPr>
        <xdr:cNvPr id="9" name="Imagem 8">
          <a:extLst>
            <a:ext uri="{FF2B5EF4-FFF2-40B4-BE49-F238E27FC236}">
              <a16:creationId xmlns:a16="http://schemas.microsoft.com/office/drawing/2014/main" id="{1D853C27-1E98-4AC2-B580-95928B455F65}"/>
            </a:ext>
          </a:extLst>
        </xdr:cNvPr>
        <xdr:cNvPicPr>
          <a:picLocks noChangeAspect="1"/>
        </xdr:cNvPicPr>
      </xdr:nvPicPr>
      <xdr:blipFill>
        <a:blip xmlns:r="http://schemas.openxmlformats.org/officeDocument/2006/relationships" r:embed="rId8"/>
        <a:stretch>
          <a:fillRect/>
        </a:stretch>
      </xdr:blipFill>
      <xdr:spPr>
        <a:xfrm>
          <a:off x="1790700" y="46986824"/>
          <a:ext cx="12954000" cy="15454107"/>
        </a:xfrm>
        <a:prstGeom prst="rect">
          <a:avLst/>
        </a:prstGeom>
      </xdr:spPr>
    </xdr:pic>
    <xdr:clientData/>
  </xdr:twoCellAnchor>
  <xdr:twoCellAnchor editAs="oneCell">
    <xdr:from>
      <xdr:col>2</xdr:col>
      <xdr:colOff>0</xdr:colOff>
      <xdr:row>318</xdr:row>
      <xdr:rowOff>0</xdr:rowOff>
    </xdr:from>
    <xdr:to>
      <xdr:col>9</xdr:col>
      <xdr:colOff>609600</xdr:colOff>
      <xdr:row>415</xdr:row>
      <xdr:rowOff>9808</xdr:rowOff>
    </xdr:to>
    <xdr:pic>
      <xdr:nvPicPr>
        <xdr:cNvPr id="10" name="Imagem 9">
          <a:extLst>
            <a:ext uri="{FF2B5EF4-FFF2-40B4-BE49-F238E27FC236}">
              <a16:creationId xmlns:a16="http://schemas.microsoft.com/office/drawing/2014/main" id="{CF636FE7-A71F-4DF5-B4FF-142666E0A3EC}"/>
            </a:ext>
          </a:extLst>
        </xdr:cNvPr>
        <xdr:cNvPicPr>
          <a:picLocks noChangeAspect="1"/>
        </xdr:cNvPicPr>
      </xdr:nvPicPr>
      <xdr:blipFill>
        <a:blip xmlns:r="http://schemas.openxmlformats.org/officeDocument/2006/relationships" r:embed="rId9"/>
        <a:stretch>
          <a:fillRect/>
        </a:stretch>
      </xdr:blipFill>
      <xdr:spPr>
        <a:xfrm>
          <a:off x="1790700" y="69151500"/>
          <a:ext cx="12744450" cy="18488308"/>
        </a:xfrm>
        <a:prstGeom prst="rect">
          <a:avLst/>
        </a:prstGeom>
      </xdr:spPr>
    </xdr:pic>
    <xdr:clientData/>
  </xdr:twoCellAnchor>
  <xdr:twoCellAnchor editAs="oneCell">
    <xdr:from>
      <xdr:col>2</xdr:col>
      <xdr:colOff>0</xdr:colOff>
      <xdr:row>687</xdr:row>
      <xdr:rowOff>-1</xdr:rowOff>
    </xdr:from>
    <xdr:to>
      <xdr:col>9</xdr:col>
      <xdr:colOff>133350</xdr:colOff>
      <xdr:row>782</xdr:row>
      <xdr:rowOff>173612</xdr:rowOff>
    </xdr:to>
    <xdr:pic>
      <xdr:nvPicPr>
        <xdr:cNvPr id="11" name="Imagem 10">
          <a:extLst>
            <a:ext uri="{FF2B5EF4-FFF2-40B4-BE49-F238E27FC236}">
              <a16:creationId xmlns:a16="http://schemas.microsoft.com/office/drawing/2014/main" id="{77D93497-CEB0-470E-801E-D1CF4625DBF2}"/>
            </a:ext>
          </a:extLst>
        </xdr:cNvPr>
        <xdr:cNvPicPr>
          <a:picLocks noChangeAspect="1"/>
        </xdr:cNvPicPr>
      </xdr:nvPicPr>
      <xdr:blipFill>
        <a:blip xmlns:r="http://schemas.openxmlformats.org/officeDocument/2006/relationships" r:embed="rId10"/>
        <a:stretch>
          <a:fillRect/>
        </a:stretch>
      </xdr:blipFill>
      <xdr:spPr>
        <a:xfrm>
          <a:off x="1790700" y="139474574"/>
          <a:ext cx="12268200" cy="1827111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142875</xdr:colOff>
      <xdr:row>1</xdr:row>
      <xdr:rowOff>79375</xdr:rowOff>
    </xdr:from>
    <xdr:to>
      <xdr:col>2</xdr:col>
      <xdr:colOff>1670894</xdr:colOff>
      <xdr:row>3</xdr:row>
      <xdr:rowOff>248428</xdr:rowOff>
    </xdr:to>
    <xdr:pic>
      <xdr:nvPicPr>
        <xdr:cNvPr id="2" name="Imagem 1">
          <a:extLst>
            <a:ext uri="{FF2B5EF4-FFF2-40B4-BE49-F238E27FC236}">
              <a16:creationId xmlns:a16="http://schemas.microsoft.com/office/drawing/2014/main" id="{AA5ABD3B-46FE-4978-9353-AC2D7FBDD06C}"/>
            </a:ext>
          </a:extLst>
        </xdr:cNvPr>
        <xdr:cNvPicPr>
          <a:picLocks noChangeAspect="1"/>
        </xdr:cNvPicPr>
      </xdr:nvPicPr>
      <xdr:blipFill>
        <a:blip xmlns:r="http://schemas.openxmlformats.org/officeDocument/2006/relationships" r:embed="rId1"/>
        <a:stretch>
          <a:fillRect/>
        </a:stretch>
      </xdr:blipFill>
      <xdr:spPr>
        <a:xfrm>
          <a:off x="590550" y="279400"/>
          <a:ext cx="3109169" cy="79770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1093334</xdr:colOff>
      <xdr:row>17</xdr:row>
      <xdr:rowOff>154779</xdr:rowOff>
    </xdr:from>
    <xdr:to>
      <xdr:col>6</xdr:col>
      <xdr:colOff>789664</xdr:colOff>
      <xdr:row>20</xdr:row>
      <xdr:rowOff>112497</xdr:rowOff>
    </xdr:to>
    <xdr:pic>
      <xdr:nvPicPr>
        <xdr:cNvPr id="2" name="Imagem 1">
          <a:extLst>
            <a:ext uri="{FF2B5EF4-FFF2-40B4-BE49-F238E27FC236}">
              <a16:creationId xmlns:a16="http://schemas.microsoft.com/office/drawing/2014/main" id="{A1D2F6A7-53D9-4A4D-8BEA-A247E97F3A0A}"/>
            </a:ext>
          </a:extLst>
        </xdr:cNvPr>
        <xdr:cNvPicPr>
          <a:picLocks noChangeAspect="1"/>
        </xdr:cNvPicPr>
      </xdr:nvPicPr>
      <xdr:blipFill rotWithShape="1">
        <a:blip xmlns:r="http://schemas.openxmlformats.org/officeDocument/2006/relationships" r:embed="rId1"/>
        <a:srcRect l="64521" t="41997" r="14887" b="47585"/>
        <a:stretch/>
      </xdr:blipFill>
      <xdr:spPr>
        <a:xfrm>
          <a:off x="4055609" y="4069554"/>
          <a:ext cx="2458580" cy="700668"/>
        </a:xfrm>
        <a:prstGeom prst="rect">
          <a:avLst/>
        </a:prstGeom>
      </xdr:spPr>
    </xdr:pic>
    <xdr:clientData/>
  </xdr:twoCellAnchor>
  <xdr:twoCellAnchor editAs="oneCell">
    <xdr:from>
      <xdr:col>1</xdr:col>
      <xdr:colOff>90716</xdr:colOff>
      <xdr:row>1</xdr:row>
      <xdr:rowOff>205618</xdr:rowOff>
    </xdr:from>
    <xdr:to>
      <xdr:col>4</xdr:col>
      <xdr:colOff>154627</xdr:colOff>
      <xdr:row>3</xdr:row>
      <xdr:rowOff>235857</xdr:rowOff>
    </xdr:to>
    <xdr:pic>
      <xdr:nvPicPr>
        <xdr:cNvPr id="3" name="Imagem 2">
          <a:extLst>
            <a:ext uri="{FF2B5EF4-FFF2-40B4-BE49-F238E27FC236}">
              <a16:creationId xmlns:a16="http://schemas.microsoft.com/office/drawing/2014/main" id="{AB2D8674-1AB1-496A-9885-1CEAE2086A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8391" y="405643"/>
          <a:ext cx="2578511" cy="6588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857250</xdr:colOff>
      <xdr:row>130</xdr:row>
      <xdr:rowOff>23811</xdr:rowOff>
    </xdr:from>
    <xdr:to>
      <xdr:col>4</xdr:col>
      <xdr:colOff>5871</xdr:colOff>
      <xdr:row>133</xdr:row>
      <xdr:rowOff>1057</xdr:rowOff>
    </xdr:to>
    <xdr:pic>
      <xdr:nvPicPr>
        <xdr:cNvPr id="2" name="Imagem 1">
          <a:extLst>
            <a:ext uri="{FF2B5EF4-FFF2-40B4-BE49-F238E27FC236}">
              <a16:creationId xmlns:a16="http://schemas.microsoft.com/office/drawing/2014/main" id="{F07CF252-FF7A-40FB-AC8B-54550EDECB3A}"/>
            </a:ext>
          </a:extLst>
        </xdr:cNvPr>
        <xdr:cNvPicPr>
          <a:picLocks noChangeAspect="1"/>
        </xdr:cNvPicPr>
      </xdr:nvPicPr>
      <xdr:blipFill rotWithShape="1">
        <a:blip xmlns:r="http://schemas.openxmlformats.org/officeDocument/2006/relationships" r:embed="rId1"/>
        <a:srcRect l="65436" t="48346" r="23582" b="44329"/>
        <a:stretch/>
      </xdr:blipFill>
      <xdr:spPr>
        <a:xfrm>
          <a:off x="2914650" y="34866261"/>
          <a:ext cx="1929921" cy="720196"/>
        </a:xfrm>
        <a:prstGeom prst="rect">
          <a:avLst/>
        </a:prstGeom>
      </xdr:spPr>
    </xdr:pic>
    <xdr:clientData/>
  </xdr:twoCellAnchor>
  <xdr:twoCellAnchor editAs="oneCell">
    <xdr:from>
      <xdr:col>1</xdr:col>
      <xdr:colOff>1404181</xdr:colOff>
      <xdr:row>144</xdr:row>
      <xdr:rowOff>166692</xdr:rowOff>
    </xdr:from>
    <xdr:to>
      <xdr:col>5</xdr:col>
      <xdr:colOff>968671</xdr:colOff>
      <xdr:row>149</xdr:row>
      <xdr:rowOff>35723</xdr:rowOff>
    </xdr:to>
    <xdr:pic>
      <xdr:nvPicPr>
        <xdr:cNvPr id="3" name="Imagem 2">
          <a:extLst>
            <a:ext uri="{FF2B5EF4-FFF2-40B4-BE49-F238E27FC236}">
              <a16:creationId xmlns:a16="http://schemas.microsoft.com/office/drawing/2014/main" id="{7EE3FBAF-1426-487D-874F-772B54D1F3F1}"/>
            </a:ext>
          </a:extLst>
        </xdr:cNvPr>
        <xdr:cNvPicPr>
          <a:picLocks noChangeAspect="1"/>
        </xdr:cNvPicPr>
      </xdr:nvPicPr>
      <xdr:blipFill rotWithShape="1">
        <a:blip xmlns:r="http://schemas.openxmlformats.org/officeDocument/2006/relationships" r:embed="rId2"/>
        <a:srcRect l="59488" t="52415" r="14521" b="37330"/>
        <a:stretch/>
      </xdr:blipFill>
      <xdr:spPr>
        <a:xfrm>
          <a:off x="1851856" y="38476242"/>
          <a:ext cx="5060415" cy="1107281"/>
        </a:xfrm>
        <a:prstGeom prst="rect">
          <a:avLst/>
        </a:prstGeom>
      </xdr:spPr>
    </xdr:pic>
    <xdr:clientData/>
  </xdr:twoCellAnchor>
  <xdr:twoCellAnchor editAs="oneCell">
    <xdr:from>
      <xdr:col>1</xdr:col>
      <xdr:colOff>105683</xdr:colOff>
      <xdr:row>1</xdr:row>
      <xdr:rowOff>163436</xdr:rowOff>
    </xdr:from>
    <xdr:to>
      <xdr:col>2</xdr:col>
      <xdr:colOff>1082632</xdr:colOff>
      <xdr:row>3</xdr:row>
      <xdr:rowOff>190954</xdr:rowOff>
    </xdr:to>
    <xdr:pic>
      <xdr:nvPicPr>
        <xdr:cNvPr id="4" name="Imagem 3">
          <a:extLst>
            <a:ext uri="{FF2B5EF4-FFF2-40B4-BE49-F238E27FC236}">
              <a16:creationId xmlns:a16="http://schemas.microsoft.com/office/drawing/2014/main" id="{8BD6646A-FAE2-47AF-8B16-EAC7EC48410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3358" y="363461"/>
          <a:ext cx="2586674" cy="65616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21435</xdr:colOff>
      <xdr:row>83</xdr:row>
      <xdr:rowOff>232834</xdr:rowOff>
    </xdr:from>
    <xdr:to>
      <xdr:col>3</xdr:col>
      <xdr:colOff>1467382</xdr:colOff>
      <xdr:row>86</xdr:row>
      <xdr:rowOff>93132</xdr:rowOff>
    </xdr:to>
    <xdr:pic>
      <xdr:nvPicPr>
        <xdr:cNvPr id="2" name="Imagem 1">
          <a:extLst>
            <a:ext uri="{FF2B5EF4-FFF2-40B4-BE49-F238E27FC236}">
              <a16:creationId xmlns:a16="http://schemas.microsoft.com/office/drawing/2014/main" id="{C5288438-F238-403C-A9AB-D46CEF95E8EA}"/>
            </a:ext>
          </a:extLst>
        </xdr:cNvPr>
        <xdr:cNvPicPr>
          <a:picLocks noChangeAspect="1"/>
        </xdr:cNvPicPr>
      </xdr:nvPicPr>
      <xdr:blipFill rotWithShape="1">
        <a:blip xmlns:r="http://schemas.openxmlformats.org/officeDocument/2006/relationships" r:embed="rId1"/>
        <a:srcRect l="65436" t="48346" r="23582" b="46043"/>
        <a:stretch/>
      </xdr:blipFill>
      <xdr:spPr>
        <a:xfrm>
          <a:off x="1050135" y="20844934"/>
          <a:ext cx="2026972" cy="584198"/>
        </a:xfrm>
        <a:prstGeom prst="rect">
          <a:avLst/>
        </a:prstGeom>
      </xdr:spPr>
    </xdr:pic>
    <xdr:clientData/>
  </xdr:twoCellAnchor>
  <xdr:twoCellAnchor editAs="oneCell">
    <xdr:from>
      <xdr:col>14</xdr:col>
      <xdr:colOff>340178</xdr:colOff>
      <xdr:row>210</xdr:row>
      <xdr:rowOff>29715</xdr:rowOff>
    </xdr:from>
    <xdr:to>
      <xdr:col>25</xdr:col>
      <xdr:colOff>195731</xdr:colOff>
      <xdr:row>228</xdr:row>
      <xdr:rowOff>24946</xdr:rowOff>
    </xdr:to>
    <xdr:pic>
      <xdr:nvPicPr>
        <xdr:cNvPr id="3" name="Imagem 2">
          <a:extLst>
            <a:ext uri="{FF2B5EF4-FFF2-40B4-BE49-F238E27FC236}">
              <a16:creationId xmlns:a16="http://schemas.microsoft.com/office/drawing/2014/main" id="{FE94AD89-B57D-4850-8778-295E75B2624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684828" y="52598190"/>
          <a:ext cx="13228653" cy="4357681"/>
        </a:xfrm>
        <a:prstGeom prst="rect">
          <a:avLst/>
        </a:prstGeom>
      </xdr:spPr>
    </xdr:pic>
    <xdr:clientData/>
  </xdr:twoCellAnchor>
  <xdr:twoCellAnchor editAs="oneCell">
    <xdr:from>
      <xdr:col>1</xdr:col>
      <xdr:colOff>120649</xdr:colOff>
      <xdr:row>1</xdr:row>
      <xdr:rowOff>194732</xdr:rowOff>
    </xdr:from>
    <xdr:to>
      <xdr:col>4</xdr:col>
      <xdr:colOff>4189</xdr:colOff>
      <xdr:row>3</xdr:row>
      <xdr:rowOff>222250</xdr:rowOff>
    </xdr:to>
    <xdr:pic>
      <xdr:nvPicPr>
        <xdr:cNvPr id="4" name="Imagem 3">
          <a:extLst>
            <a:ext uri="{FF2B5EF4-FFF2-40B4-BE49-F238E27FC236}">
              <a16:creationId xmlns:a16="http://schemas.microsoft.com/office/drawing/2014/main" id="{9233DDDE-8731-410A-88B8-B66BD54157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68324" y="394757"/>
          <a:ext cx="2579115" cy="65616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101598</xdr:colOff>
      <xdr:row>0</xdr:row>
      <xdr:rowOff>118532</xdr:rowOff>
    </xdr:from>
    <xdr:to>
      <xdr:col>1</xdr:col>
      <xdr:colOff>933450</xdr:colOff>
      <xdr:row>2</xdr:row>
      <xdr:rowOff>140921</xdr:rowOff>
    </xdr:to>
    <xdr:pic>
      <xdr:nvPicPr>
        <xdr:cNvPr id="2" name="Imagem 1">
          <a:extLst>
            <a:ext uri="{FF2B5EF4-FFF2-40B4-BE49-F238E27FC236}">
              <a16:creationId xmlns:a16="http://schemas.microsoft.com/office/drawing/2014/main" id="{4016FE53-E1C1-47C3-BF35-EED0730B4F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598" y="118532"/>
          <a:ext cx="1736727" cy="4414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98662</xdr:colOff>
      <xdr:row>0</xdr:row>
      <xdr:rowOff>80160</xdr:rowOff>
    </xdr:from>
    <xdr:to>
      <xdr:col>2</xdr:col>
      <xdr:colOff>1248792</xdr:colOff>
      <xdr:row>2</xdr:row>
      <xdr:rowOff>146050</xdr:rowOff>
    </xdr:to>
    <xdr:pic>
      <xdr:nvPicPr>
        <xdr:cNvPr id="2" name="Imagem 1">
          <a:extLst>
            <a:ext uri="{FF2B5EF4-FFF2-40B4-BE49-F238E27FC236}">
              <a16:creationId xmlns:a16="http://schemas.microsoft.com/office/drawing/2014/main" id="{09443301-EFC8-422F-ADB1-8BED7C9BBA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662" y="80160"/>
          <a:ext cx="2283605" cy="5802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AppData/Local/Microsoft/Windows/Temporary%20Internet%20Files/Content.Outlook/UV0PD44Z/PATO%20BR-163%20MS%20JANEIRO%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OR&#199;AME~1\BANCOD~1\Composi&#231;&#245;es%20Gera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784F8C5B\Cronograma%20Financeir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mfserver\SMTO\Documents%20and%20Settings\Gilson_2\Meus%20documentos\Setor%20de%20or&#231;amento\Sistema\BDI\Composi&#231;&#245;es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cristiano.vittorazzi/Downloads/3.%20PROJETOS/P1%20-%20BR.262_ES_L5/10_HR_5-pol/Tab%20Ref%20CREMA%20BR_262_ES_Lote_0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r&#231;amento\Banco%20de%20Dados\Composi&#231;&#245;es%20Gerai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Ricardo/Meus%20documentos/Manaus/BR%20319%202005/Planilha%20Br%20319%2020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W:\DIVERSOS\Diversos%202018\Elias\Users\Fabio%20Guedes\AppData\Local\Microsoft\Windows\Temporary%20Internet%20Files\Content.Outlook\QMMI62T6\Escrit&#243;rio%20Bel&#233;m\00718%20-%20Esc.%20Bel&#233;m-PA\Financeiro\Decofin\Decofin%20-%202009-06.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PROJETO\2025\3%20-%20Projeto%20Reabilita&#231;&#227;o%20Funcional-PE\Lotes%20Estrat&#233;gica\Lote%2008\REABILITA_LOTE%2008_ORC+RESUMO_SEM%20DESO_REV05%20ALTERADA_Rev.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srvhost-01\home$\ricardo.furtado\Desktop\DER\01%20-%20CONSERVA\02%20-%20REABILITA_13.01\LOTE%2009\02%20-%20EXCEL\SERVI&#199;OS%20PRELIMINARES_EXCEL_L09\CPUs%20REABILITA&#199;&#195;O_LOTE%2009PE_SEM%20DESONERAC&#807;A&#771;O.xlsx" TargetMode="External"/><Relationship Id="rId1" Type="http://schemas.openxmlformats.org/officeDocument/2006/relationships/externalLinkPath" Target="/ricardo.furtado/Desktop/DER/01%20-%20CONSERVA/02%20-%20REABILITA_13.01/LOTE%2009/02%20-%20EXCEL/SERVI&#199;OS%20PRELIMINARES_EXCEL_L09/CPUs%20REABILITA&#199;&#195;O_LOTE%2009PE_SEM%20DESONERAC&#807;A&#771;O.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qui"/>
      <sheetName val="CROQUI 2010"/>
      <sheetName val="CROQUI 2010 2"/>
      <sheetName val="CROQUI 2010 TV"/>
      <sheetName val="Pato"/>
      <sheetName val="QUANTIDADES RESUMIDA"/>
      <sheetName val="COMP BR-359"/>
      <sheetName val="QUANTIDADES E CUSTOS"/>
      <sheetName val="JUSTIFICATIVA QUADRO"/>
      <sheetName val="JUSTIFICATIVA"/>
      <sheetName val="Cronogr"/>
      <sheetName val="MATERIAIS "/>
      <sheetName val="INVENTARIO"/>
      <sheetName val="LICITAT"/>
      <sheetName val="LICITATORIA"/>
      <sheetName val="resumo transp"/>
      <sheetName val="TRANSP LOCAL CARROC 4 T ROD PAV"/>
      <sheetName val="TR LOC 5M³ ROD PAV"/>
      <sheetName val="TRANSP COM CARROC ROD PAV"/>
      <sheetName val="TRANSP COM 10 M3 ROD PAV"/>
      <sheetName val="TRANSP COM 10 M3 ROD NÃO PAV"/>
      <sheetName val="TR LOC MAT REMENDOS"/>
      <sheetName val="TR MAT BETUMINOSO"/>
      <sheetName val="Cronog"/>
      <sheetName val="MOBIL_INST_CANT"/>
      <sheetName val="TR LOC 5M³ ROD N PAV"/>
      <sheetName val="TR COMERC 10M³ ROD PAV"/>
      <sheetName val="TR COM CAR ROD PAV"/>
      <sheetName val="TR COM CAR ROD N PAV"/>
      <sheetName val="TR LOC CAR 4 T ROD NÃO PAV"/>
      <sheetName val="TR LOC CAR 4 T ROD PAV"/>
      <sheetName val="TR LOC MAT BETUMINOSO"/>
      <sheetName val="Memorial"/>
      <sheetName val="SERV MAT BET"/>
      <sheetName val="P UNITARIO MAT BET"/>
      <sheetName val="CALCULOS AUXILIARES"/>
      <sheetName val="TRANSP FRIO E QUENTE"/>
      <sheetName val="Comp P Unit "/>
      <sheetName val="C MÃO OBRA"/>
      <sheetName val="CUSTO MATERIAL"/>
      <sheetName val="CUSTO EQUIP"/>
      <sheetName val="COMP TRANSP EQUIP"/>
      <sheetName val="Plan1"/>
      <sheetName val="CUSTOS MAT BET"/>
      <sheetName val="TARIFA TRANSP."/>
      <sheetName val="NOVO CANTEIRO"/>
      <sheetName val="BDI"/>
      <sheetName val="CAPA"/>
      <sheetName val="canteiro"/>
      <sheetName val="Divisórias"/>
      <sheetName val="Orçamento"/>
      <sheetName val="Regula"/>
      <sheetName val="Base"/>
      <sheetName val="Sub-base"/>
      <sheetName val="DADOS"/>
      <sheetName val="p a t o 99 b"/>
      <sheetName val="planilha"/>
      <sheetName val="Página 16"/>
      <sheetName val="projeto"/>
    </sheetNames>
    <sheetDataSet>
      <sheetData sheetId="0">
        <row r="5">
          <cell r="B5" t="str">
            <v>: KM 0,00 - KM 219,30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ow r="18">
          <cell r="E18">
            <v>1370</v>
          </cell>
        </row>
      </sheetData>
      <sheetData sheetId="36" refreshError="1"/>
      <sheetData sheetId="37">
        <row r="37">
          <cell r="O37" t="str">
            <v>DNIT - Sistema de Custos Rodoviários - SR/MS</v>
          </cell>
        </row>
      </sheetData>
      <sheetData sheetId="38">
        <row r="13">
          <cell r="A13" t="str">
            <v>COD.</v>
          </cell>
        </row>
      </sheetData>
      <sheetData sheetId="39">
        <row r="10">
          <cell r="A10" t="str">
            <v>AM 01</v>
          </cell>
        </row>
      </sheetData>
      <sheetData sheetId="40">
        <row r="4">
          <cell r="A4" t="str">
            <v>Código</v>
          </cell>
        </row>
      </sheetData>
      <sheetData sheetId="41" refreshError="1"/>
      <sheetData sheetId="42" refreshError="1"/>
      <sheetData sheetId="43"/>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sheetData sheetId="55"/>
      <sheetData sheetId="56" refreshError="1"/>
      <sheetData sheetId="57" refreshError="1"/>
      <sheetData sheetId="5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ético"/>
      <sheetName val="planilha"/>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4"/>
      <sheetName val="50"/>
      <sheetName val="40"/>
      <sheetName val="38"/>
      <sheetName val="financ"/>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1ExecuçServiços"/>
      <sheetName val="orc ID nº12"/>
      <sheetName val="orc ID nº13"/>
      <sheetName val="orc ID nº 14"/>
      <sheetName val="orc ID nº16"/>
      <sheetName val="planilha"/>
      <sheetName val="quadro 08 - composições"/>
      <sheetName val="dados de entrada concorrência"/>
    </sheetNames>
    <sheetDataSet>
      <sheetData sheetId="0"/>
      <sheetData sheetId="1"/>
      <sheetData sheetId="2"/>
      <sheetData sheetId="3">
        <row r="1">
          <cell r="B1">
            <v>100</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itada"/>
      <sheetName val="Orçamento"/>
      <sheetName val="Orçamento2"/>
      <sheetName val="Sintético"/>
      <sheetName val="Analítico01"/>
      <sheetName val="Analítico02"/>
      <sheetName val="Insumos"/>
      <sheetName val="Dados Gerais"/>
      <sheetName val="compos1"/>
    </sheetNames>
    <sheetDataSet>
      <sheetData sheetId="0"/>
      <sheetData sheetId="1"/>
      <sheetData sheetId="2"/>
      <sheetData sheetId="3"/>
      <sheetData sheetId="4"/>
      <sheetData sheetId="5"/>
      <sheetData sheetId="6" refreshError="1"/>
      <sheetData sheetId="7"/>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RASIL"/>
      <sheetName val="Croqui "/>
      <sheetName val="PEDÁGIO"/>
      <sheetName val="Custo MB - (1)"/>
      <sheetName val="Custo MB - (2)"/>
      <sheetName val="Custo MB - (3)"/>
      <sheetName val="Custo MB - (4)"/>
      <sheetName val="Manut. 1º ano"/>
      <sheetName val="Manut. 2º e 3º ano"/>
      <sheetName val="CBUQ"/>
      <sheetName val="Reparo Localizado"/>
      <sheetName val="Reparo Profundo"/>
      <sheetName val="Lama Grossa"/>
      <sheetName val="Fresagem Cont."/>
      <sheetName val="Micro Rev. com cal"/>
      <sheetName val="Fresagem Desc."/>
      <sheetName val="CBUQ pol"/>
      <sheetName val="CBUQ Massa Fina"/>
      <sheetName val="Imprimação"/>
      <sheetName val="Pintura de Ligação"/>
      <sheetName val="TSD"/>
      <sheetName val="TST"/>
      <sheetName val="Selagem de trinca"/>
      <sheetName val="Reciclagem de Base"/>
      <sheetName val="RB cimento+brita"/>
      <sheetName val="Reciclagem de Base com BRITA"/>
      <sheetName val="Remoção CBUQ"/>
      <sheetName val="Remoção base"/>
      <sheetName val="BGS"/>
      <sheetName val="Solo Estab"/>
      <sheetName val="BGTC"/>
      <sheetName val="CBUQ (Binder)"/>
      <sheetName val="AAUQ"/>
      <sheetName val="TSS"/>
      <sheetName val="TSDp"/>
      <sheetName val="RBSM"/>
      <sheetName val="RBAM"/>
      <sheetName val="RBAM(FS)"/>
      <sheetName val="Base Solo ad Cim"/>
      <sheetName val="MFC 05"/>
      <sheetName val="STC 05"/>
      <sheetName val="DAR 02"/>
      <sheetName val="Recomp. defensa"/>
      <sheetName val="Recomp. de guarda corpo"/>
      <sheetName val="Recomp. Barreira NJ"/>
      <sheetName val="Desm.dest. e limp."/>
      <sheetName val="Esc. carga transp. 800 a 1000"/>
      <sheetName val="Compact 100% PN"/>
      <sheetName val="DEB 01"/>
      <sheetName val="MFC 01"/>
      <sheetName val="DAD 01"/>
      <sheetName val="Enleivamento"/>
      <sheetName val="Sinalizacao provisoria"/>
      <sheetName val="Roçada"/>
      <sheetName val="Roçada Manual"/>
      <sheetName val="Capina"/>
      <sheetName val="Destocam."/>
      <sheetName val="Corte e Limp."/>
      <sheetName val="Caiação"/>
      <sheetName val="Recomp. Manual Terrapleno"/>
      <sheetName val="Remoção de barreira em solo"/>
      <sheetName val="Remoção de barreira em rocha"/>
      <sheetName val="Recomp. MFC"/>
      <sheetName val="Recomp. Sarjeta"/>
      <sheetName val="Limp. Bueiro"/>
      <sheetName val="Desob. bueiro"/>
      <sheetName val="Limp. Sarj e MFio"/>
      <sheetName val="Limp. Valeta"/>
      <sheetName val="Limp. DD"/>
      <sheetName val="Limp. Ponte"/>
      <sheetName val="Limp. placa"/>
      <sheetName val="Recomp. placa"/>
      <sheetName val="Esc. man."/>
      <sheetName val="Concr 20 MPa"/>
      <sheetName val="Aço CA-50"/>
      <sheetName val="Forma"/>
      <sheetName val="Divisão"/>
      <sheetName val="Micro Rev. 2 Cam."/>
      <sheetName val="Demolição de disp. concreto"/>
      <sheetName val="Limp. Vala"/>
      <sheetName val="Hidrossemeadura"/>
      <sheetName val="STC 01"/>
      <sheetName val="STC 03"/>
      <sheetName val="DAR 01"/>
      <sheetName val="EDA 01"/>
      <sheetName val="VPA 01"/>
      <sheetName val="VPC 01"/>
      <sheetName val="VPA 03"/>
      <sheetName val="VPC 03"/>
      <sheetName val="DSS 03"/>
      <sheetName val="DPS 01"/>
      <sheetName val="BSCC 1,5"/>
      <sheetName val="BSCC 2,0x2,0x2,5"/>
      <sheetName val="BSCC 3,0x3,0x2,5"/>
      <sheetName val="BTCC 3,0x3,0x2,5"/>
      <sheetName val="Bueiro met. D=1,60m s"/>
      <sheetName val="Bueiro met. D=1,60m galv."/>
      <sheetName val="Bueiro met. D=2,0m galv."/>
      <sheetName val="BDCC 2,0x2,0"/>
      <sheetName val="BDCC 3,0x3,0"/>
      <sheetName val="MFC 03"/>
      <sheetName val="EDA 02"/>
      <sheetName val="DEB 03"/>
      <sheetName val="DEB 04"/>
      <sheetName val="DEB 05"/>
      <sheetName val="DEB 07"/>
      <sheetName val="BSD 03"/>
      <sheetName val="BSD 01"/>
      <sheetName val="BSTC 0,60"/>
      <sheetName val="BOCA BSTC 0,60"/>
      <sheetName val="BSTC 0,80"/>
      <sheetName val="BOCA BSTC 0,80"/>
      <sheetName val="BSTC 1,0"/>
      <sheetName val="BOCA BSTC 1,0"/>
      <sheetName val="BSTC 1,2"/>
      <sheetName val="BOCA BSTC 1,2 "/>
      <sheetName val="BSTC 1,5"/>
      <sheetName val="BOCA BSTC 1,5"/>
      <sheetName val="BDTC 1,0"/>
      <sheetName val="BOCA BDTC 1,00"/>
      <sheetName val="BDTC 1,2"/>
      <sheetName val="BOCA BDTC 1,2"/>
      <sheetName val="BDTC 1,5"/>
      <sheetName val="BOCA BDTC 1,5"/>
      <sheetName val="BTTC 1,0"/>
      <sheetName val="BOCA BTTC 1,00"/>
      <sheetName val="BTTC 1,2"/>
      <sheetName val="BOCA BTTC 1,2"/>
      <sheetName val="BTTC 1,5"/>
      <sheetName val="BOCA BTTC 1,5"/>
      <sheetName val="BSCC 1,50x1,5x1,0"/>
      <sheetName val="BOCA BSCC 1,50 x1,5"/>
      <sheetName val="BSCC 2,0x2,0x1,0"/>
      <sheetName val="BOCA BSCC 2,0 x 2,0"/>
      <sheetName val="BSCC 2,50x2,5x1,0"/>
      <sheetName val="BOCA BSCC 2,5 x 2,5"/>
      <sheetName val="BSCC 3,0x3,0x1,0"/>
      <sheetName val="BOCA BSCC 3,0 x 3,0"/>
      <sheetName val="Esc mat 1ª cat 600 a 800"/>
      <sheetName val="Separação"/>
      <sheetName val="Estocagem CAP"/>
      <sheetName val="Estocagem Asfalto Diluído"/>
      <sheetName val="Reciclagem de Base Simples"/>
      <sheetName val="Impl. Tachão"/>
      <sheetName val="Impl. Placas"/>
      <sheetName val="Pintura de Faixa"/>
      <sheetName val="Tachas Refletivas"/>
      <sheetName val="CBUQ (Reparo)"/>
      <sheetName val="Custo MB - (5)"/>
      <sheetName val="Custo MB - (6)"/>
      <sheetName val="Custo MB - (7)"/>
      <sheetName val="Ctr."/>
      <sheetName val="Vínculo"/>
      <sheetName val="COLAR"/>
      <sheetName val="COLAR_2"/>
      <sheetName val="sid_ni_5"/>
    </sheetNames>
    <sheetDataSet>
      <sheetData sheetId="0">
        <row r="4">
          <cell r="B4" t="str">
            <v>AC</v>
          </cell>
        </row>
      </sheetData>
      <sheetData sheetId="1"/>
      <sheetData sheetId="2"/>
      <sheetData sheetId="3">
        <row r="1">
          <cell r="B1" t="str">
            <v>Custo Material Betuminoso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30">
          <cell r="K30" t="str">
            <v>CAP 50 70</v>
          </cell>
        </row>
      </sheetData>
      <sheetData sheetId="153"/>
      <sheetData sheetId="154"/>
      <sheetData sheetId="15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 Branco"/>
      <sheetName val="Sintético"/>
      <sheetName val="Analítico01"/>
      <sheetName val="Analítico02"/>
      <sheetName val="Analítico03"/>
      <sheetName val="Analítico04"/>
      <sheetName val="Insumos"/>
      <sheetName val="Analítico05"/>
      <sheetName val="Plan1"/>
      <sheetName val="compos1"/>
    </sheetNames>
    <sheetDataSet>
      <sheetData sheetId="0" refreshError="1"/>
      <sheetData sheetId="1"/>
      <sheetData sheetId="2"/>
      <sheetData sheetId="3"/>
      <sheetData sheetId="4"/>
      <sheetData sheetId="5"/>
      <sheetData sheetId="6" refreshError="1"/>
      <sheetData sheetId="7"/>
      <sheetData sheetId="8"/>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Índices de Reajustamento"/>
      <sheetName val="Planilha"/>
      <sheetName val="Acomp. Medição"/>
      <sheetName val="Planilha com Reajustamento"/>
      <sheetName val="Planilha Comparativa - Custo"/>
      <sheetName val="S Trecho KM 166 - KM 370"/>
      <sheetName val="RESTAURAÇÃO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Lançamentos"/>
      <sheetName val="Decofin"/>
      <sheetName val="Solicitação de Numerário"/>
      <sheetName val="Tipo Despesa"/>
      <sheetName val="Dados"/>
      <sheetName val="MARSHALL"/>
      <sheetName val="Anual"/>
      <sheetName val="Orçamento"/>
      <sheetName val="Regula"/>
      <sheetName val="Base"/>
      <sheetName val="Sub-base"/>
    </sheetNames>
    <sheetDataSet>
      <sheetData sheetId="0" refreshError="1"/>
      <sheetData sheetId="1"/>
      <sheetData sheetId="2" refreshError="1"/>
      <sheetData sheetId="3" refreshError="1"/>
      <sheetData sheetId="4"/>
      <sheetData sheetId="5"/>
      <sheetData sheetId="6" refreshError="1"/>
      <sheetData sheetId="7"/>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definedNames>
      <definedName name="AA" refersTo="#REF!"/>
      <definedName name="AA_1" refersTo="#REF!"/>
      <definedName name="AA_10" refersTo="#REF!"/>
      <definedName name="AA_12" refersTo="#REF!"/>
      <definedName name="AA_13" refersTo="#REF!"/>
      <definedName name="AA_19" refersTo="#REF!"/>
      <definedName name="AA_2" refersTo="#REF!"/>
      <definedName name="AA_21" refersTo="#REF!"/>
      <definedName name="AA_23" refersTo="#REF!"/>
      <definedName name="AA_24" refersTo="#REF!"/>
      <definedName name="AA_26" refersTo="#REF!"/>
      <definedName name="AA_27" refersTo="#REF!"/>
      <definedName name="AA_29" refersTo="#REF!"/>
      <definedName name="AA_30" refersTo="#REF!"/>
      <definedName name="AA_31" refersTo="#REF!"/>
      <definedName name="AA_33" refersTo="#REF!"/>
      <definedName name="AA_34" refersTo="#REF!"/>
      <definedName name="AA_35" refersTo="#REF!"/>
      <definedName name="AA_36" refersTo="#REF!"/>
      <definedName name="AA_37" refersTo="#REF!"/>
      <definedName name="AA_38" refersTo="#REF!"/>
      <definedName name="AA_39" refersTo="#REF!"/>
      <definedName name="AA_4" refersTo="#REF!"/>
      <definedName name="AA_40" refersTo="#REF!"/>
      <definedName name="AA_41" refersTo="#REF!"/>
      <definedName name="AA_42" refersTo="#REF!"/>
      <definedName name="AA_43" refersTo="#REF!"/>
      <definedName name="AA_44" refersTo="#REF!"/>
      <definedName name="AA_45" refersTo="#REF!"/>
      <definedName name="AA_46" refersTo="#REF!"/>
      <definedName name="AA_47" refersTo="#REF!"/>
      <definedName name="AA_48" refersTo="#REF!"/>
      <definedName name="AA_51" refersTo="#REF!"/>
      <definedName name="AA_52" refersTo="#REF!"/>
      <definedName name="AA_53" refersTo="#REF!"/>
      <definedName name="AA_54" refersTo="#REF!"/>
      <definedName name="AA_55" refersTo="#REF!"/>
      <definedName name="AA_56" refersTo="#REF!"/>
      <definedName name="AA_57" refersTo="#REF!"/>
      <definedName name="AA_58" refersTo="#REF!"/>
      <definedName name="AA_59" refersTo="#REF!"/>
      <definedName name="AA_60" refersTo="#REF!"/>
      <definedName name="AA_61" refersTo="#REF!"/>
      <definedName name="AA_62" refersTo="#REF!"/>
      <definedName name="AA_63" refersTo="#REF!"/>
      <definedName name="AA_64" refersTo="#REF!"/>
      <definedName name="AA_65" refersTo="#REF!"/>
      <definedName name="AA_66" refersTo="#REF!"/>
      <definedName name="AA_67" refersTo="#REF!"/>
      <definedName name="AA_68" refersTo="#REF!"/>
      <definedName name="AA_69" refersTo="#REF!"/>
      <definedName name="AA_7" refersTo="#REF!"/>
      <definedName name="AA_70" refersTo="#REF!"/>
      <definedName name="AA_71" refersTo="#REF!"/>
      <definedName name="AA_72" refersTo="#REF!"/>
      <definedName name="AA_8" refersTo="#REF!"/>
      <definedName name="AAAAA" refersTo="#REF!"/>
      <definedName name="AB" refersTo="#REF!"/>
      <definedName name="ac" refersTo="#REF!"/>
      <definedName name="adfedfds" refersTo="#REF!"/>
      <definedName name="BASE" refersTo="#REF!"/>
      <definedName name="bb" refersTo="#REF!"/>
      <definedName name="bb_38" refersTo="#REF!"/>
      <definedName name="bgbg" refersTo="#REF!"/>
      <definedName name="CAPÁ2" refersTo="#REF!"/>
      <definedName name="çç" refersTo="#REF!"/>
      <definedName name="çç_30" refersTo="#REF!"/>
      <definedName name="çç_38" refersTo="#REF!"/>
      <definedName name="CCCCCCC" refersTo="#REF!"/>
      <definedName name="Croquiiii" refersTo="#REF!"/>
      <definedName name="Croquiiii_38" refersTo="#REF!"/>
      <definedName name="da" refersTo="#REF!"/>
      <definedName name="defensa" refersTo="#REF!"/>
      <definedName name="Diagrama" refersTo="#REF!"/>
      <definedName name="dois" refersTo="#REF!"/>
      <definedName name="ext_29" refersTo="#REF!"/>
      <definedName name="Extenso" refersTo="#REF!"/>
      <definedName name="Extenso_1" refersTo="#REF!"/>
      <definedName name="Extenso_10" refersTo="#REF!"/>
      <definedName name="Extenso_12" refersTo="#REF!"/>
      <definedName name="Extenso_13" refersTo="#REF!"/>
      <definedName name="Extenso_19" refersTo="#REF!"/>
      <definedName name="Extenso_2" refersTo="#REF!"/>
      <definedName name="Extenso_21" refersTo="#REF!"/>
      <definedName name="Extenso_23" refersTo="#REF!"/>
      <definedName name="Extenso_24" refersTo="#REF!"/>
      <definedName name="Extenso_26" refersTo="#REF!"/>
      <definedName name="Extenso_27" refersTo="#REF!"/>
      <definedName name="Extenso_29" refersTo="#REF!"/>
      <definedName name="Extenso_30" refersTo="#REF!"/>
      <definedName name="Extenso_31" refersTo="#REF!"/>
      <definedName name="Extenso_33" refersTo="#REF!"/>
      <definedName name="Extenso_34" refersTo="#REF!"/>
      <definedName name="Extenso_35" refersTo="#REF!"/>
      <definedName name="Extenso_36" refersTo="#REF!"/>
      <definedName name="Extenso_37" refersTo="#REF!"/>
      <definedName name="Extenso_38" refersTo="#REF!"/>
      <definedName name="Extenso_39" refersTo="#REF!"/>
      <definedName name="Extenso_4" refersTo="#REF!"/>
      <definedName name="Extenso_40" refersTo="#REF!"/>
      <definedName name="Extenso_41" refersTo="#REF!"/>
      <definedName name="Extenso_42" refersTo="#REF!"/>
      <definedName name="Extenso_43" refersTo="#REF!"/>
      <definedName name="Extenso_44" refersTo="#REF!"/>
      <definedName name="Extenso_45" refersTo="#REF!"/>
      <definedName name="Extenso_46" refersTo="#REF!"/>
      <definedName name="Extenso_47" refersTo="#REF!"/>
      <definedName name="Extenso_48" refersTo="#REF!"/>
      <definedName name="Extenso_51" refersTo="#REF!"/>
      <definedName name="Extenso_52" refersTo="#REF!"/>
      <definedName name="Extenso_53" refersTo="#REF!"/>
      <definedName name="Extenso_54" refersTo="#REF!"/>
      <definedName name="Extenso_55" refersTo="#REF!"/>
      <definedName name="Extenso_56" refersTo="#REF!"/>
      <definedName name="Extenso_57" refersTo="#REF!"/>
      <definedName name="Extenso_58" refersTo="#REF!"/>
      <definedName name="Extenso_59" refersTo="#REF!"/>
      <definedName name="Extenso_60" refersTo="#REF!"/>
      <definedName name="Extenso_61" refersTo="#REF!"/>
      <definedName name="Extenso_62" refersTo="#REF!"/>
      <definedName name="Extenso_63" refersTo="#REF!"/>
      <definedName name="Extenso_64" refersTo="#REF!"/>
      <definedName name="Extenso_65" refersTo="#REF!"/>
      <definedName name="Extenso_66" refersTo="#REF!"/>
      <definedName name="Extenso_67" refersTo="#REF!"/>
      <definedName name="Extenso_68" refersTo="#REF!"/>
      <definedName name="Extenso_69" refersTo="#REF!"/>
      <definedName name="Extenso_7" refersTo="#REF!"/>
      <definedName name="Extenso_70" refersTo="#REF!"/>
      <definedName name="Extenso_71" refersTo="#REF!"/>
      <definedName name="Extenso_72" refersTo="#REF!"/>
      <definedName name="Extenso_8" refersTo="#REF!"/>
      <definedName name="fr" refersTo="#REF!"/>
      <definedName name="FRETE" refersTo="#REF!"/>
      <definedName name="hrf" refersTo="#REF!"/>
      <definedName name="IMPRIMAÇÃO" refersTo="#REF!"/>
      <definedName name="ITALO" refersTo="#REF!"/>
      <definedName name="KLKLK" refersTo="#REF!"/>
      <definedName name="lias" refersTo="#REF!"/>
      <definedName name="MAPA" refersTo="#REF!"/>
      <definedName name="Mapas" refersTo="#REF!"/>
      <definedName name="marcos" refersTo="#REF!"/>
      <definedName name="mmmm" refersTo="#REF!"/>
      <definedName name="MMMMMM" refersTo="#REF!"/>
      <definedName name="mod1.ext" refersTo="#REF!"/>
      <definedName name="mod1.ext_38" refersTo="#REF!"/>
      <definedName name="módulo1.Extenso" refersTo="#REF!"/>
      <definedName name="módulo1.Extenso_1" refersTo="#REF!"/>
      <definedName name="módulo1.Extenso_10" refersTo="#REF!"/>
      <definedName name="módulo1.Extenso_12" refersTo="#REF!"/>
      <definedName name="módulo1.Extenso_13" refersTo="#REF!"/>
      <definedName name="módulo1.Extenso_19" refersTo="#REF!"/>
      <definedName name="módulo1.Extenso_2" refersTo="#REF!"/>
      <definedName name="módulo1.Extenso_21" refersTo="#REF!"/>
      <definedName name="módulo1.Extenso_23" refersTo="#REF!"/>
      <definedName name="módulo1.Extenso_24" refersTo="#REF!"/>
      <definedName name="módulo1.Extenso_26" refersTo="#REF!"/>
      <definedName name="módulo1.Extenso_27" refersTo="#REF!"/>
      <definedName name="módulo1.Extenso_29" refersTo="#REF!"/>
      <definedName name="módulo1.Extenso_30" refersTo="#REF!"/>
      <definedName name="módulo1.Extenso_31" refersTo="#REF!"/>
      <definedName name="módulo1.Extenso_33" refersTo="#REF!"/>
      <definedName name="módulo1.Extenso_34" refersTo="#REF!"/>
      <definedName name="módulo1.Extenso_35" refersTo="#REF!"/>
      <definedName name="módulo1.Extenso_36" refersTo="#REF!"/>
      <definedName name="módulo1.Extenso_37" refersTo="#REF!"/>
      <definedName name="módulo1.Extenso_38" refersTo="#REF!"/>
      <definedName name="módulo1.Extenso_39" refersTo="#REF!"/>
      <definedName name="módulo1.Extenso_4" refersTo="#REF!"/>
      <definedName name="módulo1.Extenso_40" refersTo="#REF!"/>
      <definedName name="módulo1.Extenso_41" refersTo="#REF!"/>
      <definedName name="módulo1.Extenso_42" refersTo="#REF!"/>
      <definedName name="módulo1.Extenso_43" refersTo="#REF!"/>
      <definedName name="módulo1.Extenso_44" refersTo="#REF!"/>
      <definedName name="módulo1.Extenso_45" refersTo="#REF!"/>
      <definedName name="módulo1.Extenso_46" refersTo="#REF!"/>
      <definedName name="módulo1.Extenso_47" refersTo="#REF!"/>
      <definedName name="módulo1.Extenso_48" refersTo="#REF!"/>
      <definedName name="módulo1.Extenso_51" refersTo="#REF!"/>
      <definedName name="módulo1.Extenso_52" refersTo="#REF!"/>
      <definedName name="módulo1.Extenso_53" refersTo="#REF!"/>
      <definedName name="módulo1.Extenso_54" refersTo="#REF!"/>
      <definedName name="módulo1.Extenso_55" refersTo="#REF!"/>
      <definedName name="módulo1.Extenso_56" refersTo="#REF!"/>
      <definedName name="módulo1.Extenso_57" refersTo="#REF!"/>
      <definedName name="módulo1.Extenso_58" refersTo="#REF!"/>
      <definedName name="módulo1.Extenso_59" refersTo="#REF!"/>
      <definedName name="módulo1.Extenso_60" refersTo="#REF!"/>
      <definedName name="módulo1.Extenso_61" refersTo="#REF!"/>
      <definedName name="módulo1.Extenso_62" refersTo="#REF!"/>
      <definedName name="módulo1.Extenso_63" refersTo="#REF!"/>
      <definedName name="módulo1.Extenso_64" refersTo="#REF!"/>
      <definedName name="módulo1.Extenso_65" refersTo="#REF!"/>
      <definedName name="módulo1.Extenso_66" refersTo="#REF!"/>
      <definedName name="módulo1.Extenso_67" refersTo="#REF!"/>
      <definedName name="módulo1.Extenso_68" refersTo="#REF!"/>
      <definedName name="módulo1.Extenso_69" refersTo="#REF!"/>
      <definedName name="módulo1.Extenso_7" refersTo="#REF!"/>
      <definedName name="módulo1.Extenso_70" refersTo="#REF!"/>
      <definedName name="módulo1.Extenso_71" refersTo="#REF!"/>
      <definedName name="módulo1.Extenso_72" refersTo="#REF!"/>
      <definedName name="módulo1.Extenso_8" refersTo="#REF!"/>
      <definedName name="NEIDE" refersTo="#REF!"/>
      <definedName name="ONIAS" refersTo="#REF!"/>
      <definedName name="pass" refersTo="#REF!"/>
      <definedName name="PassaExtenso" refersTo="#REF!"/>
      <definedName name="PassaExtenso_10_16" refersTo="#REF!"/>
      <definedName name="PassaExtenso_11_16" refersTo="#REF!"/>
      <definedName name="PassaExtenso_13_16" refersTo="#REF!"/>
      <definedName name="PassaExtenso_19_16" refersTo="#REF!"/>
      <definedName name="PassaExtenso_21_11_16" refersTo="#REF!"/>
      <definedName name="PassaExtenso_21_13_16" refersTo="#REF!"/>
      <definedName name="PassaExtenso_21_16" refersTo="#REF!"/>
      <definedName name="PassaExtenso_21_19_16" refersTo="#REF!"/>
      <definedName name="PassaExtenso_21_2_16" refersTo="#REF!"/>
      <definedName name="PassaExtenso_21_3_16" refersTo="#REF!"/>
      <definedName name="PassaExtenso_21_4_16" refersTo="#REF!"/>
      <definedName name="PassaExtenso_21_4_19_16" refersTo="#REF!"/>
      <definedName name="PassaExtenso_21_7_16" refersTo="#REF!"/>
      <definedName name="PassaExtenso_25_11_16" refersTo="#REF!"/>
      <definedName name="PassaExtenso_25_13_16" refersTo="#REF!"/>
      <definedName name="PassaExtenso_25_16" refersTo="#REF!"/>
      <definedName name="PassaExtenso_25_19_16" refersTo="#REF!"/>
      <definedName name="PassaExtenso_25_2_16" refersTo="#REF!"/>
      <definedName name="PassaExtenso_25_3_16" refersTo="#REF!"/>
      <definedName name="PassaExtenso_25_4_16" refersTo="#REF!"/>
      <definedName name="PassaExtenso_25_4_19_16" refersTo="#REF!"/>
      <definedName name="PassaExtenso_25_7_16" refersTo="#REF!"/>
      <definedName name="PassaExtenso_34_11_16" refersTo="#REF!"/>
      <definedName name="PassaExtenso_34_13_16" refersTo="#REF!"/>
      <definedName name="PassaExtenso_34_16" refersTo="#REF!"/>
      <definedName name="PassaExtenso_34_19_16" refersTo="#REF!"/>
      <definedName name="PassaExtenso_34_2_16" refersTo="#REF!"/>
      <definedName name="PassaExtenso_34_3_16" refersTo="#REF!"/>
      <definedName name="PassaExtenso_34_4_16" refersTo="#REF!"/>
      <definedName name="PassaExtenso_34_4_19_16" refersTo="#REF!"/>
      <definedName name="PassaExtenso_34_7_16" refersTo="#REF!"/>
      <definedName name="PassaExtenso_38_11_16" refersTo="#REF!"/>
      <definedName name="PassaExtenso_38_13_16" refersTo="#REF!"/>
      <definedName name="PassaExtenso_38_16" refersTo="#REF!"/>
      <definedName name="PassaExtenso_38_19_16" refersTo="#REF!"/>
      <definedName name="PassaExtenso_38_2_16" refersTo="#REF!"/>
      <definedName name="PassaExtenso_38_3_16" refersTo="#REF!"/>
      <definedName name="PassaExtenso_38_4_16" refersTo="#REF!"/>
      <definedName name="PassaExtenso_38_4_19_16" refersTo="#REF!"/>
      <definedName name="PassaExtenso_38_7_16" refersTo="#REF!"/>
      <definedName name="PassaExtenso_9_16" refersTo="#REF!"/>
      <definedName name="PERNANBUCO" refersTo="#REF!"/>
      <definedName name="PINTLIG" refersTo="#REF!"/>
      <definedName name="placas" refersTo="#REF!"/>
      <definedName name="Ponte" refersTo="#REF!"/>
      <definedName name="Ponte_10" refersTo="#REF!"/>
      <definedName name="Ponte_12" refersTo="#REF!"/>
      <definedName name="Ponte_19" refersTo="#REF!"/>
      <definedName name="Ponte_2" refersTo="#REF!"/>
      <definedName name="Ponte_21" refersTo="#REF!"/>
      <definedName name="Ponte_23" refersTo="#REF!"/>
      <definedName name="Ponte_24" refersTo="#REF!"/>
      <definedName name="Ponte_26" refersTo="#REF!"/>
      <definedName name="Ponte_27" refersTo="#REF!"/>
      <definedName name="Ponte_29" refersTo="#REF!"/>
      <definedName name="Ponte_30" refersTo="#REF!"/>
      <definedName name="Ponte_31" refersTo="#REF!"/>
      <definedName name="Ponte_33" refersTo="#REF!"/>
      <definedName name="Ponte_34" refersTo="#REF!"/>
      <definedName name="Ponte_35" refersTo="#REF!"/>
      <definedName name="Ponte_36" refersTo="#REF!"/>
      <definedName name="Ponte_37" refersTo="#REF!"/>
      <definedName name="Ponte_38" refersTo="#REF!"/>
      <definedName name="Ponte_39" refersTo="#REF!"/>
      <definedName name="Ponte_4" refersTo="#REF!"/>
      <definedName name="Ponte_40" refersTo="#REF!"/>
      <definedName name="Ponte_41" refersTo="#REF!"/>
      <definedName name="Ponte_42" refersTo="#REF!"/>
      <definedName name="Ponte_43" refersTo="#REF!"/>
      <definedName name="Ponte_44" refersTo="#REF!"/>
      <definedName name="Ponte_45" refersTo="#REF!"/>
      <definedName name="Ponte_46" refersTo="#REF!"/>
      <definedName name="Ponte_47" refersTo="#REF!"/>
      <definedName name="Ponte_48" refersTo="#REF!"/>
      <definedName name="Ponte_51" refersTo="#REF!"/>
      <definedName name="Ponte_52" refersTo="#REF!"/>
      <definedName name="Ponte_53" refersTo="#REF!"/>
      <definedName name="Ponte_55" refersTo="#REF!"/>
      <definedName name="Ponte_58" refersTo="#REF!"/>
      <definedName name="Ponte_59" refersTo="#REF!"/>
      <definedName name="Ponte_60" refersTo="#REF!"/>
      <definedName name="Ponte_61" refersTo="#REF!"/>
      <definedName name="Ponte_62" refersTo="#REF!"/>
      <definedName name="Ponte_63" refersTo="#REF!"/>
      <definedName name="Ponte_64" refersTo="#REF!"/>
      <definedName name="Ponte_65" refersTo="#REF!"/>
      <definedName name="Ponte_66" refersTo="#REF!"/>
      <definedName name="Ponte_67" refersTo="#REF!"/>
      <definedName name="Ponte_68" refersTo="#REF!"/>
      <definedName name="Ponte_69" refersTo="#REF!"/>
      <definedName name="Ponte_70" refersTo="#REF!"/>
      <definedName name="Ponte_71" refersTo="#REF!"/>
      <definedName name="Ponte_72" refersTo="#REF!"/>
      <definedName name="Ponte_8" refersTo="#REF!"/>
      <definedName name="POSTO" refersTo="#REF!"/>
      <definedName name="pte" refersTo="#REF!"/>
      <definedName name="pte_38" refersTo="#REF!"/>
      <definedName name="qq" refersTo="#REF!"/>
      <definedName name="QQ_2" refersTo="#REF!"/>
      <definedName name="qq_2_" refersTo="#REF!"/>
      <definedName name="qq_2__38" refersTo="#REF!"/>
      <definedName name="QQ_2_1" refersTo="#REF!"/>
      <definedName name="QQ_2_10" refersTo="#REF!"/>
      <definedName name="QQ_2_12" refersTo="#REF!"/>
      <definedName name="QQ_2_13" refersTo="#REF!"/>
      <definedName name="QQ_2_19" refersTo="#REF!"/>
      <definedName name="QQ_2_2" refersTo="#REF!"/>
      <definedName name="QQ_2_21" refersTo="#REF!"/>
      <definedName name="QQ_2_23" refersTo="#REF!"/>
      <definedName name="QQ_2_24" refersTo="#REF!"/>
      <definedName name="QQ_2_26" refersTo="#REF!"/>
      <definedName name="QQ_2_27" refersTo="#REF!"/>
      <definedName name="QQ_2_29" refersTo="#REF!"/>
      <definedName name="QQ_2_30" refersTo="#REF!"/>
      <definedName name="QQ_2_31" refersTo="#REF!"/>
      <definedName name="QQ_2_33" refersTo="#REF!"/>
      <definedName name="QQ_2_34" refersTo="#REF!"/>
      <definedName name="QQ_2_35" refersTo="#REF!"/>
      <definedName name="QQ_2_36" refersTo="#REF!"/>
      <definedName name="QQ_2_37" refersTo="#REF!"/>
      <definedName name="QQ_2_38" refersTo="#REF!"/>
      <definedName name="QQ_2_39" refersTo="#REF!"/>
      <definedName name="QQ_2_4" refersTo="#REF!"/>
      <definedName name="QQ_2_40" refersTo="#REF!"/>
      <definedName name="QQ_2_41" refersTo="#REF!"/>
      <definedName name="QQ_2_42" refersTo="#REF!"/>
      <definedName name="QQ_2_43" refersTo="#REF!"/>
      <definedName name="QQ_2_44" refersTo="#REF!"/>
      <definedName name="QQ_2_45" refersTo="#REF!"/>
      <definedName name="QQ_2_46" refersTo="#REF!"/>
      <definedName name="QQ_2_47" refersTo="#REF!"/>
      <definedName name="QQ_2_48" refersTo="#REF!"/>
      <definedName name="QQ_2_51" refersTo="#REF!"/>
      <definedName name="QQ_2_52" refersTo="#REF!"/>
      <definedName name="QQ_2_53" refersTo="#REF!"/>
      <definedName name="QQ_2_54" refersTo="#REF!"/>
      <definedName name="QQ_2_55" refersTo="#REF!"/>
      <definedName name="QQ_2_56" refersTo="#REF!"/>
      <definedName name="QQ_2_57" refersTo="#REF!"/>
      <definedName name="QQ_2_58" refersTo="#REF!"/>
      <definedName name="QQ_2_59" refersTo="#REF!"/>
      <definedName name="QQ_2_60" refersTo="#REF!"/>
      <definedName name="QQ_2_61" refersTo="#REF!"/>
      <definedName name="QQ_2_62" refersTo="#REF!"/>
      <definedName name="QQ_2_63" refersTo="#REF!"/>
      <definedName name="QQ_2_64" refersTo="#REF!"/>
      <definedName name="QQ_2_65" refersTo="#REF!"/>
      <definedName name="QQ_2_66" refersTo="#REF!"/>
      <definedName name="QQ_2_67" refersTo="#REF!"/>
      <definedName name="QQ_2_68" refersTo="#REF!"/>
      <definedName name="QQ_2_69" refersTo="#REF!"/>
      <definedName name="QQ_2_7" refersTo="#REF!"/>
      <definedName name="QQ_2_70" refersTo="#REF!"/>
      <definedName name="QQ_2_71" refersTo="#REF!"/>
      <definedName name="QQ_2_72" refersTo="#REF!"/>
      <definedName name="QQ_2_8" refersTo="#REF!"/>
      <definedName name="QUANTIDADES" refersTo="#REF!"/>
      <definedName name="rach" refersTo="#REF!"/>
      <definedName name="rach_38" refersTo="#REF!"/>
      <definedName name="Rachão" refersTo="#REF!"/>
      <definedName name="Rachão_10" refersTo="#REF!"/>
      <definedName name="Rachão_2" refersTo="#REF!"/>
      <definedName name="Rachão_23" refersTo="#REF!"/>
      <definedName name="Rachão_24" refersTo="#REF!"/>
      <definedName name="Rachão_26" refersTo="#REF!"/>
      <definedName name="Rachão_27" refersTo="#REF!"/>
      <definedName name="Rachão_29" refersTo="#REF!"/>
      <definedName name="Rachão_30" refersTo="#REF!"/>
      <definedName name="Rachão_36" refersTo="#REF!"/>
      <definedName name="Rachão_37" refersTo="#REF!"/>
      <definedName name="Rachão_38" refersTo="#REF!"/>
      <definedName name="Rachão_4" refersTo="#REF!"/>
      <definedName name="Rachão_48" refersTo="#REF!"/>
      <definedName name="Rachão_51" refersTo="#REF!"/>
      <definedName name="Rachão_52" refersTo="#REF!"/>
      <definedName name="Rachão_53" refersTo="#REF!"/>
      <definedName name="Rachão_55" refersTo="#REF!"/>
      <definedName name="Rachão_67" refersTo="#REF!"/>
      <definedName name="Rachão_68" refersTo="#REF!"/>
      <definedName name="Rachão_69" refersTo="#REF!"/>
      <definedName name="Rachão_70" refersTo="#REF!"/>
      <definedName name="Rachão_71" refersTo="#REF!"/>
      <definedName name="Rachão_72" refersTo="#REF!"/>
      <definedName name="rearos2" refersTo="#REF!"/>
      <definedName name="REATERRO" refersTo="#REF!"/>
      <definedName name="rec" refersTo="#REF!"/>
      <definedName name="rec_10" refersTo="#REF!"/>
      <definedName name="rec_2" refersTo="#REF!"/>
      <definedName name="rec_23" refersTo="#REF!"/>
      <definedName name="rec_24" refersTo="#REF!"/>
      <definedName name="rec_26" refersTo="#REF!"/>
      <definedName name="rec_27" refersTo="#REF!"/>
      <definedName name="rec_29" refersTo="#REF!"/>
      <definedName name="rec_30" refersTo="#REF!"/>
      <definedName name="rec_36" refersTo="#REF!"/>
      <definedName name="rec_37" refersTo="#REF!"/>
      <definedName name="rec_38" refersTo="#REF!"/>
      <definedName name="rec_4" refersTo="#REF!"/>
      <definedName name="rec_48" refersTo="#REF!"/>
      <definedName name="rec_51" refersTo="#REF!"/>
      <definedName name="rec_52" refersTo="#REF!"/>
      <definedName name="rec_53" refersTo="#REF!"/>
      <definedName name="rec_55" refersTo="#REF!"/>
      <definedName name="rec_67" refersTo="#REF!"/>
      <definedName name="rec_68" refersTo="#REF!"/>
      <definedName name="rec_69" refersTo="#REF!"/>
      <definedName name="rec_70" refersTo="#REF!"/>
      <definedName name="rec_71" refersTo="#REF!"/>
      <definedName name="rec_72" refersTo="#REF!"/>
      <definedName name="RECAPEAMENTO" refersTo="#REF!"/>
      <definedName name="recc" refersTo="#REF!"/>
      <definedName name="recc_38" refersTo="#REF!"/>
      <definedName name="relatorio" refersTo="#REF!"/>
      <definedName name="res" refersTo="#REF!"/>
      <definedName name="res_38" refersTo="#REF!"/>
      <definedName name="RESUMO" refersTo="#REF!"/>
      <definedName name="RESUMO_1" refersTo="#REF!"/>
      <definedName name="RESUMO_10" refersTo="#REF!"/>
      <definedName name="RESUMO_12" refersTo="#REF!"/>
      <definedName name="RESUMO_13" refersTo="#REF!"/>
      <definedName name="RESUMO_19" refersTo="#REF!"/>
      <definedName name="RESUMO_2" refersTo="#REF!"/>
      <definedName name="RESUMO_21" refersTo="#REF!"/>
      <definedName name="RESUMO_23" refersTo="#REF!"/>
      <definedName name="RESUMO_24" refersTo="#REF!"/>
      <definedName name="RESUMO_26" refersTo="#REF!"/>
      <definedName name="RESUMO_27" refersTo="#REF!"/>
      <definedName name="RESUMO_29" refersTo="#REF!"/>
      <definedName name="RESUMO_30" refersTo="#REF!"/>
      <definedName name="RESUMO_31" refersTo="#REF!"/>
      <definedName name="RESUMO_33" refersTo="#REF!"/>
      <definedName name="RESUMO_34" refersTo="#REF!"/>
      <definedName name="RESUMO_35" refersTo="#REF!"/>
      <definedName name="RESUMO_36" refersTo="#REF!"/>
      <definedName name="RESUMO_37" refersTo="#REF!"/>
      <definedName name="RESUMO_38" refersTo="#REF!"/>
      <definedName name="RESUMO_39" refersTo="#REF!"/>
      <definedName name="RESUMO_4" refersTo="#REF!"/>
      <definedName name="RESUMO_40" refersTo="#REF!"/>
      <definedName name="RESUMO_41" refersTo="#REF!"/>
      <definedName name="RESUMO_42" refersTo="#REF!"/>
      <definedName name="RESUMO_43" refersTo="#REF!"/>
      <definedName name="RESUMO_44" refersTo="#REF!"/>
      <definedName name="RESUMO_45" refersTo="#REF!"/>
      <definedName name="RESUMO_46" refersTo="#REF!"/>
      <definedName name="RESUMO_47" refersTo="#REF!"/>
      <definedName name="RESUMO_48" refersTo="#REF!"/>
      <definedName name="RESUMO_51" refersTo="#REF!"/>
      <definedName name="RESUMO_52" refersTo="#REF!"/>
      <definedName name="RESUMO_53" refersTo="#REF!"/>
      <definedName name="RESUMO_54" refersTo="#REF!"/>
      <definedName name="RESUMO_55" refersTo="#REF!"/>
      <definedName name="RESUMO_56" refersTo="#REF!"/>
      <definedName name="RESUMO_57" refersTo="#REF!"/>
      <definedName name="RESUMO_58" refersTo="#REF!"/>
      <definedName name="RESUMO_59" refersTo="#REF!"/>
      <definedName name="RESUMO_60" refersTo="#REF!"/>
      <definedName name="RESUMO_61" refersTo="#REF!"/>
      <definedName name="RESUMO_62" refersTo="#REF!"/>
      <definedName name="RESUMO_63" refersTo="#REF!"/>
      <definedName name="RESUMO_64" refersTo="#REF!"/>
      <definedName name="RESUMO_65" refersTo="#REF!"/>
      <definedName name="RESUMO_66" refersTo="#REF!"/>
      <definedName name="RESUMO_67" refersTo="#REF!"/>
      <definedName name="RESUMO_68" refersTo="#REF!"/>
      <definedName name="RESUMO_69" refersTo="#REF!"/>
      <definedName name="RESUMO_7" refersTo="#REF!"/>
      <definedName name="RESUMO_70" refersTo="#REF!"/>
      <definedName name="RESUMO_71" refersTo="#REF!"/>
      <definedName name="RESUMO_72" refersTo="#REF!"/>
      <definedName name="RESUMO_8" refersTo="#REF!"/>
      <definedName name="sssa" refersTo="#REF!"/>
      <definedName name="um" refersTo="#REF!"/>
      <definedName name="uuuuuty" refersTo="#REF!"/>
      <definedName name="vfvr" refersTo="#REF!"/>
      <definedName name="wer" refersTo="#REF!"/>
      <definedName name="wew" refersTo="#REF!"/>
      <definedName name="wew_38" refersTo="#REF!"/>
      <definedName name="WEWRWR" refersTo="#REF!"/>
      <definedName name="WEWRWR_1" refersTo="#REF!"/>
      <definedName name="WEWRWR_10" refersTo="#REF!"/>
      <definedName name="WEWRWR_12" refersTo="#REF!"/>
      <definedName name="WEWRWR_13" refersTo="#REF!"/>
      <definedName name="WEWRWR_19" refersTo="#REF!"/>
      <definedName name="WEWRWR_2" refersTo="#REF!"/>
      <definedName name="WEWRWR_21" refersTo="#REF!"/>
      <definedName name="WEWRWR_23" refersTo="#REF!"/>
      <definedName name="WEWRWR_24" refersTo="#REF!"/>
      <definedName name="WEWRWR_26" refersTo="#REF!"/>
      <definedName name="WEWRWR_27" refersTo="#REF!"/>
      <definedName name="WEWRWR_29" refersTo="#REF!"/>
      <definedName name="WEWRWR_30" refersTo="#REF!"/>
      <definedName name="WEWRWR_31" refersTo="#REF!"/>
      <definedName name="WEWRWR_33" refersTo="#REF!"/>
      <definedName name="WEWRWR_34" refersTo="#REF!"/>
      <definedName name="WEWRWR_35" refersTo="#REF!"/>
      <definedName name="WEWRWR_36" refersTo="#REF!"/>
      <definedName name="WEWRWR_37" refersTo="#REF!"/>
      <definedName name="WEWRWR_38" refersTo="#REF!"/>
      <definedName name="WEWRWR_39" refersTo="#REF!"/>
      <definedName name="WEWRWR_4" refersTo="#REF!"/>
      <definedName name="WEWRWR_40" refersTo="#REF!"/>
      <definedName name="WEWRWR_41" refersTo="#REF!"/>
      <definedName name="WEWRWR_42" refersTo="#REF!"/>
      <definedName name="WEWRWR_43" refersTo="#REF!"/>
      <definedName name="WEWRWR_44" refersTo="#REF!"/>
      <definedName name="WEWRWR_45" refersTo="#REF!"/>
      <definedName name="WEWRWR_46" refersTo="#REF!"/>
      <definedName name="WEWRWR_47" refersTo="#REF!"/>
      <definedName name="WEWRWR_48" refersTo="#REF!"/>
      <definedName name="WEWRWR_51" refersTo="#REF!"/>
      <definedName name="WEWRWR_52" refersTo="#REF!"/>
      <definedName name="WEWRWR_53" refersTo="#REF!"/>
      <definedName name="WEWRWR_54" refersTo="#REF!"/>
      <definedName name="WEWRWR_55" refersTo="#REF!"/>
      <definedName name="WEWRWR_56" refersTo="#REF!"/>
      <definedName name="WEWRWR_57" refersTo="#REF!"/>
      <definedName name="WEWRWR_58" refersTo="#REF!"/>
      <definedName name="WEWRWR_59" refersTo="#REF!"/>
      <definedName name="WEWRWR_60" refersTo="#REF!"/>
      <definedName name="WEWRWR_61" refersTo="#REF!"/>
      <definedName name="WEWRWR_62" refersTo="#REF!"/>
      <definedName name="WEWRWR_63" refersTo="#REF!"/>
      <definedName name="WEWRWR_64" refersTo="#REF!"/>
      <definedName name="WEWRWR_65" refersTo="#REF!"/>
      <definedName name="WEWRWR_66" refersTo="#REF!"/>
      <definedName name="WEWRWR_67" refersTo="#REF!"/>
      <definedName name="WEWRWR_68" refersTo="#REF!"/>
      <definedName name="WEWRWR_69" refersTo="#REF!"/>
      <definedName name="WEWRWR_7" refersTo="#REF!"/>
      <definedName name="WEWRWR_70" refersTo="#REF!"/>
      <definedName name="WEWRWR_71" refersTo="#REF!"/>
      <definedName name="WEWRWR_72" refersTo="#REF!"/>
      <definedName name="WEWRWR_8" refersTo="#REF!"/>
      <definedName name="xx_38" refersTo="#REF!"/>
      <definedName name="XXX" refersTo="#REF!"/>
      <definedName name="XXX_1" refersTo="#REF!"/>
      <definedName name="XXX_10" refersTo="#REF!"/>
      <definedName name="XXX_12" refersTo="#REF!"/>
      <definedName name="XXX_13" refersTo="#REF!"/>
      <definedName name="XXX_19" refersTo="#REF!"/>
      <definedName name="XXX_2" refersTo="#REF!"/>
      <definedName name="XXX_21" refersTo="#REF!"/>
      <definedName name="XXX_23" refersTo="#REF!"/>
      <definedName name="XXX_24" refersTo="#REF!"/>
      <definedName name="XXX_26" refersTo="#REF!"/>
      <definedName name="XXX_27" refersTo="#REF!"/>
      <definedName name="XXX_29" refersTo="#REF!"/>
      <definedName name="XXX_30" refersTo="#REF!"/>
      <definedName name="XXX_31" refersTo="#REF!"/>
      <definedName name="XXX_33" refersTo="#REF!"/>
      <definedName name="XXX_34" refersTo="#REF!"/>
      <definedName name="XXX_35" refersTo="#REF!"/>
      <definedName name="XXX_36" refersTo="#REF!"/>
      <definedName name="XXX_37" refersTo="#REF!"/>
      <definedName name="XXX_38" refersTo="#REF!"/>
      <definedName name="XXX_39" refersTo="#REF!"/>
      <definedName name="XXX_4" refersTo="#REF!"/>
      <definedName name="XXX_40" refersTo="#REF!"/>
      <definedName name="XXX_41" refersTo="#REF!"/>
      <definedName name="XXX_42" refersTo="#REF!"/>
      <definedName name="XXX_43" refersTo="#REF!"/>
      <definedName name="XXX_44" refersTo="#REF!"/>
      <definedName name="XXX_45" refersTo="#REF!"/>
      <definedName name="XXX_46" refersTo="#REF!"/>
      <definedName name="XXX_47" refersTo="#REF!"/>
      <definedName name="XXX_48" refersTo="#REF!"/>
      <definedName name="XXX_51" refersTo="#REF!"/>
      <definedName name="XXX_52" refersTo="#REF!"/>
      <definedName name="XXX_53" refersTo="#REF!"/>
      <definedName name="XXX_54" refersTo="#REF!"/>
      <definedName name="XXX_55" refersTo="#REF!"/>
      <definedName name="XXX_56" refersTo="#REF!"/>
      <definedName name="XXX_57" refersTo="#REF!"/>
      <definedName name="XXX_58" refersTo="#REF!"/>
      <definedName name="XXX_59" refersTo="#REF!"/>
      <definedName name="XXX_60" refersTo="#REF!"/>
      <definedName name="XXX_61" refersTo="#REF!"/>
      <definedName name="XXX_62" refersTo="#REF!"/>
      <definedName name="XXX_63" refersTo="#REF!"/>
      <definedName name="XXX_64" refersTo="#REF!"/>
      <definedName name="XXX_65" refersTo="#REF!"/>
      <definedName name="XXX_66" refersTo="#REF!"/>
      <definedName name="XXX_67" refersTo="#REF!"/>
      <definedName name="XXX_68" refersTo="#REF!"/>
      <definedName name="XXX_69" refersTo="#REF!"/>
      <definedName name="XXX_7" refersTo="#REF!"/>
      <definedName name="XXX_70" refersTo="#REF!"/>
      <definedName name="XXX_71" refersTo="#REF!"/>
      <definedName name="XXX_72" refersTo="#REF!"/>
      <definedName name="XXX_8" refersTo="#REF!"/>
      <definedName name="xxxxx" refersTo="#REF!"/>
      <definedName name="zzzzz" refersTo="#REF!"/>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DITIVO"/>
      <sheetName val="CURVA ABC"/>
    </sheetNames>
    <sheetDataSet>
      <sheetData sheetId="0">
        <row r="1">
          <cell r="A1" t="str">
            <v>CLIENTE:</v>
          </cell>
          <cell r="E1" t="str">
            <v>JANEIRO/2025
- PE</v>
          </cell>
        </row>
        <row r="5">
          <cell r="E5" t="str">
            <v>SEM DESONERAÇÃO</v>
          </cell>
        </row>
      </sheetData>
      <sheetData sheetId="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t. Betuminoso"/>
      <sheetName val="Aquis. Betuminoso"/>
      <sheetName val="Cotações"/>
      <sheetName val="Mapa+Binômio"/>
      <sheetName val="Mob. e Desmob"/>
      <sheetName val="Canteiro"/>
      <sheetName val="Adm Local"/>
      <sheetName val="ABC MÃO DE OBRA"/>
      <sheetName val="EFS"/>
      <sheetName val="BDI"/>
      <sheetName val="Material (ok)"/>
      <sheetName val="Mão de Obra (OK)"/>
      <sheetName val="Equipamentos (OK)"/>
    </sheetNames>
    <sheetDataSet>
      <sheetData sheetId="0"/>
      <sheetData sheetId="1"/>
      <sheetData sheetId="2"/>
      <sheetData sheetId="3"/>
      <sheetData sheetId="4"/>
      <sheetData sheetId="5"/>
      <sheetData sheetId="6"/>
      <sheetData sheetId="7"/>
      <sheetData sheetId="8"/>
      <sheetData sheetId="9"/>
      <sheetData sheetId="10">
        <row r="10">
          <cell r="D10" t="str">
            <v>M0003</v>
          </cell>
          <cell r="E10" t="str">
            <v>Aço CA 25</v>
          </cell>
          <cell r="I10" t="str">
            <v>kg</v>
          </cell>
          <cell r="J10">
            <v>7.0197000000000003</v>
          </cell>
        </row>
        <row r="11">
          <cell r="D11" t="str">
            <v>M0004</v>
          </cell>
          <cell r="E11" t="str">
            <v>Aço CA 50</v>
          </cell>
          <cell r="I11" t="str">
            <v>kg</v>
          </cell>
          <cell r="J11">
            <v>6.5743999999999998</v>
          </cell>
        </row>
        <row r="12">
          <cell r="D12" t="str">
            <v>M0005</v>
          </cell>
          <cell r="E12" t="str">
            <v>Brita 0</v>
          </cell>
          <cell r="I12" t="str">
            <v>m³</v>
          </cell>
          <cell r="J12">
            <v>140.03299999999999</v>
          </cell>
        </row>
        <row r="13">
          <cell r="D13" t="str">
            <v>M0006</v>
          </cell>
          <cell r="E13" t="str">
            <v>Fibra de poliamida para concreto</v>
          </cell>
          <cell r="I13" t="str">
            <v>kg</v>
          </cell>
          <cell r="J13">
            <v>27.894200000000001</v>
          </cell>
        </row>
        <row r="14">
          <cell r="D14" t="str">
            <v>M0007</v>
          </cell>
          <cell r="E14" t="str">
            <v>Fibra de aço para concreto</v>
          </cell>
          <cell r="I14" t="str">
            <v>kg</v>
          </cell>
          <cell r="J14">
            <v>17.001300000000001</v>
          </cell>
        </row>
        <row r="15">
          <cell r="D15" t="str">
            <v>M0008</v>
          </cell>
          <cell r="E15" t="str">
            <v>Detergente líquido neutro</v>
          </cell>
          <cell r="I15" t="str">
            <v>l</v>
          </cell>
          <cell r="J15">
            <v>4.3353000000000002</v>
          </cell>
        </row>
        <row r="16">
          <cell r="D16" t="str">
            <v>M0009</v>
          </cell>
          <cell r="E16" t="str">
            <v>Aço CP 175 RB</v>
          </cell>
          <cell r="I16" t="str">
            <v>kg</v>
          </cell>
          <cell r="J16">
            <v>9.1959</v>
          </cell>
        </row>
        <row r="17">
          <cell r="D17" t="str">
            <v>M0010</v>
          </cell>
          <cell r="E17" t="str">
            <v>Aditivo superplastificante para concreto e argamassa</v>
          </cell>
          <cell r="I17" t="str">
            <v>kg</v>
          </cell>
          <cell r="J17">
            <v>17.954699999999999</v>
          </cell>
        </row>
        <row r="18">
          <cell r="D18" t="str">
            <v>M0011</v>
          </cell>
          <cell r="E18" t="str">
            <v>Aditivo modificador de viscosidade para concreto e argamassa</v>
          </cell>
          <cell r="I18" t="str">
            <v>kg</v>
          </cell>
          <cell r="J18">
            <v>10.089499999999999</v>
          </cell>
        </row>
        <row r="19">
          <cell r="D19" t="str">
            <v>M0012</v>
          </cell>
          <cell r="E19" t="str">
            <v>Silicato de alumínio</v>
          </cell>
          <cell r="I19" t="str">
            <v>kg</v>
          </cell>
          <cell r="J19">
            <v>2.3041</v>
          </cell>
        </row>
        <row r="20">
          <cell r="D20" t="str">
            <v>M0013</v>
          </cell>
          <cell r="E20" t="str">
            <v>Grampo de ancoragem em aço CA 50 - D = 12,5 mm</v>
          </cell>
          <cell r="I20" t="str">
            <v>kg</v>
          </cell>
          <cell r="J20">
            <v>6.5743999999999998</v>
          </cell>
        </row>
        <row r="21">
          <cell r="D21" t="str">
            <v>M0014</v>
          </cell>
          <cell r="E21" t="str">
            <v>Aço CA 60</v>
          </cell>
          <cell r="I21" t="str">
            <v>kg</v>
          </cell>
          <cell r="J21">
            <v>8.2635000000000005</v>
          </cell>
        </row>
        <row r="22">
          <cell r="D22" t="str">
            <v>M0015</v>
          </cell>
          <cell r="E22" t="str">
            <v>Espoleta elétrica Nº 8 - D = 6,0 mm</v>
          </cell>
          <cell r="I22" t="str">
            <v>un</v>
          </cell>
          <cell r="J22">
            <v>20.288</v>
          </cell>
        </row>
        <row r="23">
          <cell r="D23" t="str">
            <v>M0016</v>
          </cell>
          <cell r="E23" t="str">
            <v>Grampo sargento em ferro fundido tipo C com abertura útil de 105 mm (4")</v>
          </cell>
          <cell r="I23" t="str">
            <v>un</v>
          </cell>
          <cell r="J23">
            <v>45.023200000000003</v>
          </cell>
        </row>
        <row r="24">
          <cell r="D24" t="str">
            <v>M0017</v>
          </cell>
          <cell r="E24" t="str">
            <v>Saco de aniagem ou de ráfia de 50 kg - C = 95 cm e L = 65 cm</v>
          </cell>
          <cell r="I24" t="str">
            <v>un</v>
          </cell>
          <cell r="J24">
            <v>2.7097000000000002</v>
          </cell>
        </row>
        <row r="25">
          <cell r="D25" t="str">
            <v>M0018</v>
          </cell>
          <cell r="E25" t="str">
            <v>Grampo pesado em aço-carbono para cabo de aço - D = 13 mm (1/2")</v>
          </cell>
          <cell r="I25" t="str">
            <v>un</v>
          </cell>
          <cell r="J25">
            <v>18.982199999999999</v>
          </cell>
        </row>
        <row r="26">
          <cell r="D26" t="str">
            <v>M0019</v>
          </cell>
          <cell r="E26" t="str">
            <v>Esticador em aço tipo olhal x olhal para cabo de aço - D = 13 mm</v>
          </cell>
          <cell r="I26" t="str">
            <v>un</v>
          </cell>
          <cell r="J26">
            <v>138.57169999999999</v>
          </cell>
        </row>
        <row r="27">
          <cell r="D27" t="str">
            <v>M0020</v>
          </cell>
          <cell r="E27" t="str">
            <v>Grampo de ancoragem em aço CA 50 - D = 6,3 mm</v>
          </cell>
          <cell r="I27" t="str">
            <v>kg</v>
          </cell>
          <cell r="J27">
            <v>7.3808999999999996</v>
          </cell>
        </row>
        <row r="28">
          <cell r="D28" t="str">
            <v>M0021</v>
          </cell>
          <cell r="E28" t="str">
            <v>Herbicida glifosato para áreas contínuas</v>
          </cell>
          <cell r="I28" t="str">
            <v>l</v>
          </cell>
          <cell r="J28">
            <v>28.228000000000002</v>
          </cell>
        </row>
        <row r="29">
          <cell r="D29" t="str">
            <v>M0025</v>
          </cell>
          <cell r="E29" t="str">
            <v>Adesivo plástico para tubos de PVC</v>
          </cell>
          <cell r="I29" t="str">
            <v>kg</v>
          </cell>
          <cell r="J29">
            <v>50.195599999999999</v>
          </cell>
        </row>
        <row r="30">
          <cell r="D30" t="str">
            <v>M0026</v>
          </cell>
          <cell r="E30" t="str">
            <v>Aditivo aglutinante para argamassa</v>
          </cell>
          <cell r="I30" t="str">
            <v>l</v>
          </cell>
          <cell r="J30">
            <v>8.4375999999999998</v>
          </cell>
        </row>
        <row r="31">
          <cell r="D31" t="str">
            <v>M0028</v>
          </cell>
          <cell r="E31" t="str">
            <v>Areia média</v>
          </cell>
          <cell r="I31" t="str">
            <v>m³</v>
          </cell>
          <cell r="J31">
            <v>120.0125</v>
          </cell>
        </row>
        <row r="32">
          <cell r="D32" t="str">
            <v>M0029</v>
          </cell>
          <cell r="E32" t="str">
            <v>Sílica ativa para concreto e argamassa (microssílica)</v>
          </cell>
          <cell r="I32" t="str">
            <v>kg</v>
          </cell>
          <cell r="J32">
            <v>2.1939000000000002</v>
          </cell>
        </row>
        <row r="33">
          <cell r="D33" t="str">
            <v>M0030</v>
          </cell>
          <cell r="E33" t="str">
            <v>Aditivo plastificante e retardador de pega para concreto e argamassa</v>
          </cell>
          <cell r="I33" t="str">
            <v>kg</v>
          </cell>
          <cell r="J33">
            <v>6.6067</v>
          </cell>
        </row>
        <row r="34">
          <cell r="D34" t="str">
            <v>M0032</v>
          </cell>
          <cell r="E34" t="str">
            <v>Adesivo de contato para laminado elastoplástico</v>
          </cell>
          <cell r="I34" t="str">
            <v>kg</v>
          </cell>
          <cell r="J34">
            <v>48.403599999999997</v>
          </cell>
        </row>
        <row r="35">
          <cell r="D35" t="str">
            <v>M0035</v>
          </cell>
          <cell r="E35" t="str">
            <v>Diluente tipo aguarrás para tintas e vernizes</v>
          </cell>
          <cell r="I35" t="str">
            <v>l</v>
          </cell>
          <cell r="J35">
            <v>15.2</v>
          </cell>
        </row>
        <row r="36">
          <cell r="D36" t="str">
            <v>M0039</v>
          </cell>
          <cell r="E36" t="str">
            <v>Gasolina comum</v>
          </cell>
          <cell r="I36" t="str">
            <v>l</v>
          </cell>
          <cell r="J36">
            <v>5.18</v>
          </cell>
        </row>
        <row r="37">
          <cell r="D37" t="str">
            <v>M0041</v>
          </cell>
          <cell r="E37" t="str">
            <v>Contêiner com 2 banheiros - L = 2,44 m e C = 6,09 m (1 TEU)</v>
          </cell>
          <cell r="I37" t="str">
            <v>un</v>
          </cell>
          <cell r="J37">
            <v>98298.527700000006</v>
          </cell>
        </row>
        <row r="38">
          <cell r="D38" t="str">
            <v>M0042</v>
          </cell>
          <cell r="E38" t="str">
            <v>Contêiner com janela - L = 2,44 m e C = 6,09 m (1 TEU)</v>
          </cell>
          <cell r="I38" t="str">
            <v>un</v>
          </cell>
          <cell r="J38">
            <v>44003.747300000003</v>
          </cell>
        </row>
        <row r="39">
          <cell r="D39" t="str">
            <v>M0043</v>
          </cell>
          <cell r="E39" t="str">
            <v>Óleo diesel</v>
          </cell>
          <cell r="I39" t="str">
            <v>l</v>
          </cell>
          <cell r="J39">
            <v>5.3338000000000001</v>
          </cell>
        </row>
        <row r="40">
          <cell r="D40" t="str">
            <v>M0044</v>
          </cell>
          <cell r="E40" t="str">
            <v>Abrasivo de vidro com granulometria de 210 a 420 micra</v>
          </cell>
          <cell r="I40" t="str">
            <v>kg</v>
          </cell>
          <cell r="J40">
            <v>10.2445</v>
          </cell>
        </row>
        <row r="41">
          <cell r="D41" t="str">
            <v>M0045</v>
          </cell>
          <cell r="E41" t="str">
            <v>Barreira plástica monobloco para canalização de trânsito - C = 100 cm, L = 50 cm e H = 55 cm</v>
          </cell>
          <cell r="I41" t="str">
            <v>un</v>
          </cell>
          <cell r="J41">
            <v>483.80180000000001</v>
          </cell>
        </row>
        <row r="42">
          <cell r="D42" t="str">
            <v>M0046</v>
          </cell>
          <cell r="E42" t="str">
            <v>Barreira plástica para canalização de trânsito - C = 60 cm, L = 45 cm e H = 60 cm</v>
          </cell>
          <cell r="I42" t="str">
            <v>un</v>
          </cell>
          <cell r="J42">
            <v>333.40370000000001</v>
          </cell>
        </row>
        <row r="43">
          <cell r="D43" t="str">
            <v>M0047</v>
          </cell>
          <cell r="E43" t="str">
            <v>Cone de sinalização em polietileno - H = 75 cm e base quadrada de 40 x 40 cm</v>
          </cell>
          <cell r="I43" t="str">
            <v>un</v>
          </cell>
          <cell r="J43">
            <v>96.915000000000006</v>
          </cell>
        </row>
        <row r="44">
          <cell r="D44" t="str">
            <v>M0048</v>
          </cell>
          <cell r="E44" t="str">
            <v>Balizador cônico refletivo em polietileno semiflexível - H = 114 cm e base octogonal de D = 40 cm</v>
          </cell>
          <cell r="I44" t="str">
            <v>un</v>
          </cell>
          <cell r="J44">
            <v>162.62280000000001</v>
          </cell>
        </row>
        <row r="45">
          <cell r="D45" t="str">
            <v>M0049</v>
          </cell>
          <cell r="E45" t="str">
            <v>Delimitador de tráfego flexível com chumbador e duas faixas refletivas - H = 77 cm e D = 21 cm</v>
          </cell>
          <cell r="I45" t="str">
            <v>un</v>
          </cell>
          <cell r="J45">
            <v>174.94399999999999</v>
          </cell>
        </row>
        <row r="46">
          <cell r="D46" t="str">
            <v>M0050</v>
          </cell>
          <cell r="E46" t="str">
            <v>Aditivo natural tipo goma xantana para hidrossemeadura</v>
          </cell>
          <cell r="I46" t="str">
            <v>kg</v>
          </cell>
          <cell r="J46">
            <v>96.587000000000003</v>
          </cell>
        </row>
        <row r="47">
          <cell r="D47" t="str">
            <v>M0051</v>
          </cell>
          <cell r="E47" t="str">
            <v>Cilindro canalizador de tráfego em polietileno - H = 117 cm e base quadrada de 60 x 60 cm</v>
          </cell>
          <cell r="I47" t="str">
            <v>un</v>
          </cell>
          <cell r="J47">
            <v>211.59110000000001</v>
          </cell>
        </row>
        <row r="48">
          <cell r="D48" t="str">
            <v>M0052</v>
          </cell>
          <cell r="E48" t="str">
            <v>Fita adesiva de PVC - L = 50 mm e C = 50 m</v>
          </cell>
          <cell r="I48" t="str">
            <v>m</v>
          </cell>
          <cell r="J48">
            <v>0.11169999999999999</v>
          </cell>
        </row>
        <row r="49">
          <cell r="D49" t="str">
            <v>M0053</v>
          </cell>
          <cell r="E49" t="str">
            <v>Tela plástica em polipropileno na cor laranja para tapume - L = 1,2 m</v>
          </cell>
          <cell r="I49" t="str">
            <v>m</v>
          </cell>
          <cell r="J49">
            <v>1.7749999999999999</v>
          </cell>
        </row>
        <row r="50">
          <cell r="D50" t="str">
            <v>M0054</v>
          </cell>
          <cell r="E50" t="str">
            <v>Fita zebrada de cor laranja e branca - L = 7 a 8 cm</v>
          </cell>
          <cell r="I50" t="str">
            <v>m</v>
          </cell>
          <cell r="J50">
            <v>7.0999999999999994E-2</v>
          </cell>
        </row>
        <row r="51">
          <cell r="D51" t="str">
            <v>M0055</v>
          </cell>
          <cell r="E51" t="str">
            <v>Barreira plástica articulável modular - C = 240 cm e H = 100 cm</v>
          </cell>
          <cell r="I51" t="str">
            <v>un</v>
          </cell>
          <cell r="J51">
            <v>1277.8461</v>
          </cell>
        </row>
        <row r="52">
          <cell r="D52" t="str">
            <v>M0056</v>
          </cell>
          <cell r="E52" t="str">
            <v>Ferramenta de corte para removedora de faixa de sinalização (Smith Cutter)</v>
          </cell>
          <cell r="I52" t="str">
            <v>un</v>
          </cell>
          <cell r="J52">
            <v>7548.5491000000002</v>
          </cell>
        </row>
        <row r="53">
          <cell r="D53" t="str">
            <v>M0057</v>
          </cell>
          <cell r="E53" t="str">
            <v>Contêiner com janela - L = 4,88 m e C = 6,09 m (1 TEU duplo)</v>
          </cell>
          <cell r="I53" t="str">
            <v>un</v>
          </cell>
          <cell r="J53">
            <v>142235.97</v>
          </cell>
        </row>
        <row r="54">
          <cell r="D54" t="str">
            <v>M0058</v>
          </cell>
          <cell r="E54" t="str">
            <v>Contêiner com janela e 2 banheiros - L = 4,88 m e C = 6,09 m (1 TEU duplo)</v>
          </cell>
          <cell r="I54" t="str">
            <v>un</v>
          </cell>
          <cell r="J54">
            <v>148012.99919999999</v>
          </cell>
        </row>
        <row r="55">
          <cell r="D55" t="str">
            <v>M0059</v>
          </cell>
          <cell r="E55" t="str">
            <v>Contêiner com revestimento térmico, janela e banheiro - L = 2,44 m e C = 6,09 m (1 TEU)</v>
          </cell>
          <cell r="I55" t="str">
            <v>un</v>
          </cell>
          <cell r="J55">
            <v>59048.747300000003</v>
          </cell>
        </row>
        <row r="56">
          <cell r="D56" t="str">
            <v>M0060</v>
          </cell>
          <cell r="E56" t="str">
            <v>Contêiner com janela - L = 2,44 m e C = 4,58 m (3/4 TEU)</v>
          </cell>
          <cell r="I56" t="str">
            <v>un</v>
          </cell>
          <cell r="J56">
            <v>62423.133399999999</v>
          </cell>
        </row>
        <row r="57">
          <cell r="D57" t="str">
            <v>M0065</v>
          </cell>
          <cell r="E57" t="str">
            <v>Contêiner com janela e banheiro - L = 2,44 m e 4,58 m (3/4 TEU)</v>
          </cell>
          <cell r="I57" t="str">
            <v>un</v>
          </cell>
          <cell r="J57">
            <v>76319.106700000004</v>
          </cell>
        </row>
        <row r="58">
          <cell r="D58" t="str">
            <v>M0066</v>
          </cell>
          <cell r="E58" t="str">
            <v>Contêiner com revestimento térmico, janela e banheiro - L = 2,44 m e C = 12,90 m (2 TEU)</v>
          </cell>
          <cell r="I58" t="str">
            <v>un</v>
          </cell>
          <cell r="J58">
            <v>132974.05729999999</v>
          </cell>
        </row>
        <row r="59">
          <cell r="D59" t="str">
            <v>M0067</v>
          </cell>
          <cell r="E59" t="str">
            <v>Tubo PEAD PE 100 PN 10 com flanges - D = 160 mm</v>
          </cell>
          <cell r="I59" t="str">
            <v>m</v>
          </cell>
          <cell r="J59">
            <v>169.6987</v>
          </cell>
        </row>
        <row r="60">
          <cell r="D60" t="str">
            <v>M0068</v>
          </cell>
          <cell r="E60" t="str">
            <v>Caibro de pinho - L = 7,5 cm e E = 10,0 cm</v>
          </cell>
          <cell r="I60" t="str">
            <v>m</v>
          </cell>
          <cell r="J60">
            <v>25.517700000000001</v>
          </cell>
        </row>
        <row r="61">
          <cell r="D61" t="str">
            <v>M0069</v>
          </cell>
          <cell r="E61" t="str">
            <v>Arame farpado em aço galvanizado - D = 1,60 mm</v>
          </cell>
          <cell r="I61" t="str">
            <v>m</v>
          </cell>
          <cell r="J61">
            <v>0.70369999999999999</v>
          </cell>
        </row>
        <row r="62">
          <cell r="D62" t="str">
            <v>M0071</v>
          </cell>
          <cell r="E62" t="str">
            <v>Contêiner com 3 janelas para guarita - L = 2,44 m e C = 3,05 m (1/2 TEU)</v>
          </cell>
          <cell r="I62" t="str">
            <v>un</v>
          </cell>
          <cell r="J62">
            <v>50686.168899999997</v>
          </cell>
        </row>
        <row r="63">
          <cell r="D63" t="str">
            <v>M0072</v>
          </cell>
          <cell r="E63" t="str">
            <v>Arame liso em aço galvanizado - D = 2,10 mm (14 BWG)</v>
          </cell>
          <cell r="I63" t="str">
            <v>kg</v>
          </cell>
          <cell r="J63">
            <v>14.6867</v>
          </cell>
        </row>
        <row r="64">
          <cell r="D64" t="str">
            <v>M0073</v>
          </cell>
          <cell r="E64" t="str">
            <v>Muda de árvore com altura de 0,30 a 0,80 m</v>
          </cell>
          <cell r="I64" t="str">
            <v>un</v>
          </cell>
          <cell r="J64">
            <v>17.884</v>
          </cell>
        </row>
        <row r="65">
          <cell r="D65" t="str">
            <v>M0074</v>
          </cell>
          <cell r="E65" t="str">
            <v>Muda de arbusto com altura até 0,50 m</v>
          </cell>
          <cell r="I65" t="str">
            <v>un</v>
          </cell>
          <cell r="J65">
            <v>19.931000000000001</v>
          </cell>
        </row>
        <row r="66">
          <cell r="D66" t="str">
            <v>M0075</v>
          </cell>
          <cell r="E66" t="str">
            <v>Arame liso recozido em aço-carbono - D = 1,24 mm (18 BWG)</v>
          </cell>
          <cell r="I66" t="str">
            <v>kg</v>
          </cell>
          <cell r="J66">
            <v>12.7111</v>
          </cell>
        </row>
        <row r="67">
          <cell r="D67" t="str">
            <v>M0076</v>
          </cell>
          <cell r="E67" t="str">
            <v>Disco de corte abrasivo para policorte - D = 300 mm</v>
          </cell>
          <cell r="I67" t="str">
            <v>un</v>
          </cell>
          <cell r="J67">
            <v>17.9084</v>
          </cell>
        </row>
        <row r="68">
          <cell r="D68" t="str">
            <v>M0080</v>
          </cell>
          <cell r="E68" t="str">
            <v>Areia fina</v>
          </cell>
          <cell r="I68" t="str">
            <v>m³</v>
          </cell>
          <cell r="J68">
            <v>131.0729</v>
          </cell>
        </row>
        <row r="69">
          <cell r="D69" t="str">
            <v>M0081</v>
          </cell>
          <cell r="E69" t="str">
            <v>Areia grossa</v>
          </cell>
          <cell r="I69" t="str">
            <v>m³</v>
          </cell>
          <cell r="J69">
            <v>115.7071</v>
          </cell>
        </row>
        <row r="70">
          <cell r="D70" t="str">
            <v>M0082</v>
          </cell>
          <cell r="E70" t="str">
            <v>Areia média lavada</v>
          </cell>
          <cell r="I70" t="str">
            <v>m³</v>
          </cell>
          <cell r="J70">
            <v>128.58850000000001</v>
          </cell>
        </row>
        <row r="71">
          <cell r="D71" t="str">
            <v>M0083</v>
          </cell>
          <cell r="E71" t="str">
            <v>Argamassa pré-dosada para grauteamento</v>
          </cell>
          <cell r="I71" t="str">
            <v>kg</v>
          </cell>
          <cell r="J71">
            <v>1.8252999999999999</v>
          </cell>
        </row>
        <row r="72">
          <cell r="D72" t="str">
            <v>M0084</v>
          </cell>
          <cell r="E72" t="str">
            <v>Argamassa pré-dosada autoadensável para grauteamento</v>
          </cell>
          <cell r="I72" t="str">
            <v>kg</v>
          </cell>
          <cell r="J72">
            <v>1.8136000000000001</v>
          </cell>
        </row>
        <row r="73">
          <cell r="D73" t="str">
            <v>M0085</v>
          </cell>
          <cell r="E73" t="str">
            <v>Ancoragem ativa para 4 cordoalhas - D = 12,7 mm</v>
          </cell>
          <cell r="I73" t="str">
            <v>un</v>
          </cell>
          <cell r="J73">
            <v>382.16910000000001</v>
          </cell>
        </row>
        <row r="74">
          <cell r="D74" t="str">
            <v>M0086</v>
          </cell>
          <cell r="E74" t="str">
            <v>Ancoragem ativa para 6 cordoalhas - D = 12,7 mm</v>
          </cell>
          <cell r="I74" t="str">
            <v>un</v>
          </cell>
          <cell r="J74">
            <v>492.7054</v>
          </cell>
        </row>
        <row r="75">
          <cell r="D75" t="str">
            <v>M0087</v>
          </cell>
          <cell r="E75" t="str">
            <v>Ancoragem ativa para 7 cordoalhas - D = 12,7 mm</v>
          </cell>
          <cell r="I75" t="str">
            <v>un</v>
          </cell>
          <cell r="J75">
            <v>569.44500000000005</v>
          </cell>
        </row>
        <row r="76">
          <cell r="D76" t="str">
            <v>M0088</v>
          </cell>
          <cell r="E76" t="str">
            <v>Ancoragem ativa para 8 cordoalhas - D = 12,7 mm</v>
          </cell>
          <cell r="I76" t="str">
            <v>un</v>
          </cell>
          <cell r="J76">
            <v>736.23620000000005</v>
          </cell>
        </row>
        <row r="77">
          <cell r="D77" t="str">
            <v>M0089</v>
          </cell>
          <cell r="E77" t="str">
            <v>Ancoragem ativa para 9 cordoalhas - D = 12,7 mm</v>
          </cell>
          <cell r="I77" t="str">
            <v>un</v>
          </cell>
          <cell r="J77">
            <v>752.15139999999997</v>
          </cell>
        </row>
        <row r="78">
          <cell r="D78" t="str">
            <v>M0091</v>
          </cell>
          <cell r="E78" t="str">
            <v>Ancoragem ativa para 10 cordoalhas - D = 12,7 mm</v>
          </cell>
          <cell r="I78" t="str">
            <v>un</v>
          </cell>
          <cell r="J78">
            <v>833.4393</v>
          </cell>
        </row>
        <row r="79">
          <cell r="D79" t="str">
            <v>M0092</v>
          </cell>
          <cell r="E79" t="str">
            <v>Ancoragem ativa para 12 cordoalhas - D = 12,7 mm</v>
          </cell>
          <cell r="I79" t="str">
            <v>un</v>
          </cell>
          <cell r="J79">
            <v>1054.5607</v>
          </cell>
        </row>
        <row r="80">
          <cell r="D80" t="str">
            <v>M0093</v>
          </cell>
          <cell r="E80" t="str">
            <v>Ancoragem ativa para 15 cordoalhas - D = 12,7 mm</v>
          </cell>
          <cell r="I80" t="str">
            <v>un</v>
          </cell>
          <cell r="J80">
            <v>1462.5311999999999</v>
          </cell>
        </row>
        <row r="81">
          <cell r="D81" t="str">
            <v>M0094</v>
          </cell>
          <cell r="E81" t="str">
            <v>Ancoragem ativa para 19 cordoalhas - D = 12,7 mm</v>
          </cell>
          <cell r="I81" t="str">
            <v>un</v>
          </cell>
          <cell r="J81">
            <v>1860.1401000000001</v>
          </cell>
        </row>
        <row r="82">
          <cell r="D82" t="str">
            <v>M0098</v>
          </cell>
          <cell r="E82" t="str">
            <v>Bambu com diâmetro médio de 10 cm</v>
          </cell>
          <cell r="I82" t="str">
            <v>m</v>
          </cell>
          <cell r="J82">
            <v>23.670100000000001</v>
          </cell>
        </row>
        <row r="83">
          <cell r="D83" t="str">
            <v>M0099</v>
          </cell>
          <cell r="E83" t="str">
            <v>Equipamentos para a fábrica de dormentes de concreto protendido</v>
          </cell>
          <cell r="I83" t="str">
            <v>ISF</v>
          </cell>
          <cell r="J83">
            <v>576.41700000000003</v>
          </cell>
        </row>
        <row r="84">
          <cell r="D84" t="str">
            <v>M0100</v>
          </cell>
          <cell r="E84" t="str">
            <v>Ancoragem ativa para 22 cordoalhas - D = 12,7 mm</v>
          </cell>
          <cell r="I84" t="str">
            <v>un</v>
          </cell>
          <cell r="J84">
            <v>2407.2748000000001</v>
          </cell>
        </row>
        <row r="85">
          <cell r="D85" t="str">
            <v>M0101</v>
          </cell>
          <cell r="E85" t="str">
            <v>Ancoragem ativa para 27 cordoalhas - D = 12,7 mm</v>
          </cell>
          <cell r="I85" t="str">
            <v>un</v>
          </cell>
          <cell r="J85">
            <v>2935.6732000000002</v>
          </cell>
        </row>
        <row r="86">
          <cell r="D86" t="str">
            <v>M0102</v>
          </cell>
          <cell r="E86" t="str">
            <v>Ancoragem ativa para 31 cordoalhas - D = 12,7 mm</v>
          </cell>
          <cell r="I86" t="str">
            <v>un</v>
          </cell>
          <cell r="J86">
            <v>3102.0983999999999</v>
          </cell>
        </row>
        <row r="87">
          <cell r="D87" t="str">
            <v>M0103</v>
          </cell>
          <cell r="E87" t="str">
            <v>Aditivo acelerador de pega para concreto e argamassa projetados</v>
          </cell>
          <cell r="I87" t="str">
            <v>kg</v>
          </cell>
          <cell r="J87">
            <v>7.3841999999999999</v>
          </cell>
        </row>
        <row r="88">
          <cell r="D88" t="str">
            <v>M0104</v>
          </cell>
          <cell r="E88" t="str">
            <v>Asfalto diluído de petróleo - CM-30</v>
          </cell>
          <cell r="I88" t="str">
            <v>t</v>
          </cell>
          <cell r="J88" t="str">
            <v>-</v>
          </cell>
        </row>
        <row r="89">
          <cell r="D89" t="str">
            <v>M0105</v>
          </cell>
          <cell r="E89" t="str">
            <v>Ancoragem ativa para 4 cordoalhas - D = 15,2 mm</v>
          </cell>
          <cell r="I89" t="str">
            <v>un</v>
          </cell>
          <cell r="J89">
            <v>472.70710000000003</v>
          </cell>
        </row>
        <row r="90">
          <cell r="D90" t="str">
            <v>M0106</v>
          </cell>
          <cell r="E90" t="str">
            <v>Ancoragem ativa para 6 cordoalhas - D = 15,2 mm</v>
          </cell>
          <cell r="I90" t="str">
            <v>un</v>
          </cell>
          <cell r="J90">
            <v>627.46040000000005</v>
          </cell>
        </row>
        <row r="91">
          <cell r="D91" t="str">
            <v>M0107</v>
          </cell>
          <cell r="E91" t="str">
            <v>Geocomposto para drenagem</v>
          </cell>
          <cell r="I91" t="str">
            <v>m²</v>
          </cell>
          <cell r="J91">
            <v>45.257800000000003</v>
          </cell>
        </row>
        <row r="92">
          <cell r="D92" t="str">
            <v>M0108</v>
          </cell>
          <cell r="E92" t="str">
            <v>Ancoragem ativa para 7 cordoalhas - D = 15,2 mm</v>
          </cell>
          <cell r="I92" t="str">
            <v>un</v>
          </cell>
          <cell r="J92">
            <v>738.99400000000003</v>
          </cell>
        </row>
        <row r="93">
          <cell r="D93" t="str">
            <v>M0109</v>
          </cell>
          <cell r="E93" t="str">
            <v>Geodreno vertical - L = 10 cm e E = 5 mm</v>
          </cell>
          <cell r="I93" t="str">
            <v>m</v>
          </cell>
          <cell r="J93">
            <v>5.18</v>
          </cell>
        </row>
        <row r="94">
          <cell r="D94" t="str">
            <v>M0110</v>
          </cell>
          <cell r="E94" t="str">
            <v>Ancoragem ativa para 10 cordoalhas - D = 15,2 mm</v>
          </cell>
          <cell r="I94" t="str">
            <v>un</v>
          </cell>
          <cell r="J94">
            <v>1140.1669999999999</v>
          </cell>
        </row>
        <row r="95">
          <cell r="D95" t="str">
            <v>M0111</v>
          </cell>
          <cell r="E95" t="str">
            <v>Ancoragem ativa para 9 cordoalhas - D = 15,2 mm</v>
          </cell>
          <cell r="I95" t="str">
            <v>un</v>
          </cell>
          <cell r="J95">
            <v>1015.6145</v>
          </cell>
        </row>
        <row r="96">
          <cell r="D96" t="str">
            <v>M0112</v>
          </cell>
          <cell r="E96" t="str">
            <v>Disco diamantado segmentado para corte de pavimento - D = 1.000 mm</v>
          </cell>
          <cell r="I96" t="str">
            <v>un</v>
          </cell>
          <cell r="J96">
            <v>5880.8536999999997</v>
          </cell>
        </row>
        <row r="97">
          <cell r="D97" t="str">
            <v>M0113</v>
          </cell>
          <cell r="E97" t="str">
            <v>Ancoragem ativa para 12 cordoalhas - D = 15,2 mm</v>
          </cell>
          <cell r="I97" t="str">
            <v>un</v>
          </cell>
          <cell r="J97">
            <v>1394.4375</v>
          </cell>
        </row>
        <row r="98">
          <cell r="D98" t="str">
            <v>M0114</v>
          </cell>
          <cell r="E98" t="str">
            <v>Disco diamantado segmentado para corte de pavimento - D = 1.500 mm</v>
          </cell>
          <cell r="I98" t="str">
            <v>un</v>
          </cell>
          <cell r="J98">
            <v>26165.052100000001</v>
          </cell>
        </row>
        <row r="99">
          <cell r="D99" t="str">
            <v>M0115</v>
          </cell>
          <cell r="E99" t="str">
            <v>Biomanta vegetal de fibras de coco entrelaçadas com fios de polipropileno biodegradáveis - densidade 0,4 kg/m²</v>
          </cell>
          <cell r="I99" t="str">
            <v>m²</v>
          </cell>
          <cell r="J99">
            <v>6.5</v>
          </cell>
        </row>
        <row r="100">
          <cell r="D100" t="str">
            <v>M0116</v>
          </cell>
          <cell r="E100" t="str">
            <v>Mangote flangeado de borracha reforçada com lonas sintéticas - C = 1,80 m e D = 0,30 m</v>
          </cell>
          <cell r="I100" t="str">
            <v>un</v>
          </cell>
          <cell r="J100">
            <v>16772.430100000001</v>
          </cell>
        </row>
        <row r="101">
          <cell r="D101" t="str">
            <v>M0117</v>
          </cell>
          <cell r="E101" t="str">
            <v>Mangote flangeado de borracha reforçada com lonas sintéticas - C = 1,80 m e D = 0,40 m</v>
          </cell>
          <cell r="I101" t="str">
            <v>un</v>
          </cell>
          <cell r="J101">
            <v>23227.733100000001</v>
          </cell>
        </row>
        <row r="102">
          <cell r="D102" t="str">
            <v>M0118</v>
          </cell>
          <cell r="E102" t="str">
            <v>Mangote flangeado de borracha reforçada com lonas sintéticas - C = 1,80 m e D = 0,45 m</v>
          </cell>
          <cell r="I102" t="str">
            <v>un</v>
          </cell>
          <cell r="J102">
            <v>25843.1823</v>
          </cell>
        </row>
        <row r="103">
          <cell r="D103" t="str">
            <v>M0119</v>
          </cell>
          <cell r="E103" t="str">
            <v>Mangote flangeado de borracha reforçada com lonas sintéticas - C = 1,80 m e D = 0,50 m</v>
          </cell>
          <cell r="I103" t="str">
            <v>un</v>
          </cell>
          <cell r="J103">
            <v>29495.068500000001</v>
          </cell>
        </row>
        <row r="104">
          <cell r="D104" t="str">
            <v>M0120</v>
          </cell>
          <cell r="E104" t="str">
            <v>Tubo PEAD PE 100 PN 8 com flanges - D = 250 mm</v>
          </cell>
          <cell r="I104" t="str">
            <v>m</v>
          </cell>
          <cell r="J104">
            <v>317.86369999999999</v>
          </cell>
        </row>
        <row r="105">
          <cell r="D105" t="str">
            <v>M0121</v>
          </cell>
          <cell r="E105" t="str">
            <v>Tubo PEAD PE 100 PN 8 com flanges - D = 400 mm</v>
          </cell>
          <cell r="I105" t="str">
            <v>m</v>
          </cell>
          <cell r="J105">
            <v>2040.6672000000001</v>
          </cell>
        </row>
        <row r="106">
          <cell r="D106" t="str">
            <v>M0122</v>
          </cell>
          <cell r="E106" t="str">
            <v>Tubo PEAD PE 100 PN 8 com flanges - D = 450 mm</v>
          </cell>
          <cell r="I106" t="str">
            <v>m</v>
          </cell>
          <cell r="J106">
            <v>2563.1738</v>
          </cell>
        </row>
        <row r="107">
          <cell r="D107" t="str">
            <v>M0123</v>
          </cell>
          <cell r="E107" t="str">
            <v>Tubo PEAD PE 100 PN 8 com flanges - D = 500 mm</v>
          </cell>
          <cell r="I107" t="str">
            <v>m</v>
          </cell>
          <cell r="J107">
            <v>2870.1343999999999</v>
          </cell>
        </row>
        <row r="108">
          <cell r="D108" t="str">
            <v>M0124</v>
          </cell>
          <cell r="E108" t="str">
            <v>Flutuador bipartido em polietileno com núcleo de espuma em poliuretano para tubos - D = 0,30 m</v>
          </cell>
          <cell r="I108" t="str">
            <v>un</v>
          </cell>
          <cell r="J108">
            <v>4789.0351000000001</v>
          </cell>
        </row>
        <row r="109">
          <cell r="D109" t="str">
            <v>M0125</v>
          </cell>
          <cell r="E109" t="str">
            <v>Flutuador bipartido em polietileno com núcleo de espuma em poliuretano para tubos - D = 0,40 m</v>
          </cell>
          <cell r="I109" t="str">
            <v>un</v>
          </cell>
          <cell r="J109">
            <v>6576.3824000000004</v>
          </cell>
        </row>
        <row r="110">
          <cell r="D110" t="str">
            <v>M0126</v>
          </cell>
          <cell r="E110" t="str">
            <v>Flutuador bipartido em polietileno com núcleo de espuma em poliuretano para tubos - D = 0,45 m</v>
          </cell>
          <cell r="I110" t="str">
            <v>un</v>
          </cell>
          <cell r="J110">
            <v>7582.5308000000005</v>
          </cell>
        </row>
        <row r="111">
          <cell r="D111" t="str">
            <v>M0127</v>
          </cell>
          <cell r="E111" t="str">
            <v>Flutuador bipartido em polietileno com núcleo de espuma em poliuretano para tubos - D = 0,50 m</v>
          </cell>
          <cell r="I111" t="str">
            <v>un</v>
          </cell>
          <cell r="J111">
            <v>8143.3451999999997</v>
          </cell>
        </row>
        <row r="112">
          <cell r="D112" t="str">
            <v>M0128</v>
          </cell>
          <cell r="E112" t="str">
            <v>Biomanta vegetal de fibras de palha entrelaçadas com fios de polipropileno biodegradáveis - densidade 0,6 kg/m²</v>
          </cell>
          <cell r="I112" t="str">
            <v>m²</v>
          </cell>
          <cell r="J112">
            <v>5.7</v>
          </cell>
        </row>
        <row r="113">
          <cell r="D113" t="str">
            <v>M0129</v>
          </cell>
          <cell r="E113" t="str">
            <v>Retentor de sedimento em fibras vegetais - D = 20 cm</v>
          </cell>
          <cell r="I113" t="str">
            <v>m</v>
          </cell>
          <cell r="J113">
            <v>66.5672</v>
          </cell>
        </row>
        <row r="114">
          <cell r="D114" t="str">
            <v>M0130</v>
          </cell>
          <cell r="E114" t="str">
            <v>Ancoragem ativa para 15 cordoalhas - D = 15,2 mm</v>
          </cell>
          <cell r="I114" t="str">
            <v>un</v>
          </cell>
          <cell r="J114">
            <v>1833.8496</v>
          </cell>
        </row>
        <row r="115">
          <cell r="D115" t="str">
            <v>M0131</v>
          </cell>
          <cell r="E115" t="str">
            <v>Tubo PEAD corrugado com paredes estruturadas para drenagem - D = 400 mm</v>
          </cell>
          <cell r="I115" t="str">
            <v>m</v>
          </cell>
          <cell r="J115">
            <v>247.4435</v>
          </cell>
        </row>
        <row r="116">
          <cell r="D116" t="str">
            <v>M0132</v>
          </cell>
          <cell r="E116" t="str">
            <v>Tubo PEAD corrugado com paredes estruturadas para drenagem - D = 450 mm</v>
          </cell>
          <cell r="I116" t="str">
            <v>m</v>
          </cell>
          <cell r="J116">
            <v>317.26839999999999</v>
          </cell>
        </row>
        <row r="117">
          <cell r="D117" t="str">
            <v>M0133</v>
          </cell>
          <cell r="E117" t="str">
            <v>Tubo PEAD corrugado com paredes estruturadas para drenagem - D = 500 mm</v>
          </cell>
          <cell r="I117" t="str">
            <v>m</v>
          </cell>
          <cell r="J117">
            <v>407.50450000000001</v>
          </cell>
        </row>
        <row r="118">
          <cell r="D118" t="str">
            <v>M0134</v>
          </cell>
          <cell r="E118" t="str">
            <v>Tubo PEAD corrugado com paredes estruturadas para drenagem - D = 600 mm</v>
          </cell>
          <cell r="I118" t="str">
            <v>m</v>
          </cell>
          <cell r="J118">
            <v>593.92060000000004</v>
          </cell>
        </row>
        <row r="119">
          <cell r="D119" t="str">
            <v>M0135</v>
          </cell>
          <cell r="E119" t="str">
            <v>Tubo PEAD corrugado com paredes estruturadas para drenagem - D = 750 mm</v>
          </cell>
          <cell r="I119" t="str">
            <v>m</v>
          </cell>
          <cell r="J119">
            <v>830.24350000000004</v>
          </cell>
        </row>
        <row r="120">
          <cell r="D120" t="str">
            <v>M0136</v>
          </cell>
          <cell r="E120" t="str">
            <v>Tubo PEAD corrugado com paredes estruturadas para drenagem - D = 800 mm</v>
          </cell>
          <cell r="I120" t="str">
            <v>m</v>
          </cell>
          <cell r="J120">
            <v>886.26469999999995</v>
          </cell>
        </row>
        <row r="121">
          <cell r="D121" t="str">
            <v>M0137</v>
          </cell>
          <cell r="E121" t="str">
            <v>Tubo PEAD corrugado com paredes estruturadas para drenagem - D = 900 mm</v>
          </cell>
          <cell r="I121" t="str">
            <v>m</v>
          </cell>
          <cell r="J121">
            <v>1116.2429999999999</v>
          </cell>
        </row>
        <row r="122">
          <cell r="D122" t="str">
            <v>M0138</v>
          </cell>
          <cell r="E122" t="str">
            <v>Ancoragem ativa para 19 cordoalhas - D = 15,2 mm</v>
          </cell>
          <cell r="I122" t="str">
            <v>un</v>
          </cell>
          <cell r="J122">
            <v>2387.2197000000001</v>
          </cell>
        </row>
        <row r="123">
          <cell r="D123" t="str">
            <v>M0139</v>
          </cell>
          <cell r="E123" t="str">
            <v>Tubo PEAD corrugado com paredes estruturadas para drenagem - D = 1.000 mm</v>
          </cell>
          <cell r="I123" t="str">
            <v>m</v>
          </cell>
          <cell r="J123">
            <v>1555.5754999999999</v>
          </cell>
        </row>
        <row r="124">
          <cell r="D124" t="str">
            <v>M0140</v>
          </cell>
          <cell r="E124" t="str">
            <v>Bentonita</v>
          </cell>
          <cell r="I124" t="str">
            <v>kg</v>
          </cell>
          <cell r="J124">
            <v>3.0019999999999998</v>
          </cell>
        </row>
        <row r="125">
          <cell r="D125" t="str">
            <v>M0141</v>
          </cell>
          <cell r="E125" t="str">
            <v>Tubo PEAD corrugado com paredes estruturadas para drenagem - D = 1.050 mm</v>
          </cell>
          <cell r="I125" t="str">
            <v>m</v>
          </cell>
          <cell r="J125">
            <v>1595.3536999999999</v>
          </cell>
        </row>
        <row r="126">
          <cell r="D126" t="str">
            <v>M0142</v>
          </cell>
          <cell r="E126" t="str">
            <v>Tubo PEAD corrugado com paredes estruturadas para drenagem - D = 1.200 mm</v>
          </cell>
          <cell r="I126" t="str">
            <v>m</v>
          </cell>
          <cell r="J126">
            <v>2185.3481000000002</v>
          </cell>
        </row>
        <row r="127">
          <cell r="D127" t="str">
            <v>M0143</v>
          </cell>
          <cell r="E127" t="str">
            <v>Tubo PEAD corrugado com paredes estruturadas para drenagem - D = 1.500 mm</v>
          </cell>
          <cell r="I127" t="str">
            <v>m</v>
          </cell>
          <cell r="J127">
            <v>2451.1181999999999</v>
          </cell>
        </row>
        <row r="128">
          <cell r="D128" t="str">
            <v>M0145</v>
          </cell>
          <cell r="E128" t="str">
            <v>Ancoragem ativa para 22 cordoalhas - D = 15,2 mm</v>
          </cell>
          <cell r="I128" t="str">
            <v>un</v>
          </cell>
          <cell r="J128">
            <v>3090.6466999999998</v>
          </cell>
        </row>
        <row r="129">
          <cell r="D129" t="str">
            <v>M0146</v>
          </cell>
          <cell r="E129" t="str">
            <v>Ancoragem ativa para 27 cordoalhas - D = 15,2 mm</v>
          </cell>
          <cell r="I129" t="str">
            <v>un</v>
          </cell>
          <cell r="J129">
            <v>4049.3595999999998</v>
          </cell>
        </row>
        <row r="130">
          <cell r="D130" t="str">
            <v>M0148</v>
          </cell>
          <cell r="E130" t="str">
            <v>Ancoragem ativa para lajes para 1 cordoalha - D = 12,7 mm</v>
          </cell>
          <cell r="I130" t="str">
            <v>un</v>
          </cell>
          <cell r="J130">
            <v>82.706299999999999</v>
          </cell>
        </row>
        <row r="131">
          <cell r="D131" t="str">
            <v>M0151</v>
          </cell>
          <cell r="E131" t="str">
            <v>Ancoragem ativa para lajes para 2 cordoalhas - D = 12,7 mm</v>
          </cell>
          <cell r="I131" t="str">
            <v>un</v>
          </cell>
          <cell r="J131">
            <v>162.10730000000001</v>
          </cell>
        </row>
        <row r="132">
          <cell r="D132" t="str">
            <v>M0152</v>
          </cell>
          <cell r="E132" t="str">
            <v>Ancoragem ativa para lajes para 3 cordoalhas - D = 12,7 mm</v>
          </cell>
          <cell r="I132" t="str">
            <v>un</v>
          </cell>
          <cell r="J132">
            <v>232.53880000000001</v>
          </cell>
        </row>
        <row r="133">
          <cell r="D133" t="str">
            <v>M0153</v>
          </cell>
          <cell r="E133" t="str">
            <v>Ancoragem ativa para lajes para 4 cordoalhas - D = 12,7 mm</v>
          </cell>
          <cell r="I133" t="str">
            <v>un</v>
          </cell>
          <cell r="J133">
            <v>310.63409999999999</v>
          </cell>
        </row>
        <row r="134">
          <cell r="D134" t="str">
            <v>M0156</v>
          </cell>
          <cell r="E134" t="str">
            <v>Bloco de concreto - L = 19 cm, A = 19 cm e C = 39 cm</v>
          </cell>
          <cell r="I134" t="str">
            <v>un</v>
          </cell>
          <cell r="J134">
            <v>5.4786000000000001</v>
          </cell>
        </row>
        <row r="135">
          <cell r="D135" t="str">
            <v>M0158</v>
          </cell>
          <cell r="E135" t="str">
            <v>Tela metálica galvanizada dobrada em L - C = 2,0 m, L = 0,4 m e H = 0,4 m</v>
          </cell>
          <cell r="I135" t="str">
            <v>un</v>
          </cell>
          <cell r="J135">
            <v>471.64949999999999</v>
          </cell>
        </row>
        <row r="136">
          <cell r="D136" t="str">
            <v>M0160</v>
          </cell>
          <cell r="E136" t="str">
            <v>Extintor de incêndio tipo espuma mecânica - V = 10 l</v>
          </cell>
          <cell r="I136" t="str">
            <v>un</v>
          </cell>
          <cell r="J136">
            <v>592.01639999999998</v>
          </cell>
        </row>
        <row r="137">
          <cell r="D137" t="str">
            <v>M0161</v>
          </cell>
          <cell r="E137" t="str">
            <v>Barra de fibra de vidro (vergalhão) - D = 25,0 mm</v>
          </cell>
          <cell r="I137" t="str">
            <v>m</v>
          </cell>
          <cell r="J137">
            <v>58.545400000000001</v>
          </cell>
        </row>
        <row r="138">
          <cell r="D138" t="str">
            <v>M0162</v>
          </cell>
          <cell r="E138" t="str">
            <v>Corrente de elo soldado em aço galvanizado com acabamento polido - D = 3,18 mm (1/8")</v>
          </cell>
          <cell r="I138" t="str">
            <v>m</v>
          </cell>
          <cell r="J138">
            <v>6.9537000000000004</v>
          </cell>
        </row>
        <row r="139">
          <cell r="D139" t="str">
            <v>M0163</v>
          </cell>
          <cell r="E139" t="str">
            <v>Gonzo com aba em aço galvanizado - D = 12,7 mm (1/2")</v>
          </cell>
          <cell r="I139" t="str">
            <v>un</v>
          </cell>
          <cell r="J139">
            <v>2.7391000000000001</v>
          </cell>
        </row>
        <row r="140">
          <cell r="D140" t="str">
            <v>M0164</v>
          </cell>
          <cell r="E140" t="str">
            <v>Tubo em aço galvanizado - E = 1,50 mm e seção de 20 x 20 mm</v>
          </cell>
          <cell r="I140" t="str">
            <v>m</v>
          </cell>
          <cell r="J140">
            <v>12.4635</v>
          </cell>
        </row>
        <row r="141">
          <cell r="D141" t="str">
            <v>M0166</v>
          </cell>
          <cell r="E141" t="str">
            <v>Tubo em aço galvanizado - E = 2,25 mm e D = 20 mm (3/4")</v>
          </cell>
          <cell r="I141" t="str">
            <v>m</v>
          </cell>
          <cell r="J141">
            <v>29.985399999999998</v>
          </cell>
        </row>
        <row r="142">
          <cell r="D142" t="str">
            <v>M0167</v>
          </cell>
          <cell r="E142" t="str">
            <v>Tela de poliamida industrial - E = 0,40 mm e malha de 1,6 mm</v>
          </cell>
          <cell r="I142" t="str">
            <v>m²</v>
          </cell>
          <cell r="J142">
            <v>14.5212</v>
          </cell>
        </row>
        <row r="143">
          <cell r="D143" t="str">
            <v>M0168</v>
          </cell>
          <cell r="E143" t="str">
            <v>Abraçadeira de poliamida - E = 3,6 mm e C = 200 mm</v>
          </cell>
          <cell r="I143" t="str">
            <v>un</v>
          </cell>
          <cell r="J143">
            <v>0.2011</v>
          </cell>
        </row>
        <row r="144">
          <cell r="D144" t="str">
            <v>M0169</v>
          </cell>
          <cell r="E144" t="str">
            <v>Roda em aço e pneu com câmara de ar 83/203 mm (3,25"/8") para carrinho de mão</v>
          </cell>
          <cell r="I144" t="str">
            <v>un</v>
          </cell>
          <cell r="J144">
            <v>76.789699999999996</v>
          </cell>
        </row>
        <row r="145">
          <cell r="D145" t="str">
            <v>M0173</v>
          </cell>
          <cell r="E145" t="str">
            <v>Ancoragem ativa para lajes para 1 cordoalha - D = 15,2 mm</v>
          </cell>
          <cell r="I145" t="str">
            <v>un</v>
          </cell>
          <cell r="J145">
            <v>92.661100000000005</v>
          </cell>
        </row>
        <row r="146">
          <cell r="D146" t="str">
            <v>M0178</v>
          </cell>
          <cell r="E146" t="str">
            <v>Ancoragem ativa para lajes para 2 cordoalhas - D = 15,2 mm</v>
          </cell>
          <cell r="I146" t="str">
            <v>un</v>
          </cell>
          <cell r="J146">
            <v>206.50790000000001</v>
          </cell>
        </row>
        <row r="147">
          <cell r="D147" t="str">
            <v>M0181</v>
          </cell>
          <cell r="E147" t="str">
            <v>Ancoragem ativa para lajes para 3 cordoalhas - D = 15,2 mm</v>
          </cell>
          <cell r="I147" t="str">
            <v>un</v>
          </cell>
          <cell r="J147">
            <v>254.25839999999999</v>
          </cell>
        </row>
        <row r="148">
          <cell r="D148" t="str">
            <v>M0184</v>
          </cell>
          <cell r="E148" t="str">
            <v>Ancoragem ativa para lajes para 4 cordoalhas - D = 15,2 mm</v>
          </cell>
          <cell r="I148" t="str">
            <v>un</v>
          </cell>
          <cell r="J148">
            <v>375.61009999999999</v>
          </cell>
        </row>
        <row r="149">
          <cell r="D149" t="str">
            <v>M0191</v>
          </cell>
          <cell r="E149" t="str">
            <v>Brita 1</v>
          </cell>
          <cell r="I149" t="str">
            <v>m³</v>
          </cell>
          <cell r="J149">
            <v>127.004</v>
          </cell>
        </row>
        <row r="150">
          <cell r="D150" t="str">
            <v>M0192</v>
          </cell>
          <cell r="E150" t="str">
            <v>Brita 2</v>
          </cell>
          <cell r="I150" t="str">
            <v>m³</v>
          </cell>
          <cell r="J150">
            <v>125.67</v>
          </cell>
        </row>
        <row r="151">
          <cell r="D151" t="str">
            <v>M0193</v>
          </cell>
          <cell r="E151" t="str">
            <v>Brita 3</v>
          </cell>
          <cell r="I151" t="str">
            <v>m³</v>
          </cell>
          <cell r="J151">
            <v>121.504</v>
          </cell>
        </row>
        <row r="152">
          <cell r="D152" t="str">
            <v>M0194</v>
          </cell>
          <cell r="E152" t="str">
            <v>Escória de aciaria</v>
          </cell>
          <cell r="I152" t="str">
            <v>m³</v>
          </cell>
          <cell r="J152">
            <v>13.741099999999999</v>
          </cell>
        </row>
        <row r="153">
          <cell r="D153" t="str">
            <v>M0198</v>
          </cell>
          <cell r="E153" t="str">
            <v>Parafuso de cabeça chata em aço - D = 4,5 mm e bucha plástica - D = 8 mm (S8)</v>
          </cell>
          <cell r="I153" t="str">
            <v>un</v>
          </cell>
          <cell r="J153">
            <v>0.34549999999999997</v>
          </cell>
        </row>
        <row r="154">
          <cell r="D154" t="str">
            <v>M0199</v>
          </cell>
          <cell r="E154" t="str">
            <v>Coroa de botões cruzados linha R32 - D = 43 mm (1 11/16’’)</v>
          </cell>
          <cell r="I154" t="str">
            <v>un</v>
          </cell>
          <cell r="J154">
            <v>323.87729999999999</v>
          </cell>
        </row>
        <row r="155">
          <cell r="D155" t="str">
            <v>M0201</v>
          </cell>
          <cell r="E155" t="str">
            <v>Coroa de botões esféricos linha T38 - D = 89 mm (3 1/2")</v>
          </cell>
          <cell r="I155" t="str">
            <v>un</v>
          </cell>
          <cell r="J155">
            <v>787.92309999999998</v>
          </cell>
        </row>
        <row r="156">
          <cell r="D156" t="str">
            <v>M0202</v>
          </cell>
          <cell r="E156" t="str">
            <v>Coroa de botões esféricos linha T45 - D = 76 mm (3")</v>
          </cell>
          <cell r="I156" t="str">
            <v>un</v>
          </cell>
          <cell r="J156">
            <v>746.18140000000005</v>
          </cell>
        </row>
        <row r="157">
          <cell r="D157" t="str">
            <v>M0204</v>
          </cell>
          <cell r="E157" t="str">
            <v>Instalações físicas para a central de pré-moldagem de dormentes de concreto protendido</v>
          </cell>
          <cell r="I157" t="str">
            <v>CMCC</v>
          </cell>
          <cell r="J157">
            <v>1701.22</v>
          </cell>
        </row>
        <row r="158">
          <cell r="D158" t="str">
            <v>M0217</v>
          </cell>
          <cell r="E158" t="str">
            <v>Enxofre</v>
          </cell>
          <cell r="I158" t="str">
            <v>kg</v>
          </cell>
          <cell r="J158">
            <v>4.2546999999999997</v>
          </cell>
        </row>
        <row r="159">
          <cell r="D159" t="str">
            <v>M0220</v>
          </cell>
          <cell r="E159" t="str">
            <v>Adubo à base de nitrogênio, fósforo e potássio (NPK)</v>
          </cell>
          <cell r="I159" t="str">
            <v>kg</v>
          </cell>
          <cell r="J159">
            <v>3.4893999999999998</v>
          </cell>
        </row>
        <row r="160">
          <cell r="D160" t="str">
            <v>M0222</v>
          </cell>
          <cell r="E160" t="str">
            <v>Filer calcário</v>
          </cell>
          <cell r="I160" t="str">
            <v>kg</v>
          </cell>
          <cell r="J160">
            <v>0.1888</v>
          </cell>
        </row>
        <row r="161">
          <cell r="D161" t="str">
            <v>M0223</v>
          </cell>
          <cell r="E161" t="str">
            <v>Sementes para hidrossemeadura</v>
          </cell>
          <cell r="I161" t="str">
            <v>kg</v>
          </cell>
          <cell r="J161">
            <v>32.798900000000003</v>
          </cell>
        </row>
        <row r="162">
          <cell r="D162" t="str">
            <v>M0224</v>
          </cell>
          <cell r="E162" t="str">
            <v>Guia-chapéu pré-moldada - C = 120 cm</v>
          </cell>
          <cell r="I162" t="str">
            <v>un</v>
          </cell>
          <cell r="J162">
            <v>68.203999999999994</v>
          </cell>
        </row>
        <row r="163">
          <cell r="D163" t="str">
            <v>M0225</v>
          </cell>
          <cell r="E163" t="str">
            <v>Adubo orgânico composto</v>
          </cell>
          <cell r="I163" t="str">
            <v>kg</v>
          </cell>
          <cell r="J163">
            <v>0.26579999999999998</v>
          </cell>
        </row>
        <row r="164">
          <cell r="D164" t="str">
            <v>M0229</v>
          </cell>
          <cell r="E164" t="str">
            <v>Gabião tipo colchão em liga de zinco e alumínio revestido com polímero de malha hexagonal - E = 0,17 m</v>
          </cell>
          <cell r="I164" t="str">
            <v>m²</v>
          </cell>
          <cell r="J164">
            <v>189.67009999999999</v>
          </cell>
        </row>
        <row r="165">
          <cell r="D165" t="str">
            <v>M0230</v>
          </cell>
          <cell r="E165" t="str">
            <v>Gabião tipo caixa em liga de zinco e alumínio de malha hexagonal - C = 2,00 m, L = 1,00 m e H = 0,50 m</v>
          </cell>
          <cell r="I165" t="str">
            <v>un</v>
          </cell>
          <cell r="J165">
            <v>596.798</v>
          </cell>
        </row>
        <row r="166">
          <cell r="D166" t="str">
            <v>M0231</v>
          </cell>
          <cell r="E166" t="str">
            <v>Gabião tipo caixa em liga de zinco e alumínio de malha hexagonal - C = 2,00 m, L = 1,00 m e H = 1,00 m</v>
          </cell>
          <cell r="I166" t="str">
            <v>un</v>
          </cell>
          <cell r="J166">
            <v>897.60559999999998</v>
          </cell>
        </row>
        <row r="167">
          <cell r="D167" t="str">
            <v>M0232</v>
          </cell>
          <cell r="E167" t="str">
            <v>Gabião tipo caixa em liga de zinco e alumínio revestido com polímero de malha hexagonal - C = 2,00 m, L = 1,00 m e H = 0,50 m</v>
          </cell>
          <cell r="I167" t="str">
            <v>un</v>
          </cell>
          <cell r="J167">
            <v>746.03440000000001</v>
          </cell>
        </row>
        <row r="168">
          <cell r="D168" t="str">
            <v>M0233</v>
          </cell>
          <cell r="E168" t="str">
            <v>Gabião tipo caixa em liga de zinco e alumínio revestido com polímero de malha hexagonal - C = 2,00 m, L = 1,00 m e H = 1,00 m</v>
          </cell>
          <cell r="I168" t="str">
            <v>un</v>
          </cell>
          <cell r="J168">
            <v>1043.2954999999999</v>
          </cell>
        </row>
        <row r="169">
          <cell r="D169" t="str">
            <v>M0234</v>
          </cell>
          <cell r="E169" t="str">
            <v>Gabião tipo saco em liga de zinco e alumínio revestido com polímero de malha hexagonal - D = 0,65 m</v>
          </cell>
          <cell r="I169" t="str">
            <v>m³</v>
          </cell>
          <cell r="J169">
            <v>541.21910000000003</v>
          </cell>
        </row>
        <row r="170">
          <cell r="D170" t="str">
            <v>M0235</v>
          </cell>
          <cell r="E170" t="str">
            <v>Gabião tipo colchão em liga de zinco e alumínio revestido com polímero de malha hexagonal - E = 0,23 m</v>
          </cell>
          <cell r="I170" t="str">
            <v>m²</v>
          </cell>
          <cell r="J170">
            <v>199.0035</v>
          </cell>
        </row>
        <row r="171">
          <cell r="D171" t="str">
            <v>M0236</v>
          </cell>
          <cell r="E171" t="str">
            <v>Gabião tipo colchão em liga de zinco e alumínio revestido com polímero de malha hexagonal - E = 0,30 m</v>
          </cell>
          <cell r="I171" t="str">
            <v>m²</v>
          </cell>
          <cell r="J171">
            <v>228.4092</v>
          </cell>
        </row>
        <row r="172">
          <cell r="D172" t="str">
            <v>M0237</v>
          </cell>
          <cell r="E172" t="str">
            <v>Energia elétrica</v>
          </cell>
          <cell r="I172" t="str">
            <v>kWh</v>
          </cell>
          <cell r="J172">
            <v>0.99839999999999995</v>
          </cell>
        </row>
        <row r="173">
          <cell r="D173" t="str">
            <v>M0253</v>
          </cell>
          <cell r="E173" t="str">
            <v>Cabo de cobre flexível antichama isolado em PVC - tensão de 450/750 V e seção de 16 mm²</v>
          </cell>
          <cell r="I173" t="str">
            <v>m</v>
          </cell>
          <cell r="J173">
            <v>14.9061</v>
          </cell>
        </row>
        <row r="174">
          <cell r="D174" t="str">
            <v>M0254</v>
          </cell>
          <cell r="E174" t="str">
            <v>Mistura gasosa de argônio e dióxido de carbono para solda MIG/MAG</v>
          </cell>
          <cell r="I174" t="str">
            <v>m³</v>
          </cell>
          <cell r="J174">
            <v>49.186100000000003</v>
          </cell>
        </row>
        <row r="175">
          <cell r="D175" t="str">
            <v>M0256</v>
          </cell>
          <cell r="E175" t="str">
            <v>Tinta à base de etil silicato de zinco bicomponente para fundo preparador de pintura</v>
          </cell>
          <cell r="I175" t="str">
            <v>l</v>
          </cell>
          <cell r="J175">
            <v>84.630799999999994</v>
          </cell>
        </row>
        <row r="176">
          <cell r="D176" t="str">
            <v>M0257</v>
          </cell>
          <cell r="E176" t="str">
            <v>Diluente para tinta à base de etil silicato de zinco</v>
          </cell>
          <cell r="I176" t="str">
            <v>l</v>
          </cell>
          <cell r="J176">
            <v>36.402299999999997</v>
          </cell>
        </row>
        <row r="177">
          <cell r="D177" t="str">
            <v>M0260</v>
          </cell>
          <cell r="E177" t="str">
            <v>Cabo de cobre PP flexível isolado em PVC - tensão de 300/500 V e seção de 3 x 1,5 mm²</v>
          </cell>
          <cell r="I177" t="str">
            <v>m</v>
          </cell>
          <cell r="J177">
            <v>5.0431999999999997</v>
          </cell>
        </row>
        <row r="178">
          <cell r="D178" t="str">
            <v>M0264</v>
          </cell>
          <cell r="E178" t="str">
            <v>Bomba de combustível industrial eletrônica simples</v>
          </cell>
          <cell r="I178" t="str">
            <v>un</v>
          </cell>
          <cell r="J178">
            <v>27502.928899999999</v>
          </cell>
        </row>
        <row r="179">
          <cell r="D179" t="str">
            <v>M0265</v>
          </cell>
          <cell r="E179" t="str">
            <v>Tanque de combustível aéreo horizontal com escada para visita - capacidade de 5.000 l</v>
          </cell>
          <cell r="I179" t="str">
            <v>un</v>
          </cell>
          <cell r="J179">
            <v>20708.629400000002</v>
          </cell>
        </row>
        <row r="180">
          <cell r="D180" t="str">
            <v>M0266</v>
          </cell>
          <cell r="E180" t="str">
            <v>Cabo de cobre flexível antichama isolado em PVC - tensão de 0,6/1,0 kV e seção de 240 mm²</v>
          </cell>
          <cell r="I180" t="str">
            <v>m</v>
          </cell>
          <cell r="J180">
            <v>164.37819999999999</v>
          </cell>
        </row>
        <row r="181">
          <cell r="D181" t="str">
            <v>M0267</v>
          </cell>
          <cell r="E181" t="str">
            <v>Módulo de torre de elevador de cremalheira</v>
          </cell>
          <cell r="I181" t="str">
            <v>un</v>
          </cell>
          <cell r="J181">
            <v>4011.4913000000001</v>
          </cell>
        </row>
        <row r="182">
          <cell r="D182" t="str">
            <v>M0268</v>
          </cell>
          <cell r="E182" t="str">
            <v>Módulo de ancoragem de torre de elevador de cremalheira</v>
          </cell>
          <cell r="I182" t="str">
            <v>un</v>
          </cell>
          <cell r="J182">
            <v>3013.6532999999999</v>
          </cell>
        </row>
        <row r="183">
          <cell r="D183" t="str">
            <v>M0269</v>
          </cell>
          <cell r="E183" t="str">
            <v>Cabo de cobre flexível antichama isolado em PVC - tensão de 0,6/1,0 kV e seção de 50 mm²</v>
          </cell>
          <cell r="I183" t="str">
            <v>m</v>
          </cell>
          <cell r="J183">
            <v>36.976300000000002</v>
          </cell>
        </row>
        <row r="184">
          <cell r="D184" t="str">
            <v>M0284</v>
          </cell>
          <cell r="E184" t="str">
            <v>Caibro de pinho - L = 7,5 cm e E = 7,5 cm</v>
          </cell>
          <cell r="I184" t="str">
            <v>m</v>
          </cell>
          <cell r="J184">
            <v>17.700800000000001</v>
          </cell>
        </row>
        <row r="185">
          <cell r="D185" t="str">
            <v>M0285</v>
          </cell>
          <cell r="E185" t="str">
            <v>Pontalete para escoramento - D = 15 cm</v>
          </cell>
          <cell r="I185" t="str">
            <v>m</v>
          </cell>
          <cell r="J185">
            <v>7.6932999999999998</v>
          </cell>
        </row>
        <row r="186">
          <cell r="D186" t="str">
            <v>M0286</v>
          </cell>
          <cell r="E186" t="str">
            <v>Tábua - E = 2,5 cm e L = 30 cm</v>
          </cell>
          <cell r="I186" t="str">
            <v>m</v>
          </cell>
          <cell r="J186">
            <v>21.273299999999999</v>
          </cell>
        </row>
        <row r="187">
          <cell r="D187" t="str">
            <v>M0289</v>
          </cell>
          <cell r="E187" t="str">
            <v>Tábua - E = 2,5 cm e L = 15 cm</v>
          </cell>
          <cell r="I187" t="str">
            <v>m</v>
          </cell>
          <cell r="J187">
            <v>10.1152</v>
          </cell>
        </row>
        <row r="188">
          <cell r="D188" t="str">
            <v>M0290</v>
          </cell>
          <cell r="E188" t="str">
            <v>Tábua - E = 2,5 cm e L = 10 cm</v>
          </cell>
          <cell r="I188" t="str">
            <v>m</v>
          </cell>
          <cell r="J188">
            <v>5.4050000000000002</v>
          </cell>
        </row>
        <row r="189">
          <cell r="D189" t="str">
            <v>M0291</v>
          </cell>
          <cell r="E189" t="str">
            <v>Estrutura modular com 2 banheiros - L = 2,44 m e C = 6,06 m (1 TEU)</v>
          </cell>
          <cell r="I189" t="str">
            <v>un</v>
          </cell>
          <cell r="J189">
            <v>79354.390799999994</v>
          </cell>
        </row>
        <row r="190">
          <cell r="D190" t="str">
            <v>M0292</v>
          </cell>
          <cell r="E190" t="str">
            <v>Estrutura modular com janela - L = 2,44 m e C = 6,06 m (1 TEU)</v>
          </cell>
          <cell r="I190" t="str">
            <v>un</v>
          </cell>
          <cell r="J190">
            <v>64337.51</v>
          </cell>
        </row>
        <row r="191">
          <cell r="D191" t="str">
            <v>M0293</v>
          </cell>
          <cell r="E191" t="str">
            <v>Estrutura modular com janela - L = 4,88 m e C = 6,06 m (1 TEU duplo)</v>
          </cell>
          <cell r="I191" t="str">
            <v>un</v>
          </cell>
          <cell r="J191">
            <v>130447.7536</v>
          </cell>
        </row>
        <row r="192">
          <cell r="D192" t="str">
            <v>M0294</v>
          </cell>
          <cell r="E192" t="str">
            <v>Estrutura modular com janela e 2 banheiros - L = 4,88 m e C = 6,06 m (1 TEU duplo)</v>
          </cell>
          <cell r="I192" t="str">
            <v>un</v>
          </cell>
          <cell r="J192">
            <v>130996.78660000001</v>
          </cell>
        </row>
        <row r="193">
          <cell r="D193" t="str">
            <v>M0295</v>
          </cell>
          <cell r="E193" t="str">
            <v>Estrutura modular com revestimento térmico, janela e banheiro - L = 2,44 m e C = 6,06 m (1 TEU)</v>
          </cell>
          <cell r="I193" t="str">
            <v>un</v>
          </cell>
          <cell r="J193">
            <v>72547.065000000002</v>
          </cell>
        </row>
        <row r="194">
          <cell r="D194" t="str">
            <v>M0296</v>
          </cell>
          <cell r="E194" t="str">
            <v>Estrutura modular com revestimento térmico, janela e banheiro - L = 2,44 m e C = 12,19 m (2 TEU)</v>
          </cell>
          <cell r="I194" t="str">
            <v>un</v>
          </cell>
          <cell r="J194">
            <v>138187.47200000001</v>
          </cell>
        </row>
        <row r="195">
          <cell r="D195" t="str">
            <v>M0297</v>
          </cell>
          <cell r="E195" t="str">
            <v>Estrutura modular com 3 janelas para guarita - L = 2,44 m e C = 3,05 m (1/2 TEU)</v>
          </cell>
          <cell r="I195" t="str">
            <v>un</v>
          </cell>
          <cell r="J195">
            <v>40227.86</v>
          </cell>
        </row>
        <row r="196">
          <cell r="D196" t="str">
            <v>M0301</v>
          </cell>
          <cell r="E196" t="str">
            <v>Pontalete para escoramento - D = 10 cm</v>
          </cell>
          <cell r="I196" t="str">
            <v>m</v>
          </cell>
          <cell r="J196">
            <v>3.4209000000000001</v>
          </cell>
        </row>
        <row r="197">
          <cell r="D197" t="str">
            <v>M0310</v>
          </cell>
          <cell r="E197" t="str">
            <v>Peça de madeira - L = 7,5 cm e E = 2,5 cm</v>
          </cell>
          <cell r="I197" t="str">
            <v>m</v>
          </cell>
          <cell r="J197">
            <v>6.3794000000000004</v>
          </cell>
        </row>
        <row r="198">
          <cell r="D198" t="str">
            <v>M0311</v>
          </cell>
          <cell r="E198" t="str">
            <v xml:space="preserve">Filtro de aspiração de ar externo com capacidade 3,58 l/s para compressor de ar respirável </v>
          </cell>
          <cell r="I198" t="str">
            <v>un</v>
          </cell>
          <cell r="J198">
            <v>259.0496</v>
          </cell>
        </row>
        <row r="199">
          <cell r="D199" t="str">
            <v>M0312</v>
          </cell>
          <cell r="E199" t="str">
            <v xml:space="preserve">Filtro de purificação de ar comprimido com capacidade de 35 MPa para compressor de ar respirável </v>
          </cell>
          <cell r="I199" t="str">
            <v>un</v>
          </cell>
          <cell r="J199">
            <v>270.0838</v>
          </cell>
        </row>
        <row r="200">
          <cell r="D200" t="str">
            <v>M0344</v>
          </cell>
          <cell r="E200" t="str">
            <v>Cal hidratada - a granel</v>
          </cell>
          <cell r="I200" t="str">
            <v>kg</v>
          </cell>
          <cell r="J200">
            <v>0.49759999999999999</v>
          </cell>
        </row>
        <row r="201">
          <cell r="D201" t="str">
            <v>M0345</v>
          </cell>
          <cell r="E201" t="str">
            <v>Cal hidratada - saco</v>
          </cell>
          <cell r="I201" t="str">
            <v>kg</v>
          </cell>
          <cell r="J201">
            <v>0.76680000000000004</v>
          </cell>
        </row>
        <row r="202">
          <cell r="D202" t="str">
            <v>M0346</v>
          </cell>
          <cell r="E202" t="str">
            <v>Disco de aço para bomba de projeção via seca</v>
          </cell>
          <cell r="I202" t="str">
            <v>un</v>
          </cell>
          <cell r="J202">
            <v>372.11599999999999</v>
          </cell>
        </row>
        <row r="203">
          <cell r="D203" t="str">
            <v>M0347</v>
          </cell>
          <cell r="E203" t="str">
            <v>Disco de aço para bomba de projeção via úmida</v>
          </cell>
          <cell r="I203" t="str">
            <v>un</v>
          </cell>
          <cell r="J203">
            <v>1425.8205</v>
          </cell>
        </row>
        <row r="204">
          <cell r="D204" t="str">
            <v>M0348</v>
          </cell>
          <cell r="E204" t="str">
            <v>Disco de borracha para bomba de projeção via seca</v>
          </cell>
          <cell r="I204" t="str">
            <v>un</v>
          </cell>
          <cell r="J204">
            <v>291.37299999999999</v>
          </cell>
        </row>
        <row r="205">
          <cell r="D205" t="str">
            <v>M0349</v>
          </cell>
          <cell r="E205" t="str">
            <v>Disco de borracha para bomba de projeção via úmida</v>
          </cell>
          <cell r="I205" t="str">
            <v>un</v>
          </cell>
          <cell r="J205">
            <v>642.29899999999998</v>
          </cell>
        </row>
        <row r="206">
          <cell r="D206" t="str">
            <v>M0350</v>
          </cell>
          <cell r="E206" t="str">
            <v>Bico para bomba de projeção</v>
          </cell>
          <cell r="I206" t="str">
            <v>un</v>
          </cell>
          <cell r="J206">
            <v>298.04320000000001</v>
          </cell>
        </row>
        <row r="207">
          <cell r="D207" t="str">
            <v>M0351</v>
          </cell>
          <cell r="E207" t="str">
            <v>Mangote para bomba de projeção</v>
          </cell>
          <cell r="I207" t="str">
            <v>m</v>
          </cell>
          <cell r="J207">
            <v>318.68529999999998</v>
          </cell>
        </row>
        <row r="208">
          <cell r="D208" t="str">
            <v>M0364</v>
          </cell>
          <cell r="E208" t="str">
            <v>Perfil cartola em aço carbono SAE 1010/1020 galvanizado - 50 x 70 x 3 mm - aba 20 mm</v>
          </cell>
          <cell r="I208" t="str">
            <v>m</v>
          </cell>
          <cell r="J208">
            <v>131.65770000000001</v>
          </cell>
        </row>
        <row r="209">
          <cell r="D209" t="str">
            <v>M0365</v>
          </cell>
          <cell r="E209" t="str">
            <v>Cantoneira em ferro de abas iguais - L = 25,4 mm e E = 4,76 mm</v>
          </cell>
          <cell r="I209" t="str">
            <v>kg</v>
          </cell>
          <cell r="J209">
            <v>9.5315999999999992</v>
          </cell>
        </row>
        <row r="210">
          <cell r="D210" t="str">
            <v>M0366</v>
          </cell>
          <cell r="E210" t="str">
            <v>Cantoneira em aço ASTM A36 galvanizado</v>
          </cell>
          <cell r="I210" t="str">
            <v>kg</v>
          </cell>
          <cell r="J210">
            <v>9.1303000000000001</v>
          </cell>
        </row>
        <row r="211">
          <cell r="D211" t="str">
            <v>M0375</v>
          </cell>
          <cell r="E211" t="str">
            <v>Serra copo com suporte para furadeira para chapas de até 3 mm - D = 25 mm</v>
          </cell>
          <cell r="I211" t="str">
            <v>un</v>
          </cell>
          <cell r="J211">
            <v>112.729</v>
          </cell>
        </row>
        <row r="212">
          <cell r="D212" t="str">
            <v>M0395</v>
          </cell>
          <cell r="E212" t="str">
            <v>Chapa de alumínio - E = 1,5 mm</v>
          </cell>
          <cell r="I212" t="str">
            <v>m²</v>
          </cell>
          <cell r="J212">
            <v>182.80350000000001</v>
          </cell>
        </row>
        <row r="213">
          <cell r="D213" t="str">
            <v>M0408</v>
          </cell>
          <cell r="E213" t="str">
            <v>Chumbador de expansão controlada por torque em aço zincado para concreto - D = 12,5 mm</v>
          </cell>
          <cell r="I213" t="str">
            <v>un</v>
          </cell>
          <cell r="J213">
            <v>9.26</v>
          </cell>
        </row>
        <row r="214">
          <cell r="D214" t="str">
            <v>M0409</v>
          </cell>
          <cell r="E214" t="str">
            <v>Chumbador de expansão controlada por torque em aço zincado para concreto - D = 6,3 mm</v>
          </cell>
          <cell r="I214" t="str">
            <v>un</v>
          </cell>
          <cell r="J214">
            <v>0.92820000000000003</v>
          </cell>
        </row>
        <row r="215">
          <cell r="D215" t="str">
            <v>M0410</v>
          </cell>
          <cell r="E215" t="str">
            <v>Chumbador de expansão controlada por torque em aço zincado para concreto - D = 20,0 mm</v>
          </cell>
          <cell r="I215" t="str">
            <v>un</v>
          </cell>
          <cell r="J215">
            <v>14.537100000000001</v>
          </cell>
        </row>
        <row r="216">
          <cell r="D216" t="str">
            <v>M0411</v>
          </cell>
          <cell r="E216" t="str">
            <v>Chumbador de expansão controlada por torque em aço zincado para concreto - D = 10,0 mm</v>
          </cell>
          <cell r="I216" t="str">
            <v>un</v>
          </cell>
          <cell r="J216">
            <v>3.2044999999999999</v>
          </cell>
        </row>
        <row r="217">
          <cell r="D217" t="str">
            <v>M0412</v>
          </cell>
          <cell r="E217" t="str">
            <v>Chumbador de expansão controlada por torque em aço zincado para concreto - D = 16,0 mm</v>
          </cell>
          <cell r="I217" t="str">
            <v>un</v>
          </cell>
          <cell r="J217">
            <v>10.72</v>
          </cell>
        </row>
        <row r="218">
          <cell r="D218" t="str">
            <v>M0413</v>
          </cell>
          <cell r="E218" t="str">
            <v>Chumbador de expansão controlada por torque em aço zincado para concreto - D = 25,0 mm</v>
          </cell>
          <cell r="I218" t="str">
            <v>un</v>
          </cell>
          <cell r="J218">
            <v>30.935099999999998</v>
          </cell>
        </row>
        <row r="219">
          <cell r="D219" t="str">
            <v>M0421</v>
          </cell>
          <cell r="E219" t="str">
            <v>Argamassa expansiva para desmonte de rocha e demolição de concreto</v>
          </cell>
          <cell r="I219" t="str">
            <v>kg</v>
          </cell>
          <cell r="J219">
            <v>11.6211</v>
          </cell>
        </row>
        <row r="220">
          <cell r="D220" t="str">
            <v>M0424</v>
          </cell>
          <cell r="E220" t="str">
            <v>Cimento Portland CP II - 32 - saco</v>
          </cell>
          <cell r="I220" t="str">
            <v>kg</v>
          </cell>
          <cell r="J220">
            <v>0.62580000000000002</v>
          </cell>
        </row>
        <row r="221">
          <cell r="D221" t="str">
            <v>M0427</v>
          </cell>
          <cell r="E221" t="str">
            <v>Cordoalha nua tipo CP 190 RB - D = 12,7 mm</v>
          </cell>
          <cell r="I221" t="str">
            <v>kg</v>
          </cell>
          <cell r="J221">
            <v>10.458299999999999</v>
          </cell>
        </row>
        <row r="222">
          <cell r="D222" t="str">
            <v>M0428</v>
          </cell>
          <cell r="E222" t="str">
            <v>Cordoalha nua tipo CP 190 RB - D = 15,2 mm</v>
          </cell>
          <cell r="I222" t="str">
            <v>kg</v>
          </cell>
          <cell r="J222">
            <v>10.458299999999999</v>
          </cell>
        </row>
        <row r="223">
          <cell r="D223" t="str">
            <v>M0429</v>
          </cell>
          <cell r="E223" t="str">
            <v>Perfil de alumínio tipo L421 para placa de sinalização - seção de 33 x 40 mm</v>
          </cell>
          <cell r="I223" t="str">
            <v>m</v>
          </cell>
          <cell r="J223">
            <v>14.748799999999999</v>
          </cell>
        </row>
        <row r="224">
          <cell r="D224" t="str">
            <v>M0434</v>
          </cell>
          <cell r="E224" t="str">
            <v>Tirante de barra de aço - tensão de escoamento = 950 MPa, tensão de ruptura = 1.050 MPa e D = 32 mm</v>
          </cell>
          <cell r="I224" t="str">
            <v>m</v>
          </cell>
          <cell r="J224">
            <v>260.41989999999998</v>
          </cell>
        </row>
        <row r="225">
          <cell r="D225" t="str">
            <v>M0442</v>
          </cell>
          <cell r="E225" t="str">
            <v>Compensado plastificado - E = 10 mm</v>
          </cell>
          <cell r="I225" t="str">
            <v>m²</v>
          </cell>
          <cell r="J225">
            <v>46.164700000000003</v>
          </cell>
        </row>
        <row r="226">
          <cell r="D226" t="str">
            <v>M0443</v>
          </cell>
          <cell r="E226" t="str">
            <v>Compensado plastificado - E = 12 mm</v>
          </cell>
          <cell r="I226" t="str">
            <v>m²</v>
          </cell>
          <cell r="J226">
            <v>49.755699999999997</v>
          </cell>
        </row>
        <row r="227">
          <cell r="D227" t="str">
            <v>M0444</v>
          </cell>
          <cell r="E227" t="str">
            <v>Luva em aço para emenda tipo prensada - D = 12,5 mm</v>
          </cell>
          <cell r="I227" t="str">
            <v>un</v>
          </cell>
          <cell r="J227">
            <v>18.354800000000001</v>
          </cell>
        </row>
        <row r="228">
          <cell r="D228" t="str">
            <v>M0445</v>
          </cell>
          <cell r="E228" t="str">
            <v>Luva em aço para emenda tipo prensada - D = 16,0 mm</v>
          </cell>
          <cell r="I228" t="str">
            <v>un</v>
          </cell>
          <cell r="J228">
            <v>26.0852</v>
          </cell>
        </row>
        <row r="229">
          <cell r="D229" t="str">
            <v>M0446</v>
          </cell>
          <cell r="E229" t="str">
            <v>Compensado resinado - E = 10 mm</v>
          </cell>
          <cell r="I229" t="str">
            <v>m²</v>
          </cell>
          <cell r="J229">
            <v>30.866599999999998</v>
          </cell>
        </row>
        <row r="230">
          <cell r="D230" t="str">
            <v>M0447</v>
          </cell>
          <cell r="E230" t="str">
            <v>Compensado resinado - E = 12 mm</v>
          </cell>
          <cell r="I230" t="str">
            <v>m²</v>
          </cell>
          <cell r="J230">
            <v>36.7271</v>
          </cell>
        </row>
        <row r="231">
          <cell r="D231" t="str">
            <v>M0448</v>
          </cell>
          <cell r="E231" t="str">
            <v>Compensado resinado - E = 14 mm</v>
          </cell>
          <cell r="I231" t="str">
            <v>m²</v>
          </cell>
          <cell r="J231">
            <v>41.275799999999997</v>
          </cell>
        </row>
        <row r="232">
          <cell r="D232" t="str">
            <v>M0450</v>
          </cell>
          <cell r="E232" t="str">
            <v>Compensado de virola - E = 6 mm</v>
          </cell>
          <cell r="I232" t="str">
            <v>m²</v>
          </cell>
          <cell r="J232">
            <v>43.300699999999999</v>
          </cell>
        </row>
        <row r="233">
          <cell r="D233" t="str">
            <v>M0451</v>
          </cell>
          <cell r="E233" t="str">
            <v>Concreto usinado - fck = 20 MPa (comercial)</v>
          </cell>
          <cell r="I233" t="str">
            <v>m³</v>
          </cell>
          <cell r="J233" t="str">
            <v>-</v>
          </cell>
        </row>
        <row r="234">
          <cell r="D234" t="str">
            <v>M0452</v>
          </cell>
          <cell r="E234" t="str">
            <v>Concreto usinado - fck = 25 MPa (comercial)</v>
          </cell>
          <cell r="I234" t="str">
            <v>m³</v>
          </cell>
          <cell r="J234" t="str">
            <v>-</v>
          </cell>
        </row>
        <row r="235">
          <cell r="D235" t="str">
            <v>M0453</v>
          </cell>
          <cell r="E235" t="str">
            <v>Concreto usinado - fck = 30 MPa (comercial)</v>
          </cell>
          <cell r="I235" t="str">
            <v>m³</v>
          </cell>
          <cell r="J235" t="str">
            <v>-</v>
          </cell>
        </row>
        <row r="236">
          <cell r="D236" t="str">
            <v>M0454</v>
          </cell>
          <cell r="E236" t="str">
            <v>Concreto usinado - fck = 35 MPa (comercial)</v>
          </cell>
          <cell r="I236" t="str">
            <v>m³</v>
          </cell>
          <cell r="J236" t="str">
            <v>-</v>
          </cell>
        </row>
        <row r="237">
          <cell r="D237" t="str">
            <v>M0459</v>
          </cell>
          <cell r="E237" t="str">
            <v>Compensado plastificado - E = 14 mm</v>
          </cell>
          <cell r="I237" t="str">
            <v>m²</v>
          </cell>
          <cell r="J237">
            <v>53.945999999999998</v>
          </cell>
        </row>
        <row r="238">
          <cell r="D238" t="str">
            <v>M0467</v>
          </cell>
          <cell r="E238" t="str">
            <v>Luva em aço para emenda tipo prensada - D = 20,0 mm</v>
          </cell>
          <cell r="I238" t="str">
            <v>un</v>
          </cell>
          <cell r="J238">
            <v>35.596200000000003</v>
          </cell>
        </row>
        <row r="239">
          <cell r="D239" t="str">
            <v>M0468</v>
          </cell>
          <cell r="E239" t="str">
            <v>Luva em aço para emenda tipo prensada - D = 25,0 mm</v>
          </cell>
          <cell r="I239" t="str">
            <v>un</v>
          </cell>
          <cell r="J239">
            <v>63.777500000000003</v>
          </cell>
        </row>
        <row r="240">
          <cell r="D240" t="str">
            <v>M0469</v>
          </cell>
          <cell r="E240" t="str">
            <v>Luva em aço para emenda tipo prensada - D = 32,0 mm</v>
          </cell>
          <cell r="I240" t="str">
            <v>un</v>
          </cell>
          <cell r="J240">
            <v>142.75450000000001</v>
          </cell>
        </row>
        <row r="241">
          <cell r="D241" t="str">
            <v>M0470</v>
          </cell>
          <cell r="E241" t="str">
            <v>Luva em aço para emenda com rosca cônica - D = 12,5 mm</v>
          </cell>
          <cell r="I241" t="str">
            <v>un</v>
          </cell>
          <cell r="J241">
            <v>14.628399999999999</v>
          </cell>
        </row>
        <row r="242">
          <cell r="D242" t="str">
            <v>M0471</v>
          </cell>
          <cell r="E242" t="str">
            <v>Luva em aço para emenda com rosca cônica - D = 16,0 mm</v>
          </cell>
          <cell r="I242" t="str">
            <v>un</v>
          </cell>
          <cell r="J242">
            <v>25.0504</v>
          </cell>
        </row>
        <row r="243">
          <cell r="D243" t="str">
            <v>M0472</v>
          </cell>
          <cell r="E243" t="str">
            <v>Luva em aço para emenda com rosca cônica - D = 20,0 mm</v>
          </cell>
          <cell r="I243" t="str">
            <v>un</v>
          </cell>
          <cell r="J243">
            <v>34.669800000000002</v>
          </cell>
        </row>
        <row r="244">
          <cell r="D244" t="str">
            <v>M0481</v>
          </cell>
          <cell r="E244" t="str">
            <v>Luva em aço para emenda com rosca cônica - D = 25,0 mm</v>
          </cell>
          <cell r="I244" t="str">
            <v>un</v>
          </cell>
          <cell r="J244">
            <v>45.709600000000002</v>
          </cell>
        </row>
        <row r="245">
          <cell r="D245" t="str">
            <v>M0502</v>
          </cell>
          <cell r="E245" t="str">
            <v>Luva em aço para emenda com rosca cônica - D = 32,0 mm</v>
          </cell>
          <cell r="I245" t="str">
            <v>un</v>
          </cell>
          <cell r="J245">
            <v>67.410300000000007</v>
          </cell>
        </row>
        <row r="246">
          <cell r="D246" t="str">
            <v>M0505</v>
          </cell>
          <cell r="E246" t="str">
            <v>Broca de widia - D = 6,5 mm e C = 100 mm</v>
          </cell>
          <cell r="I246" t="str">
            <v>un</v>
          </cell>
          <cell r="J246">
            <v>4.2704000000000004</v>
          </cell>
        </row>
        <row r="247">
          <cell r="D247" t="str">
            <v>M0506</v>
          </cell>
          <cell r="E247" t="str">
            <v>Broca de widia - D = 8 mm e C = 120 mm</v>
          </cell>
          <cell r="I247" t="str">
            <v>un</v>
          </cell>
          <cell r="J247">
            <v>7.7789999999999999</v>
          </cell>
        </row>
        <row r="248">
          <cell r="D248" t="str">
            <v>M0511</v>
          </cell>
          <cell r="E248" t="str">
            <v>Abrasivo tipo granalha de aço</v>
          </cell>
          <cell r="I248" t="str">
            <v>kg</v>
          </cell>
          <cell r="J248">
            <v>11.111499999999999</v>
          </cell>
        </row>
        <row r="249">
          <cell r="D249" t="str">
            <v>M0512</v>
          </cell>
          <cell r="E249" t="str">
            <v>Bico venturi longo - D = 7,9 mm (5/16")</v>
          </cell>
          <cell r="I249" t="str">
            <v>un</v>
          </cell>
          <cell r="J249">
            <v>585.04280000000006</v>
          </cell>
        </row>
        <row r="250">
          <cell r="D250" t="str">
            <v>M0521</v>
          </cell>
          <cell r="E250" t="str">
            <v>Laminado elastoplástico - E = 1,5 mm</v>
          </cell>
          <cell r="I250" t="str">
            <v>m²</v>
          </cell>
          <cell r="J250">
            <v>190.73410000000001</v>
          </cell>
        </row>
        <row r="251">
          <cell r="D251" t="str">
            <v>M0532</v>
          </cell>
          <cell r="E251" t="str">
            <v>Escora tubular galvanizada regulável telescópica para tunnel liner - L = 2,42 a 4,00 m e capacidade de 1.750 a 625 kg</v>
          </cell>
          <cell r="I251" t="str">
            <v>kg</v>
          </cell>
          <cell r="J251">
            <v>19.906099999999999</v>
          </cell>
        </row>
        <row r="252">
          <cell r="D252" t="str">
            <v>M0533</v>
          </cell>
          <cell r="E252" t="str">
            <v>Escora tubular galvanizada regulável - L = 3,00 a 4,50 m e capacidade de 2.100 a 750 kg</v>
          </cell>
          <cell r="I252" t="str">
            <v>un</v>
          </cell>
          <cell r="J252">
            <v>265.2851</v>
          </cell>
        </row>
        <row r="253">
          <cell r="D253" t="str">
            <v>M0534</v>
          </cell>
          <cell r="E253" t="str">
            <v>Escora tubular galvanizada regulável - L = 2,00 a 3,10 m e capacidade de 3.200 a 1.500 kg</v>
          </cell>
          <cell r="I253" t="str">
            <v>un</v>
          </cell>
          <cell r="J253">
            <v>199.2756</v>
          </cell>
        </row>
        <row r="254">
          <cell r="D254" t="str">
            <v>M0536</v>
          </cell>
          <cell r="E254" t="str">
            <v>Quadro tubular contraventado com acessórios - C = 1,00 m, L = 1,00 m e H = 1,25 m</v>
          </cell>
          <cell r="I254" t="str">
            <v>un</v>
          </cell>
          <cell r="J254">
            <v>492.73480000000001</v>
          </cell>
        </row>
        <row r="255">
          <cell r="D255" t="str">
            <v>M0537</v>
          </cell>
          <cell r="E255" t="str">
            <v>Sapata ajustável para andaime - base quadrada de 15 x 15 cm</v>
          </cell>
          <cell r="I255" t="str">
            <v>un</v>
          </cell>
          <cell r="J255">
            <v>94.880099999999999</v>
          </cell>
        </row>
        <row r="256">
          <cell r="D256" t="str">
            <v>M0538</v>
          </cell>
          <cell r="E256" t="str">
            <v>Escada metálica tipo marinheiro para andaime</v>
          </cell>
          <cell r="I256" t="str">
            <v>m</v>
          </cell>
          <cell r="J256">
            <v>156.89269999999999</v>
          </cell>
        </row>
        <row r="257">
          <cell r="D257" t="str">
            <v>M0539</v>
          </cell>
          <cell r="E257" t="str">
            <v>Quadro tubular contraventado para andaime - H = 100 cm e L = 100 cm</v>
          </cell>
          <cell r="I257" t="str">
            <v>un</v>
          </cell>
          <cell r="J257">
            <v>190.82640000000001</v>
          </cell>
        </row>
        <row r="258">
          <cell r="D258" t="str">
            <v>M0540</v>
          </cell>
          <cell r="E258" t="str">
            <v>Quadro tubular contraventado para andaime - H = 100 cm e L = 150 cm</v>
          </cell>
          <cell r="I258" t="str">
            <v>un</v>
          </cell>
          <cell r="J258">
            <v>227.9307</v>
          </cell>
        </row>
        <row r="259">
          <cell r="D259" t="str">
            <v>M0541</v>
          </cell>
          <cell r="E259" t="str">
            <v>Quadro tubular contraventado para andaime - H = 100 cm e L = 200 cm</v>
          </cell>
          <cell r="I259" t="str">
            <v>un</v>
          </cell>
          <cell r="J259">
            <v>259.32589999999999</v>
          </cell>
        </row>
        <row r="260">
          <cell r="D260" t="str">
            <v>M0542</v>
          </cell>
          <cell r="E260" t="str">
            <v>Diagonal tubular para andaime - C = 141 cm</v>
          </cell>
          <cell r="I260" t="str">
            <v>un</v>
          </cell>
          <cell r="J260">
            <v>74.972899999999996</v>
          </cell>
        </row>
        <row r="261">
          <cell r="D261" t="str">
            <v>M0543</v>
          </cell>
          <cell r="E261" t="str">
            <v>Diagonal tubular para andaime - C = 212 cm</v>
          </cell>
          <cell r="I261" t="str">
            <v>un</v>
          </cell>
          <cell r="J261">
            <v>78.558899999999994</v>
          </cell>
        </row>
        <row r="262">
          <cell r="D262" t="str">
            <v>M0544</v>
          </cell>
          <cell r="E262" t="str">
            <v>Diagonal tubular para andaime - C = 283 cm</v>
          </cell>
          <cell r="I262" t="str">
            <v>un</v>
          </cell>
          <cell r="J262">
            <v>88.558599999999998</v>
          </cell>
        </row>
        <row r="263">
          <cell r="D263" t="str">
            <v>M0545</v>
          </cell>
          <cell r="E263" t="str">
            <v>Plataforma metálica de piso para andaime - C = 100 e L = 33 cm</v>
          </cell>
          <cell r="I263" t="str">
            <v>un</v>
          </cell>
          <cell r="J263">
            <v>212.6087</v>
          </cell>
        </row>
        <row r="264">
          <cell r="D264" t="str">
            <v>M0546</v>
          </cell>
          <cell r="E264" t="str">
            <v>Plataforma metálica de piso para andaime - C = 150 e L = 37 cm</v>
          </cell>
          <cell r="I264" t="str">
            <v>un</v>
          </cell>
          <cell r="J264">
            <v>234.86879999999999</v>
          </cell>
        </row>
        <row r="265">
          <cell r="D265" t="str">
            <v>M0547</v>
          </cell>
          <cell r="E265" t="str">
            <v>Plataforma metálica de piso para andaime - C = 200 e L = 33 cm</v>
          </cell>
          <cell r="I265" t="str">
            <v>un</v>
          </cell>
          <cell r="J265">
            <v>305.18560000000002</v>
          </cell>
        </row>
        <row r="266">
          <cell r="D266" t="str">
            <v>M0548</v>
          </cell>
          <cell r="E266" t="str">
            <v>Quadro tubular tipo guarda-corpo para andaime - H = 120 cm e L = 100 cm</v>
          </cell>
          <cell r="I266" t="str">
            <v>un</v>
          </cell>
          <cell r="J266">
            <v>238.84880000000001</v>
          </cell>
        </row>
        <row r="267">
          <cell r="D267" t="str">
            <v>M0549</v>
          </cell>
          <cell r="E267" t="str">
            <v>Quadro tubular tipo guarda-corpo com acessórios para andaime - H = 120 cm e L = 150 cm</v>
          </cell>
          <cell r="I267" t="str">
            <v>un</v>
          </cell>
          <cell r="J267">
            <v>294.47719999999998</v>
          </cell>
        </row>
        <row r="268">
          <cell r="D268" t="str">
            <v>M0550</v>
          </cell>
          <cell r="E268" t="str">
            <v>Quadro tubular tipo guarda-corpo com acessórios para andaime - H = 120 cm e L = 200 cm</v>
          </cell>
          <cell r="I268" t="str">
            <v>un</v>
          </cell>
          <cell r="J268">
            <v>380.10180000000003</v>
          </cell>
        </row>
        <row r="269">
          <cell r="D269" t="str">
            <v>M0560</v>
          </cell>
          <cell r="E269" t="str">
            <v>Desmoldante para fôrmas de madeira</v>
          </cell>
          <cell r="I269" t="str">
            <v>l</v>
          </cell>
          <cell r="J269">
            <v>12.635199999999999</v>
          </cell>
        </row>
        <row r="270">
          <cell r="D270" t="str">
            <v>M0562</v>
          </cell>
          <cell r="E270" t="str">
            <v>Abraçadeira giratória em aço galvanizado para escada multidirecional - D = 48 mm</v>
          </cell>
          <cell r="I270" t="str">
            <v>un</v>
          </cell>
          <cell r="J270">
            <v>60.876899999999999</v>
          </cell>
        </row>
        <row r="271">
          <cell r="D271" t="str">
            <v>M0563</v>
          </cell>
          <cell r="E271" t="str">
            <v>Tubo em aço galvanizado para escada multidirecional - C = 100 cm</v>
          </cell>
          <cell r="I271" t="str">
            <v>un</v>
          </cell>
          <cell r="J271">
            <v>86.149000000000001</v>
          </cell>
        </row>
        <row r="272">
          <cell r="D272" t="str">
            <v>M0564</v>
          </cell>
          <cell r="E272" t="str">
            <v>Peça base em aço galvanizado para escada multidirecional - C = 33 cm</v>
          </cell>
          <cell r="I272" t="str">
            <v>un</v>
          </cell>
          <cell r="J272">
            <v>119.9609</v>
          </cell>
        </row>
        <row r="273">
          <cell r="D273" t="str">
            <v>M0565</v>
          </cell>
          <cell r="E273" t="str">
            <v>Poste vertical em aço galvanizado para escada multidirecional - C = 100 cm</v>
          </cell>
          <cell r="I273" t="str">
            <v>un</v>
          </cell>
          <cell r="J273">
            <v>276.95839999999998</v>
          </cell>
        </row>
        <row r="274">
          <cell r="D274" t="str">
            <v>M0566</v>
          </cell>
          <cell r="E274" t="str">
            <v>Poste vertical em aço galvanizado para escada multidirecional - C = 200 cm</v>
          </cell>
          <cell r="I274" t="str">
            <v>un</v>
          </cell>
          <cell r="J274">
            <v>400.46969999999999</v>
          </cell>
        </row>
        <row r="275">
          <cell r="D275" t="str">
            <v>M0567</v>
          </cell>
          <cell r="E275" t="str">
            <v>Travessa em aço galvanizado para escada multidirecional - C = 75 cm</v>
          </cell>
          <cell r="I275" t="str">
            <v>un</v>
          </cell>
          <cell r="J275">
            <v>141.8466</v>
          </cell>
        </row>
        <row r="276">
          <cell r="D276" t="str">
            <v>M0568</v>
          </cell>
          <cell r="E276" t="str">
            <v>Travessa em aço galvanizado para escada multidirecional - C = 150 cm</v>
          </cell>
          <cell r="I276" t="str">
            <v>un</v>
          </cell>
          <cell r="J276">
            <v>309.39519999999999</v>
          </cell>
        </row>
        <row r="277">
          <cell r="D277" t="str">
            <v>M0569</v>
          </cell>
          <cell r="E277" t="str">
            <v>Travessa em aço galvanizado para escada multidirecional - C = 250 cm</v>
          </cell>
          <cell r="I277" t="str">
            <v>un</v>
          </cell>
          <cell r="J277">
            <v>414.20420000000001</v>
          </cell>
        </row>
        <row r="278">
          <cell r="D278" t="str">
            <v>M0570</v>
          </cell>
          <cell r="E278" t="str">
            <v>Diagonal em aço galvanizado para escada multidirecional - C = 150 cm para módulos de H = 200 cm</v>
          </cell>
          <cell r="I278" t="str">
            <v>un</v>
          </cell>
          <cell r="J278">
            <v>288.01389999999998</v>
          </cell>
        </row>
        <row r="279">
          <cell r="D279" t="str">
            <v>M0571</v>
          </cell>
          <cell r="E279" t="str">
            <v>Diagonal em aço galvanizado para escada multidirecional - C = 250 cm para módulos de H = 200 cm</v>
          </cell>
          <cell r="I279" t="str">
            <v>un</v>
          </cell>
          <cell r="J279">
            <v>323.4203</v>
          </cell>
        </row>
        <row r="280">
          <cell r="D280" t="str">
            <v>M0572</v>
          </cell>
          <cell r="E280" t="str">
            <v>Piso em aço galvanizado para escada multidirecional - L = 32 cm e C = 150 cm</v>
          </cell>
          <cell r="I280" t="str">
            <v>un</v>
          </cell>
          <cell r="J280">
            <v>499.88549999999998</v>
          </cell>
        </row>
        <row r="281">
          <cell r="D281" t="str">
            <v>M0573</v>
          </cell>
          <cell r="E281" t="str">
            <v>Escada de alumínio para escada multidirecional - H = 200 cm e C = 250 cm</v>
          </cell>
          <cell r="I281" t="str">
            <v>un</v>
          </cell>
          <cell r="J281">
            <v>5135.8678</v>
          </cell>
        </row>
        <row r="282">
          <cell r="D282" t="str">
            <v>M0574</v>
          </cell>
          <cell r="E282" t="str">
            <v>Corrimão externo em alumínio para escada multidirecional - C = 250 cm</v>
          </cell>
          <cell r="I282" t="str">
            <v>un</v>
          </cell>
          <cell r="J282">
            <v>847.01170000000002</v>
          </cell>
        </row>
        <row r="283">
          <cell r="D283" t="str">
            <v>M0575</v>
          </cell>
          <cell r="E283" t="str">
            <v>Corrimão interno em alumínio para escada multidirecional - C = 250 cm</v>
          </cell>
          <cell r="I283" t="str">
            <v>un</v>
          </cell>
          <cell r="J283">
            <v>1275.2128</v>
          </cell>
        </row>
        <row r="284">
          <cell r="D284" t="str">
            <v>M0576</v>
          </cell>
          <cell r="E284" t="str">
            <v>Conexão tubular em aço galvanizado com semiabraçadeira para travessas - C = 30 cm e D = 48,3 mm</v>
          </cell>
          <cell r="I284" t="str">
            <v>un</v>
          </cell>
          <cell r="J284">
            <v>300.68529999999998</v>
          </cell>
        </row>
        <row r="285">
          <cell r="D285" t="str">
            <v>M0601</v>
          </cell>
          <cell r="E285" t="str">
            <v>Ponteiro para martelete - D = 32 mm e C = 1,00 m</v>
          </cell>
          <cell r="I285" t="str">
            <v>un</v>
          </cell>
          <cell r="J285">
            <v>758.95370000000003</v>
          </cell>
        </row>
        <row r="286">
          <cell r="D286" t="str">
            <v>M0602</v>
          </cell>
          <cell r="E286" t="str">
            <v>Ponteiro para rompedor hidráulico de 1.700 kg</v>
          </cell>
          <cell r="I286" t="str">
            <v>un</v>
          </cell>
          <cell r="J286">
            <v>7325.3386</v>
          </cell>
        </row>
        <row r="287">
          <cell r="D287" t="str">
            <v>M0603</v>
          </cell>
          <cell r="E287" t="str">
            <v>Ponteiro para rompedor hidráulico de 520 kg</v>
          </cell>
          <cell r="I287" t="str">
            <v>un</v>
          </cell>
          <cell r="J287">
            <v>6044.5585000000001</v>
          </cell>
        </row>
        <row r="288">
          <cell r="D288" t="str">
            <v>M0614</v>
          </cell>
          <cell r="E288" t="str">
            <v>Concreto usinado - fctM,k = 4,5 MPa (comercial)</v>
          </cell>
          <cell r="I288" t="str">
            <v>m³</v>
          </cell>
          <cell r="J288" t="str">
            <v>-</v>
          </cell>
        </row>
        <row r="289">
          <cell r="D289" t="str">
            <v>M0615</v>
          </cell>
          <cell r="E289" t="str">
            <v>Aditivo incorporador de ar para concreto e argamassa</v>
          </cell>
          <cell r="I289" t="str">
            <v>kg</v>
          </cell>
          <cell r="J289">
            <v>7.1772999999999998</v>
          </cell>
        </row>
        <row r="290">
          <cell r="D290" t="str">
            <v>M0639</v>
          </cell>
          <cell r="E290" t="str">
            <v>Bico para corte a plasma CNC - 130A</v>
          </cell>
          <cell r="I290" t="str">
            <v>un</v>
          </cell>
          <cell r="J290">
            <v>139.9042</v>
          </cell>
        </row>
        <row r="291">
          <cell r="D291" t="str">
            <v>M0640</v>
          </cell>
          <cell r="E291" t="str">
            <v>Bocal para corte a plasma CNC - 130A</v>
          </cell>
          <cell r="I291" t="str">
            <v>un</v>
          </cell>
          <cell r="J291">
            <v>124.85</v>
          </cell>
        </row>
        <row r="292">
          <cell r="D292" t="str">
            <v>M0641</v>
          </cell>
          <cell r="E292" t="str">
            <v>Capa do bico para corte a plasma CNC - 130A</v>
          </cell>
          <cell r="I292" t="str">
            <v>un</v>
          </cell>
          <cell r="J292">
            <v>1537</v>
          </cell>
        </row>
        <row r="293">
          <cell r="D293" t="str">
            <v>M0642</v>
          </cell>
          <cell r="E293" t="str">
            <v>Capa do bocal para corte a plasma CNC - 130A</v>
          </cell>
          <cell r="I293" t="str">
            <v>un</v>
          </cell>
          <cell r="J293">
            <v>774.08</v>
          </cell>
        </row>
        <row r="294">
          <cell r="D294" t="str">
            <v>M0643</v>
          </cell>
          <cell r="E294" t="str">
            <v>Distribuidor de gás para corte a plasma CNC - 130A</v>
          </cell>
          <cell r="I294" t="str">
            <v>un</v>
          </cell>
          <cell r="J294">
            <v>207.43</v>
          </cell>
        </row>
        <row r="295">
          <cell r="D295" t="str">
            <v>M0644</v>
          </cell>
          <cell r="E295" t="str">
            <v>Eletrodo para corte a plasma CNC - 130A</v>
          </cell>
          <cell r="I295" t="str">
            <v>un</v>
          </cell>
          <cell r="J295">
            <v>125.04</v>
          </cell>
        </row>
        <row r="296">
          <cell r="D296" t="str">
            <v>M0645</v>
          </cell>
          <cell r="E296" t="str">
            <v>Tubo de água para corte a plasma CNC - 130A</v>
          </cell>
          <cell r="I296" t="str">
            <v>un</v>
          </cell>
          <cell r="J296">
            <v>196.62</v>
          </cell>
        </row>
        <row r="297">
          <cell r="D297" t="str">
            <v>M0646</v>
          </cell>
          <cell r="E297" t="str">
            <v>Estaca pré-moldada de concreto protendido com compressão admissível de 100 t</v>
          </cell>
          <cell r="I297" t="str">
            <v>m</v>
          </cell>
          <cell r="J297">
            <v>263.45859999999999</v>
          </cell>
        </row>
        <row r="298">
          <cell r="D298" t="str">
            <v>M0647</v>
          </cell>
          <cell r="E298" t="str">
            <v>Estaca pré-moldada de concreto protendido com compressão admissível de 25 t</v>
          </cell>
          <cell r="I298" t="str">
            <v>m</v>
          </cell>
          <cell r="J298">
            <v>86.998400000000004</v>
          </cell>
        </row>
        <row r="299">
          <cell r="D299" t="str">
            <v>M0648</v>
          </cell>
          <cell r="E299" t="str">
            <v>Estaca pré-moldada de concreto protendido com compressão admissível de 35 t</v>
          </cell>
          <cell r="I299" t="str">
            <v>m</v>
          </cell>
          <cell r="J299">
            <v>113.7989</v>
          </cell>
        </row>
        <row r="300">
          <cell r="D300" t="str">
            <v>M0649</v>
          </cell>
          <cell r="E300" t="str">
            <v>Estaca pré-moldada de concreto protendido com compressão admissível de 60 t</v>
          </cell>
          <cell r="I300" t="str">
            <v>m</v>
          </cell>
          <cell r="J300">
            <v>124</v>
          </cell>
        </row>
        <row r="301">
          <cell r="D301" t="str">
            <v>M0650</v>
          </cell>
          <cell r="E301" t="str">
            <v>Estaca pré-moldada de concreto protendido com compressão admissível de 75 t</v>
          </cell>
          <cell r="I301" t="str">
            <v>m</v>
          </cell>
          <cell r="J301">
            <v>182.3502</v>
          </cell>
        </row>
        <row r="302">
          <cell r="D302" t="str">
            <v>M0666</v>
          </cell>
          <cell r="E302" t="str">
            <v>Martelo de fundo DTH - DN = 76 mm (3")</v>
          </cell>
          <cell r="I302" t="str">
            <v>un</v>
          </cell>
          <cell r="J302">
            <v>9022.2567999999992</v>
          </cell>
        </row>
        <row r="303">
          <cell r="D303" t="str">
            <v>M0667</v>
          </cell>
          <cell r="E303" t="str">
            <v>Martelo de fundo DTH - DN = 127 mm (5")</v>
          </cell>
          <cell r="I303" t="str">
            <v>un</v>
          </cell>
          <cell r="J303">
            <v>13293.4061</v>
          </cell>
        </row>
        <row r="304">
          <cell r="D304" t="str">
            <v>M0668</v>
          </cell>
          <cell r="E304" t="str">
            <v>Martelo de fundo DTH - DN = 152 mm (6")</v>
          </cell>
          <cell r="I304" t="str">
            <v>un</v>
          </cell>
          <cell r="J304">
            <v>18558.955300000001</v>
          </cell>
        </row>
        <row r="305">
          <cell r="D305" t="str">
            <v>M0669</v>
          </cell>
          <cell r="E305" t="str">
            <v>Martelo de fundo DTH - DN = 203 mm (8")</v>
          </cell>
          <cell r="I305" t="str">
            <v>un</v>
          </cell>
          <cell r="J305">
            <v>30955.233499999998</v>
          </cell>
        </row>
        <row r="306">
          <cell r="D306" t="str">
            <v>M0673</v>
          </cell>
          <cell r="E306" t="str">
            <v>Estaca pré-moldada de concreto armado centrifugado com compressão admissível de 55 t</v>
          </cell>
          <cell r="I306" t="str">
            <v>m</v>
          </cell>
          <cell r="J306">
            <v>206.09059999999999</v>
          </cell>
        </row>
        <row r="307">
          <cell r="D307" t="str">
            <v>M0677</v>
          </cell>
          <cell r="E307" t="str">
            <v>Estaca pré-moldada de concreto armado centrifugado com compressão admissível de 80 t</v>
          </cell>
          <cell r="I307" t="str">
            <v>m</v>
          </cell>
          <cell r="J307">
            <v>262.8639</v>
          </cell>
        </row>
        <row r="308">
          <cell r="D308" t="str">
            <v>M0682</v>
          </cell>
          <cell r="E308" t="str">
            <v>Aço em perfis ASTM A36</v>
          </cell>
          <cell r="I308" t="str">
            <v>kg</v>
          </cell>
          <cell r="J308">
            <v>9.4700000000000006</v>
          </cell>
        </row>
        <row r="309">
          <cell r="D309" t="str">
            <v>M0686</v>
          </cell>
          <cell r="E309" t="str">
            <v>Estaca pré-moldada de concreto armado centrifugado com compressão admissível de 100 t</v>
          </cell>
          <cell r="I309" t="str">
            <v>m</v>
          </cell>
          <cell r="J309">
            <v>309.17070000000001</v>
          </cell>
        </row>
        <row r="310">
          <cell r="D310" t="str">
            <v>M0713</v>
          </cell>
          <cell r="E310" t="str">
            <v>Cinta com cerdas de aço</v>
          </cell>
          <cell r="I310" t="str">
            <v>un</v>
          </cell>
          <cell r="J310">
            <v>359.81020000000001</v>
          </cell>
        </row>
        <row r="311">
          <cell r="D311" t="str">
            <v>M0714</v>
          </cell>
          <cell r="E311" t="str">
            <v>Tinta de acabamento poliuretano acrílico alifático brilhante bicomponente</v>
          </cell>
          <cell r="I311" t="str">
            <v>l</v>
          </cell>
          <cell r="J311">
            <v>120.6799</v>
          </cell>
        </row>
        <row r="312">
          <cell r="D312" t="str">
            <v>M0715</v>
          </cell>
          <cell r="E312" t="str">
            <v>Tinta selante epóxi vinílico bicomponente curada com poliamida</v>
          </cell>
          <cell r="I312" t="str">
            <v>l</v>
          </cell>
          <cell r="J312">
            <v>143.8434</v>
          </cell>
        </row>
        <row r="313">
          <cell r="D313" t="str">
            <v>M0716</v>
          </cell>
          <cell r="E313" t="str">
            <v>Tinta anti-incrustante livre de estanho</v>
          </cell>
          <cell r="I313" t="str">
            <v>l</v>
          </cell>
          <cell r="J313">
            <v>198.71950000000001</v>
          </cell>
        </row>
        <row r="314">
          <cell r="D314" t="str">
            <v>M0717</v>
          </cell>
          <cell r="E314" t="str">
            <v>Tinta à base de resina epóxi bicomponente para fundo preparador de pintura</v>
          </cell>
          <cell r="I314" t="str">
            <v>l</v>
          </cell>
          <cell r="J314">
            <v>302.91849999999999</v>
          </cell>
        </row>
        <row r="315">
          <cell r="D315" t="str">
            <v>M0718</v>
          </cell>
          <cell r="E315" t="str">
            <v>Tinta esmalte à base de resina epóxi bicomponente</v>
          </cell>
          <cell r="I315" t="str">
            <v>l</v>
          </cell>
          <cell r="J315">
            <v>61.536900000000003</v>
          </cell>
        </row>
        <row r="316">
          <cell r="D316" t="str">
            <v>M0719</v>
          </cell>
          <cell r="E316" t="str">
            <v>Diluente epóxi</v>
          </cell>
          <cell r="I316" t="str">
            <v>l</v>
          </cell>
          <cell r="J316">
            <v>36.8371</v>
          </cell>
        </row>
        <row r="317">
          <cell r="D317" t="str">
            <v>M0721</v>
          </cell>
          <cell r="E317" t="str">
            <v>Tinta anticorrosiva zarcão para fundo preparador de pintura</v>
          </cell>
          <cell r="I317" t="str">
            <v>l</v>
          </cell>
          <cell r="J317">
            <v>50.867600000000003</v>
          </cell>
        </row>
        <row r="318">
          <cell r="D318" t="str">
            <v>M0722</v>
          </cell>
          <cell r="E318" t="str">
            <v>Estaca pré-moldada de concreto armado centrifugado com compressão admissível de 125 t</v>
          </cell>
          <cell r="I318" t="str">
            <v>m</v>
          </cell>
          <cell r="J318">
            <v>369.0265</v>
          </cell>
        </row>
        <row r="319">
          <cell r="D319" t="str">
            <v>M0729</v>
          </cell>
          <cell r="E319" t="str">
            <v>Fixador de cal para pintura</v>
          </cell>
          <cell r="I319" t="str">
            <v>l</v>
          </cell>
          <cell r="J319">
            <v>4.08</v>
          </cell>
        </row>
        <row r="320">
          <cell r="D320" t="str">
            <v>M0734</v>
          </cell>
          <cell r="E320" t="str">
            <v>Estaca pré-moldada de concreto armado centrifugado com compressão admissível de 170 t</v>
          </cell>
          <cell r="I320" t="str">
            <v>m</v>
          </cell>
          <cell r="J320">
            <v>522.4538</v>
          </cell>
        </row>
        <row r="321">
          <cell r="D321" t="str">
            <v>M0741</v>
          </cell>
          <cell r="E321" t="str">
            <v>Grama tipo batatais</v>
          </cell>
          <cell r="I321" t="str">
            <v>m²</v>
          </cell>
          <cell r="J321">
            <v>5.8262</v>
          </cell>
        </row>
        <row r="322">
          <cell r="D322" t="str">
            <v>M0745</v>
          </cell>
          <cell r="E322" t="str">
            <v>Grampo em aço galvanizado para cerca - C = 25,4 mm e E = 3,76 mm (1" x 9 BWG)</v>
          </cell>
          <cell r="I322" t="str">
            <v>kg</v>
          </cell>
          <cell r="J322">
            <v>10.9612</v>
          </cell>
        </row>
        <row r="323">
          <cell r="D323" t="str">
            <v>M0755</v>
          </cell>
          <cell r="E323" t="str">
            <v>Estaca pré-moldada de concreto armado centrifugado com compressão admissível de 230 t</v>
          </cell>
          <cell r="I323" t="str">
            <v>m</v>
          </cell>
          <cell r="J323">
            <v>727.49950000000001</v>
          </cell>
        </row>
        <row r="324">
          <cell r="D324" t="str">
            <v>M0756</v>
          </cell>
          <cell r="E324" t="str">
            <v>Estaca pré-moldada de concreto armado centrifugado com compressão admissível de 300 t</v>
          </cell>
          <cell r="I324" t="str">
            <v>m</v>
          </cell>
          <cell r="J324">
            <v>798.66319999999996</v>
          </cell>
        </row>
        <row r="325">
          <cell r="D325" t="str">
            <v>M0767</v>
          </cell>
          <cell r="E325" t="str">
            <v>Sinalizador a LED com bateria</v>
          </cell>
          <cell r="I325" t="str">
            <v>un</v>
          </cell>
          <cell r="J325">
            <v>216.3725</v>
          </cell>
        </row>
        <row r="326">
          <cell r="D326" t="str">
            <v>M0769</v>
          </cell>
          <cell r="E326" t="str">
            <v>Lona plástica - E = 200 micra</v>
          </cell>
          <cell r="I326" t="str">
            <v>m²</v>
          </cell>
          <cell r="J326">
            <v>1.5163</v>
          </cell>
        </row>
        <row r="327">
          <cell r="D327" t="str">
            <v>M0771</v>
          </cell>
          <cell r="E327" t="str">
            <v>Cavalete em polietileno zebrado com faixa refletiva</v>
          </cell>
          <cell r="I327" t="str">
            <v>un</v>
          </cell>
          <cell r="J327">
            <v>355</v>
          </cell>
        </row>
        <row r="328">
          <cell r="D328" t="str">
            <v>M0773</v>
          </cell>
          <cell r="E328" t="str">
            <v>Perfil de alumínio tipo L463 para placa de sinalização - seção de 50 x 50 mm</v>
          </cell>
          <cell r="I328" t="str">
            <v>m</v>
          </cell>
          <cell r="J328">
            <v>53.944699999999997</v>
          </cell>
        </row>
        <row r="329">
          <cell r="D329" t="str">
            <v>M0783</v>
          </cell>
          <cell r="E329" t="e">
            <v>#N/A</v>
          </cell>
          <cell r="I329" t="e">
            <v>#N/A</v>
          </cell>
          <cell r="J329" t="e">
            <v>#N/A</v>
          </cell>
        </row>
        <row r="330">
          <cell r="D330" t="str">
            <v>M0784</v>
          </cell>
          <cell r="E330" t="e">
            <v>#N/A</v>
          </cell>
          <cell r="I330" t="e">
            <v>#N/A</v>
          </cell>
          <cell r="J330" t="e">
            <v>#N/A</v>
          </cell>
        </row>
        <row r="331">
          <cell r="D331" t="str">
            <v>M0786</v>
          </cell>
          <cell r="E331" t="str">
            <v>Placa de poliestireno expandido (EPS)</v>
          </cell>
          <cell r="I331" t="str">
            <v>m³</v>
          </cell>
          <cell r="J331">
            <v>356</v>
          </cell>
        </row>
        <row r="332">
          <cell r="D332" t="str">
            <v>M0787</v>
          </cell>
          <cell r="E332" t="str">
            <v>Suporte em aço-carbono galvanizado tipo perfil C para placa de sinalização</v>
          </cell>
          <cell r="I332" t="str">
            <v>kg</v>
          </cell>
          <cell r="J332">
            <v>29.936399999999999</v>
          </cell>
        </row>
        <row r="333">
          <cell r="D333" t="str">
            <v>M0789</v>
          </cell>
          <cell r="E333" t="str">
            <v>Conjunto para fixação de placas em aço galvanizado composto por barra chata, abraçadeira, parafusos, porcas e arruelas</v>
          </cell>
          <cell r="I333" t="str">
            <v>kg</v>
          </cell>
          <cell r="J333">
            <v>29.7301</v>
          </cell>
        </row>
        <row r="334">
          <cell r="D334" t="str">
            <v>M0796</v>
          </cell>
          <cell r="E334" t="str">
            <v>Semipórtico metálico para vão de 8,3 m e vento de 35 m/s</v>
          </cell>
          <cell r="I334" t="str">
            <v>un</v>
          </cell>
          <cell r="J334">
            <v>61070.056499999999</v>
          </cell>
        </row>
        <row r="335">
          <cell r="D335" t="str">
            <v>M0798</v>
          </cell>
          <cell r="E335" t="str">
            <v>Apoio de neoprene fretado</v>
          </cell>
          <cell r="I335" t="str">
            <v>dm³</v>
          </cell>
          <cell r="J335">
            <v>107.5693</v>
          </cell>
        </row>
        <row r="336">
          <cell r="D336" t="str">
            <v>M0804</v>
          </cell>
          <cell r="E336" t="str">
            <v>Cabo de aço - D = 12,70 mm (1/2")</v>
          </cell>
          <cell r="I336" t="str">
            <v>m</v>
          </cell>
          <cell r="J336">
            <v>30.276700000000002</v>
          </cell>
        </row>
        <row r="337">
          <cell r="D337" t="str">
            <v>M0805</v>
          </cell>
          <cell r="E337" t="str">
            <v>Semipórtico duplo metálico para vão de 2 x 8,3 m e vento de 35 m/s</v>
          </cell>
          <cell r="I337" t="str">
            <v>un</v>
          </cell>
          <cell r="J337">
            <v>98751.706699999995</v>
          </cell>
        </row>
        <row r="338">
          <cell r="D338" t="str">
            <v>M0808</v>
          </cell>
          <cell r="E338" t="str">
            <v>Brita 4</v>
          </cell>
          <cell r="I338" t="str">
            <v>m³</v>
          </cell>
          <cell r="J338">
            <v>119.004</v>
          </cell>
        </row>
        <row r="339">
          <cell r="D339" t="str">
            <v>M0809</v>
          </cell>
          <cell r="E339" t="str">
            <v>Cabo de aço - D = 6,35 mm (1/4")</v>
          </cell>
          <cell r="I339" t="str">
            <v>m</v>
          </cell>
          <cell r="J339">
            <v>11.0227</v>
          </cell>
        </row>
        <row r="340">
          <cell r="D340" t="str">
            <v>M0810</v>
          </cell>
          <cell r="E340" t="str">
            <v>Cabo de aço - D = 52,00 mm (2")</v>
          </cell>
          <cell r="I340" t="str">
            <v>m</v>
          </cell>
          <cell r="J340">
            <v>679.01149999999996</v>
          </cell>
        </row>
        <row r="341">
          <cell r="D341" t="str">
            <v>M0812</v>
          </cell>
          <cell r="E341" t="str">
            <v>Sapatilha em aço inox - D = 6,35 mm (1/4")</v>
          </cell>
          <cell r="I341" t="str">
            <v>un</v>
          </cell>
          <cell r="J341">
            <v>3.7698999999999998</v>
          </cell>
        </row>
        <row r="342">
          <cell r="D342" t="str">
            <v>M0818</v>
          </cell>
          <cell r="E342" t="str">
            <v>Semipórtico metálico para vão de 8,3 m e vento de 40 m/s</v>
          </cell>
          <cell r="I342" t="str">
            <v>un</v>
          </cell>
          <cell r="J342">
            <v>65210.916400000002</v>
          </cell>
        </row>
        <row r="343">
          <cell r="D343" t="str">
            <v>M0824</v>
          </cell>
          <cell r="E343" t="str">
            <v>Semipórtico duplo metálico para vão de 2 x 8,3 m e vento de 40 m/s</v>
          </cell>
          <cell r="I343" t="str">
            <v>un</v>
          </cell>
          <cell r="J343">
            <v>109588.11870000001</v>
          </cell>
        </row>
        <row r="344">
          <cell r="D344" t="str">
            <v>M0831</v>
          </cell>
          <cell r="E344" t="str">
            <v>Pórtico metálico para vão de 15,9 m e vento de 40 m/s</v>
          </cell>
          <cell r="I344" t="str">
            <v>un</v>
          </cell>
          <cell r="J344">
            <v>110497.1554</v>
          </cell>
        </row>
        <row r="345">
          <cell r="D345" t="str">
            <v>M0848</v>
          </cell>
          <cell r="E345" t="str">
            <v>Semipórtico metálico para vão de 8,3 m e vento de 45 m/s</v>
          </cell>
          <cell r="I345" t="str">
            <v>un</v>
          </cell>
          <cell r="J345">
            <v>71756.854399999997</v>
          </cell>
        </row>
        <row r="346">
          <cell r="D346" t="str">
            <v>M0849</v>
          </cell>
          <cell r="E346" t="str">
            <v>Corda de sisal - D = 12,0 mm</v>
          </cell>
          <cell r="I346" t="str">
            <v>m</v>
          </cell>
          <cell r="J346">
            <v>2.4121000000000001</v>
          </cell>
        </row>
        <row r="347">
          <cell r="D347" t="str">
            <v>M0851</v>
          </cell>
          <cell r="E347" t="str">
            <v>Grampo leve em aço-carbono para cabo de aço - D = 6,3 mm (1/4")</v>
          </cell>
          <cell r="I347" t="str">
            <v>un</v>
          </cell>
          <cell r="J347">
            <v>1.0125999999999999</v>
          </cell>
        </row>
        <row r="348">
          <cell r="D348" t="str">
            <v>M0852</v>
          </cell>
          <cell r="E348" t="str">
            <v>Poste de concreto - carga nominal de 800 daN, H = 15 m e D = 520 mm</v>
          </cell>
          <cell r="I348" t="str">
            <v>un</v>
          </cell>
          <cell r="J348">
            <v>6920.9706999999999</v>
          </cell>
        </row>
        <row r="349">
          <cell r="D349" t="str">
            <v>M0858</v>
          </cell>
          <cell r="E349" t="str">
            <v>Semipórtico duplo metálico para vão de 2 x 8,3 m e vento de 45 m/s</v>
          </cell>
          <cell r="I349" t="str">
            <v>un</v>
          </cell>
          <cell r="J349">
            <v>120424.5307</v>
          </cell>
        </row>
        <row r="350">
          <cell r="D350" t="str">
            <v>M0865</v>
          </cell>
          <cell r="E350" t="str">
            <v>Pórtico metálico para vão de 15,9 m e vento de 45 m/s</v>
          </cell>
          <cell r="I350" t="str">
            <v>un</v>
          </cell>
          <cell r="J350">
            <v>117929.1179</v>
          </cell>
        </row>
        <row r="351">
          <cell r="D351" t="str">
            <v>M0868</v>
          </cell>
          <cell r="E351" t="str">
            <v>Lâmpada fluorescente compacta eletrônica - potência de 20 W</v>
          </cell>
          <cell r="I351" t="str">
            <v>un</v>
          </cell>
          <cell r="J351">
            <v>12.1218</v>
          </cell>
        </row>
        <row r="352">
          <cell r="D352" t="str">
            <v>M0875</v>
          </cell>
          <cell r="E352" t="str">
            <v>Manta asfáltica não-tecido em poliéster - E = 3 mm</v>
          </cell>
          <cell r="I352" t="str">
            <v>m²</v>
          </cell>
          <cell r="J352">
            <v>41.470999999999997</v>
          </cell>
        </row>
        <row r="353">
          <cell r="D353" t="str">
            <v>M0876</v>
          </cell>
          <cell r="E353" t="str">
            <v>Manta asfáltica não-tecido em poliéster - E = 4 mm</v>
          </cell>
          <cell r="I353" t="str">
            <v>m²</v>
          </cell>
          <cell r="J353">
            <v>48.107199999999999</v>
          </cell>
        </row>
        <row r="354">
          <cell r="D354" t="str">
            <v>M0879</v>
          </cell>
          <cell r="E354" t="str">
            <v>Lixa para ferro Nº 150</v>
          </cell>
          <cell r="I354" t="str">
            <v>un</v>
          </cell>
          <cell r="J354">
            <v>2.8269000000000002</v>
          </cell>
        </row>
        <row r="355">
          <cell r="D355" t="str">
            <v>M0942</v>
          </cell>
          <cell r="E355" t="str">
            <v>Estaca prancha metálica</v>
          </cell>
          <cell r="I355" t="str">
            <v>kg</v>
          </cell>
          <cell r="J355">
            <v>17.4314</v>
          </cell>
        </row>
        <row r="356">
          <cell r="D356" t="str">
            <v>M0945</v>
          </cell>
          <cell r="E356" t="str">
            <v>Parafuso de cabeça sextavada em aço galvanizado com porca e arruela de pressão - D = 6,35 mm (1/4")</v>
          </cell>
          <cell r="I356" t="str">
            <v>cj</v>
          </cell>
          <cell r="J356">
            <v>0.54820000000000002</v>
          </cell>
        </row>
        <row r="357">
          <cell r="D357" t="str">
            <v>M0946</v>
          </cell>
          <cell r="E357" t="str">
            <v>Aço em perfis ASTM A572 grau 50</v>
          </cell>
          <cell r="I357" t="str">
            <v>kg</v>
          </cell>
          <cell r="J357">
            <v>13.711499999999999</v>
          </cell>
        </row>
        <row r="358">
          <cell r="D358" t="str">
            <v>M0947</v>
          </cell>
          <cell r="E358" t="str">
            <v>Parafuso de cabeça sextavada em aço galvanizado com porca e arruela de pressão - D = 9,525 mm (3/8")</v>
          </cell>
          <cell r="I358" t="str">
            <v>cj</v>
          </cell>
          <cell r="J358">
            <v>1.6808000000000001</v>
          </cell>
        </row>
        <row r="359">
          <cell r="D359" t="str">
            <v>M0948</v>
          </cell>
          <cell r="E359" t="str">
            <v>Arruela lisa em aço ASTM F436 para parafuso - D = 12,7 mm</v>
          </cell>
          <cell r="I359" t="str">
            <v>un</v>
          </cell>
          <cell r="J359">
            <v>1.0583</v>
          </cell>
        </row>
        <row r="360">
          <cell r="D360" t="str">
            <v>M0949</v>
          </cell>
          <cell r="E360" t="str">
            <v>Arruela lisa em aço ASTM F436 para parafuso - D = 16,0 mm</v>
          </cell>
          <cell r="I360" t="str">
            <v>un</v>
          </cell>
          <cell r="J360">
            <v>1.5388999999999999</v>
          </cell>
        </row>
        <row r="361">
          <cell r="D361" t="str">
            <v>M0950</v>
          </cell>
          <cell r="E361" t="str">
            <v>Arruela lisa em aço ASTM F436 para parafuso - D = 20,0 mm</v>
          </cell>
          <cell r="I361" t="str">
            <v>un</v>
          </cell>
          <cell r="J361">
            <v>1.7662</v>
          </cell>
        </row>
        <row r="362">
          <cell r="D362" t="str">
            <v>M0951</v>
          </cell>
          <cell r="E362" t="str">
            <v>Parafuso de cabeça sextavada em aço ASTM A325 de alta resistência com rosca parcial - D = 12,7 mm e C = 38,10 mm</v>
          </cell>
          <cell r="I362" t="str">
            <v>un</v>
          </cell>
          <cell r="J362">
            <v>2.5943000000000001</v>
          </cell>
        </row>
        <row r="363">
          <cell r="D363" t="str">
            <v>M0952</v>
          </cell>
          <cell r="E363" t="str">
            <v>Parafuso de cabeça sextavada em aço ASTM A325 de alta resistência com rosca parcial - D = 12,7 mm e C = 44,45 mm</v>
          </cell>
          <cell r="I363" t="str">
            <v>un</v>
          </cell>
          <cell r="J363">
            <v>2.8837000000000002</v>
          </cell>
        </row>
        <row r="364">
          <cell r="D364" t="str">
            <v>M0953</v>
          </cell>
          <cell r="E364" t="str">
            <v>Parafuso de cabeça sextavada em aço ASTM A325 de alta resistência com rosca parcial - D = 12,7 mm e C = 50,80 mm</v>
          </cell>
          <cell r="I364" t="str">
            <v>un</v>
          </cell>
          <cell r="J364">
            <v>3.1457999999999999</v>
          </cell>
        </row>
        <row r="365">
          <cell r="D365" t="str">
            <v>M0954</v>
          </cell>
          <cell r="E365" t="str">
            <v>Parafuso de cabeça sextavada em aço ASTM A325 de alta resistência com rosca parcial - D = 12,7 mm e C = 57,15 mm</v>
          </cell>
          <cell r="I365" t="str">
            <v>un</v>
          </cell>
          <cell r="J365">
            <v>3.1770999999999998</v>
          </cell>
        </row>
        <row r="366">
          <cell r="D366" t="str">
            <v>M0955</v>
          </cell>
          <cell r="E366" t="str">
            <v>Parafuso de cabeça sextavada em aço ASTM A325 de alta resistência com rosca parcial - D = 16 mm e C = 44,45 mm</v>
          </cell>
          <cell r="I366" t="str">
            <v>un</v>
          </cell>
          <cell r="J366">
            <v>4.6256000000000004</v>
          </cell>
        </row>
        <row r="367">
          <cell r="D367" t="str">
            <v>M0956</v>
          </cell>
          <cell r="E367" t="str">
            <v>Parafuso de cabeça sextavada em aço ASTM A325 de alta resistência com rosca parcial - D = 16 mm e C = 50,80 mm</v>
          </cell>
          <cell r="I367" t="str">
            <v>un</v>
          </cell>
          <cell r="J367">
            <v>4.9602000000000004</v>
          </cell>
        </row>
        <row r="368">
          <cell r="D368" t="str">
            <v>M0957</v>
          </cell>
          <cell r="E368" t="str">
            <v>Parafuso de cabeça sextavada em aço ASTM A325 de alta resistência com rosca parcial - D = 16 mm e C = 63,50 mm</v>
          </cell>
          <cell r="I368" t="str">
            <v>un</v>
          </cell>
          <cell r="J368">
            <v>6.7076000000000002</v>
          </cell>
        </row>
        <row r="369">
          <cell r="D369" t="str">
            <v>M0958</v>
          </cell>
          <cell r="E369" t="str">
            <v>Parafuso de cabeça sextavada em aço ASTM A325 de alta resistência com rosca parcial - D = 20 mm e C = 50,80 mm</v>
          </cell>
          <cell r="I369" t="str">
            <v>un</v>
          </cell>
          <cell r="J369">
            <v>7.2815000000000003</v>
          </cell>
        </row>
        <row r="370">
          <cell r="D370" t="str">
            <v>M0959</v>
          </cell>
          <cell r="E370" t="str">
            <v>Parafuso de cabeça sextavada em aço ASTM A325 de alta resistência com rosca parcial - D = 20 mm e C = 57,15 mm</v>
          </cell>
          <cell r="I370" t="str">
            <v>un</v>
          </cell>
          <cell r="J370">
            <v>8.1734000000000009</v>
          </cell>
        </row>
        <row r="371">
          <cell r="D371" t="str">
            <v>M0960</v>
          </cell>
          <cell r="E371" t="str">
            <v>Parafuso de cabeça sextavada em aço ASTM A325 de alta resistência com rosca parcial - D = 20 mm e C = 63,50 mm</v>
          </cell>
          <cell r="I371" t="str">
            <v>un</v>
          </cell>
          <cell r="J371">
            <v>9.6110000000000007</v>
          </cell>
        </row>
        <row r="372">
          <cell r="D372" t="str">
            <v>M0961</v>
          </cell>
          <cell r="E372" t="str">
            <v>Parafuso de cabeça sextavada em aço ASTM A325 de alta resistência com rosca parcial - D = 20 mm e C = 76,20 mm</v>
          </cell>
          <cell r="I372" t="str">
            <v>un</v>
          </cell>
          <cell r="J372">
            <v>10.485900000000001</v>
          </cell>
        </row>
        <row r="373">
          <cell r="D373" t="str">
            <v>M0962</v>
          </cell>
          <cell r="E373" t="str">
            <v>Tubo em aço galvanizado - E = 2,00 mm e D = 50,80 mm (2")</v>
          </cell>
          <cell r="I373" t="str">
            <v>m</v>
          </cell>
          <cell r="J373">
            <v>24.777699999999999</v>
          </cell>
        </row>
        <row r="374">
          <cell r="D374" t="str">
            <v>M0963</v>
          </cell>
          <cell r="E374" t="str">
            <v>Tubo em aço galvanizado - E = 3,00 mm e seção de 80 x 80 mm</v>
          </cell>
          <cell r="I374" t="str">
            <v>m</v>
          </cell>
          <cell r="J374">
            <v>66.13</v>
          </cell>
        </row>
        <row r="375">
          <cell r="D375" t="str">
            <v>M0964</v>
          </cell>
          <cell r="E375" t="str">
            <v>Aço em perfis ASTM A572 grau 50 perfurado</v>
          </cell>
          <cell r="I375" t="str">
            <v>kg</v>
          </cell>
          <cell r="J375">
            <v>14.1755</v>
          </cell>
        </row>
        <row r="376">
          <cell r="D376" t="str">
            <v>M0965</v>
          </cell>
          <cell r="E376" t="str">
            <v>Pino conector de cisalhamento para laje steel deck - D = 19 mm e C = 80 mm</v>
          </cell>
          <cell r="I376" t="str">
            <v>un</v>
          </cell>
          <cell r="J376">
            <v>7.2447999999999997</v>
          </cell>
        </row>
        <row r="377">
          <cell r="D377" t="str">
            <v>M0966</v>
          </cell>
          <cell r="E377" t="str">
            <v>Porca sextavada pesada em aço ASTM A194 grau 2H para parafuso - D = 12,7 mm</v>
          </cell>
          <cell r="I377" t="str">
            <v>un</v>
          </cell>
          <cell r="J377">
            <v>1.3695999999999999</v>
          </cell>
        </row>
        <row r="378">
          <cell r="D378" t="str">
            <v>M0967</v>
          </cell>
          <cell r="E378" t="str">
            <v>Porca sextavada pesada em aço ASTM A194 grau 2H para parafuso - D = 16 mm</v>
          </cell>
          <cell r="I378" t="str">
            <v>un</v>
          </cell>
          <cell r="J378">
            <v>2.5758999999999999</v>
          </cell>
        </row>
        <row r="379">
          <cell r="D379" t="str">
            <v>M0968</v>
          </cell>
          <cell r="E379" t="str">
            <v>Porca sextavada pesada em aço ASTM A194 grau 2H para parafuso - D = 20 mm</v>
          </cell>
          <cell r="I379" t="str">
            <v>un</v>
          </cell>
          <cell r="J379">
            <v>4.016</v>
          </cell>
        </row>
        <row r="380">
          <cell r="D380" t="str">
            <v>M0969</v>
          </cell>
          <cell r="E380" t="str">
            <v>Steel deck em aço galvanizado ASTM A653 grau 40</v>
          </cell>
          <cell r="I380" t="str">
            <v>m²</v>
          </cell>
          <cell r="J380">
            <v>155.48230000000001</v>
          </cell>
        </row>
        <row r="381">
          <cell r="D381" t="str">
            <v>M0970</v>
          </cell>
          <cell r="E381" t="str">
            <v>Chapa de aço ASTM A572 grau 50 cortada e perfurada</v>
          </cell>
          <cell r="I381" t="str">
            <v>kg</v>
          </cell>
          <cell r="J381">
            <v>18.316299999999998</v>
          </cell>
        </row>
        <row r="382">
          <cell r="D382" t="str">
            <v>M0971</v>
          </cell>
          <cell r="E382" t="str">
            <v>Suporte em aço-carbono para corrimão de guarda-corpo metálico</v>
          </cell>
          <cell r="I382" t="str">
            <v>un</v>
          </cell>
          <cell r="J382">
            <v>22.2</v>
          </cell>
        </row>
        <row r="383">
          <cell r="D383" t="str">
            <v>M0972</v>
          </cell>
          <cell r="E383" t="str">
            <v>Fluido de resfriamento para usinagem de metais</v>
          </cell>
          <cell r="I383" t="str">
            <v>l</v>
          </cell>
          <cell r="J383">
            <v>24.2121</v>
          </cell>
        </row>
        <row r="384">
          <cell r="D384" t="str">
            <v>M0998</v>
          </cell>
          <cell r="E384" t="str">
            <v>Madeira estrutural de eucalipto</v>
          </cell>
          <cell r="I384" t="str">
            <v>m³</v>
          </cell>
          <cell r="J384">
            <v>2266.6667000000002</v>
          </cell>
        </row>
        <row r="385">
          <cell r="D385" t="str">
            <v>M0999</v>
          </cell>
          <cell r="E385" t="str">
            <v>Tela em aço CA 60 soldada nervurada</v>
          </cell>
          <cell r="I385" t="str">
            <v>kg</v>
          </cell>
          <cell r="J385">
            <v>8.8633000000000006</v>
          </cell>
        </row>
        <row r="386">
          <cell r="D386" t="str">
            <v>M1000</v>
          </cell>
          <cell r="E386" t="str">
            <v>Tela em aço galvanizado para alambrado - E = 1,64 mm (BWG 16) e malha de 50 mm</v>
          </cell>
          <cell r="I386" t="str">
            <v>m²</v>
          </cell>
          <cell r="J386">
            <v>18.951699999999999</v>
          </cell>
        </row>
        <row r="387">
          <cell r="D387" t="str">
            <v>M1001</v>
          </cell>
          <cell r="E387" t="str">
            <v>Tela em aço galvanizado para passarelas rodoviárias - E = 2,75 mm e malha de 50 mm</v>
          </cell>
          <cell r="I387" t="str">
            <v>m²</v>
          </cell>
          <cell r="J387">
            <v>58.507899999999999</v>
          </cell>
        </row>
        <row r="388">
          <cell r="D388" t="str">
            <v>M1010</v>
          </cell>
          <cell r="E388" t="str">
            <v>Manta de PVC reforçada com tela de poliéster - E = 1,2 mm</v>
          </cell>
          <cell r="I388" t="str">
            <v>m²</v>
          </cell>
          <cell r="J388">
            <v>127.07689999999999</v>
          </cell>
        </row>
        <row r="389">
          <cell r="D389" t="str">
            <v>M1011</v>
          </cell>
          <cell r="E389" t="str">
            <v>Manta de PVC reforçada com tela de poliéster - E = 1,5 mm</v>
          </cell>
          <cell r="I389" t="str">
            <v>m²</v>
          </cell>
          <cell r="J389">
            <v>171.9717</v>
          </cell>
        </row>
        <row r="390">
          <cell r="D390" t="str">
            <v>M1022</v>
          </cell>
          <cell r="E390" t="str">
            <v>Massa para vidro</v>
          </cell>
          <cell r="I390" t="str">
            <v>kg</v>
          </cell>
          <cell r="J390">
            <v>4.0933999999999999</v>
          </cell>
        </row>
        <row r="391">
          <cell r="D391" t="str">
            <v>M1066</v>
          </cell>
          <cell r="E391" t="str">
            <v>Cera de proteção para ancoragem de estais</v>
          </cell>
          <cell r="I391" t="str">
            <v>kg</v>
          </cell>
          <cell r="J391">
            <v>31.625399999999999</v>
          </cell>
        </row>
        <row r="392">
          <cell r="D392" t="str">
            <v>M1078</v>
          </cell>
          <cell r="E392" t="str">
            <v>Parafuso de cabeça sextavada em aço inox - D = 12,7 mm (1/2") e C = 127,0 mm (5")</v>
          </cell>
          <cell r="I392" t="str">
            <v>un</v>
          </cell>
          <cell r="J392">
            <v>5.4287999999999998</v>
          </cell>
        </row>
        <row r="393">
          <cell r="D393" t="str">
            <v>M1079</v>
          </cell>
          <cell r="E393" t="str">
            <v>Parafuso de cabeça sextavada em aço galvanizado tipo autoatarrachante com arruela de vedação - D = 6,3 mm e C = 19 mm</v>
          </cell>
          <cell r="I393" t="str">
            <v>un</v>
          </cell>
          <cell r="J393">
            <v>0.44119999999999998</v>
          </cell>
        </row>
        <row r="394">
          <cell r="D394" t="str">
            <v>M1097</v>
          </cell>
          <cell r="E394" t="str">
            <v>Pedra de mão ou rachão</v>
          </cell>
          <cell r="I394" t="str">
            <v>m³</v>
          </cell>
          <cell r="J394">
            <v>111.504</v>
          </cell>
        </row>
        <row r="395">
          <cell r="D395" t="str">
            <v>M1103</v>
          </cell>
          <cell r="E395" t="str">
            <v>Pedrisco</v>
          </cell>
          <cell r="I395" t="str">
            <v>m³</v>
          </cell>
          <cell r="J395">
            <v>137.46969999999999</v>
          </cell>
        </row>
        <row r="396">
          <cell r="D396" t="str">
            <v>M1118</v>
          </cell>
          <cell r="E396" t="str">
            <v>Cruzeta de madeira para poste - H = 240 cm</v>
          </cell>
          <cell r="I396" t="str">
            <v>un</v>
          </cell>
          <cell r="J396">
            <v>175.50819999999999</v>
          </cell>
        </row>
        <row r="397">
          <cell r="D397" t="str">
            <v>M1129</v>
          </cell>
          <cell r="E397" t="str">
            <v>Junta de dilatação em perfil extrudado de borracha vulcanizada</v>
          </cell>
          <cell r="I397" t="str">
            <v>m</v>
          </cell>
          <cell r="J397" t="str">
            <v>-</v>
          </cell>
        </row>
        <row r="398">
          <cell r="D398" t="str">
            <v>M1130</v>
          </cell>
          <cell r="E398" t="str">
            <v>Selante elástico à base de poliuretano</v>
          </cell>
          <cell r="I398" t="str">
            <v>kg</v>
          </cell>
          <cell r="J398">
            <v>102.6691</v>
          </cell>
        </row>
        <row r="399">
          <cell r="D399" t="str">
            <v>M1131</v>
          </cell>
          <cell r="E399" t="str">
            <v>Cordão de polietileno expandido de baixa densidade - D = 15,0 mm</v>
          </cell>
          <cell r="I399" t="str">
            <v>m</v>
          </cell>
          <cell r="J399">
            <v>0.70350000000000001</v>
          </cell>
        </row>
        <row r="400">
          <cell r="D400" t="str">
            <v>M1132</v>
          </cell>
          <cell r="E400" t="str">
            <v>Junta de dilatação em elastômero e perfil VV - L = 20 mm e H = 40 mm</v>
          </cell>
          <cell r="I400" t="str">
            <v>m</v>
          </cell>
          <cell r="J400">
            <v>164.535</v>
          </cell>
        </row>
        <row r="401">
          <cell r="D401" t="str">
            <v>M1134</v>
          </cell>
          <cell r="E401" t="str">
            <v>Junta de dilatação em elastômero e perfil VV - L = 25 mm e H = 50 mm</v>
          </cell>
          <cell r="I401" t="str">
            <v>m</v>
          </cell>
          <cell r="J401">
            <v>196.685</v>
          </cell>
        </row>
        <row r="402">
          <cell r="D402" t="str">
            <v>M1135</v>
          </cell>
          <cell r="E402" t="str">
            <v>Pó de pedra</v>
          </cell>
          <cell r="I402" t="str">
            <v>m³</v>
          </cell>
          <cell r="J402">
            <v>105.1373</v>
          </cell>
        </row>
        <row r="403">
          <cell r="D403" t="str">
            <v>M1136</v>
          </cell>
          <cell r="E403" t="str">
            <v>Cordão de polietileno expandido de baixa densidade - D = 10,0 mm</v>
          </cell>
          <cell r="I403" t="str">
            <v>m</v>
          </cell>
          <cell r="J403">
            <v>0.20749999999999999</v>
          </cell>
        </row>
        <row r="404">
          <cell r="D404" t="str">
            <v>M1142</v>
          </cell>
          <cell r="E404" t="str">
            <v>Junta de dilatação em elastômero e perfil VV - L = 35 mm e H = 60 mm</v>
          </cell>
          <cell r="I404" t="str">
            <v>m</v>
          </cell>
          <cell r="J404">
            <v>273.94</v>
          </cell>
        </row>
        <row r="405">
          <cell r="D405" t="str">
            <v>M1150</v>
          </cell>
          <cell r="E405" t="str">
            <v>Adesivo estrutural à base de resina epóxi bicomponente tipo ADE-52 ou similar</v>
          </cell>
          <cell r="I405" t="str">
            <v>kg</v>
          </cell>
          <cell r="J405">
            <v>128.8092</v>
          </cell>
        </row>
        <row r="406">
          <cell r="D406" t="str">
            <v>M1151</v>
          </cell>
          <cell r="E406" t="str">
            <v>Junta de dilatação em elastômero e perfil VV - L = 40 mm e H = 70 mm</v>
          </cell>
          <cell r="I406" t="str">
            <v>m</v>
          </cell>
          <cell r="J406">
            <v>390.99</v>
          </cell>
        </row>
        <row r="407">
          <cell r="D407" t="str">
            <v>M1152</v>
          </cell>
          <cell r="E407" t="str">
            <v>Junta de dilatação em elastômero e perfil VV - L = 50 mm e H = 80 mm</v>
          </cell>
          <cell r="I407" t="str">
            <v>m</v>
          </cell>
          <cell r="J407">
            <v>399.42</v>
          </cell>
        </row>
        <row r="408">
          <cell r="D408" t="str">
            <v>M1176</v>
          </cell>
          <cell r="E408" t="str">
            <v>Arame liso em aço galvanizado - D = 1,65 mm (16 BWG)</v>
          </cell>
          <cell r="I408" t="str">
            <v>kg</v>
          </cell>
          <cell r="J408">
            <v>15.958299999999999</v>
          </cell>
        </row>
        <row r="409">
          <cell r="D409" t="str">
            <v>M1205</v>
          </cell>
          <cell r="E409" t="str">
            <v>Prego de ferro</v>
          </cell>
          <cell r="I409" t="str">
            <v>kg</v>
          </cell>
          <cell r="J409">
            <v>14.8927</v>
          </cell>
        </row>
        <row r="410">
          <cell r="D410" t="str">
            <v>M1210</v>
          </cell>
          <cell r="E410" t="str">
            <v>Pórtico metálico para vão de 15,9 m e vento de 35 m/s</v>
          </cell>
          <cell r="I410" t="str">
            <v>un</v>
          </cell>
          <cell r="J410">
            <v>99692.237599999993</v>
          </cell>
        </row>
        <row r="411">
          <cell r="D411" t="str">
            <v>M1218</v>
          </cell>
          <cell r="E411" t="str">
            <v>Projetor externo em alumínio fundido para lâmpada de até 2.000 W</v>
          </cell>
          <cell r="I411" t="str">
            <v>un</v>
          </cell>
          <cell r="J411">
            <v>545.9665</v>
          </cell>
        </row>
        <row r="412">
          <cell r="D412" t="str">
            <v>M1242</v>
          </cell>
          <cell r="E412" t="str">
            <v>Coroa diamantada - D = 15,87 mm (5/8")</v>
          </cell>
          <cell r="I412" t="str">
            <v>un</v>
          </cell>
          <cell r="J412">
            <v>266.37430000000001</v>
          </cell>
        </row>
        <row r="413">
          <cell r="D413" t="str">
            <v>M1243</v>
          </cell>
          <cell r="E413" t="str">
            <v>Coroa diamantada - D = 19,50 mm (3/4")</v>
          </cell>
          <cell r="I413" t="str">
            <v>un</v>
          </cell>
          <cell r="J413">
            <v>273.8827</v>
          </cell>
        </row>
        <row r="414">
          <cell r="D414" t="str">
            <v>M1244</v>
          </cell>
          <cell r="E414" t="str">
            <v>Coroa diamantada - D = 25,40 mm (1")</v>
          </cell>
          <cell r="I414" t="str">
            <v>un</v>
          </cell>
          <cell r="J414">
            <v>312.52069999999998</v>
          </cell>
        </row>
        <row r="415">
          <cell r="D415" t="str">
            <v>M1245</v>
          </cell>
          <cell r="E415" t="str">
            <v>Barra em aço SAE 1010/1020 roscada - D = 9,5 mm (3/8")</v>
          </cell>
          <cell r="I415" t="str">
            <v>m</v>
          </cell>
          <cell r="J415">
            <v>9.4466000000000001</v>
          </cell>
        </row>
        <row r="416">
          <cell r="D416" t="str">
            <v>M1300</v>
          </cell>
          <cell r="E416" t="str">
            <v>Roller bit - Tooth cutter - série 8 - D = 700 mm</v>
          </cell>
          <cell r="I416" t="str">
            <v>un</v>
          </cell>
          <cell r="J416">
            <v>271167.15169999999</v>
          </cell>
        </row>
        <row r="417">
          <cell r="D417" t="str">
            <v>M1301</v>
          </cell>
          <cell r="E417" t="str">
            <v>Roller bit - Tooth cutter - série 8 - D = 800 mm</v>
          </cell>
          <cell r="I417" t="str">
            <v>un</v>
          </cell>
          <cell r="J417">
            <v>291472.84539999999</v>
          </cell>
        </row>
        <row r="418">
          <cell r="D418" t="str">
            <v>M1302</v>
          </cell>
          <cell r="E418" t="str">
            <v>Roller bit - Tooth cutter - série 8 - D = 900 mm</v>
          </cell>
          <cell r="I418" t="str">
            <v>un</v>
          </cell>
          <cell r="J418">
            <v>311862.99089999998</v>
          </cell>
        </row>
        <row r="419">
          <cell r="D419" t="str">
            <v>M1303</v>
          </cell>
          <cell r="E419" t="str">
            <v>Roller bit - Tooth cutter - série 8 - D = 1.000 mm</v>
          </cell>
          <cell r="I419" t="str">
            <v>un</v>
          </cell>
          <cell r="J419">
            <v>347753.5428</v>
          </cell>
        </row>
        <row r="420">
          <cell r="D420" t="str">
            <v>M1304</v>
          </cell>
          <cell r="E420" t="str">
            <v>Roller bit - Tooth cutter - série 8 - D = 1.100 mm</v>
          </cell>
          <cell r="I420" t="str">
            <v>un</v>
          </cell>
          <cell r="J420">
            <v>384866.92430000001</v>
          </cell>
        </row>
        <row r="421">
          <cell r="D421" t="str">
            <v>M1305</v>
          </cell>
          <cell r="E421" t="str">
            <v>Roller bit - Tooth cutter - série 8 - D = 1.200 mm</v>
          </cell>
          <cell r="I421" t="str">
            <v>un</v>
          </cell>
          <cell r="J421">
            <v>391041.30570000003</v>
          </cell>
        </row>
        <row r="422">
          <cell r="D422" t="str">
            <v>M1306</v>
          </cell>
          <cell r="E422" t="str">
            <v>Roller bit - Tooth cutter - série 8 - D = 1.300 mm</v>
          </cell>
          <cell r="I422" t="str">
            <v>un</v>
          </cell>
          <cell r="J422">
            <v>502956.68839999998</v>
          </cell>
        </row>
        <row r="423">
          <cell r="D423" t="str">
            <v>M1307</v>
          </cell>
          <cell r="E423" t="str">
            <v>Roller bit - Tooth cutter - série 13 - D = 1.400 mm</v>
          </cell>
          <cell r="I423" t="str">
            <v>un</v>
          </cell>
          <cell r="J423">
            <v>511127.23599999998</v>
          </cell>
        </row>
        <row r="424">
          <cell r="D424" t="str">
            <v>M1308</v>
          </cell>
          <cell r="E424" t="str">
            <v>Roller bit - Tooth cutter - série 13 - D = 1.500 mm</v>
          </cell>
          <cell r="I424" t="str">
            <v>un</v>
          </cell>
          <cell r="J424">
            <v>573095.10869999998</v>
          </cell>
        </row>
        <row r="425">
          <cell r="D425" t="str">
            <v>M1309</v>
          </cell>
          <cell r="E425" t="str">
            <v>Roller bit - Tooth cutter - série 13 - D = 1.600 mm</v>
          </cell>
          <cell r="I425" t="str">
            <v>un</v>
          </cell>
          <cell r="J425">
            <v>628090.76289999997</v>
          </cell>
        </row>
        <row r="426">
          <cell r="D426" t="str">
            <v>M1310</v>
          </cell>
          <cell r="E426" t="str">
            <v>Roller bit - Tooth cutter - série 13 - D = 1.700 mm</v>
          </cell>
          <cell r="I426" t="str">
            <v>un</v>
          </cell>
          <cell r="J426">
            <v>645181.93050000002</v>
          </cell>
        </row>
        <row r="427">
          <cell r="D427" t="str">
            <v>M1311</v>
          </cell>
          <cell r="E427" t="str">
            <v>Roller bit - Tooth cutter - série 13 - D = 1.800 mm</v>
          </cell>
          <cell r="I427" t="str">
            <v>un</v>
          </cell>
          <cell r="J427">
            <v>698478.5111</v>
          </cell>
        </row>
        <row r="428">
          <cell r="D428" t="str">
            <v>M1312</v>
          </cell>
          <cell r="E428" t="str">
            <v>Roller bit - Tooth cutter - cantilever - D = 600 mm</v>
          </cell>
          <cell r="I428" t="str">
            <v>un</v>
          </cell>
          <cell r="J428">
            <v>231217.14600000001</v>
          </cell>
        </row>
        <row r="429">
          <cell r="D429" t="str">
            <v>M1313</v>
          </cell>
          <cell r="E429" t="str">
            <v>Roller bit - TCI button cutter - cantilever - D = 600 mm</v>
          </cell>
          <cell r="I429" t="str">
            <v>un</v>
          </cell>
          <cell r="J429">
            <v>237277.80869999999</v>
          </cell>
        </row>
        <row r="430">
          <cell r="D430" t="str">
            <v>M1314</v>
          </cell>
          <cell r="E430" t="str">
            <v>Roller bit - TCI button cutter - série 8 - D = 700 mm</v>
          </cell>
          <cell r="I430" t="str">
            <v>un</v>
          </cell>
          <cell r="J430">
            <v>255424.2059</v>
          </cell>
        </row>
        <row r="431">
          <cell r="D431" t="str">
            <v>M1315</v>
          </cell>
          <cell r="E431" t="str">
            <v>Roller bit - TCI button cutter - série 8 - D = 800 mm</v>
          </cell>
          <cell r="I431" t="str">
            <v>un</v>
          </cell>
          <cell r="J431">
            <v>273566.43689999997</v>
          </cell>
        </row>
        <row r="432">
          <cell r="D432" t="str">
            <v>M1316</v>
          </cell>
          <cell r="E432" t="str">
            <v>Roller bit - TCI button cutter - série 8 - D = 900 mm</v>
          </cell>
          <cell r="I432" t="str">
            <v>un</v>
          </cell>
          <cell r="J432">
            <v>291735.44469999999</v>
          </cell>
        </row>
        <row r="433">
          <cell r="D433" t="str">
            <v>M1317</v>
          </cell>
          <cell r="E433" t="str">
            <v>Roller bit - TCI button cutter - série 8 - D = 1.000 mm</v>
          </cell>
          <cell r="I433" t="str">
            <v>un</v>
          </cell>
          <cell r="J433">
            <v>323322.3701</v>
          </cell>
        </row>
        <row r="434">
          <cell r="D434" t="str">
            <v>M1318</v>
          </cell>
          <cell r="E434" t="str">
            <v>Roller bit - TCI button cutter - série 8 - D = 1.100 mm</v>
          </cell>
          <cell r="I434" t="str">
            <v>un</v>
          </cell>
          <cell r="J434">
            <v>356111.1311</v>
          </cell>
        </row>
        <row r="435">
          <cell r="D435" t="str">
            <v>M1319</v>
          </cell>
          <cell r="E435" t="str">
            <v>Roller bit - TCI button cutter - série 8 - D = 1.200 mm</v>
          </cell>
          <cell r="I435" t="str">
            <v>un</v>
          </cell>
          <cell r="J435">
            <v>362185.54580000002</v>
          </cell>
        </row>
        <row r="436">
          <cell r="D436" t="str">
            <v>M1320</v>
          </cell>
          <cell r="E436" t="str">
            <v>Roller bit - TCI button cutter - série 8 - D = 1.300 mm</v>
          </cell>
          <cell r="I436" t="str">
            <v>un</v>
          </cell>
          <cell r="J436">
            <v>388511.2598</v>
          </cell>
        </row>
        <row r="437">
          <cell r="D437" t="str">
            <v>M1321</v>
          </cell>
          <cell r="E437" t="str">
            <v>Roller bit - TCI button cutter - série 13 - D = 1.400 mm</v>
          </cell>
          <cell r="I437" t="str">
            <v>un</v>
          </cell>
          <cell r="J437">
            <v>396541.85359999997</v>
          </cell>
        </row>
        <row r="438">
          <cell r="D438" t="str">
            <v>M1322</v>
          </cell>
          <cell r="E438" t="str">
            <v>Roller bit - TCI button cutter - série 13 - D = 1.500 mm</v>
          </cell>
          <cell r="I438" t="str">
            <v>un</v>
          </cell>
          <cell r="J438">
            <v>423157.10920000001</v>
          </cell>
        </row>
        <row r="439">
          <cell r="D439" t="str">
            <v>M1323</v>
          </cell>
          <cell r="E439" t="str">
            <v>Roller bit - TCI button cutter - série 13 - D = 1.600 mm</v>
          </cell>
          <cell r="I439" t="str">
            <v>un</v>
          </cell>
          <cell r="J439">
            <v>485028.13270000002</v>
          </cell>
        </row>
        <row r="440">
          <cell r="D440" t="str">
            <v>M1324</v>
          </cell>
          <cell r="E440" t="str">
            <v>Roller bit - TCI button cutter - série 13 - D = 1.700 mm</v>
          </cell>
          <cell r="I440" t="str">
            <v>un</v>
          </cell>
          <cell r="J440">
            <v>501834.39360000001</v>
          </cell>
        </row>
        <row r="441">
          <cell r="D441" t="str">
            <v>M1325</v>
          </cell>
          <cell r="E441" t="str">
            <v>Roller bit - TCI button cutter - série 13 - D = 1.800 mm</v>
          </cell>
          <cell r="I441" t="str">
            <v>un</v>
          </cell>
          <cell r="J441">
            <v>541010.15850000002</v>
          </cell>
        </row>
        <row r="442">
          <cell r="D442" t="str">
            <v>M1328</v>
          </cell>
          <cell r="E442" t="str">
            <v>Ripa de madeira - E = 4,0 cm e L = 1,5 cm</v>
          </cell>
          <cell r="I442" t="str">
            <v>m</v>
          </cell>
          <cell r="J442">
            <v>2.1947999999999999</v>
          </cell>
        </row>
        <row r="443">
          <cell r="D443" t="str">
            <v>M1337</v>
          </cell>
          <cell r="E443" t="str">
            <v>Série de brocas integrais S11</v>
          </cell>
          <cell r="I443" t="str">
            <v>un</v>
          </cell>
          <cell r="J443">
            <v>894.44690000000003</v>
          </cell>
        </row>
        <row r="444">
          <cell r="D444" t="str">
            <v>M1341</v>
          </cell>
          <cell r="E444" t="str">
            <v>Parafuso de cabeça sextavada em aço galvanizado - D = 15,875 mm (5/8") e C = 101,600 mm (4")</v>
          </cell>
          <cell r="I444" t="str">
            <v>un</v>
          </cell>
          <cell r="J444">
            <v>4.6927000000000003</v>
          </cell>
        </row>
        <row r="445">
          <cell r="D445" t="str">
            <v>M1350</v>
          </cell>
          <cell r="E445" t="str">
            <v>Muda de árvore ornamental com altura de 2,00 a 3,00 m</v>
          </cell>
          <cell r="I445" t="str">
            <v>un</v>
          </cell>
          <cell r="J445">
            <v>95.944000000000003</v>
          </cell>
        </row>
        <row r="446">
          <cell r="D446" t="str">
            <v>M1351</v>
          </cell>
          <cell r="E446" t="str">
            <v>Muda de árvore ornamental com altura de 1,00 a 2,00 m</v>
          </cell>
          <cell r="I446" t="str">
            <v>un</v>
          </cell>
          <cell r="J446">
            <v>72.5655</v>
          </cell>
        </row>
        <row r="447">
          <cell r="D447" t="str">
            <v>M1356</v>
          </cell>
          <cell r="E447" t="str">
            <v>Muda de árvore ornamental com altura até 1,00 m</v>
          </cell>
          <cell r="I447" t="str">
            <v>un</v>
          </cell>
          <cell r="J447">
            <v>31.488299999999999</v>
          </cell>
        </row>
        <row r="448">
          <cell r="D448" t="str">
            <v>M1358</v>
          </cell>
          <cell r="E448" t="str">
            <v>Sarrafo em madeira de terceira - E = 2,5 cm e L = 5 cm</v>
          </cell>
          <cell r="I448" t="str">
            <v>m</v>
          </cell>
          <cell r="J448">
            <v>3.125</v>
          </cell>
        </row>
        <row r="449">
          <cell r="D449" t="str">
            <v>M1359</v>
          </cell>
          <cell r="E449" t="str">
            <v>Muda de árvore frutífera com altura de 2,00 a 3,00 m</v>
          </cell>
          <cell r="I449" t="str">
            <v>un</v>
          </cell>
          <cell r="J449">
            <v>218.3511</v>
          </cell>
        </row>
        <row r="450">
          <cell r="D450" t="str">
            <v>M1360</v>
          </cell>
          <cell r="E450" t="str">
            <v>Muda de árvore frutífera com altura de 1,00 a 2,00 m</v>
          </cell>
          <cell r="I450" t="str">
            <v>un</v>
          </cell>
          <cell r="J450">
            <v>86.796999999999997</v>
          </cell>
        </row>
        <row r="451">
          <cell r="D451" t="str">
            <v>M1361</v>
          </cell>
          <cell r="E451" t="str">
            <v>Muda de árvore frutífera com altura até 1,00 m</v>
          </cell>
          <cell r="I451" t="str">
            <v>un</v>
          </cell>
          <cell r="J451">
            <v>33.477200000000003</v>
          </cell>
        </row>
        <row r="452">
          <cell r="D452" t="str">
            <v>M1362</v>
          </cell>
          <cell r="E452" t="str">
            <v>Tapete de floríferas com altura até 0,50 m</v>
          </cell>
          <cell r="I452" t="str">
            <v>m²</v>
          </cell>
          <cell r="J452">
            <v>58.857399999999998</v>
          </cell>
        </row>
        <row r="453">
          <cell r="D453" t="str">
            <v>M1364</v>
          </cell>
          <cell r="E453" t="str">
            <v>Herbicida glifosato para aplicação localizada</v>
          </cell>
          <cell r="I453" t="str">
            <v>l</v>
          </cell>
          <cell r="J453">
            <v>28.77</v>
          </cell>
        </row>
        <row r="454">
          <cell r="D454" t="str">
            <v>M1366</v>
          </cell>
          <cell r="E454" t="str">
            <v>Desengraxante líquido biodegradável</v>
          </cell>
          <cell r="I454" t="str">
            <v>l</v>
          </cell>
          <cell r="J454">
            <v>26.709</v>
          </cell>
        </row>
        <row r="455">
          <cell r="D455" t="str">
            <v>M1367</v>
          </cell>
          <cell r="E455" t="str">
            <v>Chapa fina em aço galvanizado</v>
          </cell>
          <cell r="I455" t="str">
            <v>kg</v>
          </cell>
          <cell r="J455">
            <v>12.308</v>
          </cell>
        </row>
        <row r="456">
          <cell r="D456" t="str">
            <v>M1368</v>
          </cell>
          <cell r="E456" t="str">
            <v>Pingadeira de elastômero com aba inclinada - L = 40 mm e H = 40 mm</v>
          </cell>
          <cell r="I456" t="str">
            <v>m</v>
          </cell>
          <cell r="J456">
            <v>167.42949999999999</v>
          </cell>
        </row>
        <row r="457">
          <cell r="D457" t="str">
            <v>M1369</v>
          </cell>
          <cell r="E457" t="str">
            <v>Selador acrílico para pintura</v>
          </cell>
          <cell r="I457" t="str">
            <v>l</v>
          </cell>
          <cell r="J457">
            <v>8.8782999999999994</v>
          </cell>
        </row>
        <row r="458">
          <cell r="D458" t="str">
            <v>M1370</v>
          </cell>
          <cell r="E458" t="str">
            <v>Aditivo látex de polímero SBR para concreto e argamassa</v>
          </cell>
          <cell r="I458" t="str">
            <v>l</v>
          </cell>
          <cell r="J458">
            <v>7.7942999999999998</v>
          </cell>
        </row>
        <row r="459">
          <cell r="D459" t="str">
            <v>M1376</v>
          </cell>
          <cell r="E459" t="str">
            <v>Chapa fina em aço ASTM A36</v>
          </cell>
          <cell r="I459" t="str">
            <v>kg</v>
          </cell>
          <cell r="J459">
            <v>9.9382000000000001</v>
          </cell>
        </row>
        <row r="460">
          <cell r="D460" t="str">
            <v>M1377</v>
          </cell>
          <cell r="E460" t="str">
            <v>Treliça nervurada eletrossoldada em aço CA 60</v>
          </cell>
          <cell r="I460" t="str">
            <v>kg</v>
          </cell>
          <cell r="J460">
            <v>9.5597999999999992</v>
          </cell>
        </row>
        <row r="461">
          <cell r="D461" t="str">
            <v>M1378</v>
          </cell>
          <cell r="E461" t="str">
            <v>Chapa grossa em aço ASTM A36</v>
          </cell>
          <cell r="I461" t="str">
            <v>kg</v>
          </cell>
          <cell r="J461">
            <v>9.4382999999999999</v>
          </cell>
        </row>
        <row r="462">
          <cell r="D462" t="str">
            <v>M1379</v>
          </cell>
          <cell r="E462" t="str">
            <v>Argamassa polimérica monocomponente para reparos estruturais</v>
          </cell>
          <cell r="I462" t="str">
            <v>kg</v>
          </cell>
          <cell r="J462">
            <v>5.4962999999999997</v>
          </cell>
        </row>
        <row r="463">
          <cell r="D463" t="str">
            <v>M1382</v>
          </cell>
          <cell r="E463" t="str">
            <v>Areia grossa lavada</v>
          </cell>
          <cell r="I463" t="str">
            <v>m³</v>
          </cell>
          <cell r="J463">
            <v>116.93859999999999</v>
          </cell>
        </row>
        <row r="464">
          <cell r="D464" t="str">
            <v>M1383</v>
          </cell>
          <cell r="E464" t="str">
            <v>Areia fina lavada</v>
          </cell>
          <cell r="I464" t="str">
            <v>m³</v>
          </cell>
          <cell r="J464">
            <v>154.82599999999999</v>
          </cell>
        </row>
        <row r="465">
          <cell r="D465" t="str">
            <v>M1384</v>
          </cell>
          <cell r="E465" t="str">
            <v>Tubo em aço-carbono com funil cônico tremonha para lançamento de concreto</v>
          </cell>
          <cell r="I465" t="str">
            <v>kg</v>
          </cell>
          <cell r="J465">
            <v>25.978400000000001</v>
          </cell>
        </row>
        <row r="466">
          <cell r="D466" t="str">
            <v>M1385</v>
          </cell>
          <cell r="E466" t="str">
            <v>Disco de corte diamantado para concreto e asfalto - D = 350 mm</v>
          </cell>
          <cell r="I466" t="str">
            <v>un</v>
          </cell>
          <cell r="J466">
            <v>504.76620000000003</v>
          </cell>
        </row>
        <row r="467">
          <cell r="D467" t="str">
            <v>M1387</v>
          </cell>
          <cell r="E467" t="str">
            <v>Adesivo estrutural à base de resina epóxi de média viscosidade</v>
          </cell>
          <cell r="I467" t="str">
            <v>kg</v>
          </cell>
          <cell r="J467">
            <v>61.114800000000002</v>
          </cell>
        </row>
        <row r="468">
          <cell r="D468" t="str">
            <v>M1388</v>
          </cell>
          <cell r="E468" t="str">
            <v>Cordoalha tipo CP 177 RB para estais - D = 15,7 mm</v>
          </cell>
          <cell r="I468" t="str">
            <v>kg</v>
          </cell>
          <cell r="J468">
            <v>24.818200000000001</v>
          </cell>
        </row>
        <row r="469">
          <cell r="D469" t="str">
            <v>M1390</v>
          </cell>
          <cell r="E469" t="str">
            <v>Adesivo estrutural à base de resina epóxi de baixa viscosidade</v>
          </cell>
          <cell r="I469" t="str">
            <v>kg</v>
          </cell>
          <cell r="J469">
            <v>179.93</v>
          </cell>
        </row>
        <row r="470">
          <cell r="D470" t="str">
            <v>M1391</v>
          </cell>
          <cell r="E470" t="str">
            <v>Ponteiro para martelete - D = 22 mm e C = 1,00 m</v>
          </cell>
          <cell r="I470" t="str">
            <v>un</v>
          </cell>
          <cell r="J470">
            <v>421.55880000000002</v>
          </cell>
        </row>
        <row r="471">
          <cell r="D471" t="str">
            <v>M1397</v>
          </cell>
          <cell r="E471" t="str">
            <v>Eletrodo revestido E60XX</v>
          </cell>
          <cell r="I471" t="str">
            <v>kg</v>
          </cell>
          <cell r="J471">
            <v>34.6539</v>
          </cell>
        </row>
        <row r="472">
          <cell r="D472" t="str">
            <v>M1398</v>
          </cell>
          <cell r="E472" t="str">
            <v>Vareta em aço-carbono para solda oxiacetileno AWS A 5.2 R45</v>
          </cell>
          <cell r="I472" t="str">
            <v>kg</v>
          </cell>
          <cell r="J472">
            <v>33.427599999999998</v>
          </cell>
        </row>
        <row r="473">
          <cell r="D473" t="str">
            <v>M1399</v>
          </cell>
          <cell r="E473" t="str">
            <v>Broca de widia - D = 14 mm e C = 150 mm</v>
          </cell>
          <cell r="I473" t="str">
            <v>un</v>
          </cell>
          <cell r="J473">
            <v>31.364899999999999</v>
          </cell>
        </row>
        <row r="474">
          <cell r="D474" t="str">
            <v>M1400</v>
          </cell>
          <cell r="E474" t="str">
            <v>Adesivo estrutural à base de resina epóxi de alta viscosidade</v>
          </cell>
          <cell r="I474" t="str">
            <v>kg</v>
          </cell>
          <cell r="J474">
            <v>59.095500000000001</v>
          </cell>
        </row>
        <row r="475">
          <cell r="D475" t="str">
            <v>M1401</v>
          </cell>
          <cell r="E475" t="str">
            <v>Bico de adesão para injeção de adesivo estrutural à base de resina epóxi</v>
          </cell>
          <cell r="I475" t="str">
            <v>un</v>
          </cell>
          <cell r="J475">
            <v>7.7129000000000003</v>
          </cell>
        </row>
        <row r="476">
          <cell r="D476" t="str">
            <v>M1402</v>
          </cell>
          <cell r="E476" t="str">
            <v>Bico de perfuração para injeção de adesivo estrutural à base de resina epóxi</v>
          </cell>
          <cell r="I476" t="str">
            <v>un</v>
          </cell>
          <cell r="J476">
            <v>5.7161</v>
          </cell>
        </row>
        <row r="477">
          <cell r="D477" t="str">
            <v>M1404</v>
          </cell>
          <cell r="E477" t="str">
            <v>Aplicador manual de adesivo estrutural</v>
          </cell>
          <cell r="I477" t="str">
            <v>un</v>
          </cell>
          <cell r="J477">
            <v>2942.85</v>
          </cell>
        </row>
        <row r="478">
          <cell r="D478" t="str">
            <v>M1405</v>
          </cell>
          <cell r="E478" t="str">
            <v>Disco diamantado para desbaste - D = 180 mm</v>
          </cell>
          <cell r="I478" t="str">
            <v>un</v>
          </cell>
          <cell r="J478">
            <v>500.1422</v>
          </cell>
        </row>
        <row r="479">
          <cell r="D479" t="str">
            <v>M1406</v>
          </cell>
          <cell r="E479" t="str">
            <v>Broca de aço rápido - D = 12,5 mm e C = 151 mm</v>
          </cell>
          <cell r="I479" t="str">
            <v>un</v>
          </cell>
          <cell r="J479">
            <v>35.170400000000001</v>
          </cell>
        </row>
        <row r="480">
          <cell r="D480" t="str">
            <v>M1408</v>
          </cell>
          <cell r="E480" t="str">
            <v>Grelha metálica para canaletas - C = 1,00 m e L = 0,30 m</v>
          </cell>
          <cell r="I480" t="str">
            <v>un</v>
          </cell>
          <cell r="J480">
            <v>386.39330000000001</v>
          </cell>
        </row>
        <row r="481">
          <cell r="D481" t="str">
            <v>M1409</v>
          </cell>
          <cell r="E481" t="str">
            <v>Porta-grelha metálica - C = 1,00 m e L = 0,30 m</v>
          </cell>
          <cell r="I481" t="str">
            <v>m</v>
          </cell>
          <cell r="J481">
            <v>94.9482</v>
          </cell>
        </row>
        <row r="482">
          <cell r="D482" t="str">
            <v>M1429</v>
          </cell>
          <cell r="E482" t="str">
            <v>Tábua de pinho de terceira - E = 2,5 cm</v>
          </cell>
          <cell r="I482" t="str">
            <v>m²</v>
          </cell>
          <cell r="J482">
            <v>59.94</v>
          </cell>
        </row>
        <row r="483">
          <cell r="D483" t="str">
            <v>M1432</v>
          </cell>
          <cell r="E483" t="str">
            <v>Tampão de ferro fundido articulado para águas pluviais - DN 600 classe 400</v>
          </cell>
          <cell r="I483" t="str">
            <v>un</v>
          </cell>
          <cell r="J483">
            <v>590.72580000000005</v>
          </cell>
        </row>
        <row r="484">
          <cell r="D484" t="str">
            <v>M1433</v>
          </cell>
          <cell r="E484" t="str">
            <v>Grelha metálica para canaletas - C = 0,50 m e L = 0,50 m</v>
          </cell>
          <cell r="I484" t="str">
            <v>un</v>
          </cell>
          <cell r="J484">
            <v>304.78039999999999</v>
          </cell>
        </row>
        <row r="485">
          <cell r="D485" t="str">
            <v>M1434</v>
          </cell>
          <cell r="E485" t="str">
            <v>Porta-grelha metálica - C = 0,50 m e L = 0,50 m</v>
          </cell>
          <cell r="I485" t="str">
            <v>m</v>
          </cell>
          <cell r="J485">
            <v>165.83</v>
          </cell>
        </row>
        <row r="486">
          <cell r="D486" t="str">
            <v>M1446</v>
          </cell>
          <cell r="E486" t="str">
            <v>Geogrelha bidirecional em polipropileno extrudado - resistência à tração de 30 kN/m, deformação inferior a 5% e malha de 36 x 34 mm</v>
          </cell>
          <cell r="I486" t="str">
            <v>m²</v>
          </cell>
          <cell r="J486">
            <v>37.650100000000002</v>
          </cell>
        </row>
        <row r="487">
          <cell r="D487" t="str">
            <v>M1447</v>
          </cell>
          <cell r="E487" t="str">
            <v>Geogrelha unidirecional em poliéster - resistência à tração longitudinal de 50 kN/m</v>
          </cell>
          <cell r="I487" t="str">
            <v>m²</v>
          </cell>
          <cell r="J487">
            <v>23.264399999999998</v>
          </cell>
        </row>
        <row r="488">
          <cell r="D488" t="str">
            <v>M1448</v>
          </cell>
          <cell r="E488" t="str">
            <v>Geogrelha unidirecional em poliéster - resistência à tração longitudinal de 90 kN/m</v>
          </cell>
          <cell r="I488" t="str">
            <v>m²</v>
          </cell>
          <cell r="J488">
            <v>29.6386</v>
          </cell>
        </row>
        <row r="489">
          <cell r="D489" t="str">
            <v>M1449</v>
          </cell>
          <cell r="E489" t="str">
            <v>Geogrelha unidirecional em poliéster - resistência à tração longitudinal de 100 kN/m</v>
          </cell>
          <cell r="I489" t="str">
            <v>m²</v>
          </cell>
          <cell r="J489">
            <v>30.640699999999999</v>
          </cell>
        </row>
        <row r="490">
          <cell r="D490" t="str">
            <v>M1450</v>
          </cell>
          <cell r="E490" t="str">
            <v>Geogrelha unidirecional em poliéster - resistência à tração longitudinal de 150 kN/m</v>
          </cell>
          <cell r="I490" t="str">
            <v>m²</v>
          </cell>
          <cell r="J490">
            <v>32.758499999999998</v>
          </cell>
        </row>
        <row r="491">
          <cell r="D491" t="str">
            <v>M1451</v>
          </cell>
          <cell r="E491" t="str">
            <v>Geogrelha unidirecional em poliéster - resistência à tração longitudinal de 200 kN/m</v>
          </cell>
          <cell r="I491" t="str">
            <v>m²</v>
          </cell>
          <cell r="J491">
            <v>42.841500000000003</v>
          </cell>
        </row>
        <row r="492">
          <cell r="D492" t="str">
            <v>M1452</v>
          </cell>
          <cell r="E492" t="str">
            <v>Geogrelha unidirecional em poliéster - resistência à tração longitudinal de 300 kN/m</v>
          </cell>
          <cell r="I492" t="str">
            <v>m²</v>
          </cell>
          <cell r="J492">
            <v>62.986699999999999</v>
          </cell>
        </row>
        <row r="493">
          <cell r="D493" t="str">
            <v>M1453</v>
          </cell>
          <cell r="E493" t="str">
            <v>Geogrelha unidirecional em poliéster - resistência à tração longitudinal de 400 kN/m</v>
          </cell>
          <cell r="I493" t="str">
            <v>m²</v>
          </cell>
          <cell r="J493">
            <v>83.1113</v>
          </cell>
        </row>
        <row r="494">
          <cell r="D494" t="str">
            <v>M1454</v>
          </cell>
          <cell r="E494" t="str">
            <v>Geocélula em PEAD - H = 75 mm e célula de 289 cm²</v>
          </cell>
          <cell r="I494" t="str">
            <v>m²</v>
          </cell>
          <cell r="J494">
            <v>41.104799999999997</v>
          </cell>
        </row>
        <row r="495">
          <cell r="D495" t="str">
            <v>M1455</v>
          </cell>
          <cell r="E495" t="str">
            <v>Geocélula em PEAD - H = 100 mm e célula de 289 cm²</v>
          </cell>
          <cell r="I495" t="str">
            <v>m²</v>
          </cell>
          <cell r="J495">
            <v>51.578499999999998</v>
          </cell>
        </row>
        <row r="496">
          <cell r="D496" t="str">
            <v>M1456</v>
          </cell>
          <cell r="E496" t="str">
            <v>Geocélula em PEAD - H = 150 mm e célula de 289 cm²</v>
          </cell>
          <cell r="I496" t="str">
            <v>m²</v>
          </cell>
          <cell r="J496">
            <v>61.955599999999997</v>
          </cell>
        </row>
        <row r="497">
          <cell r="D497" t="str">
            <v>M1457</v>
          </cell>
          <cell r="E497" t="str">
            <v>Geocélula em PEAD - H = 200 mm e célula de 289 cm²</v>
          </cell>
          <cell r="I497" t="str">
            <v>m²</v>
          </cell>
          <cell r="J497">
            <v>73.367900000000006</v>
          </cell>
        </row>
        <row r="498">
          <cell r="D498" t="str">
            <v>M1458</v>
          </cell>
          <cell r="E498" t="str">
            <v>Geocélula em PEAD - H = 75 mm e célula de 460 cm²</v>
          </cell>
          <cell r="I498" t="str">
            <v>m²</v>
          </cell>
          <cell r="J498">
            <v>33.878</v>
          </cell>
        </row>
        <row r="499">
          <cell r="D499" t="str">
            <v>M1459</v>
          </cell>
          <cell r="E499" t="str">
            <v>Geocélula em PEAD - H = 100 mm e célula de 460 cm²</v>
          </cell>
          <cell r="I499" t="str">
            <v>m²</v>
          </cell>
          <cell r="J499">
            <v>41.983800000000002</v>
          </cell>
        </row>
        <row r="500">
          <cell r="D500" t="str">
            <v>M1460</v>
          </cell>
          <cell r="E500" t="str">
            <v>Geocélula em PEAD - H = 150 mm e célula de 460 cm²</v>
          </cell>
          <cell r="I500" t="str">
            <v>m²</v>
          </cell>
          <cell r="J500">
            <v>50.426000000000002</v>
          </cell>
        </row>
        <row r="501">
          <cell r="D501" t="str">
            <v>M1461</v>
          </cell>
          <cell r="E501" t="str">
            <v>Geocélula em PEAD - H = 200 mm e célula de 460 cm²</v>
          </cell>
          <cell r="I501" t="str">
            <v>m²</v>
          </cell>
          <cell r="J501">
            <v>59.345799999999997</v>
          </cell>
        </row>
        <row r="502">
          <cell r="D502" t="str">
            <v>M1462</v>
          </cell>
          <cell r="E502" t="str">
            <v>Geocélula em PEAD - H = 75 mm e célula de 1.206 cm²</v>
          </cell>
          <cell r="I502" t="str">
            <v>m²</v>
          </cell>
          <cell r="J502">
            <v>30.304200000000002</v>
          </cell>
        </row>
        <row r="503">
          <cell r="D503" t="str">
            <v>M1463</v>
          </cell>
          <cell r="E503" t="str">
            <v>Geocélula em PEAD - H = 100 mm e célula de 1.206 cm²</v>
          </cell>
          <cell r="I503" t="str">
            <v>m²</v>
          </cell>
          <cell r="J503">
            <v>41.024500000000003</v>
          </cell>
        </row>
        <row r="504">
          <cell r="D504" t="str">
            <v>M1464</v>
          </cell>
          <cell r="E504" t="str">
            <v>Geocélula em PEAD - H = 150 mm e célula de 1.206 cm²</v>
          </cell>
          <cell r="I504" t="str">
            <v>m²</v>
          </cell>
          <cell r="J504">
            <v>47.002899999999997</v>
          </cell>
        </row>
        <row r="505">
          <cell r="D505" t="str">
            <v>M1465</v>
          </cell>
          <cell r="E505" t="str">
            <v>Geocélula em PEAD - H = 200 mm e célula de 1.206 cm²</v>
          </cell>
          <cell r="I505" t="str">
            <v>m²</v>
          </cell>
          <cell r="J505">
            <v>55.271099999999997</v>
          </cell>
        </row>
        <row r="506">
          <cell r="D506" t="str">
            <v>M1472</v>
          </cell>
          <cell r="E506" t="str">
            <v>Tubo de PVC rosqueável para água fria - D = 75 mm (3")</v>
          </cell>
          <cell r="I506" t="str">
            <v>m</v>
          </cell>
          <cell r="J506">
            <v>59.552500000000002</v>
          </cell>
        </row>
        <row r="507">
          <cell r="D507" t="str">
            <v>M1481</v>
          </cell>
          <cell r="E507" t="str">
            <v>Coroa diamantada - D = 31,80 mm (1 1/4")</v>
          </cell>
          <cell r="I507" t="str">
            <v>un</v>
          </cell>
          <cell r="J507">
            <v>354.48349999999999</v>
          </cell>
        </row>
        <row r="508">
          <cell r="D508" t="str">
            <v>M1496</v>
          </cell>
          <cell r="E508" t="str">
            <v>Coroa diamantada - D = 38,10 mm (1 1/2")</v>
          </cell>
          <cell r="I508" t="str">
            <v>un</v>
          </cell>
          <cell r="J508">
            <v>359.52859999999998</v>
          </cell>
        </row>
        <row r="509">
          <cell r="D509" t="str">
            <v>M1498</v>
          </cell>
          <cell r="E509" t="str">
            <v>Coroa diamantada - D = 44,50 mm (1 3/4")</v>
          </cell>
          <cell r="I509" t="str">
            <v>un</v>
          </cell>
          <cell r="J509">
            <v>382.77809999999999</v>
          </cell>
        </row>
        <row r="510">
          <cell r="D510" t="str">
            <v>M1518</v>
          </cell>
          <cell r="E510" t="str">
            <v>Coroa diamantada - D = 50,80 mm (2")</v>
          </cell>
          <cell r="I510" t="str">
            <v>un</v>
          </cell>
          <cell r="J510">
            <v>406.15710000000001</v>
          </cell>
        </row>
        <row r="511">
          <cell r="D511" t="str">
            <v>M1519</v>
          </cell>
          <cell r="E511" t="str">
            <v>Coroa diamantada - D = 63,50 mm (2 1/2")</v>
          </cell>
          <cell r="I511" t="str">
            <v>un</v>
          </cell>
          <cell r="J511">
            <v>458.3648</v>
          </cell>
        </row>
        <row r="512">
          <cell r="D512" t="str">
            <v>M1520</v>
          </cell>
          <cell r="E512" t="str">
            <v>Coroa diamantada - D = 76,20 mm (3")</v>
          </cell>
          <cell r="I512" t="str">
            <v>un</v>
          </cell>
          <cell r="J512">
            <v>595.66380000000004</v>
          </cell>
        </row>
        <row r="513">
          <cell r="D513" t="str">
            <v>M1526</v>
          </cell>
          <cell r="E513" t="str">
            <v>Coroa diamantada - D = 101,60 mm (4")</v>
          </cell>
          <cell r="I513" t="str">
            <v>un</v>
          </cell>
          <cell r="J513">
            <v>791.37559999999996</v>
          </cell>
        </row>
        <row r="514">
          <cell r="D514" t="str">
            <v>M1527</v>
          </cell>
          <cell r="E514" t="str">
            <v>Broca de widia - D = 10 mm e C = 150 mm</v>
          </cell>
          <cell r="I514" t="str">
            <v>un</v>
          </cell>
          <cell r="J514">
            <v>10.6706</v>
          </cell>
        </row>
        <row r="515">
          <cell r="D515" t="str">
            <v>M1528</v>
          </cell>
          <cell r="E515" t="str">
            <v>Broca de widia - D = 13 mm e C = 150 mm</v>
          </cell>
          <cell r="I515" t="str">
            <v>un</v>
          </cell>
          <cell r="J515">
            <v>20.7059</v>
          </cell>
        </row>
        <row r="516">
          <cell r="D516" t="str">
            <v>M1546</v>
          </cell>
          <cell r="E516" t="str">
            <v>Telha trapezoidal em aço zincado - E = 0,43 mm</v>
          </cell>
          <cell r="I516" t="str">
            <v>m²</v>
          </cell>
          <cell r="J516">
            <v>46.296100000000003</v>
          </cell>
        </row>
        <row r="517">
          <cell r="D517" t="str">
            <v>M1553</v>
          </cell>
          <cell r="E517" t="str">
            <v>Geotêxtil não-tecido agulhado em poliéster - resistência à tração longitudinal de 31 kN/m</v>
          </cell>
          <cell r="I517" t="str">
            <v>m²</v>
          </cell>
          <cell r="J517">
            <v>16.2835</v>
          </cell>
        </row>
        <row r="518">
          <cell r="D518" t="str">
            <v>M1556</v>
          </cell>
          <cell r="E518" t="str">
            <v>Terra vegetal produzida</v>
          </cell>
          <cell r="I518" t="str">
            <v>m³</v>
          </cell>
          <cell r="J518" t="str">
            <v>-</v>
          </cell>
        </row>
        <row r="519">
          <cell r="D519" t="str">
            <v>M1575</v>
          </cell>
          <cell r="E519" t="str">
            <v>Tinta látex à base de resina acrílica</v>
          </cell>
          <cell r="I519" t="str">
            <v>l</v>
          </cell>
          <cell r="J519">
            <v>14.068199999999999</v>
          </cell>
        </row>
        <row r="520">
          <cell r="D520" t="str">
            <v>M1577</v>
          </cell>
          <cell r="E520" t="str">
            <v>Tinta plástica à base de resina metacrílica aplicada a frio por dispersão ou extrusão</v>
          </cell>
          <cell r="I520" t="str">
            <v>kg</v>
          </cell>
          <cell r="J520">
            <v>33.4621</v>
          </cell>
        </row>
        <row r="521">
          <cell r="D521" t="str">
            <v>M1585</v>
          </cell>
          <cell r="E521" t="str">
            <v>Massa termoplástica aplicada por extrusão</v>
          </cell>
          <cell r="I521" t="str">
            <v>kg</v>
          </cell>
          <cell r="J521">
            <v>13.120699999999999</v>
          </cell>
        </row>
        <row r="522">
          <cell r="D522" t="str">
            <v>M1591</v>
          </cell>
          <cell r="E522" t="str">
            <v>Suporte polimérico ecológico maciço colapsível para placa de sinalização - D = 6,4 cm</v>
          </cell>
          <cell r="I522" t="str">
            <v>m</v>
          </cell>
          <cell r="J522">
            <v>194.83690000000001</v>
          </cell>
        </row>
        <row r="523">
          <cell r="D523" t="str">
            <v>M1600</v>
          </cell>
          <cell r="E523" t="str">
            <v>Trilho TR25 em aço-carbono usado</v>
          </cell>
          <cell r="I523" t="str">
            <v>kg</v>
          </cell>
          <cell r="J523">
            <v>5.4119999999999999</v>
          </cell>
        </row>
        <row r="524">
          <cell r="D524" t="str">
            <v>M1602</v>
          </cell>
          <cell r="E524" t="str">
            <v>Trilho TR37 em aço-carbono usado</v>
          </cell>
          <cell r="I524" t="str">
            <v>kg</v>
          </cell>
          <cell r="J524">
            <v>5.4119999999999999</v>
          </cell>
        </row>
        <row r="525">
          <cell r="D525" t="str">
            <v>M1603</v>
          </cell>
          <cell r="E525" t="str">
            <v>Trilho TR45 em aço-carbono usado</v>
          </cell>
          <cell r="I525" t="str">
            <v>kg</v>
          </cell>
          <cell r="J525">
            <v>5.4119999999999999</v>
          </cell>
        </row>
        <row r="526">
          <cell r="D526" t="str">
            <v>M1605</v>
          </cell>
          <cell r="E526" t="str">
            <v>Trilho TR57 em aço-carbono usado</v>
          </cell>
          <cell r="I526" t="str">
            <v>kg</v>
          </cell>
          <cell r="J526">
            <v>5.4119999999999999</v>
          </cell>
        </row>
        <row r="527">
          <cell r="D527" t="str">
            <v>M1606</v>
          </cell>
          <cell r="E527" t="str">
            <v>Trilho TR68 em aço-carbono usado</v>
          </cell>
          <cell r="I527" t="str">
            <v>kg</v>
          </cell>
          <cell r="J527">
            <v>5.4122000000000003</v>
          </cell>
        </row>
        <row r="528">
          <cell r="D528" t="str">
            <v>M1614</v>
          </cell>
          <cell r="E528" t="str">
            <v>Tubo em aço galvanizado com rosca BSP classe leve - D = 50 mm (2")</v>
          </cell>
          <cell r="I528" t="str">
            <v>m</v>
          </cell>
          <cell r="J528">
            <v>59.955800000000004</v>
          </cell>
        </row>
        <row r="529">
          <cell r="D529" t="str">
            <v>M1616</v>
          </cell>
          <cell r="E529" t="str">
            <v>Tubo em aço galvanizado com rosca BSP classe leve - D = 20 mm (3/4")</v>
          </cell>
          <cell r="I529" t="str">
            <v>m</v>
          </cell>
          <cell r="J529">
            <v>12.2995</v>
          </cell>
        </row>
        <row r="530">
          <cell r="D530" t="str">
            <v>M1617</v>
          </cell>
          <cell r="E530" t="str">
            <v>Tubo em aço galvanizado com rosca BSP classe leve - D = 80 mm (3")</v>
          </cell>
          <cell r="I530" t="str">
            <v>m</v>
          </cell>
          <cell r="J530">
            <v>130.41579999999999</v>
          </cell>
        </row>
        <row r="531">
          <cell r="D531" t="str">
            <v>M1618</v>
          </cell>
          <cell r="E531" t="str">
            <v>Tubo em aço galvanizado com rosca BSP classe leve - D = 100 mm (4")</v>
          </cell>
          <cell r="I531" t="str">
            <v>m</v>
          </cell>
          <cell r="J531">
            <v>142.69880000000001</v>
          </cell>
        </row>
        <row r="532">
          <cell r="D532" t="str">
            <v>M1624</v>
          </cell>
          <cell r="E532" t="str">
            <v>Suporte polimérico ecológico maciço colapsível para placa de sinalização - seção de 8 x 8 cm</v>
          </cell>
          <cell r="I532" t="str">
            <v>m</v>
          </cell>
          <cell r="J532">
            <v>265.11579999999998</v>
          </cell>
        </row>
        <row r="533">
          <cell r="D533" t="str">
            <v>M1636</v>
          </cell>
          <cell r="E533" t="str">
            <v>Suporte polimérico ecológico maciço colapsível para placa de sinalização - seção de 7 x 15 cm</v>
          </cell>
          <cell r="I533" t="str">
            <v>m</v>
          </cell>
          <cell r="J533">
            <v>570.36490000000003</v>
          </cell>
        </row>
        <row r="534">
          <cell r="D534" t="str">
            <v>M1638</v>
          </cell>
          <cell r="E534" t="str">
            <v>Mourão de madeira - H = 2,10 m e D = 0,10 m</v>
          </cell>
          <cell r="I534" t="str">
            <v>un</v>
          </cell>
          <cell r="J534">
            <v>24.596299999999999</v>
          </cell>
        </row>
        <row r="535">
          <cell r="D535" t="str">
            <v>M1639</v>
          </cell>
          <cell r="E535" t="str">
            <v>Mourão de madeira - H = 2,20 m e D = 0,15 m</v>
          </cell>
          <cell r="I535" t="str">
            <v>un</v>
          </cell>
          <cell r="J535">
            <v>57.976999999999997</v>
          </cell>
        </row>
        <row r="536">
          <cell r="D536" t="str">
            <v>M1640</v>
          </cell>
          <cell r="E536" t="str">
            <v>Nonel iniciador - C = 300,0 m</v>
          </cell>
          <cell r="I536" t="str">
            <v>un</v>
          </cell>
          <cell r="J536">
            <v>250.5684</v>
          </cell>
        </row>
        <row r="537">
          <cell r="D537" t="str">
            <v>M1642</v>
          </cell>
          <cell r="E537" t="str">
            <v>Coroa de botões esféricos - D = 130 mm (5 1/8")</v>
          </cell>
          <cell r="I537" t="str">
            <v>un</v>
          </cell>
          <cell r="J537">
            <v>3294.5587999999998</v>
          </cell>
        </row>
        <row r="538">
          <cell r="D538" t="str">
            <v>M1643</v>
          </cell>
          <cell r="E538" t="str">
            <v>Coroa de botões esféricos - D = 194 mm (7 5/8")</v>
          </cell>
          <cell r="I538" t="str">
            <v>un</v>
          </cell>
          <cell r="J538">
            <v>7605.7379000000001</v>
          </cell>
        </row>
        <row r="539">
          <cell r="D539" t="str">
            <v>M1644</v>
          </cell>
          <cell r="E539" t="str">
            <v>Coroa de botões esféricos - D = 251 mm (9 7/8")</v>
          </cell>
          <cell r="I539" t="str">
            <v>un</v>
          </cell>
          <cell r="J539">
            <v>9133.9991000000009</v>
          </cell>
        </row>
        <row r="540">
          <cell r="D540" t="str">
            <v>M1645</v>
          </cell>
          <cell r="E540" t="str">
            <v>Coroa de botões esféricos - D = 305 mm (12")</v>
          </cell>
          <cell r="I540" t="str">
            <v>un</v>
          </cell>
          <cell r="J540">
            <v>13914.571599999999</v>
          </cell>
        </row>
        <row r="541">
          <cell r="D541" t="str">
            <v>M1646</v>
          </cell>
          <cell r="E541" t="str">
            <v>Coroa de botões esféricos - D = 355 mm (14")</v>
          </cell>
          <cell r="I541" t="str">
            <v>un</v>
          </cell>
          <cell r="J541">
            <v>8730.6275000000005</v>
          </cell>
        </row>
        <row r="542">
          <cell r="D542" t="str">
            <v>M1648</v>
          </cell>
          <cell r="E542" t="str">
            <v>Dente de corte para trado ou caçamba de perfuração</v>
          </cell>
          <cell r="I542" t="str">
            <v>un</v>
          </cell>
          <cell r="J542">
            <v>33.262099999999997</v>
          </cell>
        </row>
        <row r="543">
          <cell r="D543" t="str">
            <v>M1649</v>
          </cell>
          <cell r="E543" t="str">
            <v>Coroa de botões esféricos linha ST68 - D = 102 mm (4")</v>
          </cell>
          <cell r="I543" t="str">
            <v>un</v>
          </cell>
          <cell r="J543">
            <v>2543.4780000000001</v>
          </cell>
        </row>
        <row r="544">
          <cell r="D544" t="str">
            <v>M1650</v>
          </cell>
          <cell r="E544" t="str">
            <v>Coroa de botões esféricos para tirante autoinjetável - D = 87 mm (3 7/16")</v>
          </cell>
          <cell r="I544" t="str">
            <v>un</v>
          </cell>
          <cell r="J544">
            <v>814.34550000000002</v>
          </cell>
        </row>
        <row r="545">
          <cell r="D545" t="str">
            <v>M1651</v>
          </cell>
          <cell r="E545" t="str">
            <v>Tricone para tirante autoinjetável - D = 120 mm</v>
          </cell>
          <cell r="I545" t="str">
            <v>un</v>
          </cell>
          <cell r="J545">
            <v>368.66820000000001</v>
          </cell>
        </row>
        <row r="546">
          <cell r="D546" t="str">
            <v>M1653</v>
          </cell>
          <cell r="E546" t="str">
            <v>Coroa piloto de botões esféricos para sistema autoperfurante - D = 76,2 mm (3")</v>
          </cell>
          <cell r="I546" t="str">
            <v>un</v>
          </cell>
          <cell r="J546">
            <v>1349.6629</v>
          </cell>
        </row>
        <row r="547">
          <cell r="D547" t="str">
            <v>M1655</v>
          </cell>
          <cell r="E547" t="str">
            <v>Tubo de PVC ponta e bolsa para esgoto - D = 50 mm (2")</v>
          </cell>
          <cell r="I547" t="str">
            <v>m</v>
          </cell>
          <cell r="J547">
            <v>7.8250999999999999</v>
          </cell>
        </row>
        <row r="548">
          <cell r="D548" t="str">
            <v>M1656</v>
          </cell>
          <cell r="E548" t="str">
            <v>Tubo de PVC ponta e bolsa para esgoto - D = 75 mm (3")</v>
          </cell>
          <cell r="I548" t="str">
            <v>m</v>
          </cell>
          <cell r="J548">
            <v>12.238899999999999</v>
          </cell>
        </row>
        <row r="549">
          <cell r="D549" t="str">
            <v>M1657</v>
          </cell>
          <cell r="E549" t="str">
            <v>Tubo PEAD corrugado perfurado para drenagem - D = 170 mm</v>
          </cell>
          <cell r="I549" t="str">
            <v>m</v>
          </cell>
          <cell r="J549">
            <v>31.348099999999999</v>
          </cell>
        </row>
        <row r="550">
          <cell r="D550" t="str">
            <v>M1658</v>
          </cell>
          <cell r="E550" t="str">
            <v>Tubo PEAD corrugado perfurado para drenagem - D = 230 mm</v>
          </cell>
          <cell r="I550" t="str">
            <v>m</v>
          </cell>
          <cell r="J550">
            <v>45.880400000000002</v>
          </cell>
        </row>
        <row r="551">
          <cell r="D551" t="str">
            <v>M1662</v>
          </cell>
          <cell r="E551" t="str">
            <v>Suporte em madeira de eucalipto tratado - seção de 8 x 8 cm</v>
          </cell>
          <cell r="I551" t="str">
            <v>m</v>
          </cell>
          <cell r="J551">
            <v>14.5067</v>
          </cell>
        </row>
        <row r="552">
          <cell r="D552" t="str">
            <v>M1665</v>
          </cell>
          <cell r="E552" t="str">
            <v>Tubo de PVC rosqueável para água fria - D = 40 mm (1 1/2")</v>
          </cell>
          <cell r="I552" t="str">
            <v>m</v>
          </cell>
          <cell r="J552">
            <v>21.4861</v>
          </cell>
        </row>
        <row r="553">
          <cell r="D553" t="str">
            <v>M1673</v>
          </cell>
          <cell r="E553" t="str">
            <v>Tubo de PVC rosqueável para água fria - D = 100 mm (4")</v>
          </cell>
          <cell r="I553" t="str">
            <v>m</v>
          </cell>
          <cell r="J553">
            <v>74.516900000000007</v>
          </cell>
        </row>
        <row r="554">
          <cell r="D554" t="str">
            <v>M1675</v>
          </cell>
          <cell r="E554" t="str">
            <v>Tubo de PVC rosqueável para água fria - D = 150 mm (6")</v>
          </cell>
          <cell r="I554" t="str">
            <v>m</v>
          </cell>
          <cell r="J554">
            <v>80.679299999999998</v>
          </cell>
        </row>
        <row r="555">
          <cell r="D555" t="str">
            <v>M1702</v>
          </cell>
          <cell r="E555" t="str">
            <v>Duto flexível de ventilação em PVC - D = 1,20 m</v>
          </cell>
          <cell r="I555" t="str">
            <v>m</v>
          </cell>
          <cell r="J555">
            <v>139.51580000000001</v>
          </cell>
        </row>
        <row r="556">
          <cell r="D556" t="str">
            <v>M1719</v>
          </cell>
          <cell r="E556" t="str">
            <v>Broca integral série H19 - D = 24 mm e C = 0,4 m</v>
          </cell>
          <cell r="I556" t="str">
            <v>un</v>
          </cell>
          <cell r="J556">
            <v>503.63220000000001</v>
          </cell>
        </row>
        <row r="557">
          <cell r="D557" t="str">
            <v>M1720</v>
          </cell>
          <cell r="E557" t="str">
            <v>Geotêxtil não-tecido agulhado em poliéster - resistência à tração longitudinal de 10 kN/m</v>
          </cell>
          <cell r="I557" t="str">
            <v>m²</v>
          </cell>
          <cell r="J557">
            <v>6.1833</v>
          </cell>
        </row>
        <row r="558">
          <cell r="D558" t="str">
            <v>M1728</v>
          </cell>
          <cell r="E558" t="str">
            <v>Punho linha R25 para martelete perfurador e rompedor - D = 25 mm (1")</v>
          </cell>
          <cell r="I558" t="str">
            <v>un</v>
          </cell>
          <cell r="J558">
            <v>785.80560000000003</v>
          </cell>
        </row>
        <row r="559">
          <cell r="D559" t="str">
            <v>M1729</v>
          </cell>
          <cell r="E559" t="str">
            <v>Haste linha R25 para martelete perfurador e rompedor - D = 25 mm (1") e C = 1,00 m</v>
          </cell>
          <cell r="I559" t="str">
            <v>un</v>
          </cell>
          <cell r="J559">
            <v>1364.2927</v>
          </cell>
        </row>
        <row r="560">
          <cell r="D560" t="str">
            <v>M1730</v>
          </cell>
          <cell r="E560" t="str">
            <v>Luva de acoplamento linha R25 para martelete perfurador e rompedor - D = 25 mm (1")</v>
          </cell>
          <cell r="I560" t="str">
            <v>un</v>
          </cell>
          <cell r="J560">
            <v>281.57690000000002</v>
          </cell>
        </row>
        <row r="561">
          <cell r="D561" t="str">
            <v>M1731</v>
          </cell>
          <cell r="E561" t="str">
            <v>Haste de perfuração simples para jet grouting - D = 88,9 mm (3 1/2") e C = 3,00 m</v>
          </cell>
          <cell r="I561" t="str">
            <v>un</v>
          </cell>
          <cell r="J561">
            <v>1775.9074000000001</v>
          </cell>
        </row>
        <row r="562">
          <cell r="D562" t="str">
            <v>M1732</v>
          </cell>
          <cell r="E562" t="str">
            <v>Luva em aço galvanizado com rosca BSP classe leve - D = 50 mm (2")</v>
          </cell>
          <cell r="I562" t="str">
            <v>un</v>
          </cell>
          <cell r="J562">
            <v>15.761699999999999</v>
          </cell>
        </row>
        <row r="563">
          <cell r="D563" t="str">
            <v>M1733</v>
          </cell>
          <cell r="E563" t="str">
            <v>Manta drenante em malha de polietileno e geotêxtil de polipropileno em uma das faces</v>
          </cell>
          <cell r="I563" t="str">
            <v>m²</v>
          </cell>
          <cell r="J563">
            <v>48.716900000000003</v>
          </cell>
        </row>
        <row r="564">
          <cell r="D564" t="str">
            <v>M1735</v>
          </cell>
          <cell r="E564" t="str">
            <v>Punho linha ST68 para perfuração - D = 80 mm (3 5/32")</v>
          </cell>
          <cell r="I564" t="str">
            <v>un</v>
          </cell>
          <cell r="J564">
            <v>7390.3202000000001</v>
          </cell>
        </row>
        <row r="565">
          <cell r="D565" t="str">
            <v>M1736</v>
          </cell>
          <cell r="E565" t="str">
            <v>Adesivo à base de resina poliéster bicomponente para ancoragem</v>
          </cell>
          <cell r="I565" t="str">
            <v>kg</v>
          </cell>
          <cell r="J565">
            <v>52.629199999999997</v>
          </cell>
        </row>
        <row r="566">
          <cell r="D566" t="str">
            <v>M1737</v>
          </cell>
          <cell r="E566" t="str">
            <v>Tubo em aço-carbono para ar comprimido - D = 150 mm (6")</v>
          </cell>
          <cell r="I566" t="str">
            <v>m</v>
          </cell>
          <cell r="J566">
            <v>224.2081</v>
          </cell>
        </row>
        <row r="567">
          <cell r="D567" t="str">
            <v>M1739</v>
          </cell>
          <cell r="E567" t="str">
            <v>Haste linha T45 para perfuratriz sobre esteiras - D = 45,0 mm (1 3/4") e C = 3,60 m</v>
          </cell>
          <cell r="I567" t="str">
            <v>un</v>
          </cell>
          <cell r="J567">
            <v>4556.9835999999996</v>
          </cell>
        </row>
        <row r="568">
          <cell r="D568" t="str">
            <v>M1740</v>
          </cell>
          <cell r="E568" t="str">
            <v>Punho linha T45 para perfuratriz sobre esteiras - D = 45 mm (1 3/4")</v>
          </cell>
          <cell r="I568" t="str">
            <v>un</v>
          </cell>
          <cell r="J568">
            <v>2609.2067000000002</v>
          </cell>
        </row>
        <row r="569">
          <cell r="D569" t="str">
            <v>M1741</v>
          </cell>
          <cell r="E569" t="str">
            <v>Luva em aço linha T45 para perfuratriz sobre esteiras - D = 45,0 mm (1 3/4")</v>
          </cell>
          <cell r="I569" t="str">
            <v>un</v>
          </cell>
          <cell r="J569">
            <v>536.23199999999997</v>
          </cell>
        </row>
        <row r="570">
          <cell r="D570" t="str">
            <v>M1742</v>
          </cell>
          <cell r="E570" t="str">
            <v>Coroa de botões esféricos linha T45 - D = 89 mm (3 1/2")</v>
          </cell>
          <cell r="I570" t="str">
            <v>un</v>
          </cell>
          <cell r="J570">
            <v>1465.4208000000001</v>
          </cell>
        </row>
        <row r="571">
          <cell r="D571" t="str">
            <v>M1747</v>
          </cell>
          <cell r="E571" t="str">
            <v>Tubo em aço-carbono para sistema autoperfurante - D = 76,2 mm</v>
          </cell>
          <cell r="I571" t="str">
            <v>m</v>
          </cell>
          <cell r="J571">
            <v>159.6575</v>
          </cell>
        </row>
        <row r="572">
          <cell r="D572" t="str">
            <v>M1748</v>
          </cell>
          <cell r="E572" t="str">
            <v>Tubo em aço-carbono iniciador para sistema autoperfurante com anel da coroa piloto - D = 76,2 mm (3") e C = 3 m</v>
          </cell>
          <cell r="I572" t="str">
            <v>un</v>
          </cell>
          <cell r="J572">
            <v>1182.5356999999999</v>
          </cell>
        </row>
        <row r="573">
          <cell r="D573" t="str">
            <v>M1749</v>
          </cell>
          <cell r="E573" t="str">
            <v>Haste linha ST68 para perfuração - D = 87,0 mm (3 7/16") e C = 1,83 m</v>
          </cell>
          <cell r="I573" t="str">
            <v>un</v>
          </cell>
          <cell r="J573">
            <v>10732.877699999999</v>
          </cell>
        </row>
        <row r="574">
          <cell r="D574" t="str">
            <v>M1750</v>
          </cell>
          <cell r="E574" t="str">
            <v>Hidromonitor com bico de injeção para jet grouting - D = 88,9 mm (3 1/2")</v>
          </cell>
          <cell r="I574" t="str">
            <v>un</v>
          </cell>
          <cell r="J574">
            <v>10846.6209</v>
          </cell>
        </row>
        <row r="575">
          <cell r="D575" t="str">
            <v>M1751</v>
          </cell>
          <cell r="E575" t="str">
            <v>Válvula manchete - D = 73 mm</v>
          </cell>
          <cell r="I575" t="str">
            <v>un</v>
          </cell>
          <cell r="J575">
            <v>6.1638000000000002</v>
          </cell>
        </row>
        <row r="576">
          <cell r="D576" t="str">
            <v>M1752</v>
          </cell>
          <cell r="E576" t="str">
            <v>Borracha para obturador mecânico</v>
          </cell>
          <cell r="I576" t="str">
            <v>un</v>
          </cell>
          <cell r="J576">
            <v>390</v>
          </cell>
        </row>
        <row r="577">
          <cell r="D577" t="str">
            <v>M1753</v>
          </cell>
          <cell r="E577" t="str">
            <v>Disco de corte diamantado segmentado para concreto - D = 110 mm</v>
          </cell>
          <cell r="I577" t="str">
            <v>un</v>
          </cell>
          <cell r="J577">
            <v>37.3476</v>
          </cell>
        </row>
        <row r="578">
          <cell r="D578" t="str">
            <v>M1754</v>
          </cell>
          <cell r="E578" t="str">
            <v>Conjunto de lâminas de corte para trituradora de galhos e troncos</v>
          </cell>
          <cell r="I578" t="str">
            <v>un</v>
          </cell>
          <cell r="J578">
            <v>4446.5865999999996</v>
          </cell>
        </row>
        <row r="579">
          <cell r="D579" t="str">
            <v>M1755</v>
          </cell>
          <cell r="E579" t="str">
            <v>Pó calcário dolomítico</v>
          </cell>
          <cell r="I579" t="str">
            <v>kg</v>
          </cell>
          <cell r="J579">
            <v>0.1668</v>
          </cell>
        </row>
        <row r="580">
          <cell r="D580" t="str">
            <v>M1756</v>
          </cell>
          <cell r="E580" t="str">
            <v>Material formador de camada protetora para hidrossemeadura</v>
          </cell>
          <cell r="I580" t="str">
            <v>kg</v>
          </cell>
          <cell r="J580">
            <v>2.7685</v>
          </cell>
        </row>
        <row r="581">
          <cell r="D581" t="str">
            <v>M1765</v>
          </cell>
          <cell r="E581" t="str">
            <v>Tubo em aço-carbono schedule 40 - D = 65 mm (2 1/2")</v>
          </cell>
          <cell r="I581" t="str">
            <v>m</v>
          </cell>
          <cell r="J581">
            <v>104.3843</v>
          </cell>
        </row>
        <row r="582">
          <cell r="D582" t="str">
            <v>M1773</v>
          </cell>
          <cell r="E582" t="str">
            <v>Ancoragem regulável para estais de 19 cordoalhas - D = 15,7 mm</v>
          </cell>
          <cell r="I582" t="str">
            <v>un</v>
          </cell>
          <cell r="J582">
            <v>29881.067299999999</v>
          </cell>
        </row>
        <row r="583">
          <cell r="D583" t="str">
            <v>M1774</v>
          </cell>
          <cell r="E583" t="str">
            <v>Ancoragem regulável para estais de 31 cordoalhas - D = 15,7 mm</v>
          </cell>
          <cell r="I583" t="str">
            <v>un</v>
          </cell>
          <cell r="J583">
            <v>48349.705699999999</v>
          </cell>
        </row>
        <row r="584">
          <cell r="D584" t="str">
            <v>M1775</v>
          </cell>
          <cell r="E584" t="str">
            <v>Ancoragem regulável para estais de 37 cordoalhas - D = 15,7 mm</v>
          </cell>
          <cell r="I584" t="str">
            <v>un</v>
          </cell>
          <cell r="J584">
            <v>57423.788800000002</v>
          </cell>
        </row>
        <row r="585">
          <cell r="D585" t="str">
            <v>M1776</v>
          </cell>
          <cell r="E585" t="str">
            <v>Ancoragem regulável para estais de 55 cordoalhas - D = 15,7 mm</v>
          </cell>
          <cell r="I585" t="str">
            <v>un</v>
          </cell>
          <cell r="J585">
            <v>84125.687699999995</v>
          </cell>
        </row>
        <row r="586">
          <cell r="D586" t="str">
            <v>M1777</v>
          </cell>
          <cell r="E586" t="str">
            <v>Ancoragem regulável para estais de 61 cordoalhas - D = 15,7 mm</v>
          </cell>
          <cell r="I586" t="str">
            <v>un</v>
          </cell>
          <cell r="J586">
            <v>92801.637700000007</v>
          </cell>
        </row>
        <row r="587">
          <cell r="D587" t="str">
            <v>M1778</v>
          </cell>
          <cell r="E587" t="str">
            <v>Ancoragem regulável para estais de 73 cordoalhas - D = 15,7 mm</v>
          </cell>
          <cell r="I587" t="str">
            <v>un</v>
          </cell>
          <cell r="J587">
            <v>110479.37880000001</v>
          </cell>
        </row>
        <row r="588">
          <cell r="D588" t="str">
            <v>M1779</v>
          </cell>
          <cell r="E588" t="str">
            <v>Ancoragem regulável para estais de 91 cordoalhas - D = 15,7 mm</v>
          </cell>
          <cell r="I588" t="str">
            <v>un</v>
          </cell>
          <cell r="J588">
            <v>137128.28539999999</v>
          </cell>
        </row>
        <row r="589">
          <cell r="D589" t="str">
            <v>M1780</v>
          </cell>
          <cell r="E589" t="str">
            <v>Ancoragem fixa para estais de 19 cordoalhas - D = 15,7 mm</v>
          </cell>
          <cell r="I589" t="str">
            <v>un</v>
          </cell>
          <cell r="J589">
            <v>17551.236700000001</v>
          </cell>
        </row>
        <row r="590">
          <cell r="D590" t="str">
            <v>M1781</v>
          </cell>
          <cell r="E590" t="str">
            <v>Ancoragem fixa para estais de 31 cordoalhas - D = 15,7 mm</v>
          </cell>
          <cell r="I590" t="str">
            <v>un</v>
          </cell>
          <cell r="J590">
            <v>28379.975699999999</v>
          </cell>
        </row>
        <row r="591">
          <cell r="D591" t="str">
            <v>M1782</v>
          </cell>
          <cell r="E591" t="str">
            <v>Ancoragem fixa para estais de 37 cordoalhas - D = 15,7 mm</v>
          </cell>
          <cell r="I591" t="str">
            <v>un</v>
          </cell>
          <cell r="J591">
            <v>33695.383300000001</v>
          </cell>
        </row>
        <row r="592">
          <cell r="D592" t="str">
            <v>M1783</v>
          </cell>
          <cell r="E592" t="str">
            <v>Ancoragem fixa para estais de 55 cordoalhas - D = 15,7 mm</v>
          </cell>
          <cell r="I592" t="str">
            <v>un</v>
          </cell>
          <cell r="J592">
            <v>49381.088100000001</v>
          </cell>
        </row>
        <row r="593">
          <cell r="D593" t="str">
            <v>M1784</v>
          </cell>
          <cell r="E593" t="str">
            <v>Ancoragem fixa para estais de 61 cordoalhas - D = 15,7 mm</v>
          </cell>
          <cell r="I593" t="str">
            <v>un</v>
          </cell>
          <cell r="J593">
            <v>54497.0677</v>
          </cell>
        </row>
        <row r="594">
          <cell r="D594" t="str">
            <v>M1785</v>
          </cell>
          <cell r="E594" t="str">
            <v>Ancoragem fixa para estais de 73 cordoalhas - D = 15,7 mm</v>
          </cell>
          <cell r="I594" t="str">
            <v>un</v>
          </cell>
          <cell r="J594">
            <v>64872.968800000002</v>
          </cell>
        </row>
        <row r="595">
          <cell r="D595" t="str">
            <v>M1786</v>
          </cell>
          <cell r="E595" t="str">
            <v>Ancoragem fixa para estais de 91 cordoalhas - D = 15,7 mm</v>
          </cell>
          <cell r="I595" t="str">
            <v>un</v>
          </cell>
          <cell r="J595">
            <v>80589.175399999993</v>
          </cell>
        </row>
        <row r="596">
          <cell r="D596" t="str">
            <v>M1787</v>
          </cell>
          <cell r="E596" t="str">
            <v>Estaca de tutoramento - D = 5 cm e H = 2 m</v>
          </cell>
          <cell r="I596" t="str">
            <v>un</v>
          </cell>
          <cell r="J596">
            <v>7.7634999999999996</v>
          </cell>
        </row>
        <row r="597">
          <cell r="D597" t="str">
            <v>M1789</v>
          </cell>
          <cell r="E597" t="str">
            <v>Ancoragem ativa para 31 cordoalhas - D = 15,2 mm</v>
          </cell>
          <cell r="I597" t="str">
            <v>un</v>
          </cell>
          <cell r="J597">
            <v>5335.2083000000002</v>
          </cell>
        </row>
        <row r="598">
          <cell r="D598" t="str">
            <v>M1790</v>
          </cell>
          <cell r="E598" t="str">
            <v>Gás liquefeito de petróleo (GLP)</v>
          </cell>
          <cell r="I598" t="str">
            <v>kg</v>
          </cell>
          <cell r="J598">
            <v>8.0383999999999993</v>
          </cell>
        </row>
        <row r="599">
          <cell r="D599" t="str">
            <v>M1795</v>
          </cell>
          <cell r="E599" t="str">
            <v>Gás oxigênio</v>
          </cell>
          <cell r="I599" t="str">
            <v>m³</v>
          </cell>
          <cell r="J599">
            <v>23.197099999999999</v>
          </cell>
        </row>
        <row r="600">
          <cell r="D600" t="str">
            <v>M1796</v>
          </cell>
          <cell r="E600" t="str">
            <v>Gás acetileno</v>
          </cell>
          <cell r="I600" t="str">
            <v>kg</v>
          </cell>
          <cell r="J600">
            <v>129.12739999999999</v>
          </cell>
        </row>
        <row r="601">
          <cell r="D601" t="str">
            <v>M1797</v>
          </cell>
          <cell r="E601" t="str">
            <v>Fita de espuma EPDM para vedação com adesivo em uma face - E = 4 mm e L = 40 mm</v>
          </cell>
          <cell r="I601" t="str">
            <v>m</v>
          </cell>
          <cell r="J601">
            <v>3.056</v>
          </cell>
        </row>
        <row r="602">
          <cell r="D602" t="str">
            <v>M1800</v>
          </cell>
          <cell r="E602" t="str">
            <v>Manta asfáltica não-tecido em poliéster - antirraíz - E = 3 mm</v>
          </cell>
          <cell r="I602" t="str">
            <v>m²</v>
          </cell>
          <cell r="J602">
            <v>43.328899999999997</v>
          </cell>
        </row>
        <row r="603">
          <cell r="D603" t="str">
            <v>M1811</v>
          </cell>
          <cell r="E603" t="str">
            <v>Longarina de madeira de primeira - L = 16 cm e E = 6 cm</v>
          </cell>
          <cell r="I603" t="str">
            <v>m</v>
          </cell>
          <cell r="J603">
            <v>50.803100000000001</v>
          </cell>
        </row>
        <row r="604">
          <cell r="D604" t="str">
            <v>M1812</v>
          </cell>
          <cell r="E604" t="str">
            <v>Estronca de madeira - D = 20 cm</v>
          </cell>
          <cell r="I604" t="str">
            <v>m</v>
          </cell>
          <cell r="J604">
            <v>27.0473</v>
          </cell>
        </row>
        <row r="605">
          <cell r="D605" t="str">
            <v>M1814</v>
          </cell>
          <cell r="E605" t="str">
            <v>Tela metálica galvanizada dobrada em L - C = 2,0 m, L = 0,5 m e H = 0,5 m</v>
          </cell>
          <cell r="I605" t="str">
            <v>un</v>
          </cell>
          <cell r="J605">
            <v>442.43799999999999</v>
          </cell>
        </row>
        <row r="606">
          <cell r="D606" t="str">
            <v>M1819</v>
          </cell>
          <cell r="E606" t="str">
            <v>Cartucho de cimento - D = 25 mm e C = 320 mm</v>
          </cell>
          <cell r="I606" t="str">
            <v>un</v>
          </cell>
          <cell r="J606">
            <v>3.6600999999999999</v>
          </cell>
        </row>
        <row r="607">
          <cell r="D607" t="str">
            <v>M1820</v>
          </cell>
          <cell r="E607" t="str">
            <v>Cartucho de resina poliéster - D = 38 mm e C = 500 mm</v>
          </cell>
          <cell r="I607" t="str">
            <v>un</v>
          </cell>
          <cell r="J607">
            <v>15.3504</v>
          </cell>
        </row>
        <row r="608">
          <cell r="D608" t="str">
            <v>M1844</v>
          </cell>
          <cell r="E608" t="str">
            <v>Ancoragem ativa para 8 cordoalhas - D = 15,2 mm</v>
          </cell>
          <cell r="I608" t="str">
            <v>un</v>
          </cell>
          <cell r="J608">
            <v>850.31700000000001</v>
          </cell>
        </row>
        <row r="609">
          <cell r="D609" t="str">
            <v>M1845</v>
          </cell>
          <cell r="E609" t="str">
            <v>Ancoragem passiva aderente para 10 cordoalhas - D = 15,2 mm</v>
          </cell>
          <cell r="I609" t="str">
            <v>un</v>
          </cell>
          <cell r="J609">
            <v>155.75020000000001</v>
          </cell>
        </row>
        <row r="610">
          <cell r="D610" t="str">
            <v>M1868</v>
          </cell>
          <cell r="E610" t="str">
            <v>Tinta em pó à base de resina epóxi</v>
          </cell>
          <cell r="I610" t="str">
            <v>kg</v>
          </cell>
          <cell r="J610">
            <v>104.916</v>
          </cell>
        </row>
        <row r="611">
          <cell r="D611" t="str">
            <v>M1869</v>
          </cell>
          <cell r="E611" t="str">
            <v>Coroa de botões esféricos - D = 120 mm (4 3/4")</v>
          </cell>
          <cell r="I611" t="str">
            <v>un</v>
          </cell>
          <cell r="J611">
            <v>2040.6569</v>
          </cell>
        </row>
        <row r="612">
          <cell r="D612" t="str">
            <v>M1870</v>
          </cell>
          <cell r="E612" t="str">
            <v>Cunha metálica para cordoalha - D = 12,7 mm</v>
          </cell>
          <cell r="I612" t="str">
            <v>un</v>
          </cell>
          <cell r="J612">
            <v>16.171099999999999</v>
          </cell>
        </row>
        <row r="613">
          <cell r="D613" t="str">
            <v>M1874</v>
          </cell>
          <cell r="E613" t="str">
            <v>Martelo de fundo DTH - DN = 102 mm (4")</v>
          </cell>
          <cell r="I613" t="str">
            <v>un</v>
          </cell>
          <cell r="J613">
            <v>9475.8736000000008</v>
          </cell>
        </row>
        <row r="614">
          <cell r="D614" t="str">
            <v>M1875</v>
          </cell>
          <cell r="E614" t="str">
            <v>Haste de perfuração com rosca API 2 3/8" - D = 73 mm (2 7/8")</v>
          </cell>
          <cell r="I614" t="str">
            <v>m</v>
          </cell>
          <cell r="J614">
            <v>828.73919999999998</v>
          </cell>
        </row>
        <row r="615">
          <cell r="D615" t="str">
            <v>M1876</v>
          </cell>
          <cell r="E615" t="str">
            <v>Válvula manchete - D = 32 mm</v>
          </cell>
          <cell r="I615" t="str">
            <v>un</v>
          </cell>
          <cell r="J615">
            <v>2.4708999999999999</v>
          </cell>
        </row>
        <row r="616">
          <cell r="D616" t="str">
            <v>M1877</v>
          </cell>
          <cell r="E616" t="str">
            <v>Válvula manchete - D = 40 mm</v>
          </cell>
          <cell r="I616" t="str">
            <v>un</v>
          </cell>
          <cell r="J616">
            <v>4.0110000000000001</v>
          </cell>
        </row>
        <row r="617">
          <cell r="D617" t="str">
            <v>M1879</v>
          </cell>
          <cell r="E617" t="str">
            <v>Tubo PEAD PE 80 PN 6 - D = 40 mm</v>
          </cell>
          <cell r="I617" t="str">
            <v>m</v>
          </cell>
          <cell r="J617">
            <v>10.311400000000001</v>
          </cell>
        </row>
        <row r="618">
          <cell r="D618" t="str">
            <v>M1880</v>
          </cell>
          <cell r="E618" t="str">
            <v>Tubo PEAD PE 80 PN 16 - D = 20 mm</v>
          </cell>
          <cell r="I618" t="str">
            <v>m</v>
          </cell>
          <cell r="J618">
            <v>4.3745000000000003</v>
          </cell>
        </row>
        <row r="619">
          <cell r="D619" t="str">
            <v>M1894</v>
          </cell>
          <cell r="E619" t="str">
            <v>Cabo de aço - D = 16,00 mm (5/8")</v>
          </cell>
          <cell r="I619" t="str">
            <v>m</v>
          </cell>
          <cell r="J619">
            <v>36.927399999999999</v>
          </cell>
        </row>
        <row r="620">
          <cell r="D620" t="str">
            <v>M1895</v>
          </cell>
          <cell r="E620" t="str">
            <v>Coroa de botões esféricos linha R25 - D = 48 mm (1 7/8")</v>
          </cell>
          <cell r="I620" t="str">
            <v>un</v>
          </cell>
          <cell r="J620">
            <v>419.19729999999998</v>
          </cell>
        </row>
        <row r="621">
          <cell r="D621" t="str">
            <v>M1898</v>
          </cell>
          <cell r="E621" t="str">
            <v>Pasta lubrificante para tubo PEAD</v>
          </cell>
          <cell r="I621" t="str">
            <v>kg</v>
          </cell>
          <cell r="J621">
            <v>40.456200000000003</v>
          </cell>
        </row>
        <row r="622">
          <cell r="D622" t="str">
            <v>M1899</v>
          </cell>
          <cell r="E622" t="str">
            <v>Tela metálica de dupla torção em liga de zinco e alumínio com cabos de aço longitudinais - resistência longitudinal à tração de 121 kN/m - inclusive grampos e clipes de junção</v>
          </cell>
          <cell r="I622" t="str">
            <v>m²</v>
          </cell>
          <cell r="J622">
            <v>187.84950000000001</v>
          </cell>
        </row>
        <row r="623">
          <cell r="D623" t="str">
            <v>M1907</v>
          </cell>
          <cell r="E623" t="str">
            <v>Tubo PEAD PE 80 PN 8 - D = 32 mm</v>
          </cell>
          <cell r="I623" t="str">
            <v>m</v>
          </cell>
          <cell r="J623">
            <v>5.0145</v>
          </cell>
        </row>
        <row r="624">
          <cell r="D624" t="str">
            <v>M1909</v>
          </cell>
          <cell r="E624" t="str">
            <v>Tubo PEAD PE 80 PN 8 - D = 40 mm</v>
          </cell>
          <cell r="I624" t="str">
            <v>m</v>
          </cell>
          <cell r="J624">
            <v>8.1742000000000008</v>
          </cell>
        </row>
        <row r="625">
          <cell r="D625" t="str">
            <v>M1911</v>
          </cell>
          <cell r="E625" t="str">
            <v>Tubo PEAD PE 80 PN 8 - D = 50 mm</v>
          </cell>
          <cell r="I625" t="str">
            <v>m</v>
          </cell>
          <cell r="J625">
            <v>12.4854</v>
          </cell>
        </row>
        <row r="626">
          <cell r="D626" t="str">
            <v>M1912</v>
          </cell>
          <cell r="E626" t="str">
            <v>Tubo PEAD PE 80 PN 8 - D = 63 mm</v>
          </cell>
          <cell r="I626" t="str">
            <v>m</v>
          </cell>
          <cell r="J626">
            <v>18.6341</v>
          </cell>
        </row>
        <row r="627">
          <cell r="D627" t="str">
            <v>M1913</v>
          </cell>
          <cell r="E627" t="str">
            <v>Tubo PEAD PE 80 PN 8 - D = 75 mm</v>
          </cell>
          <cell r="I627" t="str">
            <v>m</v>
          </cell>
          <cell r="J627">
            <v>24.3626</v>
          </cell>
        </row>
        <row r="628">
          <cell r="D628" t="str">
            <v>M1919</v>
          </cell>
          <cell r="E628" t="str">
            <v>Tubo PEAD PE 80 PN 8 - D = 110 mm</v>
          </cell>
          <cell r="I628" t="str">
            <v>m</v>
          </cell>
          <cell r="J628">
            <v>73.355400000000003</v>
          </cell>
        </row>
        <row r="629">
          <cell r="D629" t="str">
            <v>M1920</v>
          </cell>
          <cell r="E629" t="str">
            <v>Duto flexível de poliéster aluminizado sem isolamento para exaustão - D = 263 mm</v>
          </cell>
          <cell r="I629" t="str">
            <v>m</v>
          </cell>
          <cell r="J629">
            <v>36.595100000000002</v>
          </cell>
        </row>
        <row r="630">
          <cell r="D630" t="str">
            <v>M1922</v>
          </cell>
          <cell r="E630" t="str">
            <v>Tubo de PVC espaguete - D = 14 mm</v>
          </cell>
          <cell r="I630" t="str">
            <v>m</v>
          </cell>
          <cell r="J630">
            <v>1.6762999999999999</v>
          </cell>
        </row>
        <row r="631">
          <cell r="D631" t="str">
            <v>M1923</v>
          </cell>
          <cell r="E631" t="str">
            <v>Duto flexível de poliéster aluminizado sem isolamento para ventilação forçada - D = 161 mm</v>
          </cell>
          <cell r="I631" t="str">
            <v>m</v>
          </cell>
          <cell r="J631">
            <v>14.253500000000001</v>
          </cell>
        </row>
        <row r="632">
          <cell r="D632" t="str">
            <v>M1926</v>
          </cell>
          <cell r="E632" t="str">
            <v>Espaçador plástico tipo disco separador para tirante com 6 cordoalhas - D = 12,7 mm</v>
          </cell>
          <cell r="I632" t="str">
            <v>un</v>
          </cell>
          <cell r="J632">
            <v>1.1859999999999999</v>
          </cell>
        </row>
        <row r="633">
          <cell r="D633" t="str">
            <v>M1927</v>
          </cell>
          <cell r="E633" t="str">
            <v>Espaçador plástico tipo disco separador para tirante com 8 cordoalhas - D = 12,7 mm</v>
          </cell>
          <cell r="I633" t="str">
            <v>un</v>
          </cell>
          <cell r="J633">
            <v>1.1859999999999999</v>
          </cell>
        </row>
        <row r="634">
          <cell r="D634" t="str">
            <v>M1928</v>
          </cell>
          <cell r="E634" t="str">
            <v>Espaçador plástico tipo disco separador para tirante com 10 cordoalhas - D = 12,7 mm</v>
          </cell>
          <cell r="I634" t="str">
            <v>un</v>
          </cell>
          <cell r="J634">
            <v>1.1859999999999999</v>
          </cell>
        </row>
        <row r="635">
          <cell r="D635" t="str">
            <v>M1931</v>
          </cell>
          <cell r="E635" t="str">
            <v>Espaçador plástico tipo disco separador para tirante com 12 cordoalhas - D = 12,7 mm</v>
          </cell>
          <cell r="I635" t="str">
            <v>un</v>
          </cell>
          <cell r="J635">
            <v>1.1859999999999999</v>
          </cell>
        </row>
        <row r="636">
          <cell r="D636" t="str">
            <v>M1935</v>
          </cell>
          <cell r="E636" t="str">
            <v>Espaçador plástico tipo centralizador carambola para tirante de barra de aço - D = 32,0 mm</v>
          </cell>
          <cell r="I636" t="str">
            <v>un</v>
          </cell>
          <cell r="J636">
            <v>3.6829999999999998</v>
          </cell>
        </row>
        <row r="637">
          <cell r="D637" t="str">
            <v>M1936</v>
          </cell>
          <cell r="E637" t="str">
            <v>Espaçador plástico tipo centralizador carambola para tirante de barra de aço - D = 30,0 mm</v>
          </cell>
          <cell r="I637" t="str">
            <v>un</v>
          </cell>
          <cell r="J637">
            <v>3.6778</v>
          </cell>
        </row>
        <row r="638">
          <cell r="D638" t="str">
            <v>M1937</v>
          </cell>
          <cell r="E638" t="str">
            <v>Espaçador plástico tipo centralizador carambola para tirante de barra de aço - D = 40,0 mm</v>
          </cell>
          <cell r="I638" t="str">
            <v>un</v>
          </cell>
          <cell r="J638">
            <v>4.1348000000000003</v>
          </cell>
        </row>
        <row r="639">
          <cell r="D639" t="str">
            <v>M1941</v>
          </cell>
          <cell r="E639" t="str">
            <v>Óleo tipo A1</v>
          </cell>
          <cell r="I639" t="str">
            <v>l</v>
          </cell>
          <cell r="J639">
            <v>6.1820000000000004</v>
          </cell>
        </row>
        <row r="640">
          <cell r="D640" t="str">
            <v>M1942</v>
          </cell>
          <cell r="E640" t="str">
            <v>Espaçador plástico tipo centralizador carambola para tirante de barra de aço - D = 47,0 mm</v>
          </cell>
          <cell r="I640" t="str">
            <v>un</v>
          </cell>
          <cell r="J640">
            <v>4.1528</v>
          </cell>
        </row>
        <row r="641">
          <cell r="D641" t="str">
            <v>M1943</v>
          </cell>
          <cell r="E641" t="str">
            <v>Cimento asfáltico de petróleo - CAP 50/70</v>
          </cell>
          <cell r="I641" t="str">
            <v>t</v>
          </cell>
          <cell r="J641" t="str">
            <v>-</v>
          </cell>
        </row>
        <row r="642">
          <cell r="D642" t="str">
            <v>M1944</v>
          </cell>
          <cell r="E642" t="str">
            <v>Cimento asfáltico de petróleo - CAP 150/200</v>
          </cell>
          <cell r="I642" t="str">
            <v>t</v>
          </cell>
          <cell r="J642" t="str">
            <v>-</v>
          </cell>
        </row>
        <row r="643">
          <cell r="D643" t="str">
            <v>M1945</v>
          </cell>
          <cell r="E643" t="str">
            <v>Cimento asfáltico de petróleo - CAP 85/100</v>
          </cell>
          <cell r="I643" t="str">
            <v>t</v>
          </cell>
          <cell r="J643" t="str">
            <v>-</v>
          </cell>
        </row>
        <row r="644">
          <cell r="D644" t="str">
            <v>M1946</v>
          </cell>
          <cell r="E644" t="str">
            <v>Emulsão asfáltica - RR-1C</v>
          </cell>
          <cell r="I644" t="str">
            <v>t</v>
          </cell>
          <cell r="J644" t="str">
            <v>-</v>
          </cell>
        </row>
        <row r="645">
          <cell r="D645" t="str">
            <v>M1947</v>
          </cell>
          <cell r="E645" t="str">
            <v>Emulsão asfáltica - RM-1C</v>
          </cell>
          <cell r="I645" t="str">
            <v>t</v>
          </cell>
          <cell r="J645" t="str">
            <v>-</v>
          </cell>
        </row>
        <row r="646">
          <cell r="D646" t="str">
            <v>M1948</v>
          </cell>
          <cell r="E646" t="str">
            <v>Espaçador plástico tipo centralizador carambola para tirante de barra de aço - D = 50,0 mm</v>
          </cell>
          <cell r="I646" t="str">
            <v>un</v>
          </cell>
          <cell r="J646">
            <v>4.1604999999999999</v>
          </cell>
        </row>
        <row r="647">
          <cell r="D647" t="str">
            <v>M1949</v>
          </cell>
          <cell r="E647" t="str">
            <v>Emulsão asfáltica - RL-1C</v>
          </cell>
          <cell r="I647" t="str">
            <v>t</v>
          </cell>
          <cell r="J647" t="str">
            <v>-</v>
          </cell>
        </row>
        <row r="648">
          <cell r="D648" t="str">
            <v>M1950</v>
          </cell>
          <cell r="E648" t="str">
            <v>Emulsão asfáltica com polímero - RC-1C-E</v>
          </cell>
          <cell r="I648" t="str">
            <v>t</v>
          </cell>
          <cell r="J648" t="str">
            <v>-</v>
          </cell>
        </row>
        <row r="649">
          <cell r="D649" t="str">
            <v>M1952</v>
          </cell>
          <cell r="E649" t="str">
            <v>Cimento asfáltico de petróleo com polímero - CAP 150/200-E</v>
          </cell>
          <cell r="I649" t="str">
            <v>t</v>
          </cell>
          <cell r="J649" t="str">
            <v>-</v>
          </cell>
        </row>
        <row r="650">
          <cell r="D650" t="str">
            <v>M1953</v>
          </cell>
          <cell r="E650" t="str">
            <v>Aditivo asfáltico de reciclagem para misturas a quente</v>
          </cell>
          <cell r="I650" t="str">
            <v>t</v>
          </cell>
          <cell r="J650">
            <v>9139.7813999999998</v>
          </cell>
        </row>
        <row r="651">
          <cell r="D651" t="str">
            <v>M1954</v>
          </cell>
          <cell r="E651" t="str">
            <v>Cimento Portland CP II - 32 - a granel</v>
          </cell>
          <cell r="I651" t="str">
            <v>kg</v>
          </cell>
          <cell r="J651">
            <v>0.60819999999999996</v>
          </cell>
        </row>
        <row r="652">
          <cell r="D652" t="str">
            <v>M1955</v>
          </cell>
          <cell r="E652" t="str">
            <v>Cimento asfáltico de petróleo com polímero - CAP 55/75-E</v>
          </cell>
          <cell r="I652" t="str">
            <v>t</v>
          </cell>
          <cell r="J652" t="str">
            <v>-</v>
          </cell>
        </row>
        <row r="653">
          <cell r="D653" t="str">
            <v>M1956</v>
          </cell>
          <cell r="E653" t="str">
            <v>Emulsão asfáltica com polímero - RR-2C-E</v>
          </cell>
          <cell r="I653" t="str">
            <v>t</v>
          </cell>
          <cell r="J653" t="str">
            <v>-</v>
          </cell>
        </row>
        <row r="654">
          <cell r="D654" t="str">
            <v>M1958</v>
          </cell>
          <cell r="E654" t="str">
            <v>Emulsão asfáltica com polímero - RM-1C-E</v>
          </cell>
          <cell r="I654" t="str">
            <v>t</v>
          </cell>
          <cell r="J654" t="str">
            <v>-</v>
          </cell>
        </row>
        <row r="655">
          <cell r="D655" t="str">
            <v>M1959</v>
          </cell>
          <cell r="E655" t="str">
            <v>Espaçador plástico tipo centralizador carambola para tirante de barra de aço - D = 53,0 mm</v>
          </cell>
          <cell r="I655" t="str">
            <v>un</v>
          </cell>
          <cell r="J655">
            <v>5.4511000000000003</v>
          </cell>
        </row>
        <row r="656">
          <cell r="D656" t="str">
            <v>M1960</v>
          </cell>
          <cell r="E656" t="str">
            <v>Espaçador plástico tipo centralizador carambola para tirante de barra de aço - D = 57,0 mm</v>
          </cell>
          <cell r="I656" t="str">
            <v>un</v>
          </cell>
          <cell r="J656">
            <v>9.6061999999999994</v>
          </cell>
        </row>
        <row r="657">
          <cell r="D657" t="str">
            <v>M1961</v>
          </cell>
          <cell r="E657" t="str">
            <v>Espaçador plástico tipo centralizador carambola para tirante de barra de aço - D = 63,0 mm</v>
          </cell>
          <cell r="I657" t="str">
            <v>un</v>
          </cell>
          <cell r="J657">
            <v>10.671200000000001</v>
          </cell>
        </row>
        <row r="658">
          <cell r="D658" t="str">
            <v>M1962</v>
          </cell>
          <cell r="E658" t="str">
            <v>Espaçador plástico tipo centralizador carambola para tirante de barra de aço - D = 69,0 mm</v>
          </cell>
          <cell r="I658" t="str">
            <v>un</v>
          </cell>
          <cell r="J658">
            <v>10.6815</v>
          </cell>
        </row>
        <row r="659">
          <cell r="D659" t="str">
            <v>M1965</v>
          </cell>
          <cell r="E659" t="str">
            <v>Cantoneira em ferro de abas iguais - L = 63,5 mm e E = 9,53 mm</v>
          </cell>
          <cell r="I659" t="str">
            <v>kg</v>
          </cell>
          <cell r="J659">
            <v>9.5917999999999992</v>
          </cell>
        </row>
        <row r="660">
          <cell r="D660" t="str">
            <v>M1966</v>
          </cell>
          <cell r="E660" t="str">
            <v>Defensa metálica maleável simples</v>
          </cell>
          <cell r="I660" t="str">
            <v>un</v>
          </cell>
          <cell r="J660">
            <v>2863.4340999999999</v>
          </cell>
        </row>
        <row r="661">
          <cell r="D661" t="str">
            <v>M1967</v>
          </cell>
          <cell r="E661" t="str">
            <v>Defensa metálica maleável dupla</v>
          </cell>
          <cell r="I661" t="str">
            <v>un</v>
          </cell>
          <cell r="J661">
            <v>3789.0324999999998</v>
          </cell>
        </row>
        <row r="662">
          <cell r="D662" t="str">
            <v>M1968</v>
          </cell>
          <cell r="E662" t="str">
            <v>Defensa metálica semimaleável simples</v>
          </cell>
          <cell r="I662" t="str">
            <v>un</v>
          </cell>
          <cell r="J662">
            <v>1496.5916999999999</v>
          </cell>
        </row>
        <row r="663">
          <cell r="D663" t="str">
            <v>M1969</v>
          </cell>
          <cell r="E663" t="str">
            <v>Defensa metálica semimaleável dupla</v>
          </cell>
          <cell r="I663" t="str">
            <v>un</v>
          </cell>
          <cell r="J663">
            <v>2282.4546999999998</v>
          </cell>
        </row>
        <row r="664">
          <cell r="D664" t="str">
            <v>M1970</v>
          </cell>
          <cell r="E664" t="str">
            <v>Dente de corte para fresadora de 155 kW</v>
          </cell>
          <cell r="I664" t="str">
            <v>un</v>
          </cell>
          <cell r="J664">
            <v>38.054299999999998</v>
          </cell>
        </row>
        <row r="665">
          <cell r="D665" t="str">
            <v>M1971</v>
          </cell>
          <cell r="E665" t="str">
            <v>Módulo de transição de defensa metálica tipo dupla onda com lâmina adicional para barreira rígida</v>
          </cell>
          <cell r="I665" t="str">
            <v>un</v>
          </cell>
          <cell r="J665">
            <v>6843.1922000000004</v>
          </cell>
        </row>
        <row r="666">
          <cell r="D666" t="str">
            <v>M1974</v>
          </cell>
          <cell r="E666" t="str">
            <v>Dente de corte para fresadora de 455 kW</v>
          </cell>
          <cell r="I666" t="str">
            <v>un</v>
          </cell>
          <cell r="J666">
            <v>40.1907</v>
          </cell>
        </row>
        <row r="667">
          <cell r="D667" t="str">
            <v>M1976</v>
          </cell>
          <cell r="E667" t="str">
            <v>Terminal aéreo de defensa metálica (tipo A)</v>
          </cell>
          <cell r="I667" t="str">
            <v>un</v>
          </cell>
          <cell r="J667">
            <v>369.27760000000001</v>
          </cell>
        </row>
        <row r="668">
          <cell r="D668" t="str">
            <v>M1977</v>
          </cell>
          <cell r="E668" t="str">
            <v>Terminal de ancoragem de defensa metálica em barreira rígida (tipo D)</v>
          </cell>
          <cell r="I668" t="str">
            <v>un</v>
          </cell>
          <cell r="J668">
            <v>369.27760000000001</v>
          </cell>
        </row>
        <row r="669">
          <cell r="D669" t="str">
            <v>M1979</v>
          </cell>
          <cell r="E669" t="str">
            <v>Luva em aço para emenda de tirantes - D = 38 mm e C = 115 mm</v>
          </cell>
          <cell r="I669" t="str">
            <v>un</v>
          </cell>
          <cell r="J669">
            <v>70.73</v>
          </cell>
        </row>
        <row r="670">
          <cell r="D670" t="str">
            <v>M1980</v>
          </cell>
          <cell r="E670" t="str">
            <v>Luva em aço para emenda de tirantes - D = 48 mm e C = 120 mm</v>
          </cell>
          <cell r="I670" t="str">
            <v>un</v>
          </cell>
          <cell r="J670">
            <v>72.239999999999995</v>
          </cell>
        </row>
        <row r="671">
          <cell r="D671" t="str">
            <v>M1981</v>
          </cell>
          <cell r="E671" t="str">
            <v>Luva em aço para emenda de tirantes - D = 60 mm e C = 160 mm</v>
          </cell>
          <cell r="I671" t="str">
            <v>un</v>
          </cell>
          <cell r="J671">
            <v>101.71</v>
          </cell>
        </row>
        <row r="672">
          <cell r="D672" t="str">
            <v>M1982</v>
          </cell>
          <cell r="E672" t="str">
            <v>Luva em aço para emenda de tirantes - D = 50 mm e C = 130 mm</v>
          </cell>
          <cell r="I672" t="str">
            <v>un</v>
          </cell>
          <cell r="J672">
            <v>79.400000000000006</v>
          </cell>
        </row>
        <row r="673">
          <cell r="D673" t="str">
            <v>M1983</v>
          </cell>
          <cell r="E673" t="str">
            <v>Luva em aço para emenda de tirantes - D = 63 mm e C = 180 mm</v>
          </cell>
          <cell r="I673" t="str">
            <v>un</v>
          </cell>
          <cell r="J673">
            <v>128.86490000000001</v>
          </cell>
        </row>
        <row r="674">
          <cell r="D674" t="str">
            <v>M1984</v>
          </cell>
          <cell r="E674" t="str">
            <v>Luva em aço para emenda de tirantes - D = 73 mm e C = 180 mm</v>
          </cell>
          <cell r="I674" t="str">
            <v>un</v>
          </cell>
          <cell r="J674">
            <v>154.93</v>
          </cell>
        </row>
        <row r="675">
          <cell r="D675" t="str">
            <v>M1985</v>
          </cell>
          <cell r="E675" t="str">
            <v>Luva em aço para emenda de tirantes - D = 73 mm e C = 200 mm</v>
          </cell>
          <cell r="I675" t="str">
            <v>un</v>
          </cell>
          <cell r="J675">
            <v>159.47999999999999</v>
          </cell>
        </row>
        <row r="676">
          <cell r="D676" t="str">
            <v>M1986</v>
          </cell>
          <cell r="E676" t="str">
            <v>Luva em aço para emenda de tirantes - D = 82 mm e C = 200 mm</v>
          </cell>
          <cell r="I676" t="str">
            <v>un</v>
          </cell>
          <cell r="J676">
            <v>188.51</v>
          </cell>
        </row>
        <row r="677">
          <cell r="D677" t="str">
            <v>M1987</v>
          </cell>
          <cell r="E677" t="str">
            <v>Luva em aço para emenda de tirantes - D = 89 mm e C = 210 mm</v>
          </cell>
          <cell r="I677" t="str">
            <v>un</v>
          </cell>
          <cell r="J677">
            <v>209.68</v>
          </cell>
        </row>
        <row r="678">
          <cell r="D678" t="str">
            <v>M1988</v>
          </cell>
          <cell r="E678" t="str">
            <v>Luva em aço para emenda de tirantes - D = 97 mm e C = 210 mm</v>
          </cell>
          <cell r="I678" t="str">
            <v>un</v>
          </cell>
          <cell r="J678">
            <v>282.39</v>
          </cell>
        </row>
        <row r="679">
          <cell r="D679" t="str">
            <v>M1990</v>
          </cell>
          <cell r="E679" t="str">
            <v>Placa de ancoragem para tirante de barra de aço - E = 16,0 mm e seção de 160 x 160 mm</v>
          </cell>
          <cell r="I679" t="str">
            <v>un</v>
          </cell>
          <cell r="J679">
            <v>101.48</v>
          </cell>
        </row>
        <row r="680">
          <cell r="D680" t="str">
            <v>M1991</v>
          </cell>
          <cell r="E680" t="str">
            <v>Placa de ancoragem para tirante de barra de aço - E = 16,0 mm e seção de 200 x 200 mm</v>
          </cell>
          <cell r="I680" t="str">
            <v>un</v>
          </cell>
          <cell r="J680">
            <v>158.57</v>
          </cell>
        </row>
        <row r="681">
          <cell r="D681" t="str">
            <v>M1994</v>
          </cell>
          <cell r="E681" t="str">
            <v>Placa de ancoragem para tirante de barra de aço - E = 22,0 mm e seção de 200 x 200 mm</v>
          </cell>
          <cell r="I681" t="str">
            <v>un</v>
          </cell>
          <cell r="J681">
            <v>221.85</v>
          </cell>
        </row>
        <row r="682">
          <cell r="D682" t="str">
            <v>M1996</v>
          </cell>
          <cell r="E682" t="str">
            <v>Amortecedor retrátil tipo TAU II paralelo PCB ou similar para velocidade de projeto de 100 km/h</v>
          </cell>
          <cell r="I682" t="str">
            <v>un</v>
          </cell>
          <cell r="J682">
            <v>169943.59570000001</v>
          </cell>
        </row>
        <row r="683">
          <cell r="D683" t="str">
            <v>M1997</v>
          </cell>
          <cell r="E683" t="str">
            <v>Amortecedor retrátil tipo TAU II combinado PCB ou similar para velocidade de projeto de 100 km/h e âncora traseira de 900 mm</v>
          </cell>
          <cell r="I683" t="str">
            <v>un</v>
          </cell>
          <cell r="J683">
            <v>183992.5588</v>
          </cell>
        </row>
        <row r="684">
          <cell r="D684" t="str">
            <v>M1998</v>
          </cell>
          <cell r="E684" t="str">
            <v>Amortecedor retrátil tipo TAU II combinado PCB ou similar para velocidade de projeto de 100 km/h e âncora traseira de 1.060 mm</v>
          </cell>
          <cell r="I684" t="str">
            <v>un</v>
          </cell>
          <cell r="J684">
            <v>224663.70060000001</v>
          </cell>
        </row>
        <row r="685">
          <cell r="D685" t="str">
            <v>M1999</v>
          </cell>
          <cell r="E685" t="str">
            <v>Amortecedor retrátil tipo TAU II combinado PCB ou similar para velocidade de projeto de 100 km/h e âncora traseira de 1.220 mm</v>
          </cell>
          <cell r="I685" t="str">
            <v>un</v>
          </cell>
          <cell r="J685">
            <v>238428.58290000001</v>
          </cell>
        </row>
        <row r="686">
          <cell r="D686" t="str">
            <v>M2000</v>
          </cell>
          <cell r="E686" t="str">
            <v>Amortecedor retrátil tipo TAU II combinado PCB ou similar para velocidade de projeto de 100 km/h e âncora traseira de 1.370 mm</v>
          </cell>
          <cell r="I686" t="str">
            <v>un</v>
          </cell>
          <cell r="J686">
            <v>257334.21679999999</v>
          </cell>
        </row>
        <row r="687">
          <cell r="D687" t="str">
            <v>M2001</v>
          </cell>
          <cell r="E687" t="str">
            <v>Dispositivo de ancoragem de fixação elástica Pandrol</v>
          </cell>
          <cell r="I687" t="str">
            <v>un</v>
          </cell>
          <cell r="J687">
            <v>15.100300000000001</v>
          </cell>
        </row>
        <row r="688">
          <cell r="D688" t="str">
            <v>M2002</v>
          </cell>
          <cell r="E688" t="str">
            <v>Amortecedor retrátil tipo TAU II combinado PCB ou similar para velocidade de projeto de 100 km/h e âncora traseira de 1.520 mm</v>
          </cell>
          <cell r="I688" t="str">
            <v>un</v>
          </cell>
          <cell r="J688">
            <v>265550.4117</v>
          </cell>
        </row>
        <row r="689">
          <cell r="D689" t="str">
            <v>M2003</v>
          </cell>
          <cell r="E689" t="str">
            <v>Amortecedor retrátil tipo TAU II afunilado PCB ou similar para velocidade de projeto de 100 km/h e âncora traseira de 1.680 mm</v>
          </cell>
          <cell r="I689" t="str">
            <v>un</v>
          </cell>
          <cell r="J689">
            <v>266462.9411</v>
          </cell>
        </row>
        <row r="690">
          <cell r="D690" t="str">
            <v>M2004</v>
          </cell>
          <cell r="E690" t="str">
            <v>Amortecedor retrátil tipo TAU II afunilado PCB ou similar para velocidade de projeto de 100 km/h e âncora traseira de 1.830 mm</v>
          </cell>
          <cell r="I690" t="str">
            <v>un</v>
          </cell>
          <cell r="J690">
            <v>271279.42729999998</v>
          </cell>
        </row>
        <row r="691">
          <cell r="D691" t="str">
            <v>M2005</v>
          </cell>
          <cell r="E691" t="str">
            <v>Placa de ancoragem para tirante de barra de aço - E = 32,0 mm e seção de 250 x 250 mm</v>
          </cell>
          <cell r="I691" t="str">
            <v>un</v>
          </cell>
          <cell r="J691">
            <v>593.94000000000005</v>
          </cell>
        </row>
        <row r="692">
          <cell r="D692" t="str">
            <v>M2006</v>
          </cell>
          <cell r="E692" t="str">
            <v>Placa de ancoragem para tirante de barra de aço - E = 38,0 mm e seção de 250 x 250 mm</v>
          </cell>
          <cell r="I692" t="str">
            <v>un</v>
          </cell>
          <cell r="J692">
            <v>593.64</v>
          </cell>
        </row>
        <row r="693">
          <cell r="D693" t="str">
            <v>M2007</v>
          </cell>
          <cell r="E693" t="str">
            <v>Placa de ancoragem para tirante de barra de aço - E = 51,0 mm e seção de 300 x 300 mm</v>
          </cell>
          <cell r="I693" t="str">
            <v>un</v>
          </cell>
          <cell r="J693">
            <v>1141.3499999999999</v>
          </cell>
        </row>
        <row r="694">
          <cell r="D694" t="str">
            <v>M2008</v>
          </cell>
          <cell r="E694" t="str">
            <v>Placa de ancoragem para tirante de barra de aço - E = 64,0 mm e seção de 350 x 350 mm</v>
          </cell>
          <cell r="I694" t="str">
            <v>un</v>
          </cell>
          <cell r="J694">
            <v>1941.87</v>
          </cell>
        </row>
        <row r="695">
          <cell r="D695" t="str">
            <v>M2009</v>
          </cell>
          <cell r="E695" t="str">
            <v>Placa de ancoragem para tirante com 6 cordoalhas de D = 12,7 mm</v>
          </cell>
          <cell r="I695" t="str">
            <v>un</v>
          </cell>
          <cell r="J695">
            <v>230.52</v>
          </cell>
        </row>
        <row r="696">
          <cell r="D696" t="str">
            <v>M2010</v>
          </cell>
          <cell r="E696" t="str">
            <v>Placa de ancoragem para tirante com 8 cordoalhas de D = 12,7 mm</v>
          </cell>
          <cell r="I696" t="str">
            <v>un</v>
          </cell>
          <cell r="J696">
            <v>303.25</v>
          </cell>
        </row>
        <row r="697">
          <cell r="D697" t="str">
            <v>M2011</v>
          </cell>
          <cell r="E697" t="str">
            <v>Placa de ancoragem para tirante com 10 cordoalhas de D = 12,7 mm</v>
          </cell>
          <cell r="I697" t="str">
            <v>un</v>
          </cell>
          <cell r="J697">
            <v>362.85</v>
          </cell>
        </row>
        <row r="698">
          <cell r="D698" t="str">
            <v>M2012</v>
          </cell>
          <cell r="E698" t="str">
            <v>Placa de ancoragem para tirante com 12 cordoalhas de D = 12,7 mm</v>
          </cell>
          <cell r="I698" t="str">
            <v>un</v>
          </cell>
          <cell r="J698">
            <v>470.08</v>
          </cell>
        </row>
        <row r="699">
          <cell r="D699" t="str">
            <v>M2014</v>
          </cell>
          <cell r="E699" t="str">
            <v>Mourão de madeira - H = 2,20 m e D = 0,10 m</v>
          </cell>
          <cell r="I699" t="str">
            <v>un</v>
          </cell>
          <cell r="J699">
            <v>25.767600000000002</v>
          </cell>
        </row>
        <row r="700">
          <cell r="D700" t="str">
            <v>M2016</v>
          </cell>
          <cell r="E700" t="str">
            <v>Amortecedor retrátil tipo TAU II afunilado PCB ou similar para velocidade de projeto de 100 km/h e âncora traseira de 1.980 mm</v>
          </cell>
          <cell r="I700" t="str">
            <v>un</v>
          </cell>
          <cell r="J700">
            <v>272550.58110000001</v>
          </cell>
        </row>
        <row r="701">
          <cell r="D701" t="str">
            <v>M2017</v>
          </cell>
          <cell r="E701" t="str">
            <v>Porca em aço para ancoragem de tirantes - D = 38 mm e C = 55 mm</v>
          </cell>
          <cell r="I701" t="str">
            <v>un</v>
          </cell>
          <cell r="J701">
            <v>38.64</v>
          </cell>
        </row>
        <row r="702">
          <cell r="D702" t="str">
            <v>M2018</v>
          </cell>
          <cell r="E702" t="str">
            <v>Gastalho - L = 10 cm e E = 2 cm</v>
          </cell>
          <cell r="I702" t="str">
            <v>m</v>
          </cell>
          <cell r="J702">
            <v>4.7878999999999996</v>
          </cell>
        </row>
        <row r="703">
          <cell r="D703" t="str">
            <v>M2019</v>
          </cell>
          <cell r="E703" t="str">
            <v>Porca em aço para ancoragem de tirantes - D = 38 mm e C = 60 mm</v>
          </cell>
          <cell r="I703" t="str">
            <v>un</v>
          </cell>
          <cell r="J703">
            <v>46.54</v>
          </cell>
        </row>
        <row r="704">
          <cell r="D704" t="str">
            <v>M2020</v>
          </cell>
          <cell r="E704" t="str">
            <v>Porca em aço para ancoragem de tirantes - D = 48 mm e C = 65 mm</v>
          </cell>
          <cell r="I704" t="str">
            <v>un</v>
          </cell>
          <cell r="J704">
            <v>48.06</v>
          </cell>
        </row>
        <row r="705">
          <cell r="D705" t="str">
            <v>M2021</v>
          </cell>
          <cell r="E705" t="str">
            <v>Amortecedor retrátil tipo TAU II afunilado PCB ou similar para velocidade de projeto de 100 km/h e âncora traseira de 2.130 mm</v>
          </cell>
          <cell r="I705" t="str">
            <v>un</v>
          </cell>
          <cell r="J705">
            <v>273550.43540000002</v>
          </cell>
        </row>
        <row r="706">
          <cell r="D706" t="str">
            <v>M2024</v>
          </cell>
          <cell r="E706" t="str">
            <v>Cordel detonante NP 10</v>
          </cell>
          <cell r="I706" t="str">
            <v>m</v>
          </cell>
          <cell r="J706">
            <v>2.1941999999999999</v>
          </cell>
        </row>
        <row r="707">
          <cell r="D707" t="str">
            <v>M2025</v>
          </cell>
          <cell r="E707" t="str">
            <v>Retardo de cordel</v>
          </cell>
          <cell r="I707" t="str">
            <v>un</v>
          </cell>
          <cell r="J707">
            <v>30.354199999999999</v>
          </cell>
        </row>
        <row r="708">
          <cell r="D708" t="str">
            <v>M2026</v>
          </cell>
          <cell r="E708" t="str">
            <v>Estopim</v>
          </cell>
          <cell r="I708" t="str">
            <v>m</v>
          </cell>
          <cell r="J708">
            <v>2.7724000000000002</v>
          </cell>
        </row>
        <row r="709">
          <cell r="D709" t="str">
            <v>M2027</v>
          </cell>
          <cell r="E709" t="str">
            <v>Tinta à base de resina acrílica estirenada para demarcação viária</v>
          </cell>
          <cell r="I709" t="str">
            <v>l</v>
          </cell>
          <cell r="J709">
            <v>37.088299999999997</v>
          </cell>
        </row>
        <row r="710">
          <cell r="D710" t="str">
            <v>M2028</v>
          </cell>
          <cell r="E710" t="str">
            <v>Coroa de botões cônicos - TCI tricone - D = 75 mm (2 15/16")</v>
          </cell>
          <cell r="I710" t="str">
            <v>un</v>
          </cell>
          <cell r="J710">
            <v>1230.8938000000001</v>
          </cell>
        </row>
        <row r="711">
          <cell r="D711" t="str">
            <v>M2029</v>
          </cell>
          <cell r="E711" t="str">
            <v>Porca em aço para ancoragem de tirantes - D = 60 mm e C = 65 mm</v>
          </cell>
          <cell r="I711" t="str">
            <v>un</v>
          </cell>
          <cell r="J711">
            <v>70.31</v>
          </cell>
        </row>
        <row r="712">
          <cell r="D712" t="str">
            <v>M2030</v>
          </cell>
          <cell r="E712" t="str">
            <v>Porca em aço para ancoragem de tirantes - D = 73 mm e C = 80 mm</v>
          </cell>
          <cell r="I712" t="str">
            <v>un</v>
          </cell>
          <cell r="J712">
            <v>120.31</v>
          </cell>
        </row>
        <row r="713">
          <cell r="D713" t="str">
            <v>M2031</v>
          </cell>
          <cell r="E713" t="str">
            <v>Porca em aço para ancoragem de tirantes - D = 73 mm e C = 100 mm</v>
          </cell>
          <cell r="I713" t="str">
            <v>un</v>
          </cell>
          <cell r="J713">
            <v>136.91999999999999</v>
          </cell>
        </row>
        <row r="714">
          <cell r="D714" t="str">
            <v>M2032</v>
          </cell>
          <cell r="E714" t="str">
            <v>Porca em aço para ancoragem de tirantes - D = 82 mm e C = 100 mm</v>
          </cell>
          <cell r="I714" t="str">
            <v>un</v>
          </cell>
          <cell r="J714">
            <v>150.91</v>
          </cell>
        </row>
        <row r="715">
          <cell r="D715" t="str">
            <v>M2033</v>
          </cell>
          <cell r="E715" t="str">
            <v>Porca em aço para ancoragem de tirantes - D = 89 mm e C = 100 mm</v>
          </cell>
          <cell r="I715" t="str">
            <v>un</v>
          </cell>
          <cell r="J715">
            <v>189.97</v>
          </cell>
        </row>
        <row r="716">
          <cell r="D716" t="str">
            <v>M2034</v>
          </cell>
          <cell r="E716" t="str">
            <v>Solvente para tinta à base de resina acrílica</v>
          </cell>
          <cell r="I716" t="str">
            <v>l</v>
          </cell>
          <cell r="J716">
            <v>16.8491</v>
          </cell>
        </row>
        <row r="717">
          <cell r="D717" t="str">
            <v>M2035</v>
          </cell>
          <cell r="E717" t="str">
            <v>Porca em aço para ancoragem de tirantes - D = 97 mm e C = 110 mm</v>
          </cell>
          <cell r="I717" t="str">
            <v>un</v>
          </cell>
          <cell r="J717">
            <v>217.79</v>
          </cell>
        </row>
        <row r="718">
          <cell r="D718" t="str">
            <v>M2036</v>
          </cell>
          <cell r="E718" t="str">
            <v>Tinta à base de resina acrílica emulsionada em água para demarcação viária</v>
          </cell>
          <cell r="I718" t="str">
            <v>l</v>
          </cell>
          <cell r="J718">
            <v>23.015000000000001</v>
          </cell>
        </row>
        <row r="719">
          <cell r="D719" t="str">
            <v>M2037</v>
          </cell>
          <cell r="E719" t="str">
            <v>Microesferas refletivas de vidro tipo I-B</v>
          </cell>
          <cell r="I719" t="str">
            <v>kg</v>
          </cell>
          <cell r="J719">
            <v>9.2591999999999999</v>
          </cell>
        </row>
        <row r="720">
          <cell r="D720" t="str">
            <v>M2038</v>
          </cell>
          <cell r="E720" t="str">
            <v>Microesferas refletivas de vidro tipo II-A</v>
          </cell>
          <cell r="I720" t="str">
            <v>kg</v>
          </cell>
          <cell r="J720">
            <v>10.16</v>
          </cell>
        </row>
        <row r="721">
          <cell r="D721" t="str">
            <v>M2040</v>
          </cell>
          <cell r="E721" t="str">
            <v>Massa termoplástica para aspersão</v>
          </cell>
          <cell r="I721" t="str">
            <v>kg</v>
          </cell>
          <cell r="J721">
            <v>11.9377</v>
          </cell>
        </row>
        <row r="722">
          <cell r="D722" t="str">
            <v>M2041</v>
          </cell>
          <cell r="E722" t="str">
            <v>Adesivo à base de resina poliéster</v>
          </cell>
          <cell r="I722" t="str">
            <v>kg</v>
          </cell>
          <cell r="J722">
            <v>31.442900000000002</v>
          </cell>
        </row>
        <row r="723">
          <cell r="D723" t="str">
            <v>M2042</v>
          </cell>
          <cell r="E723" t="str">
            <v>Emulsão explosiva encartuchada</v>
          </cell>
          <cell r="I723" t="str">
            <v>kg</v>
          </cell>
          <cell r="J723">
            <v>13.28</v>
          </cell>
        </row>
        <row r="724">
          <cell r="D724" t="str">
            <v>M2044</v>
          </cell>
          <cell r="E724" t="str">
            <v>Tinta à base de resina acrílica emulsionada em água para pré-marcação viária</v>
          </cell>
          <cell r="I724" t="str">
            <v>l</v>
          </cell>
          <cell r="J724">
            <v>23.015000000000001</v>
          </cell>
        </row>
        <row r="725">
          <cell r="D725" t="str">
            <v>M2045</v>
          </cell>
          <cell r="E725" t="str">
            <v>Microesferas refletivas de vidro tipo II-C</v>
          </cell>
          <cell r="I725" t="str">
            <v>kg</v>
          </cell>
          <cell r="J725">
            <v>10.593</v>
          </cell>
        </row>
        <row r="726">
          <cell r="D726" t="str">
            <v>M2046</v>
          </cell>
          <cell r="E726" t="str">
            <v>Coroa de botões cônicos - TCI tricone - D = 121 mm (4 3/4")</v>
          </cell>
          <cell r="I726" t="str">
            <v>un</v>
          </cell>
          <cell r="J726">
            <v>1708.5889999999999</v>
          </cell>
        </row>
        <row r="727">
          <cell r="D727" t="str">
            <v>M2047</v>
          </cell>
          <cell r="E727" t="str">
            <v>Tirante autoinjetável de aço - tensão de escoamento = 440 MPa, tensão de ruptura = 580 MPa, seção de 684 mm² e D = 40 mm</v>
          </cell>
          <cell r="I727" t="str">
            <v>m</v>
          </cell>
          <cell r="J727">
            <v>160.03</v>
          </cell>
        </row>
        <row r="728">
          <cell r="D728" t="str">
            <v>M2048</v>
          </cell>
          <cell r="E728" t="str">
            <v>Tirante autoinjetável de aço - tensão de escoamento = 470 MPa, tensão de ruptura = 600 MPa, seção de 822 mm² e D = 40 mm</v>
          </cell>
          <cell r="I728" t="str">
            <v>m</v>
          </cell>
          <cell r="J728">
            <v>189.65</v>
          </cell>
        </row>
        <row r="729">
          <cell r="D729" t="str">
            <v>M2049</v>
          </cell>
          <cell r="E729" t="str">
            <v>Tirante autoinjetável de aço - tensão de escoamento = 700 MPa, tensão de ruptura = 830 MPa, seção de 936 mm² e D = 40 mm</v>
          </cell>
          <cell r="I729" t="str">
            <v>m</v>
          </cell>
          <cell r="J729">
            <v>239.22</v>
          </cell>
        </row>
        <row r="730">
          <cell r="D730" t="str">
            <v>M2050</v>
          </cell>
          <cell r="E730" t="str">
            <v>Geotêxtil não-tecido agulhado em poliéster - resistência à tração longitudinal de 9 kN/m</v>
          </cell>
          <cell r="I730" t="str">
            <v>m²</v>
          </cell>
          <cell r="J730">
            <v>5.6215999999999999</v>
          </cell>
        </row>
        <row r="731">
          <cell r="D731" t="str">
            <v>M2051</v>
          </cell>
          <cell r="E731" t="str">
            <v>Geotêxtil não-tecido agulhado em poliéster - resistência à tração longitudinal de 14 kN/m</v>
          </cell>
          <cell r="I731" t="str">
            <v>m²</v>
          </cell>
          <cell r="J731">
            <v>7.4771999999999998</v>
          </cell>
        </row>
        <row r="732">
          <cell r="D732" t="str">
            <v>M2052</v>
          </cell>
          <cell r="E732" t="str">
            <v>Tirante autoinjetável de aço - tensão de escoamento = 630 MPa, tensão de ruptura = 740 MPa, seção de 1.330 mm² e D = 50 mm</v>
          </cell>
          <cell r="I732" t="str">
            <v>m</v>
          </cell>
          <cell r="J732">
            <v>316.33</v>
          </cell>
        </row>
        <row r="733">
          <cell r="D733" t="str">
            <v>M2053</v>
          </cell>
          <cell r="E733" t="str">
            <v>Tirante autoinjetável de aço - tensão de escoamento = 630 MPa, tensão de ruptura = 740 MPa, seção de 1.569 mm² e D = 50 mm</v>
          </cell>
          <cell r="I733" t="str">
            <v>m</v>
          </cell>
          <cell r="J733">
            <v>368.45</v>
          </cell>
        </row>
        <row r="734">
          <cell r="D734" t="str">
            <v>M2054</v>
          </cell>
          <cell r="E734" t="str">
            <v>Tirante de barra de aço - tensão de escoamento = 600 MPa, tensão de ruptura = 720 MPa e D = 30 mm</v>
          </cell>
          <cell r="I734" t="str">
            <v>m</v>
          </cell>
          <cell r="J734">
            <v>111.51</v>
          </cell>
        </row>
        <row r="735">
          <cell r="D735" t="str">
            <v>M2055</v>
          </cell>
          <cell r="E735" t="str">
            <v>Tirante de barra de aço - tensão de escoamento = 600 MPa, tensão de ruptura = 720 MPa e D = 40 mm</v>
          </cell>
          <cell r="I735" t="str">
            <v>m</v>
          </cell>
          <cell r="J735">
            <v>188.36</v>
          </cell>
        </row>
        <row r="736">
          <cell r="D736" t="str">
            <v>M2056</v>
          </cell>
          <cell r="E736" t="str">
            <v>Tirante de barra de aço - tensão de escoamento = 680 MPa, tensão de ruptura = 870 MPa e D = 44 mm</v>
          </cell>
          <cell r="I736" t="str">
            <v>m</v>
          </cell>
          <cell r="J736">
            <v>245.2</v>
          </cell>
        </row>
        <row r="737">
          <cell r="D737" t="str">
            <v>M2057</v>
          </cell>
          <cell r="E737" t="str">
            <v>Tirante de barra de aço - tensão de escoamento = 600 MPa, tensão de ruptura = 720 MPa e D = 50 mm</v>
          </cell>
          <cell r="I737" t="str">
            <v>m</v>
          </cell>
          <cell r="J737">
            <v>296.14999999999998</v>
          </cell>
        </row>
        <row r="738">
          <cell r="D738" t="str">
            <v>M2058</v>
          </cell>
          <cell r="E738" t="str">
            <v>Tirante de barra de aço - tensão de escoamento = 600 MPa, tensão de ruptura = 720 MPa e D = 53 mm</v>
          </cell>
          <cell r="I738" t="str">
            <v>m</v>
          </cell>
          <cell r="J738">
            <v>334.56</v>
          </cell>
        </row>
        <row r="739">
          <cell r="D739" t="str">
            <v>M2059</v>
          </cell>
          <cell r="E739" t="str">
            <v>Tirante de barra de aço - tensão de escoamento = 600 MPa, tensão de ruptura = 720 MPa e D = 57 mm</v>
          </cell>
          <cell r="I739" t="str">
            <v>m</v>
          </cell>
          <cell r="J739">
            <v>376.5</v>
          </cell>
        </row>
        <row r="740">
          <cell r="D740" t="str">
            <v>M2060</v>
          </cell>
          <cell r="E740" t="str">
            <v>Amortecedor retrátil tipo TAU II afunilado PCB ou similar para velocidade de projeto de 100 km/h e âncora traseira de 2.290 mm</v>
          </cell>
          <cell r="I740" t="str">
            <v>un</v>
          </cell>
          <cell r="J740">
            <v>273898.9178</v>
          </cell>
        </row>
        <row r="741">
          <cell r="D741" t="str">
            <v>M2061</v>
          </cell>
          <cell r="E741" t="str">
            <v>Amortecedor retrátil tipo TAU II afunilado PCB ou similar para velocidade de projeto de 100 km/h e âncora traseira de 2.440 mm</v>
          </cell>
          <cell r="I741" t="str">
            <v>un</v>
          </cell>
          <cell r="J741">
            <v>274354.76610000001</v>
          </cell>
        </row>
        <row r="742">
          <cell r="D742" t="str">
            <v>M2062</v>
          </cell>
          <cell r="E742" t="str">
            <v>Coroa de botões esféricos linha T38 - D = 64 mm (2 1/2")</v>
          </cell>
          <cell r="I742" t="str">
            <v>un</v>
          </cell>
          <cell r="J742">
            <v>732.64200000000005</v>
          </cell>
        </row>
        <row r="743">
          <cell r="D743" t="str">
            <v>M2063</v>
          </cell>
          <cell r="E743" t="str">
            <v>Tirante de barra de aço - tensão de escoamento = 600 MPa, tensão de ruptura = 720 MPa e D = 63 mm</v>
          </cell>
          <cell r="I743" t="str">
            <v>m</v>
          </cell>
          <cell r="J743">
            <v>468.88</v>
          </cell>
        </row>
        <row r="744">
          <cell r="D744" t="str">
            <v>M2064</v>
          </cell>
          <cell r="E744" t="str">
            <v>Termoplástico pré-formado - E = 2,00 mm</v>
          </cell>
          <cell r="I744" t="str">
            <v>m²</v>
          </cell>
          <cell r="J744">
            <v>335.01209999999998</v>
          </cell>
        </row>
        <row r="745">
          <cell r="D745" t="str">
            <v>M2065</v>
          </cell>
          <cell r="E745" t="str">
            <v>Haste linha T38 para perfuratriz sobre esteiras - D = 38,0 mm (1 1/2") e C = 3,05 m</v>
          </cell>
          <cell r="I745" t="str">
            <v>un</v>
          </cell>
          <cell r="J745">
            <v>2052.4899999999998</v>
          </cell>
        </row>
        <row r="746">
          <cell r="D746" t="str">
            <v>M2066</v>
          </cell>
          <cell r="E746" t="str">
            <v>Luva em aço linha T38 para perfuratriz sobre esteiras - D = 38,0 mm (1 1/2")</v>
          </cell>
          <cell r="I746" t="str">
            <v>un</v>
          </cell>
          <cell r="J746">
            <v>334.66129999999998</v>
          </cell>
        </row>
        <row r="747">
          <cell r="D747" t="str">
            <v>M2067</v>
          </cell>
          <cell r="E747" t="str">
            <v>Punho linha T38 para perfuratriz sobre esteiras - D = 38 mm (1 1/2")</v>
          </cell>
          <cell r="I747" t="str">
            <v>un</v>
          </cell>
          <cell r="J747">
            <v>1069.0678</v>
          </cell>
        </row>
        <row r="748">
          <cell r="D748" t="str">
            <v>M2069</v>
          </cell>
          <cell r="E748" t="str">
            <v>Tirante de barra de aço - tensão de escoamento = 600 MPa, tensão de ruptura = 720 MPa e D = 69 mm</v>
          </cell>
          <cell r="I748" t="str">
            <v>m</v>
          </cell>
          <cell r="J748">
            <v>570.42999999999995</v>
          </cell>
        </row>
        <row r="749">
          <cell r="D749" t="str">
            <v>M2070</v>
          </cell>
          <cell r="E749" t="str">
            <v>Haste linha R/T38 - R32 para jumbo hidráulico - D = 38 mm (1 1/2") e C = 4,50 m</v>
          </cell>
          <cell r="I749" t="str">
            <v>un</v>
          </cell>
          <cell r="J749">
            <v>4195.0442000000003</v>
          </cell>
        </row>
        <row r="750">
          <cell r="D750" t="str">
            <v>M2071</v>
          </cell>
          <cell r="E750" t="str">
            <v>Coroa de botões esféricos linha R32 - D = 51 mm (2")</v>
          </cell>
          <cell r="I750" t="str">
            <v>un</v>
          </cell>
          <cell r="J750">
            <v>614.77980000000002</v>
          </cell>
        </row>
        <row r="751">
          <cell r="D751" t="str">
            <v>M2072</v>
          </cell>
          <cell r="E751" t="str">
            <v>Luva de acoplamento linha T38 para jumbo hidráulico - D = 38,0 mm (1 1/2")</v>
          </cell>
          <cell r="I751" t="str">
            <v>un</v>
          </cell>
          <cell r="J751">
            <v>272.26440000000002</v>
          </cell>
        </row>
        <row r="752">
          <cell r="D752" t="str">
            <v>M2073</v>
          </cell>
          <cell r="E752" t="str">
            <v>Punho linha T38 para jumbo hidráulico - D = 38 mm (1 1/2")</v>
          </cell>
          <cell r="I752" t="str">
            <v>un</v>
          </cell>
          <cell r="J752">
            <v>1549.3882000000001</v>
          </cell>
        </row>
        <row r="753">
          <cell r="D753" t="str">
            <v>M2074</v>
          </cell>
          <cell r="E753" t="str">
            <v>Cartucho de absorção de energia para amortecedor retrátil - tipo A</v>
          </cell>
          <cell r="I753" t="str">
            <v>un</v>
          </cell>
          <cell r="J753">
            <v>5581.0436</v>
          </cell>
        </row>
        <row r="754">
          <cell r="D754" t="str">
            <v>M2075</v>
          </cell>
          <cell r="E754" t="str">
            <v>Cartucho de absorção de energia para amortecedor retrátil - tipo B</v>
          </cell>
          <cell r="I754" t="str">
            <v>un</v>
          </cell>
          <cell r="J754">
            <v>5461.0666000000001</v>
          </cell>
        </row>
        <row r="755">
          <cell r="D755" t="str">
            <v>M2079</v>
          </cell>
          <cell r="E755" t="str">
            <v>Fio de poliamida Nº 40 - E = 0,40 mm</v>
          </cell>
          <cell r="I755" t="str">
            <v>m</v>
          </cell>
          <cell r="J755">
            <v>9.2899999999999996E-2</v>
          </cell>
        </row>
        <row r="756">
          <cell r="D756" t="str">
            <v>M2087</v>
          </cell>
          <cell r="E756" t="str">
            <v>Placa de ancoragem para tirante de barra de aço - E = 25,4 mm e seção de 225 x 225 mm</v>
          </cell>
          <cell r="I756" t="str">
            <v>un</v>
          </cell>
          <cell r="J756">
            <v>321</v>
          </cell>
        </row>
        <row r="757">
          <cell r="D757" t="str">
            <v>M2088</v>
          </cell>
          <cell r="E757" t="str">
            <v>Placa de ancoragem para tirante de barra de aço - E = 20,0 mm e seção de 200 x 200 mm</v>
          </cell>
          <cell r="I757" t="str">
            <v>un</v>
          </cell>
          <cell r="J757">
            <v>189.67</v>
          </cell>
        </row>
        <row r="758">
          <cell r="D758" t="str">
            <v>M2089</v>
          </cell>
          <cell r="E758" t="str">
            <v>Porca sextavada em aço para ancoragem de tirantes - D = 50 mm e C = 85 mm</v>
          </cell>
          <cell r="I758" t="str">
            <v>un</v>
          </cell>
          <cell r="J758">
            <v>97.778899999999993</v>
          </cell>
        </row>
        <row r="759">
          <cell r="D759" t="str">
            <v>M2090</v>
          </cell>
          <cell r="E759" t="str">
            <v>Porca em aço para ancoragem de tirantes - D = 73 mm e C = 60 mm</v>
          </cell>
          <cell r="I759" t="str">
            <v>un</v>
          </cell>
          <cell r="J759">
            <v>88.18</v>
          </cell>
        </row>
        <row r="760">
          <cell r="D760" t="str">
            <v>M2091</v>
          </cell>
          <cell r="E760" t="str">
            <v>Porca sextavada em aço para ancoragem de tirantes - D = 50 mm e C = 50 mm</v>
          </cell>
          <cell r="I760" t="str">
            <v>un</v>
          </cell>
          <cell r="J760">
            <v>67.099999999999994</v>
          </cell>
        </row>
        <row r="761">
          <cell r="D761" t="str">
            <v>M2092</v>
          </cell>
          <cell r="E761" t="str">
            <v>Emulsão asfáltica para imprimação</v>
          </cell>
          <cell r="I761" t="str">
            <v>t</v>
          </cell>
          <cell r="J761" t="str">
            <v>-</v>
          </cell>
        </row>
        <row r="762">
          <cell r="D762" t="str">
            <v>M2093</v>
          </cell>
          <cell r="E762" t="str">
            <v>Material fresado</v>
          </cell>
          <cell r="I762" t="str">
            <v>m³</v>
          </cell>
          <cell r="J762" t="str">
            <v>-</v>
          </cell>
        </row>
        <row r="763">
          <cell r="D763" t="str">
            <v>M2094</v>
          </cell>
          <cell r="E763" t="str">
            <v>Porca em aço para ancoragem de tirantes - D = 49 mm e C = 60 mm</v>
          </cell>
          <cell r="I763" t="str">
            <v>un</v>
          </cell>
          <cell r="J763">
            <v>57.4</v>
          </cell>
        </row>
        <row r="764">
          <cell r="D764" t="str">
            <v>M2095</v>
          </cell>
          <cell r="E764" t="str">
            <v>Porca em aço para ancoragem de tirantes - D = 60 mm e C = 90 mm</v>
          </cell>
          <cell r="I764" t="str">
            <v>un</v>
          </cell>
          <cell r="J764">
            <v>83.73</v>
          </cell>
        </row>
        <row r="765">
          <cell r="D765" t="str">
            <v>M2096</v>
          </cell>
          <cell r="E765" t="str">
            <v>Porca em aço para ancoragem de tirantes - D = 60 mm e C = 110 mm</v>
          </cell>
          <cell r="I765" t="str">
            <v>un</v>
          </cell>
          <cell r="J765">
            <v>130.80000000000001</v>
          </cell>
        </row>
        <row r="766">
          <cell r="D766" t="str">
            <v>M2097</v>
          </cell>
          <cell r="E766" t="str">
            <v>Emulsão asfáltica - RR-2C</v>
          </cell>
          <cell r="I766" t="str">
            <v>t</v>
          </cell>
          <cell r="J766" t="str">
            <v>-</v>
          </cell>
        </row>
        <row r="767">
          <cell r="D767" t="str">
            <v>M2100</v>
          </cell>
          <cell r="E767" t="str">
            <v>Placa de ancoragem para tirante de barra de aço - E = 16,0 mm e seção de 140 x 140 mm</v>
          </cell>
          <cell r="I767" t="str">
            <v>un</v>
          </cell>
          <cell r="J767">
            <v>99.254099999999994</v>
          </cell>
        </row>
        <row r="768">
          <cell r="D768" t="str">
            <v>M2101</v>
          </cell>
          <cell r="E768" t="str">
            <v>Porca sextavada em aço para ancoragem de tirantes - D = 41 mm e C = 50 mm</v>
          </cell>
          <cell r="I768" t="str">
            <v>un</v>
          </cell>
          <cell r="J768">
            <v>48.4</v>
          </cell>
        </row>
        <row r="769">
          <cell r="D769" t="str">
            <v>M2102</v>
          </cell>
          <cell r="E769" t="str">
            <v>Adesivo à base de PVA</v>
          </cell>
          <cell r="I769" t="str">
            <v>kg</v>
          </cell>
          <cell r="J769">
            <v>12.098599999999999</v>
          </cell>
        </row>
        <row r="770">
          <cell r="D770" t="str">
            <v>M2110</v>
          </cell>
          <cell r="E770" t="str">
            <v>Mandíbula móvel para britador - abertura de alimentação com L = 930 mm</v>
          </cell>
          <cell r="I770" t="str">
            <v>un</v>
          </cell>
          <cell r="J770">
            <v>24917.925599999999</v>
          </cell>
        </row>
        <row r="771">
          <cell r="D771" t="str">
            <v>M2111</v>
          </cell>
          <cell r="E771" t="str">
            <v>Mandíbula fixa para britador - abertura de alimentação com L = 930 mm</v>
          </cell>
          <cell r="I771" t="str">
            <v>un</v>
          </cell>
          <cell r="J771">
            <v>32861.114999999998</v>
          </cell>
        </row>
        <row r="772">
          <cell r="D772" t="str">
            <v>M2112</v>
          </cell>
          <cell r="E772" t="str">
            <v>Manta do britador cônico HP200 ou similar</v>
          </cell>
          <cell r="I772" t="str">
            <v>un</v>
          </cell>
          <cell r="J772">
            <v>21513.124</v>
          </cell>
        </row>
        <row r="773">
          <cell r="D773" t="str">
            <v>M2113</v>
          </cell>
          <cell r="E773" t="str">
            <v>Revestimento do bojo interno do britador cônico HP200 ou similar</v>
          </cell>
          <cell r="I773" t="str">
            <v>un</v>
          </cell>
          <cell r="J773">
            <v>25012.599900000001</v>
          </cell>
        </row>
        <row r="774">
          <cell r="D774" t="str">
            <v>M2114</v>
          </cell>
          <cell r="E774" t="str">
            <v>Cunha lateral superior para britador</v>
          </cell>
          <cell r="I774" t="str">
            <v>un</v>
          </cell>
          <cell r="J774">
            <v>2499.7307000000001</v>
          </cell>
        </row>
        <row r="775">
          <cell r="D775" t="str">
            <v>M2115</v>
          </cell>
          <cell r="E775" t="str">
            <v>Cunha lateral inferior para britador</v>
          </cell>
          <cell r="I775" t="str">
            <v>un</v>
          </cell>
          <cell r="J775">
            <v>1947.6045999999999</v>
          </cell>
        </row>
        <row r="776">
          <cell r="D776" t="str">
            <v>M2117</v>
          </cell>
          <cell r="E776" t="str">
            <v>Meio tubo de concreto simples - D = 0,40 m</v>
          </cell>
          <cell r="I776" t="str">
            <v>m</v>
          </cell>
          <cell r="J776">
            <v>39.999499999999998</v>
          </cell>
        </row>
        <row r="777">
          <cell r="D777" t="str">
            <v>M2118</v>
          </cell>
          <cell r="E777" t="str">
            <v>Calha metálica semicircular corrugada e galvanizada, incluindo fixações - D = 400 mm</v>
          </cell>
          <cell r="I777" t="str">
            <v>m</v>
          </cell>
          <cell r="J777">
            <v>602</v>
          </cell>
        </row>
        <row r="778">
          <cell r="D778" t="str">
            <v>M2119</v>
          </cell>
          <cell r="E778" t="str">
            <v>Mourão de madeira - H = 2,80 m e D = 0,15 m</v>
          </cell>
          <cell r="I778" t="str">
            <v>un</v>
          </cell>
          <cell r="J778">
            <v>73.788899999999998</v>
          </cell>
        </row>
        <row r="779">
          <cell r="D779" t="str">
            <v>M2128</v>
          </cell>
          <cell r="E779" t="str">
            <v>Tinta esmalte sintético acetinado</v>
          </cell>
          <cell r="I779" t="str">
            <v>l</v>
          </cell>
          <cell r="J779">
            <v>34.346600000000002</v>
          </cell>
        </row>
        <row r="780">
          <cell r="D780" t="str">
            <v>M2130</v>
          </cell>
          <cell r="E780" t="str">
            <v>Eletrodo revestido E70XX</v>
          </cell>
          <cell r="I780" t="str">
            <v>kg</v>
          </cell>
          <cell r="J780">
            <v>34.706000000000003</v>
          </cell>
        </row>
        <row r="781">
          <cell r="D781" t="str">
            <v>M2135</v>
          </cell>
          <cell r="E781" t="str">
            <v>Nonel de coluna (túnel) - C = 4,8 m</v>
          </cell>
          <cell r="I781" t="str">
            <v>un</v>
          </cell>
          <cell r="J781">
            <v>20.149699999999999</v>
          </cell>
        </row>
        <row r="782">
          <cell r="D782" t="str">
            <v>M2137</v>
          </cell>
          <cell r="E782" t="str">
            <v>Tubo de PVC soldável para água fria - D = 50 mm (2")</v>
          </cell>
          <cell r="I782" t="str">
            <v>m</v>
          </cell>
          <cell r="J782">
            <v>12.0631</v>
          </cell>
        </row>
        <row r="783">
          <cell r="D783" t="str">
            <v>M2138</v>
          </cell>
          <cell r="E783" t="str">
            <v>Nonel de coluna - C = 12,0 m</v>
          </cell>
          <cell r="I783" t="str">
            <v>un</v>
          </cell>
          <cell r="J783">
            <v>19.1252</v>
          </cell>
        </row>
        <row r="784">
          <cell r="D784" t="str">
            <v>M2140</v>
          </cell>
          <cell r="E784" t="str">
            <v>Coroa de diamante linha AWG</v>
          </cell>
          <cell r="I784" t="str">
            <v>un</v>
          </cell>
          <cell r="J784">
            <v>907.11059999999998</v>
          </cell>
        </row>
        <row r="785">
          <cell r="D785" t="str">
            <v>M2141</v>
          </cell>
          <cell r="E785" t="str">
            <v>Nonel de iniciação para fogacho - C = 6,0 m</v>
          </cell>
          <cell r="I785" t="str">
            <v>un</v>
          </cell>
          <cell r="J785">
            <v>14.161300000000001</v>
          </cell>
        </row>
        <row r="786">
          <cell r="D786" t="str">
            <v>M2142</v>
          </cell>
          <cell r="E786" t="str">
            <v>Nonel de coluna - C = 4,8 m</v>
          </cell>
          <cell r="I786" t="str">
            <v>un</v>
          </cell>
          <cell r="J786">
            <v>16.6265</v>
          </cell>
        </row>
        <row r="787">
          <cell r="D787" t="str">
            <v>M2143</v>
          </cell>
          <cell r="E787" t="str">
            <v>Nonel de ligação - C = 6,0 m</v>
          </cell>
          <cell r="I787" t="str">
            <v>un</v>
          </cell>
          <cell r="J787">
            <v>16.827000000000002</v>
          </cell>
        </row>
        <row r="788">
          <cell r="D788" t="str">
            <v>M2144</v>
          </cell>
          <cell r="E788" t="str">
            <v>Nonel de coluna - C = 6,0 m</v>
          </cell>
          <cell r="I788" t="str">
            <v>un</v>
          </cell>
          <cell r="J788">
            <v>16.349900000000002</v>
          </cell>
        </row>
        <row r="789">
          <cell r="D789" t="str">
            <v>M2145</v>
          </cell>
          <cell r="E789" t="str">
            <v>Série de brocas integrais S12</v>
          </cell>
          <cell r="I789" t="str">
            <v>un</v>
          </cell>
          <cell r="J789">
            <v>1165.7670000000001</v>
          </cell>
        </row>
        <row r="790">
          <cell r="D790" t="str">
            <v>M2146</v>
          </cell>
          <cell r="E790" t="str">
            <v>Nonel iniciador - C = 150,0 m</v>
          </cell>
          <cell r="I790" t="str">
            <v>un</v>
          </cell>
          <cell r="J790">
            <v>191.3329</v>
          </cell>
        </row>
        <row r="791">
          <cell r="D791" t="str">
            <v>M2147</v>
          </cell>
          <cell r="E791" t="str">
            <v>Dente de corte para recicladora</v>
          </cell>
          <cell r="I791" t="str">
            <v>un</v>
          </cell>
          <cell r="J791">
            <v>56.076799999999999</v>
          </cell>
        </row>
        <row r="792">
          <cell r="D792" t="str">
            <v>M2148</v>
          </cell>
          <cell r="E792" t="str">
            <v>Porta-dente de corte para fresadora e recicladora a frio</v>
          </cell>
          <cell r="I792" t="str">
            <v>un</v>
          </cell>
          <cell r="J792">
            <v>493.41730000000001</v>
          </cell>
        </row>
        <row r="793">
          <cell r="D793" t="str">
            <v>M2150</v>
          </cell>
          <cell r="E793" t="str">
            <v>Selante elástico à base de poliuretano e asfalto</v>
          </cell>
          <cell r="I793" t="str">
            <v>kg</v>
          </cell>
          <cell r="J793">
            <v>53.748199999999997</v>
          </cell>
        </row>
        <row r="794">
          <cell r="D794" t="str">
            <v>M2152</v>
          </cell>
          <cell r="E794" t="str">
            <v>Aditivo de cura para concreto</v>
          </cell>
          <cell r="I794" t="str">
            <v>kg</v>
          </cell>
          <cell r="J794">
            <v>11.0242</v>
          </cell>
        </row>
        <row r="795">
          <cell r="D795" t="str">
            <v>M2153</v>
          </cell>
          <cell r="E795" t="str">
            <v>Coroa de diamante linha HWG</v>
          </cell>
          <cell r="I795" t="str">
            <v>un</v>
          </cell>
          <cell r="J795">
            <v>1783.4422</v>
          </cell>
        </row>
        <row r="796">
          <cell r="D796" t="str">
            <v>M2156</v>
          </cell>
          <cell r="E796" t="str">
            <v>Coroa de diamante linha NWG</v>
          </cell>
          <cell r="I796" t="str">
            <v>un</v>
          </cell>
          <cell r="J796">
            <v>1500.8842999999999</v>
          </cell>
        </row>
        <row r="797">
          <cell r="D797" t="str">
            <v>M2158</v>
          </cell>
          <cell r="E797" t="str">
            <v>Argamassa asfáltica</v>
          </cell>
          <cell r="I797" t="str">
            <v>kg</v>
          </cell>
          <cell r="J797">
            <v>27.608499999999999</v>
          </cell>
        </row>
        <row r="798">
          <cell r="D798" t="str">
            <v>M2160</v>
          </cell>
          <cell r="E798" t="str">
            <v>Tubo PEAD corrugado perfurado para drenagem - D = 100 mm</v>
          </cell>
          <cell r="I798" t="str">
            <v>m</v>
          </cell>
          <cell r="J798">
            <v>21.3522</v>
          </cell>
        </row>
        <row r="799">
          <cell r="D799" t="str">
            <v>M2162</v>
          </cell>
          <cell r="E799" t="str">
            <v>Coroa de widia linha AWG</v>
          </cell>
          <cell r="I799" t="str">
            <v>un</v>
          </cell>
          <cell r="J799">
            <v>434.41559999999998</v>
          </cell>
        </row>
        <row r="800">
          <cell r="D800" t="str">
            <v>M2163</v>
          </cell>
          <cell r="E800" t="str">
            <v>Tubo de concreto armado PA1 - D = 0,40 m</v>
          </cell>
          <cell r="I800" t="str">
            <v>m</v>
          </cell>
          <cell r="J800">
            <v>98.8</v>
          </cell>
        </row>
        <row r="801">
          <cell r="D801" t="str">
            <v>M2164</v>
          </cell>
          <cell r="E801" t="str">
            <v>Tubo de concreto armado PA2 - D = 0,40 m</v>
          </cell>
          <cell r="I801" t="str">
            <v>m</v>
          </cell>
          <cell r="J801">
            <v>126.9957</v>
          </cell>
        </row>
        <row r="802">
          <cell r="D802" t="str">
            <v>M2165</v>
          </cell>
          <cell r="E802" t="str">
            <v>Tubo de concreto armado PA3 - D = 0,40 m</v>
          </cell>
          <cell r="I802" t="str">
            <v>m</v>
          </cell>
          <cell r="J802">
            <v>128.0926</v>
          </cell>
        </row>
        <row r="803">
          <cell r="D803" t="str">
            <v>M2166</v>
          </cell>
          <cell r="E803" t="str">
            <v>Tubo de concreto armado PA4 - D = 0,40 m</v>
          </cell>
          <cell r="I803" t="str">
            <v>m</v>
          </cell>
          <cell r="J803">
            <v>175.97839999999999</v>
          </cell>
        </row>
        <row r="804">
          <cell r="D804" t="str">
            <v>M2167</v>
          </cell>
          <cell r="E804" t="str">
            <v>Tubo de concreto armado PA1 - D = 0,60 m</v>
          </cell>
          <cell r="I804" t="str">
            <v>m</v>
          </cell>
          <cell r="J804">
            <v>183.4</v>
          </cell>
        </row>
        <row r="805">
          <cell r="D805" t="str">
            <v>M2168</v>
          </cell>
          <cell r="E805" t="str">
            <v>Tubo de concreto armado PA2 - D = 0,60 m</v>
          </cell>
          <cell r="I805" t="str">
            <v>m</v>
          </cell>
          <cell r="J805">
            <v>221.4</v>
          </cell>
        </row>
        <row r="806">
          <cell r="D806" t="str">
            <v>M2169</v>
          </cell>
          <cell r="E806" t="str">
            <v>Tubo de concreto armado PA3 - D = 0,60 m</v>
          </cell>
          <cell r="I806" t="str">
            <v>m</v>
          </cell>
          <cell r="J806">
            <v>254.8</v>
          </cell>
        </row>
        <row r="807">
          <cell r="D807" t="str">
            <v>M2170</v>
          </cell>
          <cell r="E807" t="str">
            <v>Tubo de concreto armado PA4 - D = 0,60 m</v>
          </cell>
          <cell r="I807" t="str">
            <v>m</v>
          </cell>
          <cell r="J807">
            <v>263.77809999999999</v>
          </cell>
        </row>
        <row r="808">
          <cell r="D808" t="str">
            <v>M2171</v>
          </cell>
          <cell r="E808" t="str">
            <v>Tubo de concreto armado PA1 - D = 0,80 m</v>
          </cell>
          <cell r="I808" t="str">
            <v>m</v>
          </cell>
          <cell r="J808">
            <v>355.9</v>
          </cell>
        </row>
        <row r="809">
          <cell r="D809" t="str">
            <v>M2172</v>
          </cell>
          <cell r="E809" t="str">
            <v>Tubo de concreto armado PA2 - D = 0,80 m</v>
          </cell>
          <cell r="I809" t="str">
            <v>m</v>
          </cell>
          <cell r="J809">
            <v>372.8</v>
          </cell>
        </row>
        <row r="810">
          <cell r="D810" t="str">
            <v>M2173</v>
          </cell>
          <cell r="E810" t="str">
            <v>Tubo de concreto armado PA3 - D = 0,80 m</v>
          </cell>
          <cell r="I810" t="str">
            <v>m</v>
          </cell>
          <cell r="J810">
            <v>485.6</v>
          </cell>
        </row>
        <row r="811">
          <cell r="D811" t="str">
            <v>M2174</v>
          </cell>
          <cell r="E811" t="str">
            <v>Tubo de concreto armado PA4 - D = 0,80 m</v>
          </cell>
          <cell r="I811" t="str">
            <v>m</v>
          </cell>
          <cell r="J811">
            <v>631.4</v>
          </cell>
        </row>
        <row r="812">
          <cell r="D812" t="str">
            <v>M2175</v>
          </cell>
          <cell r="E812" t="str">
            <v>Tubo de concreto armado PA1 - D = 1,00 m</v>
          </cell>
          <cell r="I812" t="str">
            <v>m</v>
          </cell>
          <cell r="J812">
            <v>437.3</v>
          </cell>
        </row>
        <row r="813">
          <cell r="D813" t="str">
            <v>M2176</v>
          </cell>
          <cell r="E813" t="str">
            <v>Tubo de concreto armado PA2 - D = 1,00 m</v>
          </cell>
          <cell r="I813" t="str">
            <v>m</v>
          </cell>
          <cell r="J813">
            <v>488.7</v>
          </cell>
        </row>
        <row r="814">
          <cell r="D814" t="str">
            <v>M2177</v>
          </cell>
          <cell r="E814" t="str">
            <v>Tubo de concreto armado PA3 - D = 1,00 m</v>
          </cell>
          <cell r="I814" t="str">
            <v>m</v>
          </cell>
          <cell r="J814">
            <v>493.29739999999998</v>
          </cell>
        </row>
        <row r="815">
          <cell r="D815" t="str">
            <v>M2178</v>
          </cell>
          <cell r="E815" t="str">
            <v>Tubo de concreto armado PA4 - D = 1,00 m</v>
          </cell>
          <cell r="I815" t="str">
            <v>m</v>
          </cell>
          <cell r="J815">
            <v>506.44069999999999</v>
          </cell>
        </row>
        <row r="816">
          <cell r="D816" t="str">
            <v>M2179</v>
          </cell>
          <cell r="E816" t="str">
            <v>Tubo de concreto armado PA1 - D = 1,20 m</v>
          </cell>
          <cell r="I816" t="str">
            <v>m</v>
          </cell>
          <cell r="J816">
            <v>566.70600000000002</v>
          </cell>
        </row>
        <row r="817">
          <cell r="D817" t="str">
            <v>M2180</v>
          </cell>
          <cell r="E817" t="str">
            <v>Tubo de concreto armado PA2 - D = 1,20 m</v>
          </cell>
          <cell r="I817" t="str">
            <v>m</v>
          </cell>
          <cell r="J817">
            <v>635.67660000000001</v>
          </cell>
        </row>
        <row r="818">
          <cell r="D818" t="str">
            <v>M2181</v>
          </cell>
          <cell r="E818" t="str">
            <v>Tubo de concreto armado PA3 - D = 1,20 m</v>
          </cell>
          <cell r="I818" t="str">
            <v>m</v>
          </cell>
          <cell r="J818">
            <v>781.89530000000002</v>
          </cell>
        </row>
        <row r="819">
          <cell r="D819" t="str">
            <v>M2182</v>
          </cell>
          <cell r="E819" t="str">
            <v>Tubo de concreto armado PA4 - D = 1,20 m</v>
          </cell>
          <cell r="I819" t="str">
            <v>m</v>
          </cell>
          <cell r="J819">
            <v>874.92539999999997</v>
          </cell>
        </row>
        <row r="820">
          <cell r="D820" t="str">
            <v>M2183</v>
          </cell>
          <cell r="E820" t="str">
            <v>Tubo de concreto armado PA1 - D = 1,50 m</v>
          </cell>
          <cell r="I820" t="str">
            <v>m</v>
          </cell>
          <cell r="J820">
            <v>1067.5</v>
          </cell>
        </row>
        <row r="821">
          <cell r="D821" t="str">
            <v>M2184</v>
          </cell>
          <cell r="E821" t="str">
            <v>Tubo de concreto armado PA2 - D = 1,50 m</v>
          </cell>
          <cell r="I821" t="str">
            <v>m</v>
          </cell>
          <cell r="J821">
            <v>1094.1521</v>
          </cell>
        </row>
        <row r="822">
          <cell r="D822" t="str">
            <v>M2185</v>
          </cell>
          <cell r="E822" t="str">
            <v>Tubo de concreto armado PA3 - D = 1,50 m</v>
          </cell>
          <cell r="I822" t="str">
            <v>m</v>
          </cell>
          <cell r="J822">
            <v>1167.9339</v>
          </cell>
        </row>
        <row r="823">
          <cell r="D823" t="str">
            <v>M2186</v>
          </cell>
          <cell r="E823" t="str">
            <v>Tubo de concreto armado PA4 - D = 1,50 m</v>
          </cell>
          <cell r="I823" t="str">
            <v>m</v>
          </cell>
          <cell r="J823">
            <v>1209.0278000000001</v>
          </cell>
        </row>
        <row r="824">
          <cell r="D824" t="str">
            <v>M2187</v>
          </cell>
          <cell r="E824" t="str">
            <v>Tubo de concreto armado PA1 - D = 0,50 m</v>
          </cell>
          <cell r="I824" t="str">
            <v>m</v>
          </cell>
          <cell r="J824">
            <v>109.1</v>
          </cell>
        </row>
        <row r="825">
          <cell r="D825" t="str">
            <v>M2188</v>
          </cell>
          <cell r="E825" t="str">
            <v>Tubo de concreto armado PA2 - D = 0,50 m</v>
          </cell>
          <cell r="I825" t="str">
            <v>m</v>
          </cell>
          <cell r="J825">
            <v>167.0712</v>
          </cell>
        </row>
        <row r="826">
          <cell r="D826" t="str">
            <v>M2189</v>
          </cell>
          <cell r="E826" t="str">
            <v>Tubo de concreto armado PA3 - D = 0,50 m</v>
          </cell>
          <cell r="I826" t="str">
            <v>m</v>
          </cell>
          <cell r="J826">
            <v>176.7364</v>
          </cell>
        </row>
        <row r="827">
          <cell r="D827" t="str">
            <v>M2190</v>
          </cell>
          <cell r="E827" t="str">
            <v>Tubo de concreto armado PA4 - D = 0,50 m</v>
          </cell>
          <cell r="I827" t="str">
            <v>m</v>
          </cell>
          <cell r="J827">
            <v>256.48489999999998</v>
          </cell>
        </row>
        <row r="828">
          <cell r="D828" t="str">
            <v>M2192</v>
          </cell>
          <cell r="E828" t="str">
            <v>Coroa de widia linha HWG</v>
          </cell>
          <cell r="I828" t="str">
            <v>un</v>
          </cell>
          <cell r="J828">
            <v>755.91579999999999</v>
          </cell>
        </row>
        <row r="829">
          <cell r="D829" t="str">
            <v>M2193</v>
          </cell>
          <cell r="E829" t="str">
            <v>Coroa de widia linha NWG</v>
          </cell>
          <cell r="I829" t="str">
            <v>un</v>
          </cell>
          <cell r="J829">
            <v>673.41300000000001</v>
          </cell>
        </row>
        <row r="830">
          <cell r="D830" t="str">
            <v>M2197</v>
          </cell>
          <cell r="E830" t="str">
            <v>Haste de paredes paralelas com niple linha NW</v>
          </cell>
          <cell r="I830" t="str">
            <v>m</v>
          </cell>
          <cell r="J830">
            <v>738.52260000000001</v>
          </cell>
        </row>
        <row r="831">
          <cell r="D831" t="str">
            <v>M2198</v>
          </cell>
          <cell r="E831" t="str">
            <v>Trilho UIC60 em aço-carbono - C = 12 m</v>
          </cell>
          <cell r="I831" t="str">
            <v>t</v>
          </cell>
          <cell r="J831">
            <v>10312.3995</v>
          </cell>
        </row>
        <row r="832">
          <cell r="D832" t="str">
            <v>M2200</v>
          </cell>
          <cell r="E832" t="str">
            <v>Trilho TR45 em aço-carbono - C = 12 m</v>
          </cell>
          <cell r="I832" t="str">
            <v>t</v>
          </cell>
          <cell r="J832">
            <v>8807.8994999999995</v>
          </cell>
        </row>
        <row r="833">
          <cell r="D833" t="str">
            <v>M2202</v>
          </cell>
          <cell r="E833" t="str">
            <v>Trilho TR57 em aço-carbono - C = 12 m</v>
          </cell>
          <cell r="I833" t="str">
            <v>t</v>
          </cell>
          <cell r="J833">
            <v>9810.8994999999995</v>
          </cell>
        </row>
        <row r="834">
          <cell r="D834" t="str">
            <v>M2204</v>
          </cell>
          <cell r="E834" t="str">
            <v>Trilho TR68 em aço-carbono - C = 12 m</v>
          </cell>
          <cell r="I834" t="str">
            <v>t</v>
          </cell>
          <cell r="J834">
            <v>10312.3995</v>
          </cell>
        </row>
        <row r="835">
          <cell r="D835" t="str">
            <v>M2206</v>
          </cell>
          <cell r="E835" t="str">
            <v>Lubrificador de trilhos e de flanges de rodas</v>
          </cell>
          <cell r="I835" t="str">
            <v>un</v>
          </cell>
          <cell r="J835">
            <v>92440.128599999996</v>
          </cell>
        </row>
        <row r="836">
          <cell r="D836" t="str">
            <v>M2207</v>
          </cell>
          <cell r="E836" t="str">
            <v>Tirefão - D = 24 mm e C = 188 mm</v>
          </cell>
          <cell r="I836" t="str">
            <v>un</v>
          </cell>
          <cell r="J836">
            <v>15.827299999999999</v>
          </cell>
        </row>
        <row r="837">
          <cell r="D837" t="str">
            <v>M2208</v>
          </cell>
          <cell r="E837" t="str">
            <v>Tirefão - D = 22 mm e C = 155 mm</v>
          </cell>
          <cell r="I837" t="str">
            <v>un</v>
          </cell>
          <cell r="J837">
            <v>12.418100000000001</v>
          </cell>
        </row>
        <row r="838">
          <cell r="D838" t="str">
            <v>M2209</v>
          </cell>
          <cell r="E838" t="str">
            <v>Retensor para via férrea de TR45</v>
          </cell>
          <cell r="I838" t="str">
            <v>un</v>
          </cell>
          <cell r="J838">
            <v>55.225999999999999</v>
          </cell>
        </row>
        <row r="839">
          <cell r="D839" t="str">
            <v>M2210</v>
          </cell>
          <cell r="E839" t="str">
            <v>Retensor para via férrea de TR57</v>
          </cell>
          <cell r="I839" t="str">
            <v>un</v>
          </cell>
          <cell r="J839">
            <v>57.0379</v>
          </cell>
        </row>
        <row r="840">
          <cell r="D840" t="str">
            <v>M2211</v>
          </cell>
          <cell r="E840" t="str">
            <v>Retensor para via férrea de TR68</v>
          </cell>
          <cell r="I840" t="str">
            <v>un</v>
          </cell>
          <cell r="J840">
            <v>60.235900000000001</v>
          </cell>
        </row>
        <row r="841">
          <cell r="D841" t="str">
            <v>M2213</v>
          </cell>
          <cell r="E841" t="str">
            <v>Placa de apoio em aço laminado para UIC60 com fixação rígida</v>
          </cell>
          <cell r="I841" t="str">
            <v>un</v>
          </cell>
          <cell r="J841">
            <v>146.77099999999999</v>
          </cell>
        </row>
        <row r="842">
          <cell r="D842" t="str">
            <v>M2214</v>
          </cell>
          <cell r="E842" t="str">
            <v>Grampo elástico Pandrol para fixação elástica</v>
          </cell>
          <cell r="I842" t="str">
            <v>un</v>
          </cell>
          <cell r="J842">
            <v>14.343400000000001</v>
          </cell>
        </row>
        <row r="843">
          <cell r="D843" t="str">
            <v>M2215</v>
          </cell>
          <cell r="E843" t="str">
            <v>Placa de apoio em aço laminado para TR45 com fixação elástica</v>
          </cell>
          <cell r="I843" t="str">
            <v>un</v>
          </cell>
          <cell r="J843">
            <v>95.391599999999997</v>
          </cell>
        </row>
        <row r="844">
          <cell r="D844" t="str">
            <v>M2216</v>
          </cell>
          <cell r="E844" t="str">
            <v>Placa de apoio em aço laminado para TR57 com fixação elástica</v>
          </cell>
          <cell r="I844" t="str">
            <v>un</v>
          </cell>
          <cell r="J844">
            <v>116.1876</v>
          </cell>
        </row>
        <row r="845">
          <cell r="D845" t="str">
            <v>M2217</v>
          </cell>
          <cell r="E845" t="str">
            <v>Placa de apoio em aço laminado para TR68 com fixação elástica</v>
          </cell>
          <cell r="I845" t="str">
            <v>un</v>
          </cell>
          <cell r="J845">
            <v>135.50899999999999</v>
          </cell>
        </row>
        <row r="846">
          <cell r="D846" t="str">
            <v>M2218</v>
          </cell>
          <cell r="E846" t="str">
            <v>Placa de apoio em aço laminado para TR45 com fixação rígida</v>
          </cell>
          <cell r="I846" t="str">
            <v>un</v>
          </cell>
          <cell r="J846">
            <v>65.218199999999996</v>
          </cell>
        </row>
        <row r="847">
          <cell r="D847" t="str">
            <v>M2219</v>
          </cell>
          <cell r="E847" t="str">
            <v>Placa de apoio em aço laminado para TR57 com fixação rígida</v>
          </cell>
          <cell r="I847" t="str">
            <v>un</v>
          </cell>
          <cell r="J847">
            <v>113.8235</v>
          </cell>
        </row>
        <row r="848">
          <cell r="D848" t="str">
            <v>M2220</v>
          </cell>
          <cell r="E848" t="str">
            <v>Placa de apoio em aço laminado para TR68 com fixação rígida</v>
          </cell>
          <cell r="I848" t="str">
            <v>un</v>
          </cell>
          <cell r="J848">
            <v>133.99610000000001</v>
          </cell>
        </row>
        <row r="849">
          <cell r="D849" t="str">
            <v>M2221</v>
          </cell>
          <cell r="E849" t="str">
            <v>Retensor para via férrea de UIC60</v>
          </cell>
          <cell r="I849" t="str">
            <v>un</v>
          </cell>
          <cell r="J849">
            <v>62.680399999999999</v>
          </cell>
        </row>
        <row r="850">
          <cell r="D850" t="str">
            <v>M2222</v>
          </cell>
          <cell r="E850" t="str">
            <v>Placa de apoio em aço laminado para UIC60 com fixação elástica</v>
          </cell>
          <cell r="I850" t="str">
            <v>un</v>
          </cell>
          <cell r="J850">
            <v>130.63050000000001</v>
          </cell>
        </row>
        <row r="851">
          <cell r="D851" t="str">
            <v>M2225</v>
          </cell>
          <cell r="E851" t="str">
            <v>Tala de junção TJ 45 não isolada com 6 furos</v>
          </cell>
          <cell r="I851" t="str">
            <v>par</v>
          </cell>
          <cell r="J851">
            <v>762.55499999999995</v>
          </cell>
        </row>
        <row r="852">
          <cell r="D852" t="str">
            <v>M2227</v>
          </cell>
          <cell r="E852" t="str">
            <v>Tala de junção TJ 57 não isolada com 6 furos</v>
          </cell>
          <cell r="I852" t="str">
            <v>par</v>
          </cell>
          <cell r="J852">
            <v>809.76250000000005</v>
          </cell>
        </row>
        <row r="853">
          <cell r="D853" t="str">
            <v>M2229</v>
          </cell>
          <cell r="E853" t="str">
            <v>Tala de junção TJ 68 não isolada com 6 furos</v>
          </cell>
          <cell r="I853" t="str">
            <v>par</v>
          </cell>
          <cell r="J853">
            <v>1002.6864</v>
          </cell>
        </row>
        <row r="854">
          <cell r="D854" t="str">
            <v>M2233</v>
          </cell>
          <cell r="E854" t="str">
            <v>Parafuso de cabeça abaulada em aço inox com porca e arruela de pressão para tala de junção - D = 25,4 mm</v>
          </cell>
          <cell r="I854" t="str">
            <v>un</v>
          </cell>
          <cell r="J854">
            <v>50.851500000000001</v>
          </cell>
        </row>
        <row r="855">
          <cell r="D855" t="str">
            <v>M2234</v>
          </cell>
          <cell r="E855" t="str">
            <v>Tala de junção TJ 60 não isolada com 6 furos</v>
          </cell>
          <cell r="I855" t="str">
            <v>par</v>
          </cell>
          <cell r="J855">
            <v>919.41920000000005</v>
          </cell>
        </row>
        <row r="856">
          <cell r="D856" t="str">
            <v>M2236</v>
          </cell>
          <cell r="E856" t="str">
            <v>AMV tipo TR45, abertura 1:8, bitola métrica</v>
          </cell>
          <cell r="I856" t="str">
            <v>un</v>
          </cell>
          <cell r="J856">
            <v>377950.93310000002</v>
          </cell>
        </row>
        <row r="857">
          <cell r="D857" t="str">
            <v>M2237</v>
          </cell>
          <cell r="E857" t="str">
            <v>AMV tipo TR45, abertura 1:10, bitola métrica</v>
          </cell>
          <cell r="I857" t="str">
            <v>un</v>
          </cell>
          <cell r="J857">
            <v>414766.72710000002</v>
          </cell>
        </row>
        <row r="858">
          <cell r="D858" t="str">
            <v>M2238</v>
          </cell>
          <cell r="E858" t="str">
            <v>AMV tipo TR45, abertura 1:12, bitola métrica</v>
          </cell>
          <cell r="I858" t="str">
            <v>un</v>
          </cell>
          <cell r="J858">
            <v>455264.48180000001</v>
          </cell>
        </row>
        <row r="859">
          <cell r="D859" t="str">
            <v>M2239</v>
          </cell>
          <cell r="E859" t="str">
            <v>AMV tipo TR45, abertura 1:14, bitola métrica</v>
          </cell>
          <cell r="I859" t="str">
            <v>un</v>
          </cell>
          <cell r="J859">
            <v>505154.03389999998</v>
          </cell>
        </row>
        <row r="860">
          <cell r="D860" t="str">
            <v>M2240</v>
          </cell>
          <cell r="E860" t="str">
            <v>AMV tipo TR57, abertura 1:8, bitola métrica</v>
          </cell>
          <cell r="I860" t="str">
            <v>un</v>
          </cell>
          <cell r="J860">
            <v>481373.63559999998</v>
          </cell>
        </row>
        <row r="861">
          <cell r="D861" t="str">
            <v>M2241</v>
          </cell>
          <cell r="E861" t="str">
            <v>AMV tipo TR57, abertura 1:10, bitola métrica</v>
          </cell>
          <cell r="I861" t="str">
            <v>un</v>
          </cell>
          <cell r="J861">
            <v>527997.45330000005</v>
          </cell>
        </row>
        <row r="862">
          <cell r="D862" t="str">
            <v>M2242</v>
          </cell>
          <cell r="E862" t="str">
            <v>AMV tipo TR57, abertura 1:12, bitola métrica</v>
          </cell>
          <cell r="I862" t="str">
            <v>un</v>
          </cell>
          <cell r="J862">
            <v>574403.42689999996</v>
          </cell>
        </row>
        <row r="863">
          <cell r="D863" t="str">
            <v>M2243</v>
          </cell>
          <cell r="E863" t="str">
            <v>AMV tipo TR57, abertura 1:14, bitola métrica</v>
          </cell>
          <cell r="I863" t="str">
            <v>un</v>
          </cell>
          <cell r="J863">
            <v>630818.37230000005</v>
          </cell>
        </row>
        <row r="864">
          <cell r="D864" t="str">
            <v>M2244</v>
          </cell>
          <cell r="E864" t="str">
            <v>AMV tipo TR57, abertura 1:20, bitola métrica</v>
          </cell>
          <cell r="I864" t="str">
            <v>un</v>
          </cell>
          <cell r="J864">
            <v>767378.82479999994</v>
          </cell>
        </row>
        <row r="865">
          <cell r="D865" t="str">
            <v>M2245</v>
          </cell>
          <cell r="E865" t="str">
            <v>AMV tipo TR68, abertura 1:10, bitola métrica</v>
          </cell>
          <cell r="I865" t="str">
            <v>un</v>
          </cell>
          <cell r="J865">
            <v>621646.32620000001</v>
          </cell>
        </row>
        <row r="866">
          <cell r="D866" t="str">
            <v>M2246</v>
          </cell>
          <cell r="E866" t="str">
            <v>AMV tipo TR68, abertura 1:12, bitola métrica</v>
          </cell>
          <cell r="I866" t="str">
            <v>un</v>
          </cell>
          <cell r="J866">
            <v>687727.96759999997</v>
          </cell>
        </row>
        <row r="867">
          <cell r="D867" t="str">
            <v>M2247</v>
          </cell>
          <cell r="E867" t="str">
            <v>AMV tipo TR68, abertura 1:14, bitola métrica</v>
          </cell>
          <cell r="I867" t="str">
            <v>un</v>
          </cell>
          <cell r="J867">
            <v>755031.81519999995</v>
          </cell>
        </row>
        <row r="868">
          <cell r="D868" t="str">
            <v>M2248</v>
          </cell>
          <cell r="E868" t="str">
            <v>AMV tipo UIC60, abertura 1:10, bitola métrica</v>
          </cell>
          <cell r="I868" t="str">
            <v>un</v>
          </cell>
          <cell r="J868">
            <v>549683.47719999996</v>
          </cell>
        </row>
        <row r="869">
          <cell r="D869" t="str">
            <v>M2249</v>
          </cell>
          <cell r="E869" t="str">
            <v>AMV tipo TR68, abertura 1:20, bitola métrica</v>
          </cell>
          <cell r="I869" t="str">
            <v>un</v>
          </cell>
          <cell r="J869">
            <v>903100.60589999997</v>
          </cell>
        </row>
        <row r="870">
          <cell r="D870" t="str">
            <v>M2250</v>
          </cell>
          <cell r="E870" t="str">
            <v>AMV tipo TR45, abertura 1:8, bitola larga</v>
          </cell>
          <cell r="I870" t="str">
            <v>un</v>
          </cell>
          <cell r="J870">
            <v>433092.86259999999</v>
          </cell>
        </row>
        <row r="871">
          <cell r="D871" t="str">
            <v>M2251</v>
          </cell>
          <cell r="E871" t="str">
            <v>AMV tipo TR45, abertura 1:10, bitola larga</v>
          </cell>
          <cell r="I871" t="str">
            <v>un</v>
          </cell>
          <cell r="J871">
            <v>475422.87689999997</v>
          </cell>
        </row>
        <row r="872">
          <cell r="D872" t="str">
            <v>M2252</v>
          </cell>
          <cell r="E872" t="str">
            <v>AMV tipo TR45, abertura 1:12, bitola larga</v>
          </cell>
          <cell r="I872" t="str">
            <v>un</v>
          </cell>
          <cell r="J872">
            <v>521986.19170000002</v>
          </cell>
        </row>
        <row r="873">
          <cell r="D873" t="str">
            <v>M2253</v>
          </cell>
          <cell r="E873" t="str">
            <v>AMV tipo TR45, abertura 1:14, bitola larga</v>
          </cell>
          <cell r="I873" t="str">
            <v>un</v>
          </cell>
          <cell r="J873">
            <v>573205.51119999995</v>
          </cell>
        </row>
        <row r="874">
          <cell r="D874" t="str">
            <v>M2254</v>
          </cell>
          <cell r="E874" t="str">
            <v>AMV tipo TR57, abertura 1:8, bitola larga</v>
          </cell>
          <cell r="I874" t="str">
            <v>un</v>
          </cell>
          <cell r="J874">
            <v>551261.12320000003</v>
          </cell>
        </row>
        <row r="875">
          <cell r="D875" t="str">
            <v>M2255</v>
          </cell>
          <cell r="E875" t="str">
            <v>AMV tipo TR57, abertura 1:10, bitola larga</v>
          </cell>
          <cell r="I875" t="str">
            <v>un</v>
          </cell>
          <cell r="J875">
            <v>604915.82479999994</v>
          </cell>
        </row>
        <row r="876">
          <cell r="D876" t="str">
            <v>M2256</v>
          </cell>
          <cell r="E876" t="str">
            <v>AMV tipo TR57, abertura 1:12, bitola larga</v>
          </cell>
          <cell r="I876" t="str">
            <v>un</v>
          </cell>
          <cell r="J876">
            <v>663893.97050000005</v>
          </cell>
        </row>
        <row r="877">
          <cell r="D877" t="str">
            <v>M2257</v>
          </cell>
          <cell r="E877" t="str">
            <v>AMV tipo TR57, abertura 1:14, bitola larga</v>
          </cell>
          <cell r="I877" t="str">
            <v>un</v>
          </cell>
          <cell r="J877">
            <v>736336.97809999995</v>
          </cell>
        </row>
        <row r="878">
          <cell r="D878" t="str">
            <v>M2258</v>
          </cell>
          <cell r="E878" t="str">
            <v>AMV tipo TR57, abertura 1:20, bitola larga</v>
          </cell>
          <cell r="I878" t="str">
            <v>un</v>
          </cell>
          <cell r="J878">
            <v>879064.06409999996</v>
          </cell>
        </row>
        <row r="879">
          <cell r="D879" t="str">
            <v>M2259</v>
          </cell>
          <cell r="E879" t="str">
            <v>AMV tipo TR68, abertura 1:10, bitola larga</v>
          </cell>
          <cell r="I879" t="str">
            <v>un</v>
          </cell>
          <cell r="J879">
            <v>726339.81370000006</v>
          </cell>
        </row>
        <row r="880">
          <cell r="D880" t="str">
            <v>M2260</v>
          </cell>
          <cell r="E880" t="str">
            <v>AMV tipo TR68, abertura 1:12, bitola larga</v>
          </cell>
          <cell r="I880" t="str">
            <v>un</v>
          </cell>
          <cell r="J880">
            <v>788690.0074</v>
          </cell>
        </row>
        <row r="881">
          <cell r="D881" t="str">
            <v>M2261</v>
          </cell>
          <cell r="E881" t="str">
            <v>AMV tipo TR68, abertura 1:14, bitola larga</v>
          </cell>
          <cell r="I881" t="str">
            <v>un</v>
          </cell>
          <cell r="J881">
            <v>874103.90919999999</v>
          </cell>
        </row>
        <row r="882">
          <cell r="D882" t="str">
            <v>M2262</v>
          </cell>
          <cell r="E882" t="str">
            <v>AMV tipo UIC60, abertura 1:10, bitola larga</v>
          </cell>
          <cell r="I882" t="str">
            <v>un</v>
          </cell>
          <cell r="J882">
            <v>630633.47210000001</v>
          </cell>
        </row>
        <row r="883">
          <cell r="D883" t="str">
            <v>M2263</v>
          </cell>
          <cell r="E883" t="str">
            <v>AMV tipo TR68, abertura 1:20, bitola larga</v>
          </cell>
          <cell r="I883" t="str">
            <v>un</v>
          </cell>
          <cell r="J883">
            <v>1051058.5577</v>
          </cell>
        </row>
        <row r="884">
          <cell r="D884" t="str">
            <v>M2264</v>
          </cell>
          <cell r="E884" t="str">
            <v>AMV tipo TR45, abertura 1:8, bitola mista</v>
          </cell>
          <cell r="I884" t="str">
            <v>un</v>
          </cell>
          <cell r="J884">
            <v>522940.0037</v>
          </cell>
        </row>
        <row r="885">
          <cell r="D885" t="str">
            <v>M2265</v>
          </cell>
          <cell r="E885" t="str">
            <v>AMV tipo TR45, abertura 1:10, bitola mista</v>
          </cell>
          <cell r="I885" t="str">
            <v>un</v>
          </cell>
          <cell r="J885">
            <v>573720.54040000006</v>
          </cell>
        </row>
        <row r="886">
          <cell r="D886" t="str">
            <v>M2266</v>
          </cell>
          <cell r="E886" t="str">
            <v>AMV tipo TR45, abertura 1:12, bitola mista</v>
          </cell>
          <cell r="I886" t="str">
            <v>un</v>
          </cell>
          <cell r="J886">
            <v>629579.2389</v>
          </cell>
        </row>
        <row r="887">
          <cell r="D887" t="str">
            <v>M2267</v>
          </cell>
          <cell r="E887" t="str">
            <v>AMV tipo TR45, abertura 1:14, bitola mista</v>
          </cell>
          <cell r="I887" t="str">
            <v>un</v>
          </cell>
          <cell r="J887">
            <v>698590.74670000002</v>
          </cell>
        </row>
        <row r="888">
          <cell r="D888" t="str">
            <v>M2268</v>
          </cell>
          <cell r="E888" t="str">
            <v>AMV tipo TR57, abertura 1:8, bitola mista</v>
          </cell>
          <cell r="I888" t="str">
            <v>un</v>
          </cell>
          <cell r="J888">
            <v>658593.69010000001</v>
          </cell>
        </row>
        <row r="889">
          <cell r="D889" t="str">
            <v>M2269</v>
          </cell>
          <cell r="E889" t="str">
            <v>AMV tipo TR57, abertura 1:10, bitola mista</v>
          </cell>
          <cell r="I889" t="str">
            <v>un</v>
          </cell>
          <cell r="J889">
            <v>730506.61670000001</v>
          </cell>
        </row>
        <row r="890">
          <cell r="D890" t="str">
            <v>M2270</v>
          </cell>
          <cell r="E890" t="str">
            <v>AMV tipo TR57, abertura 1:12, bitola mista</v>
          </cell>
          <cell r="I890" t="str">
            <v>un</v>
          </cell>
          <cell r="J890">
            <v>801287.20409999997</v>
          </cell>
        </row>
        <row r="891">
          <cell r="D891" t="str">
            <v>M2271</v>
          </cell>
          <cell r="E891" t="str">
            <v>AMV tipo TR57, abertura 1:14, bitola mista</v>
          </cell>
          <cell r="I891" t="str">
            <v>un</v>
          </cell>
          <cell r="J891">
            <v>871132.13679999998</v>
          </cell>
        </row>
        <row r="892">
          <cell r="D892" t="str">
            <v>M2272</v>
          </cell>
          <cell r="E892" t="str">
            <v>AMV tipo TR57, abertura 1:20, bitola mista</v>
          </cell>
          <cell r="I892" t="str">
            <v>un</v>
          </cell>
          <cell r="J892">
            <v>1073136.2313000001</v>
          </cell>
        </row>
        <row r="893">
          <cell r="D893" t="str">
            <v>M2273</v>
          </cell>
          <cell r="E893" t="str">
            <v>AMV tipo TR68, abertura 1:10, bitola mista</v>
          </cell>
          <cell r="I893" t="str">
            <v>un</v>
          </cell>
          <cell r="J893">
            <v>867112.54370000004</v>
          </cell>
        </row>
        <row r="894">
          <cell r="D894" t="str">
            <v>M2274</v>
          </cell>
          <cell r="E894" t="str">
            <v>AMV tipo TR68, abertura 1:12, bitola mista</v>
          </cell>
          <cell r="I894" t="str">
            <v>un</v>
          </cell>
          <cell r="J894">
            <v>943540.03720000002</v>
          </cell>
        </row>
        <row r="895">
          <cell r="D895" t="str">
            <v>M2275</v>
          </cell>
          <cell r="E895" t="str">
            <v>AMV tipo TR68, abertura 1:14, bitola mista</v>
          </cell>
          <cell r="I895" t="str">
            <v>un</v>
          </cell>
          <cell r="J895">
            <v>1051113.0651</v>
          </cell>
        </row>
        <row r="896">
          <cell r="D896" t="str">
            <v>M2276</v>
          </cell>
          <cell r="E896" t="str">
            <v>Revestimento com conector linha AW</v>
          </cell>
          <cell r="I896" t="str">
            <v>m</v>
          </cell>
          <cell r="J896">
            <v>369.19920000000002</v>
          </cell>
        </row>
        <row r="897">
          <cell r="D897" t="str">
            <v>M2277</v>
          </cell>
          <cell r="E897" t="str">
            <v>AMV tipo TR68, abertura 1:20, bitola mista</v>
          </cell>
          <cell r="I897" t="str">
            <v>un</v>
          </cell>
          <cell r="J897">
            <v>1255460.5323000001</v>
          </cell>
        </row>
        <row r="898">
          <cell r="D898" t="str">
            <v>M2281</v>
          </cell>
          <cell r="E898" t="str">
            <v>Dormente de madeira bitola larga - C = 280 cm, L = 24 cm e H = 17 cm</v>
          </cell>
          <cell r="I898" t="str">
            <v>un</v>
          </cell>
          <cell r="J898">
            <v>453.79399999999998</v>
          </cell>
        </row>
        <row r="899">
          <cell r="D899" t="str">
            <v>M2282</v>
          </cell>
          <cell r="E899" t="str">
            <v>Dormente de madeira bitola métrica - C = 200 cm, L = 22 cm e H = 16 cm</v>
          </cell>
          <cell r="I899" t="str">
            <v>un</v>
          </cell>
          <cell r="J899">
            <v>254.37989999999999</v>
          </cell>
        </row>
        <row r="900">
          <cell r="D900" t="str">
            <v>M2284</v>
          </cell>
          <cell r="E900" t="str">
            <v>Revestimento com conector linha HW</v>
          </cell>
          <cell r="I900" t="str">
            <v>m</v>
          </cell>
          <cell r="J900">
            <v>753.83249999999998</v>
          </cell>
        </row>
        <row r="901">
          <cell r="D901" t="str">
            <v>M2285</v>
          </cell>
          <cell r="E901" t="str">
            <v>Revestimento com conector linha NW</v>
          </cell>
          <cell r="I901" t="str">
            <v>m</v>
          </cell>
          <cell r="J901">
            <v>621.12199999999996</v>
          </cell>
        </row>
        <row r="902">
          <cell r="D902" t="str">
            <v>M2292</v>
          </cell>
          <cell r="E902" t="str">
            <v>AMV tipo UIC60, abertura 1:12, bitola métrica</v>
          </cell>
          <cell r="I902" t="str">
            <v>un</v>
          </cell>
          <cell r="J902">
            <v>603672.5797</v>
          </cell>
        </row>
        <row r="903">
          <cell r="D903" t="str">
            <v>M2293</v>
          </cell>
          <cell r="E903" t="str">
            <v>AMV tipo UIC60, abertura 1:14, bitola métrica</v>
          </cell>
          <cell r="I903" t="str">
            <v>un</v>
          </cell>
          <cell r="J903">
            <v>663060.61950000003</v>
          </cell>
        </row>
        <row r="904">
          <cell r="D904" t="str">
            <v>M2294</v>
          </cell>
          <cell r="E904" t="str">
            <v>AMV tipo UIC60, abertura 1:20, bitola métrica</v>
          </cell>
          <cell r="I904" t="str">
            <v>un</v>
          </cell>
          <cell r="J904">
            <v>798610.3162</v>
          </cell>
        </row>
        <row r="905">
          <cell r="D905" t="str">
            <v>M2298</v>
          </cell>
          <cell r="E905" t="str">
            <v>AMV tipo UIC60, abertura 1:10, bitola mista</v>
          </cell>
          <cell r="I905" t="str">
            <v>un</v>
          </cell>
          <cell r="J905">
            <v>759769.58059999999</v>
          </cell>
        </row>
        <row r="906">
          <cell r="D906" t="str">
            <v>M2299</v>
          </cell>
          <cell r="E906" t="str">
            <v>AMV tipo UIC60, abertura 1:12, bitola mista</v>
          </cell>
          <cell r="I906" t="str">
            <v>un</v>
          </cell>
          <cell r="J906">
            <v>834277.9155</v>
          </cell>
        </row>
        <row r="907">
          <cell r="D907" t="str">
            <v>M2300</v>
          </cell>
          <cell r="E907" t="str">
            <v>AMV tipo UIC60, abertura 1:14, bitola mista</v>
          </cell>
          <cell r="I907" t="str">
            <v>un</v>
          </cell>
          <cell r="J907">
            <v>916236.83880000003</v>
          </cell>
        </row>
        <row r="908">
          <cell r="D908" t="str">
            <v>M2301</v>
          </cell>
          <cell r="E908" t="str">
            <v>AMV tipo UIC60, abertura 1:20, bitola mista</v>
          </cell>
          <cell r="I908" t="str">
            <v>un</v>
          </cell>
          <cell r="J908">
            <v>1111234.4989</v>
          </cell>
        </row>
        <row r="909">
          <cell r="D909" t="str">
            <v>M2303</v>
          </cell>
          <cell r="E909" t="str">
            <v>Sapata de widia linha NW</v>
          </cell>
          <cell r="I909" t="str">
            <v>un</v>
          </cell>
          <cell r="J909">
            <v>556.42489999999998</v>
          </cell>
        </row>
        <row r="910">
          <cell r="D910" t="str">
            <v>M2304</v>
          </cell>
          <cell r="E910" t="str">
            <v>Broca de arraste com três asas linha NW</v>
          </cell>
          <cell r="I910" t="str">
            <v>un</v>
          </cell>
          <cell r="J910">
            <v>1905.1648</v>
          </cell>
        </row>
        <row r="911">
          <cell r="D911" t="str">
            <v>M2308</v>
          </cell>
          <cell r="E911" t="str">
            <v>Dormente de madeira para pontes - C = 300 cm, L = 25 cm e H = 20 cm</v>
          </cell>
          <cell r="I911" t="str">
            <v>un</v>
          </cell>
          <cell r="J911">
            <v>561.36180000000002</v>
          </cell>
        </row>
        <row r="912">
          <cell r="D912" t="str">
            <v>M2313</v>
          </cell>
          <cell r="E912" t="str">
            <v>AMV tipo UIC60, abertura 1:12, bitola larga</v>
          </cell>
          <cell r="I912" t="str">
            <v>un</v>
          </cell>
          <cell r="J912">
            <v>697613.39269999997</v>
          </cell>
        </row>
        <row r="913">
          <cell r="D913" t="str">
            <v>M2314</v>
          </cell>
          <cell r="E913" t="str">
            <v>AMV tipo UIC60, abertura 1:14, bitola larga</v>
          </cell>
          <cell r="I913" t="str">
            <v>un</v>
          </cell>
          <cell r="J913">
            <v>765906.00009999995</v>
          </cell>
        </row>
        <row r="914">
          <cell r="D914" t="str">
            <v>M2316</v>
          </cell>
          <cell r="E914" t="str">
            <v>AMV tipo UIC60, abertura 1:20, bitola larga</v>
          </cell>
          <cell r="I914" t="str">
            <v>un</v>
          </cell>
          <cell r="J914">
            <v>916149.62730000005</v>
          </cell>
        </row>
        <row r="915">
          <cell r="D915" t="str">
            <v>M2317</v>
          </cell>
          <cell r="E915" t="str">
            <v>Tubo de revestimento em aço-carbono schedule 40 para estaca raiz - ponteira schedule 80, D = 141,3 mm, peso 24 kg/m</v>
          </cell>
          <cell r="I915" t="str">
            <v>m</v>
          </cell>
          <cell r="J915">
            <v>514.10069999999996</v>
          </cell>
        </row>
        <row r="916">
          <cell r="D916" t="str">
            <v>M2318</v>
          </cell>
          <cell r="E916" t="str">
            <v>Tubo de revestimento em aço-carbono schedule 40 para estaca raiz - ponteira schedule 80, D = 168,3 mm, peso 31 kg/m</v>
          </cell>
          <cell r="I916" t="str">
            <v>m</v>
          </cell>
          <cell r="J916">
            <v>653.09550000000002</v>
          </cell>
        </row>
        <row r="917">
          <cell r="D917" t="str">
            <v>M2319</v>
          </cell>
          <cell r="E917" t="str">
            <v>Tubo de revestimento em aço-carbono schedule 40 para estaca raiz - ponteira schedule 80, D = 219,1 mm, peso 47 kg/m</v>
          </cell>
          <cell r="I917" t="str">
            <v>m</v>
          </cell>
          <cell r="J917">
            <v>967.83659999999998</v>
          </cell>
        </row>
        <row r="918">
          <cell r="D918" t="str">
            <v>M2320</v>
          </cell>
          <cell r="E918" t="str">
            <v>Tubo de revestimento em aço-carbono schedule 40 para estaca raiz - ponteira schedule 80, D = 273,0 mm, peso 67 kg/m</v>
          </cell>
          <cell r="I918" t="str">
            <v>m</v>
          </cell>
          <cell r="J918">
            <v>1363.8065999999999</v>
          </cell>
        </row>
        <row r="919">
          <cell r="D919" t="str">
            <v>M2321</v>
          </cell>
          <cell r="E919" t="str">
            <v>Tubo de revestimento em aço-carbono schedule 40 para estaca raiz - ponteira schedule 80, D = 323,8 mm, peso 90 kg/m</v>
          </cell>
          <cell r="I919" t="str">
            <v>m</v>
          </cell>
          <cell r="J919">
            <v>1819.1560999999999</v>
          </cell>
        </row>
        <row r="920">
          <cell r="D920" t="str">
            <v>M2322</v>
          </cell>
          <cell r="E920" t="str">
            <v>Tubo de revestimento em aço-carbono schedule 40 para estaca raiz - ponteira schedule 80, D = 406,0 mm, peso 143 kg/m</v>
          </cell>
          <cell r="I920" t="str">
            <v>m</v>
          </cell>
          <cell r="J920">
            <v>2890.7860999999998</v>
          </cell>
        </row>
        <row r="921">
          <cell r="D921" t="str">
            <v>M2325</v>
          </cell>
          <cell r="E921" t="str">
            <v>Anel de compensação angular para tirantes com diâmetro de 30 mm</v>
          </cell>
          <cell r="I921" t="str">
            <v>un</v>
          </cell>
          <cell r="J921">
            <v>53.0351</v>
          </cell>
        </row>
        <row r="922">
          <cell r="D922" t="str">
            <v>M2326</v>
          </cell>
          <cell r="E922" t="str">
            <v>Anel de compensação angular para tirantes com diâmetro de 32 mm</v>
          </cell>
          <cell r="I922" t="str">
            <v>un</v>
          </cell>
          <cell r="J922">
            <v>77.290400000000005</v>
          </cell>
        </row>
        <row r="923">
          <cell r="D923" t="str">
            <v>M2327</v>
          </cell>
          <cell r="E923" t="str">
            <v>Anel de compensação angular para tirantes com diâmetro de 40 mm</v>
          </cell>
          <cell r="I923" t="str">
            <v>un</v>
          </cell>
          <cell r="J923">
            <v>78.88</v>
          </cell>
        </row>
        <row r="924">
          <cell r="D924" t="str">
            <v>M2328</v>
          </cell>
          <cell r="E924" t="str">
            <v>Anel de compensação angular para tirantes com diâmetro de 44 mm</v>
          </cell>
          <cell r="I924" t="str">
            <v>un</v>
          </cell>
          <cell r="J924">
            <v>90.47</v>
          </cell>
        </row>
        <row r="925">
          <cell r="D925" t="str">
            <v>M2329</v>
          </cell>
          <cell r="E925" t="str">
            <v>Anel de compensação angular para tirantes com diâmetro de 50 mm</v>
          </cell>
          <cell r="I925" t="str">
            <v>un</v>
          </cell>
          <cell r="J925">
            <v>99.75</v>
          </cell>
        </row>
        <row r="926">
          <cell r="D926" t="str">
            <v>M2330</v>
          </cell>
          <cell r="E926" t="str">
            <v>Anel de compensação angular para tirantes com diâmetro de 53 mm</v>
          </cell>
          <cell r="I926" t="str">
            <v>un</v>
          </cell>
          <cell r="J926">
            <v>109.02</v>
          </cell>
        </row>
        <row r="927">
          <cell r="D927" t="str">
            <v>M2331</v>
          </cell>
          <cell r="E927" t="str">
            <v>Anel de compensação angular para tirantes com diâmetro de 57 mm</v>
          </cell>
          <cell r="I927" t="str">
            <v>un</v>
          </cell>
          <cell r="J927">
            <v>119.36</v>
          </cell>
        </row>
        <row r="928">
          <cell r="D928" t="str">
            <v>M2332</v>
          </cell>
          <cell r="E928" t="str">
            <v>Anel de compensação angular para tirantes com diâmetro de 63 mm</v>
          </cell>
          <cell r="I928" t="str">
            <v>un</v>
          </cell>
          <cell r="J928">
            <v>132.22</v>
          </cell>
        </row>
        <row r="929">
          <cell r="D929" t="str">
            <v>M2333</v>
          </cell>
          <cell r="E929" t="str">
            <v>Anel de compensação angular para tirantes com diâmetro de 69 mm</v>
          </cell>
          <cell r="I929" t="str">
            <v>un</v>
          </cell>
          <cell r="J929">
            <v>149.53</v>
          </cell>
        </row>
        <row r="930">
          <cell r="D930" t="str">
            <v>M2334</v>
          </cell>
          <cell r="E930" t="str">
            <v>Coroa de widia linha BWG</v>
          </cell>
          <cell r="I930" t="str">
            <v>un</v>
          </cell>
          <cell r="J930">
            <v>549.84929999999997</v>
          </cell>
        </row>
        <row r="931">
          <cell r="D931" t="str">
            <v>M2352</v>
          </cell>
          <cell r="E931" t="str">
            <v>Conjunto para solda aluminotérmica de TR45 - porção, fôrmas, acendedor, pasta de vedação e cadinho descartável</v>
          </cell>
          <cell r="I931" t="str">
            <v>un</v>
          </cell>
          <cell r="J931">
            <v>1390.42</v>
          </cell>
        </row>
        <row r="932">
          <cell r="D932" t="str">
            <v>M2353</v>
          </cell>
          <cell r="E932" t="str">
            <v>Conjunto para solda aluminotérmica de TR57 - porção, fôrmas, acendedor, pasta de vedação e cadinho descartável</v>
          </cell>
          <cell r="I932" t="str">
            <v>un</v>
          </cell>
          <cell r="J932">
            <v>1419.61</v>
          </cell>
        </row>
        <row r="933">
          <cell r="D933" t="str">
            <v>M2354</v>
          </cell>
          <cell r="E933" t="str">
            <v>Conjunto para solda aluminotérmica de TR68 - porção, fôrmas, acendedor, pasta de vedação e cadinho descartável</v>
          </cell>
          <cell r="I933" t="str">
            <v>un</v>
          </cell>
          <cell r="J933">
            <v>1486.34</v>
          </cell>
        </row>
        <row r="934">
          <cell r="D934" t="str">
            <v>M2355</v>
          </cell>
          <cell r="E934" t="str">
            <v>Conjunto para solda aluminotérmica de UIC60 - porção, fôrmas, acendedor, pasta de vedação e cadinho descartável</v>
          </cell>
          <cell r="I934" t="str">
            <v>un</v>
          </cell>
          <cell r="J934">
            <v>1435.12</v>
          </cell>
        </row>
        <row r="935">
          <cell r="D935" t="str">
            <v>M2356</v>
          </cell>
          <cell r="E935" t="str">
            <v>Brita padrão para lastro ferroviário</v>
          </cell>
          <cell r="I935" t="str">
            <v>m³</v>
          </cell>
          <cell r="J935">
            <v>123.0141</v>
          </cell>
        </row>
        <row r="936">
          <cell r="D936" t="str">
            <v>M2358</v>
          </cell>
          <cell r="E936" t="str">
            <v>Palmilha de borracha para dormente de concreto</v>
          </cell>
          <cell r="I936" t="str">
            <v>un</v>
          </cell>
          <cell r="J936">
            <v>10.9329</v>
          </cell>
        </row>
        <row r="937">
          <cell r="D937" t="str">
            <v>M2364</v>
          </cell>
          <cell r="E937" t="str">
            <v>Broca para furar trilho - D = 29 mm (1 1/8")</v>
          </cell>
          <cell r="I937" t="str">
            <v>un</v>
          </cell>
          <cell r="J937">
            <v>1354.3407</v>
          </cell>
        </row>
        <row r="938">
          <cell r="D938" t="str">
            <v>M2365</v>
          </cell>
          <cell r="E938" t="str">
            <v>Disco de corte abrasivo para máquina para serrar trilho - D = 350 mm</v>
          </cell>
          <cell r="I938" t="str">
            <v>un</v>
          </cell>
          <cell r="J938">
            <v>24.425000000000001</v>
          </cell>
        </row>
        <row r="939">
          <cell r="D939" t="str">
            <v>M2370</v>
          </cell>
          <cell r="E939" t="str">
            <v>Dormentes de madeira para AMV</v>
          </cell>
          <cell r="I939" t="str">
            <v>m³</v>
          </cell>
          <cell r="J939">
            <v>3887.2453999999998</v>
          </cell>
        </row>
        <row r="940">
          <cell r="D940" t="str">
            <v>M2379</v>
          </cell>
          <cell r="E940" t="str">
            <v>Coroa de diamante linha BWG</v>
          </cell>
          <cell r="I940" t="str">
            <v>un</v>
          </cell>
          <cell r="J940">
            <v>1148.3670999999999</v>
          </cell>
        </row>
        <row r="941">
          <cell r="D941" t="str">
            <v>M2383</v>
          </cell>
          <cell r="E941" t="str">
            <v>Revestimento com conector linha BW</v>
          </cell>
          <cell r="I941" t="str">
            <v>m</v>
          </cell>
          <cell r="J941">
            <v>462.33550000000002</v>
          </cell>
        </row>
        <row r="942">
          <cell r="D942" t="str">
            <v>M2386</v>
          </cell>
          <cell r="E942" t="str">
            <v>Corda de poliamida - D = 12,0 mm e capacidade de carga de 2.200 kg</v>
          </cell>
          <cell r="I942" t="str">
            <v>m</v>
          </cell>
          <cell r="J942">
            <v>4.5749000000000004</v>
          </cell>
        </row>
        <row r="943">
          <cell r="D943" t="str">
            <v>M2388</v>
          </cell>
          <cell r="E943" t="str">
            <v>Broca de widia - D = 16 mm e C = 150 mm</v>
          </cell>
          <cell r="I943" t="str">
            <v>un</v>
          </cell>
          <cell r="J943">
            <v>39.975200000000001</v>
          </cell>
        </row>
        <row r="944">
          <cell r="D944" t="str">
            <v>M2389</v>
          </cell>
          <cell r="E944" t="str">
            <v>Broca de widia - D = 19 mm e C = 160 mm</v>
          </cell>
          <cell r="I944" t="str">
            <v>un</v>
          </cell>
          <cell r="J944">
            <v>78.084299999999999</v>
          </cell>
        </row>
        <row r="945">
          <cell r="D945" t="str">
            <v>M2419</v>
          </cell>
          <cell r="E945" t="str">
            <v>Parafuso de cabeça abaulada em aço inox com porca e arruela - D = 6 mm (M6) e C = 30 mm</v>
          </cell>
          <cell r="I945" t="str">
            <v>un</v>
          </cell>
          <cell r="J945">
            <v>0.9909</v>
          </cell>
        </row>
        <row r="946">
          <cell r="D946" t="str">
            <v>M2420</v>
          </cell>
          <cell r="E946" t="str">
            <v>Parafuso de cabeça abaulada em aço inox com porca e arruela - D = 8 mm (M8) e C = 50 mm</v>
          </cell>
          <cell r="I946" t="str">
            <v>un</v>
          </cell>
          <cell r="J946">
            <v>2.4784000000000002</v>
          </cell>
        </row>
        <row r="947">
          <cell r="D947" t="str">
            <v>M2421</v>
          </cell>
          <cell r="E947" t="str">
            <v>Mangueira cristal trançada de PVC com pressão de trabalho de 1,50 MPa (250 psi) - D = 9,5 mm (3/8")</v>
          </cell>
          <cell r="I947" t="str">
            <v>m</v>
          </cell>
          <cell r="J947">
            <v>3.7290999999999999</v>
          </cell>
        </row>
        <row r="948">
          <cell r="D948" t="str">
            <v>M2423</v>
          </cell>
          <cell r="E948" t="str">
            <v>Fôrma plástica para nicho de protensão de cordoalha - D = 15,2 mm</v>
          </cell>
          <cell r="I948" t="str">
            <v>un</v>
          </cell>
          <cell r="J948">
            <v>2.1253000000000002</v>
          </cell>
        </row>
        <row r="949">
          <cell r="D949" t="str">
            <v>M2424</v>
          </cell>
          <cell r="E949" t="str">
            <v>Fôrma plástica para nicho de protensão de cordoalha - D = 12,7 mm</v>
          </cell>
          <cell r="I949" t="str">
            <v>un</v>
          </cell>
          <cell r="J949">
            <v>1.1012999999999999</v>
          </cell>
        </row>
        <row r="950">
          <cell r="D950" t="str">
            <v>M2425</v>
          </cell>
          <cell r="E950" t="str">
            <v>Cordoalha engraxada tipo CP 190 RB - D = 15,2 mm</v>
          </cell>
          <cell r="I950" t="str">
            <v>kg</v>
          </cell>
          <cell r="J950">
            <v>13.4222</v>
          </cell>
        </row>
        <row r="951">
          <cell r="D951" t="str">
            <v>M2426</v>
          </cell>
          <cell r="E951" t="str">
            <v>Cordoalha engraxada tipo CP 190 RB - D = 12,7 mm</v>
          </cell>
          <cell r="I951" t="str">
            <v>kg</v>
          </cell>
          <cell r="J951">
            <v>13.4222</v>
          </cell>
        </row>
        <row r="952">
          <cell r="D952" t="str">
            <v>M2427</v>
          </cell>
          <cell r="E952" t="str">
            <v>Bainha metálica para protensão - D = 35 mm</v>
          </cell>
          <cell r="I952" t="str">
            <v>m</v>
          </cell>
          <cell r="J952">
            <v>13.1051</v>
          </cell>
        </row>
        <row r="953">
          <cell r="D953" t="str">
            <v>M2428</v>
          </cell>
          <cell r="E953" t="str">
            <v>Bainha metálica para protensão - D = 30 mm</v>
          </cell>
          <cell r="I953" t="str">
            <v>m</v>
          </cell>
          <cell r="J953">
            <v>12.301500000000001</v>
          </cell>
        </row>
        <row r="954">
          <cell r="D954" t="str">
            <v>M2429</v>
          </cell>
          <cell r="E954" t="str">
            <v>Ancoragem passiva aderente para 8 cordoalhas - D = 15,2 mm</v>
          </cell>
          <cell r="I954" t="str">
            <v>un</v>
          </cell>
          <cell r="J954">
            <v>106.7218</v>
          </cell>
        </row>
        <row r="955">
          <cell r="D955" t="str">
            <v>M2430</v>
          </cell>
          <cell r="E955" t="str">
            <v>Ancoragem passiva aderente para 31 cordoalhas - D = 15,2 mm</v>
          </cell>
          <cell r="I955" t="str">
            <v>un</v>
          </cell>
          <cell r="J955">
            <v>622.7414</v>
          </cell>
        </row>
        <row r="956">
          <cell r="D956" t="str">
            <v>M2431</v>
          </cell>
          <cell r="E956" t="str">
            <v>Ancoragem ativa para cordoalha engraxada - D = 12,7 mm</v>
          </cell>
          <cell r="I956" t="str">
            <v>un</v>
          </cell>
          <cell r="J956">
            <v>70.3005</v>
          </cell>
        </row>
        <row r="957">
          <cell r="D957" t="str">
            <v>M2432</v>
          </cell>
          <cell r="E957" t="str">
            <v>Ancoragem ativa para cordoalha engraxada - D = 15,2 mm</v>
          </cell>
          <cell r="I957" t="str">
            <v>un</v>
          </cell>
          <cell r="J957">
            <v>102.0761</v>
          </cell>
        </row>
        <row r="958">
          <cell r="D958" t="str">
            <v>M2433</v>
          </cell>
          <cell r="E958" t="str">
            <v>Ancoragem passiva aderente para 10 cordoalhas - D = 12,7 mm</v>
          </cell>
          <cell r="I958" t="str">
            <v>un</v>
          </cell>
          <cell r="J958">
            <v>134.73009999999999</v>
          </cell>
        </row>
        <row r="959">
          <cell r="D959" t="str">
            <v>M2434</v>
          </cell>
          <cell r="E959" t="str">
            <v>Ancoragem passiva aderente para 12 cordoalhas - D = 12,7 mm</v>
          </cell>
          <cell r="I959" t="str">
            <v>un</v>
          </cell>
          <cell r="J959">
            <v>157.47800000000001</v>
          </cell>
        </row>
        <row r="960">
          <cell r="D960" t="str">
            <v>M2435</v>
          </cell>
          <cell r="E960" t="str">
            <v>Ancoragem passiva aderente para 12 cordoalhas - D = 15,2 mm</v>
          </cell>
          <cell r="I960" t="str">
            <v>un</v>
          </cell>
          <cell r="J960">
            <v>181.36930000000001</v>
          </cell>
        </row>
        <row r="961">
          <cell r="D961" t="str">
            <v>M2436</v>
          </cell>
          <cell r="E961" t="str">
            <v>Ancoragem passiva aderente para 15 cordoalhas - D = 12,7 mm</v>
          </cell>
          <cell r="I961" t="str">
            <v>un</v>
          </cell>
          <cell r="J961">
            <v>217.02440000000001</v>
          </cell>
        </row>
        <row r="962">
          <cell r="D962" t="str">
            <v>M2437</v>
          </cell>
          <cell r="E962" t="str">
            <v>Ancoragem passiva aderente para 15 cordoalhas - D = 15,2 mm</v>
          </cell>
          <cell r="I962" t="str">
            <v>un</v>
          </cell>
          <cell r="J962">
            <v>254.4888</v>
          </cell>
        </row>
        <row r="963">
          <cell r="D963" t="str">
            <v>M2438</v>
          </cell>
          <cell r="E963" t="str">
            <v>Ancoragem passiva aderente para 19 cordoalhas - D = 12,7 mm</v>
          </cell>
          <cell r="I963" t="str">
            <v>un</v>
          </cell>
          <cell r="J963">
            <v>267.67680000000001</v>
          </cell>
        </row>
        <row r="964">
          <cell r="D964" t="str">
            <v>M2439</v>
          </cell>
          <cell r="E964" t="str">
            <v>Ancoragem passiva aderente para 19 cordoalhas - D = 15,2 mm</v>
          </cell>
          <cell r="I964" t="str">
            <v>un</v>
          </cell>
          <cell r="J964">
            <v>269.86189999999999</v>
          </cell>
        </row>
        <row r="965">
          <cell r="D965" t="str">
            <v>M2440</v>
          </cell>
          <cell r="E965" t="str">
            <v>Ancoragem passiva aderente para 22 cordoalhas - D = 12,7 mm</v>
          </cell>
          <cell r="I965" t="str">
            <v>un</v>
          </cell>
          <cell r="J965">
            <v>327.4042</v>
          </cell>
        </row>
        <row r="966">
          <cell r="D966" t="str">
            <v>M2441</v>
          </cell>
          <cell r="E966" t="str">
            <v>Ancoragem passiva aderente para 22 cordoalhas - D = 15,2 mm</v>
          </cell>
          <cell r="I966" t="str">
            <v>un</v>
          </cell>
          <cell r="J966">
            <v>358.80970000000002</v>
          </cell>
        </row>
        <row r="967">
          <cell r="D967" t="str">
            <v>M2442</v>
          </cell>
          <cell r="E967" t="str">
            <v>Ancoragem passiva aderente para 27 cordoalhas - D = 12,7 mm</v>
          </cell>
          <cell r="I967" t="str">
            <v>un</v>
          </cell>
          <cell r="J967">
            <v>449.4144</v>
          </cell>
        </row>
        <row r="968">
          <cell r="D968" t="str">
            <v>M2443</v>
          </cell>
          <cell r="E968" t="str">
            <v>Ancoragem passiva aderente para 27 cordoalhas - D = 15,2 mm</v>
          </cell>
          <cell r="I968" t="str">
            <v>un</v>
          </cell>
          <cell r="J968">
            <v>508.61770000000001</v>
          </cell>
        </row>
        <row r="969">
          <cell r="D969" t="str">
            <v>M2444</v>
          </cell>
          <cell r="E969" t="str">
            <v>Ancoragem passiva aderente para 31 cordoalhas - D = 12,7 mm</v>
          </cell>
          <cell r="I969" t="str">
            <v>un</v>
          </cell>
          <cell r="J969">
            <v>519.14359999999999</v>
          </cell>
        </row>
        <row r="970">
          <cell r="D970" t="str">
            <v>M2445</v>
          </cell>
          <cell r="E970" t="str">
            <v>Ancoragem passiva aderente para 4 cordoalhas - D = 12,7 mm</v>
          </cell>
          <cell r="I970" t="str">
            <v>un</v>
          </cell>
          <cell r="J970">
            <v>55.300800000000002</v>
          </cell>
        </row>
        <row r="971">
          <cell r="D971" t="str">
            <v>M2446</v>
          </cell>
          <cell r="E971" t="str">
            <v>Ancoragem passiva aderente para 4 cordoalhas - D = 15,2 mm</v>
          </cell>
          <cell r="I971" t="str">
            <v>un</v>
          </cell>
          <cell r="J971">
            <v>57.761499999999998</v>
          </cell>
        </row>
        <row r="972">
          <cell r="D972" t="str">
            <v>M2447</v>
          </cell>
          <cell r="E972" t="str">
            <v>Ancoragem passiva aderente para 6 cordoalhas - D = 12,7 mm</v>
          </cell>
          <cell r="I972" t="str">
            <v>un</v>
          </cell>
          <cell r="J972">
            <v>84.425700000000006</v>
          </cell>
        </row>
        <row r="973">
          <cell r="D973" t="str">
            <v>M2448</v>
          </cell>
          <cell r="E973" t="str">
            <v>Ancoragem passiva aderente para 6 cordoalhas - D = 15,2 mm</v>
          </cell>
          <cell r="I973" t="str">
            <v>un</v>
          </cell>
          <cell r="J973">
            <v>88.035899999999998</v>
          </cell>
        </row>
        <row r="974">
          <cell r="D974" t="str">
            <v>M2449</v>
          </cell>
          <cell r="E974" t="str">
            <v>Ancoragem passiva aderente para 7 cordoalhas - D = 12,7 mm</v>
          </cell>
          <cell r="I974" t="str">
            <v>un</v>
          </cell>
          <cell r="J974">
            <v>103.1116</v>
          </cell>
        </row>
        <row r="975">
          <cell r="D975" t="str">
            <v>M2450</v>
          </cell>
          <cell r="E975" t="str">
            <v>Ancoragem passiva aderente para 7 cordoalhas - D = 15,2 mm</v>
          </cell>
          <cell r="I975" t="str">
            <v>un</v>
          </cell>
          <cell r="J975">
            <v>106.7218</v>
          </cell>
        </row>
        <row r="976">
          <cell r="D976" t="str">
            <v>M2451</v>
          </cell>
          <cell r="E976" t="str">
            <v>Ancoragem passiva aderente para 8 cordoalhas - D = 12,7 mm</v>
          </cell>
          <cell r="I976" t="str">
            <v>un</v>
          </cell>
          <cell r="J976">
            <v>103.1116</v>
          </cell>
        </row>
        <row r="977">
          <cell r="D977" t="str">
            <v>M2452</v>
          </cell>
          <cell r="E977" t="str">
            <v>Ancoragem passiva aderente para 9 cordoalhas - D = 12,7 mm</v>
          </cell>
          <cell r="I977" t="str">
            <v>un</v>
          </cell>
          <cell r="J977">
            <v>130.28129999999999</v>
          </cell>
        </row>
        <row r="978">
          <cell r="D978" t="str">
            <v>M2453</v>
          </cell>
          <cell r="E978" t="str">
            <v>Ancoragem passiva aderente para 9 cordoalhas - D = 15,2 mm</v>
          </cell>
          <cell r="I978" t="str">
            <v>un</v>
          </cell>
          <cell r="J978">
            <v>132.29570000000001</v>
          </cell>
        </row>
        <row r="979">
          <cell r="D979" t="str">
            <v>M2454</v>
          </cell>
          <cell r="E979" t="str">
            <v>Ancoragem passiva aderente para lajes para 1 cordoalha - D = 12,7 mm</v>
          </cell>
          <cell r="I979" t="str">
            <v>un</v>
          </cell>
          <cell r="J979">
            <v>18.350300000000001</v>
          </cell>
        </row>
        <row r="980">
          <cell r="D980" t="str">
            <v>M2455</v>
          </cell>
          <cell r="E980" t="str">
            <v>Ancoragem passiva aderente para lajes para 1 cordoalha - D = 15,2 mm</v>
          </cell>
          <cell r="I980" t="str">
            <v>un</v>
          </cell>
          <cell r="J980">
            <v>23.896799999999999</v>
          </cell>
        </row>
        <row r="981">
          <cell r="D981" t="str">
            <v>M2456</v>
          </cell>
          <cell r="E981" t="str">
            <v>Ancoragem passiva aderente para lajes para 2 cordoalhas - D = 12,7 mm</v>
          </cell>
          <cell r="I981" t="str">
            <v>un</v>
          </cell>
          <cell r="J981">
            <v>20.419699999999999</v>
          </cell>
        </row>
        <row r="982">
          <cell r="D982" t="str">
            <v>M2457</v>
          </cell>
          <cell r="E982" t="str">
            <v>Ancoragem passiva aderente para lajes para 2 cordoalhas - D = 15,2 mm</v>
          </cell>
          <cell r="I982" t="str">
            <v>un</v>
          </cell>
          <cell r="J982">
            <v>27.171199999999999</v>
          </cell>
        </row>
        <row r="983">
          <cell r="D983" t="str">
            <v>M2458</v>
          </cell>
          <cell r="E983" t="str">
            <v>Ancoragem passiva aderente para lajes para 3 cordoalhas - D = 12,7 mm</v>
          </cell>
          <cell r="I983" t="str">
            <v>un</v>
          </cell>
          <cell r="J983">
            <v>40.627400000000002</v>
          </cell>
        </row>
        <row r="984">
          <cell r="D984" t="str">
            <v>M2459</v>
          </cell>
          <cell r="E984" t="str">
            <v>Ancoragem passiva aderente para lajes para 3 cordoalhas - D = 15,2 mm</v>
          </cell>
          <cell r="I984" t="str">
            <v>un</v>
          </cell>
          <cell r="J984">
            <v>48.284799999999997</v>
          </cell>
        </row>
        <row r="985">
          <cell r="D985" t="str">
            <v>M2460</v>
          </cell>
          <cell r="E985" t="str">
            <v>Ancoragem passiva aderente para lajes para 4 cordoalhas - D = 12,7 mm</v>
          </cell>
          <cell r="I985" t="str">
            <v>un</v>
          </cell>
          <cell r="J985">
            <v>45.591999999999999</v>
          </cell>
        </row>
        <row r="986">
          <cell r="D986" t="str">
            <v>M2461</v>
          </cell>
          <cell r="E986" t="str">
            <v>Ancoragem passiva aderente para lajes para 4 cordoalhas - D = 15,2 mm</v>
          </cell>
          <cell r="I986" t="str">
            <v>un</v>
          </cell>
          <cell r="J986">
            <v>56.018900000000002</v>
          </cell>
        </row>
        <row r="987">
          <cell r="D987" t="str">
            <v>M2462</v>
          </cell>
          <cell r="E987" t="str">
            <v>Mangueira cristal trançada de PVC com pressão de trabalho de 1,50 MPa (250 psi) - D = 19,0 mm (3/4")</v>
          </cell>
          <cell r="I987" t="str">
            <v>m</v>
          </cell>
          <cell r="J987">
            <v>8.9268000000000001</v>
          </cell>
        </row>
        <row r="988">
          <cell r="D988" t="str">
            <v>M2465</v>
          </cell>
          <cell r="E988" t="str">
            <v>Bainha metálica para protensão - D = 40 mm</v>
          </cell>
          <cell r="I988" t="str">
            <v>m</v>
          </cell>
          <cell r="J988">
            <v>14.541700000000001</v>
          </cell>
        </row>
        <row r="989">
          <cell r="D989" t="str">
            <v>M2466</v>
          </cell>
          <cell r="E989" t="str">
            <v>Bainha metálica para protensão - D = 45 mm</v>
          </cell>
          <cell r="I989" t="str">
            <v>m</v>
          </cell>
          <cell r="J989">
            <v>16.0825</v>
          </cell>
        </row>
        <row r="990">
          <cell r="D990" t="str">
            <v>M2467</v>
          </cell>
          <cell r="E990" t="str">
            <v>Bainha metálica para protensão - D = 50 mm</v>
          </cell>
          <cell r="I990" t="str">
            <v>m</v>
          </cell>
          <cell r="J990">
            <v>17.5184</v>
          </cell>
        </row>
        <row r="991">
          <cell r="D991" t="str">
            <v>M2468</v>
          </cell>
          <cell r="E991" t="str">
            <v>Bainha metálica para protensão - D = 55 mm</v>
          </cell>
          <cell r="I991" t="str">
            <v>m</v>
          </cell>
          <cell r="J991">
            <v>19.172899999999998</v>
          </cell>
        </row>
        <row r="992">
          <cell r="D992" t="str">
            <v>M2469</v>
          </cell>
          <cell r="E992" t="str">
            <v>Bainha metálica para protensão - D = 60 mm</v>
          </cell>
          <cell r="I992" t="str">
            <v>m</v>
          </cell>
          <cell r="J992">
            <v>21.819199999999999</v>
          </cell>
        </row>
        <row r="993">
          <cell r="D993" t="str">
            <v>M2470</v>
          </cell>
          <cell r="E993" t="str">
            <v>Bainha metálica para protensão - D = 65 mm</v>
          </cell>
          <cell r="I993" t="str">
            <v>m</v>
          </cell>
          <cell r="J993">
            <v>23.031400000000001</v>
          </cell>
        </row>
        <row r="994">
          <cell r="D994" t="str">
            <v>M2471</v>
          </cell>
          <cell r="E994" t="str">
            <v>Bainha metálica para protensão - D = 70 mm</v>
          </cell>
          <cell r="I994" t="str">
            <v>m</v>
          </cell>
          <cell r="J994">
            <v>25.017499999999998</v>
          </cell>
        </row>
        <row r="995">
          <cell r="D995" t="str">
            <v>M2472</v>
          </cell>
          <cell r="E995" t="str">
            <v>Bainha metálica para protensão - D = 75 mm</v>
          </cell>
          <cell r="I995" t="str">
            <v>m</v>
          </cell>
          <cell r="J995">
            <v>26.024000000000001</v>
          </cell>
        </row>
        <row r="996">
          <cell r="D996" t="str">
            <v>M2473</v>
          </cell>
          <cell r="E996" t="str">
            <v>Bainha metálica para protensão - D = 80 mm</v>
          </cell>
          <cell r="I996" t="str">
            <v>m</v>
          </cell>
          <cell r="J996">
            <v>28.6449</v>
          </cell>
        </row>
        <row r="997">
          <cell r="D997" t="str">
            <v>M2474</v>
          </cell>
          <cell r="E997" t="str">
            <v>Bainha metálica para protensão - D = 85 mm</v>
          </cell>
          <cell r="I997" t="str">
            <v>m</v>
          </cell>
          <cell r="J997">
            <v>30.609100000000002</v>
          </cell>
        </row>
        <row r="998">
          <cell r="D998" t="str">
            <v>M2475</v>
          </cell>
          <cell r="E998" t="str">
            <v>Bainha metálica para protensão - D = 90 mm</v>
          </cell>
          <cell r="I998" t="str">
            <v>m</v>
          </cell>
          <cell r="J998">
            <v>35.031100000000002</v>
          </cell>
        </row>
        <row r="999">
          <cell r="D999" t="str">
            <v>M2476</v>
          </cell>
          <cell r="E999" t="str">
            <v>Bainha metálica para protensão - D = 95 mm</v>
          </cell>
          <cell r="I999" t="str">
            <v>m</v>
          </cell>
          <cell r="J999">
            <v>35.661499999999997</v>
          </cell>
        </row>
        <row r="1000">
          <cell r="D1000" t="str">
            <v>M2477</v>
          </cell>
          <cell r="E1000" t="str">
            <v>Bainha metálica para protensão - D = 100 mm</v>
          </cell>
          <cell r="I1000" t="str">
            <v>m</v>
          </cell>
          <cell r="J1000">
            <v>39.074399999999997</v>
          </cell>
        </row>
        <row r="1001">
          <cell r="D1001" t="str">
            <v>M2478</v>
          </cell>
          <cell r="E1001" t="str">
            <v>Bainha metálica para protensão - D = 110 mm</v>
          </cell>
          <cell r="I1001" t="str">
            <v>m</v>
          </cell>
          <cell r="J1001">
            <v>43.886000000000003</v>
          </cell>
        </row>
        <row r="1002">
          <cell r="D1002" t="str">
            <v>M2479</v>
          </cell>
          <cell r="E1002" t="str">
            <v>Bainha metálica para protensão - D = 120 mm</v>
          </cell>
          <cell r="I1002" t="str">
            <v>m</v>
          </cell>
          <cell r="J1002">
            <v>47.408000000000001</v>
          </cell>
        </row>
        <row r="1003">
          <cell r="D1003" t="str">
            <v>M2480</v>
          </cell>
          <cell r="E1003" t="str">
            <v>Bainha metálica para protensão - D = 130 mm</v>
          </cell>
          <cell r="I1003" t="str">
            <v>m</v>
          </cell>
          <cell r="J1003">
            <v>50.536299999999997</v>
          </cell>
        </row>
        <row r="1004">
          <cell r="D1004" t="str">
            <v>M2481</v>
          </cell>
          <cell r="E1004" t="str">
            <v>Bainha metálica ovalizada para protensão - seção de 19 x 36 mm</v>
          </cell>
          <cell r="I1004" t="str">
            <v>m</v>
          </cell>
          <cell r="J1004">
            <v>12.557600000000001</v>
          </cell>
        </row>
        <row r="1005">
          <cell r="D1005" t="str">
            <v>M2482</v>
          </cell>
          <cell r="E1005" t="str">
            <v>Bainha metálica ovalizada para protensão - seção de 19 x 48 mm</v>
          </cell>
          <cell r="I1005" t="str">
            <v>m</v>
          </cell>
          <cell r="J1005">
            <v>15.3017</v>
          </cell>
        </row>
        <row r="1006">
          <cell r="D1006" t="str">
            <v>M2483</v>
          </cell>
          <cell r="E1006" t="str">
            <v>Bainha metálica ovalizada para protensão - seção de 19 x 62 mm</v>
          </cell>
          <cell r="I1006" t="str">
            <v>m</v>
          </cell>
          <cell r="J1006">
            <v>16.514500000000002</v>
          </cell>
        </row>
        <row r="1007">
          <cell r="D1007" t="str">
            <v>M2484</v>
          </cell>
          <cell r="E1007" t="str">
            <v>Bainha metálica ovalizada para protensão - seção de 22 x 32 mm</v>
          </cell>
          <cell r="I1007" t="str">
            <v>m</v>
          </cell>
          <cell r="J1007">
            <v>12.487500000000001</v>
          </cell>
        </row>
        <row r="1008">
          <cell r="D1008" t="str">
            <v>M2485</v>
          </cell>
          <cell r="E1008" t="str">
            <v>Bainha metálica ovalizada para protensão - seção de 22 x 55 mm</v>
          </cell>
          <cell r="I1008" t="str">
            <v>m</v>
          </cell>
          <cell r="J1008">
            <v>16.282599999999999</v>
          </cell>
        </row>
        <row r="1009">
          <cell r="D1009" t="str">
            <v>M2486</v>
          </cell>
          <cell r="E1009" t="str">
            <v>Bainha metálica ovalizada para protensão - seção de 22 x 73 mm</v>
          </cell>
          <cell r="I1009" t="str">
            <v>m</v>
          </cell>
          <cell r="J1009">
            <v>18.516500000000001</v>
          </cell>
        </row>
        <row r="1010">
          <cell r="D1010" t="str">
            <v>M2487</v>
          </cell>
          <cell r="E1010" t="str">
            <v>Espaçador plástico tipo centralizador carambola para grampo de barra de aço - D ≤ 25,4 mm</v>
          </cell>
          <cell r="I1010" t="str">
            <v>un</v>
          </cell>
          <cell r="J1010">
            <v>0.47720000000000001</v>
          </cell>
        </row>
        <row r="1011">
          <cell r="D1011" t="str">
            <v>M2488</v>
          </cell>
          <cell r="E1011" t="str">
            <v>Cinta para elevação de cargas tipo Grab com 1 ramal, anel de suspensão e gancho - C = 3 m a 5 m, capacidade de carga de 5.000 kg, F. S. = 4:1</v>
          </cell>
          <cell r="I1011" t="str">
            <v>un</v>
          </cell>
          <cell r="J1011">
            <v>1289.4473</v>
          </cell>
        </row>
        <row r="1012">
          <cell r="D1012" t="str">
            <v>M2489</v>
          </cell>
          <cell r="E1012" t="str">
            <v>Cinta para elevação de cargas tipo Grab com 2 ramais, anel de suspensão e ganchos - C = 3 m a 5 m, capacidade de carga de 5.000 kg, F. S. = 4:1</v>
          </cell>
          <cell r="I1012" t="str">
            <v>un</v>
          </cell>
          <cell r="J1012">
            <v>2592.2446</v>
          </cell>
        </row>
        <row r="1013">
          <cell r="D1013" t="str">
            <v>M2490</v>
          </cell>
          <cell r="E1013" t="str">
            <v>Cinta para elevação de cargas tipo sling com 1 ramal - C = 2 m a 3 m, capacidade de carga de 1.000 kg, F. S. = 7:1</v>
          </cell>
          <cell r="I1013" t="str">
            <v>un</v>
          </cell>
          <cell r="J1013">
            <v>40.564</v>
          </cell>
        </row>
        <row r="1014">
          <cell r="D1014" t="str">
            <v>M2500</v>
          </cell>
          <cell r="E1014" t="str">
            <v>Chapa metálica corrugada galvanizada para tunnel liner - E = 2,2 mm e D = 1,2 m</v>
          </cell>
          <cell r="I1014" t="str">
            <v>m</v>
          </cell>
          <cell r="J1014">
            <v>4271.2924000000003</v>
          </cell>
        </row>
        <row r="1015">
          <cell r="D1015" t="str">
            <v>M2501</v>
          </cell>
          <cell r="E1015" t="str">
            <v>Chapa metálica corrugada galvanizada para tunnel liner - E = 2,2 mm e D = 1,4 m</v>
          </cell>
          <cell r="I1015" t="str">
            <v>m</v>
          </cell>
          <cell r="J1015">
            <v>4849.7284</v>
          </cell>
        </row>
        <row r="1016">
          <cell r="D1016" t="str">
            <v>M2502</v>
          </cell>
          <cell r="E1016" t="str">
            <v>Chapa metálica corrugada galvanizada para tunnel liner - E = 2,2 mm e D = 1,6 m</v>
          </cell>
          <cell r="I1016" t="str">
            <v>m</v>
          </cell>
          <cell r="J1016">
            <v>5739.6036999999997</v>
          </cell>
        </row>
        <row r="1017">
          <cell r="D1017" t="str">
            <v>M2503</v>
          </cell>
          <cell r="E1017" t="str">
            <v>Chapa metálica corrugada galvanizada para tunnel liner - E = 2,2 mm e D = 1,8 m</v>
          </cell>
          <cell r="I1017" t="str">
            <v>m</v>
          </cell>
          <cell r="J1017">
            <v>6557.8208000000004</v>
          </cell>
        </row>
        <row r="1018">
          <cell r="D1018" t="str">
            <v>M2504</v>
          </cell>
          <cell r="E1018" t="str">
            <v>Chapa metálica corrugada galvanizada para tunnel liner - E = 2,2 mm e D = 2,0 m</v>
          </cell>
          <cell r="I1018" t="str">
            <v>m</v>
          </cell>
          <cell r="J1018">
            <v>7227.2191999999995</v>
          </cell>
        </row>
        <row r="1019">
          <cell r="D1019" t="str">
            <v>M2505</v>
          </cell>
          <cell r="E1019" t="str">
            <v>Chapa metálica corrugada galvanizada para tunnel liner - E = 2,2 mm e D = 2,2 m</v>
          </cell>
          <cell r="I1019" t="str">
            <v>m</v>
          </cell>
          <cell r="J1019">
            <v>7986.3311000000003</v>
          </cell>
        </row>
        <row r="1020">
          <cell r="D1020" t="str">
            <v>M2506</v>
          </cell>
          <cell r="E1020" t="str">
            <v>Chapa metálica corrugada galvanizada para tunnel liner - E = 2,2 mm e D = 2,4 m</v>
          </cell>
          <cell r="I1020" t="str">
            <v>m</v>
          </cell>
          <cell r="J1020">
            <v>8610.9541000000008</v>
          </cell>
        </row>
        <row r="1021">
          <cell r="D1021" t="str">
            <v>M2507</v>
          </cell>
          <cell r="E1021" t="str">
            <v>Chapa metálica corrugada galvanizada para tunnel liner - E = 2,2 mm e D = 2,6 m</v>
          </cell>
          <cell r="I1021" t="str">
            <v>m</v>
          </cell>
          <cell r="J1021">
            <v>9368.9748999999993</v>
          </cell>
        </row>
        <row r="1022">
          <cell r="D1022" t="str">
            <v>M2508</v>
          </cell>
          <cell r="E1022" t="str">
            <v>Chapa metálica corrugada galvanizada para tunnel liner - E = 2,2 mm e D = 2,8 m</v>
          </cell>
          <cell r="I1022" t="str">
            <v>m</v>
          </cell>
          <cell r="J1022">
            <v>10037.4198</v>
          </cell>
        </row>
        <row r="1023">
          <cell r="D1023" t="str">
            <v>M2509</v>
          </cell>
          <cell r="E1023" t="str">
            <v>Chapa metálica corrugada galvanizada para tunnel liner - E = 2,2 mm e D = 3,0 m</v>
          </cell>
          <cell r="I1023" t="str">
            <v>m</v>
          </cell>
          <cell r="J1023">
            <v>10841.1955</v>
          </cell>
        </row>
        <row r="1024">
          <cell r="D1024" t="str">
            <v>M2510</v>
          </cell>
          <cell r="E1024" t="str">
            <v>Chapa metálica corrugada galvanizada para tunnel liner - E = 2,7 mm e D = 3,2 m</v>
          </cell>
          <cell r="I1024" t="str">
            <v>m</v>
          </cell>
          <cell r="J1024">
            <v>13547.254999999999</v>
          </cell>
        </row>
        <row r="1025">
          <cell r="D1025" t="str">
            <v>M2511</v>
          </cell>
          <cell r="E1025" t="str">
            <v>Chapa metálica corrugada galvanizada para tunnel liner - E = 2,7 mm e D = 3,4 m</v>
          </cell>
          <cell r="I1025" t="str">
            <v>m</v>
          </cell>
          <cell r="J1025">
            <v>14504.845499999999</v>
          </cell>
        </row>
        <row r="1026">
          <cell r="D1026" t="str">
            <v>M2512</v>
          </cell>
          <cell r="E1026" t="str">
            <v>Chapa metálica corrugada galvanizada para tunnel liner - E = 2,7 mm e D = 3,6 m</v>
          </cell>
          <cell r="I1026" t="str">
            <v>m</v>
          </cell>
          <cell r="J1026">
            <v>15246.0391</v>
          </cell>
        </row>
        <row r="1027">
          <cell r="D1027" t="str">
            <v>M2513</v>
          </cell>
          <cell r="E1027" t="str">
            <v>Chapa metálica corrugada galvanizada para tunnel liner - E = 2,7 mm e D = 3,8 m</v>
          </cell>
          <cell r="I1027" t="str">
            <v>m</v>
          </cell>
          <cell r="J1027">
            <v>16117.3848</v>
          </cell>
        </row>
        <row r="1028">
          <cell r="D1028" t="str">
            <v>M2514</v>
          </cell>
          <cell r="E1028" t="str">
            <v>Chapa metálica corrugada galvanizada para tunnel liner - E = 2,7 mm e D = 4,0 m</v>
          </cell>
          <cell r="I1028" t="str">
            <v>m</v>
          </cell>
          <cell r="J1028">
            <v>16913.079699999998</v>
          </cell>
        </row>
        <row r="1029">
          <cell r="D1029" t="str">
            <v>M2515</v>
          </cell>
          <cell r="E1029" t="str">
            <v>Chapa metálica corrugada galvanizada para tunnel liner - E = 3,4 mm e D = 4,2 m</v>
          </cell>
          <cell r="I1029" t="str">
            <v>m</v>
          </cell>
          <cell r="J1029">
            <v>21070.8923</v>
          </cell>
        </row>
        <row r="1030">
          <cell r="D1030" t="str">
            <v>M2516</v>
          </cell>
          <cell r="E1030" t="str">
            <v>Chapa metálica corrugada galvanizada para tunnel liner - E = 3,4 mm e D = 4,4 m</v>
          </cell>
          <cell r="I1030" t="str">
            <v>m</v>
          </cell>
          <cell r="J1030">
            <v>21984.690699999999</v>
          </cell>
        </row>
        <row r="1031">
          <cell r="D1031" t="str">
            <v>M2517</v>
          </cell>
          <cell r="E1031" t="str">
            <v>Chapa metálica corrugada galvanizada para tunnel liner - E = 3,4 mm e D = 4,6 m</v>
          </cell>
          <cell r="I1031" t="str">
            <v>m</v>
          </cell>
          <cell r="J1031">
            <v>23063.484100000001</v>
          </cell>
        </row>
        <row r="1032">
          <cell r="D1032" t="str">
            <v>M2518</v>
          </cell>
          <cell r="E1032" t="str">
            <v>Chapa metálica corrugada galvanizada para tunnel liner - E = 3,9 mm e D = 4,8 m</v>
          </cell>
          <cell r="I1032" t="str">
            <v>m</v>
          </cell>
          <cell r="J1032">
            <v>26762.2925</v>
          </cell>
        </row>
        <row r="1033">
          <cell r="D1033" t="str">
            <v>M2519</v>
          </cell>
          <cell r="E1033" t="str">
            <v>Chapa metálica corrugada galvanizada para tunnel liner - E = 3,9 mm e D = 5,0 m</v>
          </cell>
          <cell r="I1033" t="str">
            <v>m</v>
          </cell>
          <cell r="J1033">
            <v>28000.303</v>
          </cell>
        </row>
        <row r="1034">
          <cell r="D1034" t="str">
            <v>M2520</v>
          </cell>
          <cell r="E1034" t="str">
            <v>Chapa metálica corrugada galvanizada revestida com epóxi para tunnel liner - E = 2,2 mm e D = 1,2 m</v>
          </cell>
          <cell r="I1034" t="str">
            <v>m</v>
          </cell>
          <cell r="J1034">
            <v>4573.8572999999997</v>
          </cell>
        </row>
        <row r="1035">
          <cell r="D1035" t="str">
            <v>M2521</v>
          </cell>
          <cell r="E1035" t="str">
            <v>Chapa metálica corrugada galvanizada revestida com epóxi para tunnel liner - E = 2,2 mm e D = 1,4 m</v>
          </cell>
          <cell r="I1035" t="str">
            <v>m</v>
          </cell>
          <cell r="J1035">
            <v>5193.2559000000001</v>
          </cell>
        </row>
        <row r="1036">
          <cell r="D1036" t="str">
            <v>M2522</v>
          </cell>
          <cell r="E1036" t="str">
            <v>Chapa metálica corrugada galvanizada revestida com epóxi para tunnel liner - E = 2,2 mm e D = 1,6 m</v>
          </cell>
          <cell r="I1036" t="str">
            <v>m</v>
          </cell>
          <cell r="J1036">
            <v>6146.1797999999999</v>
          </cell>
        </row>
        <row r="1037">
          <cell r="D1037" t="str">
            <v>M2523</v>
          </cell>
          <cell r="E1037" t="str">
            <v>Chapa metálica corrugada galvanizada revestida com epóxi para tunnel liner - E = 2,2 mm e D = 1,8 m</v>
          </cell>
          <cell r="I1037" t="str">
            <v>m</v>
          </cell>
          <cell r="J1037">
            <v>7021.1166000000003</v>
          </cell>
        </row>
        <row r="1038">
          <cell r="D1038" t="str">
            <v>M2524</v>
          </cell>
          <cell r="E1038" t="str">
            <v>Chapa metálica corrugada galvanizada revestida com epóxi para tunnel liner - E = 2,2 mm e D = 2,0 m</v>
          </cell>
          <cell r="I1038" t="str">
            <v>m</v>
          </cell>
          <cell r="J1038">
            <v>7737.7862999999998</v>
          </cell>
        </row>
        <row r="1039">
          <cell r="D1039" t="str">
            <v>M2525</v>
          </cell>
          <cell r="E1039" t="str">
            <v>Chapa metálica corrugada galvanizada revestida com epóxi para tunnel liner - E = 2,2 mm e D = 2,2 m</v>
          </cell>
          <cell r="I1039" t="str">
            <v>m</v>
          </cell>
          <cell r="J1039">
            <v>8550.4884999999995</v>
          </cell>
        </row>
        <row r="1040">
          <cell r="D1040" t="str">
            <v>M2526</v>
          </cell>
          <cell r="E1040" t="str">
            <v>Chapa metálica corrugada galvanizada revestida com epóxi para tunnel liner - E = 2,2 mm e D = 2,4 m</v>
          </cell>
          <cell r="I1040" t="str">
            <v>m</v>
          </cell>
          <cell r="J1040">
            <v>9219.2235000000001</v>
          </cell>
        </row>
        <row r="1041">
          <cell r="D1041" t="str">
            <v>M2527</v>
          </cell>
          <cell r="E1041" t="str">
            <v>Chapa metálica corrugada galvanizada revestida com epóxi para tunnel liner - E = 2,2 mm e D = 2,6 m</v>
          </cell>
          <cell r="I1041" t="str">
            <v>m</v>
          </cell>
          <cell r="J1041">
            <v>10030.824500000001</v>
          </cell>
        </row>
        <row r="1042">
          <cell r="D1042" t="str">
            <v>M2528</v>
          </cell>
          <cell r="E1042" t="str">
            <v>Chapa metálica corrugada galvanizada revestida com epóxi para tunnel liner - E = 2,2 mm e D = 2,8 m</v>
          </cell>
          <cell r="I1042" t="str">
            <v>m</v>
          </cell>
          <cell r="J1042">
            <v>10746.550800000001</v>
          </cell>
        </row>
        <row r="1043">
          <cell r="D1043" t="str">
            <v>M2529</v>
          </cell>
          <cell r="E1043" t="str">
            <v>Chapa metálica corrugada galvanizada revestida com epóxi para tunnel liner - E = 2,2 mm e D = 3,0 m</v>
          </cell>
          <cell r="I1043" t="str">
            <v>m</v>
          </cell>
          <cell r="J1043">
            <v>11607.056200000001</v>
          </cell>
        </row>
        <row r="1044">
          <cell r="D1044" t="str">
            <v>M2530</v>
          </cell>
          <cell r="E1044" t="str">
            <v>Chapa metálica corrugada galvanizada revestida com epóxi para tunnel liner - E = 2,7 mm e D = 3,2 m</v>
          </cell>
          <cell r="I1044" t="str">
            <v>m</v>
          </cell>
          <cell r="J1044">
            <v>14214.911899999999</v>
          </cell>
        </row>
        <row r="1045">
          <cell r="D1045" t="str">
            <v>M2531</v>
          </cell>
          <cell r="E1045" t="str">
            <v>Chapa múltipla metálica corrugada galvanizada tipo MP 100 ou similar - E = 1,60 mm e D = 0,60 m</v>
          </cell>
          <cell r="I1045" t="str">
            <v>m</v>
          </cell>
          <cell r="J1045">
            <v>1436.0879</v>
          </cell>
        </row>
        <row r="1046">
          <cell r="D1046" t="str">
            <v>M2532</v>
          </cell>
          <cell r="E1046" t="str">
            <v>Chapa múltipla metálica corrugada galvanizada tipo MP 100 ou similar - E = 1,60 mm e D = 0,70 m</v>
          </cell>
          <cell r="I1046" t="str">
            <v>m</v>
          </cell>
          <cell r="J1046">
            <v>1660.4777999999999</v>
          </cell>
        </row>
        <row r="1047">
          <cell r="D1047" t="str">
            <v>M2533</v>
          </cell>
          <cell r="E1047" t="str">
            <v>Chapa múltipla metálica corrugada galvanizada tipo MP 100 ou similar - E = 1,60 mm e D = 0,80 m</v>
          </cell>
          <cell r="I1047" t="str">
            <v>m</v>
          </cell>
          <cell r="J1047">
            <v>1884.8733</v>
          </cell>
        </row>
        <row r="1048">
          <cell r="D1048" t="str">
            <v>M2534</v>
          </cell>
          <cell r="E1048" t="str">
            <v>Chapa múltipla metálica corrugada galvanizada tipo MP 100 ou similar - E = 1,60 mm e D = 0,90 m</v>
          </cell>
          <cell r="I1048" t="str">
            <v>m</v>
          </cell>
          <cell r="J1048">
            <v>2064.3861999999999</v>
          </cell>
        </row>
        <row r="1049">
          <cell r="D1049" t="str">
            <v>M2535</v>
          </cell>
          <cell r="E1049" t="str">
            <v>Chapa múltipla metálica corrugada galvanizada tipo MP 100 ou similar - E = 1,60 mm e D = 1,00 m</v>
          </cell>
          <cell r="I1049" t="str">
            <v>m</v>
          </cell>
          <cell r="J1049">
            <v>2288.7804000000001</v>
          </cell>
        </row>
        <row r="1050">
          <cell r="D1050" t="str">
            <v>M2536</v>
          </cell>
          <cell r="E1050" t="str">
            <v>Chapa múltipla metálica corrugada galvanizada tipo MP 100 ou similar - E = 1,60 mm e D = 1,10 m</v>
          </cell>
          <cell r="I1050" t="str">
            <v>m</v>
          </cell>
          <cell r="J1050">
            <v>2602.9432999999999</v>
          </cell>
        </row>
        <row r="1051">
          <cell r="D1051" t="str">
            <v>M2537</v>
          </cell>
          <cell r="E1051" t="str">
            <v>Chapa múltipla metálica corrugada galvanizada tipo MP 100 ou similar - E = 1,60 mm e D = 1,20 m</v>
          </cell>
          <cell r="I1051" t="str">
            <v>m</v>
          </cell>
          <cell r="J1051">
            <v>2782.4614999999999</v>
          </cell>
        </row>
        <row r="1052">
          <cell r="D1052" t="str">
            <v>M2538</v>
          </cell>
          <cell r="E1052" t="str">
            <v>Chapa múltipla metálica corrugada galvanizada tipo MP 100 ou similar - E = 1,60 mm e D = 1,30 m</v>
          </cell>
          <cell r="I1052" t="str">
            <v>m</v>
          </cell>
          <cell r="J1052">
            <v>3006.8481000000002</v>
          </cell>
        </row>
        <row r="1053">
          <cell r="D1053" t="str">
            <v>M2539</v>
          </cell>
          <cell r="E1053" t="str">
            <v>Chapa múltipla metálica corrugada galvanizada tipo MP 100 ou similar - E = 1,60 mm e D = 1,40 m</v>
          </cell>
          <cell r="I1053" t="str">
            <v>m</v>
          </cell>
          <cell r="J1053">
            <v>3186.3688000000002</v>
          </cell>
        </row>
        <row r="1054">
          <cell r="D1054" t="str">
            <v>M2540</v>
          </cell>
          <cell r="E1054" t="str">
            <v>Chapa múltipla metálica corrugada galvanizada tipo MP 100 ou similar - E = 1,60 mm e D = 1,50 m</v>
          </cell>
          <cell r="I1054" t="str">
            <v>m</v>
          </cell>
          <cell r="J1054">
            <v>3410.7136999999998</v>
          </cell>
        </row>
        <row r="1055">
          <cell r="D1055" t="str">
            <v>M2541</v>
          </cell>
          <cell r="E1055" t="str">
            <v>Chapa múltipla metálica corrugada galvanizada tipo MP 100 ou similar - E = 1,60 mm e D = 1,60 m</v>
          </cell>
          <cell r="I1055" t="str">
            <v>m</v>
          </cell>
          <cell r="J1055">
            <v>3635.1424999999999</v>
          </cell>
        </row>
        <row r="1056">
          <cell r="D1056" t="str">
            <v>M2542</v>
          </cell>
          <cell r="E1056" t="str">
            <v>Chapa múltipla metálica corrugada galvanizada tipo MP 100 ou similar - E = 1,60 mm e D = 1,70 m</v>
          </cell>
          <cell r="I1056" t="str">
            <v>m</v>
          </cell>
          <cell r="J1056">
            <v>3814.6493999999998</v>
          </cell>
        </row>
        <row r="1057">
          <cell r="D1057" t="str">
            <v>M2543</v>
          </cell>
          <cell r="E1057" t="str">
            <v>Chapa múltipla metálica corrugada galvanizada tipo MP 100 ou similar - E = 1,60 mm e D = 1,80 m</v>
          </cell>
          <cell r="I1057" t="str">
            <v>m</v>
          </cell>
          <cell r="J1057">
            <v>4039.0003999999999</v>
          </cell>
        </row>
        <row r="1058">
          <cell r="D1058" t="str">
            <v>M2544</v>
          </cell>
          <cell r="E1058" t="str">
            <v>Chapa múltipla metálica corrugada galvanizada tipo MP 100 ou similar - E = 2,00 mm e D = 1,90 m</v>
          </cell>
          <cell r="I1058" t="str">
            <v>m</v>
          </cell>
          <cell r="J1058">
            <v>4744.4578000000001</v>
          </cell>
        </row>
        <row r="1059">
          <cell r="D1059" t="str">
            <v>M2545</v>
          </cell>
          <cell r="E1059" t="str">
            <v>Chapa múltipla metálica corrugada galvanizada tipo MP 100 ou similar - E = 2,00 mm e D = 2,00 m</v>
          </cell>
          <cell r="I1059" t="str">
            <v>m</v>
          </cell>
          <cell r="J1059">
            <v>5000.9571999999998</v>
          </cell>
        </row>
        <row r="1060">
          <cell r="D1060" t="str">
            <v>M2546</v>
          </cell>
          <cell r="E1060" t="str">
            <v>Chapa múltipla metálica corrugada galvanizada tipo MP 100 ou similar - E = 2,00 mm e D = 2,10 m</v>
          </cell>
          <cell r="I1060" t="str">
            <v>m</v>
          </cell>
          <cell r="J1060">
            <v>5342.7883000000002</v>
          </cell>
        </row>
        <row r="1061">
          <cell r="D1061" t="str">
            <v>M2547</v>
          </cell>
          <cell r="E1061" t="str">
            <v>Chapa múltipla metálica corrugada galvanizada tipo MP 100 ou similar - E = 2,00 mm e D = 2,20 m</v>
          </cell>
          <cell r="I1061" t="str">
            <v>m</v>
          </cell>
          <cell r="J1061">
            <v>5471.1301000000003</v>
          </cell>
        </row>
        <row r="1062">
          <cell r="D1062" t="str">
            <v>M2548</v>
          </cell>
          <cell r="E1062" t="str">
            <v>Chapa múltipla metálica corrugada galvanizada tipo MP 100 ou similar - E = 2,00 mm e D = 2,30 m</v>
          </cell>
          <cell r="I1062" t="str">
            <v>m</v>
          </cell>
          <cell r="J1062">
            <v>5684.8074999999999</v>
          </cell>
        </row>
        <row r="1063">
          <cell r="D1063" t="str">
            <v>M2549</v>
          </cell>
          <cell r="E1063" t="str">
            <v>Chapa múltipla metálica corrugada galvanizada tipo MP 100 ou similar - E = 2,70 mm e D = 2,40 m</v>
          </cell>
          <cell r="I1063" t="str">
            <v>m</v>
          </cell>
          <cell r="J1063">
            <v>7566.2524999999996</v>
          </cell>
        </row>
        <row r="1064">
          <cell r="D1064" t="str">
            <v>M2550</v>
          </cell>
          <cell r="E1064" t="str">
            <v>Chapa múltipla metálica corrugada galvanizada tipo MP 100 ou similar - E = 3,40 mm e D = 2,50 m</v>
          </cell>
          <cell r="I1064" t="str">
            <v>m</v>
          </cell>
          <cell r="J1064">
            <v>9595.7443999999996</v>
          </cell>
        </row>
        <row r="1065">
          <cell r="D1065" t="str">
            <v>M2551</v>
          </cell>
          <cell r="E1065" t="str">
            <v>Chapa múltipla metálica corrugada galvanizada tipo MP 100 ou similar - E = 3,40 mm e D = 2,60 m</v>
          </cell>
          <cell r="I1065" t="str">
            <v>m</v>
          </cell>
          <cell r="J1065">
            <v>10141.141900000001</v>
          </cell>
        </row>
        <row r="1066">
          <cell r="D1066" t="str">
            <v>M2552</v>
          </cell>
          <cell r="E1066" t="str">
            <v>Chapa múltipla metálica corrugada galvanizada tipo MP 100 ou similar - E = 3,40 mm e D = 2,70 m</v>
          </cell>
          <cell r="I1066" t="str">
            <v>m</v>
          </cell>
          <cell r="J1066">
            <v>10336.8259</v>
          </cell>
        </row>
        <row r="1067">
          <cell r="D1067" t="str">
            <v>M2553</v>
          </cell>
          <cell r="E1067" t="str">
            <v>Chapa múltipla metálica corrugada galvanizada tipo MP 100 ou similar - E = 3,40 mm e D = 2,80 m</v>
          </cell>
          <cell r="I1067" t="str">
            <v>m</v>
          </cell>
          <cell r="J1067">
            <v>10844.0224</v>
          </cell>
        </row>
        <row r="1068">
          <cell r="D1068" t="str">
            <v>M2554</v>
          </cell>
          <cell r="E1068" t="str">
            <v>Chapa múltipla metálica corrugada galvanizada tipo MP 152 ou similar - E = 2,70 mm e D = 1,50 m</v>
          </cell>
          <cell r="I1068" t="str">
            <v>m</v>
          </cell>
          <cell r="J1068">
            <v>7145.1252000000004</v>
          </cell>
        </row>
        <row r="1069">
          <cell r="D1069" t="str">
            <v>M2555</v>
          </cell>
          <cell r="E1069" t="str">
            <v>Chapa múltipla metálica corrugada galvanizada tipo MP 152 ou similar - E = 2,70 mm e D = 1,80 m</v>
          </cell>
          <cell r="I1069" t="str">
            <v>m</v>
          </cell>
          <cell r="J1069">
            <v>8639.5962999999992</v>
          </cell>
        </row>
        <row r="1070">
          <cell r="D1070" t="str">
            <v>M2556</v>
          </cell>
          <cell r="E1070" t="str">
            <v>Chapa múltipla metálica corrugada galvanizada tipo MP 152 ou similar - E = 2,70 mm e D = 1,90 m</v>
          </cell>
          <cell r="I1070" t="str">
            <v>m</v>
          </cell>
          <cell r="J1070">
            <v>8919.9691999999995</v>
          </cell>
        </row>
        <row r="1071">
          <cell r="D1071" t="str">
            <v>M2557</v>
          </cell>
          <cell r="E1071" t="str">
            <v>Chapa múltipla metálica corrugada galvanizada tipo MP 152 ou similar - E = 2,70 mm e D = 2,15 m</v>
          </cell>
          <cell r="I1071" t="str">
            <v>m</v>
          </cell>
          <cell r="J1071">
            <v>10134.115100000001</v>
          </cell>
        </row>
        <row r="1072">
          <cell r="D1072" t="str">
            <v>M2558</v>
          </cell>
          <cell r="E1072" t="str">
            <v>Chapa múltipla metálica corrugada galvanizada tipo MP 152 ou similar - E = 2,70 mm e D = 2,30 m</v>
          </cell>
          <cell r="I1072" t="str">
            <v>m</v>
          </cell>
          <cell r="J1072">
            <v>10694.623799999999</v>
          </cell>
        </row>
        <row r="1073">
          <cell r="D1073" t="str">
            <v>M2559</v>
          </cell>
          <cell r="E1073" t="str">
            <v>Chapa múltipla metálica corrugada galvanizada tipo MP 152 ou similar - E = 2,70 mm e D = 2,65 m</v>
          </cell>
          <cell r="I1073" t="str">
            <v>m</v>
          </cell>
          <cell r="J1073">
            <v>12516.4337</v>
          </cell>
        </row>
        <row r="1074">
          <cell r="D1074" t="str">
            <v>M2560</v>
          </cell>
          <cell r="E1074" t="str">
            <v>Chapa múltipla metálica corrugada galvanizada tipo MP 152 ou similar - E = 2,70 mm e D = 3,05 m</v>
          </cell>
          <cell r="I1074" t="str">
            <v>m</v>
          </cell>
          <cell r="J1074">
            <v>14290.250400000001</v>
          </cell>
        </row>
        <row r="1075">
          <cell r="D1075" t="str">
            <v>M2561</v>
          </cell>
          <cell r="E1075" t="str">
            <v>Chapa múltipla metálica corrugada galvanizada tipo MP 152 ou similar - E = 2,70 mm e D = 3,20 m</v>
          </cell>
          <cell r="I1075" t="str">
            <v>m</v>
          </cell>
          <cell r="J1075">
            <v>15178.108700000001</v>
          </cell>
        </row>
        <row r="1076">
          <cell r="D1076" t="str">
            <v>M2562</v>
          </cell>
          <cell r="E1076" t="str">
            <v>Chapa múltipla metálica corrugada galvanizada tipo MP 152 ou similar - E = 2,70 mm e D = 3,40 m</v>
          </cell>
          <cell r="I1076" t="str">
            <v>m</v>
          </cell>
          <cell r="J1076">
            <v>16066.026599999999</v>
          </cell>
        </row>
        <row r="1077">
          <cell r="D1077" t="str">
            <v>M2563</v>
          </cell>
          <cell r="E1077" t="str">
            <v>Chapa múltipla metálica corrugada galvanizada tipo MP 152 ou similar - E = 2,70 mm e D = 3,65 m</v>
          </cell>
          <cell r="I1077" t="str">
            <v>m</v>
          </cell>
          <cell r="J1077">
            <v>17233.964499999998</v>
          </cell>
        </row>
        <row r="1078">
          <cell r="D1078" t="str">
            <v>M2564</v>
          </cell>
          <cell r="E1078" t="str">
            <v>Chapa múltipla metálica corrugada galvanizada tipo MP 152 ou similar - E = 2,70 mm e D = 3,80 m</v>
          </cell>
          <cell r="I1078" t="str">
            <v>m</v>
          </cell>
          <cell r="J1078">
            <v>17840.89</v>
          </cell>
        </row>
        <row r="1079">
          <cell r="D1079" t="str">
            <v>M2565</v>
          </cell>
          <cell r="E1079" t="str">
            <v>Chapa múltipla metálica corrugada galvanizada tipo MP 152 ou similar - E = 2,70 mm e D = 4,20 m</v>
          </cell>
          <cell r="I1079" t="str">
            <v>m</v>
          </cell>
          <cell r="J1079">
            <v>19662.725200000001</v>
          </cell>
        </row>
        <row r="1080">
          <cell r="D1080" t="str">
            <v>M2566</v>
          </cell>
          <cell r="E1080" t="str">
            <v>Chapa múltipla metálica corrugada galvanizada tipo MP 152 ou similar - E = 2,70 mm e D = 4,60 m</v>
          </cell>
          <cell r="I1080" t="str">
            <v>m</v>
          </cell>
          <cell r="J1080">
            <v>21435.375700000001</v>
          </cell>
        </row>
        <row r="1081">
          <cell r="D1081" t="str">
            <v>M2567</v>
          </cell>
          <cell r="E1081" t="str">
            <v>Chapa múltipla metálica corrugada galvanizada tipo MP 152 ou similar - E = 3,40 mm e D = 4,80 m</v>
          </cell>
          <cell r="I1081" t="str">
            <v>m</v>
          </cell>
          <cell r="J1081">
            <v>24532.264599999999</v>
          </cell>
        </row>
        <row r="1082">
          <cell r="D1082" t="str">
            <v>M2568</v>
          </cell>
          <cell r="E1082" t="str">
            <v>Chapa múltipla metálica corrugada galvanizada tipo MP 152 ou similar - E = 3,40 mm e D = 5,00 m</v>
          </cell>
          <cell r="I1082" t="str">
            <v>m</v>
          </cell>
          <cell r="J1082">
            <v>25224.8678</v>
          </cell>
        </row>
        <row r="1083">
          <cell r="D1083" t="str">
            <v>M2569</v>
          </cell>
          <cell r="E1083" t="str">
            <v>Chapa múltipla metálica corrugada galvanizada tipo MP 152 ou similar - E = 3,90 mm e D = 5,35 m</v>
          </cell>
          <cell r="I1083" t="str">
            <v>m</v>
          </cell>
          <cell r="J1083">
            <v>31829.772499999999</v>
          </cell>
        </row>
        <row r="1084">
          <cell r="D1084" t="str">
            <v>M2570</v>
          </cell>
          <cell r="E1084" t="str">
            <v>Chapa múltipla metálica corrugada galvanizada tipo MP 152 ou similar - E = 3,90 mm e D = 5,70 m</v>
          </cell>
          <cell r="I1084" t="str">
            <v>m</v>
          </cell>
          <cell r="J1084">
            <v>34107.438999999998</v>
          </cell>
        </row>
        <row r="1085">
          <cell r="D1085" t="str">
            <v>M2571</v>
          </cell>
          <cell r="E1085" t="str">
            <v>Chapa múltipla metálica corrugada galvanizada tipo MP 152 ou similar - E = 4,70 mm e D = 6,10 m</v>
          </cell>
          <cell r="I1085" t="str">
            <v>m</v>
          </cell>
          <cell r="J1085">
            <v>42018.974300000002</v>
          </cell>
        </row>
        <row r="1086">
          <cell r="D1086" t="str">
            <v>M2572</v>
          </cell>
          <cell r="E1086" t="str">
            <v>Chapa múltipla metálica corrugada galvanizada tipo MP 152 ou similar - E = 6,40 mm e D = 6,50 m</v>
          </cell>
          <cell r="I1086" t="str">
            <v>m</v>
          </cell>
          <cell r="J1086">
            <v>50407.106599999999</v>
          </cell>
        </row>
        <row r="1087">
          <cell r="D1087" t="str">
            <v>M2573</v>
          </cell>
          <cell r="E1087" t="str">
            <v>Chapa múltipla metálica corrugada galvanizada tipo MP 152 ou similar - E = 6,40 mm e D = 6,85 m</v>
          </cell>
          <cell r="I1087" t="str">
            <v>m</v>
          </cell>
          <cell r="J1087">
            <v>53374.480100000001</v>
          </cell>
        </row>
        <row r="1088">
          <cell r="D1088" t="str">
            <v>M2574</v>
          </cell>
          <cell r="E1088" t="str">
            <v>Chapa múltipla metálica corrugada galvanizada tipo MP 152 ou similar - E = 6,40 mm e D = 7,25 m</v>
          </cell>
          <cell r="I1088" t="str">
            <v>m</v>
          </cell>
          <cell r="J1088">
            <v>56312.305</v>
          </cell>
        </row>
        <row r="1089">
          <cell r="D1089" t="str">
            <v>M2580</v>
          </cell>
          <cell r="E1089" t="str">
            <v>Parafuso de cabeça sextavada em aço galvanizado com porca e arruela de pressão - D = 7,938 mm (5/16")</v>
          </cell>
          <cell r="I1089" t="str">
            <v>cj</v>
          </cell>
          <cell r="J1089">
            <v>0.71009999999999995</v>
          </cell>
        </row>
        <row r="1090">
          <cell r="D1090" t="str">
            <v>M2585</v>
          </cell>
          <cell r="E1090" t="str">
            <v>Tirante de barra de aço - tensão de escoamento = 520 MPa, tensão de ruptura = 690 MPa e D = 25 mm</v>
          </cell>
          <cell r="I1090" t="str">
            <v>m</v>
          </cell>
          <cell r="J1090">
            <v>63.58</v>
          </cell>
        </row>
        <row r="1091">
          <cell r="D1091" t="str">
            <v>M2586</v>
          </cell>
          <cell r="E1091" t="str">
            <v>Tirante de barra de aço - tensão de escoamento = 700 MPa, tensão de ruptura = 800 MPa e D = 19 mm</v>
          </cell>
          <cell r="I1091" t="str">
            <v>m</v>
          </cell>
          <cell r="J1091">
            <v>26.66</v>
          </cell>
        </row>
        <row r="1092">
          <cell r="D1092" t="str">
            <v>M2587</v>
          </cell>
          <cell r="E1092" t="str">
            <v>Tirante de barra de aço - tensão de escoamento = 700 MPa, tensão de ruptura = 800 MPa e D = 22 mm</v>
          </cell>
          <cell r="I1092" t="str">
            <v>m</v>
          </cell>
          <cell r="J1092">
            <v>38.54</v>
          </cell>
        </row>
        <row r="1093">
          <cell r="D1093" t="str">
            <v>M2588</v>
          </cell>
          <cell r="E1093" t="str">
            <v>Tirante de barra de aço - tensão de escoamento = 700 MPa, tensão de ruptura = 800 MPa e D = 25 mm</v>
          </cell>
          <cell r="I1093" t="str">
            <v>m</v>
          </cell>
          <cell r="J1093">
            <v>47.98</v>
          </cell>
        </row>
        <row r="1094">
          <cell r="D1094" t="str">
            <v>M2589</v>
          </cell>
          <cell r="E1094" t="str">
            <v>Tirante de barra de aço - tensão de escoamento = 700 MPa, tensão de ruptura = 800 MPa e D = 32 mm</v>
          </cell>
          <cell r="I1094" t="str">
            <v>m</v>
          </cell>
          <cell r="J1094">
            <v>88.88</v>
          </cell>
        </row>
        <row r="1095">
          <cell r="D1095" t="str">
            <v>M2590</v>
          </cell>
          <cell r="E1095" t="str">
            <v>Tirante de barra de aço - tensão de escoamento = 700 MPa, tensão de ruptura = 800 MPa e D = 36 mm</v>
          </cell>
          <cell r="I1095" t="str">
            <v>m</v>
          </cell>
          <cell r="J1095">
            <v>103.17</v>
          </cell>
        </row>
        <row r="1096">
          <cell r="D1096" t="str">
            <v>M2591</v>
          </cell>
          <cell r="E1096" t="str">
            <v>Luva em aço para emenda de tirantes - D = 73 mm e C = 150 mm</v>
          </cell>
          <cell r="I1096" t="str">
            <v>un</v>
          </cell>
          <cell r="J1096">
            <v>150.94999999999999</v>
          </cell>
        </row>
        <row r="1097">
          <cell r="D1097" t="str">
            <v>M2597</v>
          </cell>
          <cell r="E1097" t="str">
            <v>Concreto usinado - fck = 40 MPa (comercial)</v>
          </cell>
          <cell r="I1097" t="str">
            <v>m³</v>
          </cell>
          <cell r="J1097" t="str">
            <v>-</v>
          </cell>
        </row>
        <row r="1098">
          <cell r="D1098" t="str">
            <v>M2598</v>
          </cell>
          <cell r="E1098" t="str">
            <v>Concreto usinado - fck = 45 MPa (comercial)</v>
          </cell>
          <cell r="I1098" t="str">
            <v>m³</v>
          </cell>
          <cell r="J1098" t="str">
            <v>-</v>
          </cell>
        </row>
        <row r="1099">
          <cell r="D1099" t="str">
            <v>M2599</v>
          </cell>
          <cell r="E1099" t="str">
            <v>Concreto usinado - fck = 50 MPa (comercial)</v>
          </cell>
          <cell r="I1099" t="str">
            <v>m³</v>
          </cell>
          <cell r="J1099" t="str">
            <v>-</v>
          </cell>
        </row>
        <row r="1100">
          <cell r="D1100" t="str">
            <v>M2601</v>
          </cell>
          <cell r="E1100" t="str">
            <v>Aparelho de apoio metálico esférico fixo com 4 chumbadores e capacidade de 1.000 kN</v>
          </cell>
          <cell r="I1100" t="str">
            <v>un</v>
          </cell>
          <cell r="J1100">
            <v>6837.6316999999999</v>
          </cell>
        </row>
        <row r="1101">
          <cell r="D1101" t="str">
            <v>M2602</v>
          </cell>
          <cell r="E1101" t="str">
            <v>Aparelho de apoio metálico esférico unidirecional com 4 chumbadores e capacidade de 1.500 kN</v>
          </cell>
          <cell r="I1101" t="str">
            <v>un</v>
          </cell>
          <cell r="J1101">
            <v>14042.723</v>
          </cell>
        </row>
        <row r="1102">
          <cell r="D1102" t="str">
            <v>M2603</v>
          </cell>
          <cell r="E1102" t="str">
            <v>Aparelho de apoio metálico esférico fixo com 4 chumbadores e capacidade de 1.500 kN</v>
          </cell>
          <cell r="I1102" t="str">
            <v>un</v>
          </cell>
          <cell r="J1102">
            <v>10784.0946</v>
          </cell>
        </row>
        <row r="1103">
          <cell r="D1103" t="str">
            <v>M2604</v>
          </cell>
          <cell r="E1103" t="str">
            <v>Aparelho de apoio metálico esférico fixo com 4 chumbadores e capacidade de 2.000 kN</v>
          </cell>
          <cell r="I1103" t="str">
            <v>un</v>
          </cell>
          <cell r="J1103">
            <v>12567.8724</v>
          </cell>
        </row>
        <row r="1104">
          <cell r="D1104" t="str">
            <v>M2605</v>
          </cell>
          <cell r="E1104" t="str">
            <v>Aparelho de apoio metálico esférico fixo com 4 chumbadores e capacidade de 2.500 kN</v>
          </cell>
          <cell r="I1104" t="str">
            <v>un</v>
          </cell>
          <cell r="J1104">
            <v>15276.715899999999</v>
          </cell>
        </row>
        <row r="1105">
          <cell r="D1105" t="str">
            <v>M2606</v>
          </cell>
          <cell r="E1105" t="str">
            <v>Aparelho de apoio metálico esférico fixo com 4 chumbadores e capacidade de 3.000 kN</v>
          </cell>
          <cell r="I1105" t="str">
            <v>un</v>
          </cell>
          <cell r="J1105">
            <v>18276.007399999999</v>
          </cell>
        </row>
        <row r="1106">
          <cell r="D1106" t="str">
            <v>M2607</v>
          </cell>
          <cell r="E1106" t="str">
            <v>Aparelho de apoio metálico esférico fixo com 4 chumbadores e capacidade de 3.500 kN</v>
          </cell>
          <cell r="I1106" t="str">
            <v>un</v>
          </cell>
          <cell r="J1106">
            <v>21160.863799999999</v>
          </cell>
        </row>
        <row r="1107">
          <cell r="D1107" t="str">
            <v>M2608</v>
          </cell>
          <cell r="E1107" t="str">
            <v>Aparelho de apoio metálico esférico fixo com 4 chumbadores e capacidade de 4.000 kN</v>
          </cell>
          <cell r="I1107" t="str">
            <v>un</v>
          </cell>
          <cell r="J1107">
            <v>28438.365399999999</v>
          </cell>
        </row>
        <row r="1108">
          <cell r="D1108" t="str">
            <v>M2609</v>
          </cell>
          <cell r="E1108" t="str">
            <v>Aparelho de apoio metálico esférico unidirecional com 4 chumbadores e capacidade de 1.000 kN</v>
          </cell>
          <cell r="I1108" t="str">
            <v>un</v>
          </cell>
          <cell r="J1108">
            <v>10357.2145</v>
          </cell>
        </row>
        <row r="1109">
          <cell r="D1109" t="str">
            <v>M2610</v>
          </cell>
          <cell r="E1109" t="str">
            <v>Aparelho de apoio metálico esférico unidirecional com 4 chumbadores e capacidade de 2.000 kN</v>
          </cell>
          <cell r="I1109" t="str">
            <v>un</v>
          </cell>
          <cell r="J1109">
            <v>17150.594799999999</v>
          </cell>
        </row>
        <row r="1110">
          <cell r="D1110" t="str">
            <v>M2611</v>
          </cell>
          <cell r="E1110" t="str">
            <v>Aparelho de apoio metálico esférico unidirecional com 4 chumbadores e capacidade de 2.500 kN</v>
          </cell>
          <cell r="I1110" t="str">
            <v>un</v>
          </cell>
          <cell r="J1110">
            <v>20393.2418</v>
          </cell>
        </row>
        <row r="1111">
          <cell r="D1111" t="str">
            <v>M2612</v>
          </cell>
          <cell r="E1111" t="str">
            <v>Aparelho de apoio metálico esférico unidirecional com 4 chumbadores e capacidade de 3.000 kN</v>
          </cell>
          <cell r="I1111" t="str">
            <v>un</v>
          </cell>
          <cell r="J1111">
            <v>23355.157599999999</v>
          </cell>
        </row>
        <row r="1112">
          <cell r="D1112" t="str">
            <v>M2613</v>
          </cell>
          <cell r="E1112" t="str">
            <v>Aparelho de apoio metálico esférico unidirecional com 4 chumbadores e capacidade de 3.500 kN</v>
          </cell>
          <cell r="I1112" t="str">
            <v>un</v>
          </cell>
          <cell r="J1112">
            <v>27109.982800000002</v>
          </cell>
        </row>
        <row r="1113">
          <cell r="D1113" t="str">
            <v>M2614</v>
          </cell>
          <cell r="E1113" t="str">
            <v>Aparelho de apoio metálico esférico unidirecional com 4 chumbadores e capacidade de 4.000 kN</v>
          </cell>
          <cell r="I1113" t="str">
            <v>un</v>
          </cell>
          <cell r="J1113">
            <v>30298.016899999999</v>
          </cell>
        </row>
        <row r="1114">
          <cell r="D1114" t="str">
            <v>M2615</v>
          </cell>
          <cell r="E1114" t="str">
            <v>Aparelho de apoio metálico esférico fixo com 4 chumbadores e capacidade de 4.500 kN</v>
          </cell>
          <cell r="I1114" t="str">
            <v>un</v>
          </cell>
          <cell r="J1114">
            <v>30558.815500000001</v>
          </cell>
        </row>
        <row r="1115">
          <cell r="D1115" t="str">
            <v>M2616</v>
          </cell>
          <cell r="E1115" t="str">
            <v>Aparelho de apoio metálico esférico fixo com 4 chumbadores e capacidade de 5.000 kN</v>
          </cell>
          <cell r="I1115" t="str">
            <v>un</v>
          </cell>
          <cell r="J1115">
            <v>34154.957000000002</v>
          </cell>
        </row>
        <row r="1116">
          <cell r="D1116" t="str">
            <v>M2617</v>
          </cell>
          <cell r="E1116" t="str">
            <v>Aparelho de apoio metálico esférico fixo com 4 chumbadores e capacidade de 5.500 kN</v>
          </cell>
          <cell r="I1116" t="str">
            <v>un</v>
          </cell>
          <cell r="J1116">
            <v>36116.9755</v>
          </cell>
        </row>
        <row r="1117">
          <cell r="D1117" t="str">
            <v>M2618</v>
          </cell>
          <cell r="E1117" t="str">
            <v>Aparelho de apoio metálico esférico fixo com 4 chumbadores e capacidade de 6.000 kN</v>
          </cell>
          <cell r="I1117" t="str">
            <v>un</v>
          </cell>
          <cell r="J1117">
            <v>40680.042099999999</v>
          </cell>
        </row>
        <row r="1118">
          <cell r="D1118" t="str">
            <v>M2619</v>
          </cell>
          <cell r="E1118" t="str">
            <v>Aparelho de apoio metálico esférico fixo com 4 chumbadores e capacidade de 6.500 kN</v>
          </cell>
          <cell r="I1118" t="str">
            <v>un</v>
          </cell>
          <cell r="J1118">
            <v>43946.4012</v>
          </cell>
        </row>
        <row r="1119">
          <cell r="D1119" t="str">
            <v>M2620</v>
          </cell>
          <cell r="E1119" t="str">
            <v>Aparelho de apoio metálico esférico fixo com 4 chumbadores e capacidade de 7.000 kN</v>
          </cell>
          <cell r="I1119" t="str">
            <v>un</v>
          </cell>
          <cell r="J1119">
            <v>52149.513700000003</v>
          </cell>
        </row>
        <row r="1120">
          <cell r="D1120" t="str">
            <v>M2621</v>
          </cell>
          <cell r="E1120" t="str">
            <v>Aparelho de apoio metálico esférico fixo com 4 chumbadores e capacidade de 7.500 kN</v>
          </cell>
          <cell r="I1120" t="str">
            <v>un</v>
          </cell>
          <cell r="J1120">
            <v>56189.500500000002</v>
          </cell>
        </row>
        <row r="1121">
          <cell r="D1121" t="str">
            <v>M2622</v>
          </cell>
          <cell r="E1121" t="str">
            <v>Aparelho de apoio metálico esférico fixo com 4 chumbadores e capacidade de 8.000 kN</v>
          </cell>
          <cell r="I1121" t="str">
            <v>un</v>
          </cell>
          <cell r="J1121">
            <v>56361.195899999999</v>
          </cell>
        </row>
        <row r="1122">
          <cell r="D1122" t="str">
            <v>M2623</v>
          </cell>
          <cell r="E1122" t="str">
            <v>Grelha metálica para boca de lobo com capacidade de até 300 kN - C = 0,90 m e L = 0,30 m</v>
          </cell>
          <cell r="I1122" t="str">
            <v>un</v>
          </cell>
          <cell r="J1122">
            <v>542.14840000000004</v>
          </cell>
        </row>
        <row r="1123">
          <cell r="D1123" t="str">
            <v>M2624</v>
          </cell>
          <cell r="E1123" t="str">
            <v>Grelha de piso em PVC para passagem de pedestres - C = 50 cm e L = 13 cm</v>
          </cell>
          <cell r="I1123" t="str">
            <v>un</v>
          </cell>
          <cell r="J1123">
            <v>78.077100000000002</v>
          </cell>
        </row>
        <row r="1124">
          <cell r="D1124" t="str">
            <v>M2625</v>
          </cell>
          <cell r="E1124" t="str">
            <v>Marco em PVC para grelha de piso - L = 2,50 m</v>
          </cell>
          <cell r="I1124" t="str">
            <v>un</v>
          </cell>
          <cell r="J1124">
            <v>89.343900000000005</v>
          </cell>
        </row>
        <row r="1125">
          <cell r="D1125" t="str">
            <v>M2626</v>
          </cell>
          <cell r="E1125" t="str">
            <v>Grelha de piso em PVC para passagem de veículos de até 3 t - C = 50 cm e L = 13 cm</v>
          </cell>
          <cell r="I1125" t="str">
            <v>un</v>
          </cell>
          <cell r="J1125">
            <v>101.4115</v>
          </cell>
        </row>
        <row r="1126">
          <cell r="D1126" t="str">
            <v>M2627</v>
          </cell>
          <cell r="E1126" t="str">
            <v>Grelha de piso em PVC para passagem de veículos de até 10 t - C = 50 cm e L = 13 cm</v>
          </cell>
          <cell r="I1126" t="str">
            <v>un</v>
          </cell>
          <cell r="J1126">
            <v>143.4803</v>
          </cell>
        </row>
        <row r="1127">
          <cell r="D1127" t="str">
            <v>M2628</v>
          </cell>
          <cell r="E1127" t="str">
            <v>Grelha de piso em PVC para passagem de pedestres - C = 50 cm e L = 20 cm</v>
          </cell>
          <cell r="I1127" t="str">
            <v>un</v>
          </cell>
          <cell r="J1127">
            <v>131.64080000000001</v>
          </cell>
        </row>
        <row r="1128">
          <cell r="D1128" t="str">
            <v>M2629</v>
          </cell>
          <cell r="E1128" t="str">
            <v>Grelha de piso em PVC para passagem de veículos de até 3 t - C = 50 cm e L = 20 cm</v>
          </cell>
          <cell r="I1128" t="str">
            <v>un</v>
          </cell>
          <cell r="J1128">
            <v>151.0549</v>
          </cell>
        </row>
        <row r="1129">
          <cell r="D1129" t="str">
            <v>M2631</v>
          </cell>
          <cell r="E1129" t="str">
            <v>Grelha metálica para canaletas - C = 1,00 m e L = 0,10 m</v>
          </cell>
          <cell r="I1129" t="str">
            <v>un</v>
          </cell>
          <cell r="J1129">
            <v>74.963099999999997</v>
          </cell>
        </row>
        <row r="1130">
          <cell r="D1130" t="str">
            <v>M2632</v>
          </cell>
          <cell r="E1130" t="str">
            <v>Grelha metálica para canaletas - C = 1,00 m e L = 0,15 m</v>
          </cell>
          <cell r="I1130" t="str">
            <v>un</v>
          </cell>
          <cell r="J1130">
            <v>154.02189999999999</v>
          </cell>
        </row>
        <row r="1131">
          <cell r="D1131" t="str">
            <v>M2633</v>
          </cell>
          <cell r="E1131" t="str">
            <v>Porta-grelha metálica - C = 1,00 m e L = 0,15 m</v>
          </cell>
          <cell r="I1131" t="str">
            <v>m</v>
          </cell>
          <cell r="J1131">
            <v>120.2961</v>
          </cell>
        </row>
        <row r="1132">
          <cell r="D1132" t="str">
            <v>M2634</v>
          </cell>
          <cell r="E1132" t="str">
            <v>Grelha metálica para canaletas - C = 1,00 m e L = 0,20 m</v>
          </cell>
          <cell r="I1132" t="str">
            <v>un</v>
          </cell>
          <cell r="J1132">
            <v>300.16739999999999</v>
          </cell>
        </row>
        <row r="1133">
          <cell r="D1133" t="str">
            <v>M2635</v>
          </cell>
          <cell r="E1133" t="str">
            <v>Porta-grelha metálica - C = 1,00 m e L = 0,20 m</v>
          </cell>
          <cell r="I1133" t="str">
            <v>m</v>
          </cell>
          <cell r="J1133">
            <v>117.2081</v>
          </cell>
        </row>
        <row r="1134">
          <cell r="D1134" t="str">
            <v>M2636</v>
          </cell>
          <cell r="E1134" t="str">
            <v>Porta-grelha metálica - C = 1,00 m e L = 0,10 m</v>
          </cell>
          <cell r="I1134" t="str">
            <v>m</v>
          </cell>
          <cell r="J1134">
            <v>80.023600000000002</v>
          </cell>
        </row>
        <row r="1135">
          <cell r="D1135" t="str">
            <v>M2637</v>
          </cell>
          <cell r="E1135" t="str">
            <v>Aparelho de apoio metálico esférico fixo com 4 chumbadores e capacidade de 8.500 kN</v>
          </cell>
          <cell r="I1135" t="str">
            <v>un</v>
          </cell>
          <cell r="J1135">
            <v>56867.595399999998</v>
          </cell>
        </row>
        <row r="1136">
          <cell r="D1136" t="str">
            <v>M2638</v>
          </cell>
          <cell r="E1136" t="str">
            <v>Aparelho de apoio metálico esférico fixo com 4 chumbadores e capacidade de 9.000 kN</v>
          </cell>
          <cell r="I1136" t="str">
            <v>un</v>
          </cell>
          <cell r="J1136">
            <v>64309.195</v>
          </cell>
        </row>
        <row r="1137">
          <cell r="D1137" t="str">
            <v>M2639</v>
          </cell>
          <cell r="E1137" t="str">
            <v>Aparelho de apoio metálico esférico fixo com 4 chumbadores e capacidade de 9.500 kN</v>
          </cell>
          <cell r="I1137" t="str">
            <v>un</v>
          </cell>
          <cell r="J1137">
            <v>68243.004199999996</v>
          </cell>
        </row>
        <row r="1138">
          <cell r="D1138" t="str">
            <v>M2640</v>
          </cell>
          <cell r="E1138" t="str">
            <v>Aparelho de apoio metálico esférico fixo com 4 chumbadores e capacidade de 10.000 kN</v>
          </cell>
          <cell r="I1138" t="str">
            <v>un</v>
          </cell>
          <cell r="J1138">
            <v>71676.347099999999</v>
          </cell>
        </row>
        <row r="1139">
          <cell r="D1139" t="str">
            <v>M2641</v>
          </cell>
          <cell r="E1139" t="str">
            <v>Aparelho de apoio metálico esférico unidirecional com 4 chumbadores e capacidade de 4.500 kN</v>
          </cell>
          <cell r="I1139" t="str">
            <v>un</v>
          </cell>
          <cell r="J1139">
            <v>34874.5841</v>
          </cell>
        </row>
        <row r="1140">
          <cell r="D1140" t="str">
            <v>M2642</v>
          </cell>
          <cell r="E1140" t="str">
            <v>Aparelho de apoio metálico esférico unidirecional com 4 chumbadores e capacidade de 5.000 kN</v>
          </cell>
          <cell r="I1140" t="str">
            <v>un</v>
          </cell>
          <cell r="J1140">
            <v>38603.858500000002</v>
          </cell>
        </row>
        <row r="1141">
          <cell r="D1141" t="str">
            <v>M2643</v>
          </cell>
          <cell r="E1141" t="str">
            <v>Aparelho de apoio metálico esférico unidirecional com 4 chumbadores e capacidade de 5.500 kN</v>
          </cell>
          <cell r="I1141" t="str">
            <v>un</v>
          </cell>
          <cell r="J1141">
            <v>41786.583400000003</v>
          </cell>
        </row>
        <row r="1142">
          <cell r="D1142" t="str">
            <v>M2644</v>
          </cell>
          <cell r="E1142" t="str">
            <v>Aparelho de apoio metálico esférico unidirecional com 4 chumbadores e capacidade de 6.000 kN</v>
          </cell>
          <cell r="I1142" t="str">
            <v>un</v>
          </cell>
          <cell r="J1142">
            <v>46712.172500000001</v>
          </cell>
        </row>
        <row r="1143">
          <cell r="D1143" t="str">
            <v>M2645</v>
          </cell>
          <cell r="E1143" t="str">
            <v>Aparelho de apoio metálico esférico unidirecional com 4 chumbadores e capacidade de 6.500 kN</v>
          </cell>
          <cell r="I1143" t="str">
            <v>un</v>
          </cell>
          <cell r="J1143">
            <v>50084.188999999998</v>
          </cell>
        </row>
        <row r="1144">
          <cell r="D1144" t="str">
            <v>M2646</v>
          </cell>
          <cell r="E1144" t="str">
            <v>Aparelho de apoio metálico esférico unidirecional com 4 chumbadores e capacidade de 7.000 kN</v>
          </cell>
          <cell r="I1144" t="str">
            <v>un</v>
          </cell>
          <cell r="J1144">
            <v>53813.884599999998</v>
          </cell>
        </row>
        <row r="1145">
          <cell r="D1145" t="str">
            <v>M2647</v>
          </cell>
          <cell r="E1145" t="str">
            <v>Aparelho de apoio metálico esférico unidirecional com 4 chumbadores e capacidade de 7.500 kN</v>
          </cell>
          <cell r="I1145" t="str">
            <v>un</v>
          </cell>
          <cell r="J1145">
            <v>57743.245499999997</v>
          </cell>
        </row>
        <row r="1146">
          <cell r="D1146" t="str">
            <v>M2648</v>
          </cell>
          <cell r="E1146" t="str">
            <v>Fincapino de ação direta e pino com furo - D = 6,35 mm (1/4")</v>
          </cell>
          <cell r="I1146" t="str">
            <v>un</v>
          </cell>
          <cell r="J1146">
            <v>1.5633999999999999</v>
          </cell>
        </row>
        <row r="1147">
          <cell r="D1147" t="str">
            <v>M2649</v>
          </cell>
          <cell r="E1147" t="str">
            <v>Aparelho de apoio metálico esférico unidirecional com 4 chumbadores e capacidade de 8.000 kN</v>
          </cell>
          <cell r="I1147" t="str">
            <v>un</v>
          </cell>
          <cell r="J1147">
            <v>61393.263400000003</v>
          </cell>
        </row>
        <row r="1148">
          <cell r="D1148" t="str">
            <v>M2650</v>
          </cell>
          <cell r="E1148" t="str">
            <v>Aparelho de apoio metálico esférico unidirecional com 4 chumbadores e capacidade de 8.500 kN</v>
          </cell>
          <cell r="I1148" t="str">
            <v>un</v>
          </cell>
          <cell r="J1148">
            <v>66166.237099999998</v>
          </cell>
        </row>
        <row r="1149">
          <cell r="D1149" t="str">
            <v>M2651</v>
          </cell>
          <cell r="E1149" t="str">
            <v>Chapa múltipla metálica corrugada revestida em epóxi tipo MP 100 ou similar - E = 1,60 mm e D = 0,60 m</v>
          </cell>
          <cell r="I1149" t="str">
            <v>m</v>
          </cell>
          <cell r="J1149">
            <v>1525.2044000000001</v>
          </cell>
        </row>
        <row r="1150">
          <cell r="D1150" t="str">
            <v>M2652</v>
          </cell>
          <cell r="E1150" t="str">
            <v>Chapa múltipla metálica corrugada revestida em epóxi tipo MP 100 ou similar - E = 1,60 mm e D = 0,70 m</v>
          </cell>
          <cell r="I1150" t="str">
            <v>m</v>
          </cell>
          <cell r="J1150">
            <v>1763.5160000000001</v>
          </cell>
        </row>
        <row r="1151">
          <cell r="D1151" t="str">
            <v>M2653</v>
          </cell>
          <cell r="E1151" t="str">
            <v>Chapa múltipla metálica corrugada revestida em epóxi tipo MP 100 ou similar - E = 1,60 mm e D = 0,80 m</v>
          </cell>
          <cell r="I1151" t="str">
            <v>m</v>
          </cell>
          <cell r="J1151">
            <v>2001.8331000000001</v>
          </cell>
        </row>
        <row r="1152">
          <cell r="D1152" t="str">
            <v>M2654</v>
          </cell>
          <cell r="E1152" t="str">
            <v>Chapa múltipla metálica corrugada revestida em epóxi tipo MP 100 ou similar - E = 1,60 mm e D = 0,90 m</v>
          </cell>
          <cell r="I1152" t="str">
            <v>m</v>
          </cell>
          <cell r="J1152">
            <v>2192.4793</v>
          </cell>
        </row>
        <row r="1153">
          <cell r="D1153" t="str">
            <v>M2655</v>
          </cell>
          <cell r="E1153" t="str">
            <v>Chapa múltipla metálica corrugada revestida em epóxi tipo MP 100 ou similar - E = 1,60 mm e D = 1,00 m</v>
          </cell>
          <cell r="I1153" t="str">
            <v>m</v>
          </cell>
          <cell r="J1153">
            <v>2430.8051999999998</v>
          </cell>
        </row>
        <row r="1154">
          <cell r="D1154" t="str">
            <v>M2656</v>
          </cell>
          <cell r="E1154" t="str">
            <v>Chapa múltipla metálica corrugada revestida em epóxi tipo MP 100 ou similar - E = 1,60 mm e D = 1,10 m</v>
          </cell>
          <cell r="I1154" t="str">
            <v>m</v>
          </cell>
          <cell r="J1154">
            <v>2764.4663999999998</v>
          </cell>
        </row>
        <row r="1155">
          <cell r="D1155" t="str">
            <v>M2657</v>
          </cell>
          <cell r="E1155" t="str">
            <v>Chapa múltipla metálica corrugada revestida em epóxi tipo MP 100 ou similar - E = 1,60 mm e D = 1,20 m</v>
          </cell>
          <cell r="I1155" t="str">
            <v>m</v>
          </cell>
          <cell r="J1155">
            <v>2955.1179000000002</v>
          </cell>
        </row>
        <row r="1156">
          <cell r="D1156" t="str">
            <v>M2658</v>
          </cell>
          <cell r="E1156" t="str">
            <v>Chapa múltipla metálica corrugada revestida em epóxi tipo MP 100 ou similar - E = 1,60 mm e D = 1,30 m</v>
          </cell>
          <cell r="I1156" t="str">
            <v>m</v>
          </cell>
          <cell r="J1156">
            <v>3193.4261999999999</v>
          </cell>
        </row>
        <row r="1157">
          <cell r="D1157" t="str">
            <v>M2659</v>
          </cell>
          <cell r="E1157" t="str">
            <v>Chapa múltipla metálica corrugada revestida em epóxi tipo MP 100 ou similar - E = 1,60 mm e D = 1,40 m</v>
          </cell>
          <cell r="I1157" t="str">
            <v>m</v>
          </cell>
          <cell r="J1157">
            <v>3384.0902000000001</v>
          </cell>
        </row>
        <row r="1158">
          <cell r="D1158" t="str">
            <v>M2660</v>
          </cell>
          <cell r="E1158" t="str">
            <v>Chapa múltipla metálica corrugada revestida em epóxi tipo MP 100 ou similar - E = 1,60 mm e D = 1,50 m</v>
          </cell>
          <cell r="I1158" t="str">
            <v>m</v>
          </cell>
          <cell r="J1158">
            <v>3622.3568</v>
          </cell>
        </row>
        <row r="1159">
          <cell r="D1159" t="str">
            <v>M2661</v>
          </cell>
          <cell r="E1159" t="str">
            <v>Chapa múltipla metálica corrugada revestida em epóxi tipo MP 100 ou similar - E = 1,60 mm e D = 1,60 m</v>
          </cell>
          <cell r="I1159" t="str">
            <v>m</v>
          </cell>
          <cell r="J1159">
            <v>3860.7071999999998</v>
          </cell>
        </row>
        <row r="1160">
          <cell r="D1160" t="str">
            <v>M2662</v>
          </cell>
          <cell r="E1160" t="str">
            <v>Chapa múltipla metálica corrugada revestida em epóxi tipo MP 100 ou similar - E = 1,60 mm e D = 1,70 m</v>
          </cell>
          <cell r="I1160" t="str">
            <v>m</v>
          </cell>
          <cell r="J1160">
            <v>4051.3573999999999</v>
          </cell>
        </row>
        <row r="1161">
          <cell r="D1161" t="str">
            <v>M2663</v>
          </cell>
          <cell r="E1161" t="str">
            <v>Chapa múltipla metálica corrugada revestida em epóxi tipo MP 100 ou similar - E = 1,60 mm e D = 1,80 m</v>
          </cell>
          <cell r="I1161" t="str">
            <v>m</v>
          </cell>
          <cell r="J1161">
            <v>4289.6301000000003</v>
          </cell>
        </row>
        <row r="1162">
          <cell r="D1162" t="str">
            <v>M2664</v>
          </cell>
          <cell r="E1162" t="str">
            <v>Chapa múltipla metálica corrugada revestida em epóxi tipo MP 100 ou similar - E = 2,00 mm e D = 1,90 m</v>
          </cell>
          <cell r="I1162" t="str">
            <v>m</v>
          </cell>
          <cell r="J1162">
            <v>5044.8060999999998</v>
          </cell>
        </row>
        <row r="1163">
          <cell r="D1163" t="str">
            <v>M2665</v>
          </cell>
          <cell r="E1163" t="str">
            <v>Chapa múltipla metálica corrugada revestida em epóxi tipo MP 100 ou similar - E = 2,00 mm e D = 2,00 m</v>
          </cell>
          <cell r="I1163" t="str">
            <v>m</v>
          </cell>
          <cell r="J1163">
            <v>5317.5340999999999</v>
          </cell>
        </row>
        <row r="1164">
          <cell r="D1164" t="str">
            <v>M2666</v>
          </cell>
          <cell r="E1164" t="str">
            <v>Chapa múltipla metálica corrugada revestida em epóxi tipo MP 100 ou similar - E = 2,00 mm e D = 2,10 m</v>
          </cell>
          <cell r="I1164" t="str">
            <v>m</v>
          </cell>
          <cell r="J1164">
            <v>5681.0099</v>
          </cell>
        </row>
        <row r="1165">
          <cell r="D1165" t="str">
            <v>M2667</v>
          </cell>
          <cell r="E1165" t="str">
            <v>Chapa múltipla metálica corrugada revestida em epóxi tipo MP 100 ou similar - E = 2,00 mm e D = 2,20 m</v>
          </cell>
          <cell r="I1165" t="str">
            <v>m</v>
          </cell>
          <cell r="J1165">
            <v>5817.4759999999997</v>
          </cell>
        </row>
        <row r="1166">
          <cell r="D1166" t="str">
            <v>M2668</v>
          </cell>
          <cell r="E1166" t="str">
            <v>Chapa múltipla metálica corrugada revestida em epóxi tipo MP 100 ou similar - E = 2,00 mm e D = 2,30 m</v>
          </cell>
          <cell r="I1166" t="str">
            <v>m</v>
          </cell>
          <cell r="J1166">
            <v>6044.6738999999998</v>
          </cell>
        </row>
        <row r="1167">
          <cell r="D1167" t="str">
            <v>M2669</v>
          </cell>
          <cell r="E1167" t="str">
            <v>Chapa múltipla metálica corrugada revestida em epóxi tipo MP 100 ou similar - E = 2,70 mm e D = 2,40 m</v>
          </cell>
          <cell r="I1167" t="str">
            <v>m</v>
          </cell>
          <cell r="J1167">
            <v>8233.8492999999999</v>
          </cell>
        </row>
        <row r="1168">
          <cell r="D1168" t="str">
            <v>M2670</v>
          </cell>
          <cell r="E1168" t="str">
            <v>Chapa múltipla metálica corrugada revestida em epóxi tipo MP 100 ou similar - E = 3,40 mm e D = 2,50 m</v>
          </cell>
          <cell r="I1168" t="str">
            <v>m</v>
          </cell>
          <cell r="J1168">
            <v>10437.0308</v>
          </cell>
        </row>
        <row r="1169">
          <cell r="D1169" t="str">
            <v>M2671</v>
          </cell>
          <cell r="E1169" t="str">
            <v>Chapa múltipla metálica corrugada revestida em epóxi tipo MP 100 ou similar - E = 3,40 mm e D = 2,60 m</v>
          </cell>
          <cell r="I1169" t="str">
            <v>m</v>
          </cell>
          <cell r="J1169">
            <v>11030.311400000001</v>
          </cell>
        </row>
        <row r="1170">
          <cell r="D1170" t="str">
            <v>M2672</v>
          </cell>
          <cell r="E1170" t="str">
            <v>Chapa múltipla metálica corrugada revestida em epóxi tipo MP 100 ou similar - E = 3,40 mm e D = 2,70 m</v>
          </cell>
          <cell r="I1170" t="str">
            <v>m</v>
          </cell>
          <cell r="J1170">
            <v>11243.106599999999</v>
          </cell>
        </row>
        <row r="1171">
          <cell r="D1171" t="str">
            <v>M2673</v>
          </cell>
          <cell r="E1171" t="str">
            <v>Chapa múltipla metálica corrugada revestida em epóxi tipo MP 100 ou similar - E = 3,40 mm e D = 2,80 m</v>
          </cell>
          <cell r="I1171" t="str">
            <v>m</v>
          </cell>
          <cell r="J1171">
            <v>11794.7461</v>
          </cell>
        </row>
        <row r="1172">
          <cell r="D1172" t="str">
            <v>M2674</v>
          </cell>
          <cell r="E1172" t="str">
            <v>Chapa múltipla metálica corrugada revestida em epóxi tipo MP 152 ou similar - E = 2,70 mm e D = 1,50 m</v>
          </cell>
          <cell r="I1172" t="str">
            <v>m</v>
          </cell>
          <cell r="J1172">
            <v>7399.8671000000004</v>
          </cell>
        </row>
        <row r="1173">
          <cell r="D1173" t="str">
            <v>M2675</v>
          </cell>
          <cell r="E1173" t="str">
            <v>Chapa múltipla metálica corrugada revestida em epóxi tipo MP 152 ou similar - E = 2,70 mm e D = 1,80 m</v>
          </cell>
          <cell r="I1173" t="str">
            <v>m</v>
          </cell>
          <cell r="J1173">
            <v>8947.6175999999996</v>
          </cell>
        </row>
        <row r="1174">
          <cell r="D1174" t="str">
            <v>M2676</v>
          </cell>
          <cell r="E1174" t="str">
            <v>Chapa múltipla metálica corrugada revestida em epóxi tipo MP 152 ou similar - E = 2,70 mm e D = 1,90 m</v>
          </cell>
          <cell r="I1174" t="str">
            <v>m</v>
          </cell>
          <cell r="J1174">
            <v>9237.9804000000004</v>
          </cell>
        </row>
        <row r="1175">
          <cell r="D1175" t="str">
            <v>M2677</v>
          </cell>
          <cell r="E1175" t="str">
            <v>Chapa múltipla metálica corrugada revestida em epóxi tipo MP 152 ou similar - E = 2,70 mm e D = 2,15 m</v>
          </cell>
          <cell r="I1175" t="str">
            <v>m</v>
          </cell>
          <cell r="J1175">
            <v>10495.415800000001</v>
          </cell>
        </row>
        <row r="1176">
          <cell r="D1176" t="str">
            <v>M2678</v>
          </cell>
          <cell r="E1176" t="str">
            <v>Chapa múltipla metálica corrugada revestida em epóxi tipo MP 152 ou similar - E = 2,70 mm e D = 2,30 m</v>
          </cell>
          <cell r="I1176" t="str">
            <v>m</v>
          </cell>
          <cell r="J1176">
            <v>11075.9143</v>
          </cell>
        </row>
        <row r="1177">
          <cell r="D1177" t="str">
            <v>M2679</v>
          </cell>
          <cell r="E1177" t="str">
            <v>Chapa múltipla metálica corrugada revestida em epóxi tipo MP 152 ou similar - E = 2,70 mm e D = 2,65 m</v>
          </cell>
          <cell r="I1177" t="str">
            <v>m</v>
          </cell>
          <cell r="J1177">
            <v>12962.648300000001</v>
          </cell>
        </row>
        <row r="1178">
          <cell r="D1178" t="str">
            <v>M2680</v>
          </cell>
          <cell r="E1178" t="str">
            <v>Chapa múltipla metálica corrugada revestida em epóxi tipo MP 152 ou similar - E = 2,70 mm e D = 3,05 m</v>
          </cell>
          <cell r="I1178" t="str">
            <v>m</v>
          </cell>
          <cell r="J1178">
            <v>14799.7343</v>
          </cell>
        </row>
        <row r="1179">
          <cell r="D1179" t="str">
            <v>M2681</v>
          </cell>
          <cell r="E1179" t="str">
            <v>Chapa múltipla metálica corrugada revestida em epóxi tipo MP 152 ou similar - E = 2,70 mm e D = 3,20 m</v>
          </cell>
          <cell r="I1179" t="str">
            <v>m</v>
          </cell>
          <cell r="J1179">
            <v>15719.227199999999</v>
          </cell>
        </row>
        <row r="1180">
          <cell r="D1180" t="str">
            <v>M2682</v>
          </cell>
          <cell r="E1180" t="str">
            <v>Chapa múltipla metálica corrugada revestida em epóxi tipo MP 152 ou similar - E = 2,70 mm e D = 3,40 m</v>
          </cell>
          <cell r="I1180" t="str">
            <v>m</v>
          </cell>
          <cell r="J1180">
            <v>16638.779699999999</v>
          </cell>
        </row>
        <row r="1181">
          <cell r="D1181" t="str">
            <v>M2683</v>
          </cell>
          <cell r="E1181" t="str">
            <v>Chapa múltipla metálica corrugada revestida em epóxi tipo MP 152 ou similar - E = 2,70 mm e D = 3,65 m</v>
          </cell>
          <cell r="I1181" t="str">
            <v>m</v>
          </cell>
          <cell r="J1181">
            <v>17848.342100000002</v>
          </cell>
        </row>
        <row r="1182">
          <cell r="D1182" t="str">
            <v>M2684</v>
          </cell>
          <cell r="E1182" t="str">
            <v>Chapa múltipla metálica corrugada revestida em epóxi tipo MP 152 ou similar - E = 2,70 mm e D = 3,80 m</v>
          </cell>
          <cell r="I1182" t="str">
            <v>m</v>
          </cell>
          <cell r="J1182">
            <v>18476.922399999999</v>
          </cell>
        </row>
        <row r="1183">
          <cell r="D1183" t="str">
            <v>M2685</v>
          </cell>
          <cell r="E1183" t="str">
            <v>Chapa múltipla metálica corrugada revestida em epóxi tipo MP 152 ou similar - E = 2,70 mm e D = 4,20 m</v>
          </cell>
          <cell r="I1183" t="str">
            <v>m</v>
          </cell>
          <cell r="J1183">
            <v>20363.681799999998</v>
          </cell>
        </row>
        <row r="1184">
          <cell r="D1184" t="str">
            <v>M2686</v>
          </cell>
          <cell r="E1184" t="str">
            <v>Chapa múltipla metálica corrugada revestida em epóxi tipo MP 152 ou similar - E = 2,70 mm e D = 4,60 m</v>
          </cell>
          <cell r="I1184" t="str">
            <v>m</v>
          </cell>
          <cell r="J1184">
            <v>22199.601500000001</v>
          </cell>
        </row>
        <row r="1185">
          <cell r="D1185" t="str">
            <v>M2687</v>
          </cell>
          <cell r="E1185" t="str">
            <v>Chapa múltipla metálica corrugada revestida em epóxi tipo MP 152 ou similar - E = 3,40 mm e D = 4,80 m</v>
          </cell>
          <cell r="I1185" t="str">
            <v>m</v>
          </cell>
          <cell r="J1185">
            <v>28308.4493</v>
          </cell>
        </row>
        <row r="1186">
          <cell r="D1186" t="str">
            <v>M2688</v>
          </cell>
          <cell r="E1186" t="str">
            <v>Chapa múltipla metálica corrugada revestida em epóxi tipo MP 152 ou similar - E = 3,40 mm e D = 5,00 m</v>
          </cell>
          <cell r="I1186" t="str">
            <v>m</v>
          </cell>
          <cell r="J1186">
            <v>29107.6914</v>
          </cell>
        </row>
        <row r="1187">
          <cell r="D1187" t="str">
            <v>M2689</v>
          </cell>
          <cell r="E1187" t="str">
            <v>Chapa múltipla metálica corrugada revestida em epóxi tipo MP 152 ou similar - E = 3,90 mm e D = 5,35 m</v>
          </cell>
          <cell r="I1187" t="str">
            <v>m</v>
          </cell>
          <cell r="J1187">
            <v>35595.1348</v>
          </cell>
        </row>
        <row r="1188">
          <cell r="D1188" t="str">
            <v>M2690</v>
          </cell>
          <cell r="E1188" t="str">
            <v>Chapa múltipla metálica corrugada revestida em epóxi tipo MP 152 ou similar - E = 3,90 mm e D = 5,70 m</v>
          </cell>
          <cell r="I1188" t="str">
            <v>m</v>
          </cell>
          <cell r="J1188">
            <v>38142.096799999999</v>
          </cell>
        </row>
        <row r="1189">
          <cell r="D1189" t="str">
            <v>M2691</v>
          </cell>
          <cell r="E1189" t="str">
            <v>Chapa múltipla metálica corrugada revestida em epóxi tipo MP 152 ou similar - E = 4,70 mm e D = 6,10 m</v>
          </cell>
          <cell r="I1189" t="str">
            <v>m</v>
          </cell>
          <cell r="J1189">
            <v>47153.572</v>
          </cell>
        </row>
        <row r="1190">
          <cell r="D1190" t="str">
            <v>M2692</v>
          </cell>
          <cell r="E1190" t="str">
            <v>Chapa múltipla metálica corrugada revestida em epóxi tipo MP 152 ou similar - E = 6,40 mm e D = 6,50 m</v>
          </cell>
          <cell r="I1190" t="str">
            <v>m</v>
          </cell>
          <cell r="J1190">
            <v>60481.589699999997</v>
          </cell>
        </row>
        <row r="1191">
          <cell r="D1191" t="str">
            <v>M2693</v>
          </cell>
          <cell r="E1191" t="str">
            <v>Chapa múltipla metálica corrugada revestida em epóxi tipo MP 152 ou similar - E = 6,40 mm e D = 6,85 m</v>
          </cell>
          <cell r="I1191" t="str">
            <v>m</v>
          </cell>
          <cell r="J1191">
            <v>64039.248699999996</v>
          </cell>
        </row>
        <row r="1192">
          <cell r="D1192" t="str">
            <v>M2694</v>
          </cell>
          <cell r="E1192" t="str">
            <v>Chapa múltipla metálica corrugada revestida em epóxi tipo MP 152 ou similar - E = 6,40 mm e D = 7,25 m</v>
          </cell>
          <cell r="I1192" t="str">
            <v>m</v>
          </cell>
          <cell r="J1192">
            <v>67567.339200000002</v>
          </cell>
        </row>
        <row r="1193">
          <cell r="D1193" t="str">
            <v>M2695</v>
          </cell>
          <cell r="E1193" t="str">
            <v>Aparelho de apoio metálico esférico unidirecional com 4 chumbadores e capacidade de 9.000 kN</v>
          </cell>
          <cell r="I1193" t="str">
            <v>un</v>
          </cell>
          <cell r="J1193">
            <v>70062.978400000007</v>
          </cell>
        </row>
        <row r="1194">
          <cell r="D1194" t="str">
            <v>M2696</v>
          </cell>
          <cell r="E1194" t="str">
            <v>Aparelho de apoio metálico esférico unidirecional com 4 chumbadores e capacidade de 9.500 kN</v>
          </cell>
          <cell r="I1194" t="str">
            <v>un</v>
          </cell>
          <cell r="J1194">
            <v>74105.515400000004</v>
          </cell>
        </row>
        <row r="1195">
          <cell r="D1195" t="str">
            <v>M2697</v>
          </cell>
          <cell r="E1195" t="str">
            <v>Aparelho de apoio metálico esférico unidirecional com 4 chumbadores e capacidade de 10.000 kN</v>
          </cell>
          <cell r="I1195" t="str">
            <v>un</v>
          </cell>
          <cell r="J1195">
            <v>78053.661999999997</v>
          </cell>
        </row>
        <row r="1196">
          <cell r="D1196" t="str">
            <v>M2698</v>
          </cell>
          <cell r="E1196" t="str">
            <v>Fincapino de ação indireta e pino liso - D = 6,35 mm (1/4")</v>
          </cell>
          <cell r="I1196" t="str">
            <v>un</v>
          </cell>
          <cell r="J1196">
            <v>0.90820000000000001</v>
          </cell>
        </row>
        <row r="1197">
          <cell r="D1197" t="str">
            <v>M2700</v>
          </cell>
          <cell r="E1197" t="str">
            <v>Corpo de BSCC pré-moldado comercial - seção de 1,5 m x 1,5 m - tipo I</v>
          </cell>
          <cell r="I1197" t="str">
            <v>m</v>
          </cell>
          <cell r="J1197">
            <v>2232.6565000000001</v>
          </cell>
        </row>
        <row r="1198">
          <cell r="D1198" t="str">
            <v>M2701</v>
          </cell>
          <cell r="E1198" t="str">
            <v>Corpo de BSCC pré-moldado comercial - seção de 1,5 m x 1,5 m - tipo II</v>
          </cell>
          <cell r="I1198" t="str">
            <v>m</v>
          </cell>
          <cell r="J1198">
            <v>2321.0124999999998</v>
          </cell>
        </row>
        <row r="1199">
          <cell r="D1199" t="str">
            <v>M2702</v>
          </cell>
          <cell r="E1199" t="str">
            <v>Corpo de BSCC pré-moldado comercial - seção de 1,5 m x 1,5 m - tipo III</v>
          </cell>
          <cell r="I1199" t="str">
            <v>m</v>
          </cell>
          <cell r="J1199">
            <v>2391.6154000000001</v>
          </cell>
        </row>
        <row r="1200">
          <cell r="D1200" t="str">
            <v>M2703</v>
          </cell>
          <cell r="E1200" t="str">
            <v>Corpo de BSCC pré-moldado comercial - seção de 1,5 m x 1,5 m - tipo IV</v>
          </cell>
          <cell r="I1200" t="str">
            <v>m</v>
          </cell>
          <cell r="J1200">
            <v>2462.4384</v>
          </cell>
        </row>
        <row r="1201">
          <cell r="D1201" t="str">
            <v>M2704</v>
          </cell>
          <cell r="E1201" t="str">
            <v>Corpo de BSCC pré-moldado comercial - seção de 1,5 m x 1,5 m - tipo V</v>
          </cell>
          <cell r="I1201" t="str">
            <v>m</v>
          </cell>
          <cell r="J1201">
            <v>3092.8330999999998</v>
          </cell>
        </row>
        <row r="1202">
          <cell r="D1202" t="str">
            <v>M2705</v>
          </cell>
          <cell r="E1202" t="str">
            <v>Corpo de BSCC pré-moldado comercial - seção de 1,5 m x 1,5 m - tipo VI</v>
          </cell>
          <cell r="I1202" t="str">
            <v>m</v>
          </cell>
          <cell r="J1202">
            <v>3187.2658000000001</v>
          </cell>
        </row>
        <row r="1203">
          <cell r="D1203" t="str">
            <v>M2706</v>
          </cell>
          <cell r="E1203" t="str">
            <v>Corpo de BSCC pré-moldado comercial - seção de 1,5 m x 1,5 m - tipo VII</v>
          </cell>
          <cell r="I1203" t="str">
            <v>m</v>
          </cell>
          <cell r="J1203">
            <v>3252.0182</v>
          </cell>
        </row>
        <row r="1204">
          <cell r="D1204" t="str">
            <v>M2707</v>
          </cell>
          <cell r="E1204" t="str">
            <v>Corpo de BSCC pré-moldado comercial - seção de 2,0 m x 2,0 m - tipo I</v>
          </cell>
          <cell r="I1204" t="str">
            <v>m</v>
          </cell>
          <cell r="J1204">
            <v>2841.4025999999999</v>
          </cell>
        </row>
        <row r="1205">
          <cell r="D1205" t="str">
            <v>M2708</v>
          </cell>
          <cell r="E1205" t="str">
            <v>Corpo de BSCC pré-moldado comercial - seção de 2,0 m x 2,0 m - tipo II</v>
          </cell>
          <cell r="I1205" t="str">
            <v>m</v>
          </cell>
          <cell r="J1205">
            <v>2931.2287999999999</v>
          </cell>
        </row>
        <row r="1206">
          <cell r="D1206" t="str">
            <v>M2709</v>
          </cell>
          <cell r="E1206" t="str">
            <v>Corpo de BSCC pré-moldado comercial - seção de 2,0 m x 2,0 m - tipo III</v>
          </cell>
          <cell r="I1206" t="str">
            <v>m</v>
          </cell>
          <cell r="J1206">
            <v>3053.6161000000002</v>
          </cell>
        </row>
        <row r="1207">
          <cell r="D1207" t="str">
            <v>M2710</v>
          </cell>
          <cell r="E1207" t="str">
            <v>Corpo de BSCC pré-moldado comercial - seção de 2,0 m x 2,0 m - tipo IV</v>
          </cell>
          <cell r="I1207" t="str">
            <v>m</v>
          </cell>
          <cell r="J1207">
            <v>3632.0536000000002</v>
          </cell>
        </row>
        <row r="1208">
          <cell r="D1208" t="str">
            <v>M2711</v>
          </cell>
          <cell r="E1208" t="str">
            <v>Corpo de BSCC pré-moldado comercial - seção de 2,0 m x 2,0 m - tipo V</v>
          </cell>
          <cell r="I1208" t="str">
            <v>m</v>
          </cell>
          <cell r="J1208">
            <v>3861.6459</v>
          </cell>
        </row>
        <row r="1209">
          <cell r="D1209" t="str">
            <v>M2712</v>
          </cell>
          <cell r="E1209" t="str">
            <v>Corpo de BSCC pré-moldado comercial - seção de 2,0 m x 2,0 m - tipo VI</v>
          </cell>
          <cell r="I1209" t="str">
            <v>m</v>
          </cell>
          <cell r="J1209">
            <v>3877.1187</v>
          </cell>
        </row>
        <row r="1210">
          <cell r="D1210" t="str">
            <v>M2713</v>
          </cell>
          <cell r="E1210" t="str">
            <v>Corpo de BSCC pré-moldado comercial - seção de 2,0 m x 2,0 m - tipo VII</v>
          </cell>
          <cell r="I1210" t="str">
            <v>m</v>
          </cell>
          <cell r="J1210">
            <v>4214.1713</v>
          </cell>
        </row>
        <row r="1211">
          <cell r="D1211" t="str">
            <v>M2714</v>
          </cell>
          <cell r="E1211" t="str">
            <v>Corpo de BSCC pré-moldado comercial - seção de 2,5 m x 2,5 m - tipo I</v>
          </cell>
          <cell r="I1211" t="str">
            <v>m</v>
          </cell>
          <cell r="J1211">
            <v>3161.7732000000001</v>
          </cell>
        </row>
        <row r="1212">
          <cell r="D1212" t="str">
            <v>M2715</v>
          </cell>
          <cell r="E1212" t="str">
            <v>Corpo de BSCC pré-moldado comercial - seção de 2,5 m x 2,5 m - tipo II</v>
          </cell>
          <cell r="I1212" t="str">
            <v>m</v>
          </cell>
          <cell r="J1212">
            <v>3582.7433999999998</v>
          </cell>
        </row>
        <row r="1213">
          <cell r="D1213" t="str">
            <v>M2716</v>
          </cell>
          <cell r="E1213" t="str">
            <v>Corpo de BSCC pré-moldado comercial - seção de 2,5 m x 2,5 m - tipo III</v>
          </cell>
          <cell r="I1213" t="str">
            <v>m</v>
          </cell>
          <cell r="J1213">
            <v>4544.6764000000003</v>
          </cell>
        </row>
        <row r="1214">
          <cell r="D1214" t="str">
            <v>M2717</v>
          </cell>
          <cell r="E1214" t="str">
            <v>Corpo de BSCC pré-moldado comercial - seção de 2,5 m x 2,5 m - tipo IV</v>
          </cell>
          <cell r="I1214" t="str">
            <v>m</v>
          </cell>
          <cell r="J1214">
            <v>4641.4871999999996</v>
          </cell>
        </row>
        <row r="1215">
          <cell r="D1215" t="str">
            <v>M2718</v>
          </cell>
          <cell r="E1215" t="str">
            <v>Corpo de BSCC pré-moldado comercial - seção de 2,5 m x 2,5 m - tipo V</v>
          </cell>
          <cell r="I1215" t="str">
            <v>m</v>
          </cell>
          <cell r="J1215">
            <v>4809.451</v>
          </cell>
        </row>
        <row r="1216">
          <cell r="D1216" t="str">
            <v>M2719</v>
          </cell>
          <cell r="E1216" t="str">
            <v>Corpo de BSCC pré-moldado comercial - seção de 2,5 m x 2,5 m - tipo VI</v>
          </cell>
          <cell r="I1216" t="str">
            <v>m</v>
          </cell>
          <cell r="J1216">
            <v>5713.1423000000004</v>
          </cell>
        </row>
        <row r="1217">
          <cell r="D1217" t="str">
            <v>M2720</v>
          </cell>
          <cell r="E1217" t="str">
            <v>Corpo de BSCC pré-moldado comercial - seção de 2,5 m x 2,5 m - tipo VII</v>
          </cell>
          <cell r="I1217" t="str">
            <v>m</v>
          </cell>
          <cell r="J1217">
            <v>5995.8534</v>
          </cell>
        </row>
        <row r="1218">
          <cell r="D1218" t="str">
            <v>M2721</v>
          </cell>
          <cell r="E1218" t="str">
            <v>Corpo de BSCC pré-moldado comercial - seção de 3,0 m x 3,0 m - tipo I</v>
          </cell>
          <cell r="I1218" t="str">
            <v>m</v>
          </cell>
          <cell r="J1218">
            <v>4858.9506000000001</v>
          </cell>
        </row>
        <row r="1219">
          <cell r="D1219" t="str">
            <v>M2722</v>
          </cell>
          <cell r="E1219" t="str">
            <v>Corpo de BSCC pré-moldado comercial - seção de 3,0 m x 3,0 m - tipo II</v>
          </cell>
          <cell r="I1219" t="str">
            <v>m</v>
          </cell>
          <cell r="J1219">
            <v>5137.2111999999997</v>
          </cell>
        </row>
        <row r="1220">
          <cell r="D1220" t="str">
            <v>M2723</v>
          </cell>
          <cell r="E1220" t="str">
            <v>Corpo de BSCC pré-moldado comercial - seção de 3,0 m x 3,0 m - tipo III</v>
          </cell>
          <cell r="I1220" t="str">
            <v>m</v>
          </cell>
          <cell r="J1220">
            <v>6009.7978999999996</v>
          </cell>
        </row>
        <row r="1221">
          <cell r="D1221" t="str">
            <v>M2724</v>
          </cell>
          <cell r="E1221" t="str">
            <v>Corpo de BSCC pré-moldado comercial - seção de 3,0 m x 3,0 m - tipo IV</v>
          </cell>
          <cell r="I1221" t="str">
            <v>m</v>
          </cell>
          <cell r="J1221">
            <v>6196.5784999999996</v>
          </cell>
        </row>
        <row r="1222">
          <cell r="D1222" t="str">
            <v>M2725</v>
          </cell>
          <cell r="E1222" t="str">
            <v>Corpo de BSCC pré-moldado comercial - seção de 3,0 m x 3,0 m - tipo V</v>
          </cell>
          <cell r="I1222" t="str">
            <v>m</v>
          </cell>
          <cell r="J1222">
            <v>6676.3346000000001</v>
          </cell>
        </row>
        <row r="1223">
          <cell r="D1223" t="str">
            <v>M2726</v>
          </cell>
          <cell r="E1223" t="str">
            <v>Corpo de BSCC pré-moldado comercial - seção de 3,0 m x 3,0 m - tipo VI</v>
          </cell>
          <cell r="I1223" t="str">
            <v>m</v>
          </cell>
          <cell r="J1223">
            <v>6747.5244000000002</v>
          </cell>
        </row>
        <row r="1224">
          <cell r="D1224" t="str">
            <v>M2727</v>
          </cell>
          <cell r="E1224" t="str">
            <v>Corpo de BSCC pré-moldado comercial - seção de 3,0 m x 3,0 m - tipo VII</v>
          </cell>
          <cell r="I1224" t="str">
            <v>m</v>
          </cell>
          <cell r="J1224">
            <v>7426.3489</v>
          </cell>
        </row>
        <row r="1225">
          <cell r="D1225" t="str">
            <v>M2728</v>
          </cell>
          <cell r="E1225" t="str">
            <v>Corpo de BSCC pré-moldado comercial - seção canal de 1,5 m x 1,5 m</v>
          </cell>
          <cell r="I1225" t="str">
            <v>m</v>
          </cell>
          <cell r="J1225">
            <v>1860.6541</v>
          </cell>
        </row>
        <row r="1226">
          <cell r="D1226" t="str">
            <v>M2729</v>
          </cell>
          <cell r="E1226" t="str">
            <v>Corpo de BSCC pré-moldado comercial - seção canal de 2,0 m x 1,5 m</v>
          </cell>
          <cell r="I1226" t="str">
            <v>m</v>
          </cell>
          <cell r="J1226">
            <v>2029.3393000000001</v>
          </cell>
        </row>
        <row r="1227">
          <cell r="D1227" t="str">
            <v>M2730</v>
          </cell>
          <cell r="E1227" t="str">
            <v>Corpo de BSCC pré-moldado comercial - seção canal de 2,0 m x 2,0 m - tipo I</v>
          </cell>
          <cell r="I1227" t="str">
            <v>m</v>
          </cell>
          <cell r="J1227">
            <v>2914.2156</v>
          </cell>
        </row>
        <row r="1228">
          <cell r="D1228" t="str">
            <v>M2731</v>
          </cell>
          <cell r="E1228" t="str">
            <v>Corpo de BSCC pré-moldado comercial - seção canal de 2,0 m x 2,0 m - tipo II</v>
          </cell>
          <cell r="I1228" t="str">
            <v>m</v>
          </cell>
          <cell r="J1228">
            <v>3091.9832999999999</v>
          </cell>
        </row>
        <row r="1229">
          <cell r="D1229" t="str">
            <v>M2732</v>
          </cell>
          <cell r="E1229" t="str">
            <v>Corpo de BSCC pré-moldado comercial - seção canal de 2,5 m x 1,5 m</v>
          </cell>
          <cell r="I1229" t="str">
            <v>m</v>
          </cell>
          <cell r="J1229">
            <v>2243.6055000000001</v>
          </cell>
        </row>
        <row r="1230">
          <cell r="D1230" t="str">
            <v>M2733</v>
          </cell>
          <cell r="E1230" t="str">
            <v>Corpo de BSCC pré-moldado comercial - seção canal de 2,5 m x 2,0 m - tipo I</v>
          </cell>
          <cell r="I1230" t="str">
            <v>m</v>
          </cell>
          <cell r="J1230">
            <v>3276.4593</v>
          </cell>
        </row>
        <row r="1231">
          <cell r="D1231" t="str">
            <v>M2734</v>
          </cell>
          <cell r="E1231" t="str">
            <v>Corpo de BSCC pré-moldado comercial - seção canal de 2,5 m x 2,0 m - tipo II</v>
          </cell>
          <cell r="I1231" t="str">
            <v>m</v>
          </cell>
          <cell r="J1231">
            <v>3673.9726999999998</v>
          </cell>
        </row>
        <row r="1232">
          <cell r="D1232" t="str">
            <v>M2735</v>
          </cell>
          <cell r="E1232" t="str">
            <v>Corpo de BSCC pré-moldado comercial - seção canal de 3,0 m x 1,5 m</v>
          </cell>
          <cell r="I1232" t="str">
            <v>m</v>
          </cell>
          <cell r="J1232">
            <v>2650.2217000000001</v>
          </cell>
        </row>
        <row r="1233">
          <cell r="D1233" t="str">
            <v>M2736</v>
          </cell>
          <cell r="E1233" t="str">
            <v>Corpo de BSCC pré-moldado comercial - seção canal de 3,0 m x 2,0 m - tipo I</v>
          </cell>
          <cell r="I1233" t="str">
            <v>m</v>
          </cell>
          <cell r="J1233">
            <v>3772.1527999999998</v>
          </cell>
        </row>
        <row r="1234">
          <cell r="D1234" t="str">
            <v>M2737</v>
          </cell>
          <cell r="E1234" t="str">
            <v>Corpo de BSCC pré-moldado comercial - seção canal de 3,0 m x 2,0 m - tipo II</v>
          </cell>
          <cell r="I1234" t="str">
            <v>m</v>
          </cell>
          <cell r="J1234">
            <v>3802.9212000000002</v>
          </cell>
        </row>
        <row r="1235">
          <cell r="D1235" t="str">
            <v>M2738</v>
          </cell>
          <cell r="E1235" t="str">
            <v>Aparelho de apoio metálico esférico multidirecional com 4 chumbadores e capacidade de 1.000 kN</v>
          </cell>
          <cell r="I1235" t="str">
            <v>un</v>
          </cell>
          <cell r="J1235">
            <v>7676.3657999999996</v>
          </cell>
        </row>
        <row r="1236">
          <cell r="D1236" t="str">
            <v>M2739</v>
          </cell>
          <cell r="E1236" t="str">
            <v>Aparelho de apoio metálico esférico multidirecional com 4 chumbadores e capacidade de 1.500 kN</v>
          </cell>
          <cell r="I1236" t="str">
            <v>un</v>
          </cell>
          <cell r="J1236">
            <v>10735.557500000001</v>
          </cell>
        </row>
        <row r="1237">
          <cell r="D1237" t="str">
            <v>M2740</v>
          </cell>
          <cell r="E1237" t="str">
            <v>Aparelho de apoio metálico esférico multidirecional com 4 chumbadores e capacidade de 2.000 kN</v>
          </cell>
          <cell r="I1237" t="str">
            <v>un</v>
          </cell>
          <cell r="J1237">
            <v>14141.7453</v>
          </cell>
        </row>
        <row r="1238">
          <cell r="D1238" t="str">
            <v>M2741</v>
          </cell>
          <cell r="E1238" t="str">
            <v>Aparelho de apoio metálico esférico multidirecional com 4 chumbadores e capacidade de 2.500 kN</v>
          </cell>
          <cell r="I1238" t="str">
            <v>un</v>
          </cell>
          <cell r="J1238">
            <v>16952.446800000002</v>
          </cell>
        </row>
        <row r="1239">
          <cell r="D1239" t="str">
            <v>M2742</v>
          </cell>
          <cell r="E1239" t="str">
            <v>Aparelho de apoio metálico esférico multidirecional com 4 chumbadores e capacidade de 3.000 kN</v>
          </cell>
          <cell r="I1239" t="str">
            <v>un</v>
          </cell>
          <cell r="J1239">
            <v>19611.163700000001</v>
          </cell>
        </row>
        <row r="1240">
          <cell r="D1240" t="str">
            <v>M2743</v>
          </cell>
          <cell r="E1240" t="str">
            <v>Aparelho de apoio metálico esférico multidirecional com 4 chumbadores e capacidade de 3.500 kN</v>
          </cell>
          <cell r="I1240" t="str">
            <v>un</v>
          </cell>
          <cell r="J1240">
            <v>22205.066200000001</v>
          </cell>
        </row>
        <row r="1241">
          <cell r="D1241" t="str">
            <v>M2744</v>
          </cell>
          <cell r="E1241" t="str">
            <v>Aparelho de apoio metálico esférico multidirecional com 4 chumbadores e capacidade de 4.000 kN</v>
          </cell>
          <cell r="I1241" t="str">
            <v>un</v>
          </cell>
          <cell r="J1241">
            <v>25206.389500000001</v>
          </cell>
        </row>
        <row r="1242">
          <cell r="D1242" t="str">
            <v>M2745</v>
          </cell>
          <cell r="E1242" t="str">
            <v>Aparelho de apoio metálico esférico multidirecional com 4 chumbadores e capacidade de 4.500 kN</v>
          </cell>
          <cell r="I1242" t="str">
            <v>un</v>
          </cell>
          <cell r="J1242">
            <v>29128.062099999999</v>
          </cell>
        </row>
        <row r="1243">
          <cell r="D1243" t="str">
            <v>M2746</v>
          </cell>
          <cell r="E1243" t="str">
            <v>Aparelho de apoio metálico esférico multidirecional com 4 chumbadores e capacidade de 5.000 kN</v>
          </cell>
          <cell r="I1243" t="str">
            <v>un</v>
          </cell>
          <cell r="J1243">
            <v>32457.286700000001</v>
          </cell>
        </row>
        <row r="1244">
          <cell r="D1244" t="str">
            <v>M2747</v>
          </cell>
          <cell r="E1244" t="str">
            <v>Aparelho de apoio metálico esférico multidirecional com 4 chumbadores e capacidade de 5.500 kN</v>
          </cell>
          <cell r="I1244" t="str">
            <v>un</v>
          </cell>
          <cell r="J1244">
            <v>35154.998200000002</v>
          </cell>
        </row>
        <row r="1245">
          <cell r="D1245" t="str">
            <v>M2748</v>
          </cell>
          <cell r="E1245" t="str">
            <v>Aparelho de apoio metálico esférico multidirecional com 4 chumbadores e capacidade de 6.000 kN</v>
          </cell>
          <cell r="I1245" t="str">
            <v>un</v>
          </cell>
          <cell r="J1245">
            <v>41489.500200000002</v>
          </cell>
        </row>
        <row r="1246">
          <cell r="D1246" t="str">
            <v>M2749</v>
          </cell>
          <cell r="E1246" t="str">
            <v>Aparelho de apoio metálico esférico multidirecional com 4 chumbadores e capacidade de 6.500 kN</v>
          </cell>
          <cell r="I1246" t="str">
            <v>un</v>
          </cell>
          <cell r="J1246">
            <v>44829.829100000003</v>
          </cell>
        </row>
        <row r="1247">
          <cell r="D1247" t="str">
            <v>M2750</v>
          </cell>
          <cell r="E1247" t="str">
            <v>Aparelho de apoio metálico esférico multidirecional com 4 chumbadores e capacidade de 7.000 kN</v>
          </cell>
          <cell r="I1247" t="str">
            <v>un</v>
          </cell>
          <cell r="J1247">
            <v>48258.053599999999</v>
          </cell>
        </row>
        <row r="1248">
          <cell r="D1248" t="str">
            <v>M2751</v>
          </cell>
          <cell r="E1248" t="str">
            <v>Aparelho de apoio metálico esférico multidirecional com 4 chumbadores e capacidade de 7.500 kN</v>
          </cell>
          <cell r="I1248" t="str">
            <v>un</v>
          </cell>
          <cell r="J1248">
            <v>52067.774100000002</v>
          </cell>
        </row>
        <row r="1249">
          <cell r="D1249" t="str">
            <v>M2752</v>
          </cell>
          <cell r="E1249" t="str">
            <v>Aparelho de apoio metálico esférico multidirecional com 4 chumbadores e capacidade de 8.000 kN</v>
          </cell>
          <cell r="I1249" t="str">
            <v>un</v>
          </cell>
          <cell r="J1249">
            <v>56523.082999999999</v>
          </cell>
        </row>
        <row r="1250">
          <cell r="D1250" t="str">
            <v>M2753</v>
          </cell>
          <cell r="E1250" t="str">
            <v>Aparelho de apoio metálico esférico multidirecional com 4 chumbadores e capacidade de 8.500 kN</v>
          </cell>
          <cell r="I1250" t="str">
            <v>un</v>
          </cell>
          <cell r="J1250">
            <v>61709.760300000002</v>
          </cell>
        </row>
        <row r="1251">
          <cell r="D1251" t="str">
            <v>M2754</v>
          </cell>
          <cell r="E1251" t="str">
            <v>Aparelho de apoio metálico esférico multidirecional com 4 chumbadores e capacidade de 9.000 kN</v>
          </cell>
          <cell r="I1251" t="str">
            <v>un</v>
          </cell>
          <cell r="J1251">
            <v>65195.509100000003</v>
          </cell>
        </row>
        <row r="1252">
          <cell r="D1252" t="str">
            <v>M2755</v>
          </cell>
          <cell r="E1252" t="str">
            <v>Aparelho de apoio metálico esférico multidirecional com 4 chumbadores e capacidade de 9.500 kN</v>
          </cell>
          <cell r="I1252" t="str">
            <v>un</v>
          </cell>
          <cell r="J1252">
            <v>69188.761100000003</v>
          </cell>
        </row>
        <row r="1253">
          <cell r="D1253" t="str">
            <v>M2756</v>
          </cell>
          <cell r="E1253" t="str">
            <v>Aparelho de apoio metálico esférico multidirecional com 4 chumbadores e capacidade de 10.000 kN</v>
          </cell>
          <cell r="I1253" t="str">
            <v>un</v>
          </cell>
          <cell r="J1253">
            <v>72652.651899999997</v>
          </cell>
        </row>
        <row r="1254">
          <cell r="D1254" t="str">
            <v>M2757</v>
          </cell>
          <cell r="E1254" t="str">
            <v>Aparelho de apoio metálico elastomérico fixo com 4 chumbadores e capacidade de 700 kN</v>
          </cell>
          <cell r="I1254" t="str">
            <v>un</v>
          </cell>
          <cell r="J1254">
            <v>3191.4016000000001</v>
          </cell>
        </row>
        <row r="1255">
          <cell r="D1255" t="str">
            <v>M2758</v>
          </cell>
          <cell r="E1255" t="str">
            <v>Aparelho de apoio metálico elastomérico fixo com 4 chumbadores e capacidade de 1.500 kN</v>
          </cell>
          <cell r="I1255" t="str">
            <v>un</v>
          </cell>
          <cell r="J1255">
            <v>5291.0794999999998</v>
          </cell>
        </row>
        <row r="1256">
          <cell r="D1256" t="str">
            <v>M2759</v>
          </cell>
          <cell r="E1256" t="str">
            <v>Aparelho de apoio metálico elastomérico fixo com 4 chumbadores e capacidade de 2.500 kN</v>
          </cell>
          <cell r="I1256" t="str">
            <v>un</v>
          </cell>
          <cell r="J1256">
            <v>8851.4413999999997</v>
          </cell>
        </row>
        <row r="1257">
          <cell r="D1257" t="str">
            <v>M2760</v>
          </cell>
          <cell r="E1257" t="str">
            <v>Aparelho de apoio metálico elastomérico fixo com 4 chumbadores e capacidade de 4.000 kN</v>
          </cell>
          <cell r="I1257" t="str">
            <v>un</v>
          </cell>
          <cell r="J1257">
            <v>12362.683499999999</v>
          </cell>
        </row>
        <row r="1258">
          <cell r="D1258" t="str">
            <v>M2761</v>
          </cell>
          <cell r="E1258" t="str">
            <v>Aparelho de apoio metálico elastomérico fixo com 4 chumbadores e capacidade de 5.500 kN</v>
          </cell>
          <cell r="I1258" t="str">
            <v>un</v>
          </cell>
          <cell r="J1258">
            <v>17449.3449</v>
          </cell>
        </row>
        <row r="1259">
          <cell r="D1259" t="str">
            <v>M2762</v>
          </cell>
          <cell r="E1259" t="str">
            <v>Aparelho de apoio metálico elastomérico fixo com 4 chumbadores e capacidade de 7.500 kN</v>
          </cell>
          <cell r="I1259" t="str">
            <v>un</v>
          </cell>
          <cell r="J1259">
            <v>24389.310300000001</v>
          </cell>
        </row>
        <row r="1260">
          <cell r="D1260" t="str">
            <v>M2763</v>
          </cell>
          <cell r="E1260" t="str">
            <v>Aparelho de apoio metálico elastomérico fixo com 4 chumbadores e capacidade de 10.000 kN</v>
          </cell>
          <cell r="I1260" t="str">
            <v>un</v>
          </cell>
          <cell r="J1260">
            <v>34115.997799999997</v>
          </cell>
        </row>
        <row r="1261">
          <cell r="D1261" t="str">
            <v>M2764</v>
          </cell>
          <cell r="E1261" t="str">
            <v>Aparelho de apoio metálico elastomérico unidirecional com 4 chumbadores e capacidade de 700 kN</v>
          </cell>
          <cell r="I1261" t="str">
            <v>un</v>
          </cell>
          <cell r="J1261">
            <v>4253.1215000000002</v>
          </cell>
        </row>
        <row r="1262">
          <cell r="D1262" t="str">
            <v>M2765</v>
          </cell>
          <cell r="E1262" t="str">
            <v>Aparelho de apoio metálico elastomérico unidirecional com 4 chumbadores e capacidade de 1.500 kN</v>
          </cell>
          <cell r="I1262" t="str">
            <v>un</v>
          </cell>
          <cell r="J1262">
            <v>5988.0038000000004</v>
          </cell>
        </row>
        <row r="1263">
          <cell r="D1263" t="str">
            <v>M2766</v>
          </cell>
          <cell r="E1263" t="str">
            <v>Aparelho de apoio metálico elastomérico unidirecional com 4 chumbadores e capacidade de 2.500 kN</v>
          </cell>
          <cell r="I1263" t="str">
            <v>un</v>
          </cell>
          <cell r="J1263">
            <v>8672.1265999999996</v>
          </cell>
        </row>
        <row r="1264">
          <cell r="D1264" t="str">
            <v>M2767</v>
          </cell>
          <cell r="E1264" t="str">
            <v>Aparelho de apoio metálico elastomérico unidirecional com 4 chumbadores e capacidade de 4.000 kN</v>
          </cell>
          <cell r="I1264" t="str">
            <v>un</v>
          </cell>
          <cell r="J1264">
            <v>16762.300999999999</v>
          </cell>
        </row>
        <row r="1265">
          <cell r="D1265" t="str">
            <v>M2768</v>
          </cell>
          <cell r="E1265" t="str">
            <v>Aparelho de apoio metálico elastomérico unidirecional com 4 chumbadores e capacidade de 5.500 kN</v>
          </cell>
          <cell r="I1265" t="str">
            <v>un</v>
          </cell>
          <cell r="J1265">
            <v>21977.855200000002</v>
          </cell>
        </row>
        <row r="1266">
          <cell r="D1266" t="str">
            <v>M2769</v>
          </cell>
          <cell r="E1266" t="str">
            <v>Aparelho de apoio metálico elastomérico unidirecional com 4 chumbadores e capacidade de 7.500 kN</v>
          </cell>
          <cell r="I1266" t="str">
            <v>un</v>
          </cell>
          <cell r="J1266">
            <v>24970.211800000001</v>
          </cell>
        </row>
        <row r="1267">
          <cell r="D1267" t="str">
            <v>M2770</v>
          </cell>
          <cell r="E1267" t="str">
            <v>Aparelho de apoio metálico elastomérico unidirecional com 4 chumbadores e capacidade de 10.000 kN</v>
          </cell>
          <cell r="I1267" t="str">
            <v>un</v>
          </cell>
          <cell r="J1267">
            <v>43029.264999999999</v>
          </cell>
        </row>
        <row r="1268">
          <cell r="D1268" t="str">
            <v>M2771</v>
          </cell>
          <cell r="E1268" t="str">
            <v>Aparelho de apoio metálico elastomérico multidirecional com 4 chumbadores e capacidade de 700 kN</v>
          </cell>
          <cell r="I1268" t="str">
            <v>un</v>
          </cell>
          <cell r="J1268">
            <v>4246.1090000000004</v>
          </cell>
        </row>
        <row r="1269">
          <cell r="D1269" t="str">
            <v>M2772</v>
          </cell>
          <cell r="E1269" t="str">
            <v>Aparelho de apoio metálico elastomérico multidirecional com 4 chumbadores e capacidade de 1.500 kN</v>
          </cell>
          <cell r="I1269" t="str">
            <v>un</v>
          </cell>
          <cell r="J1269">
            <v>4615.4380000000001</v>
          </cell>
        </row>
        <row r="1270">
          <cell r="D1270" t="str">
            <v>M2773</v>
          </cell>
          <cell r="E1270" t="str">
            <v>Aparelho de apoio metálico elastomérico multidirecional com 4 chumbadores e capacidade de 2.500 kN</v>
          </cell>
          <cell r="I1270" t="str">
            <v>un</v>
          </cell>
          <cell r="J1270">
            <v>7218.7480999999998</v>
          </cell>
        </row>
        <row r="1271">
          <cell r="D1271" t="str">
            <v>M2774</v>
          </cell>
          <cell r="E1271" t="str">
            <v>Aparelho de apoio metálico elastomérico multidirecional com 4 chumbadores e capacidade de 4.000 kN</v>
          </cell>
          <cell r="I1271" t="str">
            <v>un</v>
          </cell>
          <cell r="J1271">
            <v>10883.909600000001</v>
          </cell>
        </row>
        <row r="1272">
          <cell r="D1272" t="str">
            <v>M2775</v>
          </cell>
          <cell r="E1272" t="str">
            <v>Aparelho de apoio metálico elastomérico multidirecional com 4 chumbadores e capacidade de 5.500 kN</v>
          </cell>
          <cell r="I1272" t="str">
            <v>un</v>
          </cell>
          <cell r="J1272">
            <v>15446.015100000001</v>
          </cell>
        </row>
        <row r="1273">
          <cell r="D1273" t="str">
            <v>M2776</v>
          </cell>
          <cell r="E1273" t="str">
            <v>Aparelho de apoio metálico elastomérico multidirecional com 4 chumbadores e capacidade de 7.500 kN</v>
          </cell>
          <cell r="I1273" t="str">
            <v>un</v>
          </cell>
          <cell r="J1273">
            <v>21524.5579</v>
          </cell>
        </row>
        <row r="1274">
          <cell r="D1274" t="str">
            <v>M2777</v>
          </cell>
          <cell r="E1274" t="str">
            <v>Aparelho de apoio metálico elastomérico multidirecional com 4 chumbadores e capacidade de 10.000 kN</v>
          </cell>
          <cell r="I1274" t="str">
            <v>un</v>
          </cell>
          <cell r="J1274">
            <v>29175.364799999999</v>
          </cell>
        </row>
        <row r="1275">
          <cell r="D1275" t="str">
            <v>M2780</v>
          </cell>
          <cell r="E1275" t="str">
            <v>Chapa metálica corrugada galvanizada para tunnel liner - E = 2,7 mm e D = 1,2 m</v>
          </cell>
          <cell r="I1275" t="str">
            <v>m</v>
          </cell>
          <cell r="J1275">
            <v>5139.8476000000001</v>
          </cell>
        </row>
        <row r="1276">
          <cell r="D1276" t="str">
            <v>M2781</v>
          </cell>
          <cell r="E1276" t="str">
            <v>Chapa metálica corrugada galvanizada para tunnel liner - E = 2,7 mm e D = 1,4 m</v>
          </cell>
          <cell r="I1276" t="str">
            <v>m</v>
          </cell>
          <cell r="J1276">
            <v>5793.2317999999996</v>
          </cell>
        </row>
        <row r="1277">
          <cell r="D1277" t="str">
            <v>M2782</v>
          </cell>
          <cell r="E1277" t="str">
            <v>Chapa metálica corrugada galvanizada para tunnel liner - E = 2,7 mm e D = 1,6 m</v>
          </cell>
          <cell r="I1277" t="str">
            <v>m</v>
          </cell>
          <cell r="J1277">
            <v>6751.5117</v>
          </cell>
        </row>
        <row r="1278">
          <cell r="D1278" t="str">
            <v>M2783</v>
          </cell>
          <cell r="E1278" t="str">
            <v>Chapa metálica corrugada galvanizada para tunnel liner - E = 2,7 mm e D = 1,8 m</v>
          </cell>
          <cell r="I1278" t="str">
            <v>m</v>
          </cell>
          <cell r="J1278">
            <v>7709.7763999999997</v>
          </cell>
        </row>
        <row r="1279">
          <cell r="D1279" t="str">
            <v>M2784</v>
          </cell>
          <cell r="E1279" t="str">
            <v>Chapa metálica corrugada galvanizada para tunnel liner - E = 2,7 mm e D = 2,0 m</v>
          </cell>
          <cell r="I1279" t="str">
            <v>m</v>
          </cell>
          <cell r="J1279">
            <v>8494.0984000000008</v>
          </cell>
        </row>
        <row r="1280">
          <cell r="D1280" t="str">
            <v>M2785</v>
          </cell>
          <cell r="E1280" t="str">
            <v>Chapa metálica corrugada galvanizada para tunnel liner - E = 3,4 mm e D = 2,2 m</v>
          </cell>
          <cell r="I1280" t="str">
            <v>m</v>
          </cell>
          <cell r="J1280">
            <v>11074.1299</v>
          </cell>
        </row>
        <row r="1281">
          <cell r="D1281" t="str">
            <v>M2786</v>
          </cell>
          <cell r="E1281" t="str">
            <v>Chapa metálica corrugada galvanizada para tunnel liner - E = 3,4 mm e D = 2,4 m</v>
          </cell>
          <cell r="I1281" t="str">
            <v>m</v>
          </cell>
          <cell r="J1281">
            <v>11986.8323</v>
          </cell>
        </row>
        <row r="1282">
          <cell r="D1282" t="str">
            <v>M2787</v>
          </cell>
          <cell r="E1282" t="str">
            <v>Chapa metálica corrugada galvanizada para tunnel liner - E = 3,4 mm e D = 2,6 m</v>
          </cell>
          <cell r="I1282" t="str">
            <v>m</v>
          </cell>
          <cell r="J1282">
            <v>13065.5054</v>
          </cell>
        </row>
        <row r="1283">
          <cell r="D1283" t="str">
            <v>M2788</v>
          </cell>
          <cell r="E1283" t="str">
            <v>Chapa metálica corrugada galvanizada para tunnel liner - E = 3,4 mm e D = 2,8 m</v>
          </cell>
          <cell r="I1283" t="str">
            <v>m</v>
          </cell>
          <cell r="J1283">
            <v>13977.614100000001</v>
          </cell>
        </row>
        <row r="1284">
          <cell r="D1284" t="str">
            <v>M2789</v>
          </cell>
          <cell r="E1284" t="str">
            <v>Chapa metálica corrugada galvanizada para tunnel liner - E = 3,4 mm e D = 3,0 m</v>
          </cell>
          <cell r="I1284" t="str">
            <v>m</v>
          </cell>
          <cell r="J1284">
            <v>15056.827300000001</v>
          </cell>
        </row>
        <row r="1285">
          <cell r="D1285" t="str">
            <v>M2790</v>
          </cell>
          <cell r="E1285" t="str">
            <v>Chapa metálica corrugada galvanizada para tunnel liner - E = 3,4 mm e D = 3,2 m</v>
          </cell>
          <cell r="I1285" t="str">
            <v>m</v>
          </cell>
          <cell r="J1285">
            <v>15969.304</v>
          </cell>
        </row>
        <row r="1286">
          <cell r="D1286" t="str">
            <v>M2791</v>
          </cell>
          <cell r="E1286" t="str">
            <v>Chapa metálica corrugada galvanizada para tunnel liner - E = 3,9 mm e D = 3,4 m</v>
          </cell>
          <cell r="I1286" t="str">
            <v>m</v>
          </cell>
          <cell r="J1286">
            <v>19045.814900000001</v>
          </cell>
        </row>
        <row r="1287">
          <cell r="D1287" t="str">
            <v>M2792</v>
          </cell>
          <cell r="E1287" t="str">
            <v>Chapa metálica corrugada galvanizada para tunnel liner - E = 3,9 mm e D = 3,6 m</v>
          </cell>
          <cell r="I1287" t="str">
            <v>m</v>
          </cell>
          <cell r="J1287">
            <v>20088.724099999999</v>
          </cell>
        </row>
        <row r="1288">
          <cell r="D1288" t="str">
            <v>M2793</v>
          </cell>
          <cell r="E1288" t="str">
            <v>Chapa metálica corrugada galvanizada para tunnel liner - E = 3,9 mm e D = 3,8 m</v>
          </cell>
          <cell r="I1288" t="str">
            <v>m</v>
          </cell>
          <cell r="J1288">
            <v>21331.045600000001</v>
          </cell>
        </row>
        <row r="1289">
          <cell r="D1289" t="str">
            <v>M2794</v>
          </cell>
          <cell r="E1289" t="str">
            <v>Chapa metálica corrugada galvanizada para tunnel liner - E = 3,9 mm e D = 4,0 m</v>
          </cell>
          <cell r="I1289" t="str">
            <v>m</v>
          </cell>
          <cell r="J1289">
            <v>22294.875199999999</v>
          </cell>
        </row>
        <row r="1290">
          <cell r="D1290" t="str">
            <v>M2795</v>
          </cell>
          <cell r="E1290" t="str">
            <v>Chapa metálica corrugada galvanizada para tunnel liner - E = 3,9 mm e D = 4,2 m</v>
          </cell>
          <cell r="I1290" t="str">
            <v>m</v>
          </cell>
          <cell r="J1290">
            <v>23497.4031</v>
          </cell>
        </row>
        <row r="1291">
          <cell r="D1291" t="str">
            <v>M2796</v>
          </cell>
          <cell r="E1291" t="str">
            <v>Chapa metálica corrugada galvanizada para tunnel liner - E = 3,9 mm e D = 4,4 m</v>
          </cell>
          <cell r="I1291" t="str">
            <v>m</v>
          </cell>
          <cell r="J1291">
            <v>24578.331099999999</v>
          </cell>
        </row>
        <row r="1292">
          <cell r="D1292" t="str">
            <v>M2797</v>
          </cell>
          <cell r="E1292" t="str">
            <v>Chapa metálica corrugada galvanizada para tunnel liner - E = 3,9 mm e D = 4,6 m</v>
          </cell>
          <cell r="I1292" t="str">
            <v>m</v>
          </cell>
          <cell r="J1292">
            <v>25699.98</v>
          </cell>
        </row>
        <row r="1293">
          <cell r="D1293" t="str">
            <v>M2798</v>
          </cell>
          <cell r="E1293" t="str">
            <v>Chapa metálica corrugada galvanizada para tunnel liner - E = 4,7 mm e D = 4,8 m</v>
          </cell>
          <cell r="I1293" t="str">
            <v>m</v>
          </cell>
          <cell r="J1293">
            <v>31125.345700000002</v>
          </cell>
        </row>
        <row r="1294">
          <cell r="D1294" t="str">
            <v>M2799</v>
          </cell>
          <cell r="E1294" t="str">
            <v>Chapa metálica corrugada galvanizada para tunnel liner - E = 4,7 mm e D = 5,0 m</v>
          </cell>
          <cell r="I1294" t="str">
            <v>m</v>
          </cell>
          <cell r="J1294">
            <v>32590.762599999998</v>
          </cell>
        </row>
        <row r="1295">
          <cell r="D1295" t="str">
            <v>M2800</v>
          </cell>
          <cell r="E1295" t="str">
            <v>Chapa metálica corrugada galvanizada revestida com epóxi para tunnel liner - E = 2,7 mm e D = 1,2 m</v>
          </cell>
          <cell r="I1295" t="str">
            <v>m</v>
          </cell>
          <cell r="J1295">
            <v>5393.1752999999999</v>
          </cell>
        </row>
        <row r="1296">
          <cell r="D1296" t="str">
            <v>M2801</v>
          </cell>
          <cell r="E1296" t="str">
            <v>Chapa metálica corrugada galvanizada revestida com epóxi para tunnel liner - E = 2,7 mm e D = 1,4 m</v>
          </cell>
          <cell r="I1296" t="str">
            <v>m</v>
          </cell>
          <cell r="J1296">
            <v>6078.7557999999999</v>
          </cell>
        </row>
        <row r="1297">
          <cell r="D1297" t="str">
            <v>M2802</v>
          </cell>
          <cell r="E1297" t="str">
            <v>Chapa metálica corrugada galvanizada revestida com epóxi para tunnel liner - E = 2,7 mm e D = 1,6 m</v>
          </cell>
          <cell r="I1297" t="str">
            <v>m</v>
          </cell>
          <cell r="J1297">
            <v>7084.2668999999996</v>
          </cell>
        </row>
        <row r="1298">
          <cell r="D1298" t="str">
            <v>M2803</v>
          </cell>
          <cell r="E1298" t="str">
            <v>Chapa metálica corrugada galvanizada revestida com epóxi para tunnel liner - E = 2,7 mm e D = 1,8 m</v>
          </cell>
          <cell r="I1298" t="str">
            <v>m</v>
          </cell>
          <cell r="J1298">
            <v>8089.7628999999997</v>
          </cell>
        </row>
        <row r="1299">
          <cell r="D1299" t="str">
            <v>M2804</v>
          </cell>
          <cell r="E1299" t="str">
            <v>Chapa metálica corrugada galvanizada revestida com epóxi para tunnel liner - E = 2,7 mm e D = 2,0 m</v>
          </cell>
          <cell r="I1299" t="str">
            <v>m</v>
          </cell>
          <cell r="J1299">
            <v>8912.7204999999994</v>
          </cell>
        </row>
        <row r="1300">
          <cell r="D1300" t="str">
            <v>M2805</v>
          </cell>
          <cell r="E1300" t="str">
            <v>Chapa metálica corrugada galvanizada revestida com epóxi para tunnel liner - E = 3,4 mm e D = 2,2 m</v>
          </cell>
          <cell r="I1300" t="str">
            <v>m</v>
          </cell>
          <cell r="J1300">
            <v>11956.258400000001</v>
          </cell>
        </row>
        <row r="1301">
          <cell r="D1301" t="str">
            <v>M2806</v>
          </cell>
          <cell r="E1301" t="str">
            <v>Chapa metálica corrugada galvanizada revestida com epóxi para tunnel liner - E = 3,4 mm e D = 2,4 m</v>
          </cell>
          <cell r="I1301" t="str">
            <v>m</v>
          </cell>
          <cell r="J1301">
            <v>12941.6481</v>
          </cell>
        </row>
        <row r="1302">
          <cell r="D1302" t="str">
            <v>M2807</v>
          </cell>
          <cell r="E1302" t="str">
            <v>Chapa metálica corrugada galvanizada revestida com epóxi para tunnel liner - E = 3,4 mm e D = 2,6 m</v>
          </cell>
          <cell r="I1302" t="str">
            <v>m</v>
          </cell>
          <cell r="J1302">
            <v>14106.218199999999</v>
          </cell>
        </row>
        <row r="1303">
          <cell r="D1303" t="str">
            <v>M2808</v>
          </cell>
          <cell r="E1303" t="str">
            <v>Chapa metálica corrugada galvanizada revestida com epóxi para tunnel liner - E = 3,4 mm e D = 2,8 m</v>
          </cell>
          <cell r="I1303" t="str">
            <v>m</v>
          </cell>
          <cell r="J1303">
            <v>15091.014300000001</v>
          </cell>
        </row>
        <row r="1304">
          <cell r="D1304" t="str">
            <v>M2809</v>
          </cell>
          <cell r="E1304" t="str">
            <v>Chapa metálica corrugada galvanizada revestida com epóxi para tunnel liner - E = 3,4 mm e D = 3,0 m</v>
          </cell>
          <cell r="I1304" t="str">
            <v>m</v>
          </cell>
          <cell r="J1304">
            <v>16256.124400000001</v>
          </cell>
        </row>
        <row r="1305">
          <cell r="D1305" t="str">
            <v>M2810</v>
          </cell>
          <cell r="E1305" t="str">
            <v>Chapa metálica corrugada galvanizada revestida com epóxi para tunnel liner - E = 3,4 mm e D = 3,2 m</v>
          </cell>
          <cell r="I1305" t="str">
            <v>m</v>
          </cell>
          <cell r="J1305">
            <v>17241.288499999999</v>
          </cell>
        </row>
        <row r="1306">
          <cell r="D1306" t="str">
            <v>M2811</v>
          </cell>
          <cell r="E1306" t="str">
            <v>Chapa múltipla metálica corrugada galvanizada tipo MP 152 lenticular ou similar - E = 2,70 mm, H = 1,40 m e vão = 1,95 m</v>
          </cell>
          <cell r="I1306" t="str">
            <v>m</v>
          </cell>
          <cell r="J1306">
            <v>8565.7014999999992</v>
          </cell>
        </row>
        <row r="1307">
          <cell r="D1307" t="str">
            <v>M2812</v>
          </cell>
          <cell r="E1307" t="str">
            <v>Chapa múltipla metálica corrugada galvanizada tipo MP 152 lenticular ou similar - E = 2,70 mm, H = 1,50 m e vão = 2,15 m</v>
          </cell>
          <cell r="I1307" t="str">
            <v>m</v>
          </cell>
          <cell r="J1307">
            <v>9464.8970000000008</v>
          </cell>
        </row>
        <row r="1308">
          <cell r="D1308" t="str">
            <v>M2813</v>
          </cell>
          <cell r="E1308" t="str">
            <v>Chapa múltipla metálica corrugada galvanizada tipo MP 152 lenticular ou similar - E = 2,70 mm, H = 1,60 m e vão = 2,30 m</v>
          </cell>
          <cell r="I1308" t="str">
            <v>m</v>
          </cell>
          <cell r="J1308">
            <v>10095.7484</v>
          </cell>
        </row>
        <row r="1309">
          <cell r="D1309" t="str">
            <v>M2814</v>
          </cell>
          <cell r="E1309" t="str">
            <v>Chapa múltipla metálica corrugada galvanizada tipo MP 152 lenticular ou similar - E = 2,70 mm, H = 1,65 m e vão = 2,55 m</v>
          </cell>
          <cell r="I1309" t="str">
            <v>m</v>
          </cell>
          <cell r="J1309">
            <v>10711.413500000001</v>
          </cell>
        </row>
        <row r="1310">
          <cell r="D1310" t="str">
            <v>M2815</v>
          </cell>
          <cell r="E1310" t="str">
            <v>Chapa múltipla metálica corrugada galvanizada tipo MP 152 lenticular ou similar - E = 2,70 mm, H = 1,85 m e vão = 2,70 m</v>
          </cell>
          <cell r="I1310" t="str">
            <v>m</v>
          </cell>
          <cell r="J1310">
            <v>11610.1774</v>
          </cell>
        </row>
        <row r="1311">
          <cell r="D1311" t="str">
            <v>M2816</v>
          </cell>
          <cell r="E1311" t="str">
            <v>Chapa múltipla metálica corrugada galvanizada tipo MP 152 lenticular ou similar - E = 2,70 mm, H = 1,90 m e vão = 2,75 m</v>
          </cell>
          <cell r="I1311" t="str">
            <v>m</v>
          </cell>
          <cell r="J1311">
            <v>11925.7353</v>
          </cell>
        </row>
        <row r="1312">
          <cell r="D1312" t="str">
            <v>M2817</v>
          </cell>
          <cell r="E1312" t="str">
            <v>Chapa múltipla metálica corrugada galvanizada tipo MP 152 lenticular ou similar - E = 2,70 mm, H = 2,00 m e vão = 3,00 m</v>
          </cell>
          <cell r="I1312" t="str">
            <v>m</v>
          </cell>
          <cell r="J1312">
            <v>12541.056699999999</v>
          </cell>
        </row>
        <row r="1313">
          <cell r="D1313" t="str">
            <v>M2818</v>
          </cell>
          <cell r="E1313" t="str">
            <v>Chapa múltipla metálica corrugada galvanizada tipo MP 152 lenticular ou similar - E = 2,70 mm, H = 2,10 m e vão = 3,20 m</v>
          </cell>
          <cell r="I1313" t="str">
            <v>m</v>
          </cell>
          <cell r="J1313">
            <v>13156.2346</v>
          </cell>
        </row>
        <row r="1314">
          <cell r="D1314" t="str">
            <v>M2819</v>
          </cell>
          <cell r="E1314" t="str">
            <v>Chapa múltipla metálica corrugada galvanizada tipo MP 152 lenticular ou similar - E = 2,70 mm, H = 2,15 m e vão = 3,35 m</v>
          </cell>
          <cell r="I1314" t="str">
            <v>m</v>
          </cell>
          <cell r="J1314">
            <v>13771.115299999999</v>
          </cell>
        </row>
        <row r="1315">
          <cell r="D1315" t="str">
            <v>M2820</v>
          </cell>
          <cell r="E1315" t="str">
            <v>Chapa múltipla metálica corrugada galvanizada tipo MP 152 lenticular ou similar - E = 2,70 mm, H = 2,25 m e vão = 3,55 m</v>
          </cell>
          <cell r="I1315" t="str">
            <v>m</v>
          </cell>
          <cell r="J1315">
            <v>14386.649799999999</v>
          </cell>
        </row>
        <row r="1316">
          <cell r="D1316" t="str">
            <v>M2821</v>
          </cell>
          <cell r="E1316" t="str">
            <v>Chapa múltipla metálica corrugada galvanizada tipo MP 152 lenticular ou similar - E = 2,70 mm, H = 2,35 m e vão = 3,70 m</v>
          </cell>
          <cell r="I1316" t="str">
            <v>m</v>
          </cell>
          <cell r="J1316">
            <v>15286.0399</v>
          </cell>
        </row>
        <row r="1317">
          <cell r="D1317" t="str">
            <v>M2822</v>
          </cell>
          <cell r="E1317" t="str">
            <v>Chapa múltipla metálica corrugada galvanizada tipo MP 152 lenticular ou similar - E = 2,70 mm, H = 2,45 m e vão = 3,90 m</v>
          </cell>
          <cell r="I1317" t="str">
            <v>m</v>
          </cell>
          <cell r="J1317">
            <v>15917.631100000001</v>
          </cell>
        </row>
        <row r="1318">
          <cell r="D1318" t="str">
            <v>M2823</v>
          </cell>
          <cell r="E1318" t="str">
            <v>Chapa múltipla metálica corrugada galvanizada tipo MP 152 lenticular ou similar - E = 2,70 mm, H = 2,55 m e vão = 4,00 m</v>
          </cell>
          <cell r="I1318" t="str">
            <v>m</v>
          </cell>
          <cell r="J1318">
            <v>16532.842799999999</v>
          </cell>
        </row>
        <row r="1319">
          <cell r="D1319" t="str">
            <v>M2824</v>
          </cell>
          <cell r="E1319" t="str">
            <v>Chapa múltipla metálica corrugada galvanizada tipo MP 152 lenticular ou similar - E = 2,70 mm, H = 2,80 m e vão = 4,15 m</v>
          </cell>
          <cell r="I1319" t="str">
            <v>m</v>
          </cell>
          <cell r="J1319">
            <v>17146.9997</v>
          </cell>
        </row>
        <row r="1320">
          <cell r="D1320" t="str">
            <v>M2825</v>
          </cell>
          <cell r="E1320" t="str">
            <v>Chapa múltipla metálica corrugada galvanizada tipo MP 152 lenticular ou similar - E = 2,70 mm, H = 2,90 m e vão = 4,40 m</v>
          </cell>
          <cell r="I1320" t="str">
            <v>m</v>
          </cell>
          <cell r="J1320">
            <v>17763.337899999999</v>
          </cell>
        </row>
        <row r="1321">
          <cell r="D1321" t="str">
            <v>M2826</v>
          </cell>
          <cell r="E1321" t="str">
            <v>Chapa múltipla metálica corrugada galvanizada tipo MP 152 lenticular ou similar - E = 2,70 mm, H = 3,00 m e vão = 4,60 m</v>
          </cell>
          <cell r="I1321" t="str">
            <v>m</v>
          </cell>
          <cell r="J1321">
            <v>18678.462500000001</v>
          </cell>
        </row>
        <row r="1322">
          <cell r="D1322" t="str">
            <v>M2827</v>
          </cell>
          <cell r="E1322" t="str">
            <v>Chapa múltipla metálica corrugada galvanizada tipo MP 152 lenticular ou similar - E = 3,40 mm, H = 3,05 m e vão = 4,80 m</v>
          </cell>
          <cell r="I1322" t="str">
            <v>m</v>
          </cell>
          <cell r="J1322">
            <v>23220.1738</v>
          </cell>
        </row>
        <row r="1323">
          <cell r="D1323" t="str">
            <v>M2828</v>
          </cell>
          <cell r="E1323" t="str">
            <v>Chapa múltipla metálica corrugada galvanizada tipo MP 152 lenticular ou similar - E = 3,40 mm, H = 3,15 m e vão = 5,05 m</v>
          </cell>
          <cell r="I1323" t="str">
            <v>m</v>
          </cell>
          <cell r="J1323">
            <v>24304.036199999999</v>
          </cell>
        </row>
        <row r="1324">
          <cell r="D1324" t="str">
            <v>M2829</v>
          </cell>
          <cell r="E1324" t="str">
            <v>Chapa múltipla metálica corrugada galvanizada tipo MP 152 lenticular ou similar - E = 3,40 mm, H = 3,25 m e vão = 5,25 m</v>
          </cell>
          <cell r="I1324" t="str">
            <v>m</v>
          </cell>
          <cell r="J1324">
            <v>25068.796699999999</v>
          </cell>
        </row>
        <row r="1325">
          <cell r="D1325" t="str">
            <v>M2830</v>
          </cell>
          <cell r="E1325" t="str">
            <v>Chapa múltipla metálica corrugada galvanizada tipo MP 152 lenticular ou similar - E = 3,90 mm, H = 3,35 m e vão = 5,45 m</v>
          </cell>
          <cell r="I1325" t="str">
            <v>m</v>
          </cell>
          <cell r="J1325">
            <v>28700.404399999999</v>
          </cell>
        </row>
        <row r="1326">
          <cell r="D1326" t="str">
            <v>M2831</v>
          </cell>
          <cell r="E1326" t="str">
            <v>Chapa múltipla metálica corrugada galvanizada tipo MP 152 lenticular ou similar - E = 3,90 mm, H = 3,40 m e vão = 5,60 m</v>
          </cell>
          <cell r="I1326" t="str">
            <v>m</v>
          </cell>
          <cell r="J1326">
            <v>29126.6499</v>
          </cell>
        </row>
        <row r="1327">
          <cell r="D1327" t="str">
            <v>M2832</v>
          </cell>
          <cell r="E1327" t="str">
            <v>Chapa múltipla metálica corrugada galvanizada tipo MP 152 lenticular ou similar - E = 4,70 mm, H = 3,50 m e vão = 5,80 m</v>
          </cell>
          <cell r="I1327" t="str">
            <v>m</v>
          </cell>
          <cell r="J1327">
            <v>34976.616900000001</v>
          </cell>
        </row>
        <row r="1328">
          <cell r="D1328" t="str">
            <v>M2833</v>
          </cell>
          <cell r="E1328" t="str">
            <v>Chapa múltipla metálica corrugada galvanizada tipo MP 152 lenticular ou similar - E = 4,70 mm, H = 3,55 m e vão = 5,90 m</v>
          </cell>
          <cell r="I1328" t="str">
            <v>m</v>
          </cell>
          <cell r="J1328">
            <v>35466.571499999998</v>
          </cell>
        </row>
        <row r="1329">
          <cell r="D1329" t="str">
            <v>M2834</v>
          </cell>
          <cell r="E1329" t="str">
            <v>Chapa múltipla metálica corrugada galvanizada tipo MP 152 lenticular ou similar - E = 4,70 mm, H = 3,65 m e vão = 6,10 m</v>
          </cell>
          <cell r="I1329" t="str">
            <v>m</v>
          </cell>
          <cell r="J1329">
            <v>36829.775800000003</v>
          </cell>
        </row>
        <row r="1330">
          <cell r="D1330" t="str">
            <v>M2835</v>
          </cell>
          <cell r="E1330" t="str">
            <v>Chapa múltipla metálica corrugada galvanizada tipo MP 152 lenticular ou similar - E = 4,70 mm, H = 3,65 m e vão = 6,25 m</v>
          </cell>
          <cell r="I1330" t="str">
            <v>m</v>
          </cell>
          <cell r="J1330">
            <v>37320.728999999999</v>
          </cell>
        </row>
        <row r="1331">
          <cell r="D1331" t="str">
            <v>M2836</v>
          </cell>
          <cell r="E1331" t="str">
            <v>Chapa múltipla metálica corrugada galvanizada tipo MP 152 lenticular ou similar - E = 6,40 mm, H = 3,75 m e vão = 6,40 m</v>
          </cell>
          <cell r="I1331" t="str">
            <v>m</v>
          </cell>
          <cell r="J1331">
            <v>51164.149299999997</v>
          </cell>
        </row>
        <row r="1332">
          <cell r="D1332" t="str">
            <v>M2837</v>
          </cell>
          <cell r="E1332" t="str">
            <v>Chapa múltipla metálica corrugada galvanizada tipo MP 152 lenticular ou similar - E = 6,40 mm, H = 3,85 m e vão = 6,60 m</v>
          </cell>
          <cell r="I1332" t="str">
            <v>m</v>
          </cell>
          <cell r="J1332">
            <v>52958.308900000004</v>
          </cell>
        </row>
        <row r="1333">
          <cell r="D1333" t="str">
            <v>M2838</v>
          </cell>
          <cell r="E1333" t="str">
            <v>Chapa múltipla metálica corrugada galvanizada tipo MP 152 ou similar para passagem de gado - E = 2,70 mm, H = 2,25 m e vão = 2,20 m</v>
          </cell>
          <cell r="I1333" t="str">
            <v>m</v>
          </cell>
          <cell r="J1333">
            <v>11642.101000000001</v>
          </cell>
        </row>
        <row r="1334">
          <cell r="D1334" t="str">
            <v>M2839</v>
          </cell>
          <cell r="E1334" t="str">
            <v>Chapa múltipla metálica corrugada galvanizada tipo MP 152 ou similar para passagem de gado - E = 2,70 mm, H = 3,10 m e vão = 2,90 m</v>
          </cell>
          <cell r="I1334" t="str">
            <v>m</v>
          </cell>
          <cell r="J1334">
            <v>15286.0399</v>
          </cell>
        </row>
        <row r="1335">
          <cell r="D1335" t="str">
            <v>M2840</v>
          </cell>
          <cell r="E1335" t="str">
            <v>Chapa múltipla metálica corrugada galvanizada tipo MP 152 ou similar para passagem inferior - E = 2,70 mm, H = 3,50 m e vão = 3,70 m</v>
          </cell>
          <cell r="I1335" t="str">
            <v>m</v>
          </cell>
          <cell r="J1335">
            <v>17747.751199999999</v>
          </cell>
        </row>
        <row r="1336">
          <cell r="D1336" t="str">
            <v>M2841</v>
          </cell>
          <cell r="E1336" t="str">
            <v>Chapa múltipla metálica corrugada galvanizada tipo MP 152 ou similar para passagem inferior - E = 2,70 mm, H = 3,60 m e vão = 3,90 m</v>
          </cell>
          <cell r="I1336" t="str">
            <v>m</v>
          </cell>
          <cell r="J1336">
            <v>18662.885900000001</v>
          </cell>
        </row>
        <row r="1337">
          <cell r="D1337" t="str">
            <v>M2842</v>
          </cell>
          <cell r="E1337" t="str">
            <v>Chapa múltipla metálica corrugada galvanizada tipo MP 152 ou similar para passagem inferior - E = 2,70 mm, H = 3,75 m e vão = 4,00 m</v>
          </cell>
          <cell r="I1337" t="str">
            <v>m</v>
          </cell>
          <cell r="J1337">
            <v>19276.737700000001</v>
          </cell>
        </row>
        <row r="1338">
          <cell r="D1338" t="str">
            <v>M2843</v>
          </cell>
          <cell r="E1338" t="str">
            <v>Chapa múltipla metálica corrugada galvanizada tipo MP 152 ou similar para passagem inferior - E = 2,70 mm, H = 3,90 m e vão = 4,20 m</v>
          </cell>
          <cell r="I1338" t="str">
            <v>m</v>
          </cell>
          <cell r="J1338">
            <v>19893.147300000001</v>
          </cell>
        </row>
        <row r="1339">
          <cell r="D1339" t="str">
            <v>M2844</v>
          </cell>
          <cell r="E1339" t="str">
            <v>Chapa múltipla metálica corrugada galvanizada tipo MP 152 ou similar para passagem inferior - E = 2,70 mm, H = 4,10 m e vão = 4,25 m</v>
          </cell>
          <cell r="I1339" t="str">
            <v>m</v>
          </cell>
          <cell r="J1339">
            <v>20507.8266</v>
          </cell>
        </row>
        <row r="1340">
          <cell r="D1340" t="str">
            <v>M2845</v>
          </cell>
          <cell r="E1340" t="str">
            <v>Chapa múltipla metálica corrugada galvanizada tipo MP 152 ou similar para passagem inferior - E = 2,70 mm, H = 4,25 m e vão = 4,40 m</v>
          </cell>
          <cell r="I1340" t="str">
            <v>m</v>
          </cell>
          <cell r="J1340">
            <v>21424.138599999998</v>
          </cell>
        </row>
        <row r="1341">
          <cell r="D1341" t="str">
            <v>M2846</v>
          </cell>
          <cell r="E1341" t="str">
            <v>Chapa múltipla metálica corrugada galvanizada tipo MP 152 ou similar para passagem inferior - E = 2,70 mm, H = 4,40 m e vão = 4,50 m</v>
          </cell>
          <cell r="I1341" t="str">
            <v>m</v>
          </cell>
          <cell r="J1341">
            <v>22037.2359</v>
          </cell>
        </row>
        <row r="1342">
          <cell r="D1342" t="str">
            <v>M2847</v>
          </cell>
          <cell r="E1342" t="str">
            <v>Chapa múltipla metálica corrugada galvanizada tipo MP 152 ou similar para passagem inferior - E = 3,40 mm, H = 4,50 m e vão = 4,70 m</v>
          </cell>
          <cell r="I1342" t="str">
            <v>m</v>
          </cell>
          <cell r="J1342">
            <v>27283.738099999999</v>
          </cell>
        </row>
        <row r="1343">
          <cell r="D1343" t="str">
            <v>M2848</v>
          </cell>
          <cell r="E1343" t="str">
            <v>Chapa múltipla metálica corrugada galvanizada tipo MP 152 ou similar para passagem inferior - E = 3,40 mm, H = 4,75 m e vão = 4,80 m</v>
          </cell>
          <cell r="I1343" t="str">
            <v>m</v>
          </cell>
          <cell r="J1343">
            <v>28669.738600000001</v>
          </cell>
        </row>
        <row r="1344">
          <cell r="D1344" t="str">
            <v>M2849</v>
          </cell>
          <cell r="E1344" t="str">
            <v>Chapa múltipla metálica corrugada galvanizada tipo MP 152 ou similar para passagem inferior - E = 3,40 mm, H = 4,85 m e vão = 5,00 m</v>
          </cell>
          <cell r="I1344" t="str">
            <v>m</v>
          </cell>
          <cell r="J1344">
            <v>29433.588899999999</v>
          </cell>
        </row>
        <row r="1345">
          <cell r="D1345" t="str">
            <v>M2850</v>
          </cell>
          <cell r="E1345" t="str">
            <v>Chapa múltipla metálica corrugada galvanizada tipo MP 152 ou similar para passagem inferior - E = 3,40 mm, H = 4,90 m e vão = 5,15 m</v>
          </cell>
          <cell r="I1345" t="str">
            <v>m</v>
          </cell>
          <cell r="J1345">
            <v>30198.0344</v>
          </cell>
        </row>
        <row r="1346">
          <cell r="D1346" t="str">
            <v>M2851</v>
          </cell>
          <cell r="E1346" t="str">
            <v>Chapa múltipla metálica corrugada galvanizada tipo MP 152 ou similar para passagem inferior - E = 3,40 mm, H = 5,00 m e vão = 5,25 m</v>
          </cell>
          <cell r="I1346" t="str">
            <v>m</v>
          </cell>
          <cell r="J1346">
            <v>30565.422699999999</v>
          </cell>
        </row>
        <row r="1347">
          <cell r="D1347" t="str">
            <v>M2852</v>
          </cell>
          <cell r="E1347" t="str">
            <v>Chapa múltipla metálica corrugada galvanizada tipo MP 152 ou similar para passagem inferior - E = 3,40 mm, H = 5,30 m e vão = 5,30 m</v>
          </cell>
          <cell r="I1347" t="str">
            <v>m</v>
          </cell>
          <cell r="J1347">
            <v>31970.0988</v>
          </cell>
        </row>
        <row r="1348">
          <cell r="D1348" t="str">
            <v>M2853</v>
          </cell>
          <cell r="E1348" t="str">
            <v>Chapa múltipla metálica corrugada galvanizada tipo MP 152 ou similar para passagem inferior - E = 3,90 mm, H = 5,25 m e vão = 5,65 m</v>
          </cell>
          <cell r="I1348" t="str">
            <v>m</v>
          </cell>
          <cell r="J1348">
            <v>36690.946400000001</v>
          </cell>
        </row>
        <row r="1349">
          <cell r="D1349" t="str">
            <v>M2854</v>
          </cell>
          <cell r="E1349" t="str">
            <v>Chapa múltipla metálica corrugada galvanizada tipo MP 152 ou similar para passagem inferior - E = 4,70 mm, H = 5,30 m e vão = 5,85 m</v>
          </cell>
          <cell r="I1349" t="str">
            <v>m</v>
          </cell>
          <cell r="J1349">
            <v>43629.6708</v>
          </cell>
        </row>
        <row r="1350">
          <cell r="D1350" t="str">
            <v>M2855</v>
          </cell>
          <cell r="E1350" t="str">
            <v>Chapa múltipla metálica corrugada galvanizada tipo MP 152 ou similar para passagem inferior - E = 4,70 mm, H = 5,45 m e vão = 6,00 m</v>
          </cell>
          <cell r="I1350" t="str">
            <v>m</v>
          </cell>
          <cell r="J1350">
            <v>44605.804700000001</v>
          </cell>
        </row>
        <row r="1351">
          <cell r="D1351" t="str">
            <v>M2856</v>
          </cell>
          <cell r="E1351" t="str">
            <v>Chapa múltipla metálica corrugada galvanizada tipo MP 152 ou similar para passagem inferior - E = 4,70 mm, H = 5,50 m e vão = 6,25 m</v>
          </cell>
          <cell r="I1351" t="str">
            <v>m</v>
          </cell>
          <cell r="J1351">
            <v>45596.715400000001</v>
          </cell>
        </row>
        <row r="1352">
          <cell r="D1352" t="str">
            <v>M2857</v>
          </cell>
          <cell r="E1352" t="str">
            <v>Chapa múltipla metálica corrugada galvanizada de arco alto tipo MP 152S ou similar - E = 4,70 mm, H = 2,77 m e vão = 6,12 m</v>
          </cell>
          <cell r="I1352" t="str">
            <v>m</v>
          </cell>
          <cell r="J1352">
            <v>26629.0962</v>
          </cell>
        </row>
        <row r="1353">
          <cell r="D1353" t="str">
            <v>M2858</v>
          </cell>
          <cell r="E1353" t="str">
            <v>Chapa múltipla metálica corrugada galvanizada de arco alto tipo MP 152S ou similar - E = 4,70 mm, H = 3,68 m e vão = 6,30 m</v>
          </cell>
          <cell r="I1353" t="str">
            <v>m</v>
          </cell>
          <cell r="J1353">
            <v>32691.065999999999</v>
          </cell>
        </row>
        <row r="1354">
          <cell r="D1354" t="str">
            <v>M2859</v>
          </cell>
          <cell r="E1354" t="str">
            <v>Chapa múltipla metálica corrugada galvanizada de arco alto tipo MP 152S ou similar - E = 4,70 mm, H = 3,56 m e vão = 6,55 m</v>
          </cell>
          <cell r="I1354" t="str">
            <v>m</v>
          </cell>
          <cell r="J1354">
            <v>31195.299800000001</v>
          </cell>
        </row>
        <row r="1355">
          <cell r="D1355" t="str">
            <v>M2860</v>
          </cell>
          <cell r="E1355" t="str">
            <v>Chapa múltipla metálica corrugada galvanizada de arco alto tipo MP 152S ou similar - E = 4,70 mm, H = 4,42 m e vão = 6,96 m</v>
          </cell>
          <cell r="I1355" t="str">
            <v>m</v>
          </cell>
          <cell r="J1355">
            <v>37090.705399999999</v>
          </cell>
        </row>
        <row r="1356">
          <cell r="D1356" t="str">
            <v>M2861</v>
          </cell>
          <cell r="E1356" t="str">
            <v>Chapa múltipla metálica corrugada galvanizada de arco alto tipo MP 152S ou similar - E = 4,70 mm, H = 3,61 m e vão = 6,78 m</v>
          </cell>
          <cell r="I1356" t="str">
            <v>m</v>
          </cell>
          <cell r="J1356">
            <v>32823.430699999997</v>
          </cell>
        </row>
        <row r="1357">
          <cell r="D1357" t="str">
            <v>M2862</v>
          </cell>
          <cell r="E1357" t="str">
            <v>Chapa múltipla metálica corrugada galvanizada de arco alto tipo MP 152S ou similar - E = 4,70 mm, H = 4,27 m e vão = 6,99 m</v>
          </cell>
          <cell r="I1357" t="str">
            <v>m</v>
          </cell>
          <cell r="J1357">
            <v>36964.2572</v>
          </cell>
        </row>
        <row r="1358">
          <cell r="D1358" t="str">
            <v>M2863</v>
          </cell>
          <cell r="E1358" t="str">
            <v>Chapa múltipla metálica corrugada galvanizada de arco alto tipo MP 152S ou similar - E = 4,70 mm, H = 3,63 m e vão = 7,01 m</v>
          </cell>
          <cell r="I1358" t="str">
            <v>m</v>
          </cell>
          <cell r="J1358">
            <v>33382.744100000004</v>
          </cell>
        </row>
        <row r="1359">
          <cell r="D1359" t="str">
            <v>M2864</v>
          </cell>
          <cell r="E1359" t="str">
            <v>Chapa múltipla metálica corrugada galvanizada de arco alto tipo MP 152S ou similar - E = 4,70 mm, H = 4,52 m e vão = 7,42 m</v>
          </cell>
          <cell r="I1359" t="str">
            <v>m</v>
          </cell>
          <cell r="J1359">
            <v>38616.042500000003</v>
          </cell>
        </row>
        <row r="1360">
          <cell r="D1360" t="str">
            <v>M2865</v>
          </cell>
          <cell r="E1360" t="str">
            <v>Chapa múltipla metálica corrugada galvanizada de arco alto tipo MP 152S ou similar - E = 4,70 mm, H = 3,68 m e vão = 7,24 m</v>
          </cell>
          <cell r="I1360" t="str">
            <v>m</v>
          </cell>
          <cell r="J1360">
            <v>33926.440699999999</v>
          </cell>
        </row>
        <row r="1361">
          <cell r="D1361" t="str">
            <v>M2866</v>
          </cell>
          <cell r="E1361" t="str">
            <v>Chapa múltipla metálica corrugada galvanizada de arco alto tipo MP 152S ou similar - E = 4,70 mm, H = 4,19 m e vão = 7,47 m</v>
          </cell>
          <cell r="I1361" t="str">
            <v>m</v>
          </cell>
          <cell r="J1361">
            <v>36679.746200000001</v>
          </cell>
        </row>
        <row r="1362">
          <cell r="D1362" t="str">
            <v>M2867</v>
          </cell>
          <cell r="E1362" t="str">
            <v>Chapa múltipla metálica corrugada galvanizada de arco alto tipo MP 152S ou similar - E = 4,70 mm, H = 4,60 m e vão = 7,85 m</v>
          </cell>
          <cell r="I1362" t="str">
            <v>m</v>
          </cell>
          <cell r="J1362">
            <v>39715.159099999997</v>
          </cell>
        </row>
        <row r="1363">
          <cell r="D1363" t="str">
            <v>M2868</v>
          </cell>
          <cell r="E1363" t="str">
            <v>Chapa múltipla metálica corrugada galvanizada de arco alto tipo MP 152S ou similar - E = 4,70 mm, H = 3,99 m e vão = 7,67 m</v>
          </cell>
          <cell r="I1363" t="str">
            <v>m</v>
          </cell>
          <cell r="J1363">
            <v>36134.938099999999</v>
          </cell>
        </row>
        <row r="1364">
          <cell r="D1364" t="str">
            <v>M2869</v>
          </cell>
          <cell r="E1364" t="str">
            <v>Chapa múltipla metálica corrugada galvanizada de arco alto tipo MP 152S ou similar - E = 4,70 mm, H = 4,65 m e vão = 8,08 m</v>
          </cell>
          <cell r="I1364" t="str">
            <v>m</v>
          </cell>
          <cell r="J1364">
            <v>40261.375599999999</v>
          </cell>
        </row>
        <row r="1365">
          <cell r="D1365" t="str">
            <v>M2870</v>
          </cell>
          <cell r="E1365" t="str">
            <v>Chapa múltipla metálica corrugada galvanizada de arco alto tipo MP 152S ou similar - E = 4,70 mm, H = 4,04 m e vão = 7,90 m</v>
          </cell>
          <cell r="I1365" t="str">
            <v>m</v>
          </cell>
          <cell r="J1365">
            <v>37090.705399999999</v>
          </cell>
        </row>
        <row r="1366">
          <cell r="D1366" t="str">
            <v>M2871</v>
          </cell>
          <cell r="E1366" t="str">
            <v>Chapa múltipla metálica corrugada galvanizada de arco alto tipo MP 152S ou similar - E = 4,70 mm, H = 4,70 m e vão = 8,31 m</v>
          </cell>
          <cell r="I1366" t="str">
            <v>m</v>
          </cell>
          <cell r="J1366">
            <v>41234.690999999999</v>
          </cell>
        </row>
        <row r="1367">
          <cell r="D1367" t="str">
            <v>M2872</v>
          </cell>
          <cell r="E1367" t="str">
            <v>Chapa múltipla metálica corrugada galvanizada de arco alto tipo MP 152S ou similar - E = 4,70 mm, H = 4,11 m e vão = 8,36 m</v>
          </cell>
          <cell r="I1367" t="str">
            <v>m</v>
          </cell>
          <cell r="J1367">
            <v>38196.8868</v>
          </cell>
        </row>
        <row r="1368">
          <cell r="D1368" t="str">
            <v>M2873</v>
          </cell>
          <cell r="E1368" t="str">
            <v>Chapa múltipla metálica corrugada galvanizada de arco alto tipo MP 152S ou similar - E = 4,70 mm, H = 5,00 m e vão = 8,97 m</v>
          </cell>
          <cell r="I1368" t="str">
            <v>m</v>
          </cell>
          <cell r="J1368">
            <v>43429.756600000001</v>
          </cell>
        </row>
        <row r="1369">
          <cell r="D1369" t="str">
            <v>M2874</v>
          </cell>
          <cell r="E1369" t="str">
            <v>Chapa múltipla metálica corrugada galvanizada de arco alto tipo MP 152S ou similar - E = 4,70 mm, H = 4,39 m e vão = 8,59 m</v>
          </cell>
          <cell r="I1369" t="str">
            <v>m</v>
          </cell>
          <cell r="J1369">
            <v>39841.607300000003</v>
          </cell>
        </row>
        <row r="1370">
          <cell r="D1370" t="str">
            <v>M2875</v>
          </cell>
          <cell r="E1370" t="str">
            <v>Chapa múltipla metálica corrugada galvanizada de arco alto tipo MP 152S ou similar - E = 4,70 mm, H = 5,49 m e vão = 9,17 m</v>
          </cell>
          <cell r="I1370" t="str">
            <v>m</v>
          </cell>
          <cell r="J1370">
            <v>46181.817900000002</v>
          </cell>
        </row>
        <row r="1371">
          <cell r="D1371" t="str">
            <v>M2876</v>
          </cell>
          <cell r="E1371" t="str">
            <v>Chapa múltipla metálica corrugada galvanizada de arco alto tipo MP 152S ou similar - E = 4,70 mm, H = 4,70 m e vão = 9,22 m</v>
          </cell>
          <cell r="I1371" t="str">
            <v>m</v>
          </cell>
          <cell r="J1371">
            <v>43303.308400000002</v>
          </cell>
        </row>
        <row r="1372">
          <cell r="D1372" t="str">
            <v>M2877</v>
          </cell>
          <cell r="E1372" t="str">
            <v>Chapa múltipla metálica corrugada galvanizada de arco alto tipo MP 152S ou similar - E = 4,70 mm, H = 5,59 m e vão = 9,63 m</v>
          </cell>
          <cell r="I1372" t="str">
            <v>m</v>
          </cell>
          <cell r="J1372">
            <v>47695.500500000002</v>
          </cell>
        </row>
        <row r="1373">
          <cell r="D1373" t="str">
            <v>M2878</v>
          </cell>
          <cell r="E1373" t="str">
            <v>Chapa múltipla metálica corrugada galvanizada de arco alto tipo MP 152S ou similar - E = 4,70 mm, H = 4,75 m e vão = 9,45 m</v>
          </cell>
          <cell r="I1373" t="str">
            <v>m</v>
          </cell>
          <cell r="J1373">
            <v>43840.715799999998</v>
          </cell>
        </row>
        <row r="1374">
          <cell r="D1374" t="str">
            <v>M2879</v>
          </cell>
          <cell r="E1374" t="str">
            <v>Chapa múltipla metálica corrugada galvanizada de arco alto tipo MP 152S ou similar - E = 4,70 mm, H = 5,41 m e vão = 9,65 m</v>
          </cell>
          <cell r="I1374" t="str">
            <v>m</v>
          </cell>
          <cell r="J1374">
            <v>47158.093099999998</v>
          </cell>
        </row>
        <row r="1375">
          <cell r="D1375" t="str">
            <v>M2880</v>
          </cell>
          <cell r="E1375" t="str">
            <v>Chapa múltipla metálica corrugada galvanizada de arco alto tipo MP 152S ou similar - E = 4,70 mm, H = 6,07 m e vão = 9,86 m</v>
          </cell>
          <cell r="I1375" t="str">
            <v>m</v>
          </cell>
          <cell r="J1375">
            <v>51290.248399999997</v>
          </cell>
        </row>
        <row r="1376">
          <cell r="D1376" t="str">
            <v>M2881</v>
          </cell>
          <cell r="E1376" t="str">
            <v>Chapa múltipla metálica corrugada galvanizada de arco alto tipo MP 152S ou similar - E = 4,70 mm, H = 5,23 m e vão = 9,68 m</v>
          </cell>
          <cell r="I1376" t="str">
            <v>m</v>
          </cell>
          <cell r="J1376">
            <v>46592.777099999999</v>
          </cell>
        </row>
        <row r="1377">
          <cell r="D1377" t="str">
            <v>M2882</v>
          </cell>
          <cell r="E1377" t="str">
            <v>Chapa múltipla metálica corrugada galvanizada de arco alto tipo MP 152S ou similar - E = 4,70 mm, H = 6,12 m e vão = 10,08 m</v>
          </cell>
          <cell r="I1377" t="str">
            <v>m</v>
          </cell>
          <cell r="J1377">
            <v>51827.6558</v>
          </cell>
        </row>
        <row r="1378">
          <cell r="D1378" t="str">
            <v>M2883</v>
          </cell>
          <cell r="E1378" t="str">
            <v>Chapa múltipla metálica corrugada galvanizada de arco alto tipo MP 152S ou similar - E = 4,70 mm, H = 5,28 m e vão = 9,91 m</v>
          </cell>
          <cell r="I1378" t="str">
            <v>m</v>
          </cell>
          <cell r="J1378">
            <v>47158.093099999998</v>
          </cell>
        </row>
        <row r="1379">
          <cell r="D1379" t="str">
            <v>M2884</v>
          </cell>
          <cell r="E1379" t="str">
            <v>Chapa múltipla metálica corrugada galvanizada de arco alto tipo MP 152S ou similar - E = 4,70 mm, H = 6,17 m e vão = 10,31 m</v>
          </cell>
          <cell r="I1379" t="str">
            <v>m</v>
          </cell>
          <cell r="J1379">
            <v>52396.063900000001</v>
          </cell>
        </row>
        <row r="1380">
          <cell r="D1380" t="str">
            <v>M2885</v>
          </cell>
          <cell r="E1380" t="str">
            <v>Chapa múltipla metálica corrugada galvanizada de arco alto tipo MP 152S ou similar - E = 4,70 mm, H = 5,38 m e vão = 10,36 m</v>
          </cell>
          <cell r="I1380" t="str">
            <v>m</v>
          </cell>
          <cell r="J1380">
            <v>48656.506200000003</v>
          </cell>
        </row>
        <row r="1381">
          <cell r="D1381" t="str">
            <v>M2886</v>
          </cell>
          <cell r="E1381" t="str">
            <v>Chapa múltipla metálica corrugada galvanizada de arco alto tipo MP 152S ou similar - E = 4,70 mm, H = 6,05 m e vão = 10,54 m</v>
          </cell>
          <cell r="I1381" t="str">
            <v>m</v>
          </cell>
          <cell r="J1381">
            <v>52807.023099999999</v>
          </cell>
        </row>
        <row r="1382">
          <cell r="D1382" t="str">
            <v>M2887</v>
          </cell>
          <cell r="E1382" t="str">
            <v>Chapa múltipla metálica corrugada galvanizada de arco alto tipo MP 152S ou similar - E = 4,70 mm, H = 6,48 m e vão = 10,74 m</v>
          </cell>
          <cell r="I1382" t="str">
            <v>m</v>
          </cell>
          <cell r="J1382">
            <v>55005.184300000001</v>
          </cell>
        </row>
        <row r="1383">
          <cell r="D1383" t="str">
            <v>M2888</v>
          </cell>
          <cell r="E1383" t="str">
            <v>Chapa múltipla metálica corrugada galvanizada de arco alto tipo MP 152S ou similar - E = 4,70 mm, H = 7,12 m e vão = 11,35 m</v>
          </cell>
          <cell r="I1383" t="str">
            <v>m</v>
          </cell>
          <cell r="J1383">
            <v>59135.241000000002</v>
          </cell>
        </row>
        <row r="1384">
          <cell r="D1384" t="str">
            <v>M2889</v>
          </cell>
          <cell r="E1384" t="str">
            <v>Chapa múltipla metálica corrugada galvanizada de arco alto tipo MP 152S ou similar - E = 6,40 mm, H = 5,41 m e vão = 10,57 m</v>
          </cell>
          <cell r="I1384" t="str">
            <v>m</v>
          </cell>
          <cell r="J1384">
            <v>65176.265500000001</v>
          </cell>
        </row>
        <row r="1385">
          <cell r="D1385" t="str">
            <v>M2890</v>
          </cell>
          <cell r="E1385" t="str">
            <v>Chapa múltipla metálica corrugada galvanizada de arco alto tipo MP 152S ou similar - E = 6,40 mm, H = 6,10 m e vão = 10,77 m</v>
          </cell>
          <cell r="I1385" t="str">
            <v>m</v>
          </cell>
          <cell r="J1385">
            <v>70650.883700000006</v>
          </cell>
        </row>
        <row r="1386">
          <cell r="D1386" t="str">
            <v>M2891</v>
          </cell>
          <cell r="E1386" t="str">
            <v>Chapa múltipla metálica corrugada galvanizada de arco alto tipo MP 152S ou similar - E = 6,40 mm, H = 6,53 m e vão = 10,97 m</v>
          </cell>
          <cell r="I1386" t="str">
            <v>m</v>
          </cell>
          <cell r="J1386">
            <v>73645.858600000007</v>
          </cell>
        </row>
        <row r="1387">
          <cell r="D1387" t="str">
            <v>M2892</v>
          </cell>
          <cell r="E1387" t="str">
            <v>Chapa múltipla metálica corrugada galvanizada de arco alto tipo MP 152S ou similar - E = 6,40 mm, H = 7,16 m e vão = 11,58 m</v>
          </cell>
          <cell r="I1387" t="str">
            <v>m</v>
          </cell>
          <cell r="J1387">
            <v>79137.846900000004</v>
          </cell>
        </row>
        <row r="1388">
          <cell r="D1388" t="str">
            <v>M2893</v>
          </cell>
          <cell r="E1388" t="str">
            <v>Chapa múltipla metálica corrugada galvanizada tipo MP 152S ovoide ou similar - E = 4,70 mm, H = 7,82 m e vão = 7,21 m</v>
          </cell>
          <cell r="I1388" t="str">
            <v>m</v>
          </cell>
          <cell r="J1388">
            <v>62792.896699999998</v>
          </cell>
        </row>
        <row r="1389">
          <cell r="D1389" t="str">
            <v>M2894</v>
          </cell>
          <cell r="E1389" t="str">
            <v>Chapa múltipla metálica corrugada galvanizada tipo MP 152S ovoide ou similar - E = 4,70 mm, H = 7,87 m e vão = 7,31 m</v>
          </cell>
          <cell r="I1389" t="str">
            <v>m</v>
          </cell>
          <cell r="J1389">
            <v>65123.917399999998</v>
          </cell>
        </row>
        <row r="1390">
          <cell r="D1390" t="str">
            <v>M2895</v>
          </cell>
          <cell r="E1390" t="str">
            <v>Chapa múltipla metálica corrugada galvanizada tipo MP 152S ovoide ou similar - E = 4,70 mm, H = 7,90 m e vão = 7,77 m</v>
          </cell>
          <cell r="I1390" t="str">
            <v>m</v>
          </cell>
          <cell r="J1390">
            <v>66214.539499999999</v>
          </cell>
        </row>
        <row r="1391">
          <cell r="D1391" t="str">
            <v>M2896</v>
          </cell>
          <cell r="E1391" t="str">
            <v>Chapa múltipla metálica corrugada galvanizada tipo MP 152S ovoide ou similar - E = 4,70 mm, H = 8,44 m e vão = 7,57 m</v>
          </cell>
          <cell r="I1391" t="str">
            <v>m</v>
          </cell>
          <cell r="J1391">
            <v>67472.1927</v>
          </cell>
        </row>
        <row r="1392">
          <cell r="D1392" t="str">
            <v>M2897</v>
          </cell>
          <cell r="E1392" t="str">
            <v>Chapa múltipla metálica corrugada galvanizada tipo MP 152S ovoide ou similar - E = 4,70 mm, H = 8,23 m e vão = 8,36 m</v>
          </cell>
          <cell r="I1392" t="str">
            <v>m</v>
          </cell>
          <cell r="J1392">
            <v>71873.390299999999</v>
          </cell>
        </row>
        <row r="1393">
          <cell r="D1393" t="str">
            <v>M2898</v>
          </cell>
          <cell r="E1393" t="str">
            <v>Chapa múltipla metálica corrugada galvanizada tipo MP 152S ovoide ou similar - E = 4,70 mm, H = 8,01 m e vão = 8,13 m</v>
          </cell>
          <cell r="I1393" t="str">
            <v>m</v>
          </cell>
          <cell r="J1393">
            <v>70628.187600000005</v>
          </cell>
        </row>
        <row r="1394">
          <cell r="D1394" t="str">
            <v>M2899</v>
          </cell>
          <cell r="E1394" t="str">
            <v>Chapa múltipla metálica corrugada galvanizada tipo MP 152S ovoide ou similar - E = 4,70 mm, H = 8,48 m e vão = 8,56 m</v>
          </cell>
          <cell r="I1394" t="str">
            <v>m</v>
          </cell>
          <cell r="J1394">
            <v>71031.218399999998</v>
          </cell>
        </row>
        <row r="1395">
          <cell r="D1395" t="str">
            <v>M2900</v>
          </cell>
          <cell r="E1395" t="str">
            <v>Chapa múltipla metálica corrugada galvanizada tipo MP 152S ovoide ou similar - E = 4,70 mm, H = 9,32 m e vão = 8,71 m</v>
          </cell>
          <cell r="I1395" t="str">
            <v>m</v>
          </cell>
          <cell r="J1395">
            <v>76298.181700000001</v>
          </cell>
        </row>
        <row r="1396">
          <cell r="D1396" t="str">
            <v>M2901</v>
          </cell>
          <cell r="E1396" t="str">
            <v>Chapa múltipla metálica corrugada galvanizada tipo MP 152S ovoide ou similar - E = 4,70 mm, H = 9,04 m e vão = 9,15 m</v>
          </cell>
          <cell r="I1396" t="str">
            <v>m</v>
          </cell>
          <cell r="J1396">
            <v>76835.589099999997</v>
          </cell>
        </row>
        <row r="1397">
          <cell r="D1397" t="str">
            <v>M2902</v>
          </cell>
          <cell r="E1397" t="str">
            <v>Chapa múltipla metálica corrugada galvanizada tipo MP 152S ovoide ou similar - E = 4,70 mm, H = 9,50 m e vão = 9,15 m</v>
          </cell>
          <cell r="I1397" t="str">
            <v>m</v>
          </cell>
          <cell r="J1397">
            <v>77257.013500000001</v>
          </cell>
        </row>
        <row r="1398">
          <cell r="D1398" t="str">
            <v>M2908</v>
          </cell>
          <cell r="E1398" t="str">
            <v>Terminal absorvedor de energia de abertura com nível de contenção TL3 para defensa metálica</v>
          </cell>
          <cell r="I1398" t="str">
            <v>un</v>
          </cell>
          <cell r="J1398">
            <v>15553.9473</v>
          </cell>
        </row>
        <row r="1399">
          <cell r="D1399" t="str">
            <v>M2909</v>
          </cell>
          <cell r="E1399" t="str">
            <v>Terminal absorvedor de energia de não abertura com nível de contenção TL3 para defensa metálica</v>
          </cell>
          <cell r="I1399" t="str">
            <v>un</v>
          </cell>
          <cell r="J1399">
            <v>63948.6973</v>
          </cell>
        </row>
        <row r="1400">
          <cell r="D1400" t="str">
            <v>M2979</v>
          </cell>
          <cell r="E1400" t="str">
            <v>Chumbador em aço CA 25</v>
          </cell>
          <cell r="I1400" t="str">
            <v>kg</v>
          </cell>
          <cell r="J1400">
            <v>6.6191000000000004</v>
          </cell>
        </row>
        <row r="1401">
          <cell r="D1401" t="str">
            <v>M3089</v>
          </cell>
          <cell r="E1401" t="str">
            <v>Arame liso em aço galvanizado - D = 1,24 mm (18 BWG)</v>
          </cell>
          <cell r="I1401" t="str">
            <v>kg</v>
          </cell>
          <cell r="J1401">
            <v>19.87</v>
          </cell>
        </row>
        <row r="1402">
          <cell r="D1402" t="str">
            <v>M3091</v>
          </cell>
          <cell r="E1402" t="str">
            <v>Porca sextavada em aço para ancoragem de tirantes - D = 38 mm e C = 55 mm</v>
          </cell>
          <cell r="I1402" t="str">
            <v>un</v>
          </cell>
          <cell r="J1402">
            <v>27.02</v>
          </cell>
        </row>
        <row r="1403">
          <cell r="D1403" t="str">
            <v>M3093</v>
          </cell>
          <cell r="E1403" t="str">
            <v>Tela de poliamida - malha de 60 fios/cm</v>
          </cell>
          <cell r="I1403" t="str">
            <v>m²</v>
          </cell>
          <cell r="J1403">
            <v>20.245699999999999</v>
          </cell>
        </row>
        <row r="1404">
          <cell r="D1404" t="str">
            <v>M3094</v>
          </cell>
          <cell r="E1404" t="str">
            <v>Tirante de barra de aço - tensão de escoamento = 520 MPa, tensão de ruptura = 690 MPa e D = 32 mm</v>
          </cell>
          <cell r="I1404" t="str">
            <v>m</v>
          </cell>
          <cell r="J1404">
            <v>118.0599</v>
          </cell>
        </row>
        <row r="1405">
          <cell r="D1405" t="str">
            <v>M3095</v>
          </cell>
          <cell r="E1405" t="str">
            <v>Válvula manchete - D = 20 mm</v>
          </cell>
          <cell r="I1405" t="str">
            <v>un</v>
          </cell>
          <cell r="J1405">
            <v>2.3914</v>
          </cell>
        </row>
        <row r="1406">
          <cell r="D1406" t="str">
            <v>M3126</v>
          </cell>
          <cell r="E1406" t="str">
            <v>Barra chata em aço galvanizado</v>
          </cell>
          <cell r="I1406" t="str">
            <v>kg</v>
          </cell>
          <cell r="J1406">
            <v>9.2339000000000002</v>
          </cell>
        </row>
        <row r="1407">
          <cell r="D1407" t="str">
            <v>M3127</v>
          </cell>
          <cell r="E1407" t="str">
            <v>Luva para bainha metálica - D = 30 mm</v>
          </cell>
          <cell r="I1407" t="str">
            <v>un</v>
          </cell>
          <cell r="J1407">
            <v>3.3782999999999999</v>
          </cell>
        </row>
        <row r="1408">
          <cell r="D1408" t="str">
            <v>M3128</v>
          </cell>
          <cell r="E1408" t="str">
            <v>Luva para bainha metálica - D = 35 mm</v>
          </cell>
          <cell r="I1408" t="str">
            <v>un</v>
          </cell>
          <cell r="J1408">
            <v>3.4333</v>
          </cell>
        </row>
        <row r="1409">
          <cell r="D1409" t="str">
            <v>M3129</v>
          </cell>
          <cell r="E1409" t="str">
            <v>Luva para bainha metálica - D = 40 mm</v>
          </cell>
          <cell r="I1409" t="str">
            <v>un</v>
          </cell>
          <cell r="J1409">
            <v>3.6654</v>
          </cell>
        </row>
        <row r="1410">
          <cell r="D1410" t="str">
            <v>M3130</v>
          </cell>
          <cell r="E1410" t="str">
            <v>Luva para bainha metálica - D = 45 mm</v>
          </cell>
          <cell r="I1410" t="str">
            <v>un</v>
          </cell>
          <cell r="J1410">
            <v>4.6433</v>
          </cell>
        </row>
        <row r="1411">
          <cell r="D1411" t="str">
            <v>M3131</v>
          </cell>
          <cell r="E1411" t="str">
            <v>Luva para bainha metálica - D = 50 mm</v>
          </cell>
          <cell r="I1411" t="str">
            <v>un</v>
          </cell>
          <cell r="J1411">
            <v>4.9984999999999999</v>
          </cell>
        </row>
        <row r="1412">
          <cell r="D1412" t="str">
            <v>M3132</v>
          </cell>
          <cell r="E1412" t="str">
            <v>Luva para bainha metálica - D = 55 mm</v>
          </cell>
          <cell r="I1412" t="str">
            <v>un</v>
          </cell>
          <cell r="J1412">
            <v>5.7211999999999996</v>
          </cell>
        </row>
        <row r="1413">
          <cell r="D1413" t="str">
            <v>M3133</v>
          </cell>
          <cell r="E1413" t="str">
            <v>Luva para bainha metálica - D = 60 mm</v>
          </cell>
          <cell r="I1413" t="str">
            <v>un</v>
          </cell>
          <cell r="J1413">
            <v>6.1193</v>
          </cell>
        </row>
        <row r="1414">
          <cell r="D1414" t="str">
            <v>M3134</v>
          </cell>
          <cell r="E1414" t="str">
            <v>Luva para bainha metálica - D = 65 mm</v>
          </cell>
          <cell r="I1414" t="str">
            <v>un</v>
          </cell>
          <cell r="J1414">
            <v>6.6523000000000003</v>
          </cell>
        </row>
        <row r="1415">
          <cell r="D1415" t="str">
            <v>M3135</v>
          </cell>
          <cell r="E1415" t="str">
            <v>Luva para bainha metálica - D = 70 mm</v>
          </cell>
          <cell r="I1415" t="str">
            <v>un</v>
          </cell>
          <cell r="J1415">
            <v>7.0049999999999999</v>
          </cell>
        </row>
        <row r="1416">
          <cell r="D1416" t="str">
            <v>M3136</v>
          </cell>
          <cell r="E1416" t="str">
            <v>Luva para bainha metálica - D = 75 mm</v>
          </cell>
          <cell r="I1416" t="str">
            <v>un</v>
          </cell>
          <cell r="J1416">
            <v>7.5688000000000004</v>
          </cell>
        </row>
        <row r="1417">
          <cell r="D1417" t="str">
            <v>M3137</v>
          </cell>
          <cell r="E1417" t="str">
            <v>Luva para bainha metálica - D = 80 mm</v>
          </cell>
          <cell r="I1417" t="str">
            <v>un</v>
          </cell>
          <cell r="J1417">
            <v>7.8658999999999999</v>
          </cell>
        </row>
        <row r="1418">
          <cell r="D1418" t="str">
            <v>M3138</v>
          </cell>
          <cell r="E1418" t="str">
            <v>Luva para bainha metálica - D = 85 mm</v>
          </cell>
          <cell r="I1418" t="str">
            <v>un</v>
          </cell>
          <cell r="J1418">
            <v>8.1734000000000009</v>
          </cell>
        </row>
        <row r="1419">
          <cell r="D1419" t="str">
            <v>M3139</v>
          </cell>
          <cell r="E1419" t="str">
            <v>Luva para bainha metálica - D = 90 mm</v>
          </cell>
          <cell r="I1419" t="str">
            <v>un</v>
          </cell>
          <cell r="J1419">
            <v>9.0442</v>
          </cell>
        </row>
        <row r="1420">
          <cell r="D1420" t="str">
            <v>M3140</v>
          </cell>
          <cell r="E1420" t="str">
            <v>Luva para bainha metálica - D = 95 mm</v>
          </cell>
          <cell r="I1420" t="str">
            <v>un</v>
          </cell>
          <cell r="J1420">
            <v>9.5683000000000007</v>
          </cell>
        </row>
        <row r="1421">
          <cell r="D1421" t="str">
            <v>M3141</v>
          </cell>
          <cell r="E1421" t="str">
            <v>Luva para bainha metálica - D = 100 mm</v>
          </cell>
          <cell r="I1421" t="str">
            <v>un</v>
          </cell>
          <cell r="J1421">
            <v>10.2864</v>
          </cell>
        </row>
        <row r="1422">
          <cell r="D1422" t="str">
            <v>M3142</v>
          </cell>
          <cell r="E1422" t="str">
            <v>Luva para bainha metálica - D = 110 mm</v>
          </cell>
          <cell r="I1422" t="str">
            <v>un</v>
          </cell>
          <cell r="J1422">
            <v>11.232100000000001</v>
          </cell>
        </row>
        <row r="1423">
          <cell r="D1423" t="str">
            <v>M3143</v>
          </cell>
          <cell r="E1423" t="str">
            <v>Luva para bainha metálica - D = 120 mm</v>
          </cell>
          <cell r="I1423" t="str">
            <v>un</v>
          </cell>
          <cell r="J1423">
            <v>12.448700000000001</v>
          </cell>
        </row>
        <row r="1424">
          <cell r="D1424" t="str">
            <v>M3144</v>
          </cell>
          <cell r="E1424" t="str">
            <v>Luva para bainha metálica - D = 130 mm</v>
          </cell>
          <cell r="I1424" t="str">
            <v>un</v>
          </cell>
          <cell r="J1424">
            <v>14.428800000000001</v>
          </cell>
        </row>
        <row r="1425">
          <cell r="D1425" t="str">
            <v>M3145</v>
          </cell>
          <cell r="E1425" t="str">
            <v>Luva para bainha metálica ovalizada de 19 x 36 mm</v>
          </cell>
          <cell r="I1425" t="str">
            <v>un</v>
          </cell>
          <cell r="J1425">
            <v>7.6772999999999998</v>
          </cell>
        </row>
        <row r="1426">
          <cell r="D1426" t="str">
            <v>M3146</v>
          </cell>
          <cell r="E1426" t="str">
            <v>Luva para bainha metálica ovalizada de 19 x 48 mm</v>
          </cell>
          <cell r="I1426" t="str">
            <v>un</v>
          </cell>
          <cell r="J1426">
            <v>8.1925000000000008</v>
          </cell>
        </row>
        <row r="1427">
          <cell r="D1427" t="str">
            <v>M3147</v>
          </cell>
          <cell r="E1427" t="str">
            <v>Luva para bainha metálica ovalizada de 19 x 62 mm</v>
          </cell>
          <cell r="I1427" t="str">
            <v>un</v>
          </cell>
          <cell r="J1427">
            <v>8.5862999999999996</v>
          </cell>
        </row>
        <row r="1428">
          <cell r="D1428" t="str">
            <v>M3148</v>
          </cell>
          <cell r="E1428" t="str">
            <v>Luva para bainha metálica ovalizada de 22 x 32 mm</v>
          </cell>
          <cell r="I1428" t="str">
            <v>un</v>
          </cell>
          <cell r="J1428">
            <v>9.0807000000000002</v>
          </cell>
        </row>
        <row r="1429">
          <cell r="D1429" t="str">
            <v>M3149</v>
          </cell>
          <cell r="E1429" t="str">
            <v>Luva para bainha metálica ovalizada de 22 x 55 mm</v>
          </cell>
          <cell r="I1429" t="str">
            <v>un</v>
          </cell>
          <cell r="J1429">
            <v>9.3963999999999999</v>
          </cell>
        </row>
        <row r="1430">
          <cell r="D1430" t="str">
            <v>M3150</v>
          </cell>
          <cell r="E1430" t="str">
            <v>Luva para bainha metálica ovalizada de 22 x 73 mm</v>
          </cell>
          <cell r="I1430" t="str">
            <v>un</v>
          </cell>
          <cell r="J1430">
            <v>10.0268</v>
          </cell>
        </row>
        <row r="1431">
          <cell r="D1431" t="str">
            <v>M3153</v>
          </cell>
          <cell r="E1431" t="str">
            <v>Tinta em pó à base de resina poliéster</v>
          </cell>
          <cell r="I1431" t="str">
            <v>kg</v>
          </cell>
          <cell r="J1431">
            <v>82.338800000000006</v>
          </cell>
        </row>
        <row r="1432">
          <cell r="D1432" t="str">
            <v>M3170</v>
          </cell>
          <cell r="E1432" t="str">
            <v>Apoio de neoprene não fretado - C = 100 mm, L = 100 mm e E = 20 mm</v>
          </cell>
          <cell r="I1432" t="str">
            <v>un</v>
          </cell>
          <cell r="J1432">
            <v>20.763300000000001</v>
          </cell>
        </row>
        <row r="1433">
          <cell r="D1433" t="str">
            <v>M3171</v>
          </cell>
          <cell r="E1433" t="str">
            <v>Porca sextavada em aço galvanizado para parafuso - D = 9,525 mm (3/8")</v>
          </cell>
          <cell r="I1433" t="str">
            <v>un</v>
          </cell>
          <cell r="J1433">
            <v>0.3024</v>
          </cell>
        </row>
        <row r="1434">
          <cell r="D1434" t="str">
            <v>M3172</v>
          </cell>
          <cell r="E1434" t="str">
            <v>Porca sextavada em aço galvanizado para parafuso - D = 12 mm (M12)</v>
          </cell>
          <cell r="I1434" t="str">
            <v>un</v>
          </cell>
          <cell r="J1434">
            <v>0.63390000000000002</v>
          </cell>
        </row>
        <row r="1435">
          <cell r="D1435" t="str">
            <v>M3173</v>
          </cell>
          <cell r="E1435" t="str">
            <v>Parafuso de cabeça sextavada em aço galvanizado, classe 8.8 - D = 12 mm (M12) e C = 30 mm</v>
          </cell>
          <cell r="I1435" t="str">
            <v>un</v>
          </cell>
          <cell r="J1435">
            <v>1.7547999999999999</v>
          </cell>
        </row>
        <row r="1436">
          <cell r="D1436" t="str">
            <v>M3174</v>
          </cell>
          <cell r="E1436" t="str">
            <v>Ligação tipo barra chata em aço galvanizado para contenção - L = 45 mm e E = 4 mm</v>
          </cell>
          <cell r="I1436" t="str">
            <v>kg</v>
          </cell>
          <cell r="J1436">
            <v>17.963000000000001</v>
          </cell>
        </row>
        <row r="1437">
          <cell r="D1437" t="str">
            <v>M3177</v>
          </cell>
          <cell r="E1437" t="str">
            <v>Fita metálica SAE 1010/1020 para solo reforçado - L = 50 mm e E = 4 mm</v>
          </cell>
          <cell r="I1437" t="str">
            <v>kg</v>
          </cell>
          <cell r="J1437">
            <v>15.777699999999999</v>
          </cell>
        </row>
        <row r="1438">
          <cell r="D1438" t="str">
            <v>M3178</v>
          </cell>
          <cell r="E1438" t="str">
            <v>Material para aterro reforçado com fitas metálicas</v>
          </cell>
          <cell r="I1438" t="str">
            <v>m³</v>
          </cell>
          <cell r="J1438" t="str">
            <v>-</v>
          </cell>
        </row>
        <row r="1439">
          <cell r="D1439" t="str">
            <v>M3179</v>
          </cell>
          <cell r="E1439" t="str">
            <v>Tubo PEAD PE 100 PN 5 para estais - D = 140 mm</v>
          </cell>
          <cell r="I1439" t="str">
            <v>m</v>
          </cell>
          <cell r="J1439">
            <v>233.23990000000001</v>
          </cell>
        </row>
        <row r="1440">
          <cell r="D1440" t="str">
            <v>M3180</v>
          </cell>
          <cell r="E1440" t="str">
            <v>Tubo PEAD PE 100 PN 5 para estais - D = 160 mm</v>
          </cell>
          <cell r="I1440" t="str">
            <v>m</v>
          </cell>
          <cell r="J1440">
            <v>274.23849999999999</v>
          </cell>
        </row>
        <row r="1441">
          <cell r="D1441" t="str">
            <v>M3181</v>
          </cell>
          <cell r="E1441" t="str">
            <v>Tubo PEAD PE 100 PN 5 para estais - D = 180 mm</v>
          </cell>
          <cell r="I1441" t="str">
            <v>m</v>
          </cell>
          <cell r="J1441">
            <v>325.14449999999999</v>
          </cell>
        </row>
        <row r="1442">
          <cell r="D1442" t="str">
            <v>M3182</v>
          </cell>
          <cell r="E1442" t="str">
            <v>Tubo PEAD PE 100 PN 5 para estais - D = 200 mm</v>
          </cell>
          <cell r="I1442" t="str">
            <v>m</v>
          </cell>
          <cell r="J1442">
            <v>376.40859999999998</v>
          </cell>
        </row>
        <row r="1443">
          <cell r="D1443" t="str">
            <v>M3183</v>
          </cell>
          <cell r="E1443" t="str">
            <v>Tubo PEAD PE 100 PN 5 para estais - D = 225 mm</v>
          </cell>
          <cell r="I1443" t="str">
            <v>m</v>
          </cell>
          <cell r="J1443">
            <v>433.07490000000001</v>
          </cell>
        </row>
        <row r="1444">
          <cell r="D1444" t="str">
            <v>M3184</v>
          </cell>
          <cell r="E1444" t="str">
            <v>Tubo PEAD PE 100 PN 5 para estais - D = 250 mm</v>
          </cell>
          <cell r="I1444" t="str">
            <v>m</v>
          </cell>
          <cell r="J1444">
            <v>489.6823</v>
          </cell>
        </row>
        <row r="1445">
          <cell r="D1445" t="str">
            <v>M3185</v>
          </cell>
          <cell r="E1445" t="str">
            <v>Tubo PEAD PE 100 PN 5 para estais - D = 280 mm</v>
          </cell>
          <cell r="I1445" t="str">
            <v>m</v>
          </cell>
          <cell r="J1445">
            <v>518.19929999999999</v>
          </cell>
        </row>
        <row r="1446">
          <cell r="D1446" t="str">
            <v>M3186</v>
          </cell>
          <cell r="E1446" t="str">
            <v>Tubo PEAD PE 100 PN 5 para estais - D = 315 mm</v>
          </cell>
          <cell r="I1446" t="str">
            <v>m</v>
          </cell>
          <cell r="J1446">
            <v>566.22119999999995</v>
          </cell>
        </row>
        <row r="1447">
          <cell r="D1447" t="str">
            <v>M3187</v>
          </cell>
          <cell r="E1447" t="str">
            <v>Tubo antivandalismo em aço galvanizado para estais de 12 cordoalhas - D = 15,7 mm</v>
          </cell>
          <cell r="I1447" t="str">
            <v>m</v>
          </cell>
          <cell r="J1447">
            <v>1695.6596</v>
          </cell>
        </row>
        <row r="1448">
          <cell r="D1448" t="str">
            <v>M3188</v>
          </cell>
          <cell r="E1448" t="str">
            <v>Tubo antivandalismo em aço galvanizado para estais de 19 cordoalhas - D = 15,7 mm</v>
          </cell>
          <cell r="I1448" t="str">
            <v>m</v>
          </cell>
          <cell r="J1448">
            <v>1940.1262999999999</v>
          </cell>
        </row>
        <row r="1449">
          <cell r="D1449" t="str">
            <v>M3189</v>
          </cell>
          <cell r="E1449" t="str">
            <v>Tubo antivandalismo em aço galvanizado para estais de 22 cordoalhas - D = 15,7 mm</v>
          </cell>
          <cell r="I1449" t="str">
            <v>m</v>
          </cell>
          <cell r="J1449">
            <v>2237.1039000000001</v>
          </cell>
        </row>
        <row r="1450">
          <cell r="D1450" t="str">
            <v>M3190</v>
          </cell>
          <cell r="E1450" t="str">
            <v>Tubo antivandalismo em aço galvanizado para estais de 31 cordoalhas - D = 15,7 mm</v>
          </cell>
          <cell r="I1450" t="str">
            <v>m</v>
          </cell>
          <cell r="J1450">
            <v>2524.9209000000001</v>
          </cell>
        </row>
        <row r="1451">
          <cell r="D1451" t="str">
            <v>M3191</v>
          </cell>
          <cell r="E1451" t="str">
            <v>Tubo antivandalismo em aço galvanizado para estais de 37 cordoalhas - D = 15,7 mm</v>
          </cell>
          <cell r="I1451" t="str">
            <v>m</v>
          </cell>
          <cell r="J1451">
            <v>2530.326</v>
          </cell>
        </row>
        <row r="1452">
          <cell r="D1452" t="str">
            <v>M3192</v>
          </cell>
          <cell r="E1452" t="str">
            <v>Tubo antivandalismo em aço galvanizado para estais de 43 cordoalhas - D = 15,7 mm</v>
          </cell>
          <cell r="I1452" t="str">
            <v>m</v>
          </cell>
          <cell r="J1452">
            <v>3163.0452</v>
          </cell>
        </row>
        <row r="1453">
          <cell r="D1453" t="str">
            <v>M3193</v>
          </cell>
          <cell r="E1453" t="str">
            <v>Tubo antivandalismo em aço galvanizado para estais de 55 cordoalhas - D = 15,7 mm</v>
          </cell>
          <cell r="I1453" t="str">
            <v>m</v>
          </cell>
          <cell r="J1453">
            <v>3174.7022999999999</v>
          </cell>
        </row>
        <row r="1454">
          <cell r="D1454" t="str">
            <v>M3194</v>
          </cell>
          <cell r="E1454" t="str">
            <v>Tubo antivandalismo em aço galvanizado para estais de 61 cordoalhas - D = 15,7 mm</v>
          </cell>
          <cell r="I1454" t="str">
            <v>m</v>
          </cell>
          <cell r="J1454">
            <v>3174.7022999999999</v>
          </cell>
        </row>
        <row r="1455">
          <cell r="D1455" t="str">
            <v>M3195</v>
          </cell>
          <cell r="E1455" t="str">
            <v>Tubo antivandalismo em aço galvanizado para estais de 73 cordoalhas - D = 15,7 mm</v>
          </cell>
          <cell r="I1455" t="str">
            <v>m</v>
          </cell>
          <cell r="J1455">
            <v>3662.2808</v>
          </cell>
        </row>
        <row r="1456">
          <cell r="D1456" t="str">
            <v>M3196</v>
          </cell>
          <cell r="E1456" t="str">
            <v>Tubo antivandalismo em aço galvanizado para estais de 85 cordoalhas - D = 15,7 mm</v>
          </cell>
          <cell r="I1456" t="str">
            <v>m</v>
          </cell>
          <cell r="J1456">
            <v>4147.8917000000001</v>
          </cell>
        </row>
        <row r="1457">
          <cell r="D1457" t="str">
            <v>M3197</v>
          </cell>
          <cell r="E1457" t="str">
            <v>Tubo antivandalismo em aço galvanizado para estais de 91 cordoalhas - D = 15,7 mm</v>
          </cell>
          <cell r="I1457" t="str">
            <v>m</v>
          </cell>
          <cell r="J1457">
            <v>4159.6370999999999</v>
          </cell>
        </row>
        <row r="1458">
          <cell r="D1458" t="str">
            <v>M3198</v>
          </cell>
          <cell r="E1458" t="str">
            <v>Tubo fôrma lado fixo em aço galvanizado para estais de 12 cordoalhas - D = 15,7 mm</v>
          </cell>
          <cell r="I1458" t="str">
            <v>m</v>
          </cell>
          <cell r="J1458">
            <v>2327.2667000000001</v>
          </cell>
        </row>
        <row r="1459">
          <cell r="D1459" t="str">
            <v>M3199</v>
          </cell>
          <cell r="E1459" t="str">
            <v>Tubo fôrma lado fixo em aço galvanizado para estais de 19 cordoalhas - D = 15,7 mm</v>
          </cell>
          <cell r="I1459" t="str">
            <v>m</v>
          </cell>
          <cell r="J1459">
            <v>2654.7404000000001</v>
          </cell>
        </row>
        <row r="1460">
          <cell r="D1460" t="str">
            <v>M3200</v>
          </cell>
          <cell r="E1460" t="str">
            <v>Tubo fôrma lado fixo em aço galvanizado para estais de 22 cordoalhas - D = 15,7 mm</v>
          </cell>
          <cell r="I1460" t="str">
            <v>m</v>
          </cell>
          <cell r="J1460">
            <v>3480.2368000000001</v>
          </cell>
        </row>
        <row r="1461">
          <cell r="D1461" t="str">
            <v>M3201</v>
          </cell>
          <cell r="E1461" t="str">
            <v>Tubo fôrma lado fixo em aço galvanizado para estais de 31 cordoalhas - D = 15,7 mm</v>
          </cell>
          <cell r="I1461" t="str">
            <v>m</v>
          </cell>
          <cell r="J1461">
            <v>4505.6503000000002</v>
          </cell>
        </row>
        <row r="1462">
          <cell r="D1462" t="str">
            <v>M3202</v>
          </cell>
          <cell r="E1462" t="str">
            <v>Tubo fôrma lado fixo em aço galvanizado para estais de 37 cordoalhas - D = 15,7 mm</v>
          </cell>
          <cell r="I1462" t="str">
            <v>m</v>
          </cell>
          <cell r="J1462">
            <v>4783.3055000000004</v>
          </cell>
        </row>
        <row r="1463">
          <cell r="D1463" t="str">
            <v>M3203</v>
          </cell>
          <cell r="E1463" t="str">
            <v>Tubo fôrma lado fixo em aço galvanizado para estais de 43 cordoalhas - D = 15,7 mm</v>
          </cell>
          <cell r="I1463" t="str">
            <v>m</v>
          </cell>
          <cell r="J1463">
            <v>6309.1673000000001</v>
          </cell>
        </row>
        <row r="1464">
          <cell r="D1464" t="str">
            <v>M3204</v>
          </cell>
          <cell r="E1464" t="str">
            <v>Tubo fôrma lado fixo em aço galvanizado para estais de 55 cordoalhas - D = 15,7 mm</v>
          </cell>
          <cell r="I1464" t="str">
            <v>m</v>
          </cell>
          <cell r="J1464">
            <v>7960.9004000000004</v>
          </cell>
        </row>
        <row r="1465">
          <cell r="D1465" t="str">
            <v>M3205</v>
          </cell>
          <cell r="E1465" t="str">
            <v>Tubo fôrma lado fixo em aço galvanizado para estais de 61 cordoalhas - D = 15,7 mm</v>
          </cell>
          <cell r="I1465" t="str">
            <v>m</v>
          </cell>
          <cell r="J1465">
            <v>7960.9004000000004</v>
          </cell>
        </row>
        <row r="1466">
          <cell r="D1466" t="str">
            <v>M3206</v>
          </cell>
          <cell r="E1466" t="str">
            <v>Tubo fôrma lado fixo em aço galvanizado para estais de 73 cordoalhas - D = 15,7 mm</v>
          </cell>
          <cell r="I1466" t="str">
            <v>m</v>
          </cell>
          <cell r="J1466">
            <v>9304.4688999999998</v>
          </cell>
        </row>
        <row r="1467">
          <cell r="D1467" t="str">
            <v>M3207</v>
          </cell>
          <cell r="E1467" t="str">
            <v>Tubo fôrma lado fixo em aço galvanizado para estais de 85 cordoalhas - D = 15,7 mm</v>
          </cell>
          <cell r="I1467" t="str">
            <v>m</v>
          </cell>
          <cell r="J1467">
            <v>10452.503000000001</v>
          </cell>
        </row>
        <row r="1468">
          <cell r="D1468" t="str">
            <v>M3208</v>
          </cell>
          <cell r="E1468" t="str">
            <v>Tubo fôrma lado fixo em aço galvanizado para estais de 91 cordoalhas - D = 15,7 mm</v>
          </cell>
          <cell r="I1468" t="str">
            <v>m</v>
          </cell>
          <cell r="J1468">
            <v>10695.5461</v>
          </cell>
        </row>
        <row r="1469">
          <cell r="D1469" t="str">
            <v>M3209</v>
          </cell>
          <cell r="E1469" t="str">
            <v>Tubo fôrma lado regulável em aço galvanizado para estais de 12 cordoalhas - D = 15,7 mm</v>
          </cell>
          <cell r="I1469" t="str">
            <v>m</v>
          </cell>
          <cell r="J1469">
            <v>1505.1539</v>
          </cell>
        </row>
        <row r="1470">
          <cell r="D1470" t="str">
            <v>M3210</v>
          </cell>
          <cell r="E1470" t="str">
            <v>Tubo fôrma lado regulável em aço galvanizado para estais de 19 cordoalhas - D = 15,7 mm</v>
          </cell>
          <cell r="I1470" t="str">
            <v>m</v>
          </cell>
          <cell r="J1470">
            <v>1741.8947000000001</v>
          </cell>
        </row>
        <row r="1471">
          <cell r="D1471" t="str">
            <v>M3211</v>
          </cell>
          <cell r="E1471" t="str">
            <v>Tubo fôrma lado regulável em aço galvanizado para estais de 22 cordoalhas - D = 15,7 mm</v>
          </cell>
          <cell r="I1471" t="str">
            <v>m</v>
          </cell>
          <cell r="J1471">
            <v>2271.7784000000001</v>
          </cell>
        </row>
        <row r="1472">
          <cell r="D1472" t="str">
            <v>M3212</v>
          </cell>
          <cell r="E1472" t="str">
            <v>Tubo fôrma lado regulável em aço galvanizado para estais de 31 cordoalhas - D = 15,7 mm</v>
          </cell>
          <cell r="I1472" t="str">
            <v>m</v>
          </cell>
          <cell r="J1472">
            <v>2945.8968</v>
          </cell>
        </row>
        <row r="1473">
          <cell r="D1473" t="str">
            <v>M3213</v>
          </cell>
          <cell r="E1473" t="str">
            <v>Tubo fôrma lado regulável em aço galvanizado para estais de 37 cordoalhas - D = 15,7 mm</v>
          </cell>
          <cell r="I1473" t="str">
            <v>m</v>
          </cell>
          <cell r="J1473">
            <v>3132.5205000000001</v>
          </cell>
        </row>
        <row r="1474">
          <cell r="D1474" t="str">
            <v>M3214</v>
          </cell>
          <cell r="E1474" t="str">
            <v>Tubo fôrma lado regulável em aço galvanizado para estais de 43 cordoalhas - D = 15,7 mm</v>
          </cell>
          <cell r="I1474" t="str">
            <v>m</v>
          </cell>
          <cell r="J1474">
            <v>4129.5625</v>
          </cell>
        </row>
        <row r="1475">
          <cell r="D1475" t="str">
            <v>M3215</v>
          </cell>
          <cell r="E1475" t="str">
            <v>Tubo fôrma lado regulável em aço galvanizado para estais de 55 cordoalhas - D = 15,7 mm</v>
          </cell>
          <cell r="I1475" t="str">
            <v>m</v>
          </cell>
          <cell r="J1475">
            <v>5205.5272000000004</v>
          </cell>
        </row>
        <row r="1476">
          <cell r="D1476" t="str">
            <v>M3216</v>
          </cell>
          <cell r="E1476" t="str">
            <v>Tubo fôrma lado regulável em aço galvanizado para estais de 61 cordoalhas - D = 15,7 mm</v>
          </cell>
          <cell r="I1476" t="str">
            <v>m</v>
          </cell>
          <cell r="J1476">
            <v>5205.5272000000004</v>
          </cell>
        </row>
        <row r="1477">
          <cell r="D1477" t="str">
            <v>M3217</v>
          </cell>
          <cell r="E1477" t="str">
            <v>Tubo fôrma lado regulável em aço galvanizado para estais de 73 cordoalhas - D = 15,7 mm</v>
          </cell>
          <cell r="I1477" t="str">
            <v>m</v>
          </cell>
          <cell r="J1477">
            <v>6102.7029000000002</v>
          </cell>
        </row>
        <row r="1478">
          <cell r="D1478" t="str">
            <v>M3218</v>
          </cell>
          <cell r="E1478" t="str">
            <v>Tubo fôrma lado regulável em aço galvanizado para estais de 85 cordoalhas - D = 15,7 mm</v>
          </cell>
          <cell r="I1478" t="str">
            <v>m</v>
          </cell>
          <cell r="J1478">
            <v>6953.2503999999999</v>
          </cell>
        </row>
        <row r="1479">
          <cell r="D1479" t="str">
            <v>M3219</v>
          </cell>
          <cell r="E1479" t="str">
            <v>Tubo fôrma lado regulável em aço galvanizado para estais de 91 cordoalhas - D = 15,7 mm</v>
          </cell>
          <cell r="I1479" t="str">
            <v>m</v>
          </cell>
          <cell r="J1479">
            <v>7034.8496999999998</v>
          </cell>
        </row>
        <row r="1480">
          <cell r="D1480" t="str">
            <v>M3220</v>
          </cell>
          <cell r="E1480" t="str">
            <v>Coroa de botões esféricos - Ring bit - D = 104 mm (4 3/32")</v>
          </cell>
          <cell r="I1480" t="str">
            <v>un</v>
          </cell>
          <cell r="J1480">
            <v>1035.4911</v>
          </cell>
        </row>
        <row r="1481">
          <cell r="D1481" t="str">
            <v>M3225</v>
          </cell>
          <cell r="E1481" t="str">
            <v>Película retrorrefletiva tipo III + SI (sinal impresso com película de sobreposição tipo V)</v>
          </cell>
          <cell r="I1481" t="str">
            <v>m²</v>
          </cell>
          <cell r="J1481">
            <v>467.1173</v>
          </cell>
        </row>
        <row r="1482">
          <cell r="D1482" t="str">
            <v>M3227</v>
          </cell>
          <cell r="E1482" t="str">
            <v>Tubo de revestimento em aço-carbono schedule 40 - DN = 101,6 mm (4")</v>
          </cell>
          <cell r="I1482" t="str">
            <v>m</v>
          </cell>
          <cell r="J1482">
            <v>239.05350000000001</v>
          </cell>
        </row>
        <row r="1483">
          <cell r="D1483" t="str">
            <v>M3228</v>
          </cell>
          <cell r="E1483" t="str">
            <v>Cimento asfáltico de petróleo com borracha - CAP 50/70 com 15% de borracha de pneu</v>
          </cell>
          <cell r="I1483" t="str">
            <v>t</v>
          </cell>
          <cell r="J1483" t="str">
            <v>-</v>
          </cell>
        </row>
        <row r="1484">
          <cell r="D1484" t="str">
            <v>M3229</v>
          </cell>
          <cell r="E1484" t="str">
            <v>Película retrorrefletiva tipo I + SI (sinal impresso com película de sobreposição tipo V)</v>
          </cell>
          <cell r="I1484" t="str">
            <v>m²</v>
          </cell>
          <cell r="J1484">
            <v>394.13529999999997</v>
          </cell>
        </row>
        <row r="1485">
          <cell r="D1485" t="str">
            <v>M3230</v>
          </cell>
          <cell r="E1485" t="str">
            <v>Chapa de poliéster reforçada com fibra de vidro - E = 2,0 mm</v>
          </cell>
          <cell r="I1485" t="str">
            <v>m²</v>
          </cell>
          <cell r="J1485">
            <v>119.3639</v>
          </cell>
        </row>
        <row r="1486">
          <cell r="D1486" t="str">
            <v>M3231</v>
          </cell>
          <cell r="E1486" t="str">
            <v>Chapa de alumínio composto (ACM) - E = 3,0 mm</v>
          </cell>
          <cell r="I1486" t="str">
            <v>m²</v>
          </cell>
          <cell r="J1486">
            <v>167.1147</v>
          </cell>
        </row>
        <row r="1487">
          <cell r="D1487" t="str">
            <v>M3232</v>
          </cell>
          <cell r="E1487" t="str">
            <v>Película retrorrefletiva tipo X + SI (sinal impresso com película de sobreposição tipo V)</v>
          </cell>
          <cell r="I1487" t="str">
            <v>m²</v>
          </cell>
          <cell r="J1487">
            <v>572.10130000000004</v>
          </cell>
        </row>
        <row r="1488">
          <cell r="D1488" t="str">
            <v>M3233</v>
          </cell>
          <cell r="E1488" t="str">
            <v>Fita adesiva estrutural dupla-face - E = 2 mm e L = 25 mm</v>
          </cell>
          <cell r="I1488" t="str">
            <v>m</v>
          </cell>
          <cell r="J1488">
            <v>8.3186999999999998</v>
          </cell>
        </row>
        <row r="1489">
          <cell r="D1489" t="str">
            <v>M3235</v>
          </cell>
          <cell r="E1489" t="str">
            <v>Película retrorrefletiva tipo I</v>
          </cell>
          <cell r="I1489" t="str">
            <v>m²</v>
          </cell>
          <cell r="J1489">
            <v>146.4393</v>
          </cell>
        </row>
        <row r="1490">
          <cell r="D1490" t="str">
            <v>M3236</v>
          </cell>
          <cell r="E1490" t="str">
            <v>Película retrorrefletiva tipo III + SI</v>
          </cell>
          <cell r="I1490" t="str">
            <v>m²</v>
          </cell>
          <cell r="J1490">
            <v>563.23239999999998</v>
          </cell>
        </row>
        <row r="1491">
          <cell r="D1491" t="str">
            <v>M3237</v>
          </cell>
          <cell r="E1491" t="str">
            <v>Película retrorrefletiva tipo III</v>
          </cell>
          <cell r="I1491" t="str">
            <v>m²</v>
          </cell>
          <cell r="J1491">
            <v>259.21260000000001</v>
          </cell>
        </row>
        <row r="1492">
          <cell r="D1492" t="str">
            <v>M3238</v>
          </cell>
          <cell r="E1492" t="str">
            <v>Película não retrorrefletiva tipo IV</v>
          </cell>
          <cell r="I1492" t="str">
            <v>m²</v>
          </cell>
          <cell r="J1492">
            <v>130.73920000000001</v>
          </cell>
        </row>
        <row r="1493">
          <cell r="D1493" t="str">
            <v>M3239</v>
          </cell>
          <cell r="E1493" t="str">
            <v>Película retrorrefletiva tipo X</v>
          </cell>
          <cell r="I1493" t="str">
            <v>m²</v>
          </cell>
          <cell r="J1493">
            <v>434.62909999999999</v>
          </cell>
        </row>
        <row r="1494">
          <cell r="D1494" t="str">
            <v>M3240</v>
          </cell>
          <cell r="E1494" t="str">
            <v>Duto flexível de ventilação de poliéster aluminizado sem isolamento - D = 200 mm</v>
          </cell>
          <cell r="I1494" t="str">
            <v>m</v>
          </cell>
          <cell r="J1494">
            <v>23.133800000000001</v>
          </cell>
        </row>
        <row r="1495">
          <cell r="D1495" t="str">
            <v>M3241</v>
          </cell>
          <cell r="E1495" t="str">
            <v>Cabo de cobre flexível antichama isolado em HEPR - tensão de 0,6/1,0 kV e seção de 2 x 6 mm²</v>
          </cell>
          <cell r="I1495" t="str">
            <v>m</v>
          </cell>
          <cell r="J1495">
            <v>14.6442</v>
          </cell>
        </row>
        <row r="1496">
          <cell r="D1496" t="str">
            <v>M3242</v>
          </cell>
          <cell r="E1496" t="str">
            <v>Cabo de cobre flexível antichama isolado em HEPR - tensão de 0,6/1,0 kV e seção de 4 x 6 mm²</v>
          </cell>
          <cell r="I1496" t="str">
            <v>m</v>
          </cell>
          <cell r="J1496">
            <v>25.093399999999999</v>
          </cell>
        </row>
        <row r="1497">
          <cell r="D1497" t="str">
            <v>M3245</v>
          </cell>
          <cell r="E1497" t="str">
            <v>Tinta plástica à base de resina metacrílica aplicada a frio por aspersão (spray)</v>
          </cell>
          <cell r="I1497" t="str">
            <v>kg</v>
          </cell>
          <cell r="J1497">
            <v>56.575600000000001</v>
          </cell>
        </row>
        <row r="1498">
          <cell r="D1498" t="str">
            <v>M3270</v>
          </cell>
          <cell r="E1498" t="str">
            <v>Ancoragem fixa para estais de 12 cordoalhas - D = 15,7 mm</v>
          </cell>
          <cell r="I1498" t="str">
            <v>un</v>
          </cell>
          <cell r="J1498">
            <v>13241.231900000001</v>
          </cell>
        </row>
        <row r="1499">
          <cell r="D1499" t="str">
            <v>M3271</v>
          </cell>
          <cell r="E1499" t="str">
            <v>Ancoragem fixa para estais de 22 cordoalhas - D = 15,7 mm</v>
          </cell>
          <cell r="I1499" t="str">
            <v>un</v>
          </cell>
          <cell r="J1499">
            <v>20889.436399999999</v>
          </cell>
        </row>
        <row r="1500">
          <cell r="D1500" t="str">
            <v>M3272</v>
          </cell>
          <cell r="E1500" t="str">
            <v>Ancoragem fixa para estais de 43 cordoalhas - D = 15,7 mm</v>
          </cell>
          <cell r="I1500" t="str">
            <v>un</v>
          </cell>
          <cell r="J1500">
            <v>39002.248699999996</v>
          </cell>
        </row>
        <row r="1501">
          <cell r="D1501" t="str">
            <v>M3273</v>
          </cell>
          <cell r="E1501" t="str">
            <v>Ancoragem fixa para estais de 85 cordoalhas - D = 15,7 mm</v>
          </cell>
          <cell r="I1501" t="str">
            <v>un</v>
          </cell>
          <cell r="J1501">
            <v>75704.565400000007</v>
          </cell>
        </row>
        <row r="1502">
          <cell r="D1502" t="str">
            <v>M3274</v>
          </cell>
          <cell r="E1502" t="str">
            <v>Ancoragem regulável para estais de 12 cordoalhas - D = 15,7 mm</v>
          </cell>
          <cell r="I1502" t="str">
            <v>un</v>
          </cell>
          <cell r="J1502">
            <v>22673.5818</v>
          </cell>
        </row>
        <row r="1503">
          <cell r="D1503" t="str">
            <v>M3275</v>
          </cell>
          <cell r="E1503" t="str">
            <v>Ancoragem regulável para estais de 22 cordoalhas - D = 15,7 mm</v>
          </cell>
          <cell r="I1503" t="str">
            <v>un</v>
          </cell>
          <cell r="J1503">
            <v>35614.974099999999</v>
          </cell>
        </row>
        <row r="1504">
          <cell r="D1504" t="str">
            <v>M3276</v>
          </cell>
          <cell r="E1504" t="str">
            <v>Ancoragem regulável para estais de 43 cordoalhas - D = 15,7 mm</v>
          </cell>
          <cell r="I1504" t="str">
            <v>un</v>
          </cell>
          <cell r="J1504">
            <v>66394.178700000004</v>
          </cell>
        </row>
        <row r="1505">
          <cell r="D1505" t="str">
            <v>M3277</v>
          </cell>
          <cell r="E1505" t="str">
            <v>Ancoragem regulável para estais de 85 cordoalhas - D = 15,7 mm</v>
          </cell>
          <cell r="I1505" t="str">
            <v>un</v>
          </cell>
          <cell r="J1505">
            <v>128793.3554</v>
          </cell>
        </row>
        <row r="1506">
          <cell r="D1506" t="str">
            <v>M3278</v>
          </cell>
          <cell r="E1506" t="str">
            <v>Tubo PEAD PE 100 PN 5 para estais - D = 110 mm</v>
          </cell>
          <cell r="I1506" t="str">
            <v>m</v>
          </cell>
          <cell r="J1506">
            <v>207.16919999999999</v>
          </cell>
        </row>
        <row r="1507">
          <cell r="D1507" t="str">
            <v>M3279</v>
          </cell>
          <cell r="E1507" t="str">
            <v>Arruela lisa em aço zincado branco para parafuso - D = 9,525 mm (3/8")</v>
          </cell>
          <cell r="I1507" t="str">
            <v>un</v>
          </cell>
          <cell r="J1507">
            <v>0.18360000000000001</v>
          </cell>
        </row>
        <row r="1508">
          <cell r="D1508" t="str">
            <v>M3280</v>
          </cell>
          <cell r="E1508" t="str">
            <v>Viga de madeira - E = 5 cm e L = 11 cm</v>
          </cell>
          <cell r="I1508" t="str">
            <v>m</v>
          </cell>
          <cell r="J1508">
            <v>29.105899999999998</v>
          </cell>
        </row>
        <row r="1509">
          <cell r="D1509" t="str">
            <v>M3353</v>
          </cell>
          <cell r="E1509" t="str">
            <v>Purgador plástico</v>
          </cell>
          <cell r="I1509" t="str">
            <v>un</v>
          </cell>
          <cell r="J1509">
            <v>1.2643</v>
          </cell>
        </row>
        <row r="1510">
          <cell r="D1510" t="str">
            <v>M3360</v>
          </cell>
          <cell r="E1510" t="str">
            <v>Chumbador de expansão controlada por torque em aço zincado para concreto - D = 8,0 mm</v>
          </cell>
          <cell r="I1510" t="str">
            <v>un</v>
          </cell>
          <cell r="J1510">
            <v>2.0718000000000001</v>
          </cell>
        </row>
        <row r="1511">
          <cell r="D1511" t="str">
            <v>M3361</v>
          </cell>
          <cell r="E1511" t="str">
            <v>Corrente de elo soldado em aço SAE 1010/1020 com acabamento polido - E = 25,00 mm (1")</v>
          </cell>
          <cell r="I1511" t="str">
            <v>m</v>
          </cell>
          <cell r="J1511">
            <v>313.54270000000002</v>
          </cell>
        </row>
        <row r="1512">
          <cell r="D1512" t="str">
            <v>M3362</v>
          </cell>
          <cell r="E1512" t="str">
            <v>Corrente de elo soldado em aço SAE 1010/1020 com acabamento polido - E = 12,50 mm (1/2")</v>
          </cell>
          <cell r="I1512" t="str">
            <v>m</v>
          </cell>
          <cell r="J1512">
            <v>87.869</v>
          </cell>
        </row>
        <row r="1513">
          <cell r="D1513" t="str">
            <v>M3363</v>
          </cell>
          <cell r="E1513" t="str">
            <v>Corrente de elo soldado em aço SAE 1010/1020 com acabamento polido - E = 19,00 mm (3/4")</v>
          </cell>
          <cell r="I1513" t="str">
            <v>m</v>
          </cell>
          <cell r="J1513">
            <v>205.0316</v>
          </cell>
        </row>
        <row r="1514">
          <cell r="D1514" t="str">
            <v>M3364</v>
          </cell>
          <cell r="E1514" t="str">
            <v>Lanterna de sinalização náutica com acessórios de fixação - alcance 2 mn</v>
          </cell>
          <cell r="I1514" t="str">
            <v>un</v>
          </cell>
          <cell r="J1514">
            <v>4015.9357</v>
          </cell>
        </row>
        <row r="1515">
          <cell r="D1515" t="str">
            <v>M3365</v>
          </cell>
          <cell r="E1515" t="str">
            <v>Lanterna de sinalização náutica com acessórios de fixação - alcance 3 mn</v>
          </cell>
          <cell r="I1515" t="str">
            <v>un</v>
          </cell>
          <cell r="J1515">
            <v>4624.5697</v>
          </cell>
        </row>
        <row r="1516">
          <cell r="D1516" t="str">
            <v>M3366</v>
          </cell>
          <cell r="E1516" t="str">
            <v>Lanterna de sinalização náutica com acessórios de fixação - alcance 4 mn</v>
          </cell>
          <cell r="I1516" t="str">
            <v>un</v>
          </cell>
          <cell r="J1516">
            <v>7097.9677000000001</v>
          </cell>
        </row>
        <row r="1517">
          <cell r="D1517" t="str">
            <v>M3367</v>
          </cell>
          <cell r="E1517" t="str">
            <v>Lanterna de sinalização náutica com acessórios de fixação - alcance 6 mn</v>
          </cell>
          <cell r="I1517" t="str">
            <v>un</v>
          </cell>
          <cell r="J1517">
            <v>8739.6154999999999</v>
          </cell>
        </row>
        <row r="1518">
          <cell r="D1518" t="str">
            <v>M3368</v>
          </cell>
          <cell r="E1518" t="str">
            <v>Lanterna de sinalização náutica com acessórios de fixação - alcance 8 mn</v>
          </cell>
          <cell r="I1518" t="str">
            <v>un</v>
          </cell>
          <cell r="J1518">
            <v>10978.3115</v>
          </cell>
        </row>
        <row r="1519">
          <cell r="D1519" t="str">
            <v>M3369</v>
          </cell>
          <cell r="E1519" t="str">
            <v>Manilha âncora em aço forjado com porca e cupilha - DN = 16,0 mm (5/8")</v>
          </cell>
          <cell r="I1519" t="str">
            <v>un</v>
          </cell>
          <cell r="J1519">
            <v>52.570099999999996</v>
          </cell>
        </row>
        <row r="1520">
          <cell r="D1520" t="str">
            <v>M3370</v>
          </cell>
          <cell r="E1520" t="str">
            <v>Manilha reta em aço forjado com porca e cupilha - DN = 38,1 mm (1 1/2")</v>
          </cell>
          <cell r="I1520" t="str">
            <v>un</v>
          </cell>
          <cell r="J1520">
            <v>566.81730000000005</v>
          </cell>
        </row>
        <row r="1521">
          <cell r="D1521" t="str">
            <v>M3371</v>
          </cell>
          <cell r="E1521" t="str">
            <v>Manilha reta em aço forjado com porca e cupilha - DN = 25,4 mm (1")</v>
          </cell>
          <cell r="I1521" t="str">
            <v>un</v>
          </cell>
          <cell r="J1521">
            <v>134.75049999999999</v>
          </cell>
        </row>
        <row r="1522">
          <cell r="D1522" t="str">
            <v>M3372</v>
          </cell>
          <cell r="E1522" t="str">
            <v>Suporte polimérico ecológico maciço colapsível para placa de sinalização - seção de 10 x 10 cm</v>
          </cell>
          <cell r="I1522" t="str">
            <v>m</v>
          </cell>
          <cell r="J1522">
            <v>407.73860000000002</v>
          </cell>
        </row>
        <row r="1523">
          <cell r="D1523" t="str">
            <v>M3501</v>
          </cell>
          <cell r="E1523" t="str">
            <v>Placa de ancoragem para tirante de barra de aço - E = 12,7 mm e seção de 160 x 160 mm</v>
          </cell>
          <cell r="I1523" t="str">
            <v>un</v>
          </cell>
          <cell r="J1523">
            <v>81.16</v>
          </cell>
        </row>
        <row r="1524">
          <cell r="D1524" t="str">
            <v>M3502</v>
          </cell>
          <cell r="E1524" t="str">
            <v>Mistura betuminosa</v>
          </cell>
          <cell r="I1524" t="str">
            <v>m³</v>
          </cell>
          <cell r="J1524" t="str">
            <v>-</v>
          </cell>
        </row>
        <row r="1525">
          <cell r="D1525" t="str">
            <v>M3503</v>
          </cell>
          <cell r="E1525" t="str">
            <v>Material de base</v>
          </cell>
          <cell r="I1525" t="str">
            <v>m³</v>
          </cell>
          <cell r="J1525" t="str">
            <v>-</v>
          </cell>
        </row>
        <row r="1526">
          <cell r="D1526" t="str">
            <v>M3504</v>
          </cell>
          <cell r="E1526" t="str">
            <v>Concreto</v>
          </cell>
          <cell r="I1526" t="str">
            <v>m³</v>
          </cell>
          <cell r="J1526" t="str">
            <v>-</v>
          </cell>
        </row>
        <row r="1527">
          <cell r="D1527" t="str">
            <v>M3505</v>
          </cell>
          <cell r="E1527" t="str">
            <v>Material demolido - concreto simples</v>
          </cell>
          <cell r="I1527" t="str">
            <v>m³</v>
          </cell>
          <cell r="J1527" t="str">
            <v>-</v>
          </cell>
        </row>
        <row r="1528">
          <cell r="D1528" t="str">
            <v>M3506</v>
          </cell>
          <cell r="E1528" t="str">
            <v>Material demolido - madeira</v>
          </cell>
          <cell r="I1528" t="str">
            <v>m³</v>
          </cell>
          <cell r="J1528" t="str">
            <v>-</v>
          </cell>
        </row>
        <row r="1529">
          <cell r="D1529" t="str">
            <v>M3507</v>
          </cell>
          <cell r="E1529" t="str">
            <v>Revestimento asfáltico</v>
          </cell>
          <cell r="I1529" t="str">
            <v>m³</v>
          </cell>
          <cell r="J1529" t="str">
            <v>-</v>
          </cell>
        </row>
        <row r="1530">
          <cell r="D1530" t="str">
            <v>M3508</v>
          </cell>
          <cell r="E1530" t="str">
            <v>Camada granular (base ou sub-base)</v>
          </cell>
          <cell r="I1530" t="str">
            <v>m³</v>
          </cell>
          <cell r="J1530" t="str">
            <v>-</v>
          </cell>
        </row>
        <row r="1531">
          <cell r="D1531" t="str">
            <v>M3509</v>
          </cell>
          <cell r="E1531" t="str">
            <v>Material demolido - remendo profundo</v>
          </cell>
          <cell r="I1531" t="str">
            <v>m³</v>
          </cell>
          <cell r="J1531" t="str">
            <v>-</v>
          </cell>
        </row>
        <row r="1532">
          <cell r="D1532" t="str">
            <v>M3510</v>
          </cell>
          <cell r="E1532" t="str">
            <v>Material demolido - alvenaria</v>
          </cell>
          <cell r="I1532" t="str">
            <v>m³</v>
          </cell>
          <cell r="J1532" t="str">
            <v>-</v>
          </cell>
        </row>
        <row r="1533">
          <cell r="D1533" t="str">
            <v>M3511</v>
          </cell>
          <cell r="E1533" t="str">
            <v>Acessórios e materiais metálicos</v>
          </cell>
          <cell r="I1533" t="str">
            <v>t</v>
          </cell>
          <cell r="J1533" t="str">
            <v>-</v>
          </cell>
        </row>
        <row r="1534">
          <cell r="D1534" t="str">
            <v>M3512</v>
          </cell>
          <cell r="E1534" t="str">
            <v>Material demolido - concreto armado</v>
          </cell>
          <cell r="I1534" t="str">
            <v>m³</v>
          </cell>
          <cell r="J1534" t="str">
            <v>-</v>
          </cell>
        </row>
        <row r="1535">
          <cell r="D1535" t="str">
            <v>M3513</v>
          </cell>
          <cell r="E1535" t="str">
            <v>Material de 3ª categoria</v>
          </cell>
          <cell r="I1535" t="str">
            <v>m³</v>
          </cell>
          <cell r="J1535" t="str">
            <v>-</v>
          </cell>
        </row>
        <row r="1536">
          <cell r="D1536" t="str">
            <v>M3514</v>
          </cell>
          <cell r="E1536" t="str">
            <v>Solo</v>
          </cell>
          <cell r="I1536" t="str">
            <v>m³</v>
          </cell>
          <cell r="J1536" t="str">
            <v>-</v>
          </cell>
        </row>
        <row r="1537">
          <cell r="D1537" t="str">
            <v>M3515</v>
          </cell>
          <cell r="E1537" t="str">
            <v>Grãos, agregados e solos derramados na pista</v>
          </cell>
          <cell r="I1537" t="str">
            <v>t</v>
          </cell>
          <cell r="J1537" t="str">
            <v>-</v>
          </cell>
        </row>
        <row r="1538">
          <cell r="D1538" t="str">
            <v>M3516</v>
          </cell>
          <cell r="E1538" t="str">
            <v>Veículos de pequeno porte incendiados em rodovia</v>
          </cell>
          <cell r="I1538" t="str">
            <v>un</v>
          </cell>
          <cell r="J1538" t="str">
            <v>-</v>
          </cell>
        </row>
        <row r="1539">
          <cell r="D1539" t="str">
            <v>M3518</v>
          </cell>
          <cell r="E1539" t="str">
            <v>Tinta à base de resina epóxi bicomponente</v>
          </cell>
          <cell r="I1539" t="str">
            <v>l</v>
          </cell>
          <cell r="J1539">
            <v>65.381399999999999</v>
          </cell>
        </row>
        <row r="1540">
          <cell r="D1540" t="str">
            <v>M3519</v>
          </cell>
          <cell r="E1540" t="str">
            <v>Tinta à base de resina epóxi poliamida bicomponente para fundo preparador de pintura</v>
          </cell>
          <cell r="I1540" t="str">
            <v>l</v>
          </cell>
          <cell r="J1540">
            <v>101.9675</v>
          </cell>
        </row>
        <row r="1541">
          <cell r="D1541" t="str">
            <v>M3520</v>
          </cell>
          <cell r="E1541" t="str">
            <v>Tinta anticorrosiva à base de resina epóxi poliamida bicomponente</v>
          </cell>
          <cell r="I1541" t="str">
            <v>l</v>
          </cell>
          <cell r="J1541">
            <v>99.965299999999999</v>
          </cell>
        </row>
        <row r="1542">
          <cell r="D1542" t="str">
            <v>M3521</v>
          </cell>
          <cell r="E1542" t="str">
            <v>Guincho manual com capacidade de tração de 100 kN com cabo de aço</v>
          </cell>
          <cell r="I1542" t="str">
            <v>un</v>
          </cell>
          <cell r="J1542">
            <v>172930.9332</v>
          </cell>
        </row>
        <row r="1543">
          <cell r="D1543" t="str">
            <v>M3522</v>
          </cell>
          <cell r="E1543" t="str">
            <v>Guincho manual com capacidade de tração de 200 kN com cabo de aço</v>
          </cell>
          <cell r="I1543" t="str">
            <v>un</v>
          </cell>
          <cell r="J1543">
            <v>260011.51610000001</v>
          </cell>
        </row>
        <row r="1544">
          <cell r="D1544" t="str">
            <v>M3523</v>
          </cell>
          <cell r="E1544" t="str">
            <v>Pneu reaproveitado</v>
          </cell>
          <cell r="I1544" t="str">
            <v>un</v>
          </cell>
          <cell r="J1544">
            <v>60</v>
          </cell>
        </row>
        <row r="1545">
          <cell r="D1545" t="str">
            <v>M3524</v>
          </cell>
          <cell r="E1545" t="str">
            <v>Sapatilha em aço inox - D = 13 mm (1/2")</v>
          </cell>
          <cell r="I1545" t="str">
            <v>un</v>
          </cell>
          <cell r="J1545">
            <v>25.133900000000001</v>
          </cell>
        </row>
        <row r="1546">
          <cell r="D1546" t="str">
            <v>M3525</v>
          </cell>
          <cell r="E1546" t="str">
            <v>Molinete manual com capacidade de tração de 70 kN</v>
          </cell>
          <cell r="I1546" t="str">
            <v>un</v>
          </cell>
          <cell r="J1546">
            <v>283920.73590000003</v>
          </cell>
        </row>
        <row r="1547">
          <cell r="D1547" t="str">
            <v>M3526</v>
          </cell>
          <cell r="E1547" t="str">
            <v>Ânodo de sacrifício em liga de zinco - peso = 20 kg</v>
          </cell>
          <cell r="I1547" t="str">
            <v>un</v>
          </cell>
          <cell r="J1547">
            <v>1497.1776</v>
          </cell>
        </row>
        <row r="1548">
          <cell r="D1548" t="str">
            <v>M3527</v>
          </cell>
          <cell r="E1548" t="str">
            <v>Cabo de aço - D = 42,00 mm (1 5/8")</v>
          </cell>
          <cell r="I1548" t="str">
            <v>m</v>
          </cell>
          <cell r="J1548">
            <v>269.79259999999999</v>
          </cell>
        </row>
        <row r="1549">
          <cell r="D1549" t="str">
            <v>M3528</v>
          </cell>
          <cell r="E1549" t="str">
            <v>Terminal soquete fechado em aço galvanizado compatível com cabo de aço de D = 42 mm</v>
          </cell>
          <cell r="I1549" t="str">
            <v>un</v>
          </cell>
          <cell r="J1549">
            <v>4053.4946</v>
          </cell>
        </row>
        <row r="1550">
          <cell r="D1550" t="str">
            <v>M3529</v>
          </cell>
          <cell r="E1550" t="str">
            <v>Manilha reta em aço forjado com porca e cupilha - D = 57,2 mm (2 1/4")</v>
          </cell>
          <cell r="I1550" t="str">
            <v>un</v>
          </cell>
          <cell r="J1550">
            <v>1330.2426</v>
          </cell>
        </row>
        <row r="1551">
          <cell r="D1551" t="str">
            <v>M3530</v>
          </cell>
          <cell r="E1551" t="str">
            <v>Tubo mecânico em aço-carbono</v>
          </cell>
          <cell r="I1551" t="str">
            <v>kg</v>
          </cell>
          <cell r="J1551">
            <v>31.028099999999998</v>
          </cell>
        </row>
        <row r="1552">
          <cell r="D1552" t="str">
            <v>M3718</v>
          </cell>
          <cell r="E1552" t="str">
            <v>Material combustível removido</v>
          </cell>
          <cell r="I1552" t="str">
            <v>t</v>
          </cell>
          <cell r="J1552" t="str">
            <v>-</v>
          </cell>
        </row>
        <row r="1553">
          <cell r="D1553" t="str">
            <v>M3719</v>
          </cell>
          <cell r="E1553" t="str">
            <v>Blocos de rocha ou matacões</v>
          </cell>
          <cell r="I1553" t="str">
            <v>m³</v>
          </cell>
          <cell r="J1553" t="str">
            <v>-</v>
          </cell>
        </row>
        <row r="1554">
          <cell r="D1554" t="str">
            <v>M3720</v>
          </cell>
          <cell r="E1554" t="str">
            <v>Material asfáltico removido</v>
          </cell>
          <cell r="I1554" t="str">
            <v>t</v>
          </cell>
          <cell r="J1554" t="str">
            <v>-</v>
          </cell>
        </row>
        <row r="1555">
          <cell r="D1555" t="str">
            <v>M3721</v>
          </cell>
          <cell r="E1555" t="str">
            <v>Estrutura de pórtico metálico removida</v>
          </cell>
          <cell r="I1555" t="str">
            <v>un</v>
          </cell>
          <cell r="J1555" t="str">
            <v>-</v>
          </cell>
        </row>
        <row r="1556">
          <cell r="D1556" t="str">
            <v>M3722</v>
          </cell>
          <cell r="E1556" t="str">
            <v>Estrutura de semipórtico duplo metálico removida</v>
          </cell>
          <cell r="I1556" t="str">
            <v>un</v>
          </cell>
          <cell r="J1556" t="str">
            <v>-</v>
          </cell>
        </row>
        <row r="1557">
          <cell r="D1557" t="str">
            <v>M3723</v>
          </cell>
          <cell r="E1557" t="str">
            <v>Estrutura de semipórtico metálico removida</v>
          </cell>
          <cell r="I1557" t="str">
            <v>un</v>
          </cell>
          <cell r="J1557" t="str">
            <v>-</v>
          </cell>
        </row>
        <row r="1558">
          <cell r="D1558" t="str">
            <v>M3727</v>
          </cell>
          <cell r="E1558" t="str">
            <v>Mangueira para hidrojateamento com pressão de trabalho de até 17,5 MPa (2.538 psi) - D = 25 mm (1")</v>
          </cell>
          <cell r="I1558" t="str">
            <v>m</v>
          </cell>
          <cell r="J1558">
            <v>181.29910000000001</v>
          </cell>
        </row>
        <row r="1559">
          <cell r="D1559" t="str">
            <v>M3728</v>
          </cell>
          <cell r="E1559" t="str">
            <v>Mangueira para sistema de sucção a vácuo com vazão de entrada de até 3,6 m³/h (60 l/min) - D = 72,5 mm (3")</v>
          </cell>
          <cell r="I1559" t="str">
            <v>m</v>
          </cell>
          <cell r="J1559">
            <v>109.1426</v>
          </cell>
        </row>
        <row r="1560">
          <cell r="D1560" t="str">
            <v>M3729</v>
          </cell>
          <cell r="E1560" t="str">
            <v>Detritos removidos de bueiros</v>
          </cell>
          <cell r="I1560" t="str">
            <v>m³</v>
          </cell>
          <cell r="J1560" t="str">
            <v>-</v>
          </cell>
        </row>
        <row r="1561">
          <cell r="D1561" t="str">
            <v>M3730</v>
          </cell>
          <cell r="E1561" t="str">
            <v>Material triturado - galhos e troncos</v>
          </cell>
          <cell r="I1561" t="str">
            <v>m³</v>
          </cell>
          <cell r="J1561" t="str">
            <v>-</v>
          </cell>
        </row>
        <row r="1562">
          <cell r="D1562" t="str">
            <v>M3772</v>
          </cell>
          <cell r="E1562" t="str">
            <v>Canal monobloco com corpo e grelha em concreto polímero com efeito autolimpante - carga de controle de 400 kN - C = 100,0 cm, L = 15,0 cm e H = 23,0 cm</v>
          </cell>
          <cell r="I1562" t="str">
            <v>m</v>
          </cell>
          <cell r="J1562">
            <v>379.37630000000001</v>
          </cell>
        </row>
        <row r="1563">
          <cell r="D1563" t="str">
            <v>M3773</v>
          </cell>
          <cell r="E1563" t="str">
            <v>Canal monobloco com corpo e grelha em concreto polímero com efeito autolimpante - carga de controle de 400 kN - C = 100,0 cm, L = 25,0 cm e H = 32,0 cm</v>
          </cell>
          <cell r="I1563" t="str">
            <v>m</v>
          </cell>
          <cell r="J1563">
            <v>729.9298</v>
          </cell>
        </row>
        <row r="1564">
          <cell r="D1564" t="str">
            <v>M3774</v>
          </cell>
          <cell r="E1564" t="str">
            <v>Canal monobloco com corpo e grelha em concreto polímero com efeito autolimpante - carga de controle de 900 kN - C = 100,0 cm, L = 16,0 cm e H = 26,5 cm</v>
          </cell>
          <cell r="I1564" t="str">
            <v>m</v>
          </cell>
          <cell r="J1564">
            <v>758.78790000000004</v>
          </cell>
        </row>
        <row r="1565">
          <cell r="D1565" t="str">
            <v>M3775</v>
          </cell>
          <cell r="E1565" t="str">
            <v>Canal monobloco com corpo e grelha em concreto polímero com efeito autolimpante - carga de controle de 900 kN - C = 100,0 cm, L = 21,0 cm e H = 28,0 cm</v>
          </cell>
          <cell r="I1565" t="str">
            <v>m</v>
          </cell>
          <cell r="J1565">
            <v>799.7509</v>
          </cell>
        </row>
        <row r="1566">
          <cell r="D1566" t="str">
            <v>M3776</v>
          </cell>
          <cell r="E1566" t="str">
            <v>Canal monobloco com corpo e grelha em concreto polímero com efeito autolimpante - carga de controle de 900 kN - C = 100,0 cm, L = 21,0 cm e H = 38,0 cm</v>
          </cell>
          <cell r="I1566" t="str">
            <v>m</v>
          </cell>
          <cell r="J1566">
            <v>901.6309</v>
          </cell>
        </row>
        <row r="1567">
          <cell r="D1567" t="str">
            <v>M3777</v>
          </cell>
          <cell r="E1567" t="str">
            <v>Canal monobloco com corpo e grelha em concreto polímero com efeito autolimpante - carga de controle de 900 kN - C = 100,0 cm, L = 21,0 cm e H = 48,0 cm</v>
          </cell>
          <cell r="I1567" t="str">
            <v>m</v>
          </cell>
          <cell r="J1567">
            <v>1128.0093999999999</v>
          </cell>
        </row>
        <row r="1568">
          <cell r="D1568" t="str">
            <v>M3778</v>
          </cell>
          <cell r="E1568" t="str">
            <v>Canal monobloco com corpo e grelha em concreto polímero com efeito autolimpante - carga de controle de 900 kN - C = 100,0 cm, L = 26,0 cm e H = 33,0 cm</v>
          </cell>
          <cell r="I1568" t="str">
            <v>m</v>
          </cell>
          <cell r="J1568">
            <v>1142.1166000000001</v>
          </cell>
        </row>
        <row r="1569">
          <cell r="D1569" t="str">
            <v>M3779</v>
          </cell>
          <cell r="E1569" t="str">
            <v>Canal monobloco com corpo e grelha em concreto polímero com efeito autolimpante - carga de controle de 900 kN - C = 100,0 cm, L = 26,0 cm e H = 53,0 cm</v>
          </cell>
          <cell r="I1569" t="str">
            <v>m</v>
          </cell>
          <cell r="J1569">
            <v>1301.002</v>
          </cell>
        </row>
        <row r="1570">
          <cell r="D1570" t="str">
            <v>M3780</v>
          </cell>
          <cell r="E1570" t="str">
            <v>Canal monobloco com corpo e grelha em concreto polímero com efeito autolimpante - carga de controle de 900 kN - C = 200,0 cm, L = 40,0 cm e H = 59,5 cm</v>
          </cell>
          <cell r="I1570" t="str">
            <v>m</v>
          </cell>
          <cell r="J1570">
            <v>4787.3164999999999</v>
          </cell>
        </row>
        <row r="1571">
          <cell r="D1571" t="str">
            <v>M3781</v>
          </cell>
          <cell r="E1571" t="str">
            <v>Canal em polietileno e polipropileno com efeito autolimpante e grelha de encaixe em poliamida reforçada - carga de controle de 250 kN - C = 100,0 cm, L = 16,0 cm e H = 12,2 cm</v>
          </cell>
          <cell r="I1571" t="str">
            <v>m</v>
          </cell>
          <cell r="J1571">
            <v>313.30759999999998</v>
          </cell>
        </row>
        <row r="1572">
          <cell r="D1572" t="str">
            <v>M3782</v>
          </cell>
          <cell r="E1572" t="str">
            <v>Canal em polietileno e polipropileno com efeito autolimpante e grelha de encaixe em poliamida reforçada - carga de controle de 250 kN - C = 100,0 cm, L = 16,0 cm e H = 17,2 cm</v>
          </cell>
          <cell r="I1572" t="str">
            <v>m</v>
          </cell>
          <cell r="J1572">
            <v>332.60399999999998</v>
          </cell>
        </row>
        <row r="1573">
          <cell r="D1573" t="str">
            <v>M3783</v>
          </cell>
          <cell r="E1573" t="str">
            <v>Canal em polietileno e polipropileno com efeito autolimpante e grelha de encaixe em poliamida reforçada - carga de controle de 250 kN - C = 100,0 cm, L = 16,0 cm e H = 5,5 cm</v>
          </cell>
          <cell r="I1573" t="str">
            <v>m</v>
          </cell>
          <cell r="J1573">
            <v>294.541</v>
          </cell>
        </row>
        <row r="1574">
          <cell r="D1574" t="str">
            <v>M3784</v>
          </cell>
          <cell r="E1574" t="str">
            <v>Canal em polietileno e polipropileno com efeito autolimpante e grelha de encaixe em ferro fundido dúctil - carga de controle de 400 kN - C = 100,0 cm, L = 14,7 cm e H = 15,7 cm</v>
          </cell>
          <cell r="I1574" t="str">
            <v>m</v>
          </cell>
          <cell r="J1574">
            <v>489.84410000000003</v>
          </cell>
        </row>
        <row r="1575">
          <cell r="D1575" t="str">
            <v>M3785</v>
          </cell>
          <cell r="E1575" t="str">
            <v>Canal em polietileno e polipropileno com efeito autolimpante e grelha de encaixe em ferro fundido dúctil - carga de controle de 400 kN - C = 100,0 cm, L = 24,7 cm e H = 20,8 cm</v>
          </cell>
          <cell r="I1575" t="str">
            <v>m</v>
          </cell>
          <cell r="J1575">
            <v>1316.5983000000001</v>
          </cell>
        </row>
        <row r="1576">
          <cell r="D1576" t="str">
            <v>M3786</v>
          </cell>
          <cell r="E1576" t="str">
            <v>Canal em polietileno e polipropileno com efeito autolimpante e grelha de encaixe em ferro fundido dúctil - carga de controle de 400 kN - C = 100,0 cm, L = 34,9 cm e H = 25,8 cm</v>
          </cell>
          <cell r="I1576" t="str">
            <v>m</v>
          </cell>
          <cell r="J1576">
            <v>2236.1385</v>
          </cell>
        </row>
        <row r="1577">
          <cell r="D1577" t="str">
            <v>M3787</v>
          </cell>
          <cell r="E1577" t="str">
            <v>Canal em polietileno e polipropileno com efeito autolimpante e grelha de encaixe em ferro fundido dúctil - carga de controle de 600 kN - C = 100,0 cm, L = 16,0 cm e H = 12,2 cm</v>
          </cell>
          <cell r="I1577" t="str">
            <v>m</v>
          </cell>
          <cell r="J1577">
            <v>747.08069999999998</v>
          </cell>
        </row>
        <row r="1578">
          <cell r="D1578" t="str">
            <v>M3788</v>
          </cell>
          <cell r="E1578" t="str">
            <v>Canal em polietileno e polipropileno com efeito autolimpante e grelha de encaixe em ferro fundido dúctil - carga de controle de 600 kN - C = 100,0 cm, L = 21,2 cm e H = 18,0 cm</v>
          </cell>
          <cell r="I1578" t="str">
            <v>m</v>
          </cell>
          <cell r="J1578">
            <v>912.37819999999999</v>
          </cell>
        </row>
        <row r="1579">
          <cell r="D1579" t="str">
            <v>M3789</v>
          </cell>
          <cell r="E1579" t="str">
            <v>Canal em polietileno e polipropileno com efeito autolimpante e grelha de encaixe em ferro fundido dúctil - carga de controle de 600 kN - C = 100,0 cm, L = 26,2 cm e H = 17,2 cm</v>
          </cell>
          <cell r="I1579" t="str">
            <v>m</v>
          </cell>
          <cell r="J1579">
            <v>1170.0007000000001</v>
          </cell>
        </row>
        <row r="1580">
          <cell r="D1580" t="str">
            <v>M3790</v>
          </cell>
          <cell r="E1580" t="str">
            <v>Canal em polietileno e polipropileno com efeito autolimpante e abertura de captação em ferro fundido dúctil - carga de controle de 900 kN - C = 100,0 cm, L = 21,0 cm e H = 57,9 cm</v>
          </cell>
          <cell r="I1580" t="str">
            <v>m</v>
          </cell>
          <cell r="J1580">
            <v>1010.0573000000001</v>
          </cell>
        </row>
        <row r="1581">
          <cell r="D1581" t="str">
            <v>M3791</v>
          </cell>
          <cell r="E1581" t="str">
            <v>Canal em polietileno e polipropileno com efeito autolimpante e abertura de captação em ferro fundido dúctil - carga de controle de 900 kN - C = 100,0 cm, L = 25,2 cm e H = 57,8 cm</v>
          </cell>
          <cell r="I1581" t="str">
            <v>m</v>
          </cell>
          <cell r="J1581">
            <v>1647.5820000000001</v>
          </cell>
        </row>
        <row r="1582">
          <cell r="D1582" t="str">
            <v>M3792</v>
          </cell>
          <cell r="E1582" t="str">
            <v>Canal em polietileno e polipropileno com efeito autolimpante e abertura de captação em ferro fundido dúctil - carga de controle de 900 kN - C = 100,0 cm, L = 42,0 cm e H = 95,0 cm</v>
          </cell>
          <cell r="I1582" t="str">
            <v>m</v>
          </cell>
          <cell r="J1582">
            <v>2059.4811</v>
          </cell>
        </row>
        <row r="1583">
          <cell r="D1583" t="str">
            <v>M3793</v>
          </cell>
          <cell r="E1583" t="str">
            <v>Canal em polietileno e polipropileno com efeito autolimpante e abertura de captação em ferro fundido dúctil - carga de controle de 900 kN - C = 114,2 cm, L = 78,0 cm e H = 106,0 cm</v>
          </cell>
          <cell r="I1583" t="str">
            <v>m</v>
          </cell>
          <cell r="J1583">
            <v>2696.9985999999999</v>
          </cell>
        </row>
        <row r="1584">
          <cell r="D1584" t="str">
            <v>M3795</v>
          </cell>
          <cell r="E1584" t="str">
            <v>Custo equivalente da construção civil para construção do Estaleiro Padrão</v>
          </cell>
          <cell r="I1584" t="str">
            <v>m²</v>
          </cell>
          <cell r="J1584">
            <v>1701.22</v>
          </cell>
        </row>
        <row r="1585">
          <cell r="D1585" t="str">
            <v>M3801</v>
          </cell>
          <cell r="E1585" t="str">
            <v>Animais de grande porte mortos em rodovia</v>
          </cell>
          <cell r="I1585" t="str">
            <v>t</v>
          </cell>
          <cell r="J1585" t="str">
            <v>-</v>
          </cell>
        </row>
        <row r="1586">
          <cell r="D1586" t="str">
            <v>M3802</v>
          </cell>
          <cell r="E1586" t="str">
            <v>Animais de pequeno porte mortos em rodovia</v>
          </cell>
          <cell r="I1586" t="str">
            <v>t</v>
          </cell>
          <cell r="J1586" t="str">
            <v>-</v>
          </cell>
        </row>
        <row r="1587">
          <cell r="D1587" t="str">
            <v>M3803</v>
          </cell>
          <cell r="E1587" t="str">
            <v>Emborrachados de pneus espalhados em rodovia</v>
          </cell>
          <cell r="I1587" t="str">
            <v>t</v>
          </cell>
          <cell r="J1587" t="str">
            <v>-</v>
          </cell>
        </row>
        <row r="1588">
          <cell r="D1588" t="str">
            <v>M3804</v>
          </cell>
          <cell r="E1588" t="str">
            <v>Espécimes arbóreos de até 20 m tombados na pista</v>
          </cell>
          <cell r="I1588" t="str">
            <v>t</v>
          </cell>
          <cell r="J1588" t="str">
            <v>-</v>
          </cell>
        </row>
        <row r="1589">
          <cell r="D1589" t="str">
            <v>M3805</v>
          </cell>
          <cell r="E1589" t="str">
            <v>Espécimes arbóreos de 20 a 40 m tombados na pista</v>
          </cell>
          <cell r="I1589" t="str">
            <v>t</v>
          </cell>
          <cell r="J1589" t="str">
            <v>-</v>
          </cell>
        </row>
        <row r="1590">
          <cell r="D1590" t="str">
            <v>M3806</v>
          </cell>
          <cell r="E1590" t="str">
            <v>Sucatas derramadas em rodovia</v>
          </cell>
          <cell r="I1590" t="str">
            <v>t</v>
          </cell>
          <cell r="J1590" t="str">
            <v>-</v>
          </cell>
        </row>
        <row r="1591">
          <cell r="D1591" t="str">
            <v>M3807</v>
          </cell>
          <cell r="E1591" t="str">
            <v>Veículos de grande porte incendiados em rodovia</v>
          </cell>
          <cell r="I1591" t="str">
            <v>un</v>
          </cell>
          <cell r="J1591" t="str">
            <v>-</v>
          </cell>
        </row>
        <row r="1592">
          <cell r="D1592" t="str">
            <v>M3808</v>
          </cell>
          <cell r="E1592" t="str">
            <v>Veículos de médio porte incendiados em rodovia</v>
          </cell>
          <cell r="I1592" t="str">
            <v>un</v>
          </cell>
          <cell r="J1592" t="str">
            <v>-</v>
          </cell>
        </row>
        <row r="1593">
          <cell r="D1593" t="str">
            <v>M3809</v>
          </cell>
          <cell r="E1593" t="str">
            <v>Veículos de grande porte tombados em rodovia</v>
          </cell>
          <cell r="I1593" t="str">
            <v>un</v>
          </cell>
          <cell r="J1593" t="str">
            <v>-</v>
          </cell>
        </row>
        <row r="1594">
          <cell r="D1594" t="str">
            <v>M3810</v>
          </cell>
          <cell r="E1594" t="str">
            <v>Veículos de médio porte tombados em rodovia</v>
          </cell>
          <cell r="I1594" t="str">
            <v>un</v>
          </cell>
          <cell r="J1594" t="str">
            <v>-</v>
          </cell>
        </row>
        <row r="1595">
          <cell r="D1595" t="str">
            <v>M3811</v>
          </cell>
          <cell r="E1595" t="str">
            <v>Veículos de pequeno porte tombados em rodovia</v>
          </cell>
          <cell r="I1595" t="str">
            <v>un</v>
          </cell>
          <cell r="J1595" t="str">
            <v>-</v>
          </cell>
        </row>
        <row r="1596">
          <cell r="D1596" t="str">
            <v>M3813</v>
          </cell>
          <cell r="E1596" t="str">
            <v>Vidros, caixas e engradados derramados na pista</v>
          </cell>
          <cell r="I1596" t="str">
            <v>t</v>
          </cell>
          <cell r="J1596" t="str">
            <v>-</v>
          </cell>
        </row>
        <row r="1597">
          <cell r="D1597" t="str">
            <v>M3821</v>
          </cell>
          <cell r="E1597" t="str">
            <v>Tacha refletiva em plástico injetado bidirecional com um pino - tipo I</v>
          </cell>
          <cell r="I1597" t="str">
            <v>un</v>
          </cell>
          <cell r="J1597">
            <v>19.837499999999999</v>
          </cell>
        </row>
        <row r="1598">
          <cell r="D1598" t="str">
            <v>M3822</v>
          </cell>
          <cell r="E1598" t="str">
            <v>Tacha refletiva em plástico injetado bidirecional com um pino - tipo II</v>
          </cell>
          <cell r="I1598" t="str">
            <v>un</v>
          </cell>
          <cell r="J1598">
            <v>26.592500000000001</v>
          </cell>
        </row>
        <row r="1599">
          <cell r="D1599" t="str">
            <v>M3823</v>
          </cell>
          <cell r="E1599" t="str">
            <v>Tacha refletiva em plástico injetado bidirecional com um pino - tipo III</v>
          </cell>
          <cell r="I1599" t="str">
            <v>un</v>
          </cell>
          <cell r="J1599">
            <v>26.592500000000001</v>
          </cell>
        </row>
        <row r="1600">
          <cell r="D1600" t="str">
            <v>M3824</v>
          </cell>
          <cell r="E1600" t="str">
            <v>Tacha refletiva em plástico injetado bidirecional com um pino - tipo IV</v>
          </cell>
          <cell r="I1600" t="str">
            <v>un</v>
          </cell>
          <cell r="J1600">
            <v>29.072800000000001</v>
          </cell>
        </row>
        <row r="1601">
          <cell r="D1601" t="str">
            <v>M3825</v>
          </cell>
          <cell r="E1601" t="str">
            <v>Tacha refletiva em plástico injetado bidirecional sem pino - tipo I</v>
          </cell>
          <cell r="I1601" t="str">
            <v>un</v>
          </cell>
          <cell r="J1601">
            <v>18.554099999999998</v>
          </cell>
        </row>
        <row r="1602">
          <cell r="D1602" t="str">
            <v>M3826</v>
          </cell>
          <cell r="E1602" t="str">
            <v>Tacha refletiva em plástico injetado bidirecional sem pino - tipo II</v>
          </cell>
          <cell r="I1602" t="str">
            <v>un</v>
          </cell>
          <cell r="J1602">
            <v>22.0289</v>
          </cell>
        </row>
        <row r="1603">
          <cell r="D1603" t="str">
            <v>M3827</v>
          </cell>
          <cell r="E1603" t="str">
            <v>Tacha refletiva em plástico injetado bidirecional sem pino - tipo III</v>
          </cell>
          <cell r="I1603" t="str">
            <v>un</v>
          </cell>
          <cell r="J1603">
            <v>22.0289</v>
          </cell>
        </row>
        <row r="1604">
          <cell r="D1604" t="str">
            <v>M3828</v>
          </cell>
          <cell r="E1604" t="str">
            <v>Tacha refletiva em plástico injetado bidirecional sem pino - tipo IV</v>
          </cell>
          <cell r="I1604" t="str">
            <v>un</v>
          </cell>
          <cell r="J1604">
            <v>27.1706</v>
          </cell>
        </row>
        <row r="1605">
          <cell r="D1605" t="str">
            <v>M3829</v>
          </cell>
          <cell r="E1605" t="str">
            <v>Tacha refletiva em plástico injetado monodirecional com um pino - tipo I</v>
          </cell>
          <cell r="I1605" t="str">
            <v>un</v>
          </cell>
          <cell r="J1605">
            <v>16.084700000000002</v>
          </cell>
        </row>
        <row r="1606">
          <cell r="D1606" t="str">
            <v>M3830</v>
          </cell>
          <cell r="E1606" t="str">
            <v>Tacha refletiva em plástico injetado monodirecional com um pino - tipo II</v>
          </cell>
          <cell r="I1606" t="str">
            <v>un</v>
          </cell>
          <cell r="J1606">
            <v>20.010000000000002</v>
          </cell>
        </row>
        <row r="1607">
          <cell r="D1607" t="str">
            <v>M3831</v>
          </cell>
          <cell r="E1607" t="str">
            <v>Tacha refletiva em plástico injetado monodirecional com um pino - tipo III</v>
          </cell>
          <cell r="I1607" t="str">
            <v>un</v>
          </cell>
          <cell r="J1607">
            <v>20.855499999999999</v>
          </cell>
        </row>
        <row r="1608">
          <cell r="D1608" t="str">
            <v>M3832</v>
          </cell>
          <cell r="E1608" t="str">
            <v>Tacha refletiva em plástico injetado monodirecional com um pino - tipo IV</v>
          </cell>
          <cell r="I1608" t="str">
            <v>un</v>
          </cell>
          <cell r="J1608">
            <v>26.696000000000002</v>
          </cell>
        </row>
        <row r="1609">
          <cell r="D1609" t="str">
            <v>M3833</v>
          </cell>
          <cell r="E1609" t="str">
            <v>Tacha refletiva em plástico injetado monodirecional sem pino - tipo I</v>
          </cell>
          <cell r="I1609" t="str">
            <v>un</v>
          </cell>
          <cell r="J1609">
            <v>15.5387</v>
          </cell>
        </row>
        <row r="1610">
          <cell r="D1610" t="str">
            <v>M3834</v>
          </cell>
          <cell r="E1610" t="str">
            <v>Tacha refletiva em plástico injetado monodirecional sem pino - tipo II</v>
          </cell>
          <cell r="I1610" t="str">
            <v>un</v>
          </cell>
          <cell r="J1610">
            <v>19.535499999999999</v>
          </cell>
        </row>
        <row r="1611">
          <cell r="D1611" t="str">
            <v>M3835</v>
          </cell>
          <cell r="E1611" t="str">
            <v>Tacha refletiva em plástico injetado monodirecional sem pino - tipo III</v>
          </cell>
          <cell r="I1611" t="str">
            <v>un</v>
          </cell>
          <cell r="J1611">
            <v>20.010000000000002</v>
          </cell>
        </row>
        <row r="1612">
          <cell r="D1612" t="str">
            <v>M3836</v>
          </cell>
          <cell r="E1612" t="str">
            <v>Tacha refletiva em plástico injetado monodirecional sem pino - tipo IV</v>
          </cell>
          <cell r="I1612" t="str">
            <v>un</v>
          </cell>
          <cell r="J1612">
            <v>26.1526</v>
          </cell>
        </row>
        <row r="1613">
          <cell r="D1613" t="str">
            <v>M3837</v>
          </cell>
          <cell r="E1613" t="str">
            <v>Tacha refletiva em resina sintética bidirecional com um pino - tipo I</v>
          </cell>
          <cell r="I1613" t="str">
            <v>un</v>
          </cell>
          <cell r="J1613">
            <v>29.407800000000002</v>
          </cell>
        </row>
        <row r="1614">
          <cell r="D1614" t="str">
            <v>M3838</v>
          </cell>
          <cell r="E1614" t="str">
            <v>Tacha refletiva em resina sintética bidirecional com um pino - tipo II</v>
          </cell>
          <cell r="I1614" t="str">
            <v>un</v>
          </cell>
          <cell r="J1614">
            <v>37.344799999999999</v>
          </cell>
        </row>
        <row r="1615">
          <cell r="D1615" t="str">
            <v>M3839</v>
          </cell>
          <cell r="E1615" t="str">
            <v>Tacha refletiva em resina sintética bidirecional com um pino - tipo III</v>
          </cell>
          <cell r="I1615" t="str">
            <v>un</v>
          </cell>
          <cell r="J1615">
            <v>41.356400000000001</v>
          </cell>
        </row>
        <row r="1616">
          <cell r="D1616" t="str">
            <v>M3840</v>
          </cell>
          <cell r="E1616" t="str">
            <v>Tacha refletiva em resina sintética bidirecional com um pino - tipo IV</v>
          </cell>
          <cell r="I1616" t="str">
            <v>un</v>
          </cell>
          <cell r="J1616">
            <v>41.6066</v>
          </cell>
        </row>
        <row r="1617">
          <cell r="D1617" t="str">
            <v>M3841</v>
          </cell>
          <cell r="E1617" t="str">
            <v>Tacha refletiva em resina sintética bidirecional sem pino - tipo I</v>
          </cell>
          <cell r="I1617" t="str">
            <v>un</v>
          </cell>
          <cell r="J1617">
            <v>28.8901</v>
          </cell>
        </row>
        <row r="1618">
          <cell r="D1618" t="str">
            <v>M3842</v>
          </cell>
          <cell r="E1618" t="str">
            <v>Tacha refletiva em resina sintética bidirecional sem pino - tipo II</v>
          </cell>
          <cell r="I1618" t="str">
            <v>un</v>
          </cell>
          <cell r="J1618">
            <v>36.8703</v>
          </cell>
        </row>
        <row r="1619">
          <cell r="D1619" t="str">
            <v>M3843</v>
          </cell>
          <cell r="E1619" t="str">
            <v>Tacha refletiva em resina sintética bidirecional sem pino - tipo III</v>
          </cell>
          <cell r="I1619" t="str">
            <v>un</v>
          </cell>
          <cell r="J1619">
            <v>40.7956</v>
          </cell>
        </row>
        <row r="1620">
          <cell r="D1620" t="str">
            <v>M3844</v>
          </cell>
          <cell r="E1620" t="str">
            <v>Tacha refletiva em resina sintética bidirecional sem pino - tipo IV</v>
          </cell>
          <cell r="I1620" t="str">
            <v>un</v>
          </cell>
          <cell r="J1620">
            <v>40.7956</v>
          </cell>
        </row>
        <row r="1621">
          <cell r="D1621" t="str">
            <v>M3845</v>
          </cell>
          <cell r="E1621" t="str">
            <v>Tacha refletiva em resina sintética monodirecional com um pino - tipo I</v>
          </cell>
          <cell r="I1621" t="str">
            <v>un</v>
          </cell>
          <cell r="J1621">
            <v>26.526199999999999</v>
          </cell>
        </row>
        <row r="1622">
          <cell r="D1622" t="str">
            <v>M3846</v>
          </cell>
          <cell r="E1622" t="str">
            <v>Tacha refletiva em resina sintética monodirecional com um pino - tipo II</v>
          </cell>
          <cell r="I1622" t="str">
            <v>un</v>
          </cell>
          <cell r="J1622">
            <v>32.642899999999997</v>
          </cell>
        </row>
        <row r="1623">
          <cell r="D1623" t="str">
            <v>M3847</v>
          </cell>
          <cell r="E1623" t="str">
            <v>Tacha refletiva em resina sintética monodirecional com um pino - tipo III</v>
          </cell>
          <cell r="I1623" t="str">
            <v>un</v>
          </cell>
          <cell r="J1623">
            <v>36.3095</v>
          </cell>
        </row>
        <row r="1624">
          <cell r="D1624" t="str">
            <v>M3848</v>
          </cell>
          <cell r="E1624" t="str">
            <v>Tacha refletiva em resina sintética monodirecional com um pino - tipo IV</v>
          </cell>
          <cell r="I1624" t="str">
            <v>un</v>
          </cell>
          <cell r="J1624">
            <v>40.269399999999997</v>
          </cell>
        </row>
        <row r="1625">
          <cell r="D1625" t="str">
            <v>M3851</v>
          </cell>
          <cell r="E1625" t="str">
            <v>Tacha refletiva em resina sintética monodirecional sem pino - tipo I</v>
          </cell>
          <cell r="I1625" t="str">
            <v>un</v>
          </cell>
          <cell r="J1625">
            <v>25.9223</v>
          </cell>
        </row>
        <row r="1626">
          <cell r="D1626" t="str">
            <v>M3852</v>
          </cell>
          <cell r="E1626" t="str">
            <v>Tacha refletiva em resina sintética monodirecional sem pino - tipo II</v>
          </cell>
          <cell r="I1626" t="str">
            <v>un</v>
          </cell>
          <cell r="J1626">
            <v>32.0304</v>
          </cell>
        </row>
        <row r="1627">
          <cell r="D1627" t="str">
            <v>M3853</v>
          </cell>
          <cell r="E1627" t="str">
            <v>Tacha refletiva em resina sintética monodirecional sem pino - tipo III</v>
          </cell>
          <cell r="I1627" t="str">
            <v>un</v>
          </cell>
          <cell r="J1627">
            <v>35.619300000000003</v>
          </cell>
        </row>
        <row r="1628">
          <cell r="D1628" t="str">
            <v>M3854</v>
          </cell>
          <cell r="E1628" t="str">
            <v>Tacha refletiva em resina sintética monodirecional sem pino - tipo IV</v>
          </cell>
          <cell r="I1628" t="str">
            <v>un</v>
          </cell>
          <cell r="J1628">
            <v>39.501600000000003</v>
          </cell>
        </row>
        <row r="1629">
          <cell r="D1629" t="str">
            <v>M3855</v>
          </cell>
          <cell r="E1629" t="str">
            <v>Tacha refletiva metálica bidirecional com dois pinos - tipo II</v>
          </cell>
          <cell r="I1629" t="str">
            <v>un</v>
          </cell>
          <cell r="J1629">
            <v>25.6785</v>
          </cell>
        </row>
        <row r="1630">
          <cell r="D1630" t="str">
            <v>M3856</v>
          </cell>
          <cell r="E1630" t="str">
            <v>Tacha refletiva metálica bidirecional com dois pinos - tipo III</v>
          </cell>
          <cell r="I1630" t="str">
            <v>un</v>
          </cell>
          <cell r="J1630">
            <v>22.69</v>
          </cell>
        </row>
        <row r="1631">
          <cell r="D1631" t="str">
            <v>M3857</v>
          </cell>
          <cell r="E1631" t="str">
            <v>Tacha refletiva metálica bidirecional com dois pinos - tipo IV</v>
          </cell>
          <cell r="I1631" t="str">
            <v>un</v>
          </cell>
          <cell r="J1631">
            <v>56.231900000000003</v>
          </cell>
        </row>
        <row r="1632">
          <cell r="D1632" t="str">
            <v>M3858</v>
          </cell>
          <cell r="E1632" t="str">
            <v>Tacha refletiva metálica bidirecional com um pino - tipo II</v>
          </cell>
          <cell r="I1632" t="str">
            <v>un</v>
          </cell>
          <cell r="J1632">
            <v>23.0381</v>
          </cell>
        </row>
        <row r="1633">
          <cell r="D1633" t="str">
            <v>M3859</v>
          </cell>
          <cell r="E1633" t="str">
            <v>Tacha refletiva metálica bidirecional com um pino - tipo III</v>
          </cell>
          <cell r="I1633" t="str">
            <v>un</v>
          </cell>
          <cell r="J1633">
            <v>19.64</v>
          </cell>
        </row>
        <row r="1634">
          <cell r="D1634" t="str">
            <v>M3860</v>
          </cell>
          <cell r="E1634" t="str">
            <v>Tacha refletiva metálica bidirecional com um pino - tipo IV</v>
          </cell>
          <cell r="I1634" t="str">
            <v>un</v>
          </cell>
          <cell r="J1634">
            <v>54.8947</v>
          </cell>
        </row>
        <row r="1635">
          <cell r="D1635" t="str">
            <v>M3861</v>
          </cell>
          <cell r="E1635" t="str">
            <v>Tacha refletiva metálica monodirecional com dois pinos - tipo II</v>
          </cell>
          <cell r="I1635" t="str">
            <v>un</v>
          </cell>
          <cell r="J1635">
            <v>20.626899999999999</v>
          </cell>
        </row>
        <row r="1636">
          <cell r="D1636" t="str">
            <v>M3862</v>
          </cell>
          <cell r="E1636" t="str">
            <v>Tacha refletiva metálica monodirecional com dois pinos - tipo III</v>
          </cell>
          <cell r="I1636" t="str">
            <v>un</v>
          </cell>
          <cell r="J1636">
            <v>19.141300000000001</v>
          </cell>
        </row>
        <row r="1637">
          <cell r="D1637" t="str">
            <v>M3863</v>
          </cell>
          <cell r="E1637" t="str">
            <v>Tacha refletiva metálica monodirecional com dois pinos - tipo IV</v>
          </cell>
          <cell r="I1637" t="str">
            <v>un</v>
          </cell>
          <cell r="J1637">
            <v>48.251800000000003</v>
          </cell>
        </row>
        <row r="1638">
          <cell r="D1638" t="str">
            <v>M3864</v>
          </cell>
          <cell r="E1638" t="str">
            <v>Tacha refletiva metálica monodirecional com um pino - tipo II</v>
          </cell>
          <cell r="I1638" t="str">
            <v>un</v>
          </cell>
          <cell r="J1638">
            <v>17.065200000000001</v>
          </cell>
        </row>
        <row r="1639">
          <cell r="D1639" t="str">
            <v>M3865</v>
          </cell>
          <cell r="E1639" t="str">
            <v>Tacha refletiva metálica monodirecional com um pino - tipo III</v>
          </cell>
          <cell r="I1639" t="str">
            <v>un</v>
          </cell>
          <cell r="J1639">
            <v>15.9887</v>
          </cell>
        </row>
        <row r="1640">
          <cell r="D1640" t="str">
            <v>M3866</v>
          </cell>
          <cell r="E1640" t="str">
            <v>Tacha refletiva metálica monodirecional com um pino - tipo IV</v>
          </cell>
          <cell r="I1640" t="str">
            <v>un</v>
          </cell>
          <cell r="J1640">
            <v>50.116599999999998</v>
          </cell>
        </row>
        <row r="1641">
          <cell r="D1641" t="str">
            <v>M3867</v>
          </cell>
          <cell r="E1641" t="str">
            <v>Tachão refletivo em plástico injetado bidirecional</v>
          </cell>
          <cell r="I1641" t="str">
            <v>un</v>
          </cell>
          <cell r="J1641">
            <v>65.835999999999999</v>
          </cell>
        </row>
        <row r="1642">
          <cell r="D1642" t="str">
            <v>M3868</v>
          </cell>
          <cell r="E1642" t="str">
            <v>Tachão refletivo em plástico injetado monodirecional</v>
          </cell>
          <cell r="I1642" t="str">
            <v>un</v>
          </cell>
          <cell r="J1642">
            <v>64.562600000000003</v>
          </cell>
        </row>
        <row r="1643">
          <cell r="D1643" t="str">
            <v>M3869</v>
          </cell>
          <cell r="E1643" t="str">
            <v>Tachão refletivo em resina sintética bidirecional</v>
          </cell>
          <cell r="I1643" t="str">
            <v>un</v>
          </cell>
          <cell r="J1643">
            <v>55.602499999999999</v>
          </cell>
        </row>
        <row r="1644">
          <cell r="D1644" t="str">
            <v>M3870</v>
          </cell>
          <cell r="E1644" t="str">
            <v>Tachão refletivo em resina sintética monodirecional</v>
          </cell>
          <cell r="I1644" t="str">
            <v>un</v>
          </cell>
          <cell r="J1644">
            <v>54.598799999999997</v>
          </cell>
        </row>
        <row r="1645">
          <cell r="D1645" t="str">
            <v>M3900</v>
          </cell>
          <cell r="E1645" t="str">
            <v>Emulsão asfáltica com polímero - RR-1C-E</v>
          </cell>
          <cell r="I1645" t="str">
            <v>t</v>
          </cell>
          <cell r="J1645" t="str">
            <v>-</v>
          </cell>
        </row>
        <row r="1646">
          <cell r="D1646" t="str">
            <v>M3901</v>
          </cell>
          <cell r="E1646" t="str">
            <v>Reservatório metálico tipo taça - capacidade de 5.000 l</v>
          </cell>
          <cell r="I1646" t="str">
            <v>un</v>
          </cell>
          <cell r="J1646">
            <v>19200</v>
          </cell>
        </row>
        <row r="1647">
          <cell r="D1647" t="str">
            <v>M3902</v>
          </cell>
          <cell r="E1647" t="str">
            <v>Reservatório metálico tipo taça - capacidade de 10.000 l</v>
          </cell>
          <cell r="I1647" t="str">
            <v>un</v>
          </cell>
          <cell r="J1647">
            <v>26475.168000000001</v>
          </cell>
        </row>
        <row r="1648">
          <cell r="D1648" t="str">
            <v>M3903</v>
          </cell>
          <cell r="E1648" t="str">
            <v>Reservatório metálico tipo taça - capacidade de 20.000 l</v>
          </cell>
          <cell r="I1648" t="str">
            <v>un</v>
          </cell>
          <cell r="J1648">
            <v>40764.160000000003</v>
          </cell>
        </row>
        <row r="1649">
          <cell r="D1649" t="str">
            <v>M3904</v>
          </cell>
          <cell r="E1649" t="str">
            <v>Reservatório metálico tipo taça - capacidade de 30.000 l</v>
          </cell>
          <cell r="I1649" t="str">
            <v>un</v>
          </cell>
          <cell r="J1649">
            <v>54789.310599999997</v>
          </cell>
        </row>
        <row r="1650">
          <cell r="D1650" t="str">
            <v>M3905</v>
          </cell>
          <cell r="E1650" t="str">
            <v>AMV tipo TR37, abertura 1:8, bitola métrica</v>
          </cell>
          <cell r="I1650" t="str">
            <v>un</v>
          </cell>
          <cell r="J1650" t="str">
            <v>-</v>
          </cell>
        </row>
        <row r="1651">
          <cell r="D1651" t="str">
            <v>M3906</v>
          </cell>
          <cell r="E1651" t="str">
            <v>AMV tipo TR37, abertura 1:10, bitola métrica</v>
          </cell>
          <cell r="I1651" t="str">
            <v>un</v>
          </cell>
          <cell r="J1651" t="str">
            <v>-</v>
          </cell>
        </row>
        <row r="1652">
          <cell r="D1652" t="str">
            <v>M3907</v>
          </cell>
          <cell r="E1652" t="str">
            <v>AMV tipo TR37, abertura 1:12, bitola métrica</v>
          </cell>
          <cell r="I1652" t="str">
            <v>un</v>
          </cell>
          <cell r="J1652" t="str">
            <v>-</v>
          </cell>
        </row>
        <row r="1653">
          <cell r="D1653" t="str">
            <v>M3908</v>
          </cell>
          <cell r="E1653" t="str">
            <v>AMV tipo TR37, abertura 1:14, bitola métrica</v>
          </cell>
          <cell r="I1653" t="str">
            <v>un</v>
          </cell>
          <cell r="J1653" t="str">
            <v>-</v>
          </cell>
        </row>
        <row r="1654">
          <cell r="D1654" t="str">
            <v>M3909</v>
          </cell>
          <cell r="E1654" t="str">
            <v>Bico para corte a plasma manual - 65A</v>
          </cell>
          <cell r="I1654" t="str">
            <v>un</v>
          </cell>
          <cell r="J1654">
            <v>64.414500000000004</v>
          </cell>
        </row>
        <row r="1655">
          <cell r="D1655" t="str">
            <v>M3910</v>
          </cell>
          <cell r="E1655" t="str">
            <v>Bico para corte a plasma manual - 45A</v>
          </cell>
          <cell r="I1655" t="str">
            <v>un</v>
          </cell>
          <cell r="J1655">
            <v>62.388399999999997</v>
          </cell>
        </row>
        <row r="1656">
          <cell r="D1656" t="str">
            <v>M3911</v>
          </cell>
          <cell r="E1656" t="str">
            <v>Bocal para corte a plasma manual - 45A/65A</v>
          </cell>
          <cell r="I1656" t="str">
            <v>un</v>
          </cell>
          <cell r="J1656">
            <v>165.45169999999999</v>
          </cell>
        </row>
        <row r="1657">
          <cell r="D1657" t="str">
            <v>M3912</v>
          </cell>
          <cell r="E1657" t="str">
            <v>Capa de retenção para corte a plasma manual - 45A/65A</v>
          </cell>
          <cell r="I1657" t="str">
            <v>un</v>
          </cell>
          <cell r="J1657">
            <v>271.8107</v>
          </cell>
        </row>
        <row r="1658">
          <cell r="D1658" t="str">
            <v>M3913</v>
          </cell>
          <cell r="E1658" t="str">
            <v>Eletrodo para corte a plasma manual - 45A/65A</v>
          </cell>
          <cell r="I1658" t="str">
            <v>un</v>
          </cell>
          <cell r="J1658">
            <v>77.687600000000003</v>
          </cell>
        </row>
        <row r="1659">
          <cell r="D1659" t="str">
            <v>M3914</v>
          </cell>
          <cell r="E1659" t="str">
            <v>Distribuidor de gás para corte a plasma manual - 45A/65A</v>
          </cell>
          <cell r="I1659" t="str">
            <v>un</v>
          </cell>
          <cell r="J1659">
            <v>179.7011</v>
          </cell>
        </row>
        <row r="1660">
          <cell r="D1660" t="str">
            <v>M3915</v>
          </cell>
          <cell r="E1660" t="str">
            <v>Parafuso de cabeça sextavada em aço inox - D = 12,7 mm (1/2") e C = 38,1 mm (1.1/2")</v>
          </cell>
          <cell r="I1660" t="str">
            <v>un</v>
          </cell>
          <cell r="J1660">
            <v>4.6414999999999997</v>
          </cell>
        </row>
        <row r="1661">
          <cell r="D1661" t="str">
            <v>M3916</v>
          </cell>
          <cell r="E1661" t="str">
            <v>Porca sextavada em aço inox para parafuso - D = 12,7 mm (1/2")</v>
          </cell>
          <cell r="I1661" t="str">
            <v>un</v>
          </cell>
          <cell r="J1661">
            <v>1.8613</v>
          </cell>
        </row>
        <row r="1662">
          <cell r="D1662" t="str">
            <v>M3917</v>
          </cell>
          <cell r="E1662" t="str">
            <v>Arruela lisa em aço inox - D = 12,7 mm (1/2")</v>
          </cell>
          <cell r="I1662" t="str">
            <v>un</v>
          </cell>
          <cell r="J1662">
            <v>0.76160000000000005</v>
          </cell>
        </row>
        <row r="1663">
          <cell r="D1663" t="str">
            <v>M3918</v>
          </cell>
          <cell r="E1663" t="str">
            <v>Disco de corte com 80 dentes multimaterial - D = 250 mm</v>
          </cell>
          <cell r="I1663" t="str">
            <v>un</v>
          </cell>
          <cell r="J1663">
            <v>393.6841</v>
          </cell>
        </row>
        <row r="1664">
          <cell r="D1664" t="str">
            <v>M3919</v>
          </cell>
          <cell r="E1664" t="str">
            <v>Lixa d'água Nº 360</v>
          </cell>
          <cell r="I1664" t="str">
            <v>un</v>
          </cell>
          <cell r="J1664">
            <v>1.2</v>
          </cell>
        </row>
      </sheetData>
      <sheetData sheetId="11">
        <row r="9">
          <cell r="D9" t="str">
            <v>P9801</v>
          </cell>
          <cell r="E9" t="str">
            <v>Ajudante</v>
          </cell>
          <cell r="F9" t="str">
            <v>h</v>
          </cell>
          <cell r="G9">
            <v>7.4344999999999999</v>
          </cell>
          <cell r="H9">
            <v>2.0072939999999999</v>
          </cell>
          <cell r="I9">
            <v>0</v>
          </cell>
          <cell r="J9">
            <v>22.357700000000001</v>
          </cell>
        </row>
        <row r="10">
          <cell r="D10" t="str">
            <v>P9802</v>
          </cell>
          <cell r="E10" t="str">
            <v>Ajudante especializado</v>
          </cell>
          <cell r="F10" t="str">
            <v>h</v>
          </cell>
          <cell r="G10">
            <v>8.9133999999999993</v>
          </cell>
          <cell r="H10">
            <v>1.934148</v>
          </cell>
          <cell r="I10">
            <v>0</v>
          </cell>
          <cell r="J10">
            <v>26.153199999999998</v>
          </cell>
        </row>
        <row r="11">
          <cell r="D11" t="str">
            <v>P9803</v>
          </cell>
          <cell r="E11" t="str">
            <v>Almoxarife</v>
          </cell>
          <cell r="F11" t="str">
            <v>mês</v>
          </cell>
          <cell r="G11">
            <v>2835.8</v>
          </cell>
          <cell r="H11">
            <v>1.184874</v>
          </cell>
          <cell r="I11">
            <v>0</v>
          </cell>
          <cell r="J11">
            <v>6195.8656000000001</v>
          </cell>
        </row>
        <row r="12">
          <cell r="D12" t="str">
            <v>P9804</v>
          </cell>
          <cell r="E12" t="str">
            <v>Apontador</v>
          </cell>
          <cell r="F12" t="str">
            <v>mês</v>
          </cell>
          <cell r="G12">
            <v>2145</v>
          </cell>
          <cell r="H12">
            <v>1.3196600000000001</v>
          </cell>
          <cell r="I12">
            <v>0</v>
          </cell>
          <cell r="J12">
            <v>4975.6706999999997</v>
          </cell>
        </row>
        <row r="13">
          <cell r="D13" t="str">
            <v>P9805</v>
          </cell>
          <cell r="E13" t="str">
            <v>Armador</v>
          </cell>
          <cell r="F13" t="str">
            <v>h</v>
          </cell>
          <cell r="G13">
            <v>11.35</v>
          </cell>
          <cell r="H13">
            <v>1.6994990000000001</v>
          </cell>
          <cell r="I13">
            <v>0</v>
          </cell>
          <cell r="J13">
            <v>30.639299999999999</v>
          </cell>
        </row>
        <row r="14">
          <cell r="D14" t="str">
            <v>P9806</v>
          </cell>
          <cell r="E14" t="str">
            <v>Auxiliar administrativo</v>
          </cell>
          <cell r="F14" t="str">
            <v>mês</v>
          </cell>
          <cell r="G14">
            <v>2145</v>
          </cell>
          <cell r="H14">
            <v>1.31724</v>
          </cell>
          <cell r="I14">
            <v>0</v>
          </cell>
          <cell r="J14">
            <v>4970.4798000000001</v>
          </cell>
        </row>
        <row r="15">
          <cell r="D15" t="str">
            <v>P9807</v>
          </cell>
          <cell r="E15" t="str">
            <v>Bombeiro hidráulico</v>
          </cell>
          <cell r="F15" t="str">
            <v>h</v>
          </cell>
          <cell r="G15">
            <v>11.35</v>
          </cell>
          <cell r="H15">
            <v>1.7532350000000001</v>
          </cell>
          <cell r="I15">
            <v>0</v>
          </cell>
          <cell r="J15">
            <v>31.249199999999998</v>
          </cell>
        </row>
        <row r="16">
          <cell r="D16" t="str">
            <v>P9808</v>
          </cell>
          <cell r="E16" t="str">
            <v>Carpinteiro</v>
          </cell>
          <cell r="F16" t="str">
            <v>h</v>
          </cell>
          <cell r="G16">
            <v>9.8955000000000002</v>
          </cell>
          <cell r="H16">
            <v>1.791264</v>
          </cell>
          <cell r="I16">
            <v>0</v>
          </cell>
          <cell r="J16">
            <v>27.620899999999999</v>
          </cell>
        </row>
        <row r="17">
          <cell r="D17" t="str">
            <v>P9809</v>
          </cell>
          <cell r="E17" t="str">
            <v>Encarregado administrativo</v>
          </cell>
          <cell r="F17" t="str">
            <v>mês</v>
          </cell>
          <cell r="G17">
            <v>3628.6176999999998</v>
          </cell>
          <cell r="H17">
            <v>0.98094899999999996</v>
          </cell>
          <cell r="I17">
            <v>0</v>
          </cell>
          <cell r="J17">
            <v>7188.1066000000001</v>
          </cell>
        </row>
        <row r="18">
          <cell r="D18" t="str">
            <v>P9810</v>
          </cell>
          <cell r="E18" t="str">
            <v>Eletricista</v>
          </cell>
          <cell r="F18" t="str">
            <v>h</v>
          </cell>
          <cell r="G18">
            <v>11.448700000000001</v>
          </cell>
          <cell r="H18">
            <v>1.7350209999999999</v>
          </cell>
          <cell r="I18">
            <v>0</v>
          </cell>
          <cell r="J18">
            <v>31.3124</v>
          </cell>
        </row>
        <row r="19">
          <cell r="D19" t="str">
            <v>P9811</v>
          </cell>
          <cell r="E19" t="str">
            <v>Encarregado especializado</v>
          </cell>
          <cell r="F19" t="str">
            <v>mês</v>
          </cell>
          <cell r="G19">
            <v>3911.8588</v>
          </cell>
          <cell r="H19">
            <v>0.98980400000000002</v>
          </cell>
          <cell r="I19">
            <v>0</v>
          </cell>
          <cell r="J19">
            <v>7783.8321999999998</v>
          </cell>
        </row>
        <row r="20">
          <cell r="D20" t="str">
            <v>P9812</v>
          </cell>
          <cell r="E20" t="str">
            <v>Engenheiro</v>
          </cell>
          <cell r="F20" t="str">
            <v>mês</v>
          </cell>
          <cell r="G20">
            <v>13535.926100000001</v>
          </cell>
          <cell r="H20">
            <v>0.82525199999999999</v>
          </cell>
          <cell r="I20">
            <v>0</v>
          </cell>
          <cell r="J20">
            <v>24706.4761</v>
          </cell>
        </row>
        <row r="21">
          <cell r="D21" t="str">
            <v>P9814</v>
          </cell>
          <cell r="E21" t="str">
            <v>Operacional</v>
          </cell>
          <cell r="F21" t="str">
            <v>mês</v>
          </cell>
          <cell r="G21">
            <v>1647.8095000000001</v>
          </cell>
          <cell r="H21">
            <v>1.465266</v>
          </cell>
          <cell r="I21">
            <v>0</v>
          </cell>
          <cell r="J21">
            <v>4062.2887000000001</v>
          </cell>
        </row>
        <row r="22">
          <cell r="D22" t="str">
            <v>P9815</v>
          </cell>
          <cell r="E22" t="str">
            <v>Jardineiro</v>
          </cell>
          <cell r="F22" t="str">
            <v>h</v>
          </cell>
          <cell r="G22">
            <v>10.47</v>
          </cell>
          <cell r="H22">
            <v>1.7678370000000001</v>
          </cell>
          <cell r="I22">
            <v>0</v>
          </cell>
          <cell r="J22">
            <v>28.979199999999999</v>
          </cell>
        </row>
        <row r="23">
          <cell r="D23" t="str">
            <v>P9819</v>
          </cell>
          <cell r="E23" t="str">
            <v>Engenheiro supervisor</v>
          </cell>
          <cell r="F23" t="str">
            <v>mês</v>
          </cell>
          <cell r="G23">
            <v>13535.926100000001</v>
          </cell>
          <cell r="H23">
            <v>0.82525199999999999</v>
          </cell>
          <cell r="I23">
            <v>0</v>
          </cell>
          <cell r="J23">
            <v>24706.4761</v>
          </cell>
        </row>
        <row r="24">
          <cell r="D24" t="str">
            <v>P9821</v>
          </cell>
          <cell r="E24" t="str">
            <v>Pedreiro</v>
          </cell>
          <cell r="F24" t="str">
            <v>h</v>
          </cell>
          <cell r="G24">
            <v>9.75</v>
          </cell>
          <cell r="H24">
            <v>1.7865759999999999</v>
          </cell>
          <cell r="I24">
            <v>0</v>
          </cell>
          <cell r="J24">
            <v>27.1691</v>
          </cell>
        </row>
        <row r="25">
          <cell r="D25" t="str">
            <v>P9822</v>
          </cell>
          <cell r="E25" t="str">
            <v>Pintor</v>
          </cell>
          <cell r="F25" t="str">
            <v>h</v>
          </cell>
          <cell r="G25">
            <v>11.35</v>
          </cell>
          <cell r="H25">
            <v>1.69906</v>
          </cell>
          <cell r="I25">
            <v>0</v>
          </cell>
          <cell r="J25">
            <v>30.6343</v>
          </cell>
        </row>
        <row r="26">
          <cell r="D26" t="str">
            <v>P9823</v>
          </cell>
          <cell r="E26" t="str">
            <v>Serralheiro</v>
          </cell>
          <cell r="F26" t="str">
            <v>h</v>
          </cell>
          <cell r="G26">
            <v>10.3103</v>
          </cell>
          <cell r="H26">
            <v>1.7549090000000001</v>
          </cell>
          <cell r="I26">
            <v>0</v>
          </cell>
          <cell r="J26">
            <v>28.4039</v>
          </cell>
        </row>
        <row r="27">
          <cell r="D27" t="str">
            <v>P9824</v>
          </cell>
          <cell r="E27" t="str">
            <v>Servente</v>
          </cell>
          <cell r="F27" t="str">
            <v>h</v>
          </cell>
          <cell r="G27">
            <v>7.35</v>
          </cell>
          <cell r="H27">
            <v>2.007606</v>
          </cell>
          <cell r="I27">
            <v>0</v>
          </cell>
          <cell r="J27">
            <v>22.105899999999998</v>
          </cell>
        </row>
        <row r="28">
          <cell r="D28" t="str">
            <v>P9825</v>
          </cell>
          <cell r="E28" t="str">
            <v>Soldador</v>
          </cell>
          <cell r="F28" t="str">
            <v>h</v>
          </cell>
          <cell r="G28">
            <v>13.2103</v>
          </cell>
          <cell r="H28">
            <v>1.622657</v>
          </cell>
          <cell r="I28">
            <v>0</v>
          </cell>
          <cell r="J28">
            <v>34.646000000000001</v>
          </cell>
        </row>
        <row r="29">
          <cell r="D29" t="str">
            <v>P9826</v>
          </cell>
          <cell r="E29" t="str">
            <v>Chefe setor de finanças</v>
          </cell>
          <cell r="F29" t="str">
            <v>mês</v>
          </cell>
          <cell r="G29">
            <v>13669.115100000001</v>
          </cell>
          <cell r="H29">
            <v>0.82128000000000001</v>
          </cell>
          <cell r="I29">
            <v>0</v>
          </cell>
          <cell r="J29">
            <v>24895.285899999999</v>
          </cell>
        </row>
        <row r="30">
          <cell r="D30" t="str">
            <v>P9827</v>
          </cell>
          <cell r="E30" t="str">
            <v>Vigia</v>
          </cell>
          <cell r="F30" t="str">
            <v>mês</v>
          </cell>
          <cell r="G30">
            <v>1544.4617000000001</v>
          </cell>
          <cell r="H30">
            <v>1.779714</v>
          </cell>
          <cell r="I30">
            <v>0.3</v>
          </cell>
          <cell r="J30">
            <v>4756.5002999999997</v>
          </cell>
        </row>
        <row r="31">
          <cell r="D31" t="str">
            <v>P9830</v>
          </cell>
          <cell r="E31" t="str">
            <v>Montador</v>
          </cell>
          <cell r="F31" t="str">
            <v>h</v>
          </cell>
          <cell r="G31">
            <v>11.4499</v>
          </cell>
          <cell r="H31">
            <v>1.7599769999999999</v>
          </cell>
          <cell r="I31">
            <v>0</v>
          </cell>
          <cell r="J31">
            <v>31.601400000000002</v>
          </cell>
        </row>
        <row r="32">
          <cell r="D32" t="str">
            <v>P9833</v>
          </cell>
          <cell r="E32" t="str">
            <v>Auxiliar de laboratório</v>
          </cell>
          <cell r="F32" t="str">
            <v>mês</v>
          </cell>
          <cell r="G32">
            <v>2497</v>
          </cell>
          <cell r="H32">
            <v>1.2489889999999999</v>
          </cell>
          <cell r="I32">
            <v>0</v>
          </cell>
          <cell r="J32">
            <v>5615.7254999999996</v>
          </cell>
        </row>
        <row r="33">
          <cell r="D33" t="str">
            <v>P9837</v>
          </cell>
          <cell r="E33" t="str">
            <v>Oceanógrafo</v>
          </cell>
          <cell r="F33" t="str">
            <v>mês</v>
          </cell>
          <cell r="G33">
            <v>5819.6023999999998</v>
          </cell>
          <cell r="H33">
            <v>0.95301000000000002</v>
          </cell>
          <cell r="I33">
            <v>0</v>
          </cell>
          <cell r="J33">
            <v>11365.741599999999</v>
          </cell>
        </row>
        <row r="34">
          <cell r="D34" t="str">
            <v>P9840</v>
          </cell>
          <cell r="E34" t="str">
            <v>Encarregado geral</v>
          </cell>
          <cell r="F34" t="str">
            <v>mês</v>
          </cell>
          <cell r="G34">
            <v>5676.1943000000001</v>
          </cell>
          <cell r="H34">
            <v>0.91669900000000004</v>
          </cell>
          <cell r="I34">
            <v>0</v>
          </cell>
          <cell r="J34">
            <v>10879.555899999999</v>
          </cell>
        </row>
        <row r="35">
          <cell r="D35" t="str">
            <v>P9842</v>
          </cell>
          <cell r="E35" t="str">
            <v>Faxineiro</v>
          </cell>
          <cell r="F35" t="str">
            <v>mês</v>
          </cell>
          <cell r="G35">
            <v>1584</v>
          </cell>
          <cell r="H35">
            <v>1.5263800000000001</v>
          </cell>
          <cell r="I35">
            <v>0</v>
          </cell>
          <cell r="J35">
            <v>4001.7858999999999</v>
          </cell>
        </row>
        <row r="36">
          <cell r="D36" t="str">
            <v>P9843</v>
          </cell>
          <cell r="E36" t="str">
            <v>Operador de equipamento leve</v>
          </cell>
          <cell r="F36" t="str">
            <v>h</v>
          </cell>
          <cell r="G36">
            <v>9.75</v>
          </cell>
          <cell r="H36">
            <v>1.769277</v>
          </cell>
          <cell r="I36">
            <v>0</v>
          </cell>
          <cell r="J36">
            <v>27.000399999999999</v>
          </cell>
        </row>
        <row r="37">
          <cell r="D37" t="str">
            <v>P9845</v>
          </cell>
          <cell r="E37" t="str">
            <v>Operador de equipamento pesado</v>
          </cell>
          <cell r="F37" t="str">
            <v>h</v>
          </cell>
          <cell r="G37">
            <v>12.89</v>
          </cell>
          <cell r="H37">
            <v>1.6030470000000001</v>
          </cell>
          <cell r="I37">
            <v>0</v>
          </cell>
          <cell r="J37">
            <v>33.553199999999997</v>
          </cell>
        </row>
        <row r="38">
          <cell r="D38" t="str">
            <v>P9846</v>
          </cell>
          <cell r="E38" t="str">
            <v>Operador de equipamento especial</v>
          </cell>
          <cell r="F38" t="str">
            <v>h</v>
          </cell>
          <cell r="G38">
            <v>16.049700000000001</v>
          </cell>
          <cell r="H38">
            <v>1.498855</v>
          </cell>
          <cell r="I38">
            <v>0</v>
          </cell>
          <cell r="J38">
            <v>40.105800000000002</v>
          </cell>
        </row>
        <row r="39">
          <cell r="D39" t="str">
            <v>P9847</v>
          </cell>
          <cell r="E39" t="str">
            <v>Perfurador de tubulão</v>
          </cell>
          <cell r="F39" t="str">
            <v>h</v>
          </cell>
          <cell r="G39">
            <v>7.4279999999999999</v>
          </cell>
          <cell r="H39">
            <v>2.0043099999999998</v>
          </cell>
          <cell r="I39">
            <v>0</v>
          </cell>
          <cell r="J39">
            <v>22.315999999999999</v>
          </cell>
        </row>
        <row r="40">
          <cell r="D40" t="str">
            <v>P9848</v>
          </cell>
          <cell r="E40" t="str">
            <v>Desenhista</v>
          </cell>
          <cell r="F40" t="str">
            <v>mês</v>
          </cell>
          <cell r="G40">
            <v>3673.5963999999999</v>
          </cell>
          <cell r="H40">
            <v>1.0826309999999999</v>
          </cell>
          <cell r="I40">
            <v>0</v>
          </cell>
          <cell r="J40">
            <v>7650.7457000000004</v>
          </cell>
        </row>
        <row r="41">
          <cell r="D41" t="str">
            <v>P9849</v>
          </cell>
          <cell r="E41" t="str">
            <v>Condutor maquinista fluvial</v>
          </cell>
          <cell r="F41" t="str">
            <v>mês</v>
          </cell>
          <cell r="G41">
            <v>2555.7737000000002</v>
          </cell>
          <cell r="H41">
            <v>1.196072</v>
          </cell>
          <cell r="I41">
            <v>0</v>
          </cell>
          <cell r="J41">
            <v>5612.6629999999996</v>
          </cell>
        </row>
        <row r="42">
          <cell r="D42" t="str">
            <v>P9850</v>
          </cell>
          <cell r="E42" t="str">
            <v>Copeiro</v>
          </cell>
          <cell r="F42" t="str">
            <v>mês</v>
          </cell>
          <cell r="G42">
            <v>1681.8345999999999</v>
          </cell>
          <cell r="H42">
            <v>1.4866999999999999</v>
          </cell>
          <cell r="I42">
            <v>0</v>
          </cell>
          <cell r="J42">
            <v>4182.2179999999998</v>
          </cell>
        </row>
        <row r="43">
          <cell r="D43" t="str">
            <v>P9851</v>
          </cell>
          <cell r="E43" t="str">
            <v>Médico do trabalho</v>
          </cell>
          <cell r="F43" t="str">
            <v>mês</v>
          </cell>
          <cell r="G43">
            <v>9917.7777000000006</v>
          </cell>
          <cell r="H43">
            <v>0.84865299999999999</v>
          </cell>
          <cell r="I43">
            <v>0</v>
          </cell>
          <cell r="J43">
            <v>18334.529399999999</v>
          </cell>
        </row>
        <row r="44">
          <cell r="D44" t="str">
            <v>P9852</v>
          </cell>
          <cell r="E44" t="str">
            <v>Blaster</v>
          </cell>
          <cell r="F44" t="str">
            <v>h</v>
          </cell>
          <cell r="G44">
            <v>12.2456</v>
          </cell>
          <cell r="H44">
            <v>2.0086909999999998</v>
          </cell>
          <cell r="I44">
            <v>0.3</v>
          </cell>
          <cell r="J44">
            <v>40.5169</v>
          </cell>
        </row>
        <row r="45">
          <cell r="D45" t="str">
            <v>P9853</v>
          </cell>
          <cell r="E45" t="str">
            <v>Pré-marcador</v>
          </cell>
          <cell r="F45" t="str">
            <v>h</v>
          </cell>
          <cell r="G45">
            <v>7.4278000000000004</v>
          </cell>
          <cell r="H45">
            <v>1.986016</v>
          </cell>
          <cell r="I45">
            <v>0</v>
          </cell>
          <cell r="J45">
            <v>22.179500000000001</v>
          </cell>
        </row>
        <row r="46">
          <cell r="D46" t="str">
            <v>P9854</v>
          </cell>
          <cell r="E46" t="str">
            <v>Recepcionista</v>
          </cell>
          <cell r="F46" t="str">
            <v>mês</v>
          </cell>
          <cell r="G46">
            <v>1671.3906999999999</v>
          </cell>
          <cell r="H46">
            <v>1.4669859999999999</v>
          </cell>
          <cell r="I46">
            <v>0</v>
          </cell>
          <cell r="J46">
            <v>4123.2974000000004</v>
          </cell>
        </row>
        <row r="47">
          <cell r="D47" t="str">
            <v>P9855</v>
          </cell>
          <cell r="E47" t="str">
            <v>Marinheiro de máquinas</v>
          </cell>
          <cell r="F47" t="str">
            <v>mês</v>
          </cell>
          <cell r="G47">
            <v>2318.7188000000001</v>
          </cell>
          <cell r="H47">
            <v>1.2410460000000001</v>
          </cell>
          <cell r="I47">
            <v>0</v>
          </cell>
          <cell r="J47">
            <v>5196.3554000000004</v>
          </cell>
        </row>
        <row r="48">
          <cell r="D48" t="str">
            <v>P9856</v>
          </cell>
          <cell r="E48" t="str">
            <v>Marinheiro de convés</v>
          </cell>
          <cell r="F48" t="str">
            <v>h</v>
          </cell>
          <cell r="G48">
            <v>10.447800000000001</v>
          </cell>
          <cell r="H48">
            <v>1.688194</v>
          </cell>
          <cell r="I48">
            <v>0</v>
          </cell>
          <cell r="J48">
            <v>28.085699999999999</v>
          </cell>
        </row>
        <row r="49">
          <cell r="D49" t="str">
            <v>P9857</v>
          </cell>
          <cell r="E49" t="str">
            <v>Marinheiro de convés - mensalista</v>
          </cell>
          <cell r="F49" t="str">
            <v>mês</v>
          </cell>
          <cell r="G49">
            <v>2298.5100000000002</v>
          </cell>
          <cell r="H49">
            <v>1.2482599999999999</v>
          </cell>
          <cell r="I49">
            <v>0</v>
          </cell>
          <cell r="J49">
            <v>5167.6480000000001</v>
          </cell>
        </row>
        <row r="50">
          <cell r="D50" t="str">
            <v>P9858</v>
          </cell>
          <cell r="E50" t="str">
            <v>Laboratorista</v>
          </cell>
          <cell r="F50" t="str">
            <v>mês</v>
          </cell>
          <cell r="G50">
            <v>3487</v>
          </cell>
          <cell r="H50">
            <v>1.11334</v>
          </cell>
          <cell r="I50">
            <v>0</v>
          </cell>
          <cell r="J50">
            <v>7369.2165000000005</v>
          </cell>
        </row>
        <row r="51">
          <cell r="D51" t="str">
            <v>P9859</v>
          </cell>
          <cell r="E51" t="str">
            <v>Trabalhador de via</v>
          </cell>
          <cell r="F51" t="str">
            <v>h</v>
          </cell>
          <cell r="G51">
            <v>7.0326000000000004</v>
          </cell>
          <cell r="H51">
            <v>2.0680719999999999</v>
          </cell>
          <cell r="I51">
            <v>0</v>
          </cell>
          <cell r="J51">
            <v>21.576499999999999</v>
          </cell>
        </row>
        <row r="52">
          <cell r="D52" t="str">
            <v>P9861</v>
          </cell>
          <cell r="E52" t="str">
            <v>Selecionador de material pétreo</v>
          </cell>
          <cell r="F52" t="str">
            <v>h</v>
          </cell>
          <cell r="G52">
            <v>7.4278000000000004</v>
          </cell>
          <cell r="H52">
            <v>1.993792</v>
          </cell>
          <cell r="I52">
            <v>0</v>
          </cell>
          <cell r="J52">
            <v>22.237200000000001</v>
          </cell>
        </row>
        <row r="53">
          <cell r="D53" t="str">
            <v>P9864</v>
          </cell>
          <cell r="E53" t="str">
            <v>Engenheiro de segurança do trabalho</v>
          </cell>
          <cell r="F53" t="str">
            <v>mês</v>
          </cell>
          <cell r="G53">
            <v>13058.052900000001</v>
          </cell>
          <cell r="H53">
            <v>0.83247599999999999</v>
          </cell>
          <cell r="I53">
            <v>0</v>
          </cell>
          <cell r="J53">
            <v>23928.568500000001</v>
          </cell>
        </row>
        <row r="54">
          <cell r="D54" t="str">
            <v>P9866</v>
          </cell>
          <cell r="E54" t="str">
            <v>Motorista de caminhão</v>
          </cell>
          <cell r="F54" t="str">
            <v>h</v>
          </cell>
          <cell r="G54">
            <v>12.89</v>
          </cell>
          <cell r="H54">
            <v>1.5937859999999999</v>
          </cell>
          <cell r="I54">
            <v>0</v>
          </cell>
          <cell r="J54">
            <v>33.433900000000001</v>
          </cell>
        </row>
        <row r="55">
          <cell r="D55" t="str">
            <v>P9867</v>
          </cell>
          <cell r="E55" t="str">
            <v>Técnico especializado - mensalista</v>
          </cell>
          <cell r="F55" t="str">
            <v>mês</v>
          </cell>
          <cell r="G55">
            <v>3268.4313000000002</v>
          </cell>
          <cell r="H55">
            <v>1.1370629999999999</v>
          </cell>
          <cell r="I55">
            <v>0</v>
          </cell>
          <cell r="J55">
            <v>6984.8434999999999</v>
          </cell>
        </row>
        <row r="56">
          <cell r="D56" t="str">
            <v>P9869</v>
          </cell>
          <cell r="E56" t="str">
            <v>Encarregado de obras de artes especiais</v>
          </cell>
          <cell r="F56" t="str">
            <v>mês</v>
          </cell>
          <cell r="G56">
            <v>3911.8588</v>
          </cell>
          <cell r="H56">
            <v>0.98980400000000002</v>
          </cell>
          <cell r="I56">
            <v>0</v>
          </cell>
          <cell r="J56">
            <v>7783.8321999999998</v>
          </cell>
        </row>
        <row r="57">
          <cell r="D57" t="str">
            <v>P9870</v>
          </cell>
          <cell r="E57" t="str">
            <v>Motorista de veículo leve</v>
          </cell>
          <cell r="F57" t="str">
            <v>h</v>
          </cell>
          <cell r="G57">
            <v>11.35</v>
          </cell>
          <cell r="H57">
            <v>1.6637820000000001</v>
          </cell>
          <cell r="I57">
            <v>0</v>
          </cell>
          <cell r="J57">
            <v>30.233899999999998</v>
          </cell>
        </row>
        <row r="58">
          <cell r="D58" t="str">
            <v>P9871</v>
          </cell>
          <cell r="E58" t="str">
            <v>Motorista de veículo especial</v>
          </cell>
          <cell r="F58" t="str">
            <v>h</v>
          </cell>
          <cell r="G58">
            <v>13.087</v>
          </cell>
          <cell r="H58">
            <v>1.59009</v>
          </cell>
          <cell r="I58">
            <v>0</v>
          </cell>
          <cell r="J58">
            <v>33.896500000000003</v>
          </cell>
        </row>
        <row r="59">
          <cell r="D59" t="str">
            <v>P9875</v>
          </cell>
          <cell r="E59" t="str">
            <v>Encarregado de turma</v>
          </cell>
          <cell r="F59" t="str">
            <v>mês</v>
          </cell>
          <cell r="G59">
            <v>2580.4960000000001</v>
          </cell>
          <cell r="H59">
            <v>1.2390509999999999</v>
          </cell>
          <cell r="I59">
            <v>0</v>
          </cell>
          <cell r="J59">
            <v>5777.8621000000003</v>
          </cell>
        </row>
        <row r="60">
          <cell r="D60" t="str">
            <v>P9876</v>
          </cell>
          <cell r="E60" t="str">
            <v>Técnico de segurança do trabalho</v>
          </cell>
          <cell r="F60" t="str">
            <v>mês</v>
          </cell>
          <cell r="G60">
            <v>3425.4</v>
          </cell>
          <cell r="H60">
            <v>1.1195489999999999</v>
          </cell>
          <cell r="I60">
            <v>0</v>
          </cell>
          <cell r="J60">
            <v>7260.3031000000001</v>
          </cell>
        </row>
        <row r="61">
          <cell r="D61" t="str">
            <v>P9878</v>
          </cell>
          <cell r="E61" t="str">
            <v>Secretária</v>
          </cell>
          <cell r="F61" t="str">
            <v>mês</v>
          </cell>
          <cell r="G61">
            <v>2977.0571</v>
          </cell>
          <cell r="H61">
            <v>1.1523350000000001</v>
          </cell>
          <cell r="I61">
            <v>0</v>
          </cell>
          <cell r="J61">
            <v>6407.6241</v>
          </cell>
        </row>
        <row r="62">
          <cell r="D62" t="str">
            <v>P9880</v>
          </cell>
          <cell r="E62" t="str">
            <v>Piloto fluvial</v>
          </cell>
          <cell r="F62" t="str">
            <v>mês</v>
          </cell>
          <cell r="G62">
            <v>3456.53</v>
          </cell>
          <cell r="H62">
            <v>1.076368</v>
          </cell>
          <cell r="I62">
            <v>0</v>
          </cell>
          <cell r="J62">
            <v>7177.0281999999997</v>
          </cell>
        </row>
        <row r="63">
          <cell r="D63" t="str">
            <v>P9882</v>
          </cell>
          <cell r="E63" t="str">
            <v>Técnico especializado</v>
          </cell>
          <cell r="F63" t="str">
            <v>h</v>
          </cell>
          <cell r="G63">
            <v>14.8565</v>
          </cell>
          <cell r="H63">
            <v>1.5441100000000001</v>
          </cell>
          <cell r="I63">
            <v>0</v>
          </cell>
          <cell r="J63">
            <v>37.796500000000002</v>
          </cell>
        </row>
        <row r="64">
          <cell r="D64" t="str">
            <v>P9883</v>
          </cell>
          <cell r="E64" t="str">
            <v>Chefe do setor administrativo</v>
          </cell>
          <cell r="F64" t="str">
            <v>mês</v>
          </cell>
          <cell r="G64">
            <v>3628.6167999999998</v>
          </cell>
          <cell r="H64">
            <v>0.98094899999999996</v>
          </cell>
          <cell r="I64">
            <v>0</v>
          </cell>
          <cell r="J64">
            <v>7188.1048000000001</v>
          </cell>
        </row>
        <row r="65">
          <cell r="D65" t="str">
            <v>P9884</v>
          </cell>
          <cell r="E65" t="str">
            <v>Encarregado de terraplenagem</v>
          </cell>
          <cell r="F65" t="str">
            <v>mês</v>
          </cell>
          <cell r="G65">
            <v>3911.8588</v>
          </cell>
          <cell r="H65">
            <v>0.98980400000000002</v>
          </cell>
          <cell r="I65">
            <v>0</v>
          </cell>
          <cell r="J65">
            <v>7783.8321999999998</v>
          </cell>
        </row>
        <row r="66">
          <cell r="D66" t="str">
            <v>P9885</v>
          </cell>
          <cell r="E66" t="str">
            <v>Frentista de túnel</v>
          </cell>
          <cell r="F66" t="str">
            <v>h</v>
          </cell>
          <cell r="G66">
            <v>9.75</v>
          </cell>
          <cell r="H66">
            <v>1.8206629999999999</v>
          </cell>
          <cell r="I66">
            <v>0</v>
          </cell>
          <cell r="J66">
            <v>27.5014</v>
          </cell>
        </row>
        <row r="67">
          <cell r="D67" t="str">
            <v>P9889</v>
          </cell>
          <cell r="E67" t="str">
            <v>Técnico da qualidade</v>
          </cell>
          <cell r="F67" t="str">
            <v>mês</v>
          </cell>
          <cell r="G67">
            <v>3726.8067000000001</v>
          </cell>
          <cell r="H67">
            <v>1.0048950000000001</v>
          </cell>
          <cell r="I67">
            <v>0</v>
          </cell>
          <cell r="J67">
            <v>7471.8561</v>
          </cell>
        </row>
        <row r="68">
          <cell r="D68" t="str">
            <v>P9892</v>
          </cell>
          <cell r="E68" t="str">
            <v>Auxiliar de blaster</v>
          </cell>
          <cell r="F68" t="str">
            <v>h</v>
          </cell>
          <cell r="G68">
            <v>10.5107</v>
          </cell>
          <cell r="H68">
            <v>2.1005449999999999</v>
          </cell>
          <cell r="I68">
            <v>0.3</v>
          </cell>
          <cell r="J68">
            <v>35.742100000000001</v>
          </cell>
        </row>
        <row r="69">
          <cell r="D69" t="str">
            <v>P9893</v>
          </cell>
          <cell r="E69" t="str">
            <v>Encarregado de pavimentação</v>
          </cell>
          <cell r="F69" t="str">
            <v>mês</v>
          </cell>
          <cell r="G69">
            <v>3911.8588</v>
          </cell>
          <cell r="H69">
            <v>0.98980400000000002</v>
          </cell>
          <cell r="I69">
            <v>0</v>
          </cell>
          <cell r="J69">
            <v>7783.8321999999998</v>
          </cell>
        </row>
        <row r="70">
          <cell r="D70" t="str">
            <v>P9896</v>
          </cell>
          <cell r="E70" t="str">
            <v>Porteiro</v>
          </cell>
          <cell r="F70" t="str">
            <v>mês</v>
          </cell>
          <cell r="G70">
            <v>1584</v>
          </cell>
          <cell r="H70">
            <v>1.5261210000000001</v>
          </cell>
          <cell r="I70">
            <v>0</v>
          </cell>
          <cell r="J70">
            <v>4001.3755999999998</v>
          </cell>
        </row>
        <row r="71">
          <cell r="D71" t="str">
            <v>P9897</v>
          </cell>
          <cell r="E71" t="str">
            <v>Técnico de meio ambiente</v>
          </cell>
          <cell r="F71" t="str">
            <v>mês</v>
          </cell>
          <cell r="G71">
            <v>3732.7073999999998</v>
          </cell>
          <cell r="H71">
            <v>1.018764</v>
          </cell>
          <cell r="I71">
            <v>0</v>
          </cell>
          <cell r="J71">
            <v>7535.4552999999996</v>
          </cell>
        </row>
        <row r="72">
          <cell r="D72" t="str">
            <v>P9900</v>
          </cell>
          <cell r="E72" t="str">
            <v>Comprador</v>
          </cell>
          <cell r="F72" t="str">
            <v>mês</v>
          </cell>
          <cell r="G72">
            <v>3455.7721999999999</v>
          </cell>
          <cell r="H72">
            <v>1.1073459999999999</v>
          </cell>
          <cell r="I72">
            <v>0</v>
          </cell>
          <cell r="J72">
            <v>7282.5077000000001</v>
          </cell>
        </row>
        <row r="73">
          <cell r="D73" t="str">
            <v>P9901</v>
          </cell>
          <cell r="E73" t="str">
            <v>Encarregado de superestrutura ferroviária</v>
          </cell>
          <cell r="F73" t="str">
            <v>mês</v>
          </cell>
          <cell r="G73">
            <v>3911.8588</v>
          </cell>
          <cell r="H73">
            <v>0.98980400000000002</v>
          </cell>
          <cell r="I73">
            <v>0</v>
          </cell>
          <cell r="J73">
            <v>7783.8321999999998</v>
          </cell>
        </row>
        <row r="74">
          <cell r="D74" t="str">
            <v>P9903</v>
          </cell>
          <cell r="E74" t="str">
            <v>Auxiliar técnico</v>
          </cell>
          <cell r="F74" t="str">
            <v>mês</v>
          </cell>
          <cell r="G74">
            <v>1911.3576</v>
          </cell>
          <cell r="H74">
            <v>1.404061</v>
          </cell>
          <cell r="I74">
            <v>0</v>
          </cell>
          <cell r="J74">
            <v>4595.0201999999999</v>
          </cell>
        </row>
        <row r="75">
          <cell r="D75" t="str">
            <v>P9907</v>
          </cell>
          <cell r="E75" t="str">
            <v>Comandante de longo curso</v>
          </cell>
          <cell r="F75" t="str">
            <v>mês</v>
          </cell>
          <cell r="G75">
            <v>10759.712799999999</v>
          </cell>
          <cell r="H75">
            <v>0.85733300000000001</v>
          </cell>
          <cell r="I75">
            <v>0</v>
          </cell>
          <cell r="J75">
            <v>19984.369600000002</v>
          </cell>
        </row>
        <row r="76">
          <cell r="D76" t="str">
            <v>P9908</v>
          </cell>
          <cell r="E76" t="str">
            <v>Imediato</v>
          </cell>
          <cell r="F76" t="str">
            <v>mês</v>
          </cell>
          <cell r="G76">
            <v>9084.0419000000002</v>
          </cell>
          <cell r="H76">
            <v>0.87638300000000002</v>
          </cell>
          <cell r="I76">
            <v>0</v>
          </cell>
          <cell r="J76">
            <v>17045.1417</v>
          </cell>
        </row>
        <row r="77">
          <cell r="D77" t="str">
            <v>P9909</v>
          </cell>
          <cell r="E77" t="str">
            <v>Oficial de náutica</v>
          </cell>
          <cell r="F77" t="str">
            <v>mês</v>
          </cell>
          <cell r="G77">
            <v>3014.8499000000002</v>
          </cell>
          <cell r="H77">
            <v>1.134843</v>
          </cell>
          <cell r="I77">
            <v>0</v>
          </cell>
          <cell r="J77">
            <v>6436.2312000000002</v>
          </cell>
        </row>
        <row r="78">
          <cell r="D78" t="str">
            <v>P9910</v>
          </cell>
          <cell r="E78" t="str">
            <v>Oficial de máquinas</v>
          </cell>
          <cell r="F78" t="str">
            <v>mês</v>
          </cell>
          <cell r="G78">
            <v>2953.1482999999998</v>
          </cell>
          <cell r="H78">
            <v>1.132841</v>
          </cell>
          <cell r="I78">
            <v>0</v>
          </cell>
          <cell r="J78">
            <v>6298.5956999999999</v>
          </cell>
        </row>
        <row r="79">
          <cell r="D79" t="str">
            <v>P9913</v>
          </cell>
          <cell r="E79" t="str">
            <v>Draguista</v>
          </cell>
          <cell r="F79" t="str">
            <v>mês</v>
          </cell>
          <cell r="G79">
            <v>3093.9553999999998</v>
          </cell>
          <cell r="H79">
            <v>1.0998889999999999</v>
          </cell>
          <cell r="I79">
            <v>0</v>
          </cell>
          <cell r="J79">
            <v>6496.9629000000004</v>
          </cell>
        </row>
        <row r="80">
          <cell r="D80" t="str">
            <v>P9915</v>
          </cell>
          <cell r="E80" t="str">
            <v>Maquinista</v>
          </cell>
          <cell r="F80" t="str">
            <v>h</v>
          </cell>
          <cell r="G80">
            <v>13.065099999999999</v>
          </cell>
          <cell r="H80">
            <v>1.599836</v>
          </cell>
          <cell r="I80">
            <v>0</v>
          </cell>
          <cell r="J80">
            <v>33.967100000000002</v>
          </cell>
        </row>
        <row r="81">
          <cell r="D81" t="str">
            <v>P9916</v>
          </cell>
          <cell r="E81" t="str">
            <v>Encarregado de conservação rodoviária</v>
          </cell>
          <cell r="F81" t="str">
            <v>mês</v>
          </cell>
          <cell r="G81">
            <v>3911.8588</v>
          </cell>
          <cell r="H81">
            <v>0.98980400000000002</v>
          </cell>
          <cell r="I81">
            <v>0</v>
          </cell>
          <cell r="J81">
            <v>7783.8321999999998</v>
          </cell>
        </row>
        <row r="82">
          <cell r="D82" t="str">
            <v>P9920</v>
          </cell>
          <cell r="E82" t="str">
            <v>Mestre fluvial</v>
          </cell>
          <cell r="F82" t="str">
            <v>mês</v>
          </cell>
          <cell r="G82">
            <v>4310.1304</v>
          </cell>
          <cell r="H82">
            <v>1.0024630000000001</v>
          </cell>
          <cell r="I82">
            <v>0</v>
          </cell>
          <cell r="J82">
            <v>8630.8765999999996</v>
          </cell>
        </row>
        <row r="83">
          <cell r="D83" t="str">
            <v>P9921</v>
          </cell>
          <cell r="E83" t="str">
            <v>Mergulhador raso autônomo de emergência</v>
          </cell>
          <cell r="F83" t="str">
            <v>h</v>
          </cell>
          <cell r="G83">
            <v>10.6046</v>
          </cell>
          <cell r="H83">
            <v>2.401243</v>
          </cell>
          <cell r="I83">
            <v>0.24660000000000001</v>
          </cell>
          <cell r="J83">
            <v>38.683900000000001</v>
          </cell>
        </row>
        <row r="84">
          <cell r="D84" t="str">
            <v>P9922</v>
          </cell>
          <cell r="E84" t="str">
            <v>Mergulhador raso dependente de emergência</v>
          </cell>
          <cell r="F84" t="str">
            <v>h</v>
          </cell>
          <cell r="G84">
            <v>10.569599999999999</v>
          </cell>
          <cell r="H84">
            <v>2.470548</v>
          </cell>
          <cell r="I84">
            <v>0.3</v>
          </cell>
          <cell r="J84">
            <v>39.853099999999998</v>
          </cell>
        </row>
        <row r="85">
          <cell r="D85" t="str">
            <v>P9924</v>
          </cell>
          <cell r="E85" t="str">
            <v>Mergulhador raso dependente</v>
          </cell>
          <cell r="F85" t="str">
            <v>h</v>
          </cell>
          <cell r="G85">
            <v>10.569599999999999</v>
          </cell>
          <cell r="H85">
            <v>3.616832</v>
          </cell>
          <cell r="I85">
            <v>0.3</v>
          </cell>
          <cell r="J85">
            <v>51.968899999999998</v>
          </cell>
        </row>
        <row r="86">
          <cell r="D86" t="str">
            <v>P9925</v>
          </cell>
          <cell r="E86" t="str">
            <v>Mergulhador raso autônomo</v>
          </cell>
          <cell r="F86" t="str">
            <v>h</v>
          </cell>
          <cell r="G86">
            <v>10.6046</v>
          </cell>
          <cell r="H86">
            <v>3.3440810000000001</v>
          </cell>
          <cell r="I86">
            <v>0.24660000000000001</v>
          </cell>
          <cell r="J86">
            <v>48.682299999999998</v>
          </cell>
        </row>
        <row r="87">
          <cell r="D87" t="str">
            <v>P9926</v>
          </cell>
          <cell r="E87" t="str">
            <v>Mergulhador raso auxiliar de superfície</v>
          </cell>
          <cell r="F87" t="str">
            <v>h</v>
          </cell>
          <cell r="G87">
            <v>10.6046</v>
          </cell>
          <cell r="H87">
            <v>2.2011069999999999</v>
          </cell>
          <cell r="I87">
            <v>0.24660000000000001</v>
          </cell>
          <cell r="J87">
            <v>36.561500000000002</v>
          </cell>
        </row>
        <row r="88">
          <cell r="D88" t="str">
            <v>P9927</v>
          </cell>
          <cell r="E88" t="str">
            <v>Frentista de túnel com periculosidade</v>
          </cell>
          <cell r="F88" t="str">
            <v>h</v>
          </cell>
          <cell r="G88">
            <v>9.75</v>
          </cell>
          <cell r="H88">
            <v>2.1484730000000001</v>
          </cell>
          <cell r="I88">
            <v>0.3</v>
          </cell>
          <cell r="J88">
            <v>33.622599999999998</v>
          </cell>
        </row>
        <row r="89">
          <cell r="D89" t="str">
            <v>P9930</v>
          </cell>
          <cell r="E89" t="str">
            <v>Eletricista com periculosidade</v>
          </cell>
          <cell r="F89" t="str">
            <v>h</v>
          </cell>
          <cell r="G89">
            <v>11.448700000000001</v>
          </cell>
          <cell r="H89">
            <v>2.0624980000000002</v>
          </cell>
          <cell r="I89">
            <v>0.3</v>
          </cell>
          <cell r="J89">
            <v>38.496200000000002</v>
          </cell>
        </row>
        <row r="90">
          <cell r="D90" t="str">
            <v>P9931</v>
          </cell>
          <cell r="E90" t="str">
            <v>Operador de equipamento de mergulho</v>
          </cell>
          <cell r="F90" t="str">
            <v>h</v>
          </cell>
          <cell r="G90">
            <v>18.902200000000001</v>
          </cell>
          <cell r="H90">
            <v>1.7880879999999999</v>
          </cell>
          <cell r="I90">
            <v>0.13750000000000001</v>
          </cell>
          <cell r="J90">
            <v>55.3</v>
          </cell>
        </row>
        <row r="91">
          <cell r="D91" t="str">
            <v>P9932</v>
          </cell>
          <cell r="E91" t="str">
            <v>Operador de equipamento pesado com periculosidade</v>
          </cell>
          <cell r="F91" t="str">
            <v>h</v>
          </cell>
          <cell r="G91">
            <v>12.89</v>
          </cell>
          <cell r="H91">
            <v>1.930077</v>
          </cell>
          <cell r="I91">
            <v>0.3</v>
          </cell>
          <cell r="J91">
            <v>41.635599999999997</v>
          </cell>
        </row>
        <row r="92">
          <cell r="D92" t="str">
            <v>P9933</v>
          </cell>
          <cell r="E92" t="str">
            <v>Supervisor de mergulho raso</v>
          </cell>
          <cell r="F92" t="str">
            <v>mês</v>
          </cell>
          <cell r="G92">
            <v>4158.4736999999996</v>
          </cell>
          <cell r="H92">
            <v>1.31508</v>
          </cell>
          <cell r="I92">
            <v>0.13750000000000001</v>
          </cell>
          <cell r="J92">
            <v>10198.9894</v>
          </cell>
        </row>
        <row r="93">
          <cell r="D93" t="str">
            <v>P9934</v>
          </cell>
          <cell r="E93" t="str">
            <v>Motorista de veículo especial com periculosidade</v>
          </cell>
          <cell r="F93" t="str">
            <v>h</v>
          </cell>
          <cell r="G93">
            <v>13.087</v>
          </cell>
          <cell r="H93">
            <v>1.917151</v>
          </cell>
          <cell r="I93">
            <v>0.3</v>
          </cell>
          <cell r="J93">
            <v>42.102800000000002</v>
          </cell>
        </row>
        <row r="94">
          <cell r="D94" t="str">
            <v>P9938</v>
          </cell>
          <cell r="E94" t="str">
            <v>Operador de equipamento leve com periculosidade</v>
          </cell>
          <cell r="F94" t="str">
            <v>h</v>
          </cell>
          <cell r="G94">
            <v>9.75</v>
          </cell>
          <cell r="H94">
            <v>2.0963069999999999</v>
          </cell>
          <cell r="I94">
            <v>0.3</v>
          </cell>
          <cell r="J94">
            <v>33.113900000000001</v>
          </cell>
        </row>
        <row r="95">
          <cell r="D95" t="str">
            <v>P9939</v>
          </cell>
          <cell r="E95" t="str">
            <v>Operador de equipamento leve com insalubridade</v>
          </cell>
          <cell r="F95" t="str">
            <v>h</v>
          </cell>
          <cell r="G95">
            <v>9.75</v>
          </cell>
          <cell r="H95">
            <v>2.268424</v>
          </cell>
          <cell r="I95">
            <v>0.26329999999999998</v>
          </cell>
          <cell r="J95">
            <v>34.4343</v>
          </cell>
        </row>
        <row r="96">
          <cell r="D96" t="str">
            <v>P9942</v>
          </cell>
          <cell r="E96" t="str">
            <v>Marinheiro de convés com periculosidade</v>
          </cell>
          <cell r="F96" t="str">
            <v>h</v>
          </cell>
          <cell r="G96">
            <v>10.447800000000001</v>
          </cell>
          <cell r="H96">
            <v>2.0169969999999999</v>
          </cell>
          <cell r="I96">
            <v>0.3</v>
          </cell>
          <cell r="J96">
            <v>34.655299999999997</v>
          </cell>
        </row>
        <row r="97">
          <cell r="D97" t="str">
            <v>P9944</v>
          </cell>
          <cell r="E97" t="str">
            <v>Operador de equipamento especial com periculosidade</v>
          </cell>
          <cell r="F97" t="str">
            <v>h</v>
          </cell>
          <cell r="G97">
            <v>16.049700000000001</v>
          </cell>
          <cell r="H97">
            <v>1.825885</v>
          </cell>
          <cell r="I97">
            <v>0.3</v>
          </cell>
          <cell r="J97">
            <v>50.169499999999999</v>
          </cell>
        </row>
        <row r="98">
          <cell r="D98" t="str">
            <v>P9946</v>
          </cell>
          <cell r="E98" t="str">
            <v>Engenheiro auxiliar</v>
          </cell>
          <cell r="F98" t="str">
            <v>mês</v>
          </cell>
          <cell r="G98">
            <v>12903</v>
          </cell>
          <cell r="H98">
            <v>0.83233999999999997</v>
          </cell>
          <cell r="I98">
            <v>0</v>
          </cell>
          <cell r="J98">
            <v>23642.683000000001</v>
          </cell>
        </row>
        <row r="99">
          <cell r="D99" t="str">
            <v>P9947</v>
          </cell>
          <cell r="E99" t="str">
            <v>Técnico florestal</v>
          </cell>
          <cell r="F99" t="str">
            <v>mês</v>
          </cell>
          <cell r="G99">
            <v>3732.7073999999998</v>
          </cell>
          <cell r="H99">
            <v>1.018764</v>
          </cell>
          <cell r="I99">
            <v>0</v>
          </cell>
          <cell r="J99">
            <v>7535.4552999999996</v>
          </cell>
        </row>
        <row r="100">
          <cell r="D100" t="str">
            <v>P9948</v>
          </cell>
          <cell r="E100" t="str">
            <v>Motorista de veículo leve - mensalista</v>
          </cell>
          <cell r="F100" t="str">
            <v>mês</v>
          </cell>
          <cell r="G100">
            <v>2497</v>
          </cell>
          <cell r="H100">
            <v>1.2363249999999999</v>
          </cell>
          <cell r="I100">
            <v>0</v>
          </cell>
          <cell r="J100">
            <v>5584.1035000000002</v>
          </cell>
        </row>
        <row r="101">
          <cell r="D101" t="str">
            <v>P9949</v>
          </cell>
          <cell r="E101" t="str">
            <v>Topógrafo</v>
          </cell>
          <cell r="F101" t="str">
            <v>mês</v>
          </cell>
          <cell r="G101">
            <v>4239.3999999999996</v>
          </cell>
          <cell r="H101">
            <v>0.98677700000000002</v>
          </cell>
          <cell r="I101">
            <v>0</v>
          </cell>
          <cell r="J101">
            <v>8422.7423999999992</v>
          </cell>
        </row>
        <row r="102">
          <cell r="D102" t="str">
            <v>P9950</v>
          </cell>
          <cell r="E102" t="str">
            <v>Auxiliar de topografia</v>
          </cell>
          <cell r="F102" t="str">
            <v>mês</v>
          </cell>
          <cell r="G102">
            <v>2497</v>
          </cell>
          <cell r="H102">
            <v>1.2606360000000001</v>
          </cell>
          <cell r="I102">
            <v>0</v>
          </cell>
          <cell r="J102">
            <v>5644.808</v>
          </cell>
        </row>
        <row r="103">
          <cell r="D103" t="str">
            <v>P9951</v>
          </cell>
          <cell r="E103" t="str">
            <v>Médico de câmara hiperbárica</v>
          </cell>
          <cell r="F103" t="str">
            <v>mês</v>
          </cell>
          <cell r="G103">
            <v>9917.7777000000006</v>
          </cell>
          <cell r="H103">
            <v>1.0406850000000001</v>
          </cell>
          <cell r="I103">
            <v>5.7700000000000001E-2</v>
          </cell>
          <cell r="J103">
            <v>20811.315900000001</v>
          </cell>
        </row>
        <row r="104">
          <cell r="D104" t="str">
            <v>P9952</v>
          </cell>
          <cell r="E104" t="str">
            <v>Pedreiro - mensalista</v>
          </cell>
          <cell r="F104" t="str">
            <v>mês</v>
          </cell>
          <cell r="G104">
            <v>2145</v>
          </cell>
          <cell r="H104">
            <v>1.339906</v>
          </cell>
          <cell r="I104">
            <v>0</v>
          </cell>
          <cell r="J104">
            <v>5019.0982999999997</v>
          </cell>
        </row>
        <row r="105">
          <cell r="D105" t="str">
            <v>P9953</v>
          </cell>
          <cell r="E105" t="str">
            <v>Eletricista - mensalista</v>
          </cell>
          <cell r="F105" t="str">
            <v>mês</v>
          </cell>
          <cell r="G105">
            <v>2518.7049999999999</v>
          </cell>
          <cell r="H105">
            <v>1.293485</v>
          </cell>
          <cell r="I105">
            <v>0</v>
          </cell>
          <cell r="J105">
            <v>5776.6121000000003</v>
          </cell>
        </row>
        <row r="106">
          <cell r="D106" t="str">
            <v>P9954</v>
          </cell>
          <cell r="E106" t="str">
            <v>Servente - mensalista</v>
          </cell>
          <cell r="F106" t="str">
            <v>mês</v>
          </cell>
          <cell r="G106">
            <v>1617</v>
          </cell>
          <cell r="H106">
            <v>1.526616</v>
          </cell>
          <cell r="I106">
            <v>0</v>
          </cell>
          <cell r="J106">
            <v>4085.538</v>
          </cell>
        </row>
        <row r="107">
          <cell r="D107" t="str">
            <v>P9955</v>
          </cell>
          <cell r="E107" t="str">
            <v>Engenheiro chefe</v>
          </cell>
          <cell r="F107" t="str">
            <v>mês</v>
          </cell>
          <cell r="G107">
            <v>17058.442800000001</v>
          </cell>
          <cell r="H107">
            <v>0.81167999999999996</v>
          </cell>
          <cell r="I107">
            <v>0</v>
          </cell>
          <cell r="J107">
            <v>30904.439600000002</v>
          </cell>
        </row>
        <row r="108">
          <cell r="D108" t="str">
            <v>P9956</v>
          </cell>
          <cell r="E108" t="str">
            <v>Motorista de caminhão com periculosidade</v>
          </cell>
          <cell r="F108" t="str">
            <v>h</v>
          </cell>
          <cell r="G108">
            <v>12.89</v>
          </cell>
          <cell r="H108">
            <v>1.9208460000000001</v>
          </cell>
          <cell r="I108">
            <v>0.3</v>
          </cell>
          <cell r="J108">
            <v>41.5167</v>
          </cell>
        </row>
        <row r="109">
          <cell r="D109" t="str">
            <v>P9972</v>
          </cell>
          <cell r="E109" t="str">
            <v>Técnico de batimetria</v>
          </cell>
          <cell r="F109" t="str">
            <v>mês</v>
          </cell>
          <cell r="G109">
            <v>3125.5509999999999</v>
          </cell>
          <cell r="H109">
            <v>1.11016</v>
          </cell>
          <cell r="I109">
            <v>0</v>
          </cell>
          <cell r="J109">
            <v>6595.4125999999997</v>
          </cell>
        </row>
      </sheetData>
      <sheetData sheetId="12">
        <row r="10">
          <cell r="D10" t="str">
            <v>E9001</v>
          </cell>
          <cell r="E10" t="str">
            <v>Conjunto vibratório para tubos de concreto com encaixe PB e 3 jogos de fôrmas - D = 0,60 m - 2,20 kW</v>
          </cell>
          <cell r="F10">
            <v>17.206499999999998</v>
          </cell>
          <cell r="G10">
            <v>10.6934</v>
          </cell>
        </row>
        <row r="11">
          <cell r="D11" t="str">
            <v>E9002</v>
          </cell>
          <cell r="E11" t="str">
            <v>Conjunto vibratório para tubos de concreto com encaixe PB e 3 jogos de fôrmas - D = 0,80 m - 2,20 kW</v>
          </cell>
          <cell r="F11">
            <v>23.389199999999999</v>
          </cell>
          <cell r="G11">
            <v>14.5358</v>
          </cell>
        </row>
        <row r="12">
          <cell r="D12" t="str">
            <v>E9003</v>
          </cell>
          <cell r="E12" t="str">
            <v>Conjunto vibratório para tubos de concreto com encaixe PB e 3 jogos de fôrmas - D = 1,00 m - 2,20 kW</v>
          </cell>
          <cell r="F12">
            <v>28.0246</v>
          </cell>
          <cell r="G12">
            <v>17.416599999999999</v>
          </cell>
        </row>
        <row r="13">
          <cell r="D13" t="str">
            <v>E9004</v>
          </cell>
          <cell r="E13" t="str">
            <v>Conjunto vibratório para tubos de concreto com encaixe PB e 3 jogos de fôrmas - D = 1,20 m - 2,20 kW</v>
          </cell>
          <cell r="F13">
            <v>29.712900000000001</v>
          </cell>
          <cell r="G13">
            <v>18.465800000000002</v>
          </cell>
        </row>
        <row r="14">
          <cell r="D14" t="str">
            <v>E9005</v>
          </cell>
          <cell r="E14" t="str">
            <v>Conjunto vibratório para tubos de concreto com encaixe PB e 3 jogos de fôrmas - D = 1,50 m - 2,20 kW</v>
          </cell>
          <cell r="F14">
            <v>35.284999999999997</v>
          </cell>
          <cell r="G14">
            <v>21.928699999999999</v>
          </cell>
        </row>
        <row r="15">
          <cell r="D15" t="str">
            <v>E9006</v>
          </cell>
          <cell r="E15" t="str">
            <v>Equipamento para sondagem manual</v>
          </cell>
          <cell r="F15">
            <v>1.3937999999999999</v>
          </cell>
          <cell r="G15">
            <v>0.93979999999999997</v>
          </cell>
        </row>
        <row r="16">
          <cell r="D16" t="str">
            <v>E9007</v>
          </cell>
          <cell r="E16" t="str">
            <v>Bomba de pistão triplex com capacidade de 7,80 m³/h (130 l/min) - 8,20 kW</v>
          </cell>
          <cell r="F16">
            <v>35.1053</v>
          </cell>
          <cell r="G16">
            <v>15.664300000000001</v>
          </cell>
        </row>
        <row r="17">
          <cell r="D17" t="str">
            <v>E9008</v>
          </cell>
          <cell r="E17" t="str">
            <v>Transportador manual de tubos de concreto com capacidade de 1 t</v>
          </cell>
          <cell r="F17">
            <v>2.3620999999999999</v>
          </cell>
          <cell r="G17">
            <v>1.5541</v>
          </cell>
        </row>
        <row r="18">
          <cell r="D18" t="str">
            <v>E9009</v>
          </cell>
          <cell r="E18" t="str">
            <v>Embarcação rebocadora - 268 kW</v>
          </cell>
          <cell r="F18">
            <v>438.78460000000001</v>
          </cell>
          <cell r="G18">
            <v>147.81110000000001</v>
          </cell>
        </row>
        <row r="19">
          <cell r="D19" t="str">
            <v>E9010</v>
          </cell>
          <cell r="E19" t="str">
            <v>Balança plataforma digital à bateria, com mesa de 75 x 75 cm e capacidade de 500 kg</v>
          </cell>
          <cell r="F19">
            <v>1.1991000000000001</v>
          </cell>
          <cell r="G19">
            <v>0.80549999999999999</v>
          </cell>
        </row>
        <row r="20">
          <cell r="D20" t="str">
            <v>E9011</v>
          </cell>
          <cell r="E20" t="str">
            <v>Carro manual modelo plataforma de 200 x 80 cm com capacidade de 800 kg</v>
          </cell>
          <cell r="F20">
            <v>0.59289999999999998</v>
          </cell>
          <cell r="G20">
            <v>0.40589999999999998</v>
          </cell>
        </row>
        <row r="21">
          <cell r="D21" t="str">
            <v>E9014</v>
          </cell>
          <cell r="E21" t="str">
            <v>Deflectômetro de impacto (FWD) instalado em picape com reboque e faixa de carga de 7 a 120 kN - 147 kW</v>
          </cell>
          <cell r="F21">
            <v>367.7432</v>
          </cell>
          <cell r="G21">
            <v>255.34800000000001</v>
          </cell>
        </row>
        <row r="22">
          <cell r="D22" t="str">
            <v>E9015</v>
          </cell>
          <cell r="E22" t="str">
            <v>Elevador de obra com capacidade de 1.000 kg - 9 kW</v>
          </cell>
          <cell r="F22">
            <v>38.322099999999999</v>
          </cell>
          <cell r="G22">
            <v>33.651299999999999</v>
          </cell>
        </row>
        <row r="23">
          <cell r="D23" t="str">
            <v>E9016</v>
          </cell>
          <cell r="E23" t="str">
            <v>Usina misturadora móvel de reciclagem a frio com sistema de espuma de asfalto - 129,40 kW</v>
          </cell>
          <cell r="F23">
            <v>1635.7348999999999</v>
          </cell>
          <cell r="G23">
            <v>796.20209999999997</v>
          </cell>
        </row>
        <row r="24">
          <cell r="D24" t="str">
            <v>E9017</v>
          </cell>
          <cell r="E24" t="str">
            <v>Escavadeira hidráulica sobre esteira com capacidade de 0,4 m³ - 64 kW</v>
          </cell>
          <cell r="F24">
            <v>191.98929999999999</v>
          </cell>
          <cell r="G24">
            <v>97.277000000000001</v>
          </cell>
        </row>
        <row r="25">
          <cell r="D25" t="str">
            <v>E9020</v>
          </cell>
          <cell r="E25" t="str">
            <v>Recicladora a frio - 455 kW</v>
          </cell>
          <cell r="F25">
            <v>1364.4441999999999</v>
          </cell>
          <cell r="G25">
            <v>441.1979</v>
          </cell>
        </row>
        <row r="26">
          <cell r="D26" t="str">
            <v>E9021</v>
          </cell>
          <cell r="E26" t="str">
            <v>Grupo gerador - 456 kVA</v>
          </cell>
          <cell r="F26">
            <v>406.28840000000002</v>
          </cell>
          <cell r="G26">
            <v>23.813600000000001</v>
          </cell>
        </row>
        <row r="27">
          <cell r="D27" t="str">
            <v>E9022</v>
          </cell>
          <cell r="E27" t="str">
            <v>Pórtico metálico rolante com capacidade de 25 t - 30 kW</v>
          </cell>
          <cell r="F27">
            <v>109.9927</v>
          </cell>
          <cell r="G27">
            <v>80.064999999999998</v>
          </cell>
        </row>
        <row r="28">
          <cell r="D28" t="str">
            <v>E9023</v>
          </cell>
          <cell r="E28" t="str">
            <v>Guindaste móvel sobre esteiras com dragline com capacidade de 1,9 a 2,3 m³ - 270 kW</v>
          </cell>
          <cell r="F28">
            <v>502.17520000000002</v>
          </cell>
          <cell r="G28">
            <v>238.9127</v>
          </cell>
        </row>
        <row r="29">
          <cell r="D29" t="str">
            <v>E9024</v>
          </cell>
          <cell r="E29" t="str">
            <v>Misturador de nata cimento - 1,50 kW</v>
          </cell>
          <cell r="F29">
            <v>28.5581</v>
          </cell>
          <cell r="G29">
            <v>27.943300000000001</v>
          </cell>
        </row>
        <row r="30">
          <cell r="D30" t="str">
            <v>E9025</v>
          </cell>
          <cell r="E30" t="str">
            <v>Conjunto bomba e macaco hidráulico para protensão com capacidade de 7.000 kN - 15 kW</v>
          </cell>
          <cell r="F30">
            <v>53.9651</v>
          </cell>
          <cell r="G30">
            <v>47.972200000000001</v>
          </cell>
        </row>
        <row r="31">
          <cell r="D31" t="str">
            <v>E9026</v>
          </cell>
          <cell r="E31" t="str">
            <v>Bomba para injeção de nata de cimento com capacidade de 2 MPa - 2,20 kW</v>
          </cell>
          <cell r="F31">
            <v>5.5979000000000001</v>
          </cell>
          <cell r="G31">
            <v>3.2725</v>
          </cell>
        </row>
        <row r="32">
          <cell r="D32" t="str">
            <v>E9028</v>
          </cell>
          <cell r="E32" t="str">
            <v>Bomba de alta pressão para hidrojateamento com capacidade de 18 MPa - 5,20 kW</v>
          </cell>
          <cell r="F32">
            <v>37.564900000000002</v>
          </cell>
          <cell r="G32">
            <v>27.631599999999999</v>
          </cell>
        </row>
        <row r="33">
          <cell r="D33" t="str">
            <v>E9029</v>
          </cell>
          <cell r="E33" t="str">
            <v>Conjunto bomba e macaco hidráulico para protensão com capacidade de 8.000 kN - 20 kW</v>
          </cell>
          <cell r="F33">
            <v>57.722700000000003</v>
          </cell>
          <cell r="G33">
            <v>50.1021</v>
          </cell>
        </row>
        <row r="34">
          <cell r="D34" t="str">
            <v>E9030</v>
          </cell>
          <cell r="E34" t="str">
            <v>Bomba de protensão com leitura digital para tensionamento de estais - 3 kW</v>
          </cell>
          <cell r="F34">
            <v>1.9244000000000001</v>
          </cell>
          <cell r="G34">
            <v>1.0908</v>
          </cell>
        </row>
        <row r="35">
          <cell r="D35" t="str">
            <v>E9031</v>
          </cell>
          <cell r="E35" t="str">
            <v>Elevador de cremalheira com cabine simples, com capacidade de 1.500 kg e altura de até 100 m - 15 kW</v>
          </cell>
          <cell r="F35">
            <v>84.149100000000004</v>
          </cell>
          <cell r="G35">
            <v>60.441499999999998</v>
          </cell>
        </row>
        <row r="36">
          <cell r="D36" t="str">
            <v>E9032</v>
          </cell>
          <cell r="E36" t="str">
            <v>Equipamento para regulagem final de estais com até 37 cordoalhas - D = 15,7 mm - 20 kW</v>
          </cell>
          <cell r="F36">
            <v>50.444200000000002</v>
          </cell>
          <cell r="G36">
            <v>45.976500000000001</v>
          </cell>
        </row>
        <row r="37">
          <cell r="D37" t="str">
            <v>E9033</v>
          </cell>
          <cell r="E37" t="str">
            <v>Equipamento para regulagem final de estais de 38 a 55 cordoalhas - D = 15,7 mm - 30 kW</v>
          </cell>
          <cell r="F37">
            <v>54.862200000000001</v>
          </cell>
          <cell r="G37">
            <v>48.480699999999999</v>
          </cell>
        </row>
        <row r="38">
          <cell r="D38" t="str">
            <v>E9034</v>
          </cell>
          <cell r="E38" t="str">
            <v>Equipamento para regulagem final de estais de 56 a 73 cordoalhas - D = 15,7 mm - 40 kW</v>
          </cell>
          <cell r="F38">
            <v>62.222099999999998</v>
          </cell>
          <cell r="G38">
            <v>52.6524</v>
          </cell>
        </row>
        <row r="39">
          <cell r="D39" t="str">
            <v>E9035</v>
          </cell>
          <cell r="E39" t="str">
            <v>Equipamento para regulagem final de estais de 74 a 91 cordoalhas - D = 15,7 mm - 50 kW</v>
          </cell>
          <cell r="F39">
            <v>69.581900000000005</v>
          </cell>
          <cell r="G39">
            <v>56.824100000000001</v>
          </cell>
        </row>
        <row r="40">
          <cell r="D40" t="str">
            <v>E9036</v>
          </cell>
          <cell r="E40" t="str">
            <v>Grua fixa para alturas de 60 a 102 m, com alcance de 60 m com capacidade de 1.500 kg na ponta da lança - 37 kW</v>
          </cell>
          <cell r="F40">
            <v>498.96699999999998</v>
          </cell>
          <cell r="G40">
            <v>288.82889999999998</v>
          </cell>
        </row>
        <row r="41">
          <cell r="D41" t="str">
            <v>E9038</v>
          </cell>
          <cell r="E41" t="str">
            <v>Macaco hidráulico monocordoalha para tensionamento de estais - 3 kW</v>
          </cell>
          <cell r="F41">
            <v>42.5396</v>
          </cell>
          <cell r="G41">
            <v>41.496000000000002</v>
          </cell>
        </row>
        <row r="42">
          <cell r="D42" t="str">
            <v>E9039</v>
          </cell>
          <cell r="E42" t="str">
            <v>Máquina de solda por termofusão para tubos PEAD com gerador de 4 kW</v>
          </cell>
          <cell r="F42">
            <v>59.871400000000001</v>
          </cell>
          <cell r="G42">
            <v>49.022300000000001</v>
          </cell>
        </row>
        <row r="43">
          <cell r="D43" t="str">
            <v>E9040</v>
          </cell>
          <cell r="E43" t="str">
            <v>Serra mármore - 1,45 kW</v>
          </cell>
          <cell r="F43">
            <v>7.4800000000000005E-2</v>
          </cell>
          <cell r="G43">
            <v>5.1200000000000002E-2</v>
          </cell>
        </row>
        <row r="44">
          <cell r="D44" t="str">
            <v>E9042</v>
          </cell>
          <cell r="E44" t="str">
            <v>Trator sobre esteiras com lâmina - 97 kW</v>
          </cell>
          <cell r="F44">
            <v>254.80500000000001</v>
          </cell>
          <cell r="G44">
            <v>108.3167</v>
          </cell>
        </row>
        <row r="45">
          <cell r="D45" t="str">
            <v>E9043</v>
          </cell>
          <cell r="E45" t="str">
            <v>Embarcação de alumínio com comprimento de 6 m e motor de popa - 18,60 kW</v>
          </cell>
          <cell r="F45">
            <v>79.028099999999995</v>
          </cell>
          <cell r="G45">
            <v>40.032600000000002</v>
          </cell>
        </row>
        <row r="46">
          <cell r="D46" t="str">
            <v>E9044</v>
          </cell>
          <cell r="E46" t="str">
            <v>Central de concreto com capacidade de 150 m³/h - dosadora e misturadora</v>
          </cell>
          <cell r="F46">
            <v>287.04349999999999</v>
          </cell>
          <cell r="G46">
            <v>188.09739999999999</v>
          </cell>
        </row>
        <row r="47">
          <cell r="D47" t="str">
            <v>E9045</v>
          </cell>
          <cell r="E47" t="str">
            <v>Conjunto bomba e macaco hidráulico para elevação com capacidade de 496 kN</v>
          </cell>
          <cell r="F47">
            <v>58.189900000000002</v>
          </cell>
          <cell r="G47">
            <v>46.803400000000003</v>
          </cell>
        </row>
        <row r="48">
          <cell r="D48" t="str">
            <v>E9046</v>
          </cell>
          <cell r="E48" t="str">
            <v>Conjunto bomba e macaco hidráulico para elevação com capacidade de 929 kN</v>
          </cell>
          <cell r="F48">
            <v>61.387300000000003</v>
          </cell>
          <cell r="G48">
            <v>48.567900000000002</v>
          </cell>
        </row>
        <row r="49">
          <cell r="D49" t="str">
            <v>E9047</v>
          </cell>
          <cell r="E49" t="str">
            <v>Conjunto bomba e macaco hidráulico para elevação com capacidade de 1.390 kN</v>
          </cell>
          <cell r="F49">
            <v>66.763099999999994</v>
          </cell>
          <cell r="G49">
            <v>51.534500000000001</v>
          </cell>
        </row>
        <row r="50">
          <cell r="D50" t="str">
            <v>E9048</v>
          </cell>
          <cell r="E50" t="str">
            <v>Conjunto bomba e macaco hidráulico para elevação com capacidade de 1.859 kN</v>
          </cell>
          <cell r="F50">
            <v>70.020899999999997</v>
          </cell>
          <cell r="G50">
            <v>53.332299999999996</v>
          </cell>
        </row>
        <row r="51">
          <cell r="D51" t="str">
            <v>E9049</v>
          </cell>
          <cell r="E51" t="str">
            <v>Bomba de alta pressão para hidrojateamento com capacidade de 250 MPa - 72 kW</v>
          </cell>
          <cell r="F51">
            <v>219.0693</v>
          </cell>
          <cell r="G51">
            <v>97.304500000000004</v>
          </cell>
        </row>
        <row r="52">
          <cell r="D52" t="str">
            <v>E9050</v>
          </cell>
          <cell r="E52" t="str">
            <v>Guindaste móvel sobre pneus com 2 eixos com capacidade de 18 t - 97 kW</v>
          </cell>
          <cell r="F52">
            <v>486.3349</v>
          </cell>
          <cell r="G52">
            <v>252.59119999999999</v>
          </cell>
        </row>
        <row r="53">
          <cell r="D53" t="str">
            <v>E9051</v>
          </cell>
          <cell r="E53" t="str">
            <v>Máquina levantadora e posicionadora de via - 7,40 kW</v>
          </cell>
          <cell r="F53">
            <v>205.0788</v>
          </cell>
          <cell r="G53">
            <v>124.8618</v>
          </cell>
        </row>
        <row r="54">
          <cell r="D54" t="str">
            <v>E9052</v>
          </cell>
          <cell r="E54" t="str">
            <v>Empilhadeira a diesel com capacidade de 10 t - 82 kW</v>
          </cell>
          <cell r="F54">
            <v>224.06059999999999</v>
          </cell>
          <cell r="G54">
            <v>103.8802</v>
          </cell>
        </row>
        <row r="55">
          <cell r="D55" t="str">
            <v>E9053</v>
          </cell>
          <cell r="E55" t="str">
            <v>Perfuratriz hidráulica montada em flutuante - 32 kW</v>
          </cell>
          <cell r="F55">
            <v>80.191699999999997</v>
          </cell>
          <cell r="G55">
            <v>50.421999999999997</v>
          </cell>
        </row>
        <row r="56">
          <cell r="D56" t="str">
            <v>E9054</v>
          </cell>
          <cell r="E56" t="str">
            <v>Equipamento sobre forma-trilho para execução e acabamento de pavimento de concreto - 13,40 kW</v>
          </cell>
          <cell r="F56">
            <v>282.71690000000001</v>
          </cell>
          <cell r="G56">
            <v>183.75710000000001</v>
          </cell>
        </row>
        <row r="57">
          <cell r="D57" t="str">
            <v>E9055</v>
          </cell>
          <cell r="E57" t="str">
            <v>Guincho pneumático com capacidade de 2,5 t</v>
          </cell>
          <cell r="F57">
            <v>83.094999999999999</v>
          </cell>
          <cell r="G57">
            <v>56.883699999999997</v>
          </cell>
        </row>
        <row r="58">
          <cell r="D58" t="str">
            <v>E9056</v>
          </cell>
          <cell r="E58" t="str">
            <v>Plataforma autoelevatória de 12 x 24 m com capacidade de 150 t</v>
          </cell>
          <cell r="F58">
            <v>134.68680000000001</v>
          </cell>
          <cell r="G58">
            <v>120.5646</v>
          </cell>
        </row>
        <row r="59">
          <cell r="D59" t="str">
            <v>E9057</v>
          </cell>
          <cell r="E59" t="str">
            <v>Batelão sem propulsão com capacidade de 66 m³</v>
          </cell>
          <cell r="F59">
            <v>33.863</v>
          </cell>
          <cell r="G59">
            <v>31.0306</v>
          </cell>
        </row>
        <row r="60">
          <cell r="D60" t="str">
            <v>E9058</v>
          </cell>
          <cell r="E60" t="str">
            <v>Plataforma flutuante de 12 x 24 x 1,8 m com capacidade de 150 t</v>
          </cell>
          <cell r="F60">
            <v>45.320399999999999</v>
          </cell>
          <cell r="G60">
            <v>36.849299999999999</v>
          </cell>
        </row>
        <row r="61">
          <cell r="D61" t="str">
            <v>E9059</v>
          </cell>
          <cell r="E61" t="str">
            <v>Plataforma autoelevatória de 12 x 24 m montada na obra com capacidade de 150 t</v>
          </cell>
          <cell r="F61">
            <v>134.68680000000001</v>
          </cell>
          <cell r="G61">
            <v>120.5646</v>
          </cell>
        </row>
        <row r="62">
          <cell r="D62" t="str">
            <v>E9060</v>
          </cell>
          <cell r="E62" t="str">
            <v>Perfuratriz pneumática rotopercussiva montada em flutuante com pressão de 0,70 MPa e capacidade de 2.500 gpm</v>
          </cell>
          <cell r="F62">
            <v>68.8489</v>
          </cell>
          <cell r="G62">
            <v>67.804500000000004</v>
          </cell>
        </row>
        <row r="63">
          <cell r="D63" t="str">
            <v>E9061</v>
          </cell>
          <cell r="E63" t="str">
            <v>Lixadeira elétrica manual angular - 2 kW</v>
          </cell>
          <cell r="F63">
            <v>0.21920000000000001</v>
          </cell>
          <cell r="G63">
            <v>0.1454</v>
          </cell>
        </row>
        <row r="64">
          <cell r="D64" t="str">
            <v>E9062</v>
          </cell>
          <cell r="E64" t="str">
            <v>Soprador de ar quente manual - 1,60 kW</v>
          </cell>
          <cell r="F64">
            <v>1.2498</v>
          </cell>
          <cell r="G64">
            <v>0.81079999999999997</v>
          </cell>
        </row>
        <row r="65">
          <cell r="D65" t="str">
            <v>E9063</v>
          </cell>
          <cell r="E65" t="str">
            <v>Equipamento de estabilização dinâmica da via - 300 kW</v>
          </cell>
          <cell r="F65">
            <v>2982.1147999999998</v>
          </cell>
          <cell r="G65">
            <v>1655.7107000000001</v>
          </cell>
        </row>
        <row r="66">
          <cell r="D66" t="str">
            <v>E9064</v>
          </cell>
          <cell r="E66" t="str">
            <v>Transportador manual gerica com capacidade de 180 l</v>
          </cell>
          <cell r="F66">
            <v>1.6993</v>
          </cell>
          <cell r="G66">
            <v>1.1552</v>
          </cell>
        </row>
        <row r="67">
          <cell r="D67" t="str">
            <v>E9065</v>
          </cell>
          <cell r="E67" t="str">
            <v>Carro controle ferroviário - 186 kW</v>
          </cell>
          <cell r="F67">
            <v>2936.3602999999998</v>
          </cell>
          <cell r="G67">
            <v>1760.4009000000001</v>
          </cell>
        </row>
        <row r="68">
          <cell r="D68" t="str">
            <v>E9066</v>
          </cell>
          <cell r="E68" t="str">
            <v>Grupo gerador - 14 kVA</v>
          </cell>
          <cell r="F68">
            <v>18.329000000000001</v>
          </cell>
          <cell r="G68">
            <v>4.6996000000000002</v>
          </cell>
        </row>
        <row r="69">
          <cell r="D69" t="str">
            <v>E9067</v>
          </cell>
          <cell r="E69" t="str">
            <v>Veículo ferroviário para capina química com capacidade de 12.000 l - 115 kW</v>
          </cell>
          <cell r="F69">
            <v>240.10820000000001</v>
          </cell>
          <cell r="G69">
            <v>123.9777</v>
          </cell>
        </row>
        <row r="70">
          <cell r="D70" t="str">
            <v>E9068</v>
          </cell>
          <cell r="E70" t="str">
            <v>Perfuratriz hidráulica rotopercussiva para CCPH - 123 kW</v>
          </cell>
          <cell r="F70">
            <v>826.40210000000002</v>
          </cell>
          <cell r="G70">
            <v>422.09890000000001</v>
          </cell>
        </row>
        <row r="71">
          <cell r="D71" t="str">
            <v>E9069</v>
          </cell>
          <cell r="E71" t="str">
            <v>Vibrador de imersão para concreto - 4,10 kW</v>
          </cell>
          <cell r="F71">
            <v>8.6760999999999999</v>
          </cell>
          <cell r="G71">
            <v>0.82440000000000002</v>
          </cell>
        </row>
        <row r="72">
          <cell r="D72" t="str">
            <v>E9070</v>
          </cell>
          <cell r="E72" t="str">
            <v>Ponte rolante com capacidade de 5 t e vão de até 15 m - 10 kW</v>
          </cell>
          <cell r="F72">
            <v>60.931100000000001</v>
          </cell>
          <cell r="G72">
            <v>50.606000000000002</v>
          </cell>
        </row>
        <row r="73">
          <cell r="D73" t="str">
            <v>E9071</v>
          </cell>
          <cell r="E73" t="str">
            <v>Transportador manual carrinho de mão com capacidade de 80 l</v>
          </cell>
          <cell r="F73">
            <v>0.72450000000000003</v>
          </cell>
          <cell r="G73">
            <v>0.49249999999999999</v>
          </cell>
        </row>
        <row r="74">
          <cell r="D74" t="str">
            <v>E9072</v>
          </cell>
          <cell r="E74" t="str">
            <v>Martelo hidráulico vibratório com unidade hidráulica - 486 kW</v>
          </cell>
          <cell r="F74">
            <v>881.346</v>
          </cell>
          <cell r="G74">
            <v>307.96870000000001</v>
          </cell>
        </row>
        <row r="75">
          <cell r="D75" t="str">
            <v>E9073</v>
          </cell>
          <cell r="E75" t="str">
            <v>Bomba de concreto rebocável com capacidade de 30 m³/h - 74 kW</v>
          </cell>
          <cell r="F75">
            <v>188.13319999999999</v>
          </cell>
          <cell r="G75">
            <v>74.570999999999998</v>
          </cell>
        </row>
        <row r="76">
          <cell r="D76" t="str">
            <v>E9074</v>
          </cell>
          <cell r="E76" t="str">
            <v>Tanque de estocagem de asfalto com agitadores de 60.000 l</v>
          </cell>
          <cell r="F76">
            <v>73.666200000000003</v>
          </cell>
          <cell r="G76">
            <v>50.319400000000002</v>
          </cell>
        </row>
        <row r="77">
          <cell r="D77" t="str">
            <v>E9075</v>
          </cell>
          <cell r="E77" t="str">
            <v>Trado cavadeira de 12"</v>
          </cell>
          <cell r="F77">
            <v>0.1217</v>
          </cell>
          <cell r="G77">
            <v>8.3500000000000005E-2</v>
          </cell>
        </row>
        <row r="78">
          <cell r="D78" t="str">
            <v>E9076</v>
          </cell>
          <cell r="E78" t="str">
            <v>Equipamento para pintura eletrostática com cabine dupla de 7,00 kW e estufa de 80.000 kCal</v>
          </cell>
          <cell r="F78">
            <v>46.1402</v>
          </cell>
          <cell r="G78">
            <v>40.352600000000002</v>
          </cell>
        </row>
        <row r="79">
          <cell r="D79" t="str">
            <v>E9077</v>
          </cell>
          <cell r="E79" t="str">
            <v>Perfuratriz de circulação reversa tipo Wirth ou similar com unidade hidráulica (Power Pack) - 273 kW</v>
          </cell>
          <cell r="F79">
            <v>852.66849999999999</v>
          </cell>
          <cell r="G79">
            <v>410.38510000000002</v>
          </cell>
        </row>
        <row r="80">
          <cell r="D80" t="str">
            <v>E9078</v>
          </cell>
          <cell r="E80" t="str">
            <v>Treliça lançadeira com capacidade de carga de 100 a 120 t e vão máximo de 45 m - 110 kW</v>
          </cell>
          <cell r="F80">
            <v>252.1036</v>
          </cell>
          <cell r="G80">
            <v>193.0121</v>
          </cell>
        </row>
        <row r="81">
          <cell r="D81" t="str">
            <v>E9079</v>
          </cell>
          <cell r="E81" t="str">
            <v>Bomba submersível com capacidade de 360 m³/h - 23 kW</v>
          </cell>
          <cell r="F81">
            <v>30.224399999999999</v>
          </cell>
          <cell r="G81">
            <v>17.669</v>
          </cell>
        </row>
        <row r="82">
          <cell r="D82" t="str">
            <v>E9080</v>
          </cell>
          <cell r="E82" t="str">
            <v>Carrelone com capacidade máxima de 70 t</v>
          </cell>
          <cell r="F82">
            <v>186.5702</v>
          </cell>
          <cell r="G82">
            <v>140.72200000000001</v>
          </cell>
        </row>
        <row r="83">
          <cell r="D83" t="str">
            <v>E9081</v>
          </cell>
          <cell r="E83" t="str">
            <v>Fischietti simples com capacidade de 70 t</v>
          </cell>
          <cell r="F83">
            <v>36.379199999999997</v>
          </cell>
          <cell r="G83">
            <v>33.705500000000001</v>
          </cell>
        </row>
        <row r="84">
          <cell r="D84" t="str">
            <v>E9083</v>
          </cell>
          <cell r="E84" t="str">
            <v>Vagão fechado FLT com capacidade de 99 t</v>
          </cell>
          <cell r="F84">
            <v>33.889499999999998</v>
          </cell>
          <cell r="G84">
            <v>26.847799999999999</v>
          </cell>
        </row>
        <row r="85">
          <cell r="D85" t="str">
            <v>E9084</v>
          </cell>
          <cell r="E85" t="str">
            <v>Vagão tanque convencional TCT com capacidade de 97 t e 103.000 l</v>
          </cell>
          <cell r="F85">
            <v>49.330199999999998</v>
          </cell>
          <cell r="G85">
            <v>39.080199999999998</v>
          </cell>
        </row>
        <row r="86">
          <cell r="D86" t="str">
            <v>E9085</v>
          </cell>
          <cell r="E86" t="str">
            <v>Vagão gôndola GDE com capacidade de 93,5 t / 29 m³</v>
          </cell>
          <cell r="F86">
            <v>24.8657</v>
          </cell>
          <cell r="G86">
            <v>19.699000000000002</v>
          </cell>
        </row>
        <row r="87">
          <cell r="D87" t="str">
            <v>E9086</v>
          </cell>
          <cell r="E87" t="str">
            <v>Bomba de concreto rebocável com capacidade de 41 m³/h - 74 kW</v>
          </cell>
          <cell r="F87">
            <v>197.0855</v>
          </cell>
          <cell r="G87">
            <v>79.511300000000006</v>
          </cell>
        </row>
        <row r="88">
          <cell r="D88" t="str">
            <v>E9089</v>
          </cell>
          <cell r="E88" t="str">
            <v>Roçadeira costal - 1,40 kW</v>
          </cell>
          <cell r="F88">
            <v>8.8713999999999995</v>
          </cell>
          <cell r="G88">
            <v>0.53100000000000003</v>
          </cell>
        </row>
        <row r="89">
          <cell r="D89" t="str">
            <v>E9093</v>
          </cell>
          <cell r="E89" t="str">
            <v>Veículo leve - 53 kW (sem motorista)</v>
          </cell>
          <cell r="F89">
            <v>35.553699999999999</v>
          </cell>
          <cell r="G89">
            <v>6.3884999999999996</v>
          </cell>
        </row>
        <row r="90">
          <cell r="D90" t="str">
            <v>E9094</v>
          </cell>
          <cell r="E90" t="str">
            <v>Guindaste móvel sobre pneus com 6 eixos com capacidade máxima de 350 t - 450 kW</v>
          </cell>
          <cell r="F90">
            <v>2911.9976000000001</v>
          </cell>
          <cell r="G90">
            <v>1516.9346</v>
          </cell>
        </row>
        <row r="91">
          <cell r="D91" t="str">
            <v>E9095</v>
          </cell>
          <cell r="E91" t="str">
            <v>Guindaste móvel sobre pneus com 8 eixos com capacidade máxima de 500 t - 500 kW</v>
          </cell>
          <cell r="F91">
            <v>4717.6633000000002</v>
          </cell>
          <cell r="G91">
            <v>2480.6763000000001</v>
          </cell>
        </row>
        <row r="92">
          <cell r="D92" t="str">
            <v>E9096</v>
          </cell>
          <cell r="E92" t="str">
            <v>Minicarregadeira de pneus - 45,50 kW</v>
          </cell>
          <cell r="F92">
            <v>158.80459999999999</v>
          </cell>
          <cell r="G92">
            <v>69.648300000000006</v>
          </cell>
        </row>
        <row r="93">
          <cell r="D93" t="str">
            <v>E9101</v>
          </cell>
          <cell r="E93" t="str">
            <v>Removedora de faixas de sinalização viária - 9,69 kW</v>
          </cell>
          <cell r="F93">
            <v>26.130600000000001</v>
          </cell>
          <cell r="G93">
            <v>5.0057</v>
          </cell>
        </row>
        <row r="94">
          <cell r="D94" t="str">
            <v>E9102</v>
          </cell>
          <cell r="E94" t="str">
            <v>Extrusora para sarjeta de concreto - 10,44 kW</v>
          </cell>
          <cell r="F94">
            <v>49.265500000000003</v>
          </cell>
          <cell r="G94">
            <v>35.165799999999997</v>
          </cell>
        </row>
        <row r="95">
          <cell r="D95" t="str">
            <v>E9103</v>
          </cell>
          <cell r="E95" t="str">
            <v>Extrusora para meio-fio de concreto - 10,44 kW</v>
          </cell>
          <cell r="F95">
            <v>46.730200000000004</v>
          </cell>
          <cell r="G95">
            <v>33.683700000000002</v>
          </cell>
        </row>
        <row r="96">
          <cell r="D96" t="str">
            <v>E9105</v>
          </cell>
          <cell r="E96" t="str">
            <v>Embarcação empurradora multipropósito - 2 x 186 kW</v>
          </cell>
          <cell r="F96">
            <v>772.94129999999996</v>
          </cell>
          <cell r="G96">
            <v>237.97309999999999</v>
          </cell>
        </row>
        <row r="97">
          <cell r="D97" t="str">
            <v>E9106</v>
          </cell>
          <cell r="E97" t="str">
            <v>Balsa de convés com capacidade de 200 t</v>
          </cell>
          <cell r="F97">
            <v>77.381900000000002</v>
          </cell>
          <cell r="G97">
            <v>53.131700000000002</v>
          </cell>
        </row>
        <row r="98">
          <cell r="D98" t="str">
            <v>E9107</v>
          </cell>
          <cell r="E98" t="str">
            <v>Compactador manual com soquete vibratório - 2,24 kW</v>
          </cell>
          <cell r="F98">
            <v>5.7915000000000001</v>
          </cell>
          <cell r="G98">
            <v>0.96809999999999996</v>
          </cell>
        </row>
        <row r="99">
          <cell r="D99" t="str">
            <v>E9108</v>
          </cell>
          <cell r="E99" t="str">
            <v>Soldadora de trilho por caldeamento na via - 400 kW</v>
          </cell>
          <cell r="F99">
            <v>856.70339999999999</v>
          </cell>
          <cell r="G99">
            <v>400.68099999999998</v>
          </cell>
        </row>
        <row r="100">
          <cell r="D100" t="str">
            <v>E9110</v>
          </cell>
          <cell r="E100" t="str">
            <v>Escavadeira hidráulica sobre esteiras para rocha com caçamba com capacidade de 1,56 m³ - 118 kW</v>
          </cell>
          <cell r="F100">
            <v>391.11320000000001</v>
          </cell>
          <cell r="G100">
            <v>163.3116</v>
          </cell>
        </row>
        <row r="101">
          <cell r="D101" t="str">
            <v>E9111</v>
          </cell>
          <cell r="E101" t="str">
            <v>Jateador abrasivo úmido com capacidade de 350 kg de abrasivo</v>
          </cell>
          <cell r="F101">
            <v>83.542699999999996</v>
          </cell>
          <cell r="G101">
            <v>57.942900000000002</v>
          </cell>
        </row>
        <row r="102">
          <cell r="D102" t="str">
            <v>E9112</v>
          </cell>
          <cell r="E102" t="str">
            <v>Sinalizador direcional móvel com sistema fotovoltaico de energia e montado em chassi sobre pneus</v>
          </cell>
          <cell r="F102">
            <v>3.6095999999999999</v>
          </cell>
          <cell r="G102">
            <v>2.4710000000000001</v>
          </cell>
        </row>
        <row r="103">
          <cell r="D103" t="str">
            <v>E9113</v>
          </cell>
          <cell r="E103" t="str">
            <v>Painel de Mensagem Variável - PMV móvel, com sistema fotovoltaico de energia e montado em chassi sobre pneus</v>
          </cell>
          <cell r="F103">
            <v>27.1341</v>
          </cell>
          <cell r="G103">
            <v>18.574999999999999</v>
          </cell>
        </row>
        <row r="104">
          <cell r="D104" t="str">
            <v>E9116</v>
          </cell>
          <cell r="E104" t="str">
            <v>Semáforo móvel com 3 lentes e bateria - D = 200 mm</v>
          </cell>
          <cell r="F104">
            <v>1.2693000000000001</v>
          </cell>
          <cell r="G104">
            <v>0.86890000000000001</v>
          </cell>
        </row>
        <row r="105">
          <cell r="D105" t="str">
            <v>E9117</v>
          </cell>
          <cell r="E105" t="str">
            <v>Carregadeira de pneus para rocha com capacidade de 2,50 m³ - 105 kW</v>
          </cell>
          <cell r="F105">
            <v>360.0899</v>
          </cell>
          <cell r="G105">
            <v>153.5821</v>
          </cell>
        </row>
        <row r="106">
          <cell r="D106" t="str">
            <v>E9118</v>
          </cell>
          <cell r="E106" t="str">
            <v>Cortadora de pavimento com disco diamantado de 450 a 1.500 mm - 55,40 kW</v>
          </cell>
          <cell r="F106">
            <v>158.1474</v>
          </cell>
          <cell r="G106">
            <v>74.9482</v>
          </cell>
        </row>
        <row r="107">
          <cell r="D107" t="str">
            <v>E9119</v>
          </cell>
          <cell r="E107" t="str">
            <v>Minicarregadeira sobre pneus com valetadeira - 55,40 kW</v>
          </cell>
          <cell r="F107">
            <v>220.26429999999999</v>
          </cell>
          <cell r="G107">
            <v>96.595299999999995</v>
          </cell>
        </row>
        <row r="108">
          <cell r="D108" t="str">
            <v>E9120</v>
          </cell>
          <cell r="E108" t="str">
            <v>Equipamento de cravação sobre esteira para geodreno com haste para profundidade de até 20 m - 258 kW</v>
          </cell>
          <cell r="F108">
            <v>620.97379999999998</v>
          </cell>
          <cell r="G108">
            <v>258.80889999999999</v>
          </cell>
        </row>
        <row r="109">
          <cell r="D109" t="str">
            <v>E9122</v>
          </cell>
          <cell r="E109" t="str">
            <v>Perfuratriz tipo Bottom Feed para coluna de brita - 194 kW</v>
          </cell>
          <cell r="F109">
            <v>1033.0649000000001</v>
          </cell>
          <cell r="G109">
            <v>534.88350000000003</v>
          </cell>
        </row>
        <row r="110">
          <cell r="D110" t="str">
            <v>E9125</v>
          </cell>
          <cell r="E110" t="str">
            <v>Veículo tipo van furgão com capacidade de 1,54 t - 93 kW</v>
          </cell>
          <cell r="F110">
            <v>83.918800000000005</v>
          </cell>
          <cell r="G110">
            <v>47.616700000000002</v>
          </cell>
        </row>
        <row r="111">
          <cell r="D111" t="str">
            <v>E9126</v>
          </cell>
          <cell r="E111" t="str">
            <v>Draga backhoe com capacidade de 7 m³ - 1.000 kW</v>
          </cell>
          <cell r="F111">
            <v>6502.0559999999996</v>
          </cell>
          <cell r="G111">
            <v>2430.6983</v>
          </cell>
        </row>
        <row r="112">
          <cell r="D112" t="str">
            <v>E9127</v>
          </cell>
          <cell r="E112" t="str">
            <v>Escavadeira hidráulica com martelo hidráulico de 520 kg - 75 kW</v>
          </cell>
          <cell r="F112">
            <v>334.3236</v>
          </cell>
          <cell r="G112">
            <v>154.0521</v>
          </cell>
        </row>
        <row r="113">
          <cell r="D113" t="str">
            <v>E9134</v>
          </cell>
          <cell r="E113" t="str">
            <v>Miniônibus com capacidade para 30 passageiros - 111 kW</v>
          </cell>
          <cell r="F113">
            <v>232.2704</v>
          </cell>
          <cell r="G113">
            <v>77.731200000000001</v>
          </cell>
        </row>
        <row r="114">
          <cell r="D114" t="str">
            <v>E9141</v>
          </cell>
          <cell r="E114" t="str">
            <v>Rebarbador hidráulico com bomba manual com capacidade de força de 9.000 kgf</v>
          </cell>
          <cell r="F114">
            <v>14.257099999999999</v>
          </cell>
          <cell r="G114">
            <v>9.4571000000000005</v>
          </cell>
        </row>
        <row r="115">
          <cell r="D115" t="str">
            <v>E9144</v>
          </cell>
          <cell r="E115" t="str">
            <v>Pórtico metálico rolante com talha com capacidade de 5 t - 10 kW</v>
          </cell>
          <cell r="F115">
            <v>51.891100000000002</v>
          </cell>
          <cell r="G115">
            <v>44.3232</v>
          </cell>
        </row>
        <row r="116">
          <cell r="D116" t="str">
            <v>E9148</v>
          </cell>
          <cell r="E116" t="str">
            <v>Macaco de protensão de fios com bomba - 3,72 kW</v>
          </cell>
          <cell r="F116">
            <v>53.4452</v>
          </cell>
          <cell r="G116">
            <v>47.677500000000002</v>
          </cell>
        </row>
        <row r="117">
          <cell r="D117" t="str">
            <v>E9149</v>
          </cell>
          <cell r="E117" t="str">
            <v>Máquina de aplicação e extração de grampo elástico tipo Pandrol - 6,70 kW</v>
          </cell>
          <cell r="F117">
            <v>57.0869</v>
          </cell>
          <cell r="G117">
            <v>26.140499999999999</v>
          </cell>
        </row>
        <row r="118">
          <cell r="D118" t="str">
            <v>E9151</v>
          </cell>
          <cell r="E118" t="str">
            <v>Britador de mandíbulas móvel sobre esteiras, sem peneira, com capacidade de 140 m³/h - 170 kW</v>
          </cell>
          <cell r="F118">
            <v>595.94399999999996</v>
          </cell>
          <cell r="G118">
            <v>262.66289999999998</v>
          </cell>
        </row>
        <row r="119">
          <cell r="D119" t="str">
            <v>E9152</v>
          </cell>
          <cell r="E119" t="str">
            <v>Ferramenta de fixação à pólvora de ação direta</v>
          </cell>
          <cell r="F119">
            <v>0.19270000000000001</v>
          </cell>
          <cell r="G119">
            <v>0.1087</v>
          </cell>
        </row>
        <row r="120">
          <cell r="D120" t="str">
            <v>E9153</v>
          </cell>
          <cell r="E120" t="str">
            <v>Ferramenta de fixação à pólvora e sistema à pistão</v>
          </cell>
          <cell r="F120">
            <v>0.18179999999999999</v>
          </cell>
          <cell r="G120">
            <v>0.10249999999999999</v>
          </cell>
        </row>
        <row r="121">
          <cell r="D121" t="str">
            <v>E9154</v>
          </cell>
          <cell r="E121" t="str">
            <v>Equipamento para selagem com material asfáltico rebocável com capacidade de 370 l - 35 kW</v>
          </cell>
          <cell r="F121">
            <v>102.8978</v>
          </cell>
          <cell r="G121">
            <v>64.980199999999996</v>
          </cell>
        </row>
        <row r="122">
          <cell r="D122" t="str">
            <v>E9155</v>
          </cell>
          <cell r="E122" t="str">
            <v>Caldeira de asfalto rebocável com capacidade de 600 l - 5,20 kW</v>
          </cell>
          <cell r="F122">
            <v>18.4314</v>
          </cell>
          <cell r="G122">
            <v>11.531700000000001</v>
          </cell>
        </row>
        <row r="123">
          <cell r="D123" t="str">
            <v>E9156</v>
          </cell>
          <cell r="E123" t="str">
            <v>Soprador de ar costal - 2,6 kW</v>
          </cell>
          <cell r="F123">
            <v>5.6124000000000001</v>
          </cell>
          <cell r="G123">
            <v>0.52529999999999999</v>
          </cell>
        </row>
        <row r="124">
          <cell r="D124" t="str">
            <v>E9157</v>
          </cell>
          <cell r="E124" t="str">
            <v>Locomotiva diesel-elétrica CC - bitola métrica - 2.237 kW</v>
          </cell>
          <cell r="F124">
            <v>1917.4278999999999</v>
          </cell>
          <cell r="G124">
            <v>312.04939999999999</v>
          </cell>
        </row>
        <row r="125">
          <cell r="D125" t="str">
            <v>E9158</v>
          </cell>
          <cell r="E125" t="str">
            <v>Locomotiva diesel-elétrica CC - bitola larga - 2.237 kW</v>
          </cell>
          <cell r="F125">
            <v>1937.3963000000001</v>
          </cell>
          <cell r="G125">
            <v>324.34390000000002</v>
          </cell>
        </row>
        <row r="126">
          <cell r="D126" t="str">
            <v>E9159</v>
          </cell>
          <cell r="E126" t="str">
            <v>Vagão plataforma PNE com capacidade de 82 t - bitola métrica</v>
          </cell>
          <cell r="F126">
            <v>29.517800000000001</v>
          </cell>
          <cell r="G126">
            <v>23.384499999999999</v>
          </cell>
        </row>
        <row r="127">
          <cell r="D127" t="str">
            <v>E9160</v>
          </cell>
          <cell r="E127" t="str">
            <v>Vagão plataforma PNT com capacidade de 98 t - bitola larga</v>
          </cell>
          <cell r="F127">
            <v>38.501600000000003</v>
          </cell>
          <cell r="G127">
            <v>30.5016</v>
          </cell>
        </row>
        <row r="128">
          <cell r="D128" t="str">
            <v>E9161</v>
          </cell>
          <cell r="E128" t="str">
            <v>Vagão fechado com porta para carga e descarga de paletes FLD com capacidade de 64 t - bitola métrica</v>
          </cell>
          <cell r="F128">
            <v>29.277200000000001</v>
          </cell>
          <cell r="G128">
            <v>23.193899999999999</v>
          </cell>
        </row>
        <row r="129">
          <cell r="D129" t="str">
            <v>E9162</v>
          </cell>
          <cell r="E129" t="str">
            <v>Vagão fechado com porta para carga e descarga de paletes FLT com capacidade de 99 t - bitola larga</v>
          </cell>
          <cell r="F129">
            <v>33.889499999999998</v>
          </cell>
          <cell r="G129">
            <v>26.847799999999999</v>
          </cell>
        </row>
        <row r="130">
          <cell r="D130" t="str">
            <v>E9163</v>
          </cell>
          <cell r="E130" t="str">
            <v>Vagão hopper aberto com descarga automática HNE com capacidade de 45 m³ - bitola métrica</v>
          </cell>
          <cell r="F130">
            <v>35.293100000000003</v>
          </cell>
          <cell r="G130">
            <v>27.959800000000001</v>
          </cell>
        </row>
        <row r="131">
          <cell r="D131" t="str">
            <v>E9164</v>
          </cell>
          <cell r="E131" t="str">
            <v>Vagão hopper aberto com descarga automática HNT com capacidade de 63 m³ - bitola larga</v>
          </cell>
          <cell r="F131">
            <v>40.183</v>
          </cell>
          <cell r="G131">
            <v>31.833600000000001</v>
          </cell>
        </row>
        <row r="132">
          <cell r="D132" t="str">
            <v>E9167</v>
          </cell>
          <cell r="E132" t="str">
            <v>Equipamento para carga e descarga de TLS de até 250 m - 90 kW</v>
          </cell>
          <cell r="F132">
            <v>244.7654</v>
          </cell>
          <cell r="G132">
            <v>130.65610000000001</v>
          </cell>
        </row>
        <row r="133">
          <cell r="D133" t="str">
            <v>E9168</v>
          </cell>
          <cell r="E133" t="str">
            <v>Carregadeira de pneus com implemento de garfo - 195 kW</v>
          </cell>
          <cell r="F133">
            <v>378.6422</v>
          </cell>
          <cell r="G133">
            <v>179.8194</v>
          </cell>
        </row>
        <row r="134">
          <cell r="D134" t="str">
            <v>E9200</v>
          </cell>
          <cell r="E134" t="str">
            <v>Carregadeira de pneus para rocha com capacidade de 2,50 m³ - 105 kW com periculosidade</v>
          </cell>
          <cell r="F134">
            <v>368.17540000000002</v>
          </cell>
          <cell r="G134">
            <v>161.66759999999999</v>
          </cell>
        </row>
        <row r="135">
          <cell r="D135" t="str">
            <v>E9203</v>
          </cell>
          <cell r="E135" t="str">
            <v>Escavadeira hidráulica com martelo hidráulico de 1.700 kg - 103 kW com periculosidade</v>
          </cell>
          <cell r="F135">
            <v>667.68259999999998</v>
          </cell>
          <cell r="G135">
            <v>310.24149999999997</v>
          </cell>
        </row>
        <row r="136">
          <cell r="D136" t="str">
            <v>E9204</v>
          </cell>
          <cell r="E136" t="str">
            <v>Perfuratriz sobre esteiras - 145 kW com periculosidade</v>
          </cell>
          <cell r="F136">
            <v>466.87490000000003</v>
          </cell>
          <cell r="G136">
            <v>214.67269999999999</v>
          </cell>
        </row>
        <row r="137">
          <cell r="D137" t="str">
            <v>E9205</v>
          </cell>
          <cell r="E137" t="str">
            <v>Equipamento de corte a plasma CNC - 12.000 x 5.500 mm - 19,5 kW</v>
          </cell>
          <cell r="F137">
            <v>171.7533</v>
          </cell>
          <cell r="G137">
            <v>106.74039999999999</v>
          </cell>
        </row>
        <row r="138">
          <cell r="D138" t="str">
            <v>E9206</v>
          </cell>
          <cell r="E138" t="str">
            <v>Equipamento de solda MIG automática com acessórios - 14,6 kVA</v>
          </cell>
          <cell r="F138">
            <v>15.168200000000001</v>
          </cell>
          <cell r="G138">
            <v>8.3704999999999998</v>
          </cell>
        </row>
        <row r="139">
          <cell r="D139" t="str">
            <v>E9207</v>
          </cell>
          <cell r="E139" t="str">
            <v>Máquina de solda elétrica retificadora 425 A - 18,70 kW</v>
          </cell>
          <cell r="F139">
            <v>1.2418</v>
          </cell>
          <cell r="G139">
            <v>0.68530000000000002</v>
          </cell>
        </row>
        <row r="140">
          <cell r="D140" t="str">
            <v>E9209</v>
          </cell>
          <cell r="E140" t="str">
            <v>Martelete perfurador/rompedor a ar comprimido de 25 kg para rocha, com insalubridade, com capacidade de 2.040 gpm</v>
          </cell>
          <cell r="F140">
            <v>40.225299999999997</v>
          </cell>
          <cell r="G140">
            <v>37.864899999999999</v>
          </cell>
        </row>
        <row r="141">
          <cell r="D141" t="str">
            <v>E9213</v>
          </cell>
          <cell r="E141" t="str">
            <v>Jumbo eletro-hidráulico com 3 braços - 155 kW/237 kW com periculosidade</v>
          </cell>
          <cell r="F141">
            <v>2450.5859999999998</v>
          </cell>
          <cell r="G141">
            <v>1172.3933999999999</v>
          </cell>
        </row>
        <row r="142">
          <cell r="D142" t="str">
            <v>E9231</v>
          </cell>
          <cell r="E142" t="str">
            <v>Maçarico lança-chamas a gás liquefeito de petróleo (GLP)</v>
          </cell>
          <cell r="F142">
            <v>1.5800000000000002E-2</v>
          </cell>
          <cell r="G142">
            <v>8.6999999999999994E-3</v>
          </cell>
        </row>
        <row r="143">
          <cell r="D143" t="str">
            <v>E9242</v>
          </cell>
          <cell r="E143" t="str">
            <v>Estação transmissora de superfície para televisionamento</v>
          </cell>
          <cell r="F143">
            <v>1.6085</v>
          </cell>
          <cell r="G143">
            <v>1.1201000000000001</v>
          </cell>
        </row>
        <row r="144">
          <cell r="D144" t="str">
            <v>E9243</v>
          </cell>
          <cell r="E144" t="str">
            <v>Câmara hiperbárica com filtro, serpentina e reservatório de ar para mergulho raso - D = 1,80 m e H = 2,22 m</v>
          </cell>
          <cell r="F144">
            <v>87.147400000000005</v>
          </cell>
          <cell r="G144">
            <v>73.768299999999996</v>
          </cell>
        </row>
        <row r="145">
          <cell r="D145" t="str">
            <v>E9244</v>
          </cell>
          <cell r="E145" t="str">
            <v>Estação transmissora de superfície para comunicação sem fio</v>
          </cell>
          <cell r="F145">
            <v>4.6548999999999996</v>
          </cell>
          <cell r="G145">
            <v>3.2416</v>
          </cell>
        </row>
        <row r="146">
          <cell r="D146" t="str">
            <v>E9245</v>
          </cell>
          <cell r="E146" t="str">
            <v>Estação transmissora de superfície para comunicação com fio</v>
          </cell>
          <cell r="F146">
            <v>0.7802</v>
          </cell>
          <cell r="G146">
            <v>0.54330000000000001</v>
          </cell>
        </row>
        <row r="147">
          <cell r="D147" t="str">
            <v>E9246</v>
          </cell>
          <cell r="E147" t="str">
            <v>Painel de controle de ar com manômetros e pneufatômetros</v>
          </cell>
          <cell r="F147">
            <v>1.4973000000000001</v>
          </cell>
          <cell r="G147">
            <v>1.0427</v>
          </cell>
        </row>
        <row r="148">
          <cell r="D148" t="str">
            <v>E9247</v>
          </cell>
          <cell r="E148" t="str">
            <v>Sistema de Sino aberto (sinete) para mergulho até 50 m - 33,50 kW</v>
          </cell>
          <cell r="F148">
            <v>91.687799999999996</v>
          </cell>
          <cell r="G148">
            <v>77.949700000000007</v>
          </cell>
        </row>
        <row r="149">
          <cell r="D149" t="str">
            <v>E9248</v>
          </cell>
          <cell r="E149" t="str">
            <v>Sistema de ar comprimido para mergulho até 30 m com pressão de trabalho de 1,4 MPa - 7,46 kW</v>
          </cell>
          <cell r="F149">
            <v>14.603999999999999</v>
          </cell>
          <cell r="G149">
            <v>4.3860000000000001</v>
          </cell>
        </row>
        <row r="150">
          <cell r="D150" t="str">
            <v>E9249</v>
          </cell>
          <cell r="E150" t="str">
            <v>Sistema de ar comprimido para mergulho até 50 m com pressão de trabalho de 1,7 MPa - 16,18 kW</v>
          </cell>
          <cell r="F150">
            <v>26.891200000000001</v>
          </cell>
          <cell r="G150">
            <v>6.8365999999999998</v>
          </cell>
        </row>
        <row r="151">
          <cell r="D151" t="str">
            <v>E9251</v>
          </cell>
          <cell r="E151" t="str">
            <v>Fonte de plasma para corte manual - 65A - 15 kW</v>
          </cell>
          <cell r="F151">
            <v>5.8261000000000003</v>
          </cell>
          <cell r="G151">
            <v>3.2151000000000001</v>
          </cell>
        </row>
        <row r="152">
          <cell r="D152" t="str">
            <v>E9252</v>
          </cell>
          <cell r="E152" t="str">
            <v>Serra de esquadria com braço telescópico - D = 250 mm (10") - 1,80 kW</v>
          </cell>
          <cell r="F152">
            <v>0.84009999999999996</v>
          </cell>
          <cell r="G152">
            <v>0.57509999999999994</v>
          </cell>
        </row>
        <row r="153">
          <cell r="D153" t="str">
            <v>E9253</v>
          </cell>
          <cell r="E153" t="str">
            <v>Rebordeadeira diâmetro máximo 3,00 m - 4,85 kW</v>
          </cell>
          <cell r="F153">
            <v>6.1101000000000001</v>
          </cell>
          <cell r="G153">
            <v>3.7848000000000002</v>
          </cell>
        </row>
        <row r="154">
          <cell r="D154" t="str">
            <v>E9254</v>
          </cell>
          <cell r="E154" t="str">
            <v>Dobradeira viradeira manual comprimento máximo de dobra de até 2.000 mm</v>
          </cell>
          <cell r="F154">
            <v>1.7388999999999999</v>
          </cell>
          <cell r="G154">
            <v>1.0770999999999999</v>
          </cell>
        </row>
        <row r="155">
          <cell r="D155" t="str">
            <v>E9255</v>
          </cell>
          <cell r="E155" t="str">
            <v>Fonte de plasma para corte manual - 45A - 10 kW</v>
          </cell>
          <cell r="F155">
            <v>3.8944000000000001</v>
          </cell>
          <cell r="G155">
            <v>2.1490999999999998</v>
          </cell>
        </row>
        <row r="156">
          <cell r="D156" t="str">
            <v>E9256</v>
          </cell>
          <cell r="E156" t="str">
            <v>Equipamento para pintura com cal rebocável com dois bicos aplicadores e capacidade de 2.200 l</v>
          </cell>
          <cell r="F156">
            <v>36.063899999999997</v>
          </cell>
          <cell r="G156">
            <v>32.171399999999998</v>
          </cell>
        </row>
        <row r="157">
          <cell r="D157" t="str">
            <v>E9259</v>
          </cell>
          <cell r="E157" t="str">
            <v>Ventilador centrífugo média pressão com capacidade de 38 m³/min - 2,21 kW</v>
          </cell>
          <cell r="F157">
            <v>2.8834</v>
          </cell>
          <cell r="G157">
            <v>1.8567</v>
          </cell>
        </row>
        <row r="158">
          <cell r="D158" t="str">
            <v>E9260</v>
          </cell>
          <cell r="E158" t="str">
            <v>Detector de gases com bomba elétrica para espaço confinado</v>
          </cell>
          <cell r="F158">
            <v>0.62050000000000005</v>
          </cell>
          <cell r="G158">
            <v>0.41160000000000002</v>
          </cell>
        </row>
        <row r="159">
          <cell r="D159" t="str">
            <v>E9261</v>
          </cell>
          <cell r="E159" t="str">
            <v>Equipamento de pintura com pistola airless - 0,90 kW</v>
          </cell>
          <cell r="F159">
            <v>0.36280000000000001</v>
          </cell>
          <cell r="G159">
            <v>0.24840000000000001</v>
          </cell>
        </row>
        <row r="160">
          <cell r="D160" t="str">
            <v>E9262</v>
          </cell>
          <cell r="E160" t="str">
            <v>Escova rotativa com cerdas de aço para tratamento de superfície - 0,91 kW</v>
          </cell>
          <cell r="F160">
            <v>30.059000000000001</v>
          </cell>
          <cell r="G160">
            <v>29.055399999999999</v>
          </cell>
        </row>
        <row r="161">
          <cell r="D161" t="str">
            <v>E9263</v>
          </cell>
          <cell r="E161" t="str">
            <v>Tripé com guincho para espaço confinado</v>
          </cell>
          <cell r="F161">
            <v>1.5645</v>
          </cell>
          <cell r="G161">
            <v>0.97230000000000005</v>
          </cell>
        </row>
        <row r="162">
          <cell r="D162" t="str">
            <v>E9264</v>
          </cell>
          <cell r="E162" t="str">
            <v>Respirador purificador de ar motorizado</v>
          </cell>
          <cell r="F162">
            <v>1.3121</v>
          </cell>
          <cell r="G162">
            <v>0.87029999999999996</v>
          </cell>
        </row>
        <row r="163">
          <cell r="D163" t="str">
            <v>E9265</v>
          </cell>
          <cell r="E163" t="str">
            <v>Respirador de adução de ar tipo linha de ar comprimido para jateamento</v>
          </cell>
          <cell r="F163">
            <v>2.6785000000000001</v>
          </cell>
          <cell r="G163">
            <v>1.7766999999999999</v>
          </cell>
        </row>
        <row r="164">
          <cell r="D164" t="str">
            <v>E9267</v>
          </cell>
          <cell r="E164" t="str">
            <v>Exaustor centrífugo alta pressão com capacidade de 35 m³/min - 1,47 kW</v>
          </cell>
          <cell r="F164">
            <v>0.95630000000000004</v>
          </cell>
          <cell r="G164">
            <v>0.61580000000000001</v>
          </cell>
        </row>
        <row r="165">
          <cell r="D165" t="str">
            <v>E9501</v>
          </cell>
          <cell r="E165" t="str">
            <v>Ventilador axial para ventilação forçada com velocidade de saída de 32,8 m/s - D = 1.000 mm - 30 kW</v>
          </cell>
          <cell r="F165">
            <v>77.25</v>
          </cell>
          <cell r="G165">
            <v>49.744199999999999</v>
          </cell>
        </row>
        <row r="166">
          <cell r="D166" t="str">
            <v>E9502</v>
          </cell>
          <cell r="E166" t="str">
            <v>Bate-estaca de gravidade para 6 t - 119 kW</v>
          </cell>
          <cell r="F166">
            <v>229.58529999999999</v>
          </cell>
          <cell r="G166">
            <v>105.7405</v>
          </cell>
        </row>
        <row r="167">
          <cell r="D167" t="str">
            <v>E9503</v>
          </cell>
          <cell r="E167" t="str">
            <v>Guilhotina hidráulica 16 x 6.100 mm - 30 kW</v>
          </cell>
          <cell r="F167">
            <v>149.40520000000001</v>
          </cell>
          <cell r="G167">
            <v>102.85129999999999</v>
          </cell>
        </row>
        <row r="168">
          <cell r="D168" t="str">
            <v>E9505</v>
          </cell>
          <cell r="E168" t="str">
            <v>Prensa dobradeira capacidade 320 t - comprimento até 3.100 mm - 30 kW</v>
          </cell>
          <cell r="F168">
            <v>110.6474</v>
          </cell>
          <cell r="G168">
            <v>78.843500000000006</v>
          </cell>
        </row>
        <row r="169">
          <cell r="D169" t="str">
            <v>E9507</v>
          </cell>
          <cell r="E169" t="str">
            <v>Plotadora de recorte com computador e programa computacional</v>
          </cell>
          <cell r="F169">
            <v>25.491499999999998</v>
          </cell>
          <cell r="G169">
            <v>16.07</v>
          </cell>
        </row>
        <row r="170">
          <cell r="D170" t="str">
            <v>E9510</v>
          </cell>
          <cell r="E170" t="str">
            <v>Ventilador centrífugo baixa pressão com capacidade de 58 m³/min - 3,68 kW</v>
          </cell>
          <cell r="F170">
            <v>2.3563000000000001</v>
          </cell>
          <cell r="G170">
            <v>1.5173000000000001</v>
          </cell>
        </row>
        <row r="171">
          <cell r="D171" t="str">
            <v>E9511</v>
          </cell>
          <cell r="E171" t="str">
            <v>Carregadeira de pneus com capacidade de 3,40 m³ - 195 kW</v>
          </cell>
          <cell r="F171">
            <v>452.5197</v>
          </cell>
          <cell r="G171">
            <v>221.07169999999999</v>
          </cell>
        </row>
        <row r="172">
          <cell r="D172" t="str">
            <v>E9512</v>
          </cell>
          <cell r="E172" t="str">
            <v>Veículo leve - 53 kW</v>
          </cell>
          <cell r="F172">
            <v>65.854399999999998</v>
          </cell>
          <cell r="G172">
            <v>36.6892</v>
          </cell>
        </row>
        <row r="173">
          <cell r="D173" t="str">
            <v>E9513</v>
          </cell>
          <cell r="E173" t="str">
            <v>Compressor de ar portátil de 160,46 l/s (340 PCM) - 81 kW</v>
          </cell>
          <cell r="F173">
            <v>121.4937</v>
          </cell>
          <cell r="G173">
            <v>26.880500000000001</v>
          </cell>
        </row>
        <row r="174">
          <cell r="D174" t="str">
            <v>E9514</v>
          </cell>
          <cell r="E174" t="str">
            <v>Distribuidor de agregados sobre pneus autopropelido - 130 kW</v>
          </cell>
          <cell r="F174">
            <v>288.91699999999997</v>
          </cell>
          <cell r="G174">
            <v>107.66549999999999</v>
          </cell>
        </row>
        <row r="175">
          <cell r="D175" t="str">
            <v>E9515</v>
          </cell>
          <cell r="E175" t="str">
            <v>Escavadeira hidráulica sobre esteiras com caçamba com capacidade de 1,56 m³ - 118 kW</v>
          </cell>
          <cell r="F175">
            <v>286.98829999999998</v>
          </cell>
          <cell r="G175">
            <v>129.41540000000001</v>
          </cell>
        </row>
        <row r="176">
          <cell r="D176" t="str">
            <v>E9516</v>
          </cell>
          <cell r="E176" t="str">
            <v>Perfuratriz hidráulica sobre esteiras - 283 kW</v>
          </cell>
          <cell r="F176">
            <v>1173.1909000000001</v>
          </cell>
          <cell r="G176">
            <v>586.72029999999995</v>
          </cell>
        </row>
        <row r="177">
          <cell r="D177" t="str">
            <v>E9518</v>
          </cell>
          <cell r="E177" t="str">
            <v>Grade de 24 discos rebocável de D = 60 cm (24")</v>
          </cell>
          <cell r="F177">
            <v>5.0614999999999997</v>
          </cell>
          <cell r="G177">
            <v>3.5247000000000002</v>
          </cell>
        </row>
        <row r="178">
          <cell r="D178" t="str">
            <v>E9519</v>
          </cell>
          <cell r="E178" t="str">
            <v>Betoneira com motor a gasolina com capacidade de 600 l - 10 kW</v>
          </cell>
          <cell r="F178">
            <v>51.457099999999997</v>
          </cell>
          <cell r="G178">
            <v>30.9617</v>
          </cell>
        </row>
        <row r="179">
          <cell r="D179" t="str">
            <v>E9521</v>
          </cell>
          <cell r="E179" t="str">
            <v>Grupo gerador - 3,2 kVA</v>
          </cell>
          <cell r="F179">
            <v>4.6772999999999998</v>
          </cell>
          <cell r="G179">
            <v>0.24049999999999999</v>
          </cell>
        </row>
        <row r="180">
          <cell r="D180" t="str">
            <v>E9522</v>
          </cell>
          <cell r="E180" t="str">
            <v>Caldeira de asfalto rebocável com capacidade de 1.500 l - 6,5 kW</v>
          </cell>
          <cell r="F180">
            <v>23.992699999999999</v>
          </cell>
          <cell r="G180">
            <v>15.170400000000001</v>
          </cell>
        </row>
        <row r="181">
          <cell r="D181" t="str">
            <v>E9523</v>
          </cell>
          <cell r="E181" t="str">
            <v>Motoscraper - 304 kW</v>
          </cell>
          <cell r="F181">
            <v>1008.0977</v>
          </cell>
          <cell r="G181">
            <v>425.78030000000001</v>
          </cell>
        </row>
        <row r="182">
          <cell r="D182" t="str">
            <v>E9524</v>
          </cell>
          <cell r="E182" t="str">
            <v>Motoniveladora - 93 kW</v>
          </cell>
          <cell r="F182">
            <v>286.81</v>
          </cell>
          <cell r="G182">
            <v>125.28279999999999</v>
          </cell>
        </row>
        <row r="183">
          <cell r="D183" t="str">
            <v>E9525</v>
          </cell>
          <cell r="E183" t="str">
            <v>Ponte rolante com capacidade de 15 t e vão de até 15 m - 20 kW</v>
          </cell>
          <cell r="F183">
            <v>339.72840000000002</v>
          </cell>
          <cell r="G183">
            <v>252.6292</v>
          </cell>
        </row>
        <row r="184">
          <cell r="D184" t="str">
            <v>E9526</v>
          </cell>
          <cell r="E184" t="str">
            <v xml:space="preserve">Retroescavadeira de pneus - capacidade da caçamba da pá-carregadeira de 0,76 m³ e da retroescavadeira de 0,29 m³ - 58 kW </v>
          </cell>
          <cell r="F184">
            <v>146.44820000000001</v>
          </cell>
          <cell r="G184">
            <v>74.170500000000004</v>
          </cell>
        </row>
        <row r="185">
          <cell r="D185" t="str">
            <v>E9527</v>
          </cell>
          <cell r="E185" t="str">
            <v>Martelete perfurador/rompedor a ar comprimido de 25 kg para rocha com capacidade de 2.040 gpm</v>
          </cell>
          <cell r="F185">
            <v>32.504399999999997</v>
          </cell>
          <cell r="G185">
            <v>30.072600000000001</v>
          </cell>
        </row>
        <row r="186">
          <cell r="D186" t="str">
            <v>E9528</v>
          </cell>
          <cell r="E186" t="str">
            <v>Empilhadeira a diesel com capacidade de 4 t - 60 kW</v>
          </cell>
          <cell r="F186">
            <v>170.6799</v>
          </cell>
          <cell r="G186">
            <v>82.963899999999995</v>
          </cell>
        </row>
        <row r="187">
          <cell r="D187" t="str">
            <v>E9529</v>
          </cell>
          <cell r="E187" t="str">
            <v>Jateador para estruturas metálicas com transportador a roletes - 22 kW</v>
          </cell>
          <cell r="F187">
            <v>636.23599999999999</v>
          </cell>
          <cell r="G187">
            <v>410.05650000000003</v>
          </cell>
        </row>
        <row r="188">
          <cell r="D188" t="str">
            <v>E9530</v>
          </cell>
          <cell r="E188" t="str">
            <v>Rolo compactador liso vibratório autopropelido por pneus de 11 t - 97 kW</v>
          </cell>
          <cell r="F188">
            <v>258.6995</v>
          </cell>
          <cell r="G188">
            <v>113.23569999999999</v>
          </cell>
        </row>
        <row r="189">
          <cell r="D189" t="str">
            <v>E9532</v>
          </cell>
          <cell r="E189" t="str">
            <v>Equipamento de solda MIG com acessórios - 14,6 kVA</v>
          </cell>
          <cell r="F189">
            <v>14.556800000000001</v>
          </cell>
          <cell r="G189">
            <v>8.0330999999999992</v>
          </cell>
        </row>
        <row r="190">
          <cell r="D190" t="str">
            <v>E9535</v>
          </cell>
          <cell r="E190" t="str">
            <v>Serra circular com bancada - D = 30 cm - 4 kW</v>
          </cell>
          <cell r="F190">
            <v>28.216799999999999</v>
          </cell>
          <cell r="G190">
            <v>27.857600000000001</v>
          </cell>
        </row>
        <row r="191">
          <cell r="D191" t="str">
            <v>E9536</v>
          </cell>
          <cell r="E191" t="str">
            <v>Embarcação de transporte de pessoal e apoio logístico - 30 kW</v>
          </cell>
          <cell r="F191">
            <v>106.93899999999999</v>
          </cell>
          <cell r="G191">
            <v>42.4069</v>
          </cell>
        </row>
        <row r="192">
          <cell r="D192" t="str">
            <v>E9538</v>
          </cell>
          <cell r="E192" t="str">
            <v>Conjunto vibratório para meio tubo de concreto com encaixe PB e 3 jogos de fôrmas - D = 0,30 m - 2,20 kW</v>
          </cell>
          <cell r="F192">
            <v>4.1856999999999998</v>
          </cell>
          <cell r="G192">
            <v>2.6013000000000002</v>
          </cell>
        </row>
        <row r="193">
          <cell r="D193" t="str">
            <v>E9539</v>
          </cell>
          <cell r="E193" t="str">
            <v>Equipamento de batimetria monofeixe</v>
          </cell>
          <cell r="F193">
            <v>49.101900000000001</v>
          </cell>
          <cell r="G193">
            <v>45.227699999999999</v>
          </cell>
        </row>
        <row r="194">
          <cell r="D194" t="str">
            <v>E9540</v>
          </cell>
          <cell r="E194" t="str">
            <v>Trator sobre esteiras com lâmina - 127 kW</v>
          </cell>
          <cell r="F194">
            <v>321.07350000000002</v>
          </cell>
          <cell r="G194">
            <v>130.34270000000001</v>
          </cell>
        </row>
        <row r="195">
          <cell r="D195" t="str">
            <v>E9541</v>
          </cell>
          <cell r="E195" t="str">
            <v>Trator sobre esteiras com lâmina - 259 kW</v>
          </cell>
          <cell r="F195">
            <v>762.69500000000005</v>
          </cell>
          <cell r="G195">
            <v>302.5951</v>
          </cell>
        </row>
        <row r="196">
          <cell r="D196" t="str">
            <v>E9543</v>
          </cell>
          <cell r="E196" t="str">
            <v>Compressor de ar respirável com capacidade de até 35 MPa e 3,58 l/s - 5,52 kW</v>
          </cell>
          <cell r="F196">
            <v>10.1546</v>
          </cell>
          <cell r="G196">
            <v>5.6810999999999998</v>
          </cell>
        </row>
        <row r="197">
          <cell r="D197" t="str">
            <v>E9544</v>
          </cell>
          <cell r="E197" t="str">
            <v>Vassoura mecânica rebocável com largura de 2,44 m</v>
          </cell>
          <cell r="F197">
            <v>13.4108</v>
          </cell>
          <cell r="G197">
            <v>8.6356999999999999</v>
          </cell>
        </row>
        <row r="198">
          <cell r="D198" t="str">
            <v>E9545</v>
          </cell>
          <cell r="E198" t="str">
            <v>Vibroacabadora de asfalto sobre esteiras - 82 kW</v>
          </cell>
          <cell r="F198">
            <v>349.83960000000002</v>
          </cell>
          <cell r="G198">
            <v>148.5127</v>
          </cell>
        </row>
        <row r="199">
          <cell r="D199" t="str">
            <v>E9547</v>
          </cell>
          <cell r="E199" t="str">
            <v>Máquina de solda elétrica transformadora 250 A - 9,20 kW</v>
          </cell>
          <cell r="F199">
            <v>0.22470000000000001</v>
          </cell>
          <cell r="G199">
            <v>0.124</v>
          </cell>
        </row>
        <row r="200">
          <cell r="D200" t="str">
            <v>E9548</v>
          </cell>
          <cell r="E200" t="str">
            <v>Bomba centrífuga com capacidade de 7,1 a 22 m³/h - 1,50 kW</v>
          </cell>
          <cell r="F200">
            <v>0.42020000000000002</v>
          </cell>
          <cell r="G200">
            <v>0.2457</v>
          </cell>
        </row>
        <row r="201">
          <cell r="D201" t="str">
            <v>E9551</v>
          </cell>
          <cell r="E201" t="str">
            <v>Obturador mecânico simples com extensão de 12 m</v>
          </cell>
          <cell r="F201">
            <v>0.77510000000000001</v>
          </cell>
          <cell r="G201">
            <v>0.53059999999999996</v>
          </cell>
        </row>
        <row r="202">
          <cell r="D202" t="str">
            <v>E9552</v>
          </cell>
          <cell r="E202" t="str">
            <v>Nível ótico com capacidade de aumento de 32x</v>
          </cell>
          <cell r="F202">
            <v>1.9594</v>
          </cell>
          <cell r="G202">
            <v>1.2997000000000001</v>
          </cell>
        </row>
        <row r="203">
          <cell r="D203" t="str">
            <v>E9553</v>
          </cell>
          <cell r="E203" t="str">
            <v>Estação total eletrônica com alcance máximo de 3.000 m</v>
          </cell>
          <cell r="F203">
            <v>7.173</v>
          </cell>
          <cell r="G203">
            <v>4.9104000000000001</v>
          </cell>
        </row>
        <row r="204">
          <cell r="D204" t="str">
            <v>E9556</v>
          </cell>
          <cell r="E204" t="str">
            <v>Compactador manual de placa vibratória - 3,00 kW</v>
          </cell>
          <cell r="F204">
            <v>7.0701999999999998</v>
          </cell>
          <cell r="G204">
            <v>0.91259999999999997</v>
          </cell>
        </row>
        <row r="205">
          <cell r="D205" t="str">
            <v>E9558</v>
          </cell>
          <cell r="E205" t="str">
            <v>Tanque de estocagem de asfalto com capacidade de 30.000 l</v>
          </cell>
          <cell r="F205">
            <v>59.0486</v>
          </cell>
          <cell r="G205">
            <v>40.334499999999998</v>
          </cell>
        </row>
        <row r="206">
          <cell r="D206" t="str">
            <v>E9559</v>
          </cell>
          <cell r="E206" t="str">
            <v>Aquecedor de fluido térmico - 12 kW</v>
          </cell>
          <cell r="F206">
            <v>70.710800000000006</v>
          </cell>
          <cell r="G206">
            <v>40.483899999999998</v>
          </cell>
        </row>
        <row r="207">
          <cell r="D207" t="str">
            <v>E9560</v>
          </cell>
          <cell r="E207" t="str">
            <v>Ônibus com capacidade para 80 passageiros - 175 kW</v>
          </cell>
          <cell r="F207">
            <v>344.46409999999997</v>
          </cell>
          <cell r="G207">
            <v>101.9982</v>
          </cell>
        </row>
        <row r="208">
          <cell r="D208" t="str">
            <v>E9561</v>
          </cell>
          <cell r="E208" t="str">
            <v>GPS geodésico de simples frequência (L1)</v>
          </cell>
          <cell r="F208">
            <v>6.3160999999999996</v>
          </cell>
          <cell r="G208">
            <v>4.1896000000000004</v>
          </cell>
        </row>
        <row r="209">
          <cell r="D209" t="str">
            <v>E9562</v>
          </cell>
          <cell r="E209" t="str">
            <v>GPS geodésico de dupla frequência (L1/L2)</v>
          </cell>
          <cell r="F209">
            <v>15.868600000000001</v>
          </cell>
          <cell r="G209">
            <v>10.526</v>
          </cell>
        </row>
        <row r="210">
          <cell r="D210" t="str">
            <v>E9563</v>
          </cell>
          <cell r="E210" t="str">
            <v>Perfuratriz hidráulica sobre esteiras com clamshell - 220 kW</v>
          </cell>
          <cell r="F210">
            <v>743.47280000000001</v>
          </cell>
          <cell r="G210">
            <v>365.11</v>
          </cell>
        </row>
        <row r="211">
          <cell r="D211" t="str">
            <v>E9565</v>
          </cell>
          <cell r="E211" t="str">
            <v>Trator sobre esteiras com lâmina e escarificador - 259 kW</v>
          </cell>
          <cell r="F211">
            <v>769.82060000000001</v>
          </cell>
          <cell r="G211">
            <v>306.173</v>
          </cell>
        </row>
        <row r="212">
          <cell r="D212" t="str">
            <v>E9566</v>
          </cell>
          <cell r="E212" t="str">
            <v>Guindaste móvel sobre esteiras com clamshell de 1,9 m³ - 220 kW</v>
          </cell>
          <cell r="F212">
            <v>532.00649999999996</v>
          </cell>
          <cell r="G212">
            <v>260.91199999999998</v>
          </cell>
        </row>
        <row r="213">
          <cell r="D213" t="str">
            <v>E9567</v>
          </cell>
          <cell r="E213" t="str">
            <v>Fresadora de piso de concreto - 6,7 kW</v>
          </cell>
          <cell r="F213">
            <v>15.389699999999999</v>
          </cell>
          <cell r="G213">
            <v>1.7894000000000001</v>
          </cell>
        </row>
        <row r="214">
          <cell r="D214" t="str">
            <v>E9568</v>
          </cell>
          <cell r="E214" t="str">
            <v>Furadeira de impacto de 12,5 mm - 0,80 kW</v>
          </cell>
          <cell r="F214">
            <v>0.21590000000000001</v>
          </cell>
          <cell r="G214">
            <v>0.14319999999999999</v>
          </cell>
        </row>
        <row r="215">
          <cell r="D215" t="str">
            <v>E9569</v>
          </cell>
          <cell r="E215" t="str">
            <v>Guindaste móvel sobre esteiras com clamshell de 4,6 m³ - 403 kW</v>
          </cell>
          <cell r="F215">
            <v>438.89</v>
          </cell>
          <cell r="G215">
            <v>208.26050000000001</v>
          </cell>
        </row>
        <row r="216">
          <cell r="D216" t="str">
            <v>E9570</v>
          </cell>
          <cell r="E216" t="str">
            <v>Furadeira com base magnética - 1,20 kW</v>
          </cell>
          <cell r="F216">
            <v>0.74350000000000005</v>
          </cell>
          <cell r="G216">
            <v>0.47260000000000002</v>
          </cell>
        </row>
        <row r="217">
          <cell r="D217" t="str">
            <v>E9574</v>
          </cell>
          <cell r="E217" t="str">
            <v>Perfuratriz sobre esteiras - 145 kW</v>
          </cell>
          <cell r="F217">
            <v>458.7894</v>
          </cell>
          <cell r="G217">
            <v>206.5872</v>
          </cell>
        </row>
        <row r="218">
          <cell r="D218" t="str">
            <v>E9576</v>
          </cell>
          <cell r="E218" t="str">
            <v>Escavadeira hidráulica de longo alcance sobre esteiras - 103 kW</v>
          </cell>
          <cell r="F218">
            <v>275.69229999999999</v>
          </cell>
          <cell r="G218">
            <v>128.91560000000001</v>
          </cell>
        </row>
        <row r="219">
          <cell r="D219" t="str">
            <v>E9577</v>
          </cell>
          <cell r="E219" t="str">
            <v>Trator agrícola sobre pneus - 77 kW</v>
          </cell>
          <cell r="F219">
            <v>153.05789999999999</v>
          </cell>
          <cell r="G219">
            <v>57.896900000000002</v>
          </cell>
        </row>
        <row r="220">
          <cell r="D220" t="str">
            <v>E9578</v>
          </cell>
          <cell r="E220" t="str">
            <v>Conjunto vibratório para meio tubo de concreto com encaixe PB e 3 jogos de fôrmas - D = 0,40 m - 2,20 kW</v>
          </cell>
          <cell r="F220">
            <v>4.4828000000000001</v>
          </cell>
          <cell r="G220">
            <v>2.786</v>
          </cell>
        </row>
        <row r="221">
          <cell r="D221" t="str">
            <v>E9580</v>
          </cell>
          <cell r="E221" t="str">
            <v>Fresadora e distribuidora com controle de greide - 287 kW</v>
          </cell>
          <cell r="F221">
            <v>869.84739999999999</v>
          </cell>
          <cell r="G221">
            <v>305.06150000000002</v>
          </cell>
        </row>
        <row r="222">
          <cell r="D222" t="str">
            <v>E9581</v>
          </cell>
          <cell r="E222" t="str">
            <v>Carregadeira de pneus para rocha com capacidade de 1,72 m³ - 113 kW</v>
          </cell>
          <cell r="F222">
            <v>323.19040000000001</v>
          </cell>
          <cell r="G222">
            <v>129.04849999999999</v>
          </cell>
        </row>
        <row r="223">
          <cell r="D223" t="str">
            <v>E9583</v>
          </cell>
          <cell r="E223" t="str">
            <v>Distribuidor de agregados rebocável com capacidade de 1,9 m³</v>
          </cell>
          <cell r="F223">
            <v>14.9574</v>
          </cell>
          <cell r="G223">
            <v>9.6316000000000006</v>
          </cell>
        </row>
        <row r="224">
          <cell r="D224" t="str">
            <v>E9584</v>
          </cell>
          <cell r="E224" t="str">
            <v>Carregadeira de pneus com capacidade de 1,72 m³ - 113 kW</v>
          </cell>
          <cell r="F224">
            <v>208.0633</v>
          </cell>
          <cell r="G224">
            <v>104.10809999999999</v>
          </cell>
        </row>
        <row r="225">
          <cell r="D225" t="str">
            <v>E9585</v>
          </cell>
          <cell r="E225" t="str">
            <v>Motosserra com motor a gasolina - 2,30 kW</v>
          </cell>
          <cell r="F225">
            <v>34.499600000000001</v>
          </cell>
          <cell r="G225">
            <v>28.808199999999999</v>
          </cell>
        </row>
        <row r="226">
          <cell r="D226" t="str">
            <v>E9586</v>
          </cell>
          <cell r="E226" t="str">
            <v>Régua vibratória dupla com 4 m - 4,10 kW</v>
          </cell>
          <cell r="F226">
            <v>8.4815000000000005</v>
          </cell>
          <cell r="G226">
            <v>0.63719999999999999</v>
          </cell>
        </row>
        <row r="227">
          <cell r="D227" t="str">
            <v>E9587</v>
          </cell>
          <cell r="E227" t="str">
            <v>Serra para corte de concreto - 4 kW</v>
          </cell>
          <cell r="F227">
            <v>9.5309000000000008</v>
          </cell>
          <cell r="G227">
            <v>1.3322000000000001</v>
          </cell>
        </row>
        <row r="228">
          <cell r="D228" t="str">
            <v>E9588</v>
          </cell>
          <cell r="E228" t="str">
            <v>Vibroacabadora de concreto sobre esteiras com fôrmas deslizantes - 205 kW</v>
          </cell>
          <cell r="F228">
            <v>1108.8322000000001</v>
          </cell>
          <cell r="G228">
            <v>481.51429999999999</v>
          </cell>
        </row>
        <row r="229">
          <cell r="D229" t="str">
            <v>E9589</v>
          </cell>
          <cell r="E229" t="str">
            <v>Máquina texturizadora e aplicadora de cura química em pavimento de concreto - 44,80 kW</v>
          </cell>
          <cell r="F229">
            <v>261.81979999999999</v>
          </cell>
          <cell r="G229">
            <v>144.21729999999999</v>
          </cell>
        </row>
        <row r="230">
          <cell r="D230" t="str">
            <v>E9590</v>
          </cell>
          <cell r="E230" t="str">
            <v>Central de concreto com capacidade de 40 m³/h - dosadora fixa</v>
          </cell>
          <cell r="F230">
            <v>95.0505</v>
          </cell>
          <cell r="G230">
            <v>73.042299999999997</v>
          </cell>
        </row>
        <row r="231">
          <cell r="D231" t="str">
            <v>E9591</v>
          </cell>
          <cell r="E231" t="str">
            <v>Serra para corte de concreto e asfalto - 10 kW</v>
          </cell>
          <cell r="F231">
            <v>21.6325</v>
          </cell>
          <cell r="G231">
            <v>2.0474999999999999</v>
          </cell>
        </row>
        <row r="232">
          <cell r="D232" t="str">
            <v>E9593</v>
          </cell>
          <cell r="E232" t="str">
            <v>Draga hopper com capacidade de 750 m³</v>
          </cell>
          <cell r="F232">
            <v>6412.8851999999997</v>
          </cell>
          <cell r="G232">
            <v>2612.5875000000001</v>
          </cell>
        </row>
        <row r="233">
          <cell r="D233" t="str">
            <v>E9594</v>
          </cell>
          <cell r="E233" t="str">
            <v>Draga hopper com capacidade de 1.000 m³</v>
          </cell>
          <cell r="F233">
            <v>7078.8387000000002</v>
          </cell>
          <cell r="G233">
            <v>2863.1251000000002</v>
          </cell>
        </row>
        <row r="234">
          <cell r="D234" t="str">
            <v>E9595</v>
          </cell>
          <cell r="E234" t="str">
            <v>Draga hopper com capacidade de 2.000 m³</v>
          </cell>
          <cell r="F234">
            <v>9694.2260000000006</v>
          </cell>
          <cell r="G234">
            <v>3752.8434999999999</v>
          </cell>
        </row>
        <row r="235">
          <cell r="D235" t="str">
            <v>E9596</v>
          </cell>
          <cell r="E235" t="str">
            <v>Draga hopper com capacidade de 3.000 m³</v>
          </cell>
          <cell r="F235">
            <v>12465.954400000001</v>
          </cell>
          <cell r="G235">
            <v>4798.9030000000002</v>
          </cell>
        </row>
        <row r="236">
          <cell r="D236" t="str">
            <v>E9597</v>
          </cell>
          <cell r="E236" t="str">
            <v>Draga hopper com capacidade de 4.000 m³</v>
          </cell>
          <cell r="F236">
            <v>15140.3284</v>
          </cell>
          <cell r="G236">
            <v>5747.6080000000002</v>
          </cell>
        </row>
        <row r="237">
          <cell r="D237" t="str">
            <v>E9598</v>
          </cell>
          <cell r="E237" t="str">
            <v>Draga hopper com capacidade de 5.000 m³</v>
          </cell>
          <cell r="F237">
            <v>17755.715800000002</v>
          </cell>
          <cell r="G237">
            <v>6637.3265000000001</v>
          </cell>
        </row>
        <row r="238">
          <cell r="D238" t="str">
            <v>E9599</v>
          </cell>
          <cell r="E238" t="str">
            <v>Central de concreto com capacidade de 30 m³/h - dosadora RS</v>
          </cell>
          <cell r="F238">
            <v>78.348500000000001</v>
          </cell>
          <cell r="G238">
            <v>63.033299999999997</v>
          </cell>
        </row>
        <row r="239">
          <cell r="D239" t="str">
            <v>E9601</v>
          </cell>
          <cell r="E239" t="str">
            <v>Embarcação de transporte de pessoal e apoio logístico - 130 kW</v>
          </cell>
          <cell r="F239">
            <v>332.17020000000002</v>
          </cell>
          <cell r="G239">
            <v>52.386099999999999</v>
          </cell>
        </row>
        <row r="240">
          <cell r="D240" t="str">
            <v>E9603</v>
          </cell>
          <cell r="E240" t="str">
            <v>Embarcação empurradora multipropósito com guindaste hidráulico de 74 kN.m - 165 kW</v>
          </cell>
          <cell r="F240">
            <v>409.94040000000001</v>
          </cell>
          <cell r="G240">
            <v>177.58320000000001</v>
          </cell>
        </row>
        <row r="241">
          <cell r="D241" t="str">
            <v>E9606</v>
          </cell>
          <cell r="E241" t="str">
            <v>Embarcação rebocadora - 2 x 268 kW</v>
          </cell>
          <cell r="F241">
            <v>734.89940000000001</v>
          </cell>
          <cell r="G241">
            <v>157.07490000000001</v>
          </cell>
        </row>
        <row r="242">
          <cell r="D242" t="str">
            <v>E9607</v>
          </cell>
          <cell r="E242" t="str">
            <v>Conjunto de britagem para rachão com capacidade de 80 m³/h - 224 kW</v>
          </cell>
          <cell r="F242">
            <v>314.82459999999998</v>
          </cell>
          <cell r="G242">
            <v>214.74170000000001</v>
          </cell>
        </row>
        <row r="243">
          <cell r="D243" t="str">
            <v>E9609</v>
          </cell>
          <cell r="E243" t="str">
            <v>Draga de sucção para extração de areia com tubo de descarga de 150 mm - 100 kW</v>
          </cell>
          <cell r="F243">
            <v>136.28139999999999</v>
          </cell>
          <cell r="G243">
            <v>44.832599999999999</v>
          </cell>
        </row>
        <row r="244">
          <cell r="D244" t="str">
            <v>E9610</v>
          </cell>
          <cell r="E244" t="str">
            <v>Compressor de ar portátil de 42,48 l/s (90 PCM) - 18,50 kW</v>
          </cell>
          <cell r="F244">
            <v>34.7044</v>
          </cell>
          <cell r="G244">
            <v>10.030900000000001</v>
          </cell>
        </row>
        <row r="245">
          <cell r="D245" t="str">
            <v>E9611</v>
          </cell>
          <cell r="E245" t="str">
            <v>Conjunto de britagem com capacidade de 80 m³/h - 313 kW</v>
          </cell>
          <cell r="F245">
            <v>1038.9580000000001</v>
          </cell>
          <cell r="G245">
            <v>675.04219999999998</v>
          </cell>
        </row>
        <row r="246">
          <cell r="D246" t="str">
            <v>E9612</v>
          </cell>
          <cell r="E246" t="str">
            <v>Plataforma flutuante montada na obra de 12 x 24 x 1,8 m com capacidade de 150 t</v>
          </cell>
          <cell r="F246">
            <v>73.428299999999993</v>
          </cell>
          <cell r="G246">
            <v>64.9572</v>
          </cell>
        </row>
        <row r="247">
          <cell r="D247" t="str">
            <v>E9613</v>
          </cell>
          <cell r="E247" t="str">
            <v>Guindaste móvel sobre esteiras com pinça com capacidade de 40 t - 186 kW</v>
          </cell>
          <cell r="F247">
            <v>848.77760000000001</v>
          </cell>
          <cell r="G247">
            <v>426.97489999999999</v>
          </cell>
        </row>
        <row r="248">
          <cell r="D248" t="str">
            <v>E9614</v>
          </cell>
          <cell r="E248" t="str">
            <v>Bomba com capacidade de 136 m³/h e câmara de vácuo - 5,60 kW</v>
          </cell>
          <cell r="F248">
            <v>1.9007000000000001</v>
          </cell>
          <cell r="G248">
            <v>1.1111</v>
          </cell>
        </row>
        <row r="249">
          <cell r="D249" t="str">
            <v>E9615</v>
          </cell>
          <cell r="E249" t="str">
            <v>Usina misturadora de solos com capacidade de 300 t/h - 44 kW</v>
          </cell>
          <cell r="F249">
            <v>219.48410000000001</v>
          </cell>
          <cell r="G249">
            <v>145.00700000000001</v>
          </cell>
        </row>
        <row r="250">
          <cell r="D250" t="str">
            <v>E9617</v>
          </cell>
          <cell r="E250" t="str">
            <v>Usina misturadora de pré-misturado a frio com capacidade de 60 t/h - 23,50 kW</v>
          </cell>
          <cell r="F250">
            <v>65.470600000000005</v>
          </cell>
          <cell r="G250">
            <v>52.711799999999997</v>
          </cell>
        </row>
        <row r="251">
          <cell r="D251" t="str">
            <v>E9618</v>
          </cell>
          <cell r="E251" t="str">
            <v>Batelão autopropelido com capacidade de 300 m³ - 224 kW</v>
          </cell>
          <cell r="F251">
            <v>871.40520000000004</v>
          </cell>
          <cell r="G251">
            <v>407.71179999999998</v>
          </cell>
        </row>
        <row r="252">
          <cell r="D252" t="str">
            <v>E9619</v>
          </cell>
          <cell r="E252" t="str">
            <v>Batelão autopropelido com capacidade de 500 m³ - 373 kW</v>
          </cell>
          <cell r="F252">
            <v>1076.7801999999999</v>
          </cell>
          <cell r="G252">
            <v>476.50889999999998</v>
          </cell>
        </row>
        <row r="253">
          <cell r="D253" t="str">
            <v>E9620</v>
          </cell>
          <cell r="E253" t="str">
            <v>Pontão flutuante de 15 x 30 x 1,8 m com capacidade de 500 t</v>
          </cell>
          <cell r="F253">
            <v>113.0599</v>
          </cell>
          <cell r="G253">
            <v>71.250799999999998</v>
          </cell>
        </row>
        <row r="254">
          <cell r="D254" t="str">
            <v>E9621</v>
          </cell>
          <cell r="E254" t="str">
            <v>Bomba de injeção de argamassa e nata com capacidade de 1,08 m³/h (18 l/min) e misturador com tambor de 0,100 m³ - 6,20 kW</v>
          </cell>
          <cell r="F254">
            <v>36.237499999999997</v>
          </cell>
          <cell r="G254">
            <v>32.1327</v>
          </cell>
        </row>
        <row r="255">
          <cell r="D255" t="str">
            <v>E9622</v>
          </cell>
          <cell r="E255" t="str">
            <v>Máquina de bancada universal para corte de chapa - 1,50 kW</v>
          </cell>
          <cell r="F255">
            <v>12.761900000000001</v>
          </cell>
          <cell r="G255">
            <v>8.1121999999999996</v>
          </cell>
        </row>
        <row r="256">
          <cell r="D256" t="str">
            <v>E9623</v>
          </cell>
          <cell r="E256" t="str">
            <v>Máquina de bancada guilhotina - 4,00 kW</v>
          </cell>
          <cell r="F256">
            <v>15.082000000000001</v>
          </cell>
          <cell r="G256">
            <v>9.5869999999999997</v>
          </cell>
        </row>
        <row r="257">
          <cell r="D257" t="str">
            <v>E9624</v>
          </cell>
          <cell r="E257" t="str">
            <v>Draga hopper com capacidade de 10.000 m³</v>
          </cell>
          <cell r="F257">
            <v>30261.027099999999</v>
          </cell>
          <cell r="G257">
            <v>11218.3547</v>
          </cell>
        </row>
        <row r="258">
          <cell r="D258" t="str">
            <v>E9625</v>
          </cell>
          <cell r="E258" t="str">
            <v>Draga hopper com capacidade de 15.000 m³</v>
          </cell>
          <cell r="F258">
            <v>42790.4516</v>
          </cell>
          <cell r="G258">
            <v>15695.485000000001</v>
          </cell>
        </row>
        <row r="259">
          <cell r="D259" t="str">
            <v>E9626</v>
          </cell>
          <cell r="E259" t="str">
            <v>Draga hopper com capacidade de 20.000 m³</v>
          </cell>
          <cell r="F259">
            <v>55383.451999999997</v>
          </cell>
          <cell r="G259">
            <v>20172.1855</v>
          </cell>
        </row>
        <row r="260">
          <cell r="D260" t="str">
            <v>E9627</v>
          </cell>
          <cell r="E260" t="str">
            <v>Embarcação hotel com capacidade para 15 pessoas - 199 kW</v>
          </cell>
          <cell r="F260">
            <v>354.41789999999997</v>
          </cell>
          <cell r="G260">
            <v>95.9405</v>
          </cell>
        </row>
        <row r="261">
          <cell r="D261" t="str">
            <v>E9628</v>
          </cell>
          <cell r="E261" t="str">
            <v>Fábrica de pré-moldado de concreto para balizador - 2,20 kW</v>
          </cell>
          <cell r="F261">
            <v>3.7303000000000002</v>
          </cell>
          <cell r="G261">
            <v>2.3182999999999998</v>
          </cell>
        </row>
        <row r="262">
          <cell r="D262" t="str">
            <v>E9629</v>
          </cell>
          <cell r="E262" t="str">
            <v>Compressor de ar portátil de 185,95 l/s (394 PCM) - 81,50 kW</v>
          </cell>
          <cell r="F262">
            <v>126.10590000000001</v>
          </cell>
          <cell r="G262">
            <v>29.2072</v>
          </cell>
        </row>
        <row r="263">
          <cell r="D263" t="str">
            <v>E9630</v>
          </cell>
          <cell r="E263" t="str">
            <v>Bomba submersível com capacidade de 75 m³/h - 3,6 kW</v>
          </cell>
          <cell r="F263">
            <v>1.0174000000000001</v>
          </cell>
          <cell r="G263">
            <v>0.5948</v>
          </cell>
        </row>
        <row r="264">
          <cell r="D264" t="str">
            <v>E9631</v>
          </cell>
          <cell r="E264" t="str">
            <v>Bomba para concreto projetado via seca com capacidade de 6 m³/h - 7,5 kW</v>
          </cell>
          <cell r="F264">
            <v>85.066800000000001</v>
          </cell>
          <cell r="G264">
            <v>66.400000000000006</v>
          </cell>
        </row>
        <row r="265">
          <cell r="D265" t="str">
            <v>E9632</v>
          </cell>
          <cell r="E265" t="str">
            <v>Conjunto vibratório para tubos de concreto com encaixe PB e 3 jogos de fôrmas - D = 0,20 m - 2,20 kW</v>
          </cell>
          <cell r="F265">
            <v>13.0845</v>
          </cell>
          <cell r="G265">
            <v>8.1317000000000004</v>
          </cell>
        </row>
        <row r="266">
          <cell r="D266" t="str">
            <v>E9633</v>
          </cell>
          <cell r="E266" t="str">
            <v>Conjunto vibratório para tubos de concreto com encaixe PB e 3 jogos de fôrmas - D = 0,30 m - 2,20 kW</v>
          </cell>
          <cell r="F266">
            <v>14.989699999999999</v>
          </cell>
          <cell r="G266">
            <v>9.3156999999999996</v>
          </cell>
        </row>
        <row r="267">
          <cell r="D267" t="str">
            <v>E9634</v>
          </cell>
          <cell r="E267" t="str">
            <v>Conjunto vibratório para tubos de concreto com encaixe PB e 3 jogos de fôrmas - D = 0,40 m - 2,20 kW</v>
          </cell>
          <cell r="F267">
            <v>16.474699999999999</v>
          </cell>
          <cell r="G267">
            <v>10.2386</v>
          </cell>
        </row>
        <row r="268">
          <cell r="D268" t="str">
            <v>E9635</v>
          </cell>
          <cell r="E268" t="str">
            <v>Draga de sucção e recalque com potência da bomba de 294 kW e cortador de 30 kW</v>
          </cell>
          <cell r="F268">
            <v>484.39330000000001</v>
          </cell>
          <cell r="G268">
            <v>144.83500000000001</v>
          </cell>
        </row>
        <row r="269">
          <cell r="D269" t="str">
            <v>E9636</v>
          </cell>
          <cell r="E269" t="str">
            <v>Draga de sucção e recalque com potência da bomba de 483 kW e cortador de 55 kW</v>
          </cell>
          <cell r="F269">
            <v>761.24649999999997</v>
          </cell>
          <cell r="G269">
            <v>199.649</v>
          </cell>
        </row>
        <row r="270">
          <cell r="D270" t="str">
            <v>E9637</v>
          </cell>
          <cell r="E270" t="str">
            <v>Draga de sucção e recalque com potência da bomba de 746 kW e cortador de 110 kW</v>
          </cell>
          <cell r="F270">
            <v>1271.4703</v>
          </cell>
          <cell r="G270">
            <v>346.29259999999999</v>
          </cell>
        </row>
        <row r="271">
          <cell r="D271" t="str">
            <v>E9638</v>
          </cell>
          <cell r="E271" t="str">
            <v>Draga de sucção e recalque com potência da bomba de 1.350 kW e cortador de 170 kW</v>
          </cell>
          <cell r="F271">
            <v>2061.8548000000001</v>
          </cell>
          <cell r="G271">
            <v>480.2921</v>
          </cell>
        </row>
        <row r="272">
          <cell r="D272" t="str">
            <v>E9639</v>
          </cell>
          <cell r="E272" t="str">
            <v>Embarcação hotel com capacidade para 30 pessoas - 2 x 112 kW</v>
          </cell>
          <cell r="F272">
            <v>511.85289999999998</v>
          </cell>
          <cell r="G272">
            <v>194.18430000000001</v>
          </cell>
        </row>
        <row r="273">
          <cell r="D273" t="str">
            <v>E9640</v>
          </cell>
          <cell r="E273" t="str">
            <v>Compressor de ar portátil de 33,51 l/s (71 PCM) - 14 kW</v>
          </cell>
          <cell r="F273">
            <v>28.206700000000001</v>
          </cell>
          <cell r="G273">
            <v>8.6784999999999997</v>
          </cell>
        </row>
        <row r="274">
          <cell r="D274" t="str">
            <v>E9641</v>
          </cell>
          <cell r="E274" t="str">
            <v>Compressor de ar portátil de 75,04 l/s (159 PCM) - 33 kW</v>
          </cell>
          <cell r="F274">
            <v>53.0458</v>
          </cell>
          <cell r="G274">
            <v>12.936500000000001</v>
          </cell>
        </row>
        <row r="275">
          <cell r="D275" t="str">
            <v>E9642</v>
          </cell>
          <cell r="E275" t="str">
            <v>Perfuratriz hidráulica sobre esteiras para estaca raiz - 56 kW</v>
          </cell>
          <cell r="F275">
            <v>325.67720000000003</v>
          </cell>
          <cell r="G275">
            <v>180.30869999999999</v>
          </cell>
        </row>
        <row r="276">
          <cell r="D276" t="str">
            <v>E9643</v>
          </cell>
          <cell r="E276" t="str">
            <v>Equipamento para pintura a ar comprimido de pistola com caneca com capacidade de 1.000 ml e compressor de 1,50 kW</v>
          </cell>
          <cell r="F276">
            <v>0.48859999999999998</v>
          </cell>
          <cell r="G276">
            <v>0.33450000000000002</v>
          </cell>
        </row>
        <row r="277">
          <cell r="D277" t="str">
            <v>E9646</v>
          </cell>
          <cell r="E277" t="str">
            <v>Compressor de ar portátil de 58,52 l/s (124 PCM) - 27 kW</v>
          </cell>
          <cell r="F277">
            <v>43.133499999999998</v>
          </cell>
          <cell r="G277">
            <v>10.434699999999999</v>
          </cell>
        </row>
        <row r="278">
          <cell r="D278" t="str">
            <v>E9647</v>
          </cell>
          <cell r="E278" t="str">
            <v>Compactador manual com soquete vibratório - 4,10 kW</v>
          </cell>
          <cell r="F278">
            <v>9.298</v>
          </cell>
          <cell r="G278">
            <v>1.0431999999999999</v>
          </cell>
        </row>
        <row r="279">
          <cell r="D279" t="str">
            <v>E9648</v>
          </cell>
          <cell r="E279" t="str">
            <v>Compressor de ar portátil de 422,86 l/s (896 PCM) - 213 kW</v>
          </cell>
          <cell r="F279">
            <v>315.56099999999998</v>
          </cell>
          <cell r="G279">
            <v>68.491299999999995</v>
          </cell>
        </row>
        <row r="280">
          <cell r="D280" t="str">
            <v>E9649</v>
          </cell>
          <cell r="E280" t="str">
            <v>Compressor de ar portátil de 94,39 l/s (200 PCM) - 36 kW</v>
          </cell>
          <cell r="F280">
            <v>62.281300000000002</v>
          </cell>
          <cell r="G280">
            <v>16.581499999999998</v>
          </cell>
        </row>
        <row r="281">
          <cell r="D281" t="str">
            <v>E9651</v>
          </cell>
          <cell r="E281" t="str">
            <v>Guindaste móvel sobre esteiras com Hammer Grab - 186 kW</v>
          </cell>
          <cell r="F281">
            <v>501.23869999999999</v>
          </cell>
          <cell r="G281">
            <v>249.85249999999999</v>
          </cell>
        </row>
        <row r="282">
          <cell r="D282" t="str">
            <v>E9652</v>
          </cell>
          <cell r="E282" t="str">
            <v>Compressor de ar portátil de 540,85 l/s (1.146 PCM) - 331,10 kW</v>
          </cell>
          <cell r="F282">
            <v>439.1386</v>
          </cell>
          <cell r="G282">
            <v>77.717299999999994</v>
          </cell>
        </row>
        <row r="283">
          <cell r="D283" t="str">
            <v>E9653</v>
          </cell>
          <cell r="E283" t="str">
            <v>Guindaste móvel sobre esteiras com trado para escavação em solos - 186 kW</v>
          </cell>
          <cell r="F283">
            <v>667.66859999999997</v>
          </cell>
          <cell r="G283">
            <v>334.67309999999998</v>
          </cell>
        </row>
        <row r="284">
          <cell r="D284" t="str">
            <v>E9654</v>
          </cell>
          <cell r="E284" t="str">
            <v>Guindaste móvel sobre esteiras com trado com bits escavação em rocha - 186 kW</v>
          </cell>
          <cell r="F284">
            <v>667.66859999999997</v>
          </cell>
          <cell r="G284">
            <v>334.67309999999998</v>
          </cell>
        </row>
        <row r="285">
          <cell r="D285" t="str">
            <v>E9656</v>
          </cell>
          <cell r="E285" t="str">
            <v>Guindaste móvel sobre esteiras com caçamba para escavação em solos - 186 kW</v>
          </cell>
          <cell r="F285">
            <v>667.19680000000005</v>
          </cell>
          <cell r="G285">
            <v>334.43270000000001</v>
          </cell>
        </row>
        <row r="286">
          <cell r="D286" t="str">
            <v>E9657</v>
          </cell>
          <cell r="E286" t="str">
            <v>Guindaste móvel sobre esteiras com caçamba para escavação em rocha - 186 kW</v>
          </cell>
          <cell r="F286">
            <v>667.19680000000005</v>
          </cell>
          <cell r="G286">
            <v>334.43270000000001</v>
          </cell>
        </row>
        <row r="287">
          <cell r="D287" t="str">
            <v>E9660</v>
          </cell>
          <cell r="E287" t="str">
            <v>Guindaste móvel sobre esteiras com capacidade de 40 t - 186 kW</v>
          </cell>
          <cell r="F287">
            <v>464.87119999999999</v>
          </cell>
          <cell r="G287">
            <v>231.31790000000001</v>
          </cell>
        </row>
        <row r="288">
          <cell r="D288" t="str">
            <v>E9661</v>
          </cell>
          <cell r="E288" t="str">
            <v>Compressor de ar portátil de 89,67 l/s (190 PCM) - 36 kW</v>
          </cell>
          <cell r="F288">
            <v>57.995399999999997</v>
          </cell>
          <cell r="G288">
            <v>14.1837</v>
          </cell>
        </row>
        <row r="289">
          <cell r="D289" t="str">
            <v>E9662</v>
          </cell>
          <cell r="E289" t="str">
            <v>Equipamento para solda e corte com oxiacetileno</v>
          </cell>
          <cell r="F289">
            <v>0.53420000000000001</v>
          </cell>
          <cell r="G289">
            <v>0.29480000000000001</v>
          </cell>
        </row>
        <row r="290">
          <cell r="D290" t="str">
            <v>E9664</v>
          </cell>
          <cell r="E290" t="str">
            <v>Guindaste móvel sobre esteiras com capacidade de 80 t - 212 kW</v>
          </cell>
          <cell r="F290">
            <v>739.93449999999996</v>
          </cell>
          <cell r="G290">
            <v>367.96940000000001</v>
          </cell>
        </row>
        <row r="291">
          <cell r="D291" t="str">
            <v>E9668</v>
          </cell>
          <cell r="E291" t="str">
            <v>Mesa vibratória - 2,20 kW</v>
          </cell>
          <cell r="F291">
            <v>3.4916</v>
          </cell>
          <cell r="G291">
            <v>2.1699000000000002</v>
          </cell>
        </row>
        <row r="292">
          <cell r="D292" t="str">
            <v>E9671</v>
          </cell>
          <cell r="E292" t="str">
            <v>Compressor de ar portátil de 363,87 l/s (771 PCM) - 158,13 kW</v>
          </cell>
          <cell r="F292">
            <v>228.85120000000001</v>
          </cell>
          <cell r="G292">
            <v>47.815600000000003</v>
          </cell>
        </row>
        <row r="293">
          <cell r="D293" t="str">
            <v>E9673</v>
          </cell>
          <cell r="E293" t="str">
            <v>Equipamento de batimetria multifeixe</v>
          </cell>
          <cell r="F293">
            <v>233.46619999999999</v>
          </cell>
          <cell r="G293">
            <v>158.57220000000001</v>
          </cell>
        </row>
        <row r="294">
          <cell r="D294" t="str">
            <v>E9674</v>
          </cell>
          <cell r="E294" t="str">
            <v>Equipamento de medição de descarga líquida com ADCP</v>
          </cell>
          <cell r="F294">
            <v>105.7329</v>
          </cell>
          <cell r="G294">
            <v>90.338300000000004</v>
          </cell>
        </row>
        <row r="295">
          <cell r="D295" t="str">
            <v>E9675</v>
          </cell>
          <cell r="E295" t="str">
            <v>Martelete perfurador/rompedor elétrico - 1,50 kW</v>
          </cell>
          <cell r="F295">
            <v>1.2371000000000001</v>
          </cell>
          <cell r="G295">
            <v>0.68269999999999997</v>
          </cell>
        </row>
        <row r="296">
          <cell r="D296" t="str">
            <v>E9676</v>
          </cell>
          <cell r="E296" t="str">
            <v>Embarcação de transporte de pessoal e apoio logístico - 90 kW</v>
          </cell>
          <cell r="F296">
            <v>247.9914</v>
          </cell>
          <cell r="G296">
            <v>51.667299999999997</v>
          </cell>
        </row>
        <row r="297">
          <cell r="D297" t="str">
            <v>E9677</v>
          </cell>
          <cell r="E297" t="str">
            <v>Martelete perfurador/rompedor a ar comprimido de 10 kg com capacidade de 1.800 gpm</v>
          </cell>
          <cell r="F297">
            <v>31.447600000000001</v>
          </cell>
          <cell r="G297">
            <v>29.4894</v>
          </cell>
        </row>
        <row r="298">
          <cell r="D298" t="str">
            <v>E9678</v>
          </cell>
          <cell r="E298" t="str">
            <v>Fresadora a frio - 455 kW</v>
          </cell>
          <cell r="F298">
            <v>1399.8405</v>
          </cell>
          <cell r="G298">
            <v>481.32389999999998</v>
          </cell>
        </row>
        <row r="299">
          <cell r="D299" t="str">
            <v>E9681</v>
          </cell>
          <cell r="E299" t="str">
            <v>Rolo compactador liso tandem vibratório autopropelido de 10,4 t - 82 kW</v>
          </cell>
          <cell r="F299">
            <v>292.47649999999999</v>
          </cell>
          <cell r="G299">
            <v>112.37820000000001</v>
          </cell>
        </row>
        <row r="300">
          <cell r="D300" t="str">
            <v>E9682</v>
          </cell>
          <cell r="E300" t="str">
            <v>Rolo compactador liso tandem vibratório autopropelido de 1,6 t - 18 kW</v>
          </cell>
          <cell r="F300">
            <v>104.38460000000001</v>
          </cell>
          <cell r="G300">
            <v>58.712699999999998</v>
          </cell>
        </row>
        <row r="301">
          <cell r="D301" t="str">
            <v>E9683</v>
          </cell>
          <cell r="E301" t="str">
            <v>Martelete perfurador/rompedor elétrico - 0,90 kW</v>
          </cell>
          <cell r="F301">
            <v>0.94610000000000005</v>
          </cell>
          <cell r="G301">
            <v>0.52210000000000001</v>
          </cell>
        </row>
        <row r="302">
          <cell r="D302" t="str">
            <v>E9684</v>
          </cell>
          <cell r="E302" t="str">
            <v>Veículo leve picape 4 x 4 com capacidade de 1,10 t - 147 kW</v>
          </cell>
          <cell r="F302">
            <v>108.4213</v>
          </cell>
          <cell r="G302">
            <v>53.2256</v>
          </cell>
        </row>
        <row r="303">
          <cell r="D303" t="str">
            <v>E9685</v>
          </cell>
          <cell r="E303" t="str">
            <v>Rolo compactador pé de carneiro vibratório autopropelido por pneus de 11,6 t - 82 kW</v>
          </cell>
          <cell r="F303">
            <v>222.47460000000001</v>
          </cell>
          <cell r="G303">
            <v>100.131</v>
          </cell>
        </row>
        <row r="304">
          <cell r="D304" t="str">
            <v>E9689</v>
          </cell>
          <cell r="E304" t="str">
            <v>Usina de asfalto a quente gravimétrica com capacidade de 100/140 t/h - 260 kW</v>
          </cell>
          <cell r="F304">
            <v>1239.3340000000001</v>
          </cell>
          <cell r="G304">
            <v>654.92679999999996</v>
          </cell>
        </row>
        <row r="305">
          <cell r="D305" t="str">
            <v>E9691</v>
          </cell>
          <cell r="E305" t="str">
            <v>Guincho tracionador de cordoalhas - 7,50 kW</v>
          </cell>
          <cell r="F305">
            <v>84.481999999999999</v>
          </cell>
          <cell r="G305">
            <v>65.1554</v>
          </cell>
        </row>
        <row r="306">
          <cell r="D306" t="str">
            <v>E9692</v>
          </cell>
          <cell r="E306" t="str">
            <v>Caldeira para aquecimento e injeção de cera - 1 kW</v>
          </cell>
          <cell r="F306">
            <v>39.087000000000003</v>
          </cell>
          <cell r="G306">
            <v>36.596899999999998</v>
          </cell>
        </row>
        <row r="307">
          <cell r="D307" t="str">
            <v>E9694</v>
          </cell>
          <cell r="E307" t="str">
            <v>Misturador de argamassa de alta turbulência com capacidade de 220 l - 13 kW</v>
          </cell>
          <cell r="F307">
            <v>32.7119</v>
          </cell>
          <cell r="G307">
            <v>30.371600000000001</v>
          </cell>
        </row>
        <row r="308">
          <cell r="D308" t="str">
            <v>E9697</v>
          </cell>
          <cell r="E308" t="str">
            <v>Minicarregadeira de pneus com vassoura de 1,68 m - 45,50 kW</v>
          </cell>
          <cell r="F308">
            <v>161.9281</v>
          </cell>
          <cell r="G308">
            <v>71.392399999999995</v>
          </cell>
        </row>
        <row r="309">
          <cell r="D309" t="str">
            <v>E9699</v>
          </cell>
          <cell r="E309" t="str">
            <v>Trituradora de galhos e troncos rebocável com capacidade de até 350 mm de diâmetro com guincho - 96,94 kW</v>
          </cell>
          <cell r="F309">
            <v>218.4487</v>
          </cell>
          <cell r="G309">
            <v>88.626300000000001</v>
          </cell>
        </row>
        <row r="310">
          <cell r="D310" t="str">
            <v>E9700</v>
          </cell>
          <cell r="E310" t="str">
            <v>Fresadora a frio - 155 kW</v>
          </cell>
          <cell r="F310">
            <v>681.08609999999999</v>
          </cell>
          <cell r="G310">
            <v>275.40699999999998</v>
          </cell>
        </row>
        <row r="311">
          <cell r="D311" t="str">
            <v>E9701</v>
          </cell>
          <cell r="E311" t="str">
            <v>Jateador pressurizado multiabrasivo com capacidade de 280 l</v>
          </cell>
          <cell r="F311">
            <v>32.460799999999999</v>
          </cell>
          <cell r="G311">
            <v>30.020399999999999</v>
          </cell>
        </row>
        <row r="312">
          <cell r="D312" t="str">
            <v>E9703</v>
          </cell>
          <cell r="E312" t="str">
            <v>Fábrica de pré-moldado de concreto para mourão - 2,20 kW</v>
          </cell>
          <cell r="F312">
            <v>3.7303000000000002</v>
          </cell>
          <cell r="G312">
            <v>2.3182999999999998</v>
          </cell>
        </row>
        <row r="313">
          <cell r="D313" t="str">
            <v>E9704</v>
          </cell>
          <cell r="E313" t="str">
            <v>Batelão sem propulsão montado na obra com capacidade de 66 m³</v>
          </cell>
          <cell r="F313">
            <v>33.863</v>
          </cell>
          <cell r="G313">
            <v>31.0306</v>
          </cell>
        </row>
        <row r="314">
          <cell r="D314" t="str">
            <v>E9705</v>
          </cell>
          <cell r="E314" t="str">
            <v>Misturador de lama bentonítica - 4 kW</v>
          </cell>
          <cell r="F314">
            <v>30.046900000000001</v>
          </cell>
          <cell r="G314">
            <v>28.813600000000001</v>
          </cell>
        </row>
        <row r="315">
          <cell r="D315" t="str">
            <v>E9706</v>
          </cell>
          <cell r="E315" t="str">
            <v>Martelete perfurador/rompedor a ar comprimido de 28 kg para concreto com capacidade de 1.230 gpm</v>
          </cell>
          <cell r="F315">
            <v>31.882200000000001</v>
          </cell>
          <cell r="G315">
            <v>29.729199999999999</v>
          </cell>
        </row>
        <row r="316">
          <cell r="D316" t="str">
            <v>E9707</v>
          </cell>
          <cell r="E316" t="str">
            <v>Desarenador - 15 kW</v>
          </cell>
          <cell r="F316">
            <v>29.618300000000001</v>
          </cell>
          <cell r="G316">
            <v>28.479900000000001</v>
          </cell>
        </row>
        <row r="317">
          <cell r="D317" t="str">
            <v>E9708</v>
          </cell>
          <cell r="E317" t="str">
            <v>Microtrator com roçadeira - 10 kW</v>
          </cell>
          <cell r="F317">
            <v>42.419899999999998</v>
          </cell>
          <cell r="G317">
            <v>31.424499999999998</v>
          </cell>
        </row>
        <row r="318">
          <cell r="D318" t="str">
            <v>E9710</v>
          </cell>
          <cell r="E318" t="str">
            <v>Socadora automática de linha - 253 kW</v>
          </cell>
          <cell r="F318">
            <v>3629.0810999999999</v>
          </cell>
          <cell r="G318">
            <v>2070.0248000000001</v>
          </cell>
        </row>
        <row r="319">
          <cell r="D319" t="str">
            <v>E9712</v>
          </cell>
          <cell r="E319" t="str">
            <v>Reguladora e distribuidora de lastro - 300 kW</v>
          </cell>
          <cell r="F319">
            <v>1758.7422999999999</v>
          </cell>
          <cell r="G319">
            <v>953.54499999999996</v>
          </cell>
        </row>
        <row r="320">
          <cell r="D320" t="str">
            <v>E9714</v>
          </cell>
          <cell r="E320" t="str">
            <v>Bate-estaca com martelo hidráulico - 450 kW</v>
          </cell>
          <cell r="F320">
            <v>739.76620000000003</v>
          </cell>
          <cell r="G320">
            <v>284.14879999999999</v>
          </cell>
        </row>
        <row r="321">
          <cell r="D321" t="str">
            <v>E9716</v>
          </cell>
          <cell r="E321" t="str">
            <v>Conjunto bomba e macaco hidráulico para protensão com capacidade de 590 kN - 3,70 kW</v>
          </cell>
          <cell r="F321">
            <v>42.205599999999997</v>
          </cell>
          <cell r="G321">
            <v>41.306699999999999</v>
          </cell>
        </row>
        <row r="322">
          <cell r="D322" t="str">
            <v>E9717</v>
          </cell>
          <cell r="E322" t="str">
            <v>Máquina policorte - 2,20 kW</v>
          </cell>
          <cell r="F322">
            <v>0.1532</v>
          </cell>
          <cell r="G322">
            <v>0.10489999999999999</v>
          </cell>
        </row>
        <row r="323">
          <cell r="D323" t="str">
            <v>E9718</v>
          </cell>
          <cell r="E323" t="str">
            <v>Pórtico duplo de descarga e posicionamento de dormente - 89 kW</v>
          </cell>
          <cell r="F323">
            <v>1018.6181</v>
          </cell>
          <cell r="G323">
            <v>657.61120000000005</v>
          </cell>
        </row>
        <row r="324">
          <cell r="D324" t="str">
            <v>E9719</v>
          </cell>
          <cell r="E324" t="str">
            <v>Talha manual com capacidade de 3 t</v>
          </cell>
          <cell r="F324">
            <v>0.6593</v>
          </cell>
          <cell r="G324">
            <v>0.4582</v>
          </cell>
        </row>
        <row r="325">
          <cell r="D325" t="str">
            <v>E9720</v>
          </cell>
          <cell r="E325" t="str">
            <v>Conjunto bomba e macaco hidráulico para protensão com capacidade de 250 kN - 3,70 kW</v>
          </cell>
          <cell r="F325">
            <v>41.770499999999998</v>
          </cell>
          <cell r="G325">
            <v>41.060099999999998</v>
          </cell>
        </row>
        <row r="326">
          <cell r="D326" t="str">
            <v>E9721</v>
          </cell>
          <cell r="E326" t="str">
            <v>Conjunto bomba e macaco hidráulico para protensão com capacidade de 1.150 kN - 5 kW</v>
          </cell>
          <cell r="F326">
            <v>43.544499999999999</v>
          </cell>
          <cell r="G326">
            <v>42.065600000000003</v>
          </cell>
        </row>
        <row r="327">
          <cell r="D327" t="str">
            <v>E9722</v>
          </cell>
          <cell r="E327" t="str">
            <v>Conjunto bomba e macaco hidráulico para protensão com capacidade de 2.000 kN - 5 kW</v>
          </cell>
          <cell r="F327">
            <v>45.575099999999999</v>
          </cell>
          <cell r="G327">
            <v>43.2166</v>
          </cell>
        </row>
        <row r="328">
          <cell r="D328" t="str">
            <v>E9723</v>
          </cell>
          <cell r="E328" t="str">
            <v>Conjunto bomba e macaco hidráulico para protensão com capacidade de 2.500 kN - 7 kW</v>
          </cell>
          <cell r="F328">
            <v>46.556899999999999</v>
          </cell>
          <cell r="G328">
            <v>43.773099999999999</v>
          </cell>
        </row>
        <row r="329">
          <cell r="D329" t="str">
            <v>E9724</v>
          </cell>
          <cell r="E329" t="str">
            <v>Conjunto bomba e macaco hidráulico para protensão com capacidade de 4.000 kN - 10 kW</v>
          </cell>
          <cell r="F329">
            <v>47.003100000000003</v>
          </cell>
          <cell r="G329">
            <v>44.026000000000003</v>
          </cell>
        </row>
        <row r="330">
          <cell r="D330" t="str">
            <v>E9725</v>
          </cell>
          <cell r="E330" t="str">
            <v>Conjunto bomba e macaco hidráulico para protensão com capacidade de 5.400 kN - 10 kW</v>
          </cell>
          <cell r="F330">
            <v>47.471800000000002</v>
          </cell>
          <cell r="G330">
            <v>44.291699999999999</v>
          </cell>
        </row>
        <row r="331">
          <cell r="D331" t="str">
            <v>E9726</v>
          </cell>
          <cell r="E331" t="str">
            <v>Bate-estaca Strauss - 15 kW</v>
          </cell>
          <cell r="F331">
            <v>59.013100000000001</v>
          </cell>
          <cell r="G331">
            <v>43.154200000000003</v>
          </cell>
        </row>
        <row r="332">
          <cell r="D332" t="str">
            <v>E9727</v>
          </cell>
          <cell r="E332" t="str">
            <v>Posicionadora de trilhos - 7,40 kW</v>
          </cell>
          <cell r="F332">
            <v>91.978099999999998</v>
          </cell>
          <cell r="G332">
            <v>52.281100000000002</v>
          </cell>
        </row>
        <row r="333">
          <cell r="D333" t="str">
            <v>E9728</v>
          </cell>
          <cell r="E333" t="str">
            <v>Tirefonadora/parafusadora portátil - 3,10 kW</v>
          </cell>
          <cell r="F333">
            <v>13.766500000000001</v>
          </cell>
          <cell r="G333">
            <v>5.1158000000000001</v>
          </cell>
        </row>
        <row r="334">
          <cell r="D334" t="str">
            <v>E9729</v>
          </cell>
          <cell r="E334" t="str">
            <v>Equipamento para pintura eletrostática com cabine simples de 5,50 kW e estufa de 2x120.000 kCal</v>
          </cell>
          <cell r="F334">
            <v>26.425000000000001</v>
          </cell>
          <cell r="G334">
            <v>14.7837</v>
          </cell>
        </row>
        <row r="335">
          <cell r="D335" t="str">
            <v>E9730</v>
          </cell>
          <cell r="E335" t="str">
            <v>Grupo vibrador com gerador - 2,80 kW</v>
          </cell>
          <cell r="F335">
            <v>12.8247</v>
          </cell>
          <cell r="G335">
            <v>5.7350000000000003</v>
          </cell>
        </row>
        <row r="336">
          <cell r="D336" t="str">
            <v>E9731</v>
          </cell>
          <cell r="E336" t="str">
            <v>Máquina de furar dormente portátil - 1,50 kW</v>
          </cell>
          <cell r="F336">
            <v>16.5059</v>
          </cell>
          <cell r="G336">
            <v>7.9081000000000001</v>
          </cell>
        </row>
        <row r="337">
          <cell r="D337" t="str">
            <v>E9732</v>
          </cell>
          <cell r="E337" t="str">
            <v>Máquina para furar dormente - 6,70 kW</v>
          </cell>
          <cell r="F337">
            <v>24.376300000000001</v>
          </cell>
          <cell r="G337">
            <v>8.0892999999999997</v>
          </cell>
        </row>
        <row r="338">
          <cell r="D338" t="str">
            <v>E9733</v>
          </cell>
          <cell r="E338" t="str">
            <v>Máquina tirefonadora e parafusadora - 6,70 kW</v>
          </cell>
          <cell r="F338">
            <v>24.764299999999999</v>
          </cell>
          <cell r="G338">
            <v>8.3033999999999999</v>
          </cell>
        </row>
        <row r="339">
          <cell r="D339" t="str">
            <v>E9734</v>
          </cell>
          <cell r="E339" t="str">
            <v>Bomba projetora de argamassa com capacidade de 2 m³/h - 5,50 kW</v>
          </cell>
          <cell r="F339">
            <v>56.930900000000001</v>
          </cell>
          <cell r="G339">
            <v>44.529899999999998</v>
          </cell>
        </row>
        <row r="340">
          <cell r="D340" t="str">
            <v>E9735</v>
          </cell>
          <cell r="E340" t="str">
            <v>Máquina para serrar trilho - 5,00 kW</v>
          </cell>
          <cell r="F340">
            <v>13.0038</v>
          </cell>
          <cell r="G340">
            <v>3.1741000000000001</v>
          </cell>
        </row>
        <row r="341">
          <cell r="D341" t="str">
            <v>E9736</v>
          </cell>
          <cell r="E341" t="str">
            <v>Máquina para furar trilho - 1,20 kW</v>
          </cell>
          <cell r="F341">
            <v>9.3963000000000001</v>
          </cell>
          <cell r="G341">
            <v>4.2248000000000001</v>
          </cell>
        </row>
        <row r="342">
          <cell r="D342" t="str">
            <v>E9737</v>
          </cell>
          <cell r="E342" t="str">
            <v>Conjunto para pré-aquecimento de trilho em solda aluminotérmica</v>
          </cell>
          <cell r="F342">
            <v>0.73229999999999995</v>
          </cell>
          <cell r="G342">
            <v>0.40410000000000001</v>
          </cell>
        </row>
        <row r="343">
          <cell r="D343" t="str">
            <v>E9738</v>
          </cell>
          <cell r="E343" t="str">
            <v>Máquina de esmerilhar topo e lateral de boleto - 5,20 kW</v>
          </cell>
          <cell r="F343">
            <v>23.0212</v>
          </cell>
          <cell r="G343">
            <v>8.5420999999999996</v>
          </cell>
        </row>
        <row r="344">
          <cell r="D344" t="str">
            <v>E9742</v>
          </cell>
          <cell r="E344" t="str">
            <v>Trator agrícola sobre pneus com roçadeira articulada e capacidade de 1,12 m - 77 kW</v>
          </cell>
          <cell r="F344">
            <v>196.79900000000001</v>
          </cell>
          <cell r="G344">
            <v>83.794399999999996</v>
          </cell>
        </row>
        <row r="345">
          <cell r="D345" t="str">
            <v>E9745</v>
          </cell>
          <cell r="E345" t="str">
            <v>Trator agrícola sobre pneus com roçadeira de arraste e capacidade de 1,50 m - 77 kW</v>
          </cell>
          <cell r="F345">
            <v>156.68199999999999</v>
          </cell>
          <cell r="G345">
            <v>60.0426</v>
          </cell>
        </row>
        <row r="346">
          <cell r="D346" t="str">
            <v>E9746</v>
          </cell>
          <cell r="E346" t="str">
            <v>Conjunto bomba e prensa para luva de emenda de 25 mm</v>
          </cell>
          <cell r="F346">
            <v>30.971800000000002</v>
          </cell>
          <cell r="G346">
            <v>29.660900000000002</v>
          </cell>
        </row>
        <row r="347">
          <cell r="D347" t="str">
            <v>E9747</v>
          </cell>
          <cell r="E347" t="str">
            <v>Conjunto bomba e prensa para luva de emenda de 32 mm</v>
          </cell>
          <cell r="F347">
            <v>31.166599999999999</v>
          </cell>
          <cell r="G347">
            <v>29.790099999999999</v>
          </cell>
        </row>
        <row r="348">
          <cell r="D348" t="str">
            <v>E9748</v>
          </cell>
          <cell r="E348" t="str">
            <v>Rosqueadeira para rosca cônica - 0,75 kW</v>
          </cell>
          <cell r="F348">
            <v>27.8796</v>
          </cell>
          <cell r="G348">
            <v>27.532399999999999</v>
          </cell>
        </row>
        <row r="349">
          <cell r="D349" t="str">
            <v>E9749</v>
          </cell>
          <cell r="E349" t="str">
            <v>Jateador portátil multiabrasivo com capacidade de 300 kg</v>
          </cell>
          <cell r="F349">
            <v>28.676100000000002</v>
          </cell>
          <cell r="G349">
            <v>27.951599999999999</v>
          </cell>
        </row>
        <row r="350">
          <cell r="D350" t="str">
            <v>E9750</v>
          </cell>
          <cell r="E350" t="str">
            <v>Bomba de injeção de argamassa com capacidade de 50 l/min</v>
          </cell>
          <cell r="F350">
            <v>7.5052000000000003</v>
          </cell>
          <cell r="G350">
            <v>4.3875000000000002</v>
          </cell>
        </row>
        <row r="351">
          <cell r="D351" t="str">
            <v>E9753</v>
          </cell>
          <cell r="E351" t="str">
            <v>Grupo gerador - 23 kVA</v>
          </cell>
          <cell r="F351">
            <v>26.986899999999999</v>
          </cell>
          <cell r="G351">
            <v>5.7229999999999999</v>
          </cell>
        </row>
        <row r="352">
          <cell r="D352" t="str">
            <v>E9754</v>
          </cell>
          <cell r="E352" t="str">
            <v>Grupo gerador - 68 kVA</v>
          </cell>
          <cell r="F352">
            <v>66.711699999999993</v>
          </cell>
          <cell r="G352">
            <v>7.8444000000000003</v>
          </cell>
        </row>
        <row r="353">
          <cell r="D353" t="str">
            <v>E9755</v>
          </cell>
          <cell r="E353" t="str">
            <v>Bomba de alta pressão para jet grouting de até 45 MPa - 150 kW</v>
          </cell>
          <cell r="F353">
            <v>503.67840000000001</v>
          </cell>
          <cell r="G353">
            <v>206.20009999999999</v>
          </cell>
        </row>
        <row r="354">
          <cell r="D354" t="str">
            <v>E9756</v>
          </cell>
          <cell r="E354" t="str">
            <v>Calandra para chapas de aço até 25 mm - 22 kW</v>
          </cell>
          <cell r="F354">
            <v>124.24890000000001</v>
          </cell>
          <cell r="G354">
            <v>87.268699999999995</v>
          </cell>
        </row>
        <row r="355">
          <cell r="D355" t="str">
            <v>E9758</v>
          </cell>
          <cell r="E355" t="str">
            <v>Vibroacabadora de asfalto sobre pneus - 82 kW</v>
          </cell>
          <cell r="F355">
            <v>304.08699999999999</v>
          </cell>
          <cell r="G355">
            <v>129.20349999999999</v>
          </cell>
        </row>
        <row r="356">
          <cell r="D356" t="str">
            <v>E9760</v>
          </cell>
          <cell r="E356" t="str">
            <v>Perfuratriz manual para coroa diamantada - 1,60 kW</v>
          </cell>
          <cell r="F356">
            <v>3.6684000000000001</v>
          </cell>
          <cell r="G356">
            <v>2.0244</v>
          </cell>
        </row>
        <row r="357">
          <cell r="D357" t="str">
            <v>E9761</v>
          </cell>
          <cell r="E357" t="str">
            <v>Guincho de coluna com capacidade de 200 kg - 0,92 kW</v>
          </cell>
          <cell r="F357">
            <v>0.80820000000000003</v>
          </cell>
          <cell r="G357">
            <v>0.50229999999999997</v>
          </cell>
        </row>
        <row r="358">
          <cell r="D358" t="str">
            <v>E9762</v>
          </cell>
          <cell r="E358" t="str">
            <v>Rolo compactador de pneus autopropelido de 27 t - 85 kW</v>
          </cell>
          <cell r="F358">
            <v>255.59549999999999</v>
          </cell>
          <cell r="G358">
            <v>124.8378</v>
          </cell>
        </row>
        <row r="359">
          <cell r="D359" t="str">
            <v>E9763</v>
          </cell>
          <cell r="E359" t="str">
            <v>Grupo gerador - 40 kVA</v>
          </cell>
          <cell r="F359">
            <v>43.445399999999999</v>
          </cell>
          <cell r="G359">
            <v>7.2088999999999999</v>
          </cell>
        </row>
        <row r="360">
          <cell r="D360" t="str">
            <v>E9764</v>
          </cell>
          <cell r="E360" t="str">
            <v>Grupo gerador - 7,2 kVA</v>
          </cell>
          <cell r="F360">
            <v>10.4664</v>
          </cell>
          <cell r="G360">
            <v>0.50349999999999995</v>
          </cell>
        </row>
        <row r="361">
          <cell r="D361" t="str">
            <v>E9765</v>
          </cell>
          <cell r="E361" t="str">
            <v>Grupo gerador - 569 kVA</v>
          </cell>
          <cell r="F361">
            <v>505.68630000000002</v>
          </cell>
          <cell r="G361">
            <v>29.173100000000002</v>
          </cell>
        </row>
        <row r="362">
          <cell r="D362" t="str">
            <v>E9766</v>
          </cell>
          <cell r="E362" t="str">
            <v>Prensa hidráulica para fabricação de blocos pré-moldados - 20 kW</v>
          </cell>
          <cell r="F362">
            <v>120.51739999999999</v>
          </cell>
          <cell r="G362">
            <v>83.081800000000001</v>
          </cell>
        </row>
        <row r="363">
          <cell r="D363" t="str">
            <v>E9767</v>
          </cell>
          <cell r="E363" t="str">
            <v>Compressor de ar portátil de 9,44 l/s (20 PCM) a gasolina - 5,22 kW</v>
          </cell>
          <cell r="F363">
            <v>11.5146</v>
          </cell>
          <cell r="G363">
            <v>1.1473</v>
          </cell>
        </row>
        <row r="364">
          <cell r="D364" t="str">
            <v>E9768</v>
          </cell>
          <cell r="E364" t="str">
            <v>Compressor de ar portátil de 373,78 l/s (792 PCM) - 213,30 kW</v>
          </cell>
          <cell r="F364">
            <v>293.64089999999999</v>
          </cell>
          <cell r="G364">
            <v>56.075699999999998</v>
          </cell>
        </row>
        <row r="365">
          <cell r="D365" t="str">
            <v>E9769</v>
          </cell>
          <cell r="E365" t="str">
            <v>Cunha hidráulica com três cilindros e acessórios com capacidade de 3.000 kN - 5,60 kW</v>
          </cell>
          <cell r="F365">
            <v>78.098600000000005</v>
          </cell>
          <cell r="G365">
            <v>52.101700000000001</v>
          </cell>
        </row>
        <row r="366">
          <cell r="D366" t="str">
            <v>E9770</v>
          </cell>
          <cell r="E366" t="str">
            <v>Retroescavadeira de pneus com caçamba de escavação trapezoidal ou triangular com seção de corte inferior a 0,10 m² - 58 kW</v>
          </cell>
          <cell r="F366">
            <v>146.44820000000001</v>
          </cell>
          <cell r="G366">
            <v>74.170500000000004</v>
          </cell>
        </row>
        <row r="367">
          <cell r="D367" t="str">
            <v>E9771</v>
          </cell>
          <cell r="E367" t="str">
            <v>Retroescavadeira de pneus com caçamba de escavação trapezoidal ou triangular com seção de corte de 0,10 a 0,15 m² - 58 kW</v>
          </cell>
          <cell r="F367">
            <v>146.44820000000001</v>
          </cell>
          <cell r="G367">
            <v>74.170500000000004</v>
          </cell>
        </row>
        <row r="368">
          <cell r="D368" t="str">
            <v>E9772</v>
          </cell>
          <cell r="E368" t="str">
            <v>Retroescavadeira de pneus com caçamba de escavação trapezoidal ou triangular com seção de corte de 0,15 a 0,20 m² - 58 kW</v>
          </cell>
          <cell r="F368">
            <v>146.44820000000001</v>
          </cell>
          <cell r="G368">
            <v>74.170500000000004</v>
          </cell>
        </row>
        <row r="369">
          <cell r="D369" t="str">
            <v>E9773</v>
          </cell>
          <cell r="E369" t="str">
            <v>Retroescavadeira de pneus com caçamba de escavação trapezoidal ou triangular com seção de corte de 0,20 a 0,30 m² - 58 kW</v>
          </cell>
          <cell r="F369">
            <v>146.44820000000001</v>
          </cell>
          <cell r="G369">
            <v>74.170500000000004</v>
          </cell>
        </row>
        <row r="370">
          <cell r="D370" t="str">
            <v>E9774</v>
          </cell>
          <cell r="E370" t="str">
            <v>Retroescavadeira de pneus com caçamba de escavação trapezoidal ou triangular com seção de corte de 0,30 a 0,50 m² - 58 kW</v>
          </cell>
          <cell r="F370">
            <v>146.44820000000001</v>
          </cell>
          <cell r="G370">
            <v>74.170500000000004</v>
          </cell>
        </row>
        <row r="371">
          <cell r="D371" t="str">
            <v>E9775</v>
          </cell>
          <cell r="E371" t="str">
            <v>Escavadeira hidráulica com martelo hidráulico de 1.700 kg - 103 kW</v>
          </cell>
          <cell r="F371">
            <v>659.59709999999995</v>
          </cell>
          <cell r="G371">
            <v>302.15600000000001</v>
          </cell>
        </row>
        <row r="372">
          <cell r="D372" t="str">
            <v>E9776</v>
          </cell>
          <cell r="E372" t="str">
            <v>Grupo gerador - 174 kVA</v>
          </cell>
          <cell r="F372">
            <v>160.767</v>
          </cell>
          <cell r="G372">
            <v>13.0236</v>
          </cell>
        </row>
        <row r="373">
          <cell r="D373" t="str">
            <v>E9777</v>
          </cell>
          <cell r="E373" t="str">
            <v>Extrusora de barreira de concreto - 74 kW</v>
          </cell>
          <cell r="F373">
            <v>1095.2801999999999</v>
          </cell>
          <cell r="G373">
            <v>530.66980000000001</v>
          </cell>
        </row>
        <row r="374">
          <cell r="D374" t="str">
            <v>E9778</v>
          </cell>
          <cell r="E374" t="str">
            <v>Grupo gerador - 338 kVA</v>
          </cell>
          <cell r="F374">
            <v>300.55990000000003</v>
          </cell>
          <cell r="G374">
            <v>17.627199999999998</v>
          </cell>
        </row>
        <row r="375">
          <cell r="D375" t="str">
            <v>E9779</v>
          </cell>
          <cell r="E375" t="str">
            <v>Grupo gerador - 113 kVA</v>
          </cell>
          <cell r="F375">
            <v>104.2753</v>
          </cell>
          <cell r="G375">
            <v>8.5513999999999992</v>
          </cell>
        </row>
        <row r="376">
          <cell r="D376" t="str">
            <v>E9780</v>
          </cell>
          <cell r="E376" t="str">
            <v>Misturador automático para grauteamento com capacidade de 20 m³/h - 7 kW</v>
          </cell>
          <cell r="F376">
            <v>82.410200000000003</v>
          </cell>
          <cell r="G376">
            <v>53.698099999999997</v>
          </cell>
        </row>
        <row r="377">
          <cell r="D377" t="str">
            <v>E9781</v>
          </cell>
          <cell r="E377" t="str">
            <v>Misturador com bomba para grauteamento tipo Flex E ou similar - 25 kW</v>
          </cell>
          <cell r="F377">
            <v>136.66470000000001</v>
          </cell>
          <cell r="G377">
            <v>87.552999999999997</v>
          </cell>
        </row>
        <row r="378">
          <cell r="D378" t="str">
            <v>E9782</v>
          </cell>
          <cell r="E378" t="str">
            <v>Perfuratriz pneumática com avanço de coluna de 33,5 kg com capacidade de 2.280 gpm</v>
          </cell>
          <cell r="F378">
            <v>36.869100000000003</v>
          </cell>
          <cell r="G378">
            <v>32.481200000000001</v>
          </cell>
        </row>
        <row r="379">
          <cell r="D379" t="str">
            <v>E9784</v>
          </cell>
          <cell r="E379" t="str">
            <v>Plataforma autopropelida com alcance de 12 m com capacidade de 700 kg - 24 kW</v>
          </cell>
          <cell r="F379">
            <v>141.86689999999999</v>
          </cell>
          <cell r="G379">
            <v>80.555199999999999</v>
          </cell>
        </row>
        <row r="380">
          <cell r="D380" t="str">
            <v>E9785</v>
          </cell>
          <cell r="E380" t="str">
            <v>Guindaste móvel sobre pneus com 2 eixos com capacidade máxima de 55 t - 186 kW</v>
          </cell>
          <cell r="F380">
            <v>426.74959999999999</v>
          </cell>
          <cell r="G380">
            <v>218.46719999999999</v>
          </cell>
        </row>
        <row r="381">
          <cell r="D381" t="str">
            <v>E9788</v>
          </cell>
          <cell r="E381" t="str">
            <v>Misturador de argamassa com capacidade de 0,250 m³ - 3,70 kW</v>
          </cell>
          <cell r="F381">
            <v>34.991799999999998</v>
          </cell>
          <cell r="G381">
            <v>29.376000000000001</v>
          </cell>
        </row>
        <row r="382">
          <cell r="D382" t="str">
            <v>E9789</v>
          </cell>
          <cell r="E382" t="str">
            <v>Carro manual modelo plataforma de 150 x 80 cm com capacidade de 800 kg</v>
          </cell>
          <cell r="F382">
            <v>0.49120000000000003</v>
          </cell>
          <cell r="G382">
            <v>0.33629999999999999</v>
          </cell>
        </row>
        <row r="383">
          <cell r="D383" t="str">
            <v>E9790</v>
          </cell>
          <cell r="E383" t="str">
            <v>Bomba para concreto projetado via úmida com capacidade de 10 m³/h - 14,70 kW</v>
          </cell>
          <cell r="F383">
            <v>115.2975</v>
          </cell>
          <cell r="G383">
            <v>73.390100000000004</v>
          </cell>
        </row>
        <row r="384">
          <cell r="D384" t="str">
            <v>E9791</v>
          </cell>
          <cell r="E384" t="str">
            <v>Bomba pneumática para injeção de resina com capacidade de 0,18 m³/h</v>
          </cell>
          <cell r="F384">
            <v>8.8543000000000003</v>
          </cell>
          <cell r="G384">
            <v>5.1761999999999997</v>
          </cell>
        </row>
        <row r="385">
          <cell r="D385" t="str">
            <v>E9793</v>
          </cell>
          <cell r="E385" t="str">
            <v>Robot para concreto projetado com capacidade de 30 m³/h - 70 kW - com compressor diesel</v>
          </cell>
          <cell r="F385">
            <v>984.93219999999997</v>
          </cell>
          <cell r="G385">
            <v>522.36770000000001</v>
          </cell>
        </row>
        <row r="386">
          <cell r="D386" t="str">
            <v>E9795</v>
          </cell>
          <cell r="E386" t="str">
            <v>Perfuratriz de superfície sobre pneus com martelo de topo e controle remoto via rádio - 60 kW</v>
          </cell>
          <cell r="F386">
            <v>369.22519999999997</v>
          </cell>
          <cell r="G386">
            <v>194.52629999999999</v>
          </cell>
        </row>
        <row r="387">
          <cell r="D387" t="str">
            <v>E9797</v>
          </cell>
          <cell r="E387" t="str">
            <v>Jumbo eletro-hidráulico com 3 braços - 155 kW/237 kW</v>
          </cell>
          <cell r="F387">
            <v>2440.5185000000001</v>
          </cell>
          <cell r="G387">
            <v>1162.3259</v>
          </cell>
        </row>
        <row r="388">
          <cell r="D388" t="str">
            <v>E9798</v>
          </cell>
          <cell r="E388" t="str">
            <v>Perfuratriz hidráulica rotopercussiva - 123 kW</v>
          </cell>
          <cell r="F388">
            <v>440.661</v>
          </cell>
          <cell r="G388">
            <v>206.29249999999999</v>
          </cell>
        </row>
        <row r="389">
          <cell r="D389" t="str">
            <v>E9013</v>
          </cell>
          <cell r="E389" t="str">
            <v>Caminhão tanque de asfalto com capacidade de 31.000 l - 265 kW</v>
          </cell>
          <cell r="F389">
            <v>442.20330000000001</v>
          </cell>
          <cell r="G389">
            <v>106.9906</v>
          </cell>
        </row>
        <row r="390">
          <cell r="D390" t="str">
            <v>A9335</v>
          </cell>
          <cell r="E390" t="str">
            <v>Cavalo mecânico estradeiro 6 x 2, PBT 23.000 kg - 265 kW - condição de trabalho severa - motorista de caminhão</v>
          </cell>
          <cell r="F390">
            <v>415.37029999999999</v>
          </cell>
          <cell r="G390">
            <v>91.590199999999996</v>
          </cell>
        </row>
        <row r="391">
          <cell r="D391" t="str">
            <v>A9364</v>
          </cell>
          <cell r="E391" t="str">
            <v>Tanque isotérmico de asfalto com capacidade de 31.000 l</v>
          </cell>
          <cell r="F391">
            <v>26.832999999999998</v>
          </cell>
          <cell r="G391">
            <v>15.400399999999999</v>
          </cell>
        </row>
        <row r="392">
          <cell r="D392" t="str">
            <v>E9018</v>
          </cell>
          <cell r="E392" t="str">
            <v>Cavalo mecânico com dolly intermediário e semirreboque de 4 eixos com capacidade de 53 t - 323 kW</v>
          </cell>
          <cell r="F392">
            <v>501.7756</v>
          </cell>
          <cell r="G392">
            <v>156.12549999999999</v>
          </cell>
        </row>
        <row r="393">
          <cell r="D393" t="str">
            <v>A9324</v>
          </cell>
          <cell r="E393" t="str">
            <v>Cavalo mecânico estradeiro 6 x 4, PBT 23.000 kg - 323 kW - motorista de veículo especial</v>
          </cell>
          <cell r="F393">
            <v>399.87270000000001</v>
          </cell>
          <cell r="G393">
            <v>97.873500000000007</v>
          </cell>
        </row>
        <row r="394">
          <cell r="D394" t="str">
            <v>A9355</v>
          </cell>
          <cell r="E394" t="str">
            <v>Semirreboque com 4 eixos</v>
          </cell>
          <cell r="F394">
            <v>86.050299999999993</v>
          </cell>
          <cell r="G394">
            <v>49.19</v>
          </cell>
        </row>
        <row r="395">
          <cell r="D395" t="str">
            <v>A9382</v>
          </cell>
          <cell r="E395" t="str">
            <v>Dolly intermediário com 2 eixos para semirreboque</v>
          </cell>
          <cell r="F395">
            <v>15.852600000000001</v>
          </cell>
          <cell r="G395">
            <v>9.0619999999999994</v>
          </cell>
        </row>
        <row r="396">
          <cell r="D396" t="str">
            <v>E9027</v>
          </cell>
          <cell r="E396" t="str">
            <v>Caminhão distribuidor de cimento e cal com capacidade de 17 m³ - 210 kW</v>
          </cell>
          <cell r="F396">
            <v>447.5265</v>
          </cell>
          <cell r="G396">
            <v>137.83629999999999</v>
          </cell>
        </row>
        <row r="397">
          <cell r="D397" t="str">
            <v>A9333</v>
          </cell>
          <cell r="E397" t="str">
            <v>Caminhão plataforma 8 x 2, PBTC 36.000 kg e distância entre eixos 4,8 m - 210 kW - motorista de caminhão</v>
          </cell>
          <cell r="F397">
            <v>350.64080000000001</v>
          </cell>
          <cell r="G397">
            <v>86.980599999999995</v>
          </cell>
        </row>
        <row r="398">
          <cell r="D398" t="str">
            <v>A9365</v>
          </cell>
          <cell r="E398" t="str">
            <v>Distribuidor de cimento montado sobre chassi com capacidade de 17 m³</v>
          </cell>
          <cell r="F398">
            <v>96.8857</v>
          </cell>
          <cell r="G398">
            <v>50.855699999999999</v>
          </cell>
        </row>
        <row r="399">
          <cell r="D399" t="str">
            <v>E9037</v>
          </cell>
          <cell r="E399" t="str">
            <v>Plataforma de inspeção sob pontes montada em caminhão com capacidade de 500 kg e alcance de 15 m - 188 kW</v>
          </cell>
          <cell r="F399">
            <v>754.38919999999996</v>
          </cell>
          <cell r="G399">
            <v>328.79140000000001</v>
          </cell>
        </row>
        <row r="400">
          <cell r="D400" t="str">
            <v>A9334</v>
          </cell>
          <cell r="E400" t="str">
            <v>Caminhão plataforma 8 x 2, PBT 29.000 kg e distância entre eixos 4,8 m - 188 kW - condição de trabalho severa - motorista de veículo especial</v>
          </cell>
          <cell r="F400">
            <v>328.06029999999998</v>
          </cell>
          <cell r="G400">
            <v>87.034999999999997</v>
          </cell>
        </row>
        <row r="401">
          <cell r="D401" t="str">
            <v>A9378</v>
          </cell>
          <cell r="E401" t="str">
            <v>Plataforma telescópica para inspeção de pontes montada sobre chassi com capacidade de 500 kg</v>
          </cell>
          <cell r="F401">
            <v>426.32889999999998</v>
          </cell>
          <cell r="G401">
            <v>241.75640000000001</v>
          </cell>
        </row>
        <row r="402">
          <cell r="D402" t="str">
            <v>E9041</v>
          </cell>
          <cell r="E402" t="str">
            <v>Caminhão carroceria com guindauto com capacidade de 45 t.m - 188 kW</v>
          </cell>
          <cell r="F402">
            <v>377.95870000000002</v>
          </cell>
          <cell r="G402">
            <v>128.083</v>
          </cell>
        </row>
        <row r="403">
          <cell r="D403" t="str">
            <v>A9313</v>
          </cell>
          <cell r="E403" t="str">
            <v>Caminhão plataforma 6 x 2, PBT 23.000 kg e distância entre eixos 5,4 m - 188 kW - motorista de veículo especial</v>
          </cell>
          <cell r="F403">
            <v>300.74329999999998</v>
          </cell>
          <cell r="G403">
            <v>73.0304</v>
          </cell>
        </row>
        <row r="404">
          <cell r="D404" t="str">
            <v>A9351</v>
          </cell>
          <cell r="E404" t="str">
            <v>Carroceria de madeira com capacidade de 11 t</v>
          </cell>
          <cell r="F404">
            <v>5.6334</v>
          </cell>
          <cell r="G404">
            <v>3.1432000000000002</v>
          </cell>
        </row>
        <row r="405">
          <cell r="D405" t="str">
            <v>A9373</v>
          </cell>
          <cell r="E405" t="str">
            <v>Guindaste articulado montado sobre chassi com capacidade de 45 t.m</v>
          </cell>
          <cell r="F405">
            <v>71.581999999999994</v>
          </cell>
          <cell r="G405">
            <v>51.909399999999998</v>
          </cell>
        </row>
        <row r="406">
          <cell r="D406" t="str">
            <v>E9082</v>
          </cell>
          <cell r="E406" t="str">
            <v>Bate-estaca hidráulico para defensas montado em caminhão guindauto com capacidade de 20 t.m e carroceria de 4 t - 136 kW</v>
          </cell>
          <cell r="F406">
            <v>355.89019999999999</v>
          </cell>
          <cell r="G406">
            <v>158.5839</v>
          </cell>
        </row>
        <row r="407">
          <cell r="D407" t="str">
            <v>A9323</v>
          </cell>
          <cell r="E407" t="str">
            <v>Caminhão plataforma 4 x 2, PBT 14.300 kg e distância entre eixos 4,8 m - 136 kW - condição de trabalho severa - motorista de caminhão</v>
          </cell>
          <cell r="F407">
            <v>235.8133</v>
          </cell>
          <cell r="G407">
            <v>66.558700000000002</v>
          </cell>
        </row>
        <row r="408">
          <cell r="D408" t="str">
            <v>A9347</v>
          </cell>
          <cell r="E408" t="str">
            <v>Carroceria de madeira com capacidade de 4 t</v>
          </cell>
          <cell r="F408">
            <v>4.2251000000000003</v>
          </cell>
          <cell r="G408">
            <v>2.3574000000000002</v>
          </cell>
        </row>
        <row r="409">
          <cell r="D409" t="str">
            <v>A9372</v>
          </cell>
          <cell r="E409" t="str">
            <v>Guindaste articulado montado sobre chassi com capacidade de 20 t.m</v>
          </cell>
          <cell r="F409">
            <v>61.504399999999997</v>
          </cell>
          <cell r="G409">
            <v>46.286499999999997</v>
          </cell>
        </row>
        <row r="410">
          <cell r="D410" t="str">
            <v>A9379</v>
          </cell>
          <cell r="E410" t="str">
            <v>Bate-estaca hidráulico para defensas metálicas montada sobre chassi</v>
          </cell>
          <cell r="F410">
            <v>54.3474</v>
          </cell>
          <cell r="G410">
            <v>43.381300000000003</v>
          </cell>
        </row>
        <row r="411">
          <cell r="D411" t="str">
            <v>E9097</v>
          </cell>
          <cell r="E411" t="str">
            <v>Caminhão de resgate de veículos leves com plataforma com capacidade de 4 t - 115 kW</v>
          </cell>
          <cell r="F411">
            <v>211.47200000000001</v>
          </cell>
          <cell r="G411">
            <v>65.449200000000005</v>
          </cell>
        </row>
        <row r="412">
          <cell r="D412" t="str">
            <v>A9326</v>
          </cell>
          <cell r="E412" t="str">
            <v>Caminhão plataforma 4 x 2 PBT 9.600 kg e distância entre eixos 3,7 m - 115 kW - motorista de veículo especial</v>
          </cell>
          <cell r="F412">
            <v>201.15090000000001</v>
          </cell>
          <cell r="G412">
            <v>59.899500000000003</v>
          </cell>
        </row>
        <row r="413">
          <cell r="D413" t="str">
            <v>A9374</v>
          </cell>
          <cell r="E413" t="str">
            <v>Plataforma hidráulica para resgate de veículos montada sobre chassi com capacidade de 4 t</v>
          </cell>
          <cell r="F413">
            <v>10.321099999999999</v>
          </cell>
          <cell r="G413">
            <v>5.5496999999999996</v>
          </cell>
        </row>
        <row r="414">
          <cell r="D414" t="str">
            <v>E9098</v>
          </cell>
          <cell r="E414" t="str">
            <v>Caminhão de resgate de veículos de porte médio com capacidade do guincho de 20 t - 136 kW</v>
          </cell>
          <cell r="F414">
            <v>297.39749999999998</v>
          </cell>
          <cell r="G414">
            <v>112.3028</v>
          </cell>
        </row>
        <row r="415">
          <cell r="D415" t="str">
            <v>A9306</v>
          </cell>
          <cell r="E415" t="str">
            <v>Caminhão plataforma 4 x 2, PBT 16.000 kg e distância entre eixos 3,6 m - 136 kW - motorista de veículo especial</v>
          </cell>
          <cell r="F415">
            <v>239.3561</v>
          </cell>
          <cell r="G415">
            <v>68.575599999999994</v>
          </cell>
        </row>
        <row r="416">
          <cell r="D416" t="str">
            <v>A9375</v>
          </cell>
          <cell r="E416" t="str">
            <v>Guincho rebocador para resgate de veículos montada sobre chassi com capacidade de 20 t</v>
          </cell>
          <cell r="F416">
            <v>58.041400000000003</v>
          </cell>
          <cell r="G416">
            <v>43.727200000000003</v>
          </cell>
        </row>
        <row r="417">
          <cell r="D417" t="str">
            <v>E9099</v>
          </cell>
          <cell r="E417" t="str">
            <v>Caminhão de resgate de veículos pesados com dois guinchos com capacidade de 35 t - 240 kW</v>
          </cell>
          <cell r="F417">
            <v>500.84440000000001</v>
          </cell>
          <cell r="G417">
            <v>163.87289999999999</v>
          </cell>
        </row>
        <row r="418">
          <cell r="D418" t="str">
            <v>A9320</v>
          </cell>
          <cell r="E418" t="str">
            <v>Caminhão plataforma 6 x 2, PBT 23.000 kg e distância entre eixos 4,8 m - 240 kW - motorista de veículo especial</v>
          </cell>
          <cell r="F418">
            <v>390.779</v>
          </cell>
          <cell r="G418">
            <v>92.172300000000007</v>
          </cell>
        </row>
        <row r="419">
          <cell r="D419" t="str">
            <v>A9376</v>
          </cell>
          <cell r="E419" t="str">
            <v>Guincho rebocador para resgate de veículos montada sobre chassi com capacidade de 35 t</v>
          </cell>
          <cell r="F419">
            <v>110.0654</v>
          </cell>
          <cell r="G419">
            <v>71.700599999999994</v>
          </cell>
        </row>
        <row r="420">
          <cell r="D420" t="str">
            <v>E9100</v>
          </cell>
          <cell r="E420" t="str">
            <v>Cavalo mecânico sem reboque - 210 kW</v>
          </cell>
          <cell r="F420">
            <v>269.76029999999997</v>
          </cell>
          <cell r="G420">
            <v>74.227599999999995</v>
          </cell>
        </row>
        <row r="421">
          <cell r="D421" t="str">
            <v>A9310</v>
          </cell>
          <cell r="E421" t="str">
            <v>Cavalo mecânico 4 x 2, PBT 16.000 kg - 210 kW - motorista de caminhão</v>
          </cell>
          <cell r="F421">
            <v>269.76029999999997</v>
          </cell>
          <cell r="G421">
            <v>74.227599999999995</v>
          </cell>
        </row>
        <row r="422">
          <cell r="D422" t="str">
            <v>E9114</v>
          </cell>
          <cell r="E422" t="str">
            <v>Painel com seta luminosa para montagem em caminhão</v>
          </cell>
          <cell r="F422">
            <v>5.5458999999999996</v>
          </cell>
          <cell r="G422">
            <v>3.7965</v>
          </cell>
        </row>
        <row r="423">
          <cell r="D423" t="str">
            <v>A9380</v>
          </cell>
          <cell r="E423" t="str">
            <v>Painel com seta luminosa montado sobre chassi</v>
          </cell>
          <cell r="F423">
            <v>5.5458999999999996</v>
          </cell>
          <cell r="G423">
            <v>3.7965</v>
          </cell>
        </row>
        <row r="424">
          <cell r="D424" t="str">
            <v>E9115</v>
          </cell>
          <cell r="E424" t="str">
            <v>Amortecedor retrátil (AMC) para montagem em caminhão</v>
          </cell>
          <cell r="F424">
            <v>92.786699999999996</v>
          </cell>
          <cell r="G424">
            <v>50.719299999999997</v>
          </cell>
        </row>
        <row r="425">
          <cell r="D425" t="str">
            <v>A9381</v>
          </cell>
          <cell r="E425" t="str">
            <v>Amortecedor retrátil montado em caminhão</v>
          </cell>
          <cell r="F425">
            <v>92.786699999999996</v>
          </cell>
          <cell r="G425">
            <v>50.719299999999997</v>
          </cell>
        </row>
        <row r="426">
          <cell r="D426" t="str">
            <v>E9145</v>
          </cell>
          <cell r="E426" t="str">
            <v>Caminhão basculante para concreto com capacidade de 7 m³ - 210 kW</v>
          </cell>
          <cell r="F426">
            <v>307.92039999999997</v>
          </cell>
          <cell r="G426">
            <v>93.962199999999996</v>
          </cell>
        </row>
        <row r="427">
          <cell r="D427" t="str">
            <v>A9316</v>
          </cell>
          <cell r="E427" t="str">
            <v>Caminhão plataforma 8 x 4, PBT 29.000 kg e distância entre eixos 4,6 m - 210 kW - motorista de caminhão</v>
          </cell>
          <cell r="F427">
            <v>293.93900000000002</v>
          </cell>
          <cell r="G427">
            <v>86.6233</v>
          </cell>
        </row>
        <row r="428">
          <cell r="D428" t="str">
            <v>A9340</v>
          </cell>
          <cell r="E428" t="str">
            <v>Caçamba basculante para concreto com capacidade de 7 m³</v>
          </cell>
          <cell r="F428">
            <v>13.981400000000001</v>
          </cell>
          <cell r="G428">
            <v>7.3388999999999998</v>
          </cell>
        </row>
        <row r="429">
          <cell r="D429" t="str">
            <v>E9146</v>
          </cell>
          <cell r="E429" t="str">
            <v>Caminhão silo com capacidade de 30 m³ - 265 kW</v>
          </cell>
          <cell r="F429">
            <v>457.77730000000003</v>
          </cell>
          <cell r="G429">
            <v>115.25149999999999</v>
          </cell>
        </row>
        <row r="430">
          <cell r="D430" t="str">
            <v>A9335</v>
          </cell>
          <cell r="E430" t="str">
            <v>Cavalo mecânico estradeiro 6 x 2, PBT 23.000 kg - 265 kW - condição de trabalho severa - motorista de caminhão</v>
          </cell>
          <cell r="F430">
            <v>415.37029999999999</v>
          </cell>
          <cell r="G430">
            <v>91.590199999999996</v>
          </cell>
        </row>
        <row r="431">
          <cell r="D431" t="str">
            <v>A9357</v>
          </cell>
          <cell r="E431" t="str">
            <v>Semirreboque silo para cimento com capacidade de 30 m³</v>
          </cell>
          <cell r="F431">
            <v>42.406999999999996</v>
          </cell>
          <cell r="G431">
            <v>23.661300000000001</v>
          </cell>
        </row>
        <row r="432">
          <cell r="D432" t="str">
            <v>E9169</v>
          </cell>
          <cell r="E432" t="str">
            <v>Cavalo mecânico com dolly pneumático de 4 eixos e mesas de giro com capacidade de 57 t - 323 kW</v>
          </cell>
          <cell r="F432">
            <v>541.60170000000005</v>
          </cell>
          <cell r="G432">
            <v>178.89189999999999</v>
          </cell>
        </row>
        <row r="433">
          <cell r="D433" t="str">
            <v>A9324</v>
          </cell>
          <cell r="E433" t="str">
            <v>Cavalo mecânico estradeiro 6 x 4, PBT 23.000 kg - 323 kW - motorista de veículo especial</v>
          </cell>
          <cell r="F433">
            <v>399.87270000000001</v>
          </cell>
          <cell r="G433">
            <v>97.873500000000007</v>
          </cell>
        </row>
        <row r="434">
          <cell r="D434" t="str">
            <v>A9385</v>
          </cell>
          <cell r="E434" t="str">
            <v>Conjunto de duas mesas de giro para quinta roda ou reboque com capacidade de 100 t cada</v>
          </cell>
          <cell r="F434">
            <v>57.604300000000002</v>
          </cell>
          <cell r="G434">
            <v>32.929099999999998</v>
          </cell>
        </row>
        <row r="435">
          <cell r="D435" t="str">
            <v>A9389</v>
          </cell>
          <cell r="E435" t="str">
            <v>Dolly pneumático com capacidade de 48 t e 4 eixos</v>
          </cell>
          <cell r="F435">
            <v>84.124700000000004</v>
          </cell>
          <cell r="G435">
            <v>48.089300000000001</v>
          </cell>
        </row>
        <row r="436">
          <cell r="D436" t="str">
            <v>E9170</v>
          </cell>
          <cell r="E436" t="str">
            <v>Cavalo mecânico com dois dollys pneumáticos de 3 e 4 eixos e mesas de giro com capacidade de 77 t - 323 kW</v>
          </cell>
          <cell r="F436">
            <v>648.77509999999995</v>
          </cell>
          <cell r="G436">
            <v>237.64500000000001</v>
          </cell>
        </row>
        <row r="437">
          <cell r="D437" t="str">
            <v>A9385</v>
          </cell>
          <cell r="E437" t="str">
            <v>Conjunto de duas mesas de giro para quinta roda ou reboque com capacidade de 100 t cada</v>
          </cell>
          <cell r="F437">
            <v>57.604300000000002</v>
          </cell>
          <cell r="G437">
            <v>32.929099999999998</v>
          </cell>
        </row>
        <row r="438">
          <cell r="D438" t="str">
            <v>A9386</v>
          </cell>
          <cell r="E438" t="str">
            <v>Cavalo mecânico estradeiro 6 x 4, CMT 123.000 kg - 323 kW - motorista de veículo especial</v>
          </cell>
          <cell r="F438">
            <v>442.46550000000002</v>
          </cell>
          <cell r="G438">
            <v>119.70959999999999</v>
          </cell>
        </row>
        <row r="439">
          <cell r="D439" t="str">
            <v>A9387</v>
          </cell>
          <cell r="E439" t="str">
            <v>Dolly pneumático com capacidade de 28,5 t e 3 eixos</v>
          </cell>
          <cell r="F439">
            <v>64.580600000000004</v>
          </cell>
          <cell r="G439">
            <v>36.917000000000002</v>
          </cell>
        </row>
        <row r="440">
          <cell r="D440" t="str">
            <v>A9389</v>
          </cell>
          <cell r="E440" t="str">
            <v>Dolly pneumático com capacidade de 48 t e 4 eixos</v>
          </cell>
          <cell r="F440">
            <v>84.124700000000004</v>
          </cell>
          <cell r="G440">
            <v>48.089300000000001</v>
          </cell>
        </row>
        <row r="441">
          <cell r="D441" t="str">
            <v>E9171</v>
          </cell>
          <cell r="E441" t="str">
            <v>Cavalo mecânico com dois dollys pneumáticos de 4 e 5 eixos e mesas de giro com capacidade de 111 t - 440 kW</v>
          </cell>
          <cell r="F441">
            <v>1271.4880000000001</v>
          </cell>
          <cell r="G441">
            <v>514.40589999999997</v>
          </cell>
        </row>
        <row r="442">
          <cell r="D442" t="str">
            <v>A9325</v>
          </cell>
          <cell r="E442" t="str">
            <v>Cavalo mecânico 8 x 8, PBT 26.000 kg - 440 kW -  motorista de veículo especial</v>
          </cell>
          <cell r="F442">
            <v>1026.0900999999999</v>
          </cell>
          <cell r="G442">
            <v>374.1259</v>
          </cell>
        </row>
        <row r="443">
          <cell r="D443" t="str">
            <v>A9385</v>
          </cell>
          <cell r="E443" t="str">
            <v>Conjunto de duas mesas de giro para quinta roda ou reboque com capacidade de 100 t cada</v>
          </cell>
          <cell r="F443">
            <v>57.604300000000002</v>
          </cell>
          <cell r="G443">
            <v>32.929099999999998</v>
          </cell>
        </row>
        <row r="444">
          <cell r="D444" t="str">
            <v>A9388</v>
          </cell>
          <cell r="E444" t="str">
            <v>Dolly pneumático com capacidade de 60 t e 5 eixos</v>
          </cell>
          <cell r="F444">
            <v>103.66889999999999</v>
          </cell>
          <cell r="G444">
            <v>59.261600000000001</v>
          </cell>
        </row>
        <row r="445">
          <cell r="D445" t="str">
            <v>A9389</v>
          </cell>
          <cell r="E445" t="str">
            <v>Dolly pneumático com capacidade de 48 t e 4 eixos</v>
          </cell>
          <cell r="F445">
            <v>84.124700000000004</v>
          </cell>
          <cell r="G445">
            <v>48.089300000000001</v>
          </cell>
        </row>
        <row r="446">
          <cell r="D446" t="str">
            <v>E9199</v>
          </cell>
          <cell r="E446" t="str">
            <v>Caminhão com sistema de hidrojateamento de alta pressão e vácuo para limpeza e desobstrução de bueiros com capacidade total de 15.600 l - 188 kW</v>
          </cell>
          <cell r="F446">
            <v>339.64670000000001</v>
          </cell>
          <cell r="G446">
            <v>95.885800000000003</v>
          </cell>
        </row>
        <row r="447">
          <cell r="D447" t="str">
            <v>A9299</v>
          </cell>
          <cell r="E447" t="str">
            <v>Equipamento com sistema de hidrojateamento de alta pressão e vácuo para limpeza e desobstrução de bueiros com diâmetro de até 1.500 mm com capacidade total de 15.600 l</v>
          </cell>
          <cell r="F447">
            <v>38.903399999999998</v>
          </cell>
          <cell r="G447">
            <v>22.855399999999999</v>
          </cell>
        </row>
        <row r="448">
          <cell r="D448" t="str">
            <v>A9313</v>
          </cell>
          <cell r="E448" t="str">
            <v>Caminhão plataforma 6 x 2, PBT 23.000 kg e distância entre eixos 5,4 m - 188 kW - motorista de veículo especial</v>
          </cell>
          <cell r="F448">
            <v>300.74329999999998</v>
          </cell>
          <cell r="G448">
            <v>73.0304</v>
          </cell>
        </row>
        <row r="449">
          <cell r="D449" t="str">
            <v>E9201</v>
          </cell>
          <cell r="E449" t="str">
            <v>Caminhão basculante para rocha com capacidade de 12 m³ - 188 kW com periculosidade</v>
          </cell>
          <cell r="F449">
            <v>318.81319999999999</v>
          </cell>
          <cell r="G449">
            <v>112.3969</v>
          </cell>
        </row>
        <row r="450">
          <cell r="D450" t="str">
            <v>A9327</v>
          </cell>
          <cell r="E450" t="str">
            <v>Caminhão plataforma 8 x 2 PBT 29.000 kg e distância entre eixos 4,8 m - 188 kW - motorista de veículo especial com periculosidade</v>
          </cell>
          <cell r="F450">
            <v>286.12779999999998</v>
          </cell>
          <cell r="G450">
            <v>95.240200000000002</v>
          </cell>
        </row>
        <row r="451">
          <cell r="D451" t="str">
            <v>A9343</v>
          </cell>
          <cell r="E451" t="str">
            <v>Caçamba basculante para rocha com capacidade de 12 m³</v>
          </cell>
          <cell r="F451">
            <v>32.685400000000001</v>
          </cell>
          <cell r="G451">
            <v>17.156700000000001</v>
          </cell>
        </row>
        <row r="452">
          <cell r="D452" t="str">
            <v>E9202</v>
          </cell>
          <cell r="E452" t="str">
            <v>Plataforma pantográfica montada em caminhão - 115 kW com periculosidade</v>
          </cell>
          <cell r="F452">
            <v>313.13740000000001</v>
          </cell>
          <cell r="G452">
            <v>140.8956</v>
          </cell>
        </row>
        <row r="453">
          <cell r="D453" t="str">
            <v>A9300</v>
          </cell>
          <cell r="E453" t="str">
            <v>Caminhão plataforma 4 x 2, PBT 8.300 kg e distância entre eixos 3,7 m - 115 kW - motorista de veículo especial com periculosidade</v>
          </cell>
          <cell r="F453">
            <v>207.08750000000001</v>
          </cell>
          <cell r="G453">
            <v>66.941699999999997</v>
          </cell>
        </row>
        <row r="454">
          <cell r="D454" t="str">
            <v>A9383</v>
          </cell>
          <cell r="E454" t="str">
            <v>Plataforma pantográfica hidráulica montada sobre chassi com capacidade de 600 kg - com periculosidade</v>
          </cell>
          <cell r="F454">
            <v>106.04989999999999</v>
          </cell>
          <cell r="G454">
            <v>73.953900000000004</v>
          </cell>
        </row>
        <row r="455">
          <cell r="D455" t="str">
            <v>E9506</v>
          </cell>
          <cell r="E455" t="str">
            <v>Caminhão basculante com capacidade de 6 m³ - 136 kW</v>
          </cell>
          <cell r="F455">
            <v>186.53229999999999</v>
          </cell>
          <cell r="G455">
            <v>74.921300000000002</v>
          </cell>
        </row>
        <row r="456">
          <cell r="D456" t="str">
            <v>A9307</v>
          </cell>
          <cell r="E456" t="str">
            <v>Caminhão plataforma 4 x 2, PBT 16.000 kg e distância entre eixos 3,6 m - 136 kW - motorista de caminhão</v>
          </cell>
          <cell r="F456">
            <v>173.65870000000001</v>
          </cell>
          <cell r="G456">
            <v>68.163899999999998</v>
          </cell>
        </row>
        <row r="457">
          <cell r="D457" t="str">
            <v>A9338</v>
          </cell>
          <cell r="E457" t="str">
            <v>Caçamba basculante com capacidade de 6 m³</v>
          </cell>
          <cell r="F457">
            <v>12.8736</v>
          </cell>
          <cell r="G457">
            <v>6.7573999999999996</v>
          </cell>
        </row>
        <row r="458">
          <cell r="D458" t="str">
            <v>E9508</v>
          </cell>
          <cell r="E458" t="str">
            <v>Caminhão carroceria com capacidade de 9 t - 136 kW</v>
          </cell>
          <cell r="F458">
            <v>181.67679999999999</v>
          </cell>
          <cell r="G458">
            <v>72.529700000000005</v>
          </cell>
        </row>
        <row r="459">
          <cell r="D459" t="str">
            <v>A9309</v>
          </cell>
          <cell r="E459" t="str">
            <v>Caminhão plataforma 4 x 2, PBT 16.000 kg e distância entre eixos 4,8 m - 136 kW - motorista de caminhão</v>
          </cell>
          <cell r="F459">
            <v>176.04339999999999</v>
          </cell>
          <cell r="G459">
            <v>69.386499999999998</v>
          </cell>
        </row>
        <row r="460">
          <cell r="D460" t="str">
            <v>A9350</v>
          </cell>
          <cell r="E460" t="str">
            <v>Carroceria de madeira com capacidade de 9 t</v>
          </cell>
          <cell r="F460">
            <v>5.6334</v>
          </cell>
          <cell r="G460">
            <v>3.1432000000000002</v>
          </cell>
        </row>
        <row r="461">
          <cell r="D461" t="str">
            <v>E9509</v>
          </cell>
          <cell r="E461" t="str">
            <v>Caminhão tanque distribuidor de asfalto com capacidade de 6.000 l - 7 kW/136 kW</v>
          </cell>
          <cell r="F461">
            <v>261.17180000000002</v>
          </cell>
          <cell r="G461">
            <v>76.827100000000002</v>
          </cell>
        </row>
        <row r="462">
          <cell r="D462" t="str">
            <v>A9323</v>
          </cell>
          <cell r="E462" t="str">
            <v>Caminhão plataforma 4 x 2, PBT 14.300 kg e distância entre eixos 4,8 m - 136 kW - condição de trabalho severa - motorista de caminhão</v>
          </cell>
          <cell r="F462">
            <v>235.8133</v>
          </cell>
          <cell r="G462">
            <v>66.558700000000002</v>
          </cell>
        </row>
        <row r="463">
          <cell r="D463" t="str">
            <v>A9363</v>
          </cell>
          <cell r="E463" t="str">
            <v>Tanque espargidor de asfalto com capacidade de 6.000 l - 7 kW</v>
          </cell>
          <cell r="F463">
            <v>25.358499999999999</v>
          </cell>
          <cell r="G463">
            <v>10.2684</v>
          </cell>
        </row>
        <row r="464">
          <cell r="D464" t="str">
            <v>E9520</v>
          </cell>
          <cell r="E464" t="str">
            <v>Caminhão com caçamba térmica com capacidade de 6 m³ - 188 kW</v>
          </cell>
          <cell r="F464">
            <v>266.42950000000002</v>
          </cell>
          <cell r="G464">
            <v>81.286600000000007</v>
          </cell>
        </row>
        <row r="465">
          <cell r="D465" t="str">
            <v>A9311</v>
          </cell>
          <cell r="E465" t="str">
            <v>Caminhão plataforma 6 x 2, PBT 23.000 kg e distância entre eixos 4,8 m - 188 kW - motorista de caminhão</v>
          </cell>
          <cell r="F465">
            <v>255.74889999999999</v>
          </cell>
          <cell r="G465">
            <v>75.4666</v>
          </cell>
        </row>
        <row r="466">
          <cell r="D466" t="str">
            <v>A9339</v>
          </cell>
          <cell r="E466" t="str">
            <v>Caçamba térmica com capacidade de 6 m³</v>
          </cell>
          <cell r="F466">
            <v>10.6806</v>
          </cell>
          <cell r="G466">
            <v>5.82</v>
          </cell>
        </row>
        <row r="467">
          <cell r="D467" t="str">
            <v>E9571</v>
          </cell>
          <cell r="E467" t="str">
            <v>Caminhão tanque com capacidade de 10.000 l - 188 kW</v>
          </cell>
          <cell r="F467">
            <v>322.6302</v>
          </cell>
          <cell r="G467">
            <v>84.808800000000005</v>
          </cell>
        </row>
        <row r="468">
          <cell r="D468" t="str">
            <v>A9332</v>
          </cell>
          <cell r="E468" t="str">
            <v>Caminhão plataforma 6 x 2, PBT 23.000 kg e distância entre eixos 4,8 m - 188 kW - condição de trabalho severa - motorista de caminhão</v>
          </cell>
          <cell r="F468">
            <v>305.88659999999999</v>
          </cell>
          <cell r="G468">
            <v>75.4666</v>
          </cell>
        </row>
        <row r="469">
          <cell r="D469" t="str">
            <v>A9360</v>
          </cell>
          <cell r="E469" t="str">
            <v>Tanque para transporte de água com capacidade de 10.000 l</v>
          </cell>
          <cell r="F469">
            <v>16.743600000000001</v>
          </cell>
          <cell r="G469">
            <v>9.3422000000000001</v>
          </cell>
        </row>
        <row r="470">
          <cell r="D470" t="str">
            <v>E9575</v>
          </cell>
          <cell r="E470" t="str">
            <v>Caminhão basculante com caçamba estanque com capacidade de 14 m³ - 210 kW</v>
          </cell>
          <cell r="F470">
            <v>310.08210000000003</v>
          </cell>
          <cell r="G470">
            <v>95.096900000000005</v>
          </cell>
        </row>
        <row r="471">
          <cell r="D471" t="str">
            <v>A9316</v>
          </cell>
          <cell r="E471" t="str">
            <v>Caminhão plataforma 8 x 4, PBT 29.000 kg e distância entre eixos 4,6 m - 210 kW - motorista de caminhão</v>
          </cell>
          <cell r="F471">
            <v>293.93900000000002</v>
          </cell>
          <cell r="G471">
            <v>86.6233</v>
          </cell>
        </row>
        <row r="472">
          <cell r="D472" t="str">
            <v>A9345</v>
          </cell>
          <cell r="E472" t="str">
            <v>Caçamba basculante estanque com capacidade de 14 m³</v>
          </cell>
          <cell r="F472">
            <v>16.1431</v>
          </cell>
          <cell r="G472">
            <v>8.4735999999999994</v>
          </cell>
        </row>
        <row r="473">
          <cell r="D473" t="str">
            <v>E9579</v>
          </cell>
          <cell r="E473" t="str">
            <v>Caminhão basculante com capacidade de 10 m³ - 210 kW</v>
          </cell>
          <cell r="F473">
            <v>309.26479999999998</v>
          </cell>
          <cell r="G473">
            <v>94.667900000000003</v>
          </cell>
        </row>
        <row r="474">
          <cell r="D474" t="str">
            <v>A9316</v>
          </cell>
          <cell r="E474" t="str">
            <v>Caminhão plataforma 8 x 4, PBT 29.000 kg e distância entre eixos 4,6 m - 210 kW - motorista de caminhão</v>
          </cell>
          <cell r="F474">
            <v>293.93900000000002</v>
          </cell>
          <cell r="G474">
            <v>86.6233</v>
          </cell>
        </row>
        <row r="475">
          <cell r="D475" t="str">
            <v>A9342</v>
          </cell>
          <cell r="E475" t="str">
            <v>Caçamba basculante com capacidade de 10 m³</v>
          </cell>
          <cell r="F475">
            <v>15.325799999999999</v>
          </cell>
          <cell r="G475">
            <v>8.0446000000000009</v>
          </cell>
        </row>
        <row r="476">
          <cell r="D476" t="str">
            <v>E9592</v>
          </cell>
          <cell r="E476" t="str">
            <v>Caminhão carroceria com capacidade de 15 t - 188 kW</v>
          </cell>
          <cell r="F476">
            <v>257.6737</v>
          </cell>
          <cell r="G476">
            <v>76.792100000000005</v>
          </cell>
        </row>
        <row r="477">
          <cell r="D477" t="str">
            <v>A9314</v>
          </cell>
          <cell r="E477" t="str">
            <v>Caminhão plataforma 6 x 2, PBT 23.000 kg e distância entre eixos 5,4 m - 188 kW - motorista de caminhão</v>
          </cell>
          <cell r="F477">
            <v>250.19390000000001</v>
          </cell>
          <cell r="G477">
            <v>72.618700000000004</v>
          </cell>
        </row>
        <row r="478">
          <cell r="D478" t="str">
            <v>A9352</v>
          </cell>
          <cell r="E478" t="str">
            <v>Carroceria de madeira com capacidade de 15 t</v>
          </cell>
          <cell r="F478">
            <v>7.4798</v>
          </cell>
          <cell r="G478">
            <v>4.1734</v>
          </cell>
        </row>
        <row r="479">
          <cell r="D479" t="str">
            <v>E9600</v>
          </cell>
          <cell r="E479" t="str">
            <v>Caminhão betoneira com capacidade de 8 m³ - 188 kW</v>
          </cell>
          <cell r="F479">
            <v>306.60250000000002</v>
          </cell>
          <cell r="G479">
            <v>102.08920000000001</v>
          </cell>
        </row>
        <row r="480">
          <cell r="D480" t="str">
            <v>A9317</v>
          </cell>
          <cell r="E480" t="str">
            <v>Caminhão plataforma 8 x 2, PBT 29.000 kg e distância entre eixos 4,8 m - 188 kW - motorista de veículo especial</v>
          </cell>
          <cell r="F480">
            <v>277.92259999999999</v>
          </cell>
          <cell r="G480">
            <v>87.034999999999997</v>
          </cell>
        </row>
        <row r="481">
          <cell r="D481" t="str">
            <v>A9346</v>
          </cell>
          <cell r="E481" t="str">
            <v>Misturador de concreto para montagem em chassi de caminhão com capacidade de 8 m³</v>
          </cell>
          <cell r="F481">
            <v>28.6799</v>
          </cell>
          <cell r="G481">
            <v>15.0542</v>
          </cell>
        </row>
        <row r="482">
          <cell r="D482" t="str">
            <v>E9604</v>
          </cell>
          <cell r="E482" t="str">
            <v>Caminhão basculante para rocha com capacidade de 8 m³ - 210 kW</v>
          </cell>
          <cell r="F482">
            <v>297.06580000000002</v>
          </cell>
          <cell r="G482">
            <v>88.363600000000005</v>
          </cell>
        </row>
        <row r="483">
          <cell r="D483" t="str">
            <v>A9315</v>
          </cell>
          <cell r="E483" t="str">
            <v>Caminhão basculante 6 x 4, PBT 23.000 kg e distância entre eixos 3,6 m - 210 kW -  motorista de caminhão</v>
          </cell>
          <cell r="F483">
            <v>285.8449</v>
          </cell>
          <cell r="G483">
            <v>82.473699999999994</v>
          </cell>
        </row>
        <row r="484">
          <cell r="D484" t="str">
            <v>A9341</v>
          </cell>
          <cell r="E484" t="str">
            <v>Caçamba basculante para rocha com capacidade de 8 m³</v>
          </cell>
          <cell r="F484">
            <v>11.2209</v>
          </cell>
          <cell r="G484">
            <v>5.8898999999999999</v>
          </cell>
        </row>
        <row r="485">
          <cell r="D485" t="str">
            <v>E9605</v>
          </cell>
          <cell r="E485" t="str">
            <v>Caminhão tanque com capacidade de 6.000 l - 136 kW</v>
          </cell>
          <cell r="F485">
            <v>249.89680000000001</v>
          </cell>
          <cell r="G485">
            <v>74.416700000000006</v>
          </cell>
        </row>
        <row r="486">
          <cell r="D486" t="str">
            <v>A9323</v>
          </cell>
          <cell r="E486" t="str">
            <v>Caminhão plataforma 4 x 2, PBT 14.300 kg e distância entre eixos 4,8 m - 136 kW - condição de trabalho severa - motorista de caminhão</v>
          </cell>
          <cell r="F486">
            <v>235.8133</v>
          </cell>
          <cell r="G486">
            <v>66.558700000000002</v>
          </cell>
        </row>
        <row r="487">
          <cell r="D487" t="str">
            <v>A9358</v>
          </cell>
          <cell r="E487" t="str">
            <v>Tanque para transporte de água com capacidade de 6.000 l</v>
          </cell>
          <cell r="F487">
            <v>14.083500000000001</v>
          </cell>
          <cell r="G487">
            <v>7.8579999999999997</v>
          </cell>
        </row>
        <row r="488">
          <cell r="D488" t="str">
            <v>E9644</v>
          </cell>
          <cell r="E488" t="str">
            <v>Caminhão demarcador de faixas com sistema de pintura a frio - 28 kW/115 kW</v>
          </cell>
          <cell r="F488">
            <v>373.20639999999997</v>
          </cell>
          <cell r="G488">
            <v>157.85640000000001</v>
          </cell>
        </row>
        <row r="489">
          <cell r="D489" t="str">
            <v>A9302</v>
          </cell>
          <cell r="E489" t="str">
            <v>Caminhão plataforma 4 x 2, PBT 8.300 kg e distância entre eixos 4,4 m - 115 kW - motorista de veículo especial</v>
          </cell>
          <cell r="F489">
            <v>199.38470000000001</v>
          </cell>
          <cell r="G489">
            <v>58.994100000000003</v>
          </cell>
        </row>
        <row r="490">
          <cell r="D490" t="str">
            <v>A9368</v>
          </cell>
          <cell r="E490" t="str">
            <v>Equipamento demarcador de faixas a frio montado sobre chassi com capacidade de 800 l - 28 kW</v>
          </cell>
          <cell r="F490">
            <v>173.82169999999999</v>
          </cell>
          <cell r="G490">
            <v>98.862300000000005</v>
          </cell>
        </row>
        <row r="491">
          <cell r="D491" t="str">
            <v>E9645</v>
          </cell>
          <cell r="E491" t="str">
            <v>Caminhão demarcador de faixas com sistema de pintura a quente - 5 kW/30,10 kW/136 kW</v>
          </cell>
          <cell r="F491">
            <v>563.50829999999996</v>
          </cell>
          <cell r="G491">
            <v>251.77459999999999</v>
          </cell>
        </row>
        <row r="492">
          <cell r="D492" t="str">
            <v>A9305</v>
          </cell>
          <cell r="E492" t="str">
            <v>Caminhão plataforma 4 x 2, PBT 14.300 kg e distância entre eixos 4,8 m - 136 kW - motorista de veículo especial</v>
          </cell>
          <cell r="F492">
            <v>236.22499999999999</v>
          </cell>
          <cell r="G492">
            <v>66.970399999999998</v>
          </cell>
        </row>
        <row r="493">
          <cell r="D493" t="str">
            <v>A9328</v>
          </cell>
          <cell r="E493" t="str">
            <v>Compressor de ar portátil de 70,79 l/s (150 PCM) sem reboque - 30,10 kW</v>
          </cell>
          <cell r="F493">
            <v>49.456299999999999</v>
          </cell>
          <cell r="G493">
            <v>12.3994</v>
          </cell>
        </row>
        <row r="494">
          <cell r="D494" t="str">
            <v>A9369</v>
          </cell>
          <cell r="E494" t="str">
            <v>Equipamento demarcador de faixas a quente montado sobre chassi com capacidade de 500 l - 5,0 kW</v>
          </cell>
          <cell r="F494">
            <v>277.827</v>
          </cell>
          <cell r="G494">
            <v>172.40479999999999</v>
          </cell>
        </row>
        <row r="495">
          <cell r="D495" t="str">
            <v>E9663</v>
          </cell>
          <cell r="E495" t="str">
            <v>Caminhão basculante com capacidade de 4 m³ - 136 kW</v>
          </cell>
          <cell r="F495">
            <v>180.7448</v>
          </cell>
          <cell r="G495">
            <v>71.921800000000005</v>
          </cell>
        </row>
        <row r="496">
          <cell r="D496" t="str">
            <v>A9304</v>
          </cell>
          <cell r="E496" t="str">
            <v>Caminhão plataforma 4 x 2, PBT 14.300 kg e distância entre eixos 4,8 m - 136 kW - motorista de caminhão</v>
          </cell>
          <cell r="F496">
            <v>170.52760000000001</v>
          </cell>
          <cell r="G496">
            <v>66.558700000000002</v>
          </cell>
        </row>
        <row r="497">
          <cell r="D497" t="str">
            <v>A9336</v>
          </cell>
          <cell r="E497" t="str">
            <v>Caçamba basculante com capacidade de 4 m³</v>
          </cell>
          <cell r="F497">
            <v>10.2172</v>
          </cell>
          <cell r="G497">
            <v>5.3631000000000002</v>
          </cell>
        </row>
        <row r="498">
          <cell r="D498" t="str">
            <v>E9665</v>
          </cell>
          <cell r="E498" t="str">
            <v>Cavalo mecânico com semirreboque com capacidade de 22 t - 240 kW</v>
          </cell>
          <cell r="F498">
            <v>389.8279</v>
          </cell>
          <cell r="G498">
            <v>128.1232</v>
          </cell>
        </row>
        <row r="499">
          <cell r="D499" t="str">
            <v>A9318</v>
          </cell>
          <cell r="E499" t="str">
            <v>Cavalo mecânico 4 x 2, PBT 16.000 kg - 240 kW - motorista de veículo especial</v>
          </cell>
          <cell r="F499">
            <v>328.36340000000001</v>
          </cell>
          <cell r="G499">
            <v>92.987499999999997</v>
          </cell>
        </row>
        <row r="500">
          <cell r="D500" t="str">
            <v>A9353</v>
          </cell>
          <cell r="E500" t="str">
            <v>Semirreboque com 2 eixos</v>
          </cell>
          <cell r="F500">
            <v>61.464500000000001</v>
          </cell>
          <cell r="G500">
            <v>35.1357</v>
          </cell>
        </row>
        <row r="501">
          <cell r="D501" t="str">
            <v>E9666</v>
          </cell>
          <cell r="E501" t="str">
            <v>Cavalo mecânico com semirreboque com capacidade de 30 t - 265 kW</v>
          </cell>
          <cell r="F501">
            <v>416.69869999999997</v>
          </cell>
          <cell r="G501">
            <v>132.7491</v>
          </cell>
        </row>
        <row r="502">
          <cell r="D502" t="str">
            <v>A9321</v>
          </cell>
          <cell r="E502" t="str">
            <v>Cavalo mecânico estradeiro 6 x 2, PBT 23.000 kg - 265 kW - motorista de caminhão</v>
          </cell>
          <cell r="F502">
            <v>344.69749999999999</v>
          </cell>
          <cell r="G502">
            <v>91.590199999999996</v>
          </cell>
        </row>
        <row r="503">
          <cell r="D503" t="str">
            <v>A9354</v>
          </cell>
          <cell r="E503" t="str">
            <v>Semirreboque com 3 eixos</v>
          </cell>
          <cell r="F503">
            <v>72.001199999999997</v>
          </cell>
          <cell r="G503">
            <v>41.158900000000003</v>
          </cell>
        </row>
        <row r="504">
          <cell r="D504" t="str">
            <v>E9667</v>
          </cell>
          <cell r="E504" t="str">
            <v>Caminhão basculante com capacidade de 14 m³ - 210 kW</v>
          </cell>
          <cell r="F504">
            <v>310.08210000000003</v>
          </cell>
          <cell r="G504">
            <v>95.096900000000005</v>
          </cell>
        </row>
        <row r="505">
          <cell r="D505" t="str">
            <v>A9316</v>
          </cell>
          <cell r="E505" t="str">
            <v>Caminhão plataforma 8 x 4, PBT 29.000 kg e distância entre eixos 4,6 m - 210 kW - motorista de caminhão</v>
          </cell>
          <cell r="F505">
            <v>293.93900000000002</v>
          </cell>
          <cell r="G505">
            <v>86.6233</v>
          </cell>
        </row>
        <row r="506">
          <cell r="D506" t="str">
            <v>A9344</v>
          </cell>
          <cell r="E506" t="str">
            <v>Caçamba basculante com capacidade de 14 m³</v>
          </cell>
          <cell r="F506">
            <v>16.1431</v>
          </cell>
          <cell r="G506">
            <v>8.4735999999999994</v>
          </cell>
        </row>
        <row r="507">
          <cell r="D507" t="str">
            <v>E9669</v>
          </cell>
          <cell r="E507" t="str">
            <v>Caminhão tanque com capacidade de 8.000 l - 136 kW</v>
          </cell>
          <cell r="F507">
            <v>256.0385</v>
          </cell>
          <cell r="G507">
            <v>77.593699999999998</v>
          </cell>
        </row>
        <row r="508">
          <cell r="D508" t="str">
            <v>A9331</v>
          </cell>
          <cell r="E508" t="str">
            <v>Caminhão plataforma 4 x 2, PBT 16.000 kg e distância entre eixos 4,8 m - 136 kW - condição de trabalho severa - motorista de caminhão</v>
          </cell>
          <cell r="F508">
            <v>241.32910000000001</v>
          </cell>
          <cell r="G508">
            <v>69.386499999999998</v>
          </cell>
        </row>
        <row r="509">
          <cell r="D509" t="str">
            <v>A9359</v>
          </cell>
          <cell r="E509" t="str">
            <v>Tanque para transporte de água com capacidade de 8.000 l</v>
          </cell>
          <cell r="F509">
            <v>14.7094</v>
          </cell>
          <cell r="G509">
            <v>8.2072000000000003</v>
          </cell>
        </row>
        <row r="510">
          <cell r="D510" t="str">
            <v>E9670</v>
          </cell>
          <cell r="E510" t="str">
            <v>Usina móvel de lama asfáltica ou microrrevestimento com cavalo mecânico com capacidade de 12 m³ - 95,6 kW/240 kW</v>
          </cell>
          <cell r="F510">
            <v>762.74279999999999</v>
          </cell>
          <cell r="G510">
            <v>262.50049999999999</v>
          </cell>
        </row>
        <row r="511">
          <cell r="D511" t="str">
            <v>A9319</v>
          </cell>
          <cell r="E511" t="str">
            <v>Cavalo mecânico 4 x 2, PBT 16.000 kg - 240 kW - condição de trabalho severa - motorista de veículo especial</v>
          </cell>
          <cell r="F511">
            <v>392.36900000000003</v>
          </cell>
          <cell r="G511">
            <v>92.987499999999997</v>
          </cell>
        </row>
        <row r="512">
          <cell r="D512" t="str">
            <v>A9367</v>
          </cell>
          <cell r="E512" t="str">
            <v>Usina de lama asfáltica ou microrrevestimento asfáltico rebocável com capacidade de 12 m³ - 95,6 kW</v>
          </cell>
          <cell r="F512">
            <v>370.37380000000002</v>
          </cell>
          <cell r="G512">
            <v>169.51300000000001</v>
          </cell>
        </row>
        <row r="513">
          <cell r="D513" t="str">
            <v>E9672</v>
          </cell>
          <cell r="E513" t="str">
            <v>Caminhão basculante para rocha com capacidade de 12 m³ - 188 kW</v>
          </cell>
          <cell r="F513">
            <v>310.608</v>
          </cell>
          <cell r="G513">
            <v>104.1917</v>
          </cell>
        </row>
        <row r="514">
          <cell r="D514" t="str">
            <v>A9317</v>
          </cell>
          <cell r="E514" t="str">
            <v>Caminhão plataforma 8 x 2, PBT 29.000 kg e distância entre eixos 4,8 m - 188 kW - motorista de veículo especial</v>
          </cell>
          <cell r="F514">
            <v>277.92259999999999</v>
          </cell>
          <cell r="G514">
            <v>87.034999999999997</v>
          </cell>
        </row>
        <row r="515">
          <cell r="D515" t="str">
            <v>A9343</v>
          </cell>
          <cell r="E515" t="str">
            <v>Caçamba basculante para rocha com capacidade de 12 m³</v>
          </cell>
          <cell r="F515">
            <v>32.685400000000001</v>
          </cell>
          <cell r="G515">
            <v>17.156700000000001</v>
          </cell>
        </row>
        <row r="516">
          <cell r="D516" t="str">
            <v>E9679</v>
          </cell>
          <cell r="E516" t="str">
            <v>Cavalo mecânico com dois reboques hidropneumáticos de 5 e 4 eixos e mesas de giro com capacidade de 130 t - 440 kW</v>
          </cell>
          <cell r="F516">
            <v>1539.4777999999999</v>
          </cell>
          <cell r="G516">
            <v>667.60029999999995</v>
          </cell>
        </row>
        <row r="517">
          <cell r="D517" t="str">
            <v>A9325</v>
          </cell>
          <cell r="E517" t="str">
            <v>Cavalo mecânico 8 x 8, PBT 26.000 kg - 440 kW -  motorista de veículo especial</v>
          </cell>
          <cell r="F517">
            <v>1026.0900999999999</v>
          </cell>
          <cell r="G517">
            <v>374.1259</v>
          </cell>
        </row>
        <row r="518">
          <cell r="D518" t="str">
            <v>A9384</v>
          </cell>
          <cell r="E518" t="str">
            <v>Reboque hidropneumático com capacidade de 166 t e 4 eixos</v>
          </cell>
          <cell r="F518">
            <v>218.3425</v>
          </cell>
          <cell r="G518">
            <v>124.8139</v>
          </cell>
        </row>
        <row r="519">
          <cell r="D519" t="str">
            <v>A9385</v>
          </cell>
          <cell r="E519" t="str">
            <v>Conjunto de duas mesas de giro para quinta roda ou reboque com capacidade de 100 t cada</v>
          </cell>
          <cell r="F519">
            <v>57.604300000000002</v>
          </cell>
          <cell r="G519">
            <v>32.929099999999998</v>
          </cell>
        </row>
        <row r="520">
          <cell r="D520" t="str">
            <v>A9390</v>
          </cell>
          <cell r="E520" t="str">
            <v>Reboque hidropneumático com capacidade de 117 t e 5 eixos</v>
          </cell>
          <cell r="F520">
            <v>237.4409</v>
          </cell>
          <cell r="G520">
            <v>135.73140000000001</v>
          </cell>
        </row>
        <row r="521">
          <cell r="D521" t="str">
            <v>E9680</v>
          </cell>
          <cell r="E521" t="str">
            <v>Caminhão tanque com capacidade de 13.000 l - 188 kW</v>
          </cell>
          <cell r="F521">
            <v>324.53710000000001</v>
          </cell>
          <cell r="G521">
            <v>85.872799999999998</v>
          </cell>
        </row>
        <row r="522">
          <cell r="D522" t="str">
            <v>A9332</v>
          </cell>
          <cell r="E522" t="str">
            <v>Caminhão plataforma 6 x 2, PBT 23.000 kg e distância entre eixos 4,8 m - 188 kW - condição de trabalho severa - motorista de caminhão</v>
          </cell>
          <cell r="F522">
            <v>305.88659999999999</v>
          </cell>
          <cell r="G522">
            <v>75.4666</v>
          </cell>
        </row>
        <row r="523">
          <cell r="D523" t="str">
            <v>A9361</v>
          </cell>
          <cell r="E523" t="str">
            <v>Tanque para transporte de água com capacidade de 13.000 l</v>
          </cell>
          <cell r="F523">
            <v>18.650500000000001</v>
          </cell>
          <cell r="G523">
            <v>10.4062</v>
          </cell>
        </row>
        <row r="524">
          <cell r="D524" t="str">
            <v>E9686</v>
          </cell>
          <cell r="E524" t="str">
            <v>Caminhão carroceria com guindauto com capacidade de 20 t.m - 136 kW</v>
          </cell>
          <cell r="F524">
            <v>307.70490000000001</v>
          </cell>
          <cell r="G524">
            <v>118.57299999999999</v>
          </cell>
        </row>
        <row r="525">
          <cell r="D525" t="str">
            <v>A9308</v>
          </cell>
          <cell r="E525" t="str">
            <v>Caminhão plataforma 4 x 2, PBT 16.000 kg e distância entre eixos 4,8 m - 136 kW - motorista de veículo especial</v>
          </cell>
          <cell r="F525">
            <v>241.74080000000001</v>
          </cell>
          <cell r="G525">
            <v>69.798199999999994</v>
          </cell>
        </row>
        <row r="526">
          <cell r="D526" t="str">
            <v>A9349</v>
          </cell>
          <cell r="E526" t="str">
            <v>Carroceria de madeira com capacidade de 7 t</v>
          </cell>
          <cell r="F526">
            <v>4.4596999999999998</v>
          </cell>
          <cell r="G526">
            <v>2.4883000000000002</v>
          </cell>
        </row>
        <row r="527">
          <cell r="D527" t="str">
            <v>A9372</v>
          </cell>
          <cell r="E527" t="str">
            <v>Guindaste articulado montado sobre chassi com capacidade de 20 t.m</v>
          </cell>
          <cell r="F527">
            <v>61.504399999999997</v>
          </cell>
          <cell r="G527">
            <v>46.286499999999997</v>
          </cell>
        </row>
        <row r="528">
          <cell r="D528" t="str">
            <v>E9687</v>
          </cell>
          <cell r="E528" t="str">
            <v>Caminhão carroceria com capacidade de 5 t - 115 kW</v>
          </cell>
          <cell r="F528">
            <v>149.91589999999999</v>
          </cell>
          <cell r="G528">
            <v>61.932499999999997</v>
          </cell>
        </row>
        <row r="529">
          <cell r="D529" t="str">
            <v>A9303</v>
          </cell>
          <cell r="E529" t="str">
            <v>Caminhão plataforma 4 x 2, PBT 9.600 kg e distância entre eixos 3,7 m - 115 kW - motorista de caminhão</v>
          </cell>
          <cell r="F529">
            <v>145.53440000000001</v>
          </cell>
          <cell r="G529">
            <v>59.4878</v>
          </cell>
        </row>
        <row r="530">
          <cell r="D530" t="str">
            <v>A9348</v>
          </cell>
          <cell r="E530" t="str">
            <v>Carroceria de madeira com capacidade de 5 t</v>
          </cell>
          <cell r="F530">
            <v>4.3815</v>
          </cell>
          <cell r="G530">
            <v>2.4447000000000001</v>
          </cell>
        </row>
        <row r="531">
          <cell r="D531" t="str">
            <v>E9690</v>
          </cell>
          <cell r="E531" t="str">
            <v>Caminhão carroceria com guindauto e cesto aéreo com capacidade de 10 t.m - 136 kW</v>
          </cell>
          <cell r="F531">
            <v>327.86700000000002</v>
          </cell>
          <cell r="G531">
            <v>141.79230000000001</v>
          </cell>
        </row>
        <row r="532">
          <cell r="D532" t="str">
            <v>A9308</v>
          </cell>
          <cell r="E532" t="str">
            <v>Caminhão plataforma 4 x 2, PBT 16.000 kg e distância entre eixos 4,8 m - 136 kW - motorista de veículo especial</v>
          </cell>
          <cell r="F532">
            <v>241.74080000000001</v>
          </cell>
          <cell r="G532">
            <v>69.798199999999994</v>
          </cell>
        </row>
        <row r="533">
          <cell r="D533" t="str">
            <v>A9329</v>
          </cell>
          <cell r="E533" t="str">
            <v>Cesto aéreo simples isolado com capacidade para 135 kg</v>
          </cell>
          <cell r="F533">
            <v>3.7955999999999999</v>
          </cell>
          <cell r="G533">
            <v>2.1177999999999999</v>
          </cell>
        </row>
        <row r="534">
          <cell r="D534" t="str">
            <v>A9330</v>
          </cell>
          <cell r="E534" t="str">
            <v>Guindaste articulado montado sobre chassi com capacidade de 10 t.m</v>
          </cell>
          <cell r="F534">
            <v>76.697199999999995</v>
          </cell>
          <cell r="G534">
            <v>66.733099999999993</v>
          </cell>
        </row>
        <row r="535">
          <cell r="D535" t="str">
            <v>A9350</v>
          </cell>
          <cell r="E535" t="str">
            <v>Carroceria de madeira com capacidade de 9 t</v>
          </cell>
          <cell r="F535">
            <v>5.6334</v>
          </cell>
          <cell r="G535">
            <v>3.1432000000000002</v>
          </cell>
        </row>
        <row r="536">
          <cell r="D536" t="str">
            <v>E9693</v>
          </cell>
          <cell r="E536" t="str">
            <v>Caminhão demarcador de faixas com sistema de pintura Spray - 115 kW</v>
          </cell>
          <cell r="F536">
            <v>789.41030000000001</v>
          </cell>
          <cell r="G536">
            <v>418.76170000000002</v>
          </cell>
        </row>
        <row r="537">
          <cell r="D537" t="str">
            <v>A9322</v>
          </cell>
          <cell r="E537" t="str">
            <v>Caminhão plataforma 4 x 2, PBT 9.600 kg e distância entre eixos 3,7 m - 115 kW - condição de trabalho severa - motorista de caminhão</v>
          </cell>
          <cell r="F537">
            <v>200.73920000000001</v>
          </cell>
          <cell r="G537">
            <v>59.4878</v>
          </cell>
        </row>
        <row r="538">
          <cell r="D538" t="str">
            <v>A9370</v>
          </cell>
          <cell r="E538" t="str">
            <v>Equipamento demarcador de faixas sistema spray montado sobre chassi com capacidade 1.080 l</v>
          </cell>
          <cell r="F538">
            <v>588.67110000000002</v>
          </cell>
          <cell r="G538">
            <v>359.27390000000003</v>
          </cell>
        </row>
        <row r="539">
          <cell r="D539" t="str">
            <v>E9783</v>
          </cell>
          <cell r="E539" t="str">
            <v>Plataforma pantográfica montada em caminhão - 115 kW</v>
          </cell>
          <cell r="F539">
            <v>298.81630000000001</v>
          </cell>
          <cell r="G539">
            <v>126.5745</v>
          </cell>
        </row>
        <row r="540">
          <cell r="D540" t="str">
            <v>A9301</v>
          </cell>
          <cell r="E540" t="str">
            <v>Caminhão plataforma 4 x 2, PBT 8.300 kg e distância entre eixos 3,7 m - 115 kW - motorista de veículo especial</v>
          </cell>
          <cell r="F540">
            <v>198.88229999999999</v>
          </cell>
          <cell r="G540">
            <v>58.736499999999999</v>
          </cell>
        </row>
        <row r="541">
          <cell r="D541" t="str">
            <v>A9377</v>
          </cell>
          <cell r="E541" t="str">
            <v>Plataforma pantográfica hidráulica montada sobre chassi com capacidade de 600 kg</v>
          </cell>
          <cell r="F541">
            <v>99.933999999999997</v>
          </cell>
          <cell r="G541">
            <v>67.837999999999994</v>
          </cell>
        </row>
        <row r="542">
          <cell r="D542" t="str">
            <v>E9787</v>
          </cell>
          <cell r="E542" t="str">
            <v>Bomba para concreto com lança montada sobre chassi com capacidade de 50 m³/h - 136 kW</v>
          </cell>
          <cell r="F542">
            <v>553.54899999999998</v>
          </cell>
          <cell r="G542">
            <v>259.85289999999998</v>
          </cell>
        </row>
        <row r="543">
          <cell r="D543" t="str">
            <v>A9308</v>
          </cell>
          <cell r="E543" t="str">
            <v>Caminhão plataforma 4 x 2, PBT 16.000 kg e distância entre eixos 4,8 m - 136 kW - motorista de veículo especial</v>
          </cell>
          <cell r="F543">
            <v>241.74080000000001</v>
          </cell>
          <cell r="G543">
            <v>69.798199999999994</v>
          </cell>
        </row>
        <row r="544">
          <cell r="D544" t="str">
            <v>A9371</v>
          </cell>
          <cell r="E544" t="str">
            <v>Bomba para concreto com lança montada sobre chassi com capacidade de 50 m³/h</v>
          </cell>
          <cell r="F544">
            <v>311.8082</v>
          </cell>
          <cell r="G544">
            <v>190.0547</v>
          </cell>
        </row>
        <row r="545">
          <cell r="D545" t="str">
            <v>E9792</v>
          </cell>
          <cell r="E545" t="str">
            <v>Caminhão para hidrossemeadura com capacidade de 7.500 l - 136 kW</v>
          </cell>
          <cell r="F545">
            <v>348.03460000000001</v>
          </cell>
          <cell r="G545">
            <v>138.3288</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aux"/>
      <sheetName val="PNV 2008 - V1"/>
      <sheetName val="Produto 09"/>
      <sheetName val="Produto 10"/>
      <sheetName val="Produto 01"/>
      <sheetName val="Prod. 03A CREMA-CIB"/>
      <sheetName val="1.6"/>
      <sheetName val="Preâmbulo"/>
      <sheetName val="Mapa de Localização do trecho"/>
      <sheetName val="Justificativas"/>
      <sheetName val="PLANILHA RESUMO DO PATO"/>
      <sheetName val="Metodologia"/>
      <sheetName val="QUESTÕES AMBIENTAIS"/>
      <sheetName val="PATO"/>
      <sheetName val="TLCB5"/>
      <sheetName val="TLMR"/>
      <sheetName val="MB"/>
      <sheetName val="Mão de Obra"/>
      <sheetName val="CROQUIS"/>
      <sheetName val="p a t o 99 b"/>
      <sheetName val="Página 16"/>
      <sheetName val="Planilha1"/>
      <sheetName val="Proposta"/>
      <sheetName val="calendário"/>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NF 131"/>
      <sheetName val="Plan 2.7"/>
      <sheetName val="fresagem de pista ago-98"/>
      <sheetName val="VISTEM"/>
      <sheetName val="Resumo-SIS"/>
      <sheetName val="2.6-Diárias"/>
      <sheetName val="Equi-SIS"/>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1.6"/>
      <sheetName val="Produto 09"/>
      <sheetName val="Produto 10"/>
      <sheetName val="Produto 01"/>
      <sheetName val="Prod. 03A CREMA-CIB"/>
      <sheetName val="A"/>
      <sheetName val="p a t o 99 b"/>
      <sheetName val="DADOS"/>
      <sheetName val="INVENTÁRIO262"/>
      <sheetName val="SERVIÇOS"/>
      <sheetName val="61M-CBMI"/>
      <sheetName val="Reaproveitamento_de_formas"/>
      <sheetName val="PCOMP-06-11-2006"/>
      <sheetName val="inventário"/>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olicitação Interna de Fab"/>
      <sheetName val="Serviços"/>
      <sheetName val="COMPOS1"/>
      <sheetName val="Calendário"/>
      <sheetName val="aux"/>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Produto 09"/>
      <sheetName val="Produto 10"/>
      <sheetName val="Produto 01"/>
      <sheetName val="Prod. 03A CREMA-CIB"/>
      <sheetName val="Custo Equip"/>
      <sheetName val="SICRO"/>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A"/>
      <sheetName val="[61MCBMI.DNIT.XLS]61M_CBMI_MA_2"/>
      <sheetName val="plan1"/>
      <sheetName val="[61MCBMI.DNIT.XLS]61M-CBMI:MAT-"/>
      <sheetName val="[61MCBMI.DNIT.XLS][61MCBMI.DNIT"/>
      <sheetName val="DEQ"/>
      <sheetName val="PT"/>
      <sheetName val="SERVIÇOS digitado"/>
      <sheetName val="icatu"/>
      <sheetName val="EQUIPO1"/>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projeto"/>
      <sheetName val="Orçamentária"/>
      <sheetName val="SAÍDA BRITADOS"/>
      <sheetName val="SAÍDA MASSA"/>
      <sheetName val="PROD.PRIM."/>
      <sheetName val="PROD_REBRIT_"/>
      <sheetName val="RESUMO INDUSTRIAL"/>
      <sheetName val="BANCO"/>
      <sheetName val="Preços_BSTC"/>
      <sheetName val="composições"/>
      <sheetName val="#REF"/>
      <sheetName val="RESUMO-DVOP"/>
      <sheetName val="Tabela mês"/>
      <sheetName val="REAJU"/>
      <sheetName val="Material"/>
      <sheetName val="pato"/>
      <sheetName val="CUSTO HORÁRIO"/>
      <sheetName val="pro-08"/>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8ª mp_br-459"/>
      <sheetName val="comp p unit "/>
      <sheetName val="Percentual"/>
      <sheetName val="Recuperação da Pista"/>
      <sheetName val="INVENTÁRIO"/>
      <sheetName val="TAB CONSULT"/>
      <sheetName val="61M-CBMI_MAT-BET"/>
      <sheetName val="Listas"/>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Anual"/>
      <sheetName val="equip auxili"/>
      <sheetName val="INDIRETOS"/>
      <sheetName val="veiculo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ow r="2">
          <cell r="U2" t="str">
            <v>FOLHA 01</v>
          </cell>
        </row>
      </sheetData>
      <sheetData sheetId="191">
        <row r="2">
          <cell r="U2" t="str">
            <v>FOLHA 01</v>
          </cell>
        </row>
      </sheetData>
      <sheetData sheetId="192">
        <row r="2">
          <cell r="U2" t="str">
            <v>FOLHA 01</v>
          </cell>
        </row>
      </sheetData>
      <sheetData sheetId="193">
        <row r="2">
          <cell r="U2" t="str">
            <v>FOLHA 01</v>
          </cell>
        </row>
      </sheetData>
      <sheetData sheetId="194">
        <row r="2">
          <cell r="U2" t="str">
            <v>FOLHA 01</v>
          </cell>
        </row>
      </sheetData>
      <sheetData sheetId="195">
        <row r="2">
          <cell r="U2" t="str">
            <v>FOLHA 01</v>
          </cell>
        </row>
      </sheetData>
      <sheetData sheetId="196">
        <row r="2">
          <cell r="U2" t="str">
            <v>FOLHA 01</v>
          </cell>
        </row>
      </sheetData>
      <sheetData sheetId="197">
        <row r="2">
          <cell r="U2" t="str">
            <v>FOLHA 01</v>
          </cell>
        </row>
      </sheetData>
      <sheetData sheetId="198">
        <row r="2">
          <cell r="U2" t="str">
            <v>FOLHA 01</v>
          </cell>
        </row>
      </sheetData>
      <sheetData sheetId="199">
        <row r="2">
          <cell r="U2" t="str">
            <v>FOLHA 01</v>
          </cell>
        </row>
      </sheetData>
      <sheetData sheetId="200">
        <row r="2">
          <cell r="U2" t="str">
            <v>FOLHA 01</v>
          </cell>
        </row>
      </sheetData>
      <sheetData sheetId="201">
        <row r="2">
          <cell r="U2" t="str">
            <v>FOLHA 01</v>
          </cell>
        </row>
      </sheetData>
      <sheetData sheetId="202">
        <row r="2">
          <cell r="U2" t="str">
            <v>FOLHA 01</v>
          </cell>
        </row>
      </sheetData>
      <sheetData sheetId="203">
        <row r="2">
          <cell r="U2" t="str">
            <v>FOLHA 01</v>
          </cell>
        </row>
      </sheetData>
      <sheetData sheetId="204">
        <row r="2">
          <cell r="U2" t="str">
            <v>FOLHA 01</v>
          </cell>
        </row>
      </sheetData>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5.bin"/><Relationship Id="rId1" Type="http://schemas.openxmlformats.org/officeDocument/2006/relationships/hyperlink" Target="https://www.gov.br/anp/pt-br/assuntos/precos-e-defesa-da-concorrencia/precos/precos-de-distribuicao-de-produtos-asfalticos" TargetMode="External"/><Relationship Id="rId6" Type="http://schemas.openxmlformats.org/officeDocument/2006/relationships/image" Target="../media/image1.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7D9F5-EB4A-477B-BAE9-FFCF242603B5}">
  <sheetPr>
    <pageSetUpPr fitToPage="1"/>
  </sheetPr>
  <dimension ref="A1:AC3561"/>
  <sheetViews>
    <sheetView tabSelected="1" workbookViewId="0">
      <selection activeCell="AF6" sqref="AF6"/>
    </sheetView>
  </sheetViews>
  <sheetFormatPr defaultRowHeight="12.75"/>
  <cols>
    <col min="1" max="1" width="1" style="1073" customWidth="1"/>
    <col min="2" max="2" width="5.140625" style="1073" customWidth="1"/>
    <col min="3" max="3" width="1" style="1073" customWidth="1"/>
    <col min="4" max="4" width="22.42578125" style="1073" customWidth="1"/>
    <col min="5" max="5" width="1" style="1073" customWidth="1"/>
    <col min="6" max="6" width="3.140625" style="1073" customWidth="1"/>
    <col min="7" max="7" width="4" style="1073" customWidth="1"/>
    <col min="8" max="9" width="8.140625" style="1073" customWidth="1"/>
    <col min="10" max="11" width="2.140625" style="1073" customWidth="1"/>
    <col min="12" max="12" width="4" style="1073" customWidth="1"/>
    <col min="13" max="13" width="1" style="1073" customWidth="1"/>
    <col min="14" max="14" width="2.140625" style="1073" customWidth="1"/>
    <col min="15" max="15" width="1" style="1073" customWidth="1"/>
    <col min="16" max="16" width="4" style="1073" customWidth="1"/>
    <col min="17" max="17" width="3.140625" style="1073" customWidth="1"/>
    <col min="18" max="20" width="1" style="1073" customWidth="1"/>
    <col min="21" max="21" width="1.85546875" style="1073" customWidth="1"/>
    <col min="22" max="22" width="1" style="1073" customWidth="1"/>
    <col min="23" max="23" width="3.140625" style="1073" customWidth="1"/>
    <col min="24" max="24" width="1" style="1073" customWidth="1"/>
    <col min="25" max="25" width="3" style="1073" customWidth="1"/>
    <col min="26" max="27" width="1" style="1073" customWidth="1"/>
    <col min="28" max="28" width="7.140625" style="1073" customWidth="1"/>
    <col min="29" max="29" width="1" style="1073" customWidth="1"/>
    <col min="30" max="16384" width="9.140625" style="1073"/>
  </cols>
  <sheetData>
    <row r="1" spans="1:29" ht="17.45" customHeight="1" thickBot="1">
      <c r="A1" s="1068"/>
      <c r="B1" s="1069"/>
      <c r="C1" s="1069"/>
      <c r="D1" s="1069"/>
      <c r="E1" s="1069"/>
      <c r="F1" s="1070" t="s">
        <v>1166</v>
      </c>
      <c r="G1" s="1070"/>
      <c r="H1" s="1070"/>
      <c r="I1" s="1070"/>
      <c r="J1" s="1070"/>
      <c r="K1" s="1070"/>
      <c r="L1" s="1069"/>
      <c r="M1" s="1069"/>
      <c r="N1" s="1069"/>
      <c r="O1" s="1069"/>
      <c r="P1" s="1069"/>
      <c r="Q1" s="1069"/>
      <c r="R1" s="1069"/>
      <c r="S1" s="1069"/>
      <c r="T1" s="1069"/>
      <c r="U1" s="1069"/>
      <c r="V1" s="1069"/>
      <c r="W1" s="1069"/>
      <c r="X1" s="1071" t="s">
        <v>1167</v>
      </c>
      <c r="Y1" s="1071"/>
      <c r="Z1" s="1071"/>
      <c r="AA1" s="1071"/>
      <c r="AB1" s="1071"/>
      <c r="AC1" s="1072"/>
    </row>
    <row r="2" spans="1:29" ht="16.7" customHeight="1">
      <c r="A2" s="1074" t="s">
        <v>1168</v>
      </c>
      <c r="B2" s="1075"/>
      <c r="C2" s="1076"/>
      <c r="D2" s="1077" t="s">
        <v>1169</v>
      </c>
      <c r="E2" s="1077"/>
      <c r="F2" s="1077"/>
      <c r="G2" s="1077"/>
      <c r="H2" s="1077"/>
      <c r="I2" s="1077"/>
      <c r="J2" s="1077"/>
      <c r="K2" s="1077"/>
      <c r="L2" s="1077"/>
      <c r="M2" s="1077"/>
      <c r="N2" s="1076"/>
      <c r="O2" s="1076"/>
      <c r="P2" s="1078" t="s">
        <v>1104</v>
      </c>
      <c r="Q2" s="1078"/>
      <c r="R2" s="1078"/>
      <c r="S2" s="1076"/>
      <c r="T2" s="1079" t="s">
        <v>21</v>
      </c>
      <c r="U2" s="1079"/>
      <c r="V2" s="1079"/>
      <c r="W2" s="1079"/>
      <c r="X2" s="1076"/>
      <c r="Y2" s="1078" t="s">
        <v>1170</v>
      </c>
      <c r="Z2" s="1078"/>
      <c r="AA2" s="1076"/>
      <c r="AB2" s="1080">
        <v>45658</v>
      </c>
      <c r="AC2" s="1081"/>
    </row>
    <row r="3" spans="1:29" ht="17.45" customHeight="1">
      <c r="A3" s="1082"/>
      <c r="B3" s="1083"/>
      <c r="D3" s="1084"/>
      <c r="E3" s="1084"/>
      <c r="F3" s="1084"/>
      <c r="G3" s="1084"/>
      <c r="H3" s="1084"/>
      <c r="I3" s="1084"/>
      <c r="J3" s="1084"/>
      <c r="K3" s="1084"/>
      <c r="L3" s="1084"/>
      <c r="M3" s="1084"/>
      <c r="P3" s="1085" t="s">
        <v>1171</v>
      </c>
      <c r="Q3" s="1085"/>
      <c r="R3" s="1085"/>
      <c r="T3" s="1086">
        <v>1</v>
      </c>
      <c r="U3" s="1086"/>
      <c r="V3" s="1086"/>
      <c r="W3" s="1086"/>
      <c r="Y3" s="1085" t="s">
        <v>1172</v>
      </c>
      <c r="Z3" s="1085"/>
      <c r="AB3" s="1087" t="s">
        <v>51</v>
      </c>
      <c r="AC3" s="1088"/>
    </row>
    <row r="4" spans="1:29" ht="5.85" customHeight="1" thickBot="1">
      <c r="A4" s="1089"/>
      <c r="B4" s="1090"/>
      <c r="C4" s="1090"/>
      <c r="D4" s="1090"/>
      <c r="E4" s="1090"/>
      <c r="F4" s="1090"/>
      <c r="G4" s="1090"/>
      <c r="H4" s="1090"/>
      <c r="I4" s="1090"/>
      <c r="J4" s="1090"/>
      <c r="K4" s="1090"/>
      <c r="L4" s="1090"/>
      <c r="M4" s="1090"/>
      <c r="N4" s="1090"/>
      <c r="O4" s="1090"/>
      <c r="P4" s="1090"/>
      <c r="Q4" s="1090"/>
      <c r="R4" s="1090"/>
      <c r="S4" s="1090"/>
      <c r="T4" s="1090"/>
      <c r="U4" s="1090"/>
      <c r="V4" s="1090"/>
      <c r="W4" s="1090"/>
      <c r="X4" s="1090"/>
      <c r="Y4" s="1090"/>
      <c r="Z4" s="1090"/>
      <c r="AA4" s="1090"/>
      <c r="AB4" s="1090"/>
      <c r="AC4" s="1091"/>
    </row>
    <row r="5" spans="1:29" ht="16.7" customHeight="1" thickBot="1">
      <c r="A5" s="1092" t="s">
        <v>1173</v>
      </c>
      <c r="B5" s="1075"/>
      <c r="C5" s="1075"/>
      <c r="D5" s="1075"/>
      <c r="E5" s="1075"/>
      <c r="F5" s="1075"/>
      <c r="G5" s="1075"/>
      <c r="H5" s="1093"/>
      <c r="I5" s="1094" t="s">
        <v>1174</v>
      </c>
      <c r="J5" s="1094" t="s">
        <v>1175</v>
      </c>
      <c r="K5" s="1070"/>
      <c r="L5" s="1070"/>
      <c r="M5" s="1070"/>
      <c r="N5" s="1070"/>
      <c r="O5" s="1070"/>
      <c r="P5" s="1095"/>
      <c r="Q5" s="1094" t="s">
        <v>1176</v>
      </c>
      <c r="R5" s="1070"/>
      <c r="S5" s="1070"/>
      <c r="T5" s="1070"/>
      <c r="U5" s="1070"/>
      <c r="V5" s="1070"/>
      <c r="W5" s="1070"/>
      <c r="X5" s="1070"/>
      <c r="Y5" s="1095"/>
      <c r="Z5" s="1096" t="s">
        <v>1177</v>
      </c>
      <c r="AA5" s="1097"/>
      <c r="AB5" s="1097"/>
      <c r="AC5" s="1098"/>
    </row>
    <row r="6" spans="1:29" ht="17.45" customHeight="1" thickBot="1">
      <c r="A6" s="1099"/>
      <c r="B6" s="1100"/>
      <c r="C6" s="1100"/>
      <c r="D6" s="1100"/>
      <c r="E6" s="1100"/>
      <c r="F6" s="1100"/>
      <c r="G6" s="1100"/>
      <c r="H6" s="1101"/>
      <c r="I6" s="1102"/>
      <c r="J6" s="1094" t="s">
        <v>1178</v>
      </c>
      <c r="K6" s="1070"/>
      <c r="L6" s="1095"/>
      <c r="M6" s="1094" t="s">
        <v>1179</v>
      </c>
      <c r="N6" s="1070"/>
      <c r="O6" s="1070"/>
      <c r="P6" s="1095"/>
      <c r="Q6" s="1094" t="s">
        <v>1178</v>
      </c>
      <c r="R6" s="1070"/>
      <c r="S6" s="1070"/>
      <c r="T6" s="1070"/>
      <c r="U6" s="1095"/>
      <c r="V6" s="1094" t="s">
        <v>1179</v>
      </c>
      <c r="W6" s="1070"/>
      <c r="X6" s="1070"/>
      <c r="Y6" s="1095"/>
      <c r="Z6" s="1103"/>
      <c r="AA6" s="1104"/>
      <c r="AB6" s="1104"/>
      <c r="AC6" s="1105"/>
    </row>
    <row r="7" spans="1:29" ht="17.45" customHeight="1" thickBot="1">
      <c r="A7" s="1068"/>
      <c r="B7" s="1069"/>
      <c r="C7" s="1069"/>
      <c r="D7" s="1069"/>
      <c r="E7" s="1069"/>
      <c r="F7" s="1069"/>
      <c r="G7" s="1069"/>
      <c r="H7" s="1069"/>
      <c r="I7" s="1071" t="s">
        <v>1180</v>
      </c>
      <c r="J7" s="1071"/>
      <c r="K7" s="1071"/>
      <c r="L7" s="1071"/>
      <c r="M7" s="1071"/>
      <c r="N7" s="1071"/>
      <c r="O7" s="1071"/>
      <c r="P7" s="1071"/>
      <c r="Q7" s="1071"/>
      <c r="R7" s="1071"/>
      <c r="S7" s="1071"/>
      <c r="T7" s="1071"/>
      <c r="U7" s="1071"/>
      <c r="V7" s="1106"/>
      <c r="W7" s="1107">
        <v>0</v>
      </c>
      <c r="X7" s="1108"/>
      <c r="Y7" s="1108"/>
      <c r="Z7" s="1108"/>
      <c r="AA7" s="1108"/>
      <c r="AB7" s="1108"/>
      <c r="AC7" s="1107"/>
    </row>
    <row r="8" spans="1:29" ht="16.7" customHeight="1" thickBot="1">
      <c r="A8" s="1092" t="s">
        <v>1181</v>
      </c>
      <c r="B8" s="1109"/>
      <c r="C8" s="1109"/>
      <c r="D8" s="1109"/>
      <c r="E8" s="1109"/>
      <c r="F8" s="1109"/>
      <c r="G8" s="1109"/>
      <c r="H8" s="1109"/>
      <c r="I8" s="1109"/>
      <c r="J8" s="1110"/>
      <c r="K8" s="1094" t="s">
        <v>1182</v>
      </c>
      <c r="L8" s="1070"/>
      <c r="M8" s="1070"/>
      <c r="N8" s="1070"/>
      <c r="O8" s="1095"/>
      <c r="P8" s="1094" t="s">
        <v>1174</v>
      </c>
      <c r="Q8" s="1070"/>
      <c r="R8" s="1070"/>
      <c r="S8" s="1070"/>
      <c r="T8" s="1095"/>
      <c r="U8" s="1094" t="s">
        <v>1183</v>
      </c>
      <c r="V8" s="1070"/>
      <c r="W8" s="1070"/>
      <c r="X8" s="1070"/>
      <c r="Y8" s="1095"/>
      <c r="Z8" s="1096" t="s">
        <v>1177</v>
      </c>
      <c r="AA8" s="1111"/>
      <c r="AB8" s="1111"/>
      <c r="AC8" s="1112"/>
    </row>
    <row r="9" spans="1:29" ht="17.45" customHeight="1" thickBot="1">
      <c r="A9" s="1068"/>
      <c r="B9" s="1113"/>
      <c r="C9" s="1113"/>
      <c r="D9" s="1113"/>
      <c r="E9" s="1113"/>
      <c r="F9" s="1113"/>
      <c r="G9" s="1113"/>
      <c r="H9" s="1113"/>
      <c r="I9" s="1114" t="s">
        <v>1184</v>
      </c>
      <c r="J9" s="1114"/>
      <c r="K9" s="1114"/>
      <c r="L9" s="1114"/>
      <c r="M9" s="1114"/>
      <c r="N9" s="1114"/>
      <c r="O9" s="1114"/>
      <c r="P9" s="1114"/>
      <c r="Q9" s="1114"/>
      <c r="R9" s="1114"/>
      <c r="S9" s="1114"/>
      <c r="T9" s="1114"/>
      <c r="U9" s="1114"/>
      <c r="V9" s="1069"/>
      <c r="W9" s="1115">
        <v>0</v>
      </c>
      <c r="X9" s="1116"/>
      <c r="Y9" s="1116"/>
      <c r="Z9" s="1116"/>
      <c r="AA9" s="1116"/>
      <c r="AB9" s="1116"/>
      <c r="AC9" s="1115"/>
    </row>
    <row r="10" spans="1:29" ht="16.7" customHeight="1">
      <c r="A10" s="1117"/>
      <c r="B10" s="1118"/>
      <c r="C10" s="1118"/>
      <c r="D10" s="1118"/>
      <c r="E10" s="1118"/>
      <c r="F10" s="1118"/>
      <c r="G10" s="1118"/>
      <c r="H10" s="1118"/>
      <c r="I10" s="1119" t="s">
        <v>1185</v>
      </c>
      <c r="J10" s="1119"/>
      <c r="K10" s="1119"/>
      <c r="L10" s="1119"/>
      <c r="M10" s="1119"/>
      <c r="N10" s="1119"/>
      <c r="O10" s="1119"/>
      <c r="P10" s="1119"/>
      <c r="Q10" s="1119"/>
      <c r="R10" s="1119"/>
      <c r="S10" s="1119"/>
      <c r="T10" s="1119"/>
      <c r="U10" s="1119"/>
      <c r="V10" s="1118"/>
      <c r="W10" s="1120">
        <v>0</v>
      </c>
      <c r="X10" s="1121"/>
      <c r="Y10" s="1121"/>
      <c r="Z10" s="1121"/>
      <c r="AA10" s="1121"/>
      <c r="AB10" s="1121"/>
      <c r="AC10" s="1120"/>
    </row>
    <row r="11" spans="1:29" ht="17.45" customHeight="1">
      <c r="A11" s="1117"/>
      <c r="B11" s="1118"/>
      <c r="C11" s="1118"/>
      <c r="D11" s="1118"/>
      <c r="E11" s="1118"/>
      <c r="F11" s="1118"/>
      <c r="G11" s="1118"/>
      <c r="H11" s="1118"/>
      <c r="I11" s="1119" t="s">
        <v>1186</v>
      </c>
      <c r="J11" s="1119"/>
      <c r="K11" s="1119"/>
      <c r="L11" s="1119"/>
      <c r="M11" s="1119"/>
      <c r="N11" s="1119"/>
      <c r="O11" s="1119"/>
      <c r="P11" s="1119"/>
      <c r="Q11" s="1119"/>
      <c r="R11" s="1119"/>
      <c r="S11" s="1119"/>
      <c r="T11" s="1119"/>
      <c r="U11" s="1119"/>
      <c r="V11" s="1118"/>
      <c r="W11" s="1120">
        <v>0</v>
      </c>
      <c r="X11" s="1121"/>
      <c r="Y11" s="1121"/>
      <c r="Z11" s="1121"/>
      <c r="AA11" s="1121"/>
      <c r="AB11" s="1121"/>
      <c r="AC11" s="1120"/>
    </row>
    <row r="12" spans="1:29" ht="17.45" customHeight="1">
      <c r="A12" s="1117"/>
      <c r="B12" s="1118"/>
      <c r="C12" s="1118"/>
      <c r="D12" s="1118"/>
      <c r="E12" s="1118"/>
      <c r="F12" s="1118"/>
      <c r="G12" s="1118"/>
      <c r="H12" s="1118"/>
      <c r="I12" s="1119" t="s">
        <v>1187</v>
      </c>
      <c r="J12" s="1119"/>
      <c r="K12" s="1119"/>
      <c r="L12" s="1119"/>
      <c r="M12" s="1119"/>
      <c r="N12" s="1119"/>
      <c r="O12" s="1119"/>
      <c r="P12" s="1119"/>
      <c r="Q12" s="1119"/>
      <c r="R12" s="1119"/>
      <c r="S12" s="1119"/>
      <c r="T12" s="1119"/>
      <c r="U12" s="1119"/>
      <c r="V12" s="1118"/>
      <c r="W12" s="1120">
        <v>0</v>
      </c>
      <c r="X12" s="1121"/>
      <c r="Y12" s="1121"/>
      <c r="Z12" s="1121"/>
      <c r="AA12" s="1121"/>
      <c r="AB12" s="1121"/>
      <c r="AC12" s="1120"/>
    </row>
    <row r="13" spans="1:29" ht="16.7" customHeight="1" thickBot="1">
      <c r="A13" s="1122"/>
      <c r="B13" s="1123"/>
      <c r="C13" s="1123"/>
      <c r="D13" s="1123"/>
      <c r="E13" s="1123"/>
      <c r="F13" s="1123"/>
      <c r="G13" s="1123"/>
      <c r="H13" s="1123"/>
      <c r="I13" s="1124" t="s">
        <v>1188</v>
      </c>
      <c r="J13" s="1124"/>
      <c r="K13" s="1124"/>
      <c r="L13" s="1124"/>
      <c r="M13" s="1124"/>
      <c r="N13" s="1124"/>
      <c r="O13" s="1124"/>
      <c r="P13" s="1124"/>
      <c r="Q13" s="1124"/>
      <c r="R13" s="1124"/>
      <c r="S13" s="1124"/>
      <c r="T13" s="1124"/>
      <c r="U13" s="1124"/>
      <c r="V13" s="1123"/>
      <c r="W13" s="1125">
        <v>0</v>
      </c>
      <c r="X13" s="1126"/>
      <c r="Y13" s="1126"/>
      <c r="Z13" s="1126"/>
      <c r="AA13" s="1126"/>
      <c r="AB13" s="1126"/>
      <c r="AC13" s="1125"/>
    </row>
    <row r="14" spans="1:29" ht="17.45" customHeight="1" thickBot="1">
      <c r="A14" s="1092" t="s">
        <v>1189</v>
      </c>
      <c r="B14" s="1109"/>
      <c r="C14" s="1109"/>
      <c r="D14" s="1109"/>
      <c r="E14" s="1109"/>
      <c r="F14" s="1109"/>
      <c r="G14" s="1109"/>
      <c r="H14" s="1109"/>
      <c r="I14" s="1109"/>
      <c r="J14" s="1110"/>
      <c r="K14" s="1094" t="s">
        <v>1174</v>
      </c>
      <c r="L14" s="1070"/>
      <c r="M14" s="1070"/>
      <c r="N14" s="1070"/>
      <c r="O14" s="1095"/>
      <c r="P14" s="1094" t="s">
        <v>531</v>
      </c>
      <c r="Q14" s="1070"/>
      <c r="R14" s="1070"/>
      <c r="S14" s="1070"/>
      <c r="T14" s="1095"/>
      <c r="U14" s="1094" t="s">
        <v>1190</v>
      </c>
      <c r="V14" s="1070"/>
      <c r="W14" s="1070"/>
      <c r="X14" s="1070"/>
      <c r="Y14" s="1095"/>
      <c r="Z14" s="1096" t="s">
        <v>1191</v>
      </c>
      <c r="AA14" s="1111"/>
      <c r="AB14" s="1111"/>
      <c r="AC14" s="1112"/>
    </row>
    <row r="15" spans="1:29" ht="17.45" customHeight="1" thickBot="1">
      <c r="A15" s="1127"/>
      <c r="B15" s="1128" t="s">
        <v>1192</v>
      </c>
      <c r="C15" s="1128"/>
      <c r="D15" s="1129" t="s">
        <v>50</v>
      </c>
      <c r="E15" s="1128"/>
      <c r="F15" s="1128"/>
      <c r="G15" s="1128"/>
      <c r="H15" s="1128"/>
      <c r="I15" s="1128"/>
      <c r="J15" s="1129"/>
      <c r="K15" s="1130">
        <v>1</v>
      </c>
      <c r="L15" s="1131"/>
      <c r="M15" s="1131"/>
      <c r="N15" s="1131"/>
      <c r="O15" s="1132"/>
      <c r="P15" s="1133" t="s">
        <v>17</v>
      </c>
      <c r="Q15" s="1134"/>
      <c r="R15" s="1134"/>
      <c r="S15" s="1134"/>
      <c r="T15" s="1135"/>
      <c r="U15" s="1136">
        <v>1538018.41</v>
      </c>
      <c r="V15" s="1137"/>
      <c r="W15" s="1137"/>
      <c r="X15" s="1137"/>
      <c r="Y15" s="1138"/>
      <c r="Z15" s="1139">
        <v>1538018.41</v>
      </c>
      <c r="AA15" s="1108"/>
      <c r="AB15" s="1108"/>
      <c r="AC15" s="1107"/>
    </row>
    <row r="16" spans="1:29" ht="16.7" customHeight="1" thickBot="1">
      <c r="A16" s="1068"/>
      <c r="B16" s="1069"/>
      <c r="C16" s="1069"/>
      <c r="D16" s="1069"/>
      <c r="E16" s="1069"/>
      <c r="F16" s="1069"/>
      <c r="G16" s="1069"/>
      <c r="H16" s="1069"/>
      <c r="I16" s="1071" t="s">
        <v>1193</v>
      </c>
      <c r="J16" s="1071"/>
      <c r="K16" s="1071"/>
      <c r="L16" s="1071"/>
      <c r="M16" s="1071"/>
      <c r="N16" s="1071"/>
      <c r="O16" s="1071"/>
      <c r="P16" s="1071"/>
      <c r="Q16" s="1071"/>
      <c r="R16" s="1071"/>
      <c r="S16" s="1071"/>
      <c r="T16" s="1071"/>
      <c r="U16" s="1071"/>
      <c r="V16" s="1106"/>
      <c r="W16" s="1107">
        <v>1538018.41</v>
      </c>
      <c r="X16" s="1108"/>
      <c r="Y16" s="1108"/>
      <c r="Z16" s="1108"/>
      <c r="AA16" s="1108"/>
      <c r="AB16" s="1108"/>
      <c r="AC16" s="1107"/>
    </row>
    <row r="17" spans="1:29" ht="17.45" customHeight="1" thickBot="1">
      <c r="A17" s="1092" t="s">
        <v>1194</v>
      </c>
      <c r="B17" s="1109"/>
      <c r="C17" s="1109"/>
      <c r="D17" s="1109"/>
      <c r="E17" s="1109"/>
      <c r="F17" s="1109"/>
      <c r="G17" s="1109"/>
      <c r="H17" s="1109"/>
      <c r="I17" s="1109"/>
      <c r="J17" s="1110"/>
      <c r="K17" s="1094" t="s">
        <v>1174</v>
      </c>
      <c r="L17" s="1070"/>
      <c r="M17" s="1070"/>
      <c r="N17" s="1070"/>
      <c r="O17" s="1095"/>
      <c r="P17" s="1094" t="s">
        <v>531</v>
      </c>
      <c r="Q17" s="1070"/>
      <c r="R17" s="1070"/>
      <c r="S17" s="1070"/>
      <c r="T17" s="1095"/>
      <c r="U17" s="1094" t="s">
        <v>1190</v>
      </c>
      <c r="V17" s="1070"/>
      <c r="W17" s="1070"/>
      <c r="X17" s="1070"/>
      <c r="Y17" s="1095"/>
      <c r="Z17" s="1096" t="s">
        <v>1191</v>
      </c>
      <c r="AA17" s="1111"/>
      <c r="AB17" s="1111"/>
      <c r="AC17" s="1112"/>
    </row>
    <row r="18" spans="1:29" ht="16.7" customHeight="1" thickBot="1">
      <c r="A18" s="1068"/>
      <c r="B18" s="1069"/>
      <c r="C18" s="1069"/>
      <c r="D18" s="1069"/>
      <c r="E18" s="1069"/>
      <c r="F18" s="1069"/>
      <c r="G18" s="1069"/>
      <c r="H18" s="1069"/>
      <c r="I18" s="1071" t="s">
        <v>1195</v>
      </c>
      <c r="J18" s="1071"/>
      <c r="K18" s="1071"/>
      <c r="L18" s="1071"/>
      <c r="M18" s="1071"/>
      <c r="N18" s="1071"/>
      <c r="O18" s="1071"/>
      <c r="P18" s="1071"/>
      <c r="Q18" s="1071"/>
      <c r="R18" s="1071"/>
      <c r="S18" s="1071"/>
      <c r="T18" s="1071"/>
      <c r="U18" s="1071"/>
      <c r="V18" s="1106"/>
      <c r="W18" s="1107">
        <v>0</v>
      </c>
      <c r="X18" s="1108"/>
      <c r="Y18" s="1108"/>
      <c r="Z18" s="1108"/>
      <c r="AA18" s="1108"/>
      <c r="AB18" s="1108"/>
      <c r="AC18" s="1107"/>
    </row>
    <row r="19" spans="1:29" ht="17.45" customHeight="1" thickBot="1">
      <c r="A19" s="1092" t="s">
        <v>1196</v>
      </c>
      <c r="B19" s="1109"/>
      <c r="C19" s="1109"/>
      <c r="D19" s="1109"/>
      <c r="E19" s="1109"/>
      <c r="F19" s="1109"/>
      <c r="G19" s="1109"/>
      <c r="H19" s="1109"/>
      <c r="I19" s="1109"/>
      <c r="J19" s="1110"/>
      <c r="K19" s="1094" t="s">
        <v>1174</v>
      </c>
      <c r="L19" s="1070"/>
      <c r="M19" s="1070"/>
      <c r="N19" s="1070"/>
      <c r="O19" s="1095"/>
      <c r="P19" s="1094" t="s">
        <v>531</v>
      </c>
      <c r="Q19" s="1070"/>
      <c r="R19" s="1070"/>
      <c r="S19" s="1070"/>
      <c r="T19" s="1095"/>
      <c r="U19" s="1094" t="s">
        <v>1190</v>
      </c>
      <c r="V19" s="1070"/>
      <c r="W19" s="1070"/>
      <c r="X19" s="1070"/>
      <c r="Y19" s="1095"/>
      <c r="Z19" s="1096" t="s">
        <v>1191</v>
      </c>
      <c r="AA19" s="1111"/>
      <c r="AB19" s="1111"/>
      <c r="AC19" s="1112"/>
    </row>
    <row r="20" spans="1:29" ht="17.45" customHeight="1" thickBot="1">
      <c r="A20" s="1068"/>
      <c r="B20" s="1069"/>
      <c r="C20" s="1069"/>
      <c r="D20" s="1069"/>
      <c r="E20" s="1069"/>
      <c r="F20" s="1069"/>
      <c r="G20" s="1069"/>
      <c r="H20" s="1069"/>
      <c r="I20" s="1071" t="s">
        <v>1197</v>
      </c>
      <c r="J20" s="1071"/>
      <c r="K20" s="1071"/>
      <c r="L20" s="1071"/>
      <c r="M20" s="1071"/>
      <c r="N20" s="1071"/>
      <c r="O20" s="1071"/>
      <c r="P20" s="1071"/>
      <c r="Q20" s="1071"/>
      <c r="R20" s="1071"/>
      <c r="S20" s="1071"/>
      <c r="T20" s="1071"/>
      <c r="U20" s="1071"/>
      <c r="V20" s="1106"/>
      <c r="W20" s="1107">
        <v>0</v>
      </c>
      <c r="X20" s="1108"/>
      <c r="Y20" s="1108"/>
      <c r="Z20" s="1108"/>
      <c r="AA20" s="1108"/>
      <c r="AB20" s="1108"/>
      <c r="AC20" s="1107"/>
    </row>
    <row r="21" spans="1:29" ht="16.7" customHeight="1" thickBot="1">
      <c r="A21" s="1092" t="s">
        <v>1198</v>
      </c>
      <c r="B21" s="1109"/>
      <c r="C21" s="1109"/>
      <c r="D21" s="1110"/>
      <c r="E21" s="1094" t="s">
        <v>1174</v>
      </c>
      <c r="F21" s="1070"/>
      <c r="G21" s="1095"/>
      <c r="H21" s="1140" t="s">
        <v>1199</v>
      </c>
      <c r="I21" s="1140" t="s">
        <v>1200</v>
      </c>
      <c r="J21" s="1094" t="s">
        <v>1201</v>
      </c>
      <c r="K21" s="1070"/>
      <c r="L21" s="1095"/>
      <c r="M21" s="1094" t="s">
        <v>1202</v>
      </c>
      <c r="N21" s="1070"/>
      <c r="O21" s="1070"/>
      <c r="P21" s="1095"/>
      <c r="Q21" s="1094" t="s">
        <v>1203</v>
      </c>
      <c r="R21" s="1070"/>
      <c r="S21" s="1070"/>
      <c r="T21" s="1070"/>
      <c r="U21" s="1095"/>
      <c r="V21" s="1094" t="s">
        <v>1204</v>
      </c>
      <c r="W21" s="1070"/>
      <c r="X21" s="1070"/>
      <c r="Y21" s="1095"/>
      <c r="Z21" s="1096" t="s">
        <v>1191</v>
      </c>
      <c r="AA21" s="1111"/>
      <c r="AB21" s="1111"/>
      <c r="AC21" s="1112"/>
    </row>
    <row r="22" spans="1:29" ht="17.45" customHeight="1" thickBot="1">
      <c r="A22" s="1068"/>
      <c r="B22" s="1069"/>
      <c r="C22" s="1069"/>
      <c r="D22" s="1069"/>
      <c r="E22" s="1069"/>
      <c r="F22" s="1069"/>
      <c r="G22" s="1069"/>
      <c r="H22" s="1069"/>
      <c r="I22" s="1071" t="s">
        <v>1205</v>
      </c>
      <c r="J22" s="1071"/>
      <c r="K22" s="1071"/>
      <c r="L22" s="1071"/>
      <c r="M22" s="1071"/>
      <c r="N22" s="1071"/>
      <c r="O22" s="1071"/>
      <c r="P22" s="1071"/>
      <c r="Q22" s="1071"/>
      <c r="R22" s="1071"/>
      <c r="S22" s="1071"/>
      <c r="T22" s="1071"/>
      <c r="U22" s="1071"/>
      <c r="V22" s="1106"/>
      <c r="W22" s="1107">
        <v>0</v>
      </c>
      <c r="X22" s="1108"/>
      <c r="Y22" s="1108"/>
      <c r="Z22" s="1108"/>
      <c r="AA22" s="1108"/>
      <c r="AB22" s="1108"/>
      <c r="AC22" s="1107"/>
    </row>
    <row r="23" spans="1:29" ht="5.85" customHeight="1">
      <c r="A23" s="1141"/>
      <c r="B23" s="1113"/>
      <c r="C23" s="1113"/>
      <c r="D23" s="1113"/>
      <c r="E23" s="1113"/>
      <c r="F23" s="1113"/>
      <c r="G23" s="1113"/>
      <c r="H23" s="1113"/>
      <c r="I23" s="1113"/>
      <c r="J23" s="1113"/>
      <c r="K23" s="1113"/>
      <c r="L23" s="1113"/>
      <c r="M23" s="1113"/>
      <c r="N23" s="1113"/>
      <c r="O23" s="1113"/>
      <c r="P23" s="1113"/>
      <c r="Q23" s="1113"/>
      <c r="R23" s="1113"/>
      <c r="S23" s="1113"/>
      <c r="T23" s="1113"/>
      <c r="U23" s="1113"/>
      <c r="V23" s="1113"/>
      <c r="W23" s="1113"/>
      <c r="X23" s="1113"/>
      <c r="Y23" s="1113"/>
      <c r="Z23" s="1113"/>
      <c r="AA23" s="1113"/>
      <c r="AB23" s="1113"/>
      <c r="AC23" s="1142"/>
    </row>
    <row r="24" spans="1:29" ht="16.7" customHeight="1">
      <c r="A24" s="1117"/>
      <c r="B24" s="1118"/>
      <c r="C24" s="1118"/>
      <c r="D24" s="1118"/>
      <c r="E24" s="1118"/>
      <c r="F24" s="1118"/>
      <c r="G24" s="1118"/>
      <c r="H24" s="1118"/>
      <c r="I24" s="1119" t="s">
        <v>1206</v>
      </c>
      <c r="J24" s="1119"/>
      <c r="K24" s="1119"/>
      <c r="L24" s="1119"/>
      <c r="M24" s="1119"/>
      <c r="N24" s="1119"/>
      <c r="O24" s="1119"/>
      <c r="P24" s="1119"/>
      <c r="Q24" s="1119"/>
      <c r="R24" s="1119"/>
      <c r="S24" s="1119"/>
      <c r="T24" s="1119"/>
      <c r="U24" s="1119"/>
      <c r="V24" s="1118"/>
      <c r="W24" s="1143">
        <v>1538018.41</v>
      </c>
      <c r="X24" s="1144"/>
      <c r="Y24" s="1144"/>
      <c r="Z24" s="1144"/>
      <c r="AA24" s="1144"/>
      <c r="AB24" s="1144"/>
      <c r="AC24" s="1143"/>
    </row>
    <row r="25" spans="1:29" ht="17.45" customHeight="1">
      <c r="A25" s="1117"/>
      <c r="B25" s="1118"/>
      <c r="C25" s="1118"/>
      <c r="D25" s="1118"/>
      <c r="E25" s="1118"/>
      <c r="F25" s="1118"/>
      <c r="G25" s="1119" t="s">
        <v>1207</v>
      </c>
      <c r="H25" s="1119"/>
      <c r="I25" s="1119"/>
      <c r="J25" s="1119"/>
      <c r="K25" s="1119"/>
      <c r="L25" s="1119"/>
      <c r="M25" s="1119"/>
      <c r="N25" s="1145"/>
      <c r="O25" s="1146">
        <v>0</v>
      </c>
      <c r="P25" s="1146"/>
      <c r="Q25" s="1146"/>
      <c r="R25" s="1145"/>
      <c r="S25" s="1119" t="s">
        <v>1208</v>
      </c>
      <c r="T25" s="1119"/>
      <c r="U25" s="1119"/>
      <c r="V25" s="1118"/>
      <c r="W25" s="1143">
        <v>0</v>
      </c>
      <c r="X25" s="1144"/>
      <c r="Y25" s="1144"/>
      <c r="Z25" s="1144"/>
      <c r="AA25" s="1144"/>
      <c r="AB25" s="1144"/>
      <c r="AC25" s="1143"/>
    </row>
    <row r="26" spans="1:29" ht="17.45" customHeight="1">
      <c r="A26" s="1117"/>
      <c r="B26" s="1118"/>
      <c r="C26" s="1118"/>
      <c r="D26" s="1118"/>
      <c r="E26" s="1118"/>
      <c r="F26" s="1118"/>
      <c r="G26" s="1118"/>
      <c r="H26" s="1118"/>
      <c r="I26" s="1119" t="s">
        <v>1209</v>
      </c>
      <c r="J26" s="1119"/>
      <c r="K26" s="1119"/>
      <c r="L26" s="1119"/>
      <c r="M26" s="1119"/>
      <c r="N26" s="1119"/>
      <c r="O26" s="1119"/>
      <c r="P26" s="1119"/>
      <c r="Q26" s="1119"/>
      <c r="R26" s="1119"/>
      <c r="S26" s="1119"/>
      <c r="T26" s="1119"/>
      <c r="U26" s="1119"/>
      <c r="V26" s="1118"/>
      <c r="W26" s="1143">
        <v>1538018.41</v>
      </c>
      <c r="X26" s="1144"/>
      <c r="Y26" s="1144"/>
      <c r="Z26" s="1144"/>
      <c r="AA26" s="1144"/>
      <c r="AB26" s="1144"/>
      <c r="AC26" s="1143"/>
    </row>
    <row r="27" spans="1:29" ht="5.85" customHeight="1">
      <c r="A27" s="1147"/>
      <c r="B27" s="1118"/>
      <c r="C27" s="1118"/>
      <c r="D27" s="1118"/>
      <c r="E27" s="1118"/>
      <c r="F27" s="1118"/>
      <c r="G27" s="1118"/>
      <c r="H27" s="1118"/>
      <c r="I27" s="1118"/>
      <c r="J27" s="1118"/>
      <c r="K27" s="1118"/>
      <c r="L27" s="1118"/>
      <c r="M27" s="1118"/>
      <c r="N27" s="1118"/>
      <c r="O27" s="1118"/>
      <c r="P27" s="1118"/>
      <c r="Q27" s="1118"/>
      <c r="R27" s="1118"/>
      <c r="S27" s="1118"/>
      <c r="T27" s="1118"/>
      <c r="U27" s="1118"/>
      <c r="V27" s="1118"/>
      <c r="W27" s="1118"/>
      <c r="X27" s="1118"/>
      <c r="Y27" s="1118"/>
      <c r="Z27" s="1118"/>
      <c r="AA27" s="1118"/>
      <c r="AB27" s="1118"/>
      <c r="AC27" s="1148"/>
    </row>
    <row r="28" spans="1:29" ht="145.35" customHeight="1">
      <c r="A28" s="1149"/>
      <c r="AC28" s="1088"/>
    </row>
    <row r="29" spans="1:29" ht="108.95" customHeight="1">
      <c r="A29" s="1149"/>
      <c r="AC29" s="1088"/>
    </row>
    <row r="30" spans="1:29" ht="108.95" customHeight="1" thickBot="1">
      <c r="A30" s="1089"/>
      <c r="B30" s="1090"/>
      <c r="C30" s="1090"/>
      <c r="D30" s="1090"/>
      <c r="E30" s="1090"/>
      <c r="F30" s="1090"/>
      <c r="G30" s="1090"/>
      <c r="H30" s="1090"/>
      <c r="I30" s="1090"/>
      <c r="J30" s="1090"/>
      <c r="K30" s="1090"/>
      <c r="L30" s="1090"/>
      <c r="M30" s="1090"/>
      <c r="N30" s="1090"/>
      <c r="O30" s="1090"/>
      <c r="P30" s="1090"/>
      <c r="Q30" s="1090"/>
      <c r="R30" s="1090"/>
      <c r="S30" s="1090"/>
      <c r="T30" s="1090"/>
      <c r="U30" s="1090"/>
      <c r="V30" s="1090"/>
      <c r="W30" s="1090"/>
      <c r="X30" s="1090"/>
      <c r="Y30" s="1090"/>
      <c r="Z30" s="1090"/>
      <c r="AA30" s="1090"/>
      <c r="AB30" s="1090"/>
      <c r="AC30" s="1091"/>
    </row>
    <row r="31" spans="1:29" ht="17.45" customHeight="1" thickBot="1">
      <c r="A31" s="1068"/>
      <c r="B31" s="1069"/>
      <c r="C31" s="1069"/>
      <c r="D31" s="1069"/>
      <c r="E31" s="1069"/>
      <c r="F31" s="1070" t="s">
        <v>1166</v>
      </c>
      <c r="G31" s="1070"/>
      <c r="H31" s="1070"/>
      <c r="I31" s="1070"/>
      <c r="J31" s="1070"/>
      <c r="K31" s="1070"/>
      <c r="L31" s="1069"/>
      <c r="M31" s="1069"/>
      <c r="N31" s="1069"/>
      <c r="O31" s="1069"/>
      <c r="P31" s="1069"/>
      <c r="Q31" s="1069"/>
      <c r="R31" s="1069"/>
      <c r="S31" s="1069"/>
      <c r="T31" s="1069"/>
      <c r="U31" s="1069"/>
      <c r="V31" s="1069"/>
      <c r="W31" s="1069"/>
      <c r="X31" s="1071" t="s">
        <v>1210</v>
      </c>
      <c r="Y31" s="1071"/>
      <c r="Z31" s="1071"/>
      <c r="AA31" s="1071"/>
      <c r="AB31" s="1071"/>
      <c r="AC31" s="1072"/>
    </row>
    <row r="32" spans="1:29" ht="16.7" customHeight="1">
      <c r="A32" s="1074" t="s">
        <v>1168</v>
      </c>
      <c r="B32" s="1075"/>
      <c r="C32" s="1076"/>
      <c r="D32" s="1077" t="s">
        <v>1211</v>
      </c>
      <c r="E32" s="1077"/>
      <c r="F32" s="1077"/>
      <c r="G32" s="1077"/>
      <c r="H32" s="1077"/>
      <c r="I32" s="1077"/>
      <c r="J32" s="1077"/>
      <c r="K32" s="1077"/>
      <c r="L32" s="1077"/>
      <c r="M32" s="1077"/>
      <c r="N32" s="1076"/>
      <c r="O32" s="1076"/>
      <c r="P32" s="1078" t="s">
        <v>1104</v>
      </c>
      <c r="Q32" s="1078"/>
      <c r="R32" s="1078"/>
      <c r="S32" s="1076"/>
      <c r="T32" s="1079" t="s">
        <v>24</v>
      </c>
      <c r="U32" s="1079"/>
      <c r="V32" s="1079"/>
      <c r="W32" s="1079"/>
      <c r="X32" s="1076"/>
      <c r="Y32" s="1078" t="s">
        <v>1170</v>
      </c>
      <c r="Z32" s="1078"/>
      <c r="AA32" s="1076"/>
      <c r="AB32" s="1080">
        <v>45658</v>
      </c>
      <c r="AC32" s="1081"/>
    </row>
    <row r="33" spans="1:29" ht="17.45" customHeight="1">
      <c r="A33" s="1082"/>
      <c r="B33" s="1083"/>
      <c r="D33" s="1084"/>
      <c r="E33" s="1084"/>
      <c r="F33" s="1084"/>
      <c r="G33" s="1084"/>
      <c r="H33" s="1084"/>
      <c r="I33" s="1084"/>
      <c r="J33" s="1084"/>
      <c r="K33" s="1084"/>
      <c r="L33" s="1084"/>
      <c r="M33" s="1084"/>
      <c r="P33" s="1085" t="s">
        <v>1171</v>
      </c>
      <c r="Q33" s="1085"/>
      <c r="R33" s="1085"/>
      <c r="T33" s="1086">
        <v>1</v>
      </c>
      <c r="U33" s="1086"/>
      <c r="V33" s="1086"/>
      <c r="W33" s="1086"/>
      <c r="Y33" s="1085" t="s">
        <v>1172</v>
      </c>
      <c r="Z33" s="1085"/>
      <c r="AB33" s="1087" t="s">
        <v>51</v>
      </c>
      <c r="AC33" s="1088"/>
    </row>
    <row r="34" spans="1:29" ht="5.85" customHeight="1" thickBot="1">
      <c r="A34" s="1089"/>
      <c r="B34" s="1090"/>
      <c r="C34" s="1090"/>
      <c r="D34" s="1090"/>
      <c r="E34" s="1090"/>
      <c r="F34" s="1090"/>
      <c r="G34" s="1090"/>
      <c r="H34" s="1090"/>
      <c r="I34" s="1090"/>
      <c r="J34" s="1090"/>
      <c r="K34" s="1090"/>
      <c r="L34" s="1090"/>
      <c r="M34" s="1090"/>
      <c r="N34" s="1090"/>
      <c r="O34" s="1090"/>
      <c r="P34" s="1090"/>
      <c r="Q34" s="1090"/>
      <c r="R34" s="1090"/>
      <c r="S34" s="1090"/>
      <c r="T34" s="1090"/>
      <c r="U34" s="1090"/>
      <c r="V34" s="1090"/>
      <c r="W34" s="1090"/>
      <c r="X34" s="1090"/>
      <c r="Y34" s="1090"/>
      <c r="Z34" s="1090"/>
      <c r="AA34" s="1090"/>
      <c r="AB34" s="1090"/>
      <c r="AC34" s="1091"/>
    </row>
    <row r="35" spans="1:29" ht="16.7" customHeight="1" thickBot="1">
      <c r="A35" s="1092" t="s">
        <v>1173</v>
      </c>
      <c r="B35" s="1075"/>
      <c r="C35" s="1075"/>
      <c r="D35" s="1075"/>
      <c r="E35" s="1075"/>
      <c r="F35" s="1075"/>
      <c r="G35" s="1075"/>
      <c r="H35" s="1093"/>
      <c r="I35" s="1094" t="s">
        <v>1174</v>
      </c>
      <c r="J35" s="1094" t="s">
        <v>1175</v>
      </c>
      <c r="K35" s="1070"/>
      <c r="L35" s="1070"/>
      <c r="M35" s="1070"/>
      <c r="N35" s="1070"/>
      <c r="O35" s="1070"/>
      <c r="P35" s="1095"/>
      <c r="Q35" s="1094" t="s">
        <v>1176</v>
      </c>
      <c r="R35" s="1070"/>
      <c r="S35" s="1070"/>
      <c r="T35" s="1070"/>
      <c r="U35" s="1070"/>
      <c r="V35" s="1070"/>
      <c r="W35" s="1070"/>
      <c r="X35" s="1070"/>
      <c r="Y35" s="1095"/>
      <c r="Z35" s="1096" t="s">
        <v>1177</v>
      </c>
      <c r="AA35" s="1097"/>
      <c r="AB35" s="1097"/>
      <c r="AC35" s="1098"/>
    </row>
    <row r="36" spans="1:29" ht="17.45" customHeight="1" thickBot="1">
      <c r="A36" s="1099"/>
      <c r="B36" s="1100"/>
      <c r="C36" s="1100"/>
      <c r="D36" s="1100"/>
      <c r="E36" s="1100"/>
      <c r="F36" s="1100"/>
      <c r="G36" s="1100"/>
      <c r="H36" s="1101"/>
      <c r="I36" s="1102"/>
      <c r="J36" s="1094" t="s">
        <v>1178</v>
      </c>
      <c r="K36" s="1070"/>
      <c r="L36" s="1095"/>
      <c r="M36" s="1094" t="s">
        <v>1179</v>
      </c>
      <c r="N36" s="1070"/>
      <c r="O36" s="1070"/>
      <c r="P36" s="1095"/>
      <c r="Q36" s="1094" t="s">
        <v>1178</v>
      </c>
      <c r="R36" s="1070"/>
      <c r="S36" s="1070"/>
      <c r="T36" s="1070"/>
      <c r="U36" s="1095"/>
      <c r="V36" s="1094" t="s">
        <v>1179</v>
      </c>
      <c r="W36" s="1070"/>
      <c r="X36" s="1070"/>
      <c r="Y36" s="1095"/>
      <c r="Z36" s="1103"/>
      <c r="AA36" s="1104"/>
      <c r="AB36" s="1104"/>
      <c r="AC36" s="1105"/>
    </row>
    <row r="37" spans="1:29" ht="17.45" customHeight="1" thickBot="1">
      <c r="A37" s="1068"/>
      <c r="B37" s="1069"/>
      <c r="C37" s="1069"/>
      <c r="D37" s="1069"/>
      <c r="E37" s="1069"/>
      <c r="F37" s="1069"/>
      <c r="G37" s="1069"/>
      <c r="H37" s="1069"/>
      <c r="I37" s="1071" t="s">
        <v>1180</v>
      </c>
      <c r="J37" s="1071"/>
      <c r="K37" s="1071"/>
      <c r="L37" s="1071"/>
      <c r="M37" s="1071"/>
      <c r="N37" s="1071"/>
      <c r="O37" s="1071"/>
      <c r="P37" s="1071"/>
      <c r="Q37" s="1071"/>
      <c r="R37" s="1071"/>
      <c r="S37" s="1071"/>
      <c r="T37" s="1071"/>
      <c r="U37" s="1071"/>
      <c r="V37" s="1106"/>
      <c r="W37" s="1107">
        <v>0</v>
      </c>
      <c r="X37" s="1108"/>
      <c r="Y37" s="1108"/>
      <c r="Z37" s="1108"/>
      <c r="AA37" s="1108"/>
      <c r="AB37" s="1108"/>
      <c r="AC37" s="1107"/>
    </row>
    <row r="38" spans="1:29" ht="16.7" customHeight="1" thickBot="1">
      <c r="A38" s="1092" t="s">
        <v>1181</v>
      </c>
      <c r="B38" s="1109"/>
      <c r="C38" s="1109"/>
      <c r="D38" s="1109"/>
      <c r="E38" s="1109"/>
      <c r="F38" s="1109"/>
      <c r="G38" s="1109"/>
      <c r="H38" s="1109"/>
      <c r="I38" s="1109"/>
      <c r="J38" s="1110"/>
      <c r="K38" s="1094" t="s">
        <v>1182</v>
      </c>
      <c r="L38" s="1070"/>
      <c r="M38" s="1070"/>
      <c r="N38" s="1070"/>
      <c r="O38" s="1095"/>
      <c r="P38" s="1094" t="s">
        <v>1174</v>
      </c>
      <c r="Q38" s="1070"/>
      <c r="R38" s="1070"/>
      <c r="S38" s="1070"/>
      <c r="T38" s="1095"/>
      <c r="U38" s="1094" t="s">
        <v>1183</v>
      </c>
      <c r="V38" s="1070"/>
      <c r="W38" s="1070"/>
      <c r="X38" s="1070"/>
      <c r="Y38" s="1095"/>
      <c r="Z38" s="1096" t="s">
        <v>1177</v>
      </c>
      <c r="AA38" s="1111"/>
      <c r="AB38" s="1111"/>
      <c r="AC38" s="1112"/>
    </row>
    <row r="39" spans="1:29" ht="17.45" customHeight="1" thickBot="1">
      <c r="A39" s="1068"/>
      <c r="B39" s="1113"/>
      <c r="C39" s="1113"/>
      <c r="D39" s="1113"/>
      <c r="E39" s="1113"/>
      <c r="F39" s="1113"/>
      <c r="G39" s="1113"/>
      <c r="H39" s="1113"/>
      <c r="I39" s="1114" t="s">
        <v>1184</v>
      </c>
      <c r="J39" s="1114"/>
      <c r="K39" s="1114"/>
      <c r="L39" s="1114"/>
      <c r="M39" s="1114"/>
      <c r="N39" s="1114"/>
      <c r="O39" s="1114"/>
      <c r="P39" s="1114"/>
      <c r="Q39" s="1114"/>
      <c r="R39" s="1114"/>
      <c r="S39" s="1114"/>
      <c r="T39" s="1114"/>
      <c r="U39" s="1114"/>
      <c r="V39" s="1069"/>
      <c r="W39" s="1115">
        <v>0</v>
      </c>
      <c r="X39" s="1116"/>
      <c r="Y39" s="1116"/>
      <c r="Z39" s="1116"/>
      <c r="AA39" s="1116"/>
      <c r="AB39" s="1116"/>
      <c r="AC39" s="1115"/>
    </row>
    <row r="40" spans="1:29" ht="16.7" customHeight="1">
      <c r="A40" s="1117"/>
      <c r="B40" s="1118"/>
      <c r="C40" s="1118"/>
      <c r="D40" s="1118"/>
      <c r="E40" s="1118"/>
      <c r="F40" s="1118"/>
      <c r="G40" s="1118"/>
      <c r="H40" s="1118"/>
      <c r="I40" s="1119" t="s">
        <v>1185</v>
      </c>
      <c r="J40" s="1119"/>
      <c r="K40" s="1119"/>
      <c r="L40" s="1119"/>
      <c r="M40" s="1119"/>
      <c r="N40" s="1119"/>
      <c r="O40" s="1119"/>
      <c r="P40" s="1119"/>
      <c r="Q40" s="1119"/>
      <c r="R40" s="1119"/>
      <c r="S40" s="1119"/>
      <c r="T40" s="1119"/>
      <c r="U40" s="1119"/>
      <c r="V40" s="1118"/>
      <c r="W40" s="1120">
        <v>0</v>
      </c>
      <c r="X40" s="1121"/>
      <c r="Y40" s="1121"/>
      <c r="Z40" s="1121"/>
      <c r="AA40" s="1121"/>
      <c r="AB40" s="1121"/>
      <c r="AC40" s="1120"/>
    </row>
    <row r="41" spans="1:29" ht="17.45" customHeight="1">
      <c r="A41" s="1117"/>
      <c r="B41" s="1118"/>
      <c r="C41" s="1118"/>
      <c r="D41" s="1118"/>
      <c r="E41" s="1118"/>
      <c r="F41" s="1118"/>
      <c r="G41" s="1118"/>
      <c r="H41" s="1118"/>
      <c r="I41" s="1119" t="s">
        <v>1186</v>
      </c>
      <c r="J41" s="1119"/>
      <c r="K41" s="1119"/>
      <c r="L41" s="1119"/>
      <c r="M41" s="1119"/>
      <c r="N41" s="1119"/>
      <c r="O41" s="1119"/>
      <c r="P41" s="1119"/>
      <c r="Q41" s="1119"/>
      <c r="R41" s="1119"/>
      <c r="S41" s="1119"/>
      <c r="T41" s="1119"/>
      <c r="U41" s="1119"/>
      <c r="V41" s="1118"/>
      <c r="W41" s="1120">
        <v>0</v>
      </c>
      <c r="X41" s="1121"/>
      <c r="Y41" s="1121"/>
      <c r="Z41" s="1121"/>
      <c r="AA41" s="1121"/>
      <c r="AB41" s="1121"/>
      <c r="AC41" s="1120"/>
    </row>
    <row r="42" spans="1:29" ht="17.45" customHeight="1">
      <c r="A42" s="1117"/>
      <c r="B42" s="1118"/>
      <c r="C42" s="1118"/>
      <c r="D42" s="1118"/>
      <c r="E42" s="1118"/>
      <c r="F42" s="1118"/>
      <c r="G42" s="1118"/>
      <c r="H42" s="1118"/>
      <c r="I42" s="1119" t="s">
        <v>1187</v>
      </c>
      <c r="J42" s="1119"/>
      <c r="K42" s="1119"/>
      <c r="L42" s="1119"/>
      <c r="M42" s="1119"/>
      <c r="N42" s="1119"/>
      <c r="O42" s="1119"/>
      <c r="P42" s="1119"/>
      <c r="Q42" s="1119"/>
      <c r="R42" s="1119"/>
      <c r="S42" s="1119"/>
      <c r="T42" s="1119"/>
      <c r="U42" s="1119"/>
      <c r="V42" s="1118"/>
      <c r="W42" s="1120">
        <v>0</v>
      </c>
      <c r="X42" s="1121"/>
      <c r="Y42" s="1121"/>
      <c r="Z42" s="1121"/>
      <c r="AA42" s="1121"/>
      <c r="AB42" s="1121"/>
      <c r="AC42" s="1120"/>
    </row>
    <row r="43" spans="1:29" ht="16.7" customHeight="1" thickBot="1">
      <c r="A43" s="1122"/>
      <c r="B43" s="1123"/>
      <c r="C43" s="1123"/>
      <c r="D43" s="1123"/>
      <c r="E43" s="1123"/>
      <c r="F43" s="1123"/>
      <c r="G43" s="1123"/>
      <c r="H43" s="1123"/>
      <c r="I43" s="1124" t="s">
        <v>1188</v>
      </c>
      <c r="J43" s="1124"/>
      <c r="K43" s="1124"/>
      <c r="L43" s="1124"/>
      <c r="M43" s="1124"/>
      <c r="N43" s="1124"/>
      <c r="O43" s="1124"/>
      <c r="P43" s="1124"/>
      <c r="Q43" s="1124"/>
      <c r="R43" s="1124"/>
      <c r="S43" s="1124"/>
      <c r="T43" s="1124"/>
      <c r="U43" s="1124"/>
      <c r="V43" s="1123"/>
      <c r="W43" s="1125">
        <v>0</v>
      </c>
      <c r="X43" s="1126"/>
      <c r="Y43" s="1126"/>
      <c r="Z43" s="1126"/>
      <c r="AA43" s="1126"/>
      <c r="AB43" s="1126"/>
      <c r="AC43" s="1125"/>
    </row>
    <row r="44" spans="1:29" ht="17.45" customHeight="1" thickBot="1">
      <c r="A44" s="1092" t="s">
        <v>1189</v>
      </c>
      <c r="B44" s="1109"/>
      <c r="C44" s="1109"/>
      <c r="D44" s="1109"/>
      <c r="E44" s="1109"/>
      <c r="F44" s="1109"/>
      <c r="G44" s="1109"/>
      <c r="H44" s="1109"/>
      <c r="I44" s="1109"/>
      <c r="J44" s="1110"/>
      <c r="K44" s="1094" t="s">
        <v>1174</v>
      </c>
      <c r="L44" s="1070"/>
      <c r="M44" s="1070"/>
      <c r="N44" s="1070"/>
      <c r="O44" s="1095"/>
      <c r="P44" s="1094" t="s">
        <v>531</v>
      </c>
      <c r="Q44" s="1070"/>
      <c r="R44" s="1070"/>
      <c r="S44" s="1070"/>
      <c r="T44" s="1095"/>
      <c r="U44" s="1094" t="s">
        <v>1190</v>
      </c>
      <c r="V44" s="1070"/>
      <c r="W44" s="1070"/>
      <c r="X44" s="1070"/>
      <c r="Y44" s="1095"/>
      <c r="Z44" s="1096" t="s">
        <v>1191</v>
      </c>
      <c r="AA44" s="1111"/>
      <c r="AB44" s="1111"/>
      <c r="AC44" s="1112"/>
    </row>
    <row r="45" spans="1:29" ht="17.45" customHeight="1" thickBot="1">
      <c r="A45" s="1127"/>
      <c r="B45" s="1128" t="s">
        <v>1212</v>
      </c>
      <c r="C45" s="1128"/>
      <c r="D45" s="1129" t="s">
        <v>1213</v>
      </c>
      <c r="E45" s="1128"/>
      <c r="F45" s="1128"/>
      <c r="G45" s="1128"/>
      <c r="H45" s="1128"/>
      <c r="I45" s="1128"/>
      <c r="J45" s="1129"/>
      <c r="K45" s="1130">
        <v>1</v>
      </c>
      <c r="L45" s="1131"/>
      <c r="M45" s="1131"/>
      <c r="N45" s="1131"/>
      <c r="O45" s="1132"/>
      <c r="P45" s="1133" t="s">
        <v>51</v>
      </c>
      <c r="Q45" s="1134"/>
      <c r="R45" s="1134"/>
      <c r="S45" s="1134"/>
      <c r="T45" s="1135"/>
      <c r="U45" s="1136">
        <v>508139.35</v>
      </c>
      <c r="V45" s="1137"/>
      <c r="W45" s="1137"/>
      <c r="X45" s="1137"/>
      <c r="Y45" s="1138"/>
      <c r="Z45" s="1139">
        <v>508139.35</v>
      </c>
      <c r="AA45" s="1108"/>
      <c r="AB45" s="1108"/>
      <c r="AC45" s="1107"/>
    </row>
    <row r="46" spans="1:29" ht="16.7" customHeight="1" thickBot="1">
      <c r="A46" s="1068"/>
      <c r="B46" s="1069"/>
      <c r="C46" s="1069"/>
      <c r="D46" s="1069"/>
      <c r="E46" s="1069"/>
      <c r="F46" s="1069"/>
      <c r="G46" s="1069"/>
      <c r="H46" s="1069"/>
      <c r="I46" s="1071" t="s">
        <v>1193</v>
      </c>
      <c r="J46" s="1071"/>
      <c r="K46" s="1071"/>
      <c r="L46" s="1071"/>
      <c r="M46" s="1071"/>
      <c r="N46" s="1071"/>
      <c r="O46" s="1071"/>
      <c r="P46" s="1071"/>
      <c r="Q46" s="1071"/>
      <c r="R46" s="1071"/>
      <c r="S46" s="1071"/>
      <c r="T46" s="1071"/>
      <c r="U46" s="1071"/>
      <c r="V46" s="1106"/>
      <c r="W46" s="1107">
        <v>508139.35</v>
      </c>
      <c r="X46" s="1108"/>
      <c r="Y46" s="1108"/>
      <c r="Z46" s="1108"/>
      <c r="AA46" s="1108"/>
      <c r="AB46" s="1108"/>
      <c r="AC46" s="1107"/>
    </row>
    <row r="47" spans="1:29" ht="17.45" customHeight="1" thickBot="1">
      <c r="A47" s="1092" t="s">
        <v>1194</v>
      </c>
      <c r="B47" s="1109"/>
      <c r="C47" s="1109"/>
      <c r="D47" s="1109"/>
      <c r="E47" s="1109"/>
      <c r="F47" s="1109"/>
      <c r="G47" s="1109"/>
      <c r="H47" s="1109"/>
      <c r="I47" s="1109"/>
      <c r="J47" s="1110"/>
      <c r="K47" s="1094" t="s">
        <v>1174</v>
      </c>
      <c r="L47" s="1070"/>
      <c r="M47" s="1070"/>
      <c r="N47" s="1070"/>
      <c r="O47" s="1095"/>
      <c r="P47" s="1094" t="s">
        <v>531</v>
      </c>
      <c r="Q47" s="1070"/>
      <c r="R47" s="1070"/>
      <c r="S47" s="1070"/>
      <c r="T47" s="1095"/>
      <c r="U47" s="1094" t="s">
        <v>1190</v>
      </c>
      <c r="V47" s="1070"/>
      <c r="W47" s="1070"/>
      <c r="X47" s="1070"/>
      <c r="Y47" s="1095"/>
      <c r="Z47" s="1096" t="s">
        <v>1191</v>
      </c>
      <c r="AA47" s="1111"/>
      <c r="AB47" s="1111"/>
      <c r="AC47" s="1112"/>
    </row>
    <row r="48" spans="1:29" ht="16.7" customHeight="1" thickBot="1">
      <c r="A48" s="1068"/>
      <c r="B48" s="1069"/>
      <c r="C48" s="1069"/>
      <c r="D48" s="1069"/>
      <c r="E48" s="1069"/>
      <c r="F48" s="1069"/>
      <c r="G48" s="1069"/>
      <c r="H48" s="1069"/>
      <c r="I48" s="1071" t="s">
        <v>1195</v>
      </c>
      <c r="J48" s="1071"/>
      <c r="K48" s="1071"/>
      <c r="L48" s="1071"/>
      <c r="M48" s="1071"/>
      <c r="N48" s="1071"/>
      <c r="O48" s="1071"/>
      <c r="P48" s="1071"/>
      <c r="Q48" s="1071"/>
      <c r="R48" s="1071"/>
      <c r="S48" s="1071"/>
      <c r="T48" s="1071"/>
      <c r="U48" s="1071"/>
      <c r="V48" s="1106"/>
      <c r="W48" s="1107">
        <v>0</v>
      </c>
      <c r="X48" s="1108"/>
      <c r="Y48" s="1108"/>
      <c r="Z48" s="1108"/>
      <c r="AA48" s="1108"/>
      <c r="AB48" s="1108"/>
      <c r="AC48" s="1107"/>
    </row>
    <row r="49" spans="1:29" ht="17.45" customHeight="1" thickBot="1">
      <c r="A49" s="1092" t="s">
        <v>1196</v>
      </c>
      <c r="B49" s="1109"/>
      <c r="C49" s="1109"/>
      <c r="D49" s="1109"/>
      <c r="E49" s="1109"/>
      <c r="F49" s="1109"/>
      <c r="G49" s="1109"/>
      <c r="H49" s="1109"/>
      <c r="I49" s="1109"/>
      <c r="J49" s="1110"/>
      <c r="K49" s="1094" t="s">
        <v>1174</v>
      </c>
      <c r="L49" s="1070"/>
      <c r="M49" s="1070"/>
      <c r="N49" s="1070"/>
      <c r="O49" s="1095"/>
      <c r="P49" s="1094" t="s">
        <v>531</v>
      </c>
      <c r="Q49" s="1070"/>
      <c r="R49" s="1070"/>
      <c r="S49" s="1070"/>
      <c r="T49" s="1095"/>
      <c r="U49" s="1094" t="s">
        <v>1190</v>
      </c>
      <c r="V49" s="1070"/>
      <c r="W49" s="1070"/>
      <c r="X49" s="1070"/>
      <c r="Y49" s="1095"/>
      <c r="Z49" s="1096" t="s">
        <v>1191</v>
      </c>
      <c r="AA49" s="1111"/>
      <c r="AB49" s="1111"/>
      <c r="AC49" s="1112"/>
    </row>
    <row r="50" spans="1:29" ht="17.45" customHeight="1" thickBot="1">
      <c r="A50" s="1068"/>
      <c r="B50" s="1069"/>
      <c r="C50" s="1069"/>
      <c r="D50" s="1069"/>
      <c r="E50" s="1069"/>
      <c r="F50" s="1069"/>
      <c r="G50" s="1069"/>
      <c r="H50" s="1069"/>
      <c r="I50" s="1071" t="s">
        <v>1197</v>
      </c>
      <c r="J50" s="1071"/>
      <c r="K50" s="1071"/>
      <c r="L50" s="1071"/>
      <c r="M50" s="1071"/>
      <c r="N50" s="1071"/>
      <c r="O50" s="1071"/>
      <c r="P50" s="1071"/>
      <c r="Q50" s="1071"/>
      <c r="R50" s="1071"/>
      <c r="S50" s="1071"/>
      <c r="T50" s="1071"/>
      <c r="U50" s="1071"/>
      <c r="V50" s="1106"/>
      <c r="W50" s="1107">
        <v>0</v>
      </c>
      <c r="X50" s="1108"/>
      <c r="Y50" s="1108"/>
      <c r="Z50" s="1108"/>
      <c r="AA50" s="1108"/>
      <c r="AB50" s="1108"/>
      <c r="AC50" s="1107"/>
    </row>
    <row r="51" spans="1:29" ht="16.7" customHeight="1" thickBot="1">
      <c r="A51" s="1092" t="s">
        <v>1198</v>
      </c>
      <c r="B51" s="1109"/>
      <c r="C51" s="1109"/>
      <c r="D51" s="1110"/>
      <c r="E51" s="1094" t="s">
        <v>1174</v>
      </c>
      <c r="F51" s="1070"/>
      <c r="G51" s="1095"/>
      <c r="H51" s="1140" t="s">
        <v>1199</v>
      </c>
      <c r="I51" s="1140" t="s">
        <v>1200</v>
      </c>
      <c r="J51" s="1094" t="s">
        <v>1201</v>
      </c>
      <c r="K51" s="1070"/>
      <c r="L51" s="1095"/>
      <c r="M51" s="1094" t="s">
        <v>1202</v>
      </c>
      <c r="N51" s="1070"/>
      <c r="O51" s="1070"/>
      <c r="P51" s="1095"/>
      <c r="Q51" s="1094" t="s">
        <v>1203</v>
      </c>
      <c r="R51" s="1070"/>
      <c r="S51" s="1070"/>
      <c r="T51" s="1070"/>
      <c r="U51" s="1095"/>
      <c r="V51" s="1094" t="s">
        <v>1204</v>
      </c>
      <c r="W51" s="1070"/>
      <c r="X51" s="1070"/>
      <c r="Y51" s="1095"/>
      <c r="Z51" s="1096" t="s">
        <v>1191</v>
      </c>
      <c r="AA51" s="1111"/>
      <c r="AB51" s="1111"/>
      <c r="AC51" s="1112"/>
    </row>
    <row r="52" spans="1:29" ht="17.45" customHeight="1" thickBot="1">
      <c r="A52" s="1068"/>
      <c r="B52" s="1069"/>
      <c r="C52" s="1069"/>
      <c r="D52" s="1069"/>
      <c r="E52" s="1069"/>
      <c r="F52" s="1069"/>
      <c r="G52" s="1069"/>
      <c r="H52" s="1069"/>
      <c r="I52" s="1071" t="s">
        <v>1205</v>
      </c>
      <c r="J52" s="1071"/>
      <c r="K52" s="1071"/>
      <c r="L52" s="1071"/>
      <c r="M52" s="1071"/>
      <c r="N52" s="1071"/>
      <c r="O52" s="1071"/>
      <c r="P52" s="1071"/>
      <c r="Q52" s="1071"/>
      <c r="R52" s="1071"/>
      <c r="S52" s="1071"/>
      <c r="T52" s="1071"/>
      <c r="U52" s="1071"/>
      <c r="V52" s="1106"/>
      <c r="W52" s="1107">
        <v>0</v>
      </c>
      <c r="X52" s="1108"/>
      <c r="Y52" s="1108"/>
      <c r="Z52" s="1108"/>
      <c r="AA52" s="1108"/>
      <c r="AB52" s="1108"/>
      <c r="AC52" s="1107"/>
    </row>
    <row r="53" spans="1:29" ht="5.85" customHeight="1">
      <c r="A53" s="1141"/>
      <c r="B53" s="1113"/>
      <c r="C53" s="1113"/>
      <c r="D53" s="1113"/>
      <c r="E53" s="1113"/>
      <c r="F53" s="1113"/>
      <c r="G53" s="1113"/>
      <c r="H53" s="1113"/>
      <c r="I53" s="1113"/>
      <c r="J53" s="1113"/>
      <c r="K53" s="1113"/>
      <c r="L53" s="1113"/>
      <c r="M53" s="1113"/>
      <c r="N53" s="1113"/>
      <c r="O53" s="1113"/>
      <c r="P53" s="1113"/>
      <c r="Q53" s="1113"/>
      <c r="R53" s="1113"/>
      <c r="S53" s="1113"/>
      <c r="T53" s="1113"/>
      <c r="U53" s="1113"/>
      <c r="V53" s="1113"/>
      <c r="W53" s="1113"/>
      <c r="X53" s="1113"/>
      <c r="Y53" s="1113"/>
      <c r="Z53" s="1113"/>
      <c r="AA53" s="1113"/>
      <c r="AB53" s="1113"/>
      <c r="AC53" s="1142"/>
    </row>
    <row r="54" spans="1:29" ht="16.7" customHeight="1">
      <c r="A54" s="1117"/>
      <c r="B54" s="1118"/>
      <c r="C54" s="1118"/>
      <c r="D54" s="1118"/>
      <c r="E54" s="1118"/>
      <c r="F54" s="1118"/>
      <c r="G54" s="1118"/>
      <c r="H54" s="1118"/>
      <c r="I54" s="1119" t="s">
        <v>1206</v>
      </c>
      <c r="J54" s="1119"/>
      <c r="K54" s="1119"/>
      <c r="L54" s="1119"/>
      <c r="M54" s="1119"/>
      <c r="N54" s="1119"/>
      <c r="O54" s="1119"/>
      <c r="P54" s="1119"/>
      <c r="Q54" s="1119"/>
      <c r="R54" s="1119"/>
      <c r="S54" s="1119"/>
      <c r="T54" s="1119"/>
      <c r="U54" s="1119"/>
      <c r="V54" s="1118"/>
      <c r="W54" s="1143">
        <v>508139.35</v>
      </c>
      <c r="X54" s="1144"/>
      <c r="Y54" s="1144"/>
      <c r="Z54" s="1144"/>
      <c r="AA54" s="1144"/>
      <c r="AB54" s="1144"/>
      <c r="AC54" s="1143"/>
    </row>
    <row r="55" spans="1:29" ht="17.45" customHeight="1">
      <c r="A55" s="1117"/>
      <c r="B55" s="1118"/>
      <c r="C55" s="1118"/>
      <c r="D55" s="1118"/>
      <c r="E55" s="1118"/>
      <c r="F55" s="1118"/>
      <c r="G55" s="1119" t="s">
        <v>1207</v>
      </c>
      <c r="H55" s="1119"/>
      <c r="I55" s="1119"/>
      <c r="J55" s="1119"/>
      <c r="K55" s="1119"/>
      <c r="L55" s="1119"/>
      <c r="M55" s="1119"/>
      <c r="N55" s="1145"/>
      <c r="O55" s="1146">
        <v>0</v>
      </c>
      <c r="P55" s="1146"/>
      <c r="Q55" s="1146"/>
      <c r="R55" s="1145"/>
      <c r="S55" s="1119" t="s">
        <v>1208</v>
      </c>
      <c r="T55" s="1119"/>
      <c r="U55" s="1119"/>
      <c r="V55" s="1118"/>
      <c r="W55" s="1143">
        <v>0</v>
      </c>
      <c r="X55" s="1144"/>
      <c r="Y55" s="1144"/>
      <c r="Z55" s="1144"/>
      <c r="AA55" s="1144"/>
      <c r="AB55" s="1144"/>
      <c r="AC55" s="1143"/>
    </row>
    <row r="56" spans="1:29" ht="17.45" customHeight="1">
      <c r="A56" s="1117"/>
      <c r="B56" s="1118"/>
      <c r="C56" s="1118"/>
      <c r="D56" s="1118"/>
      <c r="E56" s="1118"/>
      <c r="F56" s="1118"/>
      <c r="G56" s="1118"/>
      <c r="H56" s="1118"/>
      <c r="I56" s="1119" t="s">
        <v>1209</v>
      </c>
      <c r="J56" s="1119"/>
      <c r="K56" s="1119"/>
      <c r="L56" s="1119"/>
      <c r="M56" s="1119"/>
      <c r="N56" s="1119"/>
      <c r="O56" s="1119"/>
      <c r="P56" s="1119"/>
      <c r="Q56" s="1119"/>
      <c r="R56" s="1119"/>
      <c r="S56" s="1119"/>
      <c r="T56" s="1119"/>
      <c r="U56" s="1119"/>
      <c r="V56" s="1118"/>
      <c r="W56" s="1143">
        <v>508139.35</v>
      </c>
      <c r="X56" s="1144"/>
      <c r="Y56" s="1144"/>
      <c r="Z56" s="1144"/>
      <c r="AA56" s="1144"/>
      <c r="AB56" s="1144"/>
      <c r="AC56" s="1143"/>
    </row>
    <row r="57" spans="1:29" ht="5.85" customHeight="1">
      <c r="A57" s="1147"/>
      <c r="B57" s="1118"/>
      <c r="C57" s="1118"/>
      <c r="D57" s="1118"/>
      <c r="E57" s="1118"/>
      <c r="F57" s="1118"/>
      <c r="G57" s="1118"/>
      <c r="H57" s="1118"/>
      <c r="I57" s="1118"/>
      <c r="J57" s="1118"/>
      <c r="K57" s="1118"/>
      <c r="L57" s="1118"/>
      <c r="M57" s="1118"/>
      <c r="N57" s="1118"/>
      <c r="O57" s="1118"/>
      <c r="P57" s="1118"/>
      <c r="Q57" s="1118"/>
      <c r="R57" s="1118"/>
      <c r="S57" s="1118"/>
      <c r="T57" s="1118"/>
      <c r="U57" s="1118"/>
      <c r="V57" s="1118"/>
      <c r="W57" s="1118"/>
      <c r="X57" s="1118"/>
      <c r="Y57" s="1118"/>
      <c r="Z57" s="1118"/>
      <c r="AA57" s="1118"/>
      <c r="AB57" s="1118"/>
      <c r="AC57" s="1148"/>
    </row>
    <row r="58" spans="1:29" ht="145.35" customHeight="1">
      <c r="A58" s="1149"/>
      <c r="AC58" s="1088"/>
    </row>
    <row r="59" spans="1:29" ht="108.95" customHeight="1">
      <c r="A59" s="1149"/>
      <c r="AC59" s="1088"/>
    </row>
    <row r="60" spans="1:29" ht="108.95" customHeight="1" thickBot="1">
      <c r="A60" s="1089"/>
      <c r="B60" s="1090"/>
      <c r="C60" s="1090"/>
      <c r="D60" s="1090"/>
      <c r="E60" s="1090"/>
      <c r="F60" s="1090"/>
      <c r="G60" s="1090"/>
      <c r="H60" s="1090"/>
      <c r="I60" s="1090"/>
      <c r="J60" s="1090"/>
      <c r="K60" s="1090"/>
      <c r="L60" s="1090"/>
      <c r="M60" s="1090"/>
      <c r="N60" s="1090"/>
      <c r="O60" s="1090"/>
      <c r="P60" s="1090"/>
      <c r="Q60" s="1090"/>
      <c r="R60" s="1090"/>
      <c r="S60" s="1090"/>
      <c r="T60" s="1090"/>
      <c r="U60" s="1090"/>
      <c r="V60" s="1090"/>
      <c r="W60" s="1090"/>
      <c r="X60" s="1090"/>
      <c r="Y60" s="1090"/>
      <c r="Z60" s="1090"/>
      <c r="AA60" s="1090"/>
      <c r="AB60" s="1090"/>
      <c r="AC60" s="1091"/>
    </row>
    <row r="61" spans="1:29" ht="17.45" customHeight="1" thickBot="1">
      <c r="A61" s="1068"/>
      <c r="B61" s="1069"/>
      <c r="C61" s="1069"/>
      <c r="D61" s="1069"/>
      <c r="E61" s="1069"/>
      <c r="F61" s="1070" t="s">
        <v>1166</v>
      </c>
      <c r="G61" s="1070"/>
      <c r="H61" s="1070"/>
      <c r="I61" s="1070"/>
      <c r="J61" s="1070"/>
      <c r="K61" s="1070"/>
      <c r="L61" s="1069"/>
      <c r="M61" s="1069"/>
      <c r="N61" s="1069"/>
      <c r="O61" s="1069"/>
      <c r="P61" s="1069"/>
      <c r="Q61" s="1069"/>
      <c r="R61" s="1069"/>
      <c r="S61" s="1069"/>
      <c r="T61" s="1069"/>
      <c r="U61" s="1069"/>
      <c r="V61" s="1069"/>
      <c r="W61" s="1069"/>
      <c r="X61" s="1071" t="s">
        <v>1214</v>
      </c>
      <c r="Y61" s="1071"/>
      <c r="Z61" s="1071"/>
      <c r="AA61" s="1071"/>
      <c r="AB61" s="1071"/>
      <c r="AC61" s="1072"/>
    </row>
    <row r="62" spans="1:29" ht="16.7" customHeight="1">
      <c r="A62" s="1074" t="s">
        <v>1168</v>
      </c>
      <c r="B62" s="1075"/>
      <c r="C62" s="1076"/>
      <c r="D62" s="1077" t="s">
        <v>1215</v>
      </c>
      <c r="E62" s="1077"/>
      <c r="F62" s="1077"/>
      <c r="G62" s="1077"/>
      <c r="H62" s="1077"/>
      <c r="I62" s="1077"/>
      <c r="J62" s="1077"/>
      <c r="K62" s="1077"/>
      <c r="L62" s="1077"/>
      <c r="M62" s="1077"/>
      <c r="N62" s="1076"/>
      <c r="O62" s="1076"/>
      <c r="P62" s="1078" t="s">
        <v>1104</v>
      </c>
      <c r="Q62" s="1078"/>
      <c r="R62" s="1078"/>
      <c r="S62" s="1076"/>
      <c r="T62" s="1079" t="s">
        <v>27</v>
      </c>
      <c r="U62" s="1079"/>
      <c r="V62" s="1079"/>
      <c r="W62" s="1079"/>
      <c r="X62" s="1076"/>
      <c r="Y62" s="1078" t="s">
        <v>1170</v>
      </c>
      <c r="Z62" s="1078"/>
      <c r="AA62" s="1076"/>
      <c r="AB62" s="1080">
        <v>45658</v>
      </c>
      <c r="AC62" s="1081"/>
    </row>
    <row r="63" spans="1:29" ht="17.45" customHeight="1">
      <c r="A63" s="1082"/>
      <c r="B63" s="1083"/>
      <c r="D63" s="1084"/>
      <c r="E63" s="1084"/>
      <c r="F63" s="1084"/>
      <c r="G63" s="1084"/>
      <c r="H63" s="1084"/>
      <c r="I63" s="1084"/>
      <c r="J63" s="1084"/>
      <c r="K63" s="1084"/>
      <c r="L63" s="1084"/>
      <c r="M63" s="1084"/>
      <c r="P63" s="1085" t="s">
        <v>1171</v>
      </c>
      <c r="Q63" s="1085"/>
      <c r="R63" s="1085"/>
      <c r="T63" s="1086">
        <v>1</v>
      </c>
      <c r="U63" s="1086"/>
      <c r="V63" s="1086"/>
      <c r="W63" s="1086"/>
      <c r="Y63" s="1085" t="s">
        <v>1172</v>
      </c>
      <c r="Z63" s="1085"/>
      <c r="AB63" s="1087" t="s">
        <v>55</v>
      </c>
      <c r="AC63" s="1088"/>
    </row>
    <row r="64" spans="1:29" ht="5.85" customHeight="1" thickBot="1">
      <c r="A64" s="1089"/>
      <c r="B64" s="1090"/>
      <c r="C64" s="1090"/>
      <c r="D64" s="1090"/>
      <c r="E64" s="1090"/>
      <c r="F64" s="1090"/>
      <c r="G64" s="1090"/>
      <c r="H64" s="1090"/>
      <c r="I64" s="1090"/>
      <c r="J64" s="1090"/>
      <c r="K64" s="1090"/>
      <c r="L64" s="1090"/>
      <c r="M64" s="1090"/>
      <c r="N64" s="1090"/>
      <c r="O64" s="1090"/>
      <c r="P64" s="1090"/>
      <c r="Q64" s="1090"/>
      <c r="R64" s="1090"/>
      <c r="S64" s="1090"/>
      <c r="T64" s="1090"/>
      <c r="U64" s="1090"/>
      <c r="V64" s="1090"/>
      <c r="W64" s="1090"/>
      <c r="X64" s="1090"/>
      <c r="Y64" s="1090"/>
      <c r="Z64" s="1090"/>
      <c r="AA64" s="1090"/>
      <c r="AB64" s="1090"/>
      <c r="AC64" s="1091"/>
    </row>
    <row r="65" spans="1:29" ht="16.7" customHeight="1" thickBot="1">
      <c r="A65" s="1092" t="s">
        <v>1173</v>
      </c>
      <c r="B65" s="1075"/>
      <c r="C65" s="1075"/>
      <c r="D65" s="1075"/>
      <c r="E65" s="1075"/>
      <c r="F65" s="1075"/>
      <c r="G65" s="1075"/>
      <c r="H65" s="1093"/>
      <c r="I65" s="1094" t="s">
        <v>1174</v>
      </c>
      <c r="J65" s="1094" t="s">
        <v>1175</v>
      </c>
      <c r="K65" s="1070"/>
      <c r="L65" s="1070"/>
      <c r="M65" s="1070"/>
      <c r="N65" s="1070"/>
      <c r="O65" s="1070"/>
      <c r="P65" s="1095"/>
      <c r="Q65" s="1094" t="s">
        <v>1176</v>
      </c>
      <c r="R65" s="1070"/>
      <c r="S65" s="1070"/>
      <c r="T65" s="1070"/>
      <c r="U65" s="1070"/>
      <c r="V65" s="1070"/>
      <c r="W65" s="1070"/>
      <c r="X65" s="1070"/>
      <c r="Y65" s="1095"/>
      <c r="Z65" s="1096" t="s">
        <v>1177</v>
      </c>
      <c r="AA65" s="1097"/>
      <c r="AB65" s="1097"/>
      <c r="AC65" s="1098"/>
    </row>
    <row r="66" spans="1:29" ht="17.45" customHeight="1" thickBot="1">
      <c r="A66" s="1099"/>
      <c r="B66" s="1100"/>
      <c r="C66" s="1100"/>
      <c r="D66" s="1100"/>
      <c r="E66" s="1100"/>
      <c r="F66" s="1100"/>
      <c r="G66" s="1100"/>
      <c r="H66" s="1101"/>
      <c r="I66" s="1102"/>
      <c r="J66" s="1094" t="s">
        <v>1178</v>
      </c>
      <c r="K66" s="1070"/>
      <c r="L66" s="1095"/>
      <c r="M66" s="1094" t="s">
        <v>1179</v>
      </c>
      <c r="N66" s="1070"/>
      <c r="O66" s="1070"/>
      <c r="P66" s="1095"/>
      <c r="Q66" s="1094" t="s">
        <v>1178</v>
      </c>
      <c r="R66" s="1070"/>
      <c r="S66" s="1070"/>
      <c r="T66" s="1070"/>
      <c r="U66" s="1095"/>
      <c r="V66" s="1094" t="s">
        <v>1179</v>
      </c>
      <c r="W66" s="1070"/>
      <c r="X66" s="1070"/>
      <c r="Y66" s="1095"/>
      <c r="Z66" s="1103"/>
      <c r="AA66" s="1104"/>
      <c r="AB66" s="1104"/>
      <c r="AC66" s="1105"/>
    </row>
    <row r="67" spans="1:29" ht="17.45" customHeight="1" thickBot="1">
      <c r="A67" s="1068"/>
      <c r="B67" s="1069"/>
      <c r="C67" s="1069"/>
      <c r="D67" s="1069"/>
      <c r="E67" s="1069"/>
      <c r="F67" s="1069"/>
      <c r="G67" s="1069"/>
      <c r="H67" s="1069"/>
      <c r="I67" s="1071" t="s">
        <v>1180</v>
      </c>
      <c r="J67" s="1071"/>
      <c r="K67" s="1071"/>
      <c r="L67" s="1071"/>
      <c r="M67" s="1071"/>
      <c r="N67" s="1071"/>
      <c r="O67" s="1071"/>
      <c r="P67" s="1071"/>
      <c r="Q67" s="1071"/>
      <c r="R67" s="1071"/>
      <c r="S67" s="1071"/>
      <c r="T67" s="1071"/>
      <c r="U67" s="1071"/>
      <c r="V67" s="1106"/>
      <c r="W67" s="1107">
        <v>0</v>
      </c>
      <c r="X67" s="1108"/>
      <c r="Y67" s="1108"/>
      <c r="Z67" s="1108"/>
      <c r="AA67" s="1108"/>
      <c r="AB67" s="1108"/>
      <c r="AC67" s="1107"/>
    </row>
    <row r="68" spans="1:29" ht="16.7" customHeight="1" thickBot="1">
      <c r="A68" s="1092" t="s">
        <v>1181</v>
      </c>
      <c r="B68" s="1109"/>
      <c r="C68" s="1109"/>
      <c r="D68" s="1109"/>
      <c r="E68" s="1109"/>
      <c r="F68" s="1109"/>
      <c r="G68" s="1109"/>
      <c r="H68" s="1109"/>
      <c r="I68" s="1109"/>
      <c r="J68" s="1110"/>
      <c r="K68" s="1094" t="s">
        <v>1182</v>
      </c>
      <c r="L68" s="1070"/>
      <c r="M68" s="1070"/>
      <c r="N68" s="1070"/>
      <c r="O68" s="1095"/>
      <c r="P68" s="1094" t="s">
        <v>1174</v>
      </c>
      <c r="Q68" s="1070"/>
      <c r="R68" s="1070"/>
      <c r="S68" s="1070"/>
      <c r="T68" s="1095"/>
      <c r="U68" s="1094" t="s">
        <v>1183</v>
      </c>
      <c r="V68" s="1070"/>
      <c r="W68" s="1070"/>
      <c r="X68" s="1070"/>
      <c r="Y68" s="1095"/>
      <c r="Z68" s="1096" t="s">
        <v>1177</v>
      </c>
      <c r="AA68" s="1111"/>
      <c r="AB68" s="1111"/>
      <c r="AC68" s="1112"/>
    </row>
    <row r="69" spans="1:29" ht="17.45" customHeight="1">
      <c r="A69" s="1150"/>
      <c r="B69" s="1151" t="s">
        <v>1113</v>
      </c>
      <c r="C69" s="1151"/>
      <c r="D69" s="1152" t="s">
        <v>1114</v>
      </c>
      <c r="E69" s="1151"/>
      <c r="F69" s="1151"/>
      <c r="G69" s="1151"/>
      <c r="H69" s="1151"/>
      <c r="I69" s="1151"/>
      <c r="J69" s="1152"/>
      <c r="K69" s="1153">
        <v>0</v>
      </c>
      <c r="L69" s="1154"/>
      <c r="M69" s="1154"/>
      <c r="N69" s="1154"/>
      <c r="O69" s="1155"/>
      <c r="P69" s="1153">
        <v>0.37290000000000001</v>
      </c>
      <c r="Q69" s="1154"/>
      <c r="R69" s="1154"/>
      <c r="S69" s="1154"/>
      <c r="T69" s="1155"/>
      <c r="U69" s="1156">
        <v>27.586200000000002</v>
      </c>
      <c r="V69" s="1157"/>
      <c r="W69" s="1157"/>
      <c r="X69" s="1157"/>
      <c r="Y69" s="1158"/>
      <c r="Z69" s="1159">
        <v>10.286899999999999</v>
      </c>
      <c r="AA69" s="1116"/>
      <c r="AB69" s="1116"/>
      <c r="AC69" s="1115"/>
    </row>
    <row r="70" spans="1:29" ht="16.7" customHeight="1" thickBot="1">
      <c r="A70" s="1089"/>
      <c r="B70" s="1160" t="s">
        <v>1111</v>
      </c>
      <c r="C70" s="1160"/>
      <c r="D70" s="1161" t="s">
        <v>1112</v>
      </c>
      <c r="E70" s="1160"/>
      <c r="F70" s="1160"/>
      <c r="G70" s="1160"/>
      <c r="H70" s="1160"/>
      <c r="I70" s="1160"/>
      <c r="J70" s="1161"/>
      <c r="K70" s="1162">
        <v>0</v>
      </c>
      <c r="L70" s="1163"/>
      <c r="M70" s="1163"/>
      <c r="N70" s="1163"/>
      <c r="O70" s="1164"/>
      <c r="P70" s="1162">
        <v>1.1186</v>
      </c>
      <c r="Q70" s="1163"/>
      <c r="R70" s="1163"/>
      <c r="S70" s="1163"/>
      <c r="T70" s="1164"/>
      <c r="U70" s="1165">
        <v>22.148800000000001</v>
      </c>
      <c r="V70" s="1166"/>
      <c r="W70" s="1166"/>
      <c r="X70" s="1166"/>
      <c r="Y70" s="1167"/>
      <c r="Z70" s="1168">
        <v>24.775600000000001</v>
      </c>
      <c r="AA70" s="1126"/>
      <c r="AB70" s="1126"/>
      <c r="AC70" s="1125"/>
    </row>
    <row r="71" spans="1:29" ht="17.45" customHeight="1" thickBot="1">
      <c r="A71" s="1068"/>
      <c r="B71" s="1113"/>
      <c r="C71" s="1113"/>
      <c r="D71" s="1113"/>
      <c r="E71" s="1113"/>
      <c r="F71" s="1113"/>
      <c r="G71" s="1113"/>
      <c r="H71" s="1113"/>
      <c r="I71" s="1114" t="s">
        <v>1184</v>
      </c>
      <c r="J71" s="1114"/>
      <c r="K71" s="1114"/>
      <c r="L71" s="1114"/>
      <c r="M71" s="1114"/>
      <c r="N71" s="1114"/>
      <c r="O71" s="1114"/>
      <c r="P71" s="1114"/>
      <c r="Q71" s="1114"/>
      <c r="R71" s="1114"/>
      <c r="S71" s="1114"/>
      <c r="T71" s="1114"/>
      <c r="U71" s="1114"/>
      <c r="V71" s="1069"/>
      <c r="W71" s="1115">
        <v>35.0625</v>
      </c>
      <c r="X71" s="1116"/>
      <c r="Y71" s="1116"/>
      <c r="Z71" s="1116"/>
      <c r="AA71" s="1116"/>
      <c r="AB71" s="1116"/>
      <c r="AC71" s="1115"/>
    </row>
    <row r="72" spans="1:29" ht="17.45" customHeight="1">
      <c r="A72" s="1117"/>
      <c r="B72" s="1118"/>
      <c r="C72" s="1118"/>
      <c r="D72" s="1118"/>
      <c r="E72" s="1118"/>
      <c r="F72" s="1118"/>
      <c r="G72" s="1118"/>
      <c r="H72" s="1118"/>
      <c r="I72" s="1119" t="s">
        <v>1185</v>
      </c>
      <c r="J72" s="1119"/>
      <c r="K72" s="1119"/>
      <c r="L72" s="1119"/>
      <c r="M72" s="1119"/>
      <c r="N72" s="1119"/>
      <c r="O72" s="1119"/>
      <c r="P72" s="1119"/>
      <c r="Q72" s="1119"/>
      <c r="R72" s="1119"/>
      <c r="S72" s="1119"/>
      <c r="T72" s="1119"/>
      <c r="U72" s="1119"/>
      <c r="V72" s="1118"/>
      <c r="W72" s="1120">
        <v>35.0625</v>
      </c>
      <c r="X72" s="1121"/>
      <c r="Y72" s="1121"/>
      <c r="Z72" s="1121"/>
      <c r="AA72" s="1121"/>
      <c r="AB72" s="1121"/>
      <c r="AC72" s="1120"/>
    </row>
    <row r="73" spans="1:29" ht="16.7" customHeight="1">
      <c r="A73" s="1117"/>
      <c r="B73" s="1118"/>
      <c r="C73" s="1118"/>
      <c r="D73" s="1118"/>
      <c r="E73" s="1118"/>
      <c r="F73" s="1118"/>
      <c r="G73" s="1118"/>
      <c r="H73" s="1118"/>
      <c r="I73" s="1119" t="s">
        <v>1186</v>
      </c>
      <c r="J73" s="1119"/>
      <c r="K73" s="1119"/>
      <c r="L73" s="1119"/>
      <c r="M73" s="1119"/>
      <c r="N73" s="1119"/>
      <c r="O73" s="1119"/>
      <c r="P73" s="1119"/>
      <c r="Q73" s="1119"/>
      <c r="R73" s="1119"/>
      <c r="S73" s="1119"/>
      <c r="T73" s="1119"/>
      <c r="U73" s="1119"/>
      <c r="V73" s="1118"/>
      <c r="W73" s="1120">
        <v>35.0625</v>
      </c>
      <c r="X73" s="1121"/>
      <c r="Y73" s="1121"/>
      <c r="Z73" s="1121"/>
      <c r="AA73" s="1121"/>
      <c r="AB73" s="1121"/>
      <c r="AC73" s="1120"/>
    </row>
    <row r="74" spans="1:29" ht="17.45" customHeight="1">
      <c r="A74" s="1117"/>
      <c r="B74" s="1118"/>
      <c r="C74" s="1118"/>
      <c r="D74" s="1118"/>
      <c r="E74" s="1118"/>
      <c r="F74" s="1118"/>
      <c r="G74" s="1118"/>
      <c r="H74" s="1118"/>
      <c r="I74" s="1119" t="s">
        <v>1187</v>
      </c>
      <c r="J74" s="1119"/>
      <c r="K74" s="1119"/>
      <c r="L74" s="1119"/>
      <c r="M74" s="1119"/>
      <c r="N74" s="1119"/>
      <c r="O74" s="1119"/>
      <c r="P74" s="1119"/>
      <c r="Q74" s="1119"/>
      <c r="R74" s="1119"/>
      <c r="S74" s="1119"/>
      <c r="T74" s="1119"/>
      <c r="U74" s="1119"/>
      <c r="V74" s="1118"/>
      <c r="W74" s="1120">
        <v>0</v>
      </c>
      <c r="X74" s="1121"/>
      <c r="Y74" s="1121"/>
      <c r="Z74" s="1121"/>
      <c r="AA74" s="1121"/>
      <c r="AB74" s="1121"/>
      <c r="AC74" s="1120"/>
    </row>
    <row r="75" spans="1:29" ht="17.45" customHeight="1" thickBot="1">
      <c r="A75" s="1122"/>
      <c r="B75" s="1123"/>
      <c r="C75" s="1123"/>
      <c r="D75" s="1123"/>
      <c r="E75" s="1123"/>
      <c r="F75" s="1123"/>
      <c r="G75" s="1123"/>
      <c r="H75" s="1123"/>
      <c r="I75" s="1124" t="s">
        <v>1188</v>
      </c>
      <c r="J75" s="1124"/>
      <c r="K75" s="1124"/>
      <c r="L75" s="1124"/>
      <c r="M75" s="1124"/>
      <c r="N75" s="1124"/>
      <c r="O75" s="1124"/>
      <c r="P75" s="1124"/>
      <c r="Q75" s="1124"/>
      <c r="R75" s="1124"/>
      <c r="S75" s="1124"/>
      <c r="T75" s="1124"/>
      <c r="U75" s="1124"/>
      <c r="V75" s="1123"/>
      <c r="W75" s="1125">
        <v>0</v>
      </c>
      <c r="X75" s="1126"/>
      <c r="Y75" s="1126"/>
      <c r="Z75" s="1126"/>
      <c r="AA75" s="1126"/>
      <c r="AB75" s="1126"/>
      <c r="AC75" s="1125"/>
    </row>
    <row r="76" spans="1:29" ht="16.7" customHeight="1" thickBot="1">
      <c r="A76" s="1092" t="s">
        <v>1189</v>
      </c>
      <c r="B76" s="1109"/>
      <c r="C76" s="1109"/>
      <c r="D76" s="1109"/>
      <c r="E76" s="1109"/>
      <c r="F76" s="1109"/>
      <c r="G76" s="1109"/>
      <c r="H76" s="1109"/>
      <c r="I76" s="1109"/>
      <c r="J76" s="1110"/>
      <c r="K76" s="1094" t="s">
        <v>1174</v>
      </c>
      <c r="L76" s="1070"/>
      <c r="M76" s="1070"/>
      <c r="N76" s="1070"/>
      <c r="O76" s="1095"/>
      <c r="P76" s="1094" t="s">
        <v>531</v>
      </c>
      <c r="Q76" s="1070"/>
      <c r="R76" s="1070"/>
      <c r="S76" s="1070"/>
      <c r="T76" s="1095"/>
      <c r="U76" s="1094" t="s">
        <v>1190</v>
      </c>
      <c r="V76" s="1070"/>
      <c r="W76" s="1070"/>
      <c r="X76" s="1070"/>
      <c r="Y76" s="1095"/>
      <c r="Z76" s="1096" t="s">
        <v>1191</v>
      </c>
      <c r="AA76" s="1111"/>
      <c r="AB76" s="1111"/>
      <c r="AC76" s="1112"/>
    </row>
    <row r="77" spans="1:29" ht="17.45" customHeight="1">
      <c r="A77" s="1150"/>
      <c r="B77" s="1151" t="s">
        <v>1216</v>
      </c>
      <c r="C77" s="1151"/>
      <c r="D77" s="1152" t="s">
        <v>1217</v>
      </c>
      <c r="E77" s="1151"/>
      <c r="F77" s="1151"/>
      <c r="G77" s="1151"/>
      <c r="H77" s="1151"/>
      <c r="I77" s="1151"/>
      <c r="J77" s="1152"/>
      <c r="K77" s="1153">
        <v>2.4500000000000001E-2</v>
      </c>
      <c r="L77" s="1154"/>
      <c r="M77" s="1154"/>
      <c r="N77" s="1154"/>
      <c r="O77" s="1155"/>
      <c r="P77" s="1169" t="s">
        <v>1218</v>
      </c>
      <c r="Q77" s="1078"/>
      <c r="R77" s="1078"/>
      <c r="S77" s="1078"/>
      <c r="T77" s="1170"/>
      <c r="U77" s="1171">
        <v>14.8927</v>
      </c>
      <c r="V77" s="1172"/>
      <c r="W77" s="1172"/>
      <c r="X77" s="1172"/>
      <c r="Y77" s="1173"/>
      <c r="Z77" s="1159">
        <v>0.3649</v>
      </c>
      <c r="AA77" s="1116"/>
      <c r="AB77" s="1116"/>
      <c r="AC77" s="1115"/>
    </row>
    <row r="78" spans="1:29" ht="16.7" customHeight="1">
      <c r="A78" s="1149"/>
      <c r="B78" s="1174" t="s">
        <v>1219</v>
      </c>
      <c r="C78" s="1174"/>
      <c r="D78" s="1175" t="s">
        <v>1220</v>
      </c>
      <c r="E78" s="1174"/>
      <c r="F78" s="1174"/>
      <c r="G78" s="1174"/>
      <c r="H78" s="1174"/>
      <c r="I78" s="1174"/>
      <c r="J78" s="1175"/>
      <c r="K78" s="1176">
        <v>3.2082999999999999</v>
      </c>
      <c r="L78" s="1177"/>
      <c r="M78" s="1177"/>
      <c r="N78" s="1177"/>
      <c r="O78" s="1178"/>
      <c r="P78" s="1179" t="s">
        <v>59</v>
      </c>
      <c r="Q78" s="1085"/>
      <c r="R78" s="1085"/>
      <c r="S78" s="1085"/>
      <c r="T78" s="1180"/>
      <c r="U78" s="1181">
        <v>3.125</v>
      </c>
      <c r="V78" s="1182"/>
      <c r="W78" s="1182"/>
      <c r="X78" s="1182"/>
      <c r="Y78" s="1183"/>
      <c r="Z78" s="1184">
        <v>10.0259</v>
      </c>
      <c r="AA78" s="1121"/>
      <c r="AB78" s="1121"/>
      <c r="AC78" s="1120"/>
    </row>
    <row r="79" spans="1:29" ht="17.45" customHeight="1" thickBot="1">
      <c r="A79" s="1089"/>
      <c r="B79" s="1160" t="s">
        <v>1221</v>
      </c>
      <c r="C79" s="1160"/>
      <c r="D79" s="1161" t="s">
        <v>1222</v>
      </c>
      <c r="E79" s="1160"/>
      <c r="F79" s="1160"/>
      <c r="G79" s="1160"/>
      <c r="H79" s="1160"/>
      <c r="I79" s="1160"/>
      <c r="J79" s="1161"/>
      <c r="K79" s="1162">
        <v>1</v>
      </c>
      <c r="L79" s="1163"/>
      <c r="M79" s="1163"/>
      <c r="N79" s="1163"/>
      <c r="O79" s="1164"/>
      <c r="P79" s="1185" t="s">
        <v>1223</v>
      </c>
      <c r="Q79" s="1186"/>
      <c r="R79" s="1186"/>
      <c r="S79" s="1186"/>
      <c r="T79" s="1187"/>
      <c r="U79" s="1188">
        <v>400</v>
      </c>
      <c r="V79" s="1189"/>
      <c r="W79" s="1189"/>
      <c r="X79" s="1189"/>
      <c r="Y79" s="1190"/>
      <c r="Z79" s="1168">
        <v>400</v>
      </c>
      <c r="AA79" s="1126"/>
      <c r="AB79" s="1126"/>
      <c r="AC79" s="1125"/>
    </row>
    <row r="80" spans="1:29" ht="17.45" customHeight="1" thickBot="1">
      <c r="A80" s="1068"/>
      <c r="B80" s="1069"/>
      <c r="C80" s="1069"/>
      <c r="D80" s="1069"/>
      <c r="E80" s="1069"/>
      <c r="F80" s="1069"/>
      <c r="G80" s="1069"/>
      <c r="H80" s="1069"/>
      <c r="I80" s="1071" t="s">
        <v>1193</v>
      </c>
      <c r="J80" s="1071"/>
      <c r="K80" s="1071"/>
      <c r="L80" s="1071"/>
      <c r="M80" s="1071"/>
      <c r="N80" s="1071"/>
      <c r="O80" s="1071"/>
      <c r="P80" s="1071"/>
      <c r="Q80" s="1071"/>
      <c r="R80" s="1071"/>
      <c r="S80" s="1071"/>
      <c r="T80" s="1071"/>
      <c r="U80" s="1071"/>
      <c r="V80" s="1106"/>
      <c r="W80" s="1107">
        <v>410.39080000000001</v>
      </c>
      <c r="X80" s="1108"/>
      <c r="Y80" s="1108"/>
      <c r="Z80" s="1108"/>
      <c r="AA80" s="1108"/>
      <c r="AB80" s="1108"/>
      <c r="AC80" s="1107"/>
    </row>
    <row r="81" spans="1:29" ht="16.7" customHeight="1" thickBot="1">
      <c r="A81" s="1092" t="s">
        <v>1194</v>
      </c>
      <c r="B81" s="1109"/>
      <c r="C81" s="1109"/>
      <c r="D81" s="1109"/>
      <c r="E81" s="1109"/>
      <c r="F81" s="1109"/>
      <c r="G81" s="1109"/>
      <c r="H81" s="1109"/>
      <c r="I81" s="1109"/>
      <c r="J81" s="1110"/>
      <c r="K81" s="1094" t="s">
        <v>1174</v>
      </c>
      <c r="L81" s="1070"/>
      <c r="M81" s="1070"/>
      <c r="N81" s="1070"/>
      <c r="O81" s="1095"/>
      <c r="P81" s="1094" t="s">
        <v>531</v>
      </c>
      <c r="Q81" s="1070"/>
      <c r="R81" s="1070"/>
      <c r="S81" s="1070"/>
      <c r="T81" s="1095"/>
      <c r="U81" s="1094" t="s">
        <v>1190</v>
      </c>
      <c r="V81" s="1070"/>
      <c r="W81" s="1070"/>
      <c r="X81" s="1070"/>
      <c r="Y81" s="1095"/>
      <c r="Z81" s="1096" t="s">
        <v>1191</v>
      </c>
      <c r="AA81" s="1111"/>
      <c r="AB81" s="1111"/>
      <c r="AC81" s="1112"/>
    </row>
    <row r="82" spans="1:29" ht="17.45" customHeight="1" thickBot="1">
      <c r="A82" s="1068"/>
      <c r="B82" s="1069"/>
      <c r="C82" s="1069"/>
      <c r="D82" s="1069"/>
      <c r="E82" s="1069"/>
      <c r="F82" s="1069"/>
      <c r="G82" s="1069"/>
      <c r="H82" s="1069"/>
      <c r="I82" s="1071" t="s">
        <v>1195</v>
      </c>
      <c r="J82" s="1071"/>
      <c r="K82" s="1071"/>
      <c r="L82" s="1071"/>
      <c r="M82" s="1071"/>
      <c r="N82" s="1071"/>
      <c r="O82" s="1071"/>
      <c r="P82" s="1071"/>
      <c r="Q82" s="1071"/>
      <c r="R82" s="1071"/>
      <c r="S82" s="1071"/>
      <c r="T82" s="1071"/>
      <c r="U82" s="1071"/>
      <c r="V82" s="1106"/>
      <c r="W82" s="1107">
        <v>0</v>
      </c>
      <c r="X82" s="1108"/>
      <c r="Y82" s="1108"/>
      <c r="Z82" s="1108"/>
      <c r="AA82" s="1108"/>
      <c r="AB82" s="1108"/>
      <c r="AC82" s="1107"/>
    </row>
    <row r="83" spans="1:29" ht="17.45" customHeight="1" thickBot="1">
      <c r="A83" s="1092" t="s">
        <v>1196</v>
      </c>
      <c r="B83" s="1109"/>
      <c r="C83" s="1109"/>
      <c r="D83" s="1109"/>
      <c r="E83" s="1109"/>
      <c r="F83" s="1109"/>
      <c r="G83" s="1109"/>
      <c r="H83" s="1109"/>
      <c r="I83" s="1109"/>
      <c r="J83" s="1110"/>
      <c r="K83" s="1094" t="s">
        <v>1174</v>
      </c>
      <c r="L83" s="1070"/>
      <c r="M83" s="1070"/>
      <c r="N83" s="1070"/>
      <c r="O83" s="1095"/>
      <c r="P83" s="1094" t="s">
        <v>531</v>
      </c>
      <c r="Q83" s="1070"/>
      <c r="R83" s="1070"/>
      <c r="S83" s="1070"/>
      <c r="T83" s="1095"/>
      <c r="U83" s="1094" t="s">
        <v>1190</v>
      </c>
      <c r="V83" s="1070"/>
      <c r="W83" s="1070"/>
      <c r="X83" s="1070"/>
      <c r="Y83" s="1095"/>
      <c r="Z83" s="1096" t="s">
        <v>1191</v>
      </c>
      <c r="AA83" s="1111"/>
      <c r="AB83" s="1111"/>
      <c r="AC83" s="1112"/>
    </row>
    <row r="84" spans="1:29" ht="16.7" customHeight="1" thickBot="1">
      <c r="A84" s="1068"/>
      <c r="B84" s="1069"/>
      <c r="C84" s="1069"/>
      <c r="D84" s="1069"/>
      <c r="E84" s="1069"/>
      <c r="F84" s="1069"/>
      <c r="G84" s="1069"/>
      <c r="H84" s="1069"/>
      <c r="I84" s="1071" t="s">
        <v>1197</v>
      </c>
      <c r="J84" s="1071"/>
      <c r="K84" s="1071"/>
      <c r="L84" s="1071"/>
      <c r="M84" s="1071"/>
      <c r="N84" s="1071"/>
      <c r="O84" s="1071"/>
      <c r="P84" s="1071"/>
      <c r="Q84" s="1071"/>
      <c r="R84" s="1071"/>
      <c r="S84" s="1071"/>
      <c r="T84" s="1071"/>
      <c r="U84" s="1071"/>
      <c r="V84" s="1106"/>
      <c r="W84" s="1107">
        <v>0</v>
      </c>
      <c r="X84" s="1108"/>
      <c r="Y84" s="1108"/>
      <c r="Z84" s="1108"/>
      <c r="AA84" s="1108"/>
      <c r="AB84" s="1108"/>
      <c r="AC84" s="1107"/>
    </row>
    <row r="85" spans="1:29" ht="17.45" customHeight="1" thickBot="1">
      <c r="A85" s="1092" t="s">
        <v>1198</v>
      </c>
      <c r="B85" s="1109"/>
      <c r="C85" s="1109"/>
      <c r="D85" s="1110"/>
      <c r="E85" s="1094" t="s">
        <v>1174</v>
      </c>
      <c r="F85" s="1070"/>
      <c r="G85" s="1095"/>
      <c r="H85" s="1140" t="s">
        <v>1199</v>
      </c>
      <c r="I85" s="1140" t="s">
        <v>1200</v>
      </c>
      <c r="J85" s="1094" t="s">
        <v>1201</v>
      </c>
      <c r="K85" s="1070"/>
      <c r="L85" s="1095"/>
      <c r="M85" s="1094" t="s">
        <v>1202</v>
      </c>
      <c r="N85" s="1070"/>
      <c r="O85" s="1070"/>
      <c r="P85" s="1095"/>
      <c r="Q85" s="1094" t="s">
        <v>1203</v>
      </c>
      <c r="R85" s="1070"/>
      <c r="S85" s="1070"/>
      <c r="T85" s="1070"/>
      <c r="U85" s="1095"/>
      <c r="V85" s="1094" t="s">
        <v>1204</v>
      </c>
      <c r="W85" s="1070"/>
      <c r="X85" s="1070"/>
      <c r="Y85" s="1095"/>
      <c r="Z85" s="1096" t="s">
        <v>1191</v>
      </c>
      <c r="AA85" s="1111"/>
      <c r="AB85" s="1111"/>
      <c r="AC85" s="1112"/>
    </row>
    <row r="86" spans="1:29" ht="16.7" customHeight="1" thickBot="1">
      <c r="A86" s="1068"/>
      <c r="B86" s="1069"/>
      <c r="C86" s="1069"/>
      <c r="D86" s="1069"/>
      <c r="E86" s="1069"/>
      <c r="F86" s="1069"/>
      <c r="G86" s="1069"/>
      <c r="H86" s="1069"/>
      <c r="I86" s="1071" t="s">
        <v>1205</v>
      </c>
      <c r="J86" s="1071"/>
      <c r="K86" s="1071"/>
      <c r="L86" s="1071"/>
      <c r="M86" s="1071"/>
      <c r="N86" s="1071"/>
      <c r="O86" s="1071"/>
      <c r="P86" s="1071"/>
      <c r="Q86" s="1071"/>
      <c r="R86" s="1071"/>
      <c r="S86" s="1071"/>
      <c r="T86" s="1071"/>
      <c r="U86" s="1071"/>
      <c r="V86" s="1106"/>
      <c r="W86" s="1107">
        <v>0</v>
      </c>
      <c r="X86" s="1108"/>
      <c r="Y86" s="1108"/>
      <c r="Z86" s="1108"/>
      <c r="AA86" s="1108"/>
      <c r="AB86" s="1108"/>
      <c r="AC86" s="1107"/>
    </row>
    <row r="87" spans="1:29" ht="5.85" customHeight="1">
      <c r="A87" s="1141"/>
      <c r="B87" s="1113"/>
      <c r="C87" s="1113"/>
      <c r="D87" s="1113"/>
      <c r="E87" s="1113"/>
      <c r="F87" s="1113"/>
      <c r="G87" s="1113"/>
      <c r="H87" s="1113"/>
      <c r="I87" s="1113"/>
      <c r="J87" s="1113"/>
      <c r="K87" s="1113"/>
      <c r="L87" s="1113"/>
      <c r="M87" s="1113"/>
      <c r="N87" s="1113"/>
      <c r="O87" s="1113"/>
      <c r="P87" s="1113"/>
      <c r="Q87" s="1113"/>
      <c r="R87" s="1113"/>
      <c r="S87" s="1113"/>
      <c r="T87" s="1113"/>
      <c r="U87" s="1113"/>
      <c r="V87" s="1113"/>
      <c r="W87" s="1113"/>
      <c r="X87" s="1113"/>
      <c r="Y87" s="1113"/>
      <c r="Z87" s="1113"/>
      <c r="AA87" s="1113"/>
      <c r="AB87" s="1113"/>
      <c r="AC87" s="1142"/>
    </row>
    <row r="88" spans="1:29" ht="17.45" customHeight="1">
      <c r="A88" s="1117"/>
      <c r="B88" s="1118"/>
      <c r="C88" s="1118"/>
      <c r="D88" s="1118"/>
      <c r="E88" s="1118"/>
      <c r="F88" s="1118"/>
      <c r="G88" s="1118"/>
      <c r="H88" s="1118"/>
      <c r="I88" s="1119" t="s">
        <v>1206</v>
      </c>
      <c r="J88" s="1119"/>
      <c r="K88" s="1119"/>
      <c r="L88" s="1119"/>
      <c r="M88" s="1119"/>
      <c r="N88" s="1119"/>
      <c r="O88" s="1119"/>
      <c r="P88" s="1119"/>
      <c r="Q88" s="1119"/>
      <c r="R88" s="1119"/>
      <c r="S88" s="1119"/>
      <c r="T88" s="1119"/>
      <c r="U88" s="1119"/>
      <c r="V88" s="1118"/>
      <c r="W88" s="1143">
        <v>445.45</v>
      </c>
      <c r="X88" s="1144"/>
      <c r="Y88" s="1144"/>
      <c r="Z88" s="1144"/>
      <c r="AA88" s="1144"/>
      <c r="AB88" s="1144"/>
      <c r="AC88" s="1143"/>
    </row>
    <row r="89" spans="1:29" ht="17.45" customHeight="1">
      <c r="A89" s="1117"/>
      <c r="B89" s="1118"/>
      <c r="C89" s="1118"/>
      <c r="D89" s="1118"/>
      <c r="E89" s="1118"/>
      <c r="F89" s="1118"/>
      <c r="G89" s="1119" t="s">
        <v>1207</v>
      </c>
      <c r="H89" s="1119"/>
      <c r="I89" s="1119"/>
      <c r="J89" s="1119"/>
      <c r="K89" s="1119"/>
      <c r="L89" s="1119"/>
      <c r="M89" s="1119"/>
      <c r="N89" s="1145"/>
      <c r="O89" s="1146">
        <v>0</v>
      </c>
      <c r="P89" s="1146"/>
      <c r="Q89" s="1146"/>
      <c r="R89" s="1145"/>
      <c r="S89" s="1119" t="s">
        <v>1208</v>
      </c>
      <c r="T89" s="1119"/>
      <c r="U89" s="1119"/>
      <c r="V89" s="1118"/>
      <c r="W89" s="1143">
        <v>0</v>
      </c>
      <c r="X89" s="1144"/>
      <c r="Y89" s="1144"/>
      <c r="Z89" s="1144"/>
      <c r="AA89" s="1144"/>
      <c r="AB89" s="1144"/>
      <c r="AC89" s="1143"/>
    </row>
    <row r="90" spans="1:29" ht="16.7" customHeight="1">
      <c r="A90" s="1117"/>
      <c r="B90" s="1118"/>
      <c r="C90" s="1118"/>
      <c r="D90" s="1118"/>
      <c r="E90" s="1118"/>
      <c r="F90" s="1118"/>
      <c r="G90" s="1118"/>
      <c r="H90" s="1118"/>
      <c r="I90" s="1119" t="s">
        <v>1209</v>
      </c>
      <c r="J90" s="1119"/>
      <c r="K90" s="1119"/>
      <c r="L90" s="1119"/>
      <c r="M90" s="1119"/>
      <c r="N90" s="1119"/>
      <c r="O90" s="1119"/>
      <c r="P90" s="1119"/>
      <c r="Q90" s="1119"/>
      <c r="R90" s="1119"/>
      <c r="S90" s="1119"/>
      <c r="T90" s="1119"/>
      <c r="U90" s="1119"/>
      <c r="V90" s="1118"/>
      <c r="W90" s="1143">
        <v>445.45</v>
      </c>
      <c r="X90" s="1144"/>
      <c r="Y90" s="1144"/>
      <c r="Z90" s="1144"/>
      <c r="AA90" s="1144"/>
      <c r="AB90" s="1144"/>
      <c r="AC90" s="1143"/>
    </row>
    <row r="91" spans="1:29" ht="5.85" customHeight="1">
      <c r="A91" s="1147"/>
      <c r="B91" s="1118"/>
      <c r="C91" s="1118"/>
      <c r="D91" s="1118"/>
      <c r="E91" s="1118"/>
      <c r="F91" s="1118"/>
      <c r="G91" s="1118"/>
      <c r="H91" s="1118"/>
      <c r="I91" s="1118"/>
      <c r="J91" s="1118"/>
      <c r="K91" s="1118"/>
      <c r="L91" s="1118"/>
      <c r="M91" s="1118"/>
      <c r="N91" s="1118"/>
      <c r="O91" s="1118"/>
      <c r="P91" s="1118"/>
      <c r="Q91" s="1118"/>
      <c r="R91" s="1118"/>
      <c r="S91" s="1118"/>
      <c r="T91" s="1118"/>
      <c r="U91" s="1118"/>
      <c r="V91" s="1118"/>
      <c r="W91" s="1118"/>
      <c r="X91" s="1118"/>
      <c r="Y91" s="1118"/>
      <c r="Z91" s="1118"/>
      <c r="AA91" s="1118"/>
      <c r="AB91" s="1118"/>
      <c r="AC91" s="1148"/>
    </row>
    <row r="92" spans="1:29" ht="145.35" customHeight="1">
      <c r="A92" s="1149"/>
      <c r="AC92" s="1088"/>
    </row>
    <row r="93" spans="1:29" ht="74.849999999999994" customHeight="1">
      <c r="A93" s="1149"/>
      <c r="AC93" s="1088"/>
    </row>
    <row r="94" spans="1:29" ht="74.849999999999994" customHeight="1" thickBot="1">
      <c r="A94" s="1089"/>
      <c r="B94" s="1090"/>
      <c r="C94" s="1090"/>
      <c r="D94" s="1090"/>
      <c r="E94" s="1090"/>
      <c r="F94" s="1090"/>
      <c r="G94" s="1090"/>
      <c r="H94" s="1090"/>
      <c r="I94" s="1090"/>
      <c r="J94" s="1090"/>
      <c r="K94" s="1090"/>
      <c r="L94" s="1090"/>
      <c r="M94" s="1090"/>
      <c r="N94" s="1090"/>
      <c r="O94" s="1090"/>
      <c r="P94" s="1090"/>
      <c r="Q94" s="1090"/>
      <c r="R94" s="1090"/>
      <c r="S94" s="1090"/>
      <c r="T94" s="1090"/>
      <c r="U94" s="1090"/>
      <c r="V94" s="1090"/>
      <c r="W94" s="1090"/>
      <c r="X94" s="1090"/>
      <c r="Y94" s="1090"/>
      <c r="Z94" s="1090"/>
      <c r="AA94" s="1090"/>
      <c r="AB94" s="1090"/>
      <c r="AC94" s="1091"/>
    </row>
    <row r="95" spans="1:29" ht="17.45" customHeight="1" thickBot="1">
      <c r="A95" s="1068"/>
      <c r="B95" s="1069"/>
      <c r="C95" s="1069"/>
      <c r="D95" s="1069"/>
      <c r="E95" s="1069"/>
      <c r="F95" s="1070" t="s">
        <v>1166</v>
      </c>
      <c r="G95" s="1070"/>
      <c r="H95" s="1070"/>
      <c r="I95" s="1070"/>
      <c r="J95" s="1070"/>
      <c r="K95" s="1070"/>
      <c r="L95" s="1069"/>
      <c r="M95" s="1069"/>
      <c r="N95" s="1069"/>
      <c r="O95" s="1069"/>
      <c r="P95" s="1069"/>
      <c r="Q95" s="1069"/>
      <c r="R95" s="1069"/>
      <c r="S95" s="1069"/>
      <c r="T95" s="1069"/>
      <c r="U95" s="1069"/>
      <c r="V95" s="1069"/>
      <c r="W95" s="1069"/>
      <c r="X95" s="1071" t="s">
        <v>1224</v>
      </c>
      <c r="Y95" s="1071"/>
      <c r="Z95" s="1071"/>
      <c r="AA95" s="1071"/>
      <c r="AB95" s="1071"/>
      <c r="AC95" s="1072"/>
    </row>
    <row r="96" spans="1:29" ht="16.7" customHeight="1">
      <c r="A96" s="1074" t="s">
        <v>1168</v>
      </c>
      <c r="B96" s="1075"/>
      <c r="C96" s="1076"/>
      <c r="D96" s="1077" t="s">
        <v>1225</v>
      </c>
      <c r="E96" s="1077"/>
      <c r="F96" s="1077"/>
      <c r="G96" s="1077"/>
      <c r="H96" s="1077"/>
      <c r="I96" s="1077"/>
      <c r="J96" s="1077"/>
      <c r="K96" s="1077"/>
      <c r="L96" s="1077"/>
      <c r="M96" s="1077"/>
      <c r="N96" s="1076"/>
      <c r="O96" s="1076"/>
      <c r="P96" s="1078" t="s">
        <v>1104</v>
      </c>
      <c r="Q96" s="1078"/>
      <c r="R96" s="1078"/>
      <c r="S96" s="1076"/>
      <c r="T96" s="1079" t="s">
        <v>1226</v>
      </c>
      <c r="U96" s="1079"/>
      <c r="V96" s="1079"/>
      <c r="W96" s="1079"/>
      <c r="X96" s="1076"/>
      <c r="Y96" s="1078" t="s">
        <v>1170</v>
      </c>
      <c r="Z96" s="1078"/>
      <c r="AA96" s="1076"/>
      <c r="AB96" s="1080">
        <v>45658</v>
      </c>
      <c r="AC96" s="1081"/>
    </row>
    <row r="97" spans="1:29" ht="17.45" customHeight="1">
      <c r="A97" s="1082"/>
      <c r="B97" s="1083"/>
      <c r="D97" s="1084"/>
      <c r="E97" s="1084"/>
      <c r="F97" s="1084"/>
      <c r="G97" s="1084"/>
      <c r="H97" s="1084"/>
      <c r="I97" s="1084"/>
      <c r="J97" s="1084"/>
      <c r="K97" s="1084"/>
      <c r="L97" s="1084"/>
      <c r="M97" s="1084"/>
      <c r="P97" s="1085" t="s">
        <v>1171</v>
      </c>
      <c r="Q97" s="1085"/>
      <c r="R97" s="1085"/>
      <c r="T97" s="1086">
        <v>1</v>
      </c>
      <c r="U97" s="1086"/>
      <c r="V97" s="1086"/>
      <c r="W97" s="1086"/>
      <c r="Y97" s="1085" t="s">
        <v>1172</v>
      </c>
      <c r="Z97" s="1085"/>
      <c r="AB97" s="1087" t="s">
        <v>51</v>
      </c>
      <c r="AC97" s="1088"/>
    </row>
    <row r="98" spans="1:29" ht="5.85" customHeight="1" thickBot="1">
      <c r="A98" s="1089"/>
      <c r="B98" s="1090"/>
      <c r="C98" s="1090"/>
      <c r="D98" s="1090"/>
      <c r="E98" s="1090"/>
      <c r="F98" s="1090"/>
      <c r="G98" s="1090"/>
      <c r="H98" s="1090"/>
      <c r="I98" s="1090"/>
      <c r="J98" s="1090"/>
      <c r="K98" s="1090"/>
      <c r="L98" s="1090"/>
      <c r="M98" s="1090"/>
      <c r="N98" s="1090"/>
      <c r="O98" s="1090"/>
      <c r="P98" s="1090"/>
      <c r="Q98" s="1090"/>
      <c r="R98" s="1090"/>
      <c r="S98" s="1090"/>
      <c r="T98" s="1090"/>
      <c r="U98" s="1090"/>
      <c r="V98" s="1090"/>
      <c r="W98" s="1090"/>
      <c r="X98" s="1090"/>
      <c r="Y98" s="1090"/>
      <c r="Z98" s="1090"/>
      <c r="AA98" s="1090"/>
      <c r="AB98" s="1090"/>
      <c r="AC98" s="1091"/>
    </row>
    <row r="99" spans="1:29" ht="16.7" customHeight="1" thickBot="1">
      <c r="A99" s="1092" t="s">
        <v>1173</v>
      </c>
      <c r="B99" s="1075"/>
      <c r="C99" s="1075"/>
      <c r="D99" s="1075"/>
      <c r="E99" s="1075"/>
      <c r="F99" s="1075"/>
      <c r="G99" s="1075"/>
      <c r="H99" s="1093"/>
      <c r="I99" s="1094" t="s">
        <v>1174</v>
      </c>
      <c r="J99" s="1094" t="s">
        <v>1175</v>
      </c>
      <c r="K99" s="1070"/>
      <c r="L99" s="1070"/>
      <c r="M99" s="1070"/>
      <c r="N99" s="1070"/>
      <c r="O99" s="1070"/>
      <c r="P99" s="1095"/>
      <c r="Q99" s="1094" t="s">
        <v>1176</v>
      </c>
      <c r="R99" s="1070"/>
      <c r="S99" s="1070"/>
      <c r="T99" s="1070"/>
      <c r="U99" s="1070"/>
      <c r="V99" s="1070"/>
      <c r="W99" s="1070"/>
      <c r="X99" s="1070"/>
      <c r="Y99" s="1095"/>
      <c r="Z99" s="1096" t="s">
        <v>1177</v>
      </c>
      <c r="AA99" s="1097"/>
      <c r="AB99" s="1097"/>
      <c r="AC99" s="1098"/>
    </row>
    <row r="100" spans="1:29" ht="17.45" customHeight="1" thickBot="1">
      <c r="A100" s="1099"/>
      <c r="B100" s="1100"/>
      <c r="C100" s="1100"/>
      <c r="D100" s="1100"/>
      <c r="E100" s="1100"/>
      <c r="F100" s="1100"/>
      <c r="G100" s="1100"/>
      <c r="H100" s="1101"/>
      <c r="I100" s="1102"/>
      <c r="J100" s="1094" t="s">
        <v>1178</v>
      </c>
      <c r="K100" s="1070"/>
      <c r="L100" s="1095"/>
      <c r="M100" s="1094" t="s">
        <v>1179</v>
      </c>
      <c r="N100" s="1070"/>
      <c r="O100" s="1070"/>
      <c r="P100" s="1095"/>
      <c r="Q100" s="1094" t="s">
        <v>1178</v>
      </c>
      <c r="R100" s="1070"/>
      <c r="S100" s="1070"/>
      <c r="T100" s="1070"/>
      <c r="U100" s="1095"/>
      <c r="V100" s="1094" t="s">
        <v>1179</v>
      </c>
      <c r="W100" s="1070"/>
      <c r="X100" s="1070"/>
      <c r="Y100" s="1095"/>
      <c r="Z100" s="1103"/>
      <c r="AA100" s="1104"/>
      <c r="AB100" s="1104"/>
      <c r="AC100" s="1105"/>
    </row>
    <row r="101" spans="1:29" ht="17.45" customHeight="1" thickBot="1">
      <c r="A101" s="1068"/>
      <c r="B101" s="1069"/>
      <c r="C101" s="1069"/>
      <c r="D101" s="1069"/>
      <c r="E101" s="1069"/>
      <c r="F101" s="1069"/>
      <c r="G101" s="1069"/>
      <c r="H101" s="1069"/>
      <c r="I101" s="1071" t="s">
        <v>1180</v>
      </c>
      <c r="J101" s="1071"/>
      <c r="K101" s="1071"/>
      <c r="L101" s="1071"/>
      <c r="M101" s="1071"/>
      <c r="N101" s="1071"/>
      <c r="O101" s="1071"/>
      <c r="P101" s="1071"/>
      <c r="Q101" s="1071"/>
      <c r="R101" s="1071"/>
      <c r="S101" s="1071"/>
      <c r="T101" s="1071"/>
      <c r="U101" s="1071"/>
      <c r="V101" s="1106"/>
      <c r="W101" s="1107">
        <v>0</v>
      </c>
      <c r="X101" s="1108"/>
      <c r="Y101" s="1108"/>
      <c r="Z101" s="1108"/>
      <c r="AA101" s="1108"/>
      <c r="AB101" s="1108"/>
      <c r="AC101" s="1107"/>
    </row>
    <row r="102" spans="1:29" ht="16.7" customHeight="1" thickBot="1">
      <c r="A102" s="1092" t="s">
        <v>1181</v>
      </c>
      <c r="B102" s="1109"/>
      <c r="C102" s="1109"/>
      <c r="D102" s="1109"/>
      <c r="E102" s="1109"/>
      <c r="F102" s="1109"/>
      <c r="G102" s="1109"/>
      <c r="H102" s="1109"/>
      <c r="I102" s="1109"/>
      <c r="J102" s="1110"/>
      <c r="K102" s="1094" t="s">
        <v>1182</v>
      </c>
      <c r="L102" s="1070"/>
      <c r="M102" s="1070"/>
      <c r="N102" s="1070"/>
      <c r="O102" s="1095"/>
      <c r="P102" s="1094" t="s">
        <v>1174</v>
      </c>
      <c r="Q102" s="1070"/>
      <c r="R102" s="1070"/>
      <c r="S102" s="1070"/>
      <c r="T102" s="1095"/>
      <c r="U102" s="1094" t="s">
        <v>1183</v>
      </c>
      <c r="V102" s="1070"/>
      <c r="W102" s="1070"/>
      <c r="X102" s="1070"/>
      <c r="Y102" s="1095"/>
      <c r="Z102" s="1096" t="s">
        <v>1177</v>
      </c>
      <c r="AA102" s="1111"/>
      <c r="AB102" s="1111"/>
      <c r="AC102" s="1112"/>
    </row>
    <row r="103" spans="1:29" ht="17.45" customHeight="1" thickBot="1">
      <c r="A103" s="1068"/>
      <c r="B103" s="1113"/>
      <c r="C103" s="1113"/>
      <c r="D103" s="1113"/>
      <c r="E103" s="1113"/>
      <c r="F103" s="1113"/>
      <c r="G103" s="1113"/>
      <c r="H103" s="1113"/>
      <c r="I103" s="1114" t="s">
        <v>1184</v>
      </c>
      <c r="J103" s="1114"/>
      <c r="K103" s="1114"/>
      <c r="L103" s="1114"/>
      <c r="M103" s="1114"/>
      <c r="N103" s="1114"/>
      <c r="O103" s="1114"/>
      <c r="P103" s="1114"/>
      <c r="Q103" s="1114"/>
      <c r="R103" s="1114"/>
      <c r="S103" s="1114"/>
      <c r="T103" s="1114"/>
      <c r="U103" s="1114"/>
      <c r="V103" s="1069"/>
      <c r="W103" s="1115">
        <v>0</v>
      </c>
      <c r="X103" s="1116"/>
      <c r="Y103" s="1116"/>
      <c r="Z103" s="1116"/>
      <c r="AA103" s="1116"/>
      <c r="AB103" s="1116"/>
      <c r="AC103" s="1115"/>
    </row>
    <row r="104" spans="1:29" ht="16.7" customHeight="1">
      <c r="A104" s="1117"/>
      <c r="B104" s="1118"/>
      <c r="C104" s="1118"/>
      <c r="D104" s="1118"/>
      <c r="E104" s="1118"/>
      <c r="F104" s="1118"/>
      <c r="G104" s="1118"/>
      <c r="H104" s="1118"/>
      <c r="I104" s="1119" t="s">
        <v>1185</v>
      </c>
      <c r="J104" s="1119"/>
      <c r="K104" s="1119"/>
      <c r="L104" s="1119"/>
      <c r="M104" s="1119"/>
      <c r="N104" s="1119"/>
      <c r="O104" s="1119"/>
      <c r="P104" s="1119"/>
      <c r="Q104" s="1119"/>
      <c r="R104" s="1119"/>
      <c r="S104" s="1119"/>
      <c r="T104" s="1119"/>
      <c r="U104" s="1119"/>
      <c r="V104" s="1118"/>
      <c r="W104" s="1120">
        <v>0</v>
      </c>
      <c r="X104" s="1121"/>
      <c r="Y104" s="1121"/>
      <c r="Z104" s="1121"/>
      <c r="AA104" s="1121"/>
      <c r="AB104" s="1121"/>
      <c r="AC104" s="1120"/>
    </row>
    <row r="105" spans="1:29" ht="17.45" customHeight="1">
      <c r="A105" s="1117"/>
      <c r="B105" s="1118"/>
      <c r="C105" s="1118"/>
      <c r="D105" s="1118"/>
      <c r="E105" s="1118"/>
      <c r="F105" s="1118"/>
      <c r="G105" s="1118"/>
      <c r="H105" s="1118"/>
      <c r="I105" s="1119" t="s">
        <v>1186</v>
      </c>
      <c r="J105" s="1119"/>
      <c r="K105" s="1119"/>
      <c r="L105" s="1119"/>
      <c r="M105" s="1119"/>
      <c r="N105" s="1119"/>
      <c r="O105" s="1119"/>
      <c r="P105" s="1119"/>
      <c r="Q105" s="1119"/>
      <c r="R105" s="1119"/>
      <c r="S105" s="1119"/>
      <c r="T105" s="1119"/>
      <c r="U105" s="1119"/>
      <c r="V105" s="1118"/>
      <c r="W105" s="1120">
        <v>0</v>
      </c>
      <c r="X105" s="1121"/>
      <c r="Y105" s="1121"/>
      <c r="Z105" s="1121"/>
      <c r="AA105" s="1121"/>
      <c r="AB105" s="1121"/>
      <c r="AC105" s="1120"/>
    </row>
    <row r="106" spans="1:29" ht="17.45" customHeight="1">
      <c r="A106" s="1117"/>
      <c r="B106" s="1118"/>
      <c r="C106" s="1118"/>
      <c r="D106" s="1118"/>
      <c r="E106" s="1118"/>
      <c r="F106" s="1118"/>
      <c r="G106" s="1118"/>
      <c r="H106" s="1118"/>
      <c r="I106" s="1119" t="s">
        <v>1187</v>
      </c>
      <c r="J106" s="1119"/>
      <c r="K106" s="1119"/>
      <c r="L106" s="1119"/>
      <c r="M106" s="1119"/>
      <c r="N106" s="1119"/>
      <c r="O106" s="1119"/>
      <c r="P106" s="1119"/>
      <c r="Q106" s="1119"/>
      <c r="R106" s="1119"/>
      <c r="S106" s="1119"/>
      <c r="T106" s="1119"/>
      <c r="U106" s="1119"/>
      <c r="V106" s="1118"/>
      <c r="W106" s="1120">
        <v>0</v>
      </c>
      <c r="X106" s="1121"/>
      <c r="Y106" s="1121"/>
      <c r="Z106" s="1121"/>
      <c r="AA106" s="1121"/>
      <c r="AB106" s="1121"/>
      <c r="AC106" s="1120"/>
    </row>
    <row r="107" spans="1:29" ht="16.7" customHeight="1" thickBot="1">
      <c r="A107" s="1122"/>
      <c r="B107" s="1123"/>
      <c r="C107" s="1123"/>
      <c r="D107" s="1123"/>
      <c r="E107" s="1123"/>
      <c r="F107" s="1123"/>
      <c r="G107" s="1123"/>
      <c r="H107" s="1123"/>
      <c r="I107" s="1124" t="s">
        <v>1188</v>
      </c>
      <c r="J107" s="1124"/>
      <c r="K107" s="1124"/>
      <c r="L107" s="1124"/>
      <c r="M107" s="1124"/>
      <c r="N107" s="1124"/>
      <c r="O107" s="1124"/>
      <c r="P107" s="1124"/>
      <c r="Q107" s="1124"/>
      <c r="R107" s="1124"/>
      <c r="S107" s="1124"/>
      <c r="T107" s="1124"/>
      <c r="U107" s="1124"/>
      <c r="V107" s="1123"/>
      <c r="W107" s="1125">
        <v>0</v>
      </c>
      <c r="X107" s="1126"/>
      <c r="Y107" s="1126"/>
      <c r="Z107" s="1126"/>
      <c r="AA107" s="1126"/>
      <c r="AB107" s="1126"/>
      <c r="AC107" s="1125"/>
    </row>
    <row r="108" spans="1:29" ht="17.45" customHeight="1" thickBot="1">
      <c r="A108" s="1092" t="s">
        <v>1189</v>
      </c>
      <c r="B108" s="1109"/>
      <c r="C108" s="1109"/>
      <c r="D108" s="1109"/>
      <c r="E108" s="1109"/>
      <c r="F108" s="1109"/>
      <c r="G108" s="1109"/>
      <c r="H108" s="1109"/>
      <c r="I108" s="1109"/>
      <c r="J108" s="1110"/>
      <c r="K108" s="1094" t="s">
        <v>1174</v>
      </c>
      <c r="L108" s="1070"/>
      <c r="M108" s="1070"/>
      <c r="N108" s="1070"/>
      <c r="O108" s="1095"/>
      <c r="P108" s="1094" t="s">
        <v>531</v>
      </c>
      <c r="Q108" s="1070"/>
      <c r="R108" s="1070"/>
      <c r="S108" s="1070"/>
      <c r="T108" s="1095"/>
      <c r="U108" s="1094" t="s">
        <v>1190</v>
      </c>
      <c r="V108" s="1070"/>
      <c r="W108" s="1070"/>
      <c r="X108" s="1070"/>
      <c r="Y108" s="1095"/>
      <c r="Z108" s="1096" t="s">
        <v>1191</v>
      </c>
      <c r="AA108" s="1111"/>
      <c r="AB108" s="1111"/>
      <c r="AC108" s="1112"/>
    </row>
    <row r="109" spans="1:29" ht="17.45" customHeight="1" thickBot="1">
      <c r="A109" s="1068"/>
      <c r="B109" s="1069"/>
      <c r="C109" s="1069"/>
      <c r="D109" s="1069"/>
      <c r="E109" s="1069"/>
      <c r="F109" s="1069"/>
      <c r="G109" s="1069"/>
      <c r="H109" s="1069"/>
      <c r="I109" s="1071" t="s">
        <v>1193</v>
      </c>
      <c r="J109" s="1071"/>
      <c r="K109" s="1071"/>
      <c r="L109" s="1071"/>
      <c r="M109" s="1071"/>
      <c r="N109" s="1071"/>
      <c r="O109" s="1071"/>
      <c r="P109" s="1071"/>
      <c r="Q109" s="1071"/>
      <c r="R109" s="1071"/>
      <c r="S109" s="1071"/>
      <c r="T109" s="1071"/>
      <c r="U109" s="1071"/>
      <c r="V109" s="1106"/>
      <c r="W109" s="1107">
        <v>0</v>
      </c>
      <c r="X109" s="1108"/>
      <c r="Y109" s="1108"/>
      <c r="Z109" s="1108"/>
      <c r="AA109" s="1108"/>
      <c r="AB109" s="1108"/>
      <c r="AC109" s="1107"/>
    </row>
    <row r="110" spans="1:29" ht="16.7" customHeight="1" thickBot="1">
      <c r="A110" s="1092" t="s">
        <v>1194</v>
      </c>
      <c r="B110" s="1109"/>
      <c r="C110" s="1109"/>
      <c r="D110" s="1109"/>
      <c r="E110" s="1109"/>
      <c r="F110" s="1109"/>
      <c r="G110" s="1109"/>
      <c r="H110" s="1109"/>
      <c r="I110" s="1109"/>
      <c r="J110" s="1110"/>
      <c r="K110" s="1094" t="s">
        <v>1174</v>
      </c>
      <c r="L110" s="1070"/>
      <c r="M110" s="1070"/>
      <c r="N110" s="1070"/>
      <c r="O110" s="1095"/>
      <c r="P110" s="1094" t="s">
        <v>531</v>
      </c>
      <c r="Q110" s="1070"/>
      <c r="R110" s="1070"/>
      <c r="S110" s="1070"/>
      <c r="T110" s="1095"/>
      <c r="U110" s="1094" t="s">
        <v>1190</v>
      </c>
      <c r="V110" s="1070"/>
      <c r="W110" s="1070"/>
      <c r="X110" s="1070"/>
      <c r="Y110" s="1095"/>
      <c r="Z110" s="1096" t="s">
        <v>1191</v>
      </c>
      <c r="AA110" s="1111"/>
      <c r="AB110" s="1111"/>
      <c r="AC110" s="1112"/>
    </row>
    <row r="111" spans="1:29" ht="17.45" customHeight="1">
      <c r="A111" s="1150"/>
      <c r="B111" s="1151" t="s">
        <v>1227</v>
      </c>
      <c r="C111" s="1151"/>
      <c r="D111" s="1152" t="s">
        <v>1228</v>
      </c>
      <c r="E111" s="1151"/>
      <c r="F111" s="1151"/>
      <c r="G111" s="1151"/>
      <c r="H111" s="1151"/>
      <c r="I111" s="1151"/>
      <c r="J111" s="1152"/>
      <c r="K111" s="1153">
        <v>58.975999999999999</v>
      </c>
      <c r="L111" s="1154"/>
      <c r="M111" s="1154"/>
      <c r="N111" s="1154"/>
      <c r="O111" s="1155"/>
      <c r="P111" s="1169" t="s">
        <v>55</v>
      </c>
      <c r="Q111" s="1078"/>
      <c r="R111" s="1078"/>
      <c r="S111" s="1078"/>
      <c r="T111" s="1170"/>
      <c r="U111" s="1171">
        <v>15.2789</v>
      </c>
      <c r="V111" s="1172"/>
      <c r="W111" s="1172"/>
      <c r="X111" s="1172"/>
      <c r="Y111" s="1173"/>
      <c r="Z111" s="1159">
        <v>901.15329999999994</v>
      </c>
      <c r="AA111" s="1116"/>
      <c r="AB111" s="1116"/>
      <c r="AC111" s="1115"/>
    </row>
    <row r="112" spans="1:29" ht="16.7" customHeight="1">
      <c r="A112" s="1149"/>
      <c r="B112" s="1174" t="s">
        <v>1229</v>
      </c>
      <c r="C112" s="1174"/>
      <c r="D112" s="1175" t="s">
        <v>1230</v>
      </c>
      <c r="E112" s="1174"/>
      <c r="F112" s="1174"/>
      <c r="G112" s="1174"/>
      <c r="H112" s="1174"/>
      <c r="I112" s="1174"/>
      <c r="J112" s="1175"/>
      <c r="K112" s="1176">
        <v>58.975999999999999</v>
      </c>
      <c r="L112" s="1177"/>
      <c r="M112" s="1177"/>
      <c r="N112" s="1177"/>
      <c r="O112" s="1178"/>
      <c r="P112" s="1179" t="s">
        <v>55</v>
      </c>
      <c r="Q112" s="1085"/>
      <c r="R112" s="1085"/>
      <c r="S112" s="1085"/>
      <c r="T112" s="1180"/>
      <c r="U112" s="1181">
        <v>2.9321999999999999</v>
      </c>
      <c r="V112" s="1182"/>
      <c r="W112" s="1182"/>
      <c r="X112" s="1182"/>
      <c r="Y112" s="1183"/>
      <c r="Z112" s="1184">
        <v>172.7997</v>
      </c>
      <c r="AA112" s="1121"/>
      <c r="AB112" s="1121"/>
      <c r="AC112" s="1120"/>
    </row>
    <row r="113" spans="1:29" ht="17.45" customHeight="1">
      <c r="A113" s="1149"/>
      <c r="B113" s="1174" t="s">
        <v>1231</v>
      </c>
      <c r="C113" s="1174"/>
      <c r="D113" s="1175" t="s">
        <v>1232</v>
      </c>
      <c r="E113" s="1174"/>
      <c r="F113" s="1174"/>
      <c r="G113" s="1174"/>
      <c r="H113" s="1174"/>
      <c r="I113" s="1174"/>
      <c r="J113" s="1175"/>
      <c r="K113" s="1176">
        <v>1</v>
      </c>
      <c r="L113" s="1177"/>
      <c r="M113" s="1177"/>
      <c r="N113" s="1177"/>
      <c r="O113" s="1178"/>
      <c r="P113" s="1179" t="s">
        <v>51</v>
      </c>
      <c r="Q113" s="1085"/>
      <c r="R113" s="1085"/>
      <c r="S113" s="1085"/>
      <c r="T113" s="1180"/>
      <c r="U113" s="1181">
        <v>614.28579999999999</v>
      </c>
      <c r="V113" s="1182"/>
      <c r="W113" s="1182"/>
      <c r="X113" s="1182"/>
      <c r="Y113" s="1183"/>
      <c r="Z113" s="1184">
        <v>614.29</v>
      </c>
      <c r="AA113" s="1121"/>
      <c r="AB113" s="1121"/>
      <c r="AC113" s="1120"/>
    </row>
    <row r="114" spans="1:29" ht="17.45" customHeight="1">
      <c r="A114" s="1149"/>
      <c r="B114" s="1174" t="s">
        <v>1233</v>
      </c>
      <c r="C114" s="1174"/>
      <c r="D114" s="1175" t="s">
        <v>1234</v>
      </c>
      <c r="E114" s="1174"/>
      <c r="F114" s="1174"/>
      <c r="G114" s="1174"/>
      <c r="H114" s="1174"/>
      <c r="I114" s="1174"/>
      <c r="J114" s="1175"/>
      <c r="K114" s="1176">
        <v>58.975999999999999</v>
      </c>
      <c r="L114" s="1177"/>
      <c r="M114" s="1177"/>
      <c r="N114" s="1177"/>
      <c r="O114" s="1178"/>
      <c r="P114" s="1179" t="s">
        <v>55</v>
      </c>
      <c r="Q114" s="1085"/>
      <c r="R114" s="1085"/>
      <c r="S114" s="1085"/>
      <c r="T114" s="1180"/>
      <c r="U114" s="1181">
        <v>4.3287000000000004</v>
      </c>
      <c r="V114" s="1182"/>
      <c r="W114" s="1182"/>
      <c r="X114" s="1182"/>
      <c r="Y114" s="1183"/>
      <c r="Z114" s="1184">
        <v>255.36609999999999</v>
      </c>
      <c r="AA114" s="1121"/>
      <c r="AB114" s="1121"/>
      <c r="AC114" s="1120"/>
    </row>
    <row r="115" spans="1:29" ht="16.7" customHeight="1">
      <c r="A115" s="1149"/>
      <c r="B115" s="1174" t="s">
        <v>1235</v>
      </c>
      <c r="C115" s="1174"/>
      <c r="D115" s="1175" t="s">
        <v>1236</v>
      </c>
      <c r="E115" s="1174"/>
      <c r="F115" s="1174"/>
      <c r="G115" s="1174"/>
      <c r="H115" s="1174"/>
      <c r="I115" s="1174"/>
      <c r="J115" s="1175"/>
      <c r="K115" s="1176">
        <v>58.975999999999999</v>
      </c>
      <c r="L115" s="1177"/>
      <c r="M115" s="1177"/>
      <c r="N115" s="1177"/>
      <c r="O115" s="1178"/>
      <c r="P115" s="1179" t="s">
        <v>55</v>
      </c>
      <c r="Q115" s="1085"/>
      <c r="R115" s="1085"/>
      <c r="S115" s="1085"/>
      <c r="T115" s="1180"/>
      <c r="U115" s="1181">
        <v>31.578700000000001</v>
      </c>
      <c r="V115" s="1182"/>
      <c r="W115" s="1182"/>
      <c r="X115" s="1182"/>
      <c r="Y115" s="1183"/>
      <c r="Z115" s="1184">
        <v>1862.4621</v>
      </c>
      <c r="AA115" s="1121"/>
      <c r="AB115" s="1121"/>
      <c r="AC115" s="1120"/>
    </row>
    <row r="116" spans="1:29" ht="17.45" customHeight="1">
      <c r="A116" s="1149"/>
      <c r="B116" s="1174" t="s">
        <v>1237</v>
      </c>
      <c r="C116" s="1174"/>
      <c r="D116" s="1175" t="s">
        <v>1238</v>
      </c>
      <c r="E116" s="1174"/>
      <c r="F116" s="1174"/>
      <c r="G116" s="1174"/>
      <c r="H116" s="1174"/>
      <c r="I116" s="1174"/>
      <c r="J116" s="1175"/>
      <c r="K116" s="1176">
        <v>11.17754</v>
      </c>
      <c r="L116" s="1177"/>
      <c r="M116" s="1177"/>
      <c r="N116" s="1177"/>
      <c r="O116" s="1178"/>
      <c r="P116" s="1179" t="s">
        <v>58</v>
      </c>
      <c r="Q116" s="1085"/>
      <c r="R116" s="1085"/>
      <c r="S116" s="1085"/>
      <c r="T116" s="1180"/>
      <c r="U116" s="1181">
        <v>444.01130000000001</v>
      </c>
      <c r="V116" s="1182"/>
      <c r="W116" s="1182"/>
      <c r="X116" s="1182"/>
      <c r="Y116" s="1183"/>
      <c r="Z116" s="1184">
        <v>4962.9395000000004</v>
      </c>
      <c r="AA116" s="1121"/>
      <c r="AB116" s="1121"/>
      <c r="AC116" s="1120"/>
    </row>
    <row r="117" spans="1:29" ht="17.45" customHeight="1">
      <c r="A117" s="1149"/>
      <c r="B117" s="1174" t="s">
        <v>1239</v>
      </c>
      <c r="C117" s="1174"/>
      <c r="D117" s="1175" t="s">
        <v>1240</v>
      </c>
      <c r="E117" s="1174"/>
      <c r="F117" s="1174"/>
      <c r="G117" s="1174"/>
      <c r="H117" s="1174"/>
      <c r="I117" s="1174"/>
      <c r="J117" s="1175"/>
      <c r="K117" s="1176">
        <v>2.7943899999999999</v>
      </c>
      <c r="L117" s="1177"/>
      <c r="M117" s="1177"/>
      <c r="N117" s="1177"/>
      <c r="O117" s="1178"/>
      <c r="P117" s="1179" t="s">
        <v>58</v>
      </c>
      <c r="Q117" s="1085"/>
      <c r="R117" s="1085"/>
      <c r="S117" s="1085"/>
      <c r="T117" s="1180"/>
      <c r="U117" s="1181">
        <v>441.1583</v>
      </c>
      <c r="V117" s="1182"/>
      <c r="W117" s="1182"/>
      <c r="X117" s="1182"/>
      <c r="Y117" s="1183"/>
      <c r="Z117" s="1184">
        <v>1232.7731000000001</v>
      </c>
      <c r="AA117" s="1121"/>
      <c r="AB117" s="1121"/>
      <c r="AC117" s="1120"/>
    </row>
    <row r="118" spans="1:29" ht="16.7" customHeight="1">
      <c r="A118" s="1149"/>
      <c r="B118" s="1174" t="s">
        <v>1241</v>
      </c>
      <c r="C118" s="1174"/>
      <c r="D118" s="1175" t="s">
        <v>1242</v>
      </c>
      <c r="E118" s="1174"/>
      <c r="F118" s="1174"/>
      <c r="G118" s="1174"/>
      <c r="H118" s="1174"/>
      <c r="I118" s="1174"/>
      <c r="J118" s="1175"/>
      <c r="K118" s="1176">
        <v>5.2767999999999997</v>
      </c>
      <c r="L118" s="1177"/>
      <c r="M118" s="1177"/>
      <c r="N118" s="1177"/>
      <c r="O118" s="1178"/>
      <c r="P118" s="1179" t="s">
        <v>58</v>
      </c>
      <c r="Q118" s="1085"/>
      <c r="R118" s="1085"/>
      <c r="S118" s="1085"/>
      <c r="T118" s="1180"/>
      <c r="U118" s="1181">
        <v>51.075800000000001</v>
      </c>
      <c r="V118" s="1182"/>
      <c r="W118" s="1182"/>
      <c r="X118" s="1182"/>
      <c r="Y118" s="1183"/>
      <c r="Z118" s="1184">
        <v>269.53890000000001</v>
      </c>
      <c r="AA118" s="1121"/>
      <c r="AB118" s="1121"/>
      <c r="AC118" s="1120"/>
    </row>
    <row r="119" spans="1:29" ht="17.45" customHeight="1">
      <c r="A119" s="1149"/>
      <c r="B119" s="1174" t="s">
        <v>1243</v>
      </c>
      <c r="C119" s="1174"/>
      <c r="D119" s="1175" t="s">
        <v>119</v>
      </c>
      <c r="E119" s="1174"/>
      <c r="F119" s="1174"/>
      <c r="G119" s="1174"/>
      <c r="H119" s="1174"/>
      <c r="I119" s="1174"/>
      <c r="J119" s="1175"/>
      <c r="K119" s="1176">
        <v>13.97193</v>
      </c>
      <c r="L119" s="1177"/>
      <c r="M119" s="1177"/>
      <c r="N119" s="1177"/>
      <c r="O119" s="1178"/>
      <c r="P119" s="1179" t="s">
        <v>58</v>
      </c>
      <c r="Q119" s="1085"/>
      <c r="R119" s="1085"/>
      <c r="S119" s="1085"/>
      <c r="T119" s="1180"/>
      <c r="U119" s="1181">
        <v>113.8373</v>
      </c>
      <c r="V119" s="1182"/>
      <c r="W119" s="1182"/>
      <c r="X119" s="1182"/>
      <c r="Y119" s="1183"/>
      <c r="Z119" s="1184">
        <v>1590.5645</v>
      </c>
      <c r="AA119" s="1121"/>
      <c r="AB119" s="1121"/>
      <c r="AC119" s="1120"/>
    </row>
    <row r="120" spans="1:29" ht="16.7" customHeight="1">
      <c r="A120" s="1149"/>
      <c r="B120" s="1174" t="s">
        <v>1244</v>
      </c>
      <c r="C120" s="1174"/>
      <c r="D120" s="1175" t="s">
        <v>1245</v>
      </c>
      <c r="E120" s="1174"/>
      <c r="F120" s="1174"/>
      <c r="G120" s="1174"/>
      <c r="H120" s="1174"/>
      <c r="I120" s="1174"/>
      <c r="J120" s="1175"/>
      <c r="K120" s="1176">
        <v>26.384</v>
      </c>
      <c r="L120" s="1177"/>
      <c r="M120" s="1177"/>
      <c r="N120" s="1177"/>
      <c r="O120" s="1178"/>
      <c r="P120" s="1179" t="s">
        <v>55</v>
      </c>
      <c r="Q120" s="1085"/>
      <c r="R120" s="1085"/>
      <c r="S120" s="1085"/>
      <c r="T120" s="1180"/>
      <c r="U120" s="1181">
        <v>132.7063</v>
      </c>
      <c r="V120" s="1182"/>
      <c r="W120" s="1182"/>
      <c r="X120" s="1182"/>
      <c r="Y120" s="1183"/>
      <c r="Z120" s="1184">
        <v>3501.4205999999999</v>
      </c>
      <c r="AA120" s="1121"/>
      <c r="AB120" s="1121"/>
      <c r="AC120" s="1120"/>
    </row>
    <row r="121" spans="1:29" ht="17.45" customHeight="1" thickBot="1">
      <c r="A121" s="1089"/>
      <c r="B121" s="1160" t="s">
        <v>1246</v>
      </c>
      <c r="C121" s="1160"/>
      <c r="D121" s="1161" t="s">
        <v>1247</v>
      </c>
      <c r="E121" s="1160"/>
      <c r="F121" s="1160"/>
      <c r="G121" s="1160"/>
      <c r="H121" s="1160"/>
      <c r="I121" s="1160"/>
      <c r="J121" s="1161"/>
      <c r="K121" s="1162">
        <v>6.3920000000000003</v>
      </c>
      <c r="L121" s="1163"/>
      <c r="M121" s="1163"/>
      <c r="N121" s="1163"/>
      <c r="O121" s="1164"/>
      <c r="P121" s="1185" t="s">
        <v>55</v>
      </c>
      <c r="Q121" s="1186"/>
      <c r="R121" s="1186"/>
      <c r="S121" s="1186"/>
      <c r="T121" s="1187"/>
      <c r="U121" s="1188">
        <v>81.229600000000005</v>
      </c>
      <c r="V121" s="1189"/>
      <c r="W121" s="1189"/>
      <c r="X121" s="1189"/>
      <c r="Y121" s="1190"/>
      <c r="Z121" s="1168">
        <v>519.22220000000004</v>
      </c>
      <c r="AA121" s="1126"/>
      <c r="AB121" s="1126"/>
      <c r="AC121" s="1125"/>
    </row>
    <row r="122" spans="1:29" ht="17.45" customHeight="1" thickBot="1">
      <c r="A122" s="1068"/>
      <c r="B122" s="1069"/>
      <c r="C122" s="1069"/>
      <c r="D122" s="1069"/>
      <c r="E122" s="1069"/>
      <c r="F122" s="1069"/>
      <c r="G122" s="1069"/>
      <c r="H122" s="1069"/>
      <c r="I122" s="1071" t="s">
        <v>1195</v>
      </c>
      <c r="J122" s="1071"/>
      <c r="K122" s="1071"/>
      <c r="L122" s="1071"/>
      <c r="M122" s="1071"/>
      <c r="N122" s="1071"/>
      <c r="O122" s="1071"/>
      <c r="P122" s="1071"/>
      <c r="Q122" s="1071"/>
      <c r="R122" s="1071"/>
      <c r="S122" s="1071"/>
      <c r="T122" s="1071"/>
      <c r="U122" s="1071"/>
      <c r="V122" s="1106"/>
      <c r="W122" s="1107">
        <v>15882.53</v>
      </c>
      <c r="X122" s="1108"/>
      <c r="Y122" s="1108"/>
      <c r="Z122" s="1108"/>
      <c r="AA122" s="1108"/>
      <c r="AB122" s="1108"/>
      <c r="AC122" s="1107"/>
    </row>
    <row r="123" spans="1:29" ht="16.7" customHeight="1" thickBot="1">
      <c r="A123" s="1092" t="s">
        <v>1196</v>
      </c>
      <c r="B123" s="1109"/>
      <c r="C123" s="1109"/>
      <c r="D123" s="1109"/>
      <c r="E123" s="1109"/>
      <c r="F123" s="1109"/>
      <c r="G123" s="1109"/>
      <c r="H123" s="1109"/>
      <c r="I123" s="1109"/>
      <c r="J123" s="1110"/>
      <c r="K123" s="1094" t="s">
        <v>1174</v>
      </c>
      <c r="L123" s="1070"/>
      <c r="M123" s="1070"/>
      <c r="N123" s="1070"/>
      <c r="O123" s="1095"/>
      <c r="P123" s="1094" t="s">
        <v>531</v>
      </c>
      <c r="Q123" s="1070"/>
      <c r="R123" s="1070"/>
      <c r="S123" s="1070"/>
      <c r="T123" s="1095"/>
      <c r="U123" s="1094" t="s">
        <v>1190</v>
      </c>
      <c r="V123" s="1070"/>
      <c r="W123" s="1070"/>
      <c r="X123" s="1070"/>
      <c r="Y123" s="1095"/>
      <c r="Z123" s="1096" t="s">
        <v>1191</v>
      </c>
      <c r="AA123" s="1111"/>
      <c r="AB123" s="1111"/>
      <c r="AC123" s="1112"/>
    </row>
    <row r="124" spans="1:29" ht="17.45" customHeight="1" thickBot="1">
      <c r="A124" s="1068"/>
      <c r="B124" s="1069"/>
      <c r="C124" s="1069"/>
      <c r="D124" s="1069"/>
      <c r="E124" s="1069"/>
      <c r="F124" s="1069"/>
      <c r="G124" s="1069"/>
      <c r="H124" s="1069"/>
      <c r="I124" s="1071" t="s">
        <v>1197</v>
      </c>
      <c r="J124" s="1071"/>
      <c r="K124" s="1071"/>
      <c r="L124" s="1071"/>
      <c r="M124" s="1071"/>
      <c r="N124" s="1071"/>
      <c r="O124" s="1071"/>
      <c r="P124" s="1071"/>
      <c r="Q124" s="1071"/>
      <c r="R124" s="1071"/>
      <c r="S124" s="1071"/>
      <c r="T124" s="1071"/>
      <c r="U124" s="1071"/>
      <c r="V124" s="1106"/>
      <c r="W124" s="1107">
        <v>0</v>
      </c>
      <c r="X124" s="1108"/>
      <c r="Y124" s="1108"/>
      <c r="Z124" s="1108"/>
      <c r="AA124" s="1108"/>
      <c r="AB124" s="1108"/>
      <c r="AC124" s="1107"/>
    </row>
    <row r="125" spans="1:29" ht="17.45" customHeight="1" thickBot="1">
      <c r="A125" s="1092" t="s">
        <v>1198</v>
      </c>
      <c r="B125" s="1109"/>
      <c r="C125" s="1109"/>
      <c r="D125" s="1110"/>
      <c r="E125" s="1094" t="s">
        <v>1174</v>
      </c>
      <c r="F125" s="1070"/>
      <c r="G125" s="1095"/>
      <c r="H125" s="1140" t="s">
        <v>1199</v>
      </c>
      <c r="I125" s="1140" t="s">
        <v>1200</v>
      </c>
      <c r="J125" s="1094" t="s">
        <v>1201</v>
      </c>
      <c r="K125" s="1070"/>
      <c r="L125" s="1095"/>
      <c r="M125" s="1094" t="s">
        <v>1202</v>
      </c>
      <c r="N125" s="1070"/>
      <c r="O125" s="1070"/>
      <c r="P125" s="1095"/>
      <c r="Q125" s="1094" t="s">
        <v>1203</v>
      </c>
      <c r="R125" s="1070"/>
      <c r="S125" s="1070"/>
      <c r="T125" s="1070"/>
      <c r="U125" s="1095"/>
      <c r="V125" s="1094" t="s">
        <v>1204</v>
      </c>
      <c r="W125" s="1070"/>
      <c r="X125" s="1070"/>
      <c r="Y125" s="1095"/>
      <c r="Z125" s="1096" t="s">
        <v>1191</v>
      </c>
      <c r="AA125" s="1111"/>
      <c r="AB125" s="1111"/>
      <c r="AC125" s="1112"/>
    </row>
    <row r="126" spans="1:29" ht="16.7" customHeight="1" thickBot="1">
      <c r="A126" s="1068"/>
      <c r="B126" s="1069"/>
      <c r="C126" s="1069"/>
      <c r="D126" s="1069"/>
      <c r="E126" s="1069"/>
      <c r="F126" s="1069"/>
      <c r="G126" s="1069"/>
      <c r="H126" s="1069"/>
      <c r="I126" s="1071" t="s">
        <v>1205</v>
      </c>
      <c r="J126" s="1071"/>
      <c r="K126" s="1071"/>
      <c r="L126" s="1071"/>
      <c r="M126" s="1071"/>
      <c r="N126" s="1071"/>
      <c r="O126" s="1071"/>
      <c r="P126" s="1071"/>
      <c r="Q126" s="1071"/>
      <c r="R126" s="1071"/>
      <c r="S126" s="1071"/>
      <c r="T126" s="1071"/>
      <c r="U126" s="1071"/>
      <c r="V126" s="1106"/>
      <c r="W126" s="1107">
        <v>0</v>
      </c>
      <c r="X126" s="1108"/>
      <c r="Y126" s="1108"/>
      <c r="Z126" s="1108"/>
      <c r="AA126" s="1108"/>
      <c r="AB126" s="1108"/>
      <c r="AC126" s="1107"/>
    </row>
    <row r="127" spans="1:29" ht="5.85" customHeight="1">
      <c r="A127" s="1141"/>
      <c r="B127" s="1113"/>
      <c r="C127" s="1113"/>
      <c r="D127" s="1113"/>
      <c r="E127" s="1113"/>
      <c r="F127" s="1113"/>
      <c r="G127" s="1113"/>
      <c r="H127" s="1113"/>
      <c r="I127" s="1113"/>
      <c r="J127" s="1113"/>
      <c r="K127" s="1113"/>
      <c r="L127" s="1113"/>
      <c r="M127" s="1113"/>
      <c r="N127" s="1113"/>
      <c r="O127" s="1113"/>
      <c r="P127" s="1113"/>
      <c r="Q127" s="1113"/>
      <c r="R127" s="1113"/>
      <c r="S127" s="1113"/>
      <c r="T127" s="1113"/>
      <c r="U127" s="1113"/>
      <c r="V127" s="1113"/>
      <c r="W127" s="1113"/>
      <c r="X127" s="1113"/>
      <c r="Y127" s="1113"/>
      <c r="Z127" s="1113"/>
      <c r="AA127" s="1113"/>
      <c r="AB127" s="1113"/>
      <c r="AC127" s="1142"/>
    </row>
    <row r="128" spans="1:29" ht="17.45" customHeight="1">
      <c r="A128" s="1117"/>
      <c r="B128" s="1118"/>
      <c r="C128" s="1118"/>
      <c r="D128" s="1118"/>
      <c r="E128" s="1118"/>
      <c r="F128" s="1118"/>
      <c r="G128" s="1118"/>
      <c r="H128" s="1118"/>
      <c r="I128" s="1119" t="s">
        <v>1206</v>
      </c>
      <c r="J128" s="1119"/>
      <c r="K128" s="1119"/>
      <c r="L128" s="1119"/>
      <c r="M128" s="1119"/>
      <c r="N128" s="1119"/>
      <c r="O128" s="1119"/>
      <c r="P128" s="1119"/>
      <c r="Q128" s="1119"/>
      <c r="R128" s="1119"/>
      <c r="S128" s="1119"/>
      <c r="T128" s="1119"/>
      <c r="U128" s="1119"/>
      <c r="V128" s="1118"/>
      <c r="W128" s="1143">
        <v>15882.53</v>
      </c>
      <c r="X128" s="1144"/>
      <c r="Y128" s="1144"/>
      <c r="Z128" s="1144"/>
      <c r="AA128" s="1144"/>
      <c r="AB128" s="1144"/>
      <c r="AC128" s="1143"/>
    </row>
    <row r="129" spans="1:29" ht="16.7" customHeight="1">
      <c r="A129" s="1117"/>
      <c r="B129" s="1118"/>
      <c r="C129" s="1118"/>
      <c r="D129" s="1118"/>
      <c r="E129" s="1118"/>
      <c r="F129" s="1118"/>
      <c r="G129" s="1119" t="s">
        <v>1207</v>
      </c>
      <c r="H129" s="1119"/>
      <c r="I129" s="1119"/>
      <c r="J129" s="1119"/>
      <c r="K129" s="1119"/>
      <c r="L129" s="1119"/>
      <c r="M129" s="1119"/>
      <c r="N129" s="1145"/>
      <c r="O129" s="1146">
        <v>0</v>
      </c>
      <c r="P129" s="1146"/>
      <c r="Q129" s="1146"/>
      <c r="R129" s="1145"/>
      <c r="S129" s="1119" t="s">
        <v>1208</v>
      </c>
      <c r="T129" s="1119"/>
      <c r="U129" s="1119"/>
      <c r="V129" s="1118"/>
      <c r="W129" s="1143">
        <v>0</v>
      </c>
      <c r="X129" s="1144"/>
      <c r="Y129" s="1144"/>
      <c r="Z129" s="1144"/>
      <c r="AA129" s="1144"/>
      <c r="AB129" s="1144"/>
      <c r="AC129" s="1143"/>
    </row>
    <row r="130" spans="1:29" ht="17.45" customHeight="1">
      <c r="A130" s="1117"/>
      <c r="B130" s="1118"/>
      <c r="C130" s="1118"/>
      <c r="D130" s="1118"/>
      <c r="E130" s="1118"/>
      <c r="F130" s="1118"/>
      <c r="G130" s="1118"/>
      <c r="H130" s="1118"/>
      <c r="I130" s="1119" t="s">
        <v>1209</v>
      </c>
      <c r="J130" s="1119"/>
      <c r="K130" s="1119"/>
      <c r="L130" s="1119"/>
      <c r="M130" s="1119"/>
      <c r="N130" s="1119"/>
      <c r="O130" s="1119"/>
      <c r="P130" s="1119"/>
      <c r="Q130" s="1119"/>
      <c r="R130" s="1119"/>
      <c r="S130" s="1119"/>
      <c r="T130" s="1119"/>
      <c r="U130" s="1119"/>
      <c r="V130" s="1118"/>
      <c r="W130" s="1143">
        <v>15882.53</v>
      </c>
      <c r="X130" s="1144"/>
      <c r="Y130" s="1144"/>
      <c r="Z130" s="1144"/>
      <c r="AA130" s="1144"/>
      <c r="AB130" s="1144"/>
      <c r="AC130" s="1143"/>
    </row>
    <row r="131" spans="1:29" ht="5.85" customHeight="1">
      <c r="A131" s="1147"/>
      <c r="B131" s="1118"/>
      <c r="C131" s="1118"/>
      <c r="D131" s="1118"/>
      <c r="E131" s="1118"/>
      <c r="F131" s="1118"/>
      <c r="G131" s="1118"/>
      <c r="H131" s="1118"/>
      <c r="I131" s="1118"/>
      <c r="J131" s="1118"/>
      <c r="K131" s="1118"/>
      <c r="L131" s="1118"/>
      <c r="M131" s="1118"/>
      <c r="N131" s="1118"/>
      <c r="O131" s="1118"/>
      <c r="P131" s="1118"/>
      <c r="Q131" s="1118"/>
      <c r="R131" s="1118"/>
      <c r="S131" s="1118"/>
      <c r="T131" s="1118"/>
      <c r="U131" s="1118"/>
      <c r="V131" s="1118"/>
      <c r="W131" s="1118"/>
      <c r="X131" s="1118"/>
      <c r="Y131" s="1118"/>
      <c r="Z131" s="1118"/>
      <c r="AA131" s="1118"/>
      <c r="AB131" s="1118"/>
      <c r="AC131" s="1148"/>
    </row>
    <row r="132" spans="1:29" ht="96" customHeight="1">
      <c r="A132" s="1149"/>
      <c r="AC132" s="1088"/>
    </row>
    <row r="133" spans="1:29" ht="96" customHeight="1" thickBot="1">
      <c r="A133" s="1089"/>
      <c r="B133" s="1090"/>
      <c r="C133" s="1090"/>
      <c r="D133" s="1090"/>
      <c r="E133" s="1090"/>
      <c r="F133" s="1090"/>
      <c r="G133" s="1090"/>
      <c r="H133" s="1090"/>
      <c r="I133" s="1090"/>
      <c r="J133" s="1090"/>
      <c r="K133" s="1090"/>
      <c r="L133" s="1090"/>
      <c r="M133" s="1090"/>
      <c r="N133" s="1090"/>
      <c r="O133" s="1090"/>
      <c r="P133" s="1090"/>
      <c r="Q133" s="1090"/>
      <c r="R133" s="1090"/>
      <c r="S133" s="1090"/>
      <c r="T133" s="1090"/>
      <c r="U133" s="1090"/>
      <c r="V133" s="1090"/>
      <c r="W133" s="1090"/>
      <c r="X133" s="1090"/>
      <c r="Y133" s="1090"/>
      <c r="Z133" s="1090"/>
      <c r="AA133" s="1090"/>
      <c r="AB133" s="1090"/>
      <c r="AC133" s="1091"/>
    </row>
    <row r="134" spans="1:29" ht="17.45" customHeight="1" thickBot="1">
      <c r="A134" s="1068"/>
      <c r="B134" s="1069"/>
      <c r="C134" s="1069"/>
      <c r="D134" s="1069"/>
      <c r="E134" s="1069"/>
      <c r="F134" s="1070" t="s">
        <v>1166</v>
      </c>
      <c r="G134" s="1070"/>
      <c r="H134" s="1070"/>
      <c r="I134" s="1070"/>
      <c r="J134" s="1070"/>
      <c r="K134" s="1070"/>
      <c r="L134" s="1069"/>
      <c r="M134" s="1069"/>
      <c r="N134" s="1069"/>
      <c r="O134" s="1069"/>
      <c r="P134" s="1069"/>
      <c r="Q134" s="1069"/>
      <c r="R134" s="1069"/>
      <c r="S134" s="1069"/>
      <c r="T134" s="1069"/>
      <c r="U134" s="1069"/>
      <c r="V134" s="1069"/>
      <c r="W134" s="1069"/>
      <c r="X134" s="1071" t="s">
        <v>1248</v>
      </c>
      <c r="Y134" s="1071"/>
      <c r="Z134" s="1071"/>
      <c r="AA134" s="1071"/>
      <c r="AB134" s="1071"/>
      <c r="AC134" s="1072"/>
    </row>
    <row r="135" spans="1:29" ht="16.7" customHeight="1">
      <c r="A135" s="1074" t="s">
        <v>1168</v>
      </c>
      <c r="B135" s="1075"/>
      <c r="C135" s="1076"/>
      <c r="D135" s="1077" t="s">
        <v>1249</v>
      </c>
      <c r="E135" s="1077"/>
      <c r="F135" s="1077"/>
      <c r="G135" s="1077"/>
      <c r="H135" s="1077"/>
      <c r="I135" s="1077"/>
      <c r="J135" s="1077"/>
      <c r="K135" s="1077"/>
      <c r="L135" s="1077"/>
      <c r="M135" s="1077"/>
      <c r="N135" s="1076"/>
      <c r="O135" s="1076"/>
      <c r="P135" s="1078" t="s">
        <v>1104</v>
      </c>
      <c r="Q135" s="1078"/>
      <c r="R135" s="1078"/>
      <c r="S135" s="1076"/>
      <c r="T135" s="1079" t="s">
        <v>1250</v>
      </c>
      <c r="U135" s="1079"/>
      <c r="V135" s="1079"/>
      <c r="W135" s="1079"/>
      <c r="X135" s="1076"/>
      <c r="Y135" s="1078" t="s">
        <v>1170</v>
      </c>
      <c r="Z135" s="1078"/>
      <c r="AA135" s="1076"/>
      <c r="AB135" s="1080">
        <v>45658</v>
      </c>
      <c r="AC135" s="1081"/>
    </row>
    <row r="136" spans="1:29" ht="17.45" customHeight="1">
      <c r="A136" s="1082"/>
      <c r="B136" s="1083"/>
      <c r="D136" s="1084"/>
      <c r="E136" s="1084"/>
      <c r="F136" s="1084"/>
      <c r="G136" s="1084"/>
      <c r="H136" s="1084"/>
      <c r="I136" s="1084"/>
      <c r="J136" s="1084"/>
      <c r="K136" s="1084"/>
      <c r="L136" s="1084"/>
      <c r="M136" s="1084"/>
      <c r="P136" s="1085" t="s">
        <v>1171</v>
      </c>
      <c r="Q136" s="1085"/>
      <c r="R136" s="1085"/>
      <c r="T136" s="1086">
        <v>1</v>
      </c>
      <c r="U136" s="1086"/>
      <c r="V136" s="1086"/>
      <c r="W136" s="1086"/>
      <c r="Y136" s="1085" t="s">
        <v>1172</v>
      </c>
      <c r="Z136" s="1085"/>
      <c r="AB136" s="1087" t="s">
        <v>51</v>
      </c>
      <c r="AC136" s="1088"/>
    </row>
    <row r="137" spans="1:29" ht="5.85" customHeight="1" thickBot="1">
      <c r="A137" s="1089"/>
      <c r="B137" s="1090"/>
      <c r="C137" s="1090"/>
      <c r="D137" s="1090"/>
      <c r="E137" s="1090"/>
      <c r="F137" s="1090"/>
      <c r="G137" s="1090"/>
      <c r="H137" s="1090"/>
      <c r="I137" s="1090"/>
      <c r="J137" s="1090"/>
      <c r="K137" s="1090"/>
      <c r="L137" s="1090"/>
      <c r="M137" s="1090"/>
      <c r="N137" s="1090"/>
      <c r="O137" s="1090"/>
      <c r="P137" s="1090"/>
      <c r="Q137" s="1090"/>
      <c r="R137" s="1090"/>
      <c r="S137" s="1090"/>
      <c r="T137" s="1090"/>
      <c r="U137" s="1090"/>
      <c r="V137" s="1090"/>
      <c r="W137" s="1090"/>
      <c r="X137" s="1090"/>
      <c r="Y137" s="1090"/>
      <c r="Z137" s="1090"/>
      <c r="AA137" s="1090"/>
      <c r="AB137" s="1090"/>
      <c r="AC137" s="1091"/>
    </row>
    <row r="138" spans="1:29" ht="16.7" customHeight="1" thickBot="1">
      <c r="A138" s="1092" t="s">
        <v>1173</v>
      </c>
      <c r="B138" s="1075"/>
      <c r="C138" s="1075"/>
      <c r="D138" s="1075"/>
      <c r="E138" s="1075"/>
      <c r="F138" s="1075"/>
      <c r="G138" s="1075"/>
      <c r="H138" s="1093"/>
      <c r="I138" s="1094" t="s">
        <v>1174</v>
      </c>
      <c r="J138" s="1094" t="s">
        <v>1175</v>
      </c>
      <c r="K138" s="1070"/>
      <c r="L138" s="1070"/>
      <c r="M138" s="1070"/>
      <c r="N138" s="1070"/>
      <c r="O138" s="1070"/>
      <c r="P138" s="1095"/>
      <c r="Q138" s="1094" t="s">
        <v>1176</v>
      </c>
      <c r="R138" s="1070"/>
      <c r="S138" s="1070"/>
      <c r="T138" s="1070"/>
      <c r="U138" s="1070"/>
      <c r="V138" s="1070"/>
      <c r="W138" s="1070"/>
      <c r="X138" s="1070"/>
      <c r="Y138" s="1095"/>
      <c r="Z138" s="1096" t="s">
        <v>1177</v>
      </c>
      <c r="AA138" s="1097"/>
      <c r="AB138" s="1097"/>
      <c r="AC138" s="1098"/>
    </row>
    <row r="139" spans="1:29" ht="17.45" customHeight="1" thickBot="1">
      <c r="A139" s="1099"/>
      <c r="B139" s="1100"/>
      <c r="C139" s="1100"/>
      <c r="D139" s="1100"/>
      <c r="E139" s="1100"/>
      <c r="F139" s="1100"/>
      <c r="G139" s="1100"/>
      <c r="H139" s="1101"/>
      <c r="I139" s="1102"/>
      <c r="J139" s="1094" t="s">
        <v>1178</v>
      </c>
      <c r="K139" s="1070"/>
      <c r="L139" s="1095"/>
      <c r="M139" s="1094" t="s">
        <v>1179</v>
      </c>
      <c r="N139" s="1070"/>
      <c r="O139" s="1070"/>
      <c r="P139" s="1095"/>
      <c r="Q139" s="1094" t="s">
        <v>1178</v>
      </c>
      <c r="R139" s="1070"/>
      <c r="S139" s="1070"/>
      <c r="T139" s="1070"/>
      <c r="U139" s="1095"/>
      <c r="V139" s="1094" t="s">
        <v>1179</v>
      </c>
      <c r="W139" s="1070"/>
      <c r="X139" s="1070"/>
      <c r="Y139" s="1095"/>
      <c r="Z139" s="1103"/>
      <c r="AA139" s="1104"/>
      <c r="AB139" s="1104"/>
      <c r="AC139" s="1105"/>
    </row>
    <row r="140" spans="1:29" ht="17.45" customHeight="1" thickBot="1">
      <c r="A140" s="1068"/>
      <c r="B140" s="1069"/>
      <c r="C140" s="1069"/>
      <c r="D140" s="1069"/>
      <c r="E140" s="1069"/>
      <c r="F140" s="1069"/>
      <c r="G140" s="1069"/>
      <c r="H140" s="1069"/>
      <c r="I140" s="1071" t="s">
        <v>1180</v>
      </c>
      <c r="J140" s="1071"/>
      <c r="K140" s="1071"/>
      <c r="L140" s="1071"/>
      <c r="M140" s="1071"/>
      <c r="N140" s="1071"/>
      <c r="O140" s="1071"/>
      <c r="P140" s="1071"/>
      <c r="Q140" s="1071"/>
      <c r="R140" s="1071"/>
      <c r="S140" s="1071"/>
      <c r="T140" s="1071"/>
      <c r="U140" s="1071"/>
      <c r="V140" s="1106"/>
      <c r="W140" s="1107">
        <v>0</v>
      </c>
      <c r="X140" s="1108"/>
      <c r="Y140" s="1108"/>
      <c r="Z140" s="1108"/>
      <c r="AA140" s="1108"/>
      <c r="AB140" s="1108"/>
      <c r="AC140" s="1107"/>
    </row>
    <row r="141" spans="1:29" ht="16.7" customHeight="1" thickBot="1">
      <c r="A141" s="1092" t="s">
        <v>1181</v>
      </c>
      <c r="B141" s="1109"/>
      <c r="C141" s="1109"/>
      <c r="D141" s="1109"/>
      <c r="E141" s="1109"/>
      <c r="F141" s="1109"/>
      <c r="G141" s="1109"/>
      <c r="H141" s="1109"/>
      <c r="I141" s="1109"/>
      <c r="J141" s="1110"/>
      <c r="K141" s="1094" t="s">
        <v>1182</v>
      </c>
      <c r="L141" s="1070"/>
      <c r="M141" s="1070"/>
      <c r="N141" s="1070"/>
      <c r="O141" s="1095"/>
      <c r="P141" s="1094" t="s">
        <v>1174</v>
      </c>
      <c r="Q141" s="1070"/>
      <c r="R141" s="1070"/>
      <c r="S141" s="1070"/>
      <c r="T141" s="1095"/>
      <c r="U141" s="1094" t="s">
        <v>1183</v>
      </c>
      <c r="V141" s="1070"/>
      <c r="W141" s="1070"/>
      <c r="X141" s="1070"/>
      <c r="Y141" s="1095"/>
      <c r="Z141" s="1096" t="s">
        <v>1177</v>
      </c>
      <c r="AA141" s="1111"/>
      <c r="AB141" s="1111"/>
      <c r="AC141" s="1112"/>
    </row>
    <row r="142" spans="1:29" ht="17.45" customHeight="1" thickBot="1">
      <c r="A142" s="1068"/>
      <c r="B142" s="1113"/>
      <c r="C142" s="1113"/>
      <c r="D142" s="1113"/>
      <c r="E142" s="1113"/>
      <c r="F142" s="1113"/>
      <c r="G142" s="1113"/>
      <c r="H142" s="1113"/>
      <c r="I142" s="1114" t="s">
        <v>1184</v>
      </c>
      <c r="J142" s="1114"/>
      <c r="K142" s="1114"/>
      <c r="L142" s="1114"/>
      <c r="M142" s="1114"/>
      <c r="N142" s="1114"/>
      <c r="O142" s="1114"/>
      <c r="P142" s="1114"/>
      <c r="Q142" s="1114"/>
      <c r="R142" s="1114"/>
      <c r="S142" s="1114"/>
      <c r="T142" s="1114"/>
      <c r="U142" s="1114"/>
      <c r="V142" s="1069"/>
      <c r="W142" s="1115">
        <v>0</v>
      </c>
      <c r="X142" s="1116"/>
      <c r="Y142" s="1116"/>
      <c r="Z142" s="1116"/>
      <c r="AA142" s="1116"/>
      <c r="AB142" s="1116"/>
      <c r="AC142" s="1115"/>
    </row>
    <row r="143" spans="1:29" ht="16.7" customHeight="1">
      <c r="A143" s="1117"/>
      <c r="B143" s="1118"/>
      <c r="C143" s="1118"/>
      <c r="D143" s="1118"/>
      <c r="E143" s="1118"/>
      <c r="F143" s="1118"/>
      <c r="G143" s="1118"/>
      <c r="H143" s="1118"/>
      <c r="I143" s="1119" t="s">
        <v>1185</v>
      </c>
      <c r="J143" s="1119"/>
      <c r="K143" s="1119"/>
      <c r="L143" s="1119"/>
      <c r="M143" s="1119"/>
      <c r="N143" s="1119"/>
      <c r="O143" s="1119"/>
      <c r="P143" s="1119"/>
      <c r="Q143" s="1119"/>
      <c r="R143" s="1119"/>
      <c r="S143" s="1119"/>
      <c r="T143" s="1119"/>
      <c r="U143" s="1119"/>
      <c r="V143" s="1118"/>
      <c r="W143" s="1120">
        <v>0</v>
      </c>
      <c r="X143" s="1121"/>
      <c r="Y143" s="1121"/>
      <c r="Z143" s="1121"/>
      <c r="AA143" s="1121"/>
      <c r="AB143" s="1121"/>
      <c r="AC143" s="1120"/>
    </row>
    <row r="144" spans="1:29" ht="17.45" customHeight="1">
      <c r="A144" s="1117"/>
      <c r="B144" s="1118"/>
      <c r="C144" s="1118"/>
      <c r="D144" s="1118"/>
      <c r="E144" s="1118"/>
      <c r="F144" s="1118"/>
      <c r="G144" s="1118"/>
      <c r="H144" s="1118"/>
      <c r="I144" s="1119" t="s">
        <v>1186</v>
      </c>
      <c r="J144" s="1119"/>
      <c r="K144" s="1119"/>
      <c r="L144" s="1119"/>
      <c r="M144" s="1119"/>
      <c r="N144" s="1119"/>
      <c r="O144" s="1119"/>
      <c r="P144" s="1119"/>
      <c r="Q144" s="1119"/>
      <c r="R144" s="1119"/>
      <c r="S144" s="1119"/>
      <c r="T144" s="1119"/>
      <c r="U144" s="1119"/>
      <c r="V144" s="1118"/>
      <c r="W144" s="1120">
        <v>0</v>
      </c>
      <c r="X144" s="1121"/>
      <c r="Y144" s="1121"/>
      <c r="Z144" s="1121"/>
      <c r="AA144" s="1121"/>
      <c r="AB144" s="1121"/>
      <c r="AC144" s="1120"/>
    </row>
    <row r="145" spans="1:29" ht="17.45" customHeight="1">
      <c r="A145" s="1117"/>
      <c r="B145" s="1118"/>
      <c r="C145" s="1118"/>
      <c r="D145" s="1118"/>
      <c r="E145" s="1118"/>
      <c r="F145" s="1118"/>
      <c r="G145" s="1118"/>
      <c r="H145" s="1118"/>
      <c r="I145" s="1119" t="s">
        <v>1187</v>
      </c>
      <c r="J145" s="1119"/>
      <c r="K145" s="1119"/>
      <c r="L145" s="1119"/>
      <c r="M145" s="1119"/>
      <c r="N145" s="1119"/>
      <c r="O145" s="1119"/>
      <c r="P145" s="1119"/>
      <c r="Q145" s="1119"/>
      <c r="R145" s="1119"/>
      <c r="S145" s="1119"/>
      <c r="T145" s="1119"/>
      <c r="U145" s="1119"/>
      <c r="V145" s="1118"/>
      <c r="W145" s="1120">
        <v>0</v>
      </c>
      <c r="X145" s="1121"/>
      <c r="Y145" s="1121"/>
      <c r="Z145" s="1121"/>
      <c r="AA145" s="1121"/>
      <c r="AB145" s="1121"/>
      <c r="AC145" s="1120"/>
    </row>
    <row r="146" spans="1:29" ht="16.7" customHeight="1" thickBot="1">
      <c r="A146" s="1122"/>
      <c r="B146" s="1123"/>
      <c r="C146" s="1123"/>
      <c r="D146" s="1123"/>
      <c r="E146" s="1123"/>
      <c r="F146" s="1123"/>
      <c r="G146" s="1123"/>
      <c r="H146" s="1123"/>
      <c r="I146" s="1124" t="s">
        <v>1188</v>
      </c>
      <c r="J146" s="1124"/>
      <c r="K146" s="1124"/>
      <c r="L146" s="1124"/>
      <c r="M146" s="1124"/>
      <c r="N146" s="1124"/>
      <c r="O146" s="1124"/>
      <c r="P146" s="1124"/>
      <c r="Q146" s="1124"/>
      <c r="R146" s="1124"/>
      <c r="S146" s="1124"/>
      <c r="T146" s="1124"/>
      <c r="U146" s="1124"/>
      <c r="V146" s="1123"/>
      <c r="W146" s="1125">
        <v>0</v>
      </c>
      <c r="X146" s="1126"/>
      <c r="Y146" s="1126"/>
      <c r="Z146" s="1126"/>
      <c r="AA146" s="1126"/>
      <c r="AB146" s="1126"/>
      <c r="AC146" s="1125"/>
    </row>
    <row r="147" spans="1:29" ht="17.45" customHeight="1" thickBot="1">
      <c r="A147" s="1092" t="s">
        <v>1189</v>
      </c>
      <c r="B147" s="1109"/>
      <c r="C147" s="1109"/>
      <c r="D147" s="1109"/>
      <c r="E147" s="1109"/>
      <c r="F147" s="1109"/>
      <c r="G147" s="1109"/>
      <c r="H147" s="1109"/>
      <c r="I147" s="1109"/>
      <c r="J147" s="1110"/>
      <c r="K147" s="1094" t="s">
        <v>1174</v>
      </c>
      <c r="L147" s="1070"/>
      <c r="M147" s="1070"/>
      <c r="N147" s="1070"/>
      <c r="O147" s="1095"/>
      <c r="P147" s="1094" t="s">
        <v>531</v>
      </c>
      <c r="Q147" s="1070"/>
      <c r="R147" s="1070"/>
      <c r="S147" s="1070"/>
      <c r="T147" s="1095"/>
      <c r="U147" s="1094" t="s">
        <v>1190</v>
      </c>
      <c r="V147" s="1070"/>
      <c r="W147" s="1070"/>
      <c r="X147" s="1070"/>
      <c r="Y147" s="1095"/>
      <c r="Z147" s="1096" t="s">
        <v>1191</v>
      </c>
      <c r="AA147" s="1111"/>
      <c r="AB147" s="1111"/>
      <c r="AC147" s="1112"/>
    </row>
    <row r="148" spans="1:29" ht="17.45" customHeight="1" thickBot="1">
      <c r="A148" s="1127"/>
      <c r="B148" s="1128" t="s">
        <v>1251</v>
      </c>
      <c r="C148" s="1128"/>
      <c r="D148" s="1129" t="s">
        <v>57</v>
      </c>
      <c r="E148" s="1128"/>
      <c r="F148" s="1128"/>
      <c r="G148" s="1128"/>
      <c r="H148" s="1128"/>
      <c r="I148" s="1128"/>
      <c r="J148" s="1129"/>
      <c r="K148" s="1130">
        <v>1</v>
      </c>
      <c r="L148" s="1131"/>
      <c r="M148" s="1131"/>
      <c r="N148" s="1131"/>
      <c r="O148" s="1132"/>
      <c r="P148" s="1133" t="s">
        <v>51</v>
      </c>
      <c r="Q148" s="1134"/>
      <c r="R148" s="1134"/>
      <c r="S148" s="1134"/>
      <c r="T148" s="1135"/>
      <c r="U148" s="1136">
        <v>314077.59000000003</v>
      </c>
      <c r="V148" s="1137"/>
      <c r="W148" s="1137"/>
      <c r="X148" s="1137"/>
      <c r="Y148" s="1138"/>
      <c r="Z148" s="1139">
        <v>314077.59000000003</v>
      </c>
      <c r="AA148" s="1108"/>
      <c r="AB148" s="1108"/>
      <c r="AC148" s="1107"/>
    </row>
    <row r="149" spans="1:29" ht="16.7" customHeight="1" thickBot="1">
      <c r="A149" s="1068"/>
      <c r="B149" s="1069"/>
      <c r="C149" s="1069"/>
      <c r="D149" s="1069"/>
      <c r="E149" s="1069"/>
      <c r="F149" s="1069"/>
      <c r="G149" s="1069"/>
      <c r="H149" s="1069"/>
      <c r="I149" s="1071" t="s">
        <v>1193</v>
      </c>
      <c r="J149" s="1071"/>
      <c r="K149" s="1071"/>
      <c r="L149" s="1071"/>
      <c r="M149" s="1071"/>
      <c r="N149" s="1071"/>
      <c r="O149" s="1071"/>
      <c r="P149" s="1071"/>
      <c r="Q149" s="1071"/>
      <c r="R149" s="1071"/>
      <c r="S149" s="1071"/>
      <c r="T149" s="1071"/>
      <c r="U149" s="1071"/>
      <c r="V149" s="1106"/>
      <c r="W149" s="1107">
        <v>314077.59000000003</v>
      </c>
      <c r="X149" s="1108"/>
      <c r="Y149" s="1108"/>
      <c r="Z149" s="1108"/>
      <c r="AA149" s="1108"/>
      <c r="AB149" s="1108"/>
      <c r="AC149" s="1107"/>
    </row>
    <row r="150" spans="1:29" ht="17.45" customHeight="1" thickBot="1">
      <c r="A150" s="1092" t="s">
        <v>1194</v>
      </c>
      <c r="B150" s="1109"/>
      <c r="C150" s="1109"/>
      <c r="D150" s="1109"/>
      <c r="E150" s="1109"/>
      <c r="F150" s="1109"/>
      <c r="G150" s="1109"/>
      <c r="H150" s="1109"/>
      <c r="I150" s="1109"/>
      <c r="J150" s="1110"/>
      <c r="K150" s="1094" t="s">
        <v>1174</v>
      </c>
      <c r="L150" s="1070"/>
      <c r="M150" s="1070"/>
      <c r="N150" s="1070"/>
      <c r="O150" s="1095"/>
      <c r="P150" s="1094" t="s">
        <v>531</v>
      </c>
      <c r="Q150" s="1070"/>
      <c r="R150" s="1070"/>
      <c r="S150" s="1070"/>
      <c r="T150" s="1095"/>
      <c r="U150" s="1094" t="s">
        <v>1190</v>
      </c>
      <c r="V150" s="1070"/>
      <c r="W150" s="1070"/>
      <c r="X150" s="1070"/>
      <c r="Y150" s="1095"/>
      <c r="Z150" s="1096" t="s">
        <v>1191</v>
      </c>
      <c r="AA150" s="1111"/>
      <c r="AB150" s="1111"/>
      <c r="AC150" s="1112"/>
    </row>
    <row r="151" spans="1:29" ht="16.7" customHeight="1" thickBot="1">
      <c r="A151" s="1068"/>
      <c r="B151" s="1069"/>
      <c r="C151" s="1069"/>
      <c r="D151" s="1069"/>
      <c r="E151" s="1069"/>
      <c r="F151" s="1069"/>
      <c r="G151" s="1069"/>
      <c r="H151" s="1069"/>
      <c r="I151" s="1071" t="s">
        <v>1195</v>
      </c>
      <c r="J151" s="1071"/>
      <c r="K151" s="1071"/>
      <c r="L151" s="1071"/>
      <c r="M151" s="1071"/>
      <c r="N151" s="1071"/>
      <c r="O151" s="1071"/>
      <c r="P151" s="1071"/>
      <c r="Q151" s="1071"/>
      <c r="R151" s="1071"/>
      <c r="S151" s="1071"/>
      <c r="T151" s="1071"/>
      <c r="U151" s="1071"/>
      <c r="V151" s="1106"/>
      <c r="W151" s="1107">
        <v>0</v>
      </c>
      <c r="X151" s="1108"/>
      <c r="Y151" s="1108"/>
      <c r="Z151" s="1108"/>
      <c r="AA151" s="1108"/>
      <c r="AB151" s="1108"/>
      <c r="AC151" s="1107"/>
    </row>
    <row r="152" spans="1:29" ht="17.45" customHeight="1" thickBot="1">
      <c r="A152" s="1092" t="s">
        <v>1196</v>
      </c>
      <c r="B152" s="1109"/>
      <c r="C152" s="1109"/>
      <c r="D152" s="1109"/>
      <c r="E152" s="1109"/>
      <c r="F152" s="1109"/>
      <c r="G152" s="1109"/>
      <c r="H152" s="1109"/>
      <c r="I152" s="1109"/>
      <c r="J152" s="1110"/>
      <c r="K152" s="1094" t="s">
        <v>1174</v>
      </c>
      <c r="L152" s="1070"/>
      <c r="M152" s="1070"/>
      <c r="N152" s="1070"/>
      <c r="O152" s="1095"/>
      <c r="P152" s="1094" t="s">
        <v>531</v>
      </c>
      <c r="Q152" s="1070"/>
      <c r="R152" s="1070"/>
      <c r="S152" s="1070"/>
      <c r="T152" s="1095"/>
      <c r="U152" s="1094" t="s">
        <v>1190</v>
      </c>
      <c r="V152" s="1070"/>
      <c r="W152" s="1070"/>
      <c r="X152" s="1070"/>
      <c r="Y152" s="1095"/>
      <c r="Z152" s="1096" t="s">
        <v>1191</v>
      </c>
      <c r="AA152" s="1111"/>
      <c r="AB152" s="1111"/>
      <c r="AC152" s="1112"/>
    </row>
    <row r="153" spans="1:29" ht="17.45" customHeight="1" thickBot="1">
      <c r="A153" s="1068"/>
      <c r="B153" s="1069"/>
      <c r="C153" s="1069"/>
      <c r="D153" s="1069"/>
      <c r="E153" s="1069"/>
      <c r="F153" s="1069"/>
      <c r="G153" s="1069"/>
      <c r="H153" s="1069"/>
      <c r="I153" s="1071" t="s">
        <v>1197</v>
      </c>
      <c r="J153" s="1071"/>
      <c r="K153" s="1071"/>
      <c r="L153" s="1071"/>
      <c r="M153" s="1071"/>
      <c r="N153" s="1071"/>
      <c r="O153" s="1071"/>
      <c r="P153" s="1071"/>
      <c r="Q153" s="1071"/>
      <c r="R153" s="1071"/>
      <c r="S153" s="1071"/>
      <c r="T153" s="1071"/>
      <c r="U153" s="1071"/>
      <c r="V153" s="1106"/>
      <c r="W153" s="1107">
        <v>0</v>
      </c>
      <c r="X153" s="1108"/>
      <c r="Y153" s="1108"/>
      <c r="Z153" s="1108"/>
      <c r="AA153" s="1108"/>
      <c r="AB153" s="1108"/>
      <c r="AC153" s="1107"/>
    </row>
    <row r="154" spans="1:29" ht="16.7" customHeight="1" thickBot="1">
      <c r="A154" s="1092" t="s">
        <v>1198</v>
      </c>
      <c r="B154" s="1109"/>
      <c r="C154" s="1109"/>
      <c r="D154" s="1110"/>
      <c r="E154" s="1094" t="s">
        <v>1174</v>
      </c>
      <c r="F154" s="1070"/>
      <c r="G154" s="1095"/>
      <c r="H154" s="1140" t="s">
        <v>1199</v>
      </c>
      <c r="I154" s="1140" t="s">
        <v>1200</v>
      </c>
      <c r="J154" s="1094" t="s">
        <v>1201</v>
      </c>
      <c r="K154" s="1070"/>
      <c r="L154" s="1095"/>
      <c r="M154" s="1094" t="s">
        <v>1202</v>
      </c>
      <c r="N154" s="1070"/>
      <c r="O154" s="1070"/>
      <c r="P154" s="1095"/>
      <c r="Q154" s="1094" t="s">
        <v>1203</v>
      </c>
      <c r="R154" s="1070"/>
      <c r="S154" s="1070"/>
      <c r="T154" s="1070"/>
      <c r="U154" s="1095"/>
      <c r="V154" s="1094" t="s">
        <v>1204</v>
      </c>
      <c r="W154" s="1070"/>
      <c r="X154" s="1070"/>
      <c r="Y154" s="1095"/>
      <c r="Z154" s="1096" t="s">
        <v>1191</v>
      </c>
      <c r="AA154" s="1111"/>
      <c r="AB154" s="1111"/>
      <c r="AC154" s="1112"/>
    </row>
    <row r="155" spans="1:29" ht="17.45" customHeight="1" thickBot="1">
      <c r="A155" s="1068"/>
      <c r="B155" s="1069"/>
      <c r="C155" s="1069"/>
      <c r="D155" s="1069"/>
      <c r="E155" s="1069"/>
      <c r="F155" s="1069"/>
      <c r="G155" s="1069"/>
      <c r="H155" s="1069"/>
      <c r="I155" s="1071" t="s">
        <v>1205</v>
      </c>
      <c r="J155" s="1071"/>
      <c r="K155" s="1071"/>
      <c r="L155" s="1071"/>
      <c r="M155" s="1071"/>
      <c r="N155" s="1071"/>
      <c r="O155" s="1071"/>
      <c r="P155" s="1071"/>
      <c r="Q155" s="1071"/>
      <c r="R155" s="1071"/>
      <c r="S155" s="1071"/>
      <c r="T155" s="1071"/>
      <c r="U155" s="1071"/>
      <c r="V155" s="1106"/>
      <c r="W155" s="1107">
        <v>0</v>
      </c>
      <c r="X155" s="1108"/>
      <c r="Y155" s="1108"/>
      <c r="Z155" s="1108"/>
      <c r="AA155" s="1108"/>
      <c r="AB155" s="1108"/>
      <c r="AC155" s="1107"/>
    </row>
    <row r="156" spans="1:29" ht="5.85" customHeight="1">
      <c r="A156" s="1141"/>
      <c r="B156" s="1113"/>
      <c r="C156" s="1113"/>
      <c r="D156" s="1113"/>
      <c r="E156" s="1113"/>
      <c r="F156" s="1113"/>
      <c r="G156" s="1113"/>
      <c r="H156" s="1113"/>
      <c r="I156" s="1113"/>
      <c r="J156" s="1113"/>
      <c r="K156" s="1113"/>
      <c r="L156" s="1113"/>
      <c r="M156" s="1113"/>
      <c r="N156" s="1113"/>
      <c r="O156" s="1113"/>
      <c r="P156" s="1113"/>
      <c r="Q156" s="1113"/>
      <c r="R156" s="1113"/>
      <c r="S156" s="1113"/>
      <c r="T156" s="1113"/>
      <c r="U156" s="1113"/>
      <c r="V156" s="1113"/>
      <c r="W156" s="1113"/>
      <c r="X156" s="1113"/>
      <c r="Y156" s="1113"/>
      <c r="Z156" s="1113"/>
      <c r="AA156" s="1113"/>
      <c r="AB156" s="1113"/>
      <c r="AC156" s="1142"/>
    </row>
    <row r="157" spans="1:29" ht="16.7" customHeight="1">
      <c r="A157" s="1117"/>
      <c r="B157" s="1118"/>
      <c r="C157" s="1118"/>
      <c r="D157" s="1118"/>
      <c r="E157" s="1118"/>
      <c r="F157" s="1118"/>
      <c r="G157" s="1118"/>
      <c r="H157" s="1118"/>
      <c r="I157" s="1119" t="s">
        <v>1206</v>
      </c>
      <c r="J157" s="1119"/>
      <c r="K157" s="1119"/>
      <c r="L157" s="1119"/>
      <c r="M157" s="1119"/>
      <c r="N157" s="1119"/>
      <c r="O157" s="1119"/>
      <c r="P157" s="1119"/>
      <c r="Q157" s="1119"/>
      <c r="R157" s="1119"/>
      <c r="S157" s="1119"/>
      <c r="T157" s="1119"/>
      <c r="U157" s="1119"/>
      <c r="V157" s="1118"/>
      <c r="W157" s="1143">
        <v>314077.59000000003</v>
      </c>
      <c r="X157" s="1144"/>
      <c r="Y157" s="1144"/>
      <c r="Z157" s="1144"/>
      <c r="AA157" s="1144"/>
      <c r="AB157" s="1144"/>
      <c r="AC157" s="1143"/>
    </row>
    <row r="158" spans="1:29" ht="17.45" customHeight="1">
      <c r="A158" s="1117"/>
      <c r="B158" s="1118"/>
      <c r="C158" s="1118"/>
      <c r="D158" s="1118"/>
      <c r="E158" s="1118"/>
      <c r="F158" s="1118"/>
      <c r="G158" s="1119" t="s">
        <v>1207</v>
      </c>
      <c r="H158" s="1119"/>
      <c r="I158" s="1119"/>
      <c r="J158" s="1119"/>
      <c r="K158" s="1119"/>
      <c r="L158" s="1119"/>
      <c r="M158" s="1119"/>
      <c r="N158" s="1145"/>
      <c r="O158" s="1146">
        <v>0</v>
      </c>
      <c r="P158" s="1146"/>
      <c r="Q158" s="1146"/>
      <c r="R158" s="1145"/>
      <c r="S158" s="1119" t="s">
        <v>1208</v>
      </c>
      <c r="T158" s="1119"/>
      <c r="U158" s="1119"/>
      <c r="V158" s="1118"/>
      <c r="W158" s="1143">
        <v>0</v>
      </c>
      <c r="X158" s="1144"/>
      <c r="Y158" s="1144"/>
      <c r="Z158" s="1144"/>
      <c r="AA158" s="1144"/>
      <c r="AB158" s="1144"/>
      <c r="AC158" s="1143"/>
    </row>
    <row r="159" spans="1:29" ht="17.45" customHeight="1">
      <c r="A159" s="1117"/>
      <c r="B159" s="1118"/>
      <c r="C159" s="1118"/>
      <c r="D159" s="1118"/>
      <c r="E159" s="1118"/>
      <c r="F159" s="1118"/>
      <c r="G159" s="1118"/>
      <c r="H159" s="1118"/>
      <c r="I159" s="1119" t="s">
        <v>1209</v>
      </c>
      <c r="J159" s="1119"/>
      <c r="K159" s="1119"/>
      <c r="L159" s="1119"/>
      <c r="M159" s="1119"/>
      <c r="N159" s="1119"/>
      <c r="O159" s="1119"/>
      <c r="P159" s="1119"/>
      <c r="Q159" s="1119"/>
      <c r="R159" s="1119"/>
      <c r="S159" s="1119"/>
      <c r="T159" s="1119"/>
      <c r="U159" s="1119"/>
      <c r="V159" s="1118"/>
      <c r="W159" s="1143">
        <v>314077.59000000003</v>
      </c>
      <c r="X159" s="1144"/>
      <c r="Y159" s="1144"/>
      <c r="Z159" s="1144"/>
      <c r="AA159" s="1144"/>
      <c r="AB159" s="1144"/>
      <c r="AC159" s="1143"/>
    </row>
    <row r="160" spans="1:29" ht="5.85" customHeight="1">
      <c r="A160" s="1147"/>
      <c r="B160" s="1118"/>
      <c r="C160" s="1118"/>
      <c r="D160" s="1118"/>
      <c r="E160" s="1118"/>
      <c r="F160" s="1118"/>
      <c r="G160" s="1118"/>
      <c r="H160" s="1118"/>
      <c r="I160" s="1118"/>
      <c r="J160" s="1118"/>
      <c r="K160" s="1118"/>
      <c r="L160" s="1118"/>
      <c r="M160" s="1118"/>
      <c r="N160" s="1118"/>
      <c r="O160" s="1118"/>
      <c r="P160" s="1118"/>
      <c r="Q160" s="1118"/>
      <c r="R160" s="1118"/>
      <c r="S160" s="1118"/>
      <c r="T160" s="1118"/>
      <c r="U160" s="1118"/>
      <c r="V160" s="1118"/>
      <c r="W160" s="1118"/>
      <c r="X160" s="1118"/>
      <c r="Y160" s="1118"/>
      <c r="Z160" s="1118"/>
      <c r="AA160" s="1118"/>
      <c r="AB160" s="1118"/>
      <c r="AC160" s="1148"/>
    </row>
    <row r="161" spans="1:29" ht="145.35" customHeight="1">
      <c r="A161" s="1149"/>
      <c r="AC161" s="1088"/>
    </row>
    <row r="162" spans="1:29" ht="108.95" customHeight="1">
      <c r="A162" s="1149"/>
      <c r="AC162" s="1088"/>
    </row>
    <row r="163" spans="1:29" ht="108.95" customHeight="1" thickBot="1">
      <c r="A163" s="1089"/>
      <c r="B163" s="1090"/>
      <c r="C163" s="1090"/>
      <c r="D163" s="1090"/>
      <c r="E163" s="1090"/>
      <c r="F163" s="1090"/>
      <c r="G163" s="1090"/>
      <c r="H163" s="1090"/>
      <c r="I163" s="1090"/>
      <c r="J163" s="1090"/>
      <c r="K163" s="1090"/>
      <c r="L163" s="1090"/>
      <c r="M163" s="1090"/>
      <c r="N163" s="1090"/>
      <c r="O163" s="1090"/>
      <c r="P163" s="1090"/>
      <c r="Q163" s="1090"/>
      <c r="R163" s="1090"/>
      <c r="S163" s="1090"/>
      <c r="T163" s="1090"/>
      <c r="U163" s="1090"/>
      <c r="V163" s="1090"/>
      <c r="W163" s="1090"/>
      <c r="X163" s="1090"/>
      <c r="Y163" s="1090"/>
      <c r="Z163" s="1090"/>
      <c r="AA163" s="1090"/>
      <c r="AB163" s="1090"/>
      <c r="AC163" s="1091"/>
    </row>
    <row r="164" spans="1:29" ht="17.45" customHeight="1" thickBot="1">
      <c r="A164" s="1068"/>
      <c r="B164" s="1069"/>
      <c r="C164" s="1069"/>
      <c r="D164" s="1069"/>
      <c r="E164" s="1069"/>
      <c r="F164" s="1070" t="s">
        <v>1166</v>
      </c>
      <c r="G164" s="1070"/>
      <c r="H164" s="1070"/>
      <c r="I164" s="1070"/>
      <c r="J164" s="1070"/>
      <c r="K164" s="1070"/>
      <c r="L164" s="1069"/>
      <c r="M164" s="1069"/>
      <c r="N164" s="1069"/>
      <c r="O164" s="1069"/>
      <c r="P164" s="1069"/>
      <c r="Q164" s="1069"/>
      <c r="R164" s="1069"/>
      <c r="S164" s="1069"/>
      <c r="T164" s="1069"/>
      <c r="U164" s="1069"/>
      <c r="V164" s="1069"/>
      <c r="W164" s="1069"/>
      <c r="X164" s="1071" t="s">
        <v>1252</v>
      </c>
      <c r="Y164" s="1071"/>
      <c r="Z164" s="1071"/>
      <c r="AA164" s="1071"/>
      <c r="AB164" s="1071"/>
      <c r="AC164" s="1072"/>
    </row>
    <row r="165" spans="1:29" ht="16.7" customHeight="1">
      <c r="A165" s="1074" t="s">
        <v>1168</v>
      </c>
      <c r="B165" s="1075"/>
      <c r="C165" s="1076"/>
      <c r="D165" s="1077" t="s">
        <v>1253</v>
      </c>
      <c r="E165" s="1077"/>
      <c r="F165" s="1077"/>
      <c r="G165" s="1077"/>
      <c r="H165" s="1077"/>
      <c r="I165" s="1077"/>
      <c r="J165" s="1077"/>
      <c r="K165" s="1077"/>
      <c r="L165" s="1077"/>
      <c r="M165" s="1077"/>
      <c r="N165" s="1076"/>
      <c r="O165" s="1076"/>
      <c r="P165" s="1078" t="s">
        <v>1104</v>
      </c>
      <c r="Q165" s="1078"/>
      <c r="R165" s="1078"/>
      <c r="S165" s="1076"/>
      <c r="T165" s="1079" t="s">
        <v>1254</v>
      </c>
      <c r="U165" s="1079"/>
      <c r="V165" s="1079"/>
      <c r="W165" s="1079"/>
      <c r="X165" s="1076"/>
      <c r="Y165" s="1078" t="s">
        <v>1170</v>
      </c>
      <c r="Z165" s="1078"/>
      <c r="AA165" s="1076"/>
      <c r="AB165" s="1080">
        <v>45658</v>
      </c>
      <c r="AC165" s="1081"/>
    </row>
    <row r="166" spans="1:29" ht="17.45" customHeight="1">
      <c r="A166" s="1082"/>
      <c r="B166" s="1083"/>
      <c r="D166" s="1084"/>
      <c r="E166" s="1084"/>
      <c r="F166" s="1084"/>
      <c r="G166" s="1084"/>
      <c r="H166" s="1084"/>
      <c r="I166" s="1084"/>
      <c r="J166" s="1084"/>
      <c r="K166" s="1084"/>
      <c r="L166" s="1084"/>
      <c r="M166" s="1084"/>
      <c r="P166" s="1085" t="s">
        <v>1171</v>
      </c>
      <c r="Q166" s="1085"/>
      <c r="R166" s="1085"/>
      <c r="T166" s="1086">
        <v>2.25</v>
      </c>
      <c r="U166" s="1086"/>
      <c r="V166" s="1086"/>
      <c r="W166" s="1086"/>
      <c r="Y166" s="1085" t="s">
        <v>1172</v>
      </c>
      <c r="Z166" s="1085"/>
      <c r="AB166" s="1087" t="s">
        <v>58</v>
      </c>
      <c r="AC166" s="1088"/>
    </row>
    <row r="167" spans="1:29" ht="5.85" customHeight="1" thickBot="1">
      <c r="A167" s="1089"/>
      <c r="B167" s="1090"/>
      <c r="C167" s="1090"/>
      <c r="D167" s="1090"/>
      <c r="E167" s="1090"/>
      <c r="F167" s="1090"/>
      <c r="G167" s="1090"/>
      <c r="H167" s="1090"/>
      <c r="I167" s="1090"/>
      <c r="J167" s="1090"/>
      <c r="K167" s="1090"/>
      <c r="L167" s="1090"/>
      <c r="M167" s="1090"/>
      <c r="N167" s="1090"/>
      <c r="O167" s="1090"/>
      <c r="P167" s="1090"/>
      <c r="Q167" s="1090"/>
      <c r="R167" s="1090"/>
      <c r="S167" s="1090"/>
      <c r="T167" s="1090"/>
      <c r="U167" s="1090"/>
      <c r="V167" s="1090"/>
      <c r="W167" s="1090"/>
      <c r="X167" s="1090"/>
      <c r="Y167" s="1090"/>
      <c r="Z167" s="1090"/>
      <c r="AA167" s="1090"/>
      <c r="AB167" s="1090"/>
      <c r="AC167" s="1091"/>
    </row>
    <row r="168" spans="1:29" ht="16.7" customHeight="1" thickBot="1">
      <c r="A168" s="1092" t="s">
        <v>1173</v>
      </c>
      <c r="B168" s="1075"/>
      <c r="C168" s="1075"/>
      <c r="D168" s="1075"/>
      <c r="E168" s="1075"/>
      <c r="F168" s="1075"/>
      <c r="G168" s="1075"/>
      <c r="H168" s="1093"/>
      <c r="I168" s="1094" t="s">
        <v>1174</v>
      </c>
      <c r="J168" s="1094" t="s">
        <v>1175</v>
      </c>
      <c r="K168" s="1070"/>
      <c r="L168" s="1070"/>
      <c r="M168" s="1070"/>
      <c r="N168" s="1070"/>
      <c r="O168" s="1070"/>
      <c r="P168" s="1095"/>
      <c r="Q168" s="1094" t="s">
        <v>1176</v>
      </c>
      <c r="R168" s="1070"/>
      <c r="S168" s="1070"/>
      <c r="T168" s="1070"/>
      <c r="U168" s="1070"/>
      <c r="V168" s="1070"/>
      <c r="W168" s="1070"/>
      <c r="X168" s="1070"/>
      <c r="Y168" s="1095"/>
      <c r="Z168" s="1096" t="s">
        <v>1177</v>
      </c>
      <c r="AA168" s="1097"/>
      <c r="AB168" s="1097"/>
      <c r="AC168" s="1098"/>
    </row>
    <row r="169" spans="1:29" ht="17.45" customHeight="1" thickBot="1">
      <c r="A169" s="1099"/>
      <c r="B169" s="1100"/>
      <c r="C169" s="1100"/>
      <c r="D169" s="1100"/>
      <c r="E169" s="1100"/>
      <c r="F169" s="1100"/>
      <c r="G169" s="1100"/>
      <c r="H169" s="1101"/>
      <c r="I169" s="1102"/>
      <c r="J169" s="1094" t="s">
        <v>1178</v>
      </c>
      <c r="K169" s="1070"/>
      <c r="L169" s="1095"/>
      <c r="M169" s="1094" t="s">
        <v>1179</v>
      </c>
      <c r="N169" s="1070"/>
      <c r="O169" s="1070"/>
      <c r="P169" s="1095"/>
      <c r="Q169" s="1094" t="s">
        <v>1178</v>
      </c>
      <c r="R169" s="1070"/>
      <c r="S169" s="1070"/>
      <c r="T169" s="1070"/>
      <c r="U169" s="1095"/>
      <c r="V169" s="1094" t="s">
        <v>1179</v>
      </c>
      <c r="W169" s="1070"/>
      <c r="X169" s="1070"/>
      <c r="Y169" s="1095"/>
      <c r="Z169" s="1103"/>
      <c r="AA169" s="1104"/>
      <c r="AB169" s="1104"/>
      <c r="AC169" s="1105"/>
    </row>
    <row r="170" spans="1:29" ht="17.45" customHeight="1" thickBot="1">
      <c r="A170" s="1127"/>
      <c r="B170" s="1128" t="s">
        <v>740</v>
      </c>
      <c r="C170" s="1128"/>
      <c r="D170" s="1129" t="s">
        <v>1255</v>
      </c>
      <c r="E170" s="1128"/>
      <c r="F170" s="1128"/>
      <c r="G170" s="1128"/>
      <c r="H170" s="1129"/>
      <c r="I170" s="1191">
        <v>1</v>
      </c>
      <c r="J170" s="1192">
        <v>0.17</v>
      </c>
      <c r="K170" s="1193"/>
      <c r="L170" s="1194"/>
      <c r="M170" s="1192">
        <v>0.83</v>
      </c>
      <c r="N170" s="1193"/>
      <c r="O170" s="1193"/>
      <c r="P170" s="1194"/>
      <c r="Q170" s="1195">
        <v>104.38460000000001</v>
      </c>
      <c r="R170" s="1196"/>
      <c r="S170" s="1196"/>
      <c r="T170" s="1196"/>
      <c r="U170" s="1197"/>
      <c r="V170" s="1195">
        <v>58.712699999999998</v>
      </c>
      <c r="W170" s="1196"/>
      <c r="X170" s="1196"/>
      <c r="Y170" s="1197"/>
      <c r="Z170" s="1139">
        <v>66.476900000000001</v>
      </c>
      <c r="AA170" s="1108"/>
      <c r="AB170" s="1108"/>
      <c r="AC170" s="1107"/>
    </row>
    <row r="171" spans="1:29" ht="16.7" customHeight="1" thickBot="1">
      <c r="A171" s="1068"/>
      <c r="B171" s="1069"/>
      <c r="C171" s="1069"/>
      <c r="D171" s="1069"/>
      <c r="E171" s="1069"/>
      <c r="F171" s="1069"/>
      <c r="G171" s="1069"/>
      <c r="H171" s="1069"/>
      <c r="I171" s="1071" t="s">
        <v>1180</v>
      </c>
      <c r="J171" s="1071"/>
      <c r="K171" s="1071"/>
      <c r="L171" s="1071"/>
      <c r="M171" s="1071"/>
      <c r="N171" s="1071"/>
      <c r="O171" s="1071"/>
      <c r="P171" s="1071"/>
      <c r="Q171" s="1071"/>
      <c r="R171" s="1071"/>
      <c r="S171" s="1071"/>
      <c r="T171" s="1071"/>
      <c r="U171" s="1071"/>
      <c r="V171" s="1106"/>
      <c r="W171" s="1107">
        <v>66.476900000000001</v>
      </c>
      <c r="X171" s="1108"/>
      <c r="Y171" s="1108"/>
      <c r="Z171" s="1108"/>
      <c r="AA171" s="1108"/>
      <c r="AB171" s="1108"/>
      <c r="AC171" s="1107"/>
    </row>
    <row r="172" spans="1:29" ht="17.45" customHeight="1" thickBot="1">
      <c r="A172" s="1092" t="s">
        <v>1181</v>
      </c>
      <c r="B172" s="1109"/>
      <c r="C172" s="1109"/>
      <c r="D172" s="1109"/>
      <c r="E172" s="1109"/>
      <c r="F172" s="1109"/>
      <c r="G172" s="1109"/>
      <c r="H172" s="1109"/>
      <c r="I172" s="1109"/>
      <c r="J172" s="1110"/>
      <c r="K172" s="1094" t="s">
        <v>1182</v>
      </c>
      <c r="L172" s="1070"/>
      <c r="M172" s="1070"/>
      <c r="N172" s="1070"/>
      <c r="O172" s="1095"/>
      <c r="P172" s="1094" t="s">
        <v>1174</v>
      </c>
      <c r="Q172" s="1070"/>
      <c r="R172" s="1070"/>
      <c r="S172" s="1070"/>
      <c r="T172" s="1095"/>
      <c r="U172" s="1094" t="s">
        <v>1183</v>
      </c>
      <c r="V172" s="1070"/>
      <c r="W172" s="1070"/>
      <c r="X172" s="1070"/>
      <c r="Y172" s="1095"/>
      <c r="Z172" s="1096" t="s">
        <v>1177</v>
      </c>
      <c r="AA172" s="1111"/>
      <c r="AB172" s="1111"/>
      <c r="AC172" s="1112"/>
    </row>
    <row r="173" spans="1:29" ht="16.7" customHeight="1" thickBot="1">
      <c r="A173" s="1127"/>
      <c r="B173" s="1128" t="s">
        <v>1111</v>
      </c>
      <c r="C173" s="1128"/>
      <c r="D173" s="1129" t="s">
        <v>1112</v>
      </c>
      <c r="E173" s="1128"/>
      <c r="F173" s="1128"/>
      <c r="G173" s="1128"/>
      <c r="H173" s="1128"/>
      <c r="I173" s="1128"/>
      <c r="J173" s="1129"/>
      <c r="K173" s="1130">
        <v>0</v>
      </c>
      <c r="L173" s="1131"/>
      <c r="M173" s="1131"/>
      <c r="N173" s="1131"/>
      <c r="O173" s="1132"/>
      <c r="P173" s="1130">
        <v>8</v>
      </c>
      <c r="Q173" s="1131"/>
      <c r="R173" s="1131"/>
      <c r="S173" s="1131"/>
      <c r="T173" s="1132"/>
      <c r="U173" s="1198">
        <v>22.148800000000001</v>
      </c>
      <c r="V173" s="1199"/>
      <c r="W173" s="1199"/>
      <c r="X173" s="1199"/>
      <c r="Y173" s="1200"/>
      <c r="Z173" s="1139">
        <v>177.19040000000001</v>
      </c>
      <c r="AA173" s="1108"/>
      <c r="AB173" s="1108"/>
      <c r="AC173" s="1107"/>
    </row>
    <row r="174" spans="1:29" ht="17.45" customHeight="1" thickBot="1">
      <c r="A174" s="1068"/>
      <c r="B174" s="1113"/>
      <c r="C174" s="1113"/>
      <c r="D174" s="1113"/>
      <c r="E174" s="1113"/>
      <c r="F174" s="1113"/>
      <c r="G174" s="1113"/>
      <c r="H174" s="1113"/>
      <c r="I174" s="1114" t="s">
        <v>1184</v>
      </c>
      <c r="J174" s="1114"/>
      <c r="K174" s="1114"/>
      <c r="L174" s="1114"/>
      <c r="M174" s="1114"/>
      <c r="N174" s="1114"/>
      <c r="O174" s="1114"/>
      <c r="P174" s="1114"/>
      <c r="Q174" s="1114"/>
      <c r="R174" s="1114"/>
      <c r="S174" s="1114"/>
      <c r="T174" s="1114"/>
      <c r="U174" s="1114"/>
      <c r="V174" s="1069"/>
      <c r="W174" s="1115">
        <v>177.19040000000001</v>
      </c>
      <c r="X174" s="1116"/>
      <c r="Y174" s="1116"/>
      <c r="Z174" s="1116"/>
      <c r="AA174" s="1116"/>
      <c r="AB174" s="1116"/>
      <c r="AC174" s="1115"/>
    </row>
    <row r="175" spans="1:29" ht="17.45" customHeight="1">
      <c r="A175" s="1117"/>
      <c r="B175" s="1118"/>
      <c r="C175" s="1118"/>
      <c r="D175" s="1118"/>
      <c r="E175" s="1118"/>
      <c r="F175" s="1118"/>
      <c r="G175" s="1118"/>
      <c r="H175" s="1118"/>
      <c r="I175" s="1119" t="s">
        <v>1185</v>
      </c>
      <c r="J175" s="1119"/>
      <c r="K175" s="1119"/>
      <c r="L175" s="1119"/>
      <c r="M175" s="1119"/>
      <c r="N175" s="1119"/>
      <c r="O175" s="1119"/>
      <c r="P175" s="1119"/>
      <c r="Q175" s="1119"/>
      <c r="R175" s="1119"/>
      <c r="S175" s="1119"/>
      <c r="T175" s="1119"/>
      <c r="U175" s="1119"/>
      <c r="V175" s="1118"/>
      <c r="W175" s="1120">
        <v>243.66730000000001</v>
      </c>
      <c r="X175" s="1121"/>
      <c r="Y175" s="1121"/>
      <c r="Z175" s="1121"/>
      <c r="AA175" s="1121"/>
      <c r="AB175" s="1121"/>
      <c r="AC175" s="1120"/>
    </row>
    <row r="176" spans="1:29" ht="16.7" customHeight="1">
      <c r="A176" s="1117"/>
      <c r="B176" s="1118"/>
      <c r="C176" s="1118"/>
      <c r="D176" s="1118"/>
      <c r="E176" s="1118"/>
      <c r="F176" s="1118"/>
      <c r="G176" s="1118"/>
      <c r="H176" s="1118"/>
      <c r="I176" s="1119" t="s">
        <v>1186</v>
      </c>
      <c r="J176" s="1119"/>
      <c r="K176" s="1119"/>
      <c r="L176" s="1119"/>
      <c r="M176" s="1119"/>
      <c r="N176" s="1119"/>
      <c r="O176" s="1119"/>
      <c r="P176" s="1119"/>
      <c r="Q176" s="1119"/>
      <c r="R176" s="1119"/>
      <c r="S176" s="1119"/>
      <c r="T176" s="1119"/>
      <c r="U176" s="1119"/>
      <c r="V176" s="1118"/>
      <c r="W176" s="1120">
        <v>108.2966</v>
      </c>
      <c r="X176" s="1121"/>
      <c r="Y176" s="1121"/>
      <c r="Z176" s="1121"/>
      <c r="AA176" s="1121"/>
      <c r="AB176" s="1121"/>
      <c r="AC176" s="1120"/>
    </row>
    <row r="177" spans="1:29" ht="17.45" customHeight="1">
      <c r="A177" s="1117"/>
      <c r="B177" s="1118"/>
      <c r="C177" s="1118"/>
      <c r="D177" s="1118"/>
      <c r="E177" s="1118"/>
      <c r="F177" s="1118"/>
      <c r="G177" s="1118"/>
      <c r="H177" s="1118"/>
      <c r="I177" s="1119" t="s">
        <v>1187</v>
      </c>
      <c r="J177" s="1119"/>
      <c r="K177" s="1119"/>
      <c r="L177" s="1119"/>
      <c r="M177" s="1119"/>
      <c r="N177" s="1119"/>
      <c r="O177" s="1119"/>
      <c r="P177" s="1119"/>
      <c r="Q177" s="1119"/>
      <c r="R177" s="1119"/>
      <c r="S177" s="1119"/>
      <c r="T177" s="1119"/>
      <c r="U177" s="1119"/>
      <c r="V177" s="1118"/>
      <c r="W177" s="1120">
        <v>0</v>
      </c>
      <c r="X177" s="1121"/>
      <c r="Y177" s="1121"/>
      <c r="Z177" s="1121"/>
      <c r="AA177" s="1121"/>
      <c r="AB177" s="1121"/>
      <c r="AC177" s="1120"/>
    </row>
    <row r="178" spans="1:29" ht="17.45" customHeight="1" thickBot="1">
      <c r="A178" s="1122"/>
      <c r="B178" s="1123"/>
      <c r="C178" s="1123"/>
      <c r="D178" s="1123"/>
      <c r="E178" s="1123"/>
      <c r="F178" s="1123"/>
      <c r="G178" s="1123"/>
      <c r="H178" s="1123"/>
      <c r="I178" s="1124" t="s">
        <v>1188</v>
      </c>
      <c r="J178" s="1124"/>
      <c r="K178" s="1124"/>
      <c r="L178" s="1124"/>
      <c r="M178" s="1124"/>
      <c r="N178" s="1124"/>
      <c r="O178" s="1124"/>
      <c r="P178" s="1124"/>
      <c r="Q178" s="1124"/>
      <c r="R178" s="1124"/>
      <c r="S178" s="1124"/>
      <c r="T178" s="1124"/>
      <c r="U178" s="1124"/>
      <c r="V178" s="1123"/>
      <c r="W178" s="1125">
        <v>0</v>
      </c>
      <c r="X178" s="1126"/>
      <c r="Y178" s="1126"/>
      <c r="Z178" s="1126"/>
      <c r="AA178" s="1126"/>
      <c r="AB178" s="1126"/>
      <c r="AC178" s="1125"/>
    </row>
    <row r="179" spans="1:29" ht="16.7" customHeight="1" thickBot="1">
      <c r="A179" s="1092" t="s">
        <v>1189</v>
      </c>
      <c r="B179" s="1109"/>
      <c r="C179" s="1109"/>
      <c r="D179" s="1109"/>
      <c r="E179" s="1109"/>
      <c r="F179" s="1109"/>
      <c r="G179" s="1109"/>
      <c r="H179" s="1109"/>
      <c r="I179" s="1109"/>
      <c r="J179" s="1110"/>
      <c r="K179" s="1094" t="s">
        <v>1174</v>
      </c>
      <c r="L179" s="1070"/>
      <c r="M179" s="1070"/>
      <c r="N179" s="1070"/>
      <c r="O179" s="1095"/>
      <c r="P179" s="1094" t="s">
        <v>531</v>
      </c>
      <c r="Q179" s="1070"/>
      <c r="R179" s="1070"/>
      <c r="S179" s="1070"/>
      <c r="T179" s="1095"/>
      <c r="U179" s="1094" t="s">
        <v>1190</v>
      </c>
      <c r="V179" s="1070"/>
      <c r="W179" s="1070"/>
      <c r="X179" s="1070"/>
      <c r="Y179" s="1095"/>
      <c r="Z179" s="1096" t="s">
        <v>1191</v>
      </c>
      <c r="AA179" s="1111"/>
      <c r="AB179" s="1111"/>
      <c r="AC179" s="1112"/>
    </row>
    <row r="180" spans="1:29" ht="17.45" customHeight="1" thickBot="1">
      <c r="A180" s="1068"/>
      <c r="B180" s="1069"/>
      <c r="C180" s="1069"/>
      <c r="D180" s="1069"/>
      <c r="E180" s="1069"/>
      <c r="F180" s="1069"/>
      <c r="G180" s="1069"/>
      <c r="H180" s="1069"/>
      <c r="I180" s="1071" t="s">
        <v>1193</v>
      </c>
      <c r="J180" s="1071"/>
      <c r="K180" s="1071"/>
      <c r="L180" s="1071"/>
      <c r="M180" s="1071"/>
      <c r="N180" s="1071"/>
      <c r="O180" s="1071"/>
      <c r="P180" s="1071"/>
      <c r="Q180" s="1071"/>
      <c r="R180" s="1071"/>
      <c r="S180" s="1071"/>
      <c r="T180" s="1071"/>
      <c r="U180" s="1071"/>
      <c r="V180" s="1106"/>
      <c r="W180" s="1107">
        <v>0</v>
      </c>
      <c r="X180" s="1108"/>
      <c r="Y180" s="1108"/>
      <c r="Z180" s="1108"/>
      <c r="AA180" s="1108"/>
      <c r="AB180" s="1108"/>
      <c r="AC180" s="1107"/>
    </row>
    <row r="181" spans="1:29" ht="16.7" customHeight="1" thickBot="1">
      <c r="A181" s="1092" t="s">
        <v>1194</v>
      </c>
      <c r="B181" s="1109"/>
      <c r="C181" s="1109"/>
      <c r="D181" s="1109"/>
      <c r="E181" s="1109"/>
      <c r="F181" s="1109"/>
      <c r="G181" s="1109"/>
      <c r="H181" s="1109"/>
      <c r="I181" s="1109"/>
      <c r="J181" s="1110"/>
      <c r="K181" s="1094" t="s">
        <v>1174</v>
      </c>
      <c r="L181" s="1070"/>
      <c r="M181" s="1070"/>
      <c r="N181" s="1070"/>
      <c r="O181" s="1095"/>
      <c r="P181" s="1094" t="s">
        <v>531</v>
      </c>
      <c r="Q181" s="1070"/>
      <c r="R181" s="1070"/>
      <c r="S181" s="1070"/>
      <c r="T181" s="1095"/>
      <c r="U181" s="1094" t="s">
        <v>1190</v>
      </c>
      <c r="V181" s="1070"/>
      <c r="W181" s="1070"/>
      <c r="X181" s="1070"/>
      <c r="Y181" s="1095"/>
      <c r="Z181" s="1096" t="s">
        <v>1191</v>
      </c>
      <c r="AA181" s="1111"/>
      <c r="AB181" s="1111"/>
      <c r="AC181" s="1112"/>
    </row>
    <row r="182" spans="1:29" ht="17.45" customHeight="1" thickBot="1">
      <c r="A182" s="1127"/>
      <c r="B182" s="1128" t="s">
        <v>1256</v>
      </c>
      <c r="C182" s="1128"/>
      <c r="D182" s="1129" t="s">
        <v>1257</v>
      </c>
      <c r="E182" s="1128"/>
      <c r="F182" s="1128"/>
      <c r="G182" s="1128"/>
      <c r="H182" s="1128"/>
      <c r="I182" s="1128"/>
      <c r="J182" s="1129"/>
      <c r="K182" s="1130">
        <v>1</v>
      </c>
      <c r="L182" s="1131"/>
      <c r="M182" s="1131"/>
      <c r="N182" s="1131"/>
      <c r="O182" s="1132"/>
      <c r="P182" s="1133" t="s">
        <v>58</v>
      </c>
      <c r="Q182" s="1134"/>
      <c r="R182" s="1134"/>
      <c r="S182" s="1134"/>
      <c r="T182" s="1135"/>
      <c r="U182" s="1136">
        <v>0</v>
      </c>
      <c r="V182" s="1137"/>
      <c r="W182" s="1137"/>
      <c r="X182" s="1137"/>
      <c r="Y182" s="1138"/>
      <c r="Z182" s="1139">
        <v>0</v>
      </c>
      <c r="AA182" s="1108"/>
      <c r="AB182" s="1108"/>
      <c r="AC182" s="1107"/>
    </row>
    <row r="183" spans="1:29" ht="17.45" customHeight="1" thickBot="1">
      <c r="A183" s="1068"/>
      <c r="B183" s="1069"/>
      <c r="C183" s="1069"/>
      <c r="D183" s="1069"/>
      <c r="E183" s="1069"/>
      <c r="F183" s="1069"/>
      <c r="G183" s="1069"/>
      <c r="H183" s="1069"/>
      <c r="I183" s="1071" t="s">
        <v>1195</v>
      </c>
      <c r="J183" s="1071"/>
      <c r="K183" s="1071"/>
      <c r="L183" s="1071"/>
      <c r="M183" s="1071"/>
      <c r="N183" s="1071"/>
      <c r="O183" s="1071"/>
      <c r="P183" s="1071"/>
      <c r="Q183" s="1071"/>
      <c r="R183" s="1071"/>
      <c r="S183" s="1071"/>
      <c r="T183" s="1071"/>
      <c r="U183" s="1071"/>
      <c r="V183" s="1106"/>
      <c r="W183" s="1107">
        <v>0</v>
      </c>
      <c r="X183" s="1108"/>
      <c r="Y183" s="1108"/>
      <c r="Z183" s="1108"/>
      <c r="AA183" s="1108"/>
      <c r="AB183" s="1108"/>
      <c r="AC183" s="1107"/>
    </row>
    <row r="184" spans="1:29" ht="16.7" customHeight="1" thickBot="1">
      <c r="A184" s="1092" t="s">
        <v>1196</v>
      </c>
      <c r="B184" s="1109"/>
      <c r="C184" s="1109"/>
      <c r="D184" s="1109"/>
      <c r="E184" s="1109"/>
      <c r="F184" s="1109"/>
      <c r="G184" s="1109"/>
      <c r="H184" s="1109"/>
      <c r="I184" s="1109"/>
      <c r="J184" s="1110"/>
      <c r="K184" s="1094" t="s">
        <v>1174</v>
      </c>
      <c r="L184" s="1070"/>
      <c r="M184" s="1070"/>
      <c r="N184" s="1070"/>
      <c r="O184" s="1095"/>
      <c r="P184" s="1094" t="s">
        <v>531</v>
      </c>
      <c r="Q184" s="1070"/>
      <c r="R184" s="1070"/>
      <c r="S184" s="1070"/>
      <c r="T184" s="1095"/>
      <c r="U184" s="1094" t="s">
        <v>1190</v>
      </c>
      <c r="V184" s="1070"/>
      <c r="W184" s="1070"/>
      <c r="X184" s="1070"/>
      <c r="Y184" s="1095"/>
      <c r="Z184" s="1096" t="s">
        <v>1191</v>
      </c>
      <c r="AA184" s="1111"/>
      <c r="AB184" s="1111"/>
      <c r="AC184" s="1112"/>
    </row>
    <row r="185" spans="1:29" ht="17.45" customHeight="1" thickBot="1">
      <c r="A185" s="1068"/>
      <c r="B185" s="1069"/>
      <c r="C185" s="1069"/>
      <c r="D185" s="1069"/>
      <c r="E185" s="1069"/>
      <c r="F185" s="1069"/>
      <c r="G185" s="1069"/>
      <c r="H185" s="1069"/>
      <c r="I185" s="1071" t="s">
        <v>1197</v>
      </c>
      <c r="J185" s="1071"/>
      <c r="K185" s="1071"/>
      <c r="L185" s="1071"/>
      <c r="M185" s="1071"/>
      <c r="N185" s="1071"/>
      <c r="O185" s="1071"/>
      <c r="P185" s="1071"/>
      <c r="Q185" s="1071"/>
      <c r="R185" s="1071"/>
      <c r="S185" s="1071"/>
      <c r="T185" s="1071"/>
      <c r="U185" s="1071"/>
      <c r="V185" s="1106"/>
      <c r="W185" s="1107">
        <v>0</v>
      </c>
      <c r="X185" s="1108"/>
      <c r="Y185" s="1108"/>
      <c r="Z185" s="1108"/>
      <c r="AA185" s="1108"/>
      <c r="AB185" s="1108"/>
      <c r="AC185" s="1107"/>
    </row>
    <row r="186" spans="1:29" ht="17.45" customHeight="1" thickBot="1">
      <c r="A186" s="1092" t="s">
        <v>1198</v>
      </c>
      <c r="B186" s="1109"/>
      <c r="C186" s="1109"/>
      <c r="D186" s="1110"/>
      <c r="E186" s="1094" t="s">
        <v>1174</v>
      </c>
      <c r="F186" s="1070"/>
      <c r="G186" s="1095"/>
      <c r="H186" s="1140" t="s">
        <v>1199</v>
      </c>
      <c r="I186" s="1140" t="s">
        <v>1200</v>
      </c>
      <c r="J186" s="1094" t="s">
        <v>1201</v>
      </c>
      <c r="K186" s="1070"/>
      <c r="L186" s="1095"/>
      <c r="M186" s="1094" t="s">
        <v>1202</v>
      </c>
      <c r="N186" s="1070"/>
      <c r="O186" s="1070"/>
      <c r="P186" s="1095"/>
      <c r="Q186" s="1094" t="s">
        <v>1203</v>
      </c>
      <c r="R186" s="1070"/>
      <c r="S186" s="1070"/>
      <c r="T186" s="1070"/>
      <c r="U186" s="1095"/>
      <c r="V186" s="1094" t="s">
        <v>1204</v>
      </c>
      <c r="W186" s="1070"/>
      <c r="X186" s="1070"/>
      <c r="Y186" s="1095"/>
      <c r="Z186" s="1096" t="s">
        <v>1191</v>
      </c>
      <c r="AA186" s="1111"/>
      <c r="AB186" s="1111"/>
      <c r="AC186" s="1112"/>
    </row>
    <row r="187" spans="1:29" ht="16.7" customHeight="1" thickBot="1">
      <c r="A187" s="1068"/>
      <c r="B187" s="1069"/>
      <c r="C187" s="1069"/>
      <c r="D187" s="1069"/>
      <c r="E187" s="1069"/>
      <c r="F187" s="1069"/>
      <c r="G187" s="1069"/>
      <c r="H187" s="1069"/>
      <c r="I187" s="1071" t="s">
        <v>1205</v>
      </c>
      <c r="J187" s="1071"/>
      <c r="K187" s="1071"/>
      <c r="L187" s="1071"/>
      <c r="M187" s="1071"/>
      <c r="N187" s="1071"/>
      <c r="O187" s="1071"/>
      <c r="P187" s="1071"/>
      <c r="Q187" s="1071"/>
      <c r="R187" s="1071"/>
      <c r="S187" s="1071"/>
      <c r="T187" s="1071"/>
      <c r="U187" s="1071"/>
      <c r="V187" s="1106"/>
      <c r="W187" s="1107">
        <v>0</v>
      </c>
      <c r="X187" s="1108"/>
      <c r="Y187" s="1108"/>
      <c r="Z187" s="1108"/>
      <c r="AA187" s="1108"/>
      <c r="AB187" s="1108"/>
      <c r="AC187" s="1107"/>
    </row>
    <row r="188" spans="1:29" ht="5.85" customHeight="1">
      <c r="A188" s="1141"/>
      <c r="B188" s="1113"/>
      <c r="C188" s="1113"/>
      <c r="D188" s="1113"/>
      <c r="E188" s="1113"/>
      <c r="F188" s="1113"/>
      <c r="G188" s="1113"/>
      <c r="H188" s="1113"/>
      <c r="I188" s="1113"/>
      <c r="J188" s="1113"/>
      <c r="K188" s="1113"/>
      <c r="L188" s="1113"/>
      <c r="M188" s="1113"/>
      <c r="N188" s="1113"/>
      <c r="O188" s="1113"/>
      <c r="P188" s="1113"/>
      <c r="Q188" s="1113"/>
      <c r="R188" s="1113"/>
      <c r="S188" s="1113"/>
      <c r="T188" s="1113"/>
      <c r="U188" s="1113"/>
      <c r="V188" s="1113"/>
      <c r="W188" s="1113"/>
      <c r="X188" s="1113"/>
      <c r="Y188" s="1113"/>
      <c r="Z188" s="1113"/>
      <c r="AA188" s="1113"/>
      <c r="AB188" s="1113"/>
      <c r="AC188" s="1142"/>
    </row>
    <row r="189" spans="1:29" ht="17.45" customHeight="1">
      <c r="A189" s="1117"/>
      <c r="B189" s="1118"/>
      <c r="C189" s="1118"/>
      <c r="D189" s="1118"/>
      <c r="E189" s="1118"/>
      <c r="F189" s="1118"/>
      <c r="G189" s="1118"/>
      <c r="H189" s="1118"/>
      <c r="I189" s="1119" t="s">
        <v>1206</v>
      </c>
      <c r="J189" s="1119"/>
      <c r="K189" s="1119"/>
      <c r="L189" s="1119"/>
      <c r="M189" s="1119"/>
      <c r="N189" s="1119"/>
      <c r="O189" s="1119"/>
      <c r="P189" s="1119"/>
      <c r="Q189" s="1119"/>
      <c r="R189" s="1119"/>
      <c r="S189" s="1119"/>
      <c r="T189" s="1119"/>
      <c r="U189" s="1119"/>
      <c r="V189" s="1118"/>
      <c r="W189" s="1143">
        <v>108.3</v>
      </c>
      <c r="X189" s="1144"/>
      <c r="Y189" s="1144"/>
      <c r="Z189" s="1144"/>
      <c r="AA189" s="1144"/>
      <c r="AB189" s="1144"/>
      <c r="AC189" s="1143"/>
    </row>
    <row r="190" spans="1:29" ht="16.7" customHeight="1">
      <c r="A190" s="1117"/>
      <c r="B190" s="1118"/>
      <c r="C190" s="1118"/>
      <c r="D190" s="1118"/>
      <c r="E190" s="1118"/>
      <c r="F190" s="1118"/>
      <c r="G190" s="1119" t="s">
        <v>1207</v>
      </c>
      <c r="H190" s="1119"/>
      <c r="I190" s="1119"/>
      <c r="J190" s="1119"/>
      <c r="K190" s="1119"/>
      <c r="L190" s="1119"/>
      <c r="M190" s="1119"/>
      <c r="N190" s="1145"/>
      <c r="O190" s="1146">
        <v>0</v>
      </c>
      <c r="P190" s="1146"/>
      <c r="Q190" s="1146"/>
      <c r="R190" s="1145"/>
      <c r="S190" s="1119" t="s">
        <v>1208</v>
      </c>
      <c r="T190" s="1119"/>
      <c r="U190" s="1119"/>
      <c r="V190" s="1118"/>
      <c r="W190" s="1143">
        <v>0</v>
      </c>
      <c r="X190" s="1144"/>
      <c r="Y190" s="1144"/>
      <c r="Z190" s="1144"/>
      <c r="AA190" s="1144"/>
      <c r="AB190" s="1144"/>
      <c r="AC190" s="1143"/>
    </row>
    <row r="191" spans="1:29" ht="17.45" customHeight="1">
      <c r="A191" s="1117"/>
      <c r="B191" s="1118"/>
      <c r="C191" s="1118"/>
      <c r="D191" s="1118"/>
      <c r="E191" s="1118"/>
      <c r="F191" s="1118"/>
      <c r="G191" s="1118"/>
      <c r="H191" s="1118"/>
      <c r="I191" s="1119" t="s">
        <v>1209</v>
      </c>
      <c r="J191" s="1119"/>
      <c r="K191" s="1119"/>
      <c r="L191" s="1119"/>
      <c r="M191" s="1119"/>
      <c r="N191" s="1119"/>
      <c r="O191" s="1119"/>
      <c r="P191" s="1119"/>
      <c r="Q191" s="1119"/>
      <c r="R191" s="1119"/>
      <c r="S191" s="1119"/>
      <c r="T191" s="1119"/>
      <c r="U191" s="1119"/>
      <c r="V191" s="1118"/>
      <c r="W191" s="1143">
        <v>108.3</v>
      </c>
      <c r="X191" s="1144"/>
      <c r="Y191" s="1144"/>
      <c r="Z191" s="1144"/>
      <c r="AA191" s="1144"/>
      <c r="AB191" s="1144"/>
      <c r="AC191" s="1143"/>
    </row>
    <row r="192" spans="1:29" ht="5.85" customHeight="1">
      <c r="A192" s="1147"/>
      <c r="B192" s="1118"/>
      <c r="C192" s="1118"/>
      <c r="D192" s="1118"/>
      <c r="E192" s="1118"/>
      <c r="F192" s="1118"/>
      <c r="G192" s="1118"/>
      <c r="H192" s="1118"/>
      <c r="I192" s="1118"/>
      <c r="J192" s="1118"/>
      <c r="K192" s="1118"/>
      <c r="L192" s="1118"/>
      <c r="M192" s="1118"/>
      <c r="N192" s="1118"/>
      <c r="O192" s="1118"/>
      <c r="P192" s="1118"/>
      <c r="Q192" s="1118"/>
      <c r="R192" s="1118"/>
      <c r="S192" s="1118"/>
      <c r="T192" s="1118"/>
      <c r="U192" s="1118"/>
      <c r="V192" s="1118"/>
      <c r="W192" s="1118"/>
      <c r="X192" s="1118"/>
      <c r="Y192" s="1118"/>
      <c r="Z192" s="1118"/>
      <c r="AA192" s="1118"/>
      <c r="AB192" s="1118"/>
      <c r="AC192" s="1148"/>
    </row>
    <row r="193" spans="1:29" ht="145.35" customHeight="1">
      <c r="A193" s="1149"/>
      <c r="AC193" s="1088"/>
    </row>
    <row r="194" spans="1:29" ht="92.45" customHeight="1">
      <c r="A194" s="1149"/>
      <c r="AC194" s="1088"/>
    </row>
    <row r="195" spans="1:29" ht="91.7" customHeight="1" thickBot="1">
      <c r="A195" s="1089"/>
      <c r="B195" s="1090"/>
      <c r="C195" s="1090"/>
      <c r="D195" s="1090"/>
      <c r="E195" s="1090"/>
      <c r="F195" s="1090"/>
      <c r="G195" s="1090"/>
      <c r="H195" s="1090"/>
      <c r="I195" s="1090"/>
      <c r="J195" s="1090"/>
      <c r="K195" s="1090"/>
      <c r="L195" s="1090"/>
      <c r="M195" s="1090"/>
      <c r="N195" s="1090"/>
      <c r="O195" s="1090"/>
      <c r="P195" s="1090"/>
      <c r="Q195" s="1090"/>
      <c r="R195" s="1090"/>
      <c r="S195" s="1090"/>
      <c r="T195" s="1090"/>
      <c r="U195" s="1090"/>
      <c r="V195" s="1090"/>
      <c r="W195" s="1090"/>
      <c r="X195" s="1090"/>
      <c r="Y195" s="1090"/>
      <c r="Z195" s="1090"/>
      <c r="AA195" s="1090"/>
      <c r="AB195" s="1090"/>
      <c r="AC195" s="1091"/>
    </row>
    <row r="196" spans="1:29" ht="17.45" customHeight="1" thickBot="1">
      <c r="A196" s="1068"/>
      <c r="B196" s="1069"/>
      <c r="C196" s="1069"/>
      <c r="D196" s="1069"/>
      <c r="E196" s="1069"/>
      <c r="F196" s="1070" t="s">
        <v>1166</v>
      </c>
      <c r="G196" s="1070"/>
      <c r="H196" s="1070"/>
      <c r="I196" s="1070"/>
      <c r="J196" s="1070"/>
      <c r="K196" s="1070"/>
      <c r="L196" s="1069"/>
      <c r="M196" s="1069"/>
      <c r="N196" s="1069"/>
      <c r="O196" s="1069"/>
      <c r="P196" s="1069"/>
      <c r="Q196" s="1069"/>
      <c r="R196" s="1069"/>
      <c r="S196" s="1069"/>
      <c r="T196" s="1069"/>
      <c r="U196" s="1069"/>
      <c r="V196" s="1069"/>
      <c r="W196" s="1069"/>
      <c r="X196" s="1071" t="s">
        <v>1258</v>
      </c>
      <c r="Y196" s="1071"/>
      <c r="Z196" s="1071"/>
      <c r="AA196" s="1071"/>
      <c r="AB196" s="1071"/>
      <c r="AC196" s="1072"/>
    </row>
    <row r="197" spans="1:29" ht="16.7" customHeight="1">
      <c r="A197" s="1074" t="s">
        <v>1168</v>
      </c>
      <c r="B197" s="1075"/>
      <c r="C197" s="1076"/>
      <c r="D197" s="1077" t="s">
        <v>1259</v>
      </c>
      <c r="E197" s="1077"/>
      <c r="F197" s="1077"/>
      <c r="G197" s="1077"/>
      <c r="H197" s="1077"/>
      <c r="I197" s="1077"/>
      <c r="J197" s="1077"/>
      <c r="K197" s="1077"/>
      <c r="L197" s="1077"/>
      <c r="M197" s="1077"/>
      <c r="N197" s="1076"/>
      <c r="O197" s="1076"/>
      <c r="P197" s="1078" t="s">
        <v>1104</v>
      </c>
      <c r="Q197" s="1078"/>
      <c r="R197" s="1078"/>
      <c r="S197" s="1076"/>
      <c r="T197" s="1079" t="s">
        <v>158</v>
      </c>
      <c r="U197" s="1079"/>
      <c r="V197" s="1079"/>
      <c r="W197" s="1079"/>
      <c r="X197" s="1076"/>
      <c r="Y197" s="1078" t="s">
        <v>1170</v>
      </c>
      <c r="Z197" s="1078"/>
      <c r="AA197" s="1076"/>
      <c r="AB197" s="1080">
        <v>45658</v>
      </c>
      <c r="AC197" s="1081"/>
    </row>
    <row r="198" spans="1:29" ht="17.45" customHeight="1">
      <c r="A198" s="1082"/>
      <c r="B198" s="1083"/>
      <c r="D198" s="1084"/>
      <c r="E198" s="1084"/>
      <c r="F198" s="1084"/>
      <c r="G198" s="1084"/>
      <c r="H198" s="1084"/>
      <c r="I198" s="1084"/>
      <c r="J198" s="1084"/>
      <c r="K198" s="1084"/>
      <c r="L198" s="1084"/>
      <c r="M198" s="1084"/>
      <c r="P198" s="1085" t="s">
        <v>1171</v>
      </c>
      <c r="Q198" s="1085"/>
      <c r="R198" s="1085"/>
      <c r="T198" s="1086">
        <v>1</v>
      </c>
      <c r="U198" s="1086"/>
      <c r="V198" s="1086"/>
      <c r="W198" s="1086"/>
      <c r="Y198" s="1085" t="s">
        <v>1172</v>
      </c>
      <c r="Z198" s="1085"/>
      <c r="AB198" s="1087" t="s">
        <v>62</v>
      </c>
      <c r="AC198" s="1088"/>
    </row>
    <row r="199" spans="1:29" ht="5.85" customHeight="1" thickBot="1">
      <c r="A199" s="1089"/>
      <c r="B199" s="1090"/>
      <c r="C199" s="1090"/>
      <c r="D199" s="1090"/>
      <c r="E199" s="1090"/>
      <c r="F199" s="1090"/>
      <c r="G199" s="1090"/>
      <c r="H199" s="1090"/>
      <c r="I199" s="1090"/>
      <c r="J199" s="1090"/>
      <c r="K199" s="1090"/>
      <c r="L199" s="1090"/>
      <c r="M199" s="1090"/>
      <c r="N199" s="1090"/>
      <c r="O199" s="1090"/>
      <c r="P199" s="1090"/>
      <c r="Q199" s="1090"/>
      <c r="R199" s="1090"/>
      <c r="S199" s="1090"/>
      <c r="T199" s="1090"/>
      <c r="U199" s="1090"/>
      <c r="V199" s="1090"/>
      <c r="W199" s="1090"/>
      <c r="X199" s="1090"/>
      <c r="Y199" s="1090"/>
      <c r="Z199" s="1090"/>
      <c r="AA199" s="1090"/>
      <c r="AB199" s="1090"/>
      <c r="AC199" s="1091"/>
    </row>
    <row r="200" spans="1:29" ht="16.7" customHeight="1" thickBot="1">
      <c r="A200" s="1092" t="s">
        <v>1173</v>
      </c>
      <c r="B200" s="1075"/>
      <c r="C200" s="1075"/>
      <c r="D200" s="1075"/>
      <c r="E200" s="1075"/>
      <c r="F200" s="1075"/>
      <c r="G200" s="1075"/>
      <c r="H200" s="1093"/>
      <c r="I200" s="1094" t="s">
        <v>1174</v>
      </c>
      <c r="J200" s="1094" t="s">
        <v>1175</v>
      </c>
      <c r="K200" s="1070"/>
      <c r="L200" s="1070"/>
      <c r="M200" s="1070"/>
      <c r="N200" s="1070"/>
      <c r="O200" s="1070"/>
      <c r="P200" s="1095"/>
      <c r="Q200" s="1094" t="s">
        <v>1176</v>
      </c>
      <c r="R200" s="1070"/>
      <c r="S200" s="1070"/>
      <c r="T200" s="1070"/>
      <c r="U200" s="1070"/>
      <c r="V200" s="1070"/>
      <c r="W200" s="1070"/>
      <c r="X200" s="1070"/>
      <c r="Y200" s="1095"/>
      <c r="Z200" s="1096" t="s">
        <v>1177</v>
      </c>
      <c r="AA200" s="1097"/>
      <c r="AB200" s="1097"/>
      <c r="AC200" s="1098"/>
    </row>
    <row r="201" spans="1:29" ht="17.45" customHeight="1" thickBot="1">
      <c r="A201" s="1099"/>
      <c r="B201" s="1100"/>
      <c r="C201" s="1100"/>
      <c r="D201" s="1100"/>
      <c r="E201" s="1100"/>
      <c r="F201" s="1100"/>
      <c r="G201" s="1100"/>
      <c r="H201" s="1101"/>
      <c r="I201" s="1102"/>
      <c r="J201" s="1094" t="s">
        <v>1178</v>
      </c>
      <c r="K201" s="1070"/>
      <c r="L201" s="1095"/>
      <c r="M201" s="1094" t="s">
        <v>1179</v>
      </c>
      <c r="N201" s="1070"/>
      <c r="O201" s="1070"/>
      <c r="P201" s="1095"/>
      <c r="Q201" s="1094" t="s">
        <v>1178</v>
      </c>
      <c r="R201" s="1070"/>
      <c r="S201" s="1070"/>
      <c r="T201" s="1070"/>
      <c r="U201" s="1095"/>
      <c r="V201" s="1094" t="s">
        <v>1179</v>
      </c>
      <c r="W201" s="1070"/>
      <c r="X201" s="1070"/>
      <c r="Y201" s="1095"/>
      <c r="Z201" s="1103"/>
      <c r="AA201" s="1104"/>
      <c r="AB201" s="1104"/>
      <c r="AC201" s="1105"/>
    </row>
    <row r="202" spans="1:29" ht="17.45" customHeight="1" thickBot="1">
      <c r="A202" s="1068"/>
      <c r="B202" s="1069"/>
      <c r="C202" s="1069"/>
      <c r="D202" s="1069"/>
      <c r="E202" s="1069"/>
      <c r="F202" s="1069"/>
      <c r="G202" s="1069"/>
      <c r="H202" s="1069"/>
      <c r="I202" s="1071" t="s">
        <v>1180</v>
      </c>
      <c r="J202" s="1071"/>
      <c r="K202" s="1071"/>
      <c r="L202" s="1071"/>
      <c r="M202" s="1071"/>
      <c r="N202" s="1071"/>
      <c r="O202" s="1071"/>
      <c r="P202" s="1071"/>
      <c r="Q202" s="1071"/>
      <c r="R202" s="1071"/>
      <c r="S202" s="1071"/>
      <c r="T202" s="1071"/>
      <c r="U202" s="1071"/>
      <c r="V202" s="1106"/>
      <c r="W202" s="1107">
        <v>0</v>
      </c>
      <c r="X202" s="1108"/>
      <c r="Y202" s="1108"/>
      <c r="Z202" s="1108"/>
      <c r="AA202" s="1108"/>
      <c r="AB202" s="1108"/>
      <c r="AC202" s="1107"/>
    </row>
    <row r="203" spans="1:29" ht="16.7" customHeight="1" thickBot="1">
      <c r="A203" s="1092" t="s">
        <v>1181</v>
      </c>
      <c r="B203" s="1109"/>
      <c r="C203" s="1109"/>
      <c r="D203" s="1109"/>
      <c r="E203" s="1109"/>
      <c r="F203" s="1109"/>
      <c r="G203" s="1109"/>
      <c r="H203" s="1109"/>
      <c r="I203" s="1109"/>
      <c r="J203" s="1110"/>
      <c r="K203" s="1094" t="s">
        <v>1182</v>
      </c>
      <c r="L203" s="1070"/>
      <c r="M203" s="1070"/>
      <c r="N203" s="1070"/>
      <c r="O203" s="1095"/>
      <c r="P203" s="1094" t="s">
        <v>1174</v>
      </c>
      <c r="Q203" s="1070"/>
      <c r="R203" s="1070"/>
      <c r="S203" s="1070"/>
      <c r="T203" s="1095"/>
      <c r="U203" s="1094" t="s">
        <v>1183</v>
      </c>
      <c r="V203" s="1070"/>
      <c r="W203" s="1070"/>
      <c r="X203" s="1070"/>
      <c r="Y203" s="1095"/>
      <c r="Z203" s="1096" t="s">
        <v>1177</v>
      </c>
      <c r="AA203" s="1111"/>
      <c r="AB203" s="1111"/>
      <c r="AC203" s="1112"/>
    </row>
    <row r="204" spans="1:29" ht="17.45" customHeight="1" thickBot="1">
      <c r="A204" s="1068"/>
      <c r="B204" s="1113"/>
      <c r="C204" s="1113"/>
      <c r="D204" s="1113"/>
      <c r="E204" s="1113"/>
      <c r="F204" s="1113"/>
      <c r="G204" s="1113"/>
      <c r="H204" s="1113"/>
      <c r="I204" s="1114" t="s">
        <v>1184</v>
      </c>
      <c r="J204" s="1114"/>
      <c r="K204" s="1114"/>
      <c r="L204" s="1114"/>
      <c r="M204" s="1114"/>
      <c r="N204" s="1114"/>
      <c r="O204" s="1114"/>
      <c r="P204" s="1114"/>
      <c r="Q204" s="1114"/>
      <c r="R204" s="1114"/>
      <c r="S204" s="1114"/>
      <c r="T204" s="1114"/>
      <c r="U204" s="1114"/>
      <c r="V204" s="1069"/>
      <c r="W204" s="1115">
        <v>0</v>
      </c>
      <c r="X204" s="1116"/>
      <c r="Y204" s="1116"/>
      <c r="Z204" s="1116"/>
      <c r="AA204" s="1116"/>
      <c r="AB204" s="1116"/>
      <c r="AC204" s="1115"/>
    </row>
    <row r="205" spans="1:29" ht="16.7" customHeight="1">
      <c r="A205" s="1117"/>
      <c r="B205" s="1118"/>
      <c r="C205" s="1118"/>
      <c r="D205" s="1118"/>
      <c r="E205" s="1118"/>
      <c r="F205" s="1118"/>
      <c r="G205" s="1118"/>
      <c r="H205" s="1118"/>
      <c r="I205" s="1119" t="s">
        <v>1185</v>
      </c>
      <c r="J205" s="1119"/>
      <c r="K205" s="1119"/>
      <c r="L205" s="1119"/>
      <c r="M205" s="1119"/>
      <c r="N205" s="1119"/>
      <c r="O205" s="1119"/>
      <c r="P205" s="1119"/>
      <c r="Q205" s="1119"/>
      <c r="R205" s="1119"/>
      <c r="S205" s="1119"/>
      <c r="T205" s="1119"/>
      <c r="U205" s="1119"/>
      <c r="V205" s="1118"/>
      <c r="W205" s="1120">
        <v>0</v>
      </c>
      <c r="X205" s="1121"/>
      <c r="Y205" s="1121"/>
      <c r="Z205" s="1121"/>
      <c r="AA205" s="1121"/>
      <c r="AB205" s="1121"/>
      <c r="AC205" s="1120"/>
    </row>
    <row r="206" spans="1:29" ht="17.45" customHeight="1">
      <c r="A206" s="1117"/>
      <c r="B206" s="1118"/>
      <c r="C206" s="1118"/>
      <c r="D206" s="1118"/>
      <c r="E206" s="1118"/>
      <c r="F206" s="1118"/>
      <c r="G206" s="1118"/>
      <c r="H206" s="1118"/>
      <c r="I206" s="1119" t="s">
        <v>1186</v>
      </c>
      <c r="J206" s="1119"/>
      <c r="K206" s="1119"/>
      <c r="L206" s="1119"/>
      <c r="M206" s="1119"/>
      <c r="N206" s="1119"/>
      <c r="O206" s="1119"/>
      <c r="P206" s="1119"/>
      <c r="Q206" s="1119"/>
      <c r="R206" s="1119"/>
      <c r="S206" s="1119"/>
      <c r="T206" s="1119"/>
      <c r="U206" s="1119"/>
      <c r="V206" s="1118"/>
      <c r="W206" s="1120">
        <v>0</v>
      </c>
      <c r="X206" s="1121"/>
      <c r="Y206" s="1121"/>
      <c r="Z206" s="1121"/>
      <c r="AA206" s="1121"/>
      <c r="AB206" s="1121"/>
      <c r="AC206" s="1120"/>
    </row>
    <row r="207" spans="1:29" ht="17.45" customHeight="1">
      <c r="A207" s="1117"/>
      <c r="B207" s="1118"/>
      <c r="C207" s="1118"/>
      <c r="D207" s="1118"/>
      <c r="E207" s="1118"/>
      <c r="F207" s="1118"/>
      <c r="G207" s="1118"/>
      <c r="H207" s="1118"/>
      <c r="I207" s="1119" t="s">
        <v>1187</v>
      </c>
      <c r="J207" s="1119"/>
      <c r="K207" s="1119"/>
      <c r="L207" s="1119"/>
      <c r="M207" s="1119"/>
      <c r="N207" s="1119"/>
      <c r="O207" s="1119"/>
      <c r="P207" s="1119"/>
      <c r="Q207" s="1119"/>
      <c r="R207" s="1119"/>
      <c r="S207" s="1119"/>
      <c r="T207" s="1119"/>
      <c r="U207" s="1119"/>
      <c r="V207" s="1118"/>
      <c r="W207" s="1120">
        <v>0</v>
      </c>
      <c r="X207" s="1121"/>
      <c r="Y207" s="1121"/>
      <c r="Z207" s="1121"/>
      <c r="AA207" s="1121"/>
      <c r="AB207" s="1121"/>
      <c r="AC207" s="1120"/>
    </row>
    <row r="208" spans="1:29" ht="16.7" customHeight="1" thickBot="1">
      <c r="A208" s="1122"/>
      <c r="B208" s="1123"/>
      <c r="C208" s="1123"/>
      <c r="D208" s="1123"/>
      <c r="E208" s="1123"/>
      <c r="F208" s="1123"/>
      <c r="G208" s="1123"/>
      <c r="H208" s="1123"/>
      <c r="I208" s="1124" t="s">
        <v>1188</v>
      </c>
      <c r="J208" s="1124"/>
      <c r="K208" s="1124"/>
      <c r="L208" s="1124"/>
      <c r="M208" s="1124"/>
      <c r="N208" s="1124"/>
      <c r="O208" s="1124"/>
      <c r="P208" s="1124"/>
      <c r="Q208" s="1124"/>
      <c r="R208" s="1124"/>
      <c r="S208" s="1124"/>
      <c r="T208" s="1124"/>
      <c r="U208" s="1124"/>
      <c r="V208" s="1123"/>
      <c r="W208" s="1125">
        <v>0</v>
      </c>
      <c r="X208" s="1126"/>
      <c r="Y208" s="1126"/>
      <c r="Z208" s="1126"/>
      <c r="AA208" s="1126"/>
      <c r="AB208" s="1126"/>
      <c r="AC208" s="1125"/>
    </row>
    <row r="209" spans="1:29" ht="17.45" customHeight="1" thickBot="1">
      <c r="A209" s="1092" t="s">
        <v>1189</v>
      </c>
      <c r="B209" s="1109"/>
      <c r="C209" s="1109"/>
      <c r="D209" s="1109"/>
      <c r="E209" s="1109"/>
      <c r="F209" s="1109"/>
      <c r="G209" s="1109"/>
      <c r="H209" s="1109"/>
      <c r="I209" s="1109"/>
      <c r="J209" s="1110"/>
      <c r="K209" s="1094" t="s">
        <v>1174</v>
      </c>
      <c r="L209" s="1070"/>
      <c r="M209" s="1070"/>
      <c r="N209" s="1070"/>
      <c r="O209" s="1095"/>
      <c r="P209" s="1094" t="s">
        <v>531</v>
      </c>
      <c r="Q209" s="1070"/>
      <c r="R209" s="1070"/>
      <c r="S209" s="1070"/>
      <c r="T209" s="1095"/>
      <c r="U209" s="1094" t="s">
        <v>1190</v>
      </c>
      <c r="V209" s="1070"/>
      <c r="W209" s="1070"/>
      <c r="X209" s="1070"/>
      <c r="Y209" s="1095"/>
      <c r="Z209" s="1096" t="s">
        <v>1191</v>
      </c>
      <c r="AA209" s="1111"/>
      <c r="AB209" s="1111"/>
      <c r="AC209" s="1112"/>
    </row>
    <row r="210" spans="1:29" ht="17.45" customHeight="1" thickBot="1">
      <c r="A210" s="1127"/>
      <c r="B210" s="1128" t="s">
        <v>1260</v>
      </c>
      <c r="C210" s="1128"/>
      <c r="D210" s="1129" t="s">
        <v>1261</v>
      </c>
      <c r="E210" s="1128"/>
      <c r="F210" s="1128"/>
      <c r="G210" s="1128"/>
      <c r="H210" s="1128"/>
      <c r="I210" s="1128"/>
      <c r="J210" s="1129"/>
      <c r="K210" s="1130">
        <v>1</v>
      </c>
      <c r="L210" s="1131"/>
      <c r="M210" s="1131"/>
      <c r="N210" s="1131"/>
      <c r="O210" s="1132"/>
      <c r="P210" s="1133" t="s">
        <v>62</v>
      </c>
      <c r="Q210" s="1134"/>
      <c r="R210" s="1134"/>
      <c r="S210" s="1134"/>
      <c r="T210" s="1135"/>
      <c r="U210" s="1136">
        <v>669.95</v>
      </c>
      <c r="V210" s="1137"/>
      <c r="W210" s="1137"/>
      <c r="X210" s="1137"/>
      <c r="Y210" s="1138"/>
      <c r="Z210" s="1139">
        <v>669.95</v>
      </c>
      <c r="AA210" s="1108"/>
      <c r="AB210" s="1108"/>
      <c r="AC210" s="1107"/>
    </row>
    <row r="211" spans="1:29" ht="16.7" customHeight="1" thickBot="1">
      <c r="A211" s="1068"/>
      <c r="B211" s="1069"/>
      <c r="C211" s="1069"/>
      <c r="D211" s="1069"/>
      <c r="E211" s="1069"/>
      <c r="F211" s="1069"/>
      <c r="G211" s="1069"/>
      <c r="H211" s="1069"/>
      <c r="I211" s="1071" t="s">
        <v>1193</v>
      </c>
      <c r="J211" s="1071"/>
      <c r="K211" s="1071"/>
      <c r="L211" s="1071"/>
      <c r="M211" s="1071"/>
      <c r="N211" s="1071"/>
      <c r="O211" s="1071"/>
      <c r="P211" s="1071"/>
      <c r="Q211" s="1071"/>
      <c r="R211" s="1071"/>
      <c r="S211" s="1071"/>
      <c r="T211" s="1071"/>
      <c r="U211" s="1071"/>
      <c r="V211" s="1106"/>
      <c r="W211" s="1107">
        <v>669.95</v>
      </c>
      <c r="X211" s="1108"/>
      <c r="Y211" s="1108"/>
      <c r="Z211" s="1108"/>
      <c r="AA211" s="1108"/>
      <c r="AB211" s="1108"/>
      <c r="AC211" s="1107"/>
    </row>
    <row r="212" spans="1:29" ht="17.45" customHeight="1" thickBot="1">
      <c r="A212" s="1092" t="s">
        <v>1194</v>
      </c>
      <c r="B212" s="1109"/>
      <c r="C212" s="1109"/>
      <c r="D212" s="1109"/>
      <c r="E212" s="1109"/>
      <c r="F212" s="1109"/>
      <c r="G212" s="1109"/>
      <c r="H212" s="1109"/>
      <c r="I212" s="1109"/>
      <c r="J212" s="1110"/>
      <c r="K212" s="1094" t="s">
        <v>1174</v>
      </c>
      <c r="L212" s="1070"/>
      <c r="M212" s="1070"/>
      <c r="N212" s="1070"/>
      <c r="O212" s="1095"/>
      <c r="P212" s="1094" t="s">
        <v>531</v>
      </c>
      <c r="Q212" s="1070"/>
      <c r="R212" s="1070"/>
      <c r="S212" s="1070"/>
      <c r="T212" s="1095"/>
      <c r="U212" s="1094" t="s">
        <v>1190</v>
      </c>
      <c r="V212" s="1070"/>
      <c r="W212" s="1070"/>
      <c r="X212" s="1070"/>
      <c r="Y212" s="1095"/>
      <c r="Z212" s="1096" t="s">
        <v>1191</v>
      </c>
      <c r="AA212" s="1111"/>
      <c r="AB212" s="1111"/>
      <c r="AC212" s="1112"/>
    </row>
    <row r="213" spans="1:29" ht="16.7" customHeight="1" thickBot="1">
      <c r="A213" s="1068"/>
      <c r="B213" s="1069"/>
      <c r="C213" s="1069"/>
      <c r="D213" s="1069"/>
      <c r="E213" s="1069"/>
      <c r="F213" s="1069"/>
      <c r="G213" s="1069"/>
      <c r="H213" s="1069"/>
      <c r="I213" s="1071" t="s">
        <v>1195</v>
      </c>
      <c r="J213" s="1071"/>
      <c r="K213" s="1071"/>
      <c r="L213" s="1071"/>
      <c r="M213" s="1071"/>
      <c r="N213" s="1071"/>
      <c r="O213" s="1071"/>
      <c r="P213" s="1071"/>
      <c r="Q213" s="1071"/>
      <c r="R213" s="1071"/>
      <c r="S213" s="1071"/>
      <c r="T213" s="1071"/>
      <c r="U213" s="1071"/>
      <c r="V213" s="1106"/>
      <c r="W213" s="1107">
        <v>0</v>
      </c>
      <c r="X213" s="1108"/>
      <c r="Y213" s="1108"/>
      <c r="Z213" s="1108"/>
      <c r="AA213" s="1108"/>
      <c r="AB213" s="1108"/>
      <c r="AC213" s="1107"/>
    </row>
    <row r="214" spans="1:29" ht="17.45" customHeight="1" thickBot="1">
      <c r="A214" s="1092" t="s">
        <v>1196</v>
      </c>
      <c r="B214" s="1109"/>
      <c r="C214" s="1109"/>
      <c r="D214" s="1109"/>
      <c r="E214" s="1109"/>
      <c r="F214" s="1109"/>
      <c r="G214" s="1109"/>
      <c r="H214" s="1109"/>
      <c r="I214" s="1109"/>
      <c r="J214" s="1110"/>
      <c r="K214" s="1094" t="s">
        <v>1174</v>
      </c>
      <c r="L214" s="1070"/>
      <c r="M214" s="1070"/>
      <c r="N214" s="1070"/>
      <c r="O214" s="1095"/>
      <c r="P214" s="1094" t="s">
        <v>531</v>
      </c>
      <c r="Q214" s="1070"/>
      <c r="R214" s="1070"/>
      <c r="S214" s="1070"/>
      <c r="T214" s="1095"/>
      <c r="U214" s="1094" t="s">
        <v>1190</v>
      </c>
      <c r="V214" s="1070"/>
      <c r="W214" s="1070"/>
      <c r="X214" s="1070"/>
      <c r="Y214" s="1095"/>
      <c r="Z214" s="1096" t="s">
        <v>1191</v>
      </c>
      <c r="AA214" s="1111"/>
      <c r="AB214" s="1111"/>
      <c r="AC214" s="1112"/>
    </row>
    <row r="215" spans="1:29" ht="17.45" customHeight="1" thickBot="1">
      <c r="A215" s="1068"/>
      <c r="B215" s="1069"/>
      <c r="C215" s="1069"/>
      <c r="D215" s="1069"/>
      <c r="E215" s="1069"/>
      <c r="F215" s="1069"/>
      <c r="G215" s="1069"/>
      <c r="H215" s="1069"/>
      <c r="I215" s="1071" t="s">
        <v>1197</v>
      </c>
      <c r="J215" s="1071"/>
      <c r="K215" s="1071"/>
      <c r="L215" s="1071"/>
      <c r="M215" s="1071"/>
      <c r="N215" s="1071"/>
      <c r="O215" s="1071"/>
      <c r="P215" s="1071"/>
      <c r="Q215" s="1071"/>
      <c r="R215" s="1071"/>
      <c r="S215" s="1071"/>
      <c r="T215" s="1071"/>
      <c r="U215" s="1071"/>
      <c r="V215" s="1106"/>
      <c r="W215" s="1107">
        <v>0</v>
      </c>
      <c r="X215" s="1108"/>
      <c r="Y215" s="1108"/>
      <c r="Z215" s="1108"/>
      <c r="AA215" s="1108"/>
      <c r="AB215" s="1108"/>
      <c r="AC215" s="1107"/>
    </row>
    <row r="216" spans="1:29" ht="16.7" customHeight="1" thickBot="1">
      <c r="A216" s="1092" t="s">
        <v>1198</v>
      </c>
      <c r="B216" s="1109"/>
      <c r="C216" s="1109"/>
      <c r="D216" s="1110"/>
      <c r="E216" s="1094" t="s">
        <v>1174</v>
      </c>
      <c r="F216" s="1070"/>
      <c r="G216" s="1095"/>
      <c r="H216" s="1140" t="s">
        <v>1199</v>
      </c>
      <c r="I216" s="1140" t="s">
        <v>1200</v>
      </c>
      <c r="J216" s="1094" t="s">
        <v>1201</v>
      </c>
      <c r="K216" s="1070"/>
      <c r="L216" s="1095"/>
      <c r="M216" s="1094" t="s">
        <v>1202</v>
      </c>
      <c r="N216" s="1070"/>
      <c r="O216" s="1070"/>
      <c r="P216" s="1095"/>
      <c r="Q216" s="1094" t="s">
        <v>1203</v>
      </c>
      <c r="R216" s="1070"/>
      <c r="S216" s="1070"/>
      <c r="T216" s="1070"/>
      <c r="U216" s="1095"/>
      <c r="V216" s="1094" t="s">
        <v>1204</v>
      </c>
      <c r="W216" s="1070"/>
      <c r="X216" s="1070"/>
      <c r="Y216" s="1095"/>
      <c r="Z216" s="1096" t="s">
        <v>1191</v>
      </c>
      <c r="AA216" s="1111"/>
      <c r="AB216" s="1111"/>
      <c r="AC216" s="1112"/>
    </row>
    <row r="217" spans="1:29" ht="17.45" customHeight="1" thickBot="1">
      <c r="A217" s="1068"/>
      <c r="B217" s="1069"/>
      <c r="C217" s="1069"/>
      <c r="D217" s="1069"/>
      <c r="E217" s="1069"/>
      <c r="F217" s="1069"/>
      <c r="G217" s="1069"/>
      <c r="H217" s="1069"/>
      <c r="I217" s="1071" t="s">
        <v>1205</v>
      </c>
      <c r="J217" s="1071"/>
      <c r="K217" s="1071"/>
      <c r="L217" s="1071"/>
      <c r="M217" s="1071"/>
      <c r="N217" s="1071"/>
      <c r="O217" s="1071"/>
      <c r="P217" s="1071"/>
      <c r="Q217" s="1071"/>
      <c r="R217" s="1071"/>
      <c r="S217" s="1071"/>
      <c r="T217" s="1071"/>
      <c r="U217" s="1071"/>
      <c r="V217" s="1106"/>
      <c r="W217" s="1107">
        <v>0</v>
      </c>
      <c r="X217" s="1108"/>
      <c r="Y217" s="1108"/>
      <c r="Z217" s="1108"/>
      <c r="AA217" s="1108"/>
      <c r="AB217" s="1108"/>
      <c r="AC217" s="1107"/>
    </row>
    <row r="218" spans="1:29" ht="5.85" customHeight="1">
      <c r="A218" s="1141"/>
      <c r="B218" s="1113"/>
      <c r="C218" s="1113"/>
      <c r="D218" s="1113"/>
      <c r="E218" s="1113"/>
      <c r="F218" s="1113"/>
      <c r="G218" s="1113"/>
      <c r="H218" s="1113"/>
      <c r="I218" s="1113"/>
      <c r="J218" s="1113"/>
      <c r="K218" s="1113"/>
      <c r="L218" s="1113"/>
      <c r="M218" s="1113"/>
      <c r="N218" s="1113"/>
      <c r="O218" s="1113"/>
      <c r="P218" s="1113"/>
      <c r="Q218" s="1113"/>
      <c r="R218" s="1113"/>
      <c r="S218" s="1113"/>
      <c r="T218" s="1113"/>
      <c r="U218" s="1113"/>
      <c r="V218" s="1113"/>
      <c r="W218" s="1113"/>
      <c r="X218" s="1113"/>
      <c r="Y218" s="1113"/>
      <c r="Z218" s="1113"/>
      <c r="AA218" s="1113"/>
      <c r="AB218" s="1113"/>
      <c r="AC218" s="1142"/>
    </row>
    <row r="219" spans="1:29" ht="16.7" customHeight="1">
      <c r="A219" s="1117"/>
      <c r="B219" s="1118"/>
      <c r="C219" s="1118"/>
      <c r="D219" s="1118"/>
      <c r="E219" s="1118"/>
      <c r="F219" s="1118"/>
      <c r="G219" s="1118"/>
      <c r="H219" s="1118"/>
      <c r="I219" s="1119" t="s">
        <v>1206</v>
      </c>
      <c r="J219" s="1119"/>
      <c r="K219" s="1119"/>
      <c r="L219" s="1119"/>
      <c r="M219" s="1119"/>
      <c r="N219" s="1119"/>
      <c r="O219" s="1119"/>
      <c r="P219" s="1119"/>
      <c r="Q219" s="1119"/>
      <c r="R219" s="1119"/>
      <c r="S219" s="1119"/>
      <c r="T219" s="1119"/>
      <c r="U219" s="1119"/>
      <c r="V219" s="1118"/>
      <c r="W219" s="1143">
        <v>669.95</v>
      </c>
      <c r="X219" s="1144"/>
      <c r="Y219" s="1144"/>
      <c r="Z219" s="1144"/>
      <c r="AA219" s="1144"/>
      <c r="AB219" s="1144"/>
      <c r="AC219" s="1143"/>
    </row>
    <row r="220" spans="1:29" ht="17.45" customHeight="1">
      <c r="A220" s="1117"/>
      <c r="B220" s="1118"/>
      <c r="C220" s="1118"/>
      <c r="D220" s="1118"/>
      <c r="E220" s="1118"/>
      <c r="F220" s="1118"/>
      <c r="G220" s="1119" t="s">
        <v>1207</v>
      </c>
      <c r="H220" s="1119"/>
      <c r="I220" s="1119"/>
      <c r="J220" s="1119"/>
      <c r="K220" s="1119"/>
      <c r="L220" s="1119"/>
      <c r="M220" s="1119"/>
      <c r="N220" s="1145"/>
      <c r="O220" s="1146">
        <v>0</v>
      </c>
      <c r="P220" s="1146"/>
      <c r="Q220" s="1146"/>
      <c r="R220" s="1145"/>
      <c r="S220" s="1119" t="s">
        <v>1208</v>
      </c>
      <c r="T220" s="1119"/>
      <c r="U220" s="1119"/>
      <c r="V220" s="1118"/>
      <c r="W220" s="1143">
        <v>0</v>
      </c>
      <c r="X220" s="1144"/>
      <c r="Y220" s="1144"/>
      <c r="Z220" s="1144"/>
      <c r="AA220" s="1144"/>
      <c r="AB220" s="1144"/>
      <c r="AC220" s="1143"/>
    </row>
    <row r="221" spans="1:29" ht="17.45" customHeight="1">
      <c r="A221" s="1117"/>
      <c r="B221" s="1118"/>
      <c r="C221" s="1118"/>
      <c r="D221" s="1118"/>
      <c r="E221" s="1118"/>
      <c r="F221" s="1118"/>
      <c r="G221" s="1118"/>
      <c r="H221" s="1118"/>
      <c r="I221" s="1119" t="s">
        <v>1209</v>
      </c>
      <c r="J221" s="1119"/>
      <c r="K221" s="1119"/>
      <c r="L221" s="1119"/>
      <c r="M221" s="1119"/>
      <c r="N221" s="1119"/>
      <c r="O221" s="1119"/>
      <c r="P221" s="1119"/>
      <c r="Q221" s="1119"/>
      <c r="R221" s="1119"/>
      <c r="S221" s="1119"/>
      <c r="T221" s="1119"/>
      <c r="U221" s="1119"/>
      <c r="V221" s="1118"/>
      <c r="W221" s="1143">
        <v>669.95</v>
      </c>
      <c r="X221" s="1144"/>
      <c r="Y221" s="1144"/>
      <c r="Z221" s="1144"/>
      <c r="AA221" s="1144"/>
      <c r="AB221" s="1144"/>
      <c r="AC221" s="1143"/>
    </row>
    <row r="222" spans="1:29" ht="5.85" customHeight="1">
      <c r="A222" s="1147"/>
      <c r="B222" s="1118"/>
      <c r="C222" s="1118"/>
      <c r="D222" s="1118"/>
      <c r="E222" s="1118"/>
      <c r="F222" s="1118"/>
      <c r="G222" s="1118"/>
      <c r="H222" s="1118"/>
      <c r="I222" s="1118"/>
      <c r="J222" s="1118"/>
      <c r="K222" s="1118"/>
      <c r="L222" s="1118"/>
      <c r="M222" s="1118"/>
      <c r="N222" s="1118"/>
      <c r="O222" s="1118"/>
      <c r="P222" s="1118"/>
      <c r="Q222" s="1118"/>
      <c r="R222" s="1118"/>
      <c r="S222" s="1118"/>
      <c r="T222" s="1118"/>
      <c r="U222" s="1118"/>
      <c r="V222" s="1118"/>
      <c r="W222" s="1118"/>
      <c r="X222" s="1118"/>
      <c r="Y222" s="1118"/>
      <c r="Z222" s="1118"/>
      <c r="AA222" s="1118"/>
      <c r="AB222" s="1118"/>
      <c r="AC222" s="1148"/>
    </row>
    <row r="223" spans="1:29" ht="145.35" customHeight="1">
      <c r="A223" s="1149"/>
      <c r="AC223" s="1088"/>
    </row>
    <row r="224" spans="1:29" ht="108.95" customHeight="1">
      <c r="A224" s="1149"/>
      <c r="AC224" s="1088"/>
    </row>
    <row r="225" spans="1:29" ht="108.95" customHeight="1" thickBot="1">
      <c r="A225" s="1089"/>
      <c r="B225" s="1090"/>
      <c r="C225" s="1090"/>
      <c r="D225" s="1090"/>
      <c r="E225" s="1090"/>
      <c r="F225" s="1090"/>
      <c r="G225" s="1090"/>
      <c r="H225" s="1090"/>
      <c r="I225" s="1090"/>
      <c r="J225" s="1090"/>
      <c r="K225" s="1090"/>
      <c r="L225" s="1090"/>
      <c r="M225" s="1090"/>
      <c r="N225" s="1090"/>
      <c r="O225" s="1090"/>
      <c r="P225" s="1090"/>
      <c r="Q225" s="1090"/>
      <c r="R225" s="1090"/>
      <c r="S225" s="1090"/>
      <c r="T225" s="1090"/>
      <c r="U225" s="1090"/>
      <c r="V225" s="1090"/>
      <c r="W225" s="1090"/>
      <c r="X225" s="1090"/>
      <c r="Y225" s="1090"/>
      <c r="Z225" s="1090"/>
      <c r="AA225" s="1090"/>
      <c r="AB225" s="1090"/>
      <c r="AC225" s="1091"/>
    </row>
    <row r="226" spans="1:29" ht="17.45" customHeight="1" thickBot="1">
      <c r="A226" s="1068"/>
      <c r="B226" s="1069"/>
      <c r="C226" s="1069"/>
      <c r="D226" s="1069"/>
      <c r="E226" s="1069"/>
      <c r="F226" s="1070" t="s">
        <v>1166</v>
      </c>
      <c r="G226" s="1070"/>
      <c r="H226" s="1070"/>
      <c r="I226" s="1070"/>
      <c r="J226" s="1070"/>
      <c r="K226" s="1070"/>
      <c r="L226" s="1069"/>
      <c r="M226" s="1069"/>
      <c r="N226" s="1069"/>
      <c r="O226" s="1069"/>
      <c r="P226" s="1069"/>
      <c r="Q226" s="1069"/>
      <c r="R226" s="1069"/>
      <c r="S226" s="1069"/>
      <c r="T226" s="1069"/>
      <c r="U226" s="1069"/>
      <c r="V226" s="1069"/>
      <c r="W226" s="1069"/>
      <c r="X226" s="1071" t="s">
        <v>1262</v>
      </c>
      <c r="Y226" s="1071"/>
      <c r="Z226" s="1071"/>
      <c r="AA226" s="1071"/>
      <c r="AB226" s="1071"/>
      <c r="AC226" s="1072"/>
    </row>
    <row r="227" spans="1:29" ht="16.7" customHeight="1">
      <c r="A227" s="1074" t="s">
        <v>1168</v>
      </c>
      <c r="B227" s="1075"/>
      <c r="C227" s="1076"/>
      <c r="D227" s="1077" t="s">
        <v>1263</v>
      </c>
      <c r="E227" s="1077"/>
      <c r="F227" s="1077"/>
      <c r="G227" s="1077"/>
      <c r="H227" s="1077"/>
      <c r="I227" s="1077"/>
      <c r="J227" s="1077"/>
      <c r="K227" s="1077"/>
      <c r="L227" s="1077"/>
      <c r="M227" s="1077"/>
      <c r="N227" s="1076"/>
      <c r="O227" s="1076"/>
      <c r="P227" s="1078" t="s">
        <v>1104</v>
      </c>
      <c r="Q227" s="1078"/>
      <c r="R227" s="1078"/>
      <c r="S227" s="1076"/>
      <c r="T227" s="1079" t="s">
        <v>1264</v>
      </c>
      <c r="U227" s="1079"/>
      <c r="V227" s="1079"/>
      <c r="W227" s="1079"/>
      <c r="X227" s="1076"/>
      <c r="Y227" s="1078" t="s">
        <v>1170</v>
      </c>
      <c r="Z227" s="1078"/>
      <c r="AA227" s="1076"/>
      <c r="AB227" s="1080">
        <v>45658</v>
      </c>
      <c r="AC227" s="1081"/>
    </row>
    <row r="228" spans="1:29" ht="17.45" customHeight="1">
      <c r="A228" s="1082"/>
      <c r="B228" s="1083"/>
      <c r="D228" s="1084"/>
      <c r="E228" s="1084"/>
      <c r="F228" s="1084"/>
      <c r="G228" s="1084"/>
      <c r="H228" s="1084"/>
      <c r="I228" s="1084"/>
      <c r="J228" s="1084"/>
      <c r="K228" s="1084"/>
      <c r="L228" s="1084"/>
      <c r="M228" s="1084"/>
      <c r="P228" s="1085" t="s">
        <v>1171</v>
      </c>
      <c r="Q228" s="1085"/>
      <c r="R228" s="1085"/>
      <c r="T228" s="1086">
        <v>373.5</v>
      </c>
      <c r="U228" s="1086"/>
      <c r="V228" s="1086"/>
      <c r="W228" s="1086"/>
      <c r="Y228" s="1085" t="s">
        <v>1172</v>
      </c>
      <c r="Z228" s="1085"/>
      <c r="AB228" s="1087" t="s">
        <v>162</v>
      </c>
      <c r="AC228" s="1088"/>
    </row>
    <row r="229" spans="1:29" ht="5.85" customHeight="1" thickBot="1">
      <c r="A229" s="1089"/>
      <c r="B229" s="1090"/>
      <c r="C229" s="1090"/>
      <c r="D229" s="1090"/>
      <c r="E229" s="1090"/>
      <c r="F229" s="1090"/>
      <c r="G229" s="1090"/>
      <c r="H229" s="1090"/>
      <c r="I229" s="1090"/>
      <c r="J229" s="1090"/>
      <c r="K229" s="1090"/>
      <c r="L229" s="1090"/>
      <c r="M229" s="1090"/>
      <c r="N229" s="1090"/>
      <c r="O229" s="1090"/>
      <c r="P229" s="1090"/>
      <c r="Q229" s="1090"/>
      <c r="R229" s="1090"/>
      <c r="S229" s="1090"/>
      <c r="T229" s="1090"/>
      <c r="U229" s="1090"/>
      <c r="V229" s="1090"/>
      <c r="W229" s="1090"/>
      <c r="X229" s="1090"/>
      <c r="Y229" s="1090"/>
      <c r="Z229" s="1090"/>
      <c r="AA229" s="1090"/>
      <c r="AB229" s="1090"/>
      <c r="AC229" s="1091"/>
    </row>
    <row r="230" spans="1:29" ht="16.7" customHeight="1" thickBot="1">
      <c r="A230" s="1092" t="s">
        <v>1173</v>
      </c>
      <c r="B230" s="1075"/>
      <c r="C230" s="1075"/>
      <c r="D230" s="1075"/>
      <c r="E230" s="1075"/>
      <c r="F230" s="1075"/>
      <c r="G230" s="1075"/>
      <c r="H230" s="1093"/>
      <c r="I230" s="1094" t="s">
        <v>1174</v>
      </c>
      <c r="J230" s="1094" t="s">
        <v>1175</v>
      </c>
      <c r="K230" s="1070"/>
      <c r="L230" s="1070"/>
      <c r="M230" s="1070"/>
      <c r="N230" s="1070"/>
      <c r="O230" s="1070"/>
      <c r="P230" s="1095"/>
      <c r="Q230" s="1094" t="s">
        <v>1176</v>
      </c>
      <c r="R230" s="1070"/>
      <c r="S230" s="1070"/>
      <c r="T230" s="1070"/>
      <c r="U230" s="1070"/>
      <c r="V230" s="1070"/>
      <c r="W230" s="1070"/>
      <c r="X230" s="1070"/>
      <c r="Y230" s="1095"/>
      <c r="Z230" s="1096" t="s">
        <v>1177</v>
      </c>
      <c r="AA230" s="1097"/>
      <c r="AB230" s="1097"/>
      <c r="AC230" s="1098"/>
    </row>
    <row r="231" spans="1:29" ht="17.45" customHeight="1" thickBot="1">
      <c r="A231" s="1099"/>
      <c r="B231" s="1100"/>
      <c r="C231" s="1100"/>
      <c r="D231" s="1100"/>
      <c r="E231" s="1100"/>
      <c r="F231" s="1100"/>
      <c r="G231" s="1100"/>
      <c r="H231" s="1101"/>
      <c r="I231" s="1102"/>
      <c r="J231" s="1094" t="s">
        <v>1178</v>
      </c>
      <c r="K231" s="1070"/>
      <c r="L231" s="1095"/>
      <c r="M231" s="1094" t="s">
        <v>1179</v>
      </c>
      <c r="N231" s="1070"/>
      <c r="O231" s="1070"/>
      <c r="P231" s="1095"/>
      <c r="Q231" s="1094" t="s">
        <v>1178</v>
      </c>
      <c r="R231" s="1070"/>
      <c r="S231" s="1070"/>
      <c r="T231" s="1070"/>
      <c r="U231" s="1095"/>
      <c r="V231" s="1094" t="s">
        <v>1179</v>
      </c>
      <c r="W231" s="1070"/>
      <c r="X231" s="1070"/>
      <c r="Y231" s="1095"/>
      <c r="Z231" s="1103"/>
      <c r="AA231" s="1104"/>
      <c r="AB231" s="1104"/>
      <c r="AC231" s="1105"/>
    </row>
    <row r="232" spans="1:29" ht="17.45" customHeight="1" thickBot="1">
      <c r="A232" s="1127"/>
      <c r="B232" s="1128" t="s">
        <v>1265</v>
      </c>
      <c r="C232" s="1128"/>
      <c r="D232" s="1129" t="s">
        <v>1266</v>
      </c>
      <c r="E232" s="1128"/>
      <c r="F232" s="1128"/>
      <c r="G232" s="1128"/>
      <c r="H232" s="1129"/>
      <c r="I232" s="1191">
        <v>1</v>
      </c>
      <c r="J232" s="1192">
        <v>1</v>
      </c>
      <c r="K232" s="1193"/>
      <c r="L232" s="1194"/>
      <c r="M232" s="1192">
        <v>0</v>
      </c>
      <c r="N232" s="1193"/>
      <c r="O232" s="1193"/>
      <c r="P232" s="1194"/>
      <c r="Q232" s="1195">
        <v>309.26479999999998</v>
      </c>
      <c r="R232" s="1196"/>
      <c r="S232" s="1196"/>
      <c r="T232" s="1196"/>
      <c r="U232" s="1197"/>
      <c r="V232" s="1195">
        <v>94.667900000000003</v>
      </c>
      <c r="W232" s="1196"/>
      <c r="X232" s="1196"/>
      <c r="Y232" s="1197"/>
      <c r="Z232" s="1139">
        <v>309.26479999999998</v>
      </c>
      <c r="AA232" s="1108"/>
      <c r="AB232" s="1108"/>
      <c r="AC232" s="1107"/>
    </row>
    <row r="233" spans="1:29" ht="16.7" customHeight="1" thickBot="1">
      <c r="A233" s="1068"/>
      <c r="B233" s="1069"/>
      <c r="C233" s="1069"/>
      <c r="D233" s="1069"/>
      <c r="E233" s="1069"/>
      <c r="F233" s="1069"/>
      <c r="G233" s="1069"/>
      <c r="H233" s="1069"/>
      <c r="I233" s="1071" t="s">
        <v>1180</v>
      </c>
      <c r="J233" s="1071"/>
      <c r="K233" s="1071"/>
      <c r="L233" s="1071"/>
      <c r="M233" s="1071"/>
      <c r="N233" s="1071"/>
      <c r="O233" s="1071"/>
      <c r="P233" s="1071"/>
      <c r="Q233" s="1071"/>
      <c r="R233" s="1071"/>
      <c r="S233" s="1071"/>
      <c r="T233" s="1071"/>
      <c r="U233" s="1071"/>
      <c r="V233" s="1106"/>
      <c r="W233" s="1107">
        <v>309.26479999999998</v>
      </c>
      <c r="X233" s="1108"/>
      <c r="Y233" s="1108"/>
      <c r="Z233" s="1108"/>
      <c r="AA233" s="1108"/>
      <c r="AB233" s="1108"/>
      <c r="AC233" s="1107"/>
    </row>
    <row r="234" spans="1:29" ht="17.45" customHeight="1" thickBot="1">
      <c r="A234" s="1092" t="s">
        <v>1181</v>
      </c>
      <c r="B234" s="1109"/>
      <c r="C234" s="1109"/>
      <c r="D234" s="1109"/>
      <c r="E234" s="1109"/>
      <c r="F234" s="1109"/>
      <c r="G234" s="1109"/>
      <c r="H234" s="1109"/>
      <c r="I234" s="1109"/>
      <c r="J234" s="1110"/>
      <c r="K234" s="1094" t="s">
        <v>1182</v>
      </c>
      <c r="L234" s="1070"/>
      <c r="M234" s="1070"/>
      <c r="N234" s="1070"/>
      <c r="O234" s="1095"/>
      <c r="P234" s="1094" t="s">
        <v>1174</v>
      </c>
      <c r="Q234" s="1070"/>
      <c r="R234" s="1070"/>
      <c r="S234" s="1070"/>
      <c r="T234" s="1095"/>
      <c r="U234" s="1094" t="s">
        <v>1183</v>
      </c>
      <c r="V234" s="1070"/>
      <c r="W234" s="1070"/>
      <c r="X234" s="1070"/>
      <c r="Y234" s="1095"/>
      <c r="Z234" s="1096" t="s">
        <v>1177</v>
      </c>
      <c r="AA234" s="1111"/>
      <c r="AB234" s="1111"/>
      <c r="AC234" s="1112"/>
    </row>
    <row r="235" spans="1:29" ht="16.7" customHeight="1" thickBot="1">
      <c r="A235" s="1068"/>
      <c r="B235" s="1113"/>
      <c r="C235" s="1113"/>
      <c r="D235" s="1113"/>
      <c r="E235" s="1113"/>
      <c r="F235" s="1113"/>
      <c r="G235" s="1113"/>
      <c r="H235" s="1113"/>
      <c r="I235" s="1114" t="s">
        <v>1184</v>
      </c>
      <c r="J235" s="1114"/>
      <c r="K235" s="1114"/>
      <c r="L235" s="1114"/>
      <c r="M235" s="1114"/>
      <c r="N235" s="1114"/>
      <c r="O235" s="1114"/>
      <c r="P235" s="1114"/>
      <c r="Q235" s="1114"/>
      <c r="R235" s="1114"/>
      <c r="S235" s="1114"/>
      <c r="T235" s="1114"/>
      <c r="U235" s="1114"/>
      <c r="V235" s="1069"/>
      <c r="W235" s="1115">
        <v>0</v>
      </c>
      <c r="X235" s="1116"/>
      <c r="Y235" s="1116"/>
      <c r="Z235" s="1116"/>
      <c r="AA235" s="1116"/>
      <c r="AB235" s="1116"/>
      <c r="AC235" s="1115"/>
    </row>
    <row r="236" spans="1:29" ht="17.45" customHeight="1">
      <c r="A236" s="1117"/>
      <c r="B236" s="1118"/>
      <c r="C236" s="1118"/>
      <c r="D236" s="1118"/>
      <c r="E236" s="1118"/>
      <c r="F236" s="1118"/>
      <c r="G236" s="1118"/>
      <c r="H236" s="1118"/>
      <c r="I236" s="1119" t="s">
        <v>1185</v>
      </c>
      <c r="J236" s="1119"/>
      <c r="K236" s="1119"/>
      <c r="L236" s="1119"/>
      <c r="M236" s="1119"/>
      <c r="N236" s="1119"/>
      <c r="O236" s="1119"/>
      <c r="P236" s="1119"/>
      <c r="Q236" s="1119"/>
      <c r="R236" s="1119"/>
      <c r="S236" s="1119"/>
      <c r="T236" s="1119"/>
      <c r="U236" s="1119"/>
      <c r="V236" s="1118"/>
      <c r="W236" s="1120">
        <v>309.26479999999998</v>
      </c>
      <c r="X236" s="1121"/>
      <c r="Y236" s="1121"/>
      <c r="Z236" s="1121"/>
      <c r="AA236" s="1121"/>
      <c r="AB236" s="1121"/>
      <c r="AC236" s="1120"/>
    </row>
    <row r="237" spans="1:29" ht="17.45" customHeight="1">
      <c r="A237" s="1117"/>
      <c r="B237" s="1118"/>
      <c r="C237" s="1118"/>
      <c r="D237" s="1118"/>
      <c r="E237" s="1118"/>
      <c r="F237" s="1118"/>
      <c r="G237" s="1118"/>
      <c r="H237" s="1118"/>
      <c r="I237" s="1119" t="s">
        <v>1186</v>
      </c>
      <c r="J237" s="1119"/>
      <c r="K237" s="1119"/>
      <c r="L237" s="1119"/>
      <c r="M237" s="1119"/>
      <c r="N237" s="1119"/>
      <c r="O237" s="1119"/>
      <c r="P237" s="1119"/>
      <c r="Q237" s="1119"/>
      <c r="R237" s="1119"/>
      <c r="S237" s="1119"/>
      <c r="T237" s="1119"/>
      <c r="U237" s="1119"/>
      <c r="V237" s="1118"/>
      <c r="W237" s="1120">
        <v>0.82799999999999996</v>
      </c>
      <c r="X237" s="1121"/>
      <c r="Y237" s="1121"/>
      <c r="Z237" s="1121"/>
      <c r="AA237" s="1121"/>
      <c r="AB237" s="1121"/>
      <c r="AC237" s="1120"/>
    </row>
    <row r="238" spans="1:29" ht="16.7" customHeight="1">
      <c r="A238" s="1117"/>
      <c r="B238" s="1118"/>
      <c r="C238" s="1118"/>
      <c r="D238" s="1118"/>
      <c r="E238" s="1118"/>
      <c r="F238" s="1118"/>
      <c r="G238" s="1118"/>
      <c r="H238" s="1118"/>
      <c r="I238" s="1119" t="s">
        <v>1187</v>
      </c>
      <c r="J238" s="1119"/>
      <c r="K238" s="1119"/>
      <c r="L238" s="1119"/>
      <c r="M238" s="1119"/>
      <c r="N238" s="1119"/>
      <c r="O238" s="1119"/>
      <c r="P238" s="1119"/>
      <c r="Q238" s="1119"/>
      <c r="R238" s="1119"/>
      <c r="S238" s="1119"/>
      <c r="T238" s="1119"/>
      <c r="U238" s="1119"/>
      <c r="V238" s="1118"/>
      <c r="W238" s="1120">
        <v>0</v>
      </c>
      <c r="X238" s="1121"/>
      <c r="Y238" s="1121"/>
      <c r="Z238" s="1121"/>
      <c r="AA238" s="1121"/>
      <c r="AB238" s="1121"/>
      <c r="AC238" s="1120"/>
    </row>
    <row r="239" spans="1:29" ht="17.45" customHeight="1" thickBot="1">
      <c r="A239" s="1122"/>
      <c r="B239" s="1123"/>
      <c r="C239" s="1123"/>
      <c r="D239" s="1123"/>
      <c r="E239" s="1123"/>
      <c r="F239" s="1123"/>
      <c r="G239" s="1123"/>
      <c r="H239" s="1123"/>
      <c r="I239" s="1124" t="s">
        <v>1188</v>
      </c>
      <c r="J239" s="1124"/>
      <c r="K239" s="1124"/>
      <c r="L239" s="1124"/>
      <c r="M239" s="1124"/>
      <c r="N239" s="1124"/>
      <c r="O239" s="1124"/>
      <c r="P239" s="1124"/>
      <c r="Q239" s="1124"/>
      <c r="R239" s="1124"/>
      <c r="S239" s="1124"/>
      <c r="T239" s="1124"/>
      <c r="U239" s="1124"/>
      <c r="V239" s="1123"/>
      <c r="W239" s="1125">
        <v>0</v>
      </c>
      <c r="X239" s="1126"/>
      <c r="Y239" s="1126"/>
      <c r="Z239" s="1126"/>
      <c r="AA239" s="1126"/>
      <c r="AB239" s="1126"/>
      <c r="AC239" s="1125"/>
    </row>
    <row r="240" spans="1:29" ht="17.45" customHeight="1" thickBot="1">
      <c r="A240" s="1092" t="s">
        <v>1189</v>
      </c>
      <c r="B240" s="1109"/>
      <c r="C240" s="1109"/>
      <c r="D240" s="1109"/>
      <c r="E240" s="1109"/>
      <c r="F240" s="1109"/>
      <c r="G240" s="1109"/>
      <c r="H240" s="1109"/>
      <c r="I240" s="1109"/>
      <c r="J240" s="1110"/>
      <c r="K240" s="1094" t="s">
        <v>1174</v>
      </c>
      <c r="L240" s="1070"/>
      <c r="M240" s="1070"/>
      <c r="N240" s="1070"/>
      <c r="O240" s="1095"/>
      <c r="P240" s="1094" t="s">
        <v>531</v>
      </c>
      <c r="Q240" s="1070"/>
      <c r="R240" s="1070"/>
      <c r="S240" s="1070"/>
      <c r="T240" s="1095"/>
      <c r="U240" s="1094" t="s">
        <v>1190</v>
      </c>
      <c r="V240" s="1070"/>
      <c r="W240" s="1070"/>
      <c r="X240" s="1070"/>
      <c r="Y240" s="1095"/>
      <c r="Z240" s="1096" t="s">
        <v>1191</v>
      </c>
      <c r="AA240" s="1111"/>
      <c r="AB240" s="1111"/>
      <c r="AC240" s="1112"/>
    </row>
    <row r="241" spans="1:29" ht="16.7" customHeight="1" thickBot="1">
      <c r="A241" s="1068"/>
      <c r="B241" s="1069"/>
      <c r="C241" s="1069"/>
      <c r="D241" s="1069"/>
      <c r="E241" s="1069"/>
      <c r="F241" s="1069"/>
      <c r="G241" s="1069"/>
      <c r="H241" s="1069"/>
      <c r="I241" s="1071" t="s">
        <v>1193</v>
      </c>
      <c r="J241" s="1071"/>
      <c r="K241" s="1071"/>
      <c r="L241" s="1071"/>
      <c r="M241" s="1071"/>
      <c r="N241" s="1071"/>
      <c r="O241" s="1071"/>
      <c r="P241" s="1071"/>
      <c r="Q241" s="1071"/>
      <c r="R241" s="1071"/>
      <c r="S241" s="1071"/>
      <c r="T241" s="1071"/>
      <c r="U241" s="1071"/>
      <c r="V241" s="1106"/>
      <c r="W241" s="1107">
        <v>0</v>
      </c>
      <c r="X241" s="1108"/>
      <c r="Y241" s="1108"/>
      <c r="Z241" s="1108"/>
      <c r="AA241" s="1108"/>
      <c r="AB241" s="1108"/>
      <c r="AC241" s="1107"/>
    </row>
    <row r="242" spans="1:29" ht="17.45" customHeight="1" thickBot="1">
      <c r="A242" s="1092" t="s">
        <v>1194</v>
      </c>
      <c r="B242" s="1109"/>
      <c r="C242" s="1109"/>
      <c r="D242" s="1109"/>
      <c r="E242" s="1109"/>
      <c r="F242" s="1109"/>
      <c r="G242" s="1109"/>
      <c r="H242" s="1109"/>
      <c r="I242" s="1109"/>
      <c r="J242" s="1110"/>
      <c r="K242" s="1094" t="s">
        <v>1174</v>
      </c>
      <c r="L242" s="1070"/>
      <c r="M242" s="1070"/>
      <c r="N242" s="1070"/>
      <c r="O242" s="1095"/>
      <c r="P242" s="1094" t="s">
        <v>531</v>
      </c>
      <c r="Q242" s="1070"/>
      <c r="R242" s="1070"/>
      <c r="S242" s="1070"/>
      <c r="T242" s="1095"/>
      <c r="U242" s="1094" t="s">
        <v>1190</v>
      </c>
      <c r="V242" s="1070"/>
      <c r="W242" s="1070"/>
      <c r="X242" s="1070"/>
      <c r="Y242" s="1095"/>
      <c r="Z242" s="1096" t="s">
        <v>1191</v>
      </c>
      <c r="AA242" s="1111"/>
      <c r="AB242" s="1111"/>
      <c r="AC242" s="1112"/>
    </row>
    <row r="243" spans="1:29" ht="16.7" customHeight="1" thickBot="1">
      <c r="A243" s="1068"/>
      <c r="B243" s="1069"/>
      <c r="C243" s="1069"/>
      <c r="D243" s="1069"/>
      <c r="E243" s="1069"/>
      <c r="F243" s="1069"/>
      <c r="G243" s="1069"/>
      <c r="H243" s="1069"/>
      <c r="I243" s="1071" t="s">
        <v>1195</v>
      </c>
      <c r="J243" s="1071"/>
      <c r="K243" s="1071"/>
      <c r="L243" s="1071"/>
      <c r="M243" s="1071"/>
      <c r="N243" s="1071"/>
      <c r="O243" s="1071"/>
      <c r="P243" s="1071"/>
      <c r="Q243" s="1071"/>
      <c r="R243" s="1071"/>
      <c r="S243" s="1071"/>
      <c r="T243" s="1071"/>
      <c r="U243" s="1071"/>
      <c r="V243" s="1106"/>
      <c r="W243" s="1107">
        <v>0</v>
      </c>
      <c r="X243" s="1108"/>
      <c r="Y243" s="1108"/>
      <c r="Z243" s="1108"/>
      <c r="AA243" s="1108"/>
      <c r="AB243" s="1108"/>
      <c r="AC243" s="1107"/>
    </row>
    <row r="244" spans="1:29" ht="17.45" customHeight="1" thickBot="1">
      <c r="A244" s="1092" t="s">
        <v>1196</v>
      </c>
      <c r="B244" s="1109"/>
      <c r="C244" s="1109"/>
      <c r="D244" s="1109"/>
      <c r="E244" s="1109"/>
      <c r="F244" s="1109"/>
      <c r="G244" s="1109"/>
      <c r="H244" s="1109"/>
      <c r="I244" s="1109"/>
      <c r="J244" s="1110"/>
      <c r="K244" s="1094" t="s">
        <v>1174</v>
      </c>
      <c r="L244" s="1070"/>
      <c r="M244" s="1070"/>
      <c r="N244" s="1070"/>
      <c r="O244" s="1095"/>
      <c r="P244" s="1094" t="s">
        <v>531</v>
      </c>
      <c r="Q244" s="1070"/>
      <c r="R244" s="1070"/>
      <c r="S244" s="1070"/>
      <c r="T244" s="1095"/>
      <c r="U244" s="1094" t="s">
        <v>1190</v>
      </c>
      <c r="V244" s="1070"/>
      <c r="W244" s="1070"/>
      <c r="X244" s="1070"/>
      <c r="Y244" s="1095"/>
      <c r="Z244" s="1096" t="s">
        <v>1191</v>
      </c>
      <c r="AA244" s="1111"/>
      <c r="AB244" s="1111"/>
      <c r="AC244" s="1112"/>
    </row>
    <row r="245" spans="1:29" ht="17.45" customHeight="1" thickBot="1">
      <c r="A245" s="1068"/>
      <c r="B245" s="1069"/>
      <c r="C245" s="1069"/>
      <c r="D245" s="1069"/>
      <c r="E245" s="1069"/>
      <c r="F245" s="1069"/>
      <c r="G245" s="1069"/>
      <c r="H245" s="1069"/>
      <c r="I245" s="1071" t="s">
        <v>1197</v>
      </c>
      <c r="J245" s="1071"/>
      <c r="K245" s="1071"/>
      <c r="L245" s="1071"/>
      <c r="M245" s="1071"/>
      <c r="N245" s="1071"/>
      <c r="O245" s="1071"/>
      <c r="P245" s="1071"/>
      <c r="Q245" s="1071"/>
      <c r="R245" s="1071"/>
      <c r="S245" s="1071"/>
      <c r="T245" s="1071"/>
      <c r="U245" s="1071"/>
      <c r="V245" s="1106"/>
      <c r="W245" s="1107">
        <v>0</v>
      </c>
      <c r="X245" s="1108"/>
      <c r="Y245" s="1108"/>
      <c r="Z245" s="1108"/>
      <c r="AA245" s="1108"/>
      <c r="AB245" s="1108"/>
      <c r="AC245" s="1107"/>
    </row>
    <row r="246" spans="1:29" ht="16.7" customHeight="1" thickBot="1">
      <c r="A246" s="1092" t="s">
        <v>1198</v>
      </c>
      <c r="B246" s="1109"/>
      <c r="C246" s="1109"/>
      <c r="D246" s="1110"/>
      <c r="E246" s="1094" t="s">
        <v>1174</v>
      </c>
      <c r="F246" s="1070"/>
      <c r="G246" s="1095"/>
      <c r="H246" s="1140" t="s">
        <v>1199</v>
      </c>
      <c r="I246" s="1140" t="s">
        <v>1200</v>
      </c>
      <c r="J246" s="1094" t="s">
        <v>1201</v>
      </c>
      <c r="K246" s="1070"/>
      <c r="L246" s="1095"/>
      <c r="M246" s="1094" t="s">
        <v>1202</v>
      </c>
      <c r="N246" s="1070"/>
      <c r="O246" s="1070"/>
      <c r="P246" s="1095"/>
      <c r="Q246" s="1094" t="s">
        <v>1203</v>
      </c>
      <c r="R246" s="1070"/>
      <c r="S246" s="1070"/>
      <c r="T246" s="1070"/>
      <c r="U246" s="1095"/>
      <c r="V246" s="1094" t="s">
        <v>1204</v>
      </c>
      <c r="W246" s="1070"/>
      <c r="X246" s="1070"/>
      <c r="Y246" s="1095"/>
      <c r="Z246" s="1096" t="s">
        <v>1191</v>
      </c>
      <c r="AA246" s="1111"/>
      <c r="AB246" s="1111"/>
      <c r="AC246" s="1112"/>
    </row>
    <row r="247" spans="1:29" ht="17.45" customHeight="1" thickBot="1">
      <c r="A247" s="1068"/>
      <c r="B247" s="1069"/>
      <c r="C247" s="1069"/>
      <c r="D247" s="1069"/>
      <c r="E247" s="1069"/>
      <c r="F247" s="1069"/>
      <c r="G247" s="1069"/>
      <c r="H247" s="1069"/>
      <c r="I247" s="1071" t="s">
        <v>1205</v>
      </c>
      <c r="J247" s="1071"/>
      <c r="K247" s="1071"/>
      <c r="L247" s="1071"/>
      <c r="M247" s="1071"/>
      <c r="N247" s="1071"/>
      <c r="O247" s="1071"/>
      <c r="P247" s="1071"/>
      <c r="Q247" s="1071"/>
      <c r="R247" s="1071"/>
      <c r="S247" s="1071"/>
      <c r="T247" s="1071"/>
      <c r="U247" s="1071"/>
      <c r="V247" s="1106"/>
      <c r="W247" s="1107">
        <v>0</v>
      </c>
      <c r="X247" s="1108"/>
      <c r="Y247" s="1108"/>
      <c r="Z247" s="1108"/>
      <c r="AA247" s="1108"/>
      <c r="AB247" s="1108"/>
      <c r="AC247" s="1107"/>
    </row>
    <row r="248" spans="1:29" ht="5.85" customHeight="1">
      <c r="A248" s="1141"/>
      <c r="B248" s="1113"/>
      <c r="C248" s="1113"/>
      <c r="D248" s="1113"/>
      <c r="E248" s="1113"/>
      <c r="F248" s="1113"/>
      <c r="G248" s="1113"/>
      <c r="H248" s="1113"/>
      <c r="I248" s="1113"/>
      <c r="J248" s="1113"/>
      <c r="K248" s="1113"/>
      <c r="L248" s="1113"/>
      <c r="M248" s="1113"/>
      <c r="N248" s="1113"/>
      <c r="O248" s="1113"/>
      <c r="P248" s="1113"/>
      <c r="Q248" s="1113"/>
      <c r="R248" s="1113"/>
      <c r="S248" s="1113"/>
      <c r="T248" s="1113"/>
      <c r="U248" s="1113"/>
      <c r="V248" s="1113"/>
      <c r="W248" s="1113"/>
      <c r="X248" s="1113"/>
      <c r="Y248" s="1113"/>
      <c r="Z248" s="1113"/>
      <c r="AA248" s="1113"/>
      <c r="AB248" s="1113"/>
      <c r="AC248" s="1142"/>
    </row>
    <row r="249" spans="1:29" ht="16.7" customHeight="1">
      <c r="A249" s="1117"/>
      <c r="B249" s="1118"/>
      <c r="C249" s="1118"/>
      <c r="D249" s="1118"/>
      <c r="E249" s="1118"/>
      <c r="F249" s="1118"/>
      <c r="G249" s="1118"/>
      <c r="H249" s="1118"/>
      <c r="I249" s="1119" t="s">
        <v>1206</v>
      </c>
      <c r="J249" s="1119"/>
      <c r="K249" s="1119"/>
      <c r="L249" s="1119"/>
      <c r="M249" s="1119"/>
      <c r="N249" s="1119"/>
      <c r="O249" s="1119"/>
      <c r="P249" s="1119"/>
      <c r="Q249" s="1119"/>
      <c r="R249" s="1119"/>
      <c r="S249" s="1119"/>
      <c r="T249" s="1119"/>
      <c r="U249" s="1119"/>
      <c r="V249" s="1118"/>
      <c r="W249" s="1143">
        <v>0.83</v>
      </c>
      <c r="X249" s="1144"/>
      <c r="Y249" s="1144"/>
      <c r="Z249" s="1144"/>
      <c r="AA249" s="1144"/>
      <c r="AB249" s="1144"/>
      <c r="AC249" s="1143"/>
    </row>
    <row r="250" spans="1:29" ht="17.45" customHeight="1">
      <c r="A250" s="1117"/>
      <c r="B250" s="1118"/>
      <c r="C250" s="1118"/>
      <c r="D250" s="1118"/>
      <c r="E250" s="1118"/>
      <c r="F250" s="1118"/>
      <c r="G250" s="1119" t="s">
        <v>1207</v>
      </c>
      <c r="H250" s="1119"/>
      <c r="I250" s="1119"/>
      <c r="J250" s="1119"/>
      <c r="K250" s="1119"/>
      <c r="L250" s="1119"/>
      <c r="M250" s="1119"/>
      <c r="N250" s="1145"/>
      <c r="O250" s="1146">
        <v>0</v>
      </c>
      <c r="P250" s="1146"/>
      <c r="Q250" s="1146"/>
      <c r="R250" s="1145"/>
      <c r="S250" s="1119" t="s">
        <v>1208</v>
      </c>
      <c r="T250" s="1119"/>
      <c r="U250" s="1119"/>
      <c r="V250" s="1118"/>
      <c r="W250" s="1143">
        <v>0</v>
      </c>
      <c r="X250" s="1144"/>
      <c r="Y250" s="1144"/>
      <c r="Z250" s="1144"/>
      <c r="AA250" s="1144"/>
      <c r="AB250" s="1144"/>
      <c r="AC250" s="1143"/>
    </row>
    <row r="251" spans="1:29" ht="17.45" customHeight="1">
      <c r="A251" s="1117"/>
      <c r="B251" s="1118"/>
      <c r="C251" s="1118"/>
      <c r="D251" s="1118"/>
      <c r="E251" s="1118"/>
      <c r="F251" s="1118"/>
      <c r="G251" s="1118"/>
      <c r="H251" s="1118"/>
      <c r="I251" s="1119" t="s">
        <v>1209</v>
      </c>
      <c r="J251" s="1119"/>
      <c r="K251" s="1119"/>
      <c r="L251" s="1119"/>
      <c r="M251" s="1119"/>
      <c r="N251" s="1119"/>
      <c r="O251" s="1119"/>
      <c r="P251" s="1119"/>
      <c r="Q251" s="1119"/>
      <c r="R251" s="1119"/>
      <c r="S251" s="1119"/>
      <c r="T251" s="1119"/>
      <c r="U251" s="1119"/>
      <c r="V251" s="1118"/>
      <c r="W251" s="1143">
        <v>0.83</v>
      </c>
      <c r="X251" s="1144"/>
      <c r="Y251" s="1144"/>
      <c r="Z251" s="1144"/>
      <c r="AA251" s="1144"/>
      <c r="AB251" s="1144"/>
      <c r="AC251" s="1143"/>
    </row>
    <row r="252" spans="1:29" ht="5.85" customHeight="1">
      <c r="A252" s="1147"/>
      <c r="B252" s="1118"/>
      <c r="C252" s="1118"/>
      <c r="D252" s="1118"/>
      <c r="E252" s="1118"/>
      <c r="F252" s="1118"/>
      <c r="G252" s="1118"/>
      <c r="H252" s="1118"/>
      <c r="I252" s="1118"/>
      <c r="J252" s="1118"/>
      <c r="K252" s="1118"/>
      <c r="L252" s="1118"/>
      <c r="M252" s="1118"/>
      <c r="N252" s="1118"/>
      <c r="O252" s="1118"/>
      <c r="P252" s="1118"/>
      <c r="Q252" s="1118"/>
      <c r="R252" s="1118"/>
      <c r="S252" s="1118"/>
      <c r="T252" s="1118"/>
      <c r="U252" s="1118"/>
      <c r="V252" s="1118"/>
      <c r="W252" s="1118"/>
      <c r="X252" s="1118"/>
      <c r="Y252" s="1118"/>
      <c r="Z252" s="1118"/>
      <c r="AA252" s="1118"/>
      <c r="AB252" s="1118"/>
      <c r="AC252" s="1148"/>
    </row>
    <row r="253" spans="1:29" ht="145.35" customHeight="1">
      <c r="A253" s="1149"/>
      <c r="AC253" s="1088"/>
    </row>
    <row r="254" spans="1:29" ht="108.95" customHeight="1">
      <c r="A254" s="1149"/>
      <c r="AC254" s="1088"/>
    </row>
    <row r="255" spans="1:29" ht="108.95" customHeight="1" thickBot="1">
      <c r="A255" s="1089"/>
      <c r="B255" s="1090"/>
      <c r="C255" s="1090"/>
      <c r="D255" s="1090"/>
      <c r="E255" s="1090"/>
      <c r="F255" s="1090"/>
      <c r="G255" s="1090"/>
      <c r="H255" s="1090"/>
      <c r="I255" s="1090"/>
      <c r="J255" s="1090"/>
      <c r="K255" s="1090"/>
      <c r="L255" s="1090"/>
      <c r="M255" s="1090"/>
      <c r="N255" s="1090"/>
      <c r="O255" s="1090"/>
      <c r="P255" s="1090"/>
      <c r="Q255" s="1090"/>
      <c r="R255" s="1090"/>
      <c r="S255" s="1090"/>
      <c r="T255" s="1090"/>
      <c r="U255" s="1090"/>
      <c r="V255" s="1090"/>
      <c r="W255" s="1090"/>
      <c r="X255" s="1090"/>
      <c r="Y255" s="1090"/>
      <c r="Z255" s="1090"/>
      <c r="AA255" s="1090"/>
      <c r="AB255" s="1090"/>
      <c r="AC255" s="1091"/>
    </row>
    <row r="256" spans="1:29" ht="17.45" customHeight="1" thickBot="1">
      <c r="A256" s="1068"/>
      <c r="B256" s="1069"/>
      <c r="C256" s="1069"/>
      <c r="D256" s="1069"/>
      <c r="E256" s="1069"/>
      <c r="F256" s="1070" t="s">
        <v>1166</v>
      </c>
      <c r="G256" s="1070"/>
      <c r="H256" s="1070"/>
      <c r="I256" s="1070"/>
      <c r="J256" s="1070"/>
      <c r="K256" s="1070"/>
      <c r="L256" s="1069"/>
      <c r="M256" s="1069"/>
      <c r="N256" s="1069"/>
      <c r="O256" s="1069"/>
      <c r="P256" s="1069"/>
      <c r="Q256" s="1069"/>
      <c r="R256" s="1069"/>
      <c r="S256" s="1069"/>
      <c r="T256" s="1069"/>
      <c r="U256" s="1069"/>
      <c r="V256" s="1069"/>
      <c r="W256" s="1069"/>
      <c r="X256" s="1071" t="s">
        <v>1267</v>
      </c>
      <c r="Y256" s="1071"/>
      <c r="Z256" s="1071"/>
      <c r="AA256" s="1071"/>
      <c r="AB256" s="1071"/>
      <c r="AC256" s="1072"/>
    </row>
    <row r="257" spans="1:29" ht="16.7" customHeight="1">
      <c r="A257" s="1074" t="s">
        <v>1168</v>
      </c>
      <c r="B257" s="1075"/>
      <c r="C257" s="1076"/>
      <c r="D257" s="1077" t="s">
        <v>1268</v>
      </c>
      <c r="E257" s="1077"/>
      <c r="F257" s="1077"/>
      <c r="G257" s="1077"/>
      <c r="H257" s="1077"/>
      <c r="I257" s="1077"/>
      <c r="J257" s="1077"/>
      <c r="K257" s="1077"/>
      <c r="L257" s="1077"/>
      <c r="M257" s="1077"/>
      <c r="N257" s="1076"/>
      <c r="O257" s="1076"/>
      <c r="P257" s="1078" t="s">
        <v>1104</v>
      </c>
      <c r="Q257" s="1078"/>
      <c r="R257" s="1078"/>
      <c r="S257" s="1076"/>
      <c r="T257" s="1079" t="s">
        <v>1269</v>
      </c>
      <c r="U257" s="1079"/>
      <c r="V257" s="1079"/>
      <c r="W257" s="1079"/>
      <c r="X257" s="1076"/>
      <c r="Y257" s="1078" t="s">
        <v>1170</v>
      </c>
      <c r="Z257" s="1078"/>
      <c r="AA257" s="1076"/>
      <c r="AB257" s="1080">
        <v>45658</v>
      </c>
      <c r="AC257" s="1081"/>
    </row>
    <row r="258" spans="1:29" ht="17.45" customHeight="1">
      <c r="A258" s="1082"/>
      <c r="B258" s="1083"/>
      <c r="D258" s="1084"/>
      <c r="E258" s="1084"/>
      <c r="F258" s="1084"/>
      <c r="G258" s="1084"/>
      <c r="H258" s="1084"/>
      <c r="I258" s="1084"/>
      <c r="J258" s="1084"/>
      <c r="K258" s="1084"/>
      <c r="L258" s="1084"/>
      <c r="M258" s="1084"/>
      <c r="P258" s="1085" t="s">
        <v>1171</v>
      </c>
      <c r="Q258" s="1085"/>
      <c r="R258" s="1085"/>
      <c r="T258" s="1086">
        <v>1</v>
      </c>
      <c r="U258" s="1086"/>
      <c r="V258" s="1086"/>
      <c r="W258" s="1086"/>
      <c r="Y258" s="1085" t="s">
        <v>1172</v>
      </c>
      <c r="Z258" s="1085"/>
      <c r="AB258" s="1087" t="s">
        <v>58</v>
      </c>
      <c r="AC258" s="1088"/>
    </row>
    <row r="259" spans="1:29" ht="5.85" customHeight="1" thickBot="1">
      <c r="A259" s="1089"/>
      <c r="B259" s="1090"/>
      <c r="C259" s="1090"/>
      <c r="D259" s="1090"/>
      <c r="E259" s="1090"/>
      <c r="F259" s="1090"/>
      <c r="G259" s="1090"/>
      <c r="H259" s="1090"/>
      <c r="I259" s="1090"/>
      <c r="J259" s="1090"/>
      <c r="K259" s="1090"/>
      <c r="L259" s="1090"/>
      <c r="M259" s="1090"/>
      <c r="N259" s="1090"/>
      <c r="O259" s="1090"/>
      <c r="P259" s="1090"/>
      <c r="Q259" s="1090"/>
      <c r="R259" s="1090"/>
      <c r="S259" s="1090"/>
      <c r="T259" s="1090"/>
      <c r="U259" s="1090"/>
      <c r="V259" s="1090"/>
      <c r="W259" s="1090"/>
      <c r="X259" s="1090"/>
      <c r="Y259" s="1090"/>
      <c r="Z259" s="1090"/>
      <c r="AA259" s="1090"/>
      <c r="AB259" s="1090"/>
      <c r="AC259" s="1091"/>
    </row>
    <row r="260" spans="1:29" ht="16.7" customHeight="1" thickBot="1">
      <c r="A260" s="1092" t="s">
        <v>1173</v>
      </c>
      <c r="B260" s="1075"/>
      <c r="C260" s="1075"/>
      <c r="D260" s="1075"/>
      <c r="E260" s="1075"/>
      <c r="F260" s="1075"/>
      <c r="G260" s="1075"/>
      <c r="H260" s="1093"/>
      <c r="I260" s="1094" t="s">
        <v>1174</v>
      </c>
      <c r="J260" s="1094" t="s">
        <v>1175</v>
      </c>
      <c r="K260" s="1070"/>
      <c r="L260" s="1070"/>
      <c r="M260" s="1070"/>
      <c r="N260" s="1070"/>
      <c r="O260" s="1070"/>
      <c r="P260" s="1095"/>
      <c r="Q260" s="1094" t="s">
        <v>1176</v>
      </c>
      <c r="R260" s="1070"/>
      <c r="S260" s="1070"/>
      <c r="T260" s="1070"/>
      <c r="U260" s="1070"/>
      <c r="V260" s="1070"/>
      <c r="W260" s="1070"/>
      <c r="X260" s="1070"/>
      <c r="Y260" s="1095"/>
      <c r="Z260" s="1096" t="s">
        <v>1177</v>
      </c>
      <c r="AA260" s="1097"/>
      <c r="AB260" s="1097"/>
      <c r="AC260" s="1098"/>
    </row>
    <row r="261" spans="1:29" ht="17.45" customHeight="1" thickBot="1">
      <c r="A261" s="1099"/>
      <c r="B261" s="1100"/>
      <c r="C261" s="1100"/>
      <c r="D261" s="1100"/>
      <c r="E261" s="1100"/>
      <c r="F261" s="1100"/>
      <c r="G261" s="1100"/>
      <c r="H261" s="1101"/>
      <c r="I261" s="1102"/>
      <c r="J261" s="1094" t="s">
        <v>1178</v>
      </c>
      <c r="K261" s="1070"/>
      <c r="L261" s="1095"/>
      <c r="M261" s="1094" t="s">
        <v>1179</v>
      </c>
      <c r="N261" s="1070"/>
      <c r="O261" s="1070"/>
      <c r="P261" s="1095"/>
      <c r="Q261" s="1094" t="s">
        <v>1178</v>
      </c>
      <c r="R261" s="1070"/>
      <c r="S261" s="1070"/>
      <c r="T261" s="1070"/>
      <c r="U261" s="1095"/>
      <c r="V261" s="1094" t="s">
        <v>1179</v>
      </c>
      <c r="W261" s="1070"/>
      <c r="X261" s="1070"/>
      <c r="Y261" s="1095"/>
      <c r="Z261" s="1103"/>
      <c r="AA261" s="1104"/>
      <c r="AB261" s="1104"/>
      <c r="AC261" s="1105"/>
    </row>
    <row r="262" spans="1:29" ht="17.45" customHeight="1">
      <c r="A262" s="1150"/>
      <c r="B262" s="1151" t="s">
        <v>1270</v>
      </c>
      <c r="C262" s="1151"/>
      <c r="D262" s="1152" t="s">
        <v>1271</v>
      </c>
      <c r="E262" s="1151"/>
      <c r="F262" s="1151"/>
      <c r="G262" s="1151"/>
      <c r="H262" s="1152"/>
      <c r="I262" s="1201">
        <v>1</v>
      </c>
      <c r="J262" s="1202">
        <v>0.01</v>
      </c>
      <c r="K262" s="1203"/>
      <c r="L262" s="1204"/>
      <c r="M262" s="1202">
        <v>0.99</v>
      </c>
      <c r="N262" s="1203"/>
      <c r="O262" s="1203"/>
      <c r="P262" s="1204"/>
      <c r="Q262" s="1205">
        <v>18.4314</v>
      </c>
      <c r="R262" s="1206"/>
      <c r="S262" s="1206"/>
      <c r="T262" s="1206"/>
      <c r="U262" s="1207"/>
      <c r="V262" s="1205">
        <v>11.531700000000001</v>
      </c>
      <c r="W262" s="1206"/>
      <c r="X262" s="1206"/>
      <c r="Y262" s="1207"/>
      <c r="Z262" s="1159">
        <v>11.6007</v>
      </c>
      <c r="AA262" s="1116"/>
      <c r="AB262" s="1116"/>
      <c r="AC262" s="1115"/>
    </row>
    <row r="263" spans="1:29" ht="16.7" customHeight="1">
      <c r="A263" s="1149"/>
      <c r="B263" s="1174" t="s">
        <v>1272</v>
      </c>
      <c r="C263" s="1174"/>
      <c r="D263" s="1175" t="s">
        <v>1273</v>
      </c>
      <c r="E263" s="1174"/>
      <c r="F263" s="1174"/>
      <c r="G263" s="1174"/>
      <c r="H263" s="1175"/>
      <c r="I263" s="1208">
        <v>1</v>
      </c>
      <c r="J263" s="1209">
        <v>0.19</v>
      </c>
      <c r="K263" s="1210"/>
      <c r="L263" s="1211"/>
      <c r="M263" s="1209">
        <v>0.81</v>
      </c>
      <c r="N263" s="1210"/>
      <c r="O263" s="1210"/>
      <c r="P263" s="1211"/>
      <c r="Q263" s="1212">
        <v>32.504399999999997</v>
      </c>
      <c r="R263" s="1213"/>
      <c r="S263" s="1213"/>
      <c r="T263" s="1213"/>
      <c r="U263" s="1214"/>
      <c r="V263" s="1212">
        <v>30.072600000000001</v>
      </c>
      <c r="W263" s="1213"/>
      <c r="X263" s="1213"/>
      <c r="Y263" s="1214"/>
      <c r="Z263" s="1184">
        <v>30.534600000000001</v>
      </c>
      <c r="AA263" s="1121"/>
      <c r="AB263" s="1121"/>
      <c r="AC263" s="1120"/>
    </row>
    <row r="264" spans="1:29" ht="17.45" customHeight="1">
      <c r="A264" s="1149"/>
      <c r="B264" s="1174" t="s">
        <v>1274</v>
      </c>
      <c r="C264" s="1174"/>
      <c r="D264" s="1175" t="s">
        <v>1275</v>
      </c>
      <c r="E264" s="1174"/>
      <c r="F264" s="1174"/>
      <c r="G264" s="1174"/>
      <c r="H264" s="1175"/>
      <c r="I264" s="1208">
        <v>1</v>
      </c>
      <c r="J264" s="1209">
        <v>0.09</v>
      </c>
      <c r="K264" s="1210"/>
      <c r="L264" s="1211"/>
      <c r="M264" s="1209">
        <v>0.91</v>
      </c>
      <c r="N264" s="1210"/>
      <c r="O264" s="1210"/>
      <c r="P264" s="1211"/>
      <c r="Q264" s="1212">
        <v>7.0701999999999998</v>
      </c>
      <c r="R264" s="1213"/>
      <c r="S264" s="1213"/>
      <c r="T264" s="1213"/>
      <c r="U264" s="1214"/>
      <c r="V264" s="1212">
        <v>0.91259999999999997</v>
      </c>
      <c r="W264" s="1213"/>
      <c r="X264" s="1213"/>
      <c r="Y264" s="1214"/>
      <c r="Z264" s="1184">
        <v>1.4668000000000001</v>
      </c>
      <c r="AA264" s="1121"/>
      <c r="AB264" s="1121"/>
      <c r="AC264" s="1120"/>
    </row>
    <row r="265" spans="1:29" ht="16.7" customHeight="1">
      <c r="A265" s="1149"/>
      <c r="B265" s="1174" t="s">
        <v>1276</v>
      </c>
      <c r="C265" s="1174"/>
      <c r="D265" s="1175" t="s">
        <v>1277</v>
      </c>
      <c r="E265" s="1174"/>
      <c r="F265" s="1174"/>
      <c r="G265" s="1174"/>
      <c r="H265" s="1175"/>
      <c r="I265" s="1208">
        <v>1</v>
      </c>
      <c r="J265" s="1209">
        <v>0.12</v>
      </c>
      <c r="K265" s="1210"/>
      <c r="L265" s="1211"/>
      <c r="M265" s="1209">
        <v>0.88</v>
      </c>
      <c r="N265" s="1210"/>
      <c r="O265" s="1210"/>
      <c r="P265" s="1211"/>
      <c r="Q265" s="1212">
        <v>21.6325</v>
      </c>
      <c r="R265" s="1213"/>
      <c r="S265" s="1213"/>
      <c r="T265" s="1213"/>
      <c r="U265" s="1214"/>
      <c r="V265" s="1212">
        <v>2.0474999999999999</v>
      </c>
      <c r="W265" s="1213"/>
      <c r="X265" s="1213"/>
      <c r="Y265" s="1214"/>
      <c r="Z265" s="1184">
        <v>4.3977000000000004</v>
      </c>
      <c r="AA265" s="1121"/>
      <c r="AB265" s="1121"/>
      <c r="AC265" s="1120"/>
    </row>
    <row r="266" spans="1:29" ht="17.45" customHeight="1">
      <c r="A266" s="1149"/>
      <c r="B266" s="1174" t="s">
        <v>1278</v>
      </c>
      <c r="C266" s="1174"/>
      <c r="D266" s="1175" t="s">
        <v>1279</v>
      </c>
      <c r="E266" s="1174"/>
      <c r="F266" s="1174"/>
      <c r="G266" s="1174"/>
      <c r="H266" s="1175"/>
      <c r="I266" s="1208">
        <v>1</v>
      </c>
      <c r="J266" s="1209">
        <v>0.19</v>
      </c>
      <c r="K266" s="1210"/>
      <c r="L266" s="1211"/>
      <c r="M266" s="1209">
        <v>0.81</v>
      </c>
      <c r="N266" s="1210"/>
      <c r="O266" s="1210"/>
      <c r="P266" s="1211"/>
      <c r="Q266" s="1212">
        <v>43.133499999999998</v>
      </c>
      <c r="R266" s="1213"/>
      <c r="S266" s="1213"/>
      <c r="T266" s="1213"/>
      <c r="U266" s="1214"/>
      <c r="V266" s="1212">
        <v>10.434699999999999</v>
      </c>
      <c r="W266" s="1213"/>
      <c r="X266" s="1213"/>
      <c r="Y266" s="1214"/>
      <c r="Z266" s="1184">
        <v>16.647500000000001</v>
      </c>
      <c r="AA266" s="1121"/>
      <c r="AB266" s="1121"/>
      <c r="AC266" s="1120"/>
    </row>
    <row r="267" spans="1:29" ht="17.45" customHeight="1" thickBot="1">
      <c r="A267" s="1089"/>
      <c r="B267" s="1160" t="s">
        <v>1280</v>
      </c>
      <c r="C267" s="1160"/>
      <c r="D267" s="1161" t="s">
        <v>1281</v>
      </c>
      <c r="E267" s="1160"/>
      <c r="F267" s="1160"/>
      <c r="G267" s="1160"/>
      <c r="H267" s="1161"/>
      <c r="I267" s="1215">
        <v>1</v>
      </c>
      <c r="J267" s="1216">
        <v>0.28000000000000003</v>
      </c>
      <c r="K267" s="1217"/>
      <c r="L267" s="1218"/>
      <c r="M267" s="1216">
        <v>0.72</v>
      </c>
      <c r="N267" s="1217"/>
      <c r="O267" s="1217"/>
      <c r="P267" s="1218"/>
      <c r="Q267" s="1219">
        <v>9.298</v>
      </c>
      <c r="R267" s="1220"/>
      <c r="S267" s="1220"/>
      <c r="T267" s="1220"/>
      <c r="U267" s="1221"/>
      <c r="V267" s="1219">
        <v>1.0431999999999999</v>
      </c>
      <c r="W267" s="1220"/>
      <c r="X267" s="1220"/>
      <c r="Y267" s="1221"/>
      <c r="Z267" s="1168">
        <v>3.3544999999999998</v>
      </c>
      <c r="AA267" s="1126"/>
      <c r="AB267" s="1126"/>
      <c r="AC267" s="1125"/>
    </row>
    <row r="268" spans="1:29" ht="16.7" customHeight="1" thickBot="1">
      <c r="A268" s="1068"/>
      <c r="B268" s="1069"/>
      <c r="C268" s="1069"/>
      <c r="D268" s="1069"/>
      <c r="E268" s="1069"/>
      <c r="F268" s="1069"/>
      <c r="G268" s="1069"/>
      <c r="H268" s="1069"/>
      <c r="I268" s="1071" t="s">
        <v>1180</v>
      </c>
      <c r="J268" s="1071"/>
      <c r="K268" s="1071"/>
      <c r="L268" s="1071"/>
      <c r="M268" s="1071"/>
      <c r="N268" s="1071"/>
      <c r="O268" s="1071"/>
      <c r="P268" s="1071"/>
      <c r="Q268" s="1071"/>
      <c r="R268" s="1071"/>
      <c r="S268" s="1071"/>
      <c r="T268" s="1071"/>
      <c r="U268" s="1071"/>
      <c r="V268" s="1106"/>
      <c r="W268" s="1107">
        <v>68.001800000000003</v>
      </c>
      <c r="X268" s="1108"/>
      <c r="Y268" s="1108"/>
      <c r="Z268" s="1108"/>
      <c r="AA268" s="1108"/>
      <c r="AB268" s="1108"/>
      <c r="AC268" s="1107"/>
    </row>
    <row r="269" spans="1:29" ht="17.45" customHeight="1" thickBot="1">
      <c r="A269" s="1092" t="s">
        <v>1181</v>
      </c>
      <c r="B269" s="1109"/>
      <c r="C269" s="1109"/>
      <c r="D269" s="1109"/>
      <c r="E269" s="1109"/>
      <c r="F269" s="1109"/>
      <c r="G269" s="1109"/>
      <c r="H269" s="1109"/>
      <c r="I269" s="1109"/>
      <c r="J269" s="1110"/>
      <c r="K269" s="1094" t="s">
        <v>1182</v>
      </c>
      <c r="L269" s="1070"/>
      <c r="M269" s="1070"/>
      <c r="N269" s="1070"/>
      <c r="O269" s="1095"/>
      <c r="P269" s="1094" t="s">
        <v>1174</v>
      </c>
      <c r="Q269" s="1070"/>
      <c r="R269" s="1070"/>
      <c r="S269" s="1070"/>
      <c r="T269" s="1095"/>
      <c r="U269" s="1094" t="s">
        <v>1183</v>
      </c>
      <c r="V269" s="1070"/>
      <c r="W269" s="1070"/>
      <c r="X269" s="1070"/>
      <c r="Y269" s="1095"/>
      <c r="Z269" s="1096" t="s">
        <v>1177</v>
      </c>
      <c r="AA269" s="1111"/>
      <c r="AB269" s="1111"/>
      <c r="AC269" s="1112"/>
    </row>
    <row r="270" spans="1:29" ht="17.45" customHeight="1" thickBot="1">
      <c r="A270" s="1127"/>
      <c r="B270" s="1128" t="s">
        <v>1111</v>
      </c>
      <c r="C270" s="1128"/>
      <c r="D270" s="1129" t="s">
        <v>1112</v>
      </c>
      <c r="E270" s="1128"/>
      <c r="F270" s="1128"/>
      <c r="G270" s="1128"/>
      <c r="H270" s="1128"/>
      <c r="I270" s="1128"/>
      <c r="J270" s="1129"/>
      <c r="K270" s="1130">
        <v>0</v>
      </c>
      <c r="L270" s="1131"/>
      <c r="M270" s="1131"/>
      <c r="N270" s="1131"/>
      <c r="O270" s="1132"/>
      <c r="P270" s="1130">
        <v>6</v>
      </c>
      <c r="Q270" s="1131"/>
      <c r="R270" s="1131"/>
      <c r="S270" s="1131"/>
      <c r="T270" s="1132"/>
      <c r="U270" s="1198">
        <v>22.148800000000001</v>
      </c>
      <c r="V270" s="1199"/>
      <c r="W270" s="1199"/>
      <c r="X270" s="1199"/>
      <c r="Y270" s="1200"/>
      <c r="Z270" s="1139">
        <v>132.89279999999999</v>
      </c>
      <c r="AA270" s="1108"/>
      <c r="AB270" s="1108"/>
      <c r="AC270" s="1107"/>
    </row>
    <row r="271" spans="1:29" ht="16.7" customHeight="1" thickBot="1">
      <c r="A271" s="1068"/>
      <c r="B271" s="1113"/>
      <c r="C271" s="1113"/>
      <c r="D271" s="1113"/>
      <c r="E271" s="1113"/>
      <c r="F271" s="1113"/>
      <c r="G271" s="1113"/>
      <c r="H271" s="1113"/>
      <c r="I271" s="1114" t="s">
        <v>1184</v>
      </c>
      <c r="J271" s="1114"/>
      <c r="K271" s="1114"/>
      <c r="L271" s="1114"/>
      <c r="M271" s="1114"/>
      <c r="N271" s="1114"/>
      <c r="O271" s="1114"/>
      <c r="P271" s="1114"/>
      <c r="Q271" s="1114"/>
      <c r="R271" s="1114"/>
      <c r="S271" s="1114"/>
      <c r="T271" s="1114"/>
      <c r="U271" s="1114"/>
      <c r="V271" s="1069"/>
      <c r="W271" s="1115">
        <v>132.89279999999999</v>
      </c>
      <c r="X271" s="1116"/>
      <c r="Y271" s="1116"/>
      <c r="Z271" s="1116"/>
      <c r="AA271" s="1116"/>
      <c r="AB271" s="1116"/>
      <c r="AC271" s="1115"/>
    </row>
    <row r="272" spans="1:29" ht="17.45" customHeight="1">
      <c r="A272" s="1117"/>
      <c r="B272" s="1118"/>
      <c r="C272" s="1118"/>
      <c r="D272" s="1118"/>
      <c r="E272" s="1118"/>
      <c r="F272" s="1118"/>
      <c r="G272" s="1118"/>
      <c r="H272" s="1118"/>
      <c r="I272" s="1119" t="s">
        <v>1185</v>
      </c>
      <c r="J272" s="1119"/>
      <c r="K272" s="1119"/>
      <c r="L272" s="1119"/>
      <c r="M272" s="1119"/>
      <c r="N272" s="1119"/>
      <c r="O272" s="1119"/>
      <c r="P272" s="1119"/>
      <c r="Q272" s="1119"/>
      <c r="R272" s="1119"/>
      <c r="S272" s="1119"/>
      <c r="T272" s="1119"/>
      <c r="U272" s="1119"/>
      <c r="V272" s="1118"/>
      <c r="W272" s="1120">
        <v>200.8946</v>
      </c>
      <c r="X272" s="1121"/>
      <c r="Y272" s="1121"/>
      <c r="Z272" s="1121"/>
      <c r="AA272" s="1121"/>
      <c r="AB272" s="1121"/>
      <c r="AC272" s="1120"/>
    </row>
    <row r="273" spans="1:29" ht="16.7" customHeight="1">
      <c r="A273" s="1117"/>
      <c r="B273" s="1118"/>
      <c r="C273" s="1118"/>
      <c r="D273" s="1118"/>
      <c r="E273" s="1118"/>
      <c r="F273" s="1118"/>
      <c r="G273" s="1118"/>
      <c r="H273" s="1118"/>
      <c r="I273" s="1119" t="s">
        <v>1186</v>
      </c>
      <c r="J273" s="1119"/>
      <c r="K273" s="1119"/>
      <c r="L273" s="1119"/>
      <c r="M273" s="1119"/>
      <c r="N273" s="1119"/>
      <c r="O273" s="1119"/>
      <c r="P273" s="1119"/>
      <c r="Q273" s="1119"/>
      <c r="R273" s="1119"/>
      <c r="S273" s="1119"/>
      <c r="T273" s="1119"/>
      <c r="U273" s="1119"/>
      <c r="V273" s="1118"/>
      <c r="W273" s="1120">
        <v>200.8946</v>
      </c>
      <c r="X273" s="1121"/>
      <c r="Y273" s="1121"/>
      <c r="Z273" s="1121"/>
      <c r="AA273" s="1121"/>
      <c r="AB273" s="1121"/>
      <c r="AC273" s="1120"/>
    </row>
    <row r="274" spans="1:29" ht="17.45" customHeight="1">
      <c r="A274" s="1117"/>
      <c r="B274" s="1118"/>
      <c r="C274" s="1118"/>
      <c r="D274" s="1118"/>
      <c r="E274" s="1118"/>
      <c r="F274" s="1118"/>
      <c r="G274" s="1118"/>
      <c r="H274" s="1118"/>
      <c r="I274" s="1119" t="s">
        <v>1187</v>
      </c>
      <c r="J274" s="1119"/>
      <c r="K274" s="1119"/>
      <c r="L274" s="1119"/>
      <c r="M274" s="1119"/>
      <c r="N274" s="1119"/>
      <c r="O274" s="1119"/>
      <c r="P274" s="1119"/>
      <c r="Q274" s="1119"/>
      <c r="R274" s="1119"/>
      <c r="S274" s="1119"/>
      <c r="T274" s="1119"/>
      <c r="U274" s="1119"/>
      <c r="V274" s="1118"/>
      <c r="W274" s="1120">
        <v>2.18573</v>
      </c>
      <c r="X274" s="1121"/>
      <c r="Y274" s="1121"/>
      <c r="Z274" s="1121"/>
      <c r="AA274" s="1121"/>
      <c r="AB274" s="1121"/>
      <c r="AC274" s="1120"/>
    </row>
    <row r="275" spans="1:29" ht="17.45" customHeight="1" thickBot="1">
      <c r="A275" s="1122"/>
      <c r="B275" s="1123"/>
      <c r="C275" s="1123"/>
      <c r="D275" s="1123"/>
      <c r="E275" s="1123"/>
      <c r="F275" s="1123"/>
      <c r="G275" s="1123"/>
      <c r="H275" s="1123"/>
      <c r="I275" s="1124" t="s">
        <v>1188</v>
      </c>
      <c r="J275" s="1124"/>
      <c r="K275" s="1124"/>
      <c r="L275" s="1124"/>
      <c r="M275" s="1124"/>
      <c r="N275" s="1124"/>
      <c r="O275" s="1124"/>
      <c r="P275" s="1124"/>
      <c r="Q275" s="1124"/>
      <c r="R275" s="1124"/>
      <c r="S275" s="1124"/>
      <c r="T275" s="1124"/>
      <c r="U275" s="1124"/>
      <c r="V275" s="1123"/>
      <c r="W275" s="1125">
        <v>0</v>
      </c>
      <c r="X275" s="1126"/>
      <c r="Y275" s="1126"/>
      <c r="Z275" s="1126"/>
      <c r="AA275" s="1126"/>
      <c r="AB275" s="1126"/>
      <c r="AC275" s="1125"/>
    </row>
    <row r="276" spans="1:29" ht="16.7" customHeight="1" thickBot="1">
      <c r="A276" s="1092" t="s">
        <v>1189</v>
      </c>
      <c r="B276" s="1109"/>
      <c r="C276" s="1109"/>
      <c r="D276" s="1109"/>
      <c r="E276" s="1109"/>
      <c r="F276" s="1109"/>
      <c r="G276" s="1109"/>
      <c r="H276" s="1109"/>
      <c r="I276" s="1109"/>
      <c r="J276" s="1110"/>
      <c r="K276" s="1094" t="s">
        <v>1174</v>
      </c>
      <c r="L276" s="1070"/>
      <c r="M276" s="1070"/>
      <c r="N276" s="1070"/>
      <c r="O276" s="1095"/>
      <c r="P276" s="1094" t="s">
        <v>531</v>
      </c>
      <c r="Q276" s="1070"/>
      <c r="R276" s="1070"/>
      <c r="S276" s="1070"/>
      <c r="T276" s="1095"/>
      <c r="U276" s="1094" t="s">
        <v>1190</v>
      </c>
      <c r="V276" s="1070"/>
      <c r="W276" s="1070"/>
      <c r="X276" s="1070"/>
      <c r="Y276" s="1095"/>
      <c r="Z276" s="1096" t="s">
        <v>1191</v>
      </c>
      <c r="AA276" s="1111"/>
      <c r="AB276" s="1111"/>
      <c r="AC276" s="1112"/>
    </row>
    <row r="277" spans="1:29" ht="17.45" customHeight="1">
      <c r="A277" s="1150"/>
      <c r="B277" s="1151" t="s">
        <v>1282</v>
      </c>
      <c r="C277" s="1151"/>
      <c r="D277" s="1152" t="s">
        <v>1283</v>
      </c>
      <c r="E277" s="1151"/>
      <c r="F277" s="1151"/>
      <c r="G277" s="1151"/>
      <c r="H277" s="1151"/>
      <c r="I277" s="1151"/>
      <c r="J277" s="1152"/>
      <c r="K277" s="1153">
        <v>4.7999999999999996E-3</v>
      </c>
      <c r="L277" s="1154"/>
      <c r="M277" s="1154"/>
      <c r="N277" s="1154"/>
      <c r="O277" s="1155"/>
      <c r="P277" s="1169" t="s">
        <v>62</v>
      </c>
      <c r="Q277" s="1078"/>
      <c r="R277" s="1078"/>
      <c r="S277" s="1078"/>
      <c r="T277" s="1170"/>
      <c r="U277" s="1171">
        <v>0</v>
      </c>
      <c r="V277" s="1172"/>
      <c r="W277" s="1172"/>
      <c r="X277" s="1172"/>
      <c r="Y277" s="1173"/>
      <c r="Z277" s="1159">
        <v>0</v>
      </c>
      <c r="AA277" s="1116"/>
      <c r="AB277" s="1116"/>
      <c r="AC277" s="1115"/>
    </row>
    <row r="278" spans="1:29" ht="17.45" customHeight="1">
      <c r="A278" s="1149"/>
      <c r="B278" s="1174" t="s">
        <v>1284</v>
      </c>
      <c r="C278" s="1174"/>
      <c r="D278" s="1175" t="s">
        <v>1285</v>
      </c>
      <c r="E278" s="1174"/>
      <c r="F278" s="1174"/>
      <c r="G278" s="1174"/>
      <c r="H278" s="1174"/>
      <c r="I278" s="1174"/>
      <c r="J278" s="1175"/>
      <c r="K278" s="1176">
        <v>2.9669999999999998E-2</v>
      </c>
      <c r="L278" s="1177"/>
      <c r="M278" s="1177"/>
      <c r="N278" s="1177"/>
      <c r="O278" s="1178"/>
      <c r="P278" s="1179" t="s">
        <v>51</v>
      </c>
      <c r="Q278" s="1085"/>
      <c r="R278" s="1085"/>
      <c r="S278" s="1085"/>
      <c r="T278" s="1180"/>
      <c r="U278" s="1181">
        <v>504.76620000000003</v>
      </c>
      <c r="V278" s="1182"/>
      <c r="W278" s="1182"/>
      <c r="X278" s="1182"/>
      <c r="Y278" s="1183"/>
      <c r="Z278" s="1184">
        <v>14.9764</v>
      </c>
      <c r="AA278" s="1121"/>
      <c r="AB278" s="1121"/>
      <c r="AC278" s="1120"/>
    </row>
    <row r="279" spans="1:29" ht="16.7" customHeight="1">
      <c r="A279" s="1149"/>
      <c r="B279" s="1174" t="s">
        <v>1286</v>
      </c>
      <c r="C279" s="1174"/>
      <c r="D279" s="1175" t="s">
        <v>1287</v>
      </c>
      <c r="E279" s="1174"/>
      <c r="F279" s="1174"/>
      <c r="G279" s="1174"/>
      <c r="H279" s="1174"/>
      <c r="I279" s="1174"/>
      <c r="J279" s="1175"/>
      <c r="K279" s="1176">
        <v>0.02</v>
      </c>
      <c r="L279" s="1177"/>
      <c r="M279" s="1177"/>
      <c r="N279" s="1177"/>
      <c r="O279" s="1178"/>
      <c r="P279" s="1179" t="s">
        <v>51</v>
      </c>
      <c r="Q279" s="1085"/>
      <c r="R279" s="1085"/>
      <c r="S279" s="1085"/>
      <c r="T279" s="1180"/>
      <c r="U279" s="1181">
        <v>421.55880000000002</v>
      </c>
      <c r="V279" s="1182"/>
      <c r="W279" s="1182"/>
      <c r="X279" s="1182"/>
      <c r="Y279" s="1183"/>
      <c r="Z279" s="1184">
        <v>8.4312000000000005</v>
      </c>
      <c r="AA279" s="1121"/>
      <c r="AB279" s="1121"/>
      <c r="AC279" s="1120"/>
    </row>
    <row r="280" spans="1:29" ht="17.45" customHeight="1" thickBot="1">
      <c r="A280" s="1089"/>
      <c r="B280" s="1160" t="s">
        <v>1288</v>
      </c>
      <c r="C280" s="1160"/>
      <c r="D280" s="1161" t="s">
        <v>1289</v>
      </c>
      <c r="E280" s="1160"/>
      <c r="F280" s="1160"/>
      <c r="G280" s="1160"/>
      <c r="H280" s="1160"/>
      <c r="I280" s="1160"/>
      <c r="J280" s="1161"/>
      <c r="K280" s="1162">
        <v>0.8</v>
      </c>
      <c r="L280" s="1163"/>
      <c r="M280" s="1163"/>
      <c r="N280" s="1163"/>
      <c r="O280" s="1164"/>
      <c r="P280" s="1185" t="s">
        <v>58</v>
      </c>
      <c r="Q280" s="1186"/>
      <c r="R280" s="1186"/>
      <c r="S280" s="1186"/>
      <c r="T280" s="1187"/>
      <c r="U280" s="1188">
        <v>78.67</v>
      </c>
      <c r="V280" s="1189"/>
      <c r="W280" s="1189"/>
      <c r="X280" s="1189"/>
      <c r="Y280" s="1190"/>
      <c r="Z280" s="1168">
        <v>62.936</v>
      </c>
      <c r="AA280" s="1126"/>
      <c r="AB280" s="1126"/>
      <c r="AC280" s="1125"/>
    </row>
    <row r="281" spans="1:29" ht="16.7" customHeight="1" thickBot="1">
      <c r="A281" s="1068"/>
      <c r="B281" s="1069"/>
      <c r="C281" s="1069"/>
      <c r="D281" s="1069"/>
      <c r="E281" s="1069"/>
      <c r="F281" s="1069"/>
      <c r="G281" s="1069"/>
      <c r="H281" s="1069"/>
      <c r="I281" s="1071" t="s">
        <v>1193</v>
      </c>
      <c r="J281" s="1071"/>
      <c r="K281" s="1071"/>
      <c r="L281" s="1071"/>
      <c r="M281" s="1071"/>
      <c r="N281" s="1071"/>
      <c r="O281" s="1071"/>
      <c r="P281" s="1071"/>
      <c r="Q281" s="1071"/>
      <c r="R281" s="1071"/>
      <c r="S281" s="1071"/>
      <c r="T281" s="1071"/>
      <c r="U281" s="1071"/>
      <c r="V281" s="1106"/>
      <c r="W281" s="1107">
        <v>86.343599999999995</v>
      </c>
      <c r="X281" s="1108"/>
      <c r="Y281" s="1108"/>
      <c r="Z281" s="1108"/>
      <c r="AA281" s="1108"/>
      <c r="AB281" s="1108"/>
      <c r="AC281" s="1107"/>
    </row>
    <row r="282" spans="1:29" ht="17.45" customHeight="1" thickBot="1">
      <c r="A282" s="1092" t="s">
        <v>1194</v>
      </c>
      <c r="B282" s="1109"/>
      <c r="C282" s="1109"/>
      <c r="D282" s="1109"/>
      <c r="E282" s="1109"/>
      <c r="F282" s="1109"/>
      <c r="G282" s="1109"/>
      <c r="H282" s="1109"/>
      <c r="I282" s="1109"/>
      <c r="J282" s="1110"/>
      <c r="K282" s="1094" t="s">
        <v>1174</v>
      </c>
      <c r="L282" s="1070"/>
      <c r="M282" s="1070"/>
      <c r="N282" s="1070"/>
      <c r="O282" s="1095"/>
      <c r="P282" s="1094" t="s">
        <v>531</v>
      </c>
      <c r="Q282" s="1070"/>
      <c r="R282" s="1070"/>
      <c r="S282" s="1070"/>
      <c r="T282" s="1095"/>
      <c r="U282" s="1094" t="s">
        <v>1190</v>
      </c>
      <c r="V282" s="1070"/>
      <c r="W282" s="1070"/>
      <c r="X282" s="1070"/>
      <c r="Y282" s="1095"/>
      <c r="Z282" s="1096" t="s">
        <v>1191</v>
      </c>
      <c r="AA282" s="1111"/>
      <c r="AB282" s="1111"/>
      <c r="AC282" s="1112"/>
    </row>
    <row r="283" spans="1:29" ht="17.45" customHeight="1" thickBot="1">
      <c r="A283" s="1068"/>
      <c r="B283" s="1069"/>
      <c r="C283" s="1069"/>
      <c r="D283" s="1069"/>
      <c r="E283" s="1069"/>
      <c r="F283" s="1069"/>
      <c r="G283" s="1069"/>
      <c r="H283" s="1069"/>
      <c r="I283" s="1071" t="s">
        <v>1195</v>
      </c>
      <c r="J283" s="1071"/>
      <c r="K283" s="1071"/>
      <c r="L283" s="1071"/>
      <c r="M283" s="1071"/>
      <c r="N283" s="1071"/>
      <c r="O283" s="1071"/>
      <c r="P283" s="1071"/>
      <c r="Q283" s="1071"/>
      <c r="R283" s="1071"/>
      <c r="S283" s="1071"/>
      <c r="T283" s="1071"/>
      <c r="U283" s="1071"/>
      <c r="V283" s="1106"/>
      <c r="W283" s="1107">
        <v>0</v>
      </c>
      <c r="X283" s="1108"/>
      <c r="Y283" s="1108"/>
      <c r="Z283" s="1108"/>
      <c r="AA283" s="1108"/>
      <c r="AB283" s="1108"/>
      <c r="AC283" s="1107"/>
    </row>
    <row r="284" spans="1:29" ht="16.7" customHeight="1" thickBot="1">
      <c r="A284" s="1092" t="s">
        <v>1196</v>
      </c>
      <c r="B284" s="1109"/>
      <c r="C284" s="1109"/>
      <c r="D284" s="1109"/>
      <c r="E284" s="1109"/>
      <c r="F284" s="1109"/>
      <c r="G284" s="1109"/>
      <c r="H284" s="1109"/>
      <c r="I284" s="1109"/>
      <c r="J284" s="1110"/>
      <c r="K284" s="1094" t="s">
        <v>1174</v>
      </c>
      <c r="L284" s="1070"/>
      <c r="M284" s="1070"/>
      <c r="N284" s="1070"/>
      <c r="O284" s="1095"/>
      <c r="P284" s="1094" t="s">
        <v>531</v>
      </c>
      <c r="Q284" s="1070"/>
      <c r="R284" s="1070"/>
      <c r="S284" s="1070"/>
      <c r="T284" s="1095"/>
      <c r="U284" s="1094" t="s">
        <v>1190</v>
      </c>
      <c r="V284" s="1070"/>
      <c r="W284" s="1070"/>
      <c r="X284" s="1070"/>
      <c r="Y284" s="1095"/>
      <c r="Z284" s="1096" t="s">
        <v>1191</v>
      </c>
      <c r="AA284" s="1111"/>
      <c r="AB284" s="1111"/>
      <c r="AC284" s="1112"/>
    </row>
    <row r="285" spans="1:29" ht="17.45" customHeight="1" thickBot="1">
      <c r="A285" s="1127"/>
      <c r="B285" s="1128" t="s">
        <v>1290</v>
      </c>
      <c r="C285" s="1128"/>
      <c r="D285" s="1129" t="s">
        <v>1291</v>
      </c>
      <c r="E285" s="1128"/>
      <c r="F285" s="1128"/>
      <c r="G285" s="1128"/>
      <c r="H285" s="1128"/>
      <c r="I285" s="1128"/>
      <c r="J285" s="1129"/>
      <c r="K285" s="1130">
        <v>2.1303999999999998</v>
      </c>
      <c r="L285" s="1131"/>
      <c r="M285" s="1131"/>
      <c r="N285" s="1131"/>
      <c r="O285" s="1132"/>
      <c r="P285" s="1133" t="s">
        <v>565</v>
      </c>
      <c r="Q285" s="1134"/>
      <c r="R285" s="1134"/>
      <c r="S285" s="1134"/>
      <c r="T285" s="1135"/>
      <c r="U285" s="1136">
        <v>29</v>
      </c>
      <c r="V285" s="1137"/>
      <c r="W285" s="1137"/>
      <c r="X285" s="1137"/>
      <c r="Y285" s="1138"/>
      <c r="Z285" s="1139">
        <v>61.781599999999997</v>
      </c>
      <c r="AA285" s="1108"/>
      <c r="AB285" s="1108"/>
      <c r="AC285" s="1107"/>
    </row>
    <row r="286" spans="1:29" ht="17.45" customHeight="1" thickBot="1">
      <c r="A286" s="1068"/>
      <c r="B286" s="1069"/>
      <c r="C286" s="1069"/>
      <c r="D286" s="1069"/>
      <c r="E286" s="1069"/>
      <c r="F286" s="1069"/>
      <c r="G286" s="1069"/>
      <c r="H286" s="1069"/>
      <c r="I286" s="1071" t="s">
        <v>1197</v>
      </c>
      <c r="J286" s="1071"/>
      <c r="K286" s="1071"/>
      <c r="L286" s="1071"/>
      <c r="M286" s="1071"/>
      <c r="N286" s="1071"/>
      <c r="O286" s="1071"/>
      <c r="P286" s="1071"/>
      <c r="Q286" s="1071"/>
      <c r="R286" s="1071"/>
      <c r="S286" s="1071"/>
      <c r="T286" s="1071"/>
      <c r="U286" s="1071"/>
      <c r="V286" s="1106"/>
      <c r="W286" s="1107">
        <v>61.781599999999997</v>
      </c>
      <c r="X286" s="1108"/>
      <c r="Y286" s="1108"/>
      <c r="Z286" s="1108"/>
      <c r="AA286" s="1108"/>
      <c r="AB286" s="1108"/>
      <c r="AC286" s="1107"/>
    </row>
    <row r="287" spans="1:29" ht="16.7" customHeight="1" thickBot="1">
      <c r="A287" s="1092" t="s">
        <v>1198</v>
      </c>
      <c r="B287" s="1109"/>
      <c r="C287" s="1109"/>
      <c r="D287" s="1110"/>
      <c r="E287" s="1094" t="s">
        <v>1174</v>
      </c>
      <c r="F287" s="1070"/>
      <c r="G287" s="1095"/>
      <c r="H287" s="1140" t="s">
        <v>1199</v>
      </c>
      <c r="I287" s="1140" t="s">
        <v>1200</v>
      </c>
      <c r="J287" s="1094" t="s">
        <v>1201</v>
      </c>
      <c r="K287" s="1070"/>
      <c r="L287" s="1095"/>
      <c r="M287" s="1094" t="s">
        <v>1202</v>
      </c>
      <c r="N287" s="1070"/>
      <c r="O287" s="1070"/>
      <c r="P287" s="1095"/>
      <c r="Q287" s="1094" t="s">
        <v>1203</v>
      </c>
      <c r="R287" s="1070"/>
      <c r="S287" s="1070"/>
      <c r="T287" s="1070"/>
      <c r="U287" s="1095"/>
      <c r="V287" s="1094" t="s">
        <v>1204</v>
      </c>
      <c r="W287" s="1070"/>
      <c r="X287" s="1070"/>
      <c r="Y287" s="1095"/>
      <c r="Z287" s="1096" t="s">
        <v>1191</v>
      </c>
      <c r="AA287" s="1111"/>
      <c r="AB287" s="1111"/>
      <c r="AC287" s="1112"/>
    </row>
    <row r="288" spans="1:29" ht="17.45" customHeight="1">
      <c r="A288" s="1150"/>
      <c r="B288" s="1151" t="s">
        <v>1292</v>
      </c>
      <c r="C288" s="1151"/>
      <c r="D288" s="1222" t="s">
        <v>1291</v>
      </c>
      <c r="E288" s="1202">
        <v>2.1303999999999998</v>
      </c>
      <c r="F288" s="1203"/>
      <c r="G288" s="1204"/>
      <c r="H288" s="1201">
        <v>0.04</v>
      </c>
      <c r="I288" s="1201">
        <v>0</v>
      </c>
      <c r="J288" s="1205">
        <v>34.83</v>
      </c>
      <c r="K288" s="1206"/>
      <c r="L288" s="1207"/>
      <c r="M288" s="1171">
        <v>1.27</v>
      </c>
      <c r="N288" s="1172"/>
      <c r="O288" s="1172"/>
      <c r="P288" s="1173"/>
      <c r="Q288" s="1171">
        <v>1.02</v>
      </c>
      <c r="R288" s="1172"/>
      <c r="S288" s="1172"/>
      <c r="T288" s="1172"/>
      <c r="U288" s="1173"/>
      <c r="V288" s="1171">
        <v>0.83</v>
      </c>
      <c r="W288" s="1172"/>
      <c r="X288" s="1172"/>
      <c r="Y288" s="1173"/>
      <c r="Z288" s="1159">
        <v>61.696399999999997</v>
      </c>
      <c r="AA288" s="1116"/>
      <c r="AB288" s="1116"/>
      <c r="AC288" s="1115"/>
    </row>
    <row r="289" spans="1:29" ht="16.7" customHeight="1">
      <c r="A289" s="1149"/>
      <c r="B289" s="1174" t="s">
        <v>1293</v>
      </c>
      <c r="C289" s="1174"/>
      <c r="D289" s="1223" t="s">
        <v>1294</v>
      </c>
      <c r="E289" s="1209">
        <v>1.288</v>
      </c>
      <c r="F289" s="1210"/>
      <c r="G289" s="1211"/>
      <c r="H289" s="1208">
        <v>0.02</v>
      </c>
      <c r="I289" s="1208">
        <v>0</v>
      </c>
      <c r="J289" s="1212">
        <v>2.4</v>
      </c>
      <c r="K289" s="1213"/>
      <c r="L289" s="1214"/>
      <c r="M289" s="1181">
        <v>1.28</v>
      </c>
      <c r="N289" s="1182"/>
      <c r="O289" s="1182"/>
      <c r="P289" s="1183"/>
      <c r="Q289" s="1181">
        <v>0.83</v>
      </c>
      <c r="R289" s="1182"/>
      <c r="S289" s="1182"/>
      <c r="T289" s="1182"/>
      <c r="U289" s="1183"/>
      <c r="V289" s="1181">
        <v>0</v>
      </c>
      <c r="W289" s="1182"/>
      <c r="X289" s="1182"/>
      <c r="Y289" s="1183"/>
      <c r="Z289" s="1184">
        <v>3.8600000000000002E-2</v>
      </c>
      <c r="AA289" s="1121"/>
      <c r="AB289" s="1121"/>
      <c r="AC289" s="1120"/>
    </row>
    <row r="290" spans="1:29" ht="17.45" customHeight="1" thickBot="1">
      <c r="A290" s="1089"/>
      <c r="B290" s="1160" t="s">
        <v>1295</v>
      </c>
      <c r="C290" s="1160"/>
      <c r="D290" s="1224" t="s">
        <v>1296</v>
      </c>
      <c r="E290" s="1216">
        <v>1.288</v>
      </c>
      <c r="F290" s="1217"/>
      <c r="G290" s="1218"/>
      <c r="H290" s="1215">
        <v>0.02</v>
      </c>
      <c r="I290" s="1215">
        <v>0</v>
      </c>
      <c r="J290" s="1219">
        <v>13.93</v>
      </c>
      <c r="K290" s="1220"/>
      <c r="L290" s="1221"/>
      <c r="M290" s="1188">
        <v>1.28</v>
      </c>
      <c r="N290" s="1189"/>
      <c r="O290" s="1189"/>
      <c r="P290" s="1190"/>
      <c r="Q290" s="1188">
        <v>0.83</v>
      </c>
      <c r="R290" s="1189"/>
      <c r="S290" s="1189"/>
      <c r="T290" s="1189"/>
      <c r="U290" s="1190"/>
      <c r="V290" s="1188">
        <v>0</v>
      </c>
      <c r="W290" s="1189"/>
      <c r="X290" s="1189"/>
      <c r="Y290" s="1190"/>
      <c r="Z290" s="1168">
        <v>3.8600000000000002E-2</v>
      </c>
      <c r="AA290" s="1126"/>
      <c r="AB290" s="1126"/>
      <c r="AC290" s="1125"/>
    </row>
    <row r="291" spans="1:29" ht="17.45" customHeight="1" thickBot="1">
      <c r="A291" s="1068"/>
      <c r="B291" s="1069"/>
      <c r="C291" s="1069"/>
      <c r="D291" s="1069"/>
      <c r="E291" s="1069"/>
      <c r="F291" s="1069"/>
      <c r="G291" s="1069"/>
      <c r="H291" s="1069"/>
      <c r="I291" s="1071" t="s">
        <v>1205</v>
      </c>
      <c r="J291" s="1071"/>
      <c r="K291" s="1071"/>
      <c r="L291" s="1071"/>
      <c r="M291" s="1071"/>
      <c r="N291" s="1071"/>
      <c r="O291" s="1071"/>
      <c r="P291" s="1071"/>
      <c r="Q291" s="1071"/>
      <c r="R291" s="1071"/>
      <c r="S291" s="1071"/>
      <c r="T291" s="1071"/>
      <c r="U291" s="1071"/>
      <c r="V291" s="1106"/>
      <c r="W291" s="1107">
        <v>61.773600000000002</v>
      </c>
      <c r="X291" s="1108"/>
      <c r="Y291" s="1108"/>
      <c r="Z291" s="1108"/>
      <c r="AA291" s="1108"/>
      <c r="AB291" s="1108"/>
      <c r="AC291" s="1107"/>
    </row>
    <row r="292" spans="1:29" ht="5.85" customHeight="1">
      <c r="A292" s="1141"/>
      <c r="B292" s="1113"/>
      <c r="C292" s="1113"/>
      <c r="D292" s="1113"/>
      <c r="E292" s="1113"/>
      <c r="F292" s="1113"/>
      <c r="G292" s="1113"/>
      <c r="H292" s="1113"/>
      <c r="I292" s="1113"/>
      <c r="J292" s="1113"/>
      <c r="K292" s="1113"/>
      <c r="L292" s="1113"/>
      <c r="M292" s="1113"/>
      <c r="N292" s="1113"/>
      <c r="O292" s="1113"/>
      <c r="P292" s="1113"/>
      <c r="Q292" s="1113"/>
      <c r="R292" s="1113"/>
      <c r="S292" s="1113"/>
      <c r="T292" s="1113"/>
      <c r="U292" s="1113"/>
      <c r="V292" s="1113"/>
      <c r="W292" s="1113"/>
      <c r="X292" s="1113"/>
      <c r="Y292" s="1113"/>
      <c r="Z292" s="1113"/>
      <c r="AA292" s="1113"/>
      <c r="AB292" s="1113"/>
      <c r="AC292" s="1142"/>
    </row>
    <row r="293" spans="1:29" ht="16.7" customHeight="1">
      <c r="A293" s="1117"/>
      <c r="B293" s="1118"/>
      <c r="C293" s="1118"/>
      <c r="D293" s="1118"/>
      <c r="E293" s="1118"/>
      <c r="F293" s="1118"/>
      <c r="G293" s="1118"/>
      <c r="H293" s="1118"/>
      <c r="I293" s="1119" t="s">
        <v>1206</v>
      </c>
      <c r="J293" s="1119"/>
      <c r="K293" s="1119"/>
      <c r="L293" s="1119"/>
      <c r="M293" s="1119"/>
      <c r="N293" s="1119"/>
      <c r="O293" s="1119"/>
      <c r="P293" s="1119"/>
      <c r="Q293" s="1119"/>
      <c r="R293" s="1119"/>
      <c r="S293" s="1119"/>
      <c r="T293" s="1119"/>
      <c r="U293" s="1119"/>
      <c r="V293" s="1118"/>
      <c r="W293" s="1143">
        <v>412.98</v>
      </c>
      <c r="X293" s="1144"/>
      <c r="Y293" s="1144"/>
      <c r="Z293" s="1144"/>
      <c r="AA293" s="1144"/>
      <c r="AB293" s="1144"/>
      <c r="AC293" s="1143"/>
    </row>
    <row r="294" spans="1:29" ht="17.45" customHeight="1">
      <c r="A294" s="1117"/>
      <c r="B294" s="1118"/>
      <c r="C294" s="1118"/>
      <c r="D294" s="1118"/>
      <c r="E294" s="1118"/>
      <c r="F294" s="1118"/>
      <c r="G294" s="1119" t="s">
        <v>1207</v>
      </c>
      <c r="H294" s="1119"/>
      <c r="I294" s="1119"/>
      <c r="J294" s="1119"/>
      <c r="K294" s="1119"/>
      <c r="L294" s="1119"/>
      <c r="M294" s="1119"/>
      <c r="N294" s="1145"/>
      <c r="O294" s="1146">
        <v>0</v>
      </c>
      <c r="P294" s="1146"/>
      <c r="Q294" s="1146"/>
      <c r="R294" s="1145"/>
      <c r="S294" s="1119" t="s">
        <v>1208</v>
      </c>
      <c r="T294" s="1119"/>
      <c r="U294" s="1119"/>
      <c r="V294" s="1118"/>
      <c r="W294" s="1143">
        <v>0</v>
      </c>
      <c r="X294" s="1144"/>
      <c r="Y294" s="1144"/>
      <c r="Z294" s="1144"/>
      <c r="AA294" s="1144"/>
      <c r="AB294" s="1144"/>
      <c r="AC294" s="1143"/>
    </row>
    <row r="295" spans="1:29" ht="16.7" customHeight="1">
      <c r="A295" s="1117"/>
      <c r="B295" s="1118"/>
      <c r="C295" s="1118"/>
      <c r="D295" s="1118"/>
      <c r="E295" s="1118"/>
      <c r="F295" s="1118"/>
      <c r="G295" s="1118"/>
      <c r="H295" s="1118"/>
      <c r="I295" s="1119" t="s">
        <v>1209</v>
      </c>
      <c r="J295" s="1119"/>
      <c r="K295" s="1119"/>
      <c r="L295" s="1119"/>
      <c r="M295" s="1119"/>
      <c r="N295" s="1119"/>
      <c r="O295" s="1119"/>
      <c r="P295" s="1119"/>
      <c r="Q295" s="1119"/>
      <c r="R295" s="1119"/>
      <c r="S295" s="1119"/>
      <c r="T295" s="1119"/>
      <c r="U295" s="1119"/>
      <c r="V295" s="1118"/>
      <c r="W295" s="1143">
        <v>412.98</v>
      </c>
      <c r="X295" s="1144"/>
      <c r="Y295" s="1144"/>
      <c r="Z295" s="1144"/>
      <c r="AA295" s="1144"/>
      <c r="AB295" s="1144"/>
      <c r="AC295" s="1143"/>
    </row>
    <row r="296" spans="1:29" ht="5.85" customHeight="1">
      <c r="A296" s="1147"/>
      <c r="B296" s="1118"/>
      <c r="C296" s="1118"/>
      <c r="D296" s="1118"/>
      <c r="E296" s="1118"/>
      <c r="F296" s="1118"/>
      <c r="G296" s="1118"/>
      <c r="H296" s="1118"/>
      <c r="I296" s="1118"/>
      <c r="J296" s="1118"/>
      <c r="K296" s="1118"/>
      <c r="L296" s="1118"/>
      <c r="M296" s="1118"/>
      <c r="N296" s="1118"/>
      <c r="O296" s="1118"/>
      <c r="P296" s="1118"/>
      <c r="Q296" s="1118"/>
      <c r="R296" s="1118"/>
      <c r="S296" s="1118"/>
      <c r="T296" s="1118"/>
      <c r="U296" s="1118"/>
      <c r="V296" s="1118"/>
      <c r="W296" s="1118"/>
      <c r="X296" s="1118"/>
      <c r="Y296" s="1118"/>
      <c r="Z296" s="1118"/>
      <c r="AA296" s="1118"/>
      <c r="AB296" s="1118"/>
      <c r="AC296" s="1148"/>
    </row>
    <row r="297" spans="1:29" ht="123.6" customHeight="1" thickBot="1">
      <c r="A297" s="1089"/>
      <c r="B297" s="1090"/>
      <c r="C297" s="1090"/>
      <c r="D297" s="1090"/>
      <c r="E297" s="1090"/>
      <c r="F297" s="1090"/>
      <c r="G297" s="1090"/>
      <c r="H297" s="1090"/>
      <c r="I297" s="1090"/>
      <c r="J297" s="1090"/>
      <c r="K297" s="1090"/>
      <c r="L297" s="1090"/>
      <c r="M297" s="1090"/>
      <c r="N297" s="1090"/>
      <c r="O297" s="1090"/>
      <c r="P297" s="1090"/>
      <c r="Q297" s="1090"/>
      <c r="R297" s="1090"/>
      <c r="S297" s="1090"/>
      <c r="T297" s="1090"/>
      <c r="U297" s="1090"/>
      <c r="V297" s="1090"/>
      <c r="W297" s="1090"/>
      <c r="X297" s="1090"/>
      <c r="Y297" s="1090"/>
      <c r="Z297" s="1090"/>
      <c r="AA297" s="1090"/>
      <c r="AB297" s="1090"/>
      <c r="AC297" s="1091"/>
    </row>
    <row r="298" spans="1:29" ht="17.45" customHeight="1" thickBot="1">
      <c r="A298" s="1068"/>
      <c r="B298" s="1069"/>
      <c r="C298" s="1069"/>
      <c r="D298" s="1069"/>
      <c r="E298" s="1069"/>
      <c r="F298" s="1070" t="s">
        <v>1166</v>
      </c>
      <c r="G298" s="1070"/>
      <c r="H298" s="1070"/>
      <c r="I298" s="1070"/>
      <c r="J298" s="1070"/>
      <c r="K298" s="1070"/>
      <c r="L298" s="1069"/>
      <c r="M298" s="1069"/>
      <c r="N298" s="1069"/>
      <c r="O298" s="1069"/>
      <c r="P298" s="1069"/>
      <c r="Q298" s="1069"/>
      <c r="R298" s="1069"/>
      <c r="S298" s="1069"/>
      <c r="T298" s="1069"/>
      <c r="U298" s="1069"/>
      <c r="V298" s="1069"/>
      <c r="W298" s="1069"/>
      <c r="X298" s="1071" t="s">
        <v>1297</v>
      </c>
      <c r="Y298" s="1071"/>
      <c r="Z298" s="1071"/>
      <c r="AA298" s="1071"/>
      <c r="AB298" s="1071"/>
      <c r="AC298" s="1072"/>
    </row>
    <row r="299" spans="1:29" ht="16.7" customHeight="1">
      <c r="A299" s="1074" t="s">
        <v>1168</v>
      </c>
      <c r="B299" s="1075"/>
      <c r="C299" s="1076"/>
      <c r="D299" s="1077" t="s">
        <v>1298</v>
      </c>
      <c r="E299" s="1077"/>
      <c r="F299" s="1077"/>
      <c r="G299" s="1077"/>
      <c r="H299" s="1077"/>
      <c r="I299" s="1077"/>
      <c r="J299" s="1077"/>
      <c r="K299" s="1077"/>
      <c r="L299" s="1077"/>
      <c r="M299" s="1077"/>
      <c r="N299" s="1076"/>
      <c r="O299" s="1076"/>
      <c r="P299" s="1078" t="s">
        <v>1104</v>
      </c>
      <c r="Q299" s="1078"/>
      <c r="R299" s="1078"/>
      <c r="S299" s="1076"/>
      <c r="T299" s="1079" t="s">
        <v>1299</v>
      </c>
      <c r="U299" s="1079"/>
      <c r="V299" s="1079"/>
      <c r="W299" s="1079"/>
      <c r="X299" s="1076"/>
      <c r="Y299" s="1078" t="s">
        <v>1170</v>
      </c>
      <c r="Z299" s="1078"/>
      <c r="AA299" s="1076"/>
      <c r="AB299" s="1080">
        <v>45658</v>
      </c>
      <c r="AC299" s="1081"/>
    </row>
    <row r="300" spans="1:29" ht="17.45" customHeight="1">
      <c r="A300" s="1082"/>
      <c r="B300" s="1083"/>
      <c r="D300" s="1084"/>
      <c r="E300" s="1084"/>
      <c r="F300" s="1084"/>
      <c r="G300" s="1084"/>
      <c r="H300" s="1084"/>
      <c r="I300" s="1084"/>
      <c r="J300" s="1084"/>
      <c r="K300" s="1084"/>
      <c r="L300" s="1084"/>
      <c r="M300" s="1084"/>
      <c r="P300" s="1085" t="s">
        <v>1171</v>
      </c>
      <c r="Q300" s="1085"/>
      <c r="R300" s="1085"/>
      <c r="T300" s="1086">
        <v>2430.2399999999998</v>
      </c>
      <c r="U300" s="1086"/>
      <c r="V300" s="1086"/>
      <c r="W300" s="1086"/>
      <c r="Y300" s="1085" t="s">
        <v>1172</v>
      </c>
      <c r="Z300" s="1085"/>
      <c r="AB300" s="1087" t="s">
        <v>55</v>
      </c>
      <c r="AC300" s="1088"/>
    </row>
    <row r="301" spans="1:29" ht="5.85" customHeight="1" thickBot="1">
      <c r="A301" s="1089"/>
      <c r="B301" s="1090"/>
      <c r="C301" s="1090"/>
      <c r="D301" s="1090"/>
      <c r="E301" s="1090"/>
      <c r="F301" s="1090"/>
      <c r="G301" s="1090"/>
      <c r="H301" s="1090"/>
      <c r="I301" s="1090"/>
      <c r="J301" s="1090"/>
      <c r="K301" s="1090"/>
      <c r="L301" s="1090"/>
      <c r="M301" s="1090"/>
      <c r="N301" s="1090"/>
      <c r="O301" s="1090"/>
      <c r="P301" s="1090"/>
      <c r="Q301" s="1090"/>
      <c r="R301" s="1090"/>
      <c r="S301" s="1090"/>
      <c r="T301" s="1090"/>
      <c r="U301" s="1090"/>
      <c r="V301" s="1090"/>
      <c r="W301" s="1090"/>
      <c r="X301" s="1090"/>
      <c r="Y301" s="1090"/>
      <c r="Z301" s="1090"/>
      <c r="AA301" s="1090"/>
      <c r="AB301" s="1090"/>
      <c r="AC301" s="1091"/>
    </row>
    <row r="302" spans="1:29" ht="16.7" customHeight="1" thickBot="1">
      <c r="A302" s="1092" t="s">
        <v>1173</v>
      </c>
      <c r="B302" s="1075"/>
      <c r="C302" s="1075"/>
      <c r="D302" s="1075"/>
      <c r="E302" s="1075"/>
      <c r="F302" s="1075"/>
      <c r="G302" s="1075"/>
      <c r="H302" s="1093"/>
      <c r="I302" s="1094" t="s">
        <v>1174</v>
      </c>
      <c r="J302" s="1094" t="s">
        <v>1175</v>
      </c>
      <c r="K302" s="1070"/>
      <c r="L302" s="1070"/>
      <c r="M302" s="1070"/>
      <c r="N302" s="1070"/>
      <c r="O302" s="1070"/>
      <c r="P302" s="1095"/>
      <c r="Q302" s="1094" t="s">
        <v>1176</v>
      </c>
      <c r="R302" s="1070"/>
      <c r="S302" s="1070"/>
      <c r="T302" s="1070"/>
      <c r="U302" s="1070"/>
      <c r="V302" s="1070"/>
      <c r="W302" s="1070"/>
      <c r="X302" s="1070"/>
      <c r="Y302" s="1095"/>
      <c r="Z302" s="1096" t="s">
        <v>1177</v>
      </c>
      <c r="AA302" s="1097"/>
      <c r="AB302" s="1097"/>
      <c r="AC302" s="1098"/>
    </row>
    <row r="303" spans="1:29" ht="17.45" customHeight="1" thickBot="1">
      <c r="A303" s="1099"/>
      <c r="B303" s="1100"/>
      <c r="C303" s="1100"/>
      <c r="D303" s="1100"/>
      <c r="E303" s="1100"/>
      <c r="F303" s="1100"/>
      <c r="G303" s="1100"/>
      <c r="H303" s="1101"/>
      <c r="I303" s="1102"/>
      <c r="J303" s="1094" t="s">
        <v>1178</v>
      </c>
      <c r="K303" s="1070"/>
      <c r="L303" s="1095"/>
      <c r="M303" s="1094" t="s">
        <v>1179</v>
      </c>
      <c r="N303" s="1070"/>
      <c r="O303" s="1070"/>
      <c r="P303" s="1095"/>
      <c r="Q303" s="1094" t="s">
        <v>1178</v>
      </c>
      <c r="R303" s="1070"/>
      <c r="S303" s="1070"/>
      <c r="T303" s="1070"/>
      <c r="U303" s="1095"/>
      <c r="V303" s="1094" t="s">
        <v>1179</v>
      </c>
      <c r="W303" s="1070"/>
      <c r="X303" s="1070"/>
      <c r="Y303" s="1095"/>
      <c r="Z303" s="1103"/>
      <c r="AA303" s="1104"/>
      <c r="AB303" s="1104"/>
      <c r="AC303" s="1105"/>
    </row>
    <row r="304" spans="1:29" ht="17.45" customHeight="1">
      <c r="A304" s="1150"/>
      <c r="B304" s="1151" t="s">
        <v>1300</v>
      </c>
      <c r="C304" s="1151"/>
      <c r="D304" s="1152" t="s">
        <v>1301</v>
      </c>
      <c r="E304" s="1151"/>
      <c r="F304" s="1151"/>
      <c r="G304" s="1151"/>
      <c r="H304" s="1152"/>
      <c r="I304" s="1201">
        <v>1</v>
      </c>
      <c r="J304" s="1202">
        <v>1</v>
      </c>
      <c r="K304" s="1203"/>
      <c r="L304" s="1204"/>
      <c r="M304" s="1202">
        <v>0</v>
      </c>
      <c r="N304" s="1203"/>
      <c r="O304" s="1203"/>
      <c r="P304" s="1204"/>
      <c r="Q304" s="1205">
        <v>13.4108</v>
      </c>
      <c r="R304" s="1206"/>
      <c r="S304" s="1206"/>
      <c r="T304" s="1206"/>
      <c r="U304" s="1207"/>
      <c r="V304" s="1205">
        <v>8.6356999999999999</v>
      </c>
      <c r="W304" s="1206"/>
      <c r="X304" s="1206"/>
      <c r="Y304" s="1207"/>
      <c r="Z304" s="1159">
        <v>13.4108</v>
      </c>
      <c r="AA304" s="1116"/>
      <c r="AB304" s="1116"/>
      <c r="AC304" s="1115"/>
    </row>
    <row r="305" spans="1:29" ht="16.7" customHeight="1" thickBot="1">
      <c r="A305" s="1089"/>
      <c r="B305" s="1160" t="s">
        <v>728</v>
      </c>
      <c r="C305" s="1160"/>
      <c r="D305" s="1161" t="s">
        <v>1302</v>
      </c>
      <c r="E305" s="1160"/>
      <c r="F305" s="1160"/>
      <c r="G305" s="1160"/>
      <c r="H305" s="1161"/>
      <c r="I305" s="1215">
        <v>1</v>
      </c>
      <c r="J305" s="1216">
        <v>1</v>
      </c>
      <c r="K305" s="1217"/>
      <c r="L305" s="1218"/>
      <c r="M305" s="1216">
        <v>0</v>
      </c>
      <c r="N305" s="1217"/>
      <c r="O305" s="1217"/>
      <c r="P305" s="1218"/>
      <c r="Q305" s="1219">
        <v>153.05789999999999</v>
      </c>
      <c r="R305" s="1220"/>
      <c r="S305" s="1220"/>
      <c r="T305" s="1220"/>
      <c r="U305" s="1221"/>
      <c r="V305" s="1219">
        <v>57.896900000000002</v>
      </c>
      <c r="W305" s="1220"/>
      <c r="X305" s="1220"/>
      <c r="Y305" s="1221"/>
      <c r="Z305" s="1168">
        <v>153.05789999999999</v>
      </c>
      <c r="AA305" s="1126"/>
      <c r="AB305" s="1126"/>
      <c r="AC305" s="1125"/>
    </row>
    <row r="306" spans="1:29" ht="17.45" customHeight="1" thickBot="1">
      <c r="A306" s="1068"/>
      <c r="B306" s="1069"/>
      <c r="C306" s="1069"/>
      <c r="D306" s="1069"/>
      <c r="E306" s="1069"/>
      <c r="F306" s="1069"/>
      <c r="G306" s="1069"/>
      <c r="H306" s="1069"/>
      <c r="I306" s="1071" t="s">
        <v>1180</v>
      </c>
      <c r="J306" s="1071"/>
      <c r="K306" s="1071"/>
      <c r="L306" s="1071"/>
      <c r="M306" s="1071"/>
      <c r="N306" s="1071"/>
      <c r="O306" s="1071"/>
      <c r="P306" s="1071"/>
      <c r="Q306" s="1071"/>
      <c r="R306" s="1071"/>
      <c r="S306" s="1071"/>
      <c r="T306" s="1071"/>
      <c r="U306" s="1071"/>
      <c r="V306" s="1106"/>
      <c r="W306" s="1107">
        <v>166.46870000000001</v>
      </c>
      <c r="X306" s="1108"/>
      <c r="Y306" s="1108"/>
      <c r="Z306" s="1108"/>
      <c r="AA306" s="1108"/>
      <c r="AB306" s="1108"/>
      <c r="AC306" s="1107"/>
    </row>
    <row r="307" spans="1:29" ht="16.7" customHeight="1" thickBot="1">
      <c r="A307" s="1092" t="s">
        <v>1181</v>
      </c>
      <c r="B307" s="1109"/>
      <c r="C307" s="1109"/>
      <c r="D307" s="1109"/>
      <c r="E307" s="1109"/>
      <c r="F307" s="1109"/>
      <c r="G307" s="1109"/>
      <c r="H307" s="1109"/>
      <c r="I307" s="1109"/>
      <c r="J307" s="1110"/>
      <c r="K307" s="1094" t="s">
        <v>1182</v>
      </c>
      <c r="L307" s="1070"/>
      <c r="M307" s="1070"/>
      <c r="N307" s="1070"/>
      <c r="O307" s="1095"/>
      <c r="P307" s="1094" t="s">
        <v>1174</v>
      </c>
      <c r="Q307" s="1070"/>
      <c r="R307" s="1070"/>
      <c r="S307" s="1070"/>
      <c r="T307" s="1095"/>
      <c r="U307" s="1094" t="s">
        <v>1183</v>
      </c>
      <c r="V307" s="1070"/>
      <c r="W307" s="1070"/>
      <c r="X307" s="1070"/>
      <c r="Y307" s="1095"/>
      <c r="Z307" s="1096" t="s">
        <v>1177</v>
      </c>
      <c r="AA307" s="1111"/>
      <c r="AB307" s="1111"/>
      <c r="AC307" s="1112"/>
    </row>
    <row r="308" spans="1:29" ht="17.45" customHeight="1" thickBot="1">
      <c r="A308" s="1068"/>
      <c r="B308" s="1113"/>
      <c r="C308" s="1113"/>
      <c r="D308" s="1113"/>
      <c r="E308" s="1113"/>
      <c r="F308" s="1113"/>
      <c r="G308" s="1113"/>
      <c r="H308" s="1113"/>
      <c r="I308" s="1114" t="s">
        <v>1184</v>
      </c>
      <c r="J308" s="1114"/>
      <c r="K308" s="1114"/>
      <c r="L308" s="1114"/>
      <c r="M308" s="1114"/>
      <c r="N308" s="1114"/>
      <c r="O308" s="1114"/>
      <c r="P308" s="1114"/>
      <c r="Q308" s="1114"/>
      <c r="R308" s="1114"/>
      <c r="S308" s="1114"/>
      <c r="T308" s="1114"/>
      <c r="U308" s="1114"/>
      <c r="V308" s="1069"/>
      <c r="W308" s="1115">
        <v>0</v>
      </c>
      <c r="X308" s="1116"/>
      <c r="Y308" s="1116"/>
      <c r="Z308" s="1116"/>
      <c r="AA308" s="1116"/>
      <c r="AB308" s="1116"/>
      <c r="AC308" s="1115"/>
    </row>
    <row r="309" spans="1:29" ht="17.45" customHeight="1">
      <c r="A309" s="1117"/>
      <c r="B309" s="1118"/>
      <c r="C309" s="1118"/>
      <c r="D309" s="1118"/>
      <c r="E309" s="1118"/>
      <c r="F309" s="1118"/>
      <c r="G309" s="1118"/>
      <c r="H309" s="1118"/>
      <c r="I309" s="1119" t="s">
        <v>1185</v>
      </c>
      <c r="J309" s="1119"/>
      <c r="K309" s="1119"/>
      <c r="L309" s="1119"/>
      <c r="M309" s="1119"/>
      <c r="N309" s="1119"/>
      <c r="O309" s="1119"/>
      <c r="P309" s="1119"/>
      <c r="Q309" s="1119"/>
      <c r="R309" s="1119"/>
      <c r="S309" s="1119"/>
      <c r="T309" s="1119"/>
      <c r="U309" s="1119"/>
      <c r="V309" s="1118"/>
      <c r="W309" s="1120">
        <v>166.46870000000001</v>
      </c>
      <c r="X309" s="1121"/>
      <c r="Y309" s="1121"/>
      <c r="Z309" s="1121"/>
      <c r="AA309" s="1121"/>
      <c r="AB309" s="1121"/>
      <c r="AC309" s="1120"/>
    </row>
    <row r="310" spans="1:29" ht="16.7" customHeight="1">
      <c r="A310" s="1117"/>
      <c r="B310" s="1118"/>
      <c r="C310" s="1118"/>
      <c r="D310" s="1118"/>
      <c r="E310" s="1118"/>
      <c r="F310" s="1118"/>
      <c r="G310" s="1118"/>
      <c r="H310" s="1118"/>
      <c r="I310" s="1119" t="s">
        <v>1186</v>
      </c>
      <c r="J310" s="1119"/>
      <c r="K310" s="1119"/>
      <c r="L310" s="1119"/>
      <c r="M310" s="1119"/>
      <c r="N310" s="1119"/>
      <c r="O310" s="1119"/>
      <c r="P310" s="1119"/>
      <c r="Q310" s="1119"/>
      <c r="R310" s="1119"/>
      <c r="S310" s="1119"/>
      <c r="T310" s="1119"/>
      <c r="U310" s="1119"/>
      <c r="V310" s="1118"/>
      <c r="W310" s="1120">
        <v>6.8500000000000005E-2</v>
      </c>
      <c r="X310" s="1121"/>
      <c r="Y310" s="1121"/>
      <c r="Z310" s="1121"/>
      <c r="AA310" s="1121"/>
      <c r="AB310" s="1121"/>
      <c r="AC310" s="1120"/>
    </row>
    <row r="311" spans="1:29" ht="17.45" customHeight="1">
      <c r="A311" s="1117"/>
      <c r="B311" s="1118"/>
      <c r="C311" s="1118"/>
      <c r="D311" s="1118"/>
      <c r="E311" s="1118"/>
      <c r="F311" s="1118"/>
      <c r="G311" s="1118"/>
      <c r="H311" s="1118"/>
      <c r="I311" s="1119" t="s">
        <v>1187</v>
      </c>
      <c r="J311" s="1119"/>
      <c r="K311" s="1119"/>
      <c r="L311" s="1119"/>
      <c r="M311" s="1119"/>
      <c r="N311" s="1119"/>
      <c r="O311" s="1119"/>
      <c r="P311" s="1119"/>
      <c r="Q311" s="1119"/>
      <c r="R311" s="1119"/>
      <c r="S311" s="1119"/>
      <c r="T311" s="1119"/>
      <c r="U311" s="1119"/>
      <c r="V311" s="1118"/>
      <c r="W311" s="1120">
        <v>0</v>
      </c>
      <c r="X311" s="1121"/>
      <c r="Y311" s="1121"/>
      <c r="Z311" s="1121"/>
      <c r="AA311" s="1121"/>
      <c r="AB311" s="1121"/>
      <c r="AC311" s="1120"/>
    </row>
    <row r="312" spans="1:29" ht="17.45" customHeight="1" thickBot="1">
      <c r="A312" s="1122"/>
      <c r="B312" s="1123"/>
      <c r="C312" s="1123"/>
      <c r="D312" s="1123"/>
      <c r="E312" s="1123"/>
      <c r="F312" s="1123"/>
      <c r="G312" s="1123"/>
      <c r="H312" s="1123"/>
      <c r="I312" s="1124" t="s">
        <v>1188</v>
      </c>
      <c r="J312" s="1124"/>
      <c r="K312" s="1124"/>
      <c r="L312" s="1124"/>
      <c r="M312" s="1124"/>
      <c r="N312" s="1124"/>
      <c r="O312" s="1124"/>
      <c r="P312" s="1124"/>
      <c r="Q312" s="1124"/>
      <c r="R312" s="1124"/>
      <c r="S312" s="1124"/>
      <c r="T312" s="1124"/>
      <c r="U312" s="1124"/>
      <c r="V312" s="1123"/>
      <c r="W312" s="1125">
        <v>0</v>
      </c>
      <c r="X312" s="1126"/>
      <c r="Y312" s="1126"/>
      <c r="Z312" s="1126"/>
      <c r="AA312" s="1126"/>
      <c r="AB312" s="1126"/>
      <c r="AC312" s="1125"/>
    </row>
    <row r="313" spans="1:29" ht="16.7" customHeight="1" thickBot="1">
      <c r="A313" s="1092" t="s">
        <v>1189</v>
      </c>
      <c r="B313" s="1109"/>
      <c r="C313" s="1109"/>
      <c r="D313" s="1109"/>
      <c r="E313" s="1109"/>
      <c r="F313" s="1109"/>
      <c r="G313" s="1109"/>
      <c r="H313" s="1109"/>
      <c r="I313" s="1109"/>
      <c r="J313" s="1110"/>
      <c r="K313" s="1094" t="s">
        <v>1174</v>
      </c>
      <c r="L313" s="1070"/>
      <c r="M313" s="1070"/>
      <c r="N313" s="1070"/>
      <c r="O313" s="1095"/>
      <c r="P313" s="1094" t="s">
        <v>531</v>
      </c>
      <c r="Q313" s="1070"/>
      <c r="R313" s="1070"/>
      <c r="S313" s="1070"/>
      <c r="T313" s="1095"/>
      <c r="U313" s="1094" t="s">
        <v>1190</v>
      </c>
      <c r="V313" s="1070"/>
      <c r="W313" s="1070"/>
      <c r="X313" s="1070"/>
      <c r="Y313" s="1095"/>
      <c r="Z313" s="1096" t="s">
        <v>1191</v>
      </c>
      <c r="AA313" s="1111"/>
      <c r="AB313" s="1111"/>
      <c r="AC313" s="1112"/>
    </row>
    <row r="314" spans="1:29" ht="17.45" customHeight="1" thickBot="1">
      <c r="A314" s="1068"/>
      <c r="B314" s="1069"/>
      <c r="C314" s="1069"/>
      <c r="D314" s="1069"/>
      <c r="E314" s="1069"/>
      <c r="F314" s="1069"/>
      <c r="G314" s="1069"/>
      <c r="H314" s="1069"/>
      <c r="I314" s="1071" t="s">
        <v>1193</v>
      </c>
      <c r="J314" s="1071"/>
      <c r="K314" s="1071"/>
      <c r="L314" s="1071"/>
      <c r="M314" s="1071"/>
      <c r="N314" s="1071"/>
      <c r="O314" s="1071"/>
      <c r="P314" s="1071"/>
      <c r="Q314" s="1071"/>
      <c r="R314" s="1071"/>
      <c r="S314" s="1071"/>
      <c r="T314" s="1071"/>
      <c r="U314" s="1071"/>
      <c r="V314" s="1106"/>
      <c r="W314" s="1107">
        <v>0</v>
      </c>
      <c r="X314" s="1108"/>
      <c r="Y314" s="1108"/>
      <c r="Z314" s="1108"/>
      <c r="AA314" s="1108"/>
      <c r="AB314" s="1108"/>
      <c r="AC314" s="1107"/>
    </row>
    <row r="315" spans="1:29" ht="16.7" customHeight="1" thickBot="1">
      <c r="A315" s="1092" t="s">
        <v>1194</v>
      </c>
      <c r="B315" s="1109"/>
      <c r="C315" s="1109"/>
      <c r="D315" s="1109"/>
      <c r="E315" s="1109"/>
      <c r="F315" s="1109"/>
      <c r="G315" s="1109"/>
      <c r="H315" s="1109"/>
      <c r="I315" s="1109"/>
      <c r="J315" s="1110"/>
      <c r="K315" s="1094" t="s">
        <v>1174</v>
      </c>
      <c r="L315" s="1070"/>
      <c r="M315" s="1070"/>
      <c r="N315" s="1070"/>
      <c r="O315" s="1095"/>
      <c r="P315" s="1094" t="s">
        <v>531</v>
      </c>
      <c r="Q315" s="1070"/>
      <c r="R315" s="1070"/>
      <c r="S315" s="1070"/>
      <c r="T315" s="1095"/>
      <c r="U315" s="1094" t="s">
        <v>1190</v>
      </c>
      <c r="V315" s="1070"/>
      <c r="W315" s="1070"/>
      <c r="X315" s="1070"/>
      <c r="Y315" s="1095"/>
      <c r="Z315" s="1096" t="s">
        <v>1191</v>
      </c>
      <c r="AA315" s="1111"/>
      <c r="AB315" s="1111"/>
      <c r="AC315" s="1112"/>
    </row>
    <row r="316" spans="1:29" ht="17.45" customHeight="1" thickBot="1">
      <c r="A316" s="1068"/>
      <c r="B316" s="1069"/>
      <c r="C316" s="1069"/>
      <c r="D316" s="1069"/>
      <c r="E316" s="1069"/>
      <c r="F316" s="1069"/>
      <c r="G316" s="1069"/>
      <c r="H316" s="1069"/>
      <c r="I316" s="1071" t="s">
        <v>1195</v>
      </c>
      <c r="J316" s="1071"/>
      <c r="K316" s="1071"/>
      <c r="L316" s="1071"/>
      <c r="M316" s="1071"/>
      <c r="N316" s="1071"/>
      <c r="O316" s="1071"/>
      <c r="P316" s="1071"/>
      <c r="Q316" s="1071"/>
      <c r="R316" s="1071"/>
      <c r="S316" s="1071"/>
      <c r="T316" s="1071"/>
      <c r="U316" s="1071"/>
      <c r="V316" s="1106"/>
      <c r="W316" s="1107">
        <v>0</v>
      </c>
      <c r="X316" s="1108"/>
      <c r="Y316" s="1108"/>
      <c r="Z316" s="1108"/>
      <c r="AA316" s="1108"/>
      <c r="AB316" s="1108"/>
      <c r="AC316" s="1107"/>
    </row>
    <row r="317" spans="1:29" ht="17.45" customHeight="1" thickBot="1">
      <c r="A317" s="1092" t="s">
        <v>1196</v>
      </c>
      <c r="B317" s="1109"/>
      <c r="C317" s="1109"/>
      <c r="D317" s="1109"/>
      <c r="E317" s="1109"/>
      <c r="F317" s="1109"/>
      <c r="G317" s="1109"/>
      <c r="H317" s="1109"/>
      <c r="I317" s="1109"/>
      <c r="J317" s="1110"/>
      <c r="K317" s="1094" t="s">
        <v>1174</v>
      </c>
      <c r="L317" s="1070"/>
      <c r="M317" s="1070"/>
      <c r="N317" s="1070"/>
      <c r="O317" s="1095"/>
      <c r="P317" s="1094" t="s">
        <v>531</v>
      </c>
      <c r="Q317" s="1070"/>
      <c r="R317" s="1070"/>
      <c r="S317" s="1070"/>
      <c r="T317" s="1095"/>
      <c r="U317" s="1094" t="s">
        <v>1190</v>
      </c>
      <c r="V317" s="1070"/>
      <c r="W317" s="1070"/>
      <c r="X317" s="1070"/>
      <c r="Y317" s="1095"/>
      <c r="Z317" s="1096" t="s">
        <v>1191</v>
      </c>
      <c r="AA317" s="1111"/>
      <c r="AB317" s="1111"/>
      <c r="AC317" s="1112"/>
    </row>
    <row r="318" spans="1:29" ht="16.7" customHeight="1" thickBot="1">
      <c r="A318" s="1068"/>
      <c r="B318" s="1069"/>
      <c r="C318" s="1069"/>
      <c r="D318" s="1069"/>
      <c r="E318" s="1069"/>
      <c r="F318" s="1069"/>
      <c r="G318" s="1069"/>
      <c r="H318" s="1069"/>
      <c r="I318" s="1071" t="s">
        <v>1197</v>
      </c>
      <c r="J318" s="1071"/>
      <c r="K318" s="1071"/>
      <c r="L318" s="1071"/>
      <c r="M318" s="1071"/>
      <c r="N318" s="1071"/>
      <c r="O318" s="1071"/>
      <c r="P318" s="1071"/>
      <c r="Q318" s="1071"/>
      <c r="R318" s="1071"/>
      <c r="S318" s="1071"/>
      <c r="T318" s="1071"/>
      <c r="U318" s="1071"/>
      <c r="V318" s="1106"/>
      <c r="W318" s="1107">
        <v>0</v>
      </c>
      <c r="X318" s="1108"/>
      <c r="Y318" s="1108"/>
      <c r="Z318" s="1108"/>
      <c r="AA318" s="1108"/>
      <c r="AB318" s="1108"/>
      <c r="AC318" s="1107"/>
    </row>
    <row r="319" spans="1:29" ht="17.45" customHeight="1" thickBot="1">
      <c r="A319" s="1092" t="s">
        <v>1198</v>
      </c>
      <c r="B319" s="1109"/>
      <c r="C319" s="1109"/>
      <c r="D319" s="1110"/>
      <c r="E319" s="1094" t="s">
        <v>1174</v>
      </c>
      <c r="F319" s="1070"/>
      <c r="G319" s="1095"/>
      <c r="H319" s="1140" t="s">
        <v>1199</v>
      </c>
      <c r="I319" s="1140" t="s">
        <v>1200</v>
      </c>
      <c r="J319" s="1094" t="s">
        <v>1201</v>
      </c>
      <c r="K319" s="1070"/>
      <c r="L319" s="1095"/>
      <c r="M319" s="1094" t="s">
        <v>1202</v>
      </c>
      <c r="N319" s="1070"/>
      <c r="O319" s="1070"/>
      <c r="P319" s="1095"/>
      <c r="Q319" s="1094" t="s">
        <v>1203</v>
      </c>
      <c r="R319" s="1070"/>
      <c r="S319" s="1070"/>
      <c r="T319" s="1070"/>
      <c r="U319" s="1095"/>
      <c r="V319" s="1094" t="s">
        <v>1204</v>
      </c>
      <c r="W319" s="1070"/>
      <c r="X319" s="1070"/>
      <c r="Y319" s="1095"/>
      <c r="Z319" s="1096" t="s">
        <v>1191</v>
      </c>
      <c r="AA319" s="1111"/>
      <c r="AB319" s="1111"/>
      <c r="AC319" s="1112"/>
    </row>
    <row r="320" spans="1:29" ht="17.45" customHeight="1" thickBot="1">
      <c r="A320" s="1068"/>
      <c r="B320" s="1069"/>
      <c r="C320" s="1069"/>
      <c r="D320" s="1069"/>
      <c r="E320" s="1069"/>
      <c r="F320" s="1069"/>
      <c r="G320" s="1069"/>
      <c r="H320" s="1069"/>
      <c r="I320" s="1071" t="s">
        <v>1205</v>
      </c>
      <c r="J320" s="1071"/>
      <c r="K320" s="1071"/>
      <c r="L320" s="1071"/>
      <c r="M320" s="1071"/>
      <c r="N320" s="1071"/>
      <c r="O320" s="1071"/>
      <c r="P320" s="1071"/>
      <c r="Q320" s="1071"/>
      <c r="R320" s="1071"/>
      <c r="S320" s="1071"/>
      <c r="T320" s="1071"/>
      <c r="U320" s="1071"/>
      <c r="V320" s="1106"/>
      <c r="W320" s="1107">
        <v>0</v>
      </c>
      <c r="X320" s="1108"/>
      <c r="Y320" s="1108"/>
      <c r="Z320" s="1108"/>
      <c r="AA320" s="1108"/>
      <c r="AB320" s="1108"/>
      <c r="AC320" s="1107"/>
    </row>
    <row r="321" spans="1:29" ht="5.0999999999999996" customHeight="1">
      <c r="A321" s="1141"/>
      <c r="B321" s="1113"/>
      <c r="C321" s="1113"/>
      <c r="D321" s="1113"/>
      <c r="E321" s="1113"/>
      <c r="F321" s="1113"/>
      <c r="G321" s="1113"/>
      <c r="H321" s="1113"/>
      <c r="I321" s="1113"/>
      <c r="J321" s="1113"/>
      <c r="K321" s="1113"/>
      <c r="L321" s="1113"/>
      <c r="M321" s="1113"/>
      <c r="N321" s="1113"/>
      <c r="O321" s="1113"/>
      <c r="P321" s="1113"/>
      <c r="Q321" s="1113"/>
      <c r="R321" s="1113"/>
      <c r="S321" s="1113"/>
      <c r="T321" s="1113"/>
      <c r="U321" s="1113"/>
      <c r="V321" s="1113"/>
      <c r="W321" s="1113"/>
      <c r="X321" s="1113"/>
      <c r="Y321" s="1113"/>
      <c r="Z321" s="1113"/>
      <c r="AA321" s="1113"/>
      <c r="AB321" s="1113"/>
      <c r="AC321" s="1142"/>
    </row>
    <row r="322" spans="1:29" ht="17.45" customHeight="1">
      <c r="A322" s="1117"/>
      <c r="B322" s="1118"/>
      <c r="C322" s="1118"/>
      <c r="D322" s="1118"/>
      <c r="E322" s="1118"/>
      <c r="F322" s="1118"/>
      <c r="G322" s="1118"/>
      <c r="H322" s="1118"/>
      <c r="I322" s="1119" t="s">
        <v>1206</v>
      </c>
      <c r="J322" s="1119"/>
      <c r="K322" s="1119"/>
      <c r="L322" s="1119"/>
      <c r="M322" s="1119"/>
      <c r="N322" s="1119"/>
      <c r="O322" s="1119"/>
      <c r="P322" s="1119"/>
      <c r="Q322" s="1119"/>
      <c r="R322" s="1119"/>
      <c r="S322" s="1119"/>
      <c r="T322" s="1119"/>
      <c r="U322" s="1119"/>
      <c r="V322" s="1118"/>
      <c r="W322" s="1143">
        <v>7.0000000000000007E-2</v>
      </c>
      <c r="X322" s="1144"/>
      <c r="Y322" s="1144"/>
      <c r="Z322" s="1144"/>
      <c r="AA322" s="1144"/>
      <c r="AB322" s="1144"/>
      <c r="AC322" s="1143"/>
    </row>
    <row r="323" spans="1:29" ht="17.45" customHeight="1">
      <c r="A323" s="1117"/>
      <c r="B323" s="1118"/>
      <c r="C323" s="1118"/>
      <c r="D323" s="1118"/>
      <c r="E323" s="1118"/>
      <c r="F323" s="1118"/>
      <c r="G323" s="1119" t="s">
        <v>1207</v>
      </c>
      <c r="H323" s="1119"/>
      <c r="I323" s="1119"/>
      <c r="J323" s="1119"/>
      <c r="K323" s="1119"/>
      <c r="L323" s="1119"/>
      <c r="M323" s="1119"/>
      <c r="N323" s="1145"/>
      <c r="O323" s="1146">
        <v>0</v>
      </c>
      <c r="P323" s="1146"/>
      <c r="Q323" s="1146"/>
      <c r="R323" s="1145"/>
      <c r="S323" s="1119" t="s">
        <v>1208</v>
      </c>
      <c r="T323" s="1119"/>
      <c r="U323" s="1119"/>
      <c r="V323" s="1118"/>
      <c r="W323" s="1143">
        <v>0</v>
      </c>
      <c r="X323" s="1144"/>
      <c r="Y323" s="1144"/>
      <c r="Z323" s="1144"/>
      <c r="AA323" s="1144"/>
      <c r="AB323" s="1144"/>
      <c r="AC323" s="1143"/>
    </row>
    <row r="324" spans="1:29" ht="16.7" customHeight="1">
      <c r="A324" s="1117"/>
      <c r="B324" s="1118"/>
      <c r="C324" s="1118"/>
      <c r="D324" s="1118"/>
      <c r="E324" s="1118"/>
      <c r="F324" s="1118"/>
      <c r="G324" s="1118"/>
      <c r="H324" s="1118"/>
      <c r="I324" s="1119" t="s">
        <v>1209</v>
      </c>
      <c r="J324" s="1119"/>
      <c r="K324" s="1119"/>
      <c r="L324" s="1119"/>
      <c r="M324" s="1119"/>
      <c r="N324" s="1119"/>
      <c r="O324" s="1119"/>
      <c r="P324" s="1119"/>
      <c r="Q324" s="1119"/>
      <c r="R324" s="1119"/>
      <c r="S324" s="1119"/>
      <c r="T324" s="1119"/>
      <c r="U324" s="1119"/>
      <c r="V324" s="1118"/>
      <c r="W324" s="1143">
        <v>7.0000000000000007E-2</v>
      </c>
      <c r="X324" s="1144"/>
      <c r="Y324" s="1144"/>
      <c r="Z324" s="1144"/>
      <c r="AA324" s="1144"/>
      <c r="AB324" s="1144"/>
      <c r="AC324" s="1143"/>
    </row>
    <row r="325" spans="1:29" ht="5.85" customHeight="1">
      <c r="A325" s="1147"/>
      <c r="B325" s="1118"/>
      <c r="C325" s="1118"/>
      <c r="D325" s="1118"/>
      <c r="E325" s="1118"/>
      <c r="F325" s="1118"/>
      <c r="G325" s="1118"/>
      <c r="H325" s="1118"/>
      <c r="I325" s="1118"/>
      <c r="J325" s="1118"/>
      <c r="K325" s="1118"/>
      <c r="L325" s="1118"/>
      <c r="M325" s="1118"/>
      <c r="N325" s="1118"/>
      <c r="O325" s="1118"/>
      <c r="P325" s="1118"/>
      <c r="Q325" s="1118"/>
      <c r="R325" s="1118"/>
      <c r="S325" s="1118"/>
      <c r="T325" s="1118"/>
      <c r="U325" s="1118"/>
      <c r="V325" s="1118"/>
      <c r="W325" s="1118"/>
      <c r="X325" s="1118"/>
      <c r="Y325" s="1118"/>
      <c r="Z325" s="1118"/>
      <c r="AA325" s="1118"/>
      <c r="AB325" s="1118"/>
      <c r="AC325" s="1148"/>
    </row>
    <row r="326" spans="1:29" ht="145.35" customHeight="1">
      <c r="A326" s="1149"/>
      <c r="AC326" s="1088"/>
    </row>
    <row r="327" spans="1:29" ht="101.1" customHeight="1">
      <c r="A327" s="1149"/>
      <c r="AC327" s="1088"/>
    </row>
    <row r="328" spans="1:29" ht="100.35" customHeight="1" thickBot="1">
      <c r="A328" s="1089"/>
      <c r="B328" s="1090"/>
      <c r="C328" s="1090"/>
      <c r="D328" s="1090"/>
      <c r="E328" s="1090"/>
      <c r="F328" s="1090"/>
      <c r="G328" s="1090"/>
      <c r="H328" s="1090"/>
      <c r="I328" s="1090"/>
      <c r="J328" s="1090"/>
      <c r="K328" s="1090"/>
      <c r="L328" s="1090"/>
      <c r="M328" s="1090"/>
      <c r="N328" s="1090"/>
      <c r="O328" s="1090"/>
      <c r="P328" s="1090"/>
      <c r="Q328" s="1090"/>
      <c r="R328" s="1090"/>
      <c r="S328" s="1090"/>
      <c r="T328" s="1090"/>
      <c r="U328" s="1090"/>
      <c r="V328" s="1090"/>
      <c r="W328" s="1090"/>
      <c r="X328" s="1090"/>
      <c r="Y328" s="1090"/>
      <c r="Z328" s="1090"/>
      <c r="AA328" s="1090"/>
      <c r="AB328" s="1090"/>
      <c r="AC328" s="1091"/>
    </row>
    <row r="329" spans="1:29" ht="17.45" customHeight="1" thickBot="1">
      <c r="A329" s="1068"/>
      <c r="B329" s="1069"/>
      <c r="C329" s="1069"/>
      <c r="D329" s="1069"/>
      <c r="E329" s="1069"/>
      <c r="F329" s="1070" t="s">
        <v>1166</v>
      </c>
      <c r="G329" s="1070"/>
      <c r="H329" s="1070"/>
      <c r="I329" s="1070"/>
      <c r="J329" s="1070"/>
      <c r="K329" s="1070"/>
      <c r="L329" s="1069"/>
      <c r="M329" s="1069"/>
      <c r="N329" s="1069"/>
      <c r="O329" s="1069"/>
      <c r="P329" s="1069"/>
      <c r="Q329" s="1069"/>
      <c r="R329" s="1069"/>
      <c r="S329" s="1069"/>
      <c r="T329" s="1069"/>
      <c r="U329" s="1069"/>
      <c r="V329" s="1069"/>
      <c r="W329" s="1069"/>
      <c r="X329" s="1071" t="s">
        <v>1303</v>
      </c>
      <c r="Y329" s="1071"/>
      <c r="Z329" s="1071"/>
      <c r="AA329" s="1071"/>
      <c r="AB329" s="1071"/>
      <c r="AC329" s="1072"/>
    </row>
    <row r="330" spans="1:29" ht="16.7" customHeight="1">
      <c r="A330" s="1074" t="s">
        <v>1168</v>
      </c>
      <c r="B330" s="1075"/>
      <c r="C330" s="1076"/>
      <c r="D330" s="1077" t="s">
        <v>1304</v>
      </c>
      <c r="E330" s="1077"/>
      <c r="F330" s="1077"/>
      <c r="G330" s="1077"/>
      <c r="H330" s="1077"/>
      <c r="I330" s="1077"/>
      <c r="J330" s="1077"/>
      <c r="K330" s="1077"/>
      <c r="L330" s="1077"/>
      <c r="M330" s="1077"/>
      <c r="N330" s="1076"/>
      <c r="O330" s="1076"/>
      <c r="P330" s="1078" t="s">
        <v>1104</v>
      </c>
      <c r="Q330" s="1078"/>
      <c r="R330" s="1078"/>
      <c r="S330" s="1076"/>
      <c r="T330" s="1079" t="s">
        <v>1305</v>
      </c>
      <c r="U330" s="1079"/>
      <c r="V330" s="1079"/>
      <c r="W330" s="1079"/>
      <c r="X330" s="1076"/>
      <c r="Y330" s="1078" t="s">
        <v>1170</v>
      </c>
      <c r="Z330" s="1078"/>
      <c r="AA330" s="1076"/>
      <c r="AB330" s="1080">
        <v>45658</v>
      </c>
      <c r="AC330" s="1081"/>
    </row>
    <row r="331" spans="1:29" ht="17.45" customHeight="1">
      <c r="A331" s="1082"/>
      <c r="B331" s="1083"/>
      <c r="D331" s="1084"/>
      <c r="E331" s="1084"/>
      <c r="F331" s="1084"/>
      <c r="G331" s="1084"/>
      <c r="H331" s="1084"/>
      <c r="I331" s="1084"/>
      <c r="J331" s="1084"/>
      <c r="K331" s="1084"/>
      <c r="L331" s="1084"/>
      <c r="M331" s="1084"/>
      <c r="P331" s="1085" t="s">
        <v>1171</v>
      </c>
      <c r="Q331" s="1085"/>
      <c r="R331" s="1085"/>
      <c r="T331" s="1086">
        <v>1125</v>
      </c>
      <c r="U331" s="1086"/>
      <c r="V331" s="1086"/>
      <c r="W331" s="1086"/>
      <c r="Y331" s="1085" t="s">
        <v>1172</v>
      </c>
      <c r="Z331" s="1085"/>
      <c r="AB331" s="1087" t="s">
        <v>55</v>
      </c>
      <c r="AC331" s="1088"/>
    </row>
    <row r="332" spans="1:29" ht="5.85" customHeight="1" thickBot="1">
      <c r="A332" s="1089"/>
      <c r="B332" s="1090"/>
      <c r="C332" s="1090"/>
      <c r="D332" s="1090"/>
      <c r="E332" s="1090"/>
      <c r="F332" s="1090"/>
      <c r="G332" s="1090"/>
      <c r="H332" s="1090"/>
      <c r="I332" s="1090"/>
      <c r="J332" s="1090"/>
      <c r="K332" s="1090"/>
      <c r="L332" s="1090"/>
      <c r="M332" s="1090"/>
      <c r="N332" s="1090"/>
      <c r="O332" s="1090"/>
      <c r="P332" s="1090"/>
      <c r="Q332" s="1090"/>
      <c r="R332" s="1090"/>
      <c r="S332" s="1090"/>
      <c r="T332" s="1090"/>
      <c r="U332" s="1090"/>
      <c r="V332" s="1090"/>
      <c r="W332" s="1090"/>
      <c r="X332" s="1090"/>
      <c r="Y332" s="1090"/>
      <c r="Z332" s="1090"/>
      <c r="AA332" s="1090"/>
      <c r="AB332" s="1090"/>
      <c r="AC332" s="1091"/>
    </row>
    <row r="333" spans="1:29" ht="16.7" customHeight="1" thickBot="1">
      <c r="A333" s="1092" t="s">
        <v>1173</v>
      </c>
      <c r="B333" s="1075"/>
      <c r="C333" s="1075"/>
      <c r="D333" s="1075"/>
      <c r="E333" s="1075"/>
      <c r="F333" s="1075"/>
      <c r="G333" s="1075"/>
      <c r="H333" s="1093"/>
      <c r="I333" s="1094" t="s">
        <v>1174</v>
      </c>
      <c r="J333" s="1094" t="s">
        <v>1175</v>
      </c>
      <c r="K333" s="1070"/>
      <c r="L333" s="1070"/>
      <c r="M333" s="1070"/>
      <c r="N333" s="1070"/>
      <c r="O333" s="1070"/>
      <c r="P333" s="1095"/>
      <c r="Q333" s="1094" t="s">
        <v>1176</v>
      </c>
      <c r="R333" s="1070"/>
      <c r="S333" s="1070"/>
      <c r="T333" s="1070"/>
      <c r="U333" s="1070"/>
      <c r="V333" s="1070"/>
      <c r="W333" s="1070"/>
      <c r="X333" s="1070"/>
      <c r="Y333" s="1095"/>
      <c r="Z333" s="1096" t="s">
        <v>1177</v>
      </c>
      <c r="AA333" s="1097"/>
      <c r="AB333" s="1097"/>
      <c r="AC333" s="1098"/>
    </row>
    <row r="334" spans="1:29" ht="17.45" customHeight="1" thickBot="1">
      <c r="A334" s="1099"/>
      <c r="B334" s="1100"/>
      <c r="C334" s="1100"/>
      <c r="D334" s="1100"/>
      <c r="E334" s="1100"/>
      <c r="F334" s="1100"/>
      <c r="G334" s="1100"/>
      <c r="H334" s="1101"/>
      <c r="I334" s="1102"/>
      <c r="J334" s="1094" t="s">
        <v>1178</v>
      </c>
      <c r="K334" s="1070"/>
      <c r="L334" s="1095"/>
      <c r="M334" s="1094" t="s">
        <v>1179</v>
      </c>
      <c r="N334" s="1070"/>
      <c r="O334" s="1070"/>
      <c r="P334" s="1095"/>
      <c r="Q334" s="1094" t="s">
        <v>1178</v>
      </c>
      <c r="R334" s="1070"/>
      <c r="S334" s="1070"/>
      <c r="T334" s="1070"/>
      <c r="U334" s="1095"/>
      <c r="V334" s="1094" t="s">
        <v>1179</v>
      </c>
      <c r="W334" s="1070"/>
      <c r="X334" s="1070"/>
      <c r="Y334" s="1095"/>
      <c r="Z334" s="1103"/>
      <c r="AA334" s="1104"/>
      <c r="AB334" s="1104"/>
      <c r="AC334" s="1105"/>
    </row>
    <row r="335" spans="1:29" ht="17.45" customHeight="1">
      <c r="A335" s="1150"/>
      <c r="B335" s="1151" t="s">
        <v>716</v>
      </c>
      <c r="C335" s="1151"/>
      <c r="D335" s="1152" t="s">
        <v>1306</v>
      </c>
      <c r="E335" s="1151"/>
      <c r="F335" s="1151"/>
      <c r="G335" s="1151"/>
      <c r="H335" s="1152"/>
      <c r="I335" s="1201">
        <v>1</v>
      </c>
      <c r="J335" s="1202">
        <v>1</v>
      </c>
      <c r="K335" s="1203"/>
      <c r="L335" s="1204"/>
      <c r="M335" s="1202">
        <v>0</v>
      </c>
      <c r="N335" s="1203"/>
      <c r="O335" s="1203"/>
      <c r="P335" s="1204"/>
      <c r="Q335" s="1205">
        <v>261.17180000000002</v>
      </c>
      <c r="R335" s="1206"/>
      <c r="S335" s="1206"/>
      <c r="T335" s="1206"/>
      <c r="U335" s="1207"/>
      <c r="V335" s="1205">
        <v>76.827100000000002</v>
      </c>
      <c r="W335" s="1206"/>
      <c r="X335" s="1206"/>
      <c r="Y335" s="1207"/>
      <c r="Z335" s="1159">
        <v>261.17180000000002</v>
      </c>
      <c r="AA335" s="1116"/>
      <c r="AB335" s="1116"/>
      <c r="AC335" s="1115"/>
    </row>
    <row r="336" spans="1:29" ht="16.7" customHeight="1" thickBot="1">
      <c r="A336" s="1089"/>
      <c r="B336" s="1160" t="s">
        <v>722</v>
      </c>
      <c r="C336" s="1160"/>
      <c r="D336" s="1161" t="s">
        <v>1307</v>
      </c>
      <c r="E336" s="1160"/>
      <c r="F336" s="1160"/>
      <c r="G336" s="1160"/>
      <c r="H336" s="1161"/>
      <c r="I336" s="1215">
        <v>2</v>
      </c>
      <c r="J336" s="1216">
        <v>1</v>
      </c>
      <c r="K336" s="1217"/>
      <c r="L336" s="1218"/>
      <c r="M336" s="1216">
        <v>0</v>
      </c>
      <c r="N336" s="1217"/>
      <c r="O336" s="1217"/>
      <c r="P336" s="1218"/>
      <c r="Q336" s="1219">
        <v>59.0486</v>
      </c>
      <c r="R336" s="1220"/>
      <c r="S336" s="1220"/>
      <c r="T336" s="1220"/>
      <c r="U336" s="1221"/>
      <c r="V336" s="1219">
        <v>40.334499999999998</v>
      </c>
      <c r="W336" s="1220"/>
      <c r="X336" s="1220"/>
      <c r="Y336" s="1221"/>
      <c r="Z336" s="1168">
        <v>118.0972</v>
      </c>
      <c r="AA336" s="1126"/>
      <c r="AB336" s="1126"/>
      <c r="AC336" s="1125"/>
    </row>
    <row r="337" spans="1:29" ht="17.45" customHeight="1" thickBot="1">
      <c r="A337" s="1068"/>
      <c r="B337" s="1069"/>
      <c r="C337" s="1069"/>
      <c r="D337" s="1069"/>
      <c r="E337" s="1069"/>
      <c r="F337" s="1069"/>
      <c r="G337" s="1069"/>
      <c r="H337" s="1069"/>
      <c r="I337" s="1071" t="s">
        <v>1180</v>
      </c>
      <c r="J337" s="1071"/>
      <c r="K337" s="1071"/>
      <c r="L337" s="1071"/>
      <c r="M337" s="1071"/>
      <c r="N337" s="1071"/>
      <c r="O337" s="1071"/>
      <c r="P337" s="1071"/>
      <c r="Q337" s="1071"/>
      <c r="R337" s="1071"/>
      <c r="S337" s="1071"/>
      <c r="T337" s="1071"/>
      <c r="U337" s="1071"/>
      <c r="V337" s="1106"/>
      <c r="W337" s="1107">
        <v>379.26900000000001</v>
      </c>
      <c r="X337" s="1108"/>
      <c r="Y337" s="1108"/>
      <c r="Z337" s="1108"/>
      <c r="AA337" s="1108"/>
      <c r="AB337" s="1108"/>
      <c r="AC337" s="1107"/>
    </row>
    <row r="338" spans="1:29" ht="16.7" customHeight="1" thickBot="1">
      <c r="A338" s="1092" t="s">
        <v>1181</v>
      </c>
      <c r="B338" s="1109"/>
      <c r="C338" s="1109"/>
      <c r="D338" s="1109"/>
      <c r="E338" s="1109"/>
      <c r="F338" s="1109"/>
      <c r="G338" s="1109"/>
      <c r="H338" s="1109"/>
      <c r="I338" s="1109"/>
      <c r="J338" s="1110"/>
      <c r="K338" s="1094" t="s">
        <v>1182</v>
      </c>
      <c r="L338" s="1070"/>
      <c r="M338" s="1070"/>
      <c r="N338" s="1070"/>
      <c r="O338" s="1095"/>
      <c r="P338" s="1094" t="s">
        <v>1174</v>
      </c>
      <c r="Q338" s="1070"/>
      <c r="R338" s="1070"/>
      <c r="S338" s="1070"/>
      <c r="T338" s="1095"/>
      <c r="U338" s="1094" t="s">
        <v>1183</v>
      </c>
      <c r="V338" s="1070"/>
      <c r="W338" s="1070"/>
      <c r="X338" s="1070"/>
      <c r="Y338" s="1095"/>
      <c r="Z338" s="1096" t="s">
        <v>1177</v>
      </c>
      <c r="AA338" s="1111"/>
      <c r="AB338" s="1111"/>
      <c r="AC338" s="1112"/>
    </row>
    <row r="339" spans="1:29" ht="17.45" customHeight="1" thickBot="1">
      <c r="A339" s="1127"/>
      <c r="B339" s="1128" t="s">
        <v>1111</v>
      </c>
      <c r="C339" s="1128"/>
      <c r="D339" s="1129" t="s">
        <v>1112</v>
      </c>
      <c r="E339" s="1128"/>
      <c r="F339" s="1128"/>
      <c r="G339" s="1128"/>
      <c r="H339" s="1128"/>
      <c r="I339" s="1128"/>
      <c r="J339" s="1129"/>
      <c r="K339" s="1130">
        <v>0</v>
      </c>
      <c r="L339" s="1131"/>
      <c r="M339" s="1131"/>
      <c r="N339" s="1131"/>
      <c r="O339" s="1132"/>
      <c r="P339" s="1130">
        <v>2</v>
      </c>
      <c r="Q339" s="1131"/>
      <c r="R339" s="1131"/>
      <c r="S339" s="1131"/>
      <c r="T339" s="1132"/>
      <c r="U339" s="1198">
        <v>22.148800000000001</v>
      </c>
      <c r="V339" s="1199"/>
      <c r="W339" s="1199"/>
      <c r="X339" s="1199"/>
      <c r="Y339" s="1200"/>
      <c r="Z339" s="1139">
        <v>44.297600000000003</v>
      </c>
      <c r="AA339" s="1108"/>
      <c r="AB339" s="1108"/>
      <c r="AC339" s="1107"/>
    </row>
    <row r="340" spans="1:29" ht="17.45" customHeight="1" thickBot="1">
      <c r="A340" s="1068"/>
      <c r="B340" s="1113"/>
      <c r="C340" s="1113"/>
      <c r="D340" s="1113"/>
      <c r="E340" s="1113"/>
      <c r="F340" s="1113"/>
      <c r="G340" s="1113"/>
      <c r="H340" s="1113"/>
      <c r="I340" s="1114" t="s">
        <v>1184</v>
      </c>
      <c r="J340" s="1114"/>
      <c r="K340" s="1114"/>
      <c r="L340" s="1114"/>
      <c r="M340" s="1114"/>
      <c r="N340" s="1114"/>
      <c r="O340" s="1114"/>
      <c r="P340" s="1114"/>
      <c r="Q340" s="1114"/>
      <c r="R340" s="1114"/>
      <c r="S340" s="1114"/>
      <c r="T340" s="1114"/>
      <c r="U340" s="1114"/>
      <c r="V340" s="1069"/>
      <c r="W340" s="1115">
        <v>44.297600000000003</v>
      </c>
      <c r="X340" s="1116"/>
      <c r="Y340" s="1116"/>
      <c r="Z340" s="1116"/>
      <c r="AA340" s="1116"/>
      <c r="AB340" s="1116"/>
      <c r="AC340" s="1115"/>
    </row>
    <row r="341" spans="1:29" ht="16.7" customHeight="1">
      <c r="A341" s="1117"/>
      <c r="B341" s="1118"/>
      <c r="C341" s="1118"/>
      <c r="D341" s="1118"/>
      <c r="E341" s="1118"/>
      <c r="F341" s="1118"/>
      <c r="G341" s="1118"/>
      <c r="H341" s="1118"/>
      <c r="I341" s="1119" t="s">
        <v>1185</v>
      </c>
      <c r="J341" s="1119"/>
      <c r="K341" s="1119"/>
      <c r="L341" s="1119"/>
      <c r="M341" s="1119"/>
      <c r="N341" s="1119"/>
      <c r="O341" s="1119"/>
      <c r="P341" s="1119"/>
      <c r="Q341" s="1119"/>
      <c r="R341" s="1119"/>
      <c r="S341" s="1119"/>
      <c r="T341" s="1119"/>
      <c r="U341" s="1119"/>
      <c r="V341" s="1118"/>
      <c r="W341" s="1120">
        <v>423.56659999999999</v>
      </c>
      <c r="X341" s="1121"/>
      <c r="Y341" s="1121"/>
      <c r="Z341" s="1121"/>
      <c r="AA341" s="1121"/>
      <c r="AB341" s="1121"/>
      <c r="AC341" s="1120"/>
    </row>
    <row r="342" spans="1:29" ht="17.45" customHeight="1">
      <c r="A342" s="1117"/>
      <c r="B342" s="1118"/>
      <c r="C342" s="1118"/>
      <c r="D342" s="1118"/>
      <c r="E342" s="1118"/>
      <c r="F342" s="1118"/>
      <c r="G342" s="1118"/>
      <c r="H342" s="1118"/>
      <c r="I342" s="1119" t="s">
        <v>1186</v>
      </c>
      <c r="J342" s="1119"/>
      <c r="K342" s="1119"/>
      <c r="L342" s="1119"/>
      <c r="M342" s="1119"/>
      <c r="N342" s="1119"/>
      <c r="O342" s="1119"/>
      <c r="P342" s="1119"/>
      <c r="Q342" s="1119"/>
      <c r="R342" s="1119"/>
      <c r="S342" s="1119"/>
      <c r="T342" s="1119"/>
      <c r="U342" s="1119"/>
      <c r="V342" s="1118"/>
      <c r="W342" s="1120">
        <v>0.3765</v>
      </c>
      <c r="X342" s="1121"/>
      <c r="Y342" s="1121"/>
      <c r="Z342" s="1121"/>
      <c r="AA342" s="1121"/>
      <c r="AB342" s="1121"/>
      <c r="AC342" s="1120"/>
    </row>
    <row r="343" spans="1:29" ht="17.45" customHeight="1">
      <c r="A343" s="1117"/>
      <c r="B343" s="1118"/>
      <c r="C343" s="1118"/>
      <c r="D343" s="1118"/>
      <c r="E343" s="1118"/>
      <c r="F343" s="1118"/>
      <c r="G343" s="1118"/>
      <c r="H343" s="1118"/>
      <c r="I343" s="1119" t="s">
        <v>1187</v>
      </c>
      <c r="J343" s="1119"/>
      <c r="K343" s="1119"/>
      <c r="L343" s="1119"/>
      <c r="M343" s="1119"/>
      <c r="N343" s="1119"/>
      <c r="O343" s="1119"/>
      <c r="P343" s="1119"/>
      <c r="Q343" s="1119"/>
      <c r="R343" s="1119"/>
      <c r="S343" s="1119"/>
      <c r="T343" s="1119"/>
      <c r="U343" s="1119"/>
      <c r="V343" s="1118"/>
      <c r="W343" s="1120">
        <v>1.0200000000000001E-3</v>
      </c>
      <c r="X343" s="1121"/>
      <c r="Y343" s="1121"/>
      <c r="Z343" s="1121"/>
      <c r="AA343" s="1121"/>
      <c r="AB343" s="1121"/>
      <c r="AC343" s="1120"/>
    </row>
    <row r="344" spans="1:29" ht="16.7" customHeight="1" thickBot="1">
      <c r="A344" s="1122"/>
      <c r="B344" s="1123"/>
      <c r="C344" s="1123"/>
      <c r="D344" s="1123"/>
      <c r="E344" s="1123"/>
      <c r="F344" s="1123"/>
      <c r="G344" s="1123"/>
      <c r="H344" s="1123"/>
      <c r="I344" s="1124" t="s">
        <v>1188</v>
      </c>
      <c r="J344" s="1124"/>
      <c r="K344" s="1124"/>
      <c r="L344" s="1124"/>
      <c r="M344" s="1124"/>
      <c r="N344" s="1124"/>
      <c r="O344" s="1124"/>
      <c r="P344" s="1124"/>
      <c r="Q344" s="1124"/>
      <c r="R344" s="1124"/>
      <c r="S344" s="1124"/>
      <c r="T344" s="1124"/>
      <c r="U344" s="1124"/>
      <c r="V344" s="1123"/>
      <c r="W344" s="1125">
        <v>0</v>
      </c>
      <c r="X344" s="1126"/>
      <c r="Y344" s="1126"/>
      <c r="Z344" s="1126"/>
      <c r="AA344" s="1126"/>
      <c r="AB344" s="1126"/>
      <c r="AC344" s="1125"/>
    </row>
    <row r="345" spans="1:29" ht="17.45" customHeight="1" thickBot="1">
      <c r="A345" s="1092" t="s">
        <v>1189</v>
      </c>
      <c r="B345" s="1109"/>
      <c r="C345" s="1109"/>
      <c r="D345" s="1109"/>
      <c r="E345" s="1109"/>
      <c r="F345" s="1109"/>
      <c r="G345" s="1109"/>
      <c r="H345" s="1109"/>
      <c r="I345" s="1109"/>
      <c r="J345" s="1110"/>
      <c r="K345" s="1094" t="s">
        <v>1174</v>
      </c>
      <c r="L345" s="1070"/>
      <c r="M345" s="1070"/>
      <c r="N345" s="1070"/>
      <c r="O345" s="1095"/>
      <c r="P345" s="1094" t="s">
        <v>531</v>
      </c>
      <c r="Q345" s="1070"/>
      <c r="R345" s="1070"/>
      <c r="S345" s="1070"/>
      <c r="T345" s="1095"/>
      <c r="U345" s="1094" t="s">
        <v>1190</v>
      </c>
      <c r="V345" s="1070"/>
      <c r="W345" s="1070"/>
      <c r="X345" s="1070"/>
      <c r="Y345" s="1095"/>
      <c r="Z345" s="1096" t="s">
        <v>1191</v>
      </c>
      <c r="AA345" s="1111"/>
      <c r="AB345" s="1111"/>
      <c r="AC345" s="1112"/>
    </row>
    <row r="346" spans="1:29" ht="16.7" customHeight="1" thickBot="1">
      <c r="A346" s="1127"/>
      <c r="B346" s="1128" t="s">
        <v>1282</v>
      </c>
      <c r="C346" s="1128"/>
      <c r="D346" s="1129" t="s">
        <v>1283</v>
      </c>
      <c r="E346" s="1128"/>
      <c r="F346" s="1128"/>
      <c r="G346" s="1128"/>
      <c r="H346" s="1128"/>
      <c r="I346" s="1128"/>
      <c r="J346" s="1129"/>
      <c r="K346" s="1130">
        <v>1.1999999999999999E-3</v>
      </c>
      <c r="L346" s="1131"/>
      <c r="M346" s="1131"/>
      <c r="N346" s="1131"/>
      <c r="O346" s="1132"/>
      <c r="P346" s="1133" t="s">
        <v>62</v>
      </c>
      <c r="Q346" s="1134"/>
      <c r="R346" s="1134"/>
      <c r="S346" s="1134"/>
      <c r="T346" s="1135"/>
      <c r="U346" s="1136">
        <v>0</v>
      </c>
      <c r="V346" s="1137"/>
      <c r="W346" s="1137"/>
      <c r="X346" s="1137"/>
      <c r="Y346" s="1138"/>
      <c r="Z346" s="1139">
        <v>0</v>
      </c>
      <c r="AA346" s="1108"/>
      <c r="AB346" s="1108"/>
      <c r="AC346" s="1107"/>
    </row>
    <row r="347" spans="1:29" ht="17.45" customHeight="1" thickBot="1">
      <c r="A347" s="1068"/>
      <c r="B347" s="1069"/>
      <c r="C347" s="1069"/>
      <c r="D347" s="1069"/>
      <c r="E347" s="1069"/>
      <c r="F347" s="1069"/>
      <c r="G347" s="1069"/>
      <c r="H347" s="1069"/>
      <c r="I347" s="1071" t="s">
        <v>1193</v>
      </c>
      <c r="J347" s="1071"/>
      <c r="K347" s="1071"/>
      <c r="L347" s="1071"/>
      <c r="M347" s="1071"/>
      <c r="N347" s="1071"/>
      <c r="O347" s="1071"/>
      <c r="P347" s="1071"/>
      <c r="Q347" s="1071"/>
      <c r="R347" s="1071"/>
      <c r="S347" s="1071"/>
      <c r="T347" s="1071"/>
      <c r="U347" s="1071"/>
      <c r="V347" s="1106"/>
      <c r="W347" s="1107">
        <v>0</v>
      </c>
      <c r="X347" s="1108"/>
      <c r="Y347" s="1108"/>
      <c r="Z347" s="1108"/>
      <c r="AA347" s="1108"/>
      <c r="AB347" s="1108"/>
      <c r="AC347" s="1107"/>
    </row>
    <row r="348" spans="1:29" ht="17.45" customHeight="1" thickBot="1">
      <c r="A348" s="1092" t="s">
        <v>1194</v>
      </c>
      <c r="B348" s="1109"/>
      <c r="C348" s="1109"/>
      <c r="D348" s="1109"/>
      <c r="E348" s="1109"/>
      <c r="F348" s="1109"/>
      <c r="G348" s="1109"/>
      <c r="H348" s="1109"/>
      <c r="I348" s="1109"/>
      <c r="J348" s="1110"/>
      <c r="K348" s="1094" t="s">
        <v>1174</v>
      </c>
      <c r="L348" s="1070"/>
      <c r="M348" s="1070"/>
      <c r="N348" s="1070"/>
      <c r="O348" s="1095"/>
      <c r="P348" s="1094" t="s">
        <v>531</v>
      </c>
      <c r="Q348" s="1070"/>
      <c r="R348" s="1070"/>
      <c r="S348" s="1070"/>
      <c r="T348" s="1095"/>
      <c r="U348" s="1094" t="s">
        <v>1190</v>
      </c>
      <c r="V348" s="1070"/>
      <c r="W348" s="1070"/>
      <c r="X348" s="1070"/>
      <c r="Y348" s="1095"/>
      <c r="Z348" s="1096" t="s">
        <v>1191</v>
      </c>
      <c r="AA348" s="1111"/>
      <c r="AB348" s="1111"/>
      <c r="AC348" s="1112"/>
    </row>
    <row r="349" spans="1:29" ht="16.7" customHeight="1" thickBot="1">
      <c r="A349" s="1068"/>
      <c r="B349" s="1069"/>
      <c r="C349" s="1069"/>
      <c r="D349" s="1069"/>
      <c r="E349" s="1069"/>
      <c r="F349" s="1069"/>
      <c r="G349" s="1069"/>
      <c r="H349" s="1069"/>
      <c r="I349" s="1071" t="s">
        <v>1195</v>
      </c>
      <c r="J349" s="1071"/>
      <c r="K349" s="1071"/>
      <c r="L349" s="1071"/>
      <c r="M349" s="1071"/>
      <c r="N349" s="1071"/>
      <c r="O349" s="1071"/>
      <c r="P349" s="1071"/>
      <c r="Q349" s="1071"/>
      <c r="R349" s="1071"/>
      <c r="S349" s="1071"/>
      <c r="T349" s="1071"/>
      <c r="U349" s="1071"/>
      <c r="V349" s="1106"/>
      <c r="W349" s="1107">
        <v>0</v>
      </c>
      <c r="X349" s="1108"/>
      <c r="Y349" s="1108"/>
      <c r="Z349" s="1108"/>
      <c r="AA349" s="1108"/>
      <c r="AB349" s="1108"/>
      <c r="AC349" s="1107"/>
    </row>
    <row r="350" spans="1:29" ht="17.45" customHeight="1" thickBot="1">
      <c r="A350" s="1092" t="s">
        <v>1196</v>
      </c>
      <c r="B350" s="1109"/>
      <c r="C350" s="1109"/>
      <c r="D350" s="1109"/>
      <c r="E350" s="1109"/>
      <c r="F350" s="1109"/>
      <c r="G350" s="1109"/>
      <c r="H350" s="1109"/>
      <c r="I350" s="1109"/>
      <c r="J350" s="1110"/>
      <c r="K350" s="1094" t="s">
        <v>1174</v>
      </c>
      <c r="L350" s="1070"/>
      <c r="M350" s="1070"/>
      <c r="N350" s="1070"/>
      <c r="O350" s="1095"/>
      <c r="P350" s="1094" t="s">
        <v>531</v>
      </c>
      <c r="Q350" s="1070"/>
      <c r="R350" s="1070"/>
      <c r="S350" s="1070"/>
      <c r="T350" s="1095"/>
      <c r="U350" s="1094" t="s">
        <v>1190</v>
      </c>
      <c r="V350" s="1070"/>
      <c r="W350" s="1070"/>
      <c r="X350" s="1070"/>
      <c r="Y350" s="1095"/>
      <c r="Z350" s="1096" t="s">
        <v>1191</v>
      </c>
      <c r="AA350" s="1111"/>
      <c r="AB350" s="1111"/>
      <c r="AC350" s="1112"/>
    </row>
    <row r="351" spans="1:29" ht="17.45" customHeight="1" thickBot="1">
      <c r="A351" s="1068"/>
      <c r="B351" s="1069"/>
      <c r="C351" s="1069"/>
      <c r="D351" s="1069"/>
      <c r="E351" s="1069"/>
      <c r="F351" s="1069"/>
      <c r="G351" s="1069"/>
      <c r="H351" s="1069"/>
      <c r="I351" s="1071" t="s">
        <v>1197</v>
      </c>
      <c r="J351" s="1071"/>
      <c r="K351" s="1071"/>
      <c r="L351" s="1071"/>
      <c r="M351" s="1071"/>
      <c r="N351" s="1071"/>
      <c r="O351" s="1071"/>
      <c r="P351" s="1071"/>
      <c r="Q351" s="1071"/>
      <c r="R351" s="1071"/>
      <c r="S351" s="1071"/>
      <c r="T351" s="1071"/>
      <c r="U351" s="1071"/>
      <c r="V351" s="1106"/>
      <c r="W351" s="1107">
        <v>0</v>
      </c>
      <c r="X351" s="1108"/>
      <c r="Y351" s="1108"/>
      <c r="Z351" s="1108"/>
      <c r="AA351" s="1108"/>
      <c r="AB351" s="1108"/>
      <c r="AC351" s="1107"/>
    </row>
    <row r="352" spans="1:29" ht="16.7" customHeight="1" thickBot="1">
      <c r="A352" s="1092" t="s">
        <v>1198</v>
      </c>
      <c r="B352" s="1109"/>
      <c r="C352" s="1109"/>
      <c r="D352" s="1110"/>
      <c r="E352" s="1094" t="s">
        <v>1174</v>
      </c>
      <c r="F352" s="1070"/>
      <c r="G352" s="1095"/>
      <c r="H352" s="1140" t="s">
        <v>1199</v>
      </c>
      <c r="I352" s="1140" t="s">
        <v>1200</v>
      </c>
      <c r="J352" s="1094" t="s">
        <v>1201</v>
      </c>
      <c r="K352" s="1070"/>
      <c r="L352" s="1095"/>
      <c r="M352" s="1094" t="s">
        <v>1202</v>
      </c>
      <c r="N352" s="1070"/>
      <c r="O352" s="1070"/>
      <c r="P352" s="1095"/>
      <c r="Q352" s="1094" t="s">
        <v>1203</v>
      </c>
      <c r="R352" s="1070"/>
      <c r="S352" s="1070"/>
      <c r="T352" s="1070"/>
      <c r="U352" s="1095"/>
      <c r="V352" s="1094" t="s">
        <v>1204</v>
      </c>
      <c r="W352" s="1070"/>
      <c r="X352" s="1070"/>
      <c r="Y352" s="1095"/>
      <c r="Z352" s="1096" t="s">
        <v>1191</v>
      </c>
      <c r="AA352" s="1111"/>
      <c r="AB352" s="1111"/>
      <c r="AC352" s="1112"/>
    </row>
    <row r="353" spans="1:29" ht="17.45" customHeight="1" thickBot="1">
      <c r="A353" s="1068"/>
      <c r="B353" s="1069"/>
      <c r="C353" s="1069"/>
      <c r="D353" s="1069"/>
      <c r="E353" s="1069"/>
      <c r="F353" s="1069"/>
      <c r="G353" s="1069"/>
      <c r="H353" s="1069"/>
      <c r="I353" s="1071" t="s">
        <v>1205</v>
      </c>
      <c r="J353" s="1071"/>
      <c r="K353" s="1071"/>
      <c r="L353" s="1071"/>
      <c r="M353" s="1071"/>
      <c r="N353" s="1071"/>
      <c r="O353" s="1071"/>
      <c r="P353" s="1071"/>
      <c r="Q353" s="1071"/>
      <c r="R353" s="1071"/>
      <c r="S353" s="1071"/>
      <c r="T353" s="1071"/>
      <c r="U353" s="1071"/>
      <c r="V353" s="1106"/>
      <c r="W353" s="1107">
        <v>0</v>
      </c>
      <c r="X353" s="1108"/>
      <c r="Y353" s="1108"/>
      <c r="Z353" s="1108"/>
      <c r="AA353" s="1108"/>
      <c r="AB353" s="1108"/>
      <c r="AC353" s="1107"/>
    </row>
    <row r="354" spans="1:29" ht="5.85" customHeight="1">
      <c r="A354" s="1141"/>
      <c r="B354" s="1113"/>
      <c r="C354" s="1113"/>
      <c r="D354" s="1113"/>
      <c r="E354" s="1113"/>
      <c r="F354" s="1113"/>
      <c r="G354" s="1113"/>
      <c r="H354" s="1113"/>
      <c r="I354" s="1113"/>
      <c r="J354" s="1113"/>
      <c r="K354" s="1113"/>
      <c r="L354" s="1113"/>
      <c r="M354" s="1113"/>
      <c r="N354" s="1113"/>
      <c r="O354" s="1113"/>
      <c r="P354" s="1113"/>
      <c r="Q354" s="1113"/>
      <c r="R354" s="1113"/>
      <c r="S354" s="1113"/>
      <c r="T354" s="1113"/>
      <c r="U354" s="1113"/>
      <c r="V354" s="1113"/>
      <c r="W354" s="1113"/>
      <c r="X354" s="1113"/>
      <c r="Y354" s="1113"/>
      <c r="Z354" s="1113"/>
      <c r="AA354" s="1113"/>
      <c r="AB354" s="1113"/>
      <c r="AC354" s="1142"/>
    </row>
    <row r="355" spans="1:29" ht="16.7" customHeight="1">
      <c r="A355" s="1117"/>
      <c r="B355" s="1118"/>
      <c r="C355" s="1118"/>
      <c r="D355" s="1118"/>
      <c r="E355" s="1118"/>
      <c r="F355" s="1118"/>
      <c r="G355" s="1118"/>
      <c r="H355" s="1118"/>
      <c r="I355" s="1119" t="s">
        <v>1206</v>
      </c>
      <c r="J355" s="1119"/>
      <c r="K355" s="1119"/>
      <c r="L355" s="1119"/>
      <c r="M355" s="1119"/>
      <c r="N355" s="1119"/>
      <c r="O355" s="1119"/>
      <c r="P355" s="1119"/>
      <c r="Q355" s="1119"/>
      <c r="R355" s="1119"/>
      <c r="S355" s="1119"/>
      <c r="T355" s="1119"/>
      <c r="U355" s="1119"/>
      <c r="V355" s="1118"/>
      <c r="W355" s="1143">
        <v>0.38</v>
      </c>
      <c r="X355" s="1144"/>
      <c r="Y355" s="1144"/>
      <c r="Z355" s="1144"/>
      <c r="AA355" s="1144"/>
      <c r="AB355" s="1144"/>
      <c r="AC355" s="1143"/>
    </row>
    <row r="356" spans="1:29" ht="17.45" customHeight="1">
      <c r="A356" s="1117"/>
      <c r="B356" s="1118"/>
      <c r="C356" s="1118"/>
      <c r="D356" s="1118"/>
      <c r="E356" s="1118"/>
      <c r="F356" s="1118"/>
      <c r="G356" s="1119" t="s">
        <v>1207</v>
      </c>
      <c r="H356" s="1119"/>
      <c r="I356" s="1119"/>
      <c r="J356" s="1119"/>
      <c r="K356" s="1119"/>
      <c r="L356" s="1119"/>
      <c r="M356" s="1119"/>
      <c r="N356" s="1145"/>
      <c r="O356" s="1146">
        <v>0</v>
      </c>
      <c r="P356" s="1146"/>
      <c r="Q356" s="1146"/>
      <c r="R356" s="1145"/>
      <c r="S356" s="1119" t="s">
        <v>1208</v>
      </c>
      <c r="T356" s="1119"/>
      <c r="U356" s="1119"/>
      <c r="V356" s="1118"/>
      <c r="W356" s="1143">
        <v>0</v>
      </c>
      <c r="X356" s="1144"/>
      <c r="Y356" s="1144"/>
      <c r="Z356" s="1144"/>
      <c r="AA356" s="1144"/>
      <c r="AB356" s="1144"/>
      <c r="AC356" s="1143"/>
    </row>
    <row r="357" spans="1:29" ht="17.45" customHeight="1">
      <c r="A357" s="1117"/>
      <c r="B357" s="1118"/>
      <c r="C357" s="1118"/>
      <c r="D357" s="1118"/>
      <c r="E357" s="1118"/>
      <c r="F357" s="1118"/>
      <c r="G357" s="1118"/>
      <c r="H357" s="1118"/>
      <c r="I357" s="1119" t="s">
        <v>1209</v>
      </c>
      <c r="J357" s="1119"/>
      <c r="K357" s="1119"/>
      <c r="L357" s="1119"/>
      <c r="M357" s="1119"/>
      <c r="N357" s="1119"/>
      <c r="O357" s="1119"/>
      <c r="P357" s="1119"/>
      <c r="Q357" s="1119"/>
      <c r="R357" s="1119"/>
      <c r="S357" s="1119"/>
      <c r="T357" s="1119"/>
      <c r="U357" s="1119"/>
      <c r="V357" s="1118"/>
      <c r="W357" s="1143">
        <v>0.38</v>
      </c>
      <c r="X357" s="1144"/>
      <c r="Y357" s="1144"/>
      <c r="Z357" s="1144"/>
      <c r="AA357" s="1144"/>
      <c r="AB357" s="1144"/>
      <c r="AC357" s="1143"/>
    </row>
    <row r="358" spans="1:29" ht="5.0999999999999996" customHeight="1">
      <c r="A358" s="1147"/>
      <c r="B358" s="1118"/>
      <c r="C358" s="1118"/>
      <c r="D358" s="1118"/>
      <c r="E358" s="1118"/>
      <c r="F358" s="1118"/>
      <c r="G358" s="1118"/>
      <c r="H358" s="1118"/>
      <c r="I358" s="1118"/>
      <c r="J358" s="1118"/>
      <c r="K358" s="1118"/>
      <c r="L358" s="1118"/>
      <c r="M358" s="1118"/>
      <c r="N358" s="1118"/>
      <c r="O358" s="1118"/>
      <c r="P358" s="1118"/>
      <c r="Q358" s="1118"/>
      <c r="R358" s="1118"/>
      <c r="S358" s="1118"/>
      <c r="T358" s="1118"/>
      <c r="U358" s="1118"/>
      <c r="V358" s="1118"/>
      <c r="W358" s="1118"/>
      <c r="X358" s="1118"/>
      <c r="Y358" s="1118"/>
      <c r="Z358" s="1118"/>
      <c r="AA358" s="1118"/>
      <c r="AB358" s="1118"/>
      <c r="AC358" s="1148"/>
    </row>
    <row r="359" spans="1:29" ht="145.35" customHeight="1">
      <c r="A359" s="1149"/>
      <c r="AC359" s="1088"/>
    </row>
    <row r="360" spans="1:29" ht="83.65" customHeight="1">
      <c r="A360" s="1149"/>
      <c r="AC360" s="1088"/>
    </row>
    <row r="361" spans="1:29" ht="83.65" customHeight="1" thickBot="1">
      <c r="A361" s="1089"/>
      <c r="B361" s="1090"/>
      <c r="C361" s="1090"/>
      <c r="D361" s="1090"/>
      <c r="E361" s="1090"/>
      <c r="F361" s="1090"/>
      <c r="G361" s="1090"/>
      <c r="H361" s="1090"/>
      <c r="I361" s="1090"/>
      <c r="J361" s="1090"/>
      <c r="K361" s="1090"/>
      <c r="L361" s="1090"/>
      <c r="M361" s="1090"/>
      <c r="N361" s="1090"/>
      <c r="O361" s="1090"/>
      <c r="P361" s="1090"/>
      <c r="Q361" s="1090"/>
      <c r="R361" s="1090"/>
      <c r="S361" s="1090"/>
      <c r="T361" s="1090"/>
      <c r="U361" s="1090"/>
      <c r="V361" s="1090"/>
      <c r="W361" s="1090"/>
      <c r="X361" s="1090"/>
      <c r="Y361" s="1090"/>
      <c r="Z361" s="1090"/>
      <c r="AA361" s="1090"/>
      <c r="AB361" s="1090"/>
      <c r="AC361" s="1091"/>
    </row>
    <row r="362" spans="1:29" ht="17.45" customHeight="1" thickBot="1">
      <c r="A362" s="1068"/>
      <c r="B362" s="1069"/>
      <c r="C362" s="1069"/>
      <c r="D362" s="1069"/>
      <c r="E362" s="1069"/>
      <c r="F362" s="1070" t="s">
        <v>1166</v>
      </c>
      <c r="G362" s="1070"/>
      <c r="H362" s="1070"/>
      <c r="I362" s="1070"/>
      <c r="J362" s="1070"/>
      <c r="K362" s="1070"/>
      <c r="L362" s="1069"/>
      <c r="M362" s="1069"/>
      <c r="N362" s="1069"/>
      <c r="O362" s="1069"/>
      <c r="P362" s="1069"/>
      <c r="Q362" s="1069"/>
      <c r="R362" s="1069"/>
      <c r="S362" s="1069"/>
      <c r="T362" s="1069"/>
      <c r="U362" s="1069"/>
      <c r="V362" s="1069"/>
      <c r="W362" s="1069"/>
      <c r="X362" s="1071" t="s">
        <v>1308</v>
      </c>
      <c r="Y362" s="1071"/>
      <c r="Z362" s="1071"/>
      <c r="AA362" s="1071"/>
      <c r="AB362" s="1071"/>
      <c r="AC362" s="1072"/>
    </row>
    <row r="363" spans="1:29" ht="16.7" customHeight="1">
      <c r="A363" s="1074" t="s">
        <v>1168</v>
      </c>
      <c r="B363" s="1075"/>
      <c r="C363" s="1076"/>
      <c r="D363" s="1077" t="s">
        <v>1309</v>
      </c>
      <c r="E363" s="1077"/>
      <c r="F363" s="1077"/>
      <c r="G363" s="1077"/>
      <c r="H363" s="1077"/>
      <c r="I363" s="1077"/>
      <c r="J363" s="1077"/>
      <c r="K363" s="1077"/>
      <c r="L363" s="1077"/>
      <c r="M363" s="1077"/>
      <c r="N363" s="1076"/>
      <c r="O363" s="1076"/>
      <c r="P363" s="1078" t="s">
        <v>1104</v>
      </c>
      <c r="Q363" s="1078"/>
      <c r="R363" s="1078"/>
      <c r="S363" s="1076"/>
      <c r="T363" s="1079" t="s">
        <v>1310</v>
      </c>
      <c r="U363" s="1079"/>
      <c r="V363" s="1079"/>
      <c r="W363" s="1079"/>
      <c r="X363" s="1076"/>
      <c r="Y363" s="1078" t="s">
        <v>1170</v>
      </c>
      <c r="Z363" s="1078"/>
      <c r="AA363" s="1076"/>
      <c r="AB363" s="1080">
        <v>45658</v>
      </c>
      <c r="AC363" s="1081"/>
    </row>
    <row r="364" spans="1:29" ht="17.45" customHeight="1">
      <c r="A364" s="1082"/>
      <c r="B364" s="1083"/>
      <c r="D364" s="1084"/>
      <c r="E364" s="1084"/>
      <c r="F364" s="1084"/>
      <c r="G364" s="1084"/>
      <c r="H364" s="1084"/>
      <c r="I364" s="1084"/>
      <c r="J364" s="1084"/>
      <c r="K364" s="1084"/>
      <c r="L364" s="1084"/>
      <c r="M364" s="1084"/>
      <c r="P364" s="1085" t="s">
        <v>1171</v>
      </c>
      <c r="Q364" s="1085"/>
      <c r="R364" s="1085"/>
      <c r="T364" s="1086">
        <v>1500</v>
      </c>
      <c r="U364" s="1086"/>
      <c r="V364" s="1086"/>
      <c r="W364" s="1086"/>
      <c r="Y364" s="1085" t="s">
        <v>1172</v>
      </c>
      <c r="Z364" s="1085"/>
      <c r="AB364" s="1087" t="s">
        <v>55</v>
      </c>
      <c r="AC364" s="1088"/>
    </row>
    <row r="365" spans="1:29" ht="5.85" customHeight="1" thickBot="1">
      <c r="A365" s="1089"/>
      <c r="B365" s="1090"/>
      <c r="C365" s="1090"/>
      <c r="D365" s="1090"/>
      <c r="E365" s="1090"/>
      <c r="F365" s="1090"/>
      <c r="G365" s="1090"/>
      <c r="H365" s="1090"/>
      <c r="I365" s="1090"/>
      <c r="J365" s="1090"/>
      <c r="K365" s="1090"/>
      <c r="L365" s="1090"/>
      <c r="M365" s="1090"/>
      <c r="N365" s="1090"/>
      <c r="O365" s="1090"/>
      <c r="P365" s="1090"/>
      <c r="Q365" s="1090"/>
      <c r="R365" s="1090"/>
      <c r="S365" s="1090"/>
      <c r="T365" s="1090"/>
      <c r="U365" s="1090"/>
      <c r="V365" s="1090"/>
      <c r="W365" s="1090"/>
      <c r="X365" s="1090"/>
      <c r="Y365" s="1090"/>
      <c r="Z365" s="1090"/>
      <c r="AA365" s="1090"/>
      <c r="AB365" s="1090"/>
      <c r="AC365" s="1091"/>
    </row>
    <row r="366" spans="1:29" ht="16.7" customHeight="1" thickBot="1">
      <c r="A366" s="1092" t="s">
        <v>1173</v>
      </c>
      <c r="B366" s="1075"/>
      <c r="C366" s="1075"/>
      <c r="D366" s="1075"/>
      <c r="E366" s="1075"/>
      <c r="F366" s="1075"/>
      <c r="G366" s="1075"/>
      <c r="H366" s="1093"/>
      <c r="I366" s="1094" t="s">
        <v>1174</v>
      </c>
      <c r="J366" s="1094" t="s">
        <v>1175</v>
      </c>
      <c r="K366" s="1070"/>
      <c r="L366" s="1070"/>
      <c r="M366" s="1070"/>
      <c r="N366" s="1070"/>
      <c r="O366" s="1070"/>
      <c r="P366" s="1095"/>
      <c r="Q366" s="1094" t="s">
        <v>1176</v>
      </c>
      <c r="R366" s="1070"/>
      <c r="S366" s="1070"/>
      <c r="T366" s="1070"/>
      <c r="U366" s="1070"/>
      <c r="V366" s="1070"/>
      <c r="W366" s="1070"/>
      <c r="X366" s="1070"/>
      <c r="Y366" s="1095"/>
      <c r="Z366" s="1096" t="s">
        <v>1177</v>
      </c>
      <c r="AA366" s="1097"/>
      <c r="AB366" s="1097"/>
      <c r="AC366" s="1098"/>
    </row>
    <row r="367" spans="1:29" ht="17.45" customHeight="1" thickBot="1">
      <c r="A367" s="1099"/>
      <c r="B367" s="1100"/>
      <c r="C367" s="1100"/>
      <c r="D367" s="1100"/>
      <c r="E367" s="1100"/>
      <c r="F367" s="1100"/>
      <c r="G367" s="1100"/>
      <c r="H367" s="1101"/>
      <c r="I367" s="1102"/>
      <c r="J367" s="1094" t="s">
        <v>1178</v>
      </c>
      <c r="K367" s="1070"/>
      <c r="L367" s="1095"/>
      <c r="M367" s="1094" t="s">
        <v>1179</v>
      </c>
      <c r="N367" s="1070"/>
      <c r="O367" s="1070"/>
      <c r="P367" s="1095"/>
      <c r="Q367" s="1094" t="s">
        <v>1178</v>
      </c>
      <c r="R367" s="1070"/>
      <c r="S367" s="1070"/>
      <c r="T367" s="1070"/>
      <c r="U367" s="1095"/>
      <c r="V367" s="1094" t="s">
        <v>1179</v>
      </c>
      <c r="W367" s="1070"/>
      <c r="X367" s="1070"/>
      <c r="Y367" s="1095"/>
      <c r="Z367" s="1103"/>
      <c r="AA367" s="1104"/>
      <c r="AB367" s="1104"/>
      <c r="AC367" s="1105"/>
    </row>
    <row r="368" spans="1:29" ht="17.45" customHeight="1">
      <c r="A368" s="1150"/>
      <c r="B368" s="1151" t="s">
        <v>716</v>
      </c>
      <c r="C368" s="1151"/>
      <c r="D368" s="1152" t="s">
        <v>1306</v>
      </c>
      <c r="E368" s="1151"/>
      <c r="F368" s="1151"/>
      <c r="G368" s="1151"/>
      <c r="H368" s="1152"/>
      <c r="I368" s="1201">
        <v>1</v>
      </c>
      <c r="J368" s="1202">
        <v>1</v>
      </c>
      <c r="K368" s="1203"/>
      <c r="L368" s="1204"/>
      <c r="M368" s="1202">
        <v>0</v>
      </c>
      <c r="N368" s="1203"/>
      <c r="O368" s="1203"/>
      <c r="P368" s="1204"/>
      <c r="Q368" s="1205">
        <v>261.17180000000002</v>
      </c>
      <c r="R368" s="1206"/>
      <c r="S368" s="1206"/>
      <c r="T368" s="1206"/>
      <c r="U368" s="1207"/>
      <c r="V368" s="1205">
        <v>76.827100000000002</v>
      </c>
      <c r="W368" s="1206"/>
      <c r="X368" s="1206"/>
      <c r="Y368" s="1207"/>
      <c r="Z368" s="1159">
        <v>261.17180000000002</v>
      </c>
      <c r="AA368" s="1116"/>
      <c r="AB368" s="1116"/>
      <c r="AC368" s="1115"/>
    </row>
    <row r="369" spans="1:29" ht="16.7" customHeight="1" thickBot="1">
      <c r="A369" s="1089"/>
      <c r="B369" s="1160" t="s">
        <v>722</v>
      </c>
      <c r="C369" s="1160"/>
      <c r="D369" s="1161" t="s">
        <v>1307</v>
      </c>
      <c r="E369" s="1160"/>
      <c r="F369" s="1160"/>
      <c r="G369" s="1160"/>
      <c r="H369" s="1161"/>
      <c r="I369" s="1215">
        <v>2</v>
      </c>
      <c r="J369" s="1216">
        <v>1</v>
      </c>
      <c r="K369" s="1217"/>
      <c r="L369" s="1218"/>
      <c r="M369" s="1216">
        <v>0</v>
      </c>
      <c r="N369" s="1217"/>
      <c r="O369" s="1217"/>
      <c r="P369" s="1218"/>
      <c r="Q369" s="1219">
        <v>59.0486</v>
      </c>
      <c r="R369" s="1220"/>
      <c r="S369" s="1220"/>
      <c r="T369" s="1220"/>
      <c r="U369" s="1221"/>
      <c r="V369" s="1219">
        <v>40.334499999999998</v>
      </c>
      <c r="W369" s="1220"/>
      <c r="X369" s="1220"/>
      <c r="Y369" s="1221"/>
      <c r="Z369" s="1168">
        <v>118.0972</v>
      </c>
      <c r="AA369" s="1126"/>
      <c r="AB369" s="1126"/>
      <c r="AC369" s="1125"/>
    </row>
    <row r="370" spans="1:29" ht="17.45" customHeight="1" thickBot="1">
      <c r="A370" s="1068"/>
      <c r="B370" s="1069"/>
      <c r="C370" s="1069"/>
      <c r="D370" s="1069"/>
      <c r="E370" s="1069"/>
      <c r="F370" s="1069"/>
      <c r="G370" s="1069"/>
      <c r="H370" s="1069"/>
      <c r="I370" s="1071" t="s">
        <v>1180</v>
      </c>
      <c r="J370" s="1071"/>
      <c r="K370" s="1071"/>
      <c r="L370" s="1071"/>
      <c r="M370" s="1071"/>
      <c r="N370" s="1071"/>
      <c r="O370" s="1071"/>
      <c r="P370" s="1071"/>
      <c r="Q370" s="1071"/>
      <c r="R370" s="1071"/>
      <c r="S370" s="1071"/>
      <c r="T370" s="1071"/>
      <c r="U370" s="1071"/>
      <c r="V370" s="1106"/>
      <c r="W370" s="1107">
        <v>379.26900000000001</v>
      </c>
      <c r="X370" s="1108"/>
      <c r="Y370" s="1108"/>
      <c r="Z370" s="1108"/>
      <c r="AA370" s="1108"/>
      <c r="AB370" s="1108"/>
      <c r="AC370" s="1107"/>
    </row>
    <row r="371" spans="1:29" ht="16.7" customHeight="1" thickBot="1">
      <c r="A371" s="1092" t="s">
        <v>1181</v>
      </c>
      <c r="B371" s="1109"/>
      <c r="C371" s="1109"/>
      <c r="D371" s="1109"/>
      <c r="E371" s="1109"/>
      <c r="F371" s="1109"/>
      <c r="G371" s="1109"/>
      <c r="H371" s="1109"/>
      <c r="I371" s="1109"/>
      <c r="J371" s="1110"/>
      <c r="K371" s="1094" t="s">
        <v>1182</v>
      </c>
      <c r="L371" s="1070"/>
      <c r="M371" s="1070"/>
      <c r="N371" s="1070"/>
      <c r="O371" s="1095"/>
      <c r="P371" s="1094" t="s">
        <v>1174</v>
      </c>
      <c r="Q371" s="1070"/>
      <c r="R371" s="1070"/>
      <c r="S371" s="1070"/>
      <c r="T371" s="1095"/>
      <c r="U371" s="1094" t="s">
        <v>1183</v>
      </c>
      <c r="V371" s="1070"/>
      <c r="W371" s="1070"/>
      <c r="X371" s="1070"/>
      <c r="Y371" s="1095"/>
      <c r="Z371" s="1096" t="s">
        <v>1177</v>
      </c>
      <c r="AA371" s="1111"/>
      <c r="AB371" s="1111"/>
      <c r="AC371" s="1112"/>
    </row>
    <row r="372" spans="1:29" ht="17.45" customHeight="1" thickBot="1">
      <c r="A372" s="1127"/>
      <c r="B372" s="1128" t="s">
        <v>1111</v>
      </c>
      <c r="C372" s="1128"/>
      <c r="D372" s="1129" t="s">
        <v>1112</v>
      </c>
      <c r="E372" s="1128"/>
      <c r="F372" s="1128"/>
      <c r="G372" s="1128"/>
      <c r="H372" s="1128"/>
      <c r="I372" s="1128"/>
      <c r="J372" s="1129"/>
      <c r="K372" s="1130">
        <v>0</v>
      </c>
      <c r="L372" s="1131"/>
      <c r="M372" s="1131"/>
      <c r="N372" s="1131"/>
      <c r="O372" s="1132"/>
      <c r="P372" s="1130">
        <v>2</v>
      </c>
      <c r="Q372" s="1131"/>
      <c r="R372" s="1131"/>
      <c r="S372" s="1131"/>
      <c r="T372" s="1132"/>
      <c r="U372" s="1198">
        <v>22.148800000000001</v>
      </c>
      <c r="V372" s="1199"/>
      <c r="W372" s="1199"/>
      <c r="X372" s="1199"/>
      <c r="Y372" s="1200"/>
      <c r="Z372" s="1139">
        <v>44.297600000000003</v>
      </c>
      <c r="AA372" s="1108"/>
      <c r="AB372" s="1108"/>
      <c r="AC372" s="1107"/>
    </row>
    <row r="373" spans="1:29" ht="17.45" customHeight="1" thickBot="1">
      <c r="A373" s="1068"/>
      <c r="B373" s="1113"/>
      <c r="C373" s="1113"/>
      <c r="D373" s="1113"/>
      <c r="E373" s="1113"/>
      <c r="F373" s="1113"/>
      <c r="G373" s="1113"/>
      <c r="H373" s="1113"/>
      <c r="I373" s="1114" t="s">
        <v>1184</v>
      </c>
      <c r="J373" s="1114"/>
      <c r="K373" s="1114"/>
      <c r="L373" s="1114"/>
      <c r="M373" s="1114"/>
      <c r="N373" s="1114"/>
      <c r="O373" s="1114"/>
      <c r="P373" s="1114"/>
      <c r="Q373" s="1114"/>
      <c r="R373" s="1114"/>
      <c r="S373" s="1114"/>
      <c r="T373" s="1114"/>
      <c r="U373" s="1114"/>
      <c r="V373" s="1069"/>
      <c r="W373" s="1115">
        <v>44.297600000000003</v>
      </c>
      <c r="X373" s="1116"/>
      <c r="Y373" s="1116"/>
      <c r="Z373" s="1116"/>
      <c r="AA373" s="1116"/>
      <c r="AB373" s="1116"/>
      <c r="AC373" s="1115"/>
    </row>
    <row r="374" spans="1:29" ht="16.7" customHeight="1">
      <c r="A374" s="1117"/>
      <c r="B374" s="1118"/>
      <c r="C374" s="1118"/>
      <c r="D374" s="1118"/>
      <c r="E374" s="1118"/>
      <c r="F374" s="1118"/>
      <c r="G374" s="1118"/>
      <c r="H374" s="1118"/>
      <c r="I374" s="1119" t="s">
        <v>1185</v>
      </c>
      <c r="J374" s="1119"/>
      <c r="K374" s="1119"/>
      <c r="L374" s="1119"/>
      <c r="M374" s="1119"/>
      <c r="N374" s="1119"/>
      <c r="O374" s="1119"/>
      <c r="P374" s="1119"/>
      <c r="Q374" s="1119"/>
      <c r="R374" s="1119"/>
      <c r="S374" s="1119"/>
      <c r="T374" s="1119"/>
      <c r="U374" s="1119"/>
      <c r="V374" s="1118"/>
      <c r="W374" s="1120">
        <v>423.56659999999999</v>
      </c>
      <c r="X374" s="1121"/>
      <c r="Y374" s="1121"/>
      <c r="Z374" s="1121"/>
      <c r="AA374" s="1121"/>
      <c r="AB374" s="1121"/>
      <c r="AC374" s="1120"/>
    </row>
    <row r="375" spans="1:29" ht="17.45" customHeight="1">
      <c r="A375" s="1117"/>
      <c r="B375" s="1118"/>
      <c r="C375" s="1118"/>
      <c r="D375" s="1118"/>
      <c r="E375" s="1118"/>
      <c r="F375" s="1118"/>
      <c r="G375" s="1118"/>
      <c r="H375" s="1118"/>
      <c r="I375" s="1119" t="s">
        <v>1186</v>
      </c>
      <c r="J375" s="1119"/>
      <c r="K375" s="1119"/>
      <c r="L375" s="1119"/>
      <c r="M375" s="1119"/>
      <c r="N375" s="1119"/>
      <c r="O375" s="1119"/>
      <c r="P375" s="1119"/>
      <c r="Q375" s="1119"/>
      <c r="R375" s="1119"/>
      <c r="S375" s="1119"/>
      <c r="T375" s="1119"/>
      <c r="U375" s="1119"/>
      <c r="V375" s="1118"/>
      <c r="W375" s="1120">
        <v>0.28239999999999998</v>
      </c>
      <c r="X375" s="1121"/>
      <c r="Y375" s="1121"/>
      <c r="Z375" s="1121"/>
      <c r="AA375" s="1121"/>
      <c r="AB375" s="1121"/>
      <c r="AC375" s="1120"/>
    </row>
    <row r="376" spans="1:29" ht="17.45" customHeight="1">
      <c r="A376" s="1117"/>
      <c r="B376" s="1118"/>
      <c r="C376" s="1118"/>
      <c r="D376" s="1118"/>
      <c r="E376" s="1118"/>
      <c r="F376" s="1118"/>
      <c r="G376" s="1118"/>
      <c r="H376" s="1118"/>
      <c r="I376" s="1119" t="s">
        <v>1187</v>
      </c>
      <c r="J376" s="1119"/>
      <c r="K376" s="1119"/>
      <c r="L376" s="1119"/>
      <c r="M376" s="1119"/>
      <c r="N376" s="1119"/>
      <c r="O376" s="1119"/>
      <c r="P376" s="1119"/>
      <c r="Q376" s="1119"/>
      <c r="R376" s="1119"/>
      <c r="S376" s="1119"/>
      <c r="T376" s="1119"/>
      <c r="U376" s="1119"/>
      <c r="V376" s="1118"/>
      <c r="W376" s="1120">
        <v>7.6000000000000004E-4</v>
      </c>
      <c r="X376" s="1121"/>
      <c r="Y376" s="1121"/>
      <c r="Z376" s="1121"/>
      <c r="AA376" s="1121"/>
      <c r="AB376" s="1121"/>
      <c r="AC376" s="1120"/>
    </row>
    <row r="377" spans="1:29" ht="16.7" customHeight="1" thickBot="1">
      <c r="A377" s="1122"/>
      <c r="B377" s="1123"/>
      <c r="C377" s="1123"/>
      <c r="D377" s="1123"/>
      <c r="E377" s="1123"/>
      <c r="F377" s="1123"/>
      <c r="G377" s="1123"/>
      <c r="H377" s="1123"/>
      <c r="I377" s="1124" t="s">
        <v>1188</v>
      </c>
      <c r="J377" s="1124"/>
      <c r="K377" s="1124"/>
      <c r="L377" s="1124"/>
      <c r="M377" s="1124"/>
      <c r="N377" s="1124"/>
      <c r="O377" s="1124"/>
      <c r="P377" s="1124"/>
      <c r="Q377" s="1124"/>
      <c r="R377" s="1124"/>
      <c r="S377" s="1124"/>
      <c r="T377" s="1124"/>
      <c r="U377" s="1124"/>
      <c r="V377" s="1123"/>
      <c r="W377" s="1125">
        <v>0</v>
      </c>
      <c r="X377" s="1126"/>
      <c r="Y377" s="1126"/>
      <c r="Z377" s="1126"/>
      <c r="AA377" s="1126"/>
      <c r="AB377" s="1126"/>
      <c r="AC377" s="1125"/>
    </row>
    <row r="378" spans="1:29" ht="17.45" customHeight="1" thickBot="1">
      <c r="A378" s="1092" t="s">
        <v>1189</v>
      </c>
      <c r="B378" s="1109"/>
      <c r="C378" s="1109"/>
      <c r="D378" s="1109"/>
      <c r="E378" s="1109"/>
      <c r="F378" s="1109"/>
      <c r="G378" s="1109"/>
      <c r="H378" s="1109"/>
      <c r="I378" s="1109"/>
      <c r="J378" s="1110"/>
      <c r="K378" s="1094" t="s">
        <v>1174</v>
      </c>
      <c r="L378" s="1070"/>
      <c r="M378" s="1070"/>
      <c r="N378" s="1070"/>
      <c r="O378" s="1095"/>
      <c r="P378" s="1094" t="s">
        <v>531</v>
      </c>
      <c r="Q378" s="1070"/>
      <c r="R378" s="1070"/>
      <c r="S378" s="1070"/>
      <c r="T378" s="1095"/>
      <c r="U378" s="1094" t="s">
        <v>1190</v>
      </c>
      <c r="V378" s="1070"/>
      <c r="W378" s="1070"/>
      <c r="X378" s="1070"/>
      <c r="Y378" s="1095"/>
      <c r="Z378" s="1096" t="s">
        <v>1191</v>
      </c>
      <c r="AA378" s="1111"/>
      <c r="AB378" s="1111"/>
      <c r="AC378" s="1112"/>
    </row>
    <row r="379" spans="1:29" ht="16.7" customHeight="1" thickBot="1">
      <c r="A379" s="1127"/>
      <c r="B379" s="1128" t="s">
        <v>1311</v>
      </c>
      <c r="C379" s="1128"/>
      <c r="D379" s="1129" t="s">
        <v>1312</v>
      </c>
      <c r="E379" s="1128"/>
      <c r="F379" s="1128"/>
      <c r="G379" s="1128"/>
      <c r="H379" s="1128"/>
      <c r="I379" s="1128"/>
      <c r="J379" s="1129"/>
      <c r="K379" s="1130">
        <v>4.4999999999999999E-4</v>
      </c>
      <c r="L379" s="1131"/>
      <c r="M379" s="1131"/>
      <c r="N379" s="1131"/>
      <c r="O379" s="1132"/>
      <c r="P379" s="1133" t="s">
        <v>62</v>
      </c>
      <c r="Q379" s="1134"/>
      <c r="R379" s="1134"/>
      <c r="S379" s="1134"/>
      <c r="T379" s="1135"/>
      <c r="U379" s="1136">
        <v>0</v>
      </c>
      <c r="V379" s="1137"/>
      <c r="W379" s="1137"/>
      <c r="X379" s="1137"/>
      <c r="Y379" s="1138"/>
      <c r="Z379" s="1139">
        <v>0</v>
      </c>
      <c r="AA379" s="1108"/>
      <c r="AB379" s="1108"/>
      <c r="AC379" s="1107"/>
    </row>
    <row r="380" spans="1:29" ht="17.45" customHeight="1" thickBot="1">
      <c r="A380" s="1068"/>
      <c r="B380" s="1069"/>
      <c r="C380" s="1069"/>
      <c r="D380" s="1069"/>
      <c r="E380" s="1069"/>
      <c r="F380" s="1069"/>
      <c r="G380" s="1069"/>
      <c r="H380" s="1069"/>
      <c r="I380" s="1071" t="s">
        <v>1193</v>
      </c>
      <c r="J380" s="1071"/>
      <c r="K380" s="1071"/>
      <c r="L380" s="1071"/>
      <c r="M380" s="1071"/>
      <c r="N380" s="1071"/>
      <c r="O380" s="1071"/>
      <c r="P380" s="1071"/>
      <c r="Q380" s="1071"/>
      <c r="R380" s="1071"/>
      <c r="S380" s="1071"/>
      <c r="T380" s="1071"/>
      <c r="U380" s="1071"/>
      <c r="V380" s="1106"/>
      <c r="W380" s="1107">
        <v>0</v>
      </c>
      <c r="X380" s="1108"/>
      <c r="Y380" s="1108"/>
      <c r="Z380" s="1108"/>
      <c r="AA380" s="1108"/>
      <c r="AB380" s="1108"/>
      <c r="AC380" s="1107"/>
    </row>
    <row r="381" spans="1:29" ht="17.45" customHeight="1" thickBot="1">
      <c r="A381" s="1092" t="s">
        <v>1194</v>
      </c>
      <c r="B381" s="1109"/>
      <c r="C381" s="1109"/>
      <c r="D381" s="1109"/>
      <c r="E381" s="1109"/>
      <c r="F381" s="1109"/>
      <c r="G381" s="1109"/>
      <c r="H381" s="1109"/>
      <c r="I381" s="1109"/>
      <c r="J381" s="1110"/>
      <c r="K381" s="1094" t="s">
        <v>1174</v>
      </c>
      <c r="L381" s="1070"/>
      <c r="M381" s="1070"/>
      <c r="N381" s="1070"/>
      <c r="O381" s="1095"/>
      <c r="P381" s="1094" t="s">
        <v>531</v>
      </c>
      <c r="Q381" s="1070"/>
      <c r="R381" s="1070"/>
      <c r="S381" s="1070"/>
      <c r="T381" s="1095"/>
      <c r="U381" s="1094" t="s">
        <v>1190</v>
      </c>
      <c r="V381" s="1070"/>
      <c r="W381" s="1070"/>
      <c r="X381" s="1070"/>
      <c r="Y381" s="1095"/>
      <c r="Z381" s="1096" t="s">
        <v>1191</v>
      </c>
      <c r="AA381" s="1111"/>
      <c r="AB381" s="1111"/>
      <c r="AC381" s="1112"/>
    </row>
    <row r="382" spans="1:29" ht="16.7" customHeight="1" thickBot="1">
      <c r="A382" s="1068"/>
      <c r="B382" s="1069"/>
      <c r="C382" s="1069"/>
      <c r="D382" s="1069"/>
      <c r="E382" s="1069"/>
      <c r="F382" s="1069"/>
      <c r="G382" s="1069"/>
      <c r="H382" s="1069"/>
      <c r="I382" s="1071" t="s">
        <v>1195</v>
      </c>
      <c r="J382" s="1071"/>
      <c r="K382" s="1071"/>
      <c r="L382" s="1071"/>
      <c r="M382" s="1071"/>
      <c r="N382" s="1071"/>
      <c r="O382" s="1071"/>
      <c r="P382" s="1071"/>
      <c r="Q382" s="1071"/>
      <c r="R382" s="1071"/>
      <c r="S382" s="1071"/>
      <c r="T382" s="1071"/>
      <c r="U382" s="1071"/>
      <c r="V382" s="1106"/>
      <c r="W382" s="1107">
        <v>0</v>
      </c>
      <c r="X382" s="1108"/>
      <c r="Y382" s="1108"/>
      <c r="Z382" s="1108"/>
      <c r="AA382" s="1108"/>
      <c r="AB382" s="1108"/>
      <c r="AC382" s="1107"/>
    </row>
    <row r="383" spans="1:29" ht="17.45" customHeight="1" thickBot="1">
      <c r="A383" s="1092" t="s">
        <v>1196</v>
      </c>
      <c r="B383" s="1109"/>
      <c r="C383" s="1109"/>
      <c r="D383" s="1109"/>
      <c r="E383" s="1109"/>
      <c r="F383" s="1109"/>
      <c r="G383" s="1109"/>
      <c r="H383" s="1109"/>
      <c r="I383" s="1109"/>
      <c r="J383" s="1110"/>
      <c r="K383" s="1094" t="s">
        <v>1174</v>
      </c>
      <c r="L383" s="1070"/>
      <c r="M383" s="1070"/>
      <c r="N383" s="1070"/>
      <c r="O383" s="1095"/>
      <c r="P383" s="1094" t="s">
        <v>531</v>
      </c>
      <c r="Q383" s="1070"/>
      <c r="R383" s="1070"/>
      <c r="S383" s="1070"/>
      <c r="T383" s="1095"/>
      <c r="U383" s="1094" t="s">
        <v>1190</v>
      </c>
      <c r="V383" s="1070"/>
      <c r="W383" s="1070"/>
      <c r="X383" s="1070"/>
      <c r="Y383" s="1095"/>
      <c r="Z383" s="1096" t="s">
        <v>1191</v>
      </c>
      <c r="AA383" s="1111"/>
      <c r="AB383" s="1111"/>
      <c r="AC383" s="1112"/>
    </row>
    <row r="384" spans="1:29" ht="17.45" customHeight="1" thickBot="1">
      <c r="A384" s="1068"/>
      <c r="B384" s="1069"/>
      <c r="C384" s="1069"/>
      <c r="D384" s="1069"/>
      <c r="E384" s="1069"/>
      <c r="F384" s="1069"/>
      <c r="G384" s="1069"/>
      <c r="H384" s="1069"/>
      <c r="I384" s="1071" t="s">
        <v>1197</v>
      </c>
      <c r="J384" s="1071"/>
      <c r="K384" s="1071"/>
      <c r="L384" s="1071"/>
      <c r="M384" s="1071"/>
      <c r="N384" s="1071"/>
      <c r="O384" s="1071"/>
      <c r="P384" s="1071"/>
      <c r="Q384" s="1071"/>
      <c r="R384" s="1071"/>
      <c r="S384" s="1071"/>
      <c r="T384" s="1071"/>
      <c r="U384" s="1071"/>
      <c r="V384" s="1106"/>
      <c r="W384" s="1107">
        <v>0</v>
      </c>
      <c r="X384" s="1108"/>
      <c r="Y384" s="1108"/>
      <c r="Z384" s="1108"/>
      <c r="AA384" s="1108"/>
      <c r="AB384" s="1108"/>
      <c r="AC384" s="1107"/>
    </row>
    <row r="385" spans="1:29" ht="16.7" customHeight="1" thickBot="1">
      <c r="A385" s="1092" t="s">
        <v>1198</v>
      </c>
      <c r="B385" s="1109"/>
      <c r="C385" s="1109"/>
      <c r="D385" s="1110"/>
      <c r="E385" s="1094" t="s">
        <v>1174</v>
      </c>
      <c r="F385" s="1070"/>
      <c r="G385" s="1095"/>
      <c r="H385" s="1140" t="s">
        <v>1199</v>
      </c>
      <c r="I385" s="1140" t="s">
        <v>1200</v>
      </c>
      <c r="J385" s="1094" t="s">
        <v>1201</v>
      </c>
      <c r="K385" s="1070"/>
      <c r="L385" s="1095"/>
      <c r="M385" s="1094" t="s">
        <v>1202</v>
      </c>
      <c r="N385" s="1070"/>
      <c r="O385" s="1070"/>
      <c r="P385" s="1095"/>
      <c r="Q385" s="1094" t="s">
        <v>1203</v>
      </c>
      <c r="R385" s="1070"/>
      <c r="S385" s="1070"/>
      <c r="T385" s="1070"/>
      <c r="U385" s="1095"/>
      <c r="V385" s="1094" t="s">
        <v>1204</v>
      </c>
      <c r="W385" s="1070"/>
      <c r="X385" s="1070"/>
      <c r="Y385" s="1095"/>
      <c r="Z385" s="1096" t="s">
        <v>1191</v>
      </c>
      <c r="AA385" s="1111"/>
      <c r="AB385" s="1111"/>
      <c r="AC385" s="1112"/>
    </row>
    <row r="386" spans="1:29" ht="17.45" customHeight="1" thickBot="1">
      <c r="A386" s="1068"/>
      <c r="B386" s="1069"/>
      <c r="C386" s="1069"/>
      <c r="D386" s="1069"/>
      <c r="E386" s="1069"/>
      <c r="F386" s="1069"/>
      <c r="G386" s="1069"/>
      <c r="H386" s="1069"/>
      <c r="I386" s="1071" t="s">
        <v>1205</v>
      </c>
      <c r="J386" s="1071"/>
      <c r="K386" s="1071"/>
      <c r="L386" s="1071"/>
      <c r="M386" s="1071"/>
      <c r="N386" s="1071"/>
      <c r="O386" s="1071"/>
      <c r="P386" s="1071"/>
      <c r="Q386" s="1071"/>
      <c r="R386" s="1071"/>
      <c r="S386" s="1071"/>
      <c r="T386" s="1071"/>
      <c r="U386" s="1071"/>
      <c r="V386" s="1106"/>
      <c r="W386" s="1107">
        <v>0</v>
      </c>
      <c r="X386" s="1108"/>
      <c r="Y386" s="1108"/>
      <c r="Z386" s="1108"/>
      <c r="AA386" s="1108"/>
      <c r="AB386" s="1108"/>
      <c r="AC386" s="1107"/>
    </row>
    <row r="387" spans="1:29" ht="5.85" customHeight="1">
      <c r="A387" s="1141"/>
      <c r="B387" s="1113"/>
      <c r="C387" s="1113"/>
      <c r="D387" s="1113"/>
      <c r="E387" s="1113"/>
      <c r="F387" s="1113"/>
      <c r="G387" s="1113"/>
      <c r="H387" s="1113"/>
      <c r="I387" s="1113"/>
      <c r="J387" s="1113"/>
      <c r="K387" s="1113"/>
      <c r="L387" s="1113"/>
      <c r="M387" s="1113"/>
      <c r="N387" s="1113"/>
      <c r="O387" s="1113"/>
      <c r="P387" s="1113"/>
      <c r="Q387" s="1113"/>
      <c r="R387" s="1113"/>
      <c r="S387" s="1113"/>
      <c r="T387" s="1113"/>
      <c r="U387" s="1113"/>
      <c r="V387" s="1113"/>
      <c r="W387" s="1113"/>
      <c r="X387" s="1113"/>
      <c r="Y387" s="1113"/>
      <c r="Z387" s="1113"/>
      <c r="AA387" s="1113"/>
      <c r="AB387" s="1113"/>
      <c r="AC387" s="1142"/>
    </row>
    <row r="388" spans="1:29" ht="16.7" customHeight="1">
      <c r="A388" s="1117"/>
      <c r="B388" s="1118"/>
      <c r="C388" s="1118"/>
      <c r="D388" s="1118"/>
      <c r="E388" s="1118"/>
      <c r="F388" s="1118"/>
      <c r="G388" s="1118"/>
      <c r="H388" s="1118"/>
      <c r="I388" s="1119" t="s">
        <v>1206</v>
      </c>
      <c r="J388" s="1119"/>
      <c r="K388" s="1119"/>
      <c r="L388" s="1119"/>
      <c r="M388" s="1119"/>
      <c r="N388" s="1119"/>
      <c r="O388" s="1119"/>
      <c r="P388" s="1119"/>
      <c r="Q388" s="1119"/>
      <c r="R388" s="1119"/>
      <c r="S388" s="1119"/>
      <c r="T388" s="1119"/>
      <c r="U388" s="1119"/>
      <c r="V388" s="1118"/>
      <c r="W388" s="1143">
        <v>0.28000000000000003</v>
      </c>
      <c r="X388" s="1144"/>
      <c r="Y388" s="1144"/>
      <c r="Z388" s="1144"/>
      <c r="AA388" s="1144"/>
      <c r="AB388" s="1144"/>
      <c r="AC388" s="1143"/>
    </row>
    <row r="389" spans="1:29" ht="17.45" customHeight="1">
      <c r="A389" s="1117"/>
      <c r="B389" s="1118"/>
      <c r="C389" s="1118"/>
      <c r="D389" s="1118"/>
      <c r="E389" s="1118"/>
      <c r="F389" s="1118"/>
      <c r="G389" s="1119" t="s">
        <v>1207</v>
      </c>
      <c r="H389" s="1119"/>
      <c r="I389" s="1119"/>
      <c r="J389" s="1119"/>
      <c r="K389" s="1119"/>
      <c r="L389" s="1119"/>
      <c r="M389" s="1119"/>
      <c r="N389" s="1145"/>
      <c r="O389" s="1146">
        <v>0</v>
      </c>
      <c r="P389" s="1146"/>
      <c r="Q389" s="1146"/>
      <c r="R389" s="1145"/>
      <c r="S389" s="1119" t="s">
        <v>1208</v>
      </c>
      <c r="T389" s="1119"/>
      <c r="U389" s="1119"/>
      <c r="V389" s="1118"/>
      <c r="W389" s="1143">
        <v>0</v>
      </c>
      <c r="X389" s="1144"/>
      <c r="Y389" s="1144"/>
      <c r="Z389" s="1144"/>
      <c r="AA389" s="1144"/>
      <c r="AB389" s="1144"/>
      <c r="AC389" s="1143"/>
    </row>
    <row r="390" spans="1:29" ht="17.45" customHeight="1">
      <c r="A390" s="1117"/>
      <c r="B390" s="1118"/>
      <c r="C390" s="1118"/>
      <c r="D390" s="1118"/>
      <c r="E390" s="1118"/>
      <c r="F390" s="1118"/>
      <c r="G390" s="1118"/>
      <c r="H390" s="1118"/>
      <c r="I390" s="1119" t="s">
        <v>1209</v>
      </c>
      <c r="J390" s="1119"/>
      <c r="K390" s="1119"/>
      <c r="L390" s="1119"/>
      <c r="M390" s="1119"/>
      <c r="N390" s="1119"/>
      <c r="O390" s="1119"/>
      <c r="P390" s="1119"/>
      <c r="Q390" s="1119"/>
      <c r="R390" s="1119"/>
      <c r="S390" s="1119"/>
      <c r="T390" s="1119"/>
      <c r="U390" s="1119"/>
      <c r="V390" s="1118"/>
      <c r="W390" s="1143">
        <v>0.28000000000000003</v>
      </c>
      <c r="X390" s="1144"/>
      <c r="Y390" s="1144"/>
      <c r="Z390" s="1144"/>
      <c r="AA390" s="1144"/>
      <c r="AB390" s="1144"/>
      <c r="AC390" s="1143"/>
    </row>
    <row r="391" spans="1:29" ht="5.0999999999999996" customHeight="1">
      <c r="A391" s="1147"/>
      <c r="B391" s="1118"/>
      <c r="C391" s="1118"/>
      <c r="D391" s="1118"/>
      <c r="E391" s="1118"/>
      <c r="F391" s="1118"/>
      <c r="G391" s="1118"/>
      <c r="H391" s="1118"/>
      <c r="I391" s="1118"/>
      <c r="J391" s="1118"/>
      <c r="K391" s="1118"/>
      <c r="L391" s="1118"/>
      <c r="M391" s="1118"/>
      <c r="N391" s="1118"/>
      <c r="O391" s="1118"/>
      <c r="P391" s="1118"/>
      <c r="Q391" s="1118"/>
      <c r="R391" s="1118"/>
      <c r="S391" s="1118"/>
      <c r="T391" s="1118"/>
      <c r="U391" s="1118"/>
      <c r="V391" s="1118"/>
      <c r="W391" s="1118"/>
      <c r="X391" s="1118"/>
      <c r="Y391" s="1118"/>
      <c r="Z391" s="1118"/>
      <c r="AA391" s="1118"/>
      <c r="AB391" s="1118"/>
      <c r="AC391" s="1148"/>
    </row>
    <row r="392" spans="1:29" ht="145.35" customHeight="1">
      <c r="A392" s="1149"/>
      <c r="AC392" s="1088"/>
    </row>
    <row r="393" spans="1:29" ht="83.65" customHeight="1">
      <c r="A393" s="1149"/>
      <c r="AC393" s="1088"/>
    </row>
    <row r="394" spans="1:29" ht="83.65" customHeight="1" thickBot="1">
      <c r="A394" s="1089"/>
      <c r="B394" s="1090"/>
      <c r="C394" s="1090"/>
      <c r="D394" s="1090"/>
      <c r="E394" s="1090"/>
      <c r="F394" s="1090"/>
      <c r="G394" s="1090"/>
      <c r="H394" s="1090"/>
      <c r="I394" s="1090"/>
      <c r="J394" s="1090"/>
      <c r="K394" s="1090"/>
      <c r="L394" s="1090"/>
      <c r="M394" s="1090"/>
      <c r="N394" s="1090"/>
      <c r="O394" s="1090"/>
      <c r="P394" s="1090"/>
      <c r="Q394" s="1090"/>
      <c r="R394" s="1090"/>
      <c r="S394" s="1090"/>
      <c r="T394" s="1090"/>
      <c r="U394" s="1090"/>
      <c r="V394" s="1090"/>
      <c r="W394" s="1090"/>
      <c r="X394" s="1090"/>
      <c r="Y394" s="1090"/>
      <c r="Z394" s="1090"/>
      <c r="AA394" s="1090"/>
      <c r="AB394" s="1090"/>
      <c r="AC394" s="1091"/>
    </row>
    <row r="395" spans="1:29" ht="17.45" customHeight="1" thickBot="1">
      <c r="A395" s="1068"/>
      <c r="B395" s="1069"/>
      <c r="C395" s="1069"/>
      <c r="D395" s="1069"/>
      <c r="E395" s="1069"/>
      <c r="F395" s="1070" t="s">
        <v>1166</v>
      </c>
      <c r="G395" s="1070"/>
      <c r="H395" s="1070"/>
      <c r="I395" s="1070"/>
      <c r="J395" s="1070"/>
      <c r="K395" s="1070"/>
      <c r="L395" s="1069"/>
      <c r="M395" s="1069"/>
      <c r="N395" s="1069"/>
      <c r="O395" s="1069"/>
      <c r="P395" s="1069"/>
      <c r="Q395" s="1069"/>
      <c r="R395" s="1069"/>
      <c r="S395" s="1069"/>
      <c r="T395" s="1069"/>
      <c r="U395" s="1069"/>
      <c r="V395" s="1069"/>
      <c r="W395" s="1069"/>
      <c r="X395" s="1071" t="s">
        <v>1313</v>
      </c>
      <c r="Y395" s="1071"/>
      <c r="Z395" s="1071"/>
      <c r="AA395" s="1071"/>
      <c r="AB395" s="1071"/>
      <c r="AC395" s="1072"/>
    </row>
    <row r="396" spans="1:29" ht="16.7" customHeight="1">
      <c r="A396" s="1074" t="s">
        <v>1168</v>
      </c>
      <c r="B396" s="1075"/>
      <c r="C396" s="1076"/>
      <c r="D396" s="1077" t="s">
        <v>1314</v>
      </c>
      <c r="E396" s="1077"/>
      <c r="F396" s="1077"/>
      <c r="G396" s="1077"/>
      <c r="H396" s="1077"/>
      <c r="I396" s="1077"/>
      <c r="J396" s="1077"/>
      <c r="K396" s="1077"/>
      <c r="L396" s="1077"/>
      <c r="M396" s="1077"/>
      <c r="N396" s="1076"/>
      <c r="O396" s="1076"/>
      <c r="P396" s="1078" t="s">
        <v>1104</v>
      </c>
      <c r="Q396" s="1078"/>
      <c r="R396" s="1078"/>
      <c r="S396" s="1076"/>
      <c r="T396" s="1079" t="s">
        <v>1315</v>
      </c>
      <c r="U396" s="1079"/>
      <c r="V396" s="1079"/>
      <c r="W396" s="1079"/>
      <c r="X396" s="1076"/>
      <c r="Y396" s="1078" t="s">
        <v>1170</v>
      </c>
      <c r="Z396" s="1078"/>
      <c r="AA396" s="1076"/>
      <c r="AB396" s="1080">
        <v>45658</v>
      </c>
      <c r="AC396" s="1081"/>
    </row>
    <row r="397" spans="1:29" ht="17.45" customHeight="1">
      <c r="A397" s="1082"/>
      <c r="B397" s="1083"/>
      <c r="D397" s="1084"/>
      <c r="E397" s="1084"/>
      <c r="F397" s="1084"/>
      <c r="G397" s="1084"/>
      <c r="H397" s="1084"/>
      <c r="I397" s="1084"/>
      <c r="J397" s="1084"/>
      <c r="K397" s="1084"/>
      <c r="L397" s="1084"/>
      <c r="M397" s="1084"/>
      <c r="P397" s="1085" t="s">
        <v>1171</v>
      </c>
      <c r="Q397" s="1085"/>
      <c r="R397" s="1085"/>
      <c r="T397" s="1086">
        <v>99.6</v>
      </c>
      <c r="U397" s="1086"/>
      <c r="V397" s="1086"/>
      <c r="W397" s="1086"/>
      <c r="Y397" s="1085" t="s">
        <v>1172</v>
      </c>
      <c r="Z397" s="1085"/>
      <c r="AB397" s="1087" t="s">
        <v>62</v>
      </c>
      <c r="AC397" s="1088"/>
    </row>
    <row r="398" spans="1:29" ht="5.85" customHeight="1" thickBot="1">
      <c r="A398" s="1089"/>
      <c r="B398" s="1090"/>
      <c r="C398" s="1090"/>
      <c r="D398" s="1090"/>
      <c r="E398" s="1090"/>
      <c r="F398" s="1090"/>
      <c r="G398" s="1090"/>
      <c r="H398" s="1090"/>
      <c r="I398" s="1090"/>
      <c r="J398" s="1090"/>
      <c r="K398" s="1090"/>
      <c r="L398" s="1090"/>
      <c r="M398" s="1090"/>
      <c r="N398" s="1090"/>
      <c r="O398" s="1090"/>
      <c r="P398" s="1090"/>
      <c r="Q398" s="1090"/>
      <c r="R398" s="1090"/>
      <c r="S398" s="1090"/>
      <c r="T398" s="1090"/>
      <c r="U398" s="1090"/>
      <c r="V398" s="1090"/>
      <c r="W398" s="1090"/>
      <c r="X398" s="1090"/>
      <c r="Y398" s="1090"/>
      <c r="Z398" s="1090"/>
      <c r="AA398" s="1090"/>
      <c r="AB398" s="1090"/>
      <c r="AC398" s="1091"/>
    </row>
    <row r="399" spans="1:29" ht="16.7" customHeight="1" thickBot="1">
      <c r="A399" s="1092" t="s">
        <v>1173</v>
      </c>
      <c r="B399" s="1075"/>
      <c r="C399" s="1075"/>
      <c r="D399" s="1075"/>
      <c r="E399" s="1075"/>
      <c r="F399" s="1075"/>
      <c r="G399" s="1075"/>
      <c r="H399" s="1093"/>
      <c r="I399" s="1094" t="s">
        <v>1174</v>
      </c>
      <c r="J399" s="1094" t="s">
        <v>1175</v>
      </c>
      <c r="K399" s="1070"/>
      <c r="L399" s="1070"/>
      <c r="M399" s="1070"/>
      <c r="N399" s="1070"/>
      <c r="O399" s="1070"/>
      <c r="P399" s="1095"/>
      <c r="Q399" s="1094" t="s">
        <v>1176</v>
      </c>
      <c r="R399" s="1070"/>
      <c r="S399" s="1070"/>
      <c r="T399" s="1070"/>
      <c r="U399" s="1070"/>
      <c r="V399" s="1070"/>
      <c r="W399" s="1070"/>
      <c r="X399" s="1070"/>
      <c r="Y399" s="1095"/>
      <c r="Z399" s="1096" t="s">
        <v>1177</v>
      </c>
      <c r="AA399" s="1097"/>
      <c r="AB399" s="1097"/>
      <c r="AC399" s="1098"/>
    </row>
    <row r="400" spans="1:29" ht="17.45" customHeight="1" thickBot="1">
      <c r="A400" s="1099"/>
      <c r="B400" s="1100"/>
      <c r="C400" s="1100"/>
      <c r="D400" s="1100"/>
      <c r="E400" s="1100"/>
      <c r="F400" s="1100"/>
      <c r="G400" s="1100"/>
      <c r="H400" s="1101"/>
      <c r="I400" s="1102"/>
      <c r="J400" s="1094" t="s">
        <v>1178</v>
      </c>
      <c r="K400" s="1070"/>
      <c r="L400" s="1095"/>
      <c r="M400" s="1094" t="s">
        <v>1179</v>
      </c>
      <c r="N400" s="1070"/>
      <c r="O400" s="1070"/>
      <c r="P400" s="1095"/>
      <c r="Q400" s="1094" t="s">
        <v>1178</v>
      </c>
      <c r="R400" s="1070"/>
      <c r="S400" s="1070"/>
      <c r="T400" s="1070"/>
      <c r="U400" s="1095"/>
      <c r="V400" s="1094" t="s">
        <v>1179</v>
      </c>
      <c r="W400" s="1070"/>
      <c r="X400" s="1070"/>
      <c r="Y400" s="1095"/>
      <c r="Z400" s="1103"/>
      <c r="AA400" s="1104"/>
      <c r="AB400" s="1104"/>
      <c r="AC400" s="1105"/>
    </row>
    <row r="401" spans="1:29" ht="17.45" customHeight="1">
      <c r="A401" s="1150"/>
      <c r="B401" s="1151" t="s">
        <v>1316</v>
      </c>
      <c r="C401" s="1151"/>
      <c r="D401" s="1152" t="s">
        <v>1317</v>
      </c>
      <c r="E401" s="1151"/>
      <c r="F401" s="1151"/>
      <c r="G401" s="1151"/>
      <c r="H401" s="1152"/>
      <c r="I401" s="1201">
        <v>1</v>
      </c>
      <c r="J401" s="1202">
        <v>1</v>
      </c>
      <c r="K401" s="1203"/>
      <c r="L401" s="1204"/>
      <c r="M401" s="1202">
        <v>0</v>
      </c>
      <c r="N401" s="1203"/>
      <c r="O401" s="1203"/>
      <c r="P401" s="1204"/>
      <c r="Q401" s="1205">
        <v>349.83960000000002</v>
      </c>
      <c r="R401" s="1206"/>
      <c r="S401" s="1206"/>
      <c r="T401" s="1206"/>
      <c r="U401" s="1207"/>
      <c r="V401" s="1205">
        <v>148.5127</v>
      </c>
      <c r="W401" s="1206"/>
      <c r="X401" s="1206"/>
      <c r="Y401" s="1207"/>
      <c r="Z401" s="1159">
        <v>349.83960000000002</v>
      </c>
      <c r="AA401" s="1116"/>
      <c r="AB401" s="1116"/>
      <c r="AC401" s="1115"/>
    </row>
    <row r="402" spans="1:29" ht="16.7" customHeight="1">
      <c r="A402" s="1149"/>
      <c r="B402" s="1174" t="s">
        <v>1318</v>
      </c>
      <c r="C402" s="1174"/>
      <c r="D402" s="1175" t="s">
        <v>1319</v>
      </c>
      <c r="E402" s="1174"/>
      <c r="F402" s="1174"/>
      <c r="G402" s="1174"/>
      <c r="H402" s="1175"/>
      <c r="I402" s="1208">
        <v>1</v>
      </c>
      <c r="J402" s="1209">
        <v>0.82</v>
      </c>
      <c r="K402" s="1210"/>
      <c r="L402" s="1211"/>
      <c r="M402" s="1209">
        <v>0.18</v>
      </c>
      <c r="N402" s="1210"/>
      <c r="O402" s="1210"/>
      <c r="P402" s="1211"/>
      <c r="Q402" s="1212">
        <v>292.47649999999999</v>
      </c>
      <c r="R402" s="1213"/>
      <c r="S402" s="1213"/>
      <c r="T402" s="1213"/>
      <c r="U402" s="1214"/>
      <c r="V402" s="1212">
        <v>112.37820000000001</v>
      </c>
      <c r="W402" s="1213"/>
      <c r="X402" s="1213"/>
      <c r="Y402" s="1214"/>
      <c r="Z402" s="1184">
        <v>260.05880000000002</v>
      </c>
      <c r="AA402" s="1121"/>
      <c r="AB402" s="1121"/>
      <c r="AC402" s="1120"/>
    </row>
    <row r="403" spans="1:29" ht="17.45" customHeight="1" thickBot="1">
      <c r="A403" s="1089"/>
      <c r="B403" s="1160" t="s">
        <v>750</v>
      </c>
      <c r="C403" s="1160"/>
      <c r="D403" s="1161" t="s">
        <v>1320</v>
      </c>
      <c r="E403" s="1160"/>
      <c r="F403" s="1160"/>
      <c r="G403" s="1160"/>
      <c r="H403" s="1161"/>
      <c r="I403" s="1215">
        <v>1</v>
      </c>
      <c r="J403" s="1216">
        <v>0.71</v>
      </c>
      <c r="K403" s="1217"/>
      <c r="L403" s="1218"/>
      <c r="M403" s="1216">
        <v>0.28999999999999998</v>
      </c>
      <c r="N403" s="1217"/>
      <c r="O403" s="1217"/>
      <c r="P403" s="1218"/>
      <c r="Q403" s="1219">
        <v>255.59549999999999</v>
      </c>
      <c r="R403" s="1220"/>
      <c r="S403" s="1220"/>
      <c r="T403" s="1220"/>
      <c r="U403" s="1221"/>
      <c r="V403" s="1219">
        <v>124.8378</v>
      </c>
      <c r="W403" s="1220"/>
      <c r="X403" s="1220"/>
      <c r="Y403" s="1221"/>
      <c r="Z403" s="1168">
        <v>217.67580000000001</v>
      </c>
      <c r="AA403" s="1126"/>
      <c r="AB403" s="1126"/>
      <c r="AC403" s="1125"/>
    </row>
    <row r="404" spans="1:29" ht="16.7" customHeight="1" thickBot="1">
      <c r="A404" s="1068"/>
      <c r="B404" s="1069"/>
      <c r="C404" s="1069"/>
      <c r="D404" s="1069"/>
      <c r="E404" s="1069"/>
      <c r="F404" s="1069"/>
      <c r="G404" s="1069"/>
      <c r="H404" s="1069"/>
      <c r="I404" s="1071" t="s">
        <v>1180</v>
      </c>
      <c r="J404" s="1071"/>
      <c r="K404" s="1071"/>
      <c r="L404" s="1071"/>
      <c r="M404" s="1071"/>
      <c r="N404" s="1071"/>
      <c r="O404" s="1071"/>
      <c r="P404" s="1071"/>
      <c r="Q404" s="1071"/>
      <c r="R404" s="1071"/>
      <c r="S404" s="1071"/>
      <c r="T404" s="1071"/>
      <c r="U404" s="1071"/>
      <c r="V404" s="1106"/>
      <c r="W404" s="1107">
        <v>827.57420000000002</v>
      </c>
      <c r="X404" s="1108"/>
      <c r="Y404" s="1108"/>
      <c r="Z404" s="1108"/>
      <c r="AA404" s="1108"/>
      <c r="AB404" s="1108"/>
      <c r="AC404" s="1107"/>
    </row>
    <row r="405" spans="1:29" ht="17.45" customHeight="1" thickBot="1">
      <c r="A405" s="1092" t="s">
        <v>1181</v>
      </c>
      <c r="B405" s="1109"/>
      <c r="C405" s="1109"/>
      <c r="D405" s="1109"/>
      <c r="E405" s="1109"/>
      <c r="F405" s="1109"/>
      <c r="G405" s="1109"/>
      <c r="H405" s="1109"/>
      <c r="I405" s="1109"/>
      <c r="J405" s="1110"/>
      <c r="K405" s="1094" t="s">
        <v>1182</v>
      </c>
      <c r="L405" s="1070"/>
      <c r="M405" s="1070"/>
      <c r="N405" s="1070"/>
      <c r="O405" s="1095"/>
      <c r="P405" s="1094" t="s">
        <v>1174</v>
      </c>
      <c r="Q405" s="1070"/>
      <c r="R405" s="1070"/>
      <c r="S405" s="1070"/>
      <c r="T405" s="1095"/>
      <c r="U405" s="1094" t="s">
        <v>1183</v>
      </c>
      <c r="V405" s="1070"/>
      <c r="W405" s="1070"/>
      <c r="X405" s="1070"/>
      <c r="Y405" s="1095"/>
      <c r="Z405" s="1096" t="s">
        <v>1177</v>
      </c>
      <c r="AA405" s="1111"/>
      <c r="AB405" s="1111"/>
      <c r="AC405" s="1112"/>
    </row>
    <row r="406" spans="1:29" ht="17.45" customHeight="1" thickBot="1">
      <c r="A406" s="1127"/>
      <c r="B406" s="1128" t="s">
        <v>1111</v>
      </c>
      <c r="C406" s="1128"/>
      <c r="D406" s="1129" t="s">
        <v>1112</v>
      </c>
      <c r="E406" s="1128"/>
      <c r="F406" s="1128"/>
      <c r="G406" s="1128"/>
      <c r="H406" s="1128"/>
      <c r="I406" s="1128"/>
      <c r="J406" s="1129"/>
      <c r="K406" s="1130">
        <v>0</v>
      </c>
      <c r="L406" s="1131"/>
      <c r="M406" s="1131"/>
      <c r="N406" s="1131"/>
      <c r="O406" s="1132"/>
      <c r="P406" s="1130">
        <v>8</v>
      </c>
      <c r="Q406" s="1131"/>
      <c r="R406" s="1131"/>
      <c r="S406" s="1131"/>
      <c r="T406" s="1132"/>
      <c r="U406" s="1198">
        <v>22.148800000000001</v>
      </c>
      <c r="V406" s="1199"/>
      <c r="W406" s="1199"/>
      <c r="X406" s="1199"/>
      <c r="Y406" s="1200"/>
      <c r="Z406" s="1139">
        <v>177.19040000000001</v>
      </c>
      <c r="AA406" s="1108"/>
      <c r="AB406" s="1108"/>
      <c r="AC406" s="1107"/>
    </row>
    <row r="407" spans="1:29" ht="16.7" customHeight="1" thickBot="1">
      <c r="A407" s="1068"/>
      <c r="B407" s="1113"/>
      <c r="C407" s="1113"/>
      <c r="D407" s="1113"/>
      <c r="E407" s="1113"/>
      <c r="F407" s="1113"/>
      <c r="G407" s="1113"/>
      <c r="H407" s="1113"/>
      <c r="I407" s="1114" t="s">
        <v>1184</v>
      </c>
      <c r="J407" s="1114"/>
      <c r="K407" s="1114"/>
      <c r="L407" s="1114"/>
      <c r="M407" s="1114"/>
      <c r="N407" s="1114"/>
      <c r="O407" s="1114"/>
      <c r="P407" s="1114"/>
      <c r="Q407" s="1114"/>
      <c r="R407" s="1114"/>
      <c r="S407" s="1114"/>
      <c r="T407" s="1114"/>
      <c r="U407" s="1114"/>
      <c r="V407" s="1069"/>
      <c r="W407" s="1115">
        <v>177.19040000000001</v>
      </c>
      <c r="X407" s="1116"/>
      <c r="Y407" s="1116"/>
      <c r="Z407" s="1116"/>
      <c r="AA407" s="1116"/>
      <c r="AB407" s="1116"/>
      <c r="AC407" s="1115"/>
    </row>
    <row r="408" spans="1:29" ht="17.45" customHeight="1">
      <c r="A408" s="1117"/>
      <c r="B408" s="1118"/>
      <c r="C408" s="1118"/>
      <c r="D408" s="1118"/>
      <c r="E408" s="1118"/>
      <c r="F408" s="1118"/>
      <c r="G408" s="1118"/>
      <c r="H408" s="1118"/>
      <c r="I408" s="1119" t="s">
        <v>1185</v>
      </c>
      <c r="J408" s="1119"/>
      <c r="K408" s="1119"/>
      <c r="L408" s="1119"/>
      <c r="M408" s="1119"/>
      <c r="N408" s="1119"/>
      <c r="O408" s="1119"/>
      <c r="P408" s="1119"/>
      <c r="Q408" s="1119"/>
      <c r="R408" s="1119"/>
      <c r="S408" s="1119"/>
      <c r="T408" s="1119"/>
      <c r="U408" s="1119"/>
      <c r="V408" s="1118"/>
      <c r="W408" s="1120">
        <v>1004.7646</v>
      </c>
      <c r="X408" s="1121"/>
      <c r="Y408" s="1121"/>
      <c r="Z408" s="1121"/>
      <c r="AA408" s="1121"/>
      <c r="AB408" s="1121"/>
      <c r="AC408" s="1120"/>
    </row>
    <row r="409" spans="1:29" ht="17.45" customHeight="1">
      <c r="A409" s="1117"/>
      <c r="B409" s="1118"/>
      <c r="C409" s="1118"/>
      <c r="D409" s="1118"/>
      <c r="E409" s="1118"/>
      <c r="F409" s="1118"/>
      <c r="G409" s="1118"/>
      <c r="H409" s="1118"/>
      <c r="I409" s="1119" t="s">
        <v>1186</v>
      </c>
      <c r="J409" s="1119"/>
      <c r="K409" s="1119"/>
      <c r="L409" s="1119"/>
      <c r="M409" s="1119"/>
      <c r="N409" s="1119"/>
      <c r="O409" s="1119"/>
      <c r="P409" s="1119"/>
      <c r="Q409" s="1119"/>
      <c r="R409" s="1119"/>
      <c r="S409" s="1119"/>
      <c r="T409" s="1119"/>
      <c r="U409" s="1119"/>
      <c r="V409" s="1118"/>
      <c r="W409" s="1120">
        <v>10.087999999999999</v>
      </c>
      <c r="X409" s="1121"/>
      <c r="Y409" s="1121"/>
      <c r="Z409" s="1121"/>
      <c r="AA409" s="1121"/>
      <c r="AB409" s="1121"/>
      <c r="AC409" s="1120"/>
    </row>
    <row r="410" spans="1:29" ht="16.7" customHeight="1">
      <c r="A410" s="1117"/>
      <c r="B410" s="1118"/>
      <c r="C410" s="1118"/>
      <c r="D410" s="1118"/>
      <c r="E410" s="1118"/>
      <c r="F410" s="1118"/>
      <c r="G410" s="1118"/>
      <c r="H410" s="1118"/>
      <c r="I410" s="1119" t="s">
        <v>1187</v>
      </c>
      <c r="J410" s="1119"/>
      <c r="K410" s="1119"/>
      <c r="L410" s="1119"/>
      <c r="M410" s="1119"/>
      <c r="N410" s="1119"/>
      <c r="O410" s="1119"/>
      <c r="P410" s="1119"/>
      <c r="Q410" s="1119"/>
      <c r="R410" s="1119"/>
      <c r="S410" s="1119"/>
      <c r="T410" s="1119"/>
      <c r="U410" s="1119"/>
      <c r="V410" s="1118"/>
      <c r="W410" s="1120">
        <v>2.743E-2</v>
      </c>
      <c r="X410" s="1121"/>
      <c r="Y410" s="1121"/>
      <c r="Z410" s="1121"/>
      <c r="AA410" s="1121"/>
      <c r="AB410" s="1121"/>
      <c r="AC410" s="1120"/>
    </row>
    <row r="411" spans="1:29" ht="17.45" customHeight="1" thickBot="1">
      <c r="A411" s="1122"/>
      <c r="B411" s="1123"/>
      <c r="C411" s="1123"/>
      <c r="D411" s="1123"/>
      <c r="E411" s="1123"/>
      <c r="F411" s="1123"/>
      <c r="G411" s="1123"/>
      <c r="H411" s="1123"/>
      <c r="I411" s="1124" t="s">
        <v>1188</v>
      </c>
      <c r="J411" s="1124"/>
      <c r="K411" s="1124"/>
      <c r="L411" s="1124"/>
      <c r="M411" s="1124"/>
      <c r="N411" s="1124"/>
      <c r="O411" s="1124"/>
      <c r="P411" s="1124"/>
      <c r="Q411" s="1124"/>
      <c r="R411" s="1124"/>
      <c r="S411" s="1124"/>
      <c r="T411" s="1124"/>
      <c r="U411" s="1124"/>
      <c r="V411" s="1123"/>
      <c r="W411" s="1125">
        <v>0</v>
      </c>
      <c r="X411" s="1126"/>
      <c r="Y411" s="1126"/>
      <c r="Z411" s="1126"/>
      <c r="AA411" s="1126"/>
      <c r="AB411" s="1126"/>
      <c r="AC411" s="1125"/>
    </row>
    <row r="412" spans="1:29" ht="16.7" customHeight="1" thickBot="1">
      <c r="A412" s="1092" t="s">
        <v>1189</v>
      </c>
      <c r="B412" s="1109"/>
      <c r="C412" s="1109"/>
      <c r="D412" s="1109"/>
      <c r="E412" s="1109"/>
      <c r="F412" s="1109"/>
      <c r="G412" s="1109"/>
      <c r="H412" s="1109"/>
      <c r="I412" s="1109"/>
      <c r="J412" s="1110"/>
      <c r="K412" s="1094" t="s">
        <v>1174</v>
      </c>
      <c r="L412" s="1070"/>
      <c r="M412" s="1070"/>
      <c r="N412" s="1070"/>
      <c r="O412" s="1095"/>
      <c r="P412" s="1094" t="s">
        <v>531</v>
      </c>
      <c r="Q412" s="1070"/>
      <c r="R412" s="1070"/>
      <c r="S412" s="1070"/>
      <c r="T412" s="1095"/>
      <c r="U412" s="1094" t="s">
        <v>1190</v>
      </c>
      <c r="V412" s="1070"/>
      <c r="W412" s="1070"/>
      <c r="X412" s="1070"/>
      <c r="Y412" s="1095"/>
      <c r="Z412" s="1096" t="s">
        <v>1191</v>
      </c>
      <c r="AA412" s="1111"/>
      <c r="AB412" s="1111"/>
      <c r="AC412" s="1112"/>
    </row>
    <row r="413" spans="1:29" ht="17.45" customHeight="1" thickBot="1">
      <c r="A413" s="1127"/>
      <c r="B413" s="1128" t="s">
        <v>1321</v>
      </c>
      <c r="C413" s="1128"/>
      <c r="D413" s="1129" t="s">
        <v>1322</v>
      </c>
      <c r="E413" s="1128"/>
      <c r="F413" s="1128"/>
      <c r="G413" s="1128"/>
      <c r="H413" s="1128"/>
      <c r="I413" s="1128"/>
      <c r="J413" s="1129"/>
      <c r="K413" s="1130">
        <v>1</v>
      </c>
      <c r="L413" s="1131"/>
      <c r="M413" s="1131"/>
      <c r="N413" s="1131"/>
      <c r="O413" s="1132"/>
      <c r="P413" s="1133" t="s">
        <v>565</v>
      </c>
      <c r="Q413" s="1134"/>
      <c r="R413" s="1134"/>
      <c r="S413" s="1134"/>
      <c r="T413" s="1135"/>
      <c r="U413" s="1136">
        <v>0</v>
      </c>
      <c r="V413" s="1137"/>
      <c r="W413" s="1137"/>
      <c r="X413" s="1137"/>
      <c r="Y413" s="1138"/>
      <c r="Z413" s="1139">
        <v>0</v>
      </c>
      <c r="AA413" s="1108"/>
      <c r="AB413" s="1108"/>
      <c r="AC413" s="1107"/>
    </row>
    <row r="414" spans="1:29" ht="17.45" customHeight="1" thickBot="1">
      <c r="A414" s="1068"/>
      <c r="B414" s="1069"/>
      <c r="C414" s="1069"/>
      <c r="D414" s="1069"/>
      <c r="E414" s="1069"/>
      <c r="F414" s="1069"/>
      <c r="G414" s="1069"/>
      <c r="H414" s="1069"/>
      <c r="I414" s="1071" t="s">
        <v>1193</v>
      </c>
      <c r="J414" s="1071"/>
      <c r="K414" s="1071"/>
      <c r="L414" s="1071"/>
      <c r="M414" s="1071"/>
      <c r="N414" s="1071"/>
      <c r="O414" s="1071"/>
      <c r="P414" s="1071"/>
      <c r="Q414" s="1071"/>
      <c r="R414" s="1071"/>
      <c r="S414" s="1071"/>
      <c r="T414" s="1071"/>
      <c r="U414" s="1071"/>
      <c r="V414" s="1106"/>
      <c r="W414" s="1107">
        <v>0</v>
      </c>
      <c r="X414" s="1108"/>
      <c r="Y414" s="1108"/>
      <c r="Z414" s="1108"/>
      <c r="AA414" s="1108"/>
      <c r="AB414" s="1108"/>
      <c r="AC414" s="1107"/>
    </row>
    <row r="415" spans="1:29" ht="16.7" customHeight="1" thickBot="1">
      <c r="A415" s="1092" t="s">
        <v>1194</v>
      </c>
      <c r="B415" s="1109"/>
      <c r="C415" s="1109"/>
      <c r="D415" s="1109"/>
      <c r="E415" s="1109"/>
      <c r="F415" s="1109"/>
      <c r="G415" s="1109"/>
      <c r="H415" s="1109"/>
      <c r="I415" s="1109"/>
      <c r="J415" s="1110"/>
      <c r="K415" s="1094" t="s">
        <v>1174</v>
      </c>
      <c r="L415" s="1070"/>
      <c r="M415" s="1070"/>
      <c r="N415" s="1070"/>
      <c r="O415" s="1095"/>
      <c r="P415" s="1094" t="s">
        <v>531</v>
      </c>
      <c r="Q415" s="1070"/>
      <c r="R415" s="1070"/>
      <c r="S415" s="1070"/>
      <c r="T415" s="1095"/>
      <c r="U415" s="1094" t="s">
        <v>1190</v>
      </c>
      <c r="V415" s="1070"/>
      <c r="W415" s="1070"/>
      <c r="X415" s="1070"/>
      <c r="Y415" s="1095"/>
      <c r="Z415" s="1096" t="s">
        <v>1191</v>
      </c>
      <c r="AA415" s="1111"/>
      <c r="AB415" s="1111"/>
      <c r="AC415" s="1112"/>
    </row>
    <row r="416" spans="1:29" ht="17.45" customHeight="1" thickBot="1">
      <c r="A416" s="1068"/>
      <c r="B416" s="1069"/>
      <c r="C416" s="1069"/>
      <c r="D416" s="1069"/>
      <c r="E416" s="1069"/>
      <c r="F416" s="1069"/>
      <c r="G416" s="1069"/>
      <c r="H416" s="1069"/>
      <c r="I416" s="1071" t="s">
        <v>1195</v>
      </c>
      <c r="J416" s="1071"/>
      <c r="K416" s="1071"/>
      <c r="L416" s="1071"/>
      <c r="M416" s="1071"/>
      <c r="N416" s="1071"/>
      <c r="O416" s="1071"/>
      <c r="P416" s="1071"/>
      <c r="Q416" s="1071"/>
      <c r="R416" s="1071"/>
      <c r="S416" s="1071"/>
      <c r="T416" s="1071"/>
      <c r="U416" s="1071"/>
      <c r="V416" s="1106"/>
      <c r="W416" s="1107">
        <v>0</v>
      </c>
      <c r="X416" s="1108"/>
      <c r="Y416" s="1108"/>
      <c r="Z416" s="1108"/>
      <c r="AA416" s="1108"/>
      <c r="AB416" s="1108"/>
      <c r="AC416" s="1107"/>
    </row>
    <row r="417" spans="1:29" ht="17.45" customHeight="1" thickBot="1">
      <c r="A417" s="1092" t="s">
        <v>1196</v>
      </c>
      <c r="B417" s="1109"/>
      <c r="C417" s="1109"/>
      <c r="D417" s="1109"/>
      <c r="E417" s="1109"/>
      <c r="F417" s="1109"/>
      <c r="G417" s="1109"/>
      <c r="H417" s="1109"/>
      <c r="I417" s="1109"/>
      <c r="J417" s="1110"/>
      <c r="K417" s="1094" t="s">
        <v>1174</v>
      </c>
      <c r="L417" s="1070"/>
      <c r="M417" s="1070"/>
      <c r="N417" s="1070"/>
      <c r="O417" s="1095"/>
      <c r="P417" s="1094" t="s">
        <v>531</v>
      </c>
      <c r="Q417" s="1070"/>
      <c r="R417" s="1070"/>
      <c r="S417" s="1070"/>
      <c r="T417" s="1095"/>
      <c r="U417" s="1094" t="s">
        <v>1190</v>
      </c>
      <c r="V417" s="1070"/>
      <c r="W417" s="1070"/>
      <c r="X417" s="1070"/>
      <c r="Y417" s="1095"/>
      <c r="Z417" s="1096" t="s">
        <v>1191</v>
      </c>
      <c r="AA417" s="1111"/>
      <c r="AB417" s="1111"/>
      <c r="AC417" s="1112"/>
    </row>
    <row r="418" spans="1:29" ht="16.7" customHeight="1" thickBot="1">
      <c r="A418" s="1127"/>
      <c r="B418" s="1128" t="s">
        <v>1323</v>
      </c>
      <c r="C418" s="1128"/>
      <c r="D418" s="1129" t="s">
        <v>1324</v>
      </c>
      <c r="E418" s="1128"/>
      <c r="F418" s="1128"/>
      <c r="G418" s="1128"/>
      <c r="H418" s="1128"/>
      <c r="I418" s="1128"/>
      <c r="J418" s="1129"/>
      <c r="K418" s="1130">
        <v>1</v>
      </c>
      <c r="L418" s="1131"/>
      <c r="M418" s="1131"/>
      <c r="N418" s="1131"/>
      <c r="O418" s="1132"/>
      <c r="P418" s="1133" t="s">
        <v>565</v>
      </c>
      <c r="Q418" s="1134"/>
      <c r="R418" s="1134"/>
      <c r="S418" s="1134"/>
      <c r="T418" s="1135"/>
      <c r="U418" s="1136">
        <v>8.09</v>
      </c>
      <c r="V418" s="1137"/>
      <c r="W418" s="1137"/>
      <c r="X418" s="1137"/>
      <c r="Y418" s="1138"/>
      <c r="Z418" s="1139">
        <v>8.09</v>
      </c>
      <c r="AA418" s="1108"/>
      <c r="AB418" s="1108"/>
      <c r="AC418" s="1107"/>
    </row>
    <row r="419" spans="1:29" ht="17.45" customHeight="1" thickBot="1">
      <c r="A419" s="1068"/>
      <c r="B419" s="1069"/>
      <c r="C419" s="1069"/>
      <c r="D419" s="1069"/>
      <c r="E419" s="1069"/>
      <c r="F419" s="1069"/>
      <c r="G419" s="1069"/>
      <c r="H419" s="1069"/>
      <c r="I419" s="1071" t="s">
        <v>1197</v>
      </c>
      <c r="J419" s="1071"/>
      <c r="K419" s="1071"/>
      <c r="L419" s="1071"/>
      <c r="M419" s="1071"/>
      <c r="N419" s="1071"/>
      <c r="O419" s="1071"/>
      <c r="P419" s="1071"/>
      <c r="Q419" s="1071"/>
      <c r="R419" s="1071"/>
      <c r="S419" s="1071"/>
      <c r="T419" s="1071"/>
      <c r="U419" s="1071"/>
      <c r="V419" s="1106"/>
      <c r="W419" s="1107">
        <v>8.09</v>
      </c>
      <c r="X419" s="1108"/>
      <c r="Y419" s="1108"/>
      <c r="Z419" s="1108"/>
      <c r="AA419" s="1108"/>
      <c r="AB419" s="1108"/>
      <c r="AC419" s="1107"/>
    </row>
    <row r="420" spans="1:29" ht="16.7" customHeight="1" thickBot="1">
      <c r="A420" s="1092" t="s">
        <v>1198</v>
      </c>
      <c r="B420" s="1109"/>
      <c r="C420" s="1109"/>
      <c r="D420" s="1110"/>
      <c r="E420" s="1094" t="s">
        <v>1174</v>
      </c>
      <c r="F420" s="1070"/>
      <c r="G420" s="1095"/>
      <c r="H420" s="1140" t="s">
        <v>1199</v>
      </c>
      <c r="I420" s="1140" t="s">
        <v>1200</v>
      </c>
      <c r="J420" s="1094" t="s">
        <v>1201</v>
      </c>
      <c r="K420" s="1070"/>
      <c r="L420" s="1095"/>
      <c r="M420" s="1094" t="s">
        <v>1202</v>
      </c>
      <c r="N420" s="1070"/>
      <c r="O420" s="1070"/>
      <c r="P420" s="1095"/>
      <c r="Q420" s="1094" t="s">
        <v>1203</v>
      </c>
      <c r="R420" s="1070"/>
      <c r="S420" s="1070"/>
      <c r="T420" s="1070"/>
      <c r="U420" s="1095"/>
      <c r="V420" s="1094" t="s">
        <v>1204</v>
      </c>
      <c r="W420" s="1070"/>
      <c r="X420" s="1070"/>
      <c r="Y420" s="1095"/>
      <c r="Z420" s="1096" t="s">
        <v>1191</v>
      </c>
      <c r="AA420" s="1111"/>
      <c r="AB420" s="1111"/>
      <c r="AC420" s="1112"/>
    </row>
    <row r="421" spans="1:29" ht="17.45" customHeight="1" thickBot="1">
      <c r="A421" s="1127"/>
      <c r="B421" s="1128" t="s">
        <v>1325</v>
      </c>
      <c r="C421" s="1128"/>
      <c r="D421" s="1225" t="s">
        <v>1324</v>
      </c>
      <c r="E421" s="1192">
        <v>1</v>
      </c>
      <c r="F421" s="1193"/>
      <c r="G421" s="1194"/>
      <c r="H421" s="1191">
        <v>0.02</v>
      </c>
      <c r="I421" s="1191">
        <v>0</v>
      </c>
      <c r="J421" s="1195">
        <v>18.100000000000001</v>
      </c>
      <c r="K421" s="1196"/>
      <c r="L421" s="1197"/>
      <c r="M421" s="1136">
        <v>1.26</v>
      </c>
      <c r="N421" s="1137"/>
      <c r="O421" s="1137"/>
      <c r="P421" s="1138"/>
      <c r="Q421" s="1136">
        <v>1.01</v>
      </c>
      <c r="R421" s="1137"/>
      <c r="S421" s="1137"/>
      <c r="T421" s="1137"/>
      <c r="U421" s="1138"/>
      <c r="V421" s="1136">
        <v>0.83</v>
      </c>
      <c r="W421" s="1137"/>
      <c r="X421" s="1137"/>
      <c r="Y421" s="1138"/>
      <c r="Z421" s="1139">
        <v>15.05</v>
      </c>
      <c r="AA421" s="1108"/>
      <c r="AB421" s="1108"/>
      <c r="AC421" s="1107"/>
    </row>
    <row r="422" spans="1:29" ht="17.45" customHeight="1" thickBot="1">
      <c r="A422" s="1068"/>
      <c r="B422" s="1069"/>
      <c r="C422" s="1069"/>
      <c r="D422" s="1069"/>
      <c r="E422" s="1069"/>
      <c r="F422" s="1069"/>
      <c r="G422" s="1069"/>
      <c r="H422" s="1069"/>
      <c r="I422" s="1071" t="s">
        <v>1205</v>
      </c>
      <c r="J422" s="1071"/>
      <c r="K422" s="1071"/>
      <c r="L422" s="1071"/>
      <c r="M422" s="1071"/>
      <c r="N422" s="1071"/>
      <c r="O422" s="1071"/>
      <c r="P422" s="1071"/>
      <c r="Q422" s="1071"/>
      <c r="R422" s="1071"/>
      <c r="S422" s="1071"/>
      <c r="T422" s="1071"/>
      <c r="U422" s="1071"/>
      <c r="V422" s="1106"/>
      <c r="W422" s="1107">
        <v>15.05</v>
      </c>
      <c r="X422" s="1108"/>
      <c r="Y422" s="1108"/>
      <c r="Z422" s="1108"/>
      <c r="AA422" s="1108"/>
      <c r="AB422" s="1108"/>
      <c r="AC422" s="1107"/>
    </row>
    <row r="423" spans="1:29" ht="5.85" customHeight="1">
      <c r="A423" s="1141"/>
      <c r="B423" s="1113"/>
      <c r="C423" s="1113"/>
      <c r="D423" s="1113"/>
      <c r="E423" s="1113"/>
      <c r="F423" s="1113"/>
      <c r="G423" s="1113"/>
      <c r="H423" s="1113"/>
      <c r="I423" s="1113"/>
      <c r="J423" s="1113"/>
      <c r="K423" s="1113"/>
      <c r="L423" s="1113"/>
      <c r="M423" s="1113"/>
      <c r="N423" s="1113"/>
      <c r="O423" s="1113"/>
      <c r="P423" s="1113"/>
      <c r="Q423" s="1113"/>
      <c r="R423" s="1113"/>
      <c r="S423" s="1113"/>
      <c r="T423" s="1113"/>
      <c r="U423" s="1113"/>
      <c r="V423" s="1113"/>
      <c r="W423" s="1113"/>
      <c r="X423" s="1113"/>
      <c r="Y423" s="1113"/>
      <c r="Z423" s="1113"/>
      <c r="AA423" s="1113"/>
      <c r="AB423" s="1113"/>
      <c r="AC423" s="1142"/>
    </row>
    <row r="424" spans="1:29" ht="16.7" customHeight="1">
      <c r="A424" s="1117"/>
      <c r="B424" s="1118"/>
      <c r="C424" s="1118"/>
      <c r="D424" s="1118"/>
      <c r="E424" s="1118"/>
      <c r="F424" s="1118"/>
      <c r="G424" s="1118"/>
      <c r="H424" s="1118"/>
      <c r="I424" s="1119" t="s">
        <v>1206</v>
      </c>
      <c r="J424" s="1119"/>
      <c r="K424" s="1119"/>
      <c r="L424" s="1119"/>
      <c r="M424" s="1119"/>
      <c r="N424" s="1119"/>
      <c r="O424" s="1119"/>
      <c r="P424" s="1119"/>
      <c r="Q424" s="1119"/>
      <c r="R424" s="1119"/>
      <c r="S424" s="1119"/>
      <c r="T424" s="1119"/>
      <c r="U424" s="1119"/>
      <c r="V424" s="1118"/>
      <c r="W424" s="1143">
        <v>33.26</v>
      </c>
      <c r="X424" s="1144"/>
      <c r="Y424" s="1144"/>
      <c r="Z424" s="1144"/>
      <c r="AA424" s="1144"/>
      <c r="AB424" s="1144"/>
      <c r="AC424" s="1143"/>
    </row>
    <row r="425" spans="1:29" ht="17.45" customHeight="1">
      <c r="A425" s="1117"/>
      <c r="B425" s="1118"/>
      <c r="C425" s="1118"/>
      <c r="D425" s="1118"/>
      <c r="E425" s="1118"/>
      <c r="F425" s="1118"/>
      <c r="G425" s="1119" t="s">
        <v>1207</v>
      </c>
      <c r="H425" s="1119"/>
      <c r="I425" s="1119"/>
      <c r="J425" s="1119"/>
      <c r="K425" s="1119"/>
      <c r="L425" s="1119"/>
      <c r="M425" s="1119"/>
      <c r="N425" s="1145"/>
      <c r="O425" s="1146">
        <v>0</v>
      </c>
      <c r="P425" s="1146"/>
      <c r="Q425" s="1146"/>
      <c r="R425" s="1145"/>
      <c r="S425" s="1119" t="s">
        <v>1208</v>
      </c>
      <c r="T425" s="1119"/>
      <c r="U425" s="1119"/>
      <c r="V425" s="1118"/>
      <c r="W425" s="1143">
        <v>0</v>
      </c>
      <c r="X425" s="1144"/>
      <c r="Y425" s="1144"/>
      <c r="Z425" s="1144"/>
      <c r="AA425" s="1144"/>
      <c r="AB425" s="1144"/>
      <c r="AC425" s="1143"/>
    </row>
    <row r="426" spans="1:29" ht="16.7" customHeight="1">
      <c r="A426" s="1117"/>
      <c r="B426" s="1118"/>
      <c r="C426" s="1118"/>
      <c r="D426" s="1118"/>
      <c r="E426" s="1118"/>
      <c r="F426" s="1118"/>
      <c r="G426" s="1118"/>
      <c r="H426" s="1118"/>
      <c r="I426" s="1119" t="s">
        <v>1209</v>
      </c>
      <c r="J426" s="1119"/>
      <c r="K426" s="1119"/>
      <c r="L426" s="1119"/>
      <c r="M426" s="1119"/>
      <c r="N426" s="1119"/>
      <c r="O426" s="1119"/>
      <c r="P426" s="1119"/>
      <c r="Q426" s="1119"/>
      <c r="R426" s="1119"/>
      <c r="S426" s="1119"/>
      <c r="T426" s="1119"/>
      <c r="U426" s="1119"/>
      <c r="V426" s="1118"/>
      <c r="W426" s="1143">
        <v>33.26</v>
      </c>
      <c r="X426" s="1144"/>
      <c r="Y426" s="1144"/>
      <c r="Z426" s="1144"/>
      <c r="AA426" s="1144"/>
      <c r="AB426" s="1144"/>
      <c r="AC426" s="1143"/>
    </row>
    <row r="427" spans="1:29" ht="5.85" customHeight="1">
      <c r="A427" s="1147"/>
      <c r="B427" s="1118"/>
      <c r="C427" s="1118"/>
      <c r="D427" s="1118"/>
      <c r="E427" s="1118"/>
      <c r="F427" s="1118"/>
      <c r="G427" s="1118"/>
      <c r="H427" s="1118"/>
      <c r="I427" s="1118"/>
      <c r="J427" s="1118"/>
      <c r="K427" s="1118"/>
      <c r="L427" s="1118"/>
      <c r="M427" s="1118"/>
      <c r="N427" s="1118"/>
      <c r="O427" s="1118"/>
      <c r="P427" s="1118"/>
      <c r="Q427" s="1118"/>
      <c r="R427" s="1118"/>
      <c r="S427" s="1118"/>
      <c r="T427" s="1118"/>
      <c r="U427" s="1118"/>
      <c r="V427" s="1118"/>
      <c r="W427" s="1118"/>
      <c r="X427" s="1118"/>
      <c r="Y427" s="1118"/>
      <c r="Z427" s="1118"/>
      <c r="AA427" s="1118"/>
      <c r="AB427" s="1118"/>
      <c r="AC427" s="1148"/>
    </row>
    <row r="428" spans="1:29" ht="130.9" customHeight="1">
      <c r="A428" s="1149"/>
      <c r="AC428" s="1088"/>
    </row>
    <row r="429" spans="1:29" ht="130.15" customHeight="1" thickBot="1">
      <c r="A429" s="1089"/>
      <c r="B429" s="1090"/>
      <c r="C429" s="1090"/>
      <c r="D429" s="1090"/>
      <c r="E429" s="1090"/>
      <c r="F429" s="1090"/>
      <c r="G429" s="1090"/>
      <c r="H429" s="1090"/>
      <c r="I429" s="1090"/>
      <c r="J429" s="1090"/>
      <c r="K429" s="1090"/>
      <c r="L429" s="1090"/>
      <c r="M429" s="1090"/>
      <c r="N429" s="1090"/>
      <c r="O429" s="1090"/>
      <c r="P429" s="1090"/>
      <c r="Q429" s="1090"/>
      <c r="R429" s="1090"/>
      <c r="S429" s="1090"/>
      <c r="T429" s="1090"/>
      <c r="U429" s="1090"/>
      <c r="V429" s="1090"/>
      <c r="W429" s="1090"/>
      <c r="X429" s="1090"/>
      <c r="Y429" s="1090"/>
      <c r="Z429" s="1090"/>
      <c r="AA429" s="1090"/>
      <c r="AB429" s="1090"/>
      <c r="AC429" s="1091"/>
    </row>
    <row r="430" spans="1:29" ht="17.45" customHeight="1" thickBot="1">
      <c r="A430" s="1068"/>
      <c r="B430" s="1069"/>
      <c r="C430" s="1069"/>
      <c r="D430" s="1069"/>
      <c r="E430" s="1069"/>
      <c r="F430" s="1070" t="s">
        <v>1166</v>
      </c>
      <c r="G430" s="1070"/>
      <c r="H430" s="1070"/>
      <c r="I430" s="1070"/>
      <c r="J430" s="1070"/>
      <c r="K430" s="1070"/>
      <c r="L430" s="1069"/>
      <c r="M430" s="1069"/>
      <c r="N430" s="1069"/>
      <c r="O430" s="1069"/>
      <c r="P430" s="1069"/>
      <c r="Q430" s="1069"/>
      <c r="R430" s="1069"/>
      <c r="S430" s="1069"/>
      <c r="T430" s="1069"/>
      <c r="U430" s="1069"/>
      <c r="V430" s="1069"/>
      <c r="W430" s="1069"/>
      <c r="X430" s="1071" t="s">
        <v>1326</v>
      </c>
      <c r="Y430" s="1071"/>
      <c r="Z430" s="1071"/>
      <c r="AA430" s="1071"/>
      <c r="AB430" s="1071"/>
      <c r="AC430" s="1072"/>
    </row>
    <row r="431" spans="1:29" ht="16.7" customHeight="1">
      <c r="A431" s="1074" t="s">
        <v>1168</v>
      </c>
      <c r="B431" s="1075"/>
      <c r="C431" s="1076"/>
      <c r="D431" s="1077" t="s">
        <v>1327</v>
      </c>
      <c r="E431" s="1077"/>
      <c r="F431" s="1077"/>
      <c r="G431" s="1077"/>
      <c r="H431" s="1077"/>
      <c r="I431" s="1077"/>
      <c r="J431" s="1077"/>
      <c r="K431" s="1077"/>
      <c r="L431" s="1077"/>
      <c r="M431" s="1077"/>
      <c r="N431" s="1076"/>
      <c r="O431" s="1076"/>
      <c r="P431" s="1078" t="s">
        <v>1104</v>
      </c>
      <c r="Q431" s="1078"/>
      <c r="R431" s="1078"/>
      <c r="S431" s="1076"/>
      <c r="T431" s="1079" t="s">
        <v>1328</v>
      </c>
      <c r="U431" s="1079"/>
      <c r="V431" s="1079"/>
      <c r="W431" s="1079"/>
      <c r="X431" s="1076"/>
      <c r="Y431" s="1078" t="s">
        <v>1170</v>
      </c>
      <c r="Z431" s="1078"/>
      <c r="AA431" s="1076"/>
      <c r="AB431" s="1080">
        <v>45658</v>
      </c>
      <c r="AC431" s="1081"/>
    </row>
    <row r="432" spans="1:29" ht="17.45" customHeight="1">
      <c r="A432" s="1082"/>
      <c r="B432" s="1083"/>
      <c r="D432" s="1084"/>
      <c r="E432" s="1084"/>
      <c r="F432" s="1084"/>
      <c r="G432" s="1084"/>
      <c r="H432" s="1084"/>
      <c r="I432" s="1084"/>
      <c r="J432" s="1084"/>
      <c r="K432" s="1084"/>
      <c r="L432" s="1084"/>
      <c r="M432" s="1084"/>
      <c r="P432" s="1085" t="s">
        <v>1171</v>
      </c>
      <c r="Q432" s="1085"/>
      <c r="R432" s="1085"/>
      <c r="T432" s="1086">
        <v>664</v>
      </c>
      <c r="U432" s="1086"/>
      <c r="V432" s="1086"/>
      <c r="W432" s="1086"/>
      <c r="Y432" s="1085" t="s">
        <v>1172</v>
      </c>
      <c r="Z432" s="1085"/>
      <c r="AB432" s="1087" t="s">
        <v>55</v>
      </c>
      <c r="AC432" s="1088"/>
    </row>
    <row r="433" spans="1:29" ht="5.85" customHeight="1" thickBot="1">
      <c r="A433" s="1089"/>
      <c r="B433" s="1090"/>
      <c r="C433" s="1090"/>
      <c r="D433" s="1090"/>
      <c r="E433" s="1090"/>
      <c r="F433" s="1090"/>
      <c r="G433" s="1090"/>
      <c r="H433" s="1090"/>
      <c r="I433" s="1090"/>
      <c r="J433" s="1090"/>
      <c r="K433" s="1090"/>
      <c r="L433" s="1090"/>
      <c r="M433" s="1090"/>
      <c r="N433" s="1090"/>
      <c r="O433" s="1090"/>
      <c r="P433" s="1090"/>
      <c r="Q433" s="1090"/>
      <c r="R433" s="1090"/>
      <c r="S433" s="1090"/>
      <c r="T433" s="1090"/>
      <c r="U433" s="1090"/>
      <c r="V433" s="1090"/>
      <c r="W433" s="1090"/>
      <c r="X433" s="1090"/>
      <c r="Y433" s="1090"/>
      <c r="Z433" s="1090"/>
      <c r="AA433" s="1090"/>
      <c r="AB433" s="1090"/>
      <c r="AC433" s="1091"/>
    </row>
    <row r="434" spans="1:29" ht="16.7" customHeight="1" thickBot="1">
      <c r="A434" s="1092" t="s">
        <v>1173</v>
      </c>
      <c r="B434" s="1075"/>
      <c r="C434" s="1075"/>
      <c r="D434" s="1075"/>
      <c r="E434" s="1075"/>
      <c r="F434" s="1075"/>
      <c r="G434" s="1075"/>
      <c r="H434" s="1093"/>
      <c r="I434" s="1094" t="s">
        <v>1174</v>
      </c>
      <c r="J434" s="1094" t="s">
        <v>1175</v>
      </c>
      <c r="K434" s="1070"/>
      <c r="L434" s="1070"/>
      <c r="M434" s="1070"/>
      <c r="N434" s="1070"/>
      <c r="O434" s="1070"/>
      <c r="P434" s="1095"/>
      <c r="Q434" s="1094" t="s">
        <v>1176</v>
      </c>
      <c r="R434" s="1070"/>
      <c r="S434" s="1070"/>
      <c r="T434" s="1070"/>
      <c r="U434" s="1070"/>
      <c r="V434" s="1070"/>
      <c r="W434" s="1070"/>
      <c r="X434" s="1070"/>
      <c r="Y434" s="1095"/>
      <c r="Z434" s="1096" t="s">
        <v>1177</v>
      </c>
      <c r="AA434" s="1097"/>
      <c r="AB434" s="1097"/>
      <c r="AC434" s="1098"/>
    </row>
    <row r="435" spans="1:29" ht="17.45" customHeight="1" thickBot="1">
      <c r="A435" s="1099"/>
      <c r="B435" s="1100"/>
      <c r="C435" s="1100"/>
      <c r="D435" s="1100"/>
      <c r="E435" s="1100"/>
      <c r="F435" s="1100"/>
      <c r="G435" s="1100"/>
      <c r="H435" s="1101"/>
      <c r="I435" s="1102"/>
      <c r="J435" s="1094" t="s">
        <v>1178</v>
      </c>
      <c r="K435" s="1070"/>
      <c r="L435" s="1095"/>
      <c r="M435" s="1094" t="s">
        <v>1179</v>
      </c>
      <c r="N435" s="1070"/>
      <c r="O435" s="1070"/>
      <c r="P435" s="1095"/>
      <c r="Q435" s="1094" t="s">
        <v>1178</v>
      </c>
      <c r="R435" s="1070"/>
      <c r="S435" s="1070"/>
      <c r="T435" s="1070"/>
      <c r="U435" s="1095"/>
      <c r="V435" s="1094" t="s">
        <v>1179</v>
      </c>
      <c r="W435" s="1070"/>
      <c r="X435" s="1070"/>
      <c r="Y435" s="1095"/>
      <c r="Z435" s="1103"/>
      <c r="AA435" s="1104"/>
      <c r="AB435" s="1104"/>
      <c r="AC435" s="1105"/>
    </row>
    <row r="436" spans="1:29" ht="17.45" customHeight="1">
      <c r="A436" s="1150"/>
      <c r="B436" s="1151" t="s">
        <v>722</v>
      </c>
      <c r="C436" s="1151"/>
      <c r="D436" s="1152" t="s">
        <v>1307</v>
      </c>
      <c r="E436" s="1151"/>
      <c r="F436" s="1151"/>
      <c r="G436" s="1151"/>
      <c r="H436" s="1152"/>
      <c r="I436" s="1201">
        <v>2</v>
      </c>
      <c r="J436" s="1202">
        <v>1</v>
      </c>
      <c r="K436" s="1203"/>
      <c r="L436" s="1204"/>
      <c r="M436" s="1202">
        <v>0</v>
      </c>
      <c r="N436" s="1203"/>
      <c r="O436" s="1203"/>
      <c r="P436" s="1204"/>
      <c r="Q436" s="1205">
        <v>59.0486</v>
      </c>
      <c r="R436" s="1206"/>
      <c r="S436" s="1206"/>
      <c r="T436" s="1206"/>
      <c r="U436" s="1207"/>
      <c r="V436" s="1205">
        <v>40.334499999999998</v>
      </c>
      <c r="W436" s="1206"/>
      <c r="X436" s="1206"/>
      <c r="Y436" s="1207"/>
      <c r="Z436" s="1159">
        <v>118.0972</v>
      </c>
      <c r="AA436" s="1116"/>
      <c r="AB436" s="1116"/>
      <c r="AC436" s="1115"/>
    </row>
    <row r="437" spans="1:29" ht="16.7" customHeight="1">
      <c r="A437" s="1149"/>
      <c r="B437" s="1174" t="s">
        <v>725</v>
      </c>
      <c r="C437" s="1174"/>
      <c r="D437" s="1175" t="s">
        <v>1329</v>
      </c>
      <c r="E437" s="1174"/>
      <c r="F437" s="1174"/>
      <c r="G437" s="1174"/>
      <c r="H437" s="1175"/>
      <c r="I437" s="1208">
        <v>1</v>
      </c>
      <c r="J437" s="1209">
        <v>0.13</v>
      </c>
      <c r="K437" s="1210"/>
      <c r="L437" s="1211"/>
      <c r="M437" s="1209">
        <v>0.87</v>
      </c>
      <c r="N437" s="1210"/>
      <c r="O437" s="1210"/>
      <c r="P437" s="1211"/>
      <c r="Q437" s="1212">
        <v>322.6302</v>
      </c>
      <c r="R437" s="1213"/>
      <c r="S437" s="1213"/>
      <c r="T437" s="1213"/>
      <c r="U437" s="1214"/>
      <c r="V437" s="1212">
        <v>84.808800000000005</v>
      </c>
      <c r="W437" s="1213"/>
      <c r="X437" s="1213"/>
      <c r="Y437" s="1214"/>
      <c r="Z437" s="1184">
        <v>115.7256</v>
      </c>
      <c r="AA437" s="1121"/>
      <c r="AB437" s="1121"/>
      <c r="AC437" s="1120"/>
    </row>
    <row r="438" spans="1:29" ht="17.45" customHeight="1">
      <c r="A438" s="1149"/>
      <c r="B438" s="1174" t="s">
        <v>731</v>
      </c>
      <c r="C438" s="1174"/>
      <c r="D438" s="1175" t="s">
        <v>1330</v>
      </c>
      <c r="E438" s="1174"/>
      <c r="F438" s="1174"/>
      <c r="G438" s="1174"/>
      <c r="H438" s="1175"/>
      <c r="I438" s="1208">
        <v>1</v>
      </c>
      <c r="J438" s="1209">
        <v>0.06</v>
      </c>
      <c r="K438" s="1210"/>
      <c r="L438" s="1211"/>
      <c r="M438" s="1209">
        <v>0.94</v>
      </c>
      <c r="N438" s="1210"/>
      <c r="O438" s="1210"/>
      <c r="P438" s="1211"/>
      <c r="Q438" s="1212">
        <v>208.0633</v>
      </c>
      <c r="R438" s="1213"/>
      <c r="S438" s="1213"/>
      <c r="T438" s="1213"/>
      <c r="U438" s="1214"/>
      <c r="V438" s="1212">
        <v>104.10809999999999</v>
      </c>
      <c r="W438" s="1213"/>
      <c r="X438" s="1213"/>
      <c r="Y438" s="1214"/>
      <c r="Z438" s="1184">
        <v>110.3454</v>
      </c>
      <c r="AA438" s="1121"/>
      <c r="AB438" s="1121"/>
      <c r="AC438" s="1120"/>
    </row>
    <row r="439" spans="1:29" ht="16.7" customHeight="1" thickBot="1">
      <c r="A439" s="1089"/>
      <c r="B439" s="1160" t="s">
        <v>753</v>
      </c>
      <c r="C439" s="1160"/>
      <c r="D439" s="1161" t="s">
        <v>1331</v>
      </c>
      <c r="E439" s="1160"/>
      <c r="F439" s="1160"/>
      <c r="G439" s="1160"/>
      <c r="H439" s="1161"/>
      <c r="I439" s="1215">
        <v>1</v>
      </c>
      <c r="J439" s="1216">
        <v>1</v>
      </c>
      <c r="K439" s="1217"/>
      <c r="L439" s="1218"/>
      <c r="M439" s="1216">
        <v>0</v>
      </c>
      <c r="N439" s="1217"/>
      <c r="O439" s="1217"/>
      <c r="P439" s="1218"/>
      <c r="Q439" s="1219">
        <v>762.74279999999999</v>
      </c>
      <c r="R439" s="1220"/>
      <c r="S439" s="1220"/>
      <c r="T439" s="1220"/>
      <c r="U439" s="1221"/>
      <c r="V439" s="1219">
        <v>262.50049999999999</v>
      </c>
      <c r="W439" s="1220"/>
      <c r="X439" s="1220"/>
      <c r="Y439" s="1221"/>
      <c r="Z439" s="1168">
        <v>762.74279999999999</v>
      </c>
      <c r="AA439" s="1126"/>
      <c r="AB439" s="1126"/>
      <c r="AC439" s="1125"/>
    </row>
    <row r="440" spans="1:29" ht="17.45" customHeight="1" thickBot="1">
      <c r="A440" s="1068"/>
      <c r="B440" s="1069"/>
      <c r="C440" s="1069"/>
      <c r="D440" s="1069"/>
      <c r="E440" s="1069"/>
      <c r="F440" s="1069"/>
      <c r="G440" s="1069"/>
      <c r="H440" s="1069"/>
      <c r="I440" s="1071" t="s">
        <v>1180</v>
      </c>
      <c r="J440" s="1071"/>
      <c r="K440" s="1071"/>
      <c r="L440" s="1071"/>
      <c r="M440" s="1071"/>
      <c r="N440" s="1071"/>
      <c r="O440" s="1071"/>
      <c r="P440" s="1071"/>
      <c r="Q440" s="1071"/>
      <c r="R440" s="1071"/>
      <c r="S440" s="1071"/>
      <c r="T440" s="1071"/>
      <c r="U440" s="1071"/>
      <c r="V440" s="1106"/>
      <c r="W440" s="1107">
        <v>1106.9110000000001</v>
      </c>
      <c r="X440" s="1108"/>
      <c r="Y440" s="1108"/>
      <c r="Z440" s="1108"/>
      <c r="AA440" s="1108"/>
      <c r="AB440" s="1108"/>
      <c r="AC440" s="1107"/>
    </row>
    <row r="441" spans="1:29" ht="17.45" customHeight="1" thickBot="1">
      <c r="A441" s="1092" t="s">
        <v>1181</v>
      </c>
      <c r="B441" s="1109"/>
      <c r="C441" s="1109"/>
      <c r="D441" s="1109"/>
      <c r="E441" s="1109"/>
      <c r="F441" s="1109"/>
      <c r="G441" s="1109"/>
      <c r="H441" s="1109"/>
      <c r="I441" s="1109"/>
      <c r="J441" s="1110"/>
      <c r="K441" s="1094" t="s">
        <v>1182</v>
      </c>
      <c r="L441" s="1070"/>
      <c r="M441" s="1070"/>
      <c r="N441" s="1070"/>
      <c r="O441" s="1095"/>
      <c r="P441" s="1094" t="s">
        <v>1174</v>
      </c>
      <c r="Q441" s="1070"/>
      <c r="R441" s="1070"/>
      <c r="S441" s="1070"/>
      <c r="T441" s="1095"/>
      <c r="U441" s="1094" t="s">
        <v>1183</v>
      </c>
      <c r="V441" s="1070"/>
      <c r="W441" s="1070"/>
      <c r="X441" s="1070"/>
      <c r="Y441" s="1095"/>
      <c r="Z441" s="1096" t="s">
        <v>1177</v>
      </c>
      <c r="AA441" s="1111"/>
      <c r="AB441" s="1111"/>
      <c r="AC441" s="1112"/>
    </row>
    <row r="442" spans="1:29" ht="16.7" customHeight="1" thickBot="1">
      <c r="A442" s="1127"/>
      <c r="B442" s="1128" t="s">
        <v>1111</v>
      </c>
      <c r="C442" s="1128"/>
      <c r="D442" s="1129" t="s">
        <v>1112</v>
      </c>
      <c r="E442" s="1128"/>
      <c r="F442" s="1128"/>
      <c r="G442" s="1128"/>
      <c r="H442" s="1128"/>
      <c r="I442" s="1128"/>
      <c r="J442" s="1129"/>
      <c r="K442" s="1130">
        <v>0</v>
      </c>
      <c r="L442" s="1131"/>
      <c r="M442" s="1131"/>
      <c r="N442" s="1131"/>
      <c r="O442" s="1132"/>
      <c r="P442" s="1130">
        <v>10</v>
      </c>
      <c r="Q442" s="1131"/>
      <c r="R442" s="1131"/>
      <c r="S442" s="1131"/>
      <c r="T442" s="1132"/>
      <c r="U442" s="1198">
        <v>22.148800000000001</v>
      </c>
      <c r="V442" s="1199"/>
      <c r="W442" s="1199"/>
      <c r="X442" s="1199"/>
      <c r="Y442" s="1200"/>
      <c r="Z442" s="1139">
        <v>221.488</v>
      </c>
      <c r="AA442" s="1108"/>
      <c r="AB442" s="1108"/>
      <c r="AC442" s="1107"/>
    </row>
    <row r="443" spans="1:29" ht="17.45" customHeight="1" thickBot="1">
      <c r="A443" s="1068"/>
      <c r="B443" s="1113"/>
      <c r="C443" s="1113"/>
      <c r="D443" s="1113"/>
      <c r="E443" s="1113"/>
      <c r="F443" s="1113"/>
      <c r="G443" s="1113"/>
      <c r="H443" s="1113"/>
      <c r="I443" s="1114" t="s">
        <v>1184</v>
      </c>
      <c r="J443" s="1114"/>
      <c r="K443" s="1114"/>
      <c r="L443" s="1114"/>
      <c r="M443" s="1114"/>
      <c r="N443" s="1114"/>
      <c r="O443" s="1114"/>
      <c r="P443" s="1114"/>
      <c r="Q443" s="1114"/>
      <c r="R443" s="1114"/>
      <c r="S443" s="1114"/>
      <c r="T443" s="1114"/>
      <c r="U443" s="1114"/>
      <c r="V443" s="1069"/>
      <c r="W443" s="1115">
        <v>221.488</v>
      </c>
      <c r="X443" s="1116"/>
      <c r="Y443" s="1116"/>
      <c r="Z443" s="1116"/>
      <c r="AA443" s="1116"/>
      <c r="AB443" s="1116"/>
      <c r="AC443" s="1115"/>
    </row>
    <row r="444" spans="1:29" ht="17.45" customHeight="1">
      <c r="A444" s="1117"/>
      <c r="B444" s="1118"/>
      <c r="C444" s="1118"/>
      <c r="D444" s="1118"/>
      <c r="E444" s="1118"/>
      <c r="F444" s="1118"/>
      <c r="G444" s="1118"/>
      <c r="H444" s="1118"/>
      <c r="I444" s="1119" t="s">
        <v>1185</v>
      </c>
      <c r="J444" s="1119"/>
      <c r="K444" s="1119"/>
      <c r="L444" s="1119"/>
      <c r="M444" s="1119"/>
      <c r="N444" s="1119"/>
      <c r="O444" s="1119"/>
      <c r="P444" s="1119"/>
      <c r="Q444" s="1119"/>
      <c r="R444" s="1119"/>
      <c r="S444" s="1119"/>
      <c r="T444" s="1119"/>
      <c r="U444" s="1119"/>
      <c r="V444" s="1118"/>
      <c r="W444" s="1120">
        <v>1328.3989999999999</v>
      </c>
      <c r="X444" s="1121"/>
      <c r="Y444" s="1121"/>
      <c r="Z444" s="1121"/>
      <c r="AA444" s="1121"/>
      <c r="AB444" s="1121"/>
      <c r="AC444" s="1120"/>
    </row>
    <row r="445" spans="1:29" ht="16.7" customHeight="1">
      <c r="A445" s="1117"/>
      <c r="B445" s="1118"/>
      <c r="C445" s="1118"/>
      <c r="D445" s="1118"/>
      <c r="E445" s="1118"/>
      <c r="F445" s="1118"/>
      <c r="G445" s="1118"/>
      <c r="H445" s="1118"/>
      <c r="I445" s="1119" t="s">
        <v>1186</v>
      </c>
      <c r="J445" s="1119"/>
      <c r="K445" s="1119"/>
      <c r="L445" s="1119"/>
      <c r="M445" s="1119"/>
      <c r="N445" s="1119"/>
      <c r="O445" s="1119"/>
      <c r="P445" s="1119"/>
      <c r="Q445" s="1119"/>
      <c r="R445" s="1119"/>
      <c r="S445" s="1119"/>
      <c r="T445" s="1119"/>
      <c r="U445" s="1119"/>
      <c r="V445" s="1118"/>
      <c r="W445" s="1120">
        <v>2.0005999999999999</v>
      </c>
      <c r="X445" s="1121"/>
      <c r="Y445" s="1121"/>
      <c r="Z445" s="1121"/>
      <c r="AA445" s="1121"/>
      <c r="AB445" s="1121"/>
      <c r="AC445" s="1120"/>
    </row>
    <row r="446" spans="1:29" ht="17.45" customHeight="1">
      <c r="A446" s="1117"/>
      <c r="B446" s="1118"/>
      <c r="C446" s="1118"/>
      <c r="D446" s="1118"/>
      <c r="E446" s="1118"/>
      <c r="F446" s="1118"/>
      <c r="G446" s="1118"/>
      <c r="H446" s="1118"/>
      <c r="I446" s="1119" t="s">
        <v>1187</v>
      </c>
      <c r="J446" s="1119"/>
      <c r="K446" s="1119"/>
      <c r="L446" s="1119"/>
      <c r="M446" s="1119"/>
      <c r="N446" s="1119"/>
      <c r="O446" s="1119"/>
      <c r="P446" s="1119"/>
      <c r="Q446" s="1119"/>
      <c r="R446" s="1119"/>
      <c r="S446" s="1119"/>
      <c r="T446" s="1119"/>
      <c r="U446" s="1119"/>
      <c r="V446" s="1118"/>
      <c r="W446" s="1120">
        <v>5.4400000000000004E-3</v>
      </c>
      <c r="X446" s="1121"/>
      <c r="Y446" s="1121"/>
      <c r="Z446" s="1121"/>
      <c r="AA446" s="1121"/>
      <c r="AB446" s="1121"/>
      <c r="AC446" s="1120"/>
    </row>
    <row r="447" spans="1:29" ht="16.7" customHeight="1" thickBot="1">
      <c r="A447" s="1122"/>
      <c r="B447" s="1123"/>
      <c r="C447" s="1123"/>
      <c r="D447" s="1123"/>
      <c r="E447" s="1123"/>
      <c r="F447" s="1123"/>
      <c r="G447" s="1123"/>
      <c r="H447" s="1123"/>
      <c r="I447" s="1124" t="s">
        <v>1188</v>
      </c>
      <c r="J447" s="1124"/>
      <c r="K447" s="1124"/>
      <c r="L447" s="1124"/>
      <c r="M447" s="1124"/>
      <c r="N447" s="1124"/>
      <c r="O447" s="1124"/>
      <c r="P447" s="1124"/>
      <c r="Q447" s="1124"/>
      <c r="R447" s="1124"/>
      <c r="S447" s="1124"/>
      <c r="T447" s="1124"/>
      <c r="U447" s="1124"/>
      <c r="V447" s="1123"/>
      <c r="W447" s="1125">
        <v>0</v>
      </c>
      <c r="X447" s="1126"/>
      <c r="Y447" s="1126"/>
      <c r="Z447" s="1126"/>
      <c r="AA447" s="1126"/>
      <c r="AB447" s="1126"/>
      <c r="AC447" s="1125"/>
    </row>
    <row r="448" spans="1:29" ht="17.45" customHeight="1" thickBot="1">
      <c r="A448" s="1092" t="s">
        <v>1189</v>
      </c>
      <c r="B448" s="1109"/>
      <c r="C448" s="1109"/>
      <c r="D448" s="1109"/>
      <c r="E448" s="1109"/>
      <c r="F448" s="1109"/>
      <c r="G448" s="1109"/>
      <c r="H448" s="1109"/>
      <c r="I448" s="1109"/>
      <c r="J448" s="1110"/>
      <c r="K448" s="1094" t="s">
        <v>1174</v>
      </c>
      <c r="L448" s="1070"/>
      <c r="M448" s="1070"/>
      <c r="N448" s="1070"/>
      <c r="O448" s="1095"/>
      <c r="P448" s="1094" t="s">
        <v>531</v>
      </c>
      <c r="Q448" s="1070"/>
      <c r="R448" s="1070"/>
      <c r="S448" s="1070"/>
      <c r="T448" s="1095"/>
      <c r="U448" s="1094" t="s">
        <v>1190</v>
      </c>
      <c r="V448" s="1070"/>
      <c r="W448" s="1070"/>
      <c r="X448" s="1070"/>
      <c r="Y448" s="1095"/>
      <c r="Z448" s="1096" t="s">
        <v>1191</v>
      </c>
      <c r="AA448" s="1111"/>
      <c r="AB448" s="1111"/>
      <c r="AC448" s="1112"/>
    </row>
    <row r="449" spans="1:29" ht="17.45" customHeight="1">
      <c r="A449" s="1150"/>
      <c r="B449" s="1151" t="s">
        <v>1332</v>
      </c>
      <c r="C449" s="1151"/>
      <c r="D449" s="1152" t="s">
        <v>1333</v>
      </c>
      <c r="E449" s="1151"/>
      <c r="F449" s="1151"/>
      <c r="G449" s="1151"/>
      <c r="H449" s="1151"/>
      <c r="I449" s="1151"/>
      <c r="J449" s="1152"/>
      <c r="K449" s="1153">
        <v>0.33750000000000002</v>
      </c>
      <c r="L449" s="1154"/>
      <c r="M449" s="1154"/>
      <c r="N449" s="1154"/>
      <c r="O449" s="1155"/>
      <c r="P449" s="1169" t="s">
        <v>1218</v>
      </c>
      <c r="Q449" s="1078"/>
      <c r="R449" s="1078"/>
      <c r="S449" s="1078"/>
      <c r="T449" s="1170"/>
      <c r="U449" s="1171">
        <v>0.1888</v>
      </c>
      <c r="V449" s="1172"/>
      <c r="W449" s="1172"/>
      <c r="X449" s="1172"/>
      <c r="Y449" s="1173"/>
      <c r="Z449" s="1159">
        <v>6.3700000000000007E-2</v>
      </c>
      <c r="AA449" s="1116"/>
      <c r="AB449" s="1116"/>
      <c r="AC449" s="1115"/>
    </row>
    <row r="450" spans="1:29" ht="16.7" customHeight="1" thickBot="1">
      <c r="A450" s="1089"/>
      <c r="B450" s="1160" t="s">
        <v>1334</v>
      </c>
      <c r="C450" s="1160"/>
      <c r="D450" s="1161" t="s">
        <v>1335</v>
      </c>
      <c r="E450" s="1160"/>
      <c r="F450" s="1160"/>
      <c r="G450" s="1160"/>
      <c r="H450" s="1160"/>
      <c r="I450" s="1160"/>
      <c r="J450" s="1161"/>
      <c r="K450" s="1162">
        <v>2.3600000000000001E-3</v>
      </c>
      <c r="L450" s="1163"/>
      <c r="M450" s="1163"/>
      <c r="N450" s="1163"/>
      <c r="O450" s="1164"/>
      <c r="P450" s="1185" t="s">
        <v>62</v>
      </c>
      <c r="Q450" s="1186"/>
      <c r="R450" s="1186"/>
      <c r="S450" s="1186"/>
      <c r="T450" s="1187"/>
      <c r="U450" s="1188">
        <v>0</v>
      </c>
      <c r="V450" s="1189"/>
      <c r="W450" s="1189"/>
      <c r="X450" s="1189"/>
      <c r="Y450" s="1190"/>
      <c r="Z450" s="1168">
        <v>0</v>
      </c>
      <c r="AA450" s="1126"/>
      <c r="AB450" s="1126"/>
      <c r="AC450" s="1125"/>
    </row>
    <row r="451" spans="1:29" ht="17.45" customHeight="1" thickBot="1">
      <c r="A451" s="1068"/>
      <c r="B451" s="1069"/>
      <c r="C451" s="1069"/>
      <c r="D451" s="1069"/>
      <c r="E451" s="1069"/>
      <c r="F451" s="1069"/>
      <c r="G451" s="1069"/>
      <c r="H451" s="1069"/>
      <c r="I451" s="1071" t="s">
        <v>1193</v>
      </c>
      <c r="J451" s="1071"/>
      <c r="K451" s="1071"/>
      <c r="L451" s="1071"/>
      <c r="M451" s="1071"/>
      <c r="N451" s="1071"/>
      <c r="O451" s="1071"/>
      <c r="P451" s="1071"/>
      <c r="Q451" s="1071"/>
      <c r="R451" s="1071"/>
      <c r="S451" s="1071"/>
      <c r="T451" s="1071"/>
      <c r="U451" s="1071"/>
      <c r="V451" s="1106"/>
      <c r="W451" s="1107">
        <v>6.3700000000000007E-2</v>
      </c>
      <c r="X451" s="1108"/>
      <c r="Y451" s="1108"/>
      <c r="Z451" s="1108"/>
      <c r="AA451" s="1108"/>
      <c r="AB451" s="1108"/>
      <c r="AC451" s="1107"/>
    </row>
    <row r="452" spans="1:29" ht="17.45" customHeight="1" thickBot="1">
      <c r="A452" s="1092" t="s">
        <v>1194</v>
      </c>
      <c r="B452" s="1109"/>
      <c r="C452" s="1109"/>
      <c r="D452" s="1109"/>
      <c r="E452" s="1109"/>
      <c r="F452" s="1109"/>
      <c r="G452" s="1109"/>
      <c r="H452" s="1109"/>
      <c r="I452" s="1109"/>
      <c r="J452" s="1110"/>
      <c r="K452" s="1094" t="s">
        <v>1174</v>
      </c>
      <c r="L452" s="1070"/>
      <c r="M452" s="1070"/>
      <c r="N452" s="1070"/>
      <c r="O452" s="1095"/>
      <c r="P452" s="1094" t="s">
        <v>531</v>
      </c>
      <c r="Q452" s="1070"/>
      <c r="R452" s="1070"/>
      <c r="S452" s="1070"/>
      <c r="T452" s="1095"/>
      <c r="U452" s="1094" t="s">
        <v>1190</v>
      </c>
      <c r="V452" s="1070"/>
      <c r="W452" s="1070"/>
      <c r="X452" s="1070"/>
      <c r="Y452" s="1095"/>
      <c r="Z452" s="1096" t="s">
        <v>1191</v>
      </c>
      <c r="AA452" s="1111"/>
      <c r="AB452" s="1111"/>
      <c r="AC452" s="1112"/>
    </row>
    <row r="453" spans="1:29" ht="16.7" customHeight="1" thickBot="1">
      <c r="A453" s="1127"/>
      <c r="B453" s="1128" t="s">
        <v>1336</v>
      </c>
      <c r="C453" s="1128"/>
      <c r="D453" s="1129" t="s">
        <v>1337</v>
      </c>
      <c r="E453" s="1128"/>
      <c r="F453" s="1128"/>
      <c r="G453" s="1128"/>
      <c r="H453" s="1128"/>
      <c r="I453" s="1128"/>
      <c r="J453" s="1129"/>
      <c r="K453" s="1130">
        <v>1.4999999999999999E-2</v>
      </c>
      <c r="L453" s="1131"/>
      <c r="M453" s="1131"/>
      <c r="N453" s="1131"/>
      <c r="O453" s="1132"/>
      <c r="P453" s="1133" t="s">
        <v>58</v>
      </c>
      <c r="Q453" s="1134"/>
      <c r="R453" s="1134"/>
      <c r="S453" s="1134"/>
      <c r="T453" s="1135"/>
      <c r="U453" s="1136">
        <v>94.824100000000001</v>
      </c>
      <c r="V453" s="1137"/>
      <c r="W453" s="1137"/>
      <c r="X453" s="1137"/>
      <c r="Y453" s="1138"/>
      <c r="Z453" s="1139">
        <v>1.4222999999999999</v>
      </c>
      <c r="AA453" s="1108"/>
      <c r="AB453" s="1108"/>
      <c r="AC453" s="1107"/>
    </row>
    <row r="454" spans="1:29" ht="17.45" customHeight="1" thickBot="1">
      <c r="A454" s="1068"/>
      <c r="B454" s="1069"/>
      <c r="C454" s="1069"/>
      <c r="D454" s="1069"/>
      <c r="E454" s="1069"/>
      <c r="F454" s="1069"/>
      <c r="G454" s="1069"/>
      <c r="H454" s="1069"/>
      <c r="I454" s="1071" t="s">
        <v>1195</v>
      </c>
      <c r="J454" s="1071"/>
      <c r="K454" s="1071"/>
      <c r="L454" s="1071"/>
      <c r="M454" s="1071"/>
      <c r="N454" s="1071"/>
      <c r="O454" s="1071"/>
      <c r="P454" s="1071"/>
      <c r="Q454" s="1071"/>
      <c r="R454" s="1071"/>
      <c r="S454" s="1071"/>
      <c r="T454" s="1071"/>
      <c r="U454" s="1071"/>
      <c r="V454" s="1106"/>
      <c r="W454" s="1107">
        <v>1.4222999999999999</v>
      </c>
      <c r="X454" s="1108"/>
      <c r="Y454" s="1108"/>
      <c r="Z454" s="1108"/>
      <c r="AA454" s="1108"/>
      <c r="AB454" s="1108"/>
      <c r="AC454" s="1107"/>
    </row>
    <row r="455" spans="1:29" ht="16.7" customHeight="1" thickBot="1">
      <c r="A455" s="1092" t="s">
        <v>1196</v>
      </c>
      <c r="B455" s="1109"/>
      <c r="C455" s="1109"/>
      <c r="D455" s="1109"/>
      <c r="E455" s="1109"/>
      <c r="F455" s="1109"/>
      <c r="G455" s="1109"/>
      <c r="H455" s="1109"/>
      <c r="I455" s="1109"/>
      <c r="J455" s="1110"/>
      <c r="K455" s="1094" t="s">
        <v>1174</v>
      </c>
      <c r="L455" s="1070"/>
      <c r="M455" s="1070"/>
      <c r="N455" s="1070"/>
      <c r="O455" s="1095"/>
      <c r="P455" s="1094" t="s">
        <v>531</v>
      </c>
      <c r="Q455" s="1070"/>
      <c r="R455" s="1070"/>
      <c r="S455" s="1070"/>
      <c r="T455" s="1095"/>
      <c r="U455" s="1094" t="s">
        <v>1190</v>
      </c>
      <c r="V455" s="1070"/>
      <c r="W455" s="1070"/>
      <c r="X455" s="1070"/>
      <c r="Y455" s="1095"/>
      <c r="Z455" s="1096" t="s">
        <v>1191</v>
      </c>
      <c r="AA455" s="1111"/>
      <c r="AB455" s="1111"/>
      <c r="AC455" s="1112"/>
    </row>
    <row r="456" spans="1:29" ht="17.45" customHeight="1">
      <c r="A456" s="1150"/>
      <c r="B456" s="1151" t="s">
        <v>1338</v>
      </c>
      <c r="C456" s="1151"/>
      <c r="D456" s="1152" t="s">
        <v>1339</v>
      </c>
      <c r="E456" s="1151"/>
      <c r="F456" s="1151"/>
      <c r="G456" s="1151"/>
      <c r="H456" s="1151"/>
      <c r="I456" s="1151"/>
      <c r="J456" s="1152"/>
      <c r="K456" s="1153">
        <v>3.4000000000000002E-4</v>
      </c>
      <c r="L456" s="1154"/>
      <c r="M456" s="1154"/>
      <c r="N456" s="1154"/>
      <c r="O456" s="1155"/>
      <c r="P456" s="1169" t="s">
        <v>565</v>
      </c>
      <c r="Q456" s="1078"/>
      <c r="R456" s="1078"/>
      <c r="S456" s="1078"/>
      <c r="T456" s="1170"/>
      <c r="U456" s="1171">
        <v>27.76</v>
      </c>
      <c r="V456" s="1172"/>
      <c r="W456" s="1172"/>
      <c r="X456" s="1172"/>
      <c r="Y456" s="1173"/>
      <c r="Z456" s="1159">
        <v>9.4000000000000004E-3</v>
      </c>
      <c r="AA456" s="1116"/>
      <c r="AB456" s="1116"/>
      <c r="AC456" s="1115"/>
    </row>
    <row r="457" spans="1:29" ht="17.45" customHeight="1" thickBot="1">
      <c r="A457" s="1089"/>
      <c r="B457" s="1160" t="s">
        <v>1340</v>
      </c>
      <c r="C457" s="1160"/>
      <c r="D457" s="1161" t="s">
        <v>1341</v>
      </c>
      <c r="E457" s="1160"/>
      <c r="F457" s="1160"/>
      <c r="G457" s="1160"/>
      <c r="H457" s="1160"/>
      <c r="I457" s="1160"/>
      <c r="J457" s="1161"/>
      <c r="K457" s="1162">
        <v>2.2499999999999999E-2</v>
      </c>
      <c r="L457" s="1163"/>
      <c r="M457" s="1163"/>
      <c r="N457" s="1163"/>
      <c r="O457" s="1164"/>
      <c r="P457" s="1185" t="s">
        <v>565</v>
      </c>
      <c r="Q457" s="1186"/>
      <c r="R457" s="1186"/>
      <c r="S457" s="1186"/>
      <c r="T457" s="1187"/>
      <c r="U457" s="1188">
        <v>9.75</v>
      </c>
      <c r="V457" s="1189"/>
      <c r="W457" s="1189"/>
      <c r="X457" s="1189"/>
      <c r="Y457" s="1190"/>
      <c r="Z457" s="1168">
        <v>0.21940000000000001</v>
      </c>
      <c r="AA457" s="1126"/>
      <c r="AB457" s="1126"/>
      <c r="AC457" s="1125"/>
    </row>
    <row r="458" spans="1:29" ht="16.7" customHeight="1" thickBot="1">
      <c r="A458" s="1068"/>
      <c r="B458" s="1069"/>
      <c r="C458" s="1069"/>
      <c r="D458" s="1069"/>
      <c r="E458" s="1069"/>
      <c r="F458" s="1069"/>
      <c r="G458" s="1069"/>
      <c r="H458" s="1069"/>
      <c r="I458" s="1071" t="s">
        <v>1197</v>
      </c>
      <c r="J458" s="1071"/>
      <c r="K458" s="1071"/>
      <c r="L458" s="1071"/>
      <c r="M458" s="1071"/>
      <c r="N458" s="1071"/>
      <c r="O458" s="1071"/>
      <c r="P458" s="1071"/>
      <c r="Q458" s="1071"/>
      <c r="R458" s="1071"/>
      <c r="S458" s="1071"/>
      <c r="T458" s="1071"/>
      <c r="U458" s="1071"/>
      <c r="V458" s="1106"/>
      <c r="W458" s="1107">
        <v>0.2288</v>
      </c>
      <c r="X458" s="1108"/>
      <c r="Y458" s="1108"/>
      <c r="Z458" s="1108"/>
      <c r="AA458" s="1108"/>
      <c r="AB458" s="1108"/>
      <c r="AC458" s="1107"/>
    </row>
    <row r="459" spans="1:29" ht="17.45" customHeight="1" thickBot="1">
      <c r="A459" s="1092" t="s">
        <v>1198</v>
      </c>
      <c r="B459" s="1109"/>
      <c r="C459" s="1109"/>
      <c r="D459" s="1110"/>
      <c r="E459" s="1094" t="s">
        <v>1174</v>
      </c>
      <c r="F459" s="1070"/>
      <c r="G459" s="1095"/>
      <c r="H459" s="1140" t="s">
        <v>1199</v>
      </c>
      <c r="I459" s="1140" t="s">
        <v>1200</v>
      </c>
      <c r="J459" s="1094" t="s">
        <v>1201</v>
      </c>
      <c r="K459" s="1070"/>
      <c r="L459" s="1095"/>
      <c r="M459" s="1094" t="s">
        <v>1202</v>
      </c>
      <c r="N459" s="1070"/>
      <c r="O459" s="1070"/>
      <c r="P459" s="1095"/>
      <c r="Q459" s="1094" t="s">
        <v>1203</v>
      </c>
      <c r="R459" s="1070"/>
      <c r="S459" s="1070"/>
      <c r="T459" s="1070"/>
      <c r="U459" s="1095"/>
      <c r="V459" s="1094" t="s">
        <v>1204</v>
      </c>
      <c r="W459" s="1070"/>
      <c r="X459" s="1070"/>
      <c r="Y459" s="1095"/>
      <c r="Z459" s="1096" t="s">
        <v>1191</v>
      </c>
      <c r="AA459" s="1111"/>
      <c r="AB459" s="1111"/>
      <c r="AC459" s="1112"/>
    </row>
    <row r="460" spans="1:29" ht="17.45" customHeight="1">
      <c r="A460" s="1150"/>
      <c r="B460" s="1151" t="s">
        <v>1342</v>
      </c>
      <c r="C460" s="1151"/>
      <c r="D460" s="1222" t="s">
        <v>1339</v>
      </c>
      <c r="E460" s="1202">
        <v>3.4000000000000002E-4</v>
      </c>
      <c r="F460" s="1203"/>
      <c r="G460" s="1204"/>
      <c r="H460" s="1201">
        <v>0</v>
      </c>
      <c r="I460" s="1201">
        <v>0</v>
      </c>
      <c r="J460" s="1205">
        <v>0</v>
      </c>
      <c r="K460" s="1206"/>
      <c r="L460" s="1207"/>
      <c r="M460" s="1171">
        <v>1.1499999999999999</v>
      </c>
      <c r="N460" s="1172"/>
      <c r="O460" s="1172"/>
      <c r="P460" s="1173"/>
      <c r="Q460" s="1171">
        <v>0.92</v>
      </c>
      <c r="R460" s="1172"/>
      <c r="S460" s="1172"/>
      <c r="T460" s="1172"/>
      <c r="U460" s="1173"/>
      <c r="V460" s="1171">
        <v>0.75</v>
      </c>
      <c r="W460" s="1172"/>
      <c r="X460" s="1172"/>
      <c r="Y460" s="1173"/>
      <c r="Z460" s="1159">
        <v>0</v>
      </c>
      <c r="AA460" s="1116"/>
      <c r="AB460" s="1116"/>
      <c r="AC460" s="1115"/>
    </row>
    <row r="461" spans="1:29" ht="16.7" customHeight="1" thickBot="1">
      <c r="A461" s="1089"/>
      <c r="B461" s="1160" t="s">
        <v>1343</v>
      </c>
      <c r="C461" s="1160"/>
      <c r="D461" s="1224" t="s">
        <v>1341</v>
      </c>
      <c r="E461" s="1216">
        <v>2.2499999999999999E-2</v>
      </c>
      <c r="F461" s="1217"/>
      <c r="G461" s="1218"/>
      <c r="H461" s="1215">
        <v>0.02</v>
      </c>
      <c r="I461" s="1215">
        <v>0</v>
      </c>
      <c r="J461" s="1219">
        <v>13.93</v>
      </c>
      <c r="K461" s="1220"/>
      <c r="L461" s="1221"/>
      <c r="M461" s="1188">
        <v>1.26</v>
      </c>
      <c r="N461" s="1189"/>
      <c r="O461" s="1189"/>
      <c r="P461" s="1190"/>
      <c r="Q461" s="1188">
        <v>1.01</v>
      </c>
      <c r="R461" s="1189"/>
      <c r="S461" s="1189"/>
      <c r="T461" s="1189"/>
      <c r="U461" s="1190"/>
      <c r="V461" s="1188">
        <v>0.83</v>
      </c>
      <c r="W461" s="1189"/>
      <c r="X461" s="1189"/>
      <c r="Y461" s="1190"/>
      <c r="Z461" s="1168">
        <v>0.26079999999999998</v>
      </c>
      <c r="AA461" s="1126"/>
      <c r="AB461" s="1126"/>
      <c r="AC461" s="1125"/>
    </row>
    <row r="462" spans="1:29" ht="17.45" customHeight="1" thickBot="1">
      <c r="A462" s="1068"/>
      <c r="B462" s="1069"/>
      <c r="C462" s="1069"/>
      <c r="D462" s="1069"/>
      <c r="E462" s="1069"/>
      <c r="F462" s="1069"/>
      <c r="G462" s="1069"/>
      <c r="H462" s="1069"/>
      <c r="I462" s="1071" t="s">
        <v>1205</v>
      </c>
      <c r="J462" s="1071"/>
      <c r="K462" s="1071"/>
      <c r="L462" s="1071"/>
      <c r="M462" s="1071"/>
      <c r="N462" s="1071"/>
      <c r="O462" s="1071"/>
      <c r="P462" s="1071"/>
      <c r="Q462" s="1071"/>
      <c r="R462" s="1071"/>
      <c r="S462" s="1071"/>
      <c r="T462" s="1071"/>
      <c r="U462" s="1071"/>
      <c r="V462" s="1106"/>
      <c r="W462" s="1107">
        <v>0.26079999999999998</v>
      </c>
      <c r="X462" s="1108"/>
      <c r="Y462" s="1108"/>
      <c r="Z462" s="1108"/>
      <c r="AA462" s="1108"/>
      <c r="AB462" s="1108"/>
      <c r="AC462" s="1107"/>
    </row>
    <row r="463" spans="1:29" ht="5.85" customHeight="1">
      <c r="A463" s="1141"/>
      <c r="B463" s="1113"/>
      <c r="C463" s="1113"/>
      <c r="D463" s="1113"/>
      <c r="E463" s="1113"/>
      <c r="F463" s="1113"/>
      <c r="G463" s="1113"/>
      <c r="H463" s="1113"/>
      <c r="I463" s="1113"/>
      <c r="J463" s="1113"/>
      <c r="K463" s="1113"/>
      <c r="L463" s="1113"/>
      <c r="M463" s="1113"/>
      <c r="N463" s="1113"/>
      <c r="O463" s="1113"/>
      <c r="P463" s="1113"/>
      <c r="Q463" s="1113"/>
      <c r="R463" s="1113"/>
      <c r="S463" s="1113"/>
      <c r="T463" s="1113"/>
      <c r="U463" s="1113"/>
      <c r="V463" s="1113"/>
      <c r="W463" s="1113"/>
      <c r="X463" s="1113"/>
      <c r="Y463" s="1113"/>
      <c r="Z463" s="1113"/>
      <c r="AA463" s="1113"/>
      <c r="AB463" s="1113"/>
      <c r="AC463" s="1142"/>
    </row>
    <row r="464" spans="1:29" ht="16.7" customHeight="1">
      <c r="A464" s="1117"/>
      <c r="B464" s="1118"/>
      <c r="C464" s="1118"/>
      <c r="D464" s="1118"/>
      <c r="E464" s="1118"/>
      <c r="F464" s="1118"/>
      <c r="G464" s="1118"/>
      <c r="H464" s="1118"/>
      <c r="I464" s="1119" t="s">
        <v>1206</v>
      </c>
      <c r="J464" s="1119"/>
      <c r="K464" s="1119"/>
      <c r="L464" s="1119"/>
      <c r="M464" s="1119"/>
      <c r="N464" s="1119"/>
      <c r="O464" s="1119"/>
      <c r="P464" s="1119"/>
      <c r="Q464" s="1119"/>
      <c r="R464" s="1119"/>
      <c r="S464" s="1119"/>
      <c r="T464" s="1119"/>
      <c r="U464" s="1119"/>
      <c r="V464" s="1118"/>
      <c r="W464" s="1143">
        <v>3.98</v>
      </c>
      <c r="X464" s="1144"/>
      <c r="Y464" s="1144"/>
      <c r="Z464" s="1144"/>
      <c r="AA464" s="1144"/>
      <c r="AB464" s="1144"/>
      <c r="AC464" s="1143"/>
    </row>
    <row r="465" spans="1:29" ht="17.45" customHeight="1">
      <c r="A465" s="1117"/>
      <c r="B465" s="1118"/>
      <c r="C465" s="1118"/>
      <c r="D465" s="1118"/>
      <c r="E465" s="1118"/>
      <c r="F465" s="1118"/>
      <c r="G465" s="1119" t="s">
        <v>1207</v>
      </c>
      <c r="H465" s="1119"/>
      <c r="I465" s="1119"/>
      <c r="J465" s="1119"/>
      <c r="K465" s="1119"/>
      <c r="L465" s="1119"/>
      <c r="M465" s="1119"/>
      <c r="N465" s="1145"/>
      <c r="O465" s="1146">
        <v>0</v>
      </c>
      <c r="P465" s="1146"/>
      <c r="Q465" s="1146"/>
      <c r="R465" s="1145"/>
      <c r="S465" s="1119" t="s">
        <v>1208</v>
      </c>
      <c r="T465" s="1119"/>
      <c r="U465" s="1119"/>
      <c r="V465" s="1118"/>
      <c r="W465" s="1143">
        <v>0</v>
      </c>
      <c r="X465" s="1144"/>
      <c r="Y465" s="1144"/>
      <c r="Z465" s="1144"/>
      <c r="AA465" s="1144"/>
      <c r="AB465" s="1144"/>
      <c r="AC465" s="1143"/>
    </row>
    <row r="466" spans="1:29" ht="17.45" customHeight="1">
      <c r="A466" s="1117"/>
      <c r="B466" s="1118"/>
      <c r="C466" s="1118"/>
      <c r="D466" s="1118"/>
      <c r="E466" s="1118"/>
      <c r="F466" s="1118"/>
      <c r="G466" s="1118"/>
      <c r="H466" s="1118"/>
      <c r="I466" s="1119" t="s">
        <v>1209</v>
      </c>
      <c r="J466" s="1119"/>
      <c r="K466" s="1119"/>
      <c r="L466" s="1119"/>
      <c r="M466" s="1119"/>
      <c r="N466" s="1119"/>
      <c r="O466" s="1119"/>
      <c r="P466" s="1119"/>
      <c r="Q466" s="1119"/>
      <c r="R466" s="1119"/>
      <c r="S466" s="1119"/>
      <c r="T466" s="1119"/>
      <c r="U466" s="1119"/>
      <c r="V466" s="1118"/>
      <c r="W466" s="1143">
        <v>3.98</v>
      </c>
      <c r="X466" s="1144"/>
      <c r="Y466" s="1144"/>
      <c r="Z466" s="1144"/>
      <c r="AA466" s="1144"/>
      <c r="AB466" s="1144"/>
      <c r="AC466" s="1143"/>
    </row>
    <row r="467" spans="1:29" ht="5.0999999999999996" customHeight="1">
      <c r="A467" s="1147"/>
      <c r="B467" s="1118"/>
      <c r="C467" s="1118"/>
      <c r="D467" s="1118"/>
      <c r="E467" s="1118"/>
      <c r="F467" s="1118"/>
      <c r="G467" s="1118"/>
      <c r="H467" s="1118"/>
      <c r="I467" s="1118"/>
      <c r="J467" s="1118"/>
      <c r="K467" s="1118"/>
      <c r="L467" s="1118"/>
      <c r="M467" s="1118"/>
      <c r="N467" s="1118"/>
      <c r="O467" s="1118"/>
      <c r="P467" s="1118"/>
      <c r="Q467" s="1118"/>
      <c r="R467" s="1118"/>
      <c r="S467" s="1118"/>
      <c r="T467" s="1118"/>
      <c r="U467" s="1118"/>
      <c r="V467" s="1118"/>
      <c r="W467" s="1118"/>
      <c r="X467" s="1118"/>
      <c r="Y467" s="1118"/>
      <c r="Z467" s="1118"/>
      <c r="AA467" s="1118"/>
      <c r="AB467" s="1118"/>
      <c r="AC467" s="1148"/>
    </row>
    <row r="468" spans="1:29" ht="87.95" customHeight="1">
      <c r="A468" s="1149"/>
      <c r="AC468" s="1088"/>
    </row>
    <row r="469" spans="1:29" ht="87.2" customHeight="1" thickBot="1">
      <c r="A469" s="1089"/>
      <c r="B469" s="1090"/>
      <c r="C469" s="1090"/>
      <c r="D469" s="1090"/>
      <c r="E469" s="1090"/>
      <c r="F469" s="1090"/>
      <c r="G469" s="1090"/>
      <c r="H469" s="1090"/>
      <c r="I469" s="1090"/>
      <c r="J469" s="1090"/>
      <c r="K469" s="1090"/>
      <c r="L469" s="1090"/>
      <c r="M469" s="1090"/>
      <c r="N469" s="1090"/>
      <c r="O469" s="1090"/>
      <c r="P469" s="1090"/>
      <c r="Q469" s="1090"/>
      <c r="R469" s="1090"/>
      <c r="S469" s="1090"/>
      <c r="T469" s="1090"/>
      <c r="U469" s="1090"/>
      <c r="V469" s="1090"/>
      <c r="W469" s="1090"/>
      <c r="X469" s="1090"/>
      <c r="Y469" s="1090"/>
      <c r="Z469" s="1090"/>
      <c r="AA469" s="1090"/>
      <c r="AB469" s="1090"/>
      <c r="AC469" s="1091"/>
    </row>
    <row r="470" spans="1:29" ht="17.45" customHeight="1" thickBot="1">
      <c r="A470" s="1068"/>
      <c r="B470" s="1069"/>
      <c r="C470" s="1069"/>
      <c r="D470" s="1069"/>
      <c r="E470" s="1069"/>
      <c r="F470" s="1070" t="s">
        <v>1166</v>
      </c>
      <c r="G470" s="1070"/>
      <c r="H470" s="1070"/>
      <c r="I470" s="1070"/>
      <c r="J470" s="1070"/>
      <c r="K470" s="1070"/>
      <c r="L470" s="1069"/>
      <c r="M470" s="1069"/>
      <c r="N470" s="1069"/>
      <c r="O470" s="1069"/>
      <c r="P470" s="1069"/>
      <c r="Q470" s="1069"/>
      <c r="R470" s="1069"/>
      <c r="S470" s="1069"/>
      <c r="T470" s="1069"/>
      <c r="U470" s="1069"/>
      <c r="V470" s="1069"/>
      <c r="W470" s="1069"/>
      <c r="X470" s="1071" t="s">
        <v>1344</v>
      </c>
      <c r="Y470" s="1071"/>
      <c r="Z470" s="1071"/>
      <c r="AA470" s="1071"/>
      <c r="AB470" s="1071"/>
      <c r="AC470" s="1072"/>
    </row>
    <row r="471" spans="1:29" ht="16.7" customHeight="1">
      <c r="A471" s="1074" t="s">
        <v>1168</v>
      </c>
      <c r="B471" s="1075"/>
      <c r="C471" s="1076"/>
      <c r="D471" s="1077" t="s">
        <v>1345</v>
      </c>
      <c r="E471" s="1077"/>
      <c r="F471" s="1077"/>
      <c r="G471" s="1077"/>
      <c r="H471" s="1077"/>
      <c r="I471" s="1077"/>
      <c r="J471" s="1077"/>
      <c r="K471" s="1077"/>
      <c r="L471" s="1077"/>
      <c r="M471" s="1077"/>
      <c r="N471" s="1076"/>
      <c r="O471" s="1076"/>
      <c r="P471" s="1078" t="s">
        <v>1104</v>
      </c>
      <c r="Q471" s="1078"/>
      <c r="R471" s="1078"/>
      <c r="S471" s="1076"/>
      <c r="T471" s="1079" t="s">
        <v>37</v>
      </c>
      <c r="U471" s="1079"/>
      <c r="V471" s="1079"/>
      <c r="W471" s="1079"/>
      <c r="X471" s="1076"/>
      <c r="Y471" s="1078" t="s">
        <v>1170</v>
      </c>
      <c r="Z471" s="1078"/>
      <c r="AA471" s="1076"/>
      <c r="AB471" s="1080">
        <v>45658</v>
      </c>
      <c r="AC471" s="1081"/>
    </row>
    <row r="472" spans="1:29" ht="17.45" customHeight="1">
      <c r="A472" s="1082"/>
      <c r="B472" s="1083"/>
      <c r="D472" s="1084"/>
      <c r="E472" s="1084"/>
      <c r="F472" s="1084"/>
      <c r="G472" s="1084"/>
      <c r="H472" s="1084"/>
      <c r="I472" s="1084"/>
      <c r="J472" s="1084"/>
      <c r="K472" s="1084"/>
      <c r="L472" s="1084"/>
      <c r="M472" s="1084"/>
      <c r="P472" s="1085" t="s">
        <v>1171</v>
      </c>
      <c r="Q472" s="1085"/>
      <c r="R472" s="1085"/>
      <c r="T472" s="1086">
        <v>1</v>
      </c>
      <c r="U472" s="1086"/>
      <c r="V472" s="1086"/>
      <c r="W472" s="1086"/>
      <c r="Y472" s="1085" t="s">
        <v>1172</v>
      </c>
      <c r="Z472" s="1085"/>
      <c r="AB472" s="1087" t="s">
        <v>62</v>
      </c>
      <c r="AC472" s="1088"/>
    </row>
    <row r="473" spans="1:29" ht="5.85" customHeight="1" thickBot="1">
      <c r="A473" s="1089"/>
      <c r="B473" s="1090"/>
      <c r="C473" s="1090"/>
      <c r="D473" s="1090"/>
      <c r="E473" s="1090"/>
      <c r="F473" s="1090"/>
      <c r="G473" s="1090"/>
      <c r="H473" s="1090"/>
      <c r="I473" s="1090"/>
      <c r="J473" s="1090"/>
      <c r="K473" s="1090"/>
      <c r="L473" s="1090"/>
      <c r="M473" s="1090"/>
      <c r="N473" s="1090"/>
      <c r="O473" s="1090"/>
      <c r="P473" s="1090"/>
      <c r="Q473" s="1090"/>
      <c r="R473" s="1090"/>
      <c r="S473" s="1090"/>
      <c r="T473" s="1090"/>
      <c r="U473" s="1090"/>
      <c r="V473" s="1090"/>
      <c r="W473" s="1090"/>
      <c r="X473" s="1090"/>
      <c r="Y473" s="1090"/>
      <c r="Z473" s="1090"/>
      <c r="AA473" s="1090"/>
      <c r="AB473" s="1090"/>
      <c r="AC473" s="1091"/>
    </row>
    <row r="474" spans="1:29" ht="16.7" customHeight="1" thickBot="1">
      <c r="A474" s="1092" t="s">
        <v>1173</v>
      </c>
      <c r="B474" s="1075"/>
      <c r="C474" s="1075"/>
      <c r="D474" s="1075"/>
      <c r="E474" s="1075"/>
      <c r="F474" s="1075"/>
      <c r="G474" s="1075"/>
      <c r="H474" s="1093"/>
      <c r="I474" s="1094" t="s">
        <v>1174</v>
      </c>
      <c r="J474" s="1094" t="s">
        <v>1175</v>
      </c>
      <c r="K474" s="1070"/>
      <c r="L474" s="1070"/>
      <c r="M474" s="1070"/>
      <c r="N474" s="1070"/>
      <c r="O474" s="1070"/>
      <c r="P474" s="1095"/>
      <c r="Q474" s="1094" t="s">
        <v>1176</v>
      </c>
      <c r="R474" s="1070"/>
      <c r="S474" s="1070"/>
      <c r="T474" s="1070"/>
      <c r="U474" s="1070"/>
      <c r="V474" s="1070"/>
      <c r="W474" s="1070"/>
      <c r="X474" s="1070"/>
      <c r="Y474" s="1095"/>
      <c r="Z474" s="1096" t="s">
        <v>1177</v>
      </c>
      <c r="AA474" s="1097"/>
      <c r="AB474" s="1097"/>
      <c r="AC474" s="1098"/>
    </row>
    <row r="475" spans="1:29" ht="17.45" customHeight="1" thickBot="1">
      <c r="A475" s="1099"/>
      <c r="B475" s="1100"/>
      <c r="C475" s="1100"/>
      <c r="D475" s="1100"/>
      <c r="E475" s="1100"/>
      <c r="F475" s="1100"/>
      <c r="G475" s="1100"/>
      <c r="H475" s="1101"/>
      <c r="I475" s="1102"/>
      <c r="J475" s="1094" t="s">
        <v>1178</v>
      </c>
      <c r="K475" s="1070"/>
      <c r="L475" s="1095"/>
      <c r="M475" s="1094" t="s">
        <v>1179</v>
      </c>
      <c r="N475" s="1070"/>
      <c r="O475" s="1070"/>
      <c r="P475" s="1095"/>
      <c r="Q475" s="1094" t="s">
        <v>1178</v>
      </c>
      <c r="R475" s="1070"/>
      <c r="S475" s="1070"/>
      <c r="T475" s="1070"/>
      <c r="U475" s="1095"/>
      <c r="V475" s="1094" t="s">
        <v>1179</v>
      </c>
      <c r="W475" s="1070"/>
      <c r="X475" s="1070"/>
      <c r="Y475" s="1095"/>
      <c r="Z475" s="1103"/>
      <c r="AA475" s="1104"/>
      <c r="AB475" s="1104"/>
      <c r="AC475" s="1105"/>
    </row>
    <row r="476" spans="1:29" ht="17.45" customHeight="1" thickBot="1">
      <c r="A476" s="1068"/>
      <c r="B476" s="1069"/>
      <c r="C476" s="1069"/>
      <c r="D476" s="1069"/>
      <c r="E476" s="1069"/>
      <c r="F476" s="1069"/>
      <c r="G476" s="1069"/>
      <c r="H476" s="1069"/>
      <c r="I476" s="1071" t="s">
        <v>1180</v>
      </c>
      <c r="J476" s="1071"/>
      <c r="K476" s="1071"/>
      <c r="L476" s="1071"/>
      <c r="M476" s="1071"/>
      <c r="N476" s="1071"/>
      <c r="O476" s="1071"/>
      <c r="P476" s="1071"/>
      <c r="Q476" s="1071"/>
      <c r="R476" s="1071"/>
      <c r="S476" s="1071"/>
      <c r="T476" s="1071"/>
      <c r="U476" s="1071"/>
      <c r="V476" s="1106"/>
      <c r="W476" s="1107">
        <v>0</v>
      </c>
      <c r="X476" s="1108"/>
      <c r="Y476" s="1108"/>
      <c r="Z476" s="1108"/>
      <c r="AA476" s="1108"/>
      <c r="AB476" s="1108"/>
      <c r="AC476" s="1107"/>
    </row>
    <row r="477" spans="1:29" ht="16.7" customHeight="1" thickBot="1">
      <c r="A477" s="1092" t="s">
        <v>1181</v>
      </c>
      <c r="B477" s="1109"/>
      <c r="C477" s="1109"/>
      <c r="D477" s="1109"/>
      <c r="E477" s="1109"/>
      <c r="F477" s="1109"/>
      <c r="G477" s="1109"/>
      <c r="H477" s="1109"/>
      <c r="I477" s="1109"/>
      <c r="J477" s="1110"/>
      <c r="K477" s="1094" t="s">
        <v>1182</v>
      </c>
      <c r="L477" s="1070"/>
      <c r="M477" s="1070"/>
      <c r="N477" s="1070"/>
      <c r="O477" s="1095"/>
      <c r="P477" s="1094" t="s">
        <v>1174</v>
      </c>
      <c r="Q477" s="1070"/>
      <c r="R477" s="1070"/>
      <c r="S477" s="1070"/>
      <c r="T477" s="1095"/>
      <c r="U477" s="1094" t="s">
        <v>1183</v>
      </c>
      <c r="V477" s="1070"/>
      <c r="W477" s="1070"/>
      <c r="X477" s="1070"/>
      <c r="Y477" s="1095"/>
      <c r="Z477" s="1096" t="s">
        <v>1177</v>
      </c>
      <c r="AA477" s="1111"/>
      <c r="AB477" s="1111"/>
      <c r="AC477" s="1112"/>
    </row>
    <row r="478" spans="1:29" ht="17.45" customHeight="1" thickBot="1">
      <c r="A478" s="1068"/>
      <c r="B478" s="1113"/>
      <c r="C478" s="1113"/>
      <c r="D478" s="1113"/>
      <c r="E478" s="1113"/>
      <c r="F478" s="1113"/>
      <c r="G478" s="1113"/>
      <c r="H478" s="1113"/>
      <c r="I478" s="1114" t="s">
        <v>1184</v>
      </c>
      <c r="J478" s="1114"/>
      <c r="K478" s="1114"/>
      <c r="L478" s="1114"/>
      <c r="M478" s="1114"/>
      <c r="N478" s="1114"/>
      <c r="O478" s="1114"/>
      <c r="P478" s="1114"/>
      <c r="Q478" s="1114"/>
      <c r="R478" s="1114"/>
      <c r="S478" s="1114"/>
      <c r="T478" s="1114"/>
      <c r="U478" s="1114"/>
      <c r="V478" s="1069"/>
      <c r="W478" s="1115">
        <v>0</v>
      </c>
      <c r="X478" s="1116"/>
      <c r="Y478" s="1116"/>
      <c r="Z478" s="1116"/>
      <c r="AA478" s="1116"/>
      <c r="AB478" s="1116"/>
      <c r="AC478" s="1115"/>
    </row>
    <row r="479" spans="1:29" ht="16.7" customHeight="1">
      <c r="A479" s="1117"/>
      <c r="B479" s="1118"/>
      <c r="C479" s="1118"/>
      <c r="D479" s="1118"/>
      <c r="E479" s="1118"/>
      <c r="F479" s="1118"/>
      <c r="G479" s="1118"/>
      <c r="H479" s="1118"/>
      <c r="I479" s="1119" t="s">
        <v>1185</v>
      </c>
      <c r="J479" s="1119"/>
      <c r="K479" s="1119"/>
      <c r="L479" s="1119"/>
      <c r="M479" s="1119"/>
      <c r="N479" s="1119"/>
      <c r="O479" s="1119"/>
      <c r="P479" s="1119"/>
      <c r="Q479" s="1119"/>
      <c r="R479" s="1119"/>
      <c r="S479" s="1119"/>
      <c r="T479" s="1119"/>
      <c r="U479" s="1119"/>
      <c r="V479" s="1118"/>
      <c r="W479" s="1120">
        <v>0</v>
      </c>
      <c r="X479" s="1121"/>
      <c r="Y479" s="1121"/>
      <c r="Z479" s="1121"/>
      <c r="AA479" s="1121"/>
      <c r="AB479" s="1121"/>
      <c r="AC479" s="1120"/>
    </row>
    <row r="480" spans="1:29" ht="17.45" customHeight="1">
      <c r="A480" s="1117"/>
      <c r="B480" s="1118"/>
      <c r="C480" s="1118"/>
      <c r="D480" s="1118"/>
      <c r="E480" s="1118"/>
      <c r="F480" s="1118"/>
      <c r="G480" s="1118"/>
      <c r="H480" s="1118"/>
      <c r="I480" s="1119" t="s">
        <v>1186</v>
      </c>
      <c r="J480" s="1119"/>
      <c r="K480" s="1119"/>
      <c r="L480" s="1119"/>
      <c r="M480" s="1119"/>
      <c r="N480" s="1119"/>
      <c r="O480" s="1119"/>
      <c r="P480" s="1119"/>
      <c r="Q480" s="1119"/>
      <c r="R480" s="1119"/>
      <c r="S480" s="1119"/>
      <c r="T480" s="1119"/>
      <c r="U480" s="1119"/>
      <c r="V480" s="1118"/>
      <c r="W480" s="1120">
        <v>0</v>
      </c>
      <c r="X480" s="1121"/>
      <c r="Y480" s="1121"/>
      <c r="Z480" s="1121"/>
      <c r="AA480" s="1121"/>
      <c r="AB480" s="1121"/>
      <c r="AC480" s="1120"/>
    </row>
    <row r="481" spans="1:29" ht="17.45" customHeight="1">
      <c r="A481" s="1117"/>
      <c r="B481" s="1118"/>
      <c r="C481" s="1118"/>
      <c r="D481" s="1118"/>
      <c r="E481" s="1118"/>
      <c r="F481" s="1118"/>
      <c r="G481" s="1118"/>
      <c r="H481" s="1118"/>
      <c r="I481" s="1119" t="s">
        <v>1187</v>
      </c>
      <c r="J481" s="1119"/>
      <c r="K481" s="1119"/>
      <c r="L481" s="1119"/>
      <c r="M481" s="1119"/>
      <c r="N481" s="1119"/>
      <c r="O481" s="1119"/>
      <c r="P481" s="1119"/>
      <c r="Q481" s="1119"/>
      <c r="R481" s="1119"/>
      <c r="S481" s="1119"/>
      <c r="T481" s="1119"/>
      <c r="U481" s="1119"/>
      <c r="V481" s="1118"/>
      <c r="W481" s="1120">
        <v>0</v>
      </c>
      <c r="X481" s="1121"/>
      <c r="Y481" s="1121"/>
      <c r="Z481" s="1121"/>
      <c r="AA481" s="1121"/>
      <c r="AB481" s="1121"/>
      <c r="AC481" s="1120"/>
    </row>
    <row r="482" spans="1:29" ht="16.7" customHeight="1" thickBot="1">
      <c r="A482" s="1122"/>
      <c r="B482" s="1123"/>
      <c r="C482" s="1123"/>
      <c r="D482" s="1123"/>
      <c r="E482" s="1123"/>
      <c r="F482" s="1123"/>
      <c r="G482" s="1123"/>
      <c r="H482" s="1123"/>
      <c r="I482" s="1124" t="s">
        <v>1188</v>
      </c>
      <c r="J482" s="1124"/>
      <c r="K482" s="1124"/>
      <c r="L482" s="1124"/>
      <c r="M482" s="1124"/>
      <c r="N482" s="1124"/>
      <c r="O482" s="1124"/>
      <c r="P482" s="1124"/>
      <c r="Q482" s="1124"/>
      <c r="R482" s="1124"/>
      <c r="S482" s="1124"/>
      <c r="T482" s="1124"/>
      <c r="U482" s="1124"/>
      <c r="V482" s="1123"/>
      <c r="W482" s="1125">
        <v>0</v>
      </c>
      <c r="X482" s="1126"/>
      <c r="Y482" s="1126"/>
      <c r="Z482" s="1126"/>
      <c r="AA482" s="1126"/>
      <c r="AB482" s="1126"/>
      <c r="AC482" s="1125"/>
    </row>
    <row r="483" spans="1:29" ht="17.45" customHeight="1" thickBot="1">
      <c r="A483" s="1092" t="s">
        <v>1189</v>
      </c>
      <c r="B483" s="1109"/>
      <c r="C483" s="1109"/>
      <c r="D483" s="1109"/>
      <c r="E483" s="1109"/>
      <c r="F483" s="1109"/>
      <c r="G483" s="1109"/>
      <c r="H483" s="1109"/>
      <c r="I483" s="1109"/>
      <c r="J483" s="1110"/>
      <c r="K483" s="1094" t="s">
        <v>1174</v>
      </c>
      <c r="L483" s="1070"/>
      <c r="M483" s="1070"/>
      <c r="N483" s="1070"/>
      <c r="O483" s="1095"/>
      <c r="P483" s="1094" t="s">
        <v>531</v>
      </c>
      <c r="Q483" s="1070"/>
      <c r="R483" s="1070"/>
      <c r="S483" s="1070"/>
      <c r="T483" s="1095"/>
      <c r="U483" s="1094" t="s">
        <v>1190</v>
      </c>
      <c r="V483" s="1070"/>
      <c r="W483" s="1070"/>
      <c r="X483" s="1070"/>
      <c r="Y483" s="1095"/>
      <c r="Z483" s="1096" t="s">
        <v>1191</v>
      </c>
      <c r="AA483" s="1111"/>
      <c r="AB483" s="1111"/>
      <c r="AC483" s="1112"/>
    </row>
    <row r="484" spans="1:29" ht="17.45" customHeight="1" thickBot="1">
      <c r="A484" s="1127"/>
      <c r="B484" s="1128" t="s">
        <v>1346</v>
      </c>
      <c r="C484" s="1128"/>
      <c r="D484" s="1129" t="s">
        <v>108</v>
      </c>
      <c r="E484" s="1128"/>
      <c r="F484" s="1128"/>
      <c r="G484" s="1128"/>
      <c r="H484" s="1128"/>
      <c r="I484" s="1128"/>
      <c r="J484" s="1129"/>
      <c r="K484" s="1130">
        <v>1</v>
      </c>
      <c r="L484" s="1131"/>
      <c r="M484" s="1131"/>
      <c r="N484" s="1131"/>
      <c r="O484" s="1132"/>
      <c r="P484" s="1133" t="s">
        <v>62</v>
      </c>
      <c r="Q484" s="1134"/>
      <c r="R484" s="1134"/>
      <c r="S484" s="1134"/>
      <c r="T484" s="1135"/>
      <c r="U484" s="1136">
        <v>8025.74</v>
      </c>
      <c r="V484" s="1137"/>
      <c r="W484" s="1137"/>
      <c r="X484" s="1137"/>
      <c r="Y484" s="1138"/>
      <c r="Z484" s="1139">
        <v>8025.74</v>
      </c>
      <c r="AA484" s="1108"/>
      <c r="AB484" s="1108"/>
      <c r="AC484" s="1107"/>
    </row>
    <row r="485" spans="1:29" ht="16.7" customHeight="1" thickBot="1">
      <c r="A485" s="1068"/>
      <c r="B485" s="1069"/>
      <c r="C485" s="1069"/>
      <c r="D485" s="1069"/>
      <c r="E485" s="1069"/>
      <c r="F485" s="1069"/>
      <c r="G485" s="1069"/>
      <c r="H485" s="1069"/>
      <c r="I485" s="1071" t="s">
        <v>1193</v>
      </c>
      <c r="J485" s="1071"/>
      <c r="K485" s="1071"/>
      <c r="L485" s="1071"/>
      <c r="M485" s="1071"/>
      <c r="N485" s="1071"/>
      <c r="O485" s="1071"/>
      <c r="P485" s="1071"/>
      <c r="Q485" s="1071"/>
      <c r="R485" s="1071"/>
      <c r="S485" s="1071"/>
      <c r="T485" s="1071"/>
      <c r="U485" s="1071"/>
      <c r="V485" s="1106"/>
      <c r="W485" s="1107">
        <v>8025.74</v>
      </c>
      <c r="X485" s="1108"/>
      <c r="Y485" s="1108"/>
      <c r="Z485" s="1108"/>
      <c r="AA485" s="1108"/>
      <c r="AB485" s="1108"/>
      <c r="AC485" s="1107"/>
    </row>
    <row r="486" spans="1:29" ht="17.45" customHeight="1" thickBot="1">
      <c r="A486" s="1092" t="s">
        <v>1194</v>
      </c>
      <c r="B486" s="1109"/>
      <c r="C486" s="1109"/>
      <c r="D486" s="1109"/>
      <c r="E486" s="1109"/>
      <c r="F486" s="1109"/>
      <c r="G486" s="1109"/>
      <c r="H486" s="1109"/>
      <c r="I486" s="1109"/>
      <c r="J486" s="1110"/>
      <c r="K486" s="1094" t="s">
        <v>1174</v>
      </c>
      <c r="L486" s="1070"/>
      <c r="M486" s="1070"/>
      <c r="N486" s="1070"/>
      <c r="O486" s="1095"/>
      <c r="P486" s="1094" t="s">
        <v>531</v>
      </c>
      <c r="Q486" s="1070"/>
      <c r="R486" s="1070"/>
      <c r="S486" s="1070"/>
      <c r="T486" s="1095"/>
      <c r="U486" s="1094" t="s">
        <v>1190</v>
      </c>
      <c r="V486" s="1070"/>
      <c r="W486" s="1070"/>
      <c r="X486" s="1070"/>
      <c r="Y486" s="1095"/>
      <c r="Z486" s="1096" t="s">
        <v>1191</v>
      </c>
      <c r="AA486" s="1111"/>
      <c r="AB486" s="1111"/>
      <c r="AC486" s="1112"/>
    </row>
    <row r="487" spans="1:29" ht="16.7" customHeight="1" thickBot="1">
      <c r="A487" s="1068"/>
      <c r="B487" s="1069"/>
      <c r="C487" s="1069"/>
      <c r="D487" s="1069"/>
      <c r="E487" s="1069"/>
      <c r="F487" s="1069"/>
      <c r="G487" s="1069"/>
      <c r="H487" s="1069"/>
      <c r="I487" s="1071" t="s">
        <v>1195</v>
      </c>
      <c r="J487" s="1071"/>
      <c r="K487" s="1071"/>
      <c r="L487" s="1071"/>
      <c r="M487" s="1071"/>
      <c r="N487" s="1071"/>
      <c r="O487" s="1071"/>
      <c r="P487" s="1071"/>
      <c r="Q487" s="1071"/>
      <c r="R487" s="1071"/>
      <c r="S487" s="1071"/>
      <c r="T487" s="1071"/>
      <c r="U487" s="1071"/>
      <c r="V487" s="1106"/>
      <c r="W487" s="1107">
        <v>0</v>
      </c>
      <c r="X487" s="1108"/>
      <c r="Y487" s="1108"/>
      <c r="Z487" s="1108"/>
      <c r="AA487" s="1108"/>
      <c r="AB487" s="1108"/>
      <c r="AC487" s="1107"/>
    </row>
    <row r="488" spans="1:29" ht="17.45" customHeight="1" thickBot="1">
      <c r="A488" s="1092" t="s">
        <v>1196</v>
      </c>
      <c r="B488" s="1109"/>
      <c r="C488" s="1109"/>
      <c r="D488" s="1109"/>
      <c r="E488" s="1109"/>
      <c r="F488" s="1109"/>
      <c r="G488" s="1109"/>
      <c r="H488" s="1109"/>
      <c r="I488" s="1109"/>
      <c r="J488" s="1110"/>
      <c r="K488" s="1094" t="s">
        <v>1174</v>
      </c>
      <c r="L488" s="1070"/>
      <c r="M488" s="1070"/>
      <c r="N488" s="1070"/>
      <c r="O488" s="1095"/>
      <c r="P488" s="1094" t="s">
        <v>531</v>
      </c>
      <c r="Q488" s="1070"/>
      <c r="R488" s="1070"/>
      <c r="S488" s="1070"/>
      <c r="T488" s="1095"/>
      <c r="U488" s="1094" t="s">
        <v>1190</v>
      </c>
      <c r="V488" s="1070"/>
      <c r="W488" s="1070"/>
      <c r="X488" s="1070"/>
      <c r="Y488" s="1095"/>
      <c r="Z488" s="1096" t="s">
        <v>1191</v>
      </c>
      <c r="AA488" s="1111"/>
      <c r="AB488" s="1111"/>
      <c r="AC488" s="1112"/>
    </row>
    <row r="489" spans="1:29" ht="17.45" customHeight="1" thickBot="1">
      <c r="A489" s="1068"/>
      <c r="B489" s="1069"/>
      <c r="C489" s="1069"/>
      <c r="D489" s="1069"/>
      <c r="E489" s="1069"/>
      <c r="F489" s="1069"/>
      <c r="G489" s="1069"/>
      <c r="H489" s="1069"/>
      <c r="I489" s="1071" t="s">
        <v>1197</v>
      </c>
      <c r="J489" s="1071"/>
      <c r="K489" s="1071"/>
      <c r="L489" s="1071"/>
      <c r="M489" s="1071"/>
      <c r="N489" s="1071"/>
      <c r="O489" s="1071"/>
      <c r="P489" s="1071"/>
      <c r="Q489" s="1071"/>
      <c r="R489" s="1071"/>
      <c r="S489" s="1071"/>
      <c r="T489" s="1071"/>
      <c r="U489" s="1071"/>
      <c r="V489" s="1106"/>
      <c r="W489" s="1107">
        <v>0</v>
      </c>
      <c r="X489" s="1108"/>
      <c r="Y489" s="1108"/>
      <c r="Z489" s="1108"/>
      <c r="AA489" s="1108"/>
      <c r="AB489" s="1108"/>
      <c r="AC489" s="1107"/>
    </row>
    <row r="490" spans="1:29" ht="16.7" customHeight="1" thickBot="1">
      <c r="A490" s="1092" t="s">
        <v>1198</v>
      </c>
      <c r="B490" s="1109"/>
      <c r="C490" s="1109"/>
      <c r="D490" s="1110"/>
      <c r="E490" s="1094" t="s">
        <v>1174</v>
      </c>
      <c r="F490" s="1070"/>
      <c r="G490" s="1095"/>
      <c r="H490" s="1140" t="s">
        <v>1199</v>
      </c>
      <c r="I490" s="1140" t="s">
        <v>1200</v>
      </c>
      <c r="J490" s="1094" t="s">
        <v>1201</v>
      </c>
      <c r="K490" s="1070"/>
      <c r="L490" s="1095"/>
      <c r="M490" s="1094" t="s">
        <v>1202</v>
      </c>
      <c r="N490" s="1070"/>
      <c r="O490" s="1070"/>
      <c r="P490" s="1095"/>
      <c r="Q490" s="1094" t="s">
        <v>1203</v>
      </c>
      <c r="R490" s="1070"/>
      <c r="S490" s="1070"/>
      <c r="T490" s="1070"/>
      <c r="U490" s="1095"/>
      <c r="V490" s="1094" t="s">
        <v>1204</v>
      </c>
      <c r="W490" s="1070"/>
      <c r="X490" s="1070"/>
      <c r="Y490" s="1095"/>
      <c r="Z490" s="1096" t="s">
        <v>1191</v>
      </c>
      <c r="AA490" s="1111"/>
      <c r="AB490" s="1111"/>
      <c r="AC490" s="1112"/>
    </row>
    <row r="491" spans="1:29" ht="17.45" customHeight="1" thickBot="1">
      <c r="A491" s="1068"/>
      <c r="B491" s="1069"/>
      <c r="C491" s="1069"/>
      <c r="D491" s="1069"/>
      <c r="E491" s="1069"/>
      <c r="F491" s="1069"/>
      <c r="G491" s="1069"/>
      <c r="H491" s="1069"/>
      <c r="I491" s="1071" t="s">
        <v>1205</v>
      </c>
      <c r="J491" s="1071"/>
      <c r="K491" s="1071"/>
      <c r="L491" s="1071"/>
      <c r="M491" s="1071"/>
      <c r="N491" s="1071"/>
      <c r="O491" s="1071"/>
      <c r="P491" s="1071"/>
      <c r="Q491" s="1071"/>
      <c r="R491" s="1071"/>
      <c r="S491" s="1071"/>
      <c r="T491" s="1071"/>
      <c r="U491" s="1071"/>
      <c r="V491" s="1106"/>
      <c r="W491" s="1107">
        <v>0</v>
      </c>
      <c r="X491" s="1108"/>
      <c r="Y491" s="1108"/>
      <c r="Z491" s="1108"/>
      <c r="AA491" s="1108"/>
      <c r="AB491" s="1108"/>
      <c r="AC491" s="1107"/>
    </row>
    <row r="492" spans="1:29" ht="5.85" customHeight="1">
      <c r="A492" s="1141"/>
      <c r="B492" s="1113"/>
      <c r="C492" s="1113"/>
      <c r="D492" s="1113"/>
      <c r="E492" s="1113"/>
      <c r="F492" s="1113"/>
      <c r="G492" s="1113"/>
      <c r="H492" s="1113"/>
      <c r="I492" s="1113"/>
      <c r="J492" s="1113"/>
      <c r="K492" s="1113"/>
      <c r="L492" s="1113"/>
      <c r="M492" s="1113"/>
      <c r="N492" s="1113"/>
      <c r="O492" s="1113"/>
      <c r="P492" s="1113"/>
      <c r="Q492" s="1113"/>
      <c r="R492" s="1113"/>
      <c r="S492" s="1113"/>
      <c r="T492" s="1113"/>
      <c r="U492" s="1113"/>
      <c r="V492" s="1113"/>
      <c r="W492" s="1113"/>
      <c r="X492" s="1113"/>
      <c r="Y492" s="1113"/>
      <c r="Z492" s="1113"/>
      <c r="AA492" s="1113"/>
      <c r="AB492" s="1113"/>
      <c r="AC492" s="1142"/>
    </row>
    <row r="493" spans="1:29" ht="16.7" customHeight="1">
      <c r="A493" s="1117"/>
      <c r="B493" s="1118"/>
      <c r="C493" s="1118"/>
      <c r="D493" s="1118"/>
      <c r="E493" s="1118"/>
      <c r="F493" s="1118"/>
      <c r="G493" s="1118"/>
      <c r="H493" s="1118"/>
      <c r="I493" s="1119" t="s">
        <v>1206</v>
      </c>
      <c r="J493" s="1119"/>
      <c r="K493" s="1119"/>
      <c r="L493" s="1119"/>
      <c r="M493" s="1119"/>
      <c r="N493" s="1119"/>
      <c r="O493" s="1119"/>
      <c r="P493" s="1119"/>
      <c r="Q493" s="1119"/>
      <c r="R493" s="1119"/>
      <c r="S493" s="1119"/>
      <c r="T493" s="1119"/>
      <c r="U493" s="1119"/>
      <c r="V493" s="1118"/>
      <c r="W493" s="1143">
        <v>8025.74</v>
      </c>
      <c r="X493" s="1144"/>
      <c r="Y493" s="1144"/>
      <c r="Z493" s="1144"/>
      <c r="AA493" s="1144"/>
      <c r="AB493" s="1144"/>
      <c r="AC493" s="1143"/>
    </row>
    <row r="494" spans="1:29" ht="17.45" customHeight="1">
      <c r="A494" s="1117"/>
      <c r="B494" s="1118"/>
      <c r="C494" s="1118"/>
      <c r="D494" s="1118"/>
      <c r="E494" s="1118"/>
      <c r="F494" s="1118"/>
      <c r="G494" s="1119" t="s">
        <v>1207</v>
      </c>
      <c r="H494" s="1119"/>
      <c r="I494" s="1119"/>
      <c r="J494" s="1119"/>
      <c r="K494" s="1119"/>
      <c r="L494" s="1119"/>
      <c r="M494" s="1119"/>
      <c r="N494" s="1145"/>
      <c r="O494" s="1146">
        <v>0</v>
      </c>
      <c r="P494" s="1146"/>
      <c r="Q494" s="1146"/>
      <c r="R494" s="1145"/>
      <c r="S494" s="1119" t="s">
        <v>1208</v>
      </c>
      <c r="T494" s="1119"/>
      <c r="U494" s="1119"/>
      <c r="V494" s="1118"/>
      <c r="W494" s="1143">
        <v>0</v>
      </c>
      <c r="X494" s="1144"/>
      <c r="Y494" s="1144"/>
      <c r="Z494" s="1144"/>
      <c r="AA494" s="1144"/>
      <c r="AB494" s="1144"/>
      <c r="AC494" s="1143"/>
    </row>
    <row r="495" spans="1:29" ht="17.45" customHeight="1">
      <c r="A495" s="1117"/>
      <c r="B495" s="1118"/>
      <c r="C495" s="1118"/>
      <c r="D495" s="1118"/>
      <c r="E495" s="1118"/>
      <c r="F495" s="1118"/>
      <c r="G495" s="1118"/>
      <c r="H495" s="1118"/>
      <c r="I495" s="1119" t="s">
        <v>1209</v>
      </c>
      <c r="J495" s="1119"/>
      <c r="K495" s="1119"/>
      <c r="L495" s="1119"/>
      <c r="M495" s="1119"/>
      <c r="N495" s="1119"/>
      <c r="O495" s="1119"/>
      <c r="P495" s="1119"/>
      <c r="Q495" s="1119"/>
      <c r="R495" s="1119"/>
      <c r="S495" s="1119"/>
      <c r="T495" s="1119"/>
      <c r="U495" s="1119"/>
      <c r="V495" s="1118"/>
      <c r="W495" s="1143">
        <v>8025.74</v>
      </c>
      <c r="X495" s="1144"/>
      <c r="Y495" s="1144"/>
      <c r="Z495" s="1144"/>
      <c r="AA495" s="1144"/>
      <c r="AB495" s="1144"/>
      <c r="AC495" s="1143"/>
    </row>
    <row r="496" spans="1:29" ht="5.85" customHeight="1">
      <c r="A496" s="1147"/>
      <c r="B496" s="1118"/>
      <c r="C496" s="1118"/>
      <c r="D496" s="1118"/>
      <c r="E496" s="1118"/>
      <c r="F496" s="1118"/>
      <c r="G496" s="1118"/>
      <c r="H496" s="1118"/>
      <c r="I496" s="1118"/>
      <c r="J496" s="1118"/>
      <c r="K496" s="1118"/>
      <c r="L496" s="1118"/>
      <c r="M496" s="1118"/>
      <c r="N496" s="1118"/>
      <c r="O496" s="1118"/>
      <c r="P496" s="1118"/>
      <c r="Q496" s="1118"/>
      <c r="R496" s="1118"/>
      <c r="S496" s="1118"/>
      <c r="T496" s="1118"/>
      <c r="U496" s="1118"/>
      <c r="V496" s="1118"/>
      <c r="W496" s="1118"/>
      <c r="X496" s="1118"/>
      <c r="Y496" s="1118"/>
      <c r="Z496" s="1118"/>
      <c r="AA496" s="1118"/>
      <c r="AB496" s="1118"/>
      <c r="AC496" s="1148"/>
    </row>
    <row r="497" spans="1:29" ht="145.35" customHeight="1">
      <c r="A497" s="1149"/>
      <c r="AC497" s="1088"/>
    </row>
    <row r="498" spans="1:29" ht="108.95" customHeight="1">
      <c r="A498" s="1149"/>
      <c r="AC498" s="1088"/>
    </row>
    <row r="499" spans="1:29" ht="108.95" customHeight="1" thickBot="1">
      <c r="A499" s="1089"/>
      <c r="B499" s="1090"/>
      <c r="C499" s="1090"/>
      <c r="D499" s="1090"/>
      <c r="E499" s="1090"/>
      <c r="F499" s="1090"/>
      <c r="G499" s="1090"/>
      <c r="H499" s="1090"/>
      <c r="I499" s="1090"/>
      <c r="J499" s="1090"/>
      <c r="K499" s="1090"/>
      <c r="L499" s="1090"/>
      <c r="M499" s="1090"/>
      <c r="N499" s="1090"/>
      <c r="O499" s="1090"/>
      <c r="P499" s="1090"/>
      <c r="Q499" s="1090"/>
      <c r="R499" s="1090"/>
      <c r="S499" s="1090"/>
      <c r="T499" s="1090"/>
      <c r="U499" s="1090"/>
      <c r="V499" s="1090"/>
      <c r="W499" s="1090"/>
      <c r="X499" s="1090"/>
      <c r="Y499" s="1090"/>
      <c r="Z499" s="1090"/>
      <c r="AA499" s="1090"/>
      <c r="AB499" s="1090"/>
      <c r="AC499" s="1091"/>
    </row>
    <row r="500" spans="1:29" ht="17.45" customHeight="1" thickBot="1">
      <c r="A500" s="1068"/>
      <c r="B500" s="1069"/>
      <c r="C500" s="1069"/>
      <c r="D500" s="1069"/>
      <c r="E500" s="1069"/>
      <c r="F500" s="1070" t="s">
        <v>1166</v>
      </c>
      <c r="G500" s="1070"/>
      <c r="H500" s="1070"/>
      <c r="I500" s="1070"/>
      <c r="J500" s="1070"/>
      <c r="K500" s="1070"/>
      <c r="L500" s="1069"/>
      <c r="M500" s="1069"/>
      <c r="N500" s="1069"/>
      <c r="O500" s="1069"/>
      <c r="P500" s="1069"/>
      <c r="Q500" s="1069"/>
      <c r="R500" s="1069"/>
      <c r="S500" s="1069"/>
      <c r="T500" s="1069"/>
      <c r="U500" s="1069"/>
      <c r="V500" s="1069"/>
      <c r="W500" s="1069"/>
      <c r="X500" s="1071" t="s">
        <v>1347</v>
      </c>
      <c r="Y500" s="1071"/>
      <c r="Z500" s="1071"/>
      <c r="AA500" s="1071"/>
      <c r="AB500" s="1071"/>
      <c r="AC500" s="1072"/>
    </row>
    <row r="501" spans="1:29" ht="16.7" customHeight="1">
      <c r="A501" s="1074" t="s">
        <v>1168</v>
      </c>
      <c r="B501" s="1075"/>
      <c r="C501" s="1076"/>
      <c r="D501" s="1077" t="s">
        <v>1348</v>
      </c>
      <c r="E501" s="1077"/>
      <c r="F501" s="1077"/>
      <c r="G501" s="1077"/>
      <c r="H501" s="1077"/>
      <c r="I501" s="1077"/>
      <c r="J501" s="1077"/>
      <c r="K501" s="1077"/>
      <c r="L501" s="1077"/>
      <c r="M501" s="1077"/>
      <c r="N501" s="1076"/>
      <c r="O501" s="1076"/>
      <c r="P501" s="1078" t="s">
        <v>1104</v>
      </c>
      <c r="Q501" s="1078"/>
      <c r="R501" s="1078"/>
      <c r="S501" s="1076"/>
      <c r="T501" s="1079" t="s">
        <v>40</v>
      </c>
      <c r="U501" s="1079"/>
      <c r="V501" s="1079"/>
      <c r="W501" s="1079"/>
      <c r="X501" s="1076"/>
      <c r="Y501" s="1078" t="s">
        <v>1170</v>
      </c>
      <c r="Z501" s="1078"/>
      <c r="AA501" s="1076"/>
      <c r="AB501" s="1080">
        <v>45658</v>
      </c>
      <c r="AC501" s="1081"/>
    </row>
    <row r="502" spans="1:29" ht="17.45" customHeight="1">
      <c r="A502" s="1082"/>
      <c r="B502" s="1083"/>
      <c r="D502" s="1084"/>
      <c r="E502" s="1084"/>
      <c r="F502" s="1084"/>
      <c r="G502" s="1084"/>
      <c r="H502" s="1084"/>
      <c r="I502" s="1084"/>
      <c r="J502" s="1084"/>
      <c r="K502" s="1084"/>
      <c r="L502" s="1084"/>
      <c r="M502" s="1084"/>
      <c r="P502" s="1085" t="s">
        <v>1171</v>
      </c>
      <c r="Q502" s="1085"/>
      <c r="R502" s="1085"/>
      <c r="T502" s="1086">
        <v>1</v>
      </c>
      <c r="U502" s="1086"/>
      <c r="V502" s="1086"/>
      <c r="W502" s="1086"/>
      <c r="Y502" s="1085" t="s">
        <v>1172</v>
      </c>
      <c r="Z502" s="1085"/>
      <c r="AB502" s="1087" t="s">
        <v>62</v>
      </c>
      <c r="AC502" s="1088"/>
    </row>
    <row r="503" spans="1:29" ht="5.85" customHeight="1" thickBot="1">
      <c r="A503" s="1089"/>
      <c r="B503" s="1090"/>
      <c r="C503" s="1090"/>
      <c r="D503" s="1090"/>
      <c r="E503" s="1090"/>
      <c r="F503" s="1090"/>
      <c r="G503" s="1090"/>
      <c r="H503" s="1090"/>
      <c r="I503" s="1090"/>
      <c r="J503" s="1090"/>
      <c r="K503" s="1090"/>
      <c r="L503" s="1090"/>
      <c r="M503" s="1090"/>
      <c r="N503" s="1090"/>
      <c r="O503" s="1090"/>
      <c r="P503" s="1090"/>
      <c r="Q503" s="1090"/>
      <c r="R503" s="1090"/>
      <c r="S503" s="1090"/>
      <c r="T503" s="1090"/>
      <c r="U503" s="1090"/>
      <c r="V503" s="1090"/>
      <c r="W503" s="1090"/>
      <c r="X503" s="1090"/>
      <c r="Y503" s="1090"/>
      <c r="Z503" s="1090"/>
      <c r="AA503" s="1090"/>
      <c r="AB503" s="1090"/>
      <c r="AC503" s="1091"/>
    </row>
    <row r="504" spans="1:29" ht="16.7" customHeight="1" thickBot="1">
      <c r="A504" s="1092" t="s">
        <v>1173</v>
      </c>
      <c r="B504" s="1075"/>
      <c r="C504" s="1075"/>
      <c r="D504" s="1075"/>
      <c r="E504" s="1075"/>
      <c r="F504" s="1075"/>
      <c r="G504" s="1075"/>
      <c r="H504" s="1093"/>
      <c r="I504" s="1094" t="s">
        <v>1174</v>
      </c>
      <c r="J504" s="1094" t="s">
        <v>1175</v>
      </c>
      <c r="K504" s="1070"/>
      <c r="L504" s="1070"/>
      <c r="M504" s="1070"/>
      <c r="N504" s="1070"/>
      <c r="O504" s="1070"/>
      <c r="P504" s="1095"/>
      <c r="Q504" s="1094" t="s">
        <v>1176</v>
      </c>
      <c r="R504" s="1070"/>
      <c r="S504" s="1070"/>
      <c r="T504" s="1070"/>
      <c r="U504" s="1070"/>
      <c r="V504" s="1070"/>
      <c r="W504" s="1070"/>
      <c r="X504" s="1070"/>
      <c r="Y504" s="1095"/>
      <c r="Z504" s="1096" t="s">
        <v>1177</v>
      </c>
      <c r="AA504" s="1097"/>
      <c r="AB504" s="1097"/>
      <c r="AC504" s="1098"/>
    </row>
    <row r="505" spans="1:29" ht="17.45" customHeight="1" thickBot="1">
      <c r="A505" s="1099"/>
      <c r="B505" s="1100"/>
      <c r="C505" s="1100"/>
      <c r="D505" s="1100"/>
      <c r="E505" s="1100"/>
      <c r="F505" s="1100"/>
      <c r="G505" s="1100"/>
      <c r="H505" s="1101"/>
      <c r="I505" s="1102"/>
      <c r="J505" s="1094" t="s">
        <v>1178</v>
      </c>
      <c r="K505" s="1070"/>
      <c r="L505" s="1095"/>
      <c r="M505" s="1094" t="s">
        <v>1179</v>
      </c>
      <c r="N505" s="1070"/>
      <c r="O505" s="1070"/>
      <c r="P505" s="1095"/>
      <c r="Q505" s="1094" t="s">
        <v>1178</v>
      </c>
      <c r="R505" s="1070"/>
      <c r="S505" s="1070"/>
      <c r="T505" s="1070"/>
      <c r="U505" s="1095"/>
      <c r="V505" s="1094" t="s">
        <v>1179</v>
      </c>
      <c r="W505" s="1070"/>
      <c r="X505" s="1070"/>
      <c r="Y505" s="1095"/>
      <c r="Z505" s="1103"/>
      <c r="AA505" s="1104"/>
      <c r="AB505" s="1104"/>
      <c r="AC505" s="1105"/>
    </row>
    <row r="506" spans="1:29" ht="17.45" customHeight="1" thickBot="1">
      <c r="A506" s="1068"/>
      <c r="B506" s="1069"/>
      <c r="C506" s="1069"/>
      <c r="D506" s="1069"/>
      <c r="E506" s="1069"/>
      <c r="F506" s="1069"/>
      <c r="G506" s="1069"/>
      <c r="H506" s="1069"/>
      <c r="I506" s="1071" t="s">
        <v>1180</v>
      </c>
      <c r="J506" s="1071"/>
      <c r="K506" s="1071"/>
      <c r="L506" s="1071"/>
      <c r="M506" s="1071"/>
      <c r="N506" s="1071"/>
      <c r="O506" s="1071"/>
      <c r="P506" s="1071"/>
      <c r="Q506" s="1071"/>
      <c r="R506" s="1071"/>
      <c r="S506" s="1071"/>
      <c r="T506" s="1071"/>
      <c r="U506" s="1071"/>
      <c r="V506" s="1106"/>
      <c r="W506" s="1107">
        <v>0</v>
      </c>
      <c r="X506" s="1108"/>
      <c r="Y506" s="1108"/>
      <c r="Z506" s="1108"/>
      <c r="AA506" s="1108"/>
      <c r="AB506" s="1108"/>
      <c r="AC506" s="1107"/>
    </row>
    <row r="507" spans="1:29" ht="16.7" customHeight="1" thickBot="1">
      <c r="A507" s="1092" t="s">
        <v>1181</v>
      </c>
      <c r="B507" s="1109"/>
      <c r="C507" s="1109"/>
      <c r="D507" s="1109"/>
      <c r="E507" s="1109"/>
      <c r="F507" s="1109"/>
      <c r="G507" s="1109"/>
      <c r="H507" s="1109"/>
      <c r="I507" s="1109"/>
      <c r="J507" s="1110"/>
      <c r="K507" s="1094" t="s">
        <v>1182</v>
      </c>
      <c r="L507" s="1070"/>
      <c r="M507" s="1070"/>
      <c r="N507" s="1070"/>
      <c r="O507" s="1095"/>
      <c r="P507" s="1094" t="s">
        <v>1174</v>
      </c>
      <c r="Q507" s="1070"/>
      <c r="R507" s="1070"/>
      <c r="S507" s="1070"/>
      <c r="T507" s="1095"/>
      <c r="U507" s="1094" t="s">
        <v>1183</v>
      </c>
      <c r="V507" s="1070"/>
      <c r="W507" s="1070"/>
      <c r="X507" s="1070"/>
      <c r="Y507" s="1095"/>
      <c r="Z507" s="1096" t="s">
        <v>1177</v>
      </c>
      <c r="AA507" s="1111"/>
      <c r="AB507" s="1111"/>
      <c r="AC507" s="1112"/>
    </row>
    <row r="508" spans="1:29" ht="17.45" customHeight="1" thickBot="1">
      <c r="A508" s="1068"/>
      <c r="B508" s="1113"/>
      <c r="C508" s="1113"/>
      <c r="D508" s="1113"/>
      <c r="E508" s="1113"/>
      <c r="F508" s="1113"/>
      <c r="G508" s="1113"/>
      <c r="H508" s="1113"/>
      <c r="I508" s="1114" t="s">
        <v>1184</v>
      </c>
      <c r="J508" s="1114"/>
      <c r="K508" s="1114"/>
      <c r="L508" s="1114"/>
      <c r="M508" s="1114"/>
      <c r="N508" s="1114"/>
      <c r="O508" s="1114"/>
      <c r="P508" s="1114"/>
      <c r="Q508" s="1114"/>
      <c r="R508" s="1114"/>
      <c r="S508" s="1114"/>
      <c r="T508" s="1114"/>
      <c r="U508" s="1114"/>
      <c r="V508" s="1069"/>
      <c r="W508" s="1115">
        <v>0</v>
      </c>
      <c r="X508" s="1116"/>
      <c r="Y508" s="1116"/>
      <c r="Z508" s="1116"/>
      <c r="AA508" s="1116"/>
      <c r="AB508" s="1116"/>
      <c r="AC508" s="1115"/>
    </row>
    <row r="509" spans="1:29" ht="16.7" customHeight="1">
      <c r="A509" s="1117"/>
      <c r="B509" s="1118"/>
      <c r="C509" s="1118"/>
      <c r="D509" s="1118"/>
      <c r="E509" s="1118"/>
      <c r="F509" s="1118"/>
      <c r="G509" s="1118"/>
      <c r="H509" s="1118"/>
      <c r="I509" s="1119" t="s">
        <v>1185</v>
      </c>
      <c r="J509" s="1119"/>
      <c r="K509" s="1119"/>
      <c r="L509" s="1119"/>
      <c r="M509" s="1119"/>
      <c r="N509" s="1119"/>
      <c r="O509" s="1119"/>
      <c r="P509" s="1119"/>
      <c r="Q509" s="1119"/>
      <c r="R509" s="1119"/>
      <c r="S509" s="1119"/>
      <c r="T509" s="1119"/>
      <c r="U509" s="1119"/>
      <c r="V509" s="1118"/>
      <c r="W509" s="1120">
        <v>0</v>
      </c>
      <c r="X509" s="1121"/>
      <c r="Y509" s="1121"/>
      <c r="Z509" s="1121"/>
      <c r="AA509" s="1121"/>
      <c r="AB509" s="1121"/>
      <c r="AC509" s="1120"/>
    </row>
    <row r="510" spans="1:29" ht="17.45" customHeight="1">
      <c r="A510" s="1117"/>
      <c r="B510" s="1118"/>
      <c r="C510" s="1118"/>
      <c r="D510" s="1118"/>
      <c r="E510" s="1118"/>
      <c r="F510" s="1118"/>
      <c r="G510" s="1118"/>
      <c r="H510" s="1118"/>
      <c r="I510" s="1119" t="s">
        <v>1186</v>
      </c>
      <c r="J510" s="1119"/>
      <c r="K510" s="1119"/>
      <c r="L510" s="1119"/>
      <c r="M510" s="1119"/>
      <c r="N510" s="1119"/>
      <c r="O510" s="1119"/>
      <c r="P510" s="1119"/>
      <c r="Q510" s="1119"/>
      <c r="R510" s="1119"/>
      <c r="S510" s="1119"/>
      <c r="T510" s="1119"/>
      <c r="U510" s="1119"/>
      <c r="V510" s="1118"/>
      <c r="W510" s="1120">
        <v>0</v>
      </c>
      <c r="X510" s="1121"/>
      <c r="Y510" s="1121"/>
      <c r="Z510" s="1121"/>
      <c r="AA510" s="1121"/>
      <c r="AB510" s="1121"/>
      <c r="AC510" s="1120"/>
    </row>
    <row r="511" spans="1:29" ht="17.45" customHeight="1">
      <c r="A511" s="1117"/>
      <c r="B511" s="1118"/>
      <c r="C511" s="1118"/>
      <c r="D511" s="1118"/>
      <c r="E511" s="1118"/>
      <c r="F511" s="1118"/>
      <c r="G511" s="1118"/>
      <c r="H511" s="1118"/>
      <c r="I511" s="1119" t="s">
        <v>1187</v>
      </c>
      <c r="J511" s="1119"/>
      <c r="K511" s="1119"/>
      <c r="L511" s="1119"/>
      <c r="M511" s="1119"/>
      <c r="N511" s="1119"/>
      <c r="O511" s="1119"/>
      <c r="P511" s="1119"/>
      <c r="Q511" s="1119"/>
      <c r="R511" s="1119"/>
      <c r="S511" s="1119"/>
      <c r="T511" s="1119"/>
      <c r="U511" s="1119"/>
      <c r="V511" s="1118"/>
      <c r="W511" s="1120">
        <v>0</v>
      </c>
      <c r="X511" s="1121"/>
      <c r="Y511" s="1121"/>
      <c r="Z511" s="1121"/>
      <c r="AA511" s="1121"/>
      <c r="AB511" s="1121"/>
      <c r="AC511" s="1120"/>
    </row>
    <row r="512" spans="1:29" ht="16.7" customHeight="1" thickBot="1">
      <c r="A512" s="1122"/>
      <c r="B512" s="1123"/>
      <c r="C512" s="1123"/>
      <c r="D512" s="1123"/>
      <c r="E512" s="1123"/>
      <c r="F512" s="1123"/>
      <c r="G512" s="1123"/>
      <c r="H512" s="1123"/>
      <c r="I512" s="1124" t="s">
        <v>1188</v>
      </c>
      <c r="J512" s="1124"/>
      <c r="K512" s="1124"/>
      <c r="L512" s="1124"/>
      <c r="M512" s="1124"/>
      <c r="N512" s="1124"/>
      <c r="O512" s="1124"/>
      <c r="P512" s="1124"/>
      <c r="Q512" s="1124"/>
      <c r="R512" s="1124"/>
      <c r="S512" s="1124"/>
      <c r="T512" s="1124"/>
      <c r="U512" s="1124"/>
      <c r="V512" s="1123"/>
      <c r="W512" s="1125">
        <v>0</v>
      </c>
      <c r="X512" s="1126"/>
      <c r="Y512" s="1126"/>
      <c r="Z512" s="1126"/>
      <c r="AA512" s="1126"/>
      <c r="AB512" s="1126"/>
      <c r="AC512" s="1125"/>
    </row>
    <row r="513" spans="1:29" ht="17.45" customHeight="1" thickBot="1">
      <c r="A513" s="1092" t="s">
        <v>1189</v>
      </c>
      <c r="B513" s="1109"/>
      <c r="C513" s="1109"/>
      <c r="D513" s="1109"/>
      <c r="E513" s="1109"/>
      <c r="F513" s="1109"/>
      <c r="G513" s="1109"/>
      <c r="H513" s="1109"/>
      <c r="I513" s="1109"/>
      <c r="J513" s="1110"/>
      <c r="K513" s="1094" t="s">
        <v>1174</v>
      </c>
      <c r="L513" s="1070"/>
      <c r="M513" s="1070"/>
      <c r="N513" s="1070"/>
      <c r="O513" s="1095"/>
      <c r="P513" s="1094" t="s">
        <v>531</v>
      </c>
      <c r="Q513" s="1070"/>
      <c r="R513" s="1070"/>
      <c r="S513" s="1070"/>
      <c r="T513" s="1095"/>
      <c r="U513" s="1094" t="s">
        <v>1190</v>
      </c>
      <c r="V513" s="1070"/>
      <c r="W513" s="1070"/>
      <c r="X513" s="1070"/>
      <c r="Y513" s="1095"/>
      <c r="Z513" s="1096" t="s">
        <v>1191</v>
      </c>
      <c r="AA513" s="1111"/>
      <c r="AB513" s="1111"/>
      <c r="AC513" s="1112"/>
    </row>
    <row r="514" spans="1:29" ht="17.45" customHeight="1" thickBot="1">
      <c r="A514" s="1127"/>
      <c r="B514" s="1128" t="s">
        <v>1349</v>
      </c>
      <c r="C514" s="1128"/>
      <c r="D514" s="1129" t="s">
        <v>1350</v>
      </c>
      <c r="E514" s="1128"/>
      <c r="F514" s="1128"/>
      <c r="G514" s="1128"/>
      <c r="H514" s="1128"/>
      <c r="I514" s="1128"/>
      <c r="J514" s="1129"/>
      <c r="K514" s="1130">
        <v>1</v>
      </c>
      <c r="L514" s="1131"/>
      <c r="M514" s="1131"/>
      <c r="N514" s="1131"/>
      <c r="O514" s="1132"/>
      <c r="P514" s="1133" t="s">
        <v>62</v>
      </c>
      <c r="Q514" s="1134"/>
      <c r="R514" s="1134"/>
      <c r="S514" s="1134"/>
      <c r="T514" s="1135"/>
      <c r="U514" s="1136">
        <v>3880.63</v>
      </c>
      <c r="V514" s="1137"/>
      <c r="W514" s="1137"/>
      <c r="X514" s="1137"/>
      <c r="Y514" s="1138"/>
      <c r="Z514" s="1139">
        <v>3880.63</v>
      </c>
      <c r="AA514" s="1108"/>
      <c r="AB514" s="1108"/>
      <c r="AC514" s="1107"/>
    </row>
    <row r="515" spans="1:29" ht="16.7" customHeight="1" thickBot="1">
      <c r="A515" s="1068"/>
      <c r="B515" s="1069"/>
      <c r="C515" s="1069"/>
      <c r="D515" s="1069"/>
      <c r="E515" s="1069"/>
      <c r="F515" s="1069"/>
      <c r="G515" s="1069"/>
      <c r="H515" s="1069"/>
      <c r="I515" s="1071" t="s">
        <v>1193</v>
      </c>
      <c r="J515" s="1071"/>
      <c r="K515" s="1071"/>
      <c r="L515" s="1071"/>
      <c r="M515" s="1071"/>
      <c r="N515" s="1071"/>
      <c r="O515" s="1071"/>
      <c r="P515" s="1071"/>
      <c r="Q515" s="1071"/>
      <c r="R515" s="1071"/>
      <c r="S515" s="1071"/>
      <c r="T515" s="1071"/>
      <c r="U515" s="1071"/>
      <c r="V515" s="1106"/>
      <c r="W515" s="1107">
        <v>3880.63</v>
      </c>
      <c r="X515" s="1108"/>
      <c r="Y515" s="1108"/>
      <c r="Z515" s="1108"/>
      <c r="AA515" s="1108"/>
      <c r="AB515" s="1108"/>
      <c r="AC515" s="1107"/>
    </row>
    <row r="516" spans="1:29" ht="17.45" customHeight="1" thickBot="1">
      <c r="A516" s="1092" t="s">
        <v>1194</v>
      </c>
      <c r="B516" s="1109"/>
      <c r="C516" s="1109"/>
      <c r="D516" s="1109"/>
      <c r="E516" s="1109"/>
      <c r="F516" s="1109"/>
      <c r="G516" s="1109"/>
      <c r="H516" s="1109"/>
      <c r="I516" s="1109"/>
      <c r="J516" s="1110"/>
      <c r="K516" s="1094" t="s">
        <v>1174</v>
      </c>
      <c r="L516" s="1070"/>
      <c r="M516" s="1070"/>
      <c r="N516" s="1070"/>
      <c r="O516" s="1095"/>
      <c r="P516" s="1094" t="s">
        <v>531</v>
      </c>
      <c r="Q516" s="1070"/>
      <c r="R516" s="1070"/>
      <c r="S516" s="1070"/>
      <c r="T516" s="1095"/>
      <c r="U516" s="1094" t="s">
        <v>1190</v>
      </c>
      <c r="V516" s="1070"/>
      <c r="W516" s="1070"/>
      <c r="X516" s="1070"/>
      <c r="Y516" s="1095"/>
      <c r="Z516" s="1096" t="s">
        <v>1191</v>
      </c>
      <c r="AA516" s="1111"/>
      <c r="AB516" s="1111"/>
      <c r="AC516" s="1112"/>
    </row>
    <row r="517" spans="1:29" ht="16.7" customHeight="1" thickBot="1">
      <c r="A517" s="1068"/>
      <c r="B517" s="1069"/>
      <c r="C517" s="1069"/>
      <c r="D517" s="1069"/>
      <c r="E517" s="1069"/>
      <c r="F517" s="1069"/>
      <c r="G517" s="1069"/>
      <c r="H517" s="1069"/>
      <c r="I517" s="1071" t="s">
        <v>1195</v>
      </c>
      <c r="J517" s="1071"/>
      <c r="K517" s="1071"/>
      <c r="L517" s="1071"/>
      <c r="M517" s="1071"/>
      <c r="N517" s="1071"/>
      <c r="O517" s="1071"/>
      <c r="P517" s="1071"/>
      <c r="Q517" s="1071"/>
      <c r="R517" s="1071"/>
      <c r="S517" s="1071"/>
      <c r="T517" s="1071"/>
      <c r="U517" s="1071"/>
      <c r="V517" s="1106"/>
      <c r="W517" s="1107">
        <v>0</v>
      </c>
      <c r="X517" s="1108"/>
      <c r="Y517" s="1108"/>
      <c r="Z517" s="1108"/>
      <c r="AA517" s="1108"/>
      <c r="AB517" s="1108"/>
      <c r="AC517" s="1107"/>
    </row>
    <row r="518" spans="1:29" ht="17.45" customHeight="1" thickBot="1">
      <c r="A518" s="1092" t="s">
        <v>1196</v>
      </c>
      <c r="B518" s="1109"/>
      <c r="C518" s="1109"/>
      <c r="D518" s="1109"/>
      <c r="E518" s="1109"/>
      <c r="F518" s="1109"/>
      <c r="G518" s="1109"/>
      <c r="H518" s="1109"/>
      <c r="I518" s="1109"/>
      <c r="J518" s="1110"/>
      <c r="K518" s="1094" t="s">
        <v>1174</v>
      </c>
      <c r="L518" s="1070"/>
      <c r="M518" s="1070"/>
      <c r="N518" s="1070"/>
      <c r="O518" s="1095"/>
      <c r="P518" s="1094" t="s">
        <v>531</v>
      </c>
      <c r="Q518" s="1070"/>
      <c r="R518" s="1070"/>
      <c r="S518" s="1070"/>
      <c r="T518" s="1095"/>
      <c r="U518" s="1094" t="s">
        <v>1190</v>
      </c>
      <c r="V518" s="1070"/>
      <c r="W518" s="1070"/>
      <c r="X518" s="1070"/>
      <c r="Y518" s="1095"/>
      <c r="Z518" s="1096" t="s">
        <v>1191</v>
      </c>
      <c r="AA518" s="1111"/>
      <c r="AB518" s="1111"/>
      <c r="AC518" s="1112"/>
    </row>
    <row r="519" spans="1:29" ht="17.45" customHeight="1" thickBot="1">
      <c r="A519" s="1068"/>
      <c r="B519" s="1069"/>
      <c r="C519" s="1069"/>
      <c r="D519" s="1069"/>
      <c r="E519" s="1069"/>
      <c r="F519" s="1069"/>
      <c r="G519" s="1069"/>
      <c r="H519" s="1069"/>
      <c r="I519" s="1071" t="s">
        <v>1197</v>
      </c>
      <c r="J519" s="1071"/>
      <c r="K519" s="1071"/>
      <c r="L519" s="1071"/>
      <c r="M519" s="1071"/>
      <c r="N519" s="1071"/>
      <c r="O519" s="1071"/>
      <c r="P519" s="1071"/>
      <c r="Q519" s="1071"/>
      <c r="R519" s="1071"/>
      <c r="S519" s="1071"/>
      <c r="T519" s="1071"/>
      <c r="U519" s="1071"/>
      <c r="V519" s="1106"/>
      <c r="W519" s="1107">
        <v>0</v>
      </c>
      <c r="X519" s="1108"/>
      <c r="Y519" s="1108"/>
      <c r="Z519" s="1108"/>
      <c r="AA519" s="1108"/>
      <c r="AB519" s="1108"/>
      <c r="AC519" s="1107"/>
    </row>
    <row r="520" spans="1:29" ht="16.7" customHeight="1" thickBot="1">
      <c r="A520" s="1092" t="s">
        <v>1198</v>
      </c>
      <c r="B520" s="1109"/>
      <c r="C520" s="1109"/>
      <c r="D520" s="1110"/>
      <c r="E520" s="1094" t="s">
        <v>1174</v>
      </c>
      <c r="F520" s="1070"/>
      <c r="G520" s="1095"/>
      <c r="H520" s="1140" t="s">
        <v>1199</v>
      </c>
      <c r="I520" s="1140" t="s">
        <v>1200</v>
      </c>
      <c r="J520" s="1094" t="s">
        <v>1201</v>
      </c>
      <c r="K520" s="1070"/>
      <c r="L520" s="1095"/>
      <c r="M520" s="1094" t="s">
        <v>1202</v>
      </c>
      <c r="N520" s="1070"/>
      <c r="O520" s="1070"/>
      <c r="P520" s="1095"/>
      <c r="Q520" s="1094" t="s">
        <v>1203</v>
      </c>
      <c r="R520" s="1070"/>
      <c r="S520" s="1070"/>
      <c r="T520" s="1070"/>
      <c r="U520" s="1095"/>
      <c r="V520" s="1094" t="s">
        <v>1204</v>
      </c>
      <c r="W520" s="1070"/>
      <c r="X520" s="1070"/>
      <c r="Y520" s="1095"/>
      <c r="Z520" s="1096" t="s">
        <v>1191</v>
      </c>
      <c r="AA520" s="1111"/>
      <c r="AB520" s="1111"/>
      <c r="AC520" s="1112"/>
    </row>
    <row r="521" spans="1:29" ht="17.45" customHeight="1" thickBot="1">
      <c r="A521" s="1068"/>
      <c r="B521" s="1069"/>
      <c r="C521" s="1069"/>
      <c r="D521" s="1069"/>
      <c r="E521" s="1069"/>
      <c r="F521" s="1069"/>
      <c r="G521" s="1069"/>
      <c r="H521" s="1069"/>
      <c r="I521" s="1071" t="s">
        <v>1205</v>
      </c>
      <c r="J521" s="1071"/>
      <c r="K521" s="1071"/>
      <c r="L521" s="1071"/>
      <c r="M521" s="1071"/>
      <c r="N521" s="1071"/>
      <c r="O521" s="1071"/>
      <c r="P521" s="1071"/>
      <c r="Q521" s="1071"/>
      <c r="R521" s="1071"/>
      <c r="S521" s="1071"/>
      <c r="T521" s="1071"/>
      <c r="U521" s="1071"/>
      <c r="V521" s="1106"/>
      <c r="W521" s="1107">
        <v>0</v>
      </c>
      <c r="X521" s="1108"/>
      <c r="Y521" s="1108"/>
      <c r="Z521" s="1108"/>
      <c r="AA521" s="1108"/>
      <c r="AB521" s="1108"/>
      <c r="AC521" s="1107"/>
    </row>
    <row r="522" spans="1:29" ht="5.85" customHeight="1">
      <c r="A522" s="1141"/>
      <c r="B522" s="1113"/>
      <c r="C522" s="1113"/>
      <c r="D522" s="1113"/>
      <c r="E522" s="1113"/>
      <c r="F522" s="1113"/>
      <c r="G522" s="1113"/>
      <c r="H522" s="1113"/>
      <c r="I522" s="1113"/>
      <c r="J522" s="1113"/>
      <c r="K522" s="1113"/>
      <c r="L522" s="1113"/>
      <c r="M522" s="1113"/>
      <c r="N522" s="1113"/>
      <c r="O522" s="1113"/>
      <c r="P522" s="1113"/>
      <c r="Q522" s="1113"/>
      <c r="R522" s="1113"/>
      <c r="S522" s="1113"/>
      <c r="T522" s="1113"/>
      <c r="U522" s="1113"/>
      <c r="V522" s="1113"/>
      <c r="W522" s="1113"/>
      <c r="X522" s="1113"/>
      <c r="Y522" s="1113"/>
      <c r="Z522" s="1113"/>
      <c r="AA522" s="1113"/>
      <c r="AB522" s="1113"/>
      <c r="AC522" s="1142"/>
    </row>
    <row r="523" spans="1:29" ht="16.7" customHeight="1">
      <c r="A523" s="1117"/>
      <c r="B523" s="1118"/>
      <c r="C523" s="1118"/>
      <c r="D523" s="1118"/>
      <c r="E523" s="1118"/>
      <c r="F523" s="1118"/>
      <c r="G523" s="1118"/>
      <c r="H523" s="1118"/>
      <c r="I523" s="1119" t="s">
        <v>1206</v>
      </c>
      <c r="J523" s="1119"/>
      <c r="K523" s="1119"/>
      <c r="L523" s="1119"/>
      <c r="M523" s="1119"/>
      <c r="N523" s="1119"/>
      <c r="O523" s="1119"/>
      <c r="P523" s="1119"/>
      <c r="Q523" s="1119"/>
      <c r="R523" s="1119"/>
      <c r="S523" s="1119"/>
      <c r="T523" s="1119"/>
      <c r="U523" s="1119"/>
      <c r="V523" s="1118"/>
      <c r="W523" s="1143">
        <v>3880.63</v>
      </c>
      <c r="X523" s="1144"/>
      <c r="Y523" s="1144"/>
      <c r="Z523" s="1144"/>
      <c r="AA523" s="1144"/>
      <c r="AB523" s="1144"/>
      <c r="AC523" s="1143"/>
    </row>
    <row r="524" spans="1:29" ht="17.45" customHeight="1">
      <c r="A524" s="1117"/>
      <c r="B524" s="1118"/>
      <c r="C524" s="1118"/>
      <c r="D524" s="1118"/>
      <c r="E524" s="1118"/>
      <c r="F524" s="1118"/>
      <c r="G524" s="1119" t="s">
        <v>1207</v>
      </c>
      <c r="H524" s="1119"/>
      <c r="I524" s="1119"/>
      <c r="J524" s="1119"/>
      <c r="K524" s="1119"/>
      <c r="L524" s="1119"/>
      <c r="M524" s="1119"/>
      <c r="N524" s="1145"/>
      <c r="O524" s="1146">
        <v>0</v>
      </c>
      <c r="P524" s="1146"/>
      <c r="Q524" s="1146"/>
      <c r="R524" s="1145"/>
      <c r="S524" s="1119" t="s">
        <v>1208</v>
      </c>
      <c r="T524" s="1119"/>
      <c r="U524" s="1119"/>
      <c r="V524" s="1118"/>
      <c r="W524" s="1143">
        <v>0</v>
      </c>
      <c r="X524" s="1144"/>
      <c r="Y524" s="1144"/>
      <c r="Z524" s="1144"/>
      <c r="AA524" s="1144"/>
      <c r="AB524" s="1144"/>
      <c r="AC524" s="1143"/>
    </row>
    <row r="525" spans="1:29" ht="17.45" customHeight="1">
      <c r="A525" s="1117"/>
      <c r="B525" s="1118"/>
      <c r="C525" s="1118"/>
      <c r="D525" s="1118"/>
      <c r="E525" s="1118"/>
      <c r="F525" s="1118"/>
      <c r="G525" s="1118"/>
      <c r="H525" s="1118"/>
      <c r="I525" s="1119" t="s">
        <v>1209</v>
      </c>
      <c r="J525" s="1119"/>
      <c r="K525" s="1119"/>
      <c r="L525" s="1119"/>
      <c r="M525" s="1119"/>
      <c r="N525" s="1119"/>
      <c r="O525" s="1119"/>
      <c r="P525" s="1119"/>
      <c r="Q525" s="1119"/>
      <c r="R525" s="1119"/>
      <c r="S525" s="1119"/>
      <c r="T525" s="1119"/>
      <c r="U525" s="1119"/>
      <c r="V525" s="1118"/>
      <c r="W525" s="1143">
        <v>3880.63</v>
      </c>
      <c r="X525" s="1144"/>
      <c r="Y525" s="1144"/>
      <c r="Z525" s="1144"/>
      <c r="AA525" s="1144"/>
      <c r="AB525" s="1144"/>
      <c r="AC525" s="1143"/>
    </row>
    <row r="526" spans="1:29" ht="5.85" customHeight="1">
      <c r="A526" s="1147"/>
      <c r="B526" s="1118"/>
      <c r="C526" s="1118"/>
      <c r="D526" s="1118"/>
      <c r="E526" s="1118"/>
      <c r="F526" s="1118"/>
      <c r="G526" s="1118"/>
      <c r="H526" s="1118"/>
      <c r="I526" s="1118"/>
      <c r="J526" s="1118"/>
      <c r="K526" s="1118"/>
      <c r="L526" s="1118"/>
      <c r="M526" s="1118"/>
      <c r="N526" s="1118"/>
      <c r="O526" s="1118"/>
      <c r="P526" s="1118"/>
      <c r="Q526" s="1118"/>
      <c r="R526" s="1118"/>
      <c r="S526" s="1118"/>
      <c r="T526" s="1118"/>
      <c r="U526" s="1118"/>
      <c r="V526" s="1118"/>
      <c r="W526" s="1118"/>
      <c r="X526" s="1118"/>
      <c r="Y526" s="1118"/>
      <c r="Z526" s="1118"/>
      <c r="AA526" s="1118"/>
      <c r="AB526" s="1118"/>
      <c r="AC526" s="1148"/>
    </row>
    <row r="527" spans="1:29" ht="145.35" customHeight="1">
      <c r="A527" s="1149"/>
      <c r="AC527" s="1088"/>
    </row>
    <row r="528" spans="1:29" ht="108.95" customHeight="1">
      <c r="A528" s="1149"/>
      <c r="AC528" s="1088"/>
    </row>
    <row r="529" spans="1:29" ht="108.95" customHeight="1" thickBot="1">
      <c r="A529" s="1089"/>
      <c r="B529" s="1090"/>
      <c r="C529" s="1090"/>
      <c r="D529" s="1090"/>
      <c r="E529" s="1090"/>
      <c r="F529" s="1090"/>
      <c r="G529" s="1090"/>
      <c r="H529" s="1090"/>
      <c r="I529" s="1090"/>
      <c r="J529" s="1090"/>
      <c r="K529" s="1090"/>
      <c r="L529" s="1090"/>
      <c r="M529" s="1090"/>
      <c r="N529" s="1090"/>
      <c r="O529" s="1090"/>
      <c r="P529" s="1090"/>
      <c r="Q529" s="1090"/>
      <c r="R529" s="1090"/>
      <c r="S529" s="1090"/>
      <c r="T529" s="1090"/>
      <c r="U529" s="1090"/>
      <c r="V529" s="1090"/>
      <c r="W529" s="1090"/>
      <c r="X529" s="1090"/>
      <c r="Y529" s="1090"/>
      <c r="Z529" s="1090"/>
      <c r="AA529" s="1090"/>
      <c r="AB529" s="1090"/>
      <c r="AC529" s="1091"/>
    </row>
    <row r="530" spans="1:29" ht="17.45" customHeight="1" thickBot="1">
      <c r="A530" s="1068"/>
      <c r="B530" s="1069"/>
      <c r="C530" s="1069"/>
      <c r="D530" s="1069"/>
      <c r="E530" s="1069"/>
      <c r="F530" s="1070" t="s">
        <v>1166</v>
      </c>
      <c r="G530" s="1070"/>
      <c r="H530" s="1070"/>
      <c r="I530" s="1070"/>
      <c r="J530" s="1070"/>
      <c r="K530" s="1070"/>
      <c r="L530" s="1069"/>
      <c r="M530" s="1069"/>
      <c r="N530" s="1069"/>
      <c r="O530" s="1069"/>
      <c r="P530" s="1069"/>
      <c r="Q530" s="1069"/>
      <c r="R530" s="1069"/>
      <c r="S530" s="1069"/>
      <c r="T530" s="1069"/>
      <c r="U530" s="1069"/>
      <c r="V530" s="1069"/>
      <c r="W530" s="1069"/>
      <c r="X530" s="1071" t="s">
        <v>1351</v>
      </c>
      <c r="Y530" s="1071"/>
      <c r="Z530" s="1071"/>
      <c r="AA530" s="1071"/>
      <c r="AB530" s="1071"/>
      <c r="AC530" s="1072"/>
    </row>
    <row r="531" spans="1:29" ht="16.7" customHeight="1">
      <c r="A531" s="1074" t="s">
        <v>1168</v>
      </c>
      <c r="B531" s="1075"/>
      <c r="C531" s="1076"/>
      <c r="D531" s="1077" t="s">
        <v>1352</v>
      </c>
      <c r="E531" s="1077"/>
      <c r="F531" s="1077"/>
      <c r="G531" s="1077"/>
      <c r="H531" s="1077"/>
      <c r="I531" s="1077"/>
      <c r="J531" s="1077"/>
      <c r="K531" s="1077"/>
      <c r="L531" s="1077"/>
      <c r="M531" s="1077"/>
      <c r="N531" s="1076"/>
      <c r="O531" s="1076"/>
      <c r="P531" s="1078" t="s">
        <v>1104</v>
      </c>
      <c r="Q531" s="1078"/>
      <c r="R531" s="1078"/>
      <c r="S531" s="1076"/>
      <c r="T531" s="1079" t="s">
        <v>41</v>
      </c>
      <c r="U531" s="1079"/>
      <c r="V531" s="1079"/>
      <c r="W531" s="1079"/>
      <c r="X531" s="1076"/>
      <c r="Y531" s="1078" t="s">
        <v>1170</v>
      </c>
      <c r="Z531" s="1078"/>
      <c r="AA531" s="1076"/>
      <c r="AB531" s="1080">
        <v>45658</v>
      </c>
      <c r="AC531" s="1081"/>
    </row>
    <row r="532" spans="1:29" ht="17.45" customHeight="1">
      <c r="A532" s="1082"/>
      <c r="B532" s="1083"/>
      <c r="D532" s="1084"/>
      <c r="E532" s="1084"/>
      <c r="F532" s="1084"/>
      <c r="G532" s="1084"/>
      <c r="H532" s="1084"/>
      <c r="I532" s="1084"/>
      <c r="J532" s="1084"/>
      <c r="K532" s="1084"/>
      <c r="L532" s="1084"/>
      <c r="M532" s="1084"/>
      <c r="P532" s="1085" t="s">
        <v>1171</v>
      </c>
      <c r="Q532" s="1085"/>
      <c r="R532" s="1085"/>
      <c r="T532" s="1086">
        <v>1</v>
      </c>
      <c r="U532" s="1086"/>
      <c r="V532" s="1086"/>
      <c r="W532" s="1086"/>
      <c r="Y532" s="1085" t="s">
        <v>1172</v>
      </c>
      <c r="Z532" s="1085"/>
      <c r="AB532" s="1087" t="s">
        <v>62</v>
      </c>
      <c r="AC532" s="1088"/>
    </row>
    <row r="533" spans="1:29" ht="5.85" customHeight="1" thickBot="1">
      <c r="A533" s="1089"/>
      <c r="B533" s="1090"/>
      <c r="C533" s="1090"/>
      <c r="D533" s="1090"/>
      <c r="E533" s="1090"/>
      <c r="F533" s="1090"/>
      <c r="G533" s="1090"/>
      <c r="H533" s="1090"/>
      <c r="I533" s="1090"/>
      <c r="J533" s="1090"/>
      <c r="K533" s="1090"/>
      <c r="L533" s="1090"/>
      <c r="M533" s="1090"/>
      <c r="N533" s="1090"/>
      <c r="O533" s="1090"/>
      <c r="P533" s="1090"/>
      <c r="Q533" s="1090"/>
      <c r="R533" s="1090"/>
      <c r="S533" s="1090"/>
      <c r="T533" s="1090"/>
      <c r="U533" s="1090"/>
      <c r="V533" s="1090"/>
      <c r="W533" s="1090"/>
      <c r="X533" s="1090"/>
      <c r="Y533" s="1090"/>
      <c r="Z533" s="1090"/>
      <c r="AA533" s="1090"/>
      <c r="AB533" s="1090"/>
      <c r="AC533" s="1091"/>
    </row>
    <row r="534" spans="1:29" ht="16.7" customHeight="1" thickBot="1">
      <c r="A534" s="1092" t="s">
        <v>1173</v>
      </c>
      <c r="B534" s="1075"/>
      <c r="C534" s="1075"/>
      <c r="D534" s="1075"/>
      <c r="E534" s="1075"/>
      <c r="F534" s="1075"/>
      <c r="G534" s="1075"/>
      <c r="H534" s="1093"/>
      <c r="I534" s="1094" t="s">
        <v>1174</v>
      </c>
      <c r="J534" s="1094" t="s">
        <v>1175</v>
      </c>
      <c r="K534" s="1070"/>
      <c r="L534" s="1070"/>
      <c r="M534" s="1070"/>
      <c r="N534" s="1070"/>
      <c r="O534" s="1070"/>
      <c r="P534" s="1095"/>
      <c r="Q534" s="1094" t="s">
        <v>1176</v>
      </c>
      <c r="R534" s="1070"/>
      <c r="S534" s="1070"/>
      <c r="T534" s="1070"/>
      <c r="U534" s="1070"/>
      <c r="V534" s="1070"/>
      <c r="W534" s="1070"/>
      <c r="X534" s="1070"/>
      <c r="Y534" s="1095"/>
      <c r="Z534" s="1096" t="s">
        <v>1177</v>
      </c>
      <c r="AA534" s="1097"/>
      <c r="AB534" s="1097"/>
      <c r="AC534" s="1098"/>
    </row>
    <row r="535" spans="1:29" ht="17.45" customHeight="1" thickBot="1">
      <c r="A535" s="1099"/>
      <c r="B535" s="1100"/>
      <c r="C535" s="1100"/>
      <c r="D535" s="1100"/>
      <c r="E535" s="1100"/>
      <c r="F535" s="1100"/>
      <c r="G535" s="1100"/>
      <c r="H535" s="1101"/>
      <c r="I535" s="1102"/>
      <c r="J535" s="1094" t="s">
        <v>1178</v>
      </c>
      <c r="K535" s="1070"/>
      <c r="L535" s="1095"/>
      <c r="M535" s="1094" t="s">
        <v>1179</v>
      </c>
      <c r="N535" s="1070"/>
      <c r="O535" s="1070"/>
      <c r="P535" s="1095"/>
      <c r="Q535" s="1094" t="s">
        <v>1178</v>
      </c>
      <c r="R535" s="1070"/>
      <c r="S535" s="1070"/>
      <c r="T535" s="1070"/>
      <c r="U535" s="1095"/>
      <c r="V535" s="1094" t="s">
        <v>1179</v>
      </c>
      <c r="W535" s="1070"/>
      <c r="X535" s="1070"/>
      <c r="Y535" s="1095"/>
      <c r="Z535" s="1103"/>
      <c r="AA535" s="1104"/>
      <c r="AB535" s="1104"/>
      <c r="AC535" s="1105"/>
    </row>
    <row r="536" spans="1:29" ht="17.45" customHeight="1" thickBot="1">
      <c r="A536" s="1068"/>
      <c r="B536" s="1069"/>
      <c r="C536" s="1069"/>
      <c r="D536" s="1069"/>
      <c r="E536" s="1069"/>
      <c r="F536" s="1069"/>
      <c r="G536" s="1069"/>
      <c r="H536" s="1069"/>
      <c r="I536" s="1071" t="s">
        <v>1180</v>
      </c>
      <c r="J536" s="1071"/>
      <c r="K536" s="1071"/>
      <c r="L536" s="1071"/>
      <c r="M536" s="1071"/>
      <c r="N536" s="1071"/>
      <c r="O536" s="1071"/>
      <c r="P536" s="1071"/>
      <c r="Q536" s="1071"/>
      <c r="R536" s="1071"/>
      <c r="S536" s="1071"/>
      <c r="T536" s="1071"/>
      <c r="U536" s="1071"/>
      <c r="V536" s="1106"/>
      <c r="W536" s="1107">
        <v>0</v>
      </c>
      <c r="X536" s="1108"/>
      <c r="Y536" s="1108"/>
      <c r="Z536" s="1108"/>
      <c r="AA536" s="1108"/>
      <c r="AB536" s="1108"/>
      <c r="AC536" s="1107"/>
    </row>
    <row r="537" spans="1:29" ht="16.7" customHeight="1" thickBot="1">
      <c r="A537" s="1092" t="s">
        <v>1181</v>
      </c>
      <c r="B537" s="1109"/>
      <c r="C537" s="1109"/>
      <c r="D537" s="1109"/>
      <c r="E537" s="1109"/>
      <c r="F537" s="1109"/>
      <c r="G537" s="1109"/>
      <c r="H537" s="1109"/>
      <c r="I537" s="1109"/>
      <c r="J537" s="1110"/>
      <c r="K537" s="1094" t="s">
        <v>1182</v>
      </c>
      <c r="L537" s="1070"/>
      <c r="M537" s="1070"/>
      <c r="N537" s="1070"/>
      <c r="O537" s="1095"/>
      <c r="P537" s="1094" t="s">
        <v>1174</v>
      </c>
      <c r="Q537" s="1070"/>
      <c r="R537" s="1070"/>
      <c r="S537" s="1070"/>
      <c r="T537" s="1095"/>
      <c r="U537" s="1094" t="s">
        <v>1183</v>
      </c>
      <c r="V537" s="1070"/>
      <c r="W537" s="1070"/>
      <c r="X537" s="1070"/>
      <c r="Y537" s="1095"/>
      <c r="Z537" s="1096" t="s">
        <v>1177</v>
      </c>
      <c r="AA537" s="1111"/>
      <c r="AB537" s="1111"/>
      <c r="AC537" s="1112"/>
    </row>
    <row r="538" spans="1:29" ht="17.45" customHeight="1" thickBot="1">
      <c r="A538" s="1068"/>
      <c r="B538" s="1113"/>
      <c r="C538" s="1113"/>
      <c r="D538" s="1113"/>
      <c r="E538" s="1113"/>
      <c r="F538" s="1113"/>
      <c r="G538" s="1113"/>
      <c r="H538" s="1113"/>
      <c r="I538" s="1114" t="s">
        <v>1184</v>
      </c>
      <c r="J538" s="1114"/>
      <c r="K538" s="1114"/>
      <c r="L538" s="1114"/>
      <c r="M538" s="1114"/>
      <c r="N538" s="1114"/>
      <c r="O538" s="1114"/>
      <c r="P538" s="1114"/>
      <c r="Q538" s="1114"/>
      <c r="R538" s="1114"/>
      <c r="S538" s="1114"/>
      <c r="T538" s="1114"/>
      <c r="U538" s="1114"/>
      <c r="V538" s="1069"/>
      <c r="W538" s="1115">
        <v>0</v>
      </c>
      <c r="X538" s="1116"/>
      <c r="Y538" s="1116"/>
      <c r="Z538" s="1116"/>
      <c r="AA538" s="1116"/>
      <c r="AB538" s="1116"/>
      <c r="AC538" s="1115"/>
    </row>
    <row r="539" spans="1:29" ht="16.7" customHeight="1">
      <c r="A539" s="1117"/>
      <c r="B539" s="1118"/>
      <c r="C539" s="1118"/>
      <c r="D539" s="1118"/>
      <c r="E539" s="1118"/>
      <c r="F539" s="1118"/>
      <c r="G539" s="1118"/>
      <c r="H539" s="1118"/>
      <c r="I539" s="1119" t="s">
        <v>1185</v>
      </c>
      <c r="J539" s="1119"/>
      <c r="K539" s="1119"/>
      <c r="L539" s="1119"/>
      <c r="M539" s="1119"/>
      <c r="N539" s="1119"/>
      <c r="O539" s="1119"/>
      <c r="P539" s="1119"/>
      <c r="Q539" s="1119"/>
      <c r="R539" s="1119"/>
      <c r="S539" s="1119"/>
      <c r="T539" s="1119"/>
      <c r="U539" s="1119"/>
      <c r="V539" s="1118"/>
      <c r="W539" s="1120">
        <v>0</v>
      </c>
      <c r="X539" s="1121"/>
      <c r="Y539" s="1121"/>
      <c r="Z539" s="1121"/>
      <c r="AA539" s="1121"/>
      <c r="AB539" s="1121"/>
      <c r="AC539" s="1120"/>
    </row>
    <row r="540" spans="1:29" ht="17.45" customHeight="1">
      <c r="A540" s="1117"/>
      <c r="B540" s="1118"/>
      <c r="C540" s="1118"/>
      <c r="D540" s="1118"/>
      <c r="E540" s="1118"/>
      <c r="F540" s="1118"/>
      <c r="G540" s="1118"/>
      <c r="H540" s="1118"/>
      <c r="I540" s="1119" t="s">
        <v>1186</v>
      </c>
      <c r="J540" s="1119"/>
      <c r="K540" s="1119"/>
      <c r="L540" s="1119"/>
      <c r="M540" s="1119"/>
      <c r="N540" s="1119"/>
      <c r="O540" s="1119"/>
      <c r="P540" s="1119"/>
      <c r="Q540" s="1119"/>
      <c r="R540" s="1119"/>
      <c r="S540" s="1119"/>
      <c r="T540" s="1119"/>
      <c r="U540" s="1119"/>
      <c r="V540" s="1118"/>
      <c r="W540" s="1120">
        <v>0</v>
      </c>
      <c r="X540" s="1121"/>
      <c r="Y540" s="1121"/>
      <c r="Z540" s="1121"/>
      <c r="AA540" s="1121"/>
      <c r="AB540" s="1121"/>
      <c r="AC540" s="1120"/>
    </row>
    <row r="541" spans="1:29" ht="17.45" customHeight="1">
      <c r="A541" s="1117"/>
      <c r="B541" s="1118"/>
      <c r="C541" s="1118"/>
      <c r="D541" s="1118"/>
      <c r="E541" s="1118"/>
      <c r="F541" s="1118"/>
      <c r="G541" s="1118"/>
      <c r="H541" s="1118"/>
      <c r="I541" s="1119" t="s">
        <v>1187</v>
      </c>
      <c r="J541" s="1119"/>
      <c r="K541" s="1119"/>
      <c r="L541" s="1119"/>
      <c r="M541" s="1119"/>
      <c r="N541" s="1119"/>
      <c r="O541" s="1119"/>
      <c r="P541" s="1119"/>
      <c r="Q541" s="1119"/>
      <c r="R541" s="1119"/>
      <c r="S541" s="1119"/>
      <c r="T541" s="1119"/>
      <c r="U541" s="1119"/>
      <c r="V541" s="1118"/>
      <c r="W541" s="1120">
        <v>0</v>
      </c>
      <c r="X541" s="1121"/>
      <c r="Y541" s="1121"/>
      <c r="Z541" s="1121"/>
      <c r="AA541" s="1121"/>
      <c r="AB541" s="1121"/>
      <c r="AC541" s="1120"/>
    </row>
    <row r="542" spans="1:29" ht="16.7" customHeight="1" thickBot="1">
      <c r="A542" s="1122"/>
      <c r="B542" s="1123"/>
      <c r="C542" s="1123"/>
      <c r="D542" s="1123"/>
      <c r="E542" s="1123"/>
      <c r="F542" s="1123"/>
      <c r="G542" s="1123"/>
      <c r="H542" s="1123"/>
      <c r="I542" s="1124" t="s">
        <v>1188</v>
      </c>
      <c r="J542" s="1124"/>
      <c r="K542" s="1124"/>
      <c r="L542" s="1124"/>
      <c r="M542" s="1124"/>
      <c r="N542" s="1124"/>
      <c r="O542" s="1124"/>
      <c r="P542" s="1124"/>
      <c r="Q542" s="1124"/>
      <c r="R542" s="1124"/>
      <c r="S542" s="1124"/>
      <c r="T542" s="1124"/>
      <c r="U542" s="1124"/>
      <c r="V542" s="1123"/>
      <c r="W542" s="1125">
        <v>0</v>
      </c>
      <c r="X542" s="1126"/>
      <c r="Y542" s="1126"/>
      <c r="Z542" s="1126"/>
      <c r="AA542" s="1126"/>
      <c r="AB542" s="1126"/>
      <c r="AC542" s="1125"/>
    </row>
    <row r="543" spans="1:29" ht="17.45" customHeight="1" thickBot="1">
      <c r="A543" s="1092" t="s">
        <v>1189</v>
      </c>
      <c r="B543" s="1109"/>
      <c r="C543" s="1109"/>
      <c r="D543" s="1109"/>
      <c r="E543" s="1109"/>
      <c r="F543" s="1109"/>
      <c r="G543" s="1109"/>
      <c r="H543" s="1109"/>
      <c r="I543" s="1109"/>
      <c r="J543" s="1110"/>
      <c r="K543" s="1094" t="s">
        <v>1174</v>
      </c>
      <c r="L543" s="1070"/>
      <c r="M543" s="1070"/>
      <c r="N543" s="1070"/>
      <c r="O543" s="1095"/>
      <c r="P543" s="1094" t="s">
        <v>531</v>
      </c>
      <c r="Q543" s="1070"/>
      <c r="R543" s="1070"/>
      <c r="S543" s="1070"/>
      <c r="T543" s="1095"/>
      <c r="U543" s="1094" t="s">
        <v>1190</v>
      </c>
      <c r="V543" s="1070"/>
      <c r="W543" s="1070"/>
      <c r="X543" s="1070"/>
      <c r="Y543" s="1095"/>
      <c r="Z543" s="1096" t="s">
        <v>1191</v>
      </c>
      <c r="AA543" s="1111"/>
      <c r="AB543" s="1111"/>
      <c r="AC543" s="1112"/>
    </row>
    <row r="544" spans="1:29" ht="17.45" customHeight="1" thickBot="1">
      <c r="A544" s="1127"/>
      <c r="B544" s="1128" t="s">
        <v>1353</v>
      </c>
      <c r="C544" s="1128"/>
      <c r="D544" s="1129" t="s">
        <v>109</v>
      </c>
      <c r="E544" s="1128"/>
      <c r="F544" s="1128"/>
      <c r="G544" s="1128"/>
      <c r="H544" s="1128"/>
      <c r="I544" s="1128"/>
      <c r="J544" s="1129"/>
      <c r="K544" s="1130">
        <v>1</v>
      </c>
      <c r="L544" s="1131"/>
      <c r="M544" s="1131"/>
      <c r="N544" s="1131"/>
      <c r="O544" s="1132"/>
      <c r="P544" s="1133" t="s">
        <v>62</v>
      </c>
      <c r="Q544" s="1134"/>
      <c r="R544" s="1134"/>
      <c r="S544" s="1134"/>
      <c r="T544" s="1135"/>
      <c r="U544" s="1136">
        <v>4516.8500000000004</v>
      </c>
      <c r="V544" s="1137"/>
      <c r="W544" s="1137"/>
      <c r="X544" s="1137"/>
      <c r="Y544" s="1138"/>
      <c r="Z544" s="1139">
        <v>4516.8500000000004</v>
      </c>
      <c r="AA544" s="1108"/>
      <c r="AB544" s="1108"/>
      <c r="AC544" s="1107"/>
    </row>
    <row r="545" spans="1:29" ht="16.7" customHeight="1" thickBot="1">
      <c r="A545" s="1068"/>
      <c r="B545" s="1069"/>
      <c r="C545" s="1069"/>
      <c r="D545" s="1069"/>
      <c r="E545" s="1069"/>
      <c r="F545" s="1069"/>
      <c r="G545" s="1069"/>
      <c r="H545" s="1069"/>
      <c r="I545" s="1071" t="s">
        <v>1193</v>
      </c>
      <c r="J545" s="1071"/>
      <c r="K545" s="1071"/>
      <c r="L545" s="1071"/>
      <c r="M545" s="1071"/>
      <c r="N545" s="1071"/>
      <c r="O545" s="1071"/>
      <c r="P545" s="1071"/>
      <c r="Q545" s="1071"/>
      <c r="R545" s="1071"/>
      <c r="S545" s="1071"/>
      <c r="T545" s="1071"/>
      <c r="U545" s="1071"/>
      <c r="V545" s="1106"/>
      <c r="W545" s="1107">
        <v>4516.8500000000004</v>
      </c>
      <c r="X545" s="1108"/>
      <c r="Y545" s="1108"/>
      <c r="Z545" s="1108"/>
      <c r="AA545" s="1108"/>
      <c r="AB545" s="1108"/>
      <c r="AC545" s="1107"/>
    </row>
    <row r="546" spans="1:29" ht="17.45" customHeight="1" thickBot="1">
      <c r="A546" s="1092" t="s">
        <v>1194</v>
      </c>
      <c r="B546" s="1109"/>
      <c r="C546" s="1109"/>
      <c r="D546" s="1109"/>
      <c r="E546" s="1109"/>
      <c r="F546" s="1109"/>
      <c r="G546" s="1109"/>
      <c r="H546" s="1109"/>
      <c r="I546" s="1109"/>
      <c r="J546" s="1110"/>
      <c r="K546" s="1094" t="s">
        <v>1174</v>
      </c>
      <c r="L546" s="1070"/>
      <c r="M546" s="1070"/>
      <c r="N546" s="1070"/>
      <c r="O546" s="1095"/>
      <c r="P546" s="1094" t="s">
        <v>531</v>
      </c>
      <c r="Q546" s="1070"/>
      <c r="R546" s="1070"/>
      <c r="S546" s="1070"/>
      <c r="T546" s="1095"/>
      <c r="U546" s="1094" t="s">
        <v>1190</v>
      </c>
      <c r="V546" s="1070"/>
      <c r="W546" s="1070"/>
      <c r="X546" s="1070"/>
      <c r="Y546" s="1095"/>
      <c r="Z546" s="1096" t="s">
        <v>1191</v>
      </c>
      <c r="AA546" s="1111"/>
      <c r="AB546" s="1111"/>
      <c r="AC546" s="1112"/>
    </row>
    <row r="547" spans="1:29" ht="16.7" customHeight="1" thickBot="1">
      <c r="A547" s="1068"/>
      <c r="B547" s="1069"/>
      <c r="C547" s="1069"/>
      <c r="D547" s="1069"/>
      <c r="E547" s="1069"/>
      <c r="F547" s="1069"/>
      <c r="G547" s="1069"/>
      <c r="H547" s="1069"/>
      <c r="I547" s="1071" t="s">
        <v>1195</v>
      </c>
      <c r="J547" s="1071"/>
      <c r="K547" s="1071"/>
      <c r="L547" s="1071"/>
      <c r="M547" s="1071"/>
      <c r="N547" s="1071"/>
      <c r="O547" s="1071"/>
      <c r="P547" s="1071"/>
      <c r="Q547" s="1071"/>
      <c r="R547" s="1071"/>
      <c r="S547" s="1071"/>
      <c r="T547" s="1071"/>
      <c r="U547" s="1071"/>
      <c r="V547" s="1106"/>
      <c r="W547" s="1107">
        <v>0</v>
      </c>
      <c r="X547" s="1108"/>
      <c r="Y547" s="1108"/>
      <c r="Z547" s="1108"/>
      <c r="AA547" s="1108"/>
      <c r="AB547" s="1108"/>
      <c r="AC547" s="1107"/>
    </row>
    <row r="548" spans="1:29" ht="17.45" customHeight="1" thickBot="1">
      <c r="A548" s="1092" t="s">
        <v>1196</v>
      </c>
      <c r="B548" s="1109"/>
      <c r="C548" s="1109"/>
      <c r="D548" s="1109"/>
      <c r="E548" s="1109"/>
      <c r="F548" s="1109"/>
      <c r="G548" s="1109"/>
      <c r="H548" s="1109"/>
      <c r="I548" s="1109"/>
      <c r="J548" s="1110"/>
      <c r="K548" s="1094" t="s">
        <v>1174</v>
      </c>
      <c r="L548" s="1070"/>
      <c r="M548" s="1070"/>
      <c r="N548" s="1070"/>
      <c r="O548" s="1095"/>
      <c r="P548" s="1094" t="s">
        <v>531</v>
      </c>
      <c r="Q548" s="1070"/>
      <c r="R548" s="1070"/>
      <c r="S548" s="1070"/>
      <c r="T548" s="1095"/>
      <c r="U548" s="1094" t="s">
        <v>1190</v>
      </c>
      <c r="V548" s="1070"/>
      <c r="W548" s="1070"/>
      <c r="X548" s="1070"/>
      <c r="Y548" s="1095"/>
      <c r="Z548" s="1096" t="s">
        <v>1191</v>
      </c>
      <c r="AA548" s="1111"/>
      <c r="AB548" s="1111"/>
      <c r="AC548" s="1112"/>
    </row>
    <row r="549" spans="1:29" ht="17.45" customHeight="1" thickBot="1">
      <c r="A549" s="1068"/>
      <c r="B549" s="1069"/>
      <c r="C549" s="1069"/>
      <c r="D549" s="1069"/>
      <c r="E549" s="1069"/>
      <c r="F549" s="1069"/>
      <c r="G549" s="1069"/>
      <c r="H549" s="1069"/>
      <c r="I549" s="1071" t="s">
        <v>1197</v>
      </c>
      <c r="J549" s="1071"/>
      <c r="K549" s="1071"/>
      <c r="L549" s="1071"/>
      <c r="M549" s="1071"/>
      <c r="N549" s="1071"/>
      <c r="O549" s="1071"/>
      <c r="P549" s="1071"/>
      <c r="Q549" s="1071"/>
      <c r="R549" s="1071"/>
      <c r="S549" s="1071"/>
      <c r="T549" s="1071"/>
      <c r="U549" s="1071"/>
      <c r="V549" s="1106"/>
      <c r="W549" s="1107">
        <v>0</v>
      </c>
      <c r="X549" s="1108"/>
      <c r="Y549" s="1108"/>
      <c r="Z549" s="1108"/>
      <c r="AA549" s="1108"/>
      <c r="AB549" s="1108"/>
      <c r="AC549" s="1107"/>
    </row>
    <row r="550" spans="1:29" ht="16.7" customHeight="1" thickBot="1">
      <c r="A550" s="1092" t="s">
        <v>1198</v>
      </c>
      <c r="B550" s="1109"/>
      <c r="C550" s="1109"/>
      <c r="D550" s="1110"/>
      <c r="E550" s="1094" t="s">
        <v>1174</v>
      </c>
      <c r="F550" s="1070"/>
      <c r="G550" s="1095"/>
      <c r="H550" s="1140" t="s">
        <v>1199</v>
      </c>
      <c r="I550" s="1140" t="s">
        <v>1200</v>
      </c>
      <c r="J550" s="1094" t="s">
        <v>1201</v>
      </c>
      <c r="K550" s="1070"/>
      <c r="L550" s="1095"/>
      <c r="M550" s="1094" t="s">
        <v>1202</v>
      </c>
      <c r="N550" s="1070"/>
      <c r="O550" s="1070"/>
      <c r="P550" s="1095"/>
      <c r="Q550" s="1094" t="s">
        <v>1203</v>
      </c>
      <c r="R550" s="1070"/>
      <c r="S550" s="1070"/>
      <c r="T550" s="1070"/>
      <c r="U550" s="1095"/>
      <c r="V550" s="1094" t="s">
        <v>1204</v>
      </c>
      <c r="W550" s="1070"/>
      <c r="X550" s="1070"/>
      <c r="Y550" s="1095"/>
      <c r="Z550" s="1096" t="s">
        <v>1191</v>
      </c>
      <c r="AA550" s="1111"/>
      <c r="AB550" s="1111"/>
      <c r="AC550" s="1112"/>
    </row>
    <row r="551" spans="1:29" ht="17.45" customHeight="1" thickBot="1">
      <c r="A551" s="1068"/>
      <c r="B551" s="1069"/>
      <c r="C551" s="1069"/>
      <c r="D551" s="1069"/>
      <c r="E551" s="1069"/>
      <c r="F551" s="1069"/>
      <c r="G551" s="1069"/>
      <c r="H551" s="1069"/>
      <c r="I551" s="1071" t="s">
        <v>1205</v>
      </c>
      <c r="J551" s="1071"/>
      <c r="K551" s="1071"/>
      <c r="L551" s="1071"/>
      <c r="M551" s="1071"/>
      <c r="N551" s="1071"/>
      <c r="O551" s="1071"/>
      <c r="P551" s="1071"/>
      <c r="Q551" s="1071"/>
      <c r="R551" s="1071"/>
      <c r="S551" s="1071"/>
      <c r="T551" s="1071"/>
      <c r="U551" s="1071"/>
      <c r="V551" s="1106"/>
      <c r="W551" s="1107">
        <v>0</v>
      </c>
      <c r="X551" s="1108"/>
      <c r="Y551" s="1108"/>
      <c r="Z551" s="1108"/>
      <c r="AA551" s="1108"/>
      <c r="AB551" s="1108"/>
      <c r="AC551" s="1107"/>
    </row>
    <row r="552" spans="1:29" ht="5.85" customHeight="1">
      <c r="A552" s="1141"/>
      <c r="B552" s="1113"/>
      <c r="C552" s="1113"/>
      <c r="D552" s="1113"/>
      <c r="E552" s="1113"/>
      <c r="F552" s="1113"/>
      <c r="G552" s="1113"/>
      <c r="H552" s="1113"/>
      <c r="I552" s="1113"/>
      <c r="J552" s="1113"/>
      <c r="K552" s="1113"/>
      <c r="L552" s="1113"/>
      <c r="M552" s="1113"/>
      <c r="N552" s="1113"/>
      <c r="O552" s="1113"/>
      <c r="P552" s="1113"/>
      <c r="Q552" s="1113"/>
      <c r="R552" s="1113"/>
      <c r="S552" s="1113"/>
      <c r="T552" s="1113"/>
      <c r="U552" s="1113"/>
      <c r="V552" s="1113"/>
      <c r="W552" s="1113"/>
      <c r="X552" s="1113"/>
      <c r="Y552" s="1113"/>
      <c r="Z552" s="1113"/>
      <c r="AA552" s="1113"/>
      <c r="AB552" s="1113"/>
      <c r="AC552" s="1142"/>
    </row>
    <row r="553" spans="1:29" ht="16.7" customHeight="1">
      <c r="A553" s="1117"/>
      <c r="B553" s="1118"/>
      <c r="C553" s="1118"/>
      <c r="D553" s="1118"/>
      <c r="E553" s="1118"/>
      <c r="F553" s="1118"/>
      <c r="G553" s="1118"/>
      <c r="H553" s="1118"/>
      <c r="I553" s="1119" t="s">
        <v>1206</v>
      </c>
      <c r="J553" s="1119"/>
      <c r="K553" s="1119"/>
      <c r="L553" s="1119"/>
      <c r="M553" s="1119"/>
      <c r="N553" s="1119"/>
      <c r="O553" s="1119"/>
      <c r="P553" s="1119"/>
      <c r="Q553" s="1119"/>
      <c r="R553" s="1119"/>
      <c r="S553" s="1119"/>
      <c r="T553" s="1119"/>
      <c r="U553" s="1119"/>
      <c r="V553" s="1118"/>
      <c r="W553" s="1143">
        <v>4516.8500000000004</v>
      </c>
      <c r="X553" s="1144"/>
      <c r="Y553" s="1144"/>
      <c r="Z553" s="1144"/>
      <c r="AA553" s="1144"/>
      <c r="AB553" s="1144"/>
      <c r="AC553" s="1143"/>
    </row>
    <row r="554" spans="1:29" ht="17.45" customHeight="1">
      <c r="A554" s="1117"/>
      <c r="B554" s="1118"/>
      <c r="C554" s="1118"/>
      <c r="D554" s="1118"/>
      <c r="E554" s="1118"/>
      <c r="F554" s="1118"/>
      <c r="G554" s="1119" t="s">
        <v>1207</v>
      </c>
      <c r="H554" s="1119"/>
      <c r="I554" s="1119"/>
      <c r="J554" s="1119"/>
      <c r="K554" s="1119"/>
      <c r="L554" s="1119"/>
      <c r="M554" s="1119"/>
      <c r="N554" s="1145"/>
      <c r="O554" s="1146">
        <v>0</v>
      </c>
      <c r="P554" s="1146"/>
      <c r="Q554" s="1146"/>
      <c r="R554" s="1145"/>
      <c r="S554" s="1119" t="s">
        <v>1208</v>
      </c>
      <c r="T554" s="1119"/>
      <c r="U554" s="1119"/>
      <c r="V554" s="1118"/>
      <c r="W554" s="1143">
        <v>0</v>
      </c>
      <c r="X554" s="1144"/>
      <c r="Y554" s="1144"/>
      <c r="Z554" s="1144"/>
      <c r="AA554" s="1144"/>
      <c r="AB554" s="1144"/>
      <c r="AC554" s="1143"/>
    </row>
    <row r="555" spans="1:29" ht="17.45" customHeight="1">
      <c r="A555" s="1117"/>
      <c r="B555" s="1118"/>
      <c r="C555" s="1118"/>
      <c r="D555" s="1118"/>
      <c r="E555" s="1118"/>
      <c r="F555" s="1118"/>
      <c r="G555" s="1118"/>
      <c r="H555" s="1118"/>
      <c r="I555" s="1119" t="s">
        <v>1209</v>
      </c>
      <c r="J555" s="1119"/>
      <c r="K555" s="1119"/>
      <c r="L555" s="1119"/>
      <c r="M555" s="1119"/>
      <c r="N555" s="1119"/>
      <c r="O555" s="1119"/>
      <c r="P555" s="1119"/>
      <c r="Q555" s="1119"/>
      <c r="R555" s="1119"/>
      <c r="S555" s="1119"/>
      <c r="T555" s="1119"/>
      <c r="U555" s="1119"/>
      <c r="V555" s="1118"/>
      <c r="W555" s="1143">
        <v>4516.8500000000004</v>
      </c>
      <c r="X555" s="1144"/>
      <c r="Y555" s="1144"/>
      <c r="Z555" s="1144"/>
      <c r="AA555" s="1144"/>
      <c r="AB555" s="1144"/>
      <c r="AC555" s="1143"/>
    </row>
    <row r="556" spans="1:29" ht="5.85" customHeight="1">
      <c r="A556" s="1147"/>
      <c r="B556" s="1118"/>
      <c r="C556" s="1118"/>
      <c r="D556" s="1118"/>
      <c r="E556" s="1118"/>
      <c r="F556" s="1118"/>
      <c r="G556" s="1118"/>
      <c r="H556" s="1118"/>
      <c r="I556" s="1118"/>
      <c r="J556" s="1118"/>
      <c r="K556" s="1118"/>
      <c r="L556" s="1118"/>
      <c r="M556" s="1118"/>
      <c r="N556" s="1118"/>
      <c r="O556" s="1118"/>
      <c r="P556" s="1118"/>
      <c r="Q556" s="1118"/>
      <c r="R556" s="1118"/>
      <c r="S556" s="1118"/>
      <c r="T556" s="1118"/>
      <c r="U556" s="1118"/>
      <c r="V556" s="1118"/>
      <c r="W556" s="1118"/>
      <c r="X556" s="1118"/>
      <c r="Y556" s="1118"/>
      <c r="Z556" s="1118"/>
      <c r="AA556" s="1118"/>
      <c r="AB556" s="1118"/>
      <c r="AC556" s="1148"/>
    </row>
    <row r="557" spans="1:29" ht="145.35" customHeight="1">
      <c r="A557" s="1149"/>
      <c r="AC557" s="1088"/>
    </row>
    <row r="558" spans="1:29" ht="108.95" customHeight="1">
      <c r="A558" s="1149"/>
      <c r="AC558" s="1088"/>
    </row>
    <row r="559" spans="1:29" ht="108.95" customHeight="1" thickBot="1">
      <c r="A559" s="1089"/>
      <c r="B559" s="1090"/>
      <c r="C559" s="1090"/>
      <c r="D559" s="1090"/>
      <c r="E559" s="1090"/>
      <c r="F559" s="1090"/>
      <c r="G559" s="1090"/>
      <c r="H559" s="1090"/>
      <c r="I559" s="1090"/>
      <c r="J559" s="1090"/>
      <c r="K559" s="1090"/>
      <c r="L559" s="1090"/>
      <c r="M559" s="1090"/>
      <c r="N559" s="1090"/>
      <c r="O559" s="1090"/>
      <c r="P559" s="1090"/>
      <c r="Q559" s="1090"/>
      <c r="R559" s="1090"/>
      <c r="S559" s="1090"/>
      <c r="T559" s="1090"/>
      <c r="U559" s="1090"/>
      <c r="V559" s="1090"/>
      <c r="W559" s="1090"/>
      <c r="X559" s="1090"/>
      <c r="Y559" s="1090"/>
      <c r="Z559" s="1090"/>
      <c r="AA559" s="1090"/>
      <c r="AB559" s="1090"/>
      <c r="AC559" s="1091"/>
    </row>
    <row r="560" spans="1:29" ht="17.45" customHeight="1" thickBot="1">
      <c r="A560" s="1068"/>
      <c r="B560" s="1069"/>
      <c r="C560" s="1069"/>
      <c r="D560" s="1069"/>
      <c r="E560" s="1069"/>
      <c r="F560" s="1070" t="s">
        <v>1166</v>
      </c>
      <c r="G560" s="1070"/>
      <c r="H560" s="1070"/>
      <c r="I560" s="1070"/>
      <c r="J560" s="1070"/>
      <c r="K560" s="1070"/>
      <c r="L560" s="1069"/>
      <c r="M560" s="1069"/>
      <c r="N560" s="1069"/>
      <c r="O560" s="1069"/>
      <c r="P560" s="1069"/>
      <c r="Q560" s="1069"/>
      <c r="R560" s="1069"/>
      <c r="S560" s="1069"/>
      <c r="T560" s="1069"/>
      <c r="U560" s="1069"/>
      <c r="V560" s="1069"/>
      <c r="W560" s="1069"/>
      <c r="X560" s="1071" t="s">
        <v>1354</v>
      </c>
      <c r="Y560" s="1071"/>
      <c r="Z560" s="1071"/>
      <c r="AA560" s="1071"/>
      <c r="AB560" s="1071"/>
      <c r="AC560" s="1072"/>
    </row>
    <row r="561" spans="1:29" ht="16.7" customHeight="1">
      <c r="A561" s="1074" t="s">
        <v>1168</v>
      </c>
      <c r="B561" s="1075"/>
      <c r="C561" s="1076"/>
      <c r="D561" s="1077" t="s">
        <v>1355</v>
      </c>
      <c r="E561" s="1077"/>
      <c r="F561" s="1077"/>
      <c r="G561" s="1077"/>
      <c r="H561" s="1077"/>
      <c r="I561" s="1077"/>
      <c r="J561" s="1077"/>
      <c r="K561" s="1077"/>
      <c r="L561" s="1077"/>
      <c r="M561" s="1077"/>
      <c r="N561" s="1076"/>
      <c r="O561" s="1076"/>
      <c r="P561" s="1078" t="s">
        <v>1104</v>
      </c>
      <c r="Q561" s="1078"/>
      <c r="R561" s="1078"/>
      <c r="S561" s="1076"/>
      <c r="T561" s="1079" t="s">
        <v>42</v>
      </c>
      <c r="U561" s="1079"/>
      <c r="V561" s="1079"/>
      <c r="W561" s="1079"/>
      <c r="X561" s="1076"/>
      <c r="Y561" s="1078" t="s">
        <v>1170</v>
      </c>
      <c r="Z561" s="1078"/>
      <c r="AA561" s="1076"/>
      <c r="AB561" s="1080">
        <v>45658</v>
      </c>
      <c r="AC561" s="1081"/>
    </row>
    <row r="562" spans="1:29" ht="17.45" customHeight="1">
      <c r="A562" s="1082"/>
      <c r="B562" s="1083"/>
      <c r="D562" s="1084"/>
      <c r="E562" s="1084"/>
      <c r="F562" s="1084"/>
      <c r="G562" s="1084"/>
      <c r="H562" s="1084"/>
      <c r="I562" s="1084"/>
      <c r="J562" s="1084"/>
      <c r="K562" s="1084"/>
      <c r="L562" s="1084"/>
      <c r="M562" s="1084"/>
      <c r="P562" s="1085" t="s">
        <v>1171</v>
      </c>
      <c r="Q562" s="1085"/>
      <c r="R562" s="1085"/>
      <c r="T562" s="1086">
        <v>1</v>
      </c>
      <c r="U562" s="1086"/>
      <c r="V562" s="1086"/>
      <c r="W562" s="1086"/>
      <c r="Y562" s="1085" t="s">
        <v>1172</v>
      </c>
      <c r="Z562" s="1085"/>
      <c r="AB562" s="1087" t="s">
        <v>62</v>
      </c>
      <c r="AC562" s="1088"/>
    </row>
    <row r="563" spans="1:29" ht="5.85" customHeight="1" thickBot="1">
      <c r="A563" s="1089"/>
      <c r="B563" s="1090"/>
      <c r="C563" s="1090"/>
      <c r="D563" s="1090"/>
      <c r="E563" s="1090"/>
      <c r="F563" s="1090"/>
      <c r="G563" s="1090"/>
      <c r="H563" s="1090"/>
      <c r="I563" s="1090"/>
      <c r="J563" s="1090"/>
      <c r="K563" s="1090"/>
      <c r="L563" s="1090"/>
      <c r="M563" s="1090"/>
      <c r="N563" s="1090"/>
      <c r="O563" s="1090"/>
      <c r="P563" s="1090"/>
      <c r="Q563" s="1090"/>
      <c r="R563" s="1090"/>
      <c r="S563" s="1090"/>
      <c r="T563" s="1090"/>
      <c r="U563" s="1090"/>
      <c r="V563" s="1090"/>
      <c r="W563" s="1090"/>
      <c r="X563" s="1090"/>
      <c r="Y563" s="1090"/>
      <c r="Z563" s="1090"/>
      <c r="AA563" s="1090"/>
      <c r="AB563" s="1090"/>
      <c r="AC563" s="1091"/>
    </row>
    <row r="564" spans="1:29" ht="16.7" customHeight="1" thickBot="1">
      <c r="A564" s="1092" t="s">
        <v>1173</v>
      </c>
      <c r="B564" s="1075"/>
      <c r="C564" s="1075"/>
      <c r="D564" s="1075"/>
      <c r="E564" s="1075"/>
      <c r="F564" s="1075"/>
      <c r="G564" s="1075"/>
      <c r="H564" s="1093"/>
      <c r="I564" s="1094" t="s">
        <v>1174</v>
      </c>
      <c r="J564" s="1094" t="s">
        <v>1175</v>
      </c>
      <c r="K564" s="1070"/>
      <c r="L564" s="1070"/>
      <c r="M564" s="1070"/>
      <c r="N564" s="1070"/>
      <c r="O564" s="1070"/>
      <c r="P564" s="1095"/>
      <c r="Q564" s="1094" t="s">
        <v>1176</v>
      </c>
      <c r="R564" s="1070"/>
      <c r="S564" s="1070"/>
      <c r="T564" s="1070"/>
      <c r="U564" s="1070"/>
      <c r="V564" s="1070"/>
      <c r="W564" s="1070"/>
      <c r="X564" s="1070"/>
      <c r="Y564" s="1095"/>
      <c r="Z564" s="1096" t="s">
        <v>1177</v>
      </c>
      <c r="AA564" s="1097"/>
      <c r="AB564" s="1097"/>
      <c r="AC564" s="1098"/>
    </row>
    <row r="565" spans="1:29" ht="17.45" customHeight="1" thickBot="1">
      <c r="A565" s="1099"/>
      <c r="B565" s="1100"/>
      <c r="C565" s="1100"/>
      <c r="D565" s="1100"/>
      <c r="E565" s="1100"/>
      <c r="F565" s="1100"/>
      <c r="G565" s="1100"/>
      <c r="H565" s="1101"/>
      <c r="I565" s="1102"/>
      <c r="J565" s="1094" t="s">
        <v>1178</v>
      </c>
      <c r="K565" s="1070"/>
      <c r="L565" s="1095"/>
      <c r="M565" s="1094" t="s">
        <v>1179</v>
      </c>
      <c r="N565" s="1070"/>
      <c r="O565" s="1070"/>
      <c r="P565" s="1095"/>
      <c r="Q565" s="1094" t="s">
        <v>1178</v>
      </c>
      <c r="R565" s="1070"/>
      <c r="S565" s="1070"/>
      <c r="T565" s="1070"/>
      <c r="U565" s="1095"/>
      <c r="V565" s="1094" t="s">
        <v>1179</v>
      </c>
      <c r="W565" s="1070"/>
      <c r="X565" s="1070"/>
      <c r="Y565" s="1095"/>
      <c r="Z565" s="1103"/>
      <c r="AA565" s="1104"/>
      <c r="AB565" s="1104"/>
      <c r="AC565" s="1105"/>
    </row>
    <row r="566" spans="1:29" ht="17.45" customHeight="1" thickBot="1">
      <c r="A566" s="1068"/>
      <c r="B566" s="1069"/>
      <c r="C566" s="1069"/>
      <c r="D566" s="1069"/>
      <c r="E566" s="1069"/>
      <c r="F566" s="1069"/>
      <c r="G566" s="1069"/>
      <c r="H566" s="1069"/>
      <c r="I566" s="1071" t="s">
        <v>1180</v>
      </c>
      <c r="J566" s="1071"/>
      <c r="K566" s="1071"/>
      <c r="L566" s="1071"/>
      <c r="M566" s="1071"/>
      <c r="N566" s="1071"/>
      <c r="O566" s="1071"/>
      <c r="P566" s="1071"/>
      <c r="Q566" s="1071"/>
      <c r="R566" s="1071"/>
      <c r="S566" s="1071"/>
      <c r="T566" s="1071"/>
      <c r="U566" s="1071"/>
      <c r="V566" s="1106"/>
      <c r="W566" s="1107">
        <v>0</v>
      </c>
      <c r="X566" s="1108"/>
      <c r="Y566" s="1108"/>
      <c r="Z566" s="1108"/>
      <c r="AA566" s="1108"/>
      <c r="AB566" s="1108"/>
      <c r="AC566" s="1107"/>
    </row>
    <row r="567" spans="1:29" ht="16.7" customHeight="1" thickBot="1">
      <c r="A567" s="1092" t="s">
        <v>1181</v>
      </c>
      <c r="B567" s="1109"/>
      <c r="C567" s="1109"/>
      <c r="D567" s="1109"/>
      <c r="E567" s="1109"/>
      <c r="F567" s="1109"/>
      <c r="G567" s="1109"/>
      <c r="H567" s="1109"/>
      <c r="I567" s="1109"/>
      <c r="J567" s="1110"/>
      <c r="K567" s="1094" t="s">
        <v>1182</v>
      </c>
      <c r="L567" s="1070"/>
      <c r="M567" s="1070"/>
      <c r="N567" s="1070"/>
      <c r="O567" s="1095"/>
      <c r="P567" s="1094" t="s">
        <v>1174</v>
      </c>
      <c r="Q567" s="1070"/>
      <c r="R567" s="1070"/>
      <c r="S567" s="1070"/>
      <c r="T567" s="1095"/>
      <c r="U567" s="1094" t="s">
        <v>1183</v>
      </c>
      <c r="V567" s="1070"/>
      <c r="W567" s="1070"/>
      <c r="X567" s="1070"/>
      <c r="Y567" s="1095"/>
      <c r="Z567" s="1096" t="s">
        <v>1177</v>
      </c>
      <c r="AA567" s="1111"/>
      <c r="AB567" s="1111"/>
      <c r="AC567" s="1112"/>
    </row>
    <row r="568" spans="1:29" ht="17.45" customHeight="1" thickBot="1">
      <c r="A568" s="1068"/>
      <c r="B568" s="1113"/>
      <c r="C568" s="1113"/>
      <c r="D568" s="1113"/>
      <c r="E568" s="1113"/>
      <c r="F568" s="1113"/>
      <c r="G568" s="1113"/>
      <c r="H568" s="1113"/>
      <c r="I568" s="1114" t="s">
        <v>1184</v>
      </c>
      <c r="J568" s="1114"/>
      <c r="K568" s="1114"/>
      <c r="L568" s="1114"/>
      <c r="M568" s="1114"/>
      <c r="N568" s="1114"/>
      <c r="O568" s="1114"/>
      <c r="P568" s="1114"/>
      <c r="Q568" s="1114"/>
      <c r="R568" s="1114"/>
      <c r="S568" s="1114"/>
      <c r="T568" s="1114"/>
      <c r="U568" s="1114"/>
      <c r="V568" s="1069"/>
      <c r="W568" s="1115">
        <v>0</v>
      </c>
      <c r="X568" s="1116"/>
      <c r="Y568" s="1116"/>
      <c r="Z568" s="1116"/>
      <c r="AA568" s="1116"/>
      <c r="AB568" s="1116"/>
      <c r="AC568" s="1115"/>
    </row>
    <row r="569" spans="1:29" ht="16.7" customHeight="1">
      <c r="A569" s="1117"/>
      <c r="B569" s="1118"/>
      <c r="C569" s="1118"/>
      <c r="D569" s="1118"/>
      <c r="E569" s="1118"/>
      <c r="F569" s="1118"/>
      <c r="G569" s="1118"/>
      <c r="H569" s="1118"/>
      <c r="I569" s="1119" t="s">
        <v>1185</v>
      </c>
      <c r="J569" s="1119"/>
      <c r="K569" s="1119"/>
      <c r="L569" s="1119"/>
      <c r="M569" s="1119"/>
      <c r="N569" s="1119"/>
      <c r="O569" s="1119"/>
      <c r="P569" s="1119"/>
      <c r="Q569" s="1119"/>
      <c r="R569" s="1119"/>
      <c r="S569" s="1119"/>
      <c r="T569" s="1119"/>
      <c r="U569" s="1119"/>
      <c r="V569" s="1118"/>
      <c r="W569" s="1120">
        <v>0</v>
      </c>
      <c r="X569" s="1121"/>
      <c r="Y569" s="1121"/>
      <c r="Z569" s="1121"/>
      <c r="AA569" s="1121"/>
      <c r="AB569" s="1121"/>
      <c r="AC569" s="1120"/>
    </row>
    <row r="570" spans="1:29" ht="17.45" customHeight="1">
      <c r="A570" s="1117"/>
      <c r="B570" s="1118"/>
      <c r="C570" s="1118"/>
      <c r="D570" s="1118"/>
      <c r="E570" s="1118"/>
      <c r="F570" s="1118"/>
      <c r="G570" s="1118"/>
      <c r="H570" s="1118"/>
      <c r="I570" s="1119" t="s">
        <v>1186</v>
      </c>
      <c r="J570" s="1119"/>
      <c r="K570" s="1119"/>
      <c r="L570" s="1119"/>
      <c r="M570" s="1119"/>
      <c r="N570" s="1119"/>
      <c r="O570" s="1119"/>
      <c r="P570" s="1119"/>
      <c r="Q570" s="1119"/>
      <c r="R570" s="1119"/>
      <c r="S570" s="1119"/>
      <c r="T570" s="1119"/>
      <c r="U570" s="1119"/>
      <c r="V570" s="1118"/>
      <c r="W570" s="1120">
        <v>0</v>
      </c>
      <c r="X570" s="1121"/>
      <c r="Y570" s="1121"/>
      <c r="Z570" s="1121"/>
      <c r="AA570" s="1121"/>
      <c r="AB570" s="1121"/>
      <c r="AC570" s="1120"/>
    </row>
    <row r="571" spans="1:29" ht="17.45" customHeight="1">
      <c r="A571" s="1117"/>
      <c r="B571" s="1118"/>
      <c r="C571" s="1118"/>
      <c r="D571" s="1118"/>
      <c r="E571" s="1118"/>
      <c r="F571" s="1118"/>
      <c r="G571" s="1118"/>
      <c r="H571" s="1118"/>
      <c r="I571" s="1119" t="s">
        <v>1187</v>
      </c>
      <c r="J571" s="1119"/>
      <c r="K571" s="1119"/>
      <c r="L571" s="1119"/>
      <c r="M571" s="1119"/>
      <c r="N571" s="1119"/>
      <c r="O571" s="1119"/>
      <c r="P571" s="1119"/>
      <c r="Q571" s="1119"/>
      <c r="R571" s="1119"/>
      <c r="S571" s="1119"/>
      <c r="T571" s="1119"/>
      <c r="U571" s="1119"/>
      <c r="V571" s="1118"/>
      <c r="W571" s="1120">
        <v>0</v>
      </c>
      <c r="X571" s="1121"/>
      <c r="Y571" s="1121"/>
      <c r="Z571" s="1121"/>
      <c r="AA571" s="1121"/>
      <c r="AB571" s="1121"/>
      <c r="AC571" s="1120"/>
    </row>
    <row r="572" spans="1:29" ht="16.7" customHeight="1" thickBot="1">
      <c r="A572" s="1122"/>
      <c r="B572" s="1123"/>
      <c r="C572" s="1123"/>
      <c r="D572" s="1123"/>
      <c r="E572" s="1123"/>
      <c r="F572" s="1123"/>
      <c r="G572" s="1123"/>
      <c r="H572" s="1123"/>
      <c r="I572" s="1124" t="s">
        <v>1188</v>
      </c>
      <c r="J572" s="1124"/>
      <c r="K572" s="1124"/>
      <c r="L572" s="1124"/>
      <c r="M572" s="1124"/>
      <c r="N572" s="1124"/>
      <c r="O572" s="1124"/>
      <c r="P572" s="1124"/>
      <c r="Q572" s="1124"/>
      <c r="R572" s="1124"/>
      <c r="S572" s="1124"/>
      <c r="T572" s="1124"/>
      <c r="U572" s="1124"/>
      <c r="V572" s="1123"/>
      <c r="W572" s="1125">
        <v>0</v>
      </c>
      <c r="X572" s="1126"/>
      <c r="Y572" s="1126"/>
      <c r="Z572" s="1126"/>
      <c r="AA572" s="1126"/>
      <c r="AB572" s="1126"/>
      <c r="AC572" s="1125"/>
    </row>
    <row r="573" spans="1:29" ht="17.45" customHeight="1" thickBot="1">
      <c r="A573" s="1092" t="s">
        <v>1189</v>
      </c>
      <c r="B573" s="1109"/>
      <c r="C573" s="1109"/>
      <c r="D573" s="1109"/>
      <c r="E573" s="1109"/>
      <c r="F573" s="1109"/>
      <c r="G573" s="1109"/>
      <c r="H573" s="1109"/>
      <c r="I573" s="1109"/>
      <c r="J573" s="1110"/>
      <c r="K573" s="1094" t="s">
        <v>1174</v>
      </c>
      <c r="L573" s="1070"/>
      <c r="M573" s="1070"/>
      <c r="N573" s="1070"/>
      <c r="O573" s="1095"/>
      <c r="P573" s="1094" t="s">
        <v>531</v>
      </c>
      <c r="Q573" s="1070"/>
      <c r="R573" s="1070"/>
      <c r="S573" s="1070"/>
      <c r="T573" s="1095"/>
      <c r="U573" s="1094" t="s">
        <v>1190</v>
      </c>
      <c r="V573" s="1070"/>
      <c r="W573" s="1070"/>
      <c r="X573" s="1070"/>
      <c r="Y573" s="1095"/>
      <c r="Z573" s="1096" t="s">
        <v>1191</v>
      </c>
      <c r="AA573" s="1111"/>
      <c r="AB573" s="1111"/>
      <c r="AC573" s="1112"/>
    </row>
    <row r="574" spans="1:29" ht="17.45" customHeight="1" thickBot="1">
      <c r="A574" s="1127"/>
      <c r="B574" s="1128" t="s">
        <v>1356</v>
      </c>
      <c r="C574" s="1128"/>
      <c r="D574" s="1129" t="s">
        <v>110</v>
      </c>
      <c r="E574" s="1128"/>
      <c r="F574" s="1128"/>
      <c r="G574" s="1128"/>
      <c r="H574" s="1128"/>
      <c r="I574" s="1128"/>
      <c r="J574" s="1129"/>
      <c r="K574" s="1130">
        <v>1</v>
      </c>
      <c r="L574" s="1131"/>
      <c r="M574" s="1131"/>
      <c r="N574" s="1131"/>
      <c r="O574" s="1132"/>
      <c r="P574" s="1133" t="s">
        <v>62</v>
      </c>
      <c r="Q574" s="1134"/>
      <c r="R574" s="1134"/>
      <c r="S574" s="1134"/>
      <c r="T574" s="1135"/>
      <c r="U574" s="1136">
        <v>415.4</v>
      </c>
      <c r="V574" s="1137"/>
      <c r="W574" s="1137"/>
      <c r="X574" s="1137"/>
      <c r="Y574" s="1138"/>
      <c r="Z574" s="1139">
        <v>415.4</v>
      </c>
      <c r="AA574" s="1108"/>
      <c r="AB574" s="1108"/>
      <c r="AC574" s="1107"/>
    </row>
    <row r="575" spans="1:29" ht="16.7" customHeight="1" thickBot="1">
      <c r="A575" s="1068"/>
      <c r="B575" s="1069"/>
      <c r="C575" s="1069"/>
      <c r="D575" s="1069"/>
      <c r="E575" s="1069"/>
      <c r="F575" s="1069"/>
      <c r="G575" s="1069"/>
      <c r="H575" s="1069"/>
      <c r="I575" s="1071" t="s">
        <v>1193</v>
      </c>
      <c r="J575" s="1071"/>
      <c r="K575" s="1071"/>
      <c r="L575" s="1071"/>
      <c r="M575" s="1071"/>
      <c r="N575" s="1071"/>
      <c r="O575" s="1071"/>
      <c r="P575" s="1071"/>
      <c r="Q575" s="1071"/>
      <c r="R575" s="1071"/>
      <c r="S575" s="1071"/>
      <c r="T575" s="1071"/>
      <c r="U575" s="1071"/>
      <c r="V575" s="1106"/>
      <c r="W575" s="1107">
        <v>415.4</v>
      </c>
      <c r="X575" s="1108"/>
      <c r="Y575" s="1108"/>
      <c r="Z575" s="1108"/>
      <c r="AA575" s="1108"/>
      <c r="AB575" s="1108"/>
      <c r="AC575" s="1107"/>
    </row>
    <row r="576" spans="1:29" ht="17.45" customHeight="1" thickBot="1">
      <c r="A576" s="1092" t="s">
        <v>1194</v>
      </c>
      <c r="B576" s="1109"/>
      <c r="C576" s="1109"/>
      <c r="D576" s="1109"/>
      <c r="E576" s="1109"/>
      <c r="F576" s="1109"/>
      <c r="G576" s="1109"/>
      <c r="H576" s="1109"/>
      <c r="I576" s="1109"/>
      <c r="J576" s="1110"/>
      <c r="K576" s="1094" t="s">
        <v>1174</v>
      </c>
      <c r="L576" s="1070"/>
      <c r="M576" s="1070"/>
      <c r="N576" s="1070"/>
      <c r="O576" s="1095"/>
      <c r="P576" s="1094" t="s">
        <v>531</v>
      </c>
      <c r="Q576" s="1070"/>
      <c r="R576" s="1070"/>
      <c r="S576" s="1070"/>
      <c r="T576" s="1095"/>
      <c r="U576" s="1094" t="s">
        <v>1190</v>
      </c>
      <c r="V576" s="1070"/>
      <c r="W576" s="1070"/>
      <c r="X576" s="1070"/>
      <c r="Y576" s="1095"/>
      <c r="Z576" s="1096" t="s">
        <v>1191</v>
      </c>
      <c r="AA576" s="1111"/>
      <c r="AB576" s="1111"/>
      <c r="AC576" s="1112"/>
    </row>
    <row r="577" spans="1:29" ht="16.7" customHeight="1" thickBot="1">
      <c r="A577" s="1068"/>
      <c r="B577" s="1069"/>
      <c r="C577" s="1069"/>
      <c r="D577" s="1069"/>
      <c r="E577" s="1069"/>
      <c r="F577" s="1069"/>
      <c r="G577" s="1069"/>
      <c r="H577" s="1069"/>
      <c r="I577" s="1071" t="s">
        <v>1195</v>
      </c>
      <c r="J577" s="1071"/>
      <c r="K577" s="1071"/>
      <c r="L577" s="1071"/>
      <c r="M577" s="1071"/>
      <c r="N577" s="1071"/>
      <c r="O577" s="1071"/>
      <c r="P577" s="1071"/>
      <c r="Q577" s="1071"/>
      <c r="R577" s="1071"/>
      <c r="S577" s="1071"/>
      <c r="T577" s="1071"/>
      <c r="U577" s="1071"/>
      <c r="V577" s="1106"/>
      <c r="W577" s="1107">
        <v>0</v>
      </c>
      <c r="X577" s="1108"/>
      <c r="Y577" s="1108"/>
      <c r="Z577" s="1108"/>
      <c r="AA577" s="1108"/>
      <c r="AB577" s="1108"/>
      <c r="AC577" s="1107"/>
    </row>
    <row r="578" spans="1:29" ht="17.45" customHeight="1" thickBot="1">
      <c r="A578" s="1092" t="s">
        <v>1196</v>
      </c>
      <c r="B578" s="1109"/>
      <c r="C578" s="1109"/>
      <c r="D578" s="1109"/>
      <c r="E578" s="1109"/>
      <c r="F578" s="1109"/>
      <c r="G578" s="1109"/>
      <c r="H578" s="1109"/>
      <c r="I578" s="1109"/>
      <c r="J578" s="1110"/>
      <c r="K578" s="1094" t="s">
        <v>1174</v>
      </c>
      <c r="L578" s="1070"/>
      <c r="M578" s="1070"/>
      <c r="N578" s="1070"/>
      <c r="O578" s="1095"/>
      <c r="P578" s="1094" t="s">
        <v>531</v>
      </c>
      <c r="Q578" s="1070"/>
      <c r="R578" s="1070"/>
      <c r="S578" s="1070"/>
      <c r="T578" s="1095"/>
      <c r="U578" s="1094" t="s">
        <v>1190</v>
      </c>
      <c r="V578" s="1070"/>
      <c r="W578" s="1070"/>
      <c r="X578" s="1070"/>
      <c r="Y578" s="1095"/>
      <c r="Z578" s="1096" t="s">
        <v>1191</v>
      </c>
      <c r="AA578" s="1111"/>
      <c r="AB578" s="1111"/>
      <c r="AC578" s="1112"/>
    </row>
    <row r="579" spans="1:29" ht="17.45" customHeight="1" thickBot="1">
      <c r="A579" s="1068"/>
      <c r="B579" s="1069"/>
      <c r="C579" s="1069"/>
      <c r="D579" s="1069"/>
      <c r="E579" s="1069"/>
      <c r="F579" s="1069"/>
      <c r="G579" s="1069"/>
      <c r="H579" s="1069"/>
      <c r="I579" s="1071" t="s">
        <v>1197</v>
      </c>
      <c r="J579" s="1071"/>
      <c r="K579" s="1071"/>
      <c r="L579" s="1071"/>
      <c r="M579" s="1071"/>
      <c r="N579" s="1071"/>
      <c r="O579" s="1071"/>
      <c r="P579" s="1071"/>
      <c r="Q579" s="1071"/>
      <c r="R579" s="1071"/>
      <c r="S579" s="1071"/>
      <c r="T579" s="1071"/>
      <c r="U579" s="1071"/>
      <c r="V579" s="1106"/>
      <c r="W579" s="1107">
        <v>0</v>
      </c>
      <c r="X579" s="1108"/>
      <c r="Y579" s="1108"/>
      <c r="Z579" s="1108"/>
      <c r="AA579" s="1108"/>
      <c r="AB579" s="1108"/>
      <c r="AC579" s="1107"/>
    </row>
    <row r="580" spans="1:29" ht="16.7" customHeight="1" thickBot="1">
      <c r="A580" s="1092" t="s">
        <v>1198</v>
      </c>
      <c r="B580" s="1109"/>
      <c r="C580" s="1109"/>
      <c r="D580" s="1110"/>
      <c r="E580" s="1094" t="s">
        <v>1174</v>
      </c>
      <c r="F580" s="1070"/>
      <c r="G580" s="1095"/>
      <c r="H580" s="1140" t="s">
        <v>1199</v>
      </c>
      <c r="I580" s="1140" t="s">
        <v>1200</v>
      </c>
      <c r="J580" s="1094" t="s">
        <v>1201</v>
      </c>
      <c r="K580" s="1070"/>
      <c r="L580" s="1095"/>
      <c r="M580" s="1094" t="s">
        <v>1202</v>
      </c>
      <c r="N580" s="1070"/>
      <c r="O580" s="1070"/>
      <c r="P580" s="1095"/>
      <c r="Q580" s="1094" t="s">
        <v>1203</v>
      </c>
      <c r="R580" s="1070"/>
      <c r="S580" s="1070"/>
      <c r="T580" s="1070"/>
      <c r="U580" s="1095"/>
      <c r="V580" s="1094" t="s">
        <v>1204</v>
      </c>
      <c r="W580" s="1070"/>
      <c r="X580" s="1070"/>
      <c r="Y580" s="1095"/>
      <c r="Z580" s="1096" t="s">
        <v>1191</v>
      </c>
      <c r="AA580" s="1111"/>
      <c r="AB580" s="1111"/>
      <c r="AC580" s="1112"/>
    </row>
    <row r="581" spans="1:29" ht="17.45" customHeight="1" thickBot="1">
      <c r="A581" s="1068"/>
      <c r="B581" s="1069"/>
      <c r="C581" s="1069"/>
      <c r="D581" s="1069"/>
      <c r="E581" s="1069"/>
      <c r="F581" s="1069"/>
      <c r="G581" s="1069"/>
      <c r="H581" s="1069"/>
      <c r="I581" s="1071" t="s">
        <v>1205</v>
      </c>
      <c r="J581" s="1071"/>
      <c r="K581" s="1071"/>
      <c r="L581" s="1071"/>
      <c r="M581" s="1071"/>
      <c r="N581" s="1071"/>
      <c r="O581" s="1071"/>
      <c r="P581" s="1071"/>
      <c r="Q581" s="1071"/>
      <c r="R581" s="1071"/>
      <c r="S581" s="1071"/>
      <c r="T581" s="1071"/>
      <c r="U581" s="1071"/>
      <c r="V581" s="1106"/>
      <c r="W581" s="1107">
        <v>0</v>
      </c>
      <c r="X581" s="1108"/>
      <c r="Y581" s="1108"/>
      <c r="Z581" s="1108"/>
      <c r="AA581" s="1108"/>
      <c r="AB581" s="1108"/>
      <c r="AC581" s="1107"/>
    </row>
    <row r="582" spans="1:29" ht="5.85" customHeight="1">
      <c r="A582" s="1141"/>
      <c r="B582" s="1113"/>
      <c r="C582" s="1113"/>
      <c r="D582" s="1113"/>
      <c r="E582" s="1113"/>
      <c r="F582" s="1113"/>
      <c r="G582" s="1113"/>
      <c r="H582" s="1113"/>
      <c r="I582" s="1113"/>
      <c r="J582" s="1113"/>
      <c r="K582" s="1113"/>
      <c r="L582" s="1113"/>
      <c r="M582" s="1113"/>
      <c r="N582" s="1113"/>
      <c r="O582" s="1113"/>
      <c r="P582" s="1113"/>
      <c r="Q582" s="1113"/>
      <c r="R582" s="1113"/>
      <c r="S582" s="1113"/>
      <c r="T582" s="1113"/>
      <c r="U582" s="1113"/>
      <c r="V582" s="1113"/>
      <c r="W582" s="1113"/>
      <c r="X582" s="1113"/>
      <c r="Y582" s="1113"/>
      <c r="Z582" s="1113"/>
      <c r="AA582" s="1113"/>
      <c r="AB582" s="1113"/>
      <c r="AC582" s="1142"/>
    </row>
    <row r="583" spans="1:29" ht="16.7" customHeight="1">
      <c r="A583" s="1117"/>
      <c r="B583" s="1118"/>
      <c r="C583" s="1118"/>
      <c r="D583" s="1118"/>
      <c r="E583" s="1118"/>
      <c r="F583" s="1118"/>
      <c r="G583" s="1118"/>
      <c r="H583" s="1118"/>
      <c r="I583" s="1119" t="s">
        <v>1206</v>
      </c>
      <c r="J583" s="1119"/>
      <c r="K583" s="1119"/>
      <c r="L583" s="1119"/>
      <c r="M583" s="1119"/>
      <c r="N583" s="1119"/>
      <c r="O583" s="1119"/>
      <c r="P583" s="1119"/>
      <c r="Q583" s="1119"/>
      <c r="R583" s="1119"/>
      <c r="S583" s="1119"/>
      <c r="T583" s="1119"/>
      <c r="U583" s="1119"/>
      <c r="V583" s="1118"/>
      <c r="W583" s="1143">
        <v>415.4</v>
      </c>
      <c r="X583" s="1144"/>
      <c r="Y583" s="1144"/>
      <c r="Z583" s="1144"/>
      <c r="AA583" s="1144"/>
      <c r="AB583" s="1144"/>
      <c r="AC583" s="1143"/>
    </row>
    <row r="584" spans="1:29" ht="17.45" customHeight="1">
      <c r="A584" s="1117"/>
      <c r="B584" s="1118"/>
      <c r="C584" s="1118"/>
      <c r="D584" s="1118"/>
      <c r="E584" s="1118"/>
      <c r="F584" s="1118"/>
      <c r="G584" s="1119" t="s">
        <v>1207</v>
      </c>
      <c r="H584" s="1119"/>
      <c r="I584" s="1119"/>
      <c r="J584" s="1119"/>
      <c r="K584" s="1119"/>
      <c r="L584" s="1119"/>
      <c r="M584" s="1119"/>
      <c r="N584" s="1145"/>
      <c r="O584" s="1146">
        <v>0</v>
      </c>
      <c r="P584" s="1146"/>
      <c r="Q584" s="1146"/>
      <c r="R584" s="1145"/>
      <c r="S584" s="1119" t="s">
        <v>1208</v>
      </c>
      <c r="T584" s="1119"/>
      <c r="U584" s="1119"/>
      <c r="V584" s="1118"/>
      <c r="W584" s="1143">
        <v>0</v>
      </c>
      <c r="X584" s="1144"/>
      <c r="Y584" s="1144"/>
      <c r="Z584" s="1144"/>
      <c r="AA584" s="1144"/>
      <c r="AB584" s="1144"/>
      <c r="AC584" s="1143"/>
    </row>
    <row r="585" spans="1:29" ht="17.45" customHeight="1">
      <c r="A585" s="1117"/>
      <c r="B585" s="1118"/>
      <c r="C585" s="1118"/>
      <c r="D585" s="1118"/>
      <c r="E585" s="1118"/>
      <c r="F585" s="1118"/>
      <c r="G585" s="1118"/>
      <c r="H585" s="1118"/>
      <c r="I585" s="1119" t="s">
        <v>1209</v>
      </c>
      <c r="J585" s="1119"/>
      <c r="K585" s="1119"/>
      <c r="L585" s="1119"/>
      <c r="M585" s="1119"/>
      <c r="N585" s="1119"/>
      <c r="O585" s="1119"/>
      <c r="P585" s="1119"/>
      <c r="Q585" s="1119"/>
      <c r="R585" s="1119"/>
      <c r="S585" s="1119"/>
      <c r="T585" s="1119"/>
      <c r="U585" s="1119"/>
      <c r="V585" s="1118"/>
      <c r="W585" s="1143">
        <v>415.4</v>
      </c>
      <c r="X585" s="1144"/>
      <c r="Y585" s="1144"/>
      <c r="Z585" s="1144"/>
      <c r="AA585" s="1144"/>
      <c r="AB585" s="1144"/>
      <c r="AC585" s="1143"/>
    </row>
    <row r="586" spans="1:29" ht="5.85" customHeight="1">
      <c r="A586" s="1147"/>
      <c r="B586" s="1118"/>
      <c r="C586" s="1118"/>
      <c r="D586" s="1118"/>
      <c r="E586" s="1118"/>
      <c r="F586" s="1118"/>
      <c r="G586" s="1118"/>
      <c r="H586" s="1118"/>
      <c r="I586" s="1118"/>
      <c r="J586" s="1118"/>
      <c r="K586" s="1118"/>
      <c r="L586" s="1118"/>
      <c r="M586" s="1118"/>
      <c r="N586" s="1118"/>
      <c r="O586" s="1118"/>
      <c r="P586" s="1118"/>
      <c r="Q586" s="1118"/>
      <c r="R586" s="1118"/>
      <c r="S586" s="1118"/>
      <c r="T586" s="1118"/>
      <c r="U586" s="1118"/>
      <c r="V586" s="1118"/>
      <c r="W586" s="1118"/>
      <c r="X586" s="1118"/>
      <c r="Y586" s="1118"/>
      <c r="Z586" s="1118"/>
      <c r="AA586" s="1118"/>
      <c r="AB586" s="1118"/>
      <c r="AC586" s="1148"/>
    </row>
    <row r="587" spans="1:29" ht="145.35" customHeight="1">
      <c r="A587" s="1149"/>
      <c r="AC587" s="1088"/>
    </row>
    <row r="588" spans="1:29" ht="108.95" customHeight="1">
      <c r="A588" s="1149"/>
      <c r="AC588" s="1088"/>
    </row>
    <row r="589" spans="1:29" ht="108.95" customHeight="1" thickBot="1">
      <c r="A589" s="1089"/>
      <c r="B589" s="1090"/>
      <c r="C589" s="1090"/>
      <c r="D589" s="1090"/>
      <c r="E589" s="1090"/>
      <c r="F589" s="1090"/>
      <c r="G589" s="1090"/>
      <c r="H589" s="1090"/>
      <c r="I589" s="1090"/>
      <c r="J589" s="1090"/>
      <c r="K589" s="1090"/>
      <c r="L589" s="1090"/>
      <c r="M589" s="1090"/>
      <c r="N589" s="1090"/>
      <c r="O589" s="1090"/>
      <c r="P589" s="1090"/>
      <c r="Q589" s="1090"/>
      <c r="R589" s="1090"/>
      <c r="S589" s="1090"/>
      <c r="T589" s="1090"/>
      <c r="U589" s="1090"/>
      <c r="V589" s="1090"/>
      <c r="W589" s="1090"/>
      <c r="X589" s="1090"/>
      <c r="Y589" s="1090"/>
      <c r="Z589" s="1090"/>
      <c r="AA589" s="1090"/>
      <c r="AB589" s="1090"/>
      <c r="AC589" s="1091"/>
    </row>
    <row r="590" spans="1:29" ht="17.45" customHeight="1" thickBot="1">
      <c r="A590" s="1068"/>
      <c r="B590" s="1069"/>
      <c r="C590" s="1069"/>
      <c r="D590" s="1069"/>
      <c r="E590" s="1069"/>
      <c r="F590" s="1070" t="s">
        <v>1166</v>
      </c>
      <c r="G590" s="1070"/>
      <c r="H590" s="1070"/>
      <c r="I590" s="1070"/>
      <c r="J590" s="1070"/>
      <c r="K590" s="1070"/>
      <c r="L590" s="1069"/>
      <c r="M590" s="1069"/>
      <c r="N590" s="1069"/>
      <c r="O590" s="1069"/>
      <c r="P590" s="1069"/>
      <c r="Q590" s="1069"/>
      <c r="R590" s="1069"/>
      <c r="S590" s="1069"/>
      <c r="T590" s="1069"/>
      <c r="U590" s="1069"/>
      <c r="V590" s="1069"/>
      <c r="W590" s="1069"/>
      <c r="X590" s="1071" t="s">
        <v>1357</v>
      </c>
      <c r="Y590" s="1071"/>
      <c r="Z590" s="1071"/>
      <c r="AA590" s="1071"/>
      <c r="AB590" s="1071"/>
      <c r="AC590" s="1072"/>
    </row>
    <row r="591" spans="1:29" ht="16.7" customHeight="1">
      <c r="A591" s="1074" t="s">
        <v>1168</v>
      </c>
      <c r="B591" s="1075"/>
      <c r="C591" s="1076"/>
      <c r="D591" s="1077" t="s">
        <v>1358</v>
      </c>
      <c r="E591" s="1077"/>
      <c r="F591" s="1077"/>
      <c r="G591" s="1077"/>
      <c r="H591" s="1077"/>
      <c r="I591" s="1077"/>
      <c r="J591" s="1077"/>
      <c r="K591" s="1077"/>
      <c r="L591" s="1077"/>
      <c r="M591" s="1077"/>
      <c r="N591" s="1076"/>
      <c r="O591" s="1076"/>
      <c r="P591" s="1078" t="s">
        <v>1104</v>
      </c>
      <c r="Q591" s="1078"/>
      <c r="R591" s="1078"/>
      <c r="S591" s="1076"/>
      <c r="T591" s="1079" t="s">
        <v>64</v>
      </c>
      <c r="U591" s="1079"/>
      <c r="V591" s="1079"/>
      <c r="W591" s="1079"/>
      <c r="X591" s="1076"/>
      <c r="Y591" s="1078" t="s">
        <v>1170</v>
      </c>
      <c r="Z591" s="1078"/>
      <c r="AA591" s="1076"/>
      <c r="AB591" s="1080">
        <v>45658</v>
      </c>
      <c r="AC591" s="1081"/>
    </row>
    <row r="592" spans="1:29" ht="17.45" customHeight="1">
      <c r="A592" s="1082"/>
      <c r="B592" s="1083"/>
      <c r="D592" s="1084"/>
      <c r="E592" s="1084"/>
      <c r="F592" s="1084"/>
      <c r="G592" s="1084"/>
      <c r="H592" s="1084"/>
      <c r="I592" s="1084"/>
      <c r="J592" s="1084"/>
      <c r="K592" s="1084"/>
      <c r="L592" s="1084"/>
      <c r="M592" s="1084"/>
      <c r="P592" s="1085" t="s">
        <v>1171</v>
      </c>
      <c r="Q592" s="1085"/>
      <c r="R592" s="1085"/>
      <c r="T592" s="1086">
        <v>1</v>
      </c>
      <c r="U592" s="1086"/>
      <c r="V592" s="1086"/>
      <c r="W592" s="1086"/>
      <c r="Y592" s="1085" t="s">
        <v>1172</v>
      </c>
      <c r="Z592" s="1085"/>
      <c r="AB592" s="1087" t="s">
        <v>62</v>
      </c>
      <c r="AC592" s="1088"/>
    </row>
    <row r="593" spans="1:29" ht="5.85" customHeight="1" thickBot="1">
      <c r="A593" s="1089"/>
      <c r="B593" s="1090"/>
      <c r="C593" s="1090"/>
      <c r="D593" s="1090"/>
      <c r="E593" s="1090"/>
      <c r="F593" s="1090"/>
      <c r="G593" s="1090"/>
      <c r="H593" s="1090"/>
      <c r="I593" s="1090"/>
      <c r="J593" s="1090"/>
      <c r="K593" s="1090"/>
      <c r="L593" s="1090"/>
      <c r="M593" s="1090"/>
      <c r="N593" s="1090"/>
      <c r="O593" s="1090"/>
      <c r="P593" s="1090"/>
      <c r="Q593" s="1090"/>
      <c r="R593" s="1090"/>
      <c r="S593" s="1090"/>
      <c r="T593" s="1090"/>
      <c r="U593" s="1090"/>
      <c r="V593" s="1090"/>
      <c r="W593" s="1090"/>
      <c r="X593" s="1090"/>
      <c r="Y593" s="1090"/>
      <c r="Z593" s="1090"/>
      <c r="AA593" s="1090"/>
      <c r="AB593" s="1090"/>
      <c r="AC593" s="1091"/>
    </row>
    <row r="594" spans="1:29" ht="16.7" customHeight="1" thickBot="1">
      <c r="A594" s="1092" t="s">
        <v>1173</v>
      </c>
      <c r="B594" s="1075"/>
      <c r="C594" s="1075"/>
      <c r="D594" s="1075"/>
      <c r="E594" s="1075"/>
      <c r="F594" s="1075"/>
      <c r="G594" s="1075"/>
      <c r="H594" s="1093"/>
      <c r="I594" s="1094" t="s">
        <v>1174</v>
      </c>
      <c r="J594" s="1094" t="s">
        <v>1175</v>
      </c>
      <c r="K594" s="1070"/>
      <c r="L594" s="1070"/>
      <c r="M594" s="1070"/>
      <c r="N594" s="1070"/>
      <c r="O594" s="1070"/>
      <c r="P594" s="1095"/>
      <c r="Q594" s="1094" t="s">
        <v>1176</v>
      </c>
      <c r="R594" s="1070"/>
      <c r="S594" s="1070"/>
      <c r="T594" s="1070"/>
      <c r="U594" s="1070"/>
      <c r="V594" s="1070"/>
      <c r="W594" s="1070"/>
      <c r="X594" s="1070"/>
      <c r="Y594" s="1095"/>
      <c r="Z594" s="1096" t="s">
        <v>1177</v>
      </c>
      <c r="AA594" s="1097"/>
      <c r="AB594" s="1097"/>
      <c r="AC594" s="1098"/>
    </row>
    <row r="595" spans="1:29" ht="17.45" customHeight="1" thickBot="1">
      <c r="A595" s="1099"/>
      <c r="B595" s="1100"/>
      <c r="C595" s="1100"/>
      <c r="D595" s="1100"/>
      <c r="E595" s="1100"/>
      <c r="F595" s="1100"/>
      <c r="G595" s="1100"/>
      <c r="H595" s="1101"/>
      <c r="I595" s="1102"/>
      <c r="J595" s="1094" t="s">
        <v>1178</v>
      </c>
      <c r="K595" s="1070"/>
      <c r="L595" s="1095"/>
      <c r="M595" s="1094" t="s">
        <v>1179</v>
      </c>
      <c r="N595" s="1070"/>
      <c r="O595" s="1070"/>
      <c r="P595" s="1095"/>
      <c r="Q595" s="1094" t="s">
        <v>1178</v>
      </c>
      <c r="R595" s="1070"/>
      <c r="S595" s="1070"/>
      <c r="T595" s="1070"/>
      <c r="U595" s="1095"/>
      <c r="V595" s="1094" t="s">
        <v>1179</v>
      </c>
      <c r="W595" s="1070"/>
      <c r="X595" s="1070"/>
      <c r="Y595" s="1095"/>
      <c r="Z595" s="1103"/>
      <c r="AA595" s="1104"/>
      <c r="AB595" s="1104"/>
      <c r="AC595" s="1105"/>
    </row>
    <row r="596" spans="1:29" ht="17.45" customHeight="1" thickBot="1">
      <c r="A596" s="1068"/>
      <c r="B596" s="1069"/>
      <c r="C596" s="1069"/>
      <c r="D596" s="1069"/>
      <c r="E596" s="1069"/>
      <c r="F596" s="1069"/>
      <c r="G596" s="1069"/>
      <c r="H596" s="1069"/>
      <c r="I596" s="1071" t="s">
        <v>1180</v>
      </c>
      <c r="J596" s="1071"/>
      <c r="K596" s="1071"/>
      <c r="L596" s="1071"/>
      <c r="M596" s="1071"/>
      <c r="N596" s="1071"/>
      <c r="O596" s="1071"/>
      <c r="P596" s="1071"/>
      <c r="Q596" s="1071"/>
      <c r="R596" s="1071"/>
      <c r="S596" s="1071"/>
      <c r="T596" s="1071"/>
      <c r="U596" s="1071"/>
      <c r="V596" s="1106"/>
      <c r="W596" s="1107">
        <v>0</v>
      </c>
      <c r="X596" s="1108"/>
      <c r="Y596" s="1108"/>
      <c r="Z596" s="1108"/>
      <c r="AA596" s="1108"/>
      <c r="AB596" s="1108"/>
      <c r="AC596" s="1107"/>
    </row>
    <row r="597" spans="1:29" ht="16.7" customHeight="1" thickBot="1">
      <c r="A597" s="1092" t="s">
        <v>1181</v>
      </c>
      <c r="B597" s="1109"/>
      <c r="C597" s="1109"/>
      <c r="D597" s="1109"/>
      <c r="E597" s="1109"/>
      <c r="F597" s="1109"/>
      <c r="G597" s="1109"/>
      <c r="H597" s="1109"/>
      <c r="I597" s="1109"/>
      <c r="J597" s="1110"/>
      <c r="K597" s="1094" t="s">
        <v>1182</v>
      </c>
      <c r="L597" s="1070"/>
      <c r="M597" s="1070"/>
      <c r="N597" s="1070"/>
      <c r="O597" s="1095"/>
      <c r="P597" s="1094" t="s">
        <v>1174</v>
      </c>
      <c r="Q597" s="1070"/>
      <c r="R597" s="1070"/>
      <c r="S597" s="1070"/>
      <c r="T597" s="1095"/>
      <c r="U597" s="1094" t="s">
        <v>1183</v>
      </c>
      <c r="V597" s="1070"/>
      <c r="W597" s="1070"/>
      <c r="X597" s="1070"/>
      <c r="Y597" s="1095"/>
      <c r="Z597" s="1096" t="s">
        <v>1177</v>
      </c>
      <c r="AA597" s="1111"/>
      <c r="AB597" s="1111"/>
      <c r="AC597" s="1112"/>
    </row>
    <row r="598" spans="1:29" ht="17.45" customHeight="1" thickBot="1">
      <c r="A598" s="1068"/>
      <c r="B598" s="1113"/>
      <c r="C598" s="1113"/>
      <c r="D598" s="1113"/>
      <c r="E598" s="1113"/>
      <c r="F598" s="1113"/>
      <c r="G598" s="1113"/>
      <c r="H598" s="1113"/>
      <c r="I598" s="1114" t="s">
        <v>1184</v>
      </c>
      <c r="J598" s="1114"/>
      <c r="K598" s="1114"/>
      <c r="L598" s="1114"/>
      <c r="M598" s="1114"/>
      <c r="N598" s="1114"/>
      <c r="O598" s="1114"/>
      <c r="P598" s="1114"/>
      <c r="Q598" s="1114"/>
      <c r="R598" s="1114"/>
      <c r="S598" s="1114"/>
      <c r="T598" s="1114"/>
      <c r="U598" s="1114"/>
      <c r="V598" s="1069"/>
      <c r="W598" s="1115">
        <v>0</v>
      </c>
      <c r="X598" s="1116"/>
      <c r="Y598" s="1116"/>
      <c r="Z598" s="1116"/>
      <c r="AA598" s="1116"/>
      <c r="AB598" s="1116"/>
      <c r="AC598" s="1115"/>
    </row>
    <row r="599" spans="1:29" ht="16.7" customHeight="1">
      <c r="A599" s="1117"/>
      <c r="B599" s="1118"/>
      <c r="C599" s="1118"/>
      <c r="D599" s="1118"/>
      <c r="E599" s="1118"/>
      <c r="F599" s="1118"/>
      <c r="G599" s="1118"/>
      <c r="H599" s="1118"/>
      <c r="I599" s="1119" t="s">
        <v>1185</v>
      </c>
      <c r="J599" s="1119"/>
      <c r="K599" s="1119"/>
      <c r="L599" s="1119"/>
      <c r="M599" s="1119"/>
      <c r="N599" s="1119"/>
      <c r="O599" s="1119"/>
      <c r="P599" s="1119"/>
      <c r="Q599" s="1119"/>
      <c r="R599" s="1119"/>
      <c r="S599" s="1119"/>
      <c r="T599" s="1119"/>
      <c r="U599" s="1119"/>
      <c r="V599" s="1118"/>
      <c r="W599" s="1120">
        <v>0</v>
      </c>
      <c r="X599" s="1121"/>
      <c r="Y599" s="1121"/>
      <c r="Z599" s="1121"/>
      <c r="AA599" s="1121"/>
      <c r="AB599" s="1121"/>
      <c r="AC599" s="1120"/>
    </row>
    <row r="600" spans="1:29" ht="17.45" customHeight="1">
      <c r="A600" s="1117"/>
      <c r="B600" s="1118"/>
      <c r="C600" s="1118"/>
      <c r="D600" s="1118"/>
      <c r="E600" s="1118"/>
      <c r="F600" s="1118"/>
      <c r="G600" s="1118"/>
      <c r="H600" s="1118"/>
      <c r="I600" s="1119" t="s">
        <v>1186</v>
      </c>
      <c r="J600" s="1119"/>
      <c r="K600" s="1119"/>
      <c r="L600" s="1119"/>
      <c r="M600" s="1119"/>
      <c r="N600" s="1119"/>
      <c r="O600" s="1119"/>
      <c r="P600" s="1119"/>
      <c r="Q600" s="1119"/>
      <c r="R600" s="1119"/>
      <c r="S600" s="1119"/>
      <c r="T600" s="1119"/>
      <c r="U600" s="1119"/>
      <c r="V600" s="1118"/>
      <c r="W600" s="1120">
        <v>0</v>
      </c>
      <c r="X600" s="1121"/>
      <c r="Y600" s="1121"/>
      <c r="Z600" s="1121"/>
      <c r="AA600" s="1121"/>
      <c r="AB600" s="1121"/>
      <c r="AC600" s="1120"/>
    </row>
    <row r="601" spans="1:29" ht="17.45" customHeight="1">
      <c r="A601" s="1117"/>
      <c r="B601" s="1118"/>
      <c r="C601" s="1118"/>
      <c r="D601" s="1118"/>
      <c r="E601" s="1118"/>
      <c r="F601" s="1118"/>
      <c r="G601" s="1118"/>
      <c r="H601" s="1118"/>
      <c r="I601" s="1119" t="s">
        <v>1187</v>
      </c>
      <c r="J601" s="1119"/>
      <c r="K601" s="1119"/>
      <c r="L601" s="1119"/>
      <c r="M601" s="1119"/>
      <c r="N601" s="1119"/>
      <c r="O601" s="1119"/>
      <c r="P601" s="1119"/>
      <c r="Q601" s="1119"/>
      <c r="R601" s="1119"/>
      <c r="S601" s="1119"/>
      <c r="T601" s="1119"/>
      <c r="U601" s="1119"/>
      <c r="V601" s="1118"/>
      <c r="W601" s="1120">
        <v>0</v>
      </c>
      <c r="X601" s="1121"/>
      <c r="Y601" s="1121"/>
      <c r="Z601" s="1121"/>
      <c r="AA601" s="1121"/>
      <c r="AB601" s="1121"/>
      <c r="AC601" s="1120"/>
    </row>
    <row r="602" spans="1:29" ht="16.7" customHeight="1" thickBot="1">
      <c r="A602" s="1122"/>
      <c r="B602" s="1123"/>
      <c r="C602" s="1123"/>
      <c r="D602" s="1123"/>
      <c r="E602" s="1123"/>
      <c r="F602" s="1123"/>
      <c r="G602" s="1123"/>
      <c r="H602" s="1123"/>
      <c r="I602" s="1124" t="s">
        <v>1188</v>
      </c>
      <c r="J602" s="1124"/>
      <c r="K602" s="1124"/>
      <c r="L602" s="1124"/>
      <c r="M602" s="1124"/>
      <c r="N602" s="1124"/>
      <c r="O602" s="1124"/>
      <c r="P602" s="1124"/>
      <c r="Q602" s="1124"/>
      <c r="R602" s="1124"/>
      <c r="S602" s="1124"/>
      <c r="T602" s="1124"/>
      <c r="U602" s="1124"/>
      <c r="V602" s="1123"/>
      <c r="W602" s="1125">
        <v>0</v>
      </c>
      <c r="X602" s="1126"/>
      <c r="Y602" s="1126"/>
      <c r="Z602" s="1126"/>
      <c r="AA602" s="1126"/>
      <c r="AB602" s="1126"/>
      <c r="AC602" s="1125"/>
    </row>
    <row r="603" spans="1:29" ht="17.45" customHeight="1" thickBot="1">
      <c r="A603" s="1092" t="s">
        <v>1189</v>
      </c>
      <c r="B603" s="1109"/>
      <c r="C603" s="1109"/>
      <c r="D603" s="1109"/>
      <c r="E603" s="1109"/>
      <c r="F603" s="1109"/>
      <c r="G603" s="1109"/>
      <c r="H603" s="1109"/>
      <c r="I603" s="1109"/>
      <c r="J603" s="1110"/>
      <c r="K603" s="1094" t="s">
        <v>1174</v>
      </c>
      <c r="L603" s="1070"/>
      <c r="M603" s="1070"/>
      <c r="N603" s="1070"/>
      <c r="O603" s="1095"/>
      <c r="P603" s="1094" t="s">
        <v>531</v>
      </c>
      <c r="Q603" s="1070"/>
      <c r="R603" s="1070"/>
      <c r="S603" s="1070"/>
      <c r="T603" s="1095"/>
      <c r="U603" s="1094" t="s">
        <v>1190</v>
      </c>
      <c r="V603" s="1070"/>
      <c r="W603" s="1070"/>
      <c r="X603" s="1070"/>
      <c r="Y603" s="1095"/>
      <c r="Z603" s="1096" t="s">
        <v>1191</v>
      </c>
      <c r="AA603" s="1111"/>
      <c r="AB603" s="1111"/>
      <c r="AC603" s="1112"/>
    </row>
    <row r="604" spans="1:29" ht="17.45" customHeight="1" thickBot="1">
      <c r="A604" s="1127"/>
      <c r="B604" s="1128" t="s">
        <v>1359</v>
      </c>
      <c r="C604" s="1128"/>
      <c r="D604" s="1129" t="s">
        <v>164</v>
      </c>
      <c r="E604" s="1128"/>
      <c r="F604" s="1128"/>
      <c r="G604" s="1128"/>
      <c r="H604" s="1128"/>
      <c r="I604" s="1128"/>
      <c r="J604" s="1129"/>
      <c r="K604" s="1130">
        <v>1</v>
      </c>
      <c r="L604" s="1131"/>
      <c r="M604" s="1131"/>
      <c r="N604" s="1131"/>
      <c r="O604" s="1132"/>
      <c r="P604" s="1133" t="s">
        <v>62</v>
      </c>
      <c r="Q604" s="1134"/>
      <c r="R604" s="1134"/>
      <c r="S604" s="1134"/>
      <c r="T604" s="1135"/>
      <c r="U604" s="1136">
        <v>368.59</v>
      </c>
      <c r="V604" s="1137"/>
      <c r="W604" s="1137"/>
      <c r="X604" s="1137"/>
      <c r="Y604" s="1138"/>
      <c r="Z604" s="1139">
        <v>368.59</v>
      </c>
      <c r="AA604" s="1108"/>
      <c r="AB604" s="1108"/>
      <c r="AC604" s="1107"/>
    </row>
    <row r="605" spans="1:29" ht="16.7" customHeight="1" thickBot="1">
      <c r="A605" s="1068"/>
      <c r="B605" s="1069"/>
      <c r="C605" s="1069"/>
      <c r="D605" s="1069"/>
      <c r="E605" s="1069"/>
      <c r="F605" s="1069"/>
      <c r="G605" s="1069"/>
      <c r="H605" s="1069"/>
      <c r="I605" s="1071" t="s">
        <v>1193</v>
      </c>
      <c r="J605" s="1071"/>
      <c r="K605" s="1071"/>
      <c r="L605" s="1071"/>
      <c r="M605" s="1071"/>
      <c r="N605" s="1071"/>
      <c r="O605" s="1071"/>
      <c r="P605" s="1071"/>
      <c r="Q605" s="1071"/>
      <c r="R605" s="1071"/>
      <c r="S605" s="1071"/>
      <c r="T605" s="1071"/>
      <c r="U605" s="1071"/>
      <c r="V605" s="1106"/>
      <c r="W605" s="1107">
        <v>368.59</v>
      </c>
      <c r="X605" s="1108"/>
      <c r="Y605" s="1108"/>
      <c r="Z605" s="1108"/>
      <c r="AA605" s="1108"/>
      <c r="AB605" s="1108"/>
      <c r="AC605" s="1107"/>
    </row>
    <row r="606" spans="1:29" ht="17.45" customHeight="1" thickBot="1">
      <c r="A606" s="1092" t="s">
        <v>1194</v>
      </c>
      <c r="B606" s="1109"/>
      <c r="C606" s="1109"/>
      <c r="D606" s="1109"/>
      <c r="E606" s="1109"/>
      <c r="F606" s="1109"/>
      <c r="G606" s="1109"/>
      <c r="H606" s="1109"/>
      <c r="I606" s="1109"/>
      <c r="J606" s="1110"/>
      <c r="K606" s="1094" t="s">
        <v>1174</v>
      </c>
      <c r="L606" s="1070"/>
      <c r="M606" s="1070"/>
      <c r="N606" s="1070"/>
      <c r="O606" s="1095"/>
      <c r="P606" s="1094" t="s">
        <v>531</v>
      </c>
      <c r="Q606" s="1070"/>
      <c r="R606" s="1070"/>
      <c r="S606" s="1070"/>
      <c r="T606" s="1095"/>
      <c r="U606" s="1094" t="s">
        <v>1190</v>
      </c>
      <c r="V606" s="1070"/>
      <c r="W606" s="1070"/>
      <c r="X606" s="1070"/>
      <c r="Y606" s="1095"/>
      <c r="Z606" s="1096" t="s">
        <v>1191</v>
      </c>
      <c r="AA606" s="1111"/>
      <c r="AB606" s="1111"/>
      <c r="AC606" s="1112"/>
    </row>
    <row r="607" spans="1:29" ht="16.7" customHeight="1" thickBot="1">
      <c r="A607" s="1068"/>
      <c r="B607" s="1069"/>
      <c r="C607" s="1069"/>
      <c r="D607" s="1069"/>
      <c r="E607" s="1069"/>
      <c r="F607" s="1069"/>
      <c r="G607" s="1069"/>
      <c r="H607" s="1069"/>
      <c r="I607" s="1071" t="s">
        <v>1195</v>
      </c>
      <c r="J607" s="1071"/>
      <c r="K607" s="1071"/>
      <c r="L607" s="1071"/>
      <c r="M607" s="1071"/>
      <c r="N607" s="1071"/>
      <c r="O607" s="1071"/>
      <c r="P607" s="1071"/>
      <c r="Q607" s="1071"/>
      <c r="R607" s="1071"/>
      <c r="S607" s="1071"/>
      <c r="T607" s="1071"/>
      <c r="U607" s="1071"/>
      <c r="V607" s="1106"/>
      <c r="W607" s="1107">
        <v>0</v>
      </c>
      <c r="X607" s="1108"/>
      <c r="Y607" s="1108"/>
      <c r="Z607" s="1108"/>
      <c r="AA607" s="1108"/>
      <c r="AB607" s="1108"/>
      <c r="AC607" s="1107"/>
    </row>
    <row r="608" spans="1:29" ht="17.45" customHeight="1" thickBot="1">
      <c r="A608" s="1092" t="s">
        <v>1196</v>
      </c>
      <c r="B608" s="1109"/>
      <c r="C608" s="1109"/>
      <c r="D608" s="1109"/>
      <c r="E608" s="1109"/>
      <c r="F608" s="1109"/>
      <c r="G608" s="1109"/>
      <c r="H608" s="1109"/>
      <c r="I608" s="1109"/>
      <c r="J608" s="1110"/>
      <c r="K608" s="1094" t="s">
        <v>1174</v>
      </c>
      <c r="L608" s="1070"/>
      <c r="M608" s="1070"/>
      <c r="N608" s="1070"/>
      <c r="O608" s="1095"/>
      <c r="P608" s="1094" t="s">
        <v>531</v>
      </c>
      <c r="Q608" s="1070"/>
      <c r="R608" s="1070"/>
      <c r="S608" s="1070"/>
      <c r="T608" s="1095"/>
      <c r="U608" s="1094" t="s">
        <v>1190</v>
      </c>
      <c r="V608" s="1070"/>
      <c r="W608" s="1070"/>
      <c r="X608" s="1070"/>
      <c r="Y608" s="1095"/>
      <c r="Z608" s="1096" t="s">
        <v>1191</v>
      </c>
      <c r="AA608" s="1111"/>
      <c r="AB608" s="1111"/>
      <c r="AC608" s="1112"/>
    </row>
    <row r="609" spans="1:29" ht="17.45" customHeight="1" thickBot="1">
      <c r="A609" s="1068"/>
      <c r="B609" s="1069"/>
      <c r="C609" s="1069"/>
      <c r="D609" s="1069"/>
      <c r="E609" s="1069"/>
      <c r="F609" s="1069"/>
      <c r="G609" s="1069"/>
      <c r="H609" s="1069"/>
      <c r="I609" s="1071" t="s">
        <v>1197</v>
      </c>
      <c r="J609" s="1071"/>
      <c r="K609" s="1071"/>
      <c r="L609" s="1071"/>
      <c r="M609" s="1071"/>
      <c r="N609" s="1071"/>
      <c r="O609" s="1071"/>
      <c r="P609" s="1071"/>
      <c r="Q609" s="1071"/>
      <c r="R609" s="1071"/>
      <c r="S609" s="1071"/>
      <c r="T609" s="1071"/>
      <c r="U609" s="1071"/>
      <c r="V609" s="1106"/>
      <c r="W609" s="1107">
        <v>0</v>
      </c>
      <c r="X609" s="1108"/>
      <c r="Y609" s="1108"/>
      <c r="Z609" s="1108"/>
      <c r="AA609" s="1108"/>
      <c r="AB609" s="1108"/>
      <c r="AC609" s="1107"/>
    </row>
    <row r="610" spans="1:29" ht="16.7" customHeight="1" thickBot="1">
      <c r="A610" s="1092" t="s">
        <v>1198</v>
      </c>
      <c r="B610" s="1109"/>
      <c r="C610" s="1109"/>
      <c r="D610" s="1110"/>
      <c r="E610" s="1094" t="s">
        <v>1174</v>
      </c>
      <c r="F610" s="1070"/>
      <c r="G610" s="1095"/>
      <c r="H610" s="1140" t="s">
        <v>1199</v>
      </c>
      <c r="I610" s="1140" t="s">
        <v>1200</v>
      </c>
      <c r="J610" s="1094" t="s">
        <v>1201</v>
      </c>
      <c r="K610" s="1070"/>
      <c r="L610" s="1095"/>
      <c r="M610" s="1094" t="s">
        <v>1202</v>
      </c>
      <c r="N610" s="1070"/>
      <c r="O610" s="1070"/>
      <c r="P610" s="1095"/>
      <c r="Q610" s="1094" t="s">
        <v>1203</v>
      </c>
      <c r="R610" s="1070"/>
      <c r="S610" s="1070"/>
      <c r="T610" s="1070"/>
      <c r="U610" s="1095"/>
      <c r="V610" s="1094" t="s">
        <v>1204</v>
      </c>
      <c r="W610" s="1070"/>
      <c r="X610" s="1070"/>
      <c r="Y610" s="1095"/>
      <c r="Z610" s="1096" t="s">
        <v>1191</v>
      </c>
      <c r="AA610" s="1111"/>
      <c r="AB610" s="1111"/>
      <c r="AC610" s="1112"/>
    </row>
    <row r="611" spans="1:29" ht="17.45" customHeight="1" thickBot="1">
      <c r="A611" s="1068"/>
      <c r="B611" s="1069"/>
      <c r="C611" s="1069"/>
      <c r="D611" s="1069"/>
      <c r="E611" s="1069"/>
      <c r="F611" s="1069"/>
      <c r="G611" s="1069"/>
      <c r="H611" s="1069"/>
      <c r="I611" s="1071" t="s">
        <v>1205</v>
      </c>
      <c r="J611" s="1071"/>
      <c r="K611" s="1071"/>
      <c r="L611" s="1071"/>
      <c r="M611" s="1071"/>
      <c r="N611" s="1071"/>
      <c r="O611" s="1071"/>
      <c r="P611" s="1071"/>
      <c r="Q611" s="1071"/>
      <c r="R611" s="1071"/>
      <c r="S611" s="1071"/>
      <c r="T611" s="1071"/>
      <c r="U611" s="1071"/>
      <c r="V611" s="1106"/>
      <c r="W611" s="1107">
        <v>0</v>
      </c>
      <c r="X611" s="1108"/>
      <c r="Y611" s="1108"/>
      <c r="Z611" s="1108"/>
      <c r="AA611" s="1108"/>
      <c r="AB611" s="1108"/>
      <c r="AC611" s="1107"/>
    </row>
    <row r="612" spans="1:29" ht="5.85" customHeight="1">
      <c r="A612" s="1141"/>
      <c r="B612" s="1113"/>
      <c r="C612" s="1113"/>
      <c r="D612" s="1113"/>
      <c r="E612" s="1113"/>
      <c r="F612" s="1113"/>
      <c r="G612" s="1113"/>
      <c r="H612" s="1113"/>
      <c r="I612" s="1113"/>
      <c r="J612" s="1113"/>
      <c r="K612" s="1113"/>
      <c r="L612" s="1113"/>
      <c r="M612" s="1113"/>
      <c r="N612" s="1113"/>
      <c r="O612" s="1113"/>
      <c r="P612" s="1113"/>
      <c r="Q612" s="1113"/>
      <c r="R612" s="1113"/>
      <c r="S612" s="1113"/>
      <c r="T612" s="1113"/>
      <c r="U612" s="1113"/>
      <c r="V612" s="1113"/>
      <c r="W612" s="1113"/>
      <c r="X612" s="1113"/>
      <c r="Y612" s="1113"/>
      <c r="Z612" s="1113"/>
      <c r="AA612" s="1113"/>
      <c r="AB612" s="1113"/>
      <c r="AC612" s="1142"/>
    </row>
    <row r="613" spans="1:29" ht="16.7" customHeight="1">
      <c r="A613" s="1117"/>
      <c r="B613" s="1118"/>
      <c r="C613" s="1118"/>
      <c r="D613" s="1118"/>
      <c r="E613" s="1118"/>
      <c r="F613" s="1118"/>
      <c r="G613" s="1118"/>
      <c r="H613" s="1118"/>
      <c r="I613" s="1119" t="s">
        <v>1206</v>
      </c>
      <c r="J613" s="1119"/>
      <c r="K613" s="1119"/>
      <c r="L613" s="1119"/>
      <c r="M613" s="1119"/>
      <c r="N613" s="1119"/>
      <c r="O613" s="1119"/>
      <c r="P613" s="1119"/>
      <c r="Q613" s="1119"/>
      <c r="R613" s="1119"/>
      <c r="S613" s="1119"/>
      <c r="T613" s="1119"/>
      <c r="U613" s="1119"/>
      <c r="V613" s="1118"/>
      <c r="W613" s="1143">
        <v>368.59</v>
      </c>
      <c r="X613" s="1144"/>
      <c r="Y613" s="1144"/>
      <c r="Z613" s="1144"/>
      <c r="AA613" s="1144"/>
      <c r="AB613" s="1144"/>
      <c r="AC613" s="1143"/>
    </row>
    <row r="614" spans="1:29" ht="17.45" customHeight="1">
      <c r="A614" s="1117"/>
      <c r="B614" s="1118"/>
      <c r="C614" s="1118"/>
      <c r="D614" s="1118"/>
      <c r="E614" s="1118"/>
      <c r="F614" s="1118"/>
      <c r="G614" s="1119" t="s">
        <v>1207</v>
      </c>
      <c r="H614" s="1119"/>
      <c r="I614" s="1119"/>
      <c r="J614" s="1119"/>
      <c r="K614" s="1119"/>
      <c r="L614" s="1119"/>
      <c r="M614" s="1119"/>
      <c r="N614" s="1145"/>
      <c r="O614" s="1146">
        <v>0</v>
      </c>
      <c r="P614" s="1146"/>
      <c r="Q614" s="1146"/>
      <c r="R614" s="1145"/>
      <c r="S614" s="1119" t="s">
        <v>1208</v>
      </c>
      <c r="T614" s="1119"/>
      <c r="U614" s="1119"/>
      <c r="V614" s="1118"/>
      <c r="W614" s="1143">
        <v>0</v>
      </c>
      <c r="X614" s="1144"/>
      <c r="Y614" s="1144"/>
      <c r="Z614" s="1144"/>
      <c r="AA614" s="1144"/>
      <c r="AB614" s="1144"/>
      <c r="AC614" s="1143"/>
    </row>
    <row r="615" spans="1:29" ht="17.45" customHeight="1">
      <c r="A615" s="1117"/>
      <c r="B615" s="1118"/>
      <c r="C615" s="1118"/>
      <c r="D615" s="1118"/>
      <c r="E615" s="1118"/>
      <c r="F615" s="1118"/>
      <c r="G615" s="1118"/>
      <c r="H615" s="1118"/>
      <c r="I615" s="1119" t="s">
        <v>1209</v>
      </c>
      <c r="J615" s="1119"/>
      <c r="K615" s="1119"/>
      <c r="L615" s="1119"/>
      <c r="M615" s="1119"/>
      <c r="N615" s="1119"/>
      <c r="O615" s="1119"/>
      <c r="P615" s="1119"/>
      <c r="Q615" s="1119"/>
      <c r="R615" s="1119"/>
      <c r="S615" s="1119"/>
      <c r="T615" s="1119"/>
      <c r="U615" s="1119"/>
      <c r="V615" s="1118"/>
      <c r="W615" s="1143">
        <v>368.59</v>
      </c>
      <c r="X615" s="1144"/>
      <c r="Y615" s="1144"/>
      <c r="Z615" s="1144"/>
      <c r="AA615" s="1144"/>
      <c r="AB615" s="1144"/>
      <c r="AC615" s="1143"/>
    </row>
    <row r="616" spans="1:29" ht="5.85" customHeight="1">
      <c r="A616" s="1147"/>
      <c r="B616" s="1118"/>
      <c r="C616" s="1118"/>
      <c r="D616" s="1118"/>
      <c r="E616" s="1118"/>
      <c r="F616" s="1118"/>
      <c r="G616" s="1118"/>
      <c r="H616" s="1118"/>
      <c r="I616" s="1118"/>
      <c r="J616" s="1118"/>
      <c r="K616" s="1118"/>
      <c r="L616" s="1118"/>
      <c r="M616" s="1118"/>
      <c r="N616" s="1118"/>
      <c r="O616" s="1118"/>
      <c r="P616" s="1118"/>
      <c r="Q616" s="1118"/>
      <c r="R616" s="1118"/>
      <c r="S616" s="1118"/>
      <c r="T616" s="1118"/>
      <c r="U616" s="1118"/>
      <c r="V616" s="1118"/>
      <c r="W616" s="1118"/>
      <c r="X616" s="1118"/>
      <c r="Y616" s="1118"/>
      <c r="Z616" s="1118"/>
      <c r="AA616" s="1118"/>
      <c r="AB616" s="1118"/>
      <c r="AC616" s="1148"/>
    </row>
    <row r="617" spans="1:29" ht="145.35" customHeight="1">
      <c r="A617" s="1149"/>
      <c r="AC617" s="1088"/>
    </row>
    <row r="618" spans="1:29" ht="108.95" customHeight="1">
      <c r="A618" s="1149"/>
      <c r="AC618" s="1088"/>
    </row>
    <row r="619" spans="1:29" ht="108.95" customHeight="1" thickBot="1">
      <c r="A619" s="1089"/>
      <c r="B619" s="1090"/>
      <c r="C619" s="1090"/>
      <c r="D619" s="1090"/>
      <c r="E619" s="1090"/>
      <c r="F619" s="1090"/>
      <c r="G619" s="1090"/>
      <c r="H619" s="1090"/>
      <c r="I619" s="1090"/>
      <c r="J619" s="1090"/>
      <c r="K619" s="1090"/>
      <c r="L619" s="1090"/>
      <c r="M619" s="1090"/>
      <c r="N619" s="1090"/>
      <c r="O619" s="1090"/>
      <c r="P619" s="1090"/>
      <c r="Q619" s="1090"/>
      <c r="R619" s="1090"/>
      <c r="S619" s="1090"/>
      <c r="T619" s="1090"/>
      <c r="U619" s="1090"/>
      <c r="V619" s="1090"/>
      <c r="W619" s="1090"/>
      <c r="X619" s="1090"/>
      <c r="Y619" s="1090"/>
      <c r="Z619" s="1090"/>
      <c r="AA619" s="1090"/>
      <c r="AB619" s="1090"/>
      <c r="AC619" s="1091"/>
    </row>
    <row r="620" spans="1:29" ht="17.45" customHeight="1" thickBot="1">
      <c r="A620" s="1068"/>
      <c r="B620" s="1069"/>
      <c r="C620" s="1069"/>
      <c r="D620" s="1069"/>
      <c r="E620" s="1069"/>
      <c r="F620" s="1070" t="s">
        <v>1166</v>
      </c>
      <c r="G620" s="1070"/>
      <c r="H620" s="1070"/>
      <c r="I620" s="1070"/>
      <c r="J620" s="1070"/>
      <c r="K620" s="1070"/>
      <c r="L620" s="1069"/>
      <c r="M620" s="1069"/>
      <c r="N620" s="1069"/>
      <c r="O620" s="1069"/>
      <c r="P620" s="1069"/>
      <c r="Q620" s="1069"/>
      <c r="R620" s="1069"/>
      <c r="S620" s="1069"/>
      <c r="T620" s="1069"/>
      <c r="U620" s="1069"/>
      <c r="V620" s="1069"/>
      <c r="W620" s="1069"/>
      <c r="X620" s="1071" t="s">
        <v>1360</v>
      </c>
      <c r="Y620" s="1071"/>
      <c r="Z620" s="1071"/>
      <c r="AA620" s="1071"/>
      <c r="AB620" s="1071"/>
      <c r="AC620" s="1072"/>
    </row>
    <row r="621" spans="1:29" ht="16.7" customHeight="1">
      <c r="A621" s="1074" t="s">
        <v>1168</v>
      </c>
      <c r="B621" s="1075"/>
      <c r="C621" s="1076"/>
      <c r="D621" s="1077" t="s">
        <v>1361</v>
      </c>
      <c r="E621" s="1077"/>
      <c r="F621" s="1077"/>
      <c r="G621" s="1077"/>
      <c r="H621" s="1077"/>
      <c r="I621" s="1077"/>
      <c r="J621" s="1077"/>
      <c r="K621" s="1077"/>
      <c r="L621" s="1077"/>
      <c r="M621" s="1077"/>
      <c r="N621" s="1076"/>
      <c r="O621" s="1076"/>
      <c r="P621" s="1078" t="s">
        <v>1104</v>
      </c>
      <c r="Q621" s="1078"/>
      <c r="R621" s="1078"/>
      <c r="S621" s="1076"/>
      <c r="T621" s="1079" t="s">
        <v>65</v>
      </c>
      <c r="U621" s="1079"/>
      <c r="V621" s="1079"/>
      <c r="W621" s="1079"/>
      <c r="X621" s="1076"/>
      <c r="Y621" s="1078" t="s">
        <v>1170</v>
      </c>
      <c r="Z621" s="1078"/>
      <c r="AA621" s="1076"/>
      <c r="AB621" s="1080">
        <v>45658</v>
      </c>
      <c r="AC621" s="1081"/>
    </row>
    <row r="622" spans="1:29" ht="17.45" customHeight="1">
      <c r="A622" s="1082"/>
      <c r="B622" s="1083"/>
      <c r="D622" s="1084"/>
      <c r="E622" s="1084"/>
      <c r="F622" s="1084"/>
      <c r="G622" s="1084"/>
      <c r="H622" s="1084"/>
      <c r="I622" s="1084"/>
      <c r="J622" s="1084"/>
      <c r="K622" s="1084"/>
      <c r="L622" s="1084"/>
      <c r="M622" s="1084"/>
      <c r="P622" s="1085" t="s">
        <v>1171</v>
      </c>
      <c r="Q622" s="1085"/>
      <c r="R622" s="1085"/>
      <c r="T622" s="1086">
        <v>1</v>
      </c>
      <c r="U622" s="1086"/>
      <c r="V622" s="1086"/>
      <c r="W622" s="1086"/>
      <c r="Y622" s="1085" t="s">
        <v>1172</v>
      </c>
      <c r="Z622" s="1085"/>
      <c r="AB622" s="1087" t="s">
        <v>62</v>
      </c>
      <c r="AC622" s="1088"/>
    </row>
    <row r="623" spans="1:29" ht="5.85" customHeight="1" thickBot="1">
      <c r="A623" s="1089"/>
      <c r="B623" s="1090"/>
      <c r="C623" s="1090"/>
      <c r="D623" s="1090"/>
      <c r="E623" s="1090"/>
      <c r="F623" s="1090"/>
      <c r="G623" s="1090"/>
      <c r="H623" s="1090"/>
      <c r="I623" s="1090"/>
      <c r="J623" s="1090"/>
      <c r="K623" s="1090"/>
      <c r="L623" s="1090"/>
      <c r="M623" s="1090"/>
      <c r="N623" s="1090"/>
      <c r="O623" s="1090"/>
      <c r="P623" s="1090"/>
      <c r="Q623" s="1090"/>
      <c r="R623" s="1090"/>
      <c r="S623" s="1090"/>
      <c r="T623" s="1090"/>
      <c r="U623" s="1090"/>
      <c r="V623" s="1090"/>
      <c r="W623" s="1090"/>
      <c r="X623" s="1090"/>
      <c r="Y623" s="1090"/>
      <c r="Z623" s="1090"/>
      <c r="AA623" s="1090"/>
      <c r="AB623" s="1090"/>
      <c r="AC623" s="1091"/>
    </row>
    <row r="624" spans="1:29" ht="16.7" customHeight="1" thickBot="1">
      <c r="A624" s="1092" t="s">
        <v>1173</v>
      </c>
      <c r="B624" s="1075"/>
      <c r="C624" s="1075"/>
      <c r="D624" s="1075"/>
      <c r="E624" s="1075"/>
      <c r="F624" s="1075"/>
      <c r="G624" s="1075"/>
      <c r="H624" s="1093"/>
      <c r="I624" s="1094" t="s">
        <v>1174</v>
      </c>
      <c r="J624" s="1094" t="s">
        <v>1175</v>
      </c>
      <c r="K624" s="1070"/>
      <c r="L624" s="1070"/>
      <c r="M624" s="1070"/>
      <c r="N624" s="1070"/>
      <c r="O624" s="1070"/>
      <c r="P624" s="1095"/>
      <c r="Q624" s="1094" t="s">
        <v>1176</v>
      </c>
      <c r="R624" s="1070"/>
      <c r="S624" s="1070"/>
      <c r="T624" s="1070"/>
      <c r="U624" s="1070"/>
      <c r="V624" s="1070"/>
      <c r="W624" s="1070"/>
      <c r="X624" s="1070"/>
      <c r="Y624" s="1095"/>
      <c r="Z624" s="1096" t="s">
        <v>1177</v>
      </c>
      <c r="AA624" s="1097"/>
      <c r="AB624" s="1097"/>
      <c r="AC624" s="1098"/>
    </row>
    <row r="625" spans="1:29" ht="17.45" customHeight="1" thickBot="1">
      <c r="A625" s="1099"/>
      <c r="B625" s="1100"/>
      <c r="C625" s="1100"/>
      <c r="D625" s="1100"/>
      <c r="E625" s="1100"/>
      <c r="F625" s="1100"/>
      <c r="G625" s="1100"/>
      <c r="H625" s="1101"/>
      <c r="I625" s="1102"/>
      <c r="J625" s="1094" t="s">
        <v>1178</v>
      </c>
      <c r="K625" s="1070"/>
      <c r="L625" s="1095"/>
      <c r="M625" s="1094" t="s">
        <v>1179</v>
      </c>
      <c r="N625" s="1070"/>
      <c r="O625" s="1070"/>
      <c r="P625" s="1095"/>
      <c r="Q625" s="1094" t="s">
        <v>1178</v>
      </c>
      <c r="R625" s="1070"/>
      <c r="S625" s="1070"/>
      <c r="T625" s="1070"/>
      <c r="U625" s="1095"/>
      <c r="V625" s="1094" t="s">
        <v>1179</v>
      </c>
      <c r="W625" s="1070"/>
      <c r="X625" s="1070"/>
      <c r="Y625" s="1095"/>
      <c r="Z625" s="1103"/>
      <c r="AA625" s="1104"/>
      <c r="AB625" s="1104"/>
      <c r="AC625" s="1105"/>
    </row>
    <row r="626" spans="1:29" ht="17.45" customHeight="1" thickBot="1">
      <c r="A626" s="1068"/>
      <c r="B626" s="1069"/>
      <c r="C626" s="1069"/>
      <c r="D626" s="1069"/>
      <c r="E626" s="1069"/>
      <c r="F626" s="1069"/>
      <c r="G626" s="1069"/>
      <c r="H626" s="1069"/>
      <c r="I626" s="1071" t="s">
        <v>1180</v>
      </c>
      <c r="J626" s="1071"/>
      <c r="K626" s="1071"/>
      <c r="L626" s="1071"/>
      <c r="M626" s="1071"/>
      <c r="N626" s="1071"/>
      <c r="O626" s="1071"/>
      <c r="P626" s="1071"/>
      <c r="Q626" s="1071"/>
      <c r="R626" s="1071"/>
      <c r="S626" s="1071"/>
      <c r="T626" s="1071"/>
      <c r="U626" s="1071"/>
      <c r="V626" s="1106"/>
      <c r="W626" s="1107">
        <v>0</v>
      </c>
      <c r="X626" s="1108"/>
      <c r="Y626" s="1108"/>
      <c r="Z626" s="1108"/>
      <c r="AA626" s="1108"/>
      <c r="AB626" s="1108"/>
      <c r="AC626" s="1107"/>
    </row>
    <row r="627" spans="1:29" ht="16.7" customHeight="1" thickBot="1">
      <c r="A627" s="1092" t="s">
        <v>1181</v>
      </c>
      <c r="B627" s="1109"/>
      <c r="C627" s="1109"/>
      <c r="D627" s="1109"/>
      <c r="E627" s="1109"/>
      <c r="F627" s="1109"/>
      <c r="G627" s="1109"/>
      <c r="H627" s="1109"/>
      <c r="I627" s="1109"/>
      <c r="J627" s="1110"/>
      <c r="K627" s="1094" t="s">
        <v>1182</v>
      </c>
      <c r="L627" s="1070"/>
      <c r="M627" s="1070"/>
      <c r="N627" s="1070"/>
      <c r="O627" s="1095"/>
      <c r="P627" s="1094" t="s">
        <v>1174</v>
      </c>
      <c r="Q627" s="1070"/>
      <c r="R627" s="1070"/>
      <c r="S627" s="1070"/>
      <c r="T627" s="1095"/>
      <c r="U627" s="1094" t="s">
        <v>1183</v>
      </c>
      <c r="V627" s="1070"/>
      <c r="W627" s="1070"/>
      <c r="X627" s="1070"/>
      <c r="Y627" s="1095"/>
      <c r="Z627" s="1096" t="s">
        <v>1177</v>
      </c>
      <c r="AA627" s="1111"/>
      <c r="AB627" s="1111"/>
      <c r="AC627" s="1112"/>
    </row>
    <row r="628" spans="1:29" ht="17.45" customHeight="1" thickBot="1">
      <c r="A628" s="1068"/>
      <c r="B628" s="1113"/>
      <c r="C628" s="1113"/>
      <c r="D628" s="1113"/>
      <c r="E628" s="1113"/>
      <c r="F628" s="1113"/>
      <c r="G628" s="1113"/>
      <c r="H628" s="1113"/>
      <c r="I628" s="1114" t="s">
        <v>1184</v>
      </c>
      <c r="J628" s="1114"/>
      <c r="K628" s="1114"/>
      <c r="L628" s="1114"/>
      <c r="M628" s="1114"/>
      <c r="N628" s="1114"/>
      <c r="O628" s="1114"/>
      <c r="P628" s="1114"/>
      <c r="Q628" s="1114"/>
      <c r="R628" s="1114"/>
      <c r="S628" s="1114"/>
      <c r="T628" s="1114"/>
      <c r="U628" s="1114"/>
      <c r="V628" s="1069"/>
      <c r="W628" s="1115">
        <v>0</v>
      </c>
      <c r="X628" s="1116"/>
      <c r="Y628" s="1116"/>
      <c r="Z628" s="1116"/>
      <c r="AA628" s="1116"/>
      <c r="AB628" s="1116"/>
      <c r="AC628" s="1115"/>
    </row>
    <row r="629" spans="1:29" ht="16.7" customHeight="1">
      <c r="A629" s="1117"/>
      <c r="B629" s="1118"/>
      <c r="C629" s="1118"/>
      <c r="D629" s="1118"/>
      <c r="E629" s="1118"/>
      <c r="F629" s="1118"/>
      <c r="G629" s="1118"/>
      <c r="H629" s="1118"/>
      <c r="I629" s="1119" t="s">
        <v>1185</v>
      </c>
      <c r="J629" s="1119"/>
      <c r="K629" s="1119"/>
      <c r="L629" s="1119"/>
      <c r="M629" s="1119"/>
      <c r="N629" s="1119"/>
      <c r="O629" s="1119"/>
      <c r="P629" s="1119"/>
      <c r="Q629" s="1119"/>
      <c r="R629" s="1119"/>
      <c r="S629" s="1119"/>
      <c r="T629" s="1119"/>
      <c r="U629" s="1119"/>
      <c r="V629" s="1118"/>
      <c r="W629" s="1120">
        <v>0</v>
      </c>
      <c r="X629" s="1121"/>
      <c r="Y629" s="1121"/>
      <c r="Z629" s="1121"/>
      <c r="AA629" s="1121"/>
      <c r="AB629" s="1121"/>
      <c r="AC629" s="1120"/>
    </row>
    <row r="630" spans="1:29" ht="17.45" customHeight="1">
      <c r="A630" s="1117"/>
      <c r="B630" s="1118"/>
      <c r="C630" s="1118"/>
      <c r="D630" s="1118"/>
      <c r="E630" s="1118"/>
      <c r="F630" s="1118"/>
      <c r="G630" s="1118"/>
      <c r="H630" s="1118"/>
      <c r="I630" s="1119" t="s">
        <v>1186</v>
      </c>
      <c r="J630" s="1119"/>
      <c r="K630" s="1119"/>
      <c r="L630" s="1119"/>
      <c r="M630" s="1119"/>
      <c r="N630" s="1119"/>
      <c r="O630" s="1119"/>
      <c r="P630" s="1119"/>
      <c r="Q630" s="1119"/>
      <c r="R630" s="1119"/>
      <c r="S630" s="1119"/>
      <c r="T630" s="1119"/>
      <c r="U630" s="1119"/>
      <c r="V630" s="1118"/>
      <c r="W630" s="1120">
        <v>0</v>
      </c>
      <c r="X630" s="1121"/>
      <c r="Y630" s="1121"/>
      <c r="Z630" s="1121"/>
      <c r="AA630" s="1121"/>
      <c r="AB630" s="1121"/>
      <c r="AC630" s="1120"/>
    </row>
    <row r="631" spans="1:29" ht="17.45" customHeight="1">
      <c r="A631" s="1117"/>
      <c r="B631" s="1118"/>
      <c r="C631" s="1118"/>
      <c r="D631" s="1118"/>
      <c r="E631" s="1118"/>
      <c r="F631" s="1118"/>
      <c r="G631" s="1118"/>
      <c r="H631" s="1118"/>
      <c r="I631" s="1119" t="s">
        <v>1187</v>
      </c>
      <c r="J631" s="1119"/>
      <c r="K631" s="1119"/>
      <c r="L631" s="1119"/>
      <c r="M631" s="1119"/>
      <c r="N631" s="1119"/>
      <c r="O631" s="1119"/>
      <c r="P631" s="1119"/>
      <c r="Q631" s="1119"/>
      <c r="R631" s="1119"/>
      <c r="S631" s="1119"/>
      <c r="T631" s="1119"/>
      <c r="U631" s="1119"/>
      <c r="V631" s="1118"/>
      <c r="W631" s="1120">
        <v>0</v>
      </c>
      <c r="X631" s="1121"/>
      <c r="Y631" s="1121"/>
      <c r="Z631" s="1121"/>
      <c r="AA631" s="1121"/>
      <c r="AB631" s="1121"/>
      <c r="AC631" s="1120"/>
    </row>
    <row r="632" spans="1:29" ht="16.7" customHeight="1" thickBot="1">
      <c r="A632" s="1122"/>
      <c r="B632" s="1123"/>
      <c r="C632" s="1123"/>
      <c r="D632" s="1123"/>
      <c r="E632" s="1123"/>
      <c r="F632" s="1123"/>
      <c r="G632" s="1123"/>
      <c r="H632" s="1123"/>
      <c r="I632" s="1124" t="s">
        <v>1188</v>
      </c>
      <c r="J632" s="1124"/>
      <c r="K632" s="1124"/>
      <c r="L632" s="1124"/>
      <c r="M632" s="1124"/>
      <c r="N632" s="1124"/>
      <c r="O632" s="1124"/>
      <c r="P632" s="1124"/>
      <c r="Q632" s="1124"/>
      <c r="R632" s="1124"/>
      <c r="S632" s="1124"/>
      <c r="T632" s="1124"/>
      <c r="U632" s="1124"/>
      <c r="V632" s="1123"/>
      <c r="W632" s="1125">
        <v>0</v>
      </c>
      <c r="X632" s="1126"/>
      <c r="Y632" s="1126"/>
      <c r="Z632" s="1126"/>
      <c r="AA632" s="1126"/>
      <c r="AB632" s="1126"/>
      <c r="AC632" s="1125"/>
    </row>
    <row r="633" spans="1:29" ht="17.45" customHeight="1" thickBot="1">
      <c r="A633" s="1092" t="s">
        <v>1189</v>
      </c>
      <c r="B633" s="1109"/>
      <c r="C633" s="1109"/>
      <c r="D633" s="1109"/>
      <c r="E633" s="1109"/>
      <c r="F633" s="1109"/>
      <c r="G633" s="1109"/>
      <c r="H633" s="1109"/>
      <c r="I633" s="1109"/>
      <c r="J633" s="1110"/>
      <c r="K633" s="1094" t="s">
        <v>1174</v>
      </c>
      <c r="L633" s="1070"/>
      <c r="M633" s="1070"/>
      <c r="N633" s="1070"/>
      <c r="O633" s="1095"/>
      <c r="P633" s="1094" t="s">
        <v>531</v>
      </c>
      <c r="Q633" s="1070"/>
      <c r="R633" s="1070"/>
      <c r="S633" s="1070"/>
      <c r="T633" s="1095"/>
      <c r="U633" s="1094" t="s">
        <v>1190</v>
      </c>
      <c r="V633" s="1070"/>
      <c r="W633" s="1070"/>
      <c r="X633" s="1070"/>
      <c r="Y633" s="1095"/>
      <c r="Z633" s="1096" t="s">
        <v>1191</v>
      </c>
      <c r="AA633" s="1111"/>
      <c r="AB633" s="1111"/>
      <c r="AC633" s="1112"/>
    </row>
    <row r="634" spans="1:29" ht="17.45" customHeight="1" thickBot="1">
      <c r="A634" s="1127"/>
      <c r="B634" s="1128" t="s">
        <v>1362</v>
      </c>
      <c r="C634" s="1128"/>
      <c r="D634" s="1129" t="s">
        <v>111</v>
      </c>
      <c r="E634" s="1128"/>
      <c r="F634" s="1128"/>
      <c r="G634" s="1128"/>
      <c r="H634" s="1128"/>
      <c r="I634" s="1128"/>
      <c r="J634" s="1129"/>
      <c r="K634" s="1130">
        <v>1</v>
      </c>
      <c r="L634" s="1131"/>
      <c r="M634" s="1131"/>
      <c r="N634" s="1131"/>
      <c r="O634" s="1132"/>
      <c r="P634" s="1133" t="s">
        <v>62</v>
      </c>
      <c r="Q634" s="1134"/>
      <c r="R634" s="1134"/>
      <c r="S634" s="1134"/>
      <c r="T634" s="1135"/>
      <c r="U634" s="1136">
        <v>368.59</v>
      </c>
      <c r="V634" s="1137"/>
      <c r="W634" s="1137"/>
      <c r="X634" s="1137"/>
      <c r="Y634" s="1138"/>
      <c r="Z634" s="1139">
        <v>368.59</v>
      </c>
      <c r="AA634" s="1108"/>
      <c r="AB634" s="1108"/>
      <c r="AC634" s="1107"/>
    </row>
    <row r="635" spans="1:29" ht="16.7" customHeight="1" thickBot="1">
      <c r="A635" s="1068"/>
      <c r="B635" s="1069"/>
      <c r="C635" s="1069"/>
      <c r="D635" s="1069"/>
      <c r="E635" s="1069"/>
      <c r="F635" s="1069"/>
      <c r="G635" s="1069"/>
      <c r="H635" s="1069"/>
      <c r="I635" s="1071" t="s">
        <v>1193</v>
      </c>
      <c r="J635" s="1071"/>
      <c r="K635" s="1071"/>
      <c r="L635" s="1071"/>
      <c r="M635" s="1071"/>
      <c r="N635" s="1071"/>
      <c r="O635" s="1071"/>
      <c r="P635" s="1071"/>
      <c r="Q635" s="1071"/>
      <c r="R635" s="1071"/>
      <c r="S635" s="1071"/>
      <c r="T635" s="1071"/>
      <c r="U635" s="1071"/>
      <c r="V635" s="1106"/>
      <c r="W635" s="1107">
        <v>368.59</v>
      </c>
      <c r="X635" s="1108"/>
      <c r="Y635" s="1108"/>
      <c r="Z635" s="1108"/>
      <c r="AA635" s="1108"/>
      <c r="AB635" s="1108"/>
      <c r="AC635" s="1107"/>
    </row>
    <row r="636" spans="1:29" ht="17.45" customHeight="1" thickBot="1">
      <c r="A636" s="1092" t="s">
        <v>1194</v>
      </c>
      <c r="B636" s="1109"/>
      <c r="C636" s="1109"/>
      <c r="D636" s="1109"/>
      <c r="E636" s="1109"/>
      <c r="F636" s="1109"/>
      <c r="G636" s="1109"/>
      <c r="H636" s="1109"/>
      <c r="I636" s="1109"/>
      <c r="J636" s="1110"/>
      <c r="K636" s="1094" t="s">
        <v>1174</v>
      </c>
      <c r="L636" s="1070"/>
      <c r="M636" s="1070"/>
      <c r="N636" s="1070"/>
      <c r="O636" s="1095"/>
      <c r="P636" s="1094" t="s">
        <v>531</v>
      </c>
      <c r="Q636" s="1070"/>
      <c r="R636" s="1070"/>
      <c r="S636" s="1070"/>
      <c r="T636" s="1095"/>
      <c r="U636" s="1094" t="s">
        <v>1190</v>
      </c>
      <c r="V636" s="1070"/>
      <c r="W636" s="1070"/>
      <c r="X636" s="1070"/>
      <c r="Y636" s="1095"/>
      <c r="Z636" s="1096" t="s">
        <v>1191</v>
      </c>
      <c r="AA636" s="1111"/>
      <c r="AB636" s="1111"/>
      <c r="AC636" s="1112"/>
    </row>
    <row r="637" spans="1:29" ht="16.7" customHeight="1" thickBot="1">
      <c r="A637" s="1068"/>
      <c r="B637" s="1069"/>
      <c r="C637" s="1069"/>
      <c r="D637" s="1069"/>
      <c r="E637" s="1069"/>
      <c r="F637" s="1069"/>
      <c r="G637" s="1069"/>
      <c r="H637" s="1069"/>
      <c r="I637" s="1071" t="s">
        <v>1195</v>
      </c>
      <c r="J637" s="1071"/>
      <c r="K637" s="1071"/>
      <c r="L637" s="1071"/>
      <c r="M637" s="1071"/>
      <c r="N637" s="1071"/>
      <c r="O637" s="1071"/>
      <c r="P637" s="1071"/>
      <c r="Q637" s="1071"/>
      <c r="R637" s="1071"/>
      <c r="S637" s="1071"/>
      <c r="T637" s="1071"/>
      <c r="U637" s="1071"/>
      <c r="V637" s="1106"/>
      <c r="W637" s="1107">
        <v>0</v>
      </c>
      <c r="X637" s="1108"/>
      <c r="Y637" s="1108"/>
      <c r="Z637" s="1108"/>
      <c r="AA637" s="1108"/>
      <c r="AB637" s="1108"/>
      <c r="AC637" s="1107"/>
    </row>
    <row r="638" spans="1:29" ht="17.45" customHeight="1" thickBot="1">
      <c r="A638" s="1092" t="s">
        <v>1196</v>
      </c>
      <c r="B638" s="1109"/>
      <c r="C638" s="1109"/>
      <c r="D638" s="1109"/>
      <c r="E638" s="1109"/>
      <c r="F638" s="1109"/>
      <c r="G638" s="1109"/>
      <c r="H638" s="1109"/>
      <c r="I638" s="1109"/>
      <c r="J638" s="1110"/>
      <c r="K638" s="1094" t="s">
        <v>1174</v>
      </c>
      <c r="L638" s="1070"/>
      <c r="M638" s="1070"/>
      <c r="N638" s="1070"/>
      <c r="O638" s="1095"/>
      <c r="P638" s="1094" t="s">
        <v>531</v>
      </c>
      <c r="Q638" s="1070"/>
      <c r="R638" s="1070"/>
      <c r="S638" s="1070"/>
      <c r="T638" s="1095"/>
      <c r="U638" s="1094" t="s">
        <v>1190</v>
      </c>
      <c r="V638" s="1070"/>
      <c r="W638" s="1070"/>
      <c r="X638" s="1070"/>
      <c r="Y638" s="1095"/>
      <c r="Z638" s="1096" t="s">
        <v>1191</v>
      </c>
      <c r="AA638" s="1111"/>
      <c r="AB638" s="1111"/>
      <c r="AC638" s="1112"/>
    </row>
    <row r="639" spans="1:29" ht="17.45" customHeight="1" thickBot="1">
      <c r="A639" s="1068"/>
      <c r="B639" s="1069"/>
      <c r="C639" s="1069"/>
      <c r="D639" s="1069"/>
      <c r="E639" s="1069"/>
      <c r="F639" s="1069"/>
      <c r="G639" s="1069"/>
      <c r="H639" s="1069"/>
      <c r="I639" s="1071" t="s">
        <v>1197</v>
      </c>
      <c r="J639" s="1071"/>
      <c r="K639" s="1071"/>
      <c r="L639" s="1071"/>
      <c r="M639" s="1071"/>
      <c r="N639" s="1071"/>
      <c r="O639" s="1071"/>
      <c r="P639" s="1071"/>
      <c r="Q639" s="1071"/>
      <c r="R639" s="1071"/>
      <c r="S639" s="1071"/>
      <c r="T639" s="1071"/>
      <c r="U639" s="1071"/>
      <c r="V639" s="1106"/>
      <c r="W639" s="1107">
        <v>0</v>
      </c>
      <c r="X639" s="1108"/>
      <c r="Y639" s="1108"/>
      <c r="Z639" s="1108"/>
      <c r="AA639" s="1108"/>
      <c r="AB639" s="1108"/>
      <c r="AC639" s="1107"/>
    </row>
    <row r="640" spans="1:29" ht="16.7" customHeight="1" thickBot="1">
      <c r="A640" s="1092" t="s">
        <v>1198</v>
      </c>
      <c r="B640" s="1109"/>
      <c r="C640" s="1109"/>
      <c r="D640" s="1110"/>
      <c r="E640" s="1094" t="s">
        <v>1174</v>
      </c>
      <c r="F640" s="1070"/>
      <c r="G640" s="1095"/>
      <c r="H640" s="1140" t="s">
        <v>1199</v>
      </c>
      <c r="I640" s="1140" t="s">
        <v>1200</v>
      </c>
      <c r="J640" s="1094" t="s">
        <v>1201</v>
      </c>
      <c r="K640" s="1070"/>
      <c r="L640" s="1095"/>
      <c r="M640" s="1094" t="s">
        <v>1202</v>
      </c>
      <c r="N640" s="1070"/>
      <c r="O640" s="1070"/>
      <c r="P640" s="1095"/>
      <c r="Q640" s="1094" t="s">
        <v>1203</v>
      </c>
      <c r="R640" s="1070"/>
      <c r="S640" s="1070"/>
      <c r="T640" s="1070"/>
      <c r="U640" s="1095"/>
      <c r="V640" s="1094" t="s">
        <v>1204</v>
      </c>
      <c r="W640" s="1070"/>
      <c r="X640" s="1070"/>
      <c r="Y640" s="1095"/>
      <c r="Z640" s="1096" t="s">
        <v>1191</v>
      </c>
      <c r="AA640" s="1111"/>
      <c r="AB640" s="1111"/>
      <c r="AC640" s="1112"/>
    </row>
    <row r="641" spans="1:29" ht="17.45" customHeight="1" thickBot="1">
      <c r="A641" s="1068"/>
      <c r="B641" s="1069"/>
      <c r="C641" s="1069"/>
      <c r="D641" s="1069"/>
      <c r="E641" s="1069"/>
      <c r="F641" s="1069"/>
      <c r="G641" s="1069"/>
      <c r="H641" s="1069"/>
      <c r="I641" s="1071" t="s">
        <v>1205</v>
      </c>
      <c r="J641" s="1071"/>
      <c r="K641" s="1071"/>
      <c r="L641" s="1071"/>
      <c r="M641" s="1071"/>
      <c r="N641" s="1071"/>
      <c r="O641" s="1071"/>
      <c r="P641" s="1071"/>
      <c r="Q641" s="1071"/>
      <c r="R641" s="1071"/>
      <c r="S641" s="1071"/>
      <c r="T641" s="1071"/>
      <c r="U641" s="1071"/>
      <c r="V641" s="1106"/>
      <c r="W641" s="1107">
        <v>0</v>
      </c>
      <c r="X641" s="1108"/>
      <c r="Y641" s="1108"/>
      <c r="Z641" s="1108"/>
      <c r="AA641" s="1108"/>
      <c r="AB641" s="1108"/>
      <c r="AC641" s="1107"/>
    </row>
    <row r="642" spans="1:29" ht="5.85" customHeight="1">
      <c r="A642" s="1141"/>
      <c r="B642" s="1113"/>
      <c r="C642" s="1113"/>
      <c r="D642" s="1113"/>
      <c r="E642" s="1113"/>
      <c r="F642" s="1113"/>
      <c r="G642" s="1113"/>
      <c r="H642" s="1113"/>
      <c r="I642" s="1113"/>
      <c r="J642" s="1113"/>
      <c r="K642" s="1113"/>
      <c r="L642" s="1113"/>
      <c r="M642" s="1113"/>
      <c r="N642" s="1113"/>
      <c r="O642" s="1113"/>
      <c r="P642" s="1113"/>
      <c r="Q642" s="1113"/>
      <c r="R642" s="1113"/>
      <c r="S642" s="1113"/>
      <c r="T642" s="1113"/>
      <c r="U642" s="1113"/>
      <c r="V642" s="1113"/>
      <c r="W642" s="1113"/>
      <c r="X642" s="1113"/>
      <c r="Y642" s="1113"/>
      <c r="Z642" s="1113"/>
      <c r="AA642" s="1113"/>
      <c r="AB642" s="1113"/>
      <c r="AC642" s="1142"/>
    </row>
    <row r="643" spans="1:29" ht="16.7" customHeight="1">
      <c r="A643" s="1117"/>
      <c r="B643" s="1118"/>
      <c r="C643" s="1118"/>
      <c r="D643" s="1118"/>
      <c r="E643" s="1118"/>
      <c r="F643" s="1118"/>
      <c r="G643" s="1118"/>
      <c r="H643" s="1118"/>
      <c r="I643" s="1119" t="s">
        <v>1206</v>
      </c>
      <c r="J643" s="1119"/>
      <c r="K643" s="1119"/>
      <c r="L643" s="1119"/>
      <c r="M643" s="1119"/>
      <c r="N643" s="1119"/>
      <c r="O643" s="1119"/>
      <c r="P643" s="1119"/>
      <c r="Q643" s="1119"/>
      <c r="R643" s="1119"/>
      <c r="S643" s="1119"/>
      <c r="T643" s="1119"/>
      <c r="U643" s="1119"/>
      <c r="V643" s="1118"/>
      <c r="W643" s="1143">
        <v>368.59</v>
      </c>
      <c r="X643" s="1144"/>
      <c r="Y643" s="1144"/>
      <c r="Z643" s="1144"/>
      <c r="AA643" s="1144"/>
      <c r="AB643" s="1144"/>
      <c r="AC643" s="1143"/>
    </row>
    <row r="644" spans="1:29" ht="17.45" customHeight="1">
      <c r="A644" s="1117"/>
      <c r="B644" s="1118"/>
      <c r="C644" s="1118"/>
      <c r="D644" s="1118"/>
      <c r="E644" s="1118"/>
      <c r="F644" s="1118"/>
      <c r="G644" s="1119" t="s">
        <v>1207</v>
      </c>
      <c r="H644" s="1119"/>
      <c r="I644" s="1119"/>
      <c r="J644" s="1119"/>
      <c r="K644" s="1119"/>
      <c r="L644" s="1119"/>
      <c r="M644" s="1119"/>
      <c r="N644" s="1145"/>
      <c r="O644" s="1146">
        <v>0</v>
      </c>
      <c r="P644" s="1146"/>
      <c r="Q644" s="1146"/>
      <c r="R644" s="1145"/>
      <c r="S644" s="1119" t="s">
        <v>1208</v>
      </c>
      <c r="T644" s="1119"/>
      <c r="U644" s="1119"/>
      <c r="V644" s="1118"/>
      <c r="W644" s="1143">
        <v>0</v>
      </c>
      <c r="X644" s="1144"/>
      <c r="Y644" s="1144"/>
      <c r="Z644" s="1144"/>
      <c r="AA644" s="1144"/>
      <c r="AB644" s="1144"/>
      <c r="AC644" s="1143"/>
    </row>
    <row r="645" spans="1:29" ht="17.45" customHeight="1">
      <c r="A645" s="1117"/>
      <c r="B645" s="1118"/>
      <c r="C645" s="1118"/>
      <c r="D645" s="1118"/>
      <c r="E645" s="1118"/>
      <c r="F645" s="1118"/>
      <c r="G645" s="1118"/>
      <c r="H645" s="1118"/>
      <c r="I645" s="1119" t="s">
        <v>1209</v>
      </c>
      <c r="J645" s="1119"/>
      <c r="K645" s="1119"/>
      <c r="L645" s="1119"/>
      <c r="M645" s="1119"/>
      <c r="N645" s="1119"/>
      <c r="O645" s="1119"/>
      <c r="P645" s="1119"/>
      <c r="Q645" s="1119"/>
      <c r="R645" s="1119"/>
      <c r="S645" s="1119"/>
      <c r="T645" s="1119"/>
      <c r="U645" s="1119"/>
      <c r="V645" s="1118"/>
      <c r="W645" s="1143">
        <v>368.59</v>
      </c>
      <c r="X645" s="1144"/>
      <c r="Y645" s="1144"/>
      <c r="Z645" s="1144"/>
      <c r="AA645" s="1144"/>
      <c r="AB645" s="1144"/>
      <c r="AC645" s="1143"/>
    </row>
    <row r="646" spans="1:29" ht="5.85" customHeight="1">
      <c r="A646" s="1147"/>
      <c r="B646" s="1118"/>
      <c r="C646" s="1118"/>
      <c r="D646" s="1118"/>
      <c r="E646" s="1118"/>
      <c r="F646" s="1118"/>
      <c r="G646" s="1118"/>
      <c r="H646" s="1118"/>
      <c r="I646" s="1118"/>
      <c r="J646" s="1118"/>
      <c r="K646" s="1118"/>
      <c r="L646" s="1118"/>
      <c r="M646" s="1118"/>
      <c r="N646" s="1118"/>
      <c r="O646" s="1118"/>
      <c r="P646" s="1118"/>
      <c r="Q646" s="1118"/>
      <c r="R646" s="1118"/>
      <c r="S646" s="1118"/>
      <c r="T646" s="1118"/>
      <c r="U646" s="1118"/>
      <c r="V646" s="1118"/>
      <c r="W646" s="1118"/>
      <c r="X646" s="1118"/>
      <c r="Y646" s="1118"/>
      <c r="Z646" s="1118"/>
      <c r="AA646" s="1118"/>
      <c r="AB646" s="1118"/>
      <c r="AC646" s="1148"/>
    </row>
    <row r="647" spans="1:29" ht="145.35" customHeight="1">
      <c r="A647" s="1149"/>
      <c r="AC647" s="1088"/>
    </row>
    <row r="648" spans="1:29" ht="108.95" customHeight="1">
      <c r="A648" s="1149"/>
      <c r="AC648" s="1088"/>
    </row>
    <row r="649" spans="1:29" ht="108.95" customHeight="1" thickBot="1">
      <c r="A649" s="1089"/>
      <c r="B649" s="1090"/>
      <c r="C649" s="1090"/>
      <c r="D649" s="1090"/>
      <c r="E649" s="1090"/>
      <c r="F649" s="1090"/>
      <c r="G649" s="1090"/>
      <c r="H649" s="1090"/>
      <c r="I649" s="1090"/>
      <c r="J649" s="1090"/>
      <c r="K649" s="1090"/>
      <c r="L649" s="1090"/>
      <c r="M649" s="1090"/>
      <c r="N649" s="1090"/>
      <c r="O649" s="1090"/>
      <c r="P649" s="1090"/>
      <c r="Q649" s="1090"/>
      <c r="R649" s="1090"/>
      <c r="S649" s="1090"/>
      <c r="T649" s="1090"/>
      <c r="U649" s="1090"/>
      <c r="V649" s="1090"/>
      <c r="W649" s="1090"/>
      <c r="X649" s="1090"/>
      <c r="Y649" s="1090"/>
      <c r="Z649" s="1090"/>
      <c r="AA649" s="1090"/>
      <c r="AB649" s="1090"/>
      <c r="AC649" s="1091"/>
    </row>
    <row r="650" spans="1:29" ht="17.45" customHeight="1" thickBot="1">
      <c r="A650" s="1068"/>
      <c r="B650" s="1069"/>
      <c r="C650" s="1069"/>
      <c r="D650" s="1069"/>
      <c r="E650" s="1069"/>
      <c r="F650" s="1070" t="s">
        <v>1166</v>
      </c>
      <c r="G650" s="1070"/>
      <c r="H650" s="1070"/>
      <c r="I650" s="1070"/>
      <c r="J650" s="1070"/>
      <c r="K650" s="1070"/>
      <c r="L650" s="1069"/>
      <c r="M650" s="1069"/>
      <c r="N650" s="1069"/>
      <c r="O650" s="1069"/>
      <c r="P650" s="1069"/>
      <c r="Q650" s="1069"/>
      <c r="R650" s="1069"/>
      <c r="S650" s="1069"/>
      <c r="T650" s="1069"/>
      <c r="U650" s="1069"/>
      <c r="V650" s="1069"/>
      <c r="W650" s="1069"/>
      <c r="X650" s="1071" t="s">
        <v>1363</v>
      </c>
      <c r="Y650" s="1071"/>
      <c r="Z650" s="1071"/>
      <c r="AA650" s="1071"/>
      <c r="AB650" s="1071"/>
      <c r="AC650" s="1072"/>
    </row>
    <row r="651" spans="1:29" ht="16.7" customHeight="1">
      <c r="A651" s="1074" t="s">
        <v>1168</v>
      </c>
      <c r="B651" s="1075"/>
      <c r="C651" s="1076"/>
      <c r="D651" s="1077" t="s">
        <v>1364</v>
      </c>
      <c r="E651" s="1077"/>
      <c r="F651" s="1077"/>
      <c r="G651" s="1077"/>
      <c r="H651" s="1077"/>
      <c r="I651" s="1077"/>
      <c r="J651" s="1077"/>
      <c r="K651" s="1077"/>
      <c r="L651" s="1077"/>
      <c r="M651" s="1077"/>
      <c r="N651" s="1076"/>
      <c r="O651" s="1076"/>
      <c r="P651" s="1078" t="s">
        <v>1104</v>
      </c>
      <c r="Q651" s="1078"/>
      <c r="R651" s="1078"/>
      <c r="S651" s="1076"/>
      <c r="T651" s="1079" t="s">
        <v>1365</v>
      </c>
      <c r="U651" s="1079"/>
      <c r="V651" s="1079"/>
      <c r="W651" s="1079"/>
      <c r="X651" s="1076"/>
      <c r="Y651" s="1078" t="s">
        <v>1170</v>
      </c>
      <c r="Z651" s="1078"/>
      <c r="AA651" s="1076"/>
      <c r="AB651" s="1080">
        <v>45658</v>
      </c>
      <c r="AC651" s="1081"/>
    </row>
    <row r="652" spans="1:29" ht="17.45" customHeight="1">
      <c r="A652" s="1082"/>
      <c r="B652" s="1083"/>
      <c r="D652" s="1084"/>
      <c r="E652" s="1084"/>
      <c r="F652" s="1084"/>
      <c r="G652" s="1084"/>
      <c r="H652" s="1084"/>
      <c r="I652" s="1084"/>
      <c r="J652" s="1084"/>
      <c r="K652" s="1084"/>
      <c r="L652" s="1084"/>
      <c r="M652" s="1084"/>
      <c r="P652" s="1085" t="s">
        <v>1171</v>
      </c>
      <c r="Q652" s="1085"/>
      <c r="R652" s="1085"/>
      <c r="T652" s="1086">
        <v>1</v>
      </c>
      <c r="U652" s="1086"/>
      <c r="V652" s="1086"/>
      <c r="W652" s="1086"/>
      <c r="Y652" s="1085" t="s">
        <v>1172</v>
      </c>
      <c r="Z652" s="1085"/>
      <c r="AB652" s="1087" t="s">
        <v>59</v>
      </c>
      <c r="AC652" s="1088"/>
    </row>
    <row r="653" spans="1:29" ht="5.85" customHeight="1" thickBot="1">
      <c r="A653" s="1089"/>
      <c r="B653" s="1090"/>
      <c r="C653" s="1090"/>
      <c r="D653" s="1090"/>
      <c r="E653" s="1090"/>
      <c r="F653" s="1090"/>
      <c r="G653" s="1090"/>
      <c r="H653" s="1090"/>
      <c r="I653" s="1090"/>
      <c r="J653" s="1090"/>
      <c r="K653" s="1090"/>
      <c r="L653" s="1090"/>
      <c r="M653" s="1090"/>
      <c r="N653" s="1090"/>
      <c r="O653" s="1090"/>
      <c r="P653" s="1090"/>
      <c r="Q653" s="1090"/>
      <c r="R653" s="1090"/>
      <c r="S653" s="1090"/>
      <c r="T653" s="1090"/>
      <c r="U653" s="1090"/>
      <c r="V653" s="1090"/>
      <c r="W653" s="1090"/>
      <c r="X653" s="1090"/>
      <c r="Y653" s="1090"/>
      <c r="Z653" s="1090"/>
      <c r="AA653" s="1090"/>
      <c r="AB653" s="1090"/>
      <c r="AC653" s="1091"/>
    </row>
    <row r="654" spans="1:29" ht="16.7" customHeight="1" thickBot="1">
      <c r="A654" s="1092" t="s">
        <v>1173</v>
      </c>
      <c r="B654" s="1075"/>
      <c r="C654" s="1075"/>
      <c r="D654" s="1075"/>
      <c r="E654" s="1075"/>
      <c r="F654" s="1075"/>
      <c r="G654" s="1075"/>
      <c r="H654" s="1093"/>
      <c r="I654" s="1094" t="s">
        <v>1174</v>
      </c>
      <c r="J654" s="1094" t="s">
        <v>1175</v>
      </c>
      <c r="K654" s="1070"/>
      <c r="L654" s="1070"/>
      <c r="M654" s="1070"/>
      <c r="N654" s="1070"/>
      <c r="O654" s="1070"/>
      <c r="P654" s="1095"/>
      <c r="Q654" s="1094" t="s">
        <v>1176</v>
      </c>
      <c r="R654" s="1070"/>
      <c r="S654" s="1070"/>
      <c r="T654" s="1070"/>
      <c r="U654" s="1070"/>
      <c r="V654" s="1070"/>
      <c r="W654" s="1070"/>
      <c r="X654" s="1070"/>
      <c r="Y654" s="1095"/>
      <c r="Z654" s="1096" t="s">
        <v>1177</v>
      </c>
      <c r="AA654" s="1097"/>
      <c r="AB654" s="1097"/>
      <c r="AC654" s="1098"/>
    </row>
    <row r="655" spans="1:29" ht="17.45" customHeight="1" thickBot="1">
      <c r="A655" s="1099"/>
      <c r="B655" s="1100"/>
      <c r="C655" s="1100"/>
      <c r="D655" s="1100"/>
      <c r="E655" s="1100"/>
      <c r="F655" s="1100"/>
      <c r="G655" s="1100"/>
      <c r="H655" s="1101"/>
      <c r="I655" s="1102"/>
      <c r="J655" s="1094" t="s">
        <v>1178</v>
      </c>
      <c r="K655" s="1070"/>
      <c r="L655" s="1095"/>
      <c r="M655" s="1094" t="s">
        <v>1179</v>
      </c>
      <c r="N655" s="1070"/>
      <c r="O655" s="1070"/>
      <c r="P655" s="1095"/>
      <c r="Q655" s="1094" t="s">
        <v>1178</v>
      </c>
      <c r="R655" s="1070"/>
      <c r="S655" s="1070"/>
      <c r="T655" s="1070"/>
      <c r="U655" s="1095"/>
      <c r="V655" s="1094" t="s">
        <v>1179</v>
      </c>
      <c r="W655" s="1070"/>
      <c r="X655" s="1070"/>
      <c r="Y655" s="1095"/>
      <c r="Z655" s="1103"/>
      <c r="AA655" s="1104"/>
      <c r="AB655" s="1104"/>
      <c r="AC655" s="1105"/>
    </row>
    <row r="656" spans="1:29" ht="17.45" customHeight="1" thickBot="1">
      <c r="A656" s="1068"/>
      <c r="B656" s="1069"/>
      <c r="C656" s="1069"/>
      <c r="D656" s="1069"/>
      <c r="E656" s="1069"/>
      <c r="F656" s="1069"/>
      <c r="G656" s="1069"/>
      <c r="H656" s="1069"/>
      <c r="I656" s="1071" t="s">
        <v>1180</v>
      </c>
      <c r="J656" s="1071"/>
      <c r="K656" s="1071"/>
      <c r="L656" s="1071"/>
      <c r="M656" s="1071"/>
      <c r="N656" s="1071"/>
      <c r="O656" s="1071"/>
      <c r="P656" s="1071"/>
      <c r="Q656" s="1071"/>
      <c r="R656" s="1071"/>
      <c r="S656" s="1071"/>
      <c r="T656" s="1071"/>
      <c r="U656" s="1071"/>
      <c r="V656" s="1106"/>
      <c r="W656" s="1107">
        <v>0</v>
      </c>
      <c r="X656" s="1108"/>
      <c r="Y656" s="1108"/>
      <c r="Z656" s="1108"/>
      <c r="AA656" s="1108"/>
      <c r="AB656" s="1108"/>
      <c r="AC656" s="1107"/>
    </row>
    <row r="657" spans="1:29" ht="16.7" customHeight="1" thickBot="1">
      <c r="A657" s="1092" t="s">
        <v>1181</v>
      </c>
      <c r="B657" s="1109"/>
      <c r="C657" s="1109"/>
      <c r="D657" s="1109"/>
      <c r="E657" s="1109"/>
      <c r="F657" s="1109"/>
      <c r="G657" s="1109"/>
      <c r="H657" s="1109"/>
      <c r="I657" s="1109"/>
      <c r="J657" s="1110"/>
      <c r="K657" s="1094" t="s">
        <v>1182</v>
      </c>
      <c r="L657" s="1070"/>
      <c r="M657" s="1070"/>
      <c r="N657" s="1070"/>
      <c r="O657" s="1095"/>
      <c r="P657" s="1094" t="s">
        <v>1174</v>
      </c>
      <c r="Q657" s="1070"/>
      <c r="R657" s="1070"/>
      <c r="S657" s="1070"/>
      <c r="T657" s="1095"/>
      <c r="U657" s="1094" t="s">
        <v>1183</v>
      </c>
      <c r="V657" s="1070"/>
      <c r="W657" s="1070"/>
      <c r="X657" s="1070"/>
      <c r="Y657" s="1095"/>
      <c r="Z657" s="1096" t="s">
        <v>1177</v>
      </c>
      <c r="AA657" s="1111"/>
      <c r="AB657" s="1111"/>
      <c r="AC657" s="1112"/>
    </row>
    <row r="658" spans="1:29" ht="17.45" customHeight="1" thickBot="1">
      <c r="A658" s="1068"/>
      <c r="B658" s="1113"/>
      <c r="C658" s="1113"/>
      <c r="D658" s="1113"/>
      <c r="E658" s="1113"/>
      <c r="F658" s="1113"/>
      <c r="G658" s="1113"/>
      <c r="H658" s="1113"/>
      <c r="I658" s="1114" t="s">
        <v>1184</v>
      </c>
      <c r="J658" s="1114"/>
      <c r="K658" s="1114"/>
      <c r="L658" s="1114"/>
      <c r="M658" s="1114"/>
      <c r="N658" s="1114"/>
      <c r="O658" s="1114"/>
      <c r="P658" s="1114"/>
      <c r="Q658" s="1114"/>
      <c r="R658" s="1114"/>
      <c r="S658" s="1114"/>
      <c r="T658" s="1114"/>
      <c r="U658" s="1114"/>
      <c r="V658" s="1069"/>
      <c r="W658" s="1115">
        <v>0</v>
      </c>
      <c r="X658" s="1116"/>
      <c r="Y658" s="1116"/>
      <c r="Z658" s="1116"/>
      <c r="AA658" s="1116"/>
      <c r="AB658" s="1116"/>
      <c r="AC658" s="1115"/>
    </row>
    <row r="659" spans="1:29" ht="16.7" customHeight="1">
      <c r="A659" s="1117"/>
      <c r="B659" s="1118"/>
      <c r="C659" s="1118"/>
      <c r="D659" s="1118"/>
      <c r="E659" s="1118"/>
      <c r="F659" s="1118"/>
      <c r="G659" s="1118"/>
      <c r="H659" s="1118"/>
      <c r="I659" s="1119" t="s">
        <v>1185</v>
      </c>
      <c r="J659" s="1119"/>
      <c r="K659" s="1119"/>
      <c r="L659" s="1119"/>
      <c r="M659" s="1119"/>
      <c r="N659" s="1119"/>
      <c r="O659" s="1119"/>
      <c r="P659" s="1119"/>
      <c r="Q659" s="1119"/>
      <c r="R659" s="1119"/>
      <c r="S659" s="1119"/>
      <c r="T659" s="1119"/>
      <c r="U659" s="1119"/>
      <c r="V659" s="1118"/>
      <c r="W659" s="1120">
        <v>0</v>
      </c>
      <c r="X659" s="1121"/>
      <c r="Y659" s="1121"/>
      <c r="Z659" s="1121"/>
      <c r="AA659" s="1121"/>
      <c r="AB659" s="1121"/>
      <c r="AC659" s="1120"/>
    </row>
    <row r="660" spans="1:29" ht="17.45" customHeight="1">
      <c r="A660" s="1117"/>
      <c r="B660" s="1118"/>
      <c r="C660" s="1118"/>
      <c r="D660" s="1118"/>
      <c r="E660" s="1118"/>
      <c r="F660" s="1118"/>
      <c r="G660" s="1118"/>
      <c r="H660" s="1118"/>
      <c r="I660" s="1119" t="s">
        <v>1186</v>
      </c>
      <c r="J660" s="1119"/>
      <c r="K660" s="1119"/>
      <c r="L660" s="1119"/>
      <c r="M660" s="1119"/>
      <c r="N660" s="1119"/>
      <c r="O660" s="1119"/>
      <c r="P660" s="1119"/>
      <c r="Q660" s="1119"/>
      <c r="R660" s="1119"/>
      <c r="S660" s="1119"/>
      <c r="T660" s="1119"/>
      <c r="U660" s="1119"/>
      <c r="V660" s="1118"/>
      <c r="W660" s="1120">
        <v>0</v>
      </c>
      <c r="X660" s="1121"/>
      <c r="Y660" s="1121"/>
      <c r="Z660" s="1121"/>
      <c r="AA660" s="1121"/>
      <c r="AB660" s="1121"/>
      <c r="AC660" s="1120"/>
    </row>
    <row r="661" spans="1:29" ht="17.45" customHeight="1">
      <c r="A661" s="1117"/>
      <c r="B661" s="1118"/>
      <c r="C661" s="1118"/>
      <c r="D661" s="1118"/>
      <c r="E661" s="1118"/>
      <c r="F661" s="1118"/>
      <c r="G661" s="1118"/>
      <c r="H661" s="1118"/>
      <c r="I661" s="1119" t="s">
        <v>1187</v>
      </c>
      <c r="J661" s="1119"/>
      <c r="K661" s="1119"/>
      <c r="L661" s="1119"/>
      <c r="M661" s="1119"/>
      <c r="N661" s="1119"/>
      <c r="O661" s="1119"/>
      <c r="P661" s="1119"/>
      <c r="Q661" s="1119"/>
      <c r="R661" s="1119"/>
      <c r="S661" s="1119"/>
      <c r="T661" s="1119"/>
      <c r="U661" s="1119"/>
      <c r="V661" s="1118"/>
      <c r="W661" s="1120">
        <v>0</v>
      </c>
      <c r="X661" s="1121"/>
      <c r="Y661" s="1121"/>
      <c r="Z661" s="1121"/>
      <c r="AA661" s="1121"/>
      <c r="AB661" s="1121"/>
      <c r="AC661" s="1120"/>
    </row>
    <row r="662" spans="1:29" ht="16.7" customHeight="1" thickBot="1">
      <c r="A662" s="1122"/>
      <c r="B662" s="1123"/>
      <c r="C662" s="1123"/>
      <c r="D662" s="1123"/>
      <c r="E662" s="1123"/>
      <c r="F662" s="1123"/>
      <c r="G662" s="1123"/>
      <c r="H662" s="1123"/>
      <c r="I662" s="1124" t="s">
        <v>1188</v>
      </c>
      <c r="J662" s="1124"/>
      <c r="K662" s="1124"/>
      <c r="L662" s="1124"/>
      <c r="M662" s="1124"/>
      <c r="N662" s="1124"/>
      <c r="O662" s="1124"/>
      <c r="P662" s="1124"/>
      <c r="Q662" s="1124"/>
      <c r="R662" s="1124"/>
      <c r="S662" s="1124"/>
      <c r="T662" s="1124"/>
      <c r="U662" s="1124"/>
      <c r="V662" s="1123"/>
      <c r="W662" s="1125">
        <v>0</v>
      </c>
      <c r="X662" s="1126"/>
      <c r="Y662" s="1126"/>
      <c r="Z662" s="1126"/>
      <c r="AA662" s="1126"/>
      <c r="AB662" s="1126"/>
      <c r="AC662" s="1125"/>
    </row>
    <row r="663" spans="1:29" ht="17.45" customHeight="1" thickBot="1">
      <c r="A663" s="1092" t="s">
        <v>1189</v>
      </c>
      <c r="B663" s="1109"/>
      <c r="C663" s="1109"/>
      <c r="D663" s="1109"/>
      <c r="E663" s="1109"/>
      <c r="F663" s="1109"/>
      <c r="G663" s="1109"/>
      <c r="H663" s="1109"/>
      <c r="I663" s="1109"/>
      <c r="J663" s="1110"/>
      <c r="K663" s="1094" t="s">
        <v>1174</v>
      </c>
      <c r="L663" s="1070"/>
      <c r="M663" s="1070"/>
      <c r="N663" s="1070"/>
      <c r="O663" s="1095"/>
      <c r="P663" s="1094" t="s">
        <v>531</v>
      </c>
      <c r="Q663" s="1070"/>
      <c r="R663" s="1070"/>
      <c r="S663" s="1070"/>
      <c r="T663" s="1095"/>
      <c r="U663" s="1094" t="s">
        <v>1190</v>
      </c>
      <c r="V663" s="1070"/>
      <c r="W663" s="1070"/>
      <c r="X663" s="1070"/>
      <c r="Y663" s="1095"/>
      <c r="Z663" s="1096" t="s">
        <v>1191</v>
      </c>
      <c r="AA663" s="1111"/>
      <c r="AB663" s="1111"/>
      <c r="AC663" s="1112"/>
    </row>
    <row r="664" spans="1:29" ht="17.45" customHeight="1" thickBot="1">
      <c r="A664" s="1068"/>
      <c r="B664" s="1069"/>
      <c r="C664" s="1069"/>
      <c r="D664" s="1069"/>
      <c r="E664" s="1069"/>
      <c r="F664" s="1069"/>
      <c r="G664" s="1069"/>
      <c r="H664" s="1069"/>
      <c r="I664" s="1071" t="s">
        <v>1193</v>
      </c>
      <c r="J664" s="1071"/>
      <c r="K664" s="1071"/>
      <c r="L664" s="1071"/>
      <c r="M664" s="1071"/>
      <c r="N664" s="1071"/>
      <c r="O664" s="1071"/>
      <c r="P664" s="1071"/>
      <c r="Q664" s="1071"/>
      <c r="R664" s="1071"/>
      <c r="S664" s="1071"/>
      <c r="T664" s="1071"/>
      <c r="U664" s="1071"/>
      <c r="V664" s="1106"/>
      <c r="W664" s="1107">
        <v>0</v>
      </c>
      <c r="X664" s="1108"/>
      <c r="Y664" s="1108"/>
      <c r="Z664" s="1108"/>
      <c r="AA664" s="1108"/>
      <c r="AB664" s="1108"/>
      <c r="AC664" s="1107"/>
    </row>
    <row r="665" spans="1:29" ht="16.7" customHeight="1" thickBot="1">
      <c r="A665" s="1092" t="s">
        <v>1194</v>
      </c>
      <c r="B665" s="1109"/>
      <c r="C665" s="1109"/>
      <c r="D665" s="1109"/>
      <c r="E665" s="1109"/>
      <c r="F665" s="1109"/>
      <c r="G665" s="1109"/>
      <c r="H665" s="1109"/>
      <c r="I665" s="1109"/>
      <c r="J665" s="1110"/>
      <c r="K665" s="1094" t="s">
        <v>1174</v>
      </c>
      <c r="L665" s="1070"/>
      <c r="M665" s="1070"/>
      <c r="N665" s="1070"/>
      <c r="O665" s="1095"/>
      <c r="P665" s="1094" t="s">
        <v>531</v>
      </c>
      <c r="Q665" s="1070"/>
      <c r="R665" s="1070"/>
      <c r="S665" s="1070"/>
      <c r="T665" s="1095"/>
      <c r="U665" s="1094" t="s">
        <v>1190</v>
      </c>
      <c r="V665" s="1070"/>
      <c r="W665" s="1070"/>
      <c r="X665" s="1070"/>
      <c r="Y665" s="1095"/>
      <c r="Z665" s="1096" t="s">
        <v>1191</v>
      </c>
      <c r="AA665" s="1111"/>
      <c r="AB665" s="1111"/>
      <c r="AC665" s="1112"/>
    </row>
    <row r="666" spans="1:29" ht="17.45" customHeight="1">
      <c r="A666" s="1150"/>
      <c r="B666" s="1151" t="s">
        <v>1366</v>
      </c>
      <c r="C666" s="1151"/>
      <c r="D666" s="1152" t="s">
        <v>1367</v>
      </c>
      <c r="E666" s="1151"/>
      <c r="F666" s="1151"/>
      <c r="G666" s="1151"/>
      <c r="H666" s="1151"/>
      <c r="I666" s="1151"/>
      <c r="J666" s="1152"/>
      <c r="K666" s="1153">
        <v>1E-4</v>
      </c>
      <c r="L666" s="1154"/>
      <c r="M666" s="1154"/>
      <c r="N666" s="1154"/>
      <c r="O666" s="1155"/>
      <c r="P666" s="1169" t="s">
        <v>58</v>
      </c>
      <c r="Q666" s="1078"/>
      <c r="R666" s="1078"/>
      <c r="S666" s="1078"/>
      <c r="T666" s="1170"/>
      <c r="U666" s="1171">
        <v>516.22979999999995</v>
      </c>
      <c r="V666" s="1172"/>
      <c r="W666" s="1172"/>
      <c r="X666" s="1172"/>
      <c r="Y666" s="1173"/>
      <c r="Z666" s="1159">
        <v>5.16E-2</v>
      </c>
      <c r="AA666" s="1116"/>
      <c r="AB666" s="1116"/>
      <c r="AC666" s="1115"/>
    </row>
    <row r="667" spans="1:29" ht="16.7" customHeight="1">
      <c r="A667" s="1149"/>
      <c r="B667" s="1174" t="s">
        <v>1237</v>
      </c>
      <c r="C667" s="1174"/>
      <c r="D667" s="1175" t="s">
        <v>1238</v>
      </c>
      <c r="E667" s="1174"/>
      <c r="F667" s="1174"/>
      <c r="G667" s="1174"/>
      <c r="H667" s="1174"/>
      <c r="I667" s="1174"/>
      <c r="J667" s="1175"/>
      <c r="K667" s="1176">
        <v>3.3399999999999999E-2</v>
      </c>
      <c r="L667" s="1177"/>
      <c r="M667" s="1177"/>
      <c r="N667" s="1177"/>
      <c r="O667" s="1178"/>
      <c r="P667" s="1179" t="s">
        <v>58</v>
      </c>
      <c r="Q667" s="1085"/>
      <c r="R667" s="1085"/>
      <c r="S667" s="1085"/>
      <c r="T667" s="1180"/>
      <c r="U667" s="1181">
        <v>444.01130000000001</v>
      </c>
      <c r="V667" s="1182"/>
      <c r="W667" s="1182"/>
      <c r="X667" s="1182"/>
      <c r="Y667" s="1183"/>
      <c r="Z667" s="1184">
        <v>14.8299</v>
      </c>
      <c r="AA667" s="1121"/>
      <c r="AB667" s="1121"/>
      <c r="AC667" s="1120"/>
    </row>
    <row r="668" spans="1:29" ht="17.45" customHeight="1">
      <c r="A668" s="1149"/>
      <c r="B668" s="1174" t="s">
        <v>1368</v>
      </c>
      <c r="C668" s="1174"/>
      <c r="D668" s="1175" t="s">
        <v>1369</v>
      </c>
      <c r="E668" s="1174"/>
      <c r="F668" s="1174"/>
      <c r="G668" s="1174"/>
      <c r="H668" s="1174"/>
      <c r="I668" s="1174"/>
      <c r="J668" s="1175"/>
      <c r="K668" s="1176">
        <v>0.5141</v>
      </c>
      <c r="L668" s="1177"/>
      <c r="M668" s="1177"/>
      <c r="N668" s="1177"/>
      <c r="O668" s="1178"/>
      <c r="P668" s="1179" t="s">
        <v>55</v>
      </c>
      <c r="Q668" s="1085"/>
      <c r="R668" s="1085"/>
      <c r="S668" s="1085"/>
      <c r="T668" s="1180"/>
      <c r="U668" s="1181">
        <v>81.1173</v>
      </c>
      <c r="V668" s="1182"/>
      <c r="W668" s="1182"/>
      <c r="X668" s="1182"/>
      <c r="Y668" s="1183"/>
      <c r="Z668" s="1184">
        <v>41.703800000000001</v>
      </c>
      <c r="AA668" s="1121"/>
      <c r="AB668" s="1121"/>
      <c r="AC668" s="1120"/>
    </row>
    <row r="669" spans="1:29" ht="17.45" customHeight="1" thickBot="1">
      <c r="A669" s="1089"/>
      <c r="B669" s="1160" t="s">
        <v>1370</v>
      </c>
      <c r="C669" s="1160"/>
      <c r="D669" s="1161" t="s">
        <v>1371</v>
      </c>
      <c r="E669" s="1160"/>
      <c r="F669" s="1160"/>
      <c r="G669" s="1160"/>
      <c r="H669" s="1160"/>
      <c r="I669" s="1160"/>
      <c r="J669" s="1161"/>
      <c r="K669" s="1162">
        <v>1.7999999999999999E-2</v>
      </c>
      <c r="L669" s="1163"/>
      <c r="M669" s="1163"/>
      <c r="N669" s="1163"/>
      <c r="O669" s="1164"/>
      <c r="P669" s="1185" t="s">
        <v>58</v>
      </c>
      <c r="Q669" s="1186"/>
      <c r="R669" s="1186"/>
      <c r="S669" s="1186"/>
      <c r="T669" s="1187"/>
      <c r="U669" s="1188">
        <v>45.021000000000001</v>
      </c>
      <c r="V669" s="1189"/>
      <c r="W669" s="1189"/>
      <c r="X669" s="1189"/>
      <c r="Y669" s="1190"/>
      <c r="Z669" s="1168">
        <v>0.81040000000000001</v>
      </c>
      <c r="AA669" s="1126"/>
      <c r="AB669" s="1126"/>
      <c r="AC669" s="1125"/>
    </row>
    <row r="670" spans="1:29" ht="16.7" customHeight="1" thickBot="1">
      <c r="A670" s="1068"/>
      <c r="B670" s="1069"/>
      <c r="C670" s="1069"/>
      <c r="D670" s="1069"/>
      <c r="E670" s="1069"/>
      <c r="F670" s="1069"/>
      <c r="G670" s="1069"/>
      <c r="H670" s="1069"/>
      <c r="I670" s="1071" t="s">
        <v>1195</v>
      </c>
      <c r="J670" s="1071"/>
      <c r="K670" s="1071"/>
      <c r="L670" s="1071"/>
      <c r="M670" s="1071"/>
      <c r="N670" s="1071"/>
      <c r="O670" s="1071"/>
      <c r="P670" s="1071"/>
      <c r="Q670" s="1071"/>
      <c r="R670" s="1071"/>
      <c r="S670" s="1071"/>
      <c r="T670" s="1071"/>
      <c r="U670" s="1071"/>
      <c r="V670" s="1106"/>
      <c r="W670" s="1107">
        <v>57.395699999999998</v>
      </c>
      <c r="X670" s="1108"/>
      <c r="Y670" s="1108"/>
      <c r="Z670" s="1108"/>
      <c r="AA670" s="1108"/>
      <c r="AB670" s="1108"/>
      <c r="AC670" s="1107"/>
    </row>
    <row r="671" spans="1:29" ht="17.45" customHeight="1" thickBot="1">
      <c r="A671" s="1092" t="s">
        <v>1196</v>
      </c>
      <c r="B671" s="1109"/>
      <c r="C671" s="1109"/>
      <c r="D671" s="1109"/>
      <c r="E671" s="1109"/>
      <c r="F671" s="1109"/>
      <c r="G671" s="1109"/>
      <c r="H671" s="1109"/>
      <c r="I671" s="1109"/>
      <c r="J671" s="1110"/>
      <c r="K671" s="1094" t="s">
        <v>1174</v>
      </c>
      <c r="L671" s="1070"/>
      <c r="M671" s="1070"/>
      <c r="N671" s="1070"/>
      <c r="O671" s="1095"/>
      <c r="P671" s="1094" t="s">
        <v>531</v>
      </c>
      <c r="Q671" s="1070"/>
      <c r="R671" s="1070"/>
      <c r="S671" s="1070"/>
      <c r="T671" s="1095"/>
      <c r="U671" s="1094" t="s">
        <v>1190</v>
      </c>
      <c r="V671" s="1070"/>
      <c r="W671" s="1070"/>
      <c r="X671" s="1070"/>
      <c r="Y671" s="1095"/>
      <c r="Z671" s="1096" t="s">
        <v>1191</v>
      </c>
      <c r="AA671" s="1111"/>
      <c r="AB671" s="1111"/>
      <c r="AC671" s="1112"/>
    </row>
    <row r="672" spans="1:29" ht="17.45" customHeight="1" thickBot="1">
      <c r="A672" s="1068"/>
      <c r="B672" s="1069"/>
      <c r="C672" s="1069"/>
      <c r="D672" s="1069"/>
      <c r="E672" s="1069"/>
      <c r="F672" s="1069"/>
      <c r="G672" s="1069"/>
      <c r="H672" s="1069"/>
      <c r="I672" s="1071" t="s">
        <v>1197</v>
      </c>
      <c r="J672" s="1071"/>
      <c r="K672" s="1071"/>
      <c r="L672" s="1071"/>
      <c r="M672" s="1071"/>
      <c r="N672" s="1071"/>
      <c r="O672" s="1071"/>
      <c r="P672" s="1071"/>
      <c r="Q672" s="1071"/>
      <c r="R672" s="1071"/>
      <c r="S672" s="1071"/>
      <c r="T672" s="1071"/>
      <c r="U672" s="1071"/>
      <c r="V672" s="1106"/>
      <c r="W672" s="1107">
        <v>0</v>
      </c>
      <c r="X672" s="1108"/>
      <c r="Y672" s="1108"/>
      <c r="Z672" s="1108"/>
      <c r="AA672" s="1108"/>
      <c r="AB672" s="1108"/>
      <c r="AC672" s="1107"/>
    </row>
    <row r="673" spans="1:29" ht="16.7" customHeight="1" thickBot="1">
      <c r="A673" s="1092" t="s">
        <v>1198</v>
      </c>
      <c r="B673" s="1109"/>
      <c r="C673" s="1109"/>
      <c r="D673" s="1110"/>
      <c r="E673" s="1094" t="s">
        <v>1174</v>
      </c>
      <c r="F673" s="1070"/>
      <c r="G673" s="1095"/>
      <c r="H673" s="1140" t="s">
        <v>1199</v>
      </c>
      <c r="I673" s="1140" t="s">
        <v>1200</v>
      </c>
      <c r="J673" s="1094" t="s">
        <v>1201</v>
      </c>
      <c r="K673" s="1070"/>
      <c r="L673" s="1095"/>
      <c r="M673" s="1094" t="s">
        <v>1202</v>
      </c>
      <c r="N673" s="1070"/>
      <c r="O673" s="1070"/>
      <c r="P673" s="1095"/>
      <c r="Q673" s="1094" t="s">
        <v>1203</v>
      </c>
      <c r="R673" s="1070"/>
      <c r="S673" s="1070"/>
      <c r="T673" s="1070"/>
      <c r="U673" s="1095"/>
      <c r="V673" s="1094" t="s">
        <v>1204</v>
      </c>
      <c r="W673" s="1070"/>
      <c r="X673" s="1070"/>
      <c r="Y673" s="1095"/>
      <c r="Z673" s="1096" t="s">
        <v>1191</v>
      </c>
      <c r="AA673" s="1111"/>
      <c r="AB673" s="1111"/>
      <c r="AC673" s="1112"/>
    </row>
    <row r="674" spans="1:29" ht="17.45" customHeight="1" thickBot="1">
      <c r="A674" s="1068"/>
      <c r="B674" s="1069"/>
      <c r="C674" s="1069"/>
      <c r="D674" s="1069"/>
      <c r="E674" s="1069"/>
      <c r="F674" s="1069"/>
      <c r="G674" s="1069"/>
      <c r="H674" s="1069"/>
      <c r="I674" s="1071" t="s">
        <v>1205</v>
      </c>
      <c r="J674" s="1071"/>
      <c r="K674" s="1071"/>
      <c r="L674" s="1071"/>
      <c r="M674" s="1071"/>
      <c r="N674" s="1071"/>
      <c r="O674" s="1071"/>
      <c r="P674" s="1071"/>
      <c r="Q674" s="1071"/>
      <c r="R674" s="1071"/>
      <c r="S674" s="1071"/>
      <c r="T674" s="1071"/>
      <c r="U674" s="1071"/>
      <c r="V674" s="1106"/>
      <c r="W674" s="1107">
        <v>0</v>
      </c>
      <c r="X674" s="1108"/>
      <c r="Y674" s="1108"/>
      <c r="Z674" s="1108"/>
      <c r="AA674" s="1108"/>
      <c r="AB674" s="1108"/>
      <c r="AC674" s="1107"/>
    </row>
    <row r="675" spans="1:29" ht="5.85" customHeight="1">
      <c r="A675" s="1141"/>
      <c r="B675" s="1113"/>
      <c r="C675" s="1113"/>
      <c r="D675" s="1113"/>
      <c r="E675" s="1113"/>
      <c r="F675" s="1113"/>
      <c r="G675" s="1113"/>
      <c r="H675" s="1113"/>
      <c r="I675" s="1113"/>
      <c r="J675" s="1113"/>
      <c r="K675" s="1113"/>
      <c r="L675" s="1113"/>
      <c r="M675" s="1113"/>
      <c r="N675" s="1113"/>
      <c r="O675" s="1113"/>
      <c r="P675" s="1113"/>
      <c r="Q675" s="1113"/>
      <c r="R675" s="1113"/>
      <c r="S675" s="1113"/>
      <c r="T675" s="1113"/>
      <c r="U675" s="1113"/>
      <c r="V675" s="1113"/>
      <c r="W675" s="1113"/>
      <c r="X675" s="1113"/>
      <c r="Y675" s="1113"/>
      <c r="Z675" s="1113"/>
      <c r="AA675" s="1113"/>
      <c r="AB675" s="1113"/>
      <c r="AC675" s="1142"/>
    </row>
    <row r="676" spans="1:29" ht="16.7" customHeight="1">
      <c r="A676" s="1117"/>
      <c r="B676" s="1118"/>
      <c r="C676" s="1118"/>
      <c r="D676" s="1118"/>
      <c r="E676" s="1118"/>
      <c r="F676" s="1118"/>
      <c r="G676" s="1118"/>
      <c r="H676" s="1118"/>
      <c r="I676" s="1119" t="s">
        <v>1206</v>
      </c>
      <c r="J676" s="1119"/>
      <c r="K676" s="1119"/>
      <c r="L676" s="1119"/>
      <c r="M676" s="1119"/>
      <c r="N676" s="1119"/>
      <c r="O676" s="1119"/>
      <c r="P676" s="1119"/>
      <c r="Q676" s="1119"/>
      <c r="R676" s="1119"/>
      <c r="S676" s="1119"/>
      <c r="T676" s="1119"/>
      <c r="U676" s="1119"/>
      <c r="V676" s="1118"/>
      <c r="W676" s="1143">
        <v>57.4</v>
      </c>
      <c r="X676" s="1144"/>
      <c r="Y676" s="1144"/>
      <c r="Z676" s="1144"/>
      <c r="AA676" s="1144"/>
      <c r="AB676" s="1144"/>
      <c r="AC676" s="1143"/>
    </row>
    <row r="677" spans="1:29" ht="17.45" customHeight="1">
      <c r="A677" s="1117"/>
      <c r="B677" s="1118"/>
      <c r="C677" s="1118"/>
      <c r="D677" s="1118"/>
      <c r="E677" s="1118"/>
      <c r="F677" s="1118"/>
      <c r="G677" s="1119" t="s">
        <v>1207</v>
      </c>
      <c r="H677" s="1119"/>
      <c r="I677" s="1119"/>
      <c r="J677" s="1119"/>
      <c r="K677" s="1119"/>
      <c r="L677" s="1119"/>
      <c r="M677" s="1119"/>
      <c r="N677" s="1145"/>
      <c r="O677" s="1146">
        <v>0</v>
      </c>
      <c r="P677" s="1146"/>
      <c r="Q677" s="1146"/>
      <c r="R677" s="1145"/>
      <c r="S677" s="1119" t="s">
        <v>1208</v>
      </c>
      <c r="T677" s="1119"/>
      <c r="U677" s="1119"/>
      <c r="V677" s="1118"/>
      <c r="W677" s="1143">
        <v>0</v>
      </c>
      <c r="X677" s="1144"/>
      <c r="Y677" s="1144"/>
      <c r="Z677" s="1144"/>
      <c r="AA677" s="1144"/>
      <c r="AB677" s="1144"/>
      <c r="AC677" s="1143"/>
    </row>
    <row r="678" spans="1:29" ht="17.45" customHeight="1">
      <c r="A678" s="1117"/>
      <c r="B678" s="1118"/>
      <c r="C678" s="1118"/>
      <c r="D678" s="1118"/>
      <c r="E678" s="1118"/>
      <c r="F678" s="1118"/>
      <c r="G678" s="1118"/>
      <c r="H678" s="1118"/>
      <c r="I678" s="1119" t="s">
        <v>1209</v>
      </c>
      <c r="J678" s="1119"/>
      <c r="K678" s="1119"/>
      <c r="L678" s="1119"/>
      <c r="M678" s="1119"/>
      <c r="N678" s="1119"/>
      <c r="O678" s="1119"/>
      <c r="P678" s="1119"/>
      <c r="Q678" s="1119"/>
      <c r="R678" s="1119"/>
      <c r="S678" s="1119"/>
      <c r="T678" s="1119"/>
      <c r="U678" s="1119"/>
      <c r="V678" s="1118"/>
      <c r="W678" s="1143">
        <v>57.4</v>
      </c>
      <c r="X678" s="1144"/>
      <c r="Y678" s="1144"/>
      <c r="Z678" s="1144"/>
      <c r="AA678" s="1144"/>
      <c r="AB678" s="1144"/>
      <c r="AC678" s="1143"/>
    </row>
    <row r="679" spans="1:29" ht="5.0999999999999996" customHeight="1">
      <c r="A679" s="1147"/>
      <c r="B679" s="1118"/>
      <c r="C679" s="1118"/>
      <c r="D679" s="1118"/>
      <c r="E679" s="1118"/>
      <c r="F679" s="1118"/>
      <c r="G679" s="1118"/>
      <c r="H679" s="1118"/>
      <c r="I679" s="1118"/>
      <c r="J679" s="1118"/>
      <c r="K679" s="1118"/>
      <c r="L679" s="1118"/>
      <c r="M679" s="1118"/>
      <c r="N679" s="1118"/>
      <c r="O679" s="1118"/>
      <c r="P679" s="1118"/>
      <c r="Q679" s="1118"/>
      <c r="R679" s="1118"/>
      <c r="S679" s="1118"/>
      <c r="T679" s="1118"/>
      <c r="U679" s="1118"/>
      <c r="V679" s="1118"/>
      <c r="W679" s="1118"/>
      <c r="X679" s="1118"/>
      <c r="Y679" s="1118"/>
      <c r="Z679" s="1118"/>
      <c r="AA679" s="1118"/>
      <c r="AB679" s="1118"/>
      <c r="AC679" s="1148"/>
    </row>
    <row r="680" spans="1:29" ht="145.35" customHeight="1">
      <c r="A680" s="1149"/>
      <c r="AC680" s="1088"/>
    </row>
    <row r="681" spans="1:29" ht="83.65" customHeight="1">
      <c r="A681" s="1149"/>
      <c r="AC681" s="1088"/>
    </row>
    <row r="682" spans="1:29" ht="83.65" customHeight="1" thickBot="1">
      <c r="A682" s="1089"/>
      <c r="B682" s="1090"/>
      <c r="C682" s="1090"/>
      <c r="D682" s="1090"/>
      <c r="E682" s="1090"/>
      <c r="F682" s="1090"/>
      <c r="G682" s="1090"/>
      <c r="H682" s="1090"/>
      <c r="I682" s="1090"/>
      <c r="J682" s="1090"/>
      <c r="K682" s="1090"/>
      <c r="L682" s="1090"/>
      <c r="M682" s="1090"/>
      <c r="N682" s="1090"/>
      <c r="O682" s="1090"/>
      <c r="P682" s="1090"/>
      <c r="Q682" s="1090"/>
      <c r="R682" s="1090"/>
      <c r="S682" s="1090"/>
      <c r="T682" s="1090"/>
      <c r="U682" s="1090"/>
      <c r="V682" s="1090"/>
      <c r="W682" s="1090"/>
      <c r="X682" s="1090"/>
      <c r="Y682" s="1090"/>
      <c r="Z682" s="1090"/>
      <c r="AA682" s="1090"/>
      <c r="AB682" s="1090"/>
      <c r="AC682" s="1091"/>
    </row>
    <row r="683" spans="1:29" ht="17.45" customHeight="1" thickBot="1">
      <c r="A683" s="1068"/>
      <c r="B683" s="1069"/>
      <c r="C683" s="1069"/>
      <c r="D683" s="1069"/>
      <c r="E683" s="1069"/>
      <c r="F683" s="1070" t="s">
        <v>1166</v>
      </c>
      <c r="G683" s="1070"/>
      <c r="H683" s="1070"/>
      <c r="I683" s="1070"/>
      <c r="J683" s="1070"/>
      <c r="K683" s="1070"/>
      <c r="L683" s="1069"/>
      <c r="M683" s="1069"/>
      <c r="N683" s="1069"/>
      <c r="O683" s="1069"/>
      <c r="P683" s="1069"/>
      <c r="Q683" s="1069"/>
      <c r="R683" s="1069"/>
      <c r="S683" s="1069"/>
      <c r="T683" s="1069"/>
      <c r="U683" s="1069"/>
      <c r="V683" s="1069"/>
      <c r="W683" s="1069"/>
      <c r="X683" s="1071" t="s">
        <v>1372</v>
      </c>
      <c r="Y683" s="1071"/>
      <c r="Z683" s="1071"/>
      <c r="AA683" s="1071"/>
      <c r="AB683" s="1071"/>
      <c r="AC683" s="1072"/>
    </row>
    <row r="684" spans="1:29" ht="16.7" customHeight="1">
      <c r="A684" s="1074" t="s">
        <v>1168</v>
      </c>
      <c r="B684" s="1075"/>
      <c r="C684" s="1076"/>
      <c r="D684" s="1077" t="s">
        <v>1373</v>
      </c>
      <c r="E684" s="1077"/>
      <c r="F684" s="1077"/>
      <c r="G684" s="1077"/>
      <c r="H684" s="1077"/>
      <c r="I684" s="1077"/>
      <c r="J684" s="1077"/>
      <c r="K684" s="1077"/>
      <c r="L684" s="1077"/>
      <c r="M684" s="1077"/>
      <c r="N684" s="1076"/>
      <c r="O684" s="1076"/>
      <c r="P684" s="1078" t="s">
        <v>1104</v>
      </c>
      <c r="Q684" s="1078"/>
      <c r="R684" s="1078"/>
      <c r="S684" s="1076"/>
      <c r="T684" s="1079" t="s">
        <v>1243</v>
      </c>
      <c r="U684" s="1079"/>
      <c r="V684" s="1079"/>
      <c r="W684" s="1079"/>
      <c r="X684" s="1076"/>
      <c r="Y684" s="1078" t="s">
        <v>1170</v>
      </c>
      <c r="Z684" s="1078"/>
      <c r="AA684" s="1076"/>
      <c r="AB684" s="1080">
        <v>45658</v>
      </c>
      <c r="AC684" s="1081"/>
    </row>
    <row r="685" spans="1:29" ht="17.45" customHeight="1">
      <c r="A685" s="1082"/>
      <c r="B685" s="1083"/>
      <c r="D685" s="1084"/>
      <c r="E685" s="1084"/>
      <c r="F685" s="1084"/>
      <c r="G685" s="1084"/>
      <c r="H685" s="1084"/>
      <c r="I685" s="1084"/>
      <c r="J685" s="1084"/>
      <c r="K685" s="1084"/>
      <c r="L685" s="1084"/>
      <c r="M685" s="1084"/>
      <c r="P685" s="1085" t="s">
        <v>1171</v>
      </c>
      <c r="Q685" s="1085"/>
      <c r="R685" s="1085"/>
      <c r="T685" s="1086">
        <v>10.01</v>
      </c>
      <c r="U685" s="1086"/>
      <c r="V685" s="1086"/>
      <c r="W685" s="1086"/>
      <c r="Y685" s="1085" t="s">
        <v>1172</v>
      </c>
      <c r="Z685" s="1085"/>
      <c r="AB685" s="1087" t="s">
        <v>58</v>
      </c>
      <c r="AC685" s="1088"/>
    </row>
    <row r="686" spans="1:29" ht="5.85" customHeight="1" thickBot="1">
      <c r="A686" s="1089"/>
      <c r="B686" s="1090"/>
      <c r="C686" s="1090"/>
      <c r="D686" s="1090"/>
      <c r="E686" s="1090"/>
      <c r="F686" s="1090"/>
      <c r="G686" s="1090"/>
      <c r="H686" s="1090"/>
      <c r="I686" s="1090"/>
      <c r="J686" s="1090"/>
      <c r="K686" s="1090"/>
      <c r="L686" s="1090"/>
      <c r="M686" s="1090"/>
      <c r="N686" s="1090"/>
      <c r="O686" s="1090"/>
      <c r="P686" s="1090"/>
      <c r="Q686" s="1090"/>
      <c r="R686" s="1090"/>
      <c r="S686" s="1090"/>
      <c r="T686" s="1090"/>
      <c r="U686" s="1090"/>
      <c r="V686" s="1090"/>
      <c r="W686" s="1090"/>
      <c r="X686" s="1090"/>
      <c r="Y686" s="1090"/>
      <c r="Z686" s="1090"/>
      <c r="AA686" s="1090"/>
      <c r="AB686" s="1090"/>
      <c r="AC686" s="1091"/>
    </row>
    <row r="687" spans="1:29" ht="16.7" customHeight="1" thickBot="1">
      <c r="A687" s="1092" t="s">
        <v>1173</v>
      </c>
      <c r="B687" s="1075"/>
      <c r="C687" s="1075"/>
      <c r="D687" s="1075"/>
      <c r="E687" s="1075"/>
      <c r="F687" s="1075"/>
      <c r="G687" s="1075"/>
      <c r="H687" s="1093"/>
      <c r="I687" s="1094" t="s">
        <v>1174</v>
      </c>
      <c r="J687" s="1094" t="s">
        <v>1175</v>
      </c>
      <c r="K687" s="1070"/>
      <c r="L687" s="1070"/>
      <c r="M687" s="1070"/>
      <c r="N687" s="1070"/>
      <c r="O687" s="1070"/>
      <c r="P687" s="1095"/>
      <c r="Q687" s="1094" t="s">
        <v>1176</v>
      </c>
      <c r="R687" s="1070"/>
      <c r="S687" s="1070"/>
      <c r="T687" s="1070"/>
      <c r="U687" s="1070"/>
      <c r="V687" s="1070"/>
      <c r="W687" s="1070"/>
      <c r="X687" s="1070"/>
      <c r="Y687" s="1095"/>
      <c r="Z687" s="1096" t="s">
        <v>1177</v>
      </c>
      <c r="AA687" s="1097"/>
      <c r="AB687" s="1097"/>
      <c r="AC687" s="1098"/>
    </row>
    <row r="688" spans="1:29" ht="17.45" customHeight="1" thickBot="1">
      <c r="A688" s="1099"/>
      <c r="B688" s="1100"/>
      <c r="C688" s="1100"/>
      <c r="D688" s="1100"/>
      <c r="E688" s="1100"/>
      <c r="F688" s="1100"/>
      <c r="G688" s="1100"/>
      <c r="H688" s="1101"/>
      <c r="I688" s="1102"/>
      <c r="J688" s="1094" t="s">
        <v>1178</v>
      </c>
      <c r="K688" s="1070"/>
      <c r="L688" s="1095"/>
      <c r="M688" s="1094" t="s">
        <v>1179</v>
      </c>
      <c r="N688" s="1070"/>
      <c r="O688" s="1070"/>
      <c r="P688" s="1095"/>
      <c r="Q688" s="1094" t="s">
        <v>1178</v>
      </c>
      <c r="R688" s="1070"/>
      <c r="S688" s="1070"/>
      <c r="T688" s="1070"/>
      <c r="U688" s="1095"/>
      <c r="V688" s="1094" t="s">
        <v>1179</v>
      </c>
      <c r="W688" s="1070"/>
      <c r="X688" s="1070"/>
      <c r="Y688" s="1095"/>
      <c r="Z688" s="1103"/>
      <c r="AA688" s="1104"/>
      <c r="AB688" s="1104"/>
      <c r="AC688" s="1105"/>
    </row>
    <row r="689" spans="1:29" ht="17.45" customHeight="1" thickBot="1">
      <c r="A689" s="1127"/>
      <c r="B689" s="1128" t="s">
        <v>713</v>
      </c>
      <c r="C689" s="1128"/>
      <c r="D689" s="1129" t="s">
        <v>1374</v>
      </c>
      <c r="E689" s="1128"/>
      <c r="F689" s="1128"/>
      <c r="G689" s="1128"/>
      <c r="H689" s="1129"/>
      <c r="I689" s="1191">
        <v>1</v>
      </c>
      <c r="J689" s="1192">
        <v>1</v>
      </c>
      <c r="K689" s="1193"/>
      <c r="L689" s="1194"/>
      <c r="M689" s="1192">
        <v>0</v>
      </c>
      <c r="N689" s="1193"/>
      <c r="O689" s="1193"/>
      <c r="P689" s="1194"/>
      <c r="Q689" s="1195">
        <v>334.3236</v>
      </c>
      <c r="R689" s="1196"/>
      <c r="S689" s="1196"/>
      <c r="T689" s="1196"/>
      <c r="U689" s="1197"/>
      <c r="V689" s="1195">
        <v>154.0521</v>
      </c>
      <c r="W689" s="1196"/>
      <c r="X689" s="1196"/>
      <c r="Y689" s="1197"/>
      <c r="Z689" s="1139">
        <v>334.3236</v>
      </c>
      <c r="AA689" s="1108"/>
      <c r="AB689" s="1108"/>
      <c r="AC689" s="1107"/>
    </row>
    <row r="690" spans="1:29" ht="16.7" customHeight="1" thickBot="1">
      <c r="A690" s="1068"/>
      <c r="B690" s="1069"/>
      <c r="C690" s="1069"/>
      <c r="D690" s="1069"/>
      <c r="E690" s="1069"/>
      <c r="F690" s="1069"/>
      <c r="G690" s="1069"/>
      <c r="H690" s="1069"/>
      <c r="I690" s="1071" t="s">
        <v>1180</v>
      </c>
      <c r="J690" s="1071"/>
      <c r="K690" s="1071"/>
      <c r="L690" s="1071"/>
      <c r="M690" s="1071"/>
      <c r="N690" s="1071"/>
      <c r="O690" s="1071"/>
      <c r="P690" s="1071"/>
      <c r="Q690" s="1071"/>
      <c r="R690" s="1071"/>
      <c r="S690" s="1071"/>
      <c r="T690" s="1071"/>
      <c r="U690" s="1071"/>
      <c r="V690" s="1106"/>
      <c r="W690" s="1107">
        <v>334.3236</v>
      </c>
      <c r="X690" s="1108"/>
      <c r="Y690" s="1108"/>
      <c r="Z690" s="1108"/>
      <c r="AA690" s="1108"/>
      <c r="AB690" s="1108"/>
      <c r="AC690" s="1107"/>
    </row>
    <row r="691" spans="1:29" ht="17.45" customHeight="1" thickBot="1">
      <c r="A691" s="1092" t="s">
        <v>1181</v>
      </c>
      <c r="B691" s="1109"/>
      <c r="C691" s="1109"/>
      <c r="D691" s="1109"/>
      <c r="E691" s="1109"/>
      <c r="F691" s="1109"/>
      <c r="G691" s="1109"/>
      <c r="H691" s="1109"/>
      <c r="I691" s="1109"/>
      <c r="J691" s="1110"/>
      <c r="K691" s="1094" t="s">
        <v>1182</v>
      </c>
      <c r="L691" s="1070"/>
      <c r="M691" s="1070"/>
      <c r="N691" s="1070"/>
      <c r="O691" s="1095"/>
      <c r="P691" s="1094" t="s">
        <v>1174</v>
      </c>
      <c r="Q691" s="1070"/>
      <c r="R691" s="1070"/>
      <c r="S691" s="1070"/>
      <c r="T691" s="1095"/>
      <c r="U691" s="1094" t="s">
        <v>1183</v>
      </c>
      <c r="V691" s="1070"/>
      <c r="W691" s="1070"/>
      <c r="X691" s="1070"/>
      <c r="Y691" s="1095"/>
      <c r="Z691" s="1096" t="s">
        <v>1177</v>
      </c>
      <c r="AA691" s="1111"/>
      <c r="AB691" s="1111"/>
      <c r="AC691" s="1112"/>
    </row>
    <row r="692" spans="1:29" ht="16.7" customHeight="1" thickBot="1">
      <c r="A692" s="1068"/>
      <c r="B692" s="1113"/>
      <c r="C692" s="1113"/>
      <c r="D692" s="1113"/>
      <c r="E692" s="1113"/>
      <c r="F692" s="1113"/>
      <c r="G692" s="1113"/>
      <c r="H692" s="1113"/>
      <c r="I692" s="1114" t="s">
        <v>1184</v>
      </c>
      <c r="J692" s="1114"/>
      <c r="K692" s="1114"/>
      <c r="L692" s="1114"/>
      <c r="M692" s="1114"/>
      <c r="N692" s="1114"/>
      <c r="O692" s="1114"/>
      <c r="P692" s="1114"/>
      <c r="Q692" s="1114"/>
      <c r="R692" s="1114"/>
      <c r="S692" s="1114"/>
      <c r="T692" s="1114"/>
      <c r="U692" s="1114"/>
      <c r="V692" s="1069"/>
      <c r="W692" s="1115">
        <v>0</v>
      </c>
      <c r="X692" s="1116"/>
      <c r="Y692" s="1116"/>
      <c r="Z692" s="1116"/>
      <c r="AA692" s="1116"/>
      <c r="AB692" s="1116"/>
      <c r="AC692" s="1115"/>
    </row>
    <row r="693" spans="1:29" ht="17.45" customHeight="1">
      <c r="A693" s="1117"/>
      <c r="B693" s="1118"/>
      <c r="C693" s="1118"/>
      <c r="D693" s="1118"/>
      <c r="E693" s="1118"/>
      <c r="F693" s="1118"/>
      <c r="G693" s="1118"/>
      <c r="H693" s="1118"/>
      <c r="I693" s="1119" t="s">
        <v>1185</v>
      </c>
      <c r="J693" s="1119"/>
      <c r="K693" s="1119"/>
      <c r="L693" s="1119"/>
      <c r="M693" s="1119"/>
      <c r="N693" s="1119"/>
      <c r="O693" s="1119"/>
      <c r="P693" s="1119"/>
      <c r="Q693" s="1119"/>
      <c r="R693" s="1119"/>
      <c r="S693" s="1119"/>
      <c r="T693" s="1119"/>
      <c r="U693" s="1119"/>
      <c r="V693" s="1118"/>
      <c r="W693" s="1120">
        <v>334.3236</v>
      </c>
      <c r="X693" s="1121"/>
      <c r="Y693" s="1121"/>
      <c r="Z693" s="1121"/>
      <c r="AA693" s="1121"/>
      <c r="AB693" s="1121"/>
      <c r="AC693" s="1120"/>
    </row>
    <row r="694" spans="1:29" ht="17.45" customHeight="1">
      <c r="A694" s="1117"/>
      <c r="B694" s="1118"/>
      <c r="C694" s="1118"/>
      <c r="D694" s="1118"/>
      <c r="E694" s="1118"/>
      <c r="F694" s="1118"/>
      <c r="G694" s="1118"/>
      <c r="H694" s="1118"/>
      <c r="I694" s="1119" t="s">
        <v>1186</v>
      </c>
      <c r="J694" s="1119"/>
      <c r="K694" s="1119"/>
      <c r="L694" s="1119"/>
      <c r="M694" s="1119"/>
      <c r="N694" s="1119"/>
      <c r="O694" s="1119"/>
      <c r="P694" s="1119"/>
      <c r="Q694" s="1119"/>
      <c r="R694" s="1119"/>
      <c r="S694" s="1119"/>
      <c r="T694" s="1119"/>
      <c r="U694" s="1119"/>
      <c r="V694" s="1118"/>
      <c r="W694" s="1120">
        <v>33.399000000000001</v>
      </c>
      <c r="X694" s="1121"/>
      <c r="Y694" s="1121"/>
      <c r="Z694" s="1121"/>
      <c r="AA694" s="1121"/>
      <c r="AB694" s="1121"/>
      <c r="AC694" s="1120"/>
    </row>
    <row r="695" spans="1:29" ht="16.7" customHeight="1">
      <c r="A695" s="1117"/>
      <c r="B695" s="1118"/>
      <c r="C695" s="1118"/>
      <c r="D695" s="1118"/>
      <c r="E695" s="1118"/>
      <c r="F695" s="1118"/>
      <c r="G695" s="1118"/>
      <c r="H695" s="1118"/>
      <c r="I695" s="1119" t="s">
        <v>1187</v>
      </c>
      <c r="J695" s="1119"/>
      <c r="K695" s="1119"/>
      <c r="L695" s="1119"/>
      <c r="M695" s="1119"/>
      <c r="N695" s="1119"/>
      <c r="O695" s="1119"/>
      <c r="P695" s="1119"/>
      <c r="Q695" s="1119"/>
      <c r="R695" s="1119"/>
      <c r="S695" s="1119"/>
      <c r="T695" s="1119"/>
      <c r="U695" s="1119"/>
      <c r="V695" s="1118"/>
      <c r="W695" s="1120">
        <v>0</v>
      </c>
      <c r="X695" s="1121"/>
      <c r="Y695" s="1121"/>
      <c r="Z695" s="1121"/>
      <c r="AA695" s="1121"/>
      <c r="AB695" s="1121"/>
      <c r="AC695" s="1120"/>
    </row>
    <row r="696" spans="1:29" ht="17.45" customHeight="1" thickBot="1">
      <c r="A696" s="1122"/>
      <c r="B696" s="1123"/>
      <c r="C696" s="1123"/>
      <c r="D696" s="1123"/>
      <c r="E696" s="1123"/>
      <c r="F696" s="1123"/>
      <c r="G696" s="1123"/>
      <c r="H696" s="1123"/>
      <c r="I696" s="1124" t="s">
        <v>1188</v>
      </c>
      <c r="J696" s="1124"/>
      <c r="K696" s="1124"/>
      <c r="L696" s="1124"/>
      <c r="M696" s="1124"/>
      <c r="N696" s="1124"/>
      <c r="O696" s="1124"/>
      <c r="P696" s="1124"/>
      <c r="Q696" s="1124"/>
      <c r="R696" s="1124"/>
      <c r="S696" s="1124"/>
      <c r="T696" s="1124"/>
      <c r="U696" s="1124"/>
      <c r="V696" s="1123"/>
      <c r="W696" s="1125">
        <v>0</v>
      </c>
      <c r="X696" s="1126"/>
      <c r="Y696" s="1126"/>
      <c r="Z696" s="1126"/>
      <c r="AA696" s="1126"/>
      <c r="AB696" s="1126"/>
      <c r="AC696" s="1125"/>
    </row>
    <row r="697" spans="1:29" ht="17.45" customHeight="1" thickBot="1">
      <c r="A697" s="1092" t="s">
        <v>1189</v>
      </c>
      <c r="B697" s="1109"/>
      <c r="C697" s="1109"/>
      <c r="D697" s="1109"/>
      <c r="E697" s="1109"/>
      <c r="F697" s="1109"/>
      <c r="G697" s="1109"/>
      <c r="H697" s="1109"/>
      <c r="I697" s="1109"/>
      <c r="J697" s="1110"/>
      <c r="K697" s="1094" t="s">
        <v>1174</v>
      </c>
      <c r="L697" s="1070"/>
      <c r="M697" s="1070"/>
      <c r="N697" s="1070"/>
      <c r="O697" s="1095"/>
      <c r="P697" s="1094" t="s">
        <v>531</v>
      </c>
      <c r="Q697" s="1070"/>
      <c r="R697" s="1070"/>
      <c r="S697" s="1070"/>
      <c r="T697" s="1095"/>
      <c r="U697" s="1094" t="s">
        <v>1190</v>
      </c>
      <c r="V697" s="1070"/>
      <c r="W697" s="1070"/>
      <c r="X697" s="1070"/>
      <c r="Y697" s="1095"/>
      <c r="Z697" s="1096" t="s">
        <v>1191</v>
      </c>
      <c r="AA697" s="1111"/>
      <c r="AB697" s="1111"/>
      <c r="AC697" s="1112"/>
    </row>
    <row r="698" spans="1:29" ht="16.7" customHeight="1" thickBot="1">
      <c r="A698" s="1127"/>
      <c r="B698" s="1128" t="s">
        <v>1375</v>
      </c>
      <c r="C698" s="1128"/>
      <c r="D698" s="1129" t="s">
        <v>1376</v>
      </c>
      <c r="E698" s="1128"/>
      <c r="F698" s="1128"/>
      <c r="G698" s="1128"/>
      <c r="H698" s="1128"/>
      <c r="I698" s="1128"/>
      <c r="J698" s="1129"/>
      <c r="K698" s="1130">
        <v>5.9000000000000003E-4</v>
      </c>
      <c r="L698" s="1131"/>
      <c r="M698" s="1131"/>
      <c r="N698" s="1131"/>
      <c r="O698" s="1132"/>
      <c r="P698" s="1133" t="s">
        <v>51</v>
      </c>
      <c r="Q698" s="1134"/>
      <c r="R698" s="1134"/>
      <c r="S698" s="1134"/>
      <c r="T698" s="1135"/>
      <c r="U698" s="1136">
        <v>6044.5585000000001</v>
      </c>
      <c r="V698" s="1137"/>
      <c r="W698" s="1137"/>
      <c r="X698" s="1137"/>
      <c r="Y698" s="1138"/>
      <c r="Z698" s="1139">
        <v>3.5663</v>
      </c>
      <c r="AA698" s="1108"/>
      <c r="AB698" s="1108"/>
      <c r="AC698" s="1107"/>
    </row>
    <row r="699" spans="1:29" ht="17.45" customHeight="1" thickBot="1">
      <c r="A699" s="1068"/>
      <c r="B699" s="1069"/>
      <c r="C699" s="1069"/>
      <c r="D699" s="1069"/>
      <c r="E699" s="1069"/>
      <c r="F699" s="1069"/>
      <c r="G699" s="1069"/>
      <c r="H699" s="1069"/>
      <c r="I699" s="1071" t="s">
        <v>1193</v>
      </c>
      <c r="J699" s="1071"/>
      <c r="K699" s="1071"/>
      <c r="L699" s="1071"/>
      <c r="M699" s="1071"/>
      <c r="N699" s="1071"/>
      <c r="O699" s="1071"/>
      <c r="P699" s="1071"/>
      <c r="Q699" s="1071"/>
      <c r="R699" s="1071"/>
      <c r="S699" s="1071"/>
      <c r="T699" s="1071"/>
      <c r="U699" s="1071"/>
      <c r="V699" s="1106"/>
      <c r="W699" s="1107">
        <v>3.5663</v>
      </c>
      <c r="X699" s="1108"/>
      <c r="Y699" s="1108"/>
      <c r="Z699" s="1108"/>
      <c r="AA699" s="1108"/>
      <c r="AB699" s="1108"/>
      <c r="AC699" s="1107"/>
    </row>
    <row r="700" spans="1:29" ht="16.7" customHeight="1" thickBot="1">
      <c r="A700" s="1092" t="s">
        <v>1194</v>
      </c>
      <c r="B700" s="1109"/>
      <c r="C700" s="1109"/>
      <c r="D700" s="1109"/>
      <c r="E700" s="1109"/>
      <c r="F700" s="1109"/>
      <c r="G700" s="1109"/>
      <c r="H700" s="1109"/>
      <c r="I700" s="1109"/>
      <c r="J700" s="1110"/>
      <c r="K700" s="1094" t="s">
        <v>1174</v>
      </c>
      <c r="L700" s="1070"/>
      <c r="M700" s="1070"/>
      <c r="N700" s="1070"/>
      <c r="O700" s="1095"/>
      <c r="P700" s="1094" t="s">
        <v>531</v>
      </c>
      <c r="Q700" s="1070"/>
      <c r="R700" s="1070"/>
      <c r="S700" s="1070"/>
      <c r="T700" s="1095"/>
      <c r="U700" s="1094" t="s">
        <v>1190</v>
      </c>
      <c r="V700" s="1070"/>
      <c r="W700" s="1070"/>
      <c r="X700" s="1070"/>
      <c r="Y700" s="1095"/>
      <c r="Z700" s="1096" t="s">
        <v>1191</v>
      </c>
      <c r="AA700" s="1111"/>
      <c r="AB700" s="1111"/>
      <c r="AC700" s="1112"/>
    </row>
    <row r="701" spans="1:29" ht="17.45" customHeight="1" thickBot="1">
      <c r="A701" s="1068"/>
      <c r="B701" s="1069"/>
      <c r="C701" s="1069"/>
      <c r="D701" s="1069"/>
      <c r="E701" s="1069"/>
      <c r="F701" s="1069"/>
      <c r="G701" s="1069"/>
      <c r="H701" s="1069"/>
      <c r="I701" s="1071" t="s">
        <v>1195</v>
      </c>
      <c r="J701" s="1071"/>
      <c r="K701" s="1071"/>
      <c r="L701" s="1071"/>
      <c r="M701" s="1071"/>
      <c r="N701" s="1071"/>
      <c r="O701" s="1071"/>
      <c r="P701" s="1071"/>
      <c r="Q701" s="1071"/>
      <c r="R701" s="1071"/>
      <c r="S701" s="1071"/>
      <c r="T701" s="1071"/>
      <c r="U701" s="1071"/>
      <c r="V701" s="1106"/>
      <c r="W701" s="1107">
        <v>0</v>
      </c>
      <c r="X701" s="1108"/>
      <c r="Y701" s="1108"/>
      <c r="Z701" s="1108"/>
      <c r="AA701" s="1108"/>
      <c r="AB701" s="1108"/>
      <c r="AC701" s="1107"/>
    </row>
    <row r="702" spans="1:29" ht="17.45" customHeight="1" thickBot="1">
      <c r="A702" s="1092" t="s">
        <v>1196</v>
      </c>
      <c r="B702" s="1109"/>
      <c r="C702" s="1109"/>
      <c r="D702" s="1109"/>
      <c r="E702" s="1109"/>
      <c r="F702" s="1109"/>
      <c r="G702" s="1109"/>
      <c r="H702" s="1109"/>
      <c r="I702" s="1109"/>
      <c r="J702" s="1110"/>
      <c r="K702" s="1094" t="s">
        <v>1174</v>
      </c>
      <c r="L702" s="1070"/>
      <c r="M702" s="1070"/>
      <c r="N702" s="1070"/>
      <c r="O702" s="1095"/>
      <c r="P702" s="1094" t="s">
        <v>531</v>
      </c>
      <c r="Q702" s="1070"/>
      <c r="R702" s="1070"/>
      <c r="S702" s="1070"/>
      <c r="T702" s="1095"/>
      <c r="U702" s="1094" t="s">
        <v>1190</v>
      </c>
      <c r="V702" s="1070"/>
      <c r="W702" s="1070"/>
      <c r="X702" s="1070"/>
      <c r="Y702" s="1095"/>
      <c r="Z702" s="1096" t="s">
        <v>1191</v>
      </c>
      <c r="AA702" s="1111"/>
      <c r="AB702" s="1111"/>
      <c r="AC702" s="1112"/>
    </row>
    <row r="703" spans="1:29" ht="16.7" customHeight="1" thickBot="1">
      <c r="A703" s="1127"/>
      <c r="B703" s="1128" t="s">
        <v>1377</v>
      </c>
      <c r="C703" s="1128"/>
      <c r="D703" s="1129" t="s">
        <v>1378</v>
      </c>
      <c r="E703" s="1128"/>
      <c r="F703" s="1128"/>
      <c r="G703" s="1128"/>
      <c r="H703" s="1128"/>
      <c r="I703" s="1128"/>
      <c r="J703" s="1129"/>
      <c r="K703" s="1130">
        <v>2.4</v>
      </c>
      <c r="L703" s="1131"/>
      <c r="M703" s="1131"/>
      <c r="N703" s="1131"/>
      <c r="O703" s="1132"/>
      <c r="P703" s="1133" t="s">
        <v>565</v>
      </c>
      <c r="Q703" s="1134"/>
      <c r="R703" s="1134"/>
      <c r="S703" s="1134"/>
      <c r="T703" s="1135"/>
      <c r="U703" s="1136">
        <v>3.07</v>
      </c>
      <c r="V703" s="1137"/>
      <c r="W703" s="1137"/>
      <c r="X703" s="1137"/>
      <c r="Y703" s="1138"/>
      <c r="Z703" s="1139">
        <v>7.3680000000000003</v>
      </c>
      <c r="AA703" s="1108"/>
      <c r="AB703" s="1108"/>
      <c r="AC703" s="1107"/>
    </row>
    <row r="704" spans="1:29" ht="17.45" customHeight="1" thickBot="1">
      <c r="A704" s="1068"/>
      <c r="B704" s="1069"/>
      <c r="C704" s="1069"/>
      <c r="D704" s="1069"/>
      <c r="E704" s="1069"/>
      <c r="F704" s="1069"/>
      <c r="G704" s="1069"/>
      <c r="H704" s="1069"/>
      <c r="I704" s="1071" t="s">
        <v>1197</v>
      </c>
      <c r="J704" s="1071"/>
      <c r="K704" s="1071"/>
      <c r="L704" s="1071"/>
      <c r="M704" s="1071"/>
      <c r="N704" s="1071"/>
      <c r="O704" s="1071"/>
      <c r="P704" s="1071"/>
      <c r="Q704" s="1071"/>
      <c r="R704" s="1071"/>
      <c r="S704" s="1071"/>
      <c r="T704" s="1071"/>
      <c r="U704" s="1071"/>
      <c r="V704" s="1106"/>
      <c r="W704" s="1107">
        <v>7.3680000000000003</v>
      </c>
      <c r="X704" s="1108"/>
      <c r="Y704" s="1108"/>
      <c r="Z704" s="1108"/>
      <c r="AA704" s="1108"/>
      <c r="AB704" s="1108"/>
      <c r="AC704" s="1107"/>
    </row>
    <row r="705" spans="1:29" ht="17.45" customHeight="1" thickBot="1">
      <c r="A705" s="1092" t="s">
        <v>1198</v>
      </c>
      <c r="B705" s="1109"/>
      <c r="C705" s="1109"/>
      <c r="D705" s="1110"/>
      <c r="E705" s="1094" t="s">
        <v>1174</v>
      </c>
      <c r="F705" s="1070"/>
      <c r="G705" s="1095"/>
      <c r="H705" s="1140" t="s">
        <v>1199</v>
      </c>
      <c r="I705" s="1140" t="s">
        <v>1200</v>
      </c>
      <c r="J705" s="1094" t="s">
        <v>1201</v>
      </c>
      <c r="K705" s="1070"/>
      <c r="L705" s="1095"/>
      <c r="M705" s="1094" t="s">
        <v>1202</v>
      </c>
      <c r="N705" s="1070"/>
      <c r="O705" s="1070"/>
      <c r="P705" s="1095"/>
      <c r="Q705" s="1094" t="s">
        <v>1203</v>
      </c>
      <c r="R705" s="1070"/>
      <c r="S705" s="1070"/>
      <c r="T705" s="1070"/>
      <c r="U705" s="1095"/>
      <c r="V705" s="1094" t="s">
        <v>1204</v>
      </c>
      <c r="W705" s="1070"/>
      <c r="X705" s="1070"/>
      <c r="Y705" s="1095"/>
      <c r="Z705" s="1096" t="s">
        <v>1191</v>
      </c>
      <c r="AA705" s="1111"/>
      <c r="AB705" s="1111"/>
      <c r="AC705" s="1112"/>
    </row>
    <row r="706" spans="1:29" ht="16.7" customHeight="1" thickBot="1">
      <c r="A706" s="1127"/>
      <c r="B706" s="1128" t="s">
        <v>1379</v>
      </c>
      <c r="C706" s="1128"/>
      <c r="D706" s="1225" t="s">
        <v>1378</v>
      </c>
      <c r="E706" s="1192">
        <v>2.4</v>
      </c>
      <c r="F706" s="1193"/>
      <c r="G706" s="1194"/>
      <c r="H706" s="1191">
        <v>0.04</v>
      </c>
      <c r="I706" s="1191">
        <v>0</v>
      </c>
      <c r="J706" s="1195">
        <v>34.83</v>
      </c>
      <c r="K706" s="1196"/>
      <c r="L706" s="1197"/>
      <c r="M706" s="1136">
        <v>1.27</v>
      </c>
      <c r="N706" s="1137"/>
      <c r="O706" s="1137"/>
      <c r="P706" s="1138"/>
      <c r="Q706" s="1136">
        <v>1.02</v>
      </c>
      <c r="R706" s="1137"/>
      <c r="S706" s="1137"/>
      <c r="T706" s="1137"/>
      <c r="U706" s="1138"/>
      <c r="V706" s="1136">
        <v>0.83</v>
      </c>
      <c r="W706" s="1137"/>
      <c r="X706" s="1137"/>
      <c r="Y706" s="1138"/>
      <c r="Z706" s="1139">
        <v>69.504000000000005</v>
      </c>
      <c r="AA706" s="1108"/>
      <c r="AB706" s="1108"/>
      <c r="AC706" s="1107"/>
    </row>
    <row r="707" spans="1:29" ht="17.45" customHeight="1" thickBot="1">
      <c r="A707" s="1068"/>
      <c r="B707" s="1069"/>
      <c r="C707" s="1069"/>
      <c r="D707" s="1069"/>
      <c r="E707" s="1069"/>
      <c r="F707" s="1069"/>
      <c r="G707" s="1069"/>
      <c r="H707" s="1069"/>
      <c r="I707" s="1071" t="s">
        <v>1205</v>
      </c>
      <c r="J707" s="1071"/>
      <c r="K707" s="1071"/>
      <c r="L707" s="1071"/>
      <c r="M707" s="1071"/>
      <c r="N707" s="1071"/>
      <c r="O707" s="1071"/>
      <c r="P707" s="1071"/>
      <c r="Q707" s="1071"/>
      <c r="R707" s="1071"/>
      <c r="S707" s="1071"/>
      <c r="T707" s="1071"/>
      <c r="U707" s="1071"/>
      <c r="V707" s="1106"/>
      <c r="W707" s="1107">
        <v>69.504000000000005</v>
      </c>
      <c r="X707" s="1108"/>
      <c r="Y707" s="1108"/>
      <c r="Z707" s="1108"/>
      <c r="AA707" s="1108"/>
      <c r="AB707" s="1108"/>
      <c r="AC707" s="1107"/>
    </row>
    <row r="708" spans="1:29" ht="5.85" customHeight="1">
      <c r="A708" s="1141"/>
      <c r="B708" s="1113"/>
      <c r="C708" s="1113"/>
      <c r="D708" s="1113"/>
      <c r="E708" s="1113"/>
      <c r="F708" s="1113"/>
      <c r="G708" s="1113"/>
      <c r="H708" s="1113"/>
      <c r="I708" s="1113"/>
      <c r="J708" s="1113"/>
      <c r="K708" s="1113"/>
      <c r="L708" s="1113"/>
      <c r="M708" s="1113"/>
      <c r="N708" s="1113"/>
      <c r="O708" s="1113"/>
      <c r="P708" s="1113"/>
      <c r="Q708" s="1113"/>
      <c r="R708" s="1113"/>
      <c r="S708" s="1113"/>
      <c r="T708" s="1113"/>
      <c r="U708" s="1113"/>
      <c r="V708" s="1113"/>
      <c r="W708" s="1113"/>
      <c r="X708" s="1113"/>
      <c r="Y708" s="1113"/>
      <c r="Z708" s="1113"/>
      <c r="AA708" s="1113"/>
      <c r="AB708" s="1113"/>
      <c r="AC708" s="1142"/>
    </row>
    <row r="709" spans="1:29" ht="16.7" customHeight="1">
      <c r="A709" s="1117"/>
      <c r="B709" s="1118"/>
      <c r="C709" s="1118"/>
      <c r="D709" s="1118"/>
      <c r="E709" s="1118"/>
      <c r="F709" s="1118"/>
      <c r="G709" s="1118"/>
      <c r="H709" s="1118"/>
      <c r="I709" s="1119" t="s">
        <v>1206</v>
      </c>
      <c r="J709" s="1119"/>
      <c r="K709" s="1119"/>
      <c r="L709" s="1119"/>
      <c r="M709" s="1119"/>
      <c r="N709" s="1119"/>
      <c r="O709" s="1119"/>
      <c r="P709" s="1119"/>
      <c r="Q709" s="1119"/>
      <c r="R709" s="1119"/>
      <c r="S709" s="1119"/>
      <c r="T709" s="1119"/>
      <c r="U709" s="1119"/>
      <c r="V709" s="1118"/>
      <c r="W709" s="1143">
        <v>113.84</v>
      </c>
      <c r="X709" s="1144"/>
      <c r="Y709" s="1144"/>
      <c r="Z709" s="1144"/>
      <c r="AA709" s="1144"/>
      <c r="AB709" s="1144"/>
      <c r="AC709" s="1143"/>
    </row>
    <row r="710" spans="1:29" ht="17.45" customHeight="1">
      <c r="A710" s="1117"/>
      <c r="B710" s="1118"/>
      <c r="C710" s="1118"/>
      <c r="D710" s="1118"/>
      <c r="E710" s="1118"/>
      <c r="F710" s="1118"/>
      <c r="G710" s="1119" t="s">
        <v>1207</v>
      </c>
      <c r="H710" s="1119"/>
      <c r="I710" s="1119"/>
      <c r="J710" s="1119"/>
      <c r="K710" s="1119"/>
      <c r="L710" s="1119"/>
      <c r="M710" s="1119"/>
      <c r="N710" s="1145"/>
      <c r="O710" s="1146">
        <v>0</v>
      </c>
      <c r="P710" s="1146"/>
      <c r="Q710" s="1146"/>
      <c r="R710" s="1145"/>
      <c r="S710" s="1119" t="s">
        <v>1208</v>
      </c>
      <c r="T710" s="1119"/>
      <c r="U710" s="1119"/>
      <c r="V710" s="1118"/>
      <c r="W710" s="1143">
        <v>0</v>
      </c>
      <c r="X710" s="1144"/>
      <c r="Y710" s="1144"/>
      <c r="Z710" s="1144"/>
      <c r="AA710" s="1144"/>
      <c r="AB710" s="1144"/>
      <c r="AC710" s="1143"/>
    </row>
    <row r="711" spans="1:29" ht="17.45" customHeight="1">
      <c r="A711" s="1117"/>
      <c r="B711" s="1118"/>
      <c r="C711" s="1118"/>
      <c r="D711" s="1118"/>
      <c r="E711" s="1118"/>
      <c r="F711" s="1118"/>
      <c r="G711" s="1118"/>
      <c r="H711" s="1118"/>
      <c r="I711" s="1119" t="s">
        <v>1209</v>
      </c>
      <c r="J711" s="1119"/>
      <c r="K711" s="1119"/>
      <c r="L711" s="1119"/>
      <c r="M711" s="1119"/>
      <c r="N711" s="1119"/>
      <c r="O711" s="1119"/>
      <c r="P711" s="1119"/>
      <c r="Q711" s="1119"/>
      <c r="R711" s="1119"/>
      <c r="S711" s="1119"/>
      <c r="T711" s="1119"/>
      <c r="U711" s="1119"/>
      <c r="V711" s="1118"/>
      <c r="W711" s="1143">
        <v>113.8373</v>
      </c>
      <c r="X711" s="1144"/>
      <c r="Y711" s="1144"/>
      <c r="Z711" s="1144"/>
      <c r="AA711" s="1144"/>
      <c r="AB711" s="1144"/>
      <c r="AC711" s="1143"/>
    </row>
    <row r="712" spans="1:29" ht="5.0999999999999996" customHeight="1">
      <c r="A712" s="1147"/>
      <c r="B712" s="1118"/>
      <c r="C712" s="1118"/>
      <c r="D712" s="1118"/>
      <c r="E712" s="1118"/>
      <c r="F712" s="1118"/>
      <c r="G712" s="1118"/>
      <c r="H712" s="1118"/>
      <c r="I712" s="1118"/>
      <c r="J712" s="1118"/>
      <c r="K712" s="1118"/>
      <c r="L712" s="1118"/>
      <c r="M712" s="1118"/>
      <c r="N712" s="1118"/>
      <c r="O712" s="1118"/>
      <c r="P712" s="1118"/>
      <c r="Q712" s="1118"/>
      <c r="R712" s="1118"/>
      <c r="S712" s="1118"/>
      <c r="T712" s="1118"/>
      <c r="U712" s="1118"/>
      <c r="V712" s="1118"/>
      <c r="W712" s="1118"/>
      <c r="X712" s="1118"/>
      <c r="Y712" s="1118"/>
      <c r="Z712" s="1118"/>
      <c r="AA712" s="1118"/>
      <c r="AB712" s="1118"/>
      <c r="AC712" s="1148"/>
    </row>
    <row r="713" spans="1:29" ht="145.35" customHeight="1">
      <c r="A713" s="1149"/>
      <c r="AC713" s="1088"/>
    </row>
    <row r="714" spans="1:29" ht="83.65" customHeight="1">
      <c r="A714" s="1149"/>
      <c r="AC714" s="1088"/>
    </row>
    <row r="715" spans="1:29" ht="83.65" customHeight="1" thickBot="1">
      <c r="A715" s="1089"/>
      <c r="B715" s="1090"/>
      <c r="C715" s="1090"/>
      <c r="D715" s="1090"/>
      <c r="E715" s="1090"/>
      <c r="F715" s="1090"/>
      <c r="G715" s="1090"/>
      <c r="H715" s="1090"/>
      <c r="I715" s="1090"/>
      <c r="J715" s="1090"/>
      <c r="K715" s="1090"/>
      <c r="L715" s="1090"/>
      <c r="M715" s="1090"/>
      <c r="N715" s="1090"/>
      <c r="O715" s="1090"/>
      <c r="P715" s="1090"/>
      <c r="Q715" s="1090"/>
      <c r="R715" s="1090"/>
      <c r="S715" s="1090"/>
      <c r="T715" s="1090"/>
      <c r="U715" s="1090"/>
      <c r="V715" s="1090"/>
      <c r="W715" s="1090"/>
      <c r="X715" s="1090"/>
      <c r="Y715" s="1090"/>
      <c r="Z715" s="1090"/>
      <c r="AA715" s="1090"/>
      <c r="AB715" s="1090"/>
      <c r="AC715" s="1091"/>
    </row>
    <row r="716" spans="1:29" ht="17.45" customHeight="1" thickBot="1">
      <c r="A716" s="1068"/>
      <c r="B716" s="1069"/>
      <c r="C716" s="1069"/>
      <c r="D716" s="1069"/>
      <c r="E716" s="1069"/>
      <c r="F716" s="1070" t="s">
        <v>1166</v>
      </c>
      <c r="G716" s="1070"/>
      <c r="H716" s="1070"/>
      <c r="I716" s="1070"/>
      <c r="J716" s="1070"/>
      <c r="K716" s="1070"/>
      <c r="L716" s="1069"/>
      <c r="M716" s="1069"/>
      <c r="N716" s="1069"/>
      <c r="O716" s="1069"/>
      <c r="P716" s="1069"/>
      <c r="Q716" s="1069"/>
      <c r="R716" s="1069"/>
      <c r="S716" s="1069"/>
      <c r="T716" s="1069"/>
      <c r="U716" s="1069"/>
      <c r="V716" s="1069"/>
      <c r="W716" s="1069"/>
      <c r="X716" s="1071" t="s">
        <v>1380</v>
      </c>
      <c r="Y716" s="1071"/>
      <c r="Z716" s="1071"/>
      <c r="AA716" s="1071"/>
      <c r="AB716" s="1071"/>
      <c r="AC716" s="1072"/>
    </row>
    <row r="717" spans="1:29" ht="16.7" customHeight="1">
      <c r="A717" s="1074" t="s">
        <v>1168</v>
      </c>
      <c r="B717" s="1075"/>
      <c r="C717" s="1076"/>
      <c r="D717" s="1077" t="s">
        <v>1381</v>
      </c>
      <c r="E717" s="1077"/>
      <c r="F717" s="1077"/>
      <c r="G717" s="1077"/>
      <c r="H717" s="1077"/>
      <c r="I717" s="1077"/>
      <c r="J717" s="1077"/>
      <c r="K717" s="1077"/>
      <c r="L717" s="1077"/>
      <c r="M717" s="1077"/>
      <c r="N717" s="1076"/>
      <c r="O717" s="1076"/>
      <c r="P717" s="1078" t="s">
        <v>1104</v>
      </c>
      <c r="Q717" s="1078"/>
      <c r="R717" s="1078"/>
      <c r="S717" s="1076"/>
      <c r="T717" s="1079" t="s">
        <v>66</v>
      </c>
      <c r="U717" s="1079"/>
      <c r="V717" s="1079"/>
      <c r="W717" s="1079"/>
      <c r="X717" s="1076"/>
      <c r="Y717" s="1078" t="s">
        <v>1170</v>
      </c>
      <c r="Z717" s="1078"/>
      <c r="AA717" s="1076"/>
      <c r="AB717" s="1080">
        <v>45658</v>
      </c>
      <c r="AC717" s="1081"/>
    </row>
    <row r="718" spans="1:29" ht="17.45" customHeight="1">
      <c r="A718" s="1082"/>
      <c r="B718" s="1083"/>
      <c r="D718" s="1084"/>
      <c r="E718" s="1084"/>
      <c r="F718" s="1084"/>
      <c r="G718" s="1084"/>
      <c r="H718" s="1084"/>
      <c r="I718" s="1084"/>
      <c r="J718" s="1084"/>
      <c r="K718" s="1084"/>
      <c r="L718" s="1084"/>
      <c r="M718" s="1084"/>
      <c r="P718" s="1085" t="s">
        <v>1171</v>
      </c>
      <c r="Q718" s="1085"/>
      <c r="R718" s="1085"/>
      <c r="T718" s="1086">
        <v>1</v>
      </c>
      <c r="U718" s="1086"/>
      <c r="V718" s="1086"/>
      <c r="W718" s="1086"/>
      <c r="Y718" s="1085" t="s">
        <v>1172</v>
      </c>
      <c r="Z718" s="1085"/>
      <c r="AB718" s="1087" t="s">
        <v>62</v>
      </c>
      <c r="AC718" s="1088"/>
    </row>
    <row r="719" spans="1:29" ht="5.85" customHeight="1" thickBot="1">
      <c r="A719" s="1089"/>
      <c r="B719" s="1090"/>
      <c r="C719" s="1090"/>
      <c r="D719" s="1090"/>
      <c r="E719" s="1090"/>
      <c r="F719" s="1090"/>
      <c r="G719" s="1090"/>
      <c r="H719" s="1090"/>
      <c r="I719" s="1090"/>
      <c r="J719" s="1090"/>
      <c r="K719" s="1090"/>
      <c r="L719" s="1090"/>
      <c r="M719" s="1090"/>
      <c r="N719" s="1090"/>
      <c r="O719" s="1090"/>
      <c r="P719" s="1090"/>
      <c r="Q719" s="1090"/>
      <c r="R719" s="1090"/>
      <c r="S719" s="1090"/>
      <c r="T719" s="1090"/>
      <c r="U719" s="1090"/>
      <c r="V719" s="1090"/>
      <c r="W719" s="1090"/>
      <c r="X719" s="1090"/>
      <c r="Y719" s="1090"/>
      <c r="Z719" s="1090"/>
      <c r="AA719" s="1090"/>
      <c r="AB719" s="1090"/>
      <c r="AC719" s="1091"/>
    </row>
    <row r="720" spans="1:29" ht="16.7" customHeight="1" thickBot="1">
      <c r="A720" s="1092" t="s">
        <v>1173</v>
      </c>
      <c r="B720" s="1075"/>
      <c r="C720" s="1075"/>
      <c r="D720" s="1075"/>
      <c r="E720" s="1075"/>
      <c r="F720" s="1075"/>
      <c r="G720" s="1075"/>
      <c r="H720" s="1093"/>
      <c r="I720" s="1094" t="s">
        <v>1174</v>
      </c>
      <c r="J720" s="1094" t="s">
        <v>1175</v>
      </c>
      <c r="K720" s="1070"/>
      <c r="L720" s="1070"/>
      <c r="M720" s="1070"/>
      <c r="N720" s="1070"/>
      <c r="O720" s="1070"/>
      <c r="P720" s="1095"/>
      <c r="Q720" s="1094" t="s">
        <v>1176</v>
      </c>
      <c r="R720" s="1070"/>
      <c r="S720" s="1070"/>
      <c r="T720" s="1070"/>
      <c r="U720" s="1070"/>
      <c r="V720" s="1070"/>
      <c r="W720" s="1070"/>
      <c r="X720" s="1070"/>
      <c r="Y720" s="1095"/>
      <c r="Z720" s="1096" t="s">
        <v>1177</v>
      </c>
      <c r="AA720" s="1097"/>
      <c r="AB720" s="1097"/>
      <c r="AC720" s="1098"/>
    </row>
    <row r="721" spans="1:29" ht="17.45" customHeight="1" thickBot="1">
      <c r="A721" s="1099"/>
      <c r="B721" s="1100"/>
      <c r="C721" s="1100"/>
      <c r="D721" s="1100"/>
      <c r="E721" s="1100"/>
      <c r="F721" s="1100"/>
      <c r="G721" s="1100"/>
      <c r="H721" s="1101"/>
      <c r="I721" s="1102"/>
      <c r="J721" s="1094" t="s">
        <v>1178</v>
      </c>
      <c r="K721" s="1070"/>
      <c r="L721" s="1095"/>
      <c r="M721" s="1094" t="s">
        <v>1179</v>
      </c>
      <c r="N721" s="1070"/>
      <c r="O721" s="1070"/>
      <c r="P721" s="1095"/>
      <c r="Q721" s="1094" t="s">
        <v>1178</v>
      </c>
      <c r="R721" s="1070"/>
      <c r="S721" s="1070"/>
      <c r="T721" s="1070"/>
      <c r="U721" s="1095"/>
      <c r="V721" s="1094" t="s">
        <v>1179</v>
      </c>
      <c r="W721" s="1070"/>
      <c r="X721" s="1070"/>
      <c r="Y721" s="1095"/>
      <c r="Z721" s="1103"/>
      <c r="AA721" s="1104"/>
      <c r="AB721" s="1104"/>
      <c r="AC721" s="1105"/>
    </row>
    <row r="722" spans="1:29" ht="17.45" customHeight="1" thickBot="1">
      <c r="A722" s="1068"/>
      <c r="B722" s="1069"/>
      <c r="C722" s="1069"/>
      <c r="D722" s="1069"/>
      <c r="E722" s="1069"/>
      <c r="F722" s="1069"/>
      <c r="G722" s="1069"/>
      <c r="H722" s="1069"/>
      <c r="I722" s="1071" t="s">
        <v>1180</v>
      </c>
      <c r="J722" s="1071"/>
      <c r="K722" s="1071"/>
      <c r="L722" s="1071"/>
      <c r="M722" s="1071"/>
      <c r="N722" s="1071"/>
      <c r="O722" s="1071"/>
      <c r="P722" s="1071"/>
      <c r="Q722" s="1071"/>
      <c r="R722" s="1071"/>
      <c r="S722" s="1071"/>
      <c r="T722" s="1071"/>
      <c r="U722" s="1071"/>
      <c r="V722" s="1106"/>
      <c r="W722" s="1107">
        <v>0</v>
      </c>
      <c r="X722" s="1108"/>
      <c r="Y722" s="1108"/>
      <c r="Z722" s="1108"/>
      <c r="AA722" s="1108"/>
      <c r="AB722" s="1108"/>
      <c r="AC722" s="1107"/>
    </row>
    <row r="723" spans="1:29" ht="16.7" customHeight="1" thickBot="1">
      <c r="A723" s="1092" t="s">
        <v>1181</v>
      </c>
      <c r="B723" s="1109"/>
      <c r="C723" s="1109"/>
      <c r="D723" s="1109"/>
      <c r="E723" s="1109"/>
      <c r="F723" s="1109"/>
      <c r="G723" s="1109"/>
      <c r="H723" s="1109"/>
      <c r="I723" s="1109"/>
      <c r="J723" s="1110"/>
      <c r="K723" s="1094" t="s">
        <v>1182</v>
      </c>
      <c r="L723" s="1070"/>
      <c r="M723" s="1070"/>
      <c r="N723" s="1070"/>
      <c r="O723" s="1095"/>
      <c r="P723" s="1094" t="s">
        <v>1174</v>
      </c>
      <c r="Q723" s="1070"/>
      <c r="R723" s="1070"/>
      <c r="S723" s="1070"/>
      <c r="T723" s="1095"/>
      <c r="U723" s="1094" t="s">
        <v>1183</v>
      </c>
      <c r="V723" s="1070"/>
      <c r="W723" s="1070"/>
      <c r="X723" s="1070"/>
      <c r="Y723" s="1095"/>
      <c r="Z723" s="1096" t="s">
        <v>1177</v>
      </c>
      <c r="AA723" s="1111"/>
      <c r="AB723" s="1111"/>
      <c r="AC723" s="1112"/>
    </row>
    <row r="724" spans="1:29" ht="17.45" customHeight="1" thickBot="1">
      <c r="A724" s="1068"/>
      <c r="B724" s="1113"/>
      <c r="C724" s="1113"/>
      <c r="D724" s="1113"/>
      <c r="E724" s="1113"/>
      <c r="F724" s="1113"/>
      <c r="G724" s="1113"/>
      <c r="H724" s="1113"/>
      <c r="I724" s="1114" t="s">
        <v>1184</v>
      </c>
      <c r="J724" s="1114"/>
      <c r="K724" s="1114"/>
      <c r="L724" s="1114"/>
      <c r="M724" s="1114"/>
      <c r="N724" s="1114"/>
      <c r="O724" s="1114"/>
      <c r="P724" s="1114"/>
      <c r="Q724" s="1114"/>
      <c r="R724" s="1114"/>
      <c r="S724" s="1114"/>
      <c r="T724" s="1114"/>
      <c r="U724" s="1114"/>
      <c r="V724" s="1069"/>
      <c r="W724" s="1115">
        <v>0</v>
      </c>
      <c r="X724" s="1116"/>
      <c r="Y724" s="1116"/>
      <c r="Z724" s="1116"/>
      <c r="AA724" s="1116"/>
      <c r="AB724" s="1116"/>
      <c r="AC724" s="1115"/>
    </row>
    <row r="725" spans="1:29" ht="16.7" customHeight="1">
      <c r="A725" s="1117"/>
      <c r="B725" s="1118"/>
      <c r="C725" s="1118"/>
      <c r="D725" s="1118"/>
      <c r="E725" s="1118"/>
      <c r="F725" s="1118"/>
      <c r="G725" s="1118"/>
      <c r="H725" s="1118"/>
      <c r="I725" s="1119" t="s">
        <v>1185</v>
      </c>
      <c r="J725" s="1119"/>
      <c r="K725" s="1119"/>
      <c r="L725" s="1119"/>
      <c r="M725" s="1119"/>
      <c r="N725" s="1119"/>
      <c r="O725" s="1119"/>
      <c r="P725" s="1119"/>
      <c r="Q725" s="1119"/>
      <c r="R725" s="1119"/>
      <c r="S725" s="1119"/>
      <c r="T725" s="1119"/>
      <c r="U725" s="1119"/>
      <c r="V725" s="1118"/>
      <c r="W725" s="1120">
        <v>0</v>
      </c>
      <c r="X725" s="1121"/>
      <c r="Y725" s="1121"/>
      <c r="Z725" s="1121"/>
      <c r="AA725" s="1121"/>
      <c r="AB725" s="1121"/>
      <c r="AC725" s="1120"/>
    </row>
    <row r="726" spans="1:29" ht="17.45" customHeight="1">
      <c r="A726" s="1117"/>
      <c r="B726" s="1118"/>
      <c r="C726" s="1118"/>
      <c r="D726" s="1118"/>
      <c r="E726" s="1118"/>
      <c r="F726" s="1118"/>
      <c r="G726" s="1118"/>
      <c r="H726" s="1118"/>
      <c r="I726" s="1119" t="s">
        <v>1186</v>
      </c>
      <c r="J726" s="1119"/>
      <c r="K726" s="1119"/>
      <c r="L726" s="1119"/>
      <c r="M726" s="1119"/>
      <c r="N726" s="1119"/>
      <c r="O726" s="1119"/>
      <c r="P726" s="1119"/>
      <c r="Q726" s="1119"/>
      <c r="R726" s="1119"/>
      <c r="S726" s="1119"/>
      <c r="T726" s="1119"/>
      <c r="U726" s="1119"/>
      <c r="V726" s="1118"/>
      <c r="W726" s="1120">
        <v>0</v>
      </c>
      <c r="X726" s="1121"/>
      <c r="Y726" s="1121"/>
      <c r="Z726" s="1121"/>
      <c r="AA726" s="1121"/>
      <c r="AB726" s="1121"/>
      <c r="AC726" s="1120"/>
    </row>
    <row r="727" spans="1:29" ht="17.45" customHeight="1">
      <c r="A727" s="1117"/>
      <c r="B727" s="1118"/>
      <c r="C727" s="1118"/>
      <c r="D727" s="1118"/>
      <c r="E727" s="1118"/>
      <c r="F727" s="1118"/>
      <c r="G727" s="1118"/>
      <c r="H727" s="1118"/>
      <c r="I727" s="1119" t="s">
        <v>1187</v>
      </c>
      <c r="J727" s="1119"/>
      <c r="K727" s="1119"/>
      <c r="L727" s="1119"/>
      <c r="M727" s="1119"/>
      <c r="N727" s="1119"/>
      <c r="O727" s="1119"/>
      <c r="P727" s="1119"/>
      <c r="Q727" s="1119"/>
      <c r="R727" s="1119"/>
      <c r="S727" s="1119"/>
      <c r="T727" s="1119"/>
      <c r="U727" s="1119"/>
      <c r="V727" s="1118"/>
      <c r="W727" s="1120">
        <v>0</v>
      </c>
      <c r="X727" s="1121"/>
      <c r="Y727" s="1121"/>
      <c r="Z727" s="1121"/>
      <c r="AA727" s="1121"/>
      <c r="AB727" s="1121"/>
      <c r="AC727" s="1120"/>
    </row>
    <row r="728" spans="1:29" ht="16.7" customHeight="1" thickBot="1">
      <c r="A728" s="1122"/>
      <c r="B728" s="1123"/>
      <c r="C728" s="1123"/>
      <c r="D728" s="1123"/>
      <c r="E728" s="1123"/>
      <c r="F728" s="1123"/>
      <c r="G728" s="1123"/>
      <c r="H728" s="1123"/>
      <c r="I728" s="1124" t="s">
        <v>1188</v>
      </c>
      <c r="J728" s="1124"/>
      <c r="K728" s="1124"/>
      <c r="L728" s="1124"/>
      <c r="M728" s="1124"/>
      <c r="N728" s="1124"/>
      <c r="O728" s="1124"/>
      <c r="P728" s="1124"/>
      <c r="Q728" s="1124"/>
      <c r="R728" s="1124"/>
      <c r="S728" s="1124"/>
      <c r="T728" s="1124"/>
      <c r="U728" s="1124"/>
      <c r="V728" s="1123"/>
      <c r="W728" s="1125">
        <v>0</v>
      </c>
      <c r="X728" s="1126"/>
      <c r="Y728" s="1126"/>
      <c r="Z728" s="1126"/>
      <c r="AA728" s="1126"/>
      <c r="AB728" s="1126"/>
      <c r="AC728" s="1125"/>
    </row>
    <row r="729" spans="1:29" ht="17.45" customHeight="1" thickBot="1">
      <c r="A729" s="1092" t="s">
        <v>1189</v>
      </c>
      <c r="B729" s="1109"/>
      <c r="C729" s="1109"/>
      <c r="D729" s="1109"/>
      <c r="E729" s="1109"/>
      <c r="F729" s="1109"/>
      <c r="G729" s="1109"/>
      <c r="H729" s="1109"/>
      <c r="I729" s="1109"/>
      <c r="J729" s="1110"/>
      <c r="K729" s="1094" t="s">
        <v>1174</v>
      </c>
      <c r="L729" s="1070"/>
      <c r="M729" s="1070"/>
      <c r="N729" s="1070"/>
      <c r="O729" s="1095"/>
      <c r="P729" s="1094" t="s">
        <v>531</v>
      </c>
      <c r="Q729" s="1070"/>
      <c r="R729" s="1070"/>
      <c r="S729" s="1070"/>
      <c r="T729" s="1095"/>
      <c r="U729" s="1094" t="s">
        <v>1190</v>
      </c>
      <c r="V729" s="1070"/>
      <c r="W729" s="1070"/>
      <c r="X729" s="1070"/>
      <c r="Y729" s="1095"/>
      <c r="Z729" s="1096" t="s">
        <v>1191</v>
      </c>
      <c r="AA729" s="1111"/>
      <c r="AB729" s="1111"/>
      <c r="AC729" s="1112"/>
    </row>
    <row r="730" spans="1:29" ht="17.45" customHeight="1" thickBot="1">
      <c r="A730" s="1127"/>
      <c r="B730" s="1128" t="s">
        <v>1382</v>
      </c>
      <c r="C730" s="1128"/>
      <c r="D730" s="1129" t="s">
        <v>121</v>
      </c>
      <c r="E730" s="1128"/>
      <c r="F730" s="1128"/>
      <c r="G730" s="1128"/>
      <c r="H730" s="1128"/>
      <c r="I730" s="1128"/>
      <c r="J730" s="1129"/>
      <c r="K730" s="1130">
        <v>1</v>
      </c>
      <c r="L730" s="1131"/>
      <c r="M730" s="1131"/>
      <c r="N730" s="1131"/>
      <c r="O730" s="1132"/>
      <c r="P730" s="1133" t="s">
        <v>62</v>
      </c>
      <c r="Q730" s="1134"/>
      <c r="R730" s="1134"/>
      <c r="S730" s="1134"/>
      <c r="T730" s="1135"/>
      <c r="U730" s="1136">
        <v>87.65</v>
      </c>
      <c r="V730" s="1137"/>
      <c r="W730" s="1137"/>
      <c r="X730" s="1137"/>
      <c r="Y730" s="1138"/>
      <c r="Z730" s="1139">
        <v>87.65</v>
      </c>
      <c r="AA730" s="1108"/>
      <c r="AB730" s="1108"/>
      <c r="AC730" s="1107"/>
    </row>
    <row r="731" spans="1:29" ht="16.7" customHeight="1" thickBot="1">
      <c r="A731" s="1068"/>
      <c r="B731" s="1069"/>
      <c r="C731" s="1069"/>
      <c r="D731" s="1069"/>
      <c r="E731" s="1069"/>
      <c r="F731" s="1069"/>
      <c r="G731" s="1069"/>
      <c r="H731" s="1069"/>
      <c r="I731" s="1071" t="s">
        <v>1193</v>
      </c>
      <c r="J731" s="1071"/>
      <c r="K731" s="1071"/>
      <c r="L731" s="1071"/>
      <c r="M731" s="1071"/>
      <c r="N731" s="1071"/>
      <c r="O731" s="1071"/>
      <c r="P731" s="1071"/>
      <c r="Q731" s="1071"/>
      <c r="R731" s="1071"/>
      <c r="S731" s="1071"/>
      <c r="T731" s="1071"/>
      <c r="U731" s="1071"/>
      <c r="V731" s="1106"/>
      <c r="W731" s="1107">
        <v>87.65</v>
      </c>
      <c r="X731" s="1108"/>
      <c r="Y731" s="1108"/>
      <c r="Z731" s="1108"/>
      <c r="AA731" s="1108"/>
      <c r="AB731" s="1108"/>
      <c r="AC731" s="1107"/>
    </row>
    <row r="732" spans="1:29" ht="17.45" customHeight="1" thickBot="1">
      <c r="A732" s="1092" t="s">
        <v>1194</v>
      </c>
      <c r="B732" s="1109"/>
      <c r="C732" s="1109"/>
      <c r="D732" s="1109"/>
      <c r="E732" s="1109"/>
      <c r="F732" s="1109"/>
      <c r="G732" s="1109"/>
      <c r="H732" s="1109"/>
      <c r="I732" s="1109"/>
      <c r="J732" s="1110"/>
      <c r="K732" s="1094" t="s">
        <v>1174</v>
      </c>
      <c r="L732" s="1070"/>
      <c r="M732" s="1070"/>
      <c r="N732" s="1070"/>
      <c r="O732" s="1095"/>
      <c r="P732" s="1094" t="s">
        <v>531</v>
      </c>
      <c r="Q732" s="1070"/>
      <c r="R732" s="1070"/>
      <c r="S732" s="1070"/>
      <c r="T732" s="1095"/>
      <c r="U732" s="1094" t="s">
        <v>1190</v>
      </c>
      <c r="V732" s="1070"/>
      <c r="W732" s="1070"/>
      <c r="X732" s="1070"/>
      <c r="Y732" s="1095"/>
      <c r="Z732" s="1096" t="s">
        <v>1191</v>
      </c>
      <c r="AA732" s="1111"/>
      <c r="AB732" s="1111"/>
      <c r="AC732" s="1112"/>
    </row>
    <row r="733" spans="1:29" ht="16.7" customHeight="1" thickBot="1">
      <c r="A733" s="1068"/>
      <c r="B733" s="1069"/>
      <c r="C733" s="1069"/>
      <c r="D733" s="1069"/>
      <c r="E733" s="1069"/>
      <c r="F733" s="1069"/>
      <c r="G733" s="1069"/>
      <c r="H733" s="1069"/>
      <c r="I733" s="1071" t="s">
        <v>1195</v>
      </c>
      <c r="J733" s="1071"/>
      <c r="K733" s="1071"/>
      <c r="L733" s="1071"/>
      <c r="M733" s="1071"/>
      <c r="N733" s="1071"/>
      <c r="O733" s="1071"/>
      <c r="P733" s="1071"/>
      <c r="Q733" s="1071"/>
      <c r="R733" s="1071"/>
      <c r="S733" s="1071"/>
      <c r="T733" s="1071"/>
      <c r="U733" s="1071"/>
      <c r="V733" s="1106"/>
      <c r="W733" s="1107">
        <v>0</v>
      </c>
      <c r="X733" s="1108"/>
      <c r="Y733" s="1108"/>
      <c r="Z733" s="1108"/>
      <c r="AA733" s="1108"/>
      <c r="AB733" s="1108"/>
      <c r="AC733" s="1107"/>
    </row>
    <row r="734" spans="1:29" ht="17.45" customHeight="1" thickBot="1">
      <c r="A734" s="1092" t="s">
        <v>1196</v>
      </c>
      <c r="B734" s="1109"/>
      <c r="C734" s="1109"/>
      <c r="D734" s="1109"/>
      <c r="E734" s="1109"/>
      <c r="F734" s="1109"/>
      <c r="G734" s="1109"/>
      <c r="H734" s="1109"/>
      <c r="I734" s="1109"/>
      <c r="J734" s="1110"/>
      <c r="K734" s="1094" t="s">
        <v>1174</v>
      </c>
      <c r="L734" s="1070"/>
      <c r="M734" s="1070"/>
      <c r="N734" s="1070"/>
      <c r="O734" s="1095"/>
      <c r="P734" s="1094" t="s">
        <v>531</v>
      </c>
      <c r="Q734" s="1070"/>
      <c r="R734" s="1070"/>
      <c r="S734" s="1070"/>
      <c r="T734" s="1095"/>
      <c r="U734" s="1094" t="s">
        <v>1190</v>
      </c>
      <c r="V734" s="1070"/>
      <c r="W734" s="1070"/>
      <c r="X734" s="1070"/>
      <c r="Y734" s="1095"/>
      <c r="Z734" s="1096" t="s">
        <v>1191</v>
      </c>
      <c r="AA734" s="1111"/>
      <c r="AB734" s="1111"/>
      <c r="AC734" s="1112"/>
    </row>
    <row r="735" spans="1:29" ht="17.45" customHeight="1" thickBot="1">
      <c r="A735" s="1068"/>
      <c r="B735" s="1069"/>
      <c r="C735" s="1069"/>
      <c r="D735" s="1069"/>
      <c r="E735" s="1069"/>
      <c r="F735" s="1069"/>
      <c r="G735" s="1069"/>
      <c r="H735" s="1069"/>
      <c r="I735" s="1071" t="s">
        <v>1197</v>
      </c>
      <c r="J735" s="1071"/>
      <c r="K735" s="1071"/>
      <c r="L735" s="1071"/>
      <c r="M735" s="1071"/>
      <c r="N735" s="1071"/>
      <c r="O735" s="1071"/>
      <c r="P735" s="1071"/>
      <c r="Q735" s="1071"/>
      <c r="R735" s="1071"/>
      <c r="S735" s="1071"/>
      <c r="T735" s="1071"/>
      <c r="U735" s="1071"/>
      <c r="V735" s="1106"/>
      <c r="W735" s="1107">
        <v>0</v>
      </c>
      <c r="X735" s="1108"/>
      <c r="Y735" s="1108"/>
      <c r="Z735" s="1108"/>
      <c r="AA735" s="1108"/>
      <c r="AB735" s="1108"/>
      <c r="AC735" s="1107"/>
    </row>
    <row r="736" spans="1:29" ht="16.7" customHeight="1" thickBot="1">
      <c r="A736" s="1092" t="s">
        <v>1198</v>
      </c>
      <c r="B736" s="1109"/>
      <c r="C736" s="1109"/>
      <c r="D736" s="1110"/>
      <c r="E736" s="1094" t="s">
        <v>1174</v>
      </c>
      <c r="F736" s="1070"/>
      <c r="G736" s="1095"/>
      <c r="H736" s="1140" t="s">
        <v>1199</v>
      </c>
      <c r="I736" s="1140" t="s">
        <v>1200</v>
      </c>
      <c r="J736" s="1094" t="s">
        <v>1201</v>
      </c>
      <c r="K736" s="1070"/>
      <c r="L736" s="1095"/>
      <c r="M736" s="1094" t="s">
        <v>1202</v>
      </c>
      <c r="N736" s="1070"/>
      <c r="O736" s="1070"/>
      <c r="P736" s="1095"/>
      <c r="Q736" s="1094" t="s">
        <v>1203</v>
      </c>
      <c r="R736" s="1070"/>
      <c r="S736" s="1070"/>
      <c r="T736" s="1070"/>
      <c r="U736" s="1095"/>
      <c r="V736" s="1094" t="s">
        <v>1204</v>
      </c>
      <c r="W736" s="1070"/>
      <c r="X736" s="1070"/>
      <c r="Y736" s="1095"/>
      <c r="Z736" s="1096" t="s">
        <v>1191</v>
      </c>
      <c r="AA736" s="1111"/>
      <c r="AB736" s="1111"/>
      <c r="AC736" s="1112"/>
    </row>
    <row r="737" spans="1:29" ht="17.45" customHeight="1" thickBot="1">
      <c r="A737" s="1068"/>
      <c r="B737" s="1069"/>
      <c r="C737" s="1069"/>
      <c r="D737" s="1069"/>
      <c r="E737" s="1069"/>
      <c r="F737" s="1069"/>
      <c r="G737" s="1069"/>
      <c r="H737" s="1069"/>
      <c r="I737" s="1071" t="s">
        <v>1205</v>
      </c>
      <c r="J737" s="1071"/>
      <c r="K737" s="1071"/>
      <c r="L737" s="1071"/>
      <c r="M737" s="1071"/>
      <c r="N737" s="1071"/>
      <c r="O737" s="1071"/>
      <c r="P737" s="1071"/>
      <c r="Q737" s="1071"/>
      <c r="R737" s="1071"/>
      <c r="S737" s="1071"/>
      <c r="T737" s="1071"/>
      <c r="U737" s="1071"/>
      <c r="V737" s="1106"/>
      <c r="W737" s="1107">
        <v>0</v>
      </c>
      <c r="X737" s="1108"/>
      <c r="Y737" s="1108"/>
      <c r="Z737" s="1108"/>
      <c r="AA737" s="1108"/>
      <c r="AB737" s="1108"/>
      <c r="AC737" s="1107"/>
    </row>
    <row r="738" spans="1:29" ht="5.85" customHeight="1">
      <c r="A738" s="1141"/>
      <c r="B738" s="1113"/>
      <c r="C738" s="1113"/>
      <c r="D738" s="1113"/>
      <c r="E738" s="1113"/>
      <c r="F738" s="1113"/>
      <c r="G738" s="1113"/>
      <c r="H738" s="1113"/>
      <c r="I738" s="1113"/>
      <c r="J738" s="1113"/>
      <c r="K738" s="1113"/>
      <c r="L738" s="1113"/>
      <c r="M738" s="1113"/>
      <c r="N738" s="1113"/>
      <c r="O738" s="1113"/>
      <c r="P738" s="1113"/>
      <c r="Q738" s="1113"/>
      <c r="R738" s="1113"/>
      <c r="S738" s="1113"/>
      <c r="T738" s="1113"/>
      <c r="U738" s="1113"/>
      <c r="V738" s="1113"/>
      <c r="W738" s="1113"/>
      <c r="X738" s="1113"/>
      <c r="Y738" s="1113"/>
      <c r="Z738" s="1113"/>
      <c r="AA738" s="1113"/>
      <c r="AB738" s="1113"/>
      <c r="AC738" s="1142"/>
    </row>
    <row r="739" spans="1:29" ht="16.7" customHeight="1">
      <c r="A739" s="1117"/>
      <c r="B739" s="1118"/>
      <c r="C739" s="1118"/>
      <c r="D739" s="1118"/>
      <c r="E739" s="1118"/>
      <c r="F739" s="1118"/>
      <c r="G739" s="1118"/>
      <c r="H739" s="1118"/>
      <c r="I739" s="1119" t="s">
        <v>1206</v>
      </c>
      <c r="J739" s="1119"/>
      <c r="K739" s="1119"/>
      <c r="L739" s="1119"/>
      <c r="M739" s="1119"/>
      <c r="N739" s="1119"/>
      <c r="O739" s="1119"/>
      <c r="P739" s="1119"/>
      <c r="Q739" s="1119"/>
      <c r="R739" s="1119"/>
      <c r="S739" s="1119"/>
      <c r="T739" s="1119"/>
      <c r="U739" s="1119"/>
      <c r="V739" s="1118"/>
      <c r="W739" s="1143">
        <v>87.65</v>
      </c>
      <c r="X739" s="1144"/>
      <c r="Y739" s="1144"/>
      <c r="Z739" s="1144"/>
      <c r="AA739" s="1144"/>
      <c r="AB739" s="1144"/>
      <c r="AC739" s="1143"/>
    </row>
    <row r="740" spans="1:29" ht="17.45" customHeight="1">
      <c r="A740" s="1117"/>
      <c r="B740" s="1118"/>
      <c r="C740" s="1118"/>
      <c r="D740" s="1118"/>
      <c r="E740" s="1118"/>
      <c r="F740" s="1118"/>
      <c r="G740" s="1119" t="s">
        <v>1207</v>
      </c>
      <c r="H740" s="1119"/>
      <c r="I740" s="1119"/>
      <c r="J740" s="1119"/>
      <c r="K740" s="1119"/>
      <c r="L740" s="1119"/>
      <c r="M740" s="1119"/>
      <c r="N740" s="1145"/>
      <c r="O740" s="1146">
        <v>0</v>
      </c>
      <c r="P740" s="1146"/>
      <c r="Q740" s="1146"/>
      <c r="R740" s="1145"/>
      <c r="S740" s="1119" t="s">
        <v>1208</v>
      </c>
      <c r="T740" s="1119"/>
      <c r="U740" s="1119"/>
      <c r="V740" s="1118"/>
      <c r="W740" s="1143">
        <v>0</v>
      </c>
      <c r="X740" s="1144"/>
      <c r="Y740" s="1144"/>
      <c r="Z740" s="1144"/>
      <c r="AA740" s="1144"/>
      <c r="AB740" s="1144"/>
      <c r="AC740" s="1143"/>
    </row>
    <row r="741" spans="1:29" ht="17.45" customHeight="1">
      <c r="A741" s="1117"/>
      <c r="B741" s="1118"/>
      <c r="C741" s="1118"/>
      <c r="D741" s="1118"/>
      <c r="E741" s="1118"/>
      <c r="F741" s="1118"/>
      <c r="G741" s="1118"/>
      <c r="H741" s="1118"/>
      <c r="I741" s="1119" t="s">
        <v>1209</v>
      </c>
      <c r="J741" s="1119"/>
      <c r="K741" s="1119"/>
      <c r="L741" s="1119"/>
      <c r="M741" s="1119"/>
      <c r="N741" s="1119"/>
      <c r="O741" s="1119"/>
      <c r="P741" s="1119"/>
      <c r="Q741" s="1119"/>
      <c r="R741" s="1119"/>
      <c r="S741" s="1119"/>
      <c r="T741" s="1119"/>
      <c r="U741" s="1119"/>
      <c r="V741" s="1118"/>
      <c r="W741" s="1143">
        <v>87.65</v>
      </c>
      <c r="X741" s="1144"/>
      <c r="Y741" s="1144"/>
      <c r="Z741" s="1144"/>
      <c r="AA741" s="1144"/>
      <c r="AB741" s="1144"/>
      <c r="AC741" s="1143"/>
    </row>
    <row r="742" spans="1:29" ht="5.85" customHeight="1">
      <c r="A742" s="1147"/>
      <c r="B742" s="1118"/>
      <c r="C742" s="1118"/>
      <c r="D742" s="1118"/>
      <c r="E742" s="1118"/>
      <c r="F742" s="1118"/>
      <c r="G742" s="1118"/>
      <c r="H742" s="1118"/>
      <c r="I742" s="1118"/>
      <c r="J742" s="1118"/>
      <c r="K742" s="1118"/>
      <c r="L742" s="1118"/>
      <c r="M742" s="1118"/>
      <c r="N742" s="1118"/>
      <c r="O742" s="1118"/>
      <c r="P742" s="1118"/>
      <c r="Q742" s="1118"/>
      <c r="R742" s="1118"/>
      <c r="S742" s="1118"/>
      <c r="T742" s="1118"/>
      <c r="U742" s="1118"/>
      <c r="V742" s="1118"/>
      <c r="W742" s="1118"/>
      <c r="X742" s="1118"/>
      <c r="Y742" s="1118"/>
      <c r="Z742" s="1118"/>
      <c r="AA742" s="1118"/>
      <c r="AB742" s="1118"/>
      <c r="AC742" s="1148"/>
    </row>
    <row r="743" spans="1:29" ht="145.35" customHeight="1">
      <c r="A743" s="1149"/>
      <c r="AC743" s="1088"/>
    </row>
    <row r="744" spans="1:29" ht="108.95" customHeight="1">
      <c r="A744" s="1149"/>
      <c r="AC744" s="1088"/>
    </row>
    <row r="745" spans="1:29" ht="108.95" customHeight="1" thickBot="1">
      <c r="A745" s="1089"/>
      <c r="B745" s="1090"/>
      <c r="C745" s="1090"/>
      <c r="D745" s="1090"/>
      <c r="E745" s="1090"/>
      <c r="F745" s="1090"/>
      <c r="G745" s="1090"/>
      <c r="H745" s="1090"/>
      <c r="I745" s="1090"/>
      <c r="J745" s="1090"/>
      <c r="K745" s="1090"/>
      <c r="L745" s="1090"/>
      <c r="M745" s="1090"/>
      <c r="N745" s="1090"/>
      <c r="O745" s="1090"/>
      <c r="P745" s="1090"/>
      <c r="Q745" s="1090"/>
      <c r="R745" s="1090"/>
      <c r="S745" s="1090"/>
      <c r="T745" s="1090"/>
      <c r="U745" s="1090"/>
      <c r="V745" s="1090"/>
      <c r="W745" s="1090"/>
      <c r="X745" s="1090"/>
      <c r="Y745" s="1090"/>
      <c r="Z745" s="1090"/>
      <c r="AA745" s="1090"/>
      <c r="AB745" s="1090"/>
      <c r="AC745" s="1091"/>
    </row>
    <row r="746" spans="1:29" ht="17.45" customHeight="1" thickBot="1">
      <c r="A746" s="1068"/>
      <c r="B746" s="1069"/>
      <c r="C746" s="1069"/>
      <c r="D746" s="1069"/>
      <c r="E746" s="1069"/>
      <c r="F746" s="1070" t="s">
        <v>1166</v>
      </c>
      <c r="G746" s="1070"/>
      <c r="H746" s="1070"/>
      <c r="I746" s="1070"/>
      <c r="J746" s="1070"/>
      <c r="K746" s="1070"/>
      <c r="L746" s="1069"/>
      <c r="M746" s="1069"/>
      <c r="N746" s="1069"/>
      <c r="O746" s="1069"/>
      <c r="P746" s="1069"/>
      <c r="Q746" s="1069"/>
      <c r="R746" s="1069"/>
      <c r="S746" s="1069"/>
      <c r="T746" s="1069"/>
      <c r="U746" s="1069"/>
      <c r="V746" s="1069"/>
      <c r="W746" s="1069"/>
      <c r="X746" s="1071" t="s">
        <v>1383</v>
      </c>
      <c r="Y746" s="1071"/>
      <c r="Z746" s="1071"/>
      <c r="AA746" s="1071"/>
      <c r="AB746" s="1071"/>
      <c r="AC746" s="1072"/>
    </row>
    <row r="747" spans="1:29" ht="16.7" customHeight="1">
      <c r="A747" s="1074" t="s">
        <v>1168</v>
      </c>
      <c r="B747" s="1075"/>
      <c r="C747" s="1076"/>
      <c r="D747" s="1077" t="s">
        <v>1384</v>
      </c>
      <c r="E747" s="1077"/>
      <c r="F747" s="1077"/>
      <c r="G747" s="1077"/>
      <c r="H747" s="1077"/>
      <c r="I747" s="1077"/>
      <c r="J747" s="1077"/>
      <c r="K747" s="1077"/>
      <c r="L747" s="1077"/>
      <c r="M747" s="1077"/>
      <c r="N747" s="1076"/>
      <c r="O747" s="1076"/>
      <c r="P747" s="1078" t="s">
        <v>1104</v>
      </c>
      <c r="Q747" s="1078"/>
      <c r="R747" s="1078"/>
      <c r="S747" s="1076"/>
      <c r="T747" s="1079" t="s">
        <v>1385</v>
      </c>
      <c r="U747" s="1079"/>
      <c r="V747" s="1079"/>
      <c r="W747" s="1079"/>
      <c r="X747" s="1076"/>
      <c r="Y747" s="1078" t="s">
        <v>1170</v>
      </c>
      <c r="Z747" s="1078"/>
      <c r="AA747" s="1076"/>
      <c r="AB747" s="1080">
        <v>45658</v>
      </c>
      <c r="AC747" s="1081"/>
    </row>
    <row r="748" spans="1:29" ht="17.45" customHeight="1">
      <c r="A748" s="1082"/>
      <c r="B748" s="1083"/>
      <c r="D748" s="1084"/>
      <c r="E748" s="1084"/>
      <c r="F748" s="1084"/>
      <c r="G748" s="1084"/>
      <c r="H748" s="1084"/>
      <c r="I748" s="1084"/>
      <c r="J748" s="1084"/>
      <c r="K748" s="1084"/>
      <c r="L748" s="1084"/>
      <c r="M748" s="1084"/>
      <c r="P748" s="1085" t="s">
        <v>1171</v>
      </c>
      <c r="Q748" s="1085"/>
      <c r="R748" s="1085"/>
      <c r="T748" s="1086">
        <v>95.4</v>
      </c>
      <c r="U748" s="1086"/>
      <c r="V748" s="1086"/>
      <c r="W748" s="1086"/>
      <c r="Y748" s="1085" t="s">
        <v>1172</v>
      </c>
      <c r="Z748" s="1085"/>
      <c r="AB748" s="1087" t="s">
        <v>55</v>
      </c>
      <c r="AC748" s="1088"/>
    </row>
    <row r="749" spans="1:29" ht="5.85" customHeight="1" thickBot="1">
      <c r="A749" s="1089"/>
      <c r="B749" s="1090"/>
      <c r="C749" s="1090"/>
      <c r="D749" s="1090"/>
      <c r="E749" s="1090"/>
      <c r="F749" s="1090"/>
      <c r="G749" s="1090"/>
      <c r="H749" s="1090"/>
      <c r="I749" s="1090"/>
      <c r="J749" s="1090"/>
      <c r="K749" s="1090"/>
      <c r="L749" s="1090"/>
      <c r="M749" s="1090"/>
      <c r="N749" s="1090"/>
      <c r="O749" s="1090"/>
      <c r="P749" s="1090"/>
      <c r="Q749" s="1090"/>
      <c r="R749" s="1090"/>
      <c r="S749" s="1090"/>
      <c r="T749" s="1090"/>
      <c r="U749" s="1090"/>
      <c r="V749" s="1090"/>
      <c r="W749" s="1090"/>
      <c r="X749" s="1090"/>
      <c r="Y749" s="1090"/>
      <c r="Z749" s="1090"/>
      <c r="AA749" s="1090"/>
      <c r="AB749" s="1090"/>
      <c r="AC749" s="1091"/>
    </row>
    <row r="750" spans="1:29" ht="16.7" customHeight="1" thickBot="1">
      <c r="A750" s="1092" t="s">
        <v>1173</v>
      </c>
      <c r="B750" s="1075"/>
      <c r="C750" s="1075"/>
      <c r="D750" s="1075"/>
      <c r="E750" s="1075"/>
      <c r="F750" s="1075"/>
      <c r="G750" s="1075"/>
      <c r="H750" s="1093"/>
      <c r="I750" s="1094" t="s">
        <v>1174</v>
      </c>
      <c r="J750" s="1094" t="s">
        <v>1175</v>
      </c>
      <c r="K750" s="1070"/>
      <c r="L750" s="1070"/>
      <c r="M750" s="1070"/>
      <c r="N750" s="1070"/>
      <c r="O750" s="1070"/>
      <c r="P750" s="1095"/>
      <c r="Q750" s="1094" t="s">
        <v>1176</v>
      </c>
      <c r="R750" s="1070"/>
      <c r="S750" s="1070"/>
      <c r="T750" s="1070"/>
      <c r="U750" s="1070"/>
      <c r="V750" s="1070"/>
      <c r="W750" s="1070"/>
      <c r="X750" s="1070"/>
      <c r="Y750" s="1095"/>
      <c r="Z750" s="1096" t="s">
        <v>1177</v>
      </c>
      <c r="AA750" s="1097"/>
      <c r="AB750" s="1097"/>
      <c r="AC750" s="1098"/>
    </row>
    <row r="751" spans="1:29" ht="17.45" customHeight="1" thickBot="1">
      <c r="A751" s="1099"/>
      <c r="B751" s="1100"/>
      <c r="C751" s="1100"/>
      <c r="D751" s="1100"/>
      <c r="E751" s="1100"/>
      <c r="F751" s="1100"/>
      <c r="G751" s="1100"/>
      <c r="H751" s="1101"/>
      <c r="I751" s="1102"/>
      <c r="J751" s="1094" t="s">
        <v>1178</v>
      </c>
      <c r="K751" s="1070"/>
      <c r="L751" s="1095"/>
      <c r="M751" s="1094" t="s">
        <v>1179</v>
      </c>
      <c r="N751" s="1070"/>
      <c r="O751" s="1070"/>
      <c r="P751" s="1095"/>
      <c r="Q751" s="1094" t="s">
        <v>1178</v>
      </c>
      <c r="R751" s="1070"/>
      <c r="S751" s="1070"/>
      <c r="T751" s="1070"/>
      <c r="U751" s="1095"/>
      <c r="V751" s="1094" t="s">
        <v>1179</v>
      </c>
      <c r="W751" s="1070"/>
      <c r="X751" s="1070"/>
      <c r="Y751" s="1095"/>
      <c r="Z751" s="1103"/>
      <c r="AA751" s="1104"/>
      <c r="AB751" s="1104"/>
      <c r="AC751" s="1105"/>
    </row>
    <row r="752" spans="1:29" ht="17.45" customHeight="1" thickBot="1">
      <c r="A752" s="1127"/>
      <c r="B752" s="1128" t="s">
        <v>737</v>
      </c>
      <c r="C752" s="1128"/>
      <c r="D752" s="1129" t="s">
        <v>1386</v>
      </c>
      <c r="E752" s="1128"/>
      <c r="F752" s="1128"/>
      <c r="G752" s="1128"/>
      <c r="H752" s="1129"/>
      <c r="I752" s="1191">
        <v>1</v>
      </c>
      <c r="J752" s="1192">
        <v>1</v>
      </c>
      <c r="K752" s="1193"/>
      <c r="L752" s="1194"/>
      <c r="M752" s="1192">
        <v>0</v>
      </c>
      <c r="N752" s="1193"/>
      <c r="O752" s="1193"/>
      <c r="P752" s="1194"/>
      <c r="Q752" s="1195">
        <v>563.50829999999996</v>
      </c>
      <c r="R752" s="1196"/>
      <c r="S752" s="1196"/>
      <c r="T752" s="1196"/>
      <c r="U752" s="1197"/>
      <c r="V752" s="1195">
        <v>251.77459999999999</v>
      </c>
      <c r="W752" s="1196"/>
      <c r="X752" s="1196"/>
      <c r="Y752" s="1197"/>
      <c r="Z752" s="1139">
        <v>563.50829999999996</v>
      </c>
      <c r="AA752" s="1108"/>
      <c r="AB752" s="1108"/>
      <c r="AC752" s="1107"/>
    </row>
    <row r="753" spans="1:29" ht="16.7" customHeight="1" thickBot="1">
      <c r="A753" s="1068"/>
      <c r="B753" s="1069"/>
      <c r="C753" s="1069"/>
      <c r="D753" s="1069"/>
      <c r="E753" s="1069"/>
      <c r="F753" s="1069"/>
      <c r="G753" s="1069"/>
      <c r="H753" s="1069"/>
      <c r="I753" s="1071" t="s">
        <v>1180</v>
      </c>
      <c r="J753" s="1071"/>
      <c r="K753" s="1071"/>
      <c r="L753" s="1071"/>
      <c r="M753" s="1071"/>
      <c r="N753" s="1071"/>
      <c r="O753" s="1071"/>
      <c r="P753" s="1071"/>
      <c r="Q753" s="1071"/>
      <c r="R753" s="1071"/>
      <c r="S753" s="1071"/>
      <c r="T753" s="1071"/>
      <c r="U753" s="1071"/>
      <c r="V753" s="1106"/>
      <c r="W753" s="1107">
        <v>563.50829999999996</v>
      </c>
      <c r="X753" s="1108"/>
      <c r="Y753" s="1108"/>
      <c r="Z753" s="1108"/>
      <c r="AA753" s="1108"/>
      <c r="AB753" s="1108"/>
      <c r="AC753" s="1107"/>
    </row>
    <row r="754" spans="1:29" ht="17.45" customHeight="1" thickBot="1">
      <c r="A754" s="1092" t="s">
        <v>1181</v>
      </c>
      <c r="B754" s="1109"/>
      <c r="C754" s="1109"/>
      <c r="D754" s="1109"/>
      <c r="E754" s="1109"/>
      <c r="F754" s="1109"/>
      <c r="G754" s="1109"/>
      <c r="H754" s="1109"/>
      <c r="I754" s="1109"/>
      <c r="J754" s="1110"/>
      <c r="K754" s="1094" t="s">
        <v>1182</v>
      </c>
      <c r="L754" s="1070"/>
      <c r="M754" s="1070"/>
      <c r="N754" s="1070"/>
      <c r="O754" s="1095"/>
      <c r="P754" s="1094" t="s">
        <v>1174</v>
      </c>
      <c r="Q754" s="1070"/>
      <c r="R754" s="1070"/>
      <c r="S754" s="1070"/>
      <c r="T754" s="1095"/>
      <c r="U754" s="1094" t="s">
        <v>1183</v>
      </c>
      <c r="V754" s="1070"/>
      <c r="W754" s="1070"/>
      <c r="X754" s="1070"/>
      <c r="Y754" s="1095"/>
      <c r="Z754" s="1096" t="s">
        <v>1177</v>
      </c>
      <c r="AA754" s="1111"/>
      <c r="AB754" s="1111"/>
      <c r="AC754" s="1112"/>
    </row>
    <row r="755" spans="1:29" ht="16.7" customHeight="1">
      <c r="A755" s="1150"/>
      <c r="B755" s="1151" t="s">
        <v>1111</v>
      </c>
      <c r="C755" s="1151"/>
      <c r="D755" s="1152" t="s">
        <v>1112</v>
      </c>
      <c r="E755" s="1151"/>
      <c r="F755" s="1151"/>
      <c r="G755" s="1151"/>
      <c r="H755" s="1151"/>
      <c r="I755" s="1151"/>
      <c r="J755" s="1152"/>
      <c r="K755" s="1153">
        <v>0</v>
      </c>
      <c r="L755" s="1154"/>
      <c r="M755" s="1154"/>
      <c r="N755" s="1154"/>
      <c r="O755" s="1155"/>
      <c r="P755" s="1153">
        <v>5</v>
      </c>
      <c r="Q755" s="1154"/>
      <c r="R755" s="1154"/>
      <c r="S755" s="1154"/>
      <c r="T755" s="1155"/>
      <c r="U755" s="1156">
        <v>22.148800000000001</v>
      </c>
      <c r="V755" s="1157"/>
      <c r="W755" s="1157"/>
      <c r="X755" s="1157"/>
      <c r="Y755" s="1158"/>
      <c r="Z755" s="1159">
        <v>110.744</v>
      </c>
      <c r="AA755" s="1116"/>
      <c r="AB755" s="1116"/>
      <c r="AC755" s="1115"/>
    </row>
    <row r="756" spans="1:29" ht="17.45" customHeight="1" thickBot="1">
      <c r="A756" s="1089"/>
      <c r="B756" s="1160" t="s">
        <v>1123</v>
      </c>
      <c r="C756" s="1160"/>
      <c r="D756" s="1161" t="s">
        <v>1124</v>
      </c>
      <c r="E756" s="1160"/>
      <c r="F756" s="1160"/>
      <c r="G756" s="1160"/>
      <c r="H756" s="1160"/>
      <c r="I756" s="1160"/>
      <c r="J756" s="1161"/>
      <c r="K756" s="1162">
        <v>0</v>
      </c>
      <c r="L756" s="1163"/>
      <c r="M756" s="1163"/>
      <c r="N756" s="1163"/>
      <c r="O756" s="1164"/>
      <c r="P756" s="1162">
        <v>1</v>
      </c>
      <c r="Q756" s="1163"/>
      <c r="R756" s="1163"/>
      <c r="S756" s="1163"/>
      <c r="T756" s="1164"/>
      <c r="U756" s="1165">
        <v>22.174499999999998</v>
      </c>
      <c r="V756" s="1166"/>
      <c r="W756" s="1166"/>
      <c r="X756" s="1166"/>
      <c r="Y756" s="1167"/>
      <c r="Z756" s="1168">
        <v>22.174499999999998</v>
      </c>
      <c r="AA756" s="1126"/>
      <c r="AB756" s="1126"/>
      <c r="AC756" s="1125"/>
    </row>
    <row r="757" spans="1:29" ht="17.45" customHeight="1" thickBot="1">
      <c r="A757" s="1068"/>
      <c r="B757" s="1113"/>
      <c r="C757" s="1113"/>
      <c r="D757" s="1113"/>
      <c r="E757" s="1113"/>
      <c r="F757" s="1113"/>
      <c r="G757" s="1113"/>
      <c r="H757" s="1113"/>
      <c r="I757" s="1114" t="s">
        <v>1184</v>
      </c>
      <c r="J757" s="1114"/>
      <c r="K757" s="1114"/>
      <c r="L757" s="1114"/>
      <c r="M757" s="1114"/>
      <c r="N757" s="1114"/>
      <c r="O757" s="1114"/>
      <c r="P757" s="1114"/>
      <c r="Q757" s="1114"/>
      <c r="R757" s="1114"/>
      <c r="S757" s="1114"/>
      <c r="T757" s="1114"/>
      <c r="U757" s="1114"/>
      <c r="V757" s="1069"/>
      <c r="W757" s="1115">
        <v>132.91849999999999</v>
      </c>
      <c r="X757" s="1116"/>
      <c r="Y757" s="1116"/>
      <c r="Z757" s="1116"/>
      <c r="AA757" s="1116"/>
      <c r="AB757" s="1116"/>
      <c r="AC757" s="1115"/>
    </row>
    <row r="758" spans="1:29" ht="16.7" customHeight="1">
      <c r="A758" s="1117"/>
      <c r="B758" s="1118"/>
      <c r="C758" s="1118"/>
      <c r="D758" s="1118"/>
      <c r="E758" s="1118"/>
      <c r="F758" s="1118"/>
      <c r="G758" s="1118"/>
      <c r="H758" s="1118"/>
      <c r="I758" s="1119" t="s">
        <v>1185</v>
      </c>
      <c r="J758" s="1119"/>
      <c r="K758" s="1119"/>
      <c r="L758" s="1119"/>
      <c r="M758" s="1119"/>
      <c r="N758" s="1119"/>
      <c r="O758" s="1119"/>
      <c r="P758" s="1119"/>
      <c r="Q758" s="1119"/>
      <c r="R758" s="1119"/>
      <c r="S758" s="1119"/>
      <c r="T758" s="1119"/>
      <c r="U758" s="1119"/>
      <c r="V758" s="1118"/>
      <c r="W758" s="1120">
        <v>696.42679999999996</v>
      </c>
      <c r="X758" s="1121"/>
      <c r="Y758" s="1121"/>
      <c r="Z758" s="1121"/>
      <c r="AA758" s="1121"/>
      <c r="AB758" s="1121"/>
      <c r="AC758" s="1120"/>
    </row>
    <row r="759" spans="1:29" ht="17.45" customHeight="1">
      <c r="A759" s="1117"/>
      <c r="B759" s="1118"/>
      <c r="C759" s="1118"/>
      <c r="D759" s="1118"/>
      <c r="E759" s="1118"/>
      <c r="F759" s="1118"/>
      <c r="G759" s="1118"/>
      <c r="H759" s="1118"/>
      <c r="I759" s="1119" t="s">
        <v>1186</v>
      </c>
      <c r="J759" s="1119"/>
      <c r="K759" s="1119"/>
      <c r="L759" s="1119"/>
      <c r="M759" s="1119"/>
      <c r="N759" s="1119"/>
      <c r="O759" s="1119"/>
      <c r="P759" s="1119"/>
      <c r="Q759" s="1119"/>
      <c r="R759" s="1119"/>
      <c r="S759" s="1119"/>
      <c r="T759" s="1119"/>
      <c r="U759" s="1119"/>
      <c r="V759" s="1118"/>
      <c r="W759" s="1120">
        <v>7.3000999999999996</v>
      </c>
      <c r="X759" s="1121"/>
      <c r="Y759" s="1121"/>
      <c r="Z759" s="1121"/>
      <c r="AA759" s="1121"/>
      <c r="AB759" s="1121"/>
      <c r="AC759" s="1120"/>
    </row>
    <row r="760" spans="1:29" ht="17.45" customHeight="1">
      <c r="A760" s="1117"/>
      <c r="B760" s="1118"/>
      <c r="C760" s="1118"/>
      <c r="D760" s="1118"/>
      <c r="E760" s="1118"/>
      <c r="F760" s="1118"/>
      <c r="G760" s="1118"/>
      <c r="H760" s="1118"/>
      <c r="I760" s="1119" t="s">
        <v>1187</v>
      </c>
      <c r="J760" s="1119"/>
      <c r="K760" s="1119"/>
      <c r="L760" s="1119"/>
      <c r="M760" s="1119"/>
      <c r="N760" s="1119"/>
      <c r="O760" s="1119"/>
      <c r="P760" s="1119"/>
      <c r="Q760" s="1119"/>
      <c r="R760" s="1119"/>
      <c r="S760" s="1119"/>
      <c r="T760" s="1119"/>
      <c r="U760" s="1119"/>
      <c r="V760" s="1118"/>
      <c r="W760" s="1120">
        <v>0</v>
      </c>
      <c r="X760" s="1121"/>
      <c r="Y760" s="1121"/>
      <c r="Z760" s="1121"/>
      <c r="AA760" s="1121"/>
      <c r="AB760" s="1121"/>
      <c r="AC760" s="1120"/>
    </row>
    <row r="761" spans="1:29" ht="16.7" customHeight="1" thickBot="1">
      <c r="A761" s="1122"/>
      <c r="B761" s="1123"/>
      <c r="C761" s="1123"/>
      <c r="D761" s="1123"/>
      <c r="E761" s="1123"/>
      <c r="F761" s="1123"/>
      <c r="G761" s="1123"/>
      <c r="H761" s="1123"/>
      <c r="I761" s="1124" t="s">
        <v>1188</v>
      </c>
      <c r="J761" s="1124"/>
      <c r="K761" s="1124"/>
      <c r="L761" s="1124"/>
      <c r="M761" s="1124"/>
      <c r="N761" s="1124"/>
      <c r="O761" s="1124"/>
      <c r="P761" s="1124"/>
      <c r="Q761" s="1124"/>
      <c r="R761" s="1124"/>
      <c r="S761" s="1124"/>
      <c r="T761" s="1124"/>
      <c r="U761" s="1124"/>
      <c r="V761" s="1123"/>
      <c r="W761" s="1125">
        <v>0</v>
      </c>
      <c r="X761" s="1126"/>
      <c r="Y761" s="1126"/>
      <c r="Z761" s="1126"/>
      <c r="AA761" s="1126"/>
      <c r="AB761" s="1126"/>
      <c r="AC761" s="1125"/>
    </row>
    <row r="762" spans="1:29" ht="17.45" customHeight="1" thickBot="1">
      <c r="A762" s="1092" t="s">
        <v>1189</v>
      </c>
      <c r="B762" s="1109"/>
      <c r="C762" s="1109"/>
      <c r="D762" s="1109"/>
      <c r="E762" s="1109"/>
      <c r="F762" s="1109"/>
      <c r="G762" s="1109"/>
      <c r="H762" s="1109"/>
      <c r="I762" s="1109"/>
      <c r="J762" s="1110"/>
      <c r="K762" s="1094" t="s">
        <v>1174</v>
      </c>
      <c r="L762" s="1070"/>
      <c r="M762" s="1070"/>
      <c r="N762" s="1070"/>
      <c r="O762" s="1095"/>
      <c r="P762" s="1094" t="s">
        <v>531</v>
      </c>
      <c r="Q762" s="1070"/>
      <c r="R762" s="1070"/>
      <c r="S762" s="1070"/>
      <c r="T762" s="1095"/>
      <c r="U762" s="1094" t="s">
        <v>1190</v>
      </c>
      <c r="V762" s="1070"/>
      <c r="W762" s="1070"/>
      <c r="X762" s="1070"/>
      <c r="Y762" s="1095"/>
      <c r="Z762" s="1096" t="s">
        <v>1191</v>
      </c>
      <c r="AA762" s="1111"/>
      <c r="AB762" s="1111"/>
      <c r="AC762" s="1112"/>
    </row>
    <row r="763" spans="1:29" ht="16.7" customHeight="1">
      <c r="A763" s="1150"/>
      <c r="B763" s="1151" t="s">
        <v>1387</v>
      </c>
      <c r="C763" s="1151"/>
      <c r="D763" s="1152" t="s">
        <v>1388</v>
      </c>
      <c r="E763" s="1151"/>
      <c r="F763" s="1151"/>
      <c r="G763" s="1151"/>
      <c r="H763" s="1151"/>
      <c r="I763" s="1151"/>
      <c r="J763" s="1152"/>
      <c r="K763" s="1153">
        <v>0.4</v>
      </c>
      <c r="L763" s="1154"/>
      <c r="M763" s="1154"/>
      <c r="N763" s="1154"/>
      <c r="O763" s="1155"/>
      <c r="P763" s="1169" t="s">
        <v>1218</v>
      </c>
      <c r="Q763" s="1078"/>
      <c r="R763" s="1078"/>
      <c r="S763" s="1078"/>
      <c r="T763" s="1170"/>
      <c r="U763" s="1171">
        <v>10.16</v>
      </c>
      <c r="V763" s="1172"/>
      <c r="W763" s="1172"/>
      <c r="X763" s="1172"/>
      <c r="Y763" s="1173"/>
      <c r="Z763" s="1159">
        <v>4.0640000000000001</v>
      </c>
      <c r="AA763" s="1116"/>
      <c r="AB763" s="1116"/>
      <c r="AC763" s="1115"/>
    </row>
    <row r="764" spans="1:29" ht="17.45" customHeight="1">
      <c r="A764" s="1149"/>
      <c r="B764" s="1174" t="s">
        <v>1389</v>
      </c>
      <c r="C764" s="1174"/>
      <c r="D764" s="1175" t="s">
        <v>1390</v>
      </c>
      <c r="E764" s="1174"/>
      <c r="F764" s="1174"/>
      <c r="G764" s="1174"/>
      <c r="H764" s="1174"/>
      <c r="I764" s="1174"/>
      <c r="J764" s="1175"/>
      <c r="K764" s="1176">
        <v>3.0750000000000002</v>
      </c>
      <c r="L764" s="1177"/>
      <c r="M764" s="1177"/>
      <c r="N764" s="1177"/>
      <c r="O764" s="1178"/>
      <c r="P764" s="1179" t="s">
        <v>1218</v>
      </c>
      <c r="Q764" s="1085"/>
      <c r="R764" s="1085"/>
      <c r="S764" s="1085"/>
      <c r="T764" s="1180"/>
      <c r="U764" s="1181">
        <v>11.9377</v>
      </c>
      <c r="V764" s="1182"/>
      <c r="W764" s="1182"/>
      <c r="X764" s="1182"/>
      <c r="Y764" s="1183"/>
      <c r="Z764" s="1184">
        <v>36.708399999999997</v>
      </c>
      <c r="AA764" s="1121"/>
      <c r="AB764" s="1121"/>
      <c r="AC764" s="1120"/>
    </row>
    <row r="765" spans="1:29" ht="17.45" customHeight="1" thickBot="1">
      <c r="A765" s="1089"/>
      <c r="B765" s="1160" t="s">
        <v>1391</v>
      </c>
      <c r="C765" s="1160"/>
      <c r="D765" s="1161" t="s">
        <v>1392</v>
      </c>
      <c r="E765" s="1160"/>
      <c r="F765" s="1160"/>
      <c r="G765" s="1160"/>
      <c r="H765" s="1160"/>
      <c r="I765" s="1160"/>
      <c r="J765" s="1161"/>
      <c r="K765" s="1162">
        <v>9.7000000000000005E-4</v>
      </c>
      <c r="L765" s="1163"/>
      <c r="M765" s="1163"/>
      <c r="N765" s="1163"/>
      <c r="O765" s="1164"/>
      <c r="P765" s="1185" t="s">
        <v>1393</v>
      </c>
      <c r="Q765" s="1186"/>
      <c r="R765" s="1186"/>
      <c r="S765" s="1186"/>
      <c r="T765" s="1187"/>
      <c r="U765" s="1188">
        <v>23.015000000000001</v>
      </c>
      <c r="V765" s="1189"/>
      <c r="W765" s="1189"/>
      <c r="X765" s="1189"/>
      <c r="Y765" s="1190"/>
      <c r="Z765" s="1168">
        <v>2.23E-2</v>
      </c>
      <c r="AA765" s="1126"/>
      <c r="AB765" s="1126"/>
      <c r="AC765" s="1125"/>
    </row>
    <row r="766" spans="1:29" ht="16.7" customHeight="1" thickBot="1">
      <c r="A766" s="1068"/>
      <c r="B766" s="1069"/>
      <c r="C766" s="1069"/>
      <c r="D766" s="1069"/>
      <c r="E766" s="1069"/>
      <c r="F766" s="1069"/>
      <c r="G766" s="1069"/>
      <c r="H766" s="1069"/>
      <c r="I766" s="1071" t="s">
        <v>1193</v>
      </c>
      <c r="J766" s="1071"/>
      <c r="K766" s="1071"/>
      <c r="L766" s="1071"/>
      <c r="M766" s="1071"/>
      <c r="N766" s="1071"/>
      <c r="O766" s="1071"/>
      <c r="P766" s="1071"/>
      <c r="Q766" s="1071"/>
      <c r="R766" s="1071"/>
      <c r="S766" s="1071"/>
      <c r="T766" s="1071"/>
      <c r="U766" s="1071"/>
      <c r="V766" s="1106"/>
      <c r="W766" s="1107">
        <v>40.794699999999999</v>
      </c>
      <c r="X766" s="1108"/>
      <c r="Y766" s="1108"/>
      <c r="Z766" s="1108"/>
      <c r="AA766" s="1108"/>
      <c r="AB766" s="1108"/>
      <c r="AC766" s="1107"/>
    </row>
    <row r="767" spans="1:29" ht="17.45" customHeight="1" thickBot="1">
      <c r="A767" s="1092" t="s">
        <v>1194</v>
      </c>
      <c r="B767" s="1109"/>
      <c r="C767" s="1109"/>
      <c r="D767" s="1109"/>
      <c r="E767" s="1109"/>
      <c r="F767" s="1109"/>
      <c r="G767" s="1109"/>
      <c r="H767" s="1109"/>
      <c r="I767" s="1109"/>
      <c r="J767" s="1110"/>
      <c r="K767" s="1094" t="s">
        <v>1174</v>
      </c>
      <c r="L767" s="1070"/>
      <c r="M767" s="1070"/>
      <c r="N767" s="1070"/>
      <c r="O767" s="1095"/>
      <c r="P767" s="1094" t="s">
        <v>531</v>
      </c>
      <c r="Q767" s="1070"/>
      <c r="R767" s="1070"/>
      <c r="S767" s="1070"/>
      <c r="T767" s="1095"/>
      <c r="U767" s="1094" t="s">
        <v>1190</v>
      </c>
      <c r="V767" s="1070"/>
      <c r="W767" s="1070"/>
      <c r="X767" s="1070"/>
      <c r="Y767" s="1095"/>
      <c r="Z767" s="1096" t="s">
        <v>1191</v>
      </c>
      <c r="AA767" s="1111"/>
      <c r="AB767" s="1111"/>
      <c r="AC767" s="1112"/>
    </row>
    <row r="768" spans="1:29" ht="17.45" customHeight="1" thickBot="1">
      <c r="A768" s="1068"/>
      <c r="B768" s="1069"/>
      <c r="C768" s="1069"/>
      <c r="D768" s="1069"/>
      <c r="E768" s="1069"/>
      <c r="F768" s="1069"/>
      <c r="G768" s="1069"/>
      <c r="H768" s="1069"/>
      <c r="I768" s="1071" t="s">
        <v>1195</v>
      </c>
      <c r="J768" s="1071"/>
      <c r="K768" s="1071"/>
      <c r="L768" s="1071"/>
      <c r="M768" s="1071"/>
      <c r="N768" s="1071"/>
      <c r="O768" s="1071"/>
      <c r="P768" s="1071"/>
      <c r="Q768" s="1071"/>
      <c r="R768" s="1071"/>
      <c r="S768" s="1071"/>
      <c r="T768" s="1071"/>
      <c r="U768" s="1071"/>
      <c r="V768" s="1106"/>
      <c r="W768" s="1107">
        <v>0</v>
      </c>
      <c r="X768" s="1108"/>
      <c r="Y768" s="1108"/>
      <c r="Z768" s="1108"/>
      <c r="AA768" s="1108"/>
      <c r="AB768" s="1108"/>
      <c r="AC768" s="1107"/>
    </row>
    <row r="769" spans="1:29" ht="16.7" customHeight="1" thickBot="1">
      <c r="A769" s="1092" t="s">
        <v>1196</v>
      </c>
      <c r="B769" s="1109"/>
      <c r="C769" s="1109"/>
      <c r="D769" s="1109"/>
      <c r="E769" s="1109"/>
      <c r="F769" s="1109"/>
      <c r="G769" s="1109"/>
      <c r="H769" s="1109"/>
      <c r="I769" s="1109"/>
      <c r="J769" s="1110"/>
      <c r="K769" s="1094" t="s">
        <v>1174</v>
      </c>
      <c r="L769" s="1070"/>
      <c r="M769" s="1070"/>
      <c r="N769" s="1070"/>
      <c r="O769" s="1095"/>
      <c r="P769" s="1094" t="s">
        <v>531</v>
      </c>
      <c r="Q769" s="1070"/>
      <c r="R769" s="1070"/>
      <c r="S769" s="1070"/>
      <c r="T769" s="1095"/>
      <c r="U769" s="1094" t="s">
        <v>1190</v>
      </c>
      <c r="V769" s="1070"/>
      <c r="W769" s="1070"/>
      <c r="X769" s="1070"/>
      <c r="Y769" s="1095"/>
      <c r="Z769" s="1096" t="s">
        <v>1191</v>
      </c>
      <c r="AA769" s="1111"/>
      <c r="AB769" s="1111"/>
      <c r="AC769" s="1112"/>
    </row>
    <row r="770" spans="1:29" ht="17.45" customHeight="1">
      <c r="A770" s="1150"/>
      <c r="B770" s="1151" t="s">
        <v>1394</v>
      </c>
      <c r="C770" s="1151"/>
      <c r="D770" s="1152" t="s">
        <v>1395</v>
      </c>
      <c r="E770" s="1151"/>
      <c r="F770" s="1151"/>
      <c r="G770" s="1151"/>
      <c r="H770" s="1151"/>
      <c r="I770" s="1151"/>
      <c r="J770" s="1152"/>
      <c r="K770" s="1153">
        <v>4.0000000000000002E-4</v>
      </c>
      <c r="L770" s="1154"/>
      <c r="M770" s="1154"/>
      <c r="N770" s="1154"/>
      <c r="O770" s="1155"/>
      <c r="P770" s="1169" t="s">
        <v>565</v>
      </c>
      <c r="Q770" s="1078"/>
      <c r="R770" s="1078"/>
      <c r="S770" s="1078"/>
      <c r="T770" s="1170"/>
      <c r="U770" s="1171">
        <v>32.99</v>
      </c>
      <c r="V770" s="1172"/>
      <c r="W770" s="1172"/>
      <c r="X770" s="1172"/>
      <c r="Y770" s="1173"/>
      <c r="Z770" s="1159">
        <v>1.32E-2</v>
      </c>
      <c r="AA770" s="1116"/>
      <c r="AB770" s="1116"/>
      <c r="AC770" s="1115"/>
    </row>
    <row r="771" spans="1:29" ht="16.7" customHeight="1" thickBot="1">
      <c r="A771" s="1089"/>
      <c r="B771" s="1160" t="s">
        <v>1396</v>
      </c>
      <c r="C771" s="1160"/>
      <c r="D771" s="1161" t="s">
        <v>1397</v>
      </c>
      <c r="E771" s="1160"/>
      <c r="F771" s="1160"/>
      <c r="G771" s="1160"/>
      <c r="H771" s="1160"/>
      <c r="I771" s="1160"/>
      <c r="J771" s="1161"/>
      <c r="K771" s="1162">
        <v>3.0799999999999998E-3</v>
      </c>
      <c r="L771" s="1163"/>
      <c r="M771" s="1163"/>
      <c r="N771" s="1163"/>
      <c r="O771" s="1164"/>
      <c r="P771" s="1185" t="s">
        <v>565</v>
      </c>
      <c r="Q771" s="1186"/>
      <c r="R771" s="1186"/>
      <c r="S771" s="1186"/>
      <c r="T771" s="1187"/>
      <c r="U771" s="1188">
        <v>32.99</v>
      </c>
      <c r="V771" s="1189"/>
      <c r="W771" s="1189"/>
      <c r="X771" s="1189"/>
      <c r="Y771" s="1190"/>
      <c r="Z771" s="1168">
        <v>0.1016</v>
      </c>
      <c r="AA771" s="1126"/>
      <c r="AB771" s="1126"/>
      <c r="AC771" s="1125"/>
    </row>
    <row r="772" spans="1:29" ht="17.45" customHeight="1" thickBot="1">
      <c r="A772" s="1068"/>
      <c r="B772" s="1069"/>
      <c r="C772" s="1069"/>
      <c r="D772" s="1069"/>
      <c r="E772" s="1069"/>
      <c r="F772" s="1069"/>
      <c r="G772" s="1069"/>
      <c r="H772" s="1069"/>
      <c r="I772" s="1071" t="s">
        <v>1197</v>
      </c>
      <c r="J772" s="1071"/>
      <c r="K772" s="1071"/>
      <c r="L772" s="1071"/>
      <c r="M772" s="1071"/>
      <c r="N772" s="1071"/>
      <c r="O772" s="1071"/>
      <c r="P772" s="1071"/>
      <c r="Q772" s="1071"/>
      <c r="R772" s="1071"/>
      <c r="S772" s="1071"/>
      <c r="T772" s="1071"/>
      <c r="U772" s="1071"/>
      <c r="V772" s="1106"/>
      <c r="W772" s="1107">
        <v>0.1148</v>
      </c>
      <c r="X772" s="1108"/>
      <c r="Y772" s="1108"/>
      <c r="Z772" s="1108"/>
      <c r="AA772" s="1108"/>
      <c r="AB772" s="1108"/>
      <c r="AC772" s="1107"/>
    </row>
    <row r="773" spans="1:29" ht="17.45" customHeight="1" thickBot="1">
      <c r="A773" s="1092" t="s">
        <v>1198</v>
      </c>
      <c r="B773" s="1109"/>
      <c r="C773" s="1109"/>
      <c r="D773" s="1110"/>
      <c r="E773" s="1094" t="s">
        <v>1174</v>
      </c>
      <c r="F773" s="1070"/>
      <c r="G773" s="1095"/>
      <c r="H773" s="1140" t="s">
        <v>1199</v>
      </c>
      <c r="I773" s="1140" t="s">
        <v>1200</v>
      </c>
      <c r="J773" s="1094" t="s">
        <v>1201</v>
      </c>
      <c r="K773" s="1070"/>
      <c r="L773" s="1095"/>
      <c r="M773" s="1094" t="s">
        <v>1202</v>
      </c>
      <c r="N773" s="1070"/>
      <c r="O773" s="1070"/>
      <c r="P773" s="1095"/>
      <c r="Q773" s="1094" t="s">
        <v>1203</v>
      </c>
      <c r="R773" s="1070"/>
      <c r="S773" s="1070"/>
      <c r="T773" s="1070"/>
      <c r="U773" s="1095"/>
      <c r="V773" s="1094" t="s">
        <v>1204</v>
      </c>
      <c r="W773" s="1070"/>
      <c r="X773" s="1070"/>
      <c r="Y773" s="1095"/>
      <c r="Z773" s="1096" t="s">
        <v>1191</v>
      </c>
      <c r="AA773" s="1111"/>
      <c r="AB773" s="1111"/>
      <c r="AC773" s="1112"/>
    </row>
    <row r="774" spans="1:29" ht="16.7" customHeight="1">
      <c r="A774" s="1150"/>
      <c r="B774" s="1151" t="s">
        <v>1398</v>
      </c>
      <c r="C774" s="1151"/>
      <c r="D774" s="1222" t="s">
        <v>1395</v>
      </c>
      <c r="E774" s="1202">
        <v>4.0000000000000002E-4</v>
      </c>
      <c r="F774" s="1203"/>
      <c r="G774" s="1204"/>
      <c r="H774" s="1201">
        <v>0</v>
      </c>
      <c r="I774" s="1201">
        <v>0</v>
      </c>
      <c r="J774" s="1205">
        <v>0</v>
      </c>
      <c r="K774" s="1206"/>
      <c r="L774" s="1207"/>
      <c r="M774" s="1171">
        <v>1.05</v>
      </c>
      <c r="N774" s="1172"/>
      <c r="O774" s="1172"/>
      <c r="P774" s="1173"/>
      <c r="Q774" s="1171">
        <v>0.84</v>
      </c>
      <c r="R774" s="1172"/>
      <c r="S774" s="1172"/>
      <c r="T774" s="1172"/>
      <c r="U774" s="1173"/>
      <c r="V774" s="1171">
        <v>0.69</v>
      </c>
      <c r="W774" s="1172"/>
      <c r="X774" s="1172"/>
      <c r="Y774" s="1173"/>
      <c r="Z774" s="1159">
        <v>0</v>
      </c>
      <c r="AA774" s="1116"/>
      <c r="AB774" s="1116"/>
      <c r="AC774" s="1115"/>
    </row>
    <row r="775" spans="1:29" ht="17.45" customHeight="1" thickBot="1">
      <c r="A775" s="1089"/>
      <c r="B775" s="1160" t="s">
        <v>1399</v>
      </c>
      <c r="C775" s="1160"/>
      <c r="D775" s="1224" t="s">
        <v>1397</v>
      </c>
      <c r="E775" s="1216">
        <v>3.0799999999999998E-3</v>
      </c>
      <c r="F775" s="1217"/>
      <c r="G775" s="1218"/>
      <c r="H775" s="1215">
        <v>0</v>
      </c>
      <c r="I775" s="1215">
        <v>0</v>
      </c>
      <c r="J775" s="1219">
        <v>0</v>
      </c>
      <c r="K775" s="1220"/>
      <c r="L775" s="1221"/>
      <c r="M775" s="1188">
        <v>1.05</v>
      </c>
      <c r="N775" s="1189"/>
      <c r="O775" s="1189"/>
      <c r="P775" s="1190"/>
      <c r="Q775" s="1188">
        <v>0.84</v>
      </c>
      <c r="R775" s="1189"/>
      <c r="S775" s="1189"/>
      <c r="T775" s="1189"/>
      <c r="U775" s="1190"/>
      <c r="V775" s="1188">
        <v>0.69</v>
      </c>
      <c r="W775" s="1189"/>
      <c r="X775" s="1189"/>
      <c r="Y775" s="1190"/>
      <c r="Z775" s="1168">
        <v>0</v>
      </c>
      <c r="AA775" s="1126"/>
      <c r="AB775" s="1126"/>
      <c r="AC775" s="1125"/>
    </row>
    <row r="776" spans="1:29" ht="17.45" customHeight="1" thickBot="1">
      <c r="A776" s="1068"/>
      <c r="B776" s="1069"/>
      <c r="C776" s="1069"/>
      <c r="D776" s="1069"/>
      <c r="E776" s="1069"/>
      <c r="F776" s="1069"/>
      <c r="G776" s="1069"/>
      <c r="H776" s="1069"/>
      <c r="I776" s="1071" t="s">
        <v>1205</v>
      </c>
      <c r="J776" s="1071"/>
      <c r="K776" s="1071"/>
      <c r="L776" s="1071"/>
      <c r="M776" s="1071"/>
      <c r="N776" s="1071"/>
      <c r="O776" s="1071"/>
      <c r="P776" s="1071"/>
      <c r="Q776" s="1071"/>
      <c r="R776" s="1071"/>
      <c r="S776" s="1071"/>
      <c r="T776" s="1071"/>
      <c r="U776" s="1071"/>
      <c r="V776" s="1106"/>
      <c r="W776" s="1107">
        <v>0</v>
      </c>
      <c r="X776" s="1108"/>
      <c r="Y776" s="1108"/>
      <c r="Z776" s="1108"/>
      <c r="AA776" s="1108"/>
      <c r="AB776" s="1108"/>
      <c r="AC776" s="1107"/>
    </row>
    <row r="777" spans="1:29" ht="5.0999999999999996" customHeight="1">
      <c r="A777" s="1141"/>
      <c r="B777" s="1113"/>
      <c r="C777" s="1113"/>
      <c r="D777" s="1113"/>
      <c r="E777" s="1113"/>
      <c r="F777" s="1113"/>
      <c r="G777" s="1113"/>
      <c r="H777" s="1113"/>
      <c r="I777" s="1113"/>
      <c r="J777" s="1113"/>
      <c r="K777" s="1113"/>
      <c r="L777" s="1113"/>
      <c r="M777" s="1113"/>
      <c r="N777" s="1113"/>
      <c r="O777" s="1113"/>
      <c r="P777" s="1113"/>
      <c r="Q777" s="1113"/>
      <c r="R777" s="1113"/>
      <c r="S777" s="1113"/>
      <c r="T777" s="1113"/>
      <c r="U777" s="1113"/>
      <c r="V777" s="1113"/>
      <c r="W777" s="1113"/>
      <c r="X777" s="1113"/>
      <c r="Y777" s="1113"/>
      <c r="Z777" s="1113"/>
      <c r="AA777" s="1113"/>
      <c r="AB777" s="1113"/>
      <c r="AC777" s="1142"/>
    </row>
    <row r="778" spans="1:29" ht="17.45" customHeight="1">
      <c r="A778" s="1117"/>
      <c r="B778" s="1118"/>
      <c r="C778" s="1118"/>
      <c r="D778" s="1118"/>
      <c r="E778" s="1118"/>
      <c r="F778" s="1118"/>
      <c r="G778" s="1118"/>
      <c r="H778" s="1118"/>
      <c r="I778" s="1119" t="s">
        <v>1206</v>
      </c>
      <c r="J778" s="1119"/>
      <c r="K778" s="1119"/>
      <c r="L778" s="1119"/>
      <c r="M778" s="1119"/>
      <c r="N778" s="1119"/>
      <c r="O778" s="1119"/>
      <c r="P778" s="1119"/>
      <c r="Q778" s="1119"/>
      <c r="R778" s="1119"/>
      <c r="S778" s="1119"/>
      <c r="T778" s="1119"/>
      <c r="U778" s="1119"/>
      <c r="V778" s="1118"/>
      <c r="W778" s="1143">
        <v>48.21</v>
      </c>
      <c r="X778" s="1144"/>
      <c r="Y778" s="1144"/>
      <c r="Z778" s="1144"/>
      <c r="AA778" s="1144"/>
      <c r="AB778" s="1144"/>
      <c r="AC778" s="1143"/>
    </row>
    <row r="779" spans="1:29" ht="17.45" customHeight="1">
      <c r="A779" s="1117"/>
      <c r="B779" s="1118"/>
      <c r="C779" s="1118"/>
      <c r="D779" s="1118"/>
      <c r="E779" s="1118"/>
      <c r="F779" s="1118"/>
      <c r="G779" s="1119" t="s">
        <v>1207</v>
      </c>
      <c r="H779" s="1119"/>
      <c r="I779" s="1119"/>
      <c r="J779" s="1119"/>
      <c r="K779" s="1119"/>
      <c r="L779" s="1119"/>
      <c r="M779" s="1119"/>
      <c r="N779" s="1145"/>
      <c r="O779" s="1146">
        <v>0</v>
      </c>
      <c r="P779" s="1146"/>
      <c r="Q779" s="1146"/>
      <c r="R779" s="1145"/>
      <c r="S779" s="1119" t="s">
        <v>1208</v>
      </c>
      <c r="T779" s="1119"/>
      <c r="U779" s="1119"/>
      <c r="V779" s="1118"/>
      <c r="W779" s="1143">
        <v>0</v>
      </c>
      <c r="X779" s="1144"/>
      <c r="Y779" s="1144"/>
      <c r="Z779" s="1144"/>
      <c r="AA779" s="1144"/>
      <c r="AB779" s="1144"/>
      <c r="AC779" s="1143"/>
    </row>
    <row r="780" spans="1:29" ht="16.7" customHeight="1">
      <c r="A780" s="1117"/>
      <c r="B780" s="1118"/>
      <c r="C780" s="1118"/>
      <c r="D780" s="1118"/>
      <c r="E780" s="1118"/>
      <c r="F780" s="1118"/>
      <c r="G780" s="1118"/>
      <c r="H780" s="1118"/>
      <c r="I780" s="1119" t="s">
        <v>1209</v>
      </c>
      <c r="J780" s="1119"/>
      <c r="K780" s="1119"/>
      <c r="L780" s="1119"/>
      <c r="M780" s="1119"/>
      <c r="N780" s="1119"/>
      <c r="O780" s="1119"/>
      <c r="P780" s="1119"/>
      <c r="Q780" s="1119"/>
      <c r="R780" s="1119"/>
      <c r="S780" s="1119"/>
      <c r="T780" s="1119"/>
      <c r="U780" s="1119"/>
      <c r="V780" s="1118"/>
      <c r="W780" s="1143">
        <v>48.21</v>
      </c>
      <c r="X780" s="1144"/>
      <c r="Y780" s="1144"/>
      <c r="Z780" s="1144"/>
      <c r="AA780" s="1144"/>
      <c r="AB780" s="1144"/>
      <c r="AC780" s="1143"/>
    </row>
    <row r="781" spans="1:29" ht="5.85" customHeight="1">
      <c r="A781" s="1147"/>
      <c r="B781" s="1118"/>
      <c r="C781" s="1118"/>
      <c r="D781" s="1118"/>
      <c r="E781" s="1118"/>
      <c r="F781" s="1118"/>
      <c r="G781" s="1118"/>
      <c r="H781" s="1118"/>
      <c r="I781" s="1118"/>
      <c r="J781" s="1118"/>
      <c r="K781" s="1118"/>
      <c r="L781" s="1118"/>
      <c r="M781" s="1118"/>
      <c r="N781" s="1118"/>
      <c r="O781" s="1118"/>
      <c r="P781" s="1118"/>
      <c r="Q781" s="1118"/>
      <c r="R781" s="1118"/>
      <c r="S781" s="1118"/>
      <c r="T781" s="1118"/>
      <c r="U781" s="1118"/>
      <c r="V781" s="1118"/>
      <c r="W781" s="1118"/>
      <c r="X781" s="1118"/>
      <c r="Y781" s="1118"/>
      <c r="Z781" s="1118"/>
      <c r="AA781" s="1118"/>
      <c r="AB781" s="1118"/>
      <c r="AC781" s="1148"/>
    </row>
    <row r="782" spans="1:29" ht="104.85" customHeight="1">
      <c r="A782" s="1149"/>
      <c r="AC782" s="1088"/>
    </row>
    <row r="783" spans="1:29" ht="104.85" customHeight="1" thickBot="1">
      <c r="A783" s="1089"/>
      <c r="B783" s="1090"/>
      <c r="C783" s="1090"/>
      <c r="D783" s="1090"/>
      <c r="E783" s="1090"/>
      <c r="F783" s="1090"/>
      <c r="G783" s="1090"/>
      <c r="H783" s="1090"/>
      <c r="I783" s="1090"/>
      <c r="J783" s="1090"/>
      <c r="K783" s="1090"/>
      <c r="L783" s="1090"/>
      <c r="M783" s="1090"/>
      <c r="N783" s="1090"/>
      <c r="O783" s="1090"/>
      <c r="P783" s="1090"/>
      <c r="Q783" s="1090"/>
      <c r="R783" s="1090"/>
      <c r="S783" s="1090"/>
      <c r="T783" s="1090"/>
      <c r="U783" s="1090"/>
      <c r="V783" s="1090"/>
      <c r="W783" s="1090"/>
      <c r="X783" s="1090"/>
      <c r="Y783" s="1090"/>
      <c r="Z783" s="1090"/>
      <c r="AA783" s="1090"/>
      <c r="AB783" s="1090"/>
      <c r="AC783" s="1091"/>
    </row>
    <row r="784" spans="1:29" ht="17.45" customHeight="1" thickBot="1">
      <c r="A784" s="1068"/>
      <c r="B784" s="1069"/>
      <c r="C784" s="1069"/>
      <c r="D784" s="1069"/>
      <c r="E784" s="1069"/>
      <c r="F784" s="1070" t="s">
        <v>1166</v>
      </c>
      <c r="G784" s="1070"/>
      <c r="H784" s="1070"/>
      <c r="I784" s="1070"/>
      <c r="J784" s="1070"/>
      <c r="K784" s="1070"/>
      <c r="L784" s="1069"/>
      <c r="M784" s="1069"/>
      <c r="N784" s="1069"/>
      <c r="O784" s="1069"/>
      <c r="P784" s="1069"/>
      <c r="Q784" s="1069"/>
      <c r="R784" s="1069"/>
      <c r="S784" s="1069"/>
      <c r="T784" s="1069"/>
      <c r="U784" s="1069"/>
      <c r="V784" s="1069"/>
      <c r="W784" s="1069"/>
      <c r="X784" s="1071" t="s">
        <v>1400</v>
      </c>
      <c r="Y784" s="1071"/>
      <c r="Z784" s="1071"/>
      <c r="AA784" s="1071"/>
      <c r="AB784" s="1071"/>
      <c r="AC784" s="1072"/>
    </row>
    <row r="785" spans="1:29" ht="16.7" customHeight="1">
      <c r="A785" s="1074" t="s">
        <v>1168</v>
      </c>
      <c r="B785" s="1075"/>
      <c r="C785" s="1076"/>
      <c r="D785" s="1077" t="s">
        <v>1401</v>
      </c>
      <c r="E785" s="1077"/>
      <c r="F785" s="1077"/>
      <c r="G785" s="1077"/>
      <c r="H785" s="1077"/>
      <c r="I785" s="1077"/>
      <c r="J785" s="1077"/>
      <c r="K785" s="1077"/>
      <c r="L785" s="1077"/>
      <c r="M785" s="1077"/>
      <c r="N785" s="1076"/>
      <c r="O785" s="1076"/>
      <c r="P785" s="1078" t="s">
        <v>1104</v>
      </c>
      <c r="Q785" s="1078"/>
      <c r="R785" s="1078"/>
      <c r="S785" s="1076"/>
      <c r="T785" s="1079" t="s">
        <v>1402</v>
      </c>
      <c r="U785" s="1079"/>
      <c r="V785" s="1079"/>
      <c r="W785" s="1079"/>
      <c r="X785" s="1076"/>
      <c r="Y785" s="1078" t="s">
        <v>1170</v>
      </c>
      <c r="Z785" s="1078"/>
      <c r="AA785" s="1076"/>
      <c r="AB785" s="1080">
        <v>45658</v>
      </c>
      <c r="AC785" s="1081"/>
    </row>
    <row r="786" spans="1:29" ht="17.45" customHeight="1">
      <c r="A786" s="1082"/>
      <c r="B786" s="1083"/>
      <c r="D786" s="1084"/>
      <c r="E786" s="1084"/>
      <c r="F786" s="1084"/>
      <c r="G786" s="1084"/>
      <c r="H786" s="1084"/>
      <c r="I786" s="1084"/>
      <c r="J786" s="1084"/>
      <c r="K786" s="1084"/>
      <c r="L786" s="1084"/>
      <c r="M786" s="1084"/>
      <c r="P786" s="1085" t="s">
        <v>1171</v>
      </c>
      <c r="Q786" s="1085"/>
      <c r="R786" s="1085"/>
      <c r="T786" s="1086">
        <v>39.520000000000003</v>
      </c>
      <c r="U786" s="1086"/>
      <c r="V786" s="1086"/>
      <c r="W786" s="1086"/>
      <c r="Y786" s="1085" t="s">
        <v>1172</v>
      </c>
      <c r="Z786" s="1085"/>
      <c r="AB786" s="1087" t="s">
        <v>55</v>
      </c>
      <c r="AC786" s="1088"/>
    </row>
    <row r="787" spans="1:29" ht="5.85" customHeight="1" thickBot="1">
      <c r="A787" s="1089"/>
      <c r="B787" s="1090"/>
      <c r="C787" s="1090"/>
      <c r="D787" s="1090"/>
      <c r="E787" s="1090"/>
      <c r="F787" s="1090"/>
      <c r="G787" s="1090"/>
      <c r="H787" s="1090"/>
      <c r="I787" s="1090"/>
      <c r="J787" s="1090"/>
      <c r="K787" s="1090"/>
      <c r="L787" s="1090"/>
      <c r="M787" s="1090"/>
      <c r="N787" s="1090"/>
      <c r="O787" s="1090"/>
      <c r="P787" s="1090"/>
      <c r="Q787" s="1090"/>
      <c r="R787" s="1090"/>
      <c r="S787" s="1090"/>
      <c r="T787" s="1090"/>
      <c r="U787" s="1090"/>
      <c r="V787" s="1090"/>
      <c r="W787" s="1090"/>
      <c r="X787" s="1090"/>
      <c r="Y787" s="1090"/>
      <c r="Z787" s="1090"/>
      <c r="AA787" s="1090"/>
      <c r="AB787" s="1090"/>
      <c r="AC787" s="1091"/>
    </row>
    <row r="788" spans="1:29" ht="16.7" customHeight="1" thickBot="1">
      <c r="A788" s="1092" t="s">
        <v>1173</v>
      </c>
      <c r="B788" s="1075"/>
      <c r="C788" s="1075"/>
      <c r="D788" s="1075"/>
      <c r="E788" s="1075"/>
      <c r="F788" s="1075"/>
      <c r="G788" s="1075"/>
      <c r="H788" s="1093"/>
      <c r="I788" s="1094" t="s">
        <v>1174</v>
      </c>
      <c r="J788" s="1094" t="s">
        <v>1175</v>
      </c>
      <c r="K788" s="1070"/>
      <c r="L788" s="1070"/>
      <c r="M788" s="1070"/>
      <c r="N788" s="1070"/>
      <c r="O788" s="1070"/>
      <c r="P788" s="1095"/>
      <c r="Q788" s="1094" t="s">
        <v>1176</v>
      </c>
      <c r="R788" s="1070"/>
      <c r="S788" s="1070"/>
      <c r="T788" s="1070"/>
      <c r="U788" s="1070"/>
      <c r="V788" s="1070"/>
      <c r="W788" s="1070"/>
      <c r="X788" s="1070"/>
      <c r="Y788" s="1095"/>
      <c r="Z788" s="1096" t="s">
        <v>1177</v>
      </c>
      <c r="AA788" s="1097"/>
      <c r="AB788" s="1097"/>
      <c r="AC788" s="1098"/>
    </row>
    <row r="789" spans="1:29" ht="17.45" customHeight="1" thickBot="1">
      <c r="A789" s="1099"/>
      <c r="B789" s="1100"/>
      <c r="C789" s="1100"/>
      <c r="D789" s="1100"/>
      <c r="E789" s="1100"/>
      <c r="F789" s="1100"/>
      <c r="G789" s="1100"/>
      <c r="H789" s="1101"/>
      <c r="I789" s="1102"/>
      <c r="J789" s="1094" t="s">
        <v>1178</v>
      </c>
      <c r="K789" s="1070"/>
      <c r="L789" s="1095"/>
      <c r="M789" s="1094" t="s">
        <v>1179</v>
      </c>
      <c r="N789" s="1070"/>
      <c r="O789" s="1070"/>
      <c r="P789" s="1095"/>
      <c r="Q789" s="1094" t="s">
        <v>1178</v>
      </c>
      <c r="R789" s="1070"/>
      <c r="S789" s="1070"/>
      <c r="T789" s="1070"/>
      <c r="U789" s="1095"/>
      <c r="V789" s="1094" t="s">
        <v>1179</v>
      </c>
      <c r="W789" s="1070"/>
      <c r="X789" s="1070"/>
      <c r="Y789" s="1095"/>
      <c r="Z789" s="1103"/>
      <c r="AA789" s="1104"/>
      <c r="AB789" s="1104"/>
      <c r="AC789" s="1105"/>
    </row>
    <row r="790" spans="1:29" ht="17.45" customHeight="1" thickBot="1">
      <c r="A790" s="1127"/>
      <c r="B790" s="1128" t="s">
        <v>737</v>
      </c>
      <c r="C790" s="1128"/>
      <c r="D790" s="1129" t="s">
        <v>1386</v>
      </c>
      <c r="E790" s="1128"/>
      <c r="F790" s="1128"/>
      <c r="G790" s="1128"/>
      <c r="H790" s="1129"/>
      <c r="I790" s="1191">
        <v>1</v>
      </c>
      <c r="J790" s="1192">
        <v>1</v>
      </c>
      <c r="K790" s="1193"/>
      <c r="L790" s="1194"/>
      <c r="M790" s="1192">
        <v>0</v>
      </c>
      <c r="N790" s="1193"/>
      <c r="O790" s="1193"/>
      <c r="P790" s="1194"/>
      <c r="Q790" s="1195">
        <v>563.50829999999996</v>
      </c>
      <c r="R790" s="1196"/>
      <c r="S790" s="1196"/>
      <c r="T790" s="1196"/>
      <c r="U790" s="1197"/>
      <c r="V790" s="1195">
        <v>251.77459999999999</v>
      </c>
      <c r="W790" s="1196"/>
      <c r="X790" s="1196"/>
      <c r="Y790" s="1197"/>
      <c r="Z790" s="1139">
        <v>563.50829999999996</v>
      </c>
      <c r="AA790" s="1108"/>
      <c r="AB790" s="1108"/>
      <c r="AC790" s="1107"/>
    </row>
    <row r="791" spans="1:29" ht="16.7" customHeight="1" thickBot="1">
      <c r="A791" s="1068"/>
      <c r="B791" s="1069"/>
      <c r="C791" s="1069"/>
      <c r="D791" s="1069"/>
      <c r="E791" s="1069"/>
      <c r="F791" s="1069"/>
      <c r="G791" s="1069"/>
      <c r="H791" s="1069"/>
      <c r="I791" s="1071" t="s">
        <v>1180</v>
      </c>
      <c r="J791" s="1071"/>
      <c r="K791" s="1071"/>
      <c r="L791" s="1071"/>
      <c r="M791" s="1071"/>
      <c r="N791" s="1071"/>
      <c r="O791" s="1071"/>
      <c r="P791" s="1071"/>
      <c r="Q791" s="1071"/>
      <c r="R791" s="1071"/>
      <c r="S791" s="1071"/>
      <c r="T791" s="1071"/>
      <c r="U791" s="1071"/>
      <c r="V791" s="1106"/>
      <c r="W791" s="1107">
        <v>563.50829999999996</v>
      </c>
      <c r="X791" s="1108"/>
      <c r="Y791" s="1108"/>
      <c r="Z791" s="1108"/>
      <c r="AA791" s="1108"/>
      <c r="AB791" s="1108"/>
      <c r="AC791" s="1107"/>
    </row>
    <row r="792" spans="1:29" ht="17.45" customHeight="1" thickBot="1">
      <c r="A792" s="1092" t="s">
        <v>1181</v>
      </c>
      <c r="B792" s="1109"/>
      <c r="C792" s="1109"/>
      <c r="D792" s="1109"/>
      <c r="E792" s="1109"/>
      <c r="F792" s="1109"/>
      <c r="G792" s="1109"/>
      <c r="H792" s="1109"/>
      <c r="I792" s="1109"/>
      <c r="J792" s="1110"/>
      <c r="K792" s="1094" t="s">
        <v>1182</v>
      </c>
      <c r="L792" s="1070"/>
      <c r="M792" s="1070"/>
      <c r="N792" s="1070"/>
      <c r="O792" s="1095"/>
      <c r="P792" s="1094" t="s">
        <v>1174</v>
      </c>
      <c r="Q792" s="1070"/>
      <c r="R792" s="1070"/>
      <c r="S792" s="1070"/>
      <c r="T792" s="1095"/>
      <c r="U792" s="1094" t="s">
        <v>1183</v>
      </c>
      <c r="V792" s="1070"/>
      <c r="W792" s="1070"/>
      <c r="X792" s="1070"/>
      <c r="Y792" s="1095"/>
      <c r="Z792" s="1096" t="s">
        <v>1177</v>
      </c>
      <c r="AA792" s="1111"/>
      <c r="AB792" s="1111"/>
      <c r="AC792" s="1112"/>
    </row>
    <row r="793" spans="1:29" ht="16.7" customHeight="1">
      <c r="A793" s="1150"/>
      <c r="B793" s="1151" t="s">
        <v>1111</v>
      </c>
      <c r="C793" s="1151"/>
      <c r="D793" s="1152" t="s">
        <v>1112</v>
      </c>
      <c r="E793" s="1151"/>
      <c r="F793" s="1151"/>
      <c r="G793" s="1151"/>
      <c r="H793" s="1151"/>
      <c r="I793" s="1151"/>
      <c r="J793" s="1152"/>
      <c r="K793" s="1153">
        <v>0</v>
      </c>
      <c r="L793" s="1154"/>
      <c r="M793" s="1154"/>
      <c r="N793" s="1154"/>
      <c r="O793" s="1155"/>
      <c r="P793" s="1153">
        <v>5</v>
      </c>
      <c r="Q793" s="1154"/>
      <c r="R793" s="1154"/>
      <c r="S793" s="1154"/>
      <c r="T793" s="1155"/>
      <c r="U793" s="1156">
        <v>22.148800000000001</v>
      </c>
      <c r="V793" s="1157"/>
      <c r="W793" s="1157"/>
      <c r="X793" s="1157"/>
      <c r="Y793" s="1158"/>
      <c r="Z793" s="1159">
        <v>110.744</v>
      </c>
      <c r="AA793" s="1116"/>
      <c r="AB793" s="1116"/>
      <c r="AC793" s="1115"/>
    </row>
    <row r="794" spans="1:29" ht="17.45" customHeight="1" thickBot="1">
      <c r="A794" s="1089"/>
      <c r="B794" s="1160" t="s">
        <v>1123</v>
      </c>
      <c r="C794" s="1160"/>
      <c r="D794" s="1161" t="s">
        <v>1124</v>
      </c>
      <c r="E794" s="1160"/>
      <c r="F794" s="1160"/>
      <c r="G794" s="1160"/>
      <c r="H794" s="1160"/>
      <c r="I794" s="1160"/>
      <c r="J794" s="1161"/>
      <c r="K794" s="1162">
        <v>0</v>
      </c>
      <c r="L794" s="1163"/>
      <c r="M794" s="1163"/>
      <c r="N794" s="1163"/>
      <c r="O794" s="1164"/>
      <c r="P794" s="1162">
        <v>1</v>
      </c>
      <c r="Q794" s="1163"/>
      <c r="R794" s="1163"/>
      <c r="S794" s="1163"/>
      <c r="T794" s="1164"/>
      <c r="U794" s="1165">
        <v>22.174499999999998</v>
      </c>
      <c r="V794" s="1166"/>
      <c r="W794" s="1166"/>
      <c r="X794" s="1166"/>
      <c r="Y794" s="1167"/>
      <c r="Z794" s="1168">
        <v>22.174499999999998</v>
      </c>
      <c r="AA794" s="1126"/>
      <c r="AB794" s="1126"/>
      <c r="AC794" s="1125"/>
    </row>
    <row r="795" spans="1:29" ht="17.45" customHeight="1" thickBot="1">
      <c r="A795" s="1068"/>
      <c r="B795" s="1113"/>
      <c r="C795" s="1113"/>
      <c r="D795" s="1113"/>
      <c r="E795" s="1113"/>
      <c r="F795" s="1113"/>
      <c r="G795" s="1113"/>
      <c r="H795" s="1113"/>
      <c r="I795" s="1114" t="s">
        <v>1184</v>
      </c>
      <c r="J795" s="1114"/>
      <c r="K795" s="1114"/>
      <c r="L795" s="1114"/>
      <c r="M795" s="1114"/>
      <c r="N795" s="1114"/>
      <c r="O795" s="1114"/>
      <c r="P795" s="1114"/>
      <c r="Q795" s="1114"/>
      <c r="R795" s="1114"/>
      <c r="S795" s="1114"/>
      <c r="T795" s="1114"/>
      <c r="U795" s="1114"/>
      <c r="V795" s="1069"/>
      <c r="W795" s="1115">
        <v>132.91849999999999</v>
      </c>
      <c r="X795" s="1116"/>
      <c r="Y795" s="1116"/>
      <c r="Z795" s="1116"/>
      <c r="AA795" s="1116"/>
      <c r="AB795" s="1116"/>
      <c r="AC795" s="1115"/>
    </row>
    <row r="796" spans="1:29" ht="16.7" customHeight="1">
      <c r="A796" s="1117"/>
      <c r="B796" s="1118"/>
      <c r="C796" s="1118"/>
      <c r="D796" s="1118"/>
      <c r="E796" s="1118"/>
      <c r="F796" s="1118"/>
      <c r="G796" s="1118"/>
      <c r="H796" s="1118"/>
      <c r="I796" s="1119" t="s">
        <v>1185</v>
      </c>
      <c r="J796" s="1119"/>
      <c r="K796" s="1119"/>
      <c r="L796" s="1119"/>
      <c r="M796" s="1119"/>
      <c r="N796" s="1119"/>
      <c r="O796" s="1119"/>
      <c r="P796" s="1119"/>
      <c r="Q796" s="1119"/>
      <c r="R796" s="1119"/>
      <c r="S796" s="1119"/>
      <c r="T796" s="1119"/>
      <c r="U796" s="1119"/>
      <c r="V796" s="1118"/>
      <c r="W796" s="1120">
        <v>696.42679999999996</v>
      </c>
      <c r="X796" s="1121"/>
      <c r="Y796" s="1121"/>
      <c r="Z796" s="1121"/>
      <c r="AA796" s="1121"/>
      <c r="AB796" s="1121"/>
      <c r="AC796" s="1120"/>
    </row>
    <row r="797" spans="1:29" ht="17.45" customHeight="1">
      <c r="A797" s="1117"/>
      <c r="B797" s="1118"/>
      <c r="C797" s="1118"/>
      <c r="D797" s="1118"/>
      <c r="E797" s="1118"/>
      <c r="F797" s="1118"/>
      <c r="G797" s="1118"/>
      <c r="H797" s="1118"/>
      <c r="I797" s="1119" t="s">
        <v>1186</v>
      </c>
      <c r="J797" s="1119"/>
      <c r="K797" s="1119"/>
      <c r="L797" s="1119"/>
      <c r="M797" s="1119"/>
      <c r="N797" s="1119"/>
      <c r="O797" s="1119"/>
      <c r="P797" s="1119"/>
      <c r="Q797" s="1119"/>
      <c r="R797" s="1119"/>
      <c r="S797" s="1119"/>
      <c r="T797" s="1119"/>
      <c r="U797" s="1119"/>
      <c r="V797" s="1118"/>
      <c r="W797" s="1120">
        <v>17.6221</v>
      </c>
      <c r="X797" s="1121"/>
      <c r="Y797" s="1121"/>
      <c r="Z797" s="1121"/>
      <c r="AA797" s="1121"/>
      <c r="AB797" s="1121"/>
      <c r="AC797" s="1120"/>
    </row>
    <row r="798" spans="1:29" ht="17.45" customHeight="1">
      <c r="A798" s="1117"/>
      <c r="B798" s="1118"/>
      <c r="C798" s="1118"/>
      <c r="D798" s="1118"/>
      <c r="E798" s="1118"/>
      <c r="F798" s="1118"/>
      <c r="G798" s="1118"/>
      <c r="H798" s="1118"/>
      <c r="I798" s="1119" t="s">
        <v>1187</v>
      </c>
      <c r="J798" s="1119"/>
      <c r="K798" s="1119"/>
      <c r="L798" s="1119"/>
      <c r="M798" s="1119"/>
      <c r="N798" s="1119"/>
      <c r="O798" s="1119"/>
      <c r="P798" s="1119"/>
      <c r="Q798" s="1119"/>
      <c r="R798" s="1119"/>
      <c r="S798" s="1119"/>
      <c r="T798" s="1119"/>
      <c r="U798" s="1119"/>
      <c r="V798" s="1118"/>
      <c r="W798" s="1120">
        <v>0</v>
      </c>
      <c r="X798" s="1121"/>
      <c r="Y798" s="1121"/>
      <c r="Z798" s="1121"/>
      <c r="AA798" s="1121"/>
      <c r="AB798" s="1121"/>
      <c r="AC798" s="1120"/>
    </row>
    <row r="799" spans="1:29" ht="16.7" customHeight="1" thickBot="1">
      <c r="A799" s="1122"/>
      <c r="B799" s="1123"/>
      <c r="C799" s="1123"/>
      <c r="D799" s="1123"/>
      <c r="E799" s="1123"/>
      <c r="F799" s="1123"/>
      <c r="G799" s="1123"/>
      <c r="H799" s="1123"/>
      <c r="I799" s="1124" t="s">
        <v>1188</v>
      </c>
      <c r="J799" s="1124"/>
      <c r="K799" s="1124"/>
      <c r="L799" s="1124"/>
      <c r="M799" s="1124"/>
      <c r="N799" s="1124"/>
      <c r="O799" s="1124"/>
      <c r="P799" s="1124"/>
      <c r="Q799" s="1124"/>
      <c r="R799" s="1124"/>
      <c r="S799" s="1124"/>
      <c r="T799" s="1124"/>
      <c r="U799" s="1124"/>
      <c r="V799" s="1123"/>
      <c r="W799" s="1125">
        <v>0</v>
      </c>
      <c r="X799" s="1126"/>
      <c r="Y799" s="1126"/>
      <c r="Z799" s="1126"/>
      <c r="AA799" s="1126"/>
      <c r="AB799" s="1126"/>
      <c r="AC799" s="1125"/>
    </row>
    <row r="800" spans="1:29" ht="17.45" customHeight="1" thickBot="1">
      <c r="A800" s="1092" t="s">
        <v>1189</v>
      </c>
      <c r="B800" s="1109"/>
      <c r="C800" s="1109"/>
      <c r="D800" s="1109"/>
      <c r="E800" s="1109"/>
      <c r="F800" s="1109"/>
      <c r="G800" s="1109"/>
      <c r="H800" s="1109"/>
      <c r="I800" s="1109"/>
      <c r="J800" s="1110"/>
      <c r="K800" s="1094" t="s">
        <v>1174</v>
      </c>
      <c r="L800" s="1070"/>
      <c r="M800" s="1070"/>
      <c r="N800" s="1070"/>
      <c r="O800" s="1095"/>
      <c r="P800" s="1094" t="s">
        <v>531</v>
      </c>
      <c r="Q800" s="1070"/>
      <c r="R800" s="1070"/>
      <c r="S800" s="1070"/>
      <c r="T800" s="1095"/>
      <c r="U800" s="1094" t="s">
        <v>1190</v>
      </c>
      <c r="V800" s="1070"/>
      <c r="W800" s="1070"/>
      <c r="X800" s="1070"/>
      <c r="Y800" s="1095"/>
      <c r="Z800" s="1096" t="s">
        <v>1191</v>
      </c>
      <c r="AA800" s="1111"/>
      <c r="AB800" s="1111"/>
      <c r="AC800" s="1112"/>
    </row>
    <row r="801" spans="1:29" ht="16.7" customHeight="1">
      <c r="A801" s="1150"/>
      <c r="B801" s="1151" t="s">
        <v>1403</v>
      </c>
      <c r="C801" s="1151"/>
      <c r="D801" s="1152" t="s">
        <v>1404</v>
      </c>
      <c r="E801" s="1151"/>
      <c r="F801" s="1151"/>
      <c r="G801" s="1151"/>
      <c r="H801" s="1151"/>
      <c r="I801" s="1151"/>
      <c r="J801" s="1152"/>
      <c r="K801" s="1153">
        <v>6.15</v>
      </c>
      <c r="L801" s="1154"/>
      <c r="M801" s="1154"/>
      <c r="N801" s="1154"/>
      <c r="O801" s="1155"/>
      <c r="P801" s="1169" t="s">
        <v>1218</v>
      </c>
      <c r="Q801" s="1078"/>
      <c r="R801" s="1078"/>
      <c r="S801" s="1078"/>
      <c r="T801" s="1170"/>
      <c r="U801" s="1171">
        <v>13.120699999999999</v>
      </c>
      <c r="V801" s="1172"/>
      <c r="W801" s="1172"/>
      <c r="X801" s="1172"/>
      <c r="Y801" s="1173"/>
      <c r="Z801" s="1159">
        <v>80.692300000000003</v>
      </c>
      <c r="AA801" s="1116"/>
      <c r="AB801" s="1116"/>
      <c r="AC801" s="1115"/>
    </row>
    <row r="802" spans="1:29" ht="17.45" customHeight="1">
      <c r="A802" s="1149"/>
      <c r="B802" s="1174" t="s">
        <v>1387</v>
      </c>
      <c r="C802" s="1174"/>
      <c r="D802" s="1175" t="s">
        <v>1388</v>
      </c>
      <c r="E802" s="1174"/>
      <c r="F802" s="1174"/>
      <c r="G802" s="1174"/>
      <c r="H802" s="1174"/>
      <c r="I802" s="1174"/>
      <c r="J802" s="1175"/>
      <c r="K802" s="1176">
        <v>0.4</v>
      </c>
      <c r="L802" s="1177"/>
      <c r="M802" s="1177"/>
      <c r="N802" s="1177"/>
      <c r="O802" s="1178"/>
      <c r="P802" s="1179" t="s">
        <v>1218</v>
      </c>
      <c r="Q802" s="1085"/>
      <c r="R802" s="1085"/>
      <c r="S802" s="1085"/>
      <c r="T802" s="1180"/>
      <c r="U802" s="1181">
        <v>10.16</v>
      </c>
      <c r="V802" s="1182"/>
      <c r="W802" s="1182"/>
      <c r="X802" s="1182"/>
      <c r="Y802" s="1183"/>
      <c r="Z802" s="1184">
        <v>4.0640000000000001</v>
      </c>
      <c r="AA802" s="1121"/>
      <c r="AB802" s="1121"/>
      <c r="AC802" s="1120"/>
    </row>
    <row r="803" spans="1:29" ht="17.45" customHeight="1" thickBot="1">
      <c r="A803" s="1089"/>
      <c r="B803" s="1160" t="s">
        <v>1391</v>
      </c>
      <c r="C803" s="1160"/>
      <c r="D803" s="1161" t="s">
        <v>1392</v>
      </c>
      <c r="E803" s="1160"/>
      <c r="F803" s="1160"/>
      <c r="G803" s="1160"/>
      <c r="H803" s="1160"/>
      <c r="I803" s="1160"/>
      <c r="J803" s="1161"/>
      <c r="K803" s="1162">
        <v>9.7000000000000005E-4</v>
      </c>
      <c r="L803" s="1163"/>
      <c r="M803" s="1163"/>
      <c r="N803" s="1163"/>
      <c r="O803" s="1164"/>
      <c r="P803" s="1185" t="s">
        <v>1393</v>
      </c>
      <c r="Q803" s="1186"/>
      <c r="R803" s="1186"/>
      <c r="S803" s="1186"/>
      <c r="T803" s="1187"/>
      <c r="U803" s="1188">
        <v>23.015000000000001</v>
      </c>
      <c r="V803" s="1189"/>
      <c r="W803" s="1189"/>
      <c r="X803" s="1189"/>
      <c r="Y803" s="1190"/>
      <c r="Z803" s="1168">
        <v>2.23E-2</v>
      </c>
      <c r="AA803" s="1126"/>
      <c r="AB803" s="1126"/>
      <c r="AC803" s="1125"/>
    </row>
    <row r="804" spans="1:29" ht="16.7" customHeight="1" thickBot="1">
      <c r="A804" s="1068"/>
      <c r="B804" s="1069"/>
      <c r="C804" s="1069"/>
      <c r="D804" s="1069"/>
      <c r="E804" s="1069"/>
      <c r="F804" s="1069"/>
      <c r="G804" s="1069"/>
      <c r="H804" s="1069"/>
      <c r="I804" s="1071" t="s">
        <v>1193</v>
      </c>
      <c r="J804" s="1071"/>
      <c r="K804" s="1071"/>
      <c r="L804" s="1071"/>
      <c r="M804" s="1071"/>
      <c r="N804" s="1071"/>
      <c r="O804" s="1071"/>
      <c r="P804" s="1071"/>
      <c r="Q804" s="1071"/>
      <c r="R804" s="1071"/>
      <c r="S804" s="1071"/>
      <c r="T804" s="1071"/>
      <c r="U804" s="1071"/>
      <c r="V804" s="1106"/>
      <c r="W804" s="1107">
        <v>84.778599999999997</v>
      </c>
      <c r="X804" s="1108"/>
      <c r="Y804" s="1108"/>
      <c r="Z804" s="1108"/>
      <c r="AA804" s="1108"/>
      <c r="AB804" s="1108"/>
      <c r="AC804" s="1107"/>
    </row>
    <row r="805" spans="1:29" ht="17.45" customHeight="1" thickBot="1">
      <c r="A805" s="1092" t="s">
        <v>1194</v>
      </c>
      <c r="B805" s="1109"/>
      <c r="C805" s="1109"/>
      <c r="D805" s="1109"/>
      <c r="E805" s="1109"/>
      <c r="F805" s="1109"/>
      <c r="G805" s="1109"/>
      <c r="H805" s="1109"/>
      <c r="I805" s="1109"/>
      <c r="J805" s="1110"/>
      <c r="K805" s="1094" t="s">
        <v>1174</v>
      </c>
      <c r="L805" s="1070"/>
      <c r="M805" s="1070"/>
      <c r="N805" s="1070"/>
      <c r="O805" s="1095"/>
      <c r="P805" s="1094" t="s">
        <v>531</v>
      </c>
      <c r="Q805" s="1070"/>
      <c r="R805" s="1070"/>
      <c r="S805" s="1070"/>
      <c r="T805" s="1095"/>
      <c r="U805" s="1094" t="s">
        <v>1190</v>
      </c>
      <c r="V805" s="1070"/>
      <c r="W805" s="1070"/>
      <c r="X805" s="1070"/>
      <c r="Y805" s="1095"/>
      <c r="Z805" s="1096" t="s">
        <v>1191</v>
      </c>
      <c r="AA805" s="1111"/>
      <c r="AB805" s="1111"/>
      <c r="AC805" s="1112"/>
    </row>
    <row r="806" spans="1:29" ht="17.45" customHeight="1" thickBot="1">
      <c r="A806" s="1068"/>
      <c r="B806" s="1069"/>
      <c r="C806" s="1069"/>
      <c r="D806" s="1069"/>
      <c r="E806" s="1069"/>
      <c r="F806" s="1069"/>
      <c r="G806" s="1069"/>
      <c r="H806" s="1069"/>
      <c r="I806" s="1071" t="s">
        <v>1195</v>
      </c>
      <c r="J806" s="1071"/>
      <c r="K806" s="1071"/>
      <c r="L806" s="1071"/>
      <c r="M806" s="1071"/>
      <c r="N806" s="1071"/>
      <c r="O806" s="1071"/>
      <c r="P806" s="1071"/>
      <c r="Q806" s="1071"/>
      <c r="R806" s="1071"/>
      <c r="S806" s="1071"/>
      <c r="T806" s="1071"/>
      <c r="U806" s="1071"/>
      <c r="V806" s="1106"/>
      <c r="W806" s="1107">
        <v>0</v>
      </c>
      <c r="X806" s="1108"/>
      <c r="Y806" s="1108"/>
      <c r="Z806" s="1108"/>
      <c r="AA806" s="1108"/>
      <c r="AB806" s="1108"/>
      <c r="AC806" s="1107"/>
    </row>
    <row r="807" spans="1:29" ht="16.7" customHeight="1" thickBot="1">
      <c r="A807" s="1092" t="s">
        <v>1196</v>
      </c>
      <c r="B807" s="1109"/>
      <c r="C807" s="1109"/>
      <c r="D807" s="1109"/>
      <c r="E807" s="1109"/>
      <c r="F807" s="1109"/>
      <c r="G807" s="1109"/>
      <c r="H807" s="1109"/>
      <c r="I807" s="1109"/>
      <c r="J807" s="1110"/>
      <c r="K807" s="1094" t="s">
        <v>1174</v>
      </c>
      <c r="L807" s="1070"/>
      <c r="M807" s="1070"/>
      <c r="N807" s="1070"/>
      <c r="O807" s="1095"/>
      <c r="P807" s="1094" t="s">
        <v>531</v>
      </c>
      <c r="Q807" s="1070"/>
      <c r="R807" s="1070"/>
      <c r="S807" s="1070"/>
      <c r="T807" s="1095"/>
      <c r="U807" s="1094" t="s">
        <v>1190</v>
      </c>
      <c r="V807" s="1070"/>
      <c r="W807" s="1070"/>
      <c r="X807" s="1070"/>
      <c r="Y807" s="1095"/>
      <c r="Z807" s="1096" t="s">
        <v>1191</v>
      </c>
      <c r="AA807" s="1111"/>
      <c r="AB807" s="1111"/>
      <c r="AC807" s="1112"/>
    </row>
    <row r="808" spans="1:29" ht="17.45" customHeight="1">
      <c r="A808" s="1150"/>
      <c r="B808" s="1151" t="s">
        <v>1394</v>
      </c>
      <c r="C808" s="1151"/>
      <c r="D808" s="1152" t="s">
        <v>1395</v>
      </c>
      <c r="E808" s="1151"/>
      <c r="F808" s="1151"/>
      <c r="G808" s="1151"/>
      <c r="H808" s="1151"/>
      <c r="I808" s="1151"/>
      <c r="J808" s="1152"/>
      <c r="K808" s="1153">
        <v>4.0000000000000002E-4</v>
      </c>
      <c r="L808" s="1154"/>
      <c r="M808" s="1154"/>
      <c r="N808" s="1154"/>
      <c r="O808" s="1155"/>
      <c r="P808" s="1169" t="s">
        <v>565</v>
      </c>
      <c r="Q808" s="1078"/>
      <c r="R808" s="1078"/>
      <c r="S808" s="1078"/>
      <c r="T808" s="1170"/>
      <c r="U808" s="1171">
        <v>32.99</v>
      </c>
      <c r="V808" s="1172"/>
      <c r="W808" s="1172"/>
      <c r="X808" s="1172"/>
      <c r="Y808" s="1173"/>
      <c r="Z808" s="1159">
        <v>1.32E-2</v>
      </c>
      <c r="AA808" s="1116"/>
      <c r="AB808" s="1116"/>
      <c r="AC808" s="1115"/>
    </row>
    <row r="809" spans="1:29" ht="16.7" customHeight="1" thickBot="1">
      <c r="A809" s="1089"/>
      <c r="B809" s="1160" t="s">
        <v>1405</v>
      </c>
      <c r="C809" s="1160"/>
      <c r="D809" s="1161" t="s">
        <v>1406</v>
      </c>
      <c r="E809" s="1160"/>
      <c r="F809" s="1160"/>
      <c r="G809" s="1160"/>
      <c r="H809" s="1160"/>
      <c r="I809" s="1160"/>
      <c r="J809" s="1161"/>
      <c r="K809" s="1162">
        <v>6.1500000000000001E-3</v>
      </c>
      <c r="L809" s="1163"/>
      <c r="M809" s="1163"/>
      <c r="N809" s="1163"/>
      <c r="O809" s="1164"/>
      <c r="P809" s="1185" t="s">
        <v>565</v>
      </c>
      <c r="Q809" s="1186"/>
      <c r="R809" s="1186"/>
      <c r="S809" s="1186"/>
      <c r="T809" s="1187"/>
      <c r="U809" s="1188">
        <v>32.99</v>
      </c>
      <c r="V809" s="1189"/>
      <c r="W809" s="1189"/>
      <c r="X809" s="1189"/>
      <c r="Y809" s="1190"/>
      <c r="Z809" s="1168">
        <v>0.2029</v>
      </c>
      <c r="AA809" s="1126"/>
      <c r="AB809" s="1126"/>
      <c r="AC809" s="1125"/>
    </row>
    <row r="810" spans="1:29" ht="17.45" customHeight="1" thickBot="1">
      <c r="A810" s="1068"/>
      <c r="B810" s="1069"/>
      <c r="C810" s="1069"/>
      <c r="D810" s="1069"/>
      <c r="E810" s="1069"/>
      <c r="F810" s="1069"/>
      <c r="G810" s="1069"/>
      <c r="H810" s="1069"/>
      <c r="I810" s="1071" t="s">
        <v>1197</v>
      </c>
      <c r="J810" s="1071"/>
      <c r="K810" s="1071"/>
      <c r="L810" s="1071"/>
      <c r="M810" s="1071"/>
      <c r="N810" s="1071"/>
      <c r="O810" s="1071"/>
      <c r="P810" s="1071"/>
      <c r="Q810" s="1071"/>
      <c r="R810" s="1071"/>
      <c r="S810" s="1071"/>
      <c r="T810" s="1071"/>
      <c r="U810" s="1071"/>
      <c r="V810" s="1106"/>
      <c r="W810" s="1107">
        <v>0.21609999999999999</v>
      </c>
      <c r="X810" s="1108"/>
      <c r="Y810" s="1108"/>
      <c r="Z810" s="1108"/>
      <c r="AA810" s="1108"/>
      <c r="AB810" s="1108"/>
      <c r="AC810" s="1107"/>
    </row>
    <row r="811" spans="1:29" ht="17.45" customHeight="1" thickBot="1">
      <c r="A811" s="1092" t="s">
        <v>1198</v>
      </c>
      <c r="B811" s="1109"/>
      <c r="C811" s="1109"/>
      <c r="D811" s="1110"/>
      <c r="E811" s="1094" t="s">
        <v>1174</v>
      </c>
      <c r="F811" s="1070"/>
      <c r="G811" s="1095"/>
      <c r="H811" s="1140" t="s">
        <v>1199</v>
      </c>
      <c r="I811" s="1140" t="s">
        <v>1200</v>
      </c>
      <c r="J811" s="1094" t="s">
        <v>1201</v>
      </c>
      <c r="K811" s="1070"/>
      <c r="L811" s="1095"/>
      <c r="M811" s="1094" t="s">
        <v>1202</v>
      </c>
      <c r="N811" s="1070"/>
      <c r="O811" s="1070"/>
      <c r="P811" s="1095"/>
      <c r="Q811" s="1094" t="s">
        <v>1203</v>
      </c>
      <c r="R811" s="1070"/>
      <c r="S811" s="1070"/>
      <c r="T811" s="1070"/>
      <c r="U811" s="1095"/>
      <c r="V811" s="1094" t="s">
        <v>1204</v>
      </c>
      <c r="W811" s="1070"/>
      <c r="X811" s="1070"/>
      <c r="Y811" s="1095"/>
      <c r="Z811" s="1096" t="s">
        <v>1191</v>
      </c>
      <c r="AA811" s="1111"/>
      <c r="AB811" s="1111"/>
      <c r="AC811" s="1112"/>
    </row>
    <row r="812" spans="1:29" ht="16.7" customHeight="1">
      <c r="A812" s="1150"/>
      <c r="B812" s="1151" t="s">
        <v>1398</v>
      </c>
      <c r="C812" s="1151"/>
      <c r="D812" s="1222" t="s">
        <v>1395</v>
      </c>
      <c r="E812" s="1202">
        <v>4.0000000000000002E-4</v>
      </c>
      <c r="F812" s="1203"/>
      <c r="G812" s="1204"/>
      <c r="H812" s="1201">
        <v>0</v>
      </c>
      <c r="I812" s="1201">
        <v>0</v>
      </c>
      <c r="J812" s="1205">
        <v>0</v>
      </c>
      <c r="K812" s="1206"/>
      <c r="L812" s="1207"/>
      <c r="M812" s="1171">
        <v>1.05</v>
      </c>
      <c r="N812" s="1172"/>
      <c r="O812" s="1172"/>
      <c r="P812" s="1173"/>
      <c r="Q812" s="1171">
        <v>0.84</v>
      </c>
      <c r="R812" s="1172"/>
      <c r="S812" s="1172"/>
      <c r="T812" s="1172"/>
      <c r="U812" s="1173"/>
      <c r="V812" s="1171">
        <v>0.69</v>
      </c>
      <c r="W812" s="1172"/>
      <c r="X812" s="1172"/>
      <c r="Y812" s="1173"/>
      <c r="Z812" s="1159">
        <v>0</v>
      </c>
      <c r="AA812" s="1116"/>
      <c r="AB812" s="1116"/>
      <c r="AC812" s="1115"/>
    </row>
    <row r="813" spans="1:29" ht="17.45" customHeight="1" thickBot="1">
      <c r="A813" s="1089"/>
      <c r="B813" s="1160" t="s">
        <v>1407</v>
      </c>
      <c r="C813" s="1160"/>
      <c r="D813" s="1224" t="s">
        <v>1406</v>
      </c>
      <c r="E813" s="1216">
        <v>6.1500000000000001E-3</v>
      </c>
      <c r="F813" s="1217"/>
      <c r="G813" s="1218"/>
      <c r="H813" s="1215">
        <v>0</v>
      </c>
      <c r="I813" s="1215">
        <v>0</v>
      </c>
      <c r="J813" s="1219">
        <v>0</v>
      </c>
      <c r="K813" s="1220"/>
      <c r="L813" s="1221"/>
      <c r="M813" s="1188">
        <v>1.05</v>
      </c>
      <c r="N813" s="1189"/>
      <c r="O813" s="1189"/>
      <c r="P813" s="1190"/>
      <c r="Q813" s="1188">
        <v>0.84</v>
      </c>
      <c r="R813" s="1189"/>
      <c r="S813" s="1189"/>
      <c r="T813" s="1189"/>
      <c r="U813" s="1190"/>
      <c r="V813" s="1188">
        <v>0.69</v>
      </c>
      <c r="W813" s="1189"/>
      <c r="X813" s="1189"/>
      <c r="Y813" s="1190"/>
      <c r="Z813" s="1168">
        <v>0</v>
      </c>
      <c r="AA813" s="1126"/>
      <c r="AB813" s="1126"/>
      <c r="AC813" s="1125"/>
    </row>
    <row r="814" spans="1:29" ht="17.45" customHeight="1" thickBot="1">
      <c r="A814" s="1068"/>
      <c r="B814" s="1069"/>
      <c r="C814" s="1069"/>
      <c r="D814" s="1069"/>
      <c r="E814" s="1069"/>
      <c r="F814" s="1069"/>
      <c r="G814" s="1069"/>
      <c r="H814" s="1069"/>
      <c r="I814" s="1071" t="s">
        <v>1205</v>
      </c>
      <c r="J814" s="1071"/>
      <c r="K814" s="1071"/>
      <c r="L814" s="1071"/>
      <c r="M814" s="1071"/>
      <c r="N814" s="1071"/>
      <c r="O814" s="1071"/>
      <c r="P814" s="1071"/>
      <c r="Q814" s="1071"/>
      <c r="R814" s="1071"/>
      <c r="S814" s="1071"/>
      <c r="T814" s="1071"/>
      <c r="U814" s="1071"/>
      <c r="V814" s="1106"/>
      <c r="W814" s="1107">
        <v>0</v>
      </c>
      <c r="X814" s="1108"/>
      <c r="Y814" s="1108"/>
      <c r="Z814" s="1108"/>
      <c r="AA814" s="1108"/>
      <c r="AB814" s="1108"/>
      <c r="AC814" s="1107"/>
    </row>
    <row r="815" spans="1:29" ht="5.0999999999999996" customHeight="1">
      <c r="A815" s="1141"/>
      <c r="B815" s="1113"/>
      <c r="C815" s="1113"/>
      <c r="D815" s="1113"/>
      <c r="E815" s="1113"/>
      <c r="F815" s="1113"/>
      <c r="G815" s="1113"/>
      <c r="H815" s="1113"/>
      <c r="I815" s="1113"/>
      <c r="J815" s="1113"/>
      <c r="K815" s="1113"/>
      <c r="L815" s="1113"/>
      <c r="M815" s="1113"/>
      <c r="N815" s="1113"/>
      <c r="O815" s="1113"/>
      <c r="P815" s="1113"/>
      <c r="Q815" s="1113"/>
      <c r="R815" s="1113"/>
      <c r="S815" s="1113"/>
      <c r="T815" s="1113"/>
      <c r="U815" s="1113"/>
      <c r="V815" s="1113"/>
      <c r="W815" s="1113"/>
      <c r="X815" s="1113"/>
      <c r="Y815" s="1113"/>
      <c r="Z815" s="1113"/>
      <c r="AA815" s="1113"/>
      <c r="AB815" s="1113"/>
      <c r="AC815" s="1142"/>
    </row>
    <row r="816" spans="1:29" ht="17.45" customHeight="1">
      <c r="A816" s="1117"/>
      <c r="B816" s="1118"/>
      <c r="C816" s="1118"/>
      <c r="D816" s="1118"/>
      <c r="E816" s="1118"/>
      <c r="F816" s="1118"/>
      <c r="G816" s="1118"/>
      <c r="H816" s="1118"/>
      <c r="I816" s="1119" t="s">
        <v>1206</v>
      </c>
      <c r="J816" s="1119"/>
      <c r="K816" s="1119"/>
      <c r="L816" s="1119"/>
      <c r="M816" s="1119"/>
      <c r="N816" s="1119"/>
      <c r="O816" s="1119"/>
      <c r="P816" s="1119"/>
      <c r="Q816" s="1119"/>
      <c r="R816" s="1119"/>
      <c r="S816" s="1119"/>
      <c r="T816" s="1119"/>
      <c r="U816" s="1119"/>
      <c r="V816" s="1118"/>
      <c r="W816" s="1143">
        <v>102.62</v>
      </c>
      <c r="X816" s="1144"/>
      <c r="Y816" s="1144"/>
      <c r="Z816" s="1144"/>
      <c r="AA816" s="1144"/>
      <c r="AB816" s="1144"/>
      <c r="AC816" s="1143"/>
    </row>
    <row r="817" spans="1:29" ht="17.45" customHeight="1">
      <c r="A817" s="1117"/>
      <c r="B817" s="1118"/>
      <c r="C817" s="1118"/>
      <c r="D817" s="1118"/>
      <c r="E817" s="1118"/>
      <c r="F817" s="1118"/>
      <c r="G817" s="1119" t="s">
        <v>1207</v>
      </c>
      <c r="H817" s="1119"/>
      <c r="I817" s="1119"/>
      <c r="J817" s="1119"/>
      <c r="K817" s="1119"/>
      <c r="L817" s="1119"/>
      <c r="M817" s="1119"/>
      <c r="N817" s="1145"/>
      <c r="O817" s="1146">
        <v>0</v>
      </c>
      <c r="P817" s="1146"/>
      <c r="Q817" s="1146"/>
      <c r="R817" s="1145"/>
      <c r="S817" s="1119" t="s">
        <v>1208</v>
      </c>
      <c r="T817" s="1119"/>
      <c r="U817" s="1119"/>
      <c r="V817" s="1118"/>
      <c r="W817" s="1143">
        <v>0</v>
      </c>
      <c r="X817" s="1144"/>
      <c r="Y817" s="1144"/>
      <c r="Z817" s="1144"/>
      <c r="AA817" s="1144"/>
      <c r="AB817" s="1144"/>
      <c r="AC817" s="1143"/>
    </row>
    <row r="818" spans="1:29" ht="16.7" customHeight="1">
      <c r="A818" s="1117"/>
      <c r="B818" s="1118"/>
      <c r="C818" s="1118"/>
      <c r="D818" s="1118"/>
      <c r="E818" s="1118"/>
      <c r="F818" s="1118"/>
      <c r="G818" s="1118"/>
      <c r="H818" s="1118"/>
      <c r="I818" s="1119" t="s">
        <v>1209</v>
      </c>
      <c r="J818" s="1119"/>
      <c r="K818" s="1119"/>
      <c r="L818" s="1119"/>
      <c r="M818" s="1119"/>
      <c r="N818" s="1119"/>
      <c r="O818" s="1119"/>
      <c r="P818" s="1119"/>
      <c r="Q818" s="1119"/>
      <c r="R818" s="1119"/>
      <c r="S818" s="1119"/>
      <c r="T818" s="1119"/>
      <c r="U818" s="1119"/>
      <c r="V818" s="1118"/>
      <c r="W818" s="1143">
        <v>102.62</v>
      </c>
      <c r="X818" s="1144"/>
      <c r="Y818" s="1144"/>
      <c r="Z818" s="1144"/>
      <c r="AA818" s="1144"/>
      <c r="AB818" s="1144"/>
      <c r="AC818" s="1143"/>
    </row>
    <row r="819" spans="1:29" ht="5.85" customHeight="1">
      <c r="A819" s="1147"/>
      <c r="B819" s="1118"/>
      <c r="C819" s="1118"/>
      <c r="D819" s="1118"/>
      <c r="E819" s="1118"/>
      <c r="F819" s="1118"/>
      <c r="G819" s="1118"/>
      <c r="H819" s="1118"/>
      <c r="I819" s="1118"/>
      <c r="J819" s="1118"/>
      <c r="K819" s="1118"/>
      <c r="L819" s="1118"/>
      <c r="M819" s="1118"/>
      <c r="N819" s="1118"/>
      <c r="O819" s="1118"/>
      <c r="P819" s="1118"/>
      <c r="Q819" s="1118"/>
      <c r="R819" s="1118"/>
      <c r="S819" s="1118"/>
      <c r="T819" s="1118"/>
      <c r="U819" s="1118"/>
      <c r="V819" s="1118"/>
      <c r="W819" s="1118"/>
      <c r="X819" s="1118"/>
      <c r="Y819" s="1118"/>
      <c r="Z819" s="1118"/>
      <c r="AA819" s="1118"/>
      <c r="AB819" s="1118"/>
      <c r="AC819" s="1148"/>
    </row>
    <row r="820" spans="1:29" ht="104.85" customHeight="1">
      <c r="A820" s="1149"/>
      <c r="AC820" s="1088"/>
    </row>
    <row r="821" spans="1:29" ht="104.85" customHeight="1" thickBot="1">
      <c r="A821" s="1089"/>
      <c r="B821" s="1090"/>
      <c r="C821" s="1090"/>
      <c r="D821" s="1090"/>
      <c r="E821" s="1090"/>
      <c r="F821" s="1090"/>
      <c r="G821" s="1090"/>
      <c r="H821" s="1090"/>
      <c r="I821" s="1090"/>
      <c r="J821" s="1090"/>
      <c r="K821" s="1090"/>
      <c r="L821" s="1090"/>
      <c r="M821" s="1090"/>
      <c r="N821" s="1090"/>
      <c r="O821" s="1090"/>
      <c r="P821" s="1090"/>
      <c r="Q821" s="1090"/>
      <c r="R821" s="1090"/>
      <c r="S821" s="1090"/>
      <c r="T821" s="1090"/>
      <c r="U821" s="1090"/>
      <c r="V821" s="1090"/>
      <c r="W821" s="1090"/>
      <c r="X821" s="1090"/>
      <c r="Y821" s="1090"/>
      <c r="Z821" s="1090"/>
      <c r="AA821" s="1090"/>
      <c r="AB821" s="1090"/>
      <c r="AC821" s="1091"/>
    </row>
    <row r="822" spans="1:29" ht="17.45" customHeight="1" thickBot="1">
      <c r="A822" s="1068"/>
      <c r="B822" s="1069"/>
      <c r="C822" s="1069"/>
      <c r="D822" s="1069"/>
      <c r="E822" s="1069"/>
      <c r="F822" s="1070" t="s">
        <v>1166</v>
      </c>
      <c r="G822" s="1070"/>
      <c r="H822" s="1070"/>
      <c r="I822" s="1070"/>
      <c r="J822" s="1070"/>
      <c r="K822" s="1070"/>
      <c r="L822" s="1069"/>
      <c r="M822" s="1069"/>
      <c r="N822" s="1069"/>
      <c r="O822" s="1069"/>
      <c r="P822" s="1069"/>
      <c r="Q822" s="1069"/>
      <c r="R822" s="1069"/>
      <c r="S822" s="1069"/>
      <c r="T822" s="1069"/>
      <c r="U822" s="1069"/>
      <c r="V822" s="1069"/>
      <c r="W822" s="1069"/>
      <c r="X822" s="1071" t="s">
        <v>1408</v>
      </c>
      <c r="Y822" s="1071"/>
      <c r="Z822" s="1071"/>
      <c r="AA822" s="1071"/>
      <c r="AB822" s="1071"/>
      <c r="AC822" s="1072"/>
    </row>
    <row r="823" spans="1:29" ht="16.7" customHeight="1">
      <c r="A823" s="1074" t="s">
        <v>1168</v>
      </c>
      <c r="B823" s="1075"/>
      <c r="C823" s="1076"/>
      <c r="D823" s="1077" t="s">
        <v>1409</v>
      </c>
      <c r="E823" s="1077"/>
      <c r="F823" s="1077"/>
      <c r="G823" s="1077"/>
      <c r="H823" s="1077"/>
      <c r="I823" s="1077"/>
      <c r="J823" s="1077"/>
      <c r="K823" s="1077"/>
      <c r="L823" s="1077"/>
      <c r="M823" s="1077"/>
      <c r="N823" s="1076"/>
      <c r="O823" s="1076"/>
      <c r="P823" s="1078" t="s">
        <v>1104</v>
      </c>
      <c r="Q823" s="1078"/>
      <c r="R823" s="1078"/>
      <c r="S823" s="1076"/>
      <c r="T823" s="1079" t="s">
        <v>1410</v>
      </c>
      <c r="U823" s="1079"/>
      <c r="V823" s="1079"/>
      <c r="W823" s="1079"/>
      <c r="X823" s="1076"/>
      <c r="Y823" s="1078" t="s">
        <v>1170</v>
      </c>
      <c r="Z823" s="1078"/>
      <c r="AA823" s="1076"/>
      <c r="AB823" s="1080">
        <v>45658</v>
      </c>
      <c r="AC823" s="1081"/>
    </row>
    <row r="824" spans="1:29" ht="17.45" customHeight="1">
      <c r="A824" s="1082"/>
      <c r="B824" s="1083"/>
      <c r="D824" s="1084"/>
      <c r="E824" s="1084"/>
      <c r="F824" s="1084"/>
      <c r="G824" s="1084"/>
      <c r="H824" s="1084"/>
      <c r="I824" s="1084"/>
      <c r="J824" s="1084"/>
      <c r="K824" s="1084"/>
      <c r="L824" s="1084"/>
      <c r="M824" s="1084"/>
      <c r="P824" s="1085" t="s">
        <v>1171</v>
      </c>
      <c r="Q824" s="1085"/>
      <c r="R824" s="1085"/>
      <c r="T824" s="1086">
        <v>36</v>
      </c>
      <c r="U824" s="1086"/>
      <c r="V824" s="1086"/>
      <c r="W824" s="1086"/>
      <c r="Y824" s="1085" t="s">
        <v>1172</v>
      </c>
      <c r="Z824" s="1085"/>
      <c r="AB824" s="1087" t="s">
        <v>51</v>
      </c>
      <c r="AC824" s="1088"/>
    </row>
    <row r="825" spans="1:29" ht="5.85" customHeight="1" thickBot="1">
      <c r="A825" s="1089"/>
      <c r="B825" s="1090"/>
      <c r="C825" s="1090"/>
      <c r="D825" s="1090"/>
      <c r="E825" s="1090"/>
      <c r="F825" s="1090"/>
      <c r="G825" s="1090"/>
      <c r="H825" s="1090"/>
      <c r="I825" s="1090"/>
      <c r="J825" s="1090"/>
      <c r="K825" s="1090"/>
      <c r="L825" s="1090"/>
      <c r="M825" s="1090"/>
      <c r="N825" s="1090"/>
      <c r="O825" s="1090"/>
      <c r="P825" s="1090"/>
      <c r="Q825" s="1090"/>
      <c r="R825" s="1090"/>
      <c r="S825" s="1090"/>
      <c r="T825" s="1090"/>
      <c r="U825" s="1090"/>
      <c r="V825" s="1090"/>
      <c r="W825" s="1090"/>
      <c r="X825" s="1090"/>
      <c r="Y825" s="1090"/>
      <c r="Z825" s="1090"/>
      <c r="AA825" s="1090"/>
      <c r="AB825" s="1090"/>
      <c r="AC825" s="1091"/>
    </row>
    <row r="826" spans="1:29" ht="16.7" customHeight="1" thickBot="1">
      <c r="A826" s="1092" t="s">
        <v>1173</v>
      </c>
      <c r="B826" s="1075"/>
      <c r="C826" s="1075"/>
      <c r="D826" s="1075"/>
      <c r="E826" s="1075"/>
      <c r="F826" s="1075"/>
      <c r="G826" s="1075"/>
      <c r="H826" s="1093"/>
      <c r="I826" s="1094" t="s">
        <v>1174</v>
      </c>
      <c r="J826" s="1094" t="s">
        <v>1175</v>
      </c>
      <c r="K826" s="1070"/>
      <c r="L826" s="1070"/>
      <c r="M826" s="1070"/>
      <c r="N826" s="1070"/>
      <c r="O826" s="1070"/>
      <c r="P826" s="1095"/>
      <c r="Q826" s="1094" t="s">
        <v>1176</v>
      </c>
      <c r="R826" s="1070"/>
      <c r="S826" s="1070"/>
      <c r="T826" s="1070"/>
      <c r="U826" s="1070"/>
      <c r="V826" s="1070"/>
      <c r="W826" s="1070"/>
      <c r="X826" s="1070"/>
      <c r="Y826" s="1095"/>
      <c r="Z826" s="1096" t="s">
        <v>1177</v>
      </c>
      <c r="AA826" s="1097"/>
      <c r="AB826" s="1097"/>
      <c r="AC826" s="1098"/>
    </row>
    <row r="827" spans="1:29" ht="17.45" customHeight="1" thickBot="1">
      <c r="A827" s="1099"/>
      <c r="B827" s="1100"/>
      <c r="C827" s="1100"/>
      <c r="D827" s="1100"/>
      <c r="E827" s="1100"/>
      <c r="F827" s="1100"/>
      <c r="G827" s="1100"/>
      <c r="H827" s="1101"/>
      <c r="I827" s="1102"/>
      <c r="J827" s="1094" t="s">
        <v>1178</v>
      </c>
      <c r="K827" s="1070"/>
      <c r="L827" s="1095"/>
      <c r="M827" s="1094" t="s">
        <v>1179</v>
      </c>
      <c r="N827" s="1070"/>
      <c r="O827" s="1070"/>
      <c r="P827" s="1095"/>
      <c r="Q827" s="1094" t="s">
        <v>1178</v>
      </c>
      <c r="R827" s="1070"/>
      <c r="S827" s="1070"/>
      <c r="T827" s="1070"/>
      <c r="U827" s="1095"/>
      <c r="V827" s="1094" t="s">
        <v>1179</v>
      </c>
      <c r="W827" s="1070"/>
      <c r="X827" s="1070"/>
      <c r="Y827" s="1095"/>
      <c r="Z827" s="1103"/>
      <c r="AA827" s="1104"/>
      <c r="AB827" s="1104"/>
      <c r="AC827" s="1105"/>
    </row>
    <row r="828" spans="1:29" ht="17.45" customHeight="1">
      <c r="A828" s="1150"/>
      <c r="B828" s="1151" t="s">
        <v>1411</v>
      </c>
      <c r="C828" s="1151"/>
      <c r="D828" s="1152" t="s">
        <v>1412</v>
      </c>
      <c r="E828" s="1151"/>
      <c r="F828" s="1151"/>
      <c r="G828" s="1151"/>
      <c r="H828" s="1152"/>
      <c r="I828" s="1201">
        <v>1</v>
      </c>
      <c r="J828" s="1202">
        <v>1</v>
      </c>
      <c r="K828" s="1203"/>
      <c r="L828" s="1204"/>
      <c r="M828" s="1202">
        <v>0</v>
      </c>
      <c r="N828" s="1203"/>
      <c r="O828" s="1203"/>
      <c r="P828" s="1204"/>
      <c r="Q828" s="1205">
        <v>1.2371000000000001</v>
      </c>
      <c r="R828" s="1206"/>
      <c r="S828" s="1206"/>
      <c r="T828" s="1206"/>
      <c r="U828" s="1207"/>
      <c r="V828" s="1205">
        <v>0.68269999999999997</v>
      </c>
      <c r="W828" s="1206"/>
      <c r="X828" s="1206"/>
      <c r="Y828" s="1207"/>
      <c r="Z828" s="1159">
        <v>1.2371000000000001</v>
      </c>
      <c r="AA828" s="1116"/>
      <c r="AB828" s="1116"/>
      <c r="AC828" s="1115"/>
    </row>
    <row r="829" spans="1:29" ht="16.7" customHeight="1">
      <c r="A829" s="1149"/>
      <c r="B829" s="1174" t="s">
        <v>744</v>
      </c>
      <c r="C829" s="1174"/>
      <c r="D829" s="1175" t="s">
        <v>1413</v>
      </c>
      <c r="E829" s="1174"/>
      <c r="F829" s="1174"/>
      <c r="G829" s="1174"/>
      <c r="H829" s="1175"/>
      <c r="I829" s="1208">
        <v>1</v>
      </c>
      <c r="J829" s="1209">
        <v>1</v>
      </c>
      <c r="K829" s="1210"/>
      <c r="L829" s="1211"/>
      <c r="M829" s="1209">
        <v>0</v>
      </c>
      <c r="N829" s="1210"/>
      <c r="O829" s="1210"/>
      <c r="P829" s="1211"/>
      <c r="Q829" s="1212">
        <v>149.91589999999999</v>
      </c>
      <c r="R829" s="1213"/>
      <c r="S829" s="1213"/>
      <c r="T829" s="1213"/>
      <c r="U829" s="1214"/>
      <c r="V829" s="1212">
        <v>61.932499999999997</v>
      </c>
      <c r="W829" s="1213"/>
      <c r="X829" s="1213"/>
      <c r="Y829" s="1214"/>
      <c r="Z829" s="1184">
        <v>149.91589999999999</v>
      </c>
      <c r="AA829" s="1121"/>
      <c r="AB829" s="1121"/>
      <c r="AC829" s="1120"/>
    </row>
    <row r="830" spans="1:29" ht="17.45" customHeight="1" thickBot="1">
      <c r="A830" s="1089"/>
      <c r="B830" s="1160" t="s">
        <v>1414</v>
      </c>
      <c r="C830" s="1160"/>
      <c r="D830" s="1161" t="s">
        <v>1415</v>
      </c>
      <c r="E830" s="1160"/>
      <c r="F830" s="1160"/>
      <c r="G830" s="1160"/>
      <c r="H830" s="1161"/>
      <c r="I830" s="1215">
        <v>1</v>
      </c>
      <c r="J830" s="1216">
        <v>1</v>
      </c>
      <c r="K830" s="1217"/>
      <c r="L830" s="1218"/>
      <c r="M830" s="1216">
        <v>0</v>
      </c>
      <c r="N830" s="1217"/>
      <c r="O830" s="1217"/>
      <c r="P830" s="1218"/>
      <c r="Q830" s="1219">
        <v>10.4664</v>
      </c>
      <c r="R830" s="1220"/>
      <c r="S830" s="1220"/>
      <c r="T830" s="1220"/>
      <c r="U830" s="1221"/>
      <c r="V830" s="1219">
        <v>0.50349999999999995</v>
      </c>
      <c r="W830" s="1220"/>
      <c r="X830" s="1220"/>
      <c r="Y830" s="1221"/>
      <c r="Z830" s="1168">
        <v>10.4664</v>
      </c>
      <c r="AA830" s="1126"/>
      <c r="AB830" s="1126"/>
      <c r="AC830" s="1125"/>
    </row>
    <row r="831" spans="1:29" ht="16.7" customHeight="1" thickBot="1">
      <c r="A831" s="1068"/>
      <c r="B831" s="1069"/>
      <c r="C831" s="1069"/>
      <c r="D831" s="1069"/>
      <c r="E831" s="1069"/>
      <c r="F831" s="1069"/>
      <c r="G831" s="1069"/>
      <c r="H831" s="1069"/>
      <c r="I831" s="1071" t="s">
        <v>1180</v>
      </c>
      <c r="J831" s="1071"/>
      <c r="K831" s="1071"/>
      <c r="L831" s="1071"/>
      <c r="M831" s="1071"/>
      <c r="N831" s="1071"/>
      <c r="O831" s="1071"/>
      <c r="P831" s="1071"/>
      <c r="Q831" s="1071"/>
      <c r="R831" s="1071"/>
      <c r="S831" s="1071"/>
      <c r="T831" s="1071"/>
      <c r="U831" s="1071"/>
      <c r="V831" s="1106"/>
      <c r="W831" s="1107">
        <v>161.61940000000001</v>
      </c>
      <c r="X831" s="1108"/>
      <c r="Y831" s="1108"/>
      <c r="Z831" s="1108"/>
      <c r="AA831" s="1108"/>
      <c r="AB831" s="1108"/>
      <c r="AC831" s="1107"/>
    </row>
    <row r="832" spans="1:29" ht="17.45" customHeight="1" thickBot="1">
      <c r="A832" s="1092" t="s">
        <v>1181</v>
      </c>
      <c r="B832" s="1109"/>
      <c r="C832" s="1109"/>
      <c r="D832" s="1109"/>
      <c r="E832" s="1109"/>
      <c r="F832" s="1109"/>
      <c r="G832" s="1109"/>
      <c r="H832" s="1109"/>
      <c r="I832" s="1109"/>
      <c r="J832" s="1110"/>
      <c r="K832" s="1094" t="s">
        <v>1182</v>
      </c>
      <c r="L832" s="1070"/>
      <c r="M832" s="1070"/>
      <c r="N832" s="1070"/>
      <c r="O832" s="1095"/>
      <c r="P832" s="1094" t="s">
        <v>1174</v>
      </c>
      <c r="Q832" s="1070"/>
      <c r="R832" s="1070"/>
      <c r="S832" s="1070"/>
      <c r="T832" s="1095"/>
      <c r="U832" s="1094" t="s">
        <v>1183</v>
      </c>
      <c r="V832" s="1070"/>
      <c r="W832" s="1070"/>
      <c r="X832" s="1070"/>
      <c r="Y832" s="1095"/>
      <c r="Z832" s="1096" t="s">
        <v>1177</v>
      </c>
      <c r="AA832" s="1111"/>
      <c r="AB832" s="1111"/>
      <c r="AC832" s="1112"/>
    </row>
    <row r="833" spans="1:29" ht="17.45" customHeight="1">
      <c r="A833" s="1150"/>
      <c r="B833" s="1151" t="s">
        <v>1111</v>
      </c>
      <c r="C833" s="1151"/>
      <c r="D833" s="1152" t="s">
        <v>1112</v>
      </c>
      <c r="E833" s="1151"/>
      <c r="F833" s="1151"/>
      <c r="G833" s="1151"/>
      <c r="H833" s="1151"/>
      <c r="I833" s="1151"/>
      <c r="J833" s="1152"/>
      <c r="K833" s="1153">
        <v>0</v>
      </c>
      <c r="L833" s="1154"/>
      <c r="M833" s="1154"/>
      <c r="N833" s="1154"/>
      <c r="O833" s="1155"/>
      <c r="P833" s="1153">
        <v>5</v>
      </c>
      <c r="Q833" s="1154"/>
      <c r="R833" s="1154"/>
      <c r="S833" s="1154"/>
      <c r="T833" s="1155"/>
      <c r="U833" s="1156">
        <v>22.148800000000001</v>
      </c>
      <c r="V833" s="1157"/>
      <c r="W833" s="1157"/>
      <c r="X833" s="1157"/>
      <c r="Y833" s="1158"/>
      <c r="Z833" s="1159">
        <v>110.744</v>
      </c>
      <c r="AA833" s="1116"/>
      <c r="AB833" s="1116"/>
      <c r="AC833" s="1115"/>
    </row>
    <row r="834" spans="1:29" ht="16.7" customHeight="1" thickBot="1">
      <c r="A834" s="1089"/>
      <c r="B834" s="1160" t="s">
        <v>1117</v>
      </c>
      <c r="C834" s="1160"/>
      <c r="D834" s="1161" t="s">
        <v>1118</v>
      </c>
      <c r="E834" s="1160"/>
      <c r="F834" s="1160"/>
      <c r="G834" s="1160"/>
      <c r="H834" s="1160"/>
      <c r="I834" s="1160"/>
      <c r="J834" s="1161"/>
      <c r="K834" s="1162">
        <v>0</v>
      </c>
      <c r="L834" s="1163"/>
      <c r="M834" s="1163"/>
      <c r="N834" s="1163"/>
      <c r="O834" s="1164"/>
      <c r="P834" s="1162">
        <v>1</v>
      </c>
      <c r="Q834" s="1163"/>
      <c r="R834" s="1163"/>
      <c r="S834" s="1163"/>
      <c r="T834" s="1164"/>
      <c r="U834" s="1165">
        <v>31.5581</v>
      </c>
      <c r="V834" s="1166"/>
      <c r="W834" s="1166"/>
      <c r="X834" s="1166"/>
      <c r="Y834" s="1167"/>
      <c r="Z834" s="1168">
        <v>31.5581</v>
      </c>
      <c r="AA834" s="1126"/>
      <c r="AB834" s="1126"/>
      <c r="AC834" s="1125"/>
    </row>
    <row r="835" spans="1:29" ht="17.45" customHeight="1" thickBot="1">
      <c r="A835" s="1068"/>
      <c r="B835" s="1113"/>
      <c r="C835" s="1113"/>
      <c r="D835" s="1113"/>
      <c r="E835" s="1113"/>
      <c r="F835" s="1113"/>
      <c r="G835" s="1113"/>
      <c r="H835" s="1113"/>
      <c r="I835" s="1114" t="s">
        <v>1184</v>
      </c>
      <c r="J835" s="1114"/>
      <c r="K835" s="1114"/>
      <c r="L835" s="1114"/>
      <c r="M835" s="1114"/>
      <c r="N835" s="1114"/>
      <c r="O835" s="1114"/>
      <c r="P835" s="1114"/>
      <c r="Q835" s="1114"/>
      <c r="R835" s="1114"/>
      <c r="S835" s="1114"/>
      <c r="T835" s="1114"/>
      <c r="U835" s="1114"/>
      <c r="V835" s="1069"/>
      <c r="W835" s="1115">
        <v>142.3021</v>
      </c>
      <c r="X835" s="1116"/>
      <c r="Y835" s="1116"/>
      <c r="Z835" s="1116"/>
      <c r="AA835" s="1116"/>
      <c r="AB835" s="1116"/>
      <c r="AC835" s="1115"/>
    </row>
    <row r="836" spans="1:29" ht="17.45" customHeight="1">
      <c r="A836" s="1117"/>
      <c r="B836" s="1118"/>
      <c r="C836" s="1118"/>
      <c r="D836" s="1118"/>
      <c r="E836" s="1118"/>
      <c r="F836" s="1118"/>
      <c r="G836" s="1118"/>
      <c r="H836" s="1118"/>
      <c r="I836" s="1119" t="s">
        <v>1185</v>
      </c>
      <c r="J836" s="1119"/>
      <c r="K836" s="1119"/>
      <c r="L836" s="1119"/>
      <c r="M836" s="1119"/>
      <c r="N836" s="1119"/>
      <c r="O836" s="1119"/>
      <c r="P836" s="1119"/>
      <c r="Q836" s="1119"/>
      <c r="R836" s="1119"/>
      <c r="S836" s="1119"/>
      <c r="T836" s="1119"/>
      <c r="U836" s="1119"/>
      <c r="V836" s="1118"/>
      <c r="W836" s="1120">
        <v>303.92149999999998</v>
      </c>
      <c r="X836" s="1121"/>
      <c r="Y836" s="1121"/>
      <c r="Z836" s="1121"/>
      <c r="AA836" s="1121"/>
      <c r="AB836" s="1121"/>
      <c r="AC836" s="1120"/>
    </row>
    <row r="837" spans="1:29" ht="16.7" customHeight="1">
      <c r="A837" s="1117"/>
      <c r="B837" s="1118"/>
      <c r="C837" s="1118"/>
      <c r="D837" s="1118"/>
      <c r="E837" s="1118"/>
      <c r="F837" s="1118"/>
      <c r="G837" s="1118"/>
      <c r="H837" s="1118"/>
      <c r="I837" s="1119" t="s">
        <v>1186</v>
      </c>
      <c r="J837" s="1119"/>
      <c r="K837" s="1119"/>
      <c r="L837" s="1119"/>
      <c r="M837" s="1119"/>
      <c r="N837" s="1119"/>
      <c r="O837" s="1119"/>
      <c r="P837" s="1119"/>
      <c r="Q837" s="1119"/>
      <c r="R837" s="1119"/>
      <c r="S837" s="1119"/>
      <c r="T837" s="1119"/>
      <c r="U837" s="1119"/>
      <c r="V837" s="1118"/>
      <c r="W837" s="1120">
        <v>8.4422999999999995</v>
      </c>
      <c r="X837" s="1121"/>
      <c r="Y837" s="1121"/>
      <c r="Z837" s="1121"/>
      <c r="AA837" s="1121"/>
      <c r="AB837" s="1121"/>
      <c r="AC837" s="1120"/>
    </row>
    <row r="838" spans="1:29" ht="17.45" customHeight="1">
      <c r="A838" s="1117"/>
      <c r="B838" s="1118"/>
      <c r="C838" s="1118"/>
      <c r="D838" s="1118"/>
      <c r="E838" s="1118"/>
      <c r="F838" s="1118"/>
      <c r="G838" s="1118"/>
      <c r="H838" s="1118"/>
      <c r="I838" s="1119" t="s">
        <v>1187</v>
      </c>
      <c r="J838" s="1119"/>
      <c r="K838" s="1119"/>
      <c r="L838" s="1119"/>
      <c r="M838" s="1119"/>
      <c r="N838" s="1119"/>
      <c r="O838" s="1119"/>
      <c r="P838" s="1119"/>
      <c r="Q838" s="1119"/>
      <c r="R838" s="1119"/>
      <c r="S838" s="1119"/>
      <c r="T838" s="1119"/>
      <c r="U838" s="1119"/>
      <c r="V838" s="1118"/>
      <c r="W838" s="1120">
        <v>0</v>
      </c>
      <c r="X838" s="1121"/>
      <c r="Y838" s="1121"/>
      <c r="Z838" s="1121"/>
      <c r="AA838" s="1121"/>
      <c r="AB838" s="1121"/>
      <c r="AC838" s="1120"/>
    </row>
    <row r="839" spans="1:29" ht="16.7" customHeight="1" thickBot="1">
      <c r="A839" s="1122"/>
      <c r="B839" s="1123"/>
      <c r="C839" s="1123"/>
      <c r="D839" s="1123"/>
      <c r="E839" s="1123"/>
      <c r="F839" s="1123"/>
      <c r="G839" s="1123"/>
      <c r="H839" s="1123"/>
      <c r="I839" s="1124" t="s">
        <v>1188</v>
      </c>
      <c r="J839" s="1124"/>
      <c r="K839" s="1124"/>
      <c r="L839" s="1124"/>
      <c r="M839" s="1124"/>
      <c r="N839" s="1124"/>
      <c r="O839" s="1124"/>
      <c r="P839" s="1124"/>
      <c r="Q839" s="1124"/>
      <c r="R839" s="1124"/>
      <c r="S839" s="1124"/>
      <c r="T839" s="1124"/>
      <c r="U839" s="1124"/>
      <c r="V839" s="1123"/>
      <c r="W839" s="1125">
        <v>0</v>
      </c>
      <c r="X839" s="1126"/>
      <c r="Y839" s="1126"/>
      <c r="Z839" s="1126"/>
      <c r="AA839" s="1126"/>
      <c r="AB839" s="1126"/>
      <c r="AC839" s="1125"/>
    </row>
    <row r="840" spans="1:29" ht="17.45" customHeight="1" thickBot="1">
      <c r="A840" s="1092" t="s">
        <v>1189</v>
      </c>
      <c r="B840" s="1109"/>
      <c r="C840" s="1109"/>
      <c r="D840" s="1109"/>
      <c r="E840" s="1109"/>
      <c r="F840" s="1109"/>
      <c r="G840" s="1109"/>
      <c r="H840" s="1109"/>
      <c r="I840" s="1109"/>
      <c r="J840" s="1110"/>
      <c r="K840" s="1094" t="s">
        <v>1174</v>
      </c>
      <c r="L840" s="1070"/>
      <c r="M840" s="1070"/>
      <c r="N840" s="1070"/>
      <c r="O840" s="1095"/>
      <c r="P840" s="1094" t="s">
        <v>531</v>
      </c>
      <c r="Q840" s="1070"/>
      <c r="R840" s="1070"/>
      <c r="S840" s="1070"/>
      <c r="T840" s="1095"/>
      <c r="U840" s="1094" t="s">
        <v>1190</v>
      </c>
      <c r="V840" s="1070"/>
      <c r="W840" s="1070"/>
      <c r="X840" s="1070"/>
      <c r="Y840" s="1095"/>
      <c r="Z840" s="1096" t="s">
        <v>1191</v>
      </c>
      <c r="AA840" s="1111"/>
      <c r="AB840" s="1111"/>
      <c r="AC840" s="1112"/>
    </row>
    <row r="841" spans="1:29" ht="17.45" customHeight="1">
      <c r="A841" s="1150"/>
      <c r="B841" s="1151" t="s">
        <v>1416</v>
      </c>
      <c r="C841" s="1151"/>
      <c r="D841" s="1152" t="s">
        <v>1417</v>
      </c>
      <c r="E841" s="1151"/>
      <c r="F841" s="1151"/>
      <c r="G841" s="1151"/>
      <c r="H841" s="1151"/>
      <c r="I841" s="1151"/>
      <c r="J841" s="1152"/>
      <c r="K841" s="1153">
        <v>3.4099999999999998E-3</v>
      </c>
      <c r="L841" s="1154"/>
      <c r="M841" s="1154"/>
      <c r="N841" s="1154"/>
      <c r="O841" s="1155"/>
      <c r="P841" s="1169" t="s">
        <v>51</v>
      </c>
      <c r="Q841" s="1078"/>
      <c r="R841" s="1078"/>
      <c r="S841" s="1078"/>
      <c r="T841" s="1170"/>
      <c r="U841" s="1171">
        <v>20.7059</v>
      </c>
      <c r="V841" s="1172"/>
      <c r="W841" s="1172"/>
      <c r="X841" s="1172"/>
      <c r="Y841" s="1173"/>
      <c r="Z841" s="1159">
        <v>7.0599999999999996E-2</v>
      </c>
      <c r="AA841" s="1116"/>
      <c r="AB841" s="1116"/>
      <c r="AC841" s="1115"/>
    </row>
    <row r="842" spans="1:29" ht="16.7" customHeight="1">
      <c r="A842" s="1149"/>
      <c r="B842" s="1174" t="s">
        <v>1418</v>
      </c>
      <c r="C842" s="1174"/>
      <c r="D842" s="1175" t="s">
        <v>1419</v>
      </c>
      <c r="E842" s="1174"/>
      <c r="F842" s="1174"/>
      <c r="G842" s="1174"/>
      <c r="H842" s="1174"/>
      <c r="I842" s="1174"/>
      <c r="J842" s="1175"/>
      <c r="K842" s="1176">
        <v>0.10292</v>
      </c>
      <c r="L842" s="1177"/>
      <c r="M842" s="1177"/>
      <c r="N842" s="1177"/>
      <c r="O842" s="1178"/>
      <c r="P842" s="1179" t="s">
        <v>1218</v>
      </c>
      <c r="Q842" s="1085"/>
      <c r="R842" s="1085"/>
      <c r="S842" s="1085"/>
      <c r="T842" s="1180"/>
      <c r="U842" s="1181">
        <v>31.442900000000002</v>
      </c>
      <c r="V842" s="1182"/>
      <c r="W842" s="1182"/>
      <c r="X842" s="1182"/>
      <c r="Y842" s="1183"/>
      <c r="Z842" s="1184">
        <v>3.2361</v>
      </c>
      <c r="AA842" s="1121"/>
      <c r="AB842" s="1121"/>
      <c r="AC842" s="1120"/>
    </row>
    <row r="843" spans="1:29" ht="17.45" customHeight="1" thickBot="1">
      <c r="A843" s="1089"/>
      <c r="B843" s="1160" t="s">
        <v>1420</v>
      </c>
      <c r="C843" s="1160"/>
      <c r="D843" s="1161" t="s">
        <v>1421</v>
      </c>
      <c r="E843" s="1160"/>
      <c r="F843" s="1160"/>
      <c r="G843" s="1160"/>
      <c r="H843" s="1160"/>
      <c r="I843" s="1160"/>
      <c r="J843" s="1161"/>
      <c r="K843" s="1162">
        <v>1</v>
      </c>
      <c r="L843" s="1163"/>
      <c r="M843" s="1163"/>
      <c r="N843" s="1163"/>
      <c r="O843" s="1164"/>
      <c r="P843" s="1185" t="s">
        <v>51</v>
      </c>
      <c r="Q843" s="1186"/>
      <c r="R843" s="1186"/>
      <c r="S843" s="1186"/>
      <c r="T843" s="1187"/>
      <c r="U843" s="1188">
        <v>41.356400000000001</v>
      </c>
      <c r="V843" s="1189"/>
      <c r="W843" s="1189"/>
      <c r="X843" s="1189"/>
      <c r="Y843" s="1190"/>
      <c r="Z843" s="1168">
        <v>41.356400000000001</v>
      </c>
      <c r="AA843" s="1126"/>
      <c r="AB843" s="1126"/>
      <c r="AC843" s="1125"/>
    </row>
    <row r="844" spans="1:29" ht="17.45" customHeight="1" thickBot="1">
      <c r="A844" s="1068"/>
      <c r="B844" s="1069"/>
      <c r="C844" s="1069"/>
      <c r="D844" s="1069"/>
      <c r="E844" s="1069"/>
      <c r="F844" s="1069"/>
      <c r="G844" s="1069"/>
      <c r="H844" s="1069"/>
      <c r="I844" s="1071" t="s">
        <v>1193</v>
      </c>
      <c r="J844" s="1071"/>
      <c r="K844" s="1071"/>
      <c r="L844" s="1071"/>
      <c r="M844" s="1071"/>
      <c r="N844" s="1071"/>
      <c r="O844" s="1071"/>
      <c r="P844" s="1071"/>
      <c r="Q844" s="1071"/>
      <c r="R844" s="1071"/>
      <c r="S844" s="1071"/>
      <c r="T844" s="1071"/>
      <c r="U844" s="1071"/>
      <c r="V844" s="1106"/>
      <c r="W844" s="1107">
        <v>44.6631</v>
      </c>
      <c r="X844" s="1108"/>
      <c r="Y844" s="1108"/>
      <c r="Z844" s="1108"/>
      <c r="AA844" s="1108"/>
      <c r="AB844" s="1108"/>
      <c r="AC844" s="1107"/>
    </row>
    <row r="845" spans="1:29" ht="16.7" customHeight="1" thickBot="1">
      <c r="A845" s="1092" t="s">
        <v>1194</v>
      </c>
      <c r="B845" s="1109"/>
      <c r="C845" s="1109"/>
      <c r="D845" s="1109"/>
      <c r="E845" s="1109"/>
      <c r="F845" s="1109"/>
      <c r="G845" s="1109"/>
      <c r="H845" s="1109"/>
      <c r="I845" s="1109"/>
      <c r="J845" s="1110"/>
      <c r="K845" s="1094" t="s">
        <v>1174</v>
      </c>
      <c r="L845" s="1070"/>
      <c r="M845" s="1070"/>
      <c r="N845" s="1070"/>
      <c r="O845" s="1095"/>
      <c r="P845" s="1094" t="s">
        <v>531</v>
      </c>
      <c r="Q845" s="1070"/>
      <c r="R845" s="1070"/>
      <c r="S845" s="1070"/>
      <c r="T845" s="1095"/>
      <c r="U845" s="1094" t="s">
        <v>1190</v>
      </c>
      <c r="V845" s="1070"/>
      <c r="W845" s="1070"/>
      <c r="X845" s="1070"/>
      <c r="Y845" s="1095"/>
      <c r="Z845" s="1096" t="s">
        <v>1191</v>
      </c>
      <c r="AA845" s="1111"/>
      <c r="AB845" s="1111"/>
      <c r="AC845" s="1112"/>
    </row>
    <row r="846" spans="1:29" ht="17.45" customHeight="1" thickBot="1">
      <c r="A846" s="1068"/>
      <c r="B846" s="1069"/>
      <c r="C846" s="1069"/>
      <c r="D846" s="1069"/>
      <c r="E846" s="1069"/>
      <c r="F846" s="1069"/>
      <c r="G846" s="1069"/>
      <c r="H846" s="1069"/>
      <c r="I846" s="1071" t="s">
        <v>1195</v>
      </c>
      <c r="J846" s="1071"/>
      <c r="K846" s="1071"/>
      <c r="L846" s="1071"/>
      <c r="M846" s="1071"/>
      <c r="N846" s="1071"/>
      <c r="O846" s="1071"/>
      <c r="P846" s="1071"/>
      <c r="Q846" s="1071"/>
      <c r="R846" s="1071"/>
      <c r="S846" s="1071"/>
      <c r="T846" s="1071"/>
      <c r="U846" s="1071"/>
      <c r="V846" s="1106"/>
      <c r="W846" s="1107">
        <v>0</v>
      </c>
      <c r="X846" s="1108"/>
      <c r="Y846" s="1108"/>
      <c r="Z846" s="1108"/>
      <c r="AA846" s="1108"/>
      <c r="AB846" s="1108"/>
      <c r="AC846" s="1107"/>
    </row>
    <row r="847" spans="1:29" ht="16.7" customHeight="1" thickBot="1">
      <c r="A847" s="1092" t="s">
        <v>1196</v>
      </c>
      <c r="B847" s="1109"/>
      <c r="C847" s="1109"/>
      <c r="D847" s="1109"/>
      <c r="E847" s="1109"/>
      <c r="F847" s="1109"/>
      <c r="G847" s="1109"/>
      <c r="H847" s="1109"/>
      <c r="I847" s="1109"/>
      <c r="J847" s="1110"/>
      <c r="K847" s="1094" t="s">
        <v>1174</v>
      </c>
      <c r="L847" s="1070"/>
      <c r="M847" s="1070"/>
      <c r="N847" s="1070"/>
      <c r="O847" s="1095"/>
      <c r="P847" s="1094" t="s">
        <v>531</v>
      </c>
      <c r="Q847" s="1070"/>
      <c r="R847" s="1070"/>
      <c r="S847" s="1070"/>
      <c r="T847" s="1095"/>
      <c r="U847" s="1094" t="s">
        <v>1190</v>
      </c>
      <c r="V847" s="1070"/>
      <c r="W847" s="1070"/>
      <c r="X847" s="1070"/>
      <c r="Y847" s="1095"/>
      <c r="Z847" s="1096" t="s">
        <v>1191</v>
      </c>
      <c r="AA847" s="1111"/>
      <c r="AB847" s="1111"/>
      <c r="AC847" s="1112"/>
    </row>
    <row r="848" spans="1:29" ht="17.45" customHeight="1">
      <c r="A848" s="1150"/>
      <c r="B848" s="1151" t="s">
        <v>1422</v>
      </c>
      <c r="C848" s="1151"/>
      <c r="D848" s="1152" t="s">
        <v>1423</v>
      </c>
      <c r="E848" s="1151"/>
      <c r="F848" s="1151"/>
      <c r="G848" s="1151"/>
      <c r="H848" s="1151"/>
      <c r="I848" s="1151"/>
      <c r="J848" s="1152"/>
      <c r="K848" s="1153">
        <v>1E-4</v>
      </c>
      <c r="L848" s="1154"/>
      <c r="M848" s="1154"/>
      <c r="N848" s="1154"/>
      <c r="O848" s="1155"/>
      <c r="P848" s="1169" t="s">
        <v>565</v>
      </c>
      <c r="Q848" s="1078"/>
      <c r="R848" s="1078"/>
      <c r="S848" s="1078"/>
      <c r="T848" s="1170"/>
      <c r="U848" s="1171">
        <v>32.99</v>
      </c>
      <c r="V848" s="1172"/>
      <c r="W848" s="1172"/>
      <c r="X848" s="1172"/>
      <c r="Y848" s="1173"/>
      <c r="Z848" s="1159">
        <v>3.3E-3</v>
      </c>
      <c r="AA848" s="1116"/>
      <c r="AB848" s="1116"/>
      <c r="AC848" s="1115"/>
    </row>
    <row r="849" spans="1:29" ht="17.45" customHeight="1" thickBot="1">
      <c r="A849" s="1089"/>
      <c r="B849" s="1160" t="s">
        <v>1424</v>
      </c>
      <c r="C849" s="1160"/>
      <c r="D849" s="1161" t="s">
        <v>1425</v>
      </c>
      <c r="E849" s="1160"/>
      <c r="F849" s="1160"/>
      <c r="G849" s="1160"/>
      <c r="H849" s="1160"/>
      <c r="I849" s="1160"/>
      <c r="J849" s="1161"/>
      <c r="K849" s="1162">
        <v>2.3000000000000001E-4</v>
      </c>
      <c r="L849" s="1163"/>
      <c r="M849" s="1163"/>
      <c r="N849" s="1163"/>
      <c r="O849" s="1164"/>
      <c r="P849" s="1185" t="s">
        <v>565</v>
      </c>
      <c r="Q849" s="1186"/>
      <c r="R849" s="1186"/>
      <c r="S849" s="1186"/>
      <c r="T849" s="1187"/>
      <c r="U849" s="1188">
        <v>32.99</v>
      </c>
      <c r="V849" s="1189"/>
      <c r="W849" s="1189"/>
      <c r="X849" s="1189"/>
      <c r="Y849" s="1190"/>
      <c r="Z849" s="1168">
        <v>7.6E-3</v>
      </c>
      <c r="AA849" s="1126"/>
      <c r="AB849" s="1126"/>
      <c r="AC849" s="1125"/>
    </row>
    <row r="850" spans="1:29" ht="16.7" customHeight="1" thickBot="1">
      <c r="A850" s="1068"/>
      <c r="B850" s="1069"/>
      <c r="C850" s="1069"/>
      <c r="D850" s="1069"/>
      <c r="E850" s="1069"/>
      <c r="F850" s="1069"/>
      <c r="G850" s="1069"/>
      <c r="H850" s="1069"/>
      <c r="I850" s="1071" t="s">
        <v>1197</v>
      </c>
      <c r="J850" s="1071"/>
      <c r="K850" s="1071"/>
      <c r="L850" s="1071"/>
      <c r="M850" s="1071"/>
      <c r="N850" s="1071"/>
      <c r="O850" s="1071"/>
      <c r="P850" s="1071"/>
      <c r="Q850" s="1071"/>
      <c r="R850" s="1071"/>
      <c r="S850" s="1071"/>
      <c r="T850" s="1071"/>
      <c r="U850" s="1071"/>
      <c r="V850" s="1106"/>
      <c r="W850" s="1107">
        <v>1.09E-2</v>
      </c>
      <c r="X850" s="1108"/>
      <c r="Y850" s="1108"/>
      <c r="Z850" s="1108"/>
      <c r="AA850" s="1108"/>
      <c r="AB850" s="1108"/>
      <c r="AC850" s="1107"/>
    </row>
    <row r="851" spans="1:29" ht="17.45" customHeight="1" thickBot="1">
      <c r="A851" s="1092" t="s">
        <v>1198</v>
      </c>
      <c r="B851" s="1109"/>
      <c r="C851" s="1109"/>
      <c r="D851" s="1110"/>
      <c r="E851" s="1094" t="s">
        <v>1174</v>
      </c>
      <c r="F851" s="1070"/>
      <c r="G851" s="1095"/>
      <c r="H851" s="1140" t="s">
        <v>1199</v>
      </c>
      <c r="I851" s="1140" t="s">
        <v>1200</v>
      </c>
      <c r="J851" s="1094" t="s">
        <v>1201</v>
      </c>
      <c r="K851" s="1070"/>
      <c r="L851" s="1095"/>
      <c r="M851" s="1094" t="s">
        <v>1202</v>
      </c>
      <c r="N851" s="1070"/>
      <c r="O851" s="1070"/>
      <c r="P851" s="1095"/>
      <c r="Q851" s="1094" t="s">
        <v>1203</v>
      </c>
      <c r="R851" s="1070"/>
      <c r="S851" s="1070"/>
      <c r="T851" s="1070"/>
      <c r="U851" s="1095"/>
      <c r="V851" s="1094" t="s">
        <v>1204</v>
      </c>
      <c r="W851" s="1070"/>
      <c r="X851" s="1070"/>
      <c r="Y851" s="1095"/>
      <c r="Z851" s="1096" t="s">
        <v>1191</v>
      </c>
      <c r="AA851" s="1111"/>
      <c r="AB851" s="1111"/>
      <c r="AC851" s="1112"/>
    </row>
    <row r="852" spans="1:29" ht="17.45" customHeight="1">
      <c r="A852" s="1150"/>
      <c r="B852" s="1151" t="s">
        <v>1426</v>
      </c>
      <c r="C852" s="1151"/>
      <c r="D852" s="1222" t="s">
        <v>1423</v>
      </c>
      <c r="E852" s="1202">
        <v>1E-4</v>
      </c>
      <c r="F852" s="1203"/>
      <c r="G852" s="1204"/>
      <c r="H852" s="1201">
        <v>0</v>
      </c>
      <c r="I852" s="1201">
        <v>0</v>
      </c>
      <c r="J852" s="1205">
        <v>0</v>
      </c>
      <c r="K852" s="1206"/>
      <c r="L852" s="1207"/>
      <c r="M852" s="1171">
        <v>1.05</v>
      </c>
      <c r="N852" s="1172"/>
      <c r="O852" s="1172"/>
      <c r="P852" s="1173"/>
      <c r="Q852" s="1171">
        <v>0.84</v>
      </c>
      <c r="R852" s="1172"/>
      <c r="S852" s="1172"/>
      <c r="T852" s="1172"/>
      <c r="U852" s="1173"/>
      <c r="V852" s="1171">
        <v>0.69</v>
      </c>
      <c r="W852" s="1172"/>
      <c r="X852" s="1172"/>
      <c r="Y852" s="1173"/>
      <c r="Z852" s="1159">
        <v>0</v>
      </c>
      <c r="AA852" s="1116"/>
      <c r="AB852" s="1116"/>
      <c r="AC852" s="1115"/>
    </row>
    <row r="853" spans="1:29" ht="16.7" customHeight="1" thickBot="1">
      <c r="A853" s="1089"/>
      <c r="B853" s="1160" t="s">
        <v>1427</v>
      </c>
      <c r="C853" s="1160"/>
      <c r="D853" s="1224" t="s">
        <v>1425</v>
      </c>
      <c r="E853" s="1216">
        <v>2.3000000000000001E-4</v>
      </c>
      <c r="F853" s="1217"/>
      <c r="G853" s="1218"/>
      <c r="H853" s="1215">
        <v>0</v>
      </c>
      <c r="I853" s="1215">
        <v>0</v>
      </c>
      <c r="J853" s="1219">
        <v>0</v>
      </c>
      <c r="K853" s="1220"/>
      <c r="L853" s="1221"/>
      <c r="M853" s="1188">
        <v>1.05</v>
      </c>
      <c r="N853" s="1189"/>
      <c r="O853" s="1189"/>
      <c r="P853" s="1190"/>
      <c r="Q853" s="1188">
        <v>0.84</v>
      </c>
      <c r="R853" s="1189"/>
      <c r="S853" s="1189"/>
      <c r="T853" s="1189"/>
      <c r="U853" s="1190"/>
      <c r="V853" s="1188">
        <v>0.69</v>
      </c>
      <c r="W853" s="1189"/>
      <c r="X853" s="1189"/>
      <c r="Y853" s="1190"/>
      <c r="Z853" s="1168">
        <v>0</v>
      </c>
      <c r="AA853" s="1126"/>
      <c r="AB853" s="1126"/>
      <c r="AC853" s="1125"/>
    </row>
    <row r="854" spans="1:29" ht="17.45" customHeight="1" thickBot="1">
      <c r="A854" s="1068"/>
      <c r="B854" s="1069"/>
      <c r="C854" s="1069"/>
      <c r="D854" s="1069"/>
      <c r="E854" s="1069"/>
      <c r="F854" s="1069"/>
      <c r="G854" s="1069"/>
      <c r="H854" s="1069"/>
      <c r="I854" s="1071" t="s">
        <v>1205</v>
      </c>
      <c r="J854" s="1071"/>
      <c r="K854" s="1071"/>
      <c r="L854" s="1071"/>
      <c r="M854" s="1071"/>
      <c r="N854" s="1071"/>
      <c r="O854" s="1071"/>
      <c r="P854" s="1071"/>
      <c r="Q854" s="1071"/>
      <c r="R854" s="1071"/>
      <c r="S854" s="1071"/>
      <c r="T854" s="1071"/>
      <c r="U854" s="1071"/>
      <c r="V854" s="1106"/>
      <c r="W854" s="1107">
        <v>0</v>
      </c>
      <c r="X854" s="1108"/>
      <c r="Y854" s="1108"/>
      <c r="Z854" s="1108"/>
      <c r="AA854" s="1108"/>
      <c r="AB854" s="1108"/>
      <c r="AC854" s="1107"/>
    </row>
    <row r="855" spans="1:29" ht="5.85" customHeight="1">
      <c r="A855" s="1141"/>
      <c r="B855" s="1113"/>
      <c r="C855" s="1113"/>
      <c r="D855" s="1113"/>
      <c r="E855" s="1113"/>
      <c r="F855" s="1113"/>
      <c r="G855" s="1113"/>
      <c r="H855" s="1113"/>
      <c r="I855" s="1113"/>
      <c r="J855" s="1113"/>
      <c r="K855" s="1113"/>
      <c r="L855" s="1113"/>
      <c r="M855" s="1113"/>
      <c r="N855" s="1113"/>
      <c r="O855" s="1113"/>
      <c r="P855" s="1113"/>
      <c r="Q855" s="1113"/>
      <c r="R855" s="1113"/>
      <c r="S855" s="1113"/>
      <c r="T855" s="1113"/>
      <c r="U855" s="1113"/>
      <c r="V855" s="1113"/>
      <c r="W855" s="1113"/>
      <c r="X855" s="1113"/>
      <c r="Y855" s="1113"/>
      <c r="Z855" s="1113"/>
      <c r="AA855" s="1113"/>
      <c r="AB855" s="1113"/>
      <c r="AC855" s="1142"/>
    </row>
    <row r="856" spans="1:29" ht="16.7" customHeight="1">
      <c r="A856" s="1117"/>
      <c r="B856" s="1118"/>
      <c r="C856" s="1118"/>
      <c r="D856" s="1118"/>
      <c r="E856" s="1118"/>
      <c r="F856" s="1118"/>
      <c r="G856" s="1118"/>
      <c r="H856" s="1118"/>
      <c r="I856" s="1119" t="s">
        <v>1206</v>
      </c>
      <c r="J856" s="1119"/>
      <c r="K856" s="1119"/>
      <c r="L856" s="1119"/>
      <c r="M856" s="1119"/>
      <c r="N856" s="1119"/>
      <c r="O856" s="1119"/>
      <c r="P856" s="1119"/>
      <c r="Q856" s="1119"/>
      <c r="R856" s="1119"/>
      <c r="S856" s="1119"/>
      <c r="T856" s="1119"/>
      <c r="U856" s="1119"/>
      <c r="V856" s="1118"/>
      <c r="W856" s="1143">
        <v>53.12</v>
      </c>
      <c r="X856" s="1144"/>
      <c r="Y856" s="1144"/>
      <c r="Z856" s="1144"/>
      <c r="AA856" s="1144"/>
      <c r="AB856" s="1144"/>
      <c r="AC856" s="1143"/>
    </row>
    <row r="857" spans="1:29" ht="17.45" customHeight="1">
      <c r="A857" s="1117"/>
      <c r="B857" s="1118"/>
      <c r="C857" s="1118"/>
      <c r="D857" s="1118"/>
      <c r="E857" s="1118"/>
      <c r="F857" s="1118"/>
      <c r="G857" s="1119" t="s">
        <v>1207</v>
      </c>
      <c r="H857" s="1119"/>
      <c r="I857" s="1119"/>
      <c r="J857" s="1119"/>
      <c r="K857" s="1119"/>
      <c r="L857" s="1119"/>
      <c r="M857" s="1119"/>
      <c r="N857" s="1145"/>
      <c r="O857" s="1146">
        <v>0</v>
      </c>
      <c r="P857" s="1146"/>
      <c r="Q857" s="1146"/>
      <c r="R857" s="1145"/>
      <c r="S857" s="1119" t="s">
        <v>1208</v>
      </c>
      <c r="T857" s="1119"/>
      <c r="U857" s="1119"/>
      <c r="V857" s="1118"/>
      <c r="W857" s="1143">
        <v>0</v>
      </c>
      <c r="X857" s="1144"/>
      <c r="Y857" s="1144"/>
      <c r="Z857" s="1144"/>
      <c r="AA857" s="1144"/>
      <c r="AB857" s="1144"/>
      <c r="AC857" s="1143"/>
    </row>
    <row r="858" spans="1:29" ht="17.45" customHeight="1">
      <c r="A858" s="1117"/>
      <c r="B858" s="1118"/>
      <c r="C858" s="1118"/>
      <c r="D858" s="1118"/>
      <c r="E858" s="1118"/>
      <c r="F858" s="1118"/>
      <c r="G858" s="1118"/>
      <c r="H858" s="1118"/>
      <c r="I858" s="1119" t="s">
        <v>1209</v>
      </c>
      <c r="J858" s="1119"/>
      <c r="K858" s="1119"/>
      <c r="L858" s="1119"/>
      <c r="M858" s="1119"/>
      <c r="N858" s="1119"/>
      <c r="O858" s="1119"/>
      <c r="P858" s="1119"/>
      <c r="Q858" s="1119"/>
      <c r="R858" s="1119"/>
      <c r="S858" s="1119"/>
      <c r="T858" s="1119"/>
      <c r="U858" s="1119"/>
      <c r="V858" s="1118"/>
      <c r="W858" s="1143">
        <v>53.12</v>
      </c>
      <c r="X858" s="1144"/>
      <c r="Y858" s="1144"/>
      <c r="Z858" s="1144"/>
      <c r="AA858" s="1144"/>
      <c r="AB858" s="1144"/>
      <c r="AC858" s="1143"/>
    </row>
    <row r="859" spans="1:29" ht="5.0999999999999996" customHeight="1">
      <c r="A859" s="1147"/>
      <c r="B859" s="1118"/>
      <c r="C859" s="1118"/>
      <c r="D859" s="1118"/>
      <c r="E859" s="1118"/>
      <c r="F859" s="1118"/>
      <c r="G859" s="1118"/>
      <c r="H859" s="1118"/>
      <c r="I859" s="1118"/>
      <c r="J859" s="1118"/>
      <c r="K859" s="1118"/>
      <c r="L859" s="1118"/>
      <c r="M859" s="1118"/>
      <c r="N859" s="1118"/>
      <c r="O859" s="1118"/>
      <c r="P859" s="1118"/>
      <c r="Q859" s="1118"/>
      <c r="R859" s="1118"/>
      <c r="S859" s="1118"/>
      <c r="T859" s="1118"/>
      <c r="U859" s="1118"/>
      <c r="V859" s="1118"/>
      <c r="W859" s="1118"/>
      <c r="X859" s="1118"/>
      <c r="Y859" s="1118"/>
      <c r="Z859" s="1118"/>
      <c r="AA859" s="1118"/>
      <c r="AB859" s="1118"/>
      <c r="AC859" s="1148"/>
    </row>
    <row r="860" spans="1:29" ht="87.95" customHeight="1">
      <c r="A860" s="1149"/>
      <c r="AC860" s="1088"/>
    </row>
    <row r="861" spans="1:29" ht="87.2" customHeight="1" thickBot="1">
      <c r="A861" s="1089"/>
      <c r="B861" s="1090"/>
      <c r="C861" s="1090"/>
      <c r="D861" s="1090"/>
      <c r="E861" s="1090"/>
      <c r="F861" s="1090"/>
      <c r="G861" s="1090"/>
      <c r="H861" s="1090"/>
      <c r="I861" s="1090"/>
      <c r="J861" s="1090"/>
      <c r="K861" s="1090"/>
      <c r="L861" s="1090"/>
      <c r="M861" s="1090"/>
      <c r="N861" s="1090"/>
      <c r="O861" s="1090"/>
      <c r="P861" s="1090"/>
      <c r="Q861" s="1090"/>
      <c r="R861" s="1090"/>
      <c r="S861" s="1090"/>
      <c r="T861" s="1090"/>
      <c r="U861" s="1090"/>
      <c r="V861" s="1090"/>
      <c r="W861" s="1090"/>
      <c r="X861" s="1090"/>
      <c r="Y861" s="1090"/>
      <c r="Z861" s="1090"/>
      <c r="AA861" s="1090"/>
      <c r="AB861" s="1090"/>
      <c r="AC861" s="1091"/>
    </row>
    <row r="862" spans="1:29" ht="17.45" customHeight="1" thickBot="1">
      <c r="A862" s="1068"/>
      <c r="B862" s="1069"/>
      <c r="C862" s="1069"/>
      <c r="D862" s="1069"/>
      <c r="E862" s="1069"/>
      <c r="F862" s="1070" t="s">
        <v>1166</v>
      </c>
      <c r="G862" s="1070"/>
      <c r="H862" s="1070"/>
      <c r="I862" s="1070"/>
      <c r="J862" s="1070"/>
      <c r="K862" s="1070"/>
      <c r="L862" s="1069"/>
      <c r="M862" s="1069"/>
      <c r="N862" s="1069"/>
      <c r="O862" s="1069"/>
      <c r="P862" s="1069"/>
      <c r="Q862" s="1069"/>
      <c r="R862" s="1069"/>
      <c r="S862" s="1069"/>
      <c r="T862" s="1069"/>
      <c r="U862" s="1069"/>
      <c r="V862" s="1069"/>
      <c r="W862" s="1069"/>
      <c r="X862" s="1071" t="s">
        <v>1428</v>
      </c>
      <c r="Y862" s="1071"/>
      <c r="Z862" s="1071"/>
      <c r="AA862" s="1071"/>
      <c r="AB862" s="1071"/>
      <c r="AC862" s="1072"/>
    </row>
    <row r="863" spans="1:29" ht="16.7" customHeight="1">
      <c r="A863" s="1074" t="s">
        <v>1168</v>
      </c>
      <c r="B863" s="1075"/>
      <c r="C863" s="1076"/>
      <c r="D863" s="1077" t="s">
        <v>1429</v>
      </c>
      <c r="E863" s="1077"/>
      <c r="F863" s="1077"/>
      <c r="G863" s="1077"/>
      <c r="H863" s="1077"/>
      <c r="I863" s="1077"/>
      <c r="J863" s="1077"/>
      <c r="K863" s="1077"/>
      <c r="L863" s="1077"/>
      <c r="M863" s="1077"/>
      <c r="N863" s="1076"/>
      <c r="O863" s="1076"/>
      <c r="P863" s="1078" t="s">
        <v>1104</v>
      </c>
      <c r="Q863" s="1078"/>
      <c r="R863" s="1078"/>
      <c r="S863" s="1076"/>
      <c r="T863" s="1079" t="s">
        <v>1430</v>
      </c>
      <c r="U863" s="1079"/>
      <c r="V863" s="1079"/>
      <c r="W863" s="1079"/>
      <c r="X863" s="1076"/>
      <c r="Y863" s="1078" t="s">
        <v>1170</v>
      </c>
      <c r="Z863" s="1078"/>
      <c r="AA863" s="1076"/>
      <c r="AB863" s="1080">
        <v>45658</v>
      </c>
      <c r="AC863" s="1081"/>
    </row>
    <row r="864" spans="1:29" ht="17.45" customHeight="1">
      <c r="A864" s="1082"/>
      <c r="B864" s="1083"/>
      <c r="D864" s="1084"/>
      <c r="E864" s="1084"/>
      <c r="F864" s="1084"/>
      <c r="G864" s="1084"/>
      <c r="H864" s="1084"/>
      <c r="I864" s="1084"/>
      <c r="J864" s="1084"/>
      <c r="K864" s="1084"/>
      <c r="L864" s="1084"/>
      <c r="M864" s="1084"/>
      <c r="P864" s="1085" t="s">
        <v>1171</v>
      </c>
      <c r="Q864" s="1085"/>
      <c r="R864" s="1085"/>
      <c r="T864" s="1086">
        <v>3</v>
      </c>
      <c r="U864" s="1086"/>
      <c r="V864" s="1086"/>
      <c r="W864" s="1086"/>
      <c r="Y864" s="1085" t="s">
        <v>1172</v>
      </c>
      <c r="Z864" s="1085"/>
      <c r="AB864" s="1087" t="s">
        <v>55</v>
      </c>
      <c r="AC864" s="1088"/>
    </row>
    <row r="865" spans="1:29" ht="5.85" customHeight="1" thickBot="1">
      <c r="A865" s="1089"/>
      <c r="B865" s="1090"/>
      <c r="C865" s="1090"/>
      <c r="D865" s="1090"/>
      <c r="E865" s="1090"/>
      <c r="F865" s="1090"/>
      <c r="G865" s="1090"/>
      <c r="H865" s="1090"/>
      <c r="I865" s="1090"/>
      <c r="J865" s="1090"/>
      <c r="K865" s="1090"/>
      <c r="L865" s="1090"/>
      <c r="M865" s="1090"/>
      <c r="N865" s="1090"/>
      <c r="O865" s="1090"/>
      <c r="P865" s="1090"/>
      <c r="Q865" s="1090"/>
      <c r="R865" s="1090"/>
      <c r="S865" s="1090"/>
      <c r="T865" s="1090"/>
      <c r="U865" s="1090"/>
      <c r="V865" s="1090"/>
      <c r="W865" s="1090"/>
      <c r="X865" s="1090"/>
      <c r="Y865" s="1090"/>
      <c r="Z865" s="1090"/>
      <c r="AA865" s="1090"/>
      <c r="AB865" s="1090"/>
      <c r="AC865" s="1091"/>
    </row>
    <row r="866" spans="1:29" ht="16.7" customHeight="1" thickBot="1">
      <c r="A866" s="1092" t="s">
        <v>1173</v>
      </c>
      <c r="B866" s="1075"/>
      <c r="C866" s="1075"/>
      <c r="D866" s="1075"/>
      <c r="E866" s="1075"/>
      <c r="F866" s="1075"/>
      <c r="G866" s="1075"/>
      <c r="H866" s="1093"/>
      <c r="I866" s="1094" t="s">
        <v>1174</v>
      </c>
      <c r="J866" s="1094" t="s">
        <v>1175</v>
      </c>
      <c r="K866" s="1070"/>
      <c r="L866" s="1070"/>
      <c r="M866" s="1070"/>
      <c r="N866" s="1070"/>
      <c r="O866" s="1070"/>
      <c r="P866" s="1095"/>
      <c r="Q866" s="1094" t="s">
        <v>1176</v>
      </c>
      <c r="R866" s="1070"/>
      <c r="S866" s="1070"/>
      <c r="T866" s="1070"/>
      <c r="U866" s="1070"/>
      <c r="V866" s="1070"/>
      <c r="W866" s="1070"/>
      <c r="X866" s="1070"/>
      <c r="Y866" s="1095"/>
      <c r="Z866" s="1096" t="s">
        <v>1177</v>
      </c>
      <c r="AA866" s="1097"/>
      <c r="AB866" s="1097"/>
      <c r="AC866" s="1098"/>
    </row>
    <row r="867" spans="1:29" ht="17.45" customHeight="1" thickBot="1">
      <c r="A867" s="1099"/>
      <c r="B867" s="1100"/>
      <c r="C867" s="1100"/>
      <c r="D867" s="1100"/>
      <c r="E867" s="1100"/>
      <c r="F867" s="1100"/>
      <c r="G867" s="1100"/>
      <c r="H867" s="1101"/>
      <c r="I867" s="1102"/>
      <c r="J867" s="1094" t="s">
        <v>1178</v>
      </c>
      <c r="K867" s="1070"/>
      <c r="L867" s="1095"/>
      <c r="M867" s="1094" t="s">
        <v>1179</v>
      </c>
      <c r="N867" s="1070"/>
      <c r="O867" s="1070"/>
      <c r="P867" s="1095"/>
      <c r="Q867" s="1094" t="s">
        <v>1178</v>
      </c>
      <c r="R867" s="1070"/>
      <c r="S867" s="1070"/>
      <c r="T867" s="1070"/>
      <c r="U867" s="1095"/>
      <c r="V867" s="1094" t="s">
        <v>1179</v>
      </c>
      <c r="W867" s="1070"/>
      <c r="X867" s="1070"/>
      <c r="Y867" s="1095"/>
      <c r="Z867" s="1103"/>
      <c r="AA867" s="1104"/>
      <c r="AB867" s="1104"/>
      <c r="AC867" s="1105"/>
    </row>
    <row r="868" spans="1:29" ht="17.45" customHeight="1" thickBot="1">
      <c r="A868" s="1127"/>
      <c r="B868" s="1128" t="s">
        <v>744</v>
      </c>
      <c r="C868" s="1128"/>
      <c r="D868" s="1129" t="s">
        <v>1413</v>
      </c>
      <c r="E868" s="1128"/>
      <c r="F868" s="1128"/>
      <c r="G868" s="1128"/>
      <c r="H868" s="1129"/>
      <c r="I868" s="1191">
        <v>1</v>
      </c>
      <c r="J868" s="1192">
        <v>0.3</v>
      </c>
      <c r="K868" s="1193"/>
      <c r="L868" s="1194"/>
      <c r="M868" s="1192">
        <v>0.7</v>
      </c>
      <c r="N868" s="1193"/>
      <c r="O868" s="1193"/>
      <c r="P868" s="1194"/>
      <c r="Q868" s="1195">
        <v>149.91589999999999</v>
      </c>
      <c r="R868" s="1196"/>
      <c r="S868" s="1196"/>
      <c r="T868" s="1196"/>
      <c r="U868" s="1197"/>
      <c r="V868" s="1195">
        <v>61.932499999999997</v>
      </c>
      <c r="W868" s="1196"/>
      <c r="X868" s="1196"/>
      <c r="Y868" s="1197"/>
      <c r="Z868" s="1139">
        <v>88.327500000000001</v>
      </c>
      <c r="AA868" s="1108"/>
      <c r="AB868" s="1108"/>
      <c r="AC868" s="1107"/>
    </row>
    <row r="869" spans="1:29" ht="16.7" customHeight="1" thickBot="1">
      <c r="A869" s="1068"/>
      <c r="B869" s="1069"/>
      <c r="C869" s="1069"/>
      <c r="D869" s="1069"/>
      <c r="E869" s="1069"/>
      <c r="F869" s="1069"/>
      <c r="G869" s="1069"/>
      <c r="H869" s="1069"/>
      <c r="I869" s="1071" t="s">
        <v>1180</v>
      </c>
      <c r="J869" s="1071"/>
      <c r="K869" s="1071"/>
      <c r="L869" s="1071"/>
      <c r="M869" s="1071"/>
      <c r="N869" s="1071"/>
      <c r="O869" s="1071"/>
      <c r="P869" s="1071"/>
      <c r="Q869" s="1071"/>
      <c r="R869" s="1071"/>
      <c r="S869" s="1071"/>
      <c r="T869" s="1071"/>
      <c r="U869" s="1071"/>
      <c r="V869" s="1106"/>
      <c r="W869" s="1107">
        <v>88.327500000000001</v>
      </c>
      <c r="X869" s="1108"/>
      <c r="Y869" s="1108"/>
      <c r="Z869" s="1108"/>
      <c r="AA869" s="1108"/>
      <c r="AB869" s="1108"/>
      <c r="AC869" s="1107"/>
    </row>
    <row r="870" spans="1:29" ht="17.45" customHeight="1" thickBot="1">
      <c r="A870" s="1092" t="s">
        <v>1181</v>
      </c>
      <c r="B870" s="1109"/>
      <c r="C870" s="1109"/>
      <c r="D870" s="1109"/>
      <c r="E870" s="1109"/>
      <c r="F870" s="1109"/>
      <c r="G870" s="1109"/>
      <c r="H870" s="1109"/>
      <c r="I870" s="1109"/>
      <c r="J870" s="1110"/>
      <c r="K870" s="1094" t="s">
        <v>1182</v>
      </c>
      <c r="L870" s="1070"/>
      <c r="M870" s="1070"/>
      <c r="N870" s="1070"/>
      <c r="O870" s="1095"/>
      <c r="P870" s="1094" t="s">
        <v>1174</v>
      </c>
      <c r="Q870" s="1070"/>
      <c r="R870" s="1070"/>
      <c r="S870" s="1070"/>
      <c r="T870" s="1095"/>
      <c r="U870" s="1094" t="s">
        <v>1183</v>
      </c>
      <c r="V870" s="1070"/>
      <c r="W870" s="1070"/>
      <c r="X870" s="1070"/>
      <c r="Y870" s="1095"/>
      <c r="Z870" s="1096" t="s">
        <v>1177</v>
      </c>
      <c r="AA870" s="1111"/>
      <c r="AB870" s="1111"/>
      <c r="AC870" s="1112"/>
    </row>
    <row r="871" spans="1:29" ht="16.7" customHeight="1">
      <c r="A871" s="1150"/>
      <c r="B871" s="1151" t="s">
        <v>1111</v>
      </c>
      <c r="C871" s="1151"/>
      <c r="D871" s="1152" t="s">
        <v>1112</v>
      </c>
      <c r="E871" s="1151"/>
      <c r="F871" s="1151"/>
      <c r="G871" s="1151"/>
      <c r="H871" s="1151"/>
      <c r="I871" s="1151"/>
      <c r="J871" s="1152"/>
      <c r="K871" s="1153">
        <v>0</v>
      </c>
      <c r="L871" s="1154"/>
      <c r="M871" s="1154"/>
      <c r="N871" s="1154"/>
      <c r="O871" s="1155"/>
      <c r="P871" s="1153">
        <v>2</v>
      </c>
      <c r="Q871" s="1154"/>
      <c r="R871" s="1154"/>
      <c r="S871" s="1154"/>
      <c r="T871" s="1155"/>
      <c r="U871" s="1156">
        <v>22.148800000000001</v>
      </c>
      <c r="V871" s="1157"/>
      <c r="W871" s="1157"/>
      <c r="X871" s="1157"/>
      <c r="Y871" s="1158"/>
      <c r="Z871" s="1159">
        <v>44.297600000000003</v>
      </c>
      <c r="AA871" s="1116"/>
      <c r="AB871" s="1116"/>
      <c r="AC871" s="1115"/>
    </row>
    <row r="872" spans="1:29" ht="17.45" customHeight="1" thickBot="1">
      <c r="A872" s="1089"/>
      <c r="B872" s="1160" t="s">
        <v>1117</v>
      </c>
      <c r="C872" s="1160"/>
      <c r="D872" s="1161" t="s">
        <v>1118</v>
      </c>
      <c r="E872" s="1160"/>
      <c r="F872" s="1160"/>
      <c r="G872" s="1160"/>
      <c r="H872" s="1160"/>
      <c r="I872" s="1160"/>
      <c r="J872" s="1161"/>
      <c r="K872" s="1162">
        <v>0</v>
      </c>
      <c r="L872" s="1163"/>
      <c r="M872" s="1163"/>
      <c r="N872" s="1163"/>
      <c r="O872" s="1164"/>
      <c r="P872" s="1162">
        <v>1</v>
      </c>
      <c r="Q872" s="1163"/>
      <c r="R872" s="1163"/>
      <c r="S872" s="1163"/>
      <c r="T872" s="1164"/>
      <c r="U872" s="1165">
        <v>31.5581</v>
      </c>
      <c r="V872" s="1166"/>
      <c r="W872" s="1166"/>
      <c r="X872" s="1166"/>
      <c r="Y872" s="1167"/>
      <c r="Z872" s="1168">
        <v>31.5581</v>
      </c>
      <c r="AA872" s="1126"/>
      <c r="AB872" s="1126"/>
      <c r="AC872" s="1125"/>
    </row>
    <row r="873" spans="1:29" ht="17.45" customHeight="1" thickBot="1">
      <c r="A873" s="1068"/>
      <c r="B873" s="1113"/>
      <c r="C873" s="1113"/>
      <c r="D873" s="1113"/>
      <c r="E873" s="1113"/>
      <c r="F873" s="1113"/>
      <c r="G873" s="1113"/>
      <c r="H873" s="1113"/>
      <c r="I873" s="1114" t="s">
        <v>1184</v>
      </c>
      <c r="J873" s="1114"/>
      <c r="K873" s="1114"/>
      <c r="L873" s="1114"/>
      <c r="M873" s="1114"/>
      <c r="N873" s="1114"/>
      <c r="O873" s="1114"/>
      <c r="P873" s="1114"/>
      <c r="Q873" s="1114"/>
      <c r="R873" s="1114"/>
      <c r="S873" s="1114"/>
      <c r="T873" s="1114"/>
      <c r="U873" s="1114"/>
      <c r="V873" s="1069"/>
      <c r="W873" s="1115">
        <v>75.855699999999999</v>
      </c>
      <c r="X873" s="1116"/>
      <c r="Y873" s="1116"/>
      <c r="Z873" s="1116"/>
      <c r="AA873" s="1116"/>
      <c r="AB873" s="1116"/>
      <c r="AC873" s="1115"/>
    </row>
    <row r="874" spans="1:29" ht="16.7" customHeight="1">
      <c r="A874" s="1117"/>
      <c r="B874" s="1118"/>
      <c r="C874" s="1118"/>
      <c r="D874" s="1118"/>
      <c r="E874" s="1118"/>
      <c r="F874" s="1118"/>
      <c r="G874" s="1118"/>
      <c r="H874" s="1118"/>
      <c r="I874" s="1119" t="s">
        <v>1185</v>
      </c>
      <c r="J874" s="1119"/>
      <c r="K874" s="1119"/>
      <c r="L874" s="1119"/>
      <c r="M874" s="1119"/>
      <c r="N874" s="1119"/>
      <c r="O874" s="1119"/>
      <c r="P874" s="1119"/>
      <c r="Q874" s="1119"/>
      <c r="R874" s="1119"/>
      <c r="S874" s="1119"/>
      <c r="T874" s="1119"/>
      <c r="U874" s="1119"/>
      <c r="V874" s="1118"/>
      <c r="W874" s="1120">
        <v>164.1832</v>
      </c>
      <c r="X874" s="1121"/>
      <c r="Y874" s="1121"/>
      <c r="Z874" s="1121"/>
      <c r="AA874" s="1121"/>
      <c r="AB874" s="1121"/>
      <c r="AC874" s="1120"/>
    </row>
    <row r="875" spans="1:29" ht="17.45" customHeight="1">
      <c r="A875" s="1117"/>
      <c r="B875" s="1118"/>
      <c r="C875" s="1118"/>
      <c r="D875" s="1118"/>
      <c r="E875" s="1118"/>
      <c r="F875" s="1118"/>
      <c r="G875" s="1118"/>
      <c r="H875" s="1118"/>
      <c r="I875" s="1119" t="s">
        <v>1186</v>
      </c>
      <c r="J875" s="1119"/>
      <c r="K875" s="1119"/>
      <c r="L875" s="1119"/>
      <c r="M875" s="1119"/>
      <c r="N875" s="1119"/>
      <c r="O875" s="1119"/>
      <c r="P875" s="1119"/>
      <c r="Q875" s="1119"/>
      <c r="R875" s="1119"/>
      <c r="S875" s="1119"/>
      <c r="T875" s="1119"/>
      <c r="U875" s="1119"/>
      <c r="V875" s="1118"/>
      <c r="W875" s="1120">
        <v>54.727699999999999</v>
      </c>
      <c r="X875" s="1121"/>
      <c r="Y875" s="1121"/>
      <c r="Z875" s="1121"/>
      <c r="AA875" s="1121"/>
      <c r="AB875" s="1121"/>
      <c r="AC875" s="1120"/>
    </row>
    <row r="876" spans="1:29" ht="17.45" customHeight="1">
      <c r="A876" s="1117"/>
      <c r="B876" s="1118"/>
      <c r="C876" s="1118"/>
      <c r="D876" s="1118"/>
      <c r="E876" s="1118"/>
      <c r="F876" s="1118"/>
      <c r="G876" s="1118"/>
      <c r="H876" s="1118"/>
      <c r="I876" s="1119" t="s">
        <v>1187</v>
      </c>
      <c r="J876" s="1119"/>
      <c r="K876" s="1119"/>
      <c r="L876" s="1119"/>
      <c r="M876" s="1119"/>
      <c r="N876" s="1119"/>
      <c r="O876" s="1119"/>
      <c r="P876" s="1119"/>
      <c r="Q876" s="1119"/>
      <c r="R876" s="1119"/>
      <c r="S876" s="1119"/>
      <c r="T876" s="1119"/>
      <c r="U876" s="1119"/>
      <c r="V876" s="1118"/>
      <c r="W876" s="1120">
        <v>0</v>
      </c>
      <c r="X876" s="1121"/>
      <c r="Y876" s="1121"/>
      <c r="Z876" s="1121"/>
      <c r="AA876" s="1121"/>
      <c r="AB876" s="1121"/>
      <c r="AC876" s="1120"/>
    </row>
    <row r="877" spans="1:29" ht="16.7" customHeight="1" thickBot="1">
      <c r="A877" s="1122"/>
      <c r="B877" s="1123"/>
      <c r="C877" s="1123"/>
      <c r="D877" s="1123"/>
      <c r="E877" s="1123"/>
      <c r="F877" s="1123"/>
      <c r="G877" s="1123"/>
      <c r="H877" s="1123"/>
      <c r="I877" s="1124" t="s">
        <v>1188</v>
      </c>
      <c r="J877" s="1124"/>
      <c r="K877" s="1124"/>
      <c r="L877" s="1124"/>
      <c r="M877" s="1124"/>
      <c r="N877" s="1124"/>
      <c r="O877" s="1124"/>
      <c r="P877" s="1124"/>
      <c r="Q877" s="1124"/>
      <c r="R877" s="1124"/>
      <c r="S877" s="1124"/>
      <c r="T877" s="1124"/>
      <c r="U877" s="1124"/>
      <c r="V877" s="1123"/>
      <c r="W877" s="1125">
        <v>0</v>
      </c>
      <c r="X877" s="1126"/>
      <c r="Y877" s="1126"/>
      <c r="Z877" s="1126"/>
      <c r="AA877" s="1126"/>
      <c r="AB877" s="1126"/>
      <c r="AC877" s="1125"/>
    </row>
    <row r="878" spans="1:29" ht="17.45" customHeight="1" thickBot="1">
      <c r="A878" s="1092" t="s">
        <v>1189</v>
      </c>
      <c r="B878" s="1109"/>
      <c r="C878" s="1109"/>
      <c r="D878" s="1109"/>
      <c r="E878" s="1109"/>
      <c r="F878" s="1109"/>
      <c r="G878" s="1109"/>
      <c r="H878" s="1109"/>
      <c r="I878" s="1109"/>
      <c r="J878" s="1110"/>
      <c r="K878" s="1094" t="s">
        <v>1174</v>
      </c>
      <c r="L878" s="1070"/>
      <c r="M878" s="1070"/>
      <c r="N878" s="1070"/>
      <c r="O878" s="1095"/>
      <c r="P878" s="1094" t="s">
        <v>531</v>
      </c>
      <c r="Q878" s="1070"/>
      <c r="R878" s="1070"/>
      <c r="S878" s="1070"/>
      <c r="T878" s="1095"/>
      <c r="U878" s="1094" t="s">
        <v>1190</v>
      </c>
      <c r="V878" s="1070"/>
      <c r="W878" s="1070"/>
      <c r="X878" s="1070"/>
      <c r="Y878" s="1095"/>
      <c r="Z878" s="1096" t="s">
        <v>1191</v>
      </c>
      <c r="AA878" s="1111"/>
      <c r="AB878" s="1111"/>
      <c r="AC878" s="1112"/>
    </row>
    <row r="879" spans="1:29" ht="16.7" customHeight="1" thickBot="1">
      <c r="A879" s="1068"/>
      <c r="B879" s="1069"/>
      <c r="C879" s="1069"/>
      <c r="D879" s="1069"/>
      <c r="E879" s="1069"/>
      <c r="F879" s="1069"/>
      <c r="G879" s="1069"/>
      <c r="H879" s="1069"/>
      <c r="I879" s="1071" t="s">
        <v>1193</v>
      </c>
      <c r="J879" s="1071"/>
      <c r="K879" s="1071"/>
      <c r="L879" s="1071"/>
      <c r="M879" s="1071"/>
      <c r="N879" s="1071"/>
      <c r="O879" s="1071"/>
      <c r="P879" s="1071"/>
      <c r="Q879" s="1071"/>
      <c r="R879" s="1071"/>
      <c r="S879" s="1071"/>
      <c r="T879" s="1071"/>
      <c r="U879" s="1071"/>
      <c r="V879" s="1106"/>
      <c r="W879" s="1107">
        <v>0</v>
      </c>
      <c r="X879" s="1108"/>
      <c r="Y879" s="1108"/>
      <c r="Z879" s="1108"/>
      <c r="AA879" s="1108"/>
      <c r="AB879" s="1108"/>
      <c r="AC879" s="1107"/>
    </row>
    <row r="880" spans="1:29" ht="17.45" customHeight="1" thickBot="1">
      <c r="A880" s="1092" t="s">
        <v>1194</v>
      </c>
      <c r="B880" s="1109"/>
      <c r="C880" s="1109"/>
      <c r="D880" s="1109"/>
      <c r="E880" s="1109"/>
      <c r="F880" s="1109"/>
      <c r="G880" s="1109"/>
      <c r="H880" s="1109"/>
      <c r="I880" s="1109"/>
      <c r="J880" s="1110"/>
      <c r="K880" s="1094" t="s">
        <v>1174</v>
      </c>
      <c r="L880" s="1070"/>
      <c r="M880" s="1070"/>
      <c r="N880" s="1070"/>
      <c r="O880" s="1095"/>
      <c r="P880" s="1094" t="s">
        <v>531</v>
      </c>
      <c r="Q880" s="1070"/>
      <c r="R880" s="1070"/>
      <c r="S880" s="1070"/>
      <c r="T880" s="1095"/>
      <c r="U880" s="1094" t="s">
        <v>1190</v>
      </c>
      <c r="V880" s="1070"/>
      <c r="W880" s="1070"/>
      <c r="X880" s="1070"/>
      <c r="Y880" s="1095"/>
      <c r="Z880" s="1096" t="s">
        <v>1191</v>
      </c>
      <c r="AA880" s="1111"/>
      <c r="AB880" s="1111"/>
      <c r="AC880" s="1112"/>
    </row>
    <row r="881" spans="1:29" ht="17.45" customHeight="1" thickBot="1">
      <c r="A881" s="1127"/>
      <c r="B881" s="1128" t="s">
        <v>1431</v>
      </c>
      <c r="C881" s="1128"/>
      <c r="D881" s="1129" t="s">
        <v>1432</v>
      </c>
      <c r="E881" s="1128"/>
      <c r="F881" s="1128"/>
      <c r="G881" s="1128"/>
      <c r="H881" s="1128"/>
      <c r="I881" s="1128"/>
      <c r="J881" s="1129"/>
      <c r="K881" s="1130">
        <v>1</v>
      </c>
      <c r="L881" s="1131"/>
      <c r="M881" s="1131"/>
      <c r="N881" s="1131"/>
      <c r="O881" s="1132"/>
      <c r="P881" s="1133" t="s">
        <v>55</v>
      </c>
      <c r="Q881" s="1134"/>
      <c r="R881" s="1134"/>
      <c r="S881" s="1134"/>
      <c r="T881" s="1135"/>
      <c r="U881" s="1136">
        <v>571.5145</v>
      </c>
      <c r="V881" s="1137"/>
      <c r="W881" s="1137"/>
      <c r="X881" s="1137"/>
      <c r="Y881" s="1138"/>
      <c r="Z881" s="1139">
        <v>571.51</v>
      </c>
      <c r="AA881" s="1108"/>
      <c r="AB881" s="1108"/>
      <c r="AC881" s="1107"/>
    </row>
    <row r="882" spans="1:29" ht="16.7" customHeight="1" thickBot="1">
      <c r="A882" s="1068"/>
      <c r="B882" s="1069"/>
      <c r="C882" s="1069"/>
      <c r="D882" s="1069"/>
      <c r="E882" s="1069"/>
      <c r="F882" s="1069"/>
      <c r="G882" s="1069"/>
      <c r="H882" s="1069"/>
      <c r="I882" s="1071" t="s">
        <v>1195</v>
      </c>
      <c r="J882" s="1071"/>
      <c r="K882" s="1071"/>
      <c r="L882" s="1071"/>
      <c r="M882" s="1071"/>
      <c r="N882" s="1071"/>
      <c r="O882" s="1071"/>
      <c r="P882" s="1071"/>
      <c r="Q882" s="1071"/>
      <c r="R882" s="1071"/>
      <c r="S882" s="1071"/>
      <c r="T882" s="1071"/>
      <c r="U882" s="1071"/>
      <c r="V882" s="1106"/>
      <c r="W882" s="1107">
        <v>571.51</v>
      </c>
      <c r="X882" s="1108"/>
      <c r="Y882" s="1108"/>
      <c r="Z882" s="1108"/>
      <c r="AA882" s="1108"/>
      <c r="AB882" s="1108"/>
      <c r="AC882" s="1107"/>
    </row>
    <row r="883" spans="1:29" ht="17.45" customHeight="1" thickBot="1">
      <c r="A883" s="1092" t="s">
        <v>1196</v>
      </c>
      <c r="B883" s="1109"/>
      <c r="C883" s="1109"/>
      <c r="D883" s="1109"/>
      <c r="E883" s="1109"/>
      <c r="F883" s="1109"/>
      <c r="G883" s="1109"/>
      <c r="H883" s="1109"/>
      <c r="I883" s="1109"/>
      <c r="J883" s="1110"/>
      <c r="K883" s="1094" t="s">
        <v>1174</v>
      </c>
      <c r="L883" s="1070"/>
      <c r="M883" s="1070"/>
      <c r="N883" s="1070"/>
      <c r="O883" s="1095"/>
      <c r="P883" s="1094" t="s">
        <v>531</v>
      </c>
      <c r="Q883" s="1070"/>
      <c r="R883" s="1070"/>
      <c r="S883" s="1070"/>
      <c r="T883" s="1095"/>
      <c r="U883" s="1094" t="s">
        <v>1190</v>
      </c>
      <c r="V883" s="1070"/>
      <c r="W883" s="1070"/>
      <c r="X883" s="1070"/>
      <c r="Y883" s="1095"/>
      <c r="Z883" s="1096" t="s">
        <v>1191</v>
      </c>
      <c r="AA883" s="1111"/>
      <c r="AB883" s="1111"/>
      <c r="AC883" s="1112"/>
    </row>
    <row r="884" spans="1:29" ht="17.45" customHeight="1" thickBot="1">
      <c r="A884" s="1068"/>
      <c r="B884" s="1069"/>
      <c r="C884" s="1069"/>
      <c r="D884" s="1069"/>
      <c r="E884" s="1069"/>
      <c r="F884" s="1069"/>
      <c r="G884" s="1069"/>
      <c r="H884" s="1069"/>
      <c r="I884" s="1071" t="s">
        <v>1197</v>
      </c>
      <c r="J884" s="1071"/>
      <c r="K884" s="1071"/>
      <c r="L884" s="1071"/>
      <c r="M884" s="1071"/>
      <c r="N884" s="1071"/>
      <c r="O884" s="1071"/>
      <c r="P884" s="1071"/>
      <c r="Q884" s="1071"/>
      <c r="R884" s="1071"/>
      <c r="S884" s="1071"/>
      <c r="T884" s="1071"/>
      <c r="U884" s="1071"/>
      <c r="V884" s="1106"/>
      <c r="W884" s="1107">
        <v>0</v>
      </c>
      <c r="X884" s="1108"/>
      <c r="Y884" s="1108"/>
      <c r="Z884" s="1108"/>
      <c r="AA884" s="1108"/>
      <c r="AB884" s="1108"/>
      <c r="AC884" s="1107"/>
    </row>
    <row r="885" spans="1:29" ht="16.7" customHeight="1" thickBot="1">
      <c r="A885" s="1092" t="s">
        <v>1198</v>
      </c>
      <c r="B885" s="1109"/>
      <c r="C885" s="1109"/>
      <c r="D885" s="1110"/>
      <c r="E885" s="1094" t="s">
        <v>1174</v>
      </c>
      <c r="F885" s="1070"/>
      <c r="G885" s="1095"/>
      <c r="H885" s="1140" t="s">
        <v>1199</v>
      </c>
      <c r="I885" s="1140" t="s">
        <v>1200</v>
      </c>
      <c r="J885" s="1094" t="s">
        <v>1201</v>
      </c>
      <c r="K885" s="1070"/>
      <c r="L885" s="1095"/>
      <c r="M885" s="1094" t="s">
        <v>1202</v>
      </c>
      <c r="N885" s="1070"/>
      <c r="O885" s="1070"/>
      <c r="P885" s="1095"/>
      <c r="Q885" s="1094" t="s">
        <v>1203</v>
      </c>
      <c r="R885" s="1070"/>
      <c r="S885" s="1070"/>
      <c r="T885" s="1070"/>
      <c r="U885" s="1095"/>
      <c r="V885" s="1094" t="s">
        <v>1204</v>
      </c>
      <c r="W885" s="1070"/>
      <c r="X885" s="1070"/>
      <c r="Y885" s="1095"/>
      <c r="Z885" s="1096" t="s">
        <v>1191</v>
      </c>
      <c r="AA885" s="1111"/>
      <c r="AB885" s="1111"/>
      <c r="AC885" s="1112"/>
    </row>
    <row r="886" spans="1:29" ht="17.45" customHeight="1" thickBot="1">
      <c r="A886" s="1068"/>
      <c r="B886" s="1069"/>
      <c r="C886" s="1069"/>
      <c r="D886" s="1069"/>
      <c r="E886" s="1069"/>
      <c r="F886" s="1069"/>
      <c r="G886" s="1069"/>
      <c r="H886" s="1069"/>
      <c r="I886" s="1071" t="s">
        <v>1205</v>
      </c>
      <c r="J886" s="1071"/>
      <c r="K886" s="1071"/>
      <c r="L886" s="1071"/>
      <c r="M886" s="1071"/>
      <c r="N886" s="1071"/>
      <c r="O886" s="1071"/>
      <c r="P886" s="1071"/>
      <c r="Q886" s="1071"/>
      <c r="R886" s="1071"/>
      <c r="S886" s="1071"/>
      <c r="T886" s="1071"/>
      <c r="U886" s="1071"/>
      <c r="V886" s="1106"/>
      <c r="W886" s="1107">
        <v>0</v>
      </c>
      <c r="X886" s="1108"/>
      <c r="Y886" s="1108"/>
      <c r="Z886" s="1108"/>
      <c r="AA886" s="1108"/>
      <c r="AB886" s="1108"/>
      <c r="AC886" s="1107"/>
    </row>
    <row r="887" spans="1:29" ht="5.85" customHeight="1">
      <c r="A887" s="1141"/>
      <c r="B887" s="1113"/>
      <c r="C887" s="1113"/>
      <c r="D887" s="1113"/>
      <c r="E887" s="1113"/>
      <c r="F887" s="1113"/>
      <c r="G887" s="1113"/>
      <c r="H887" s="1113"/>
      <c r="I887" s="1113"/>
      <c r="J887" s="1113"/>
      <c r="K887" s="1113"/>
      <c r="L887" s="1113"/>
      <c r="M887" s="1113"/>
      <c r="N887" s="1113"/>
      <c r="O887" s="1113"/>
      <c r="P887" s="1113"/>
      <c r="Q887" s="1113"/>
      <c r="R887" s="1113"/>
      <c r="S887" s="1113"/>
      <c r="T887" s="1113"/>
      <c r="U887" s="1113"/>
      <c r="V887" s="1113"/>
      <c r="W887" s="1113"/>
      <c r="X887" s="1113"/>
      <c r="Y887" s="1113"/>
      <c r="Z887" s="1113"/>
      <c r="AA887" s="1113"/>
      <c r="AB887" s="1113"/>
      <c r="AC887" s="1142"/>
    </row>
    <row r="888" spans="1:29" ht="16.7" customHeight="1">
      <c r="A888" s="1117"/>
      <c r="B888" s="1118"/>
      <c r="C888" s="1118"/>
      <c r="D888" s="1118"/>
      <c r="E888" s="1118"/>
      <c r="F888" s="1118"/>
      <c r="G888" s="1118"/>
      <c r="H888" s="1118"/>
      <c r="I888" s="1119" t="s">
        <v>1206</v>
      </c>
      <c r="J888" s="1119"/>
      <c r="K888" s="1119"/>
      <c r="L888" s="1119"/>
      <c r="M888" s="1119"/>
      <c r="N888" s="1119"/>
      <c r="O888" s="1119"/>
      <c r="P888" s="1119"/>
      <c r="Q888" s="1119"/>
      <c r="R888" s="1119"/>
      <c r="S888" s="1119"/>
      <c r="T888" s="1119"/>
      <c r="U888" s="1119"/>
      <c r="V888" s="1118"/>
      <c r="W888" s="1143">
        <v>626.24</v>
      </c>
      <c r="X888" s="1144"/>
      <c r="Y888" s="1144"/>
      <c r="Z888" s="1144"/>
      <c r="AA888" s="1144"/>
      <c r="AB888" s="1144"/>
      <c r="AC888" s="1143"/>
    </row>
    <row r="889" spans="1:29" ht="17.45" customHeight="1">
      <c r="A889" s="1117"/>
      <c r="B889" s="1118"/>
      <c r="C889" s="1118"/>
      <c r="D889" s="1118"/>
      <c r="E889" s="1118"/>
      <c r="F889" s="1118"/>
      <c r="G889" s="1119" t="s">
        <v>1207</v>
      </c>
      <c r="H889" s="1119"/>
      <c r="I889" s="1119"/>
      <c r="J889" s="1119"/>
      <c r="K889" s="1119"/>
      <c r="L889" s="1119"/>
      <c r="M889" s="1119"/>
      <c r="N889" s="1145"/>
      <c r="O889" s="1146">
        <v>0</v>
      </c>
      <c r="P889" s="1146"/>
      <c r="Q889" s="1146"/>
      <c r="R889" s="1145"/>
      <c r="S889" s="1119" t="s">
        <v>1208</v>
      </c>
      <c r="T889" s="1119"/>
      <c r="U889" s="1119"/>
      <c r="V889" s="1118"/>
      <c r="W889" s="1143">
        <v>0</v>
      </c>
      <c r="X889" s="1144"/>
      <c r="Y889" s="1144"/>
      <c r="Z889" s="1144"/>
      <c r="AA889" s="1144"/>
      <c r="AB889" s="1144"/>
      <c r="AC889" s="1143"/>
    </row>
    <row r="890" spans="1:29" ht="17.45" customHeight="1">
      <c r="A890" s="1117"/>
      <c r="B890" s="1118"/>
      <c r="C890" s="1118"/>
      <c r="D890" s="1118"/>
      <c r="E890" s="1118"/>
      <c r="F890" s="1118"/>
      <c r="G890" s="1118"/>
      <c r="H890" s="1118"/>
      <c r="I890" s="1119" t="s">
        <v>1209</v>
      </c>
      <c r="J890" s="1119"/>
      <c r="K890" s="1119"/>
      <c r="L890" s="1119"/>
      <c r="M890" s="1119"/>
      <c r="N890" s="1119"/>
      <c r="O890" s="1119"/>
      <c r="P890" s="1119"/>
      <c r="Q890" s="1119"/>
      <c r="R890" s="1119"/>
      <c r="S890" s="1119"/>
      <c r="T890" s="1119"/>
      <c r="U890" s="1119"/>
      <c r="V890" s="1118"/>
      <c r="W890" s="1143">
        <v>626.24</v>
      </c>
      <c r="X890" s="1144"/>
      <c r="Y890" s="1144"/>
      <c r="Z890" s="1144"/>
      <c r="AA890" s="1144"/>
      <c r="AB890" s="1144"/>
      <c r="AC890" s="1143"/>
    </row>
    <row r="891" spans="1:29" ht="5.0999999999999996" customHeight="1">
      <c r="A891" s="1147"/>
      <c r="B891" s="1118"/>
      <c r="C891" s="1118"/>
      <c r="D891" s="1118"/>
      <c r="E891" s="1118"/>
      <c r="F891" s="1118"/>
      <c r="G891" s="1118"/>
      <c r="H891" s="1118"/>
      <c r="I891" s="1118"/>
      <c r="J891" s="1118"/>
      <c r="K891" s="1118"/>
      <c r="L891" s="1118"/>
      <c r="M891" s="1118"/>
      <c r="N891" s="1118"/>
      <c r="O891" s="1118"/>
      <c r="P891" s="1118"/>
      <c r="Q891" s="1118"/>
      <c r="R891" s="1118"/>
      <c r="S891" s="1118"/>
      <c r="T891" s="1118"/>
      <c r="U891" s="1118"/>
      <c r="V891" s="1118"/>
      <c r="W891" s="1118"/>
      <c r="X891" s="1118"/>
      <c r="Y891" s="1118"/>
      <c r="Z891" s="1118"/>
      <c r="AA891" s="1118"/>
      <c r="AB891" s="1118"/>
      <c r="AC891" s="1148"/>
    </row>
    <row r="892" spans="1:29" ht="145.35" customHeight="1">
      <c r="A892" s="1149"/>
      <c r="AC892" s="1088"/>
    </row>
    <row r="893" spans="1:29" ht="83.65" customHeight="1">
      <c r="A893" s="1149"/>
      <c r="AC893" s="1088"/>
    </row>
    <row r="894" spans="1:29" ht="83.65" customHeight="1" thickBot="1">
      <c r="A894" s="1089"/>
      <c r="B894" s="1090"/>
      <c r="C894" s="1090"/>
      <c r="D894" s="1090"/>
      <c r="E894" s="1090"/>
      <c r="F894" s="1090"/>
      <c r="G894" s="1090"/>
      <c r="H894" s="1090"/>
      <c r="I894" s="1090"/>
      <c r="J894" s="1090"/>
      <c r="K894" s="1090"/>
      <c r="L894" s="1090"/>
      <c r="M894" s="1090"/>
      <c r="N894" s="1090"/>
      <c r="O894" s="1090"/>
      <c r="P894" s="1090"/>
      <c r="Q894" s="1090"/>
      <c r="R894" s="1090"/>
      <c r="S894" s="1090"/>
      <c r="T894" s="1090"/>
      <c r="U894" s="1090"/>
      <c r="V894" s="1090"/>
      <c r="W894" s="1090"/>
      <c r="X894" s="1090"/>
      <c r="Y894" s="1090"/>
      <c r="Z894" s="1090"/>
      <c r="AA894" s="1090"/>
      <c r="AB894" s="1090"/>
      <c r="AC894" s="1091"/>
    </row>
    <row r="895" spans="1:29" ht="17.45" customHeight="1" thickBot="1">
      <c r="A895" s="1068"/>
      <c r="B895" s="1069"/>
      <c r="C895" s="1069"/>
      <c r="D895" s="1069"/>
      <c r="E895" s="1069"/>
      <c r="F895" s="1070" t="s">
        <v>1166</v>
      </c>
      <c r="G895" s="1070"/>
      <c r="H895" s="1070"/>
      <c r="I895" s="1070"/>
      <c r="J895" s="1070"/>
      <c r="K895" s="1070"/>
      <c r="L895" s="1069"/>
      <c r="M895" s="1069"/>
      <c r="N895" s="1069"/>
      <c r="O895" s="1069"/>
      <c r="P895" s="1069"/>
      <c r="Q895" s="1069"/>
      <c r="R895" s="1069"/>
      <c r="S895" s="1069"/>
      <c r="T895" s="1069"/>
      <c r="U895" s="1069"/>
      <c r="V895" s="1069"/>
      <c r="W895" s="1069"/>
      <c r="X895" s="1071" t="s">
        <v>1433</v>
      </c>
      <c r="Y895" s="1071"/>
      <c r="Z895" s="1071"/>
      <c r="AA895" s="1071"/>
      <c r="AB895" s="1071"/>
      <c r="AC895" s="1072"/>
    </row>
    <row r="896" spans="1:29" ht="16.7" customHeight="1">
      <c r="A896" s="1074" t="s">
        <v>1168</v>
      </c>
      <c r="B896" s="1075"/>
      <c r="C896" s="1076"/>
      <c r="D896" s="1077" t="s">
        <v>1434</v>
      </c>
      <c r="E896" s="1077"/>
      <c r="F896" s="1077"/>
      <c r="G896" s="1077"/>
      <c r="H896" s="1077"/>
      <c r="I896" s="1077"/>
      <c r="J896" s="1077"/>
      <c r="K896" s="1077"/>
      <c r="L896" s="1077"/>
      <c r="M896" s="1077"/>
      <c r="N896" s="1076"/>
      <c r="O896" s="1076"/>
      <c r="P896" s="1078" t="s">
        <v>1104</v>
      </c>
      <c r="Q896" s="1078"/>
      <c r="R896" s="1078"/>
      <c r="S896" s="1076"/>
      <c r="T896" s="1079" t="s">
        <v>155</v>
      </c>
      <c r="U896" s="1079"/>
      <c r="V896" s="1079"/>
      <c r="W896" s="1079"/>
      <c r="X896" s="1076"/>
      <c r="Y896" s="1078" t="s">
        <v>1170</v>
      </c>
      <c r="Z896" s="1078"/>
      <c r="AA896" s="1076"/>
      <c r="AB896" s="1080">
        <v>45658</v>
      </c>
      <c r="AC896" s="1081"/>
    </row>
    <row r="897" spans="1:29" ht="17.45" customHeight="1">
      <c r="A897" s="1082"/>
      <c r="B897" s="1083"/>
      <c r="D897" s="1084"/>
      <c r="E897" s="1084"/>
      <c r="F897" s="1084"/>
      <c r="G897" s="1084"/>
      <c r="H897" s="1084"/>
      <c r="I897" s="1084"/>
      <c r="J897" s="1084"/>
      <c r="K897" s="1084"/>
      <c r="L897" s="1084"/>
      <c r="M897" s="1084"/>
      <c r="P897" s="1085" t="s">
        <v>1171</v>
      </c>
      <c r="Q897" s="1085"/>
      <c r="R897" s="1085"/>
      <c r="T897" s="1086">
        <v>3</v>
      </c>
      <c r="U897" s="1086"/>
      <c r="V897" s="1086"/>
      <c r="W897" s="1086"/>
      <c r="Y897" s="1085" t="s">
        <v>1172</v>
      </c>
      <c r="Z897" s="1085"/>
      <c r="AB897" s="1087" t="s">
        <v>55</v>
      </c>
      <c r="AC897" s="1088"/>
    </row>
    <row r="898" spans="1:29" ht="5.85" customHeight="1" thickBot="1">
      <c r="A898" s="1089"/>
      <c r="B898" s="1090"/>
      <c r="C898" s="1090"/>
      <c r="D898" s="1090"/>
      <c r="E898" s="1090"/>
      <c r="F898" s="1090"/>
      <c r="G898" s="1090"/>
      <c r="H898" s="1090"/>
      <c r="I898" s="1090"/>
      <c r="J898" s="1090"/>
      <c r="K898" s="1090"/>
      <c r="L898" s="1090"/>
      <c r="M898" s="1090"/>
      <c r="N898" s="1090"/>
      <c r="O898" s="1090"/>
      <c r="P898" s="1090"/>
      <c r="Q898" s="1090"/>
      <c r="R898" s="1090"/>
      <c r="S898" s="1090"/>
      <c r="T898" s="1090"/>
      <c r="U898" s="1090"/>
      <c r="V898" s="1090"/>
      <c r="W898" s="1090"/>
      <c r="X898" s="1090"/>
      <c r="Y898" s="1090"/>
      <c r="Z898" s="1090"/>
      <c r="AA898" s="1090"/>
      <c r="AB898" s="1090"/>
      <c r="AC898" s="1091"/>
    </row>
    <row r="899" spans="1:29" ht="16.7" customHeight="1" thickBot="1">
      <c r="A899" s="1092" t="s">
        <v>1173</v>
      </c>
      <c r="B899" s="1075"/>
      <c r="C899" s="1075"/>
      <c r="D899" s="1075"/>
      <c r="E899" s="1075"/>
      <c r="F899" s="1075"/>
      <c r="G899" s="1075"/>
      <c r="H899" s="1093"/>
      <c r="I899" s="1094" t="s">
        <v>1174</v>
      </c>
      <c r="J899" s="1094" t="s">
        <v>1175</v>
      </c>
      <c r="K899" s="1070"/>
      <c r="L899" s="1070"/>
      <c r="M899" s="1070"/>
      <c r="N899" s="1070"/>
      <c r="O899" s="1070"/>
      <c r="P899" s="1095"/>
      <c r="Q899" s="1094" t="s">
        <v>1176</v>
      </c>
      <c r="R899" s="1070"/>
      <c r="S899" s="1070"/>
      <c r="T899" s="1070"/>
      <c r="U899" s="1070"/>
      <c r="V899" s="1070"/>
      <c r="W899" s="1070"/>
      <c r="X899" s="1070"/>
      <c r="Y899" s="1095"/>
      <c r="Z899" s="1096" t="s">
        <v>1177</v>
      </c>
      <c r="AA899" s="1097"/>
      <c r="AB899" s="1097"/>
      <c r="AC899" s="1098"/>
    </row>
    <row r="900" spans="1:29" ht="17.45" customHeight="1" thickBot="1">
      <c r="A900" s="1099"/>
      <c r="B900" s="1100"/>
      <c r="C900" s="1100"/>
      <c r="D900" s="1100"/>
      <c r="E900" s="1100"/>
      <c r="F900" s="1100"/>
      <c r="G900" s="1100"/>
      <c r="H900" s="1101"/>
      <c r="I900" s="1102"/>
      <c r="J900" s="1094" t="s">
        <v>1178</v>
      </c>
      <c r="K900" s="1070"/>
      <c r="L900" s="1095"/>
      <c r="M900" s="1094" t="s">
        <v>1179</v>
      </c>
      <c r="N900" s="1070"/>
      <c r="O900" s="1070"/>
      <c r="P900" s="1095"/>
      <c r="Q900" s="1094" t="s">
        <v>1178</v>
      </c>
      <c r="R900" s="1070"/>
      <c r="S900" s="1070"/>
      <c r="T900" s="1070"/>
      <c r="U900" s="1095"/>
      <c r="V900" s="1094" t="s">
        <v>1179</v>
      </c>
      <c r="W900" s="1070"/>
      <c r="X900" s="1070"/>
      <c r="Y900" s="1095"/>
      <c r="Z900" s="1103"/>
      <c r="AA900" s="1104"/>
      <c r="AB900" s="1104"/>
      <c r="AC900" s="1105"/>
    </row>
    <row r="901" spans="1:29" ht="17.45" customHeight="1" thickBot="1">
      <c r="A901" s="1127"/>
      <c r="B901" s="1128" t="s">
        <v>744</v>
      </c>
      <c r="C901" s="1128"/>
      <c r="D901" s="1129" t="s">
        <v>1413</v>
      </c>
      <c r="E901" s="1128"/>
      <c r="F901" s="1128"/>
      <c r="G901" s="1128"/>
      <c r="H901" s="1129"/>
      <c r="I901" s="1191">
        <v>1</v>
      </c>
      <c r="J901" s="1192">
        <v>0.3</v>
      </c>
      <c r="K901" s="1193"/>
      <c r="L901" s="1194"/>
      <c r="M901" s="1192">
        <v>0.7</v>
      </c>
      <c r="N901" s="1193"/>
      <c r="O901" s="1193"/>
      <c r="P901" s="1194"/>
      <c r="Q901" s="1195">
        <v>149.91589999999999</v>
      </c>
      <c r="R901" s="1196"/>
      <c r="S901" s="1196"/>
      <c r="T901" s="1196"/>
      <c r="U901" s="1197"/>
      <c r="V901" s="1195">
        <v>61.932499999999997</v>
      </c>
      <c r="W901" s="1196"/>
      <c r="X901" s="1196"/>
      <c r="Y901" s="1197"/>
      <c r="Z901" s="1139">
        <v>88.327500000000001</v>
      </c>
      <c r="AA901" s="1108"/>
      <c r="AB901" s="1108"/>
      <c r="AC901" s="1107"/>
    </row>
    <row r="902" spans="1:29" ht="16.7" customHeight="1" thickBot="1">
      <c r="A902" s="1068"/>
      <c r="B902" s="1069"/>
      <c r="C902" s="1069"/>
      <c r="D902" s="1069"/>
      <c r="E902" s="1069"/>
      <c r="F902" s="1069"/>
      <c r="G902" s="1069"/>
      <c r="H902" s="1069"/>
      <c r="I902" s="1071" t="s">
        <v>1180</v>
      </c>
      <c r="J902" s="1071"/>
      <c r="K902" s="1071"/>
      <c r="L902" s="1071"/>
      <c r="M902" s="1071"/>
      <c r="N902" s="1071"/>
      <c r="O902" s="1071"/>
      <c r="P902" s="1071"/>
      <c r="Q902" s="1071"/>
      <c r="R902" s="1071"/>
      <c r="S902" s="1071"/>
      <c r="T902" s="1071"/>
      <c r="U902" s="1071"/>
      <c r="V902" s="1106"/>
      <c r="W902" s="1107">
        <v>88.327500000000001</v>
      </c>
      <c r="X902" s="1108"/>
      <c r="Y902" s="1108"/>
      <c r="Z902" s="1108"/>
      <c r="AA902" s="1108"/>
      <c r="AB902" s="1108"/>
      <c r="AC902" s="1107"/>
    </row>
    <row r="903" spans="1:29" ht="17.45" customHeight="1" thickBot="1">
      <c r="A903" s="1092" t="s">
        <v>1181</v>
      </c>
      <c r="B903" s="1109"/>
      <c r="C903" s="1109"/>
      <c r="D903" s="1109"/>
      <c r="E903" s="1109"/>
      <c r="F903" s="1109"/>
      <c r="G903" s="1109"/>
      <c r="H903" s="1109"/>
      <c r="I903" s="1109"/>
      <c r="J903" s="1110"/>
      <c r="K903" s="1094" t="s">
        <v>1182</v>
      </c>
      <c r="L903" s="1070"/>
      <c r="M903" s="1070"/>
      <c r="N903" s="1070"/>
      <c r="O903" s="1095"/>
      <c r="P903" s="1094" t="s">
        <v>1174</v>
      </c>
      <c r="Q903" s="1070"/>
      <c r="R903" s="1070"/>
      <c r="S903" s="1070"/>
      <c r="T903" s="1095"/>
      <c r="U903" s="1094" t="s">
        <v>1183</v>
      </c>
      <c r="V903" s="1070"/>
      <c r="W903" s="1070"/>
      <c r="X903" s="1070"/>
      <c r="Y903" s="1095"/>
      <c r="Z903" s="1096" t="s">
        <v>1177</v>
      </c>
      <c r="AA903" s="1111"/>
      <c r="AB903" s="1111"/>
      <c r="AC903" s="1112"/>
    </row>
    <row r="904" spans="1:29" ht="16.7" customHeight="1">
      <c r="A904" s="1150"/>
      <c r="B904" s="1151" t="s">
        <v>1111</v>
      </c>
      <c r="C904" s="1151"/>
      <c r="D904" s="1152" t="s">
        <v>1112</v>
      </c>
      <c r="E904" s="1151"/>
      <c r="F904" s="1151"/>
      <c r="G904" s="1151"/>
      <c r="H904" s="1151"/>
      <c r="I904" s="1151"/>
      <c r="J904" s="1152"/>
      <c r="K904" s="1153">
        <v>0</v>
      </c>
      <c r="L904" s="1154"/>
      <c r="M904" s="1154"/>
      <c r="N904" s="1154"/>
      <c r="O904" s="1155"/>
      <c r="P904" s="1153">
        <v>2</v>
      </c>
      <c r="Q904" s="1154"/>
      <c r="R904" s="1154"/>
      <c r="S904" s="1154"/>
      <c r="T904" s="1155"/>
      <c r="U904" s="1156">
        <v>22.148800000000001</v>
      </c>
      <c r="V904" s="1157"/>
      <c r="W904" s="1157"/>
      <c r="X904" s="1157"/>
      <c r="Y904" s="1158"/>
      <c r="Z904" s="1159">
        <v>44.297600000000003</v>
      </c>
      <c r="AA904" s="1116"/>
      <c r="AB904" s="1116"/>
      <c r="AC904" s="1115"/>
    </row>
    <row r="905" spans="1:29" ht="17.45" customHeight="1" thickBot="1">
      <c r="A905" s="1089"/>
      <c r="B905" s="1160" t="s">
        <v>1117</v>
      </c>
      <c r="C905" s="1160"/>
      <c r="D905" s="1161" t="s">
        <v>1118</v>
      </c>
      <c r="E905" s="1160"/>
      <c r="F905" s="1160"/>
      <c r="G905" s="1160"/>
      <c r="H905" s="1160"/>
      <c r="I905" s="1160"/>
      <c r="J905" s="1161"/>
      <c r="K905" s="1162">
        <v>0</v>
      </c>
      <c r="L905" s="1163"/>
      <c r="M905" s="1163"/>
      <c r="N905" s="1163"/>
      <c r="O905" s="1164"/>
      <c r="P905" s="1162">
        <v>1</v>
      </c>
      <c r="Q905" s="1163"/>
      <c r="R905" s="1163"/>
      <c r="S905" s="1163"/>
      <c r="T905" s="1164"/>
      <c r="U905" s="1165">
        <v>31.5581</v>
      </c>
      <c r="V905" s="1166"/>
      <c r="W905" s="1166"/>
      <c r="X905" s="1166"/>
      <c r="Y905" s="1167"/>
      <c r="Z905" s="1168">
        <v>31.5581</v>
      </c>
      <c r="AA905" s="1126"/>
      <c r="AB905" s="1126"/>
      <c r="AC905" s="1125"/>
    </row>
    <row r="906" spans="1:29" ht="17.45" customHeight="1" thickBot="1">
      <c r="A906" s="1068"/>
      <c r="B906" s="1113"/>
      <c r="C906" s="1113"/>
      <c r="D906" s="1113"/>
      <c r="E906" s="1113"/>
      <c r="F906" s="1113"/>
      <c r="G906" s="1113"/>
      <c r="H906" s="1113"/>
      <c r="I906" s="1114" t="s">
        <v>1184</v>
      </c>
      <c r="J906" s="1114"/>
      <c r="K906" s="1114"/>
      <c r="L906" s="1114"/>
      <c r="M906" s="1114"/>
      <c r="N906" s="1114"/>
      <c r="O906" s="1114"/>
      <c r="P906" s="1114"/>
      <c r="Q906" s="1114"/>
      <c r="R906" s="1114"/>
      <c r="S906" s="1114"/>
      <c r="T906" s="1114"/>
      <c r="U906" s="1114"/>
      <c r="V906" s="1069"/>
      <c r="W906" s="1115">
        <v>75.855699999999999</v>
      </c>
      <c r="X906" s="1116"/>
      <c r="Y906" s="1116"/>
      <c r="Z906" s="1116"/>
      <c r="AA906" s="1116"/>
      <c r="AB906" s="1116"/>
      <c r="AC906" s="1115"/>
    </row>
    <row r="907" spans="1:29" ht="16.7" customHeight="1">
      <c r="A907" s="1117"/>
      <c r="B907" s="1118"/>
      <c r="C907" s="1118"/>
      <c r="D907" s="1118"/>
      <c r="E907" s="1118"/>
      <c r="F907" s="1118"/>
      <c r="G907" s="1118"/>
      <c r="H907" s="1118"/>
      <c r="I907" s="1119" t="s">
        <v>1185</v>
      </c>
      <c r="J907" s="1119"/>
      <c r="K907" s="1119"/>
      <c r="L907" s="1119"/>
      <c r="M907" s="1119"/>
      <c r="N907" s="1119"/>
      <c r="O907" s="1119"/>
      <c r="P907" s="1119"/>
      <c r="Q907" s="1119"/>
      <c r="R907" s="1119"/>
      <c r="S907" s="1119"/>
      <c r="T907" s="1119"/>
      <c r="U907" s="1119"/>
      <c r="V907" s="1118"/>
      <c r="W907" s="1120">
        <v>164.1832</v>
      </c>
      <c r="X907" s="1121"/>
      <c r="Y907" s="1121"/>
      <c r="Z907" s="1121"/>
      <c r="AA907" s="1121"/>
      <c r="AB907" s="1121"/>
      <c r="AC907" s="1120"/>
    </row>
    <row r="908" spans="1:29" ht="17.45" customHeight="1">
      <c r="A908" s="1117"/>
      <c r="B908" s="1118"/>
      <c r="C908" s="1118"/>
      <c r="D908" s="1118"/>
      <c r="E908" s="1118"/>
      <c r="F908" s="1118"/>
      <c r="G908" s="1118"/>
      <c r="H908" s="1118"/>
      <c r="I908" s="1119" t="s">
        <v>1186</v>
      </c>
      <c r="J908" s="1119"/>
      <c r="K908" s="1119"/>
      <c r="L908" s="1119"/>
      <c r="M908" s="1119"/>
      <c r="N908" s="1119"/>
      <c r="O908" s="1119"/>
      <c r="P908" s="1119"/>
      <c r="Q908" s="1119"/>
      <c r="R908" s="1119"/>
      <c r="S908" s="1119"/>
      <c r="T908" s="1119"/>
      <c r="U908" s="1119"/>
      <c r="V908" s="1118"/>
      <c r="W908" s="1120">
        <v>54.727699999999999</v>
      </c>
      <c r="X908" s="1121"/>
      <c r="Y908" s="1121"/>
      <c r="Z908" s="1121"/>
      <c r="AA908" s="1121"/>
      <c r="AB908" s="1121"/>
      <c r="AC908" s="1120"/>
    </row>
    <row r="909" spans="1:29" ht="17.45" customHeight="1">
      <c r="A909" s="1117"/>
      <c r="B909" s="1118"/>
      <c r="C909" s="1118"/>
      <c r="D909" s="1118"/>
      <c r="E909" s="1118"/>
      <c r="F909" s="1118"/>
      <c r="G909" s="1118"/>
      <c r="H909" s="1118"/>
      <c r="I909" s="1119" t="s">
        <v>1187</v>
      </c>
      <c r="J909" s="1119"/>
      <c r="K909" s="1119"/>
      <c r="L909" s="1119"/>
      <c r="M909" s="1119"/>
      <c r="N909" s="1119"/>
      <c r="O909" s="1119"/>
      <c r="P909" s="1119"/>
      <c r="Q909" s="1119"/>
      <c r="R909" s="1119"/>
      <c r="S909" s="1119"/>
      <c r="T909" s="1119"/>
      <c r="U909" s="1119"/>
      <c r="V909" s="1118"/>
      <c r="W909" s="1120">
        <v>0</v>
      </c>
      <c r="X909" s="1121"/>
      <c r="Y909" s="1121"/>
      <c r="Z909" s="1121"/>
      <c r="AA909" s="1121"/>
      <c r="AB909" s="1121"/>
      <c r="AC909" s="1120"/>
    </row>
    <row r="910" spans="1:29" ht="16.7" customHeight="1" thickBot="1">
      <c r="A910" s="1122"/>
      <c r="B910" s="1123"/>
      <c r="C910" s="1123"/>
      <c r="D910" s="1123"/>
      <c r="E910" s="1123"/>
      <c r="F910" s="1123"/>
      <c r="G910" s="1123"/>
      <c r="H910" s="1123"/>
      <c r="I910" s="1124" t="s">
        <v>1188</v>
      </c>
      <c r="J910" s="1124"/>
      <c r="K910" s="1124"/>
      <c r="L910" s="1124"/>
      <c r="M910" s="1124"/>
      <c r="N910" s="1124"/>
      <c r="O910" s="1124"/>
      <c r="P910" s="1124"/>
      <c r="Q910" s="1124"/>
      <c r="R910" s="1124"/>
      <c r="S910" s="1124"/>
      <c r="T910" s="1124"/>
      <c r="U910" s="1124"/>
      <c r="V910" s="1123"/>
      <c r="W910" s="1125">
        <v>0</v>
      </c>
      <c r="X910" s="1126"/>
      <c r="Y910" s="1126"/>
      <c r="Z910" s="1126"/>
      <c r="AA910" s="1126"/>
      <c r="AB910" s="1126"/>
      <c r="AC910" s="1125"/>
    </row>
    <row r="911" spans="1:29" ht="17.45" customHeight="1" thickBot="1">
      <c r="A911" s="1092" t="s">
        <v>1189</v>
      </c>
      <c r="B911" s="1109"/>
      <c r="C911" s="1109"/>
      <c r="D911" s="1109"/>
      <c r="E911" s="1109"/>
      <c r="F911" s="1109"/>
      <c r="G911" s="1109"/>
      <c r="H911" s="1109"/>
      <c r="I911" s="1109"/>
      <c r="J911" s="1110"/>
      <c r="K911" s="1094" t="s">
        <v>1174</v>
      </c>
      <c r="L911" s="1070"/>
      <c r="M911" s="1070"/>
      <c r="N911" s="1070"/>
      <c r="O911" s="1095"/>
      <c r="P911" s="1094" t="s">
        <v>531</v>
      </c>
      <c r="Q911" s="1070"/>
      <c r="R911" s="1070"/>
      <c r="S911" s="1070"/>
      <c r="T911" s="1095"/>
      <c r="U911" s="1094" t="s">
        <v>1190</v>
      </c>
      <c r="V911" s="1070"/>
      <c r="W911" s="1070"/>
      <c r="X911" s="1070"/>
      <c r="Y911" s="1095"/>
      <c r="Z911" s="1096" t="s">
        <v>1191</v>
      </c>
      <c r="AA911" s="1111"/>
      <c r="AB911" s="1111"/>
      <c r="AC911" s="1112"/>
    </row>
    <row r="912" spans="1:29" ht="16.7" customHeight="1" thickBot="1">
      <c r="A912" s="1068"/>
      <c r="B912" s="1069"/>
      <c r="C912" s="1069"/>
      <c r="D912" s="1069"/>
      <c r="E912" s="1069"/>
      <c r="F912" s="1069"/>
      <c r="G912" s="1069"/>
      <c r="H912" s="1069"/>
      <c r="I912" s="1071" t="s">
        <v>1193</v>
      </c>
      <c r="J912" s="1071"/>
      <c r="K912" s="1071"/>
      <c r="L912" s="1071"/>
      <c r="M912" s="1071"/>
      <c r="N912" s="1071"/>
      <c r="O912" s="1071"/>
      <c r="P912" s="1071"/>
      <c r="Q912" s="1071"/>
      <c r="R912" s="1071"/>
      <c r="S912" s="1071"/>
      <c r="T912" s="1071"/>
      <c r="U912" s="1071"/>
      <c r="V912" s="1106"/>
      <c r="W912" s="1107">
        <v>0</v>
      </c>
      <c r="X912" s="1108"/>
      <c r="Y912" s="1108"/>
      <c r="Z912" s="1108"/>
      <c r="AA912" s="1108"/>
      <c r="AB912" s="1108"/>
      <c r="AC912" s="1107"/>
    </row>
    <row r="913" spans="1:29" ht="17.45" customHeight="1" thickBot="1">
      <c r="A913" s="1092" t="s">
        <v>1194</v>
      </c>
      <c r="B913" s="1109"/>
      <c r="C913" s="1109"/>
      <c r="D913" s="1109"/>
      <c r="E913" s="1109"/>
      <c r="F913" s="1109"/>
      <c r="G913" s="1109"/>
      <c r="H913" s="1109"/>
      <c r="I913" s="1109"/>
      <c r="J913" s="1110"/>
      <c r="K913" s="1094" t="s">
        <v>1174</v>
      </c>
      <c r="L913" s="1070"/>
      <c r="M913" s="1070"/>
      <c r="N913" s="1070"/>
      <c r="O913" s="1095"/>
      <c r="P913" s="1094" t="s">
        <v>531</v>
      </c>
      <c r="Q913" s="1070"/>
      <c r="R913" s="1070"/>
      <c r="S913" s="1070"/>
      <c r="T913" s="1095"/>
      <c r="U913" s="1094" t="s">
        <v>1190</v>
      </c>
      <c r="V913" s="1070"/>
      <c r="W913" s="1070"/>
      <c r="X913" s="1070"/>
      <c r="Y913" s="1095"/>
      <c r="Z913" s="1096" t="s">
        <v>1191</v>
      </c>
      <c r="AA913" s="1111"/>
      <c r="AB913" s="1111"/>
      <c r="AC913" s="1112"/>
    </row>
    <row r="914" spans="1:29" ht="17.45" customHeight="1" thickBot="1">
      <c r="A914" s="1127"/>
      <c r="B914" s="1128" t="s">
        <v>1435</v>
      </c>
      <c r="C914" s="1128"/>
      <c r="D914" s="1129" t="s">
        <v>1436</v>
      </c>
      <c r="E914" s="1128"/>
      <c r="F914" s="1128"/>
      <c r="G914" s="1128"/>
      <c r="H914" s="1128"/>
      <c r="I914" s="1128"/>
      <c r="J914" s="1129"/>
      <c r="K914" s="1130">
        <v>1</v>
      </c>
      <c r="L914" s="1131"/>
      <c r="M914" s="1131"/>
      <c r="N914" s="1131"/>
      <c r="O914" s="1132"/>
      <c r="P914" s="1133" t="s">
        <v>55</v>
      </c>
      <c r="Q914" s="1134"/>
      <c r="R914" s="1134"/>
      <c r="S914" s="1134"/>
      <c r="T914" s="1135"/>
      <c r="U914" s="1136">
        <v>599.67330000000004</v>
      </c>
      <c r="V914" s="1137"/>
      <c r="W914" s="1137"/>
      <c r="X914" s="1137"/>
      <c r="Y914" s="1138"/>
      <c r="Z914" s="1139">
        <v>599.66999999999996</v>
      </c>
      <c r="AA914" s="1108"/>
      <c r="AB914" s="1108"/>
      <c r="AC914" s="1107"/>
    </row>
    <row r="915" spans="1:29" ht="16.7" customHeight="1" thickBot="1">
      <c r="A915" s="1068"/>
      <c r="B915" s="1069"/>
      <c r="C915" s="1069"/>
      <c r="D915" s="1069"/>
      <c r="E915" s="1069"/>
      <c r="F915" s="1069"/>
      <c r="G915" s="1069"/>
      <c r="H915" s="1069"/>
      <c r="I915" s="1071" t="s">
        <v>1195</v>
      </c>
      <c r="J915" s="1071"/>
      <c r="K915" s="1071"/>
      <c r="L915" s="1071"/>
      <c r="M915" s="1071"/>
      <c r="N915" s="1071"/>
      <c r="O915" s="1071"/>
      <c r="P915" s="1071"/>
      <c r="Q915" s="1071"/>
      <c r="R915" s="1071"/>
      <c r="S915" s="1071"/>
      <c r="T915" s="1071"/>
      <c r="U915" s="1071"/>
      <c r="V915" s="1106"/>
      <c r="W915" s="1107">
        <v>599.66999999999996</v>
      </c>
      <c r="X915" s="1108"/>
      <c r="Y915" s="1108"/>
      <c r="Z915" s="1108"/>
      <c r="AA915" s="1108"/>
      <c r="AB915" s="1108"/>
      <c r="AC915" s="1107"/>
    </row>
    <row r="916" spans="1:29" ht="17.45" customHeight="1" thickBot="1">
      <c r="A916" s="1092" t="s">
        <v>1196</v>
      </c>
      <c r="B916" s="1109"/>
      <c r="C916" s="1109"/>
      <c r="D916" s="1109"/>
      <c r="E916" s="1109"/>
      <c r="F916" s="1109"/>
      <c r="G916" s="1109"/>
      <c r="H916" s="1109"/>
      <c r="I916" s="1109"/>
      <c r="J916" s="1110"/>
      <c r="K916" s="1094" t="s">
        <v>1174</v>
      </c>
      <c r="L916" s="1070"/>
      <c r="M916" s="1070"/>
      <c r="N916" s="1070"/>
      <c r="O916" s="1095"/>
      <c r="P916" s="1094" t="s">
        <v>531</v>
      </c>
      <c r="Q916" s="1070"/>
      <c r="R916" s="1070"/>
      <c r="S916" s="1070"/>
      <c r="T916" s="1095"/>
      <c r="U916" s="1094" t="s">
        <v>1190</v>
      </c>
      <c r="V916" s="1070"/>
      <c r="W916" s="1070"/>
      <c r="X916" s="1070"/>
      <c r="Y916" s="1095"/>
      <c r="Z916" s="1096" t="s">
        <v>1191</v>
      </c>
      <c r="AA916" s="1111"/>
      <c r="AB916" s="1111"/>
      <c r="AC916" s="1112"/>
    </row>
    <row r="917" spans="1:29" ht="17.45" customHeight="1" thickBot="1">
      <c r="A917" s="1068"/>
      <c r="B917" s="1069"/>
      <c r="C917" s="1069"/>
      <c r="D917" s="1069"/>
      <c r="E917" s="1069"/>
      <c r="F917" s="1069"/>
      <c r="G917" s="1069"/>
      <c r="H917" s="1069"/>
      <c r="I917" s="1071" t="s">
        <v>1197</v>
      </c>
      <c r="J917" s="1071"/>
      <c r="K917" s="1071"/>
      <c r="L917" s="1071"/>
      <c r="M917" s="1071"/>
      <c r="N917" s="1071"/>
      <c r="O917" s="1071"/>
      <c r="P917" s="1071"/>
      <c r="Q917" s="1071"/>
      <c r="R917" s="1071"/>
      <c r="S917" s="1071"/>
      <c r="T917" s="1071"/>
      <c r="U917" s="1071"/>
      <c r="V917" s="1106"/>
      <c r="W917" s="1107">
        <v>0</v>
      </c>
      <c r="X917" s="1108"/>
      <c r="Y917" s="1108"/>
      <c r="Z917" s="1108"/>
      <c r="AA917" s="1108"/>
      <c r="AB917" s="1108"/>
      <c r="AC917" s="1107"/>
    </row>
    <row r="918" spans="1:29" ht="16.7" customHeight="1" thickBot="1">
      <c r="A918" s="1092" t="s">
        <v>1198</v>
      </c>
      <c r="B918" s="1109"/>
      <c r="C918" s="1109"/>
      <c r="D918" s="1110"/>
      <c r="E918" s="1094" t="s">
        <v>1174</v>
      </c>
      <c r="F918" s="1070"/>
      <c r="G918" s="1095"/>
      <c r="H918" s="1140" t="s">
        <v>1199</v>
      </c>
      <c r="I918" s="1140" t="s">
        <v>1200</v>
      </c>
      <c r="J918" s="1094" t="s">
        <v>1201</v>
      </c>
      <c r="K918" s="1070"/>
      <c r="L918" s="1095"/>
      <c r="M918" s="1094" t="s">
        <v>1202</v>
      </c>
      <c r="N918" s="1070"/>
      <c r="O918" s="1070"/>
      <c r="P918" s="1095"/>
      <c r="Q918" s="1094" t="s">
        <v>1203</v>
      </c>
      <c r="R918" s="1070"/>
      <c r="S918" s="1070"/>
      <c r="T918" s="1070"/>
      <c r="U918" s="1095"/>
      <c r="V918" s="1094" t="s">
        <v>1204</v>
      </c>
      <c r="W918" s="1070"/>
      <c r="X918" s="1070"/>
      <c r="Y918" s="1095"/>
      <c r="Z918" s="1096" t="s">
        <v>1191</v>
      </c>
      <c r="AA918" s="1111"/>
      <c r="AB918" s="1111"/>
      <c r="AC918" s="1112"/>
    </row>
    <row r="919" spans="1:29" ht="17.45" customHeight="1" thickBot="1">
      <c r="A919" s="1068"/>
      <c r="B919" s="1069"/>
      <c r="C919" s="1069"/>
      <c r="D919" s="1069"/>
      <c r="E919" s="1069"/>
      <c r="F919" s="1069"/>
      <c r="G919" s="1069"/>
      <c r="H919" s="1069"/>
      <c r="I919" s="1071" t="s">
        <v>1205</v>
      </c>
      <c r="J919" s="1071"/>
      <c r="K919" s="1071"/>
      <c r="L919" s="1071"/>
      <c r="M919" s="1071"/>
      <c r="N919" s="1071"/>
      <c r="O919" s="1071"/>
      <c r="P919" s="1071"/>
      <c r="Q919" s="1071"/>
      <c r="R919" s="1071"/>
      <c r="S919" s="1071"/>
      <c r="T919" s="1071"/>
      <c r="U919" s="1071"/>
      <c r="V919" s="1106"/>
      <c r="W919" s="1107">
        <v>0</v>
      </c>
      <c r="X919" s="1108"/>
      <c r="Y919" s="1108"/>
      <c r="Z919" s="1108"/>
      <c r="AA919" s="1108"/>
      <c r="AB919" s="1108"/>
      <c r="AC919" s="1107"/>
    </row>
    <row r="920" spans="1:29" ht="5.85" customHeight="1">
      <c r="A920" s="1141"/>
      <c r="B920" s="1113"/>
      <c r="C920" s="1113"/>
      <c r="D920" s="1113"/>
      <c r="E920" s="1113"/>
      <c r="F920" s="1113"/>
      <c r="G920" s="1113"/>
      <c r="H920" s="1113"/>
      <c r="I920" s="1113"/>
      <c r="J920" s="1113"/>
      <c r="K920" s="1113"/>
      <c r="L920" s="1113"/>
      <c r="M920" s="1113"/>
      <c r="N920" s="1113"/>
      <c r="O920" s="1113"/>
      <c r="P920" s="1113"/>
      <c r="Q920" s="1113"/>
      <c r="R920" s="1113"/>
      <c r="S920" s="1113"/>
      <c r="T920" s="1113"/>
      <c r="U920" s="1113"/>
      <c r="V920" s="1113"/>
      <c r="W920" s="1113"/>
      <c r="X920" s="1113"/>
      <c r="Y920" s="1113"/>
      <c r="Z920" s="1113"/>
      <c r="AA920" s="1113"/>
      <c r="AB920" s="1113"/>
      <c r="AC920" s="1142"/>
    </row>
    <row r="921" spans="1:29" ht="16.7" customHeight="1">
      <c r="A921" s="1117"/>
      <c r="B921" s="1118"/>
      <c r="C921" s="1118"/>
      <c r="D921" s="1118"/>
      <c r="E921" s="1118"/>
      <c r="F921" s="1118"/>
      <c r="G921" s="1118"/>
      <c r="H921" s="1118"/>
      <c r="I921" s="1119" t="s">
        <v>1206</v>
      </c>
      <c r="J921" s="1119"/>
      <c r="K921" s="1119"/>
      <c r="L921" s="1119"/>
      <c r="M921" s="1119"/>
      <c r="N921" s="1119"/>
      <c r="O921" s="1119"/>
      <c r="P921" s="1119"/>
      <c r="Q921" s="1119"/>
      <c r="R921" s="1119"/>
      <c r="S921" s="1119"/>
      <c r="T921" s="1119"/>
      <c r="U921" s="1119"/>
      <c r="V921" s="1118"/>
      <c r="W921" s="1143">
        <v>654.4</v>
      </c>
      <c r="X921" s="1144"/>
      <c r="Y921" s="1144"/>
      <c r="Z921" s="1144"/>
      <c r="AA921" s="1144"/>
      <c r="AB921" s="1144"/>
      <c r="AC921" s="1143"/>
    </row>
    <row r="922" spans="1:29" ht="17.45" customHeight="1">
      <c r="A922" s="1117"/>
      <c r="B922" s="1118"/>
      <c r="C922" s="1118"/>
      <c r="D922" s="1118"/>
      <c r="E922" s="1118"/>
      <c r="F922" s="1118"/>
      <c r="G922" s="1119" t="s">
        <v>1207</v>
      </c>
      <c r="H922" s="1119"/>
      <c r="I922" s="1119"/>
      <c r="J922" s="1119"/>
      <c r="K922" s="1119"/>
      <c r="L922" s="1119"/>
      <c r="M922" s="1119"/>
      <c r="N922" s="1145"/>
      <c r="O922" s="1146">
        <v>0</v>
      </c>
      <c r="P922" s="1146"/>
      <c r="Q922" s="1146"/>
      <c r="R922" s="1145"/>
      <c r="S922" s="1119" t="s">
        <v>1208</v>
      </c>
      <c r="T922" s="1119"/>
      <c r="U922" s="1119"/>
      <c r="V922" s="1118"/>
      <c r="W922" s="1143">
        <v>0</v>
      </c>
      <c r="X922" s="1144"/>
      <c r="Y922" s="1144"/>
      <c r="Z922" s="1144"/>
      <c r="AA922" s="1144"/>
      <c r="AB922" s="1144"/>
      <c r="AC922" s="1143"/>
    </row>
    <row r="923" spans="1:29" ht="17.45" customHeight="1">
      <c r="A923" s="1117"/>
      <c r="B923" s="1118"/>
      <c r="C923" s="1118"/>
      <c r="D923" s="1118"/>
      <c r="E923" s="1118"/>
      <c r="F923" s="1118"/>
      <c r="G923" s="1118"/>
      <c r="H923" s="1118"/>
      <c r="I923" s="1119" t="s">
        <v>1209</v>
      </c>
      <c r="J923" s="1119"/>
      <c r="K923" s="1119"/>
      <c r="L923" s="1119"/>
      <c r="M923" s="1119"/>
      <c r="N923" s="1119"/>
      <c r="O923" s="1119"/>
      <c r="P923" s="1119"/>
      <c r="Q923" s="1119"/>
      <c r="R923" s="1119"/>
      <c r="S923" s="1119"/>
      <c r="T923" s="1119"/>
      <c r="U923" s="1119"/>
      <c r="V923" s="1118"/>
      <c r="W923" s="1143">
        <v>654.4</v>
      </c>
      <c r="X923" s="1144"/>
      <c r="Y923" s="1144"/>
      <c r="Z923" s="1144"/>
      <c r="AA923" s="1144"/>
      <c r="AB923" s="1144"/>
      <c r="AC923" s="1143"/>
    </row>
    <row r="924" spans="1:29" ht="5.0999999999999996" customHeight="1">
      <c r="A924" s="1147"/>
      <c r="B924" s="1118"/>
      <c r="C924" s="1118"/>
      <c r="D924" s="1118"/>
      <c r="E924" s="1118"/>
      <c r="F924" s="1118"/>
      <c r="G924" s="1118"/>
      <c r="H924" s="1118"/>
      <c r="I924" s="1118"/>
      <c r="J924" s="1118"/>
      <c r="K924" s="1118"/>
      <c r="L924" s="1118"/>
      <c r="M924" s="1118"/>
      <c r="N924" s="1118"/>
      <c r="O924" s="1118"/>
      <c r="P924" s="1118"/>
      <c r="Q924" s="1118"/>
      <c r="R924" s="1118"/>
      <c r="S924" s="1118"/>
      <c r="T924" s="1118"/>
      <c r="U924" s="1118"/>
      <c r="V924" s="1118"/>
      <c r="W924" s="1118"/>
      <c r="X924" s="1118"/>
      <c r="Y924" s="1118"/>
      <c r="Z924" s="1118"/>
      <c r="AA924" s="1118"/>
      <c r="AB924" s="1118"/>
      <c r="AC924" s="1148"/>
    </row>
    <row r="925" spans="1:29" ht="145.35" customHeight="1">
      <c r="A925" s="1149"/>
      <c r="AC925" s="1088"/>
    </row>
    <row r="926" spans="1:29" ht="83.65" customHeight="1">
      <c r="A926" s="1149"/>
      <c r="AC926" s="1088"/>
    </row>
    <row r="927" spans="1:29" ht="83.65" customHeight="1" thickBot="1">
      <c r="A927" s="1089"/>
      <c r="B927" s="1090"/>
      <c r="C927" s="1090"/>
      <c r="D927" s="1090"/>
      <c r="E927" s="1090"/>
      <c r="F927" s="1090"/>
      <c r="G927" s="1090"/>
      <c r="H927" s="1090"/>
      <c r="I927" s="1090"/>
      <c r="J927" s="1090"/>
      <c r="K927" s="1090"/>
      <c r="L927" s="1090"/>
      <c r="M927" s="1090"/>
      <c r="N927" s="1090"/>
      <c r="O927" s="1090"/>
      <c r="P927" s="1090"/>
      <c r="Q927" s="1090"/>
      <c r="R927" s="1090"/>
      <c r="S927" s="1090"/>
      <c r="T927" s="1090"/>
      <c r="U927" s="1090"/>
      <c r="V927" s="1090"/>
      <c r="W927" s="1090"/>
      <c r="X927" s="1090"/>
      <c r="Y927" s="1090"/>
      <c r="Z927" s="1090"/>
      <c r="AA927" s="1090"/>
      <c r="AB927" s="1090"/>
      <c r="AC927" s="1091"/>
    </row>
    <row r="928" spans="1:29" ht="17.45" customHeight="1" thickBot="1">
      <c r="A928" s="1068"/>
      <c r="B928" s="1069"/>
      <c r="C928" s="1069"/>
      <c r="D928" s="1069"/>
      <c r="E928" s="1069"/>
      <c r="F928" s="1070" t="s">
        <v>1166</v>
      </c>
      <c r="G928" s="1070"/>
      <c r="H928" s="1070"/>
      <c r="I928" s="1070"/>
      <c r="J928" s="1070"/>
      <c r="K928" s="1070"/>
      <c r="L928" s="1069"/>
      <c r="M928" s="1069"/>
      <c r="N928" s="1069"/>
      <c r="O928" s="1069"/>
      <c r="P928" s="1069"/>
      <c r="Q928" s="1069"/>
      <c r="R928" s="1069"/>
      <c r="S928" s="1069"/>
      <c r="T928" s="1069"/>
      <c r="U928" s="1069"/>
      <c r="V928" s="1069"/>
      <c r="W928" s="1069"/>
      <c r="X928" s="1071" t="s">
        <v>1437</v>
      </c>
      <c r="Y928" s="1071"/>
      <c r="Z928" s="1071"/>
      <c r="AA928" s="1071"/>
      <c r="AB928" s="1071"/>
      <c r="AC928" s="1072"/>
    </row>
    <row r="929" spans="1:29" ht="16.7" customHeight="1">
      <c r="A929" s="1074" t="s">
        <v>1168</v>
      </c>
      <c r="B929" s="1075"/>
      <c r="C929" s="1076"/>
      <c r="D929" s="1077" t="s">
        <v>1438</v>
      </c>
      <c r="E929" s="1077"/>
      <c r="F929" s="1077"/>
      <c r="G929" s="1077"/>
      <c r="H929" s="1077"/>
      <c r="I929" s="1077"/>
      <c r="J929" s="1077"/>
      <c r="K929" s="1077"/>
      <c r="L929" s="1077"/>
      <c r="M929" s="1077"/>
      <c r="N929" s="1076"/>
      <c r="O929" s="1076"/>
      <c r="P929" s="1078" t="s">
        <v>1104</v>
      </c>
      <c r="Q929" s="1078"/>
      <c r="R929" s="1078"/>
      <c r="S929" s="1076"/>
      <c r="T929" s="1079" t="s">
        <v>156</v>
      </c>
      <c r="U929" s="1079"/>
      <c r="V929" s="1079"/>
      <c r="W929" s="1079"/>
      <c r="X929" s="1076"/>
      <c r="Y929" s="1078" t="s">
        <v>1170</v>
      </c>
      <c r="Z929" s="1078"/>
      <c r="AA929" s="1076"/>
      <c r="AB929" s="1080">
        <v>45658</v>
      </c>
      <c r="AC929" s="1081"/>
    </row>
    <row r="930" spans="1:29" ht="17.45" customHeight="1">
      <c r="A930" s="1082"/>
      <c r="B930" s="1083"/>
      <c r="D930" s="1084"/>
      <c r="E930" s="1084"/>
      <c r="F930" s="1084"/>
      <c r="G930" s="1084"/>
      <c r="H930" s="1084"/>
      <c r="I930" s="1084"/>
      <c r="J930" s="1084"/>
      <c r="K930" s="1084"/>
      <c r="L930" s="1084"/>
      <c r="M930" s="1084"/>
      <c r="P930" s="1085" t="s">
        <v>1171</v>
      </c>
      <c r="Q930" s="1085"/>
      <c r="R930" s="1085"/>
      <c r="T930" s="1086">
        <v>3</v>
      </c>
      <c r="U930" s="1086"/>
      <c r="V930" s="1086"/>
      <c r="W930" s="1086"/>
      <c r="Y930" s="1085" t="s">
        <v>1172</v>
      </c>
      <c r="Z930" s="1085"/>
      <c r="AB930" s="1087" t="s">
        <v>55</v>
      </c>
      <c r="AC930" s="1088"/>
    </row>
    <row r="931" spans="1:29" ht="5.85" customHeight="1" thickBot="1">
      <c r="A931" s="1089"/>
      <c r="B931" s="1090"/>
      <c r="C931" s="1090"/>
      <c r="D931" s="1090"/>
      <c r="E931" s="1090"/>
      <c r="F931" s="1090"/>
      <c r="G931" s="1090"/>
      <c r="H931" s="1090"/>
      <c r="I931" s="1090"/>
      <c r="J931" s="1090"/>
      <c r="K931" s="1090"/>
      <c r="L931" s="1090"/>
      <c r="M931" s="1090"/>
      <c r="N931" s="1090"/>
      <c r="O931" s="1090"/>
      <c r="P931" s="1090"/>
      <c r="Q931" s="1090"/>
      <c r="R931" s="1090"/>
      <c r="S931" s="1090"/>
      <c r="T931" s="1090"/>
      <c r="U931" s="1090"/>
      <c r="V931" s="1090"/>
      <c r="W931" s="1090"/>
      <c r="X931" s="1090"/>
      <c r="Y931" s="1090"/>
      <c r="Z931" s="1090"/>
      <c r="AA931" s="1090"/>
      <c r="AB931" s="1090"/>
      <c r="AC931" s="1091"/>
    </row>
    <row r="932" spans="1:29" ht="16.7" customHeight="1" thickBot="1">
      <c r="A932" s="1092" t="s">
        <v>1173</v>
      </c>
      <c r="B932" s="1075"/>
      <c r="C932" s="1075"/>
      <c r="D932" s="1075"/>
      <c r="E932" s="1075"/>
      <c r="F932" s="1075"/>
      <c r="G932" s="1075"/>
      <c r="H932" s="1093"/>
      <c r="I932" s="1094" t="s">
        <v>1174</v>
      </c>
      <c r="J932" s="1094" t="s">
        <v>1175</v>
      </c>
      <c r="K932" s="1070"/>
      <c r="L932" s="1070"/>
      <c r="M932" s="1070"/>
      <c r="N932" s="1070"/>
      <c r="O932" s="1070"/>
      <c r="P932" s="1095"/>
      <c r="Q932" s="1094" t="s">
        <v>1176</v>
      </c>
      <c r="R932" s="1070"/>
      <c r="S932" s="1070"/>
      <c r="T932" s="1070"/>
      <c r="U932" s="1070"/>
      <c r="V932" s="1070"/>
      <c r="W932" s="1070"/>
      <c r="X932" s="1070"/>
      <c r="Y932" s="1095"/>
      <c r="Z932" s="1096" t="s">
        <v>1177</v>
      </c>
      <c r="AA932" s="1097"/>
      <c r="AB932" s="1097"/>
      <c r="AC932" s="1098"/>
    </row>
    <row r="933" spans="1:29" ht="17.45" customHeight="1" thickBot="1">
      <c r="A933" s="1099"/>
      <c r="B933" s="1100"/>
      <c r="C933" s="1100"/>
      <c r="D933" s="1100"/>
      <c r="E933" s="1100"/>
      <c r="F933" s="1100"/>
      <c r="G933" s="1100"/>
      <c r="H933" s="1101"/>
      <c r="I933" s="1102"/>
      <c r="J933" s="1094" t="s">
        <v>1178</v>
      </c>
      <c r="K933" s="1070"/>
      <c r="L933" s="1095"/>
      <c r="M933" s="1094" t="s">
        <v>1179</v>
      </c>
      <c r="N933" s="1070"/>
      <c r="O933" s="1070"/>
      <c r="P933" s="1095"/>
      <c r="Q933" s="1094" t="s">
        <v>1178</v>
      </c>
      <c r="R933" s="1070"/>
      <c r="S933" s="1070"/>
      <c r="T933" s="1070"/>
      <c r="U933" s="1095"/>
      <c r="V933" s="1094" t="s">
        <v>1179</v>
      </c>
      <c r="W933" s="1070"/>
      <c r="X933" s="1070"/>
      <c r="Y933" s="1095"/>
      <c r="Z933" s="1103"/>
      <c r="AA933" s="1104"/>
      <c r="AB933" s="1104"/>
      <c r="AC933" s="1105"/>
    </row>
    <row r="934" spans="1:29" ht="17.45" customHeight="1" thickBot="1">
      <c r="A934" s="1127"/>
      <c r="B934" s="1128" t="s">
        <v>744</v>
      </c>
      <c r="C934" s="1128"/>
      <c r="D934" s="1129" t="s">
        <v>1413</v>
      </c>
      <c r="E934" s="1128"/>
      <c r="F934" s="1128"/>
      <c r="G934" s="1128"/>
      <c r="H934" s="1129"/>
      <c r="I934" s="1191">
        <v>1</v>
      </c>
      <c r="J934" s="1192">
        <v>0.3</v>
      </c>
      <c r="K934" s="1193"/>
      <c r="L934" s="1194"/>
      <c r="M934" s="1192">
        <v>0.7</v>
      </c>
      <c r="N934" s="1193"/>
      <c r="O934" s="1193"/>
      <c r="P934" s="1194"/>
      <c r="Q934" s="1195">
        <v>149.91589999999999</v>
      </c>
      <c r="R934" s="1196"/>
      <c r="S934" s="1196"/>
      <c r="T934" s="1196"/>
      <c r="U934" s="1197"/>
      <c r="V934" s="1195">
        <v>61.932499999999997</v>
      </c>
      <c r="W934" s="1196"/>
      <c r="X934" s="1196"/>
      <c r="Y934" s="1197"/>
      <c r="Z934" s="1139">
        <v>88.327500000000001</v>
      </c>
      <c r="AA934" s="1108"/>
      <c r="AB934" s="1108"/>
      <c r="AC934" s="1107"/>
    </row>
    <row r="935" spans="1:29" ht="16.7" customHeight="1" thickBot="1">
      <c r="A935" s="1068"/>
      <c r="B935" s="1069"/>
      <c r="C935" s="1069"/>
      <c r="D935" s="1069"/>
      <c r="E935" s="1069"/>
      <c r="F935" s="1069"/>
      <c r="G935" s="1069"/>
      <c r="H935" s="1069"/>
      <c r="I935" s="1071" t="s">
        <v>1180</v>
      </c>
      <c r="J935" s="1071"/>
      <c r="K935" s="1071"/>
      <c r="L935" s="1071"/>
      <c r="M935" s="1071"/>
      <c r="N935" s="1071"/>
      <c r="O935" s="1071"/>
      <c r="P935" s="1071"/>
      <c r="Q935" s="1071"/>
      <c r="R935" s="1071"/>
      <c r="S935" s="1071"/>
      <c r="T935" s="1071"/>
      <c r="U935" s="1071"/>
      <c r="V935" s="1106"/>
      <c r="W935" s="1107">
        <v>88.327500000000001</v>
      </c>
      <c r="X935" s="1108"/>
      <c r="Y935" s="1108"/>
      <c r="Z935" s="1108"/>
      <c r="AA935" s="1108"/>
      <c r="AB935" s="1108"/>
      <c r="AC935" s="1107"/>
    </row>
    <row r="936" spans="1:29" ht="17.45" customHeight="1" thickBot="1">
      <c r="A936" s="1092" t="s">
        <v>1181</v>
      </c>
      <c r="B936" s="1109"/>
      <c r="C936" s="1109"/>
      <c r="D936" s="1109"/>
      <c r="E936" s="1109"/>
      <c r="F936" s="1109"/>
      <c r="G936" s="1109"/>
      <c r="H936" s="1109"/>
      <c r="I936" s="1109"/>
      <c r="J936" s="1110"/>
      <c r="K936" s="1094" t="s">
        <v>1182</v>
      </c>
      <c r="L936" s="1070"/>
      <c r="M936" s="1070"/>
      <c r="N936" s="1070"/>
      <c r="O936" s="1095"/>
      <c r="P936" s="1094" t="s">
        <v>1174</v>
      </c>
      <c r="Q936" s="1070"/>
      <c r="R936" s="1070"/>
      <c r="S936" s="1070"/>
      <c r="T936" s="1095"/>
      <c r="U936" s="1094" t="s">
        <v>1183</v>
      </c>
      <c r="V936" s="1070"/>
      <c r="W936" s="1070"/>
      <c r="X936" s="1070"/>
      <c r="Y936" s="1095"/>
      <c r="Z936" s="1096" t="s">
        <v>1177</v>
      </c>
      <c r="AA936" s="1111"/>
      <c r="AB936" s="1111"/>
      <c r="AC936" s="1112"/>
    </row>
    <row r="937" spans="1:29" ht="16.7" customHeight="1">
      <c r="A937" s="1150"/>
      <c r="B937" s="1151" t="s">
        <v>1111</v>
      </c>
      <c r="C937" s="1151"/>
      <c r="D937" s="1152" t="s">
        <v>1112</v>
      </c>
      <c r="E937" s="1151"/>
      <c r="F937" s="1151"/>
      <c r="G937" s="1151"/>
      <c r="H937" s="1151"/>
      <c r="I937" s="1151"/>
      <c r="J937" s="1152"/>
      <c r="K937" s="1153">
        <v>0</v>
      </c>
      <c r="L937" s="1154"/>
      <c r="M937" s="1154"/>
      <c r="N937" s="1154"/>
      <c r="O937" s="1155"/>
      <c r="P937" s="1153">
        <v>2</v>
      </c>
      <c r="Q937" s="1154"/>
      <c r="R937" s="1154"/>
      <c r="S937" s="1154"/>
      <c r="T937" s="1155"/>
      <c r="U937" s="1156">
        <v>22.148800000000001</v>
      </c>
      <c r="V937" s="1157"/>
      <c r="W937" s="1157"/>
      <c r="X937" s="1157"/>
      <c r="Y937" s="1158"/>
      <c r="Z937" s="1159">
        <v>44.297600000000003</v>
      </c>
      <c r="AA937" s="1116"/>
      <c r="AB937" s="1116"/>
      <c r="AC937" s="1115"/>
    </row>
    <row r="938" spans="1:29" ht="17.45" customHeight="1" thickBot="1">
      <c r="A938" s="1089"/>
      <c r="B938" s="1160" t="s">
        <v>1117</v>
      </c>
      <c r="C938" s="1160"/>
      <c r="D938" s="1161" t="s">
        <v>1118</v>
      </c>
      <c r="E938" s="1160"/>
      <c r="F938" s="1160"/>
      <c r="G938" s="1160"/>
      <c r="H938" s="1160"/>
      <c r="I938" s="1160"/>
      <c r="J938" s="1161"/>
      <c r="K938" s="1162">
        <v>0</v>
      </c>
      <c r="L938" s="1163"/>
      <c r="M938" s="1163"/>
      <c r="N938" s="1163"/>
      <c r="O938" s="1164"/>
      <c r="P938" s="1162">
        <v>1</v>
      </c>
      <c r="Q938" s="1163"/>
      <c r="R938" s="1163"/>
      <c r="S938" s="1163"/>
      <c r="T938" s="1164"/>
      <c r="U938" s="1165">
        <v>31.5581</v>
      </c>
      <c r="V938" s="1166"/>
      <c r="W938" s="1166"/>
      <c r="X938" s="1166"/>
      <c r="Y938" s="1167"/>
      <c r="Z938" s="1168">
        <v>31.5581</v>
      </c>
      <c r="AA938" s="1126"/>
      <c r="AB938" s="1126"/>
      <c r="AC938" s="1125"/>
    </row>
    <row r="939" spans="1:29" ht="17.45" customHeight="1" thickBot="1">
      <c r="A939" s="1068"/>
      <c r="B939" s="1113"/>
      <c r="C939" s="1113"/>
      <c r="D939" s="1113"/>
      <c r="E939" s="1113"/>
      <c r="F939" s="1113"/>
      <c r="G939" s="1113"/>
      <c r="H939" s="1113"/>
      <c r="I939" s="1114" t="s">
        <v>1184</v>
      </c>
      <c r="J939" s="1114"/>
      <c r="K939" s="1114"/>
      <c r="L939" s="1114"/>
      <c r="M939" s="1114"/>
      <c r="N939" s="1114"/>
      <c r="O939" s="1114"/>
      <c r="P939" s="1114"/>
      <c r="Q939" s="1114"/>
      <c r="R939" s="1114"/>
      <c r="S939" s="1114"/>
      <c r="T939" s="1114"/>
      <c r="U939" s="1114"/>
      <c r="V939" s="1069"/>
      <c r="W939" s="1115">
        <v>75.855699999999999</v>
      </c>
      <c r="X939" s="1116"/>
      <c r="Y939" s="1116"/>
      <c r="Z939" s="1116"/>
      <c r="AA939" s="1116"/>
      <c r="AB939" s="1116"/>
      <c r="AC939" s="1115"/>
    </row>
    <row r="940" spans="1:29" ht="16.7" customHeight="1">
      <c r="A940" s="1117"/>
      <c r="B940" s="1118"/>
      <c r="C940" s="1118"/>
      <c r="D940" s="1118"/>
      <c r="E940" s="1118"/>
      <c r="F940" s="1118"/>
      <c r="G940" s="1118"/>
      <c r="H940" s="1118"/>
      <c r="I940" s="1119" t="s">
        <v>1185</v>
      </c>
      <c r="J940" s="1119"/>
      <c r="K940" s="1119"/>
      <c r="L940" s="1119"/>
      <c r="M940" s="1119"/>
      <c r="N940" s="1119"/>
      <c r="O940" s="1119"/>
      <c r="P940" s="1119"/>
      <c r="Q940" s="1119"/>
      <c r="R940" s="1119"/>
      <c r="S940" s="1119"/>
      <c r="T940" s="1119"/>
      <c r="U940" s="1119"/>
      <c r="V940" s="1118"/>
      <c r="W940" s="1120">
        <v>164.1832</v>
      </c>
      <c r="X940" s="1121"/>
      <c r="Y940" s="1121"/>
      <c r="Z940" s="1121"/>
      <c r="AA940" s="1121"/>
      <c r="AB940" s="1121"/>
      <c r="AC940" s="1120"/>
    </row>
    <row r="941" spans="1:29" ht="17.45" customHeight="1">
      <c r="A941" s="1117"/>
      <c r="B941" s="1118"/>
      <c r="C941" s="1118"/>
      <c r="D941" s="1118"/>
      <c r="E941" s="1118"/>
      <c r="F941" s="1118"/>
      <c r="G941" s="1118"/>
      <c r="H941" s="1118"/>
      <c r="I941" s="1119" t="s">
        <v>1186</v>
      </c>
      <c r="J941" s="1119"/>
      <c r="K941" s="1119"/>
      <c r="L941" s="1119"/>
      <c r="M941" s="1119"/>
      <c r="N941" s="1119"/>
      <c r="O941" s="1119"/>
      <c r="P941" s="1119"/>
      <c r="Q941" s="1119"/>
      <c r="R941" s="1119"/>
      <c r="S941" s="1119"/>
      <c r="T941" s="1119"/>
      <c r="U941" s="1119"/>
      <c r="V941" s="1118"/>
      <c r="W941" s="1120">
        <v>54.727699999999999</v>
      </c>
      <c r="X941" s="1121"/>
      <c r="Y941" s="1121"/>
      <c r="Z941" s="1121"/>
      <c r="AA941" s="1121"/>
      <c r="AB941" s="1121"/>
      <c r="AC941" s="1120"/>
    </row>
    <row r="942" spans="1:29" ht="17.45" customHeight="1">
      <c r="A942" s="1117"/>
      <c r="B942" s="1118"/>
      <c r="C942" s="1118"/>
      <c r="D942" s="1118"/>
      <c r="E942" s="1118"/>
      <c r="F942" s="1118"/>
      <c r="G942" s="1118"/>
      <c r="H942" s="1118"/>
      <c r="I942" s="1119" t="s">
        <v>1187</v>
      </c>
      <c r="J942" s="1119"/>
      <c r="K942" s="1119"/>
      <c r="L942" s="1119"/>
      <c r="M942" s="1119"/>
      <c r="N942" s="1119"/>
      <c r="O942" s="1119"/>
      <c r="P942" s="1119"/>
      <c r="Q942" s="1119"/>
      <c r="R942" s="1119"/>
      <c r="S942" s="1119"/>
      <c r="T942" s="1119"/>
      <c r="U942" s="1119"/>
      <c r="V942" s="1118"/>
      <c r="W942" s="1120">
        <v>0</v>
      </c>
      <c r="X942" s="1121"/>
      <c r="Y942" s="1121"/>
      <c r="Z942" s="1121"/>
      <c r="AA942" s="1121"/>
      <c r="AB942" s="1121"/>
      <c r="AC942" s="1120"/>
    </row>
    <row r="943" spans="1:29" ht="16.7" customHeight="1" thickBot="1">
      <c r="A943" s="1122"/>
      <c r="B943" s="1123"/>
      <c r="C943" s="1123"/>
      <c r="D943" s="1123"/>
      <c r="E943" s="1123"/>
      <c r="F943" s="1123"/>
      <c r="G943" s="1123"/>
      <c r="H943" s="1123"/>
      <c r="I943" s="1124" t="s">
        <v>1188</v>
      </c>
      <c r="J943" s="1124"/>
      <c r="K943" s="1124"/>
      <c r="L943" s="1124"/>
      <c r="M943" s="1124"/>
      <c r="N943" s="1124"/>
      <c r="O943" s="1124"/>
      <c r="P943" s="1124"/>
      <c r="Q943" s="1124"/>
      <c r="R943" s="1124"/>
      <c r="S943" s="1124"/>
      <c r="T943" s="1124"/>
      <c r="U943" s="1124"/>
      <c r="V943" s="1123"/>
      <c r="W943" s="1125">
        <v>0</v>
      </c>
      <c r="X943" s="1126"/>
      <c r="Y943" s="1126"/>
      <c r="Z943" s="1126"/>
      <c r="AA943" s="1126"/>
      <c r="AB943" s="1126"/>
      <c r="AC943" s="1125"/>
    </row>
    <row r="944" spans="1:29" ht="17.45" customHeight="1" thickBot="1">
      <c r="A944" s="1092" t="s">
        <v>1189</v>
      </c>
      <c r="B944" s="1109"/>
      <c r="C944" s="1109"/>
      <c r="D944" s="1109"/>
      <c r="E944" s="1109"/>
      <c r="F944" s="1109"/>
      <c r="G944" s="1109"/>
      <c r="H944" s="1109"/>
      <c r="I944" s="1109"/>
      <c r="J944" s="1110"/>
      <c r="K944" s="1094" t="s">
        <v>1174</v>
      </c>
      <c r="L944" s="1070"/>
      <c r="M944" s="1070"/>
      <c r="N944" s="1070"/>
      <c r="O944" s="1095"/>
      <c r="P944" s="1094" t="s">
        <v>531</v>
      </c>
      <c r="Q944" s="1070"/>
      <c r="R944" s="1070"/>
      <c r="S944" s="1070"/>
      <c r="T944" s="1095"/>
      <c r="U944" s="1094" t="s">
        <v>1190</v>
      </c>
      <c r="V944" s="1070"/>
      <c r="W944" s="1070"/>
      <c r="X944" s="1070"/>
      <c r="Y944" s="1095"/>
      <c r="Z944" s="1096" t="s">
        <v>1191</v>
      </c>
      <c r="AA944" s="1111"/>
      <c r="AB944" s="1111"/>
      <c r="AC944" s="1112"/>
    </row>
    <row r="945" spans="1:29" ht="16.7" customHeight="1" thickBot="1">
      <c r="A945" s="1068"/>
      <c r="B945" s="1069"/>
      <c r="C945" s="1069"/>
      <c r="D945" s="1069"/>
      <c r="E945" s="1069"/>
      <c r="F945" s="1069"/>
      <c r="G945" s="1069"/>
      <c r="H945" s="1069"/>
      <c r="I945" s="1071" t="s">
        <v>1193</v>
      </c>
      <c r="J945" s="1071"/>
      <c r="K945" s="1071"/>
      <c r="L945" s="1071"/>
      <c r="M945" s="1071"/>
      <c r="N945" s="1071"/>
      <c r="O945" s="1071"/>
      <c r="P945" s="1071"/>
      <c r="Q945" s="1071"/>
      <c r="R945" s="1071"/>
      <c r="S945" s="1071"/>
      <c r="T945" s="1071"/>
      <c r="U945" s="1071"/>
      <c r="V945" s="1106"/>
      <c r="W945" s="1107">
        <v>0</v>
      </c>
      <c r="X945" s="1108"/>
      <c r="Y945" s="1108"/>
      <c r="Z945" s="1108"/>
      <c r="AA945" s="1108"/>
      <c r="AB945" s="1108"/>
      <c r="AC945" s="1107"/>
    </row>
    <row r="946" spans="1:29" ht="17.45" customHeight="1" thickBot="1">
      <c r="A946" s="1092" t="s">
        <v>1194</v>
      </c>
      <c r="B946" s="1109"/>
      <c r="C946" s="1109"/>
      <c r="D946" s="1109"/>
      <c r="E946" s="1109"/>
      <c r="F946" s="1109"/>
      <c r="G946" s="1109"/>
      <c r="H946" s="1109"/>
      <c r="I946" s="1109"/>
      <c r="J946" s="1110"/>
      <c r="K946" s="1094" t="s">
        <v>1174</v>
      </c>
      <c r="L946" s="1070"/>
      <c r="M946" s="1070"/>
      <c r="N946" s="1070"/>
      <c r="O946" s="1095"/>
      <c r="P946" s="1094" t="s">
        <v>531</v>
      </c>
      <c r="Q946" s="1070"/>
      <c r="R946" s="1070"/>
      <c r="S946" s="1070"/>
      <c r="T946" s="1095"/>
      <c r="U946" s="1094" t="s">
        <v>1190</v>
      </c>
      <c r="V946" s="1070"/>
      <c r="W946" s="1070"/>
      <c r="X946" s="1070"/>
      <c r="Y946" s="1095"/>
      <c r="Z946" s="1096" t="s">
        <v>1191</v>
      </c>
      <c r="AA946" s="1111"/>
      <c r="AB946" s="1111"/>
      <c r="AC946" s="1112"/>
    </row>
    <row r="947" spans="1:29" ht="17.45" customHeight="1" thickBot="1">
      <c r="A947" s="1127"/>
      <c r="B947" s="1128" t="s">
        <v>123</v>
      </c>
      <c r="C947" s="1128"/>
      <c r="D947" s="1129" t="s">
        <v>1439</v>
      </c>
      <c r="E947" s="1128"/>
      <c r="F947" s="1128"/>
      <c r="G947" s="1128"/>
      <c r="H947" s="1128"/>
      <c r="I947" s="1128"/>
      <c r="J947" s="1129"/>
      <c r="K947" s="1130">
        <v>1</v>
      </c>
      <c r="L947" s="1131"/>
      <c r="M947" s="1131"/>
      <c r="N947" s="1131"/>
      <c r="O947" s="1132"/>
      <c r="P947" s="1133" t="s">
        <v>55</v>
      </c>
      <c r="Q947" s="1134"/>
      <c r="R947" s="1134"/>
      <c r="S947" s="1134"/>
      <c r="T947" s="1135"/>
      <c r="U947" s="1136">
        <v>930.25390000000004</v>
      </c>
      <c r="V947" s="1137"/>
      <c r="W947" s="1137"/>
      <c r="X947" s="1137"/>
      <c r="Y947" s="1138"/>
      <c r="Z947" s="1139">
        <v>930.25</v>
      </c>
      <c r="AA947" s="1108"/>
      <c r="AB947" s="1108"/>
      <c r="AC947" s="1107"/>
    </row>
    <row r="948" spans="1:29" ht="16.7" customHeight="1" thickBot="1">
      <c r="A948" s="1068"/>
      <c r="B948" s="1069"/>
      <c r="C948" s="1069"/>
      <c r="D948" s="1069"/>
      <c r="E948" s="1069"/>
      <c r="F948" s="1069"/>
      <c r="G948" s="1069"/>
      <c r="H948" s="1069"/>
      <c r="I948" s="1071" t="s">
        <v>1195</v>
      </c>
      <c r="J948" s="1071"/>
      <c r="K948" s="1071"/>
      <c r="L948" s="1071"/>
      <c r="M948" s="1071"/>
      <c r="N948" s="1071"/>
      <c r="O948" s="1071"/>
      <c r="P948" s="1071"/>
      <c r="Q948" s="1071"/>
      <c r="R948" s="1071"/>
      <c r="S948" s="1071"/>
      <c r="T948" s="1071"/>
      <c r="U948" s="1071"/>
      <c r="V948" s="1106"/>
      <c r="W948" s="1107">
        <v>930.25</v>
      </c>
      <c r="X948" s="1108"/>
      <c r="Y948" s="1108"/>
      <c r="Z948" s="1108"/>
      <c r="AA948" s="1108"/>
      <c r="AB948" s="1108"/>
      <c r="AC948" s="1107"/>
    </row>
    <row r="949" spans="1:29" ht="17.45" customHeight="1" thickBot="1">
      <c r="A949" s="1092" t="s">
        <v>1196</v>
      </c>
      <c r="B949" s="1109"/>
      <c r="C949" s="1109"/>
      <c r="D949" s="1109"/>
      <c r="E949" s="1109"/>
      <c r="F949" s="1109"/>
      <c r="G949" s="1109"/>
      <c r="H949" s="1109"/>
      <c r="I949" s="1109"/>
      <c r="J949" s="1110"/>
      <c r="K949" s="1094" t="s">
        <v>1174</v>
      </c>
      <c r="L949" s="1070"/>
      <c r="M949" s="1070"/>
      <c r="N949" s="1070"/>
      <c r="O949" s="1095"/>
      <c r="P949" s="1094" t="s">
        <v>531</v>
      </c>
      <c r="Q949" s="1070"/>
      <c r="R949" s="1070"/>
      <c r="S949" s="1070"/>
      <c r="T949" s="1095"/>
      <c r="U949" s="1094" t="s">
        <v>1190</v>
      </c>
      <c r="V949" s="1070"/>
      <c r="W949" s="1070"/>
      <c r="X949" s="1070"/>
      <c r="Y949" s="1095"/>
      <c r="Z949" s="1096" t="s">
        <v>1191</v>
      </c>
      <c r="AA949" s="1111"/>
      <c r="AB949" s="1111"/>
      <c r="AC949" s="1112"/>
    </row>
    <row r="950" spans="1:29" ht="17.45" customHeight="1" thickBot="1">
      <c r="A950" s="1068"/>
      <c r="B950" s="1069"/>
      <c r="C950" s="1069"/>
      <c r="D950" s="1069"/>
      <c r="E950" s="1069"/>
      <c r="F950" s="1069"/>
      <c r="G950" s="1069"/>
      <c r="H950" s="1069"/>
      <c r="I950" s="1071" t="s">
        <v>1197</v>
      </c>
      <c r="J950" s="1071"/>
      <c r="K950" s="1071"/>
      <c r="L950" s="1071"/>
      <c r="M950" s="1071"/>
      <c r="N950" s="1071"/>
      <c r="O950" s="1071"/>
      <c r="P950" s="1071"/>
      <c r="Q950" s="1071"/>
      <c r="R950" s="1071"/>
      <c r="S950" s="1071"/>
      <c r="T950" s="1071"/>
      <c r="U950" s="1071"/>
      <c r="V950" s="1106"/>
      <c r="W950" s="1107">
        <v>0</v>
      </c>
      <c r="X950" s="1108"/>
      <c r="Y950" s="1108"/>
      <c r="Z950" s="1108"/>
      <c r="AA950" s="1108"/>
      <c r="AB950" s="1108"/>
      <c r="AC950" s="1107"/>
    </row>
    <row r="951" spans="1:29" ht="16.7" customHeight="1" thickBot="1">
      <c r="A951" s="1092" t="s">
        <v>1198</v>
      </c>
      <c r="B951" s="1109"/>
      <c r="C951" s="1109"/>
      <c r="D951" s="1110"/>
      <c r="E951" s="1094" t="s">
        <v>1174</v>
      </c>
      <c r="F951" s="1070"/>
      <c r="G951" s="1095"/>
      <c r="H951" s="1140" t="s">
        <v>1199</v>
      </c>
      <c r="I951" s="1140" t="s">
        <v>1200</v>
      </c>
      <c r="J951" s="1094" t="s">
        <v>1201</v>
      </c>
      <c r="K951" s="1070"/>
      <c r="L951" s="1095"/>
      <c r="M951" s="1094" t="s">
        <v>1202</v>
      </c>
      <c r="N951" s="1070"/>
      <c r="O951" s="1070"/>
      <c r="P951" s="1095"/>
      <c r="Q951" s="1094" t="s">
        <v>1203</v>
      </c>
      <c r="R951" s="1070"/>
      <c r="S951" s="1070"/>
      <c r="T951" s="1070"/>
      <c r="U951" s="1095"/>
      <c r="V951" s="1094" t="s">
        <v>1204</v>
      </c>
      <c r="W951" s="1070"/>
      <c r="X951" s="1070"/>
      <c r="Y951" s="1095"/>
      <c r="Z951" s="1096" t="s">
        <v>1191</v>
      </c>
      <c r="AA951" s="1111"/>
      <c r="AB951" s="1111"/>
      <c r="AC951" s="1112"/>
    </row>
    <row r="952" spans="1:29" ht="17.45" customHeight="1" thickBot="1">
      <c r="A952" s="1068"/>
      <c r="B952" s="1069"/>
      <c r="C952" s="1069"/>
      <c r="D952" s="1069"/>
      <c r="E952" s="1069"/>
      <c r="F952" s="1069"/>
      <c r="G952" s="1069"/>
      <c r="H952" s="1069"/>
      <c r="I952" s="1071" t="s">
        <v>1205</v>
      </c>
      <c r="J952" s="1071"/>
      <c r="K952" s="1071"/>
      <c r="L952" s="1071"/>
      <c r="M952" s="1071"/>
      <c r="N952" s="1071"/>
      <c r="O952" s="1071"/>
      <c r="P952" s="1071"/>
      <c r="Q952" s="1071"/>
      <c r="R952" s="1071"/>
      <c r="S952" s="1071"/>
      <c r="T952" s="1071"/>
      <c r="U952" s="1071"/>
      <c r="V952" s="1106"/>
      <c r="W952" s="1107">
        <v>0</v>
      </c>
      <c r="X952" s="1108"/>
      <c r="Y952" s="1108"/>
      <c r="Z952" s="1108"/>
      <c r="AA952" s="1108"/>
      <c r="AB952" s="1108"/>
      <c r="AC952" s="1107"/>
    </row>
    <row r="953" spans="1:29" ht="5.85" customHeight="1">
      <c r="A953" s="1141"/>
      <c r="B953" s="1113"/>
      <c r="C953" s="1113"/>
      <c r="D953" s="1113"/>
      <c r="E953" s="1113"/>
      <c r="F953" s="1113"/>
      <c r="G953" s="1113"/>
      <c r="H953" s="1113"/>
      <c r="I953" s="1113"/>
      <c r="J953" s="1113"/>
      <c r="K953" s="1113"/>
      <c r="L953" s="1113"/>
      <c r="M953" s="1113"/>
      <c r="N953" s="1113"/>
      <c r="O953" s="1113"/>
      <c r="P953" s="1113"/>
      <c r="Q953" s="1113"/>
      <c r="R953" s="1113"/>
      <c r="S953" s="1113"/>
      <c r="T953" s="1113"/>
      <c r="U953" s="1113"/>
      <c r="V953" s="1113"/>
      <c r="W953" s="1113"/>
      <c r="X953" s="1113"/>
      <c r="Y953" s="1113"/>
      <c r="Z953" s="1113"/>
      <c r="AA953" s="1113"/>
      <c r="AB953" s="1113"/>
      <c r="AC953" s="1142"/>
    </row>
    <row r="954" spans="1:29" ht="16.7" customHeight="1">
      <c r="A954" s="1117"/>
      <c r="B954" s="1118"/>
      <c r="C954" s="1118"/>
      <c r="D954" s="1118"/>
      <c r="E954" s="1118"/>
      <c r="F954" s="1118"/>
      <c r="G954" s="1118"/>
      <c r="H954" s="1118"/>
      <c r="I954" s="1119" t="s">
        <v>1206</v>
      </c>
      <c r="J954" s="1119"/>
      <c r="K954" s="1119"/>
      <c r="L954" s="1119"/>
      <c r="M954" s="1119"/>
      <c r="N954" s="1119"/>
      <c r="O954" s="1119"/>
      <c r="P954" s="1119"/>
      <c r="Q954" s="1119"/>
      <c r="R954" s="1119"/>
      <c r="S954" s="1119"/>
      <c r="T954" s="1119"/>
      <c r="U954" s="1119"/>
      <c r="V954" s="1118"/>
      <c r="W954" s="1143">
        <v>984.98</v>
      </c>
      <c r="X954" s="1144"/>
      <c r="Y954" s="1144"/>
      <c r="Z954" s="1144"/>
      <c r="AA954" s="1144"/>
      <c r="AB954" s="1144"/>
      <c r="AC954" s="1143"/>
    </row>
    <row r="955" spans="1:29" ht="17.45" customHeight="1">
      <c r="A955" s="1117"/>
      <c r="B955" s="1118"/>
      <c r="C955" s="1118"/>
      <c r="D955" s="1118"/>
      <c r="E955" s="1118"/>
      <c r="F955" s="1118"/>
      <c r="G955" s="1119" t="s">
        <v>1207</v>
      </c>
      <c r="H955" s="1119"/>
      <c r="I955" s="1119"/>
      <c r="J955" s="1119"/>
      <c r="K955" s="1119"/>
      <c r="L955" s="1119"/>
      <c r="M955" s="1119"/>
      <c r="N955" s="1145"/>
      <c r="O955" s="1146">
        <v>0</v>
      </c>
      <c r="P955" s="1146"/>
      <c r="Q955" s="1146"/>
      <c r="R955" s="1145"/>
      <c r="S955" s="1119" t="s">
        <v>1208</v>
      </c>
      <c r="T955" s="1119"/>
      <c r="U955" s="1119"/>
      <c r="V955" s="1118"/>
      <c r="W955" s="1143">
        <v>0</v>
      </c>
      <c r="X955" s="1144"/>
      <c r="Y955" s="1144"/>
      <c r="Z955" s="1144"/>
      <c r="AA955" s="1144"/>
      <c r="AB955" s="1144"/>
      <c r="AC955" s="1143"/>
    </row>
    <row r="956" spans="1:29" ht="17.45" customHeight="1">
      <c r="A956" s="1117"/>
      <c r="B956" s="1118"/>
      <c r="C956" s="1118"/>
      <c r="D956" s="1118"/>
      <c r="E956" s="1118"/>
      <c r="F956" s="1118"/>
      <c r="G956" s="1118"/>
      <c r="H956" s="1118"/>
      <c r="I956" s="1119" t="s">
        <v>1209</v>
      </c>
      <c r="J956" s="1119"/>
      <c r="K956" s="1119"/>
      <c r="L956" s="1119"/>
      <c r="M956" s="1119"/>
      <c r="N956" s="1119"/>
      <c r="O956" s="1119"/>
      <c r="P956" s="1119"/>
      <c r="Q956" s="1119"/>
      <c r="R956" s="1119"/>
      <c r="S956" s="1119"/>
      <c r="T956" s="1119"/>
      <c r="U956" s="1119"/>
      <c r="V956" s="1118"/>
      <c r="W956" s="1143">
        <v>984.98</v>
      </c>
      <c r="X956" s="1144"/>
      <c r="Y956" s="1144"/>
      <c r="Z956" s="1144"/>
      <c r="AA956" s="1144"/>
      <c r="AB956" s="1144"/>
      <c r="AC956" s="1143"/>
    </row>
    <row r="957" spans="1:29" ht="5.0999999999999996" customHeight="1">
      <c r="A957" s="1147"/>
      <c r="B957" s="1118"/>
      <c r="C957" s="1118"/>
      <c r="D957" s="1118"/>
      <c r="E957" s="1118"/>
      <c r="F957" s="1118"/>
      <c r="G957" s="1118"/>
      <c r="H957" s="1118"/>
      <c r="I957" s="1118"/>
      <c r="J957" s="1118"/>
      <c r="K957" s="1118"/>
      <c r="L957" s="1118"/>
      <c r="M957" s="1118"/>
      <c r="N957" s="1118"/>
      <c r="O957" s="1118"/>
      <c r="P957" s="1118"/>
      <c r="Q957" s="1118"/>
      <c r="R957" s="1118"/>
      <c r="S957" s="1118"/>
      <c r="T957" s="1118"/>
      <c r="U957" s="1118"/>
      <c r="V957" s="1118"/>
      <c r="W957" s="1118"/>
      <c r="X957" s="1118"/>
      <c r="Y957" s="1118"/>
      <c r="Z957" s="1118"/>
      <c r="AA957" s="1118"/>
      <c r="AB957" s="1118"/>
      <c r="AC957" s="1148"/>
    </row>
    <row r="958" spans="1:29" ht="145.35" customHeight="1">
      <c r="A958" s="1149"/>
      <c r="AC958" s="1088"/>
    </row>
    <row r="959" spans="1:29" ht="83.65" customHeight="1">
      <c r="A959" s="1149"/>
      <c r="AC959" s="1088"/>
    </row>
    <row r="960" spans="1:29" ht="83.65" customHeight="1" thickBot="1">
      <c r="A960" s="1089"/>
      <c r="B960" s="1090"/>
      <c r="C960" s="1090"/>
      <c r="D960" s="1090"/>
      <c r="E960" s="1090"/>
      <c r="F960" s="1090"/>
      <c r="G960" s="1090"/>
      <c r="H960" s="1090"/>
      <c r="I960" s="1090"/>
      <c r="J960" s="1090"/>
      <c r="K960" s="1090"/>
      <c r="L960" s="1090"/>
      <c r="M960" s="1090"/>
      <c r="N960" s="1090"/>
      <c r="O960" s="1090"/>
      <c r="P960" s="1090"/>
      <c r="Q960" s="1090"/>
      <c r="R960" s="1090"/>
      <c r="S960" s="1090"/>
      <c r="T960" s="1090"/>
      <c r="U960" s="1090"/>
      <c r="V960" s="1090"/>
      <c r="W960" s="1090"/>
      <c r="X960" s="1090"/>
      <c r="Y960" s="1090"/>
      <c r="Z960" s="1090"/>
      <c r="AA960" s="1090"/>
      <c r="AB960" s="1090"/>
      <c r="AC960" s="1091"/>
    </row>
    <row r="961" spans="1:29" ht="17.45" customHeight="1" thickBot="1">
      <c r="A961" s="1068"/>
      <c r="B961" s="1069"/>
      <c r="C961" s="1069"/>
      <c r="D961" s="1069"/>
      <c r="E961" s="1069"/>
      <c r="F961" s="1070" t="s">
        <v>1166</v>
      </c>
      <c r="G961" s="1070"/>
      <c r="H961" s="1070"/>
      <c r="I961" s="1070"/>
      <c r="J961" s="1070"/>
      <c r="K961" s="1070"/>
      <c r="L961" s="1069"/>
      <c r="M961" s="1069"/>
      <c r="N961" s="1069"/>
      <c r="O961" s="1069"/>
      <c r="P961" s="1069"/>
      <c r="Q961" s="1069"/>
      <c r="R961" s="1069"/>
      <c r="S961" s="1069"/>
      <c r="T961" s="1069"/>
      <c r="U961" s="1069"/>
      <c r="V961" s="1069"/>
      <c r="W961" s="1069"/>
      <c r="X961" s="1071" t="s">
        <v>1440</v>
      </c>
      <c r="Y961" s="1071"/>
      <c r="Z961" s="1071"/>
      <c r="AA961" s="1071"/>
      <c r="AB961" s="1071"/>
      <c r="AC961" s="1072"/>
    </row>
    <row r="962" spans="1:29" ht="16.7" customHeight="1">
      <c r="A962" s="1074" t="s">
        <v>1168</v>
      </c>
      <c r="B962" s="1075"/>
      <c r="C962" s="1076"/>
      <c r="D962" s="1077" t="s">
        <v>1441</v>
      </c>
      <c r="E962" s="1077"/>
      <c r="F962" s="1077"/>
      <c r="G962" s="1077"/>
      <c r="H962" s="1077"/>
      <c r="I962" s="1077"/>
      <c r="J962" s="1077"/>
      <c r="K962" s="1077"/>
      <c r="L962" s="1077"/>
      <c r="M962" s="1077"/>
      <c r="N962" s="1076"/>
      <c r="O962" s="1076"/>
      <c r="P962" s="1078" t="s">
        <v>1104</v>
      </c>
      <c r="Q962" s="1078"/>
      <c r="R962" s="1078"/>
      <c r="S962" s="1076"/>
      <c r="T962" s="1079" t="s">
        <v>1442</v>
      </c>
      <c r="U962" s="1079"/>
      <c r="V962" s="1079"/>
      <c r="W962" s="1079"/>
      <c r="X962" s="1076"/>
      <c r="Y962" s="1078" t="s">
        <v>1170</v>
      </c>
      <c r="Z962" s="1078"/>
      <c r="AA962" s="1076"/>
      <c r="AB962" s="1080">
        <v>45658</v>
      </c>
      <c r="AC962" s="1081"/>
    </row>
    <row r="963" spans="1:29" ht="17.45" customHeight="1">
      <c r="A963" s="1082"/>
      <c r="B963" s="1083"/>
      <c r="D963" s="1084"/>
      <c r="E963" s="1084"/>
      <c r="F963" s="1084"/>
      <c r="G963" s="1084"/>
      <c r="H963" s="1084"/>
      <c r="I963" s="1084"/>
      <c r="J963" s="1084"/>
      <c r="K963" s="1084"/>
      <c r="L963" s="1084"/>
      <c r="M963" s="1084"/>
      <c r="P963" s="1085" t="s">
        <v>1171</v>
      </c>
      <c r="Q963" s="1085"/>
      <c r="R963" s="1085"/>
      <c r="T963" s="1086">
        <v>4</v>
      </c>
      <c r="U963" s="1086"/>
      <c r="V963" s="1086"/>
      <c r="W963" s="1086"/>
      <c r="Y963" s="1085" t="s">
        <v>1172</v>
      </c>
      <c r="Z963" s="1085"/>
      <c r="AB963" s="1087" t="s">
        <v>51</v>
      </c>
      <c r="AC963" s="1088"/>
    </row>
    <row r="964" spans="1:29" ht="5.85" customHeight="1" thickBot="1">
      <c r="A964" s="1089"/>
      <c r="B964" s="1090"/>
      <c r="C964" s="1090"/>
      <c r="D964" s="1090"/>
      <c r="E964" s="1090"/>
      <c r="F964" s="1090"/>
      <c r="G964" s="1090"/>
      <c r="H964" s="1090"/>
      <c r="I964" s="1090"/>
      <c r="J964" s="1090"/>
      <c r="K964" s="1090"/>
      <c r="L964" s="1090"/>
      <c r="M964" s="1090"/>
      <c r="N964" s="1090"/>
      <c r="O964" s="1090"/>
      <c r="P964" s="1090"/>
      <c r="Q964" s="1090"/>
      <c r="R964" s="1090"/>
      <c r="S964" s="1090"/>
      <c r="T964" s="1090"/>
      <c r="U964" s="1090"/>
      <c r="V964" s="1090"/>
      <c r="W964" s="1090"/>
      <c r="X964" s="1090"/>
      <c r="Y964" s="1090"/>
      <c r="Z964" s="1090"/>
      <c r="AA964" s="1090"/>
      <c r="AB964" s="1090"/>
      <c r="AC964" s="1091"/>
    </row>
    <row r="965" spans="1:29" ht="16.7" customHeight="1" thickBot="1">
      <c r="A965" s="1092" t="s">
        <v>1173</v>
      </c>
      <c r="B965" s="1075"/>
      <c r="C965" s="1075"/>
      <c r="D965" s="1075"/>
      <c r="E965" s="1075"/>
      <c r="F965" s="1075"/>
      <c r="G965" s="1075"/>
      <c r="H965" s="1093"/>
      <c r="I965" s="1094" t="s">
        <v>1174</v>
      </c>
      <c r="J965" s="1094" t="s">
        <v>1175</v>
      </c>
      <c r="K965" s="1070"/>
      <c r="L965" s="1070"/>
      <c r="M965" s="1070"/>
      <c r="N965" s="1070"/>
      <c r="O965" s="1070"/>
      <c r="P965" s="1095"/>
      <c r="Q965" s="1094" t="s">
        <v>1176</v>
      </c>
      <c r="R965" s="1070"/>
      <c r="S965" s="1070"/>
      <c r="T965" s="1070"/>
      <c r="U965" s="1070"/>
      <c r="V965" s="1070"/>
      <c r="W965" s="1070"/>
      <c r="X965" s="1070"/>
      <c r="Y965" s="1095"/>
      <c r="Z965" s="1096" t="s">
        <v>1177</v>
      </c>
      <c r="AA965" s="1097"/>
      <c r="AB965" s="1097"/>
      <c r="AC965" s="1098"/>
    </row>
    <row r="966" spans="1:29" ht="17.45" customHeight="1" thickBot="1">
      <c r="A966" s="1099"/>
      <c r="B966" s="1100"/>
      <c r="C966" s="1100"/>
      <c r="D966" s="1100"/>
      <c r="E966" s="1100"/>
      <c r="F966" s="1100"/>
      <c r="G966" s="1100"/>
      <c r="H966" s="1101"/>
      <c r="I966" s="1102"/>
      <c r="J966" s="1094" t="s">
        <v>1178</v>
      </c>
      <c r="K966" s="1070"/>
      <c r="L966" s="1095"/>
      <c r="M966" s="1094" t="s">
        <v>1179</v>
      </c>
      <c r="N966" s="1070"/>
      <c r="O966" s="1070"/>
      <c r="P966" s="1095"/>
      <c r="Q966" s="1094" t="s">
        <v>1178</v>
      </c>
      <c r="R966" s="1070"/>
      <c r="S966" s="1070"/>
      <c r="T966" s="1070"/>
      <c r="U966" s="1095"/>
      <c r="V966" s="1094" t="s">
        <v>1179</v>
      </c>
      <c r="W966" s="1070"/>
      <c r="X966" s="1070"/>
      <c r="Y966" s="1095"/>
      <c r="Z966" s="1103"/>
      <c r="AA966" s="1104"/>
      <c r="AB966" s="1104"/>
      <c r="AC966" s="1105"/>
    </row>
    <row r="967" spans="1:29" ht="17.45" customHeight="1" thickBot="1">
      <c r="A967" s="1127"/>
      <c r="B967" s="1128" t="s">
        <v>744</v>
      </c>
      <c r="C967" s="1128"/>
      <c r="D967" s="1129" t="s">
        <v>1413</v>
      </c>
      <c r="E967" s="1128"/>
      <c r="F967" s="1128"/>
      <c r="G967" s="1128"/>
      <c r="H967" s="1129"/>
      <c r="I967" s="1191">
        <v>1</v>
      </c>
      <c r="J967" s="1192">
        <v>0.3</v>
      </c>
      <c r="K967" s="1193"/>
      <c r="L967" s="1194"/>
      <c r="M967" s="1192">
        <v>0.7</v>
      </c>
      <c r="N967" s="1193"/>
      <c r="O967" s="1193"/>
      <c r="P967" s="1194"/>
      <c r="Q967" s="1195">
        <v>149.91589999999999</v>
      </c>
      <c r="R967" s="1196"/>
      <c r="S967" s="1196"/>
      <c r="T967" s="1196"/>
      <c r="U967" s="1197"/>
      <c r="V967" s="1195">
        <v>61.932499999999997</v>
      </c>
      <c r="W967" s="1196"/>
      <c r="X967" s="1196"/>
      <c r="Y967" s="1197"/>
      <c r="Z967" s="1139">
        <v>88.327500000000001</v>
      </c>
      <c r="AA967" s="1108"/>
      <c r="AB967" s="1108"/>
      <c r="AC967" s="1107"/>
    </row>
    <row r="968" spans="1:29" ht="16.7" customHeight="1" thickBot="1">
      <c r="A968" s="1068"/>
      <c r="B968" s="1069"/>
      <c r="C968" s="1069"/>
      <c r="D968" s="1069"/>
      <c r="E968" s="1069"/>
      <c r="F968" s="1069"/>
      <c r="G968" s="1069"/>
      <c r="H968" s="1069"/>
      <c r="I968" s="1071" t="s">
        <v>1180</v>
      </c>
      <c r="J968" s="1071"/>
      <c r="K968" s="1071"/>
      <c r="L968" s="1071"/>
      <c r="M968" s="1071"/>
      <c r="N968" s="1071"/>
      <c r="O968" s="1071"/>
      <c r="P968" s="1071"/>
      <c r="Q968" s="1071"/>
      <c r="R968" s="1071"/>
      <c r="S968" s="1071"/>
      <c r="T968" s="1071"/>
      <c r="U968" s="1071"/>
      <c r="V968" s="1106"/>
      <c r="W968" s="1107">
        <v>88.327500000000001</v>
      </c>
      <c r="X968" s="1108"/>
      <c r="Y968" s="1108"/>
      <c r="Z968" s="1108"/>
      <c r="AA968" s="1108"/>
      <c r="AB968" s="1108"/>
      <c r="AC968" s="1107"/>
    </row>
    <row r="969" spans="1:29" ht="17.45" customHeight="1" thickBot="1">
      <c r="A969" s="1092" t="s">
        <v>1181</v>
      </c>
      <c r="B969" s="1109"/>
      <c r="C969" s="1109"/>
      <c r="D969" s="1109"/>
      <c r="E969" s="1109"/>
      <c r="F969" s="1109"/>
      <c r="G969" s="1109"/>
      <c r="H969" s="1109"/>
      <c r="I969" s="1109"/>
      <c r="J969" s="1110"/>
      <c r="K969" s="1094" t="s">
        <v>1182</v>
      </c>
      <c r="L969" s="1070"/>
      <c r="M969" s="1070"/>
      <c r="N969" s="1070"/>
      <c r="O969" s="1095"/>
      <c r="P969" s="1094" t="s">
        <v>1174</v>
      </c>
      <c r="Q969" s="1070"/>
      <c r="R969" s="1070"/>
      <c r="S969" s="1070"/>
      <c r="T969" s="1095"/>
      <c r="U969" s="1094" t="s">
        <v>1183</v>
      </c>
      <c r="V969" s="1070"/>
      <c r="W969" s="1070"/>
      <c r="X969" s="1070"/>
      <c r="Y969" s="1095"/>
      <c r="Z969" s="1096" t="s">
        <v>1177</v>
      </c>
      <c r="AA969" s="1111"/>
      <c r="AB969" s="1111"/>
      <c r="AC969" s="1112"/>
    </row>
    <row r="970" spans="1:29" ht="16.7" customHeight="1">
      <c r="A970" s="1150"/>
      <c r="B970" s="1151" t="s">
        <v>1113</v>
      </c>
      <c r="C970" s="1151"/>
      <c r="D970" s="1152" t="s">
        <v>1114</v>
      </c>
      <c r="E970" s="1151"/>
      <c r="F970" s="1151"/>
      <c r="G970" s="1151"/>
      <c r="H970" s="1151"/>
      <c r="I970" s="1151"/>
      <c r="J970" s="1152"/>
      <c r="K970" s="1153">
        <v>0</v>
      </c>
      <c r="L970" s="1154"/>
      <c r="M970" s="1154"/>
      <c r="N970" s="1154"/>
      <c r="O970" s="1155"/>
      <c r="P970" s="1153">
        <v>1</v>
      </c>
      <c r="Q970" s="1154"/>
      <c r="R970" s="1154"/>
      <c r="S970" s="1154"/>
      <c r="T970" s="1155"/>
      <c r="U970" s="1156">
        <v>27.586200000000002</v>
      </c>
      <c r="V970" s="1157"/>
      <c r="W970" s="1157"/>
      <c r="X970" s="1157"/>
      <c r="Y970" s="1158"/>
      <c r="Z970" s="1159">
        <v>27.586200000000002</v>
      </c>
      <c r="AA970" s="1116"/>
      <c r="AB970" s="1116"/>
      <c r="AC970" s="1115"/>
    </row>
    <row r="971" spans="1:29" ht="17.45" customHeight="1">
      <c r="A971" s="1149"/>
      <c r="B971" s="1174" t="s">
        <v>1121</v>
      </c>
      <c r="C971" s="1174"/>
      <c r="D971" s="1175" t="s">
        <v>1122</v>
      </c>
      <c r="E971" s="1174"/>
      <c r="F971" s="1174"/>
      <c r="G971" s="1174"/>
      <c r="H971" s="1174"/>
      <c r="I971" s="1174"/>
      <c r="J971" s="1175"/>
      <c r="K971" s="1176">
        <v>0</v>
      </c>
      <c r="L971" s="1177"/>
      <c r="M971" s="1177"/>
      <c r="N971" s="1177"/>
      <c r="O971" s="1178"/>
      <c r="P971" s="1176">
        <v>0.5</v>
      </c>
      <c r="Q971" s="1177"/>
      <c r="R971" s="1177"/>
      <c r="S971" s="1177"/>
      <c r="T971" s="1178"/>
      <c r="U971" s="1226">
        <v>30.6753</v>
      </c>
      <c r="V971" s="1146"/>
      <c r="W971" s="1146"/>
      <c r="X971" s="1146"/>
      <c r="Y971" s="1227"/>
      <c r="Z971" s="1184">
        <v>15.3377</v>
      </c>
      <c r="AA971" s="1121"/>
      <c r="AB971" s="1121"/>
      <c r="AC971" s="1120"/>
    </row>
    <row r="972" spans="1:29" ht="17.45" customHeight="1" thickBot="1">
      <c r="A972" s="1089"/>
      <c r="B972" s="1160" t="s">
        <v>1111</v>
      </c>
      <c r="C972" s="1160"/>
      <c r="D972" s="1161" t="s">
        <v>1112</v>
      </c>
      <c r="E972" s="1160"/>
      <c r="F972" s="1160"/>
      <c r="G972" s="1160"/>
      <c r="H972" s="1160"/>
      <c r="I972" s="1160"/>
      <c r="J972" s="1161"/>
      <c r="K972" s="1162">
        <v>0</v>
      </c>
      <c r="L972" s="1163"/>
      <c r="M972" s="1163"/>
      <c r="N972" s="1163"/>
      <c r="O972" s="1164"/>
      <c r="P972" s="1162">
        <v>1</v>
      </c>
      <c r="Q972" s="1163"/>
      <c r="R972" s="1163"/>
      <c r="S972" s="1163"/>
      <c r="T972" s="1164"/>
      <c r="U972" s="1165">
        <v>22.148800000000001</v>
      </c>
      <c r="V972" s="1166"/>
      <c r="W972" s="1166"/>
      <c r="X972" s="1166"/>
      <c r="Y972" s="1167"/>
      <c r="Z972" s="1168">
        <v>22.148800000000001</v>
      </c>
      <c r="AA972" s="1126"/>
      <c r="AB972" s="1126"/>
      <c r="AC972" s="1125"/>
    </row>
    <row r="973" spans="1:29" ht="16.7" customHeight="1" thickBot="1">
      <c r="A973" s="1068"/>
      <c r="B973" s="1113"/>
      <c r="C973" s="1113"/>
      <c r="D973" s="1113"/>
      <c r="E973" s="1113"/>
      <c r="F973" s="1113"/>
      <c r="G973" s="1113"/>
      <c r="H973" s="1113"/>
      <c r="I973" s="1114" t="s">
        <v>1184</v>
      </c>
      <c r="J973" s="1114"/>
      <c r="K973" s="1114"/>
      <c r="L973" s="1114"/>
      <c r="M973" s="1114"/>
      <c r="N973" s="1114"/>
      <c r="O973" s="1114"/>
      <c r="P973" s="1114"/>
      <c r="Q973" s="1114"/>
      <c r="R973" s="1114"/>
      <c r="S973" s="1114"/>
      <c r="T973" s="1114"/>
      <c r="U973" s="1114"/>
      <c r="V973" s="1069"/>
      <c r="W973" s="1115">
        <v>65.072699999999998</v>
      </c>
      <c r="X973" s="1116"/>
      <c r="Y973" s="1116"/>
      <c r="Z973" s="1116"/>
      <c r="AA973" s="1116"/>
      <c r="AB973" s="1116"/>
      <c r="AC973" s="1115"/>
    </row>
    <row r="974" spans="1:29" ht="17.45" customHeight="1">
      <c r="A974" s="1117"/>
      <c r="B974" s="1118"/>
      <c r="C974" s="1118"/>
      <c r="D974" s="1118"/>
      <c r="E974" s="1118"/>
      <c r="F974" s="1118"/>
      <c r="G974" s="1118"/>
      <c r="H974" s="1118"/>
      <c r="I974" s="1119" t="s">
        <v>1185</v>
      </c>
      <c r="J974" s="1119"/>
      <c r="K974" s="1119"/>
      <c r="L974" s="1119"/>
      <c r="M974" s="1119"/>
      <c r="N974" s="1119"/>
      <c r="O974" s="1119"/>
      <c r="P974" s="1119"/>
      <c r="Q974" s="1119"/>
      <c r="R974" s="1119"/>
      <c r="S974" s="1119"/>
      <c r="T974" s="1119"/>
      <c r="U974" s="1119"/>
      <c r="V974" s="1118"/>
      <c r="W974" s="1120">
        <v>153.40020000000001</v>
      </c>
      <c r="X974" s="1121"/>
      <c r="Y974" s="1121"/>
      <c r="Z974" s="1121"/>
      <c r="AA974" s="1121"/>
      <c r="AB974" s="1121"/>
      <c r="AC974" s="1120"/>
    </row>
    <row r="975" spans="1:29" ht="17.45" customHeight="1">
      <c r="A975" s="1117"/>
      <c r="B975" s="1118"/>
      <c r="C975" s="1118"/>
      <c r="D975" s="1118"/>
      <c r="E975" s="1118"/>
      <c r="F975" s="1118"/>
      <c r="G975" s="1118"/>
      <c r="H975" s="1118"/>
      <c r="I975" s="1119" t="s">
        <v>1186</v>
      </c>
      <c r="J975" s="1119"/>
      <c r="K975" s="1119"/>
      <c r="L975" s="1119"/>
      <c r="M975" s="1119"/>
      <c r="N975" s="1119"/>
      <c r="O975" s="1119"/>
      <c r="P975" s="1119"/>
      <c r="Q975" s="1119"/>
      <c r="R975" s="1119"/>
      <c r="S975" s="1119"/>
      <c r="T975" s="1119"/>
      <c r="U975" s="1119"/>
      <c r="V975" s="1118"/>
      <c r="W975" s="1120">
        <v>38.350099999999998</v>
      </c>
      <c r="X975" s="1121"/>
      <c r="Y975" s="1121"/>
      <c r="Z975" s="1121"/>
      <c r="AA975" s="1121"/>
      <c r="AB975" s="1121"/>
      <c r="AC975" s="1120"/>
    </row>
    <row r="976" spans="1:29" ht="16.7" customHeight="1">
      <c r="A976" s="1117"/>
      <c r="B976" s="1118"/>
      <c r="C976" s="1118"/>
      <c r="D976" s="1118"/>
      <c r="E976" s="1118"/>
      <c r="F976" s="1118"/>
      <c r="G976" s="1118"/>
      <c r="H976" s="1118"/>
      <c r="I976" s="1119" t="s">
        <v>1187</v>
      </c>
      <c r="J976" s="1119"/>
      <c r="K976" s="1119"/>
      <c r="L976" s="1119"/>
      <c r="M976" s="1119"/>
      <c r="N976" s="1119"/>
      <c r="O976" s="1119"/>
      <c r="P976" s="1119"/>
      <c r="Q976" s="1119"/>
      <c r="R976" s="1119"/>
      <c r="S976" s="1119"/>
      <c r="T976" s="1119"/>
      <c r="U976" s="1119"/>
      <c r="V976" s="1118"/>
      <c r="W976" s="1120">
        <v>0</v>
      </c>
      <c r="X976" s="1121"/>
      <c r="Y976" s="1121"/>
      <c r="Z976" s="1121"/>
      <c r="AA976" s="1121"/>
      <c r="AB976" s="1121"/>
      <c r="AC976" s="1120"/>
    </row>
    <row r="977" spans="1:29" ht="17.45" customHeight="1" thickBot="1">
      <c r="A977" s="1122"/>
      <c r="B977" s="1123"/>
      <c r="C977" s="1123"/>
      <c r="D977" s="1123"/>
      <c r="E977" s="1123"/>
      <c r="F977" s="1123"/>
      <c r="G977" s="1123"/>
      <c r="H977" s="1123"/>
      <c r="I977" s="1124" t="s">
        <v>1188</v>
      </c>
      <c r="J977" s="1124"/>
      <c r="K977" s="1124"/>
      <c r="L977" s="1124"/>
      <c r="M977" s="1124"/>
      <c r="N977" s="1124"/>
      <c r="O977" s="1124"/>
      <c r="P977" s="1124"/>
      <c r="Q977" s="1124"/>
      <c r="R977" s="1124"/>
      <c r="S977" s="1124"/>
      <c r="T977" s="1124"/>
      <c r="U977" s="1124"/>
      <c r="V977" s="1123"/>
      <c r="W977" s="1125">
        <v>0</v>
      </c>
      <c r="X977" s="1126"/>
      <c r="Y977" s="1126"/>
      <c r="Z977" s="1126"/>
      <c r="AA977" s="1126"/>
      <c r="AB977" s="1126"/>
      <c r="AC977" s="1125"/>
    </row>
    <row r="978" spans="1:29" ht="16.7" customHeight="1" thickBot="1">
      <c r="A978" s="1092" t="s">
        <v>1189</v>
      </c>
      <c r="B978" s="1109"/>
      <c r="C978" s="1109"/>
      <c r="D978" s="1109"/>
      <c r="E978" s="1109"/>
      <c r="F978" s="1109"/>
      <c r="G978" s="1109"/>
      <c r="H978" s="1109"/>
      <c r="I978" s="1109"/>
      <c r="J978" s="1110"/>
      <c r="K978" s="1094" t="s">
        <v>1174</v>
      </c>
      <c r="L978" s="1070"/>
      <c r="M978" s="1070"/>
      <c r="N978" s="1070"/>
      <c r="O978" s="1095"/>
      <c r="P978" s="1094" t="s">
        <v>531</v>
      </c>
      <c r="Q978" s="1070"/>
      <c r="R978" s="1070"/>
      <c r="S978" s="1070"/>
      <c r="T978" s="1095"/>
      <c r="U978" s="1094" t="s">
        <v>1190</v>
      </c>
      <c r="V978" s="1070"/>
      <c r="W978" s="1070"/>
      <c r="X978" s="1070"/>
      <c r="Y978" s="1095"/>
      <c r="Z978" s="1096" t="s">
        <v>1191</v>
      </c>
      <c r="AA978" s="1111"/>
      <c r="AB978" s="1111"/>
      <c r="AC978" s="1112"/>
    </row>
    <row r="979" spans="1:29" ht="17.45" customHeight="1">
      <c r="A979" s="1150"/>
      <c r="B979" s="1151" t="s">
        <v>1443</v>
      </c>
      <c r="C979" s="1151"/>
      <c r="D979" s="1152" t="s">
        <v>1444</v>
      </c>
      <c r="E979" s="1151"/>
      <c r="F979" s="1151"/>
      <c r="G979" s="1151"/>
      <c r="H979" s="1151"/>
      <c r="I979" s="1151"/>
      <c r="J979" s="1152"/>
      <c r="K979" s="1153">
        <v>0.69699999999999995</v>
      </c>
      <c r="L979" s="1154"/>
      <c r="M979" s="1154"/>
      <c r="N979" s="1154"/>
      <c r="O979" s="1155"/>
      <c r="P979" s="1169" t="s">
        <v>1218</v>
      </c>
      <c r="Q979" s="1078"/>
      <c r="R979" s="1078"/>
      <c r="S979" s="1078"/>
      <c r="T979" s="1170"/>
      <c r="U979" s="1171">
        <v>29.7301</v>
      </c>
      <c r="V979" s="1172"/>
      <c r="W979" s="1172"/>
      <c r="X979" s="1172"/>
      <c r="Y979" s="1173"/>
      <c r="Z979" s="1159">
        <v>20.721900000000002</v>
      </c>
      <c r="AA979" s="1116"/>
      <c r="AB979" s="1116"/>
      <c r="AC979" s="1115"/>
    </row>
    <row r="980" spans="1:29" ht="17.45" customHeight="1">
      <c r="A980" s="1149"/>
      <c r="B980" s="1174" t="s">
        <v>1445</v>
      </c>
      <c r="C980" s="1174"/>
      <c r="D980" s="1175" t="s">
        <v>1446</v>
      </c>
      <c r="E980" s="1174"/>
      <c r="F980" s="1174"/>
      <c r="G980" s="1174"/>
      <c r="H980" s="1174"/>
      <c r="I980" s="1174"/>
      <c r="J980" s="1175"/>
      <c r="K980" s="1176">
        <v>3</v>
      </c>
      <c r="L980" s="1177"/>
      <c r="M980" s="1177"/>
      <c r="N980" s="1177"/>
      <c r="O980" s="1178"/>
      <c r="P980" s="1179" t="s">
        <v>59</v>
      </c>
      <c r="Q980" s="1085"/>
      <c r="R980" s="1085"/>
      <c r="S980" s="1085"/>
      <c r="T980" s="1180"/>
      <c r="U980" s="1181">
        <v>14.5067</v>
      </c>
      <c r="V980" s="1182"/>
      <c r="W980" s="1182"/>
      <c r="X980" s="1182"/>
      <c r="Y980" s="1183"/>
      <c r="Z980" s="1184">
        <v>43.520099999999999</v>
      </c>
      <c r="AA980" s="1121"/>
      <c r="AB980" s="1121"/>
      <c r="AC980" s="1120"/>
    </row>
    <row r="981" spans="1:29" ht="16.7" customHeight="1" thickBot="1">
      <c r="A981" s="1089"/>
      <c r="B981" s="1160" t="s">
        <v>1447</v>
      </c>
      <c r="C981" s="1160"/>
      <c r="D981" s="1161" t="s">
        <v>1448</v>
      </c>
      <c r="E981" s="1160"/>
      <c r="F981" s="1160"/>
      <c r="G981" s="1160"/>
      <c r="H981" s="1160"/>
      <c r="I981" s="1160"/>
      <c r="J981" s="1161"/>
      <c r="K981" s="1162">
        <v>0.25622</v>
      </c>
      <c r="L981" s="1163"/>
      <c r="M981" s="1163"/>
      <c r="N981" s="1163"/>
      <c r="O981" s="1164"/>
      <c r="P981" s="1185" t="s">
        <v>1393</v>
      </c>
      <c r="Q981" s="1186"/>
      <c r="R981" s="1186"/>
      <c r="S981" s="1186"/>
      <c r="T981" s="1187"/>
      <c r="U981" s="1188">
        <v>34.346600000000002</v>
      </c>
      <c r="V981" s="1189"/>
      <c r="W981" s="1189"/>
      <c r="X981" s="1189"/>
      <c r="Y981" s="1190"/>
      <c r="Z981" s="1168">
        <v>8.8003</v>
      </c>
      <c r="AA981" s="1126"/>
      <c r="AB981" s="1126"/>
      <c r="AC981" s="1125"/>
    </row>
    <row r="982" spans="1:29" ht="17.45" customHeight="1" thickBot="1">
      <c r="A982" s="1068"/>
      <c r="B982" s="1069"/>
      <c r="C982" s="1069"/>
      <c r="D982" s="1069"/>
      <c r="E982" s="1069"/>
      <c r="F982" s="1069"/>
      <c r="G982" s="1069"/>
      <c r="H982" s="1069"/>
      <c r="I982" s="1071" t="s">
        <v>1193</v>
      </c>
      <c r="J982" s="1071"/>
      <c r="K982" s="1071"/>
      <c r="L982" s="1071"/>
      <c r="M982" s="1071"/>
      <c r="N982" s="1071"/>
      <c r="O982" s="1071"/>
      <c r="P982" s="1071"/>
      <c r="Q982" s="1071"/>
      <c r="R982" s="1071"/>
      <c r="S982" s="1071"/>
      <c r="T982" s="1071"/>
      <c r="U982" s="1071"/>
      <c r="V982" s="1106"/>
      <c r="W982" s="1107">
        <v>73.042299999999997</v>
      </c>
      <c r="X982" s="1108"/>
      <c r="Y982" s="1108"/>
      <c r="Z982" s="1108"/>
      <c r="AA982" s="1108"/>
      <c r="AB982" s="1108"/>
      <c r="AC982" s="1107"/>
    </row>
    <row r="983" spans="1:29" ht="17.45" customHeight="1" thickBot="1">
      <c r="A983" s="1092" t="s">
        <v>1194</v>
      </c>
      <c r="B983" s="1109"/>
      <c r="C983" s="1109"/>
      <c r="D983" s="1109"/>
      <c r="E983" s="1109"/>
      <c r="F983" s="1109"/>
      <c r="G983" s="1109"/>
      <c r="H983" s="1109"/>
      <c r="I983" s="1109"/>
      <c r="J983" s="1110"/>
      <c r="K983" s="1094" t="s">
        <v>1174</v>
      </c>
      <c r="L983" s="1070"/>
      <c r="M983" s="1070"/>
      <c r="N983" s="1070"/>
      <c r="O983" s="1095"/>
      <c r="P983" s="1094" t="s">
        <v>531</v>
      </c>
      <c r="Q983" s="1070"/>
      <c r="R983" s="1070"/>
      <c r="S983" s="1070"/>
      <c r="T983" s="1095"/>
      <c r="U983" s="1094" t="s">
        <v>1190</v>
      </c>
      <c r="V983" s="1070"/>
      <c r="W983" s="1070"/>
      <c r="X983" s="1070"/>
      <c r="Y983" s="1095"/>
      <c r="Z983" s="1096" t="s">
        <v>1191</v>
      </c>
      <c r="AA983" s="1111"/>
      <c r="AB983" s="1111"/>
      <c r="AC983" s="1112"/>
    </row>
    <row r="984" spans="1:29" ht="16.7" customHeight="1">
      <c r="A984" s="1150"/>
      <c r="B984" s="1151" t="s">
        <v>1449</v>
      </c>
      <c r="C984" s="1151"/>
      <c r="D984" s="1152" t="s">
        <v>1450</v>
      </c>
      <c r="E984" s="1151"/>
      <c r="F984" s="1151"/>
      <c r="G984" s="1151"/>
      <c r="H984" s="1151"/>
      <c r="I984" s="1151"/>
      <c r="J984" s="1152"/>
      <c r="K984" s="1153">
        <v>3.7499999999999999E-3</v>
      </c>
      <c r="L984" s="1154"/>
      <c r="M984" s="1154"/>
      <c r="N984" s="1154"/>
      <c r="O984" s="1155"/>
      <c r="P984" s="1169" t="s">
        <v>58</v>
      </c>
      <c r="Q984" s="1078"/>
      <c r="R984" s="1078"/>
      <c r="S984" s="1078"/>
      <c r="T984" s="1170"/>
      <c r="U984" s="1171">
        <v>361.00299999999999</v>
      </c>
      <c r="V984" s="1172"/>
      <c r="W984" s="1172"/>
      <c r="X984" s="1172"/>
      <c r="Y984" s="1173"/>
      <c r="Z984" s="1159">
        <v>1.3537999999999999</v>
      </c>
      <c r="AA984" s="1116"/>
      <c r="AB984" s="1116"/>
      <c r="AC984" s="1115"/>
    </row>
    <row r="985" spans="1:29" ht="17.45" customHeight="1">
      <c r="A985" s="1149"/>
      <c r="B985" s="1174" t="s">
        <v>1370</v>
      </c>
      <c r="C985" s="1174"/>
      <c r="D985" s="1175" t="s">
        <v>1371</v>
      </c>
      <c r="E985" s="1174"/>
      <c r="F985" s="1174"/>
      <c r="G985" s="1174"/>
      <c r="H985" s="1174"/>
      <c r="I985" s="1174"/>
      <c r="J985" s="1175"/>
      <c r="K985" s="1176">
        <v>5.6550000000000003E-2</v>
      </c>
      <c r="L985" s="1177"/>
      <c r="M985" s="1177"/>
      <c r="N985" s="1177"/>
      <c r="O985" s="1178"/>
      <c r="P985" s="1179" t="s">
        <v>58</v>
      </c>
      <c r="Q985" s="1085"/>
      <c r="R985" s="1085"/>
      <c r="S985" s="1085"/>
      <c r="T985" s="1180"/>
      <c r="U985" s="1181">
        <v>45.021000000000001</v>
      </c>
      <c r="V985" s="1182"/>
      <c r="W985" s="1182"/>
      <c r="X985" s="1182"/>
      <c r="Y985" s="1183"/>
      <c r="Z985" s="1184">
        <v>2.5459000000000001</v>
      </c>
      <c r="AA985" s="1121"/>
      <c r="AB985" s="1121"/>
      <c r="AC985" s="1120"/>
    </row>
    <row r="986" spans="1:29" ht="16.7" customHeight="1" thickBot="1">
      <c r="A986" s="1089"/>
      <c r="B986" s="1160" t="s">
        <v>1451</v>
      </c>
      <c r="C986" s="1160"/>
      <c r="D986" s="1161" t="s">
        <v>1452</v>
      </c>
      <c r="E986" s="1160"/>
      <c r="F986" s="1160"/>
      <c r="G986" s="1160"/>
      <c r="H986" s="1160"/>
      <c r="I986" s="1160"/>
      <c r="J986" s="1161"/>
      <c r="K986" s="1162">
        <v>5.28E-2</v>
      </c>
      <c r="L986" s="1163"/>
      <c r="M986" s="1163"/>
      <c r="N986" s="1163"/>
      <c r="O986" s="1164"/>
      <c r="P986" s="1185" t="s">
        <v>58</v>
      </c>
      <c r="Q986" s="1186"/>
      <c r="R986" s="1186"/>
      <c r="S986" s="1186"/>
      <c r="T986" s="1187"/>
      <c r="U986" s="1188">
        <v>17.2195</v>
      </c>
      <c r="V986" s="1189"/>
      <c r="W986" s="1189"/>
      <c r="X986" s="1189"/>
      <c r="Y986" s="1190"/>
      <c r="Z986" s="1168">
        <v>0.90920000000000001</v>
      </c>
      <c r="AA986" s="1126"/>
      <c r="AB986" s="1126"/>
      <c r="AC986" s="1125"/>
    </row>
    <row r="987" spans="1:29" ht="17.45" customHeight="1" thickBot="1">
      <c r="A987" s="1068"/>
      <c r="B987" s="1069"/>
      <c r="C987" s="1069"/>
      <c r="D987" s="1069"/>
      <c r="E987" s="1069"/>
      <c r="F987" s="1069"/>
      <c r="G987" s="1069"/>
      <c r="H987" s="1069"/>
      <c r="I987" s="1071" t="s">
        <v>1195</v>
      </c>
      <c r="J987" s="1071"/>
      <c r="K987" s="1071"/>
      <c r="L987" s="1071"/>
      <c r="M987" s="1071"/>
      <c r="N987" s="1071"/>
      <c r="O987" s="1071"/>
      <c r="P987" s="1071"/>
      <c r="Q987" s="1071"/>
      <c r="R987" s="1071"/>
      <c r="S987" s="1071"/>
      <c r="T987" s="1071"/>
      <c r="U987" s="1071"/>
      <c r="V987" s="1106"/>
      <c r="W987" s="1107">
        <v>4.8089000000000004</v>
      </c>
      <c r="X987" s="1108"/>
      <c r="Y987" s="1108"/>
      <c r="Z987" s="1108"/>
      <c r="AA987" s="1108"/>
      <c r="AB987" s="1108"/>
      <c r="AC987" s="1107"/>
    </row>
    <row r="988" spans="1:29" ht="17.45" customHeight="1" thickBot="1">
      <c r="A988" s="1092" t="s">
        <v>1196</v>
      </c>
      <c r="B988" s="1109"/>
      <c r="C988" s="1109"/>
      <c r="D988" s="1109"/>
      <c r="E988" s="1109"/>
      <c r="F988" s="1109"/>
      <c r="G988" s="1109"/>
      <c r="H988" s="1109"/>
      <c r="I988" s="1109"/>
      <c r="J988" s="1110"/>
      <c r="K988" s="1094" t="s">
        <v>1174</v>
      </c>
      <c r="L988" s="1070"/>
      <c r="M988" s="1070"/>
      <c r="N988" s="1070"/>
      <c r="O988" s="1095"/>
      <c r="P988" s="1094" t="s">
        <v>531</v>
      </c>
      <c r="Q988" s="1070"/>
      <c r="R988" s="1070"/>
      <c r="S988" s="1070"/>
      <c r="T988" s="1095"/>
      <c r="U988" s="1094" t="s">
        <v>1190</v>
      </c>
      <c r="V988" s="1070"/>
      <c r="W988" s="1070"/>
      <c r="X988" s="1070"/>
      <c r="Y988" s="1095"/>
      <c r="Z988" s="1096" t="s">
        <v>1191</v>
      </c>
      <c r="AA988" s="1111"/>
      <c r="AB988" s="1111"/>
      <c r="AC988" s="1112"/>
    </row>
    <row r="989" spans="1:29" ht="16.7" customHeight="1">
      <c r="A989" s="1150"/>
      <c r="B989" s="1151" t="s">
        <v>1453</v>
      </c>
      <c r="C989" s="1151"/>
      <c r="D989" s="1152" t="s">
        <v>1454</v>
      </c>
      <c r="E989" s="1151"/>
      <c r="F989" s="1151"/>
      <c r="G989" s="1151"/>
      <c r="H989" s="1151"/>
      <c r="I989" s="1151"/>
      <c r="J989" s="1152"/>
      <c r="K989" s="1153">
        <v>1.9199999999999998E-2</v>
      </c>
      <c r="L989" s="1154"/>
      <c r="M989" s="1154"/>
      <c r="N989" s="1154"/>
      <c r="O989" s="1155"/>
      <c r="P989" s="1169" t="s">
        <v>565</v>
      </c>
      <c r="Q989" s="1078"/>
      <c r="R989" s="1078"/>
      <c r="S989" s="1078"/>
      <c r="T989" s="1170"/>
      <c r="U989" s="1171">
        <v>32.99</v>
      </c>
      <c r="V989" s="1172"/>
      <c r="W989" s="1172"/>
      <c r="X989" s="1172"/>
      <c r="Y989" s="1173"/>
      <c r="Z989" s="1159">
        <v>0.63339999999999996</v>
      </c>
      <c r="AA989" s="1116"/>
      <c r="AB989" s="1116"/>
      <c r="AC989" s="1115"/>
    </row>
    <row r="990" spans="1:29" ht="17.45" customHeight="1">
      <c r="A990" s="1149"/>
      <c r="B990" s="1174" t="s">
        <v>1455</v>
      </c>
      <c r="C990" s="1174"/>
      <c r="D990" s="1175" t="s">
        <v>1456</v>
      </c>
      <c r="E990" s="1174"/>
      <c r="F990" s="1174"/>
      <c r="G990" s="1174"/>
      <c r="H990" s="1174"/>
      <c r="I990" s="1174"/>
      <c r="J990" s="1175"/>
      <c r="K990" s="1176">
        <v>3.5E-4</v>
      </c>
      <c r="L990" s="1177"/>
      <c r="M990" s="1177"/>
      <c r="N990" s="1177"/>
      <c r="O990" s="1178"/>
      <c r="P990" s="1179" t="s">
        <v>565</v>
      </c>
      <c r="Q990" s="1085"/>
      <c r="R990" s="1085"/>
      <c r="S990" s="1085"/>
      <c r="T990" s="1180"/>
      <c r="U990" s="1181">
        <v>32.99</v>
      </c>
      <c r="V990" s="1182"/>
      <c r="W990" s="1182"/>
      <c r="X990" s="1182"/>
      <c r="Y990" s="1183"/>
      <c r="Z990" s="1184">
        <v>1.15E-2</v>
      </c>
      <c r="AA990" s="1121"/>
      <c r="AB990" s="1121"/>
      <c r="AC990" s="1120"/>
    </row>
    <row r="991" spans="1:29" ht="17.45" customHeight="1" thickBot="1">
      <c r="A991" s="1089"/>
      <c r="B991" s="1160" t="s">
        <v>1457</v>
      </c>
      <c r="C991" s="1160"/>
      <c r="D991" s="1161" t="s">
        <v>1458</v>
      </c>
      <c r="E991" s="1160"/>
      <c r="F991" s="1160"/>
      <c r="G991" s="1160"/>
      <c r="H991" s="1160"/>
      <c r="I991" s="1160"/>
      <c r="J991" s="1161"/>
      <c r="K991" s="1162">
        <v>6.9999999999999999E-4</v>
      </c>
      <c r="L991" s="1163"/>
      <c r="M991" s="1163"/>
      <c r="N991" s="1163"/>
      <c r="O991" s="1164"/>
      <c r="P991" s="1185" t="s">
        <v>565</v>
      </c>
      <c r="Q991" s="1186"/>
      <c r="R991" s="1186"/>
      <c r="S991" s="1186"/>
      <c r="T991" s="1187"/>
      <c r="U991" s="1188">
        <v>32.99</v>
      </c>
      <c r="V991" s="1189"/>
      <c r="W991" s="1189"/>
      <c r="X991" s="1189"/>
      <c r="Y991" s="1190"/>
      <c r="Z991" s="1168">
        <v>2.3099999999999999E-2</v>
      </c>
      <c r="AA991" s="1126"/>
      <c r="AB991" s="1126"/>
      <c r="AC991" s="1125"/>
    </row>
    <row r="992" spans="1:29" ht="16.7" customHeight="1" thickBot="1">
      <c r="A992" s="1068"/>
      <c r="B992" s="1069"/>
      <c r="C992" s="1069"/>
      <c r="D992" s="1069"/>
      <c r="E992" s="1069"/>
      <c r="F992" s="1069"/>
      <c r="G992" s="1069"/>
      <c r="H992" s="1069"/>
      <c r="I992" s="1071" t="s">
        <v>1197</v>
      </c>
      <c r="J992" s="1071"/>
      <c r="K992" s="1071"/>
      <c r="L992" s="1071"/>
      <c r="M992" s="1071"/>
      <c r="N992" s="1071"/>
      <c r="O992" s="1071"/>
      <c r="P992" s="1071"/>
      <c r="Q992" s="1071"/>
      <c r="R992" s="1071"/>
      <c r="S992" s="1071"/>
      <c r="T992" s="1071"/>
      <c r="U992" s="1071"/>
      <c r="V992" s="1106"/>
      <c r="W992" s="1107">
        <v>0.66800000000000004</v>
      </c>
      <c r="X992" s="1108"/>
      <c r="Y992" s="1108"/>
      <c r="Z992" s="1108"/>
      <c r="AA992" s="1108"/>
      <c r="AB992" s="1108"/>
      <c r="AC992" s="1107"/>
    </row>
    <row r="993" spans="1:29" ht="17.45" customHeight="1" thickBot="1">
      <c r="A993" s="1092" t="s">
        <v>1198</v>
      </c>
      <c r="B993" s="1109"/>
      <c r="C993" s="1109"/>
      <c r="D993" s="1110"/>
      <c r="E993" s="1094" t="s">
        <v>1174</v>
      </c>
      <c r="F993" s="1070"/>
      <c r="G993" s="1095"/>
      <c r="H993" s="1140" t="s">
        <v>1199</v>
      </c>
      <c r="I993" s="1140" t="s">
        <v>1200</v>
      </c>
      <c r="J993" s="1094" t="s">
        <v>1201</v>
      </c>
      <c r="K993" s="1070"/>
      <c r="L993" s="1095"/>
      <c r="M993" s="1094" t="s">
        <v>1202</v>
      </c>
      <c r="N993" s="1070"/>
      <c r="O993" s="1070"/>
      <c r="P993" s="1095"/>
      <c r="Q993" s="1094" t="s">
        <v>1203</v>
      </c>
      <c r="R993" s="1070"/>
      <c r="S993" s="1070"/>
      <c r="T993" s="1070"/>
      <c r="U993" s="1095"/>
      <c r="V993" s="1094" t="s">
        <v>1204</v>
      </c>
      <c r="W993" s="1070"/>
      <c r="X993" s="1070"/>
      <c r="Y993" s="1095"/>
      <c r="Z993" s="1096" t="s">
        <v>1191</v>
      </c>
      <c r="AA993" s="1111"/>
      <c r="AB993" s="1111"/>
      <c r="AC993" s="1112"/>
    </row>
    <row r="994" spans="1:29" ht="16.7" customHeight="1">
      <c r="A994" s="1150"/>
      <c r="B994" s="1151" t="s">
        <v>1459</v>
      </c>
      <c r="C994" s="1151"/>
      <c r="D994" s="1222" t="s">
        <v>1454</v>
      </c>
      <c r="E994" s="1202">
        <v>1.9199999999999998E-2</v>
      </c>
      <c r="F994" s="1203"/>
      <c r="G994" s="1204"/>
      <c r="H994" s="1201">
        <v>0</v>
      </c>
      <c r="I994" s="1201">
        <v>0</v>
      </c>
      <c r="J994" s="1205">
        <v>0</v>
      </c>
      <c r="K994" s="1206"/>
      <c r="L994" s="1207"/>
      <c r="M994" s="1171">
        <v>1.05</v>
      </c>
      <c r="N994" s="1172"/>
      <c r="O994" s="1172"/>
      <c r="P994" s="1173"/>
      <c r="Q994" s="1171">
        <v>0.84</v>
      </c>
      <c r="R994" s="1172"/>
      <c r="S994" s="1172"/>
      <c r="T994" s="1172"/>
      <c r="U994" s="1173"/>
      <c r="V994" s="1171">
        <v>0.69</v>
      </c>
      <c r="W994" s="1172"/>
      <c r="X994" s="1172"/>
      <c r="Y994" s="1173"/>
      <c r="Z994" s="1159">
        <v>0</v>
      </c>
      <c r="AA994" s="1116"/>
      <c r="AB994" s="1116"/>
      <c r="AC994" s="1115"/>
    </row>
    <row r="995" spans="1:29" ht="17.45" customHeight="1">
      <c r="A995" s="1149"/>
      <c r="B995" s="1174" t="s">
        <v>1460</v>
      </c>
      <c r="C995" s="1174"/>
      <c r="D995" s="1223" t="s">
        <v>1456</v>
      </c>
      <c r="E995" s="1209">
        <v>3.5E-4</v>
      </c>
      <c r="F995" s="1210"/>
      <c r="G995" s="1211"/>
      <c r="H995" s="1208">
        <v>0</v>
      </c>
      <c r="I995" s="1208">
        <v>0</v>
      </c>
      <c r="J995" s="1212">
        <v>0</v>
      </c>
      <c r="K995" s="1213"/>
      <c r="L995" s="1214"/>
      <c r="M995" s="1181">
        <v>1.05</v>
      </c>
      <c r="N995" s="1182"/>
      <c r="O995" s="1182"/>
      <c r="P995" s="1183"/>
      <c r="Q995" s="1181">
        <v>0.84</v>
      </c>
      <c r="R995" s="1182"/>
      <c r="S995" s="1182"/>
      <c r="T995" s="1182"/>
      <c r="U995" s="1183"/>
      <c r="V995" s="1181">
        <v>0.69</v>
      </c>
      <c r="W995" s="1182"/>
      <c r="X995" s="1182"/>
      <c r="Y995" s="1183"/>
      <c r="Z995" s="1184">
        <v>0</v>
      </c>
      <c r="AA995" s="1121"/>
      <c r="AB995" s="1121"/>
      <c r="AC995" s="1120"/>
    </row>
    <row r="996" spans="1:29" ht="17.45" customHeight="1" thickBot="1">
      <c r="A996" s="1089"/>
      <c r="B996" s="1160" t="s">
        <v>1461</v>
      </c>
      <c r="C996" s="1160"/>
      <c r="D996" s="1224" t="s">
        <v>1458</v>
      </c>
      <c r="E996" s="1216">
        <v>6.9999999999999999E-4</v>
      </c>
      <c r="F996" s="1217"/>
      <c r="G996" s="1218"/>
      <c r="H996" s="1215">
        <v>0</v>
      </c>
      <c r="I996" s="1215">
        <v>0</v>
      </c>
      <c r="J996" s="1219">
        <v>0</v>
      </c>
      <c r="K996" s="1220"/>
      <c r="L996" s="1221"/>
      <c r="M996" s="1188">
        <v>1.05</v>
      </c>
      <c r="N996" s="1189"/>
      <c r="O996" s="1189"/>
      <c r="P996" s="1190"/>
      <c r="Q996" s="1188">
        <v>0.84</v>
      </c>
      <c r="R996" s="1189"/>
      <c r="S996" s="1189"/>
      <c r="T996" s="1189"/>
      <c r="U996" s="1190"/>
      <c r="V996" s="1188">
        <v>0.69</v>
      </c>
      <c r="W996" s="1189"/>
      <c r="X996" s="1189"/>
      <c r="Y996" s="1190"/>
      <c r="Z996" s="1168">
        <v>0</v>
      </c>
      <c r="AA996" s="1126"/>
      <c r="AB996" s="1126"/>
      <c r="AC996" s="1125"/>
    </row>
    <row r="997" spans="1:29" ht="16.7" customHeight="1" thickBot="1">
      <c r="A997" s="1068"/>
      <c r="B997" s="1069"/>
      <c r="C997" s="1069"/>
      <c r="D997" s="1069"/>
      <c r="E997" s="1069"/>
      <c r="F997" s="1069"/>
      <c r="G997" s="1069"/>
      <c r="H997" s="1069"/>
      <c r="I997" s="1071" t="s">
        <v>1205</v>
      </c>
      <c r="J997" s="1071"/>
      <c r="K997" s="1071"/>
      <c r="L997" s="1071"/>
      <c r="M997" s="1071"/>
      <c r="N997" s="1071"/>
      <c r="O997" s="1071"/>
      <c r="P997" s="1071"/>
      <c r="Q997" s="1071"/>
      <c r="R997" s="1071"/>
      <c r="S997" s="1071"/>
      <c r="T997" s="1071"/>
      <c r="U997" s="1071"/>
      <c r="V997" s="1106"/>
      <c r="W997" s="1107">
        <v>0</v>
      </c>
      <c r="X997" s="1108"/>
      <c r="Y997" s="1108"/>
      <c r="Z997" s="1108"/>
      <c r="AA997" s="1108"/>
      <c r="AB997" s="1108"/>
      <c r="AC997" s="1107"/>
    </row>
    <row r="998" spans="1:29" ht="5.85" customHeight="1">
      <c r="A998" s="1141"/>
      <c r="B998" s="1113"/>
      <c r="C998" s="1113"/>
      <c r="D998" s="1113"/>
      <c r="E998" s="1113"/>
      <c r="F998" s="1113"/>
      <c r="G998" s="1113"/>
      <c r="H998" s="1113"/>
      <c r="I998" s="1113"/>
      <c r="J998" s="1113"/>
      <c r="K998" s="1113"/>
      <c r="L998" s="1113"/>
      <c r="M998" s="1113"/>
      <c r="N998" s="1113"/>
      <c r="O998" s="1113"/>
      <c r="P998" s="1113"/>
      <c r="Q998" s="1113"/>
      <c r="R998" s="1113"/>
      <c r="S998" s="1113"/>
      <c r="T998" s="1113"/>
      <c r="U998" s="1113"/>
      <c r="V998" s="1113"/>
      <c r="W998" s="1113"/>
      <c r="X998" s="1113"/>
      <c r="Y998" s="1113"/>
      <c r="Z998" s="1113"/>
      <c r="AA998" s="1113"/>
      <c r="AB998" s="1113"/>
      <c r="AC998" s="1142"/>
    </row>
    <row r="999" spans="1:29" ht="17.45" customHeight="1">
      <c r="A999" s="1117"/>
      <c r="B999" s="1118"/>
      <c r="C999" s="1118"/>
      <c r="D999" s="1118"/>
      <c r="E999" s="1118"/>
      <c r="F999" s="1118"/>
      <c r="G999" s="1118"/>
      <c r="H999" s="1118"/>
      <c r="I999" s="1119" t="s">
        <v>1206</v>
      </c>
      <c r="J999" s="1119"/>
      <c r="K999" s="1119"/>
      <c r="L999" s="1119"/>
      <c r="M999" s="1119"/>
      <c r="N999" s="1119"/>
      <c r="O999" s="1119"/>
      <c r="P999" s="1119"/>
      <c r="Q999" s="1119"/>
      <c r="R999" s="1119"/>
      <c r="S999" s="1119"/>
      <c r="T999" s="1119"/>
      <c r="U999" s="1119"/>
      <c r="V999" s="1118"/>
      <c r="W999" s="1143">
        <v>116.87</v>
      </c>
      <c r="X999" s="1144"/>
      <c r="Y999" s="1144"/>
      <c r="Z999" s="1144"/>
      <c r="AA999" s="1144"/>
      <c r="AB999" s="1144"/>
      <c r="AC999" s="1143"/>
    </row>
    <row r="1000" spans="1:29" ht="16.7" customHeight="1">
      <c r="A1000" s="1117"/>
      <c r="B1000" s="1118"/>
      <c r="C1000" s="1118"/>
      <c r="D1000" s="1118"/>
      <c r="E1000" s="1118"/>
      <c r="F1000" s="1118"/>
      <c r="G1000" s="1119" t="s">
        <v>1207</v>
      </c>
      <c r="H1000" s="1119"/>
      <c r="I1000" s="1119"/>
      <c r="J1000" s="1119"/>
      <c r="K1000" s="1119"/>
      <c r="L1000" s="1119"/>
      <c r="M1000" s="1119"/>
      <c r="N1000" s="1145"/>
      <c r="O1000" s="1146">
        <v>0</v>
      </c>
      <c r="P1000" s="1146"/>
      <c r="Q1000" s="1146"/>
      <c r="R1000" s="1145"/>
      <c r="S1000" s="1119" t="s">
        <v>1208</v>
      </c>
      <c r="T1000" s="1119"/>
      <c r="U1000" s="1119"/>
      <c r="V1000" s="1118"/>
      <c r="W1000" s="1143">
        <v>0</v>
      </c>
      <c r="X1000" s="1144"/>
      <c r="Y1000" s="1144"/>
      <c r="Z1000" s="1144"/>
      <c r="AA1000" s="1144"/>
      <c r="AB1000" s="1144"/>
      <c r="AC1000" s="1143"/>
    </row>
    <row r="1001" spans="1:29" ht="17.45" customHeight="1">
      <c r="A1001" s="1117"/>
      <c r="B1001" s="1118"/>
      <c r="C1001" s="1118"/>
      <c r="D1001" s="1118"/>
      <c r="E1001" s="1118"/>
      <c r="F1001" s="1118"/>
      <c r="G1001" s="1118"/>
      <c r="H1001" s="1118"/>
      <c r="I1001" s="1119" t="s">
        <v>1209</v>
      </c>
      <c r="J1001" s="1119"/>
      <c r="K1001" s="1119"/>
      <c r="L1001" s="1119"/>
      <c r="M1001" s="1119"/>
      <c r="N1001" s="1119"/>
      <c r="O1001" s="1119"/>
      <c r="P1001" s="1119"/>
      <c r="Q1001" s="1119"/>
      <c r="R1001" s="1119"/>
      <c r="S1001" s="1119"/>
      <c r="T1001" s="1119"/>
      <c r="U1001" s="1119"/>
      <c r="V1001" s="1118"/>
      <c r="W1001" s="1143">
        <v>116.87</v>
      </c>
      <c r="X1001" s="1144"/>
      <c r="Y1001" s="1144"/>
      <c r="Z1001" s="1144"/>
      <c r="AA1001" s="1144"/>
      <c r="AB1001" s="1144"/>
      <c r="AC1001" s="1143"/>
    </row>
    <row r="1002" spans="1:29" ht="5.85" customHeight="1">
      <c r="A1002" s="1147"/>
      <c r="B1002" s="1118"/>
      <c r="C1002" s="1118"/>
      <c r="D1002" s="1118"/>
      <c r="E1002" s="1118"/>
      <c r="F1002" s="1118"/>
      <c r="G1002" s="1118"/>
      <c r="H1002" s="1118"/>
      <c r="I1002" s="1118"/>
      <c r="J1002" s="1118"/>
      <c r="K1002" s="1118"/>
      <c r="L1002" s="1118"/>
      <c r="M1002" s="1118"/>
      <c r="N1002" s="1118"/>
      <c r="O1002" s="1118"/>
      <c r="P1002" s="1118"/>
      <c r="Q1002" s="1118"/>
      <c r="R1002" s="1118"/>
      <c r="S1002" s="1118"/>
      <c r="T1002" s="1118"/>
      <c r="U1002" s="1118"/>
      <c r="V1002" s="1118"/>
      <c r="W1002" s="1118"/>
      <c r="X1002" s="1118"/>
      <c r="Y1002" s="1118"/>
      <c r="Z1002" s="1118"/>
      <c r="AA1002" s="1118"/>
      <c r="AB1002" s="1118"/>
      <c r="AC1002" s="1148"/>
    </row>
    <row r="1003" spans="1:29" ht="106.15" customHeight="1" thickBot="1">
      <c r="A1003" s="1089"/>
      <c r="B1003" s="1090"/>
      <c r="C1003" s="1090"/>
      <c r="D1003" s="1090"/>
      <c r="E1003" s="1090"/>
      <c r="F1003" s="1090"/>
      <c r="G1003" s="1090"/>
      <c r="H1003" s="1090"/>
      <c r="I1003" s="1090"/>
      <c r="J1003" s="1090"/>
      <c r="K1003" s="1090"/>
      <c r="L1003" s="1090"/>
      <c r="M1003" s="1090"/>
      <c r="N1003" s="1090"/>
      <c r="O1003" s="1090"/>
      <c r="P1003" s="1090"/>
      <c r="Q1003" s="1090"/>
      <c r="R1003" s="1090"/>
      <c r="S1003" s="1090"/>
      <c r="T1003" s="1090"/>
      <c r="U1003" s="1090"/>
      <c r="V1003" s="1090"/>
      <c r="W1003" s="1090"/>
      <c r="X1003" s="1090"/>
      <c r="Y1003" s="1090"/>
      <c r="Z1003" s="1090"/>
      <c r="AA1003" s="1090"/>
      <c r="AB1003" s="1090"/>
      <c r="AC1003" s="1091"/>
    </row>
    <row r="1004" spans="1:29" ht="17.45" customHeight="1" thickBot="1">
      <c r="A1004" s="1068"/>
      <c r="B1004" s="1069"/>
      <c r="C1004" s="1069"/>
      <c r="D1004" s="1069"/>
      <c r="E1004" s="1069"/>
      <c r="F1004" s="1070" t="s">
        <v>1166</v>
      </c>
      <c r="G1004" s="1070"/>
      <c r="H1004" s="1070"/>
      <c r="I1004" s="1070"/>
      <c r="J1004" s="1070"/>
      <c r="K1004" s="1070"/>
      <c r="L1004" s="1069"/>
      <c r="M1004" s="1069"/>
      <c r="N1004" s="1069"/>
      <c r="O1004" s="1069"/>
      <c r="P1004" s="1069"/>
      <c r="Q1004" s="1069"/>
      <c r="R1004" s="1069"/>
      <c r="S1004" s="1069"/>
      <c r="T1004" s="1069"/>
      <c r="U1004" s="1069"/>
      <c r="V1004" s="1069"/>
      <c r="W1004" s="1069"/>
      <c r="X1004" s="1071" t="s">
        <v>1462</v>
      </c>
      <c r="Y1004" s="1071"/>
      <c r="Z1004" s="1071"/>
      <c r="AA1004" s="1071"/>
      <c r="AB1004" s="1071"/>
      <c r="AC1004" s="1072"/>
    </row>
    <row r="1005" spans="1:29" ht="16.7" customHeight="1">
      <c r="A1005" s="1074" t="s">
        <v>1168</v>
      </c>
      <c r="B1005" s="1075"/>
      <c r="C1005" s="1076"/>
      <c r="D1005" s="1077" t="s">
        <v>1463</v>
      </c>
      <c r="E1005" s="1077"/>
      <c r="F1005" s="1077"/>
      <c r="G1005" s="1077"/>
      <c r="H1005" s="1077"/>
      <c r="I1005" s="1077"/>
      <c r="J1005" s="1077"/>
      <c r="K1005" s="1077"/>
      <c r="L1005" s="1077"/>
      <c r="M1005" s="1077"/>
      <c r="N1005" s="1076"/>
      <c r="O1005" s="1076"/>
      <c r="P1005" s="1078" t="s">
        <v>1104</v>
      </c>
      <c r="Q1005" s="1078"/>
      <c r="R1005" s="1078"/>
      <c r="S1005" s="1076"/>
      <c r="T1005" s="1079" t="s">
        <v>1464</v>
      </c>
      <c r="U1005" s="1079"/>
      <c r="V1005" s="1079"/>
      <c r="W1005" s="1079"/>
      <c r="X1005" s="1076"/>
      <c r="Y1005" s="1078" t="s">
        <v>1170</v>
      </c>
      <c r="Z1005" s="1078"/>
      <c r="AA1005" s="1076"/>
      <c r="AB1005" s="1080">
        <v>45658</v>
      </c>
      <c r="AC1005" s="1081"/>
    </row>
    <row r="1006" spans="1:29" ht="17.45" customHeight="1">
      <c r="A1006" s="1082"/>
      <c r="B1006" s="1083"/>
      <c r="D1006" s="1084"/>
      <c r="E1006" s="1084"/>
      <c r="F1006" s="1084"/>
      <c r="G1006" s="1084"/>
      <c r="H1006" s="1084"/>
      <c r="I1006" s="1084"/>
      <c r="J1006" s="1084"/>
      <c r="K1006" s="1084"/>
      <c r="L1006" s="1084"/>
      <c r="M1006" s="1084"/>
      <c r="P1006" s="1085" t="s">
        <v>1171</v>
      </c>
      <c r="Q1006" s="1085"/>
      <c r="R1006" s="1085"/>
      <c r="T1006" s="1086">
        <v>1</v>
      </c>
      <c r="U1006" s="1086"/>
      <c r="V1006" s="1086"/>
      <c r="W1006" s="1086"/>
      <c r="Y1006" s="1085" t="s">
        <v>1172</v>
      </c>
      <c r="Z1006" s="1085"/>
      <c r="AB1006" s="1087" t="s">
        <v>72</v>
      </c>
      <c r="AC1006" s="1088"/>
    </row>
    <row r="1007" spans="1:29" ht="5.85" customHeight="1" thickBot="1">
      <c r="A1007" s="1089"/>
      <c r="B1007" s="1090"/>
      <c r="C1007" s="1090"/>
      <c r="D1007" s="1090"/>
      <c r="E1007" s="1090"/>
      <c r="F1007" s="1090"/>
      <c r="G1007" s="1090"/>
      <c r="H1007" s="1090"/>
      <c r="I1007" s="1090"/>
      <c r="J1007" s="1090"/>
      <c r="K1007" s="1090"/>
      <c r="L1007" s="1090"/>
      <c r="M1007" s="1090"/>
      <c r="N1007" s="1090"/>
      <c r="O1007" s="1090"/>
      <c r="P1007" s="1090"/>
      <c r="Q1007" s="1090"/>
      <c r="R1007" s="1090"/>
      <c r="S1007" s="1090"/>
      <c r="T1007" s="1090"/>
      <c r="U1007" s="1090"/>
      <c r="V1007" s="1090"/>
      <c r="W1007" s="1090"/>
      <c r="X1007" s="1090"/>
      <c r="Y1007" s="1090"/>
      <c r="Z1007" s="1090"/>
      <c r="AA1007" s="1090"/>
      <c r="AB1007" s="1090"/>
      <c r="AC1007" s="1091"/>
    </row>
    <row r="1008" spans="1:29" ht="16.7" customHeight="1" thickBot="1">
      <c r="A1008" s="1092" t="s">
        <v>1173</v>
      </c>
      <c r="B1008" s="1075"/>
      <c r="C1008" s="1075"/>
      <c r="D1008" s="1075"/>
      <c r="E1008" s="1075"/>
      <c r="F1008" s="1075"/>
      <c r="G1008" s="1075"/>
      <c r="H1008" s="1093"/>
      <c r="I1008" s="1094" t="s">
        <v>1174</v>
      </c>
      <c r="J1008" s="1094" t="s">
        <v>1175</v>
      </c>
      <c r="K1008" s="1070"/>
      <c r="L1008" s="1070"/>
      <c r="M1008" s="1070"/>
      <c r="N1008" s="1070"/>
      <c r="O1008" s="1070"/>
      <c r="P1008" s="1095"/>
      <c r="Q1008" s="1094" t="s">
        <v>1176</v>
      </c>
      <c r="R1008" s="1070"/>
      <c r="S1008" s="1070"/>
      <c r="T1008" s="1070"/>
      <c r="U1008" s="1070"/>
      <c r="V1008" s="1070"/>
      <c r="W1008" s="1070"/>
      <c r="X1008" s="1070"/>
      <c r="Y1008" s="1095"/>
      <c r="Z1008" s="1096" t="s">
        <v>1177</v>
      </c>
      <c r="AA1008" s="1097"/>
      <c r="AB1008" s="1097"/>
      <c r="AC1008" s="1098"/>
    </row>
    <row r="1009" spans="1:29" ht="17.45" customHeight="1" thickBot="1">
      <c r="A1009" s="1099"/>
      <c r="B1009" s="1100"/>
      <c r="C1009" s="1100"/>
      <c r="D1009" s="1100"/>
      <c r="E1009" s="1100"/>
      <c r="F1009" s="1100"/>
      <c r="G1009" s="1100"/>
      <c r="H1009" s="1101"/>
      <c r="I1009" s="1102"/>
      <c r="J1009" s="1094" t="s">
        <v>1178</v>
      </c>
      <c r="K1009" s="1070"/>
      <c r="L1009" s="1095"/>
      <c r="M1009" s="1094" t="s">
        <v>1179</v>
      </c>
      <c r="N1009" s="1070"/>
      <c r="O1009" s="1070"/>
      <c r="P1009" s="1095"/>
      <c r="Q1009" s="1094" t="s">
        <v>1178</v>
      </c>
      <c r="R1009" s="1070"/>
      <c r="S1009" s="1070"/>
      <c r="T1009" s="1070"/>
      <c r="U1009" s="1095"/>
      <c r="V1009" s="1094" t="s">
        <v>1179</v>
      </c>
      <c r="W1009" s="1070"/>
      <c r="X1009" s="1070"/>
      <c r="Y1009" s="1095"/>
      <c r="Z1009" s="1103"/>
      <c r="AA1009" s="1104"/>
      <c r="AB1009" s="1104"/>
      <c r="AC1009" s="1105"/>
    </row>
    <row r="1010" spans="1:29" ht="17.45" customHeight="1" thickBot="1">
      <c r="A1010" s="1068"/>
      <c r="B1010" s="1069"/>
      <c r="C1010" s="1069"/>
      <c r="D1010" s="1069"/>
      <c r="E1010" s="1069"/>
      <c r="F1010" s="1069"/>
      <c r="G1010" s="1069"/>
      <c r="H1010" s="1069"/>
      <c r="I1010" s="1071" t="s">
        <v>1180</v>
      </c>
      <c r="J1010" s="1071"/>
      <c r="K1010" s="1071"/>
      <c r="L1010" s="1071"/>
      <c r="M1010" s="1071"/>
      <c r="N1010" s="1071"/>
      <c r="O1010" s="1071"/>
      <c r="P1010" s="1071"/>
      <c r="Q1010" s="1071"/>
      <c r="R1010" s="1071"/>
      <c r="S1010" s="1071"/>
      <c r="T1010" s="1071"/>
      <c r="U1010" s="1071"/>
      <c r="V1010" s="1106"/>
      <c r="W1010" s="1107">
        <v>0</v>
      </c>
      <c r="X1010" s="1108"/>
      <c r="Y1010" s="1108"/>
      <c r="Z1010" s="1108"/>
      <c r="AA1010" s="1108"/>
      <c r="AB1010" s="1108"/>
      <c r="AC1010" s="1107"/>
    </row>
    <row r="1011" spans="1:29" ht="16.7" customHeight="1" thickBot="1">
      <c r="A1011" s="1092" t="s">
        <v>1181</v>
      </c>
      <c r="B1011" s="1109"/>
      <c r="C1011" s="1109"/>
      <c r="D1011" s="1109"/>
      <c r="E1011" s="1109"/>
      <c r="F1011" s="1109"/>
      <c r="G1011" s="1109"/>
      <c r="H1011" s="1109"/>
      <c r="I1011" s="1109"/>
      <c r="J1011" s="1110"/>
      <c r="K1011" s="1094" t="s">
        <v>1182</v>
      </c>
      <c r="L1011" s="1070"/>
      <c r="M1011" s="1070"/>
      <c r="N1011" s="1070"/>
      <c r="O1011" s="1095"/>
      <c r="P1011" s="1094" t="s">
        <v>1174</v>
      </c>
      <c r="Q1011" s="1070"/>
      <c r="R1011" s="1070"/>
      <c r="S1011" s="1070"/>
      <c r="T1011" s="1095"/>
      <c r="U1011" s="1094" t="s">
        <v>1183</v>
      </c>
      <c r="V1011" s="1070"/>
      <c r="W1011" s="1070"/>
      <c r="X1011" s="1070"/>
      <c r="Y1011" s="1095"/>
      <c r="Z1011" s="1096" t="s">
        <v>1177</v>
      </c>
      <c r="AA1011" s="1111"/>
      <c r="AB1011" s="1111"/>
      <c r="AC1011" s="1112"/>
    </row>
    <row r="1012" spans="1:29" ht="17.45" customHeight="1" thickBot="1">
      <c r="A1012" s="1068"/>
      <c r="B1012" s="1113"/>
      <c r="C1012" s="1113"/>
      <c r="D1012" s="1113"/>
      <c r="E1012" s="1113"/>
      <c r="F1012" s="1113"/>
      <c r="G1012" s="1113"/>
      <c r="H1012" s="1113"/>
      <c r="I1012" s="1114" t="s">
        <v>1184</v>
      </c>
      <c r="J1012" s="1114"/>
      <c r="K1012" s="1114"/>
      <c r="L1012" s="1114"/>
      <c r="M1012" s="1114"/>
      <c r="N1012" s="1114"/>
      <c r="O1012" s="1114"/>
      <c r="P1012" s="1114"/>
      <c r="Q1012" s="1114"/>
      <c r="R1012" s="1114"/>
      <c r="S1012" s="1114"/>
      <c r="T1012" s="1114"/>
      <c r="U1012" s="1114"/>
      <c r="V1012" s="1069"/>
      <c r="W1012" s="1115">
        <v>0</v>
      </c>
      <c r="X1012" s="1116"/>
      <c r="Y1012" s="1116"/>
      <c r="Z1012" s="1116"/>
      <c r="AA1012" s="1116"/>
      <c r="AB1012" s="1116"/>
      <c r="AC1012" s="1115"/>
    </row>
    <row r="1013" spans="1:29" ht="16.7" customHeight="1">
      <c r="A1013" s="1117"/>
      <c r="B1013" s="1118"/>
      <c r="C1013" s="1118"/>
      <c r="D1013" s="1118"/>
      <c r="E1013" s="1118"/>
      <c r="F1013" s="1118"/>
      <c r="G1013" s="1118"/>
      <c r="H1013" s="1118"/>
      <c r="I1013" s="1119" t="s">
        <v>1185</v>
      </c>
      <c r="J1013" s="1119"/>
      <c r="K1013" s="1119"/>
      <c r="L1013" s="1119"/>
      <c r="M1013" s="1119"/>
      <c r="N1013" s="1119"/>
      <c r="O1013" s="1119"/>
      <c r="P1013" s="1119"/>
      <c r="Q1013" s="1119"/>
      <c r="R1013" s="1119"/>
      <c r="S1013" s="1119"/>
      <c r="T1013" s="1119"/>
      <c r="U1013" s="1119"/>
      <c r="V1013" s="1118"/>
      <c r="W1013" s="1120">
        <v>0</v>
      </c>
      <c r="X1013" s="1121"/>
      <c r="Y1013" s="1121"/>
      <c r="Z1013" s="1121"/>
      <c r="AA1013" s="1121"/>
      <c r="AB1013" s="1121"/>
      <c r="AC1013" s="1120"/>
    </row>
    <row r="1014" spans="1:29" ht="17.45" customHeight="1">
      <c r="A1014" s="1117"/>
      <c r="B1014" s="1118"/>
      <c r="C1014" s="1118"/>
      <c r="D1014" s="1118"/>
      <c r="E1014" s="1118"/>
      <c r="F1014" s="1118"/>
      <c r="G1014" s="1118"/>
      <c r="H1014" s="1118"/>
      <c r="I1014" s="1119" t="s">
        <v>1186</v>
      </c>
      <c r="J1014" s="1119"/>
      <c r="K1014" s="1119"/>
      <c r="L1014" s="1119"/>
      <c r="M1014" s="1119"/>
      <c r="N1014" s="1119"/>
      <c r="O1014" s="1119"/>
      <c r="P1014" s="1119"/>
      <c r="Q1014" s="1119"/>
      <c r="R1014" s="1119"/>
      <c r="S1014" s="1119"/>
      <c r="T1014" s="1119"/>
      <c r="U1014" s="1119"/>
      <c r="V1014" s="1118"/>
      <c r="W1014" s="1120">
        <v>0</v>
      </c>
      <c r="X1014" s="1121"/>
      <c r="Y1014" s="1121"/>
      <c r="Z1014" s="1121"/>
      <c r="AA1014" s="1121"/>
      <c r="AB1014" s="1121"/>
      <c r="AC1014" s="1120"/>
    </row>
    <row r="1015" spans="1:29" ht="17.45" customHeight="1">
      <c r="A1015" s="1117"/>
      <c r="B1015" s="1118"/>
      <c r="C1015" s="1118"/>
      <c r="D1015" s="1118"/>
      <c r="E1015" s="1118"/>
      <c r="F1015" s="1118"/>
      <c r="G1015" s="1118"/>
      <c r="H1015" s="1118"/>
      <c r="I1015" s="1119" t="s">
        <v>1187</v>
      </c>
      <c r="J1015" s="1119"/>
      <c r="K1015" s="1119"/>
      <c r="L1015" s="1119"/>
      <c r="M1015" s="1119"/>
      <c r="N1015" s="1119"/>
      <c r="O1015" s="1119"/>
      <c r="P1015" s="1119"/>
      <c r="Q1015" s="1119"/>
      <c r="R1015" s="1119"/>
      <c r="S1015" s="1119"/>
      <c r="T1015" s="1119"/>
      <c r="U1015" s="1119"/>
      <c r="V1015" s="1118"/>
      <c r="W1015" s="1120">
        <v>0</v>
      </c>
      <c r="X1015" s="1121"/>
      <c r="Y1015" s="1121"/>
      <c r="Z1015" s="1121"/>
      <c r="AA1015" s="1121"/>
      <c r="AB1015" s="1121"/>
      <c r="AC1015" s="1120"/>
    </row>
    <row r="1016" spans="1:29" ht="16.7" customHeight="1" thickBot="1">
      <c r="A1016" s="1122"/>
      <c r="B1016" s="1123"/>
      <c r="C1016" s="1123"/>
      <c r="D1016" s="1123"/>
      <c r="E1016" s="1123"/>
      <c r="F1016" s="1123"/>
      <c r="G1016" s="1123"/>
      <c r="H1016" s="1123"/>
      <c r="I1016" s="1124" t="s">
        <v>1188</v>
      </c>
      <c r="J1016" s="1124"/>
      <c r="K1016" s="1124"/>
      <c r="L1016" s="1124"/>
      <c r="M1016" s="1124"/>
      <c r="N1016" s="1124"/>
      <c r="O1016" s="1124"/>
      <c r="P1016" s="1124"/>
      <c r="Q1016" s="1124"/>
      <c r="R1016" s="1124"/>
      <c r="S1016" s="1124"/>
      <c r="T1016" s="1124"/>
      <c r="U1016" s="1124"/>
      <c r="V1016" s="1123"/>
      <c r="W1016" s="1125">
        <v>0</v>
      </c>
      <c r="X1016" s="1126"/>
      <c r="Y1016" s="1126"/>
      <c r="Z1016" s="1126"/>
      <c r="AA1016" s="1126"/>
      <c r="AB1016" s="1126"/>
      <c r="AC1016" s="1125"/>
    </row>
    <row r="1017" spans="1:29" ht="17.45" customHeight="1" thickBot="1">
      <c r="A1017" s="1092" t="s">
        <v>1189</v>
      </c>
      <c r="B1017" s="1109"/>
      <c r="C1017" s="1109"/>
      <c r="D1017" s="1109"/>
      <c r="E1017" s="1109"/>
      <c r="F1017" s="1109"/>
      <c r="G1017" s="1109"/>
      <c r="H1017" s="1109"/>
      <c r="I1017" s="1109"/>
      <c r="J1017" s="1110"/>
      <c r="K1017" s="1094" t="s">
        <v>1174</v>
      </c>
      <c r="L1017" s="1070"/>
      <c r="M1017" s="1070"/>
      <c r="N1017" s="1070"/>
      <c r="O1017" s="1095"/>
      <c r="P1017" s="1094" t="s">
        <v>531</v>
      </c>
      <c r="Q1017" s="1070"/>
      <c r="R1017" s="1070"/>
      <c r="S1017" s="1070"/>
      <c r="T1017" s="1095"/>
      <c r="U1017" s="1094" t="s">
        <v>1190</v>
      </c>
      <c r="V1017" s="1070"/>
      <c r="W1017" s="1070"/>
      <c r="X1017" s="1070"/>
      <c r="Y1017" s="1095"/>
      <c r="Z1017" s="1096" t="s">
        <v>1191</v>
      </c>
      <c r="AA1017" s="1111"/>
      <c r="AB1017" s="1111"/>
      <c r="AC1017" s="1112"/>
    </row>
    <row r="1018" spans="1:29" ht="17.45" customHeight="1" thickBot="1">
      <c r="A1018" s="1127"/>
      <c r="B1018" s="1128" t="s">
        <v>1465</v>
      </c>
      <c r="C1018" s="1128"/>
      <c r="D1018" s="1129" t="s">
        <v>1466</v>
      </c>
      <c r="E1018" s="1128"/>
      <c r="F1018" s="1128"/>
      <c r="G1018" s="1128"/>
      <c r="H1018" s="1128"/>
      <c r="I1018" s="1128"/>
      <c r="J1018" s="1129"/>
      <c r="K1018" s="1130">
        <v>1.333E-2</v>
      </c>
      <c r="L1018" s="1131"/>
      <c r="M1018" s="1131"/>
      <c r="N1018" s="1131"/>
      <c r="O1018" s="1132"/>
      <c r="P1018" s="1133" t="s">
        <v>51</v>
      </c>
      <c r="Q1018" s="1134"/>
      <c r="R1018" s="1134"/>
      <c r="S1018" s="1134"/>
      <c r="T1018" s="1135"/>
      <c r="U1018" s="1136">
        <v>0.44119999999999998</v>
      </c>
      <c r="V1018" s="1137"/>
      <c r="W1018" s="1137"/>
      <c r="X1018" s="1137"/>
      <c r="Y1018" s="1138"/>
      <c r="Z1018" s="1139">
        <v>5.8999999999999999E-3</v>
      </c>
      <c r="AA1018" s="1108"/>
      <c r="AB1018" s="1108"/>
      <c r="AC1018" s="1107"/>
    </row>
    <row r="1019" spans="1:29" ht="16.7" customHeight="1" thickBot="1">
      <c r="A1019" s="1068"/>
      <c r="B1019" s="1069"/>
      <c r="C1019" s="1069"/>
      <c r="D1019" s="1069"/>
      <c r="E1019" s="1069"/>
      <c r="F1019" s="1069"/>
      <c r="G1019" s="1069"/>
      <c r="H1019" s="1069"/>
      <c r="I1019" s="1071" t="s">
        <v>1193</v>
      </c>
      <c r="J1019" s="1071"/>
      <c r="K1019" s="1071"/>
      <c r="L1019" s="1071"/>
      <c r="M1019" s="1071"/>
      <c r="N1019" s="1071"/>
      <c r="O1019" s="1071"/>
      <c r="P1019" s="1071"/>
      <c r="Q1019" s="1071"/>
      <c r="R1019" s="1071"/>
      <c r="S1019" s="1071"/>
      <c r="T1019" s="1071"/>
      <c r="U1019" s="1071"/>
      <c r="V1019" s="1106"/>
      <c r="W1019" s="1107">
        <v>5.8999999999999999E-3</v>
      </c>
      <c r="X1019" s="1108"/>
      <c r="Y1019" s="1108"/>
      <c r="Z1019" s="1108"/>
      <c r="AA1019" s="1108"/>
      <c r="AB1019" s="1108"/>
      <c r="AC1019" s="1107"/>
    </row>
    <row r="1020" spans="1:29" ht="17.45" customHeight="1" thickBot="1">
      <c r="A1020" s="1092" t="s">
        <v>1194</v>
      </c>
      <c r="B1020" s="1109"/>
      <c r="C1020" s="1109"/>
      <c r="D1020" s="1109"/>
      <c r="E1020" s="1109"/>
      <c r="F1020" s="1109"/>
      <c r="G1020" s="1109"/>
      <c r="H1020" s="1109"/>
      <c r="I1020" s="1109"/>
      <c r="J1020" s="1110"/>
      <c r="K1020" s="1094" t="s">
        <v>1174</v>
      </c>
      <c r="L1020" s="1070"/>
      <c r="M1020" s="1070"/>
      <c r="N1020" s="1070"/>
      <c r="O1020" s="1095"/>
      <c r="P1020" s="1094" t="s">
        <v>531</v>
      </c>
      <c r="Q1020" s="1070"/>
      <c r="R1020" s="1070"/>
      <c r="S1020" s="1070"/>
      <c r="T1020" s="1095"/>
      <c r="U1020" s="1094" t="s">
        <v>1190</v>
      </c>
      <c r="V1020" s="1070"/>
      <c r="W1020" s="1070"/>
      <c r="X1020" s="1070"/>
      <c r="Y1020" s="1095"/>
      <c r="Z1020" s="1096" t="s">
        <v>1191</v>
      </c>
      <c r="AA1020" s="1111"/>
      <c r="AB1020" s="1111"/>
      <c r="AC1020" s="1112"/>
    </row>
    <row r="1021" spans="1:29" ht="16.7" customHeight="1">
      <c r="A1021" s="1150"/>
      <c r="B1021" s="1151" t="s">
        <v>1467</v>
      </c>
      <c r="C1021" s="1151"/>
      <c r="D1021" s="1152" t="s">
        <v>1468</v>
      </c>
      <c r="E1021" s="1151"/>
      <c r="F1021" s="1151"/>
      <c r="G1021" s="1151"/>
      <c r="H1021" s="1151"/>
      <c r="I1021" s="1151"/>
      <c r="J1021" s="1152"/>
      <c r="K1021" s="1153">
        <v>1.67E-3</v>
      </c>
      <c r="L1021" s="1154"/>
      <c r="M1021" s="1154"/>
      <c r="N1021" s="1154"/>
      <c r="O1021" s="1155"/>
      <c r="P1021" s="1169" t="s">
        <v>55</v>
      </c>
      <c r="Q1021" s="1078"/>
      <c r="R1021" s="1078"/>
      <c r="S1021" s="1078"/>
      <c r="T1021" s="1170"/>
      <c r="U1021" s="1171">
        <v>413.63029999999998</v>
      </c>
      <c r="V1021" s="1172"/>
      <c r="W1021" s="1172"/>
      <c r="X1021" s="1172"/>
      <c r="Y1021" s="1173"/>
      <c r="Z1021" s="1159">
        <v>0.69079999999999997</v>
      </c>
      <c r="AA1021" s="1116"/>
      <c r="AB1021" s="1116"/>
      <c r="AC1021" s="1115"/>
    </row>
    <row r="1022" spans="1:29" ht="17.45" customHeight="1" thickBot="1">
      <c r="A1022" s="1089"/>
      <c r="B1022" s="1160" t="s">
        <v>1469</v>
      </c>
      <c r="C1022" s="1160"/>
      <c r="D1022" s="1161" t="s">
        <v>1470</v>
      </c>
      <c r="E1022" s="1160"/>
      <c r="F1022" s="1160"/>
      <c r="G1022" s="1160"/>
      <c r="H1022" s="1160"/>
      <c r="I1022" s="1160"/>
      <c r="J1022" s="1161"/>
      <c r="K1022" s="1162">
        <v>1.67E-3</v>
      </c>
      <c r="L1022" s="1163"/>
      <c r="M1022" s="1163"/>
      <c r="N1022" s="1163"/>
      <c r="O1022" s="1164"/>
      <c r="P1022" s="1185" t="s">
        <v>51</v>
      </c>
      <c r="Q1022" s="1186"/>
      <c r="R1022" s="1186"/>
      <c r="S1022" s="1186"/>
      <c r="T1022" s="1187"/>
      <c r="U1022" s="1188">
        <v>227.7467</v>
      </c>
      <c r="V1022" s="1189"/>
      <c r="W1022" s="1189"/>
      <c r="X1022" s="1189"/>
      <c r="Y1022" s="1190"/>
      <c r="Z1022" s="1168">
        <v>0.38030000000000003</v>
      </c>
      <c r="AA1022" s="1126"/>
      <c r="AB1022" s="1126"/>
      <c r="AC1022" s="1125"/>
    </row>
    <row r="1023" spans="1:29" ht="17.45" customHeight="1" thickBot="1">
      <c r="A1023" s="1068"/>
      <c r="B1023" s="1069"/>
      <c r="C1023" s="1069"/>
      <c r="D1023" s="1069"/>
      <c r="E1023" s="1069"/>
      <c r="F1023" s="1069"/>
      <c r="G1023" s="1069"/>
      <c r="H1023" s="1069"/>
      <c r="I1023" s="1071" t="s">
        <v>1195</v>
      </c>
      <c r="J1023" s="1071"/>
      <c r="K1023" s="1071"/>
      <c r="L1023" s="1071"/>
      <c r="M1023" s="1071"/>
      <c r="N1023" s="1071"/>
      <c r="O1023" s="1071"/>
      <c r="P1023" s="1071"/>
      <c r="Q1023" s="1071"/>
      <c r="R1023" s="1071"/>
      <c r="S1023" s="1071"/>
      <c r="T1023" s="1071"/>
      <c r="U1023" s="1071"/>
      <c r="V1023" s="1106"/>
      <c r="W1023" s="1107">
        <v>1.0710999999999999</v>
      </c>
      <c r="X1023" s="1108"/>
      <c r="Y1023" s="1108"/>
      <c r="Z1023" s="1108"/>
      <c r="AA1023" s="1108"/>
      <c r="AB1023" s="1108"/>
      <c r="AC1023" s="1107"/>
    </row>
    <row r="1024" spans="1:29" ht="16.7" customHeight="1" thickBot="1">
      <c r="A1024" s="1092" t="s">
        <v>1196</v>
      </c>
      <c r="B1024" s="1109"/>
      <c r="C1024" s="1109"/>
      <c r="D1024" s="1109"/>
      <c r="E1024" s="1109"/>
      <c r="F1024" s="1109"/>
      <c r="G1024" s="1109"/>
      <c r="H1024" s="1109"/>
      <c r="I1024" s="1109"/>
      <c r="J1024" s="1110"/>
      <c r="K1024" s="1094" t="s">
        <v>1174</v>
      </c>
      <c r="L1024" s="1070"/>
      <c r="M1024" s="1070"/>
      <c r="N1024" s="1070"/>
      <c r="O1024" s="1095"/>
      <c r="P1024" s="1094" t="s">
        <v>531</v>
      </c>
      <c r="Q1024" s="1070"/>
      <c r="R1024" s="1070"/>
      <c r="S1024" s="1070"/>
      <c r="T1024" s="1095"/>
      <c r="U1024" s="1094" t="s">
        <v>1190</v>
      </c>
      <c r="V1024" s="1070"/>
      <c r="W1024" s="1070"/>
      <c r="X1024" s="1070"/>
      <c r="Y1024" s="1095"/>
      <c r="Z1024" s="1096" t="s">
        <v>1191</v>
      </c>
      <c r="AA1024" s="1111"/>
      <c r="AB1024" s="1111"/>
      <c r="AC1024" s="1112"/>
    </row>
    <row r="1025" spans="1:29" ht="17.45" customHeight="1">
      <c r="A1025" s="1150"/>
      <c r="B1025" s="1151" t="s">
        <v>1471</v>
      </c>
      <c r="C1025" s="1151"/>
      <c r="D1025" s="1152" t="s">
        <v>1472</v>
      </c>
      <c r="E1025" s="1151"/>
      <c r="F1025" s="1151"/>
      <c r="G1025" s="1151"/>
      <c r="H1025" s="1151"/>
      <c r="I1025" s="1151"/>
      <c r="J1025" s="1152"/>
      <c r="K1025" s="1153">
        <v>1.24E-2</v>
      </c>
      <c r="L1025" s="1154"/>
      <c r="M1025" s="1154"/>
      <c r="N1025" s="1154"/>
      <c r="O1025" s="1155"/>
      <c r="P1025" s="1169" t="s">
        <v>565</v>
      </c>
      <c r="Q1025" s="1078"/>
      <c r="R1025" s="1078"/>
      <c r="S1025" s="1078"/>
      <c r="T1025" s="1170"/>
      <c r="U1025" s="1171">
        <v>32.99</v>
      </c>
      <c r="V1025" s="1172"/>
      <c r="W1025" s="1172"/>
      <c r="X1025" s="1172"/>
      <c r="Y1025" s="1173"/>
      <c r="Z1025" s="1159">
        <v>0.40910000000000002</v>
      </c>
      <c r="AA1025" s="1116"/>
      <c r="AB1025" s="1116"/>
      <c r="AC1025" s="1115"/>
    </row>
    <row r="1026" spans="1:29" ht="17.45" customHeight="1">
      <c r="A1026" s="1149"/>
      <c r="B1026" s="1174" t="s">
        <v>1473</v>
      </c>
      <c r="C1026" s="1174"/>
      <c r="D1026" s="1175" t="s">
        <v>1474</v>
      </c>
      <c r="E1026" s="1174"/>
      <c r="F1026" s="1174"/>
      <c r="G1026" s="1174"/>
      <c r="H1026" s="1174"/>
      <c r="I1026" s="1174"/>
      <c r="J1026" s="1175"/>
      <c r="K1026" s="1176">
        <v>1.4149999999999999E-2</v>
      </c>
      <c r="L1026" s="1177"/>
      <c r="M1026" s="1177"/>
      <c r="N1026" s="1177"/>
      <c r="O1026" s="1178"/>
      <c r="P1026" s="1179" t="s">
        <v>565</v>
      </c>
      <c r="Q1026" s="1085"/>
      <c r="R1026" s="1085"/>
      <c r="S1026" s="1085"/>
      <c r="T1026" s="1180"/>
      <c r="U1026" s="1181">
        <v>32.99</v>
      </c>
      <c r="V1026" s="1182"/>
      <c r="W1026" s="1182"/>
      <c r="X1026" s="1182"/>
      <c r="Y1026" s="1183"/>
      <c r="Z1026" s="1184">
        <v>0.46679999999999999</v>
      </c>
      <c r="AA1026" s="1121"/>
      <c r="AB1026" s="1121"/>
      <c r="AC1026" s="1120"/>
    </row>
    <row r="1027" spans="1:29" ht="16.7" customHeight="1" thickBot="1">
      <c r="A1027" s="1089"/>
      <c r="B1027" s="1160" t="s">
        <v>1475</v>
      </c>
      <c r="C1027" s="1160"/>
      <c r="D1027" s="1161" t="s">
        <v>1476</v>
      </c>
      <c r="E1027" s="1160"/>
      <c r="F1027" s="1160"/>
      <c r="G1027" s="1160"/>
      <c r="H1027" s="1160"/>
      <c r="I1027" s="1160"/>
      <c r="J1027" s="1161"/>
      <c r="K1027" s="1162">
        <v>8.0000000000000007E-5</v>
      </c>
      <c r="L1027" s="1163"/>
      <c r="M1027" s="1163"/>
      <c r="N1027" s="1163"/>
      <c r="O1027" s="1164"/>
      <c r="P1027" s="1185" t="s">
        <v>565</v>
      </c>
      <c r="Q1027" s="1186"/>
      <c r="R1027" s="1186"/>
      <c r="S1027" s="1186"/>
      <c r="T1027" s="1187"/>
      <c r="U1027" s="1188">
        <v>32.99</v>
      </c>
      <c r="V1027" s="1189"/>
      <c r="W1027" s="1189"/>
      <c r="X1027" s="1189"/>
      <c r="Y1027" s="1190"/>
      <c r="Z1027" s="1168">
        <v>2.5999999999999999E-3</v>
      </c>
      <c r="AA1027" s="1126"/>
      <c r="AB1027" s="1126"/>
      <c r="AC1027" s="1125"/>
    </row>
    <row r="1028" spans="1:29" ht="17.45" customHeight="1" thickBot="1">
      <c r="A1028" s="1068"/>
      <c r="B1028" s="1069"/>
      <c r="C1028" s="1069"/>
      <c r="D1028" s="1069"/>
      <c r="E1028" s="1069"/>
      <c r="F1028" s="1069"/>
      <c r="G1028" s="1069"/>
      <c r="H1028" s="1069"/>
      <c r="I1028" s="1071" t="s">
        <v>1197</v>
      </c>
      <c r="J1028" s="1071"/>
      <c r="K1028" s="1071"/>
      <c r="L1028" s="1071"/>
      <c r="M1028" s="1071"/>
      <c r="N1028" s="1071"/>
      <c r="O1028" s="1071"/>
      <c r="P1028" s="1071"/>
      <c r="Q1028" s="1071"/>
      <c r="R1028" s="1071"/>
      <c r="S1028" s="1071"/>
      <c r="T1028" s="1071"/>
      <c r="U1028" s="1071"/>
      <c r="V1028" s="1106"/>
      <c r="W1028" s="1107">
        <v>0.87849999999999995</v>
      </c>
      <c r="X1028" s="1108"/>
      <c r="Y1028" s="1108"/>
      <c r="Z1028" s="1108"/>
      <c r="AA1028" s="1108"/>
      <c r="AB1028" s="1108"/>
      <c r="AC1028" s="1107"/>
    </row>
    <row r="1029" spans="1:29" ht="16.7" customHeight="1" thickBot="1">
      <c r="A1029" s="1092" t="s">
        <v>1198</v>
      </c>
      <c r="B1029" s="1109"/>
      <c r="C1029" s="1109"/>
      <c r="D1029" s="1110"/>
      <c r="E1029" s="1094" t="s">
        <v>1174</v>
      </c>
      <c r="F1029" s="1070"/>
      <c r="G1029" s="1095"/>
      <c r="H1029" s="1140" t="s">
        <v>1199</v>
      </c>
      <c r="I1029" s="1140" t="s">
        <v>1200</v>
      </c>
      <c r="J1029" s="1094" t="s">
        <v>1201</v>
      </c>
      <c r="K1029" s="1070"/>
      <c r="L1029" s="1095"/>
      <c r="M1029" s="1094" t="s">
        <v>1202</v>
      </c>
      <c r="N1029" s="1070"/>
      <c r="O1029" s="1070"/>
      <c r="P1029" s="1095"/>
      <c r="Q1029" s="1094" t="s">
        <v>1203</v>
      </c>
      <c r="R1029" s="1070"/>
      <c r="S1029" s="1070"/>
      <c r="T1029" s="1070"/>
      <c r="U1029" s="1095"/>
      <c r="V1029" s="1094" t="s">
        <v>1204</v>
      </c>
      <c r="W1029" s="1070"/>
      <c r="X1029" s="1070"/>
      <c r="Y1029" s="1095"/>
      <c r="Z1029" s="1096" t="s">
        <v>1191</v>
      </c>
      <c r="AA1029" s="1111"/>
      <c r="AB1029" s="1111"/>
      <c r="AC1029" s="1112"/>
    </row>
    <row r="1030" spans="1:29" ht="17.45" customHeight="1">
      <c r="A1030" s="1150"/>
      <c r="B1030" s="1151" t="s">
        <v>1477</v>
      </c>
      <c r="C1030" s="1151"/>
      <c r="D1030" s="1222" t="s">
        <v>1472</v>
      </c>
      <c r="E1030" s="1202">
        <v>1.24E-2</v>
      </c>
      <c r="F1030" s="1203"/>
      <c r="G1030" s="1204"/>
      <c r="H1030" s="1201">
        <v>0</v>
      </c>
      <c r="I1030" s="1201">
        <v>0</v>
      </c>
      <c r="J1030" s="1205">
        <v>0</v>
      </c>
      <c r="K1030" s="1206"/>
      <c r="L1030" s="1207"/>
      <c r="M1030" s="1171">
        <v>1.05</v>
      </c>
      <c r="N1030" s="1172"/>
      <c r="O1030" s="1172"/>
      <c r="P1030" s="1173"/>
      <c r="Q1030" s="1171">
        <v>0.84</v>
      </c>
      <c r="R1030" s="1172"/>
      <c r="S1030" s="1172"/>
      <c r="T1030" s="1172"/>
      <c r="U1030" s="1173"/>
      <c r="V1030" s="1171">
        <v>0.69</v>
      </c>
      <c r="W1030" s="1172"/>
      <c r="X1030" s="1172"/>
      <c r="Y1030" s="1173"/>
      <c r="Z1030" s="1159">
        <v>0</v>
      </c>
      <c r="AA1030" s="1116"/>
      <c r="AB1030" s="1116"/>
      <c r="AC1030" s="1115"/>
    </row>
    <row r="1031" spans="1:29" ht="17.45" customHeight="1">
      <c r="A1031" s="1149"/>
      <c r="B1031" s="1174" t="s">
        <v>1478</v>
      </c>
      <c r="C1031" s="1174"/>
      <c r="D1031" s="1223" t="s">
        <v>1474</v>
      </c>
      <c r="E1031" s="1209">
        <v>1.4149999999999999E-2</v>
      </c>
      <c r="F1031" s="1210"/>
      <c r="G1031" s="1211"/>
      <c r="H1031" s="1208">
        <v>0</v>
      </c>
      <c r="I1031" s="1208">
        <v>0</v>
      </c>
      <c r="J1031" s="1212">
        <v>0</v>
      </c>
      <c r="K1031" s="1213"/>
      <c r="L1031" s="1214"/>
      <c r="M1031" s="1181">
        <v>1.05</v>
      </c>
      <c r="N1031" s="1182"/>
      <c r="O1031" s="1182"/>
      <c r="P1031" s="1183"/>
      <c r="Q1031" s="1181">
        <v>0.84</v>
      </c>
      <c r="R1031" s="1182"/>
      <c r="S1031" s="1182"/>
      <c r="T1031" s="1182"/>
      <c r="U1031" s="1183"/>
      <c r="V1031" s="1181">
        <v>0.69</v>
      </c>
      <c r="W1031" s="1182"/>
      <c r="X1031" s="1182"/>
      <c r="Y1031" s="1183"/>
      <c r="Z1031" s="1184">
        <v>0</v>
      </c>
      <c r="AA1031" s="1121"/>
      <c r="AB1031" s="1121"/>
      <c r="AC1031" s="1120"/>
    </row>
    <row r="1032" spans="1:29" ht="16.7" customHeight="1" thickBot="1">
      <c r="A1032" s="1089"/>
      <c r="B1032" s="1160" t="s">
        <v>1479</v>
      </c>
      <c r="C1032" s="1160"/>
      <c r="D1032" s="1224" t="s">
        <v>1476</v>
      </c>
      <c r="E1032" s="1216">
        <v>8.0000000000000007E-5</v>
      </c>
      <c r="F1032" s="1217"/>
      <c r="G1032" s="1218"/>
      <c r="H1032" s="1215">
        <v>0</v>
      </c>
      <c r="I1032" s="1215">
        <v>0</v>
      </c>
      <c r="J1032" s="1219">
        <v>0</v>
      </c>
      <c r="K1032" s="1220"/>
      <c r="L1032" s="1221"/>
      <c r="M1032" s="1188">
        <v>1.05</v>
      </c>
      <c r="N1032" s="1189"/>
      <c r="O1032" s="1189"/>
      <c r="P1032" s="1190"/>
      <c r="Q1032" s="1188">
        <v>0.84</v>
      </c>
      <c r="R1032" s="1189"/>
      <c r="S1032" s="1189"/>
      <c r="T1032" s="1189"/>
      <c r="U1032" s="1190"/>
      <c r="V1032" s="1188">
        <v>0.69</v>
      </c>
      <c r="W1032" s="1189"/>
      <c r="X1032" s="1189"/>
      <c r="Y1032" s="1190"/>
      <c r="Z1032" s="1168">
        <v>0</v>
      </c>
      <c r="AA1032" s="1126"/>
      <c r="AB1032" s="1126"/>
      <c r="AC1032" s="1125"/>
    </row>
    <row r="1033" spans="1:29" ht="17.45" customHeight="1" thickBot="1">
      <c r="A1033" s="1068"/>
      <c r="B1033" s="1069"/>
      <c r="C1033" s="1069"/>
      <c r="D1033" s="1069"/>
      <c r="E1033" s="1069"/>
      <c r="F1033" s="1069"/>
      <c r="G1033" s="1069"/>
      <c r="H1033" s="1069"/>
      <c r="I1033" s="1071" t="s">
        <v>1205</v>
      </c>
      <c r="J1033" s="1071"/>
      <c r="K1033" s="1071"/>
      <c r="L1033" s="1071"/>
      <c r="M1033" s="1071"/>
      <c r="N1033" s="1071"/>
      <c r="O1033" s="1071"/>
      <c r="P1033" s="1071"/>
      <c r="Q1033" s="1071"/>
      <c r="R1033" s="1071"/>
      <c r="S1033" s="1071"/>
      <c r="T1033" s="1071"/>
      <c r="U1033" s="1071"/>
      <c r="V1033" s="1106"/>
      <c r="W1033" s="1107">
        <v>0</v>
      </c>
      <c r="X1033" s="1108"/>
      <c r="Y1033" s="1108"/>
      <c r="Z1033" s="1108"/>
      <c r="AA1033" s="1108"/>
      <c r="AB1033" s="1108"/>
      <c r="AC1033" s="1107"/>
    </row>
    <row r="1034" spans="1:29" ht="5.85" customHeight="1">
      <c r="A1034" s="1141"/>
      <c r="B1034" s="1113"/>
      <c r="C1034" s="1113"/>
      <c r="D1034" s="1113"/>
      <c r="E1034" s="1113"/>
      <c r="F1034" s="1113"/>
      <c r="G1034" s="1113"/>
      <c r="H1034" s="1113"/>
      <c r="I1034" s="1113"/>
      <c r="J1034" s="1113"/>
      <c r="K1034" s="1113"/>
      <c r="L1034" s="1113"/>
      <c r="M1034" s="1113"/>
      <c r="N1034" s="1113"/>
      <c r="O1034" s="1113"/>
      <c r="P1034" s="1113"/>
      <c r="Q1034" s="1113"/>
      <c r="R1034" s="1113"/>
      <c r="S1034" s="1113"/>
      <c r="T1034" s="1113"/>
      <c r="U1034" s="1113"/>
      <c r="V1034" s="1113"/>
      <c r="W1034" s="1113"/>
      <c r="X1034" s="1113"/>
      <c r="Y1034" s="1113"/>
      <c r="Z1034" s="1113"/>
      <c r="AA1034" s="1113"/>
      <c r="AB1034" s="1113"/>
      <c r="AC1034" s="1142"/>
    </row>
    <row r="1035" spans="1:29" ht="16.7" customHeight="1">
      <c r="A1035" s="1117"/>
      <c r="B1035" s="1118"/>
      <c r="C1035" s="1118"/>
      <c r="D1035" s="1118"/>
      <c r="E1035" s="1118"/>
      <c r="F1035" s="1118"/>
      <c r="G1035" s="1118"/>
      <c r="H1035" s="1118"/>
      <c r="I1035" s="1119" t="s">
        <v>1206</v>
      </c>
      <c r="J1035" s="1119"/>
      <c r="K1035" s="1119"/>
      <c r="L1035" s="1119"/>
      <c r="M1035" s="1119"/>
      <c r="N1035" s="1119"/>
      <c r="O1035" s="1119"/>
      <c r="P1035" s="1119"/>
      <c r="Q1035" s="1119"/>
      <c r="R1035" s="1119"/>
      <c r="S1035" s="1119"/>
      <c r="T1035" s="1119"/>
      <c r="U1035" s="1119"/>
      <c r="V1035" s="1118"/>
      <c r="W1035" s="1143">
        <v>1.96</v>
      </c>
      <c r="X1035" s="1144"/>
      <c r="Y1035" s="1144"/>
      <c r="Z1035" s="1144"/>
      <c r="AA1035" s="1144"/>
      <c r="AB1035" s="1144"/>
      <c r="AC1035" s="1143"/>
    </row>
    <row r="1036" spans="1:29" ht="17.45" customHeight="1">
      <c r="A1036" s="1117"/>
      <c r="B1036" s="1118"/>
      <c r="C1036" s="1118"/>
      <c r="D1036" s="1118"/>
      <c r="E1036" s="1118"/>
      <c r="F1036" s="1118"/>
      <c r="G1036" s="1119" t="s">
        <v>1207</v>
      </c>
      <c r="H1036" s="1119"/>
      <c r="I1036" s="1119"/>
      <c r="J1036" s="1119"/>
      <c r="K1036" s="1119"/>
      <c r="L1036" s="1119"/>
      <c r="M1036" s="1119"/>
      <c r="N1036" s="1145"/>
      <c r="O1036" s="1146">
        <v>0</v>
      </c>
      <c r="P1036" s="1146"/>
      <c r="Q1036" s="1146"/>
      <c r="R1036" s="1145"/>
      <c r="S1036" s="1119" t="s">
        <v>1208</v>
      </c>
      <c r="T1036" s="1119"/>
      <c r="U1036" s="1119"/>
      <c r="V1036" s="1118"/>
      <c r="W1036" s="1143">
        <v>0</v>
      </c>
      <c r="X1036" s="1144"/>
      <c r="Y1036" s="1144"/>
      <c r="Z1036" s="1144"/>
      <c r="AA1036" s="1144"/>
      <c r="AB1036" s="1144"/>
      <c r="AC1036" s="1143"/>
    </row>
    <row r="1037" spans="1:29" ht="17.45" customHeight="1">
      <c r="A1037" s="1117"/>
      <c r="B1037" s="1118"/>
      <c r="C1037" s="1118"/>
      <c r="D1037" s="1118"/>
      <c r="E1037" s="1118"/>
      <c r="F1037" s="1118"/>
      <c r="G1037" s="1118"/>
      <c r="H1037" s="1118"/>
      <c r="I1037" s="1119" t="s">
        <v>1209</v>
      </c>
      <c r="J1037" s="1119"/>
      <c r="K1037" s="1119"/>
      <c r="L1037" s="1119"/>
      <c r="M1037" s="1119"/>
      <c r="N1037" s="1119"/>
      <c r="O1037" s="1119"/>
      <c r="P1037" s="1119"/>
      <c r="Q1037" s="1119"/>
      <c r="R1037" s="1119"/>
      <c r="S1037" s="1119"/>
      <c r="T1037" s="1119"/>
      <c r="U1037" s="1119"/>
      <c r="V1037" s="1118"/>
      <c r="W1037" s="1143">
        <v>1.96</v>
      </c>
      <c r="X1037" s="1144"/>
      <c r="Y1037" s="1144"/>
      <c r="Z1037" s="1144"/>
      <c r="AA1037" s="1144"/>
      <c r="AB1037" s="1144"/>
      <c r="AC1037" s="1143"/>
    </row>
    <row r="1038" spans="1:29" ht="5.85" customHeight="1">
      <c r="A1038" s="1147"/>
      <c r="B1038" s="1118"/>
      <c r="C1038" s="1118"/>
      <c r="D1038" s="1118"/>
      <c r="E1038" s="1118"/>
      <c r="F1038" s="1118"/>
      <c r="G1038" s="1118"/>
      <c r="H1038" s="1118"/>
      <c r="I1038" s="1118"/>
      <c r="J1038" s="1118"/>
      <c r="K1038" s="1118"/>
      <c r="L1038" s="1118"/>
      <c r="M1038" s="1118"/>
      <c r="N1038" s="1118"/>
      <c r="O1038" s="1118"/>
      <c r="P1038" s="1118"/>
      <c r="Q1038" s="1118"/>
      <c r="R1038" s="1118"/>
      <c r="S1038" s="1118"/>
      <c r="T1038" s="1118"/>
      <c r="U1038" s="1118"/>
      <c r="V1038" s="1118"/>
      <c r="W1038" s="1118"/>
      <c r="X1038" s="1118"/>
      <c r="Y1038" s="1118"/>
      <c r="Z1038" s="1118"/>
      <c r="AA1038" s="1118"/>
      <c r="AB1038" s="1118"/>
      <c r="AC1038" s="1148"/>
    </row>
    <row r="1039" spans="1:29" ht="113.45" customHeight="1">
      <c r="A1039" s="1149"/>
      <c r="AC1039" s="1088"/>
    </row>
    <row r="1040" spans="1:29" ht="112.7" customHeight="1" thickBot="1">
      <c r="A1040" s="1089"/>
      <c r="B1040" s="1090"/>
      <c r="C1040" s="1090"/>
      <c r="D1040" s="1090"/>
      <c r="E1040" s="1090"/>
      <c r="F1040" s="1090"/>
      <c r="G1040" s="1090"/>
      <c r="H1040" s="1090"/>
      <c r="I1040" s="1090"/>
      <c r="J1040" s="1090"/>
      <c r="K1040" s="1090"/>
      <c r="L1040" s="1090"/>
      <c r="M1040" s="1090"/>
      <c r="N1040" s="1090"/>
      <c r="O1040" s="1090"/>
      <c r="P1040" s="1090"/>
      <c r="Q1040" s="1090"/>
      <c r="R1040" s="1090"/>
      <c r="S1040" s="1090"/>
      <c r="T1040" s="1090"/>
      <c r="U1040" s="1090"/>
      <c r="V1040" s="1090"/>
      <c r="W1040" s="1090"/>
      <c r="X1040" s="1090"/>
      <c r="Y1040" s="1090"/>
      <c r="Z1040" s="1090"/>
      <c r="AA1040" s="1090"/>
      <c r="AB1040" s="1090"/>
      <c r="AC1040" s="1091"/>
    </row>
    <row r="1041" spans="1:29" ht="17.45" customHeight="1" thickBot="1">
      <c r="A1041" s="1068"/>
      <c r="B1041" s="1069"/>
      <c r="C1041" s="1069"/>
      <c r="D1041" s="1069"/>
      <c r="E1041" s="1069"/>
      <c r="F1041" s="1070" t="s">
        <v>1166</v>
      </c>
      <c r="G1041" s="1070"/>
      <c r="H1041" s="1070"/>
      <c r="I1041" s="1070"/>
      <c r="J1041" s="1070"/>
      <c r="K1041" s="1070"/>
      <c r="L1041" s="1069"/>
      <c r="M1041" s="1069"/>
      <c r="N1041" s="1069"/>
      <c r="O1041" s="1069"/>
      <c r="P1041" s="1069"/>
      <c r="Q1041" s="1069"/>
      <c r="R1041" s="1069"/>
      <c r="S1041" s="1069"/>
      <c r="T1041" s="1069"/>
      <c r="U1041" s="1069"/>
      <c r="V1041" s="1069"/>
      <c r="W1041" s="1069"/>
      <c r="X1041" s="1071" t="s">
        <v>1480</v>
      </c>
      <c r="Y1041" s="1071"/>
      <c r="Z1041" s="1071"/>
      <c r="AA1041" s="1071"/>
      <c r="AB1041" s="1071"/>
      <c r="AC1041" s="1072"/>
    </row>
    <row r="1042" spans="1:29" ht="16.7" customHeight="1">
      <c r="A1042" s="1074" t="s">
        <v>1168</v>
      </c>
      <c r="B1042" s="1075"/>
      <c r="C1042" s="1076"/>
      <c r="D1042" s="1077" t="s">
        <v>1481</v>
      </c>
      <c r="E1042" s="1077"/>
      <c r="F1042" s="1077"/>
      <c r="G1042" s="1077"/>
      <c r="H1042" s="1077"/>
      <c r="I1042" s="1077"/>
      <c r="J1042" s="1077"/>
      <c r="K1042" s="1077"/>
      <c r="L1042" s="1077"/>
      <c r="M1042" s="1077"/>
      <c r="N1042" s="1076"/>
      <c r="O1042" s="1076"/>
      <c r="P1042" s="1078" t="s">
        <v>1104</v>
      </c>
      <c r="Q1042" s="1078"/>
      <c r="R1042" s="1078"/>
      <c r="S1042" s="1076"/>
      <c r="T1042" s="1079" t="s">
        <v>1482</v>
      </c>
      <c r="U1042" s="1079"/>
      <c r="V1042" s="1079"/>
      <c r="W1042" s="1079"/>
      <c r="X1042" s="1076"/>
      <c r="Y1042" s="1078" t="s">
        <v>1170</v>
      </c>
      <c r="Z1042" s="1078"/>
      <c r="AA1042" s="1076"/>
      <c r="AB1042" s="1080">
        <v>45658</v>
      </c>
      <c r="AC1042" s="1081"/>
    </row>
    <row r="1043" spans="1:29" ht="17.45" customHeight="1">
      <c r="A1043" s="1082"/>
      <c r="B1043" s="1083"/>
      <c r="D1043" s="1084"/>
      <c r="E1043" s="1084"/>
      <c r="F1043" s="1084"/>
      <c r="G1043" s="1084"/>
      <c r="H1043" s="1084"/>
      <c r="I1043" s="1084"/>
      <c r="J1043" s="1084"/>
      <c r="K1043" s="1084"/>
      <c r="L1043" s="1084"/>
      <c r="M1043" s="1084"/>
      <c r="P1043" s="1085" t="s">
        <v>1171</v>
      </c>
      <c r="Q1043" s="1085"/>
      <c r="R1043" s="1085"/>
      <c r="T1043" s="1086">
        <v>1</v>
      </c>
      <c r="U1043" s="1086"/>
      <c r="V1043" s="1086"/>
      <c r="W1043" s="1086"/>
      <c r="Y1043" s="1085" t="s">
        <v>1172</v>
      </c>
      <c r="Z1043" s="1085"/>
      <c r="AB1043" s="1087" t="s">
        <v>72</v>
      </c>
      <c r="AC1043" s="1088"/>
    </row>
    <row r="1044" spans="1:29" ht="5.85" customHeight="1" thickBot="1">
      <c r="A1044" s="1089"/>
      <c r="B1044" s="1090"/>
      <c r="C1044" s="1090"/>
      <c r="D1044" s="1090"/>
      <c r="E1044" s="1090"/>
      <c r="F1044" s="1090"/>
      <c r="G1044" s="1090"/>
      <c r="H1044" s="1090"/>
      <c r="I1044" s="1090"/>
      <c r="J1044" s="1090"/>
      <c r="K1044" s="1090"/>
      <c r="L1044" s="1090"/>
      <c r="M1044" s="1090"/>
      <c r="N1044" s="1090"/>
      <c r="O1044" s="1090"/>
      <c r="P1044" s="1090"/>
      <c r="Q1044" s="1090"/>
      <c r="R1044" s="1090"/>
      <c r="S1044" s="1090"/>
      <c r="T1044" s="1090"/>
      <c r="U1044" s="1090"/>
      <c r="V1044" s="1090"/>
      <c r="W1044" s="1090"/>
      <c r="X1044" s="1090"/>
      <c r="Y1044" s="1090"/>
      <c r="Z1044" s="1090"/>
      <c r="AA1044" s="1090"/>
      <c r="AB1044" s="1090"/>
      <c r="AC1044" s="1091"/>
    </row>
    <row r="1045" spans="1:29" ht="16.7" customHeight="1" thickBot="1">
      <c r="A1045" s="1092" t="s">
        <v>1173</v>
      </c>
      <c r="B1045" s="1075"/>
      <c r="C1045" s="1075"/>
      <c r="D1045" s="1075"/>
      <c r="E1045" s="1075"/>
      <c r="F1045" s="1075"/>
      <c r="G1045" s="1075"/>
      <c r="H1045" s="1093"/>
      <c r="I1045" s="1094" t="s">
        <v>1174</v>
      </c>
      <c r="J1045" s="1094" t="s">
        <v>1175</v>
      </c>
      <c r="K1045" s="1070"/>
      <c r="L1045" s="1070"/>
      <c r="M1045" s="1070"/>
      <c r="N1045" s="1070"/>
      <c r="O1045" s="1070"/>
      <c r="P1045" s="1095"/>
      <c r="Q1045" s="1094" t="s">
        <v>1176</v>
      </c>
      <c r="R1045" s="1070"/>
      <c r="S1045" s="1070"/>
      <c r="T1045" s="1070"/>
      <c r="U1045" s="1070"/>
      <c r="V1045" s="1070"/>
      <c r="W1045" s="1070"/>
      <c r="X1045" s="1070"/>
      <c r="Y1045" s="1095"/>
      <c r="Z1045" s="1096" t="s">
        <v>1177</v>
      </c>
      <c r="AA1045" s="1097"/>
      <c r="AB1045" s="1097"/>
      <c r="AC1045" s="1098"/>
    </row>
    <row r="1046" spans="1:29" ht="17.45" customHeight="1" thickBot="1">
      <c r="A1046" s="1099"/>
      <c r="B1046" s="1100"/>
      <c r="C1046" s="1100"/>
      <c r="D1046" s="1100"/>
      <c r="E1046" s="1100"/>
      <c r="F1046" s="1100"/>
      <c r="G1046" s="1100"/>
      <c r="H1046" s="1101"/>
      <c r="I1046" s="1102"/>
      <c r="J1046" s="1094" t="s">
        <v>1178</v>
      </c>
      <c r="K1046" s="1070"/>
      <c r="L1046" s="1095"/>
      <c r="M1046" s="1094" t="s">
        <v>1179</v>
      </c>
      <c r="N1046" s="1070"/>
      <c r="O1046" s="1070"/>
      <c r="P1046" s="1095"/>
      <c r="Q1046" s="1094" t="s">
        <v>1178</v>
      </c>
      <c r="R1046" s="1070"/>
      <c r="S1046" s="1070"/>
      <c r="T1046" s="1070"/>
      <c r="U1046" s="1095"/>
      <c r="V1046" s="1094" t="s">
        <v>1179</v>
      </c>
      <c r="W1046" s="1070"/>
      <c r="X1046" s="1070"/>
      <c r="Y1046" s="1095"/>
      <c r="Z1046" s="1103"/>
      <c r="AA1046" s="1104"/>
      <c r="AB1046" s="1104"/>
      <c r="AC1046" s="1105"/>
    </row>
    <row r="1047" spans="1:29" ht="17.45" customHeight="1" thickBot="1">
      <c r="A1047" s="1068"/>
      <c r="B1047" s="1069"/>
      <c r="C1047" s="1069"/>
      <c r="D1047" s="1069"/>
      <c r="E1047" s="1069"/>
      <c r="F1047" s="1069"/>
      <c r="G1047" s="1069"/>
      <c r="H1047" s="1069"/>
      <c r="I1047" s="1071" t="s">
        <v>1180</v>
      </c>
      <c r="J1047" s="1071"/>
      <c r="K1047" s="1071"/>
      <c r="L1047" s="1071"/>
      <c r="M1047" s="1071"/>
      <c r="N1047" s="1071"/>
      <c r="O1047" s="1071"/>
      <c r="P1047" s="1071"/>
      <c r="Q1047" s="1071"/>
      <c r="R1047" s="1071"/>
      <c r="S1047" s="1071"/>
      <c r="T1047" s="1071"/>
      <c r="U1047" s="1071"/>
      <c r="V1047" s="1106"/>
      <c r="W1047" s="1107">
        <v>0</v>
      </c>
      <c r="X1047" s="1108"/>
      <c r="Y1047" s="1108"/>
      <c r="Z1047" s="1108"/>
      <c r="AA1047" s="1108"/>
      <c r="AB1047" s="1108"/>
      <c r="AC1047" s="1107"/>
    </row>
    <row r="1048" spans="1:29" ht="16.7" customHeight="1" thickBot="1">
      <c r="A1048" s="1092" t="s">
        <v>1181</v>
      </c>
      <c r="B1048" s="1109"/>
      <c r="C1048" s="1109"/>
      <c r="D1048" s="1109"/>
      <c r="E1048" s="1109"/>
      <c r="F1048" s="1109"/>
      <c r="G1048" s="1109"/>
      <c r="H1048" s="1109"/>
      <c r="I1048" s="1109"/>
      <c r="J1048" s="1110"/>
      <c r="K1048" s="1094" t="s">
        <v>1182</v>
      </c>
      <c r="L1048" s="1070"/>
      <c r="M1048" s="1070"/>
      <c r="N1048" s="1070"/>
      <c r="O1048" s="1095"/>
      <c r="P1048" s="1094" t="s">
        <v>1174</v>
      </c>
      <c r="Q1048" s="1070"/>
      <c r="R1048" s="1070"/>
      <c r="S1048" s="1070"/>
      <c r="T1048" s="1095"/>
      <c r="U1048" s="1094" t="s">
        <v>1183</v>
      </c>
      <c r="V1048" s="1070"/>
      <c r="W1048" s="1070"/>
      <c r="X1048" s="1070"/>
      <c r="Y1048" s="1095"/>
      <c r="Z1048" s="1096" t="s">
        <v>1177</v>
      </c>
      <c r="AA1048" s="1111"/>
      <c r="AB1048" s="1111"/>
      <c r="AC1048" s="1112"/>
    </row>
    <row r="1049" spans="1:29" ht="17.45" customHeight="1" thickBot="1">
      <c r="A1049" s="1068"/>
      <c r="B1049" s="1113"/>
      <c r="C1049" s="1113"/>
      <c r="D1049" s="1113"/>
      <c r="E1049" s="1113"/>
      <c r="F1049" s="1113"/>
      <c r="G1049" s="1113"/>
      <c r="H1049" s="1113"/>
      <c r="I1049" s="1114" t="s">
        <v>1184</v>
      </c>
      <c r="J1049" s="1114"/>
      <c r="K1049" s="1114"/>
      <c r="L1049" s="1114"/>
      <c r="M1049" s="1114"/>
      <c r="N1049" s="1114"/>
      <c r="O1049" s="1114"/>
      <c r="P1049" s="1114"/>
      <c r="Q1049" s="1114"/>
      <c r="R1049" s="1114"/>
      <c r="S1049" s="1114"/>
      <c r="T1049" s="1114"/>
      <c r="U1049" s="1114"/>
      <c r="V1049" s="1069"/>
      <c r="W1049" s="1115">
        <v>0</v>
      </c>
      <c r="X1049" s="1116"/>
      <c r="Y1049" s="1116"/>
      <c r="Z1049" s="1116"/>
      <c r="AA1049" s="1116"/>
      <c r="AB1049" s="1116"/>
      <c r="AC1049" s="1115"/>
    </row>
    <row r="1050" spans="1:29" ht="16.7" customHeight="1">
      <c r="A1050" s="1117"/>
      <c r="B1050" s="1118"/>
      <c r="C1050" s="1118"/>
      <c r="D1050" s="1118"/>
      <c r="E1050" s="1118"/>
      <c r="F1050" s="1118"/>
      <c r="G1050" s="1118"/>
      <c r="H1050" s="1118"/>
      <c r="I1050" s="1119" t="s">
        <v>1185</v>
      </c>
      <c r="J1050" s="1119"/>
      <c r="K1050" s="1119"/>
      <c r="L1050" s="1119"/>
      <c r="M1050" s="1119"/>
      <c r="N1050" s="1119"/>
      <c r="O1050" s="1119"/>
      <c r="P1050" s="1119"/>
      <c r="Q1050" s="1119"/>
      <c r="R1050" s="1119"/>
      <c r="S1050" s="1119"/>
      <c r="T1050" s="1119"/>
      <c r="U1050" s="1119"/>
      <c r="V1050" s="1118"/>
      <c r="W1050" s="1120">
        <v>0</v>
      </c>
      <c r="X1050" s="1121"/>
      <c r="Y1050" s="1121"/>
      <c r="Z1050" s="1121"/>
      <c r="AA1050" s="1121"/>
      <c r="AB1050" s="1121"/>
      <c r="AC1050" s="1120"/>
    </row>
    <row r="1051" spans="1:29" ht="17.45" customHeight="1">
      <c r="A1051" s="1117"/>
      <c r="B1051" s="1118"/>
      <c r="C1051" s="1118"/>
      <c r="D1051" s="1118"/>
      <c r="E1051" s="1118"/>
      <c r="F1051" s="1118"/>
      <c r="G1051" s="1118"/>
      <c r="H1051" s="1118"/>
      <c r="I1051" s="1119" t="s">
        <v>1186</v>
      </c>
      <c r="J1051" s="1119"/>
      <c r="K1051" s="1119"/>
      <c r="L1051" s="1119"/>
      <c r="M1051" s="1119"/>
      <c r="N1051" s="1119"/>
      <c r="O1051" s="1119"/>
      <c r="P1051" s="1119"/>
      <c r="Q1051" s="1119"/>
      <c r="R1051" s="1119"/>
      <c r="S1051" s="1119"/>
      <c r="T1051" s="1119"/>
      <c r="U1051" s="1119"/>
      <c r="V1051" s="1118"/>
      <c r="W1051" s="1120">
        <v>0</v>
      </c>
      <c r="X1051" s="1121"/>
      <c r="Y1051" s="1121"/>
      <c r="Z1051" s="1121"/>
      <c r="AA1051" s="1121"/>
      <c r="AB1051" s="1121"/>
      <c r="AC1051" s="1120"/>
    </row>
    <row r="1052" spans="1:29" ht="17.45" customHeight="1">
      <c r="A1052" s="1117"/>
      <c r="B1052" s="1118"/>
      <c r="C1052" s="1118"/>
      <c r="D1052" s="1118"/>
      <c r="E1052" s="1118"/>
      <c r="F1052" s="1118"/>
      <c r="G1052" s="1118"/>
      <c r="H1052" s="1118"/>
      <c r="I1052" s="1119" t="s">
        <v>1187</v>
      </c>
      <c r="J1052" s="1119"/>
      <c r="K1052" s="1119"/>
      <c r="L1052" s="1119"/>
      <c r="M1052" s="1119"/>
      <c r="N1052" s="1119"/>
      <c r="O1052" s="1119"/>
      <c r="P1052" s="1119"/>
      <c r="Q1052" s="1119"/>
      <c r="R1052" s="1119"/>
      <c r="S1052" s="1119"/>
      <c r="T1052" s="1119"/>
      <c r="U1052" s="1119"/>
      <c r="V1052" s="1118"/>
      <c r="W1052" s="1120">
        <v>0</v>
      </c>
      <c r="X1052" s="1121"/>
      <c r="Y1052" s="1121"/>
      <c r="Z1052" s="1121"/>
      <c r="AA1052" s="1121"/>
      <c r="AB1052" s="1121"/>
      <c r="AC1052" s="1120"/>
    </row>
    <row r="1053" spans="1:29" ht="16.7" customHeight="1" thickBot="1">
      <c r="A1053" s="1122"/>
      <c r="B1053" s="1123"/>
      <c r="C1053" s="1123"/>
      <c r="D1053" s="1123"/>
      <c r="E1053" s="1123"/>
      <c r="F1053" s="1123"/>
      <c r="G1053" s="1123"/>
      <c r="H1053" s="1123"/>
      <c r="I1053" s="1124" t="s">
        <v>1188</v>
      </c>
      <c r="J1053" s="1124"/>
      <c r="K1053" s="1124"/>
      <c r="L1053" s="1124"/>
      <c r="M1053" s="1124"/>
      <c r="N1053" s="1124"/>
      <c r="O1053" s="1124"/>
      <c r="P1053" s="1124"/>
      <c r="Q1053" s="1124"/>
      <c r="R1053" s="1124"/>
      <c r="S1053" s="1124"/>
      <c r="T1053" s="1124"/>
      <c r="U1053" s="1124"/>
      <c r="V1053" s="1123"/>
      <c r="W1053" s="1125">
        <v>0</v>
      </c>
      <c r="X1053" s="1126"/>
      <c r="Y1053" s="1126"/>
      <c r="Z1053" s="1126"/>
      <c r="AA1053" s="1126"/>
      <c r="AB1053" s="1126"/>
      <c r="AC1053" s="1125"/>
    </row>
    <row r="1054" spans="1:29" ht="17.45" customHeight="1" thickBot="1">
      <c r="A1054" s="1092" t="s">
        <v>1189</v>
      </c>
      <c r="B1054" s="1109"/>
      <c r="C1054" s="1109"/>
      <c r="D1054" s="1109"/>
      <c r="E1054" s="1109"/>
      <c r="F1054" s="1109"/>
      <c r="G1054" s="1109"/>
      <c r="H1054" s="1109"/>
      <c r="I1054" s="1109"/>
      <c r="J1054" s="1110"/>
      <c r="K1054" s="1094" t="s">
        <v>1174</v>
      </c>
      <c r="L1054" s="1070"/>
      <c r="M1054" s="1070"/>
      <c r="N1054" s="1070"/>
      <c r="O1054" s="1095"/>
      <c r="P1054" s="1094" t="s">
        <v>531</v>
      </c>
      <c r="Q1054" s="1070"/>
      <c r="R1054" s="1070"/>
      <c r="S1054" s="1070"/>
      <c r="T1054" s="1095"/>
      <c r="U1054" s="1094" t="s">
        <v>1190</v>
      </c>
      <c r="V1054" s="1070"/>
      <c r="W1054" s="1070"/>
      <c r="X1054" s="1070"/>
      <c r="Y1054" s="1095"/>
      <c r="Z1054" s="1096" t="s">
        <v>1191</v>
      </c>
      <c r="AA1054" s="1111"/>
      <c r="AB1054" s="1111"/>
      <c r="AC1054" s="1112"/>
    </row>
    <row r="1055" spans="1:29" ht="17.45" customHeight="1" thickBot="1">
      <c r="A1055" s="1068"/>
      <c r="B1055" s="1069"/>
      <c r="C1055" s="1069"/>
      <c r="D1055" s="1069"/>
      <c r="E1055" s="1069"/>
      <c r="F1055" s="1069"/>
      <c r="G1055" s="1069"/>
      <c r="H1055" s="1069"/>
      <c r="I1055" s="1071" t="s">
        <v>1193</v>
      </c>
      <c r="J1055" s="1071"/>
      <c r="K1055" s="1071"/>
      <c r="L1055" s="1071"/>
      <c r="M1055" s="1071"/>
      <c r="N1055" s="1071"/>
      <c r="O1055" s="1071"/>
      <c r="P1055" s="1071"/>
      <c r="Q1055" s="1071"/>
      <c r="R1055" s="1071"/>
      <c r="S1055" s="1071"/>
      <c r="T1055" s="1071"/>
      <c r="U1055" s="1071"/>
      <c r="V1055" s="1106"/>
      <c r="W1055" s="1107">
        <v>0</v>
      </c>
      <c r="X1055" s="1108"/>
      <c r="Y1055" s="1108"/>
      <c r="Z1055" s="1108"/>
      <c r="AA1055" s="1108"/>
      <c r="AB1055" s="1108"/>
      <c r="AC1055" s="1107"/>
    </row>
    <row r="1056" spans="1:29" ht="16.7" customHeight="1" thickBot="1">
      <c r="A1056" s="1092" t="s">
        <v>1194</v>
      </c>
      <c r="B1056" s="1109"/>
      <c r="C1056" s="1109"/>
      <c r="D1056" s="1109"/>
      <c r="E1056" s="1109"/>
      <c r="F1056" s="1109"/>
      <c r="G1056" s="1109"/>
      <c r="H1056" s="1109"/>
      <c r="I1056" s="1109"/>
      <c r="J1056" s="1110"/>
      <c r="K1056" s="1094" t="s">
        <v>1174</v>
      </c>
      <c r="L1056" s="1070"/>
      <c r="M1056" s="1070"/>
      <c r="N1056" s="1070"/>
      <c r="O1056" s="1095"/>
      <c r="P1056" s="1094" t="s">
        <v>531</v>
      </c>
      <c r="Q1056" s="1070"/>
      <c r="R1056" s="1070"/>
      <c r="S1056" s="1070"/>
      <c r="T1056" s="1095"/>
      <c r="U1056" s="1094" t="s">
        <v>1190</v>
      </c>
      <c r="V1056" s="1070"/>
      <c r="W1056" s="1070"/>
      <c r="X1056" s="1070"/>
      <c r="Y1056" s="1095"/>
      <c r="Z1056" s="1096" t="s">
        <v>1191</v>
      </c>
      <c r="AA1056" s="1111"/>
      <c r="AB1056" s="1111"/>
      <c r="AC1056" s="1112"/>
    </row>
    <row r="1057" spans="1:29" ht="17.45" customHeight="1" thickBot="1">
      <c r="A1057" s="1127"/>
      <c r="B1057" s="1128" t="s">
        <v>1483</v>
      </c>
      <c r="C1057" s="1128"/>
      <c r="D1057" s="1129" t="s">
        <v>1484</v>
      </c>
      <c r="E1057" s="1128"/>
      <c r="F1057" s="1128"/>
      <c r="G1057" s="1128"/>
      <c r="H1057" s="1128"/>
      <c r="I1057" s="1128"/>
      <c r="J1057" s="1129"/>
      <c r="K1057" s="1130">
        <v>6.6699999999999997E-3</v>
      </c>
      <c r="L1057" s="1131"/>
      <c r="M1057" s="1131"/>
      <c r="N1057" s="1131"/>
      <c r="O1057" s="1132"/>
      <c r="P1057" s="1133" t="s">
        <v>51</v>
      </c>
      <c r="Q1057" s="1134"/>
      <c r="R1057" s="1134"/>
      <c r="S1057" s="1134"/>
      <c r="T1057" s="1135"/>
      <c r="U1057" s="1136">
        <v>394.77280000000002</v>
      </c>
      <c r="V1057" s="1137"/>
      <c r="W1057" s="1137"/>
      <c r="X1057" s="1137"/>
      <c r="Y1057" s="1138"/>
      <c r="Z1057" s="1139">
        <v>2.6331000000000002</v>
      </c>
      <c r="AA1057" s="1108"/>
      <c r="AB1057" s="1108"/>
      <c r="AC1057" s="1107"/>
    </row>
    <row r="1058" spans="1:29" ht="16.7" customHeight="1" thickBot="1">
      <c r="A1058" s="1068"/>
      <c r="B1058" s="1069"/>
      <c r="C1058" s="1069"/>
      <c r="D1058" s="1069"/>
      <c r="E1058" s="1069"/>
      <c r="F1058" s="1069"/>
      <c r="G1058" s="1069"/>
      <c r="H1058" s="1069"/>
      <c r="I1058" s="1071" t="s">
        <v>1195</v>
      </c>
      <c r="J1058" s="1071"/>
      <c r="K1058" s="1071"/>
      <c r="L1058" s="1071"/>
      <c r="M1058" s="1071"/>
      <c r="N1058" s="1071"/>
      <c r="O1058" s="1071"/>
      <c r="P1058" s="1071"/>
      <c r="Q1058" s="1071"/>
      <c r="R1058" s="1071"/>
      <c r="S1058" s="1071"/>
      <c r="T1058" s="1071"/>
      <c r="U1058" s="1071"/>
      <c r="V1058" s="1106"/>
      <c r="W1058" s="1107">
        <v>2.6331000000000002</v>
      </c>
      <c r="X1058" s="1108"/>
      <c r="Y1058" s="1108"/>
      <c r="Z1058" s="1108"/>
      <c r="AA1058" s="1108"/>
      <c r="AB1058" s="1108"/>
      <c r="AC1058" s="1107"/>
    </row>
    <row r="1059" spans="1:29" ht="17.45" customHeight="1" thickBot="1">
      <c r="A1059" s="1092" t="s">
        <v>1196</v>
      </c>
      <c r="B1059" s="1109"/>
      <c r="C1059" s="1109"/>
      <c r="D1059" s="1109"/>
      <c r="E1059" s="1109"/>
      <c r="F1059" s="1109"/>
      <c r="G1059" s="1109"/>
      <c r="H1059" s="1109"/>
      <c r="I1059" s="1109"/>
      <c r="J1059" s="1110"/>
      <c r="K1059" s="1094" t="s">
        <v>1174</v>
      </c>
      <c r="L1059" s="1070"/>
      <c r="M1059" s="1070"/>
      <c r="N1059" s="1070"/>
      <c r="O1059" s="1095"/>
      <c r="P1059" s="1094" t="s">
        <v>531</v>
      </c>
      <c r="Q1059" s="1070"/>
      <c r="R1059" s="1070"/>
      <c r="S1059" s="1070"/>
      <c r="T1059" s="1095"/>
      <c r="U1059" s="1094" t="s">
        <v>1190</v>
      </c>
      <c r="V1059" s="1070"/>
      <c r="W1059" s="1070"/>
      <c r="X1059" s="1070"/>
      <c r="Y1059" s="1095"/>
      <c r="Z1059" s="1096" t="s">
        <v>1191</v>
      </c>
      <c r="AA1059" s="1111"/>
      <c r="AB1059" s="1111"/>
      <c r="AC1059" s="1112"/>
    </row>
    <row r="1060" spans="1:29" ht="17.45" customHeight="1" thickBot="1">
      <c r="A1060" s="1127"/>
      <c r="B1060" s="1128" t="s">
        <v>1485</v>
      </c>
      <c r="C1060" s="1128"/>
      <c r="D1060" s="1129" t="s">
        <v>1486</v>
      </c>
      <c r="E1060" s="1128"/>
      <c r="F1060" s="1128"/>
      <c r="G1060" s="1128"/>
      <c r="H1060" s="1128"/>
      <c r="I1060" s="1128"/>
      <c r="J1060" s="1129"/>
      <c r="K1060" s="1130">
        <v>4.5530000000000001E-2</v>
      </c>
      <c r="L1060" s="1131"/>
      <c r="M1060" s="1131"/>
      <c r="N1060" s="1131"/>
      <c r="O1060" s="1132"/>
      <c r="P1060" s="1133" t="s">
        <v>565</v>
      </c>
      <c r="Q1060" s="1134"/>
      <c r="R1060" s="1134"/>
      <c r="S1060" s="1134"/>
      <c r="T1060" s="1135"/>
      <c r="U1060" s="1136">
        <v>32.99</v>
      </c>
      <c r="V1060" s="1137"/>
      <c r="W1060" s="1137"/>
      <c r="X1060" s="1137"/>
      <c r="Y1060" s="1138"/>
      <c r="Z1060" s="1139">
        <v>1.502</v>
      </c>
      <c r="AA1060" s="1108"/>
      <c r="AB1060" s="1108"/>
      <c r="AC1060" s="1107"/>
    </row>
    <row r="1061" spans="1:29" ht="16.7" customHeight="1" thickBot="1">
      <c r="A1061" s="1068"/>
      <c r="B1061" s="1069"/>
      <c r="C1061" s="1069"/>
      <c r="D1061" s="1069"/>
      <c r="E1061" s="1069"/>
      <c r="F1061" s="1069"/>
      <c r="G1061" s="1069"/>
      <c r="H1061" s="1069"/>
      <c r="I1061" s="1071" t="s">
        <v>1197</v>
      </c>
      <c r="J1061" s="1071"/>
      <c r="K1061" s="1071"/>
      <c r="L1061" s="1071"/>
      <c r="M1061" s="1071"/>
      <c r="N1061" s="1071"/>
      <c r="O1061" s="1071"/>
      <c r="P1061" s="1071"/>
      <c r="Q1061" s="1071"/>
      <c r="R1061" s="1071"/>
      <c r="S1061" s="1071"/>
      <c r="T1061" s="1071"/>
      <c r="U1061" s="1071"/>
      <c r="V1061" s="1106"/>
      <c r="W1061" s="1107">
        <v>1.502</v>
      </c>
      <c r="X1061" s="1108"/>
      <c r="Y1061" s="1108"/>
      <c r="Z1061" s="1108"/>
      <c r="AA1061" s="1108"/>
      <c r="AB1061" s="1108"/>
      <c r="AC1061" s="1107"/>
    </row>
    <row r="1062" spans="1:29" ht="17.45" customHeight="1" thickBot="1">
      <c r="A1062" s="1092" t="s">
        <v>1198</v>
      </c>
      <c r="B1062" s="1109"/>
      <c r="C1062" s="1109"/>
      <c r="D1062" s="1110"/>
      <c r="E1062" s="1094" t="s">
        <v>1174</v>
      </c>
      <c r="F1062" s="1070"/>
      <c r="G1062" s="1095"/>
      <c r="H1062" s="1140" t="s">
        <v>1199</v>
      </c>
      <c r="I1062" s="1140" t="s">
        <v>1200</v>
      </c>
      <c r="J1062" s="1094" t="s">
        <v>1201</v>
      </c>
      <c r="K1062" s="1070"/>
      <c r="L1062" s="1095"/>
      <c r="M1062" s="1094" t="s">
        <v>1202</v>
      </c>
      <c r="N1062" s="1070"/>
      <c r="O1062" s="1070"/>
      <c r="P1062" s="1095"/>
      <c r="Q1062" s="1094" t="s">
        <v>1203</v>
      </c>
      <c r="R1062" s="1070"/>
      <c r="S1062" s="1070"/>
      <c r="T1062" s="1070"/>
      <c r="U1062" s="1095"/>
      <c r="V1062" s="1094" t="s">
        <v>1204</v>
      </c>
      <c r="W1062" s="1070"/>
      <c r="X1062" s="1070"/>
      <c r="Y1062" s="1095"/>
      <c r="Z1062" s="1096" t="s">
        <v>1191</v>
      </c>
      <c r="AA1062" s="1111"/>
      <c r="AB1062" s="1111"/>
      <c r="AC1062" s="1112"/>
    </row>
    <row r="1063" spans="1:29" ht="17.45" customHeight="1" thickBot="1">
      <c r="A1063" s="1127"/>
      <c r="B1063" s="1128" t="s">
        <v>1487</v>
      </c>
      <c r="C1063" s="1128"/>
      <c r="D1063" s="1225" t="s">
        <v>1486</v>
      </c>
      <c r="E1063" s="1192">
        <v>0.35654999999999998</v>
      </c>
      <c r="F1063" s="1193"/>
      <c r="G1063" s="1194"/>
      <c r="H1063" s="1191">
        <v>0</v>
      </c>
      <c r="I1063" s="1191">
        <v>0</v>
      </c>
      <c r="J1063" s="1195">
        <v>0</v>
      </c>
      <c r="K1063" s="1196"/>
      <c r="L1063" s="1197"/>
      <c r="M1063" s="1136">
        <v>1.05</v>
      </c>
      <c r="N1063" s="1137"/>
      <c r="O1063" s="1137"/>
      <c r="P1063" s="1138"/>
      <c r="Q1063" s="1136">
        <v>0.84</v>
      </c>
      <c r="R1063" s="1137"/>
      <c r="S1063" s="1137"/>
      <c r="T1063" s="1137"/>
      <c r="U1063" s="1138"/>
      <c r="V1063" s="1136">
        <v>0.69</v>
      </c>
      <c r="W1063" s="1137"/>
      <c r="X1063" s="1137"/>
      <c r="Y1063" s="1138"/>
      <c r="Z1063" s="1139">
        <v>0</v>
      </c>
      <c r="AA1063" s="1108"/>
      <c r="AB1063" s="1108"/>
      <c r="AC1063" s="1107"/>
    </row>
    <row r="1064" spans="1:29" ht="16.7" customHeight="1" thickBot="1">
      <c r="A1064" s="1068"/>
      <c r="B1064" s="1069"/>
      <c r="C1064" s="1069"/>
      <c r="D1064" s="1069"/>
      <c r="E1064" s="1069"/>
      <c r="F1064" s="1069"/>
      <c r="G1064" s="1069"/>
      <c r="H1064" s="1069"/>
      <c r="I1064" s="1071" t="s">
        <v>1205</v>
      </c>
      <c r="J1064" s="1071"/>
      <c r="K1064" s="1071"/>
      <c r="L1064" s="1071"/>
      <c r="M1064" s="1071"/>
      <c r="N1064" s="1071"/>
      <c r="O1064" s="1071"/>
      <c r="P1064" s="1071"/>
      <c r="Q1064" s="1071"/>
      <c r="R1064" s="1071"/>
      <c r="S1064" s="1071"/>
      <c r="T1064" s="1071"/>
      <c r="U1064" s="1071"/>
      <c r="V1064" s="1106"/>
      <c r="W1064" s="1107">
        <v>0</v>
      </c>
      <c r="X1064" s="1108"/>
      <c r="Y1064" s="1108"/>
      <c r="Z1064" s="1108"/>
      <c r="AA1064" s="1108"/>
      <c r="AB1064" s="1108"/>
      <c r="AC1064" s="1107"/>
    </row>
    <row r="1065" spans="1:29" ht="5.85" customHeight="1">
      <c r="A1065" s="1141"/>
      <c r="B1065" s="1113"/>
      <c r="C1065" s="1113"/>
      <c r="D1065" s="1113"/>
      <c r="E1065" s="1113"/>
      <c r="F1065" s="1113"/>
      <c r="G1065" s="1113"/>
      <c r="H1065" s="1113"/>
      <c r="I1065" s="1113"/>
      <c r="J1065" s="1113"/>
      <c r="K1065" s="1113"/>
      <c r="L1065" s="1113"/>
      <c r="M1065" s="1113"/>
      <c r="N1065" s="1113"/>
      <c r="O1065" s="1113"/>
      <c r="P1065" s="1113"/>
      <c r="Q1065" s="1113"/>
      <c r="R1065" s="1113"/>
      <c r="S1065" s="1113"/>
      <c r="T1065" s="1113"/>
      <c r="U1065" s="1113"/>
      <c r="V1065" s="1113"/>
      <c r="W1065" s="1113"/>
      <c r="X1065" s="1113"/>
      <c r="Y1065" s="1113"/>
      <c r="Z1065" s="1113"/>
      <c r="AA1065" s="1113"/>
      <c r="AB1065" s="1113"/>
      <c r="AC1065" s="1142"/>
    </row>
    <row r="1066" spans="1:29" ht="17.45" customHeight="1">
      <c r="A1066" s="1117"/>
      <c r="B1066" s="1118"/>
      <c r="C1066" s="1118"/>
      <c r="D1066" s="1118"/>
      <c r="E1066" s="1118"/>
      <c r="F1066" s="1118"/>
      <c r="G1066" s="1118"/>
      <c r="H1066" s="1118"/>
      <c r="I1066" s="1119" t="s">
        <v>1206</v>
      </c>
      <c r="J1066" s="1119"/>
      <c r="K1066" s="1119"/>
      <c r="L1066" s="1119"/>
      <c r="M1066" s="1119"/>
      <c r="N1066" s="1119"/>
      <c r="O1066" s="1119"/>
      <c r="P1066" s="1119"/>
      <c r="Q1066" s="1119"/>
      <c r="R1066" s="1119"/>
      <c r="S1066" s="1119"/>
      <c r="T1066" s="1119"/>
      <c r="U1066" s="1119"/>
      <c r="V1066" s="1118"/>
      <c r="W1066" s="1143">
        <v>4.1399999999999997</v>
      </c>
      <c r="X1066" s="1144"/>
      <c r="Y1066" s="1144"/>
      <c r="Z1066" s="1144"/>
      <c r="AA1066" s="1144"/>
      <c r="AB1066" s="1144"/>
      <c r="AC1066" s="1143"/>
    </row>
    <row r="1067" spans="1:29" ht="16.7" customHeight="1">
      <c r="A1067" s="1117"/>
      <c r="B1067" s="1118"/>
      <c r="C1067" s="1118"/>
      <c r="D1067" s="1118"/>
      <c r="E1067" s="1118"/>
      <c r="F1067" s="1118"/>
      <c r="G1067" s="1119" t="s">
        <v>1207</v>
      </c>
      <c r="H1067" s="1119"/>
      <c r="I1067" s="1119"/>
      <c r="J1067" s="1119"/>
      <c r="K1067" s="1119"/>
      <c r="L1067" s="1119"/>
      <c r="M1067" s="1119"/>
      <c r="N1067" s="1145"/>
      <c r="O1067" s="1146">
        <v>0</v>
      </c>
      <c r="P1067" s="1146"/>
      <c r="Q1067" s="1146"/>
      <c r="R1067" s="1145"/>
      <c r="S1067" s="1119" t="s">
        <v>1208</v>
      </c>
      <c r="T1067" s="1119"/>
      <c r="U1067" s="1119"/>
      <c r="V1067" s="1118"/>
      <c r="W1067" s="1143">
        <v>0</v>
      </c>
      <c r="X1067" s="1144"/>
      <c r="Y1067" s="1144"/>
      <c r="Z1067" s="1144"/>
      <c r="AA1067" s="1144"/>
      <c r="AB1067" s="1144"/>
      <c r="AC1067" s="1143"/>
    </row>
    <row r="1068" spans="1:29" ht="17.45" customHeight="1">
      <c r="A1068" s="1117"/>
      <c r="B1068" s="1118"/>
      <c r="C1068" s="1118"/>
      <c r="D1068" s="1118"/>
      <c r="E1068" s="1118"/>
      <c r="F1068" s="1118"/>
      <c r="G1068" s="1118"/>
      <c r="H1068" s="1118"/>
      <c r="I1068" s="1119" t="s">
        <v>1209</v>
      </c>
      <c r="J1068" s="1119"/>
      <c r="K1068" s="1119"/>
      <c r="L1068" s="1119"/>
      <c r="M1068" s="1119"/>
      <c r="N1068" s="1119"/>
      <c r="O1068" s="1119"/>
      <c r="P1068" s="1119"/>
      <c r="Q1068" s="1119"/>
      <c r="R1068" s="1119"/>
      <c r="S1068" s="1119"/>
      <c r="T1068" s="1119"/>
      <c r="U1068" s="1119"/>
      <c r="V1068" s="1118"/>
      <c r="W1068" s="1143">
        <v>4.1399999999999997</v>
      </c>
      <c r="X1068" s="1144"/>
      <c r="Y1068" s="1144"/>
      <c r="Z1068" s="1144"/>
      <c r="AA1068" s="1144"/>
      <c r="AB1068" s="1144"/>
      <c r="AC1068" s="1143"/>
    </row>
    <row r="1069" spans="1:29" ht="5.85" customHeight="1">
      <c r="A1069" s="1147"/>
      <c r="B1069" s="1118"/>
      <c r="C1069" s="1118"/>
      <c r="D1069" s="1118"/>
      <c r="E1069" s="1118"/>
      <c r="F1069" s="1118"/>
      <c r="G1069" s="1118"/>
      <c r="H1069" s="1118"/>
      <c r="I1069" s="1118"/>
      <c r="J1069" s="1118"/>
      <c r="K1069" s="1118"/>
      <c r="L1069" s="1118"/>
      <c r="M1069" s="1118"/>
      <c r="N1069" s="1118"/>
      <c r="O1069" s="1118"/>
      <c r="P1069" s="1118"/>
      <c r="Q1069" s="1118"/>
      <c r="R1069" s="1118"/>
      <c r="S1069" s="1118"/>
      <c r="T1069" s="1118"/>
      <c r="U1069" s="1118"/>
      <c r="V1069" s="1118"/>
      <c r="W1069" s="1118"/>
      <c r="X1069" s="1118"/>
      <c r="Y1069" s="1118"/>
      <c r="Z1069" s="1118"/>
      <c r="AA1069" s="1118"/>
      <c r="AB1069" s="1118"/>
      <c r="AC1069" s="1148"/>
    </row>
    <row r="1070" spans="1:29" ht="145.35" customHeight="1">
      <c r="A1070" s="1149"/>
      <c r="AC1070" s="1088"/>
    </row>
    <row r="1071" spans="1:29" ht="92.45" customHeight="1">
      <c r="A1071" s="1149"/>
      <c r="AC1071" s="1088"/>
    </row>
    <row r="1072" spans="1:29" ht="91.7" customHeight="1" thickBot="1">
      <c r="A1072" s="1089"/>
      <c r="B1072" s="1090"/>
      <c r="C1072" s="1090"/>
      <c r="D1072" s="1090"/>
      <c r="E1072" s="1090"/>
      <c r="F1072" s="1090"/>
      <c r="G1072" s="1090"/>
      <c r="H1072" s="1090"/>
      <c r="I1072" s="1090"/>
      <c r="J1072" s="1090"/>
      <c r="K1072" s="1090"/>
      <c r="L1072" s="1090"/>
      <c r="M1072" s="1090"/>
      <c r="N1072" s="1090"/>
      <c r="O1072" s="1090"/>
      <c r="P1072" s="1090"/>
      <c r="Q1072" s="1090"/>
      <c r="R1072" s="1090"/>
      <c r="S1072" s="1090"/>
      <c r="T1072" s="1090"/>
      <c r="U1072" s="1090"/>
      <c r="V1072" s="1090"/>
      <c r="W1072" s="1090"/>
      <c r="X1072" s="1090"/>
      <c r="Y1072" s="1090"/>
      <c r="Z1072" s="1090"/>
      <c r="AA1072" s="1090"/>
      <c r="AB1072" s="1090"/>
      <c r="AC1072" s="1091"/>
    </row>
    <row r="1073" spans="1:29" ht="17.45" customHeight="1" thickBot="1">
      <c r="A1073" s="1068"/>
      <c r="B1073" s="1069"/>
      <c r="C1073" s="1069"/>
      <c r="D1073" s="1069"/>
      <c r="E1073" s="1069"/>
      <c r="F1073" s="1070" t="s">
        <v>1166</v>
      </c>
      <c r="G1073" s="1070"/>
      <c r="H1073" s="1070"/>
      <c r="I1073" s="1070"/>
      <c r="J1073" s="1070"/>
      <c r="K1073" s="1070"/>
      <c r="L1073" s="1069"/>
      <c r="M1073" s="1069"/>
      <c r="N1073" s="1069"/>
      <c r="O1073" s="1069"/>
      <c r="P1073" s="1069"/>
      <c r="Q1073" s="1069"/>
      <c r="R1073" s="1069"/>
      <c r="S1073" s="1069"/>
      <c r="T1073" s="1069"/>
      <c r="U1073" s="1069"/>
      <c r="V1073" s="1069"/>
      <c r="W1073" s="1069"/>
      <c r="X1073" s="1071" t="s">
        <v>1488</v>
      </c>
      <c r="Y1073" s="1071"/>
      <c r="Z1073" s="1071"/>
      <c r="AA1073" s="1071"/>
      <c r="AB1073" s="1071"/>
      <c r="AC1073" s="1072"/>
    </row>
    <row r="1074" spans="1:29" ht="16.7" customHeight="1">
      <c r="A1074" s="1074" t="s">
        <v>1168</v>
      </c>
      <c r="B1074" s="1075"/>
      <c r="C1074" s="1076"/>
      <c r="D1074" s="1077" t="s">
        <v>1489</v>
      </c>
      <c r="E1074" s="1077"/>
      <c r="F1074" s="1077"/>
      <c r="G1074" s="1077"/>
      <c r="H1074" s="1077"/>
      <c r="I1074" s="1077"/>
      <c r="J1074" s="1077"/>
      <c r="K1074" s="1077"/>
      <c r="L1074" s="1077"/>
      <c r="M1074" s="1077"/>
      <c r="N1074" s="1076"/>
      <c r="O1074" s="1076"/>
      <c r="P1074" s="1078" t="s">
        <v>1104</v>
      </c>
      <c r="Q1074" s="1078"/>
      <c r="R1074" s="1078"/>
      <c r="S1074" s="1076"/>
      <c r="T1074" s="1079" t="s">
        <v>1490</v>
      </c>
      <c r="U1074" s="1079"/>
      <c r="V1074" s="1079"/>
      <c r="W1074" s="1079"/>
      <c r="X1074" s="1076"/>
      <c r="Y1074" s="1078" t="s">
        <v>1170</v>
      </c>
      <c r="Z1074" s="1078"/>
      <c r="AA1074" s="1076"/>
      <c r="AB1074" s="1080">
        <v>45658</v>
      </c>
      <c r="AC1074" s="1081"/>
    </row>
    <row r="1075" spans="1:29" ht="17.45" customHeight="1">
      <c r="A1075" s="1082"/>
      <c r="B1075" s="1083"/>
      <c r="D1075" s="1084"/>
      <c r="E1075" s="1084"/>
      <c r="F1075" s="1084"/>
      <c r="G1075" s="1084"/>
      <c r="H1075" s="1084"/>
      <c r="I1075" s="1084"/>
      <c r="J1075" s="1084"/>
      <c r="K1075" s="1084"/>
      <c r="L1075" s="1084"/>
      <c r="M1075" s="1084"/>
      <c r="P1075" s="1085" t="s">
        <v>1171</v>
      </c>
      <c r="Q1075" s="1085"/>
      <c r="R1075" s="1085"/>
      <c r="T1075" s="1086">
        <v>1</v>
      </c>
      <c r="U1075" s="1086"/>
      <c r="V1075" s="1086"/>
      <c r="W1075" s="1086"/>
      <c r="Y1075" s="1085" t="s">
        <v>1172</v>
      </c>
      <c r="Z1075" s="1085"/>
      <c r="AB1075" s="1087" t="s">
        <v>72</v>
      </c>
      <c r="AC1075" s="1088"/>
    </row>
    <row r="1076" spans="1:29" ht="5.85" customHeight="1" thickBot="1">
      <c r="A1076" s="1089"/>
      <c r="B1076" s="1090"/>
      <c r="C1076" s="1090"/>
      <c r="D1076" s="1090"/>
      <c r="E1076" s="1090"/>
      <c r="F1076" s="1090"/>
      <c r="G1076" s="1090"/>
      <c r="H1076" s="1090"/>
      <c r="I1076" s="1090"/>
      <c r="J1076" s="1090"/>
      <c r="K1076" s="1090"/>
      <c r="L1076" s="1090"/>
      <c r="M1076" s="1090"/>
      <c r="N1076" s="1090"/>
      <c r="O1076" s="1090"/>
      <c r="P1076" s="1090"/>
      <c r="Q1076" s="1090"/>
      <c r="R1076" s="1090"/>
      <c r="S1076" s="1090"/>
      <c r="T1076" s="1090"/>
      <c r="U1076" s="1090"/>
      <c r="V1076" s="1090"/>
      <c r="W1076" s="1090"/>
      <c r="X1076" s="1090"/>
      <c r="Y1076" s="1090"/>
      <c r="Z1076" s="1090"/>
      <c r="AA1076" s="1090"/>
      <c r="AB1076" s="1090"/>
      <c r="AC1076" s="1091"/>
    </row>
    <row r="1077" spans="1:29" ht="16.7" customHeight="1" thickBot="1">
      <c r="A1077" s="1092" t="s">
        <v>1173</v>
      </c>
      <c r="B1077" s="1075"/>
      <c r="C1077" s="1075"/>
      <c r="D1077" s="1075"/>
      <c r="E1077" s="1075"/>
      <c r="F1077" s="1075"/>
      <c r="G1077" s="1075"/>
      <c r="H1077" s="1093"/>
      <c r="I1077" s="1094" t="s">
        <v>1174</v>
      </c>
      <c r="J1077" s="1094" t="s">
        <v>1175</v>
      </c>
      <c r="K1077" s="1070"/>
      <c r="L1077" s="1070"/>
      <c r="M1077" s="1070"/>
      <c r="N1077" s="1070"/>
      <c r="O1077" s="1070"/>
      <c r="P1077" s="1095"/>
      <c r="Q1077" s="1094" t="s">
        <v>1176</v>
      </c>
      <c r="R1077" s="1070"/>
      <c r="S1077" s="1070"/>
      <c r="T1077" s="1070"/>
      <c r="U1077" s="1070"/>
      <c r="V1077" s="1070"/>
      <c r="W1077" s="1070"/>
      <c r="X1077" s="1070"/>
      <c r="Y1077" s="1095"/>
      <c r="Z1077" s="1096" t="s">
        <v>1177</v>
      </c>
      <c r="AA1077" s="1097"/>
      <c r="AB1077" s="1097"/>
      <c r="AC1077" s="1098"/>
    </row>
    <row r="1078" spans="1:29" ht="17.45" customHeight="1" thickBot="1">
      <c r="A1078" s="1099"/>
      <c r="B1078" s="1100"/>
      <c r="C1078" s="1100"/>
      <c r="D1078" s="1100"/>
      <c r="E1078" s="1100"/>
      <c r="F1078" s="1100"/>
      <c r="G1078" s="1100"/>
      <c r="H1078" s="1101"/>
      <c r="I1078" s="1102"/>
      <c r="J1078" s="1094" t="s">
        <v>1178</v>
      </c>
      <c r="K1078" s="1070"/>
      <c r="L1078" s="1095"/>
      <c r="M1078" s="1094" t="s">
        <v>1179</v>
      </c>
      <c r="N1078" s="1070"/>
      <c r="O1078" s="1070"/>
      <c r="P1078" s="1095"/>
      <c r="Q1078" s="1094" t="s">
        <v>1178</v>
      </c>
      <c r="R1078" s="1070"/>
      <c r="S1078" s="1070"/>
      <c r="T1078" s="1070"/>
      <c r="U1078" s="1095"/>
      <c r="V1078" s="1094" t="s">
        <v>1179</v>
      </c>
      <c r="W1078" s="1070"/>
      <c r="X1078" s="1070"/>
      <c r="Y1078" s="1095"/>
      <c r="Z1078" s="1103"/>
      <c r="AA1078" s="1104"/>
      <c r="AB1078" s="1104"/>
      <c r="AC1078" s="1105"/>
    </row>
    <row r="1079" spans="1:29" ht="17.45" customHeight="1" thickBot="1">
      <c r="A1079" s="1068"/>
      <c r="B1079" s="1069"/>
      <c r="C1079" s="1069"/>
      <c r="D1079" s="1069"/>
      <c r="E1079" s="1069"/>
      <c r="F1079" s="1069"/>
      <c r="G1079" s="1069"/>
      <c r="H1079" s="1069"/>
      <c r="I1079" s="1071" t="s">
        <v>1180</v>
      </c>
      <c r="J1079" s="1071"/>
      <c r="K1079" s="1071"/>
      <c r="L1079" s="1071"/>
      <c r="M1079" s="1071"/>
      <c r="N1079" s="1071"/>
      <c r="O1079" s="1071"/>
      <c r="P1079" s="1071"/>
      <c r="Q1079" s="1071"/>
      <c r="R1079" s="1071"/>
      <c r="S1079" s="1071"/>
      <c r="T1079" s="1071"/>
      <c r="U1079" s="1071"/>
      <c r="V1079" s="1106"/>
      <c r="W1079" s="1107">
        <v>0</v>
      </c>
      <c r="X1079" s="1108"/>
      <c r="Y1079" s="1108"/>
      <c r="Z1079" s="1108"/>
      <c r="AA1079" s="1108"/>
      <c r="AB1079" s="1108"/>
      <c r="AC1079" s="1107"/>
    </row>
    <row r="1080" spans="1:29" ht="16.7" customHeight="1" thickBot="1">
      <c r="A1080" s="1092" t="s">
        <v>1181</v>
      </c>
      <c r="B1080" s="1109"/>
      <c r="C1080" s="1109"/>
      <c r="D1080" s="1109"/>
      <c r="E1080" s="1109"/>
      <c r="F1080" s="1109"/>
      <c r="G1080" s="1109"/>
      <c r="H1080" s="1109"/>
      <c r="I1080" s="1109"/>
      <c r="J1080" s="1110"/>
      <c r="K1080" s="1094" t="s">
        <v>1182</v>
      </c>
      <c r="L1080" s="1070"/>
      <c r="M1080" s="1070"/>
      <c r="N1080" s="1070"/>
      <c r="O1080" s="1095"/>
      <c r="P1080" s="1094" t="s">
        <v>1174</v>
      </c>
      <c r="Q1080" s="1070"/>
      <c r="R1080" s="1070"/>
      <c r="S1080" s="1070"/>
      <c r="T1080" s="1095"/>
      <c r="U1080" s="1094" t="s">
        <v>1183</v>
      </c>
      <c r="V1080" s="1070"/>
      <c r="W1080" s="1070"/>
      <c r="X1080" s="1070"/>
      <c r="Y1080" s="1095"/>
      <c r="Z1080" s="1096" t="s">
        <v>1177</v>
      </c>
      <c r="AA1080" s="1111"/>
      <c r="AB1080" s="1111"/>
      <c r="AC1080" s="1112"/>
    </row>
    <row r="1081" spans="1:29" ht="17.45" customHeight="1" thickBot="1">
      <c r="A1081" s="1068"/>
      <c r="B1081" s="1113"/>
      <c r="C1081" s="1113"/>
      <c r="D1081" s="1113"/>
      <c r="E1081" s="1113"/>
      <c r="F1081" s="1113"/>
      <c r="G1081" s="1113"/>
      <c r="H1081" s="1113"/>
      <c r="I1081" s="1114" t="s">
        <v>1184</v>
      </c>
      <c r="J1081" s="1114"/>
      <c r="K1081" s="1114"/>
      <c r="L1081" s="1114"/>
      <c r="M1081" s="1114"/>
      <c r="N1081" s="1114"/>
      <c r="O1081" s="1114"/>
      <c r="P1081" s="1114"/>
      <c r="Q1081" s="1114"/>
      <c r="R1081" s="1114"/>
      <c r="S1081" s="1114"/>
      <c r="T1081" s="1114"/>
      <c r="U1081" s="1114"/>
      <c r="V1081" s="1069"/>
      <c r="W1081" s="1115">
        <v>0</v>
      </c>
      <c r="X1081" s="1116"/>
      <c r="Y1081" s="1116"/>
      <c r="Z1081" s="1116"/>
      <c r="AA1081" s="1116"/>
      <c r="AB1081" s="1116"/>
      <c r="AC1081" s="1115"/>
    </row>
    <row r="1082" spans="1:29" ht="16.7" customHeight="1">
      <c r="A1082" s="1117"/>
      <c r="B1082" s="1118"/>
      <c r="C1082" s="1118"/>
      <c r="D1082" s="1118"/>
      <c r="E1082" s="1118"/>
      <c r="F1082" s="1118"/>
      <c r="G1082" s="1118"/>
      <c r="H1082" s="1118"/>
      <c r="I1082" s="1119" t="s">
        <v>1185</v>
      </c>
      <c r="J1082" s="1119"/>
      <c r="K1082" s="1119"/>
      <c r="L1082" s="1119"/>
      <c r="M1082" s="1119"/>
      <c r="N1082" s="1119"/>
      <c r="O1082" s="1119"/>
      <c r="P1082" s="1119"/>
      <c r="Q1082" s="1119"/>
      <c r="R1082" s="1119"/>
      <c r="S1082" s="1119"/>
      <c r="T1082" s="1119"/>
      <c r="U1082" s="1119"/>
      <c r="V1082" s="1118"/>
      <c r="W1082" s="1120">
        <v>0</v>
      </c>
      <c r="X1082" s="1121"/>
      <c r="Y1082" s="1121"/>
      <c r="Z1082" s="1121"/>
      <c r="AA1082" s="1121"/>
      <c r="AB1082" s="1121"/>
      <c r="AC1082" s="1120"/>
    </row>
    <row r="1083" spans="1:29" ht="17.45" customHeight="1">
      <c r="A1083" s="1117"/>
      <c r="B1083" s="1118"/>
      <c r="C1083" s="1118"/>
      <c r="D1083" s="1118"/>
      <c r="E1083" s="1118"/>
      <c r="F1083" s="1118"/>
      <c r="G1083" s="1118"/>
      <c r="H1083" s="1118"/>
      <c r="I1083" s="1119" t="s">
        <v>1186</v>
      </c>
      <c r="J1083" s="1119"/>
      <c r="K1083" s="1119"/>
      <c r="L1083" s="1119"/>
      <c r="M1083" s="1119"/>
      <c r="N1083" s="1119"/>
      <c r="O1083" s="1119"/>
      <c r="P1083" s="1119"/>
      <c r="Q1083" s="1119"/>
      <c r="R1083" s="1119"/>
      <c r="S1083" s="1119"/>
      <c r="T1083" s="1119"/>
      <c r="U1083" s="1119"/>
      <c r="V1083" s="1118"/>
      <c r="W1083" s="1120">
        <v>0</v>
      </c>
      <c r="X1083" s="1121"/>
      <c r="Y1083" s="1121"/>
      <c r="Z1083" s="1121"/>
      <c r="AA1083" s="1121"/>
      <c r="AB1083" s="1121"/>
      <c r="AC1083" s="1120"/>
    </row>
    <row r="1084" spans="1:29" ht="17.45" customHeight="1">
      <c r="A1084" s="1117"/>
      <c r="B1084" s="1118"/>
      <c r="C1084" s="1118"/>
      <c r="D1084" s="1118"/>
      <c r="E1084" s="1118"/>
      <c r="F1084" s="1118"/>
      <c r="G1084" s="1118"/>
      <c r="H1084" s="1118"/>
      <c r="I1084" s="1119" t="s">
        <v>1187</v>
      </c>
      <c r="J1084" s="1119"/>
      <c r="K1084" s="1119"/>
      <c r="L1084" s="1119"/>
      <c r="M1084" s="1119"/>
      <c r="N1084" s="1119"/>
      <c r="O1084" s="1119"/>
      <c r="P1084" s="1119"/>
      <c r="Q1084" s="1119"/>
      <c r="R1084" s="1119"/>
      <c r="S1084" s="1119"/>
      <c r="T1084" s="1119"/>
      <c r="U1084" s="1119"/>
      <c r="V1084" s="1118"/>
      <c r="W1084" s="1120">
        <v>0</v>
      </c>
      <c r="X1084" s="1121"/>
      <c r="Y1084" s="1121"/>
      <c r="Z1084" s="1121"/>
      <c r="AA1084" s="1121"/>
      <c r="AB1084" s="1121"/>
      <c r="AC1084" s="1120"/>
    </row>
    <row r="1085" spans="1:29" ht="16.7" customHeight="1" thickBot="1">
      <c r="A1085" s="1122"/>
      <c r="B1085" s="1123"/>
      <c r="C1085" s="1123"/>
      <c r="D1085" s="1123"/>
      <c r="E1085" s="1123"/>
      <c r="F1085" s="1123"/>
      <c r="G1085" s="1123"/>
      <c r="H1085" s="1123"/>
      <c r="I1085" s="1124" t="s">
        <v>1188</v>
      </c>
      <c r="J1085" s="1124"/>
      <c r="K1085" s="1124"/>
      <c r="L1085" s="1124"/>
      <c r="M1085" s="1124"/>
      <c r="N1085" s="1124"/>
      <c r="O1085" s="1124"/>
      <c r="P1085" s="1124"/>
      <c r="Q1085" s="1124"/>
      <c r="R1085" s="1124"/>
      <c r="S1085" s="1124"/>
      <c r="T1085" s="1124"/>
      <c r="U1085" s="1124"/>
      <c r="V1085" s="1123"/>
      <c r="W1085" s="1125">
        <v>0</v>
      </c>
      <c r="X1085" s="1126"/>
      <c r="Y1085" s="1126"/>
      <c r="Z1085" s="1126"/>
      <c r="AA1085" s="1126"/>
      <c r="AB1085" s="1126"/>
      <c r="AC1085" s="1125"/>
    </row>
    <row r="1086" spans="1:29" ht="17.45" customHeight="1" thickBot="1">
      <c r="A1086" s="1092" t="s">
        <v>1189</v>
      </c>
      <c r="B1086" s="1109"/>
      <c r="C1086" s="1109"/>
      <c r="D1086" s="1109"/>
      <c r="E1086" s="1109"/>
      <c r="F1086" s="1109"/>
      <c r="G1086" s="1109"/>
      <c r="H1086" s="1109"/>
      <c r="I1086" s="1109"/>
      <c r="J1086" s="1110"/>
      <c r="K1086" s="1094" t="s">
        <v>1174</v>
      </c>
      <c r="L1086" s="1070"/>
      <c r="M1086" s="1070"/>
      <c r="N1086" s="1070"/>
      <c r="O1086" s="1095"/>
      <c r="P1086" s="1094" t="s">
        <v>531</v>
      </c>
      <c r="Q1086" s="1070"/>
      <c r="R1086" s="1070"/>
      <c r="S1086" s="1070"/>
      <c r="T1086" s="1095"/>
      <c r="U1086" s="1094" t="s">
        <v>1190</v>
      </c>
      <c r="V1086" s="1070"/>
      <c r="W1086" s="1070"/>
      <c r="X1086" s="1070"/>
      <c r="Y1086" s="1095"/>
      <c r="Z1086" s="1096" t="s">
        <v>1191</v>
      </c>
      <c r="AA1086" s="1111"/>
      <c r="AB1086" s="1111"/>
      <c r="AC1086" s="1112"/>
    </row>
    <row r="1087" spans="1:29" ht="17.45" customHeight="1" thickBot="1">
      <c r="A1087" s="1068"/>
      <c r="B1087" s="1069"/>
      <c r="C1087" s="1069"/>
      <c r="D1087" s="1069"/>
      <c r="E1087" s="1069"/>
      <c r="F1087" s="1069"/>
      <c r="G1087" s="1069"/>
      <c r="H1087" s="1069"/>
      <c r="I1087" s="1071" t="s">
        <v>1193</v>
      </c>
      <c r="J1087" s="1071"/>
      <c r="K1087" s="1071"/>
      <c r="L1087" s="1071"/>
      <c r="M1087" s="1071"/>
      <c r="N1087" s="1071"/>
      <c r="O1087" s="1071"/>
      <c r="P1087" s="1071"/>
      <c r="Q1087" s="1071"/>
      <c r="R1087" s="1071"/>
      <c r="S1087" s="1071"/>
      <c r="T1087" s="1071"/>
      <c r="U1087" s="1071"/>
      <c r="V1087" s="1106"/>
      <c r="W1087" s="1107">
        <v>0</v>
      </c>
      <c r="X1087" s="1108"/>
      <c r="Y1087" s="1108"/>
      <c r="Z1087" s="1108"/>
      <c r="AA1087" s="1108"/>
      <c r="AB1087" s="1108"/>
      <c r="AC1087" s="1107"/>
    </row>
    <row r="1088" spans="1:29" ht="16.7" customHeight="1" thickBot="1">
      <c r="A1088" s="1092" t="s">
        <v>1194</v>
      </c>
      <c r="B1088" s="1109"/>
      <c r="C1088" s="1109"/>
      <c r="D1088" s="1109"/>
      <c r="E1088" s="1109"/>
      <c r="F1088" s="1109"/>
      <c r="G1088" s="1109"/>
      <c r="H1088" s="1109"/>
      <c r="I1088" s="1109"/>
      <c r="J1088" s="1110"/>
      <c r="K1088" s="1094" t="s">
        <v>1174</v>
      </c>
      <c r="L1088" s="1070"/>
      <c r="M1088" s="1070"/>
      <c r="N1088" s="1070"/>
      <c r="O1088" s="1095"/>
      <c r="P1088" s="1094" t="s">
        <v>531</v>
      </c>
      <c r="Q1088" s="1070"/>
      <c r="R1088" s="1070"/>
      <c r="S1088" s="1070"/>
      <c r="T1088" s="1095"/>
      <c r="U1088" s="1094" t="s">
        <v>1190</v>
      </c>
      <c r="V1088" s="1070"/>
      <c r="W1088" s="1070"/>
      <c r="X1088" s="1070"/>
      <c r="Y1088" s="1095"/>
      <c r="Z1088" s="1096" t="s">
        <v>1191</v>
      </c>
      <c r="AA1088" s="1111"/>
      <c r="AB1088" s="1111"/>
      <c r="AC1088" s="1112"/>
    </row>
    <row r="1089" spans="1:29" ht="17.45" customHeight="1" thickBot="1">
      <c r="A1089" s="1127"/>
      <c r="B1089" s="1128" t="s">
        <v>1491</v>
      </c>
      <c r="C1089" s="1128"/>
      <c r="D1089" s="1129" t="s">
        <v>1492</v>
      </c>
      <c r="E1089" s="1128"/>
      <c r="F1089" s="1128"/>
      <c r="G1089" s="1128"/>
      <c r="H1089" s="1128"/>
      <c r="I1089" s="1128"/>
      <c r="J1089" s="1129"/>
      <c r="K1089" s="1130">
        <v>6.6699999999999997E-3</v>
      </c>
      <c r="L1089" s="1131"/>
      <c r="M1089" s="1131"/>
      <c r="N1089" s="1131"/>
      <c r="O1089" s="1132"/>
      <c r="P1089" s="1133" t="s">
        <v>51</v>
      </c>
      <c r="Q1089" s="1134"/>
      <c r="R1089" s="1134"/>
      <c r="S1089" s="1134"/>
      <c r="T1089" s="1135"/>
      <c r="U1089" s="1136">
        <v>637.62390000000005</v>
      </c>
      <c r="V1089" s="1137"/>
      <c r="W1089" s="1137"/>
      <c r="X1089" s="1137"/>
      <c r="Y1089" s="1138"/>
      <c r="Z1089" s="1139">
        <v>4.2529000000000003</v>
      </c>
      <c r="AA1089" s="1108"/>
      <c r="AB1089" s="1108"/>
      <c r="AC1089" s="1107"/>
    </row>
    <row r="1090" spans="1:29" ht="16.7" customHeight="1" thickBot="1">
      <c r="A1090" s="1068"/>
      <c r="B1090" s="1069"/>
      <c r="C1090" s="1069"/>
      <c r="D1090" s="1069"/>
      <c r="E1090" s="1069"/>
      <c r="F1090" s="1069"/>
      <c r="G1090" s="1069"/>
      <c r="H1090" s="1069"/>
      <c r="I1090" s="1071" t="s">
        <v>1195</v>
      </c>
      <c r="J1090" s="1071"/>
      <c r="K1090" s="1071"/>
      <c r="L1090" s="1071"/>
      <c r="M1090" s="1071"/>
      <c r="N1090" s="1071"/>
      <c r="O1090" s="1071"/>
      <c r="P1090" s="1071"/>
      <c r="Q1090" s="1071"/>
      <c r="R1090" s="1071"/>
      <c r="S1090" s="1071"/>
      <c r="T1090" s="1071"/>
      <c r="U1090" s="1071"/>
      <c r="V1090" s="1106"/>
      <c r="W1090" s="1107">
        <v>4.2529000000000003</v>
      </c>
      <c r="X1090" s="1108"/>
      <c r="Y1090" s="1108"/>
      <c r="Z1090" s="1108"/>
      <c r="AA1090" s="1108"/>
      <c r="AB1090" s="1108"/>
      <c r="AC1090" s="1107"/>
    </row>
    <row r="1091" spans="1:29" ht="17.45" customHeight="1" thickBot="1">
      <c r="A1091" s="1092" t="s">
        <v>1196</v>
      </c>
      <c r="B1091" s="1109"/>
      <c r="C1091" s="1109"/>
      <c r="D1091" s="1109"/>
      <c r="E1091" s="1109"/>
      <c r="F1091" s="1109"/>
      <c r="G1091" s="1109"/>
      <c r="H1091" s="1109"/>
      <c r="I1091" s="1109"/>
      <c r="J1091" s="1110"/>
      <c r="K1091" s="1094" t="s">
        <v>1174</v>
      </c>
      <c r="L1091" s="1070"/>
      <c r="M1091" s="1070"/>
      <c r="N1091" s="1070"/>
      <c r="O1091" s="1095"/>
      <c r="P1091" s="1094" t="s">
        <v>531</v>
      </c>
      <c r="Q1091" s="1070"/>
      <c r="R1091" s="1070"/>
      <c r="S1091" s="1070"/>
      <c r="T1091" s="1095"/>
      <c r="U1091" s="1094" t="s">
        <v>1190</v>
      </c>
      <c r="V1091" s="1070"/>
      <c r="W1091" s="1070"/>
      <c r="X1091" s="1070"/>
      <c r="Y1091" s="1095"/>
      <c r="Z1091" s="1096" t="s">
        <v>1191</v>
      </c>
      <c r="AA1091" s="1111"/>
      <c r="AB1091" s="1111"/>
      <c r="AC1091" s="1112"/>
    </row>
    <row r="1092" spans="1:29" ht="17.45" customHeight="1" thickBot="1">
      <c r="A1092" s="1127"/>
      <c r="B1092" s="1128" t="s">
        <v>1493</v>
      </c>
      <c r="C1092" s="1128"/>
      <c r="D1092" s="1129" t="s">
        <v>1494</v>
      </c>
      <c r="E1092" s="1128"/>
      <c r="F1092" s="1128"/>
      <c r="G1092" s="1128"/>
      <c r="H1092" s="1128"/>
      <c r="I1092" s="1128"/>
      <c r="J1092" s="1129"/>
      <c r="K1092" s="1130">
        <v>5.5809999999999998E-2</v>
      </c>
      <c r="L1092" s="1131"/>
      <c r="M1092" s="1131"/>
      <c r="N1092" s="1131"/>
      <c r="O1092" s="1132"/>
      <c r="P1092" s="1133" t="s">
        <v>565</v>
      </c>
      <c r="Q1092" s="1134"/>
      <c r="R1092" s="1134"/>
      <c r="S1092" s="1134"/>
      <c r="T1092" s="1135"/>
      <c r="U1092" s="1136">
        <v>32.99</v>
      </c>
      <c r="V1092" s="1137"/>
      <c r="W1092" s="1137"/>
      <c r="X1092" s="1137"/>
      <c r="Y1092" s="1138"/>
      <c r="Z1092" s="1139">
        <v>1.8411999999999999</v>
      </c>
      <c r="AA1092" s="1108"/>
      <c r="AB1092" s="1108"/>
      <c r="AC1092" s="1107"/>
    </row>
    <row r="1093" spans="1:29" ht="16.7" customHeight="1" thickBot="1">
      <c r="A1093" s="1068"/>
      <c r="B1093" s="1069"/>
      <c r="C1093" s="1069"/>
      <c r="D1093" s="1069"/>
      <c r="E1093" s="1069"/>
      <c r="F1093" s="1069"/>
      <c r="G1093" s="1069"/>
      <c r="H1093" s="1069"/>
      <c r="I1093" s="1071" t="s">
        <v>1197</v>
      </c>
      <c r="J1093" s="1071"/>
      <c r="K1093" s="1071"/>
      <c r="L1093" s="1071"/>
      <c r="M1093" s="1071"/>
      <c r="N1093" s="1071"/>
      <c r="O1093" s="1071"/>
      <c r="P1093" s="1071"/>
      <c r="Q1093" s="1071"/>
      <c r="R1093" s="1071"/>
      <c r="S1093" s="1071"/>
      <c r="T1093" s="1071"/>
      <c r="U1093" s="1071"/>
      <c r="V1093" s="1106"/>
      <c r="W1093" s="1107">
        <v>1.8411999999999999</v>
      </c>
      <c r="X1093" s="1108"/>
      <c r="Y1093" s="1108"/>
      <c r="Z1093" s="1108"/>
      <c r="AA1093" s="1108"/>
      <c r="AB1093" s="1108"/>
      <c r="AC1093" s="1107"/>
    </row>
    <row r="1094" spans="1:29" ht="17.45" customHeight="1" thickBot="1">
      <c r="A1094" s="1092" t="s">
        <v>1198</v>
      </c>
      <c r="B1094" s="1109"/>
      <c r="C1094" s="1109"/>
      <c r="D1094" s="1110"/>
      <c r="E1094" s="1094" t="s">
        <v>1174</v>
      </c>
      <c r="F1094" s="1070"/>
      <c r="G1094" s="1095"/>
      <c r="H1094" s="1140" t="s">
        <v>1199</v>
      </c>
      <c r="I1094" s="1140" t="s">
        <v>1200</v>
      </c>
      <c r="J1094" s="1094" t="s">
        <v>1201</v>
      </c>
      <c r="K1094" s="1070"/>
      <c r="L1094" s="1095"/>
      <c r="M1094" s="1094" t="s">
        <v>1202</v>
      </c>
      <c r="N1094" s="1070"/>
      <c r="O1094" s="1070"/>
      <c r="P1094" s="1095"/>
      <c r="Q1094" s="1094" t="s">
        <v>1203</v>
      </c>
      <c r="R1094" s="1070"/>
      <c r="S1094" s="1070"/>
      <c r="T1094" s="1070"/>
      <c r="U1094" s="1095"/>
      <c r="V1094" s="1094" t="s">
        <v>1204</v>
      </c>
      <c r="W1094" s="1070"/>
      <c r="X1094" s="1070"/>
      <c r="Y1094" s="1095"/>
      <c r="Z1094" s="1096" t="s">
        <v>1191</v>
      </c>
      <c r="AA1094" s="1111"/>
      <c r="AB1094" s="1111"/>
      <c r="AC1094" s="1112"/>
    </row>
    <row r="1095" spans="1:29" ht="17.45" customHeight="1" thickBot="1">
      <c r="A1095" s="1127"/>
      <c r="B1095" s="1128" t="s">
        <v>1495</v>
      </c>
      <c r="C1095" s="1128"/>
      <c r="D1095" s="1225" t="s">
        <v>1494</v>
      </c>
      <c r="E1095" s="1192">
        <v>0.41597000000000001</v>
      </c>
      <c r="F1095" s="1193"/>
      <c r="G1095" s="1194"/>
      <c r="H1095" s="1191">
        <v>0</v>
      </c>
      <c r="I1095" s="1191">
        <v>0</v>
      </c>
      <c r="J1095" s="1195">
        <v>0</v>
      </c>
      <c r="K1095" s="1196"/>
      <c r="L1095" s="1197"/>
      <c r="M1095" s="1136">
        <v>1.05</v>
      </c>
      <c r="N1095" s="1137"/>
      <c r="O1095" s="1137"/>
      <c r="P1095" s="1138"/>
      <c r="Q1095" s="1136">
        <v>0.84</v>
      </c>
      <c r="R1095" s="1137"/>
      <c r="S1095" s="1137"/>
      <c r="T1095" s="1137"/>
      <c r="U1095" s="1138"/>
      <c r="V1095" s="1136">
        <v>0.69</v>
      </c>
      <c r="W1095" s="1137"/>
      <c r="X1095" s="1137"/>
      <c r="Y1095" s="1138"/>
      <c r="Z1095" s="1139">
        <v>0</v>
      </c>
      <c r="AA1095" s="1108"/>
      <c r="AB1095" s="1108"/>
      <c r="AC1095" s="1107"/>
    </row>
    <row r="1096" spans="1:29" ht="16.7" customHeight="1" thickBot="1">
      <c r="A1096" s="1068"/>
      <c r="B1096" s="1069"/>
      <c r="C1096" s="1069"/>
      <c r="D1096" s="1069"/>
      <c r="E1096" s="1069"/>
      <c r="F1096" s="1069"/>
      <c r="G1096" s="1069"/>
      <c r="H1096" s="1069"/>
      <c r="I1096" s="1071" t="s">
        <v>1205</v>
      </c>
      <c r="J1096" s="1071"/>
      <c r="K1096" s="1071"/>
      <c r="L1096" s="1071"/>
      <c r="M1096" s="1071"/>
      <c r="N1096" s="1071"/>
      <c r="O1096" s="1071"/>
      <c r="P1096" s="1071"/>
      <c r="Q1096" s="1071"/>
      <c r="R1096" s="1071"/>
      <c r="S1096" s="1071"/>
      <c r="T1096" s="1071"/>
      <c r="U1096" s="1071"/>
      <c r="V1096" s="1106"/>
      <c r="W1096" s="1107">
        <v>0</v>
      </c>
      <c r="X1096" s="1108"/>
      <c r="Y1096" s="1108"/>
      <c r="Z1096" s="1108"/>
      <c r="AA1096" s="1108"/>
      <c r="AB1096" s="1108"/>
      <c r="AC1096" s="1107"/>
    </row>
    <row r="1097" spans="1:29" ht="5.85" customHeight="1">
      <c r="A1097" s="1141"/>
      <c r="B1097" s="1113"/>
      <c r="C1097" s="1113"/>
      <c r="D1097" s="1113"/>
      <c r="E1097" s="1113"/>
      <c r="F1097" s="1113"/>
      <c r="G1097" s="1113"/>
      <c r="H1097" s="1113"/>
      <c r="I1097" s="1113"/>
      <c r="J1097" s="1113"/>
      <c r="K1097" s="1113"/>
      <c r="L1097" s="1113"/>
      <c r="M1097" s="1113"/>
      <c r="N1097" s="1113"/>
      <c r="O1097" s="1113"/>
      <c r="P1097" s="1113"/>
      <c r="Q1097" s="1113"/>
      <c r="R1097" s="1113"/>
      <c r="S1097" s="1113"/>
      <c r="T1097" s="1113"/>
      <c r="U1097" s="1113"/>
      <c r="V1097" s="1113"/>
      <c r="W1097" s="1113"/>
      <c r="X1097" s="1113"/>
      <c r="Y1097" s="1113"/>
      <c r="Z1097" s="1113"/>
      <c r="AA1097" s="1113"/>
      <c r="AB1097" s="1113"/>
      <c r="AC1097" s="1142"/>
    </row>
    <row r="1098" spans="1:29" ht="17.45" customHeight="1">
      <c r="A1098" s="1117"/>
      <c r="B1098" s="1118"/>
      <c r="C1098" s="1118"/>
      <c r="D1098" s="1118"/>
      <c r="E1098" s="1118"/>
      <c r="F1098" s="1118"/>
      <c r="G1098" s="1118"/>
      <c r="H1098" s="1118"/>
      <c r="I1098" s="1119" t="s">
        <v>1206</v>
      </c>
      <c r="J1098" s="1119"/>
      <c r="K1098" s="1119"/>
      <c r="L1098" s="1119"/>
      <c r="M1098" s="1119"/>
      <c r="N1098" s="1119"/>
      <c r="O1098" s="1119"/>
      <c r="P1098" s="1119"/>
      <c r="Q1098" s="1119"/>
      <c r="R1098" s="1119"/>
      <c r="S1098" s="1119"/>
      <c r="T1098" s="1119"/>
      <c r="U1098" s="1119"/>
      <c r="V1098" s="1118"/>
      <c r="W1098" s="1143">
        <v>6.09</v>
      </c>
      <c r="X1098" s="1144"/>
      <c r="Y1098" s="1144"/>
      <c r="Z1098" s="1144"/>
      <c r="AA1098" s="1144"/>
      <c r="AB1098" s="1144"/>
      <c r="AC1098" s="1143"/>
    </row>
    <row r="1099" spans="1:29" ht="16.7" customHeight="1">
      <c r="A1099" s="1117"/>
      <c r="B1099" s="1118"/>
      <c r="C1099" s="1118"/>
      <c r="D1099" s="1118"/>
      <c r="E1099" s="1118"/>
      <c r="F1099" s="1118"/>
      <c r="G1099" s="1119" t="s">
        <v>1207</v>
      </c>
      <c r="H1099" s="1119"/>
      <c r="I1099" s="1119"/>
      <c r="J1099" s="1119"/>
      <c r="K1099" s="1119"/>
      <c r="L1099" s="1119"/>
      <c r="M1099" s="1119"/>
      <c r="N1099" s="1145"/>
      <c r="O1099" s="1146">
        <v>0</v>
      </c>
      <c r="P1099" s="1146"/>
      <c r="Q1099" s="1146"/>
      <c r="R1099" s="1145"/>
      <c r="S1099" s="1119" t="s">
        <v>1208</v>
      </c>
      <c r="T1099" s="1119"/>
      <c r="U1099" s="1119"/>
      <c r="V1099" s="1118"/>
      <c r="W1099" s="1143">
        <v>0</v>
      </c>
      <c r="X1099" s="1144"/>
      <c r="Y1099" s="1144"/>
      <c r="Z1099" s="1144"/>
      <c r="AA1099" s="1144"/>
      <c r="AB1099" s="1144"/>
      <c r="AC1099" s="1143"/>
    </row>
    <row r="1100" spans="1:29" ht="17.45" customHeight="1">
      <c r="A1100" s="1117"/>
      <c r="B1100" s="1118"/>
      <c r="C1100" s="1118"/>
      <c r="D1100" s="1118"/>
      <c r="E1100" s="1118"/>
      <c r="F1100" s="1118"/>
      <c r="G1100" s="1118"/>
      <c r="H1100" s="1118"/>
      <c r="I1100" s="1119" t="s">
        <v>1209</v>
      </c>
      <c r="J1100" s="1119"/>
      <c r="K1100" s="1119"/>
      <c r="L1100" s="1119"/>
      <c r="M1100" s="1119"/>
      <c r="N1100" s="1119"/>
      <c r="O1100" s="1119"/>
      <c r="P1100" s="1119"/>
      <c r="Q1100" s="1119"/>
      <c r="R1100" s="1119"/>
      <c r="S1100" s="1119"/>
      <c r="T1100" s="1119"/>
      <c r="U1100" s="1119"/>
      <c r="V1100" s="1118"/>
      <c r="W1100" s="1143">
        <v>6.09</v>
      </c>
      <c r="X1100" s="1144"/>
      <c r="Y1100" s="1144"/>
      <c r="Z1100" s="1144"/>
      <c r="AA1100" s="1144"/>
      <c r="AB1100" s="1144"/>
      <c r="AC1100" s="1143"/>
    </row>
    <row r="1101" spans="1:29" ht="5.85" customHeight="1">
      <c r="A1101" s="1147"/>
      <c r="B1101" s="1118"/>
      <c r="C1101" s="1118"/>
      <c r="D1101" s="1118"/>
      <c r="E1101" s="1118"/>
      <c r="F1101" s="1118"/>
      <c r="G1101" s="1118"/>
      <c r="H1101" s="1118"/>
      <c r="I1101" s="1118"/>
      <c r="J1101" s="1118"/>
      <c r="K1101" s="1118"/>
      <c r="L1101" s="1118"/>
      <c r="M1101" s="1118"/>
      <c r="N1101" s="1118"/>
      <c r="O1101" s="1118"/>
      <c r="P1101" s="1118"/>
      <c r="Q1101" s="1118"/>
      <c r="R1101" s="1118"/>
      <c r="S1101" s="1118"/>
      <c r="T1101" s="1118"/>
      <c r="U1101" s="1118"/>
      <c r="V1101" s="1118"/>
      <c r="W1101" s="1118"/>
      <c r="X1101" s="1118"/>
      <c r="Y1101" s="1118"/>
      <c r="Z1101" s="1118"/>
      <c r="AA1101" s="1118"/>
      <c r="AB1101" s="1118"/>
      <c r="AC1101" s="1148"/>
    </row>
    <row r="1102" spans="1:29" ht="145.35" customHeight="1">
      <c r="A1102" s="1149"/>
      <c r="AC1102" s="1088"/>
    </row>
    <row r="1103" spans="1:29" ht="92.45" customHeight="1">
      <c r="A1103" s="1149"/>
      <c r="AC1103" s="1088"/>
    </row>
    <row r="1104" spans="1:29" ht="91.7" customHeight="1" thickBot="1">
      <c r="A1104" s="1089"/>
      <c r="B1104" s="1090"/>
      <c r="C1104" s="1090"/>
      <c r="D1104" s="1090"/>
      <c r="E1104" s="1090"/>
      <c r="F1104" s="1090"/>
      <c r="G1104" s="1090"/>
      <c r="H1104" s="1090"/>
      <c r="I1104" s="1090"/>
      <c r="J1104" s="1090"/>
      <c r="K1104" s="1090"/>
      <c r="L1104" s="1090"/>
      <c r="M1104" s="1090"/>
      <c r="N1104" s="1090"/>
      <c r="O1104" s="1090"/>
      <c r="P1104" s="1090"/>
      <c r="Q1104" s="1090"/>
      <c r="R1104" s="1090"/>
      <c r="S1104" s="1090"/>
      <c r="T1104" s="1090"/>
      <c r="U1104" s="1090"/>
      <c r="V1104" s="1090"/>
      <c r="W1104" s="1090"/>
      <c r="X1104" s="1090"/>
      <c r="Y1104" s="1090"/>
      <c r="Z1104" s="1090"/>
      <c r="AA1104" s="1090"/>
      <c r="AB1104" s="1090"/>
      <c r="AC1104" s="1091"/>
    </row>
    <row r="1105" spans="1:29" ht="17.45" customHeight="1" thickBot="1">
      <c r="A1105" s="1068"/>
      <c r="B1105" s="1069"/>
      <c r="C1105" s="1069"/>
      <c r="D1105" s="1069"/>
      <c r="E1105" s="1069"/>
      <c r="F1105" s="1070" t="s">
        <v>1166</v>
      </c>
      <c r="G1105" s="1070"/>
      <c r="H1105" s="1070"/>
      <c r="I1105" s="1070"/>
      <c r="J1105" s="1070"/>
      <c r="K1105" s="1070"/>
      <c r="L1105" s="1069"/>
      <c r="M1105" s="1069"/>
      <c r="N1105" s="1069"/>
      <c r="O1105" s="1069"/>
      <c r="P1105" s="1069"/>
      <c r="Q1105" s="1069"/>
      <c r="R1105" s="1069"/>
      <c r="S1105" s="1069"/>
      <c r="T1105" s="1069"/>
      <c r="U1105" s="1069"/>
      <c r="V1105" s="1069"/>
      <c r="W1105" s="1069"/>
      <c r="X1105" s="1071" t="s">
        <v>1496</v>
      </c>
      <c r="Y1105" s="1071"/>
      <c r="Z1105" s="1071"/>
      <c r="AA1105" s="1071"/>
      <c r="AB1105" s="1071"/>
      <c r="AC1105" s="1072"/>
    </row>
    <row r="1106" spans="1:29" ht="16.7" customHeight="1">
      <c r="A1106" s="1074" t="s">
        <v>1168</v>
      </c>
      <c r="B1106" s="1075"/>
      <c r="C1106" s="1076"/>
      <c r="D1106" s="1077" t="s">
        <v>1497</v>
      </c>
      <c r="E1106" s="1077"/>
      <c r="F1106" s="1077"/>
      <c r="G1106" s="1077"/>
      <c r="H1106" s="1077"/>
      <c r="I1106" s="1077"/>
      <c r="J1106" s="1077"/>
      <c r="K1106" s="1077"/>
      <c r="L1106" s="1077"/>
      <c r="M1106" s="1077"/>
      <c r="N1106" s="1076"/>
      <c r="O1106" s="1076"/>
      <c r="P1106" s="1078" t="s">
        <v>1104</v>
      </c>
      <c r="Q1106" s="1078"/>
      <c r="R1106" s="1078"/>
      <c r="S1106" s="1076"/>
      <c r="T1106" s="1079" t="s">
        <v>1498</v>
      </c>
      <c r="U1106" s="1079"/>
      <c r="V1106" s="1079"/>
      <c r="W1106" s="1079"/>
      <c r="X1106" s="1076"/>
      <c r="Y1106" s="1078" t="s">
        <v>1170</v>
      </c>
      <c r="Z1106" s="1078"/>
      <c r="AA1106" s="1076"/>
      <c r="AB1106" s="1080">
        <v>45658</v>
      </c>
      <c r="AC1106" s="1081"/>
    </row>
    <row r="1107" spans="1:29" ht="17.45" customHeight="1">
      <c r="A1107" s="1082"/>
      <c r="B1107" s="1083"/>
      <c r="D1107" s="1084"/>
      <c r="E1107" s="1084"/>
      <c r="F1107" s="1084"/>
      <c r="G1107" s="1084"/>
      <c r="H1107" s="1084"/>
      <c r="I1107" s="1084"/>
      <c r="J1107" s="1084"/>
      <c r="K1107" s="1084"/>
      <c r="L1107" s="1084"/>
      <c r="M1107" s="1084"/>
      <c r="P1107" s="1085" t="s">
        <v>1171</v>
      </c>
      <c r="Q1107" s="1085"/>
      <c r="R1107" s="1085"/>
      <c r="T1107" s="1086">
        <v>1</v>
      </c>
      <c r="U1107" s="1086"/>
      <c r="V1107" s="1086"/>
      <c r="W1107" s="1086"/>
      <c r="Y1107" s="1085" t="s">
        <v>1172</v>
      </c>
      <c r="Z1107" s="1085"/>
      <c r="AB1107" s="1087" t="s">
        <v>72</v>
      </c>
      <c r="AC1107" s="1088"/>
    </row>
    <row r="1108" spans="1:29" ht="5.85" customHeight="1" thickBot="1">
      <c r="A1108" s="1089"/>
      <c r="B1108" s="1090"/>
      <c r="C1108" s="1090"/>
      <c r="D1108" s="1090"/>
      <c r="E1108" s="1090"/>
      <c r="F1108" s="1090"/>
      <c r="G1108" s="1090"/>
      <c r="H1108" s="1090"/>
      <c r="I1108" s="1090"/>
      <c r="J1108" s="1090"/>
      <c r="K1108" s="1090"/>
      <c r="L1108" s="1090"/>
      <c r="M1108" s="1090"/>
      <c r="N1108" s="1090"/>
      <c r="O1108" s="1090"/>
      <c r="P1108" s="1090"/>
      <c r="Q1108" s="1090"/>
      <c r="R1108" s="1090"/>
      <c r="S1108" s="1090"/>
      <c r="T1108" s="1090"/>
      <c r="U1108" s="1090"/>
      <c r="V1108" s="1090"/>
      <c r="W1108" s="1090"/>
      <c r="X1108" s="1090"/>
      <c r="Y1108" s="1090"/>
      <c r="Z1108" s="1090"/>
      <c r="AA1108" s="1090"/>
      <c r="AB1108" s="1090"/>
      <c r="AC1108" s="1091"/>
    </row>
    <row r="1109" spans="1:29" ht="16.7" customHeight="1" thickBot="1">
      <c r="A1109" s="1092" t="s">
        <v>1173</v>
      </c>
      <c r="B1109" s="1075"/>
      <c r="C1109" s="1075"/>
      <c r="D1109" s="1075"/>
      <c r="E1109" s="1075"/>
      <c r="F1109" s="1075"/>
      <c r="G1109" s="1075"/>
      <c r="H1109" s="1093"/>
      <c r="I1109" s="1094" t="s">
        <v>1174</v>
      </c>
      <c r="J1109" s="1094" t="s">
        <v>1175</v>
      </c>
      <c r="K1109" s="1070"/>
      <c r="L1109" s="1070"/>
      <c r="M1109" s="1070"/>
      <c r="N1109" s="1070"/>
      <c r="O1109" s="1070"/>
      <c r="P1109" s="1095"/>
      <c r="Q1109" s="1094" t="s">
        <v>1176</v>
      </c>
      <c r="R1109" s="1070"/>
      <c r="S1109" s="1070"/>
      <c r="T1109" s="1070"/>
      <c r="U1109" s="1070"/>
      <c r="V1109" s="1070"/>
      <c r="W1109" s="1070"/>
      <c r="X1109" s="1070"/>
      <c r="Y1109" s="1095"/>
      <c r="Z1109" s="1096" t="s">
        <v>1177</v>
      </c>
      <c r="AA1109" s="1097"/>
      <c r="AB1109" s="1097"/>
      <c r="AC1109" s="1098"/>
    </row>
    <row r="1110" spans="1:29" ht="17.45" customHeight="1" thickBot="1">
      <c r="A1110" s="1099"/>
      <c r="B1110" s="1100"/>
      <c r="C1110" s="1100"/>
      <c r="D1110" s="1100"/>
      <c r="E1110" s="1100"/>
      <c r="F1110" s="1100"/>
      <c r="G1110" s="1100"/>
      <c r="H1110" s="1101"/>
      <c r="I1110" s="1102"/>
      <c r="J1110" s="1094" t="s">
        <v>1178</v>
      </c>
      <c r="K1110" s="1070"/>
      <c r="L1110" s="1095"/>
      <c r="M1110" s="1094" t="s">
        <v>1179</v>
      </c>
      <c r="N1110" s="1070"/>
      <c r="O1110" s="1070"/>
      <c r="P1110" s="1095"/>
      <c r="Q1110" s="1094" t="s">
        <v>1178</v>
      </c>
      <c r="R1110" s="1070"/>
      <c r="S1110" s="1070"/>
      <c r="T1110" s="1070"/>
      <c r="U1110" s="1095"/>
      <c r="V1110" s="1094" t="s">
        <v>1179</v>
      </c>
      <c r="W1110" s="1070"/>
      <c r="X1110" s="1070"/>
      <c r="Y1110" s="1095"/>
      <c r="Z1110" s="1103"/>
      <c r="AA1110" s="1104"/>
      <c r="AB1110" s="1104"/>
      <c r="AC1110" s="1105"/>
    </row>
    <row r="1111" spans="1:29" ht="17.45" customHeight="1" thickBot="1">
      <c r="A1111" s="1068"/>
      <c r="B1111" s="1069"/>
      <c r="C1111" s="1069"/>
      <c r="D1111" s="1069"/>
      <c r="E1111" s="1069"/>
      <c r="F1111" s="1069"/>
      <c r="G1111" s="1069"/>
      <c r="H1111" s="1069"/>
      <c r="I1111" s="1071" t="s">
        <v>1180</v>
      </c>
      <c r="J1111" s="1071"/>
      <c r="K1111" s="1071"/>
      <c r="L1111" s="1071"/>
      <c r="M1111" s="1071"/>
      <c r="N1111" s="1071"/>
      <c r="O1111" s="1071"/>
      <c r="P1111" s="1071"/>
      <c r="Q1111" s="1071"/>
      <c r="R1111" s="1071"/>
      <c r="S1111" s="1071"/>
      <c r="T1111" s="1071"/>
      <c r="U1111" s="1071"/>
      <c r="V1111" s="1106"/>
      <c r="W1111" s="1107">
        <v>0</v>
      </c>
      <c r="X1111" s="1108"/>
      <c r="Y1111" s="1108"/>
      <c r="Z1111" s="1108"/>
      <c r="AA1111" s="1108"/>
      <c r="AB1111" s="1108"/>
      <c r="AC1111" s="1107"/>
    </row>
    <row r="1112" spans="1:29" ht="16.7" customHeight="1" thickBot="1">
      <c r="A1112" s="1092" t="s">
        <v>1181</v>
      </c>
      <c r="B1112" s="1109"/>
      <c r="C1112" s="1109"/>
      <c r="D1112" s="1109"/>
      <c r="E1112" s="1109"/>
      <c r="F1112" s="1109"/>
      <c r="G1112" s="1109"/>
      <c r="H1112" s="1109"/>
      <c r="I1112" s="1109"/>
      <c r="J1112" s="1110"/>
      <c r="K1112" s="1094" t="s">
        <v>1182</v>
      </c>
      <c r="L1112" s="1070"/>
      <c r="M1112" s="1070"/>
      <c r="N1112" s="1070"/>
      <c r="O1112" s="1095"/>
      <c r="P1112" s="1094" t="s">
        <v>1174</v>
      </c>
      <c r="Q1112" s="1070"/>
      <c r="R1112" s="1070"/>
      <c r="S1112" s="1070"/>
      <c r="T1112" s="1095"/>
      <c r="U1112" s="1094" t="s">
        <v>1183</v>
      </c>
      <c r="V1112" s="1070"/>
      <c r="W1112" s="1070"/>
      <c r="X1112" s="1070"/>
      <c r="Y1112" s="1095"/>
      <c r="Z1112" s="1096" t="s">
        <v>1177</v>
      </c>
      <c r="AA1112" s="1111"/>
      <c r="AB1112" s="1111"/>
      <c r="AC1112" s="1112"/>
    </row>
    <row r="1113" spans="1:29" ht="17.45" customHeight="1" thickBot="1">
      <c r="A1113" s="1068"/>
      <c r="B1113" s="1113"/>
      <c r="C1113" s="1113"/>
      <c r="D1113" s="1113"/>
      <c r="E1113" s="1113"/>
      <c r="F1113" s="1113"/>
      <c r="G1113" s="1113"/>
      <c r="H1113" s="1113"/>
      <c r="I1113" s="1114" t="s">
        <v>1184</v>
      </c>
      <c r="J1113" s="1114"/>
      <c r="K1113" s="1114"/>
      <c r="L1113" s="1114"/>
      <c r="M1113" s="1114"/>
      <c r="N1113" s="1114"/>
      <c r="O1113" s="1114"/>
      <c r="P1113" s="1114"/>
      <c r="Q1113" s="1114"/>
      <c r="R1113" s="1114"/>
      <c r="S1113" s="1114"/>
      <c r="T1113" s="1114"/>
      <c r="U1113" s="1114"/>
      <c r="V1113" s="1069"/>
      <c r="W1113" s="1115">
        <v>0</v>
      </c>
      <c r="X1113" s="1116"/>
      <c r="Y1113" s="1116"/>
      <c r="Z1113" s="1116"/>
      <c r="AA1113" s="1116"/>
      <c r="AB1113" s="1116"/>
      <c r="AC1113" s="1115"/>
    </row>
    <row r="1114" spans="1:29" ht="16.7" customHeight="1">
      <c r="A1114" s="1117"/>
      <c r="B1114" s="1118"/>
      <c r="C1114" s="1118"/>
      <c r="D1114" s="1118"/>
      <c r="E1114" s="1118"/>
      <c r="F1114" s="1118"/>
      <c r="G1114" s="1118"/>
      <c r="H1114" s="1118"/>
      <c r="I1114" s="1119" t="s">
        <v>1185</v>
      </c>
      <c r="J1114" s="1119"/>
      <c r="K1114" s="1119"/>
      <c r="L1114" s="1119"/>
      <c r="M1114" s="1119"/>
      <c r="N1114" s="1119"/>
      <c r="O1114" s="1119"/>
      <c r="P1114" s="1119"/>
      <c r="Q1114" s="1119"/>
      <c r="R1114" s="1119"/>
      <c r="S1114" s="1119"/>
      <c r="T1114" s="1119"/>
      <c r="U1114" s="1119"/>
      <c r="V1114" s="1118"/>
      <c r="W1114" s="1120">
        <v>0</v>
      </c>
      <c r="X1114" s="1121"/>
      <c r="Y1114" s="1121"/>
      <c r="Z1114" s="1121"/>
      <c r="AA1114" s="1121"/>
      <c r="AB1114" s="1121"/>
      <c r="AC1114" s="1120"/>
    </row>
    <row r="1115" spans="1:29" ht="17.45" customHeight="1">
      <c r="A1115" s="1117"/>
      <c r="B1115" s="1118"/>
      <c r="C1115" s="1118"/>
      <c r="D1115" s="1118"/>
      <c r="E1115" s="1118"/>
      <c r="F1115" s="1118"/>
      <c r="G1115" s="1118"/>
      <c r="H1115" s="1118"/>
      <c r="I1115" s="1119" t="s">
        <v>1186</v>
      </c>
      <c r="J1115" s="1119"/>
      <c r="K1115" s="1119"/>
      <c r="L1115" s="1119"/>
      <c r="M1115" s="1119"/>
      <c r="N1115" s="1119"/>
      <c r="O1115" s="1119"/>
      <c r="P1115" s="1119"/>
      <c r="Q1115" s="1119"/>
      <c r="R1115" s="1119"/>
      <c r="S1115" s="1119"/>
      <c r="T1115" s="1119"/>
      <c r="U1115" s="1119"/>
      <c r="V1115" s="1118"/>
      <c r="W1115" s="1120">
        <v>0</v>
      </c>
      <c r="X1115" s="1121"/>
      <c r="Y1115" s="1121"/>
      <c r="Z1115" s="1121"/>
      <c r="AA1115" s="1121"/>
      <c r="AB1115" s="1121"/>
      <c r="AC1115" s="1120"/>
    </row>
    <row r="1116" spans="1:29" ht="17.45" customHeight="1">
      <c r="A1116" s="1117"/>
      <c r="B1116" s="1118"/>
      <c r="C1116" s="1118"/>
      <c r="D1116" s="1118"/>
      <c r="E1116" s="1118"/>
      <c r="F1116" s="1118"/>
      <c r="G1116" s="1118"/>
      <c r="H1116" s="1118"/>
      <c r="I1116" s="1119" t="s">
        <v>1187</v>
      </c>
      <c r="J1116" s="1119"/>
      <c r="K1116" s="1119"/>
      <c r="L1116" s="1119"/>
      <c r="M1116" s="1119"/>
      <c r="N1116" s="1119"/>
      <c r="O1116" s="1119"/>
      <c r="P1116" s="1119"/>
      <c r="Q1116" s="1119"/>
      <c r="R1116" s="1119"/>
      <c r="S1116" s="1119"/>
      <c r="T1116" s="1119"/>
      <c r="U1116" s="1119"/>
      <c r="V1116" s="1118"/>
      <c r="W1116" s="1120">
        <v>0</v>
      </c>
      <c r="X1116" s="1121"/>
      <c r="Y1116" s="1121"/>
      <c r="Z1116" s="1121"/>
      <c r="AA1116" s="1121"/>
      <c r="AB1116" s="1121"/>
      <c r="AC1116" s="1120"/>
    </row>
    <row r="1117" spans="1:29" ht="16.7" customHeight="1" thickBot="1">
      <c r="A1117" s="1122"/>
      <c r="B1117" s="1123"/>
      <c r="C1117" s="1123"/>
      <c r="D1117" s="1123"/>
      <c r="E1117" s="1123"/>
      <c r="F1117" s="1123"/>
      <c r="G1117" s="1123"/>
      <c r="H1117" s="1123"/>
      <c r="I1117" s="1124" t="s">
        <v>1188</v>
      </c>
      <c r="J1117" s="1124"/>
      <c r="K1117" s="1124"/>
      <c r="L1117" s="1124"/>
      <c r="M1117" s="1124"/>
      <c r="N1117" s="1124"/>
      <c r="O1117" s="1124"/>
      <c r="P1117" s="1124"/>
      <c r="Q1117" s="1124"/>
      <c r="R1117" s="1124"/>
      <c r="S1117" s="1124"/>
      <c r="T1117" s="1124"/>
      <c r="U1117" s="1124"/>
      <c r="V1117" s="1123"/>
      <c r="W1117" s="1125">
        <v>0</v>
      </c>
      <c r="X1117" s="1126"/>
      <c r="Y1117" s="1126"/>
      <c r="Z1117" s="1126"/>
      <c r="AA1117" s="1126"/>
      <c r="AB1117" s="1126"/>
      <c r="AC1117" s="1125"/>
    </row>
    <row r="1118" spans="1:29" ht="17.45" customHeight="1" thickBot="1">
      <c r="A1118" s="1092" t="s">
        <v>1189</v>
      </c>
      <c r="B1118" s="1109"/>
      <c r="C1118" s="1109"/>
      <c r="D1118" s="1109"/>
      <c r="E1118" s="1109"/>
      <c r="F1118" s="1109"/>
      <c r="G1118" s="1109"/>
      <c r="H1118" s="1109"/>
      <c r="I1118" s="1109"/>
      <c r="J1118" s="1110"/>
      <c r="K1118" s="1094" t="s">
        <v>1174</v>
      </c>
      <c r="L1118" s="1070"/>
      <c r="M1118" s="1070"/>
      <c r="N1118" s="1070"/>
      <c r="O1118" s="1095"/>
      <c r="P1118" s="1094" t="s">
        <v>531</v>
      </c>
      <c r="Q1118" s="1070"/>
      <c r="R1118" s="1070"/>
      <c r="S1118" s="1070"/>
      <c r="T1118" s="1095"/>
      <c r="U1118" s="1094" t="s">
        <v>1190</v>
      </c>
      <c r="V1118" s="1070"/>
      <c r="W1118" s="1070"/>
      <c r="X1118" s="1070"/>
      <c r="Y1118" s="1095"/>
      <c r="Z1118" s="1096" t="s">
        <v>1191</v>
      </c>
      <c r="AA1118" s="1111"/>
      <c r="AB1118" s="1111"/>
      <c r="AC1118" s="1112"/>
    </row>
    <row r="1119" spans="1:29" ht="17.45" customHeight="1" thickBot="1">
      <c r="A1119" s="1127"/>
      <c r="B1119" s="1128" t="s">
        <v>1499</v>
      </c>
      <c r="C1119" s="1128"/>
      <c r="D1119" s="1129" t="s">
        <v>1500</v>
      </c>
      <c r="E1119" s="1128"/>
      <c r="F1119" s="1128"/>
      <c r="G1119" s="1128"/>
      <c r="H1119" s="1128"/>
      <c r="I1119" s="1128"/>
      <c r="J1119" s="1129"/>
      <c r="K1119" s="1130">
        <v>6.6699999999999997E-3</v>
      </c>
      <c r="L1119" s="1131"/>
      <c r="M1119" s="1131"/>
      <c r="N1119" s="1131"/>
      <c r="O1119" s="1132"/>
      <c r="P1119" s="1133" t="s">
        <v>51</v>
      </c>
      <c r="Q1119" s="1134"/>
      <c r="R1119" s="1134"/>
      <c r="S1119" s="1134"/>
      <c r="T1119" s="1135"/>
      <c r="U1119" s="1136">
        <v>96.915000000000006</v>
      </c>
      <c r="V1119" s="1137"/>
      <c r="W1119" s="1137"/>
      <c r="X1119" s="1137"/>
      <c r="Y1119" s="1138"/>
      <c r="Z1119" s="1139">
        <v>0.64639999999999997</v>
      </c>
      <c r="AA1119" s="1108"/>
      <c r="AB1119" s="1108"/>
      <c r="AC1119" s="1107"/>
    </row>
    <row r="1120" spans="1:29" ht="16.7" customHeight="1" thickBot="1">
      <c r="A1120" s="1068"/>
      <c r="B1120" s="1069"/>
      <c r="C1120" s="1069"/>
      <c r="D1120" s="1069"/>
      <c r="E1120" s="1069"/>
      <c r="F1120" s="1069"/>
      <c r="G1120" s="1069"/>
      <c r="H1120" s="1069"/>
      <c r="I1120" s="1071" t="s">
        <v>1193</v>
      </c>
      <c r="J1120" s="1071"/>
      <c r="K1120" s="1071"/>
      <c r="L1120" s="1071"/>
      <c r="M1120" s="1071"/>
      <c r="N1120" s="1071"/>
      <c r="O1120" s="1071"/>
      <c r="P1120" s="1071"/>
      <c r="Q1120" s="1071"/>
      <c r="R1120" s="1071"/>
      <c r="S1120" s="1071"/>
      <c r="T1120" s="1071"/>
      <c r="U1120" s="1071"/>
      <c r="V1120" s="1106"/>
      <c r="W1120" s="1107">
        <v>0.64639999999999997</v>
      </c>
      <c r="X1120" s="1108"/>
      <c r="Y1120" s="1108"/>
      <c r="Z1120" s="1108"/>
      <c r="AA1120" s="1108"/>
      <c r="AB1120" s="1108"/>
      <c r="AC1120" s="1107"/>
    </row>
    <row r="1121" spans="1:29" ht="17.45" customHeight="1" thickBot="1">
      <c r="A1121" s="1092" t="s">
        <v>1194</v>
      </c>
      <c r="B1121" s="1109"/>
      <c r="C1121" s="1109"/>
      <c r="D1121" s="1109"/>
      <c r="E1121" s="1109"/>
      <c r="F1121" s="1109"/>
      <c r="G1121" s="1109"/>
      <c r="H1121" s="1109"/>
      <c r="I1121" s="1109"/>
      <c r="J1121" s="1110"/>
      <c r="K1121" s="1094" t="s">
        <v>1174</v>
      </c>
      <c r="L1121" s="1070"/>
      <c r="M1121" s="1070"/>
      <c r="N1121" s="1070"/>
      <c r="O1121" s="1095"/>
      <c r="P1121" s="1094" t="s">
        <v>531</v>
      </c>
      <c r="Q1121" s="1070"/>
      <c r="R1121" s="1070"/>
      <c r="S1121" s="1070"/>
      <c r="T1121" s="1095"/>
      <c r="U1121" s="1094" t="s">
        <v>1190</v>
      </c>
      <c r="V1121" s="1070"/>
      <c r="W1121" s="1070"/>
      <c r="X1121" s="1070"/>
      <c r="Y1121" s="1095"/>
      <c r="Z1121" s="1096" t="s">
        <v>1191</v>
      </c>
      <c r="AA1121" s="1111"/>
      <c r="AB1121" s="1111"/>
      <c r="AC1121" s="1112"/>
    </row>
    <row r="1122" spans="1:29" ht="16.7" customHeight="1" thickBot="1">
      <c r="A1122" s="1068"/>
      <c r="B1122" s="1069"/>
      <c r="C1122" s="1069"/>
      <c r="D1122" s="1069"/>
      <c r="E1122" s="1069"/>
      <c r="F1122" s="1069"/>
      <c r="G1122" s="1069"/>
      <c r="H1122" s="1069"/>
      <c r="I1122" s="1071" t="s">
        <v>1195</v>
      </c>
      <c r="J1122" s="1071"/>
      <c r="K1122" s="1071"/>
      <c r="L1122" s="1071"/>
      <c r="M1122" s="1071"/>
      <c r="N1122" s="1071"/>
      <c r="O1122" s="1071"/>
      <c r="P1122" s="1071"/>
      <c r="Q1122" s="1071"/>
      <c r="R1122" s="1071"/>
      <c r="S1122" s="1071"/>
      <c r="T1122" s="1071"/>
      <c r="U1122" s="1071"/>
      <c r="V1122" s="1106"/>
      <c r="W1122" s="1107">
        <v>0</v>
      </c>
      <c r="X1122" s="1108"/>
      <c r="Y1122" s="1108"/>
      <c r="Z1122" s="1108"/>
      <c r="AA1122" s="1108"/>
      <c r="AB1122" s="1108"/>
      <c r="AC1122" s="1107"/>
    </row>
    <row r="1123" spans="1:29" ht="17.45" customHeight="1" thickBot="1">
      <c r="A1123" s="1092" t="s">
        <v>1196</v>
      </c>
      <c r="B1123" s="1109"/>
      <c r="C1123" s="1109"/>
      <c r="D1123" s="1109"/>
      <c r="E1123" s="1109"/>
      <c r="F1123" s="1109"/>
      <c r="G1123" s="1109"/>
      <c r="H1123" s="1109"/>
      <c r="I1123" s="1109"/>
      <c r="J1123" s="1110"/>
      <c r="K1123" s="1094" t="s">
        <v>1174</v>
      </c>
      <c r="L1123" s="1070"/>
      <c r="M1123" s="1070"/>
      <c r="N1123" s="1070"/>
      <c r="O1123" s="1095"/>
      <c r="P1123" s="1094" t="s">
        <v>531</v>
      </c>
      <c r="Q1123" s="1070"/>
      <c r="R1123" s="1070"/>
      <c r="S1123" s="1070"/>
      <c r="T1123" s="1095"/>
      <c r="U1123" s="1094" t="s">
        <v>1190</v>
      </c>
      <c r="V1123" s="1070"/>
      <c r="W1123" s="1070"/>
      <c r="X1123" s="1070"/>
      <c r="Y1123" s="1095"/>
      <c r="Z1123" s="1096" t="s">
        <v>1191</v>
      </c>
      <c r="AA1123" s="1111"/>
      <c r="AB1123" s="1111"/>
      <c r="AC1123" s="1112"/>
    </row>
    <row r="1124" spans="1:29" ht="17.45" customHeight="1" thickBot="1">
      <c r="A1124" s="1127"/>
      <c r="B1124" s="1128" t="s">
        <v>1501</v>
      </c>
      <c r="C1124" s="1128"/>
      <c r="D1124" s="1129" t="s">
        <v>1502</v>
      </c>
      <c r="E1124" s="1128"/>
      <c r="F1124" s="1128"/>
      <c r="G1124" s="1128"/>
      <c r="H1124" s="1128"/>
      <c r="I1124" s="1128"/>
      <c r="J1124" s="1129"/>
      <c r="K1124" s="1130">
        <v>4.0000000000000001E-3</v>
      </c>
      <c r="L1124" s="1131"/>
      <c r="M1124" s="1131"/>
      <c r="N1124" s="1131"/>
      <c r="O1124" s="1132"/>
      <c r="P1124" s="1133" t="s">
        <v>565</v>
      </c>
      <c r="Q1124" s="1134"/>
      <c r="R1124" s="1134"/>
      <c r="S1124" s="1134"/>
      <c r="T1124" s="1135"/>
      <c r="U1124" s="1136">
        <v>32.99</v>
      </c>
      <c r="V1124" s="1137"/>
      <c r="W1124" s="1137"/>
      <c r="X1124" s="1137"/>
      <c r="Y1124" s="1138"/>
      <c r="Z1124" s="1139">
        <v>0.13200000000000001</v>
      </c>
      <c r="AA1124" s="1108"/>
      <c r="AB1124" s="1108"/>
      <c r="AC1124" s="1107"/>
    </row>
    <row r="1125" spans="1:29" ht="16.7" customHeight="1" thickBot="1">
      <c r="A1125" s="1068"/>
      <c r="B1125" s="1069"/>
      <c r="C1125" s="1069"/>
      <c r="D1125" s="1069"/>
      <c r="E1125" s="1069"/>
      <c r="F1125" s="1069"/>
      <c r="G1125" s="1069"/>
      <c r="H1125" s="1069"/>
      <c r="I1125" s="1071" t="s">
        <v>1197</v>
      </c>
      <c r="J1125" s="1071"/>
      <c r="K1125" s="1071"/>
      <c r="L1125" s="1071"/>
      <c r="M1125" s="1071"/>
      <c r="N1125" s="1071"/>
      <c r="O1125" s="1071"/>
      <c r="P1125" s="1071"/>
      <c r="Q1125" s="1071"/>
      <c r="R1125" s="1071"/>
      <c r="S1125" s="1071"/>
      <c r="T1125" s="1071"/>
      <c r="U1125" s="1071"/>
      <c r="V1125" s="1106"/>
      <c r="W1125" s="1107">
        <v>0.13200000000000001</v>
      </c>
      <c r="X1125" s="1108"/>
      <c r="Y1125" s="1108"/>
      <c r="Z1125" s="1108"/>
      <c r="AA1125" s="1108"/>
      <c r="AB1125" s="1108"/>
      <c r="AC1125" s="1107"/>
    </row>
    <row r="1126" spans="1:29" ht="17.45" customHeight="1" thickBot="1">
      <c r="A1126" s="1092" t="s">
        <v>1198</v>
      </c>
      <c r="B1126" s="1109"/>
      <c r="C1126" s="1109"/>
      <c r="D1126" s="1110"/>
      <c r="E1126" s="1094" t="s">
        <v>1174</v>
      </c>
      <c r="F1126" s="1070"/>
      <c r="G1126" s="1095"/>
      <c r="H1126" s="1140" t="s">
        <v>1199</v>
      </c>
      <c r="I1126" s="1140" t="s">
        <v>1200</v>
      </c>
      <c r="J1126" s="1094" t="s">
        <v>1201</v>
      </c>
      <c r="K1126" s="1070"/>
      <c r="L1126" s="1095"/>
      <c r="M1126" s="1094" t="s">
        <v>1202</v>
      </c>
      <c r="N1126" s="1070"/>
      <c r="O1126" s="1070"/>
      <c r="P1126" s="1095"/>
      <c r="Q1126" s="1094" t="s">
        <v>1203</v>
      </c>
      <c r="R1126" s="1070"/>
      <c r="S1126" s="1070"/>
      <c r="T1126" s="1070"/>
      <c r="U1126" s="1095"/>
      <c r="V1126" s="1094" t="s">
        <v>1204</v>
      </c>
      <c r="W1126" s="1070"/>
      <c r="X1126" s="1070"/>
      <c r="Y1126" s="1095"/>
      <c r="Z1126" s="1096" t="s">
        <v>1191</v>
      </c>
      <c r="AA1126" s="1111"/>
      <c r="AB1126" s="1111"/>
      <c r="AC1126" s="1112"/>
    </row>
    <row r="1127" spans="1:29" ht="17.45" customHeight="1" thickBot="1">
      <c r="A1127" s="1127"/>
      <c r="B1127" s="1128" t="s">
        <v>1503</v>
      </c>
      <c r="C1127" s="1128"/>
      <c r="D1127" s="1225" t="s">
        <v>1502</v>
      </c>
      <c r="E1127" s="1192">
        <v>6.5700000000000003E-3</v>
      </c>
      <c r="F1127" s="1193"/>
      <c r="G1127" s="1194"/>
      <c r="H1127" s="1191">
        <v>0</v>
      </c>
      <c r="I1127" s="1191">
        <v>0</v>
      </c>
      <c r="J1127" s="1195">
        <v>0</v>
      </c>
      <c r="K1127" s="1196"/>
      <c r="L1127" s="1197"/>
      <c r="M1127" s="1136">
        <v>1.05</v>
      </c>
      <c r="N1127" s="1137"/>
      <c r="O1127" s="1137"/>
      <c r="P1127" s="1138"/>
      <c r="Q1127" s="1136">
        <v>0.84</v>
      </c>
      <c r="R1127" s="1137"/>
      <c r="S1127" s="1137"/>
      <c r="T1127" s="1137"/>
      <c r="U1127" s="1138"/>
      <c r="V1127" s="1136">
        <v>0.69</v>
      </c>
      <c r="W1127" s="1137"/>
      <c r="X1127" s="1137"/>
      <c r="Y1127" s="1138"/>
      <c r="Z1127" s="1139">
        <v>0</v>
      </c>
      <c r="AA1127" s="1108"/>
      <c r="AB1127" s="1108"/>
      <c r="AC1127" s="1107"/>
    </row>
    <row r="1128" spans="1:29" ht="16.7" customHeight="1" thickBot="1">
      <c r="A1128" s="1068"/>
      <c r="B1128" s="1069"/>
      <c r="C1128" s="1069"/>
      <c r="D1128" s="1069"/>
      <c r="E1128" s="1069"/>
      <c r="F1128" s="1069"/>
      <c r="G1128" s="1069"/>
      <c r="H1128" s="1069"/>
      <c r="I1128" s="1071" t="s">
        <v>1205</v>
      </c>
      <c r="J1128" s="1071"/>
      <c r="K1128" s="1071"/>
      <c r="L1128" s="1071"/>
      <c r="M1128" s="1071"/>
      <c r="N1128" s="1071"/>
      <c r="O1128" s="1071"/>
      <c r="P1128" s="1071"/>
      <c r="Q1128" s="1071"/>
      <c r="R1128" s="1071"/>
      <c r="S1128" s="1071"/>
      <c r="T1128" s="1071"/>
      <c r="U1128" s="1071"/>
      <c r="V1128" s="1106"/>
      <c r="W1128" s="1107">
        <v>0</v>
      </c>
      <c r="X1128" s="1108"/>
      <c r="Y1128" s="1108"/>
      <c r="Z1128" s="1108"/>
      <c r="AA1128" s="1108"/>
      <c r="AB1128" s="1108"/>
      <c r="AC1128" s="1107"/>
    </row>
    <row r="1129" spans="1:29" ht="5.85" customHeight="1">
      <c r="A1129" s="1141"/>
      <c r="B1129" s="1113"/>
      <c r="C1129" s="1113"/>
      <c r="D1129" s="1113"/>
      <c r="E1129" s="1113"/>
      <c r="F1129" s="1113"/>
      <c r="G1129" s="1113"/>
      <c r="H1129" s="1113"/>
      <c r="I1129" s="1113"/>
      <c r="J1129" s="1113"/>
      <c r="K1129" s="1113"/>
      <c r="L1129" s="1113"/>
      <c r="M1129" s="1113"/>
      <c r="N1129" s="1113"/>
      <c r="O1129" s="1113"/>
      <c r="P1129" s="1113"/>
      <c r="Q1129" s="1113"/>
      <c r="R1129" s="1113"/>
      <c r="S1129" s="1113"/>
      <c r="T1129" s="1113"/>
      <c r="U1129" s="1113"/>
      <c r="V1129" s="1113"/>
      <c r="W1129" s="1113"/>
      <c r="X1129" s="1113"/>
      <c r="Y1129" s="1113"/>
      <c r="Z1129" s="1113"/>
      <c r="AA1129" s="1113"/>
      <c r="AB1129" s="1113"/>
      <c r="AC1129" s="1142"/>
    </row>
    <row r="1130" spans="1:29" ht="17.45" customHeight="1">
      <c r="A1130" s="1117"/>
      <c r="B1130" s="1118"/>
      <c r="C1130" s="1118"/>
      <c r="D1130" s="1118"/>
      <c r="E1130" s="1118"/>
      <c r="F1130" s="1118"/>
      <c r="G1130" s="1118"/>
      <c r="H1130" s="1118"/>
      <c r="I1130" s="1119" t="s">
        <v>1206</v>
      </c>
      <c r="J1130" s="1119"/>
      <c r="K1130" s="1119"/>
      <c r="L1130" s="1119"/>
      <c r="M1130" s="1119"/>
      <c r="N1130" s="1119"/>
      <c r="O1130" s="1119"/>
      <c r="P1130" s="1119"/>
      <c r="Q1130" s="1119"/>
      <c r="R1130" s="1119"/>
      <c r="S1130" s="1119"/>
      <c r="T1130" s="1119"/>
      <c r="U1130" s="1119"/>
      <c r="V1130" s="1118"/>
      <c r="W1130" s="1143">
        <v>0.78</v>
      </c>
      <c r="X1130" s="1144"/>
      <c r="Y1130" s="1144"/>
      <c r="Z1130" s="1144"/>
      <c r="AA1130" s="1144"/>
      <c r="AB1130" s="1144"/>
      <c r="AC1130" s="1143"/>
    </row>
    <row r="1131" spans="1:29" ht="16.7" customHeight="1">
      <c r="A1131" s="1117"/>
      <c r="B1131" s="1118"/>
      <c r="C1131" s="1118"/>
      <c r="D1131" s="1118"/>
      <c r="E1131" s="1118"/>
      <c r="F1131" s="1118"/>
      <c r="G1131" s="1119" t="s">
        <v>1207</v>
      </c>
      <c r="H1131" s="1119"/>
      <c r="I1131" s="1119"/>
      <c r="J1131" s="1119"/>
      <c r="K1131" s="1119"/>
      <c r="L1131" s="1119"/>
      <c r="M1131" s="1119"/>
      <c r="N1131" s="1145"/>
      <c r="O1131" s="1146">
        <v>0</v>
      </c>
      <c r="P1131" s="1146"/>
      <c r="Q1131" s="1146"/>
      <c r="R1131" s="1145"/>
      <c r="S1131" s="1119" t="s">
        <v>1208</v>
      </c>
      <c r="T1131" s="1119"/>
      <c r="U1131" s="1119"/>
      <c r="V1131" s="1118"/>
      <c r="W1131" s="1143">
        <v>0</v>
      </c>
      <c r="X1131" s="1144"/>
      <c r="Y1131" s="1144"/>
      <c r="Z1131" s="1144"/>
      <c r="AA1131" s="1144"/>
      <c r="AB1131" s="1144"/>
      <c r="AC1131" s="1143"/>
    </row>
    <row r="1132" spans="1:29" ht="17.45" customHeight="1">
      <c r="A1132" s="1117"/>
      <c r="B1132" s="1118"/>
      <c r="C1132" s="1118"/>
      <c r="D1132" s="1118"/>
      <c r="E1132" s="1118"/>
      <c r="F1132" s="1118"/>
      <c r="G1132" s="1118"/>
      <c r="H1132" s="1118"/>
      <c r="I1132" s="1119" t="s">
        <v>1209</v>
      </c>
      <c r="J1132" s="1119"/>
      <c r="K1132" s="1119"/>
      <c r="L1132" s="1119"/>
      <c r="M1132" s="1119"/>
      <c r="N1132" s="1119"/>
      <c r="O1132" s="1119"/>
      <c r="P1132" s="1119"/>
      <c r="Q1132" s="1119"/>
      <c r="R1132" s="1119"/>
      <c r="S1132" s="1119"/>
      <c r="T1132" s="1119"/>
      <c r="U1132" s="1119"/>
      <c r="V1132" s="1118"/>
      <c r="W1132" s="1143">
        <v>0.78</v>
      </c>
      <c r="X1132" s="1144"/>
      <c r="Y1132" s="1144"/>
      <c r="Z1132" s="1144"/>
      <c r="AA1132" s="1144"/>
      <c r="AB1132" s="1144"/>
      <c r="AC1132" s="1143"/>
    </row>
    <row r="1133" spans="1:29" ht="5.85" customHeight="1">
      <c r="A1133" s="1147"/>
      <c r="B1133" s="1118"/>
      <c r="C1133" s="1118"/>
      <c r="D1133" s="1118"/>
      <c r="E1133" s="1118"/>
      <c r="F1133" s="1118"/>
      <c r="G1133" s="1118"/>
      <c r="H1133" s="1118"/>
      <c r="I1133" s="1118"/>
      <c r="J1133" s="1118"/>
      <c r="K1133" s="1118"/>
      <c r="L1133" s="1118"/>
      <c r="M1133" s="1118"/>
      <c r="N1133" s="1118"/>
      <c r="O1133" s="1118"/>
      <c r="P1133" s="1118"/>
      <c r="Q1133" s="1118"/>
      <c r="R1133" s="1118"/>
      <c r="S1133" s="1118"/>
      <c r="T1133" s="1118"/>
      <c r="U1133" s="1118"/>
      <c r="V1133" s="1118"/>
      <c r="W1133" s="1118"/>
      <c r="X1133" s="1118"/>
      <c r="Y1133" s="1118"/>
      <c r="Z1133" s="1118"/>
      <c r="AA1133" s="1118"/>
      <c r="AB1133" s="1118"/>
      <c r="AC1133" s="1148"/>
    </row>
    <row r="1134" spans="1:29" ht="145.35" customHeight="1">
      <c r="A1134" s="1149"/>
      <c r="AC1134" s="1088"/>
    </row>
    <row r="1135" spans="1:29" ht="92.45" customHeight="1">
      <c r="A1135" s="1149"/>
      <c r="AC1135" s="1088"/>
    </row>
    <row r="1136" spans="1:29" ht="91.7" customHeight="1" thickBot="1">
      <c r="A1136" s="1089"/>
      <c r="B1136" s="1090"/>
      <c r="C1136" s="1090"/>
      <c r="D1136" s="1090"/>
      <c r="E1136" s="1090"/>
      <c r="F1136" s="1090"/>
      <c r="G1136" s="1090"/>
      <c r="H1136" s="1090"/>
      <c r="I1136" s="1090"/>
      <c r="J1136" s="1090"/>
      <c r="K1136" s="1090"/>
      <c r="L1136" s="1090"/>
      <c r="M1136" s="1090"/>
      <c r="N1136" s="1090"/>
      <c r="O1136" s="1090"/>
      <c r="P1136" s="1090"/>
      <c r="Q1136" s="1090"/>
      <c r="R1136" s="1090"/>
      <c r="S1136" s="1090"/>
      <c r="T1136" s="1090"/>
      <c r="U1136" s="1090"/>
      <c r="V1136" s="1090"/>
      <c r="W1136" s="1090"/>
      <c r="X1136" s="1090"/>
      <c r="Y1136" s="1090"/>
      <c r="Z1136" s="1090"/>
      <c r="AA1136" s="1090"/>
      <c r="AB1136" s="1090"/>
      <c r="AC1136" s="1091"/>
    </row>
    <row r="1137" spans="1:29" ht="17.45" customHeight="1" thickBot="1">
      <c r="A1137" s="1068"/>
      <c r="B1137" s="1069"/>
      <c r="C1137" s="1069"/>
      <c r="D1137" s="1069"/>
      <c r="E1137" s="1069"/>
      <c r="F1137" s="1070" t="s">
        <v>1166</v>
      </c>
      <c r="G1137" s="1070"/>
      <c r="H1137" s="1070"/>
      <c r="I1137" s="1070"/>
      <c r="J1137" s="1070"/>
      <c r="K1137" s="1070"/>
      <c r="L1137" s="1069"/>
      <c r="M1137" s="1069"/>
      <c r="N1137" s="1069"/>
      <c r="O1137" s="1069"/>
      <c r="P1137" s="1069"/>
      <c r="Q1137" s="1069"/>
      <c r="R1137" s="1069"/>
      <c r="S1137" s="1069"/>
      <c r="T1137" s="1069"/>
      <c r="U1137" s="1069"/>
      <c r="V1137" s="1069"/>
      <c r="W1137" s="1069"/>
      <c r="X1137" s="1071" t="s">
        <v>1504</v>
      </c>
      <c r="Y1137" s="1071"/>
      <c r="Z1137" s="1071"/>
      <c r="AA1137" s="1071"/>
      <c r="AB1137" s="1071"/>
      <c r="AC1137" s="1072"/>
    </row>
    <row r="1138" spans="1:29" ht="16.7" customHeight="1">
      <c r="A1138" s="1074" t="s">
        <v>1168</v>
      </c>
      <c r="B1138" s="1075"/>
      <c r="C1138" s="1076"/>
      <c r="D1138" s="1077" t="s">
        <v>1505</v>
      </c>
      <c r="E1138" s="1077"/>
      <c r="F1138" s="1077"/>
      <c r="G1138" s="1077"/>
      <c r="H1138" s="1077"/>
      <c r="I1138" s="1077"/>
      <c r="J1138" s="1077"/>
      <c r="K1138" s="1077"/>
      <c r="L1138" s="1077"/>
      <c r="M1138" s="1077"/>
      <c r="N1138" s="1076"/>
      <c r="O1138" s="1076"/>
      <c r="P1138" s="1078" t="s">
        <v>1104</v>
      </c>
      <c r="Q1138" s="1078"/>
      <c r="R1138" s="1078"/>
      <c r="S1138" s="1076"/>
      <c r="T1138" s="1079" t="s">
        <v>1506</v>
      </c>
      <c r="U1138" s="1079"/>
      <c r="V1138" s="1079"/>
      <c r="W1138" s="1079"/>
      <c r="X1138" s="1076"/>
      <c r="Y1138" s="1078" t="s">
        <v>1170</v>
      </c>
      <c r="Z1138" s="1078"/>
      <c r="AA1138" s="1076"/>
      <c r="AB1138" s="1080">
        <v>45658</v>
      </c>
      <c r="AC1138" s="1081"/>
    </row>
    <row r="1139" spans="1:29" ht="17.45" customHeight="1">
      <c r="A1139" s="1082"/>
      <c r="B1139" s="1083"/>
      <c r="D1139" s="1084"/>
      <c r="E1139" s="1084"/>
      <c r="F1139" s="1084"/>
      <c r="G1139" s="1084"/>
      <c r="H1139" s="1084"/>
      <c r="I1139" s="1084"/>
      <c r="J1139" s="1084"/>
      <c r="K1139" s="1084"/>
      <c r="L1139" s="1084"/>
      <c r="M1139" s="1084"/>
      <c r="P1139" s="1085" t="s">
        <v>1171</v>
      </c>
      <c r="Q1139" s="1085"/>
      <c r="R1139" s="1085"/>
      <c r="T1139" s="1086">
        <v>1</v>
      </c>
      <c r="U1139" s="1086"/>
      <c r="V1139" s="1086"/>
      <c r="W1139" s="1086"/>
      <c r="Y1139" s="1085" t="s">
        <v>1172</v>
      </c>
      <c r="Z1139" s="1085"/>
      <c r="AB1139" s="1087" t="s">
        <v>72</v>
      </c>
      <c r="AC1139" s="1088"/>
    </row>
    <row r="1140" spans="1:29" ht="5.85" customHeight="1" thickBot="1">
      <c r="A1140" s="1089"/>
      <c r="B1140" s="1090"/>
      <c r="C1140" s="1090"/>
      <c r="D1140" s="1090"/>
      <c r="E1140" s="1090"/>
      <c r="F1140" s="1090"/>
      <c r="G1140" s="1090"/>
      <c r="H1140" s="1090"/>
      <c r="I1140" s="1090"/>
      <c r="J1140" s="1090"/>
      <c r="K1140" s="1090"/>
      <c r="L1140" s="1090"/>
      <c r="M1140" s="1090"/>
      <c r="N1140" s="1090"/>
      <c r="O1140" s="1090"/>
      <c r="P1140" s="1090"/>
      <c r="Q1140" s="1090"/>
      <c r="R1140" s="1090"/>
      <c r="S1140" s="1090"/>
      <c r="T1140" s="1090"/>
      <c r="U1140" s="1090"/>
      <c r="V1140" s="1090"/>
      <c r="W1140" s="1090"/>
      <c r="X1140" s="1090"/>
      <c r="Y1140" s="1090"/>
      <c r="Z1140" s="1090"/>
      <c r="AA1140" s="1090"/>
      <c r="AB1140" s="1090"/>
      <c r="AC1140" s="1091"/>
    </row>
    <row r="1141" spans="1:29" ht="16.7" customHeight="1" thickBot="1">
      <c r="A1141" s="1092" t="s">
        <v>1173</v>
      </c>
      <c r="B1141" s="1075"/>
      <c r="C1141" s="1075"/>
      <c r="D1141" s="1075"/>
      <c r="E1141" s="1075"/>
      <c r="F1141" s="1075"/>
      <c r="G1141" s="1075"/>
      <c r="H1141" s="1093"/>
      <c r="I1141" s="1094" t="s">
        <v>1174</v>
      </c>
      <c r="J1141" s="1094" t="s">
        <v>1175</v>
      </c>
      <c r="K1141" s="1070"/>
      <c r="L1141" s="1070"/>
      <c r="M1141" s="1070"/>
      <c r="N1141" s="1070"/>
      <c r="O1141" s="1070"/>
      <c r="P1141" s="1095"/>
      <c r="Q1141" s="1094" t="s">
        <v>1176</v>
      </c>
      <c r="R1141" s="1070"/>
      <c r="S1141" s="1070"/>
      <c r="T1141" s="1070"/>
      <c r="U1141" s="1070"/>
      <c r="V1141" s="1070"/>
      <c r="W1141" s="1070"/>
      <c r="X1141" s="1070"/>
      <c r="Y1141" s="1095"/>
      <c r="Z1141" s="1096" t="s">
        <v>1177</v>
      </c>
      <c r="AA1141" s="1097"/>
      <c r="AB1141" s="1097"/>
      <c r="AC1141" s="1098"/>
    </row>
    <row r="1142" spans="1:29" ht="17.45" customHeight="1" thickBot="1">
      <c r="A1142" s="1099"/>
      <c r="B1142" s="1100"/>
      <c r="C1142" s="1100"/>
      <c r="D1142" s="1100"/>
      <c r="E1142" s="1100"/>
      <c r="F1142" s="1100"/>
      <c r="G1142" s="1100"/>
      <c r="H1142" s="1101"/>
      <c r="I1142" s="1102"/>
      <c r="J1142" s="1094" t="s">
        <v>1178</v>
      </c>
      <c r="K1142" s="1070"/>
      <c r="L1142" s="1095"/>
      <c r="M1142" s="1094" t="s">
        <v>1179</v>
      </c>
      <c r="N1142" s="1070"/>
      <c r="O1142" s="1070"/>
      <c r="P1142" s="1095"/>
      <c r="Q1142" s="1094" t="s">
        <v>1178</v>
      </c>
      <c r="R1142" s="1070"/>
      <c r="S1142" s="1070"/>
      <c r="T1142" s="1070"/>
      <c r="U1142" s="1095"/>
      <c r="V1142" s="1094" t="s">
        <v>1179</v>
      </c>
      <c r="W1142" s="1070"/>
      <c r="X1142" s="1070"/>
      <c r="Y1142" s="1095"/>
      <c r="Z1142" s="1103"/>
      <c r="AA1142" s="1104"/>
      <c r="AB1142" s="1104"/>
      <c r="AC1142" s="1105"/>
    </row>
    <row r="1143" spans="1:29" ht="17.45" customHeight="1" thickBot="1">
      <c r="A1143" s="1068"/>
      <c r="B1143" s="1069"/>
      <c r="C1143" s="1069"/>
      <c r="D1143" s="1069"/>
      <c r="E1143" s="1069"/>
      <c r="F1143" s="1069"/>
      <c r="G1143" s="1069"/>
      <c r="H1143" s="1069"/>
      <c r="I1143" s="1071" t="s">
        <v>1180</v>
      </c>
      <c r="J1143" s="1071"/>
      <c r="K1143" s="1071"/>
      <c r="L1143" s="1071"/>
      <c r="M1143" s="1071"/>
      <c r="N1143" s="1071"/>
      <c r="O1143" s="1071"/>
      <c r="P1143" s="1071"/>
      <c r="Q1143" s="1071"/>
      <c r="R1143" s="1071"/>
      <c r="S1143" s="1071"/>
      <c r="T1143" s="1071"/>
      <c r="U1143" s="1071"/>
      <c r="V1143" s="1106"/>
      <c r="W1143" s="1107">
        <v>0</v>
      </c>
      <c r="X1143" s="1108"/>
      <c r="Y1143" s="1108"/>
      <c r="Z1143" s="1108"/>
      <c r="AA1143" s="1108"/>
      <c r="AB1143" s="1108"/>
      <c r="AC1143" s="1107"/>
    </row>
    <row r="1144" spans="1:29" ht="16.7" customHeight="1" thickBot="1">
      <c r="A1144" s="1092" t="s">
        <v>1181</v>
      </c>
      <c r="B1144" s="1109"/>
      <c r="C1144" s="1109"/>
      <c r="D1144" s="1109"/>
      <c r="E1144" s="1109"/>
      <c r="F1144" s="1109"/>
      <c r="G1144" s="1109"/>
      <c r="H1144" s="1109"/>
      <c r="I1144" s="1109"/>
      <c r="J1144" s="1110"/>
      <c r="K1144" s="1094" t="s">
        <v>1182</v>
      </c>
      <c r="L1144" s="1070"/>
      <c r="M1144" s="1070"/>
      <c r="N1144" s="1070"/>
      <c r="O1144" s="1095"/>
      <c r="P1144" s="1094" t="s">
        <v>1174</v>
      </c>
      <c r="Q1144" s="1070"/>
      <c r="R1144" s="1070"/>
      <c r="S1144" s="1070"/>
      <c r="T1144" s="1095"/>
      <c r="U1144" s="1094" t="s">
        <v>1183</v>
      </c>
      <c r="V1144" s="1070"/>
      <c r="W1144" s="1070"/>
      <c r="X1144" s="1070"/>
      <c r="Y1144" s="1095"/>
      <c r="Z1144" s="1096" t="s">
        <v>1177</v>
      </c>
      <c r="AA1144" s="1111"/>
      <c r="AB1144" s="1111"/>
      <c r="AC1144" s="1112"/>
    </row>
    <row r="1145" spans="1:29" ht="17.45" customHeight="1" thickBot="1">
      <c r="A1145" s="1068"/>
      <c r="B1145" s="1113"/>
      <c r="C1145" s="1113"/>
      <c r="D1145" s="1113"/>
      <c r="E1145" s="1113"/>
      <c r="F1145" s="1113"/>
      <c r="G1145" s="1113"/>
      <c r="H1145" s="1113"/>
      <c r="I1145" s="1114" t="s">
        <v>1184</v>
      </c>
      <c r="J1145" s="1114"/>
      <c r="K1145" s="1114"/>
      <c r="L1145" s="1114"/>
      <c r="M1145" s="1114"/>
      <c r="N1145" s="1114"/>
      <c r="O1145" s="1114"/>
      <c r="P1145" s="1114"/>
      <c r="Q1145" s="1114"/>
      <c r="R1145" s="1114"/>
      <c r="S1145" s="1114"/>
      <c r="T1145" s="1114"/>
      <c r="U1145" s="1114"/>
      <c r="V1145" s="1069"/>
      <c r="W1145" s="1115">
        <v>0</v>
      </c>
      <c r="X1145" s="1116"/>
      <c r="Y1145" s="1116"/>
      <c r="Z1145" s="1116"/>
      <c r="AA1145" s="1116"/>
      <c r="AB1145" s="1116"/>
      <c r="AC1145" s="1115"/>
    </row>
    <row r="1146" spans="1:29" ht="16.7" customHeight="1">
      <c r="A1146" s="1117"/>
      <c r="B1146" s="1118"/>
      <c r="C1146" s="1118"/>
      <c r="D1146" s="1118"/>
      <c r="E1146" s="1118"/>
      <c r="F1146" s="1118"/>
      <c r="G1146" s="1118"/>
      <c r="H1146" s="1118"/>
      <c r="I1146" s="1119" t="s">
        <v>1185</v>
      </c>
      <c r="J1146" s="1119"/>
      <c r="K1146" s="1119"/>
      <c r="L1146" s="1119"/>
      <c r="M1146" s="1119"/>
      <c r="N1146" s="1119"/>
      <c r="O1146" s="1119"/>
      <c r="P1146" s="1119"/>
      <c r="Q1146" s="1119"/>
      <c r="R1146" s="1119"/>
      <c r="S1146" s="1119"/>
      <c r="T1146" s="1119"/>
      <c r="U1146" s="1119"/>
      <c r="V1146" s="1118"/>
      <c r="W1146" s="1120">
        <v>0</v>
      </c>
      <c r="X1146" s="1121"/>
      <c r="Y1146" s="1121"/>
      <c r="Z1146" s="1121"/>
      <c r="AA1146" s="1121"/>
      <c r="AB1146" s="1121"/>
      <c r="AC1146" s="1120"/>
    </row>
    <row r="1147" spans="1:29" ht="17.45" customHeight="1">
      <c r="A1147" s="1117"/>
      <c r="B1147" s="1118"/>
      <c r="C1147" s="1118"/>
      <c r="D1147" s="1118"/>
      <c r="E1147" s="1118"/>
      <c r="F1147" s="1118"/>
      <c r="G1147" s="1118"/>
      <c r="H1147" s="1118"/>
      <c r="I1147" s="1119" t="s">
        <v>1186</v>
      </c>
      <c r="J1147" s="1119"/>
      <c r="K1147" s="1119"/>
      <c r="L1147" s="1119"/>
      <c r="M1147" s="1119"/>
      <c r="N1147" s="1119"/>
      <c r="O1147" s="1119"/>
      <c r="P1147" s="1119"/>
      <c r="Q1147" s="1119"/>
      <c r="R1147" s="1119"/>
      <c r="S1147" s="1119"/>
      <c r="T1147" s="1119"/>
      <c r="U1147" s="1119"/>
      <c r="V1147" s="1118"/>
      <c r="W1147" s="1120">
        <v>0</v>
      </c>
      <c r="X1147" s="1121"/>
      <c r="Y1147" s="1121"/>
      <c r="Z1147" s="1121"/>
      <c r="AA1147" s="1121"/>
      <c r="AB1147" s="1121"/>
      <c r="AC1147" s="1120"/>
    </row>
    <row r="1148" spans="1:29" ht="17.45" customHeight="1">
      <c r="A1148" s="1117"/>
      <c r="B1148" s="1118"/>
      <c r="C1148" s="1118"/>
      <c r="D1148" s="1118"/>
      <c r="E1148" s="1118"/>
      <c r="F1148" s="1118"/>
      <c r="G1148" s="1118"/>
      <c r="H1148" s="1118"/>
      <c r="I1148" s="1119" t="s">
        <v>1187</v>
      </c>
      <c r="J1148" s="1119"/>
      <c r="K1148" s="1119"/>
      <c r="L1148" s="1119"/>
      <c r="M1148" s="1119"/>
      <c r="N1148" s="1119"/>
      <c r="O1148" s="1119"/>
      <c r="P1148" s="1119"/>
      <c r="Q1148" s="1119"/>
      <c r="R1148" s="1119"/>
      <c r="S1148" s="1119"/>
      <c r="T1148" s="1119"/>
      <c r="U1148" s="1119"/>
      <c r="V1148" s="1118"/>
      <c r="W1148" s="1120">
        <v>0</v>
      </c>
      <c r="X1148" s="1121"/>
      <c r="Y1148" s="1121"/>
      <c r="Z1148" s="1121"/>
      <c r="AA1148" s="1121"/>
      <c r="AB1148" s="1121"/>
      <c r="AC1148" s="1120"/>
    </row>
    <row r="1149" spans="1:29" ht="16.7" customHeight="1" thickBot="1">
      <c r="A1149" s="1122"/>
      <c r="B1149" s="1123"/>
      <c r="C1149" s="1123"/>
      <c r="D1149" s="1123"/>
      <c r="E1149" s="1123"/>
      <c r="F1149" s="1123"/>
      <c r="G1149" s="1123"/>
      <c r="H1149" s="1123"/>
      <c r="I1149" s="1124" t="s">
        <v>1188</v>
      </c>
      <c r="J1149" s="1124"/>
      <c r="K1149" s="1124"/>
      <c r="L1149" s="1124"/>
      <c r="M1149" s="1124"/>
      <c r="N1149" s="1124"/>
      <c r="O1149" s="1124"/>
      <c r="P1149" s="1124"/>
      <c r="Q1149" s="1124"/>
      <c r="R1149" s="1124"/>
      <c r="S1149" s="1124"/>
      <c r="T1149" s="1124"/>
      <c r="U1149" s="1124"/>
      <c r="V1149" s="1123"/>
      <c r="W1149" s="1125">
        <v>0</v>
      </c>
      <c r="X1149" s="1126"/>
      <c r="Y1149" s="1126"/>
      <c r="Z1149" s="1126"/>
      <c r="AA1149" s="1126"/>
      <c r="AB1149" s="1126"/>
      <c r="AC1149" s="1125"/>
    </row>
    <row r="1150" spans="1:29" ht="17.45" customHeight="1" thickBot="1">
      <c r="A1150" s="1092" t="s">
        <v>1189</v>
      </c>
      <c r="B1150" s="1109"/>
      <c r="C1150" s="1109"/>
      <c r="D1150" s="1109"/>
      <c r="E1150" s="1109"/>
      <c r="F1150" s="1109"/>
      <c r="G1150" s="1109"/>
      <c r="H1150" s="1109"/>
      <c r="I1150" s="1109"/>
      <c r="J1150" s="1110"/>
      <c r="K1150" s="1094" t="s">
        <v>1174</v>
      </c>
      <c r="L1150" s="1070"/>
      <c r="M1150" s="1070"/>
      <c r="N1150" s="1070"/>
      <c r="O1150" s="1095"/>
      <c r="P1150" s="1094" t="s">
        <v>531</v>
      </c>
      <c r="Q1150" s="1070"/>
      <c r="R1150" s="1070"/>
      <c r="S1150" s="1070"/>
      <c r="T1150" s="1095"/>
      <c r="U1150" s="1094" t="s">
        <v>1190</v>
      </c>
      <c r="V1150" s="1070"/>
      <c r="W1150" s="1070"/>
      <c r="X1150" s="1070"/>
      <c r="Y1150" s="1095"/>
      <c r="Z1150" s="1096" t="s">
        <v>1191</v>
      </c>
      <c r="AA1150" s="1111"/>
      <c r="AB1150" s="1111"/>
      <c r="AC1150" s="1112"/>
    </row>
    <row r="1151" spans="1:29" ht="17.45" customHeight="1" thickBot="1">
      <c r="A1151" s="1127"/>
      <c r="B1151" s="1128" t="s">
        <v>1507</v>
      </c>
      <c r="C1151" s="1128"/>
      <c r="D1151" s="1129" t="s">
        <v>1508</v>
      </c>
      <c r="E1151" s="1128"/>
      <c r="F1151" s="1128"/>
      <c r="G1151" s="1128"/>
      <c r="H1151" s="1128"/>
      <c r="I1151" s="1128"/>
      <c r="J1151" s="1129"/>
      <c r="K1151" s="1130">
        <v>5.0000000000000001E-3</v>
      </c>
      <c r="L1151" s="1131"/>
      <c r="M1151" s="1131"/>
      <c r="N1151" s="1131"/>
      <c r="O1151" s="1132"/>
      <c r="P1151" s="1133" t="s">
        <v>51</v>
      </c>
      <c r="Q1151" s="1134"/>
      <c r="R1151" s="1134"/>
      <c r="S1151" s="1134"/>
      <c r="T1151" s="1135"/>
      <c r="U1151" s="1136">
        <v>216.3725</v>
      </c>
      <c r="V1151" s="1137"/>
      <c r="W1151" s="1137"/>
      <c r="X1151" s="1137"/>
      <c r="Y1151" s="1138"/>
      <c r="Z1151" s="1139">
        <v>1.0819000000000001</v>
      </c>
      <c r="AA1151" s="1108"/>
      <c r="AB1151" s="1108"/>
      <c r="AC1151" s="1107"/>
    </row>
    <row r="1152" spans="1:29" ht="16.7" customHeight="1" thickBot="1">
      <c r="A1152" s="1068"/>
      <c r="B1152" s="1069"/>
      <c r="C1152" s="1069"/>
      <c r="D1152" s="1069"/>
      <c r="E1152" s="1069"/>
      <c r="F1152" s="1069"/>
      <c r="G1152" s="1069"/>
      <c r="H1152" s="1069"/>
      <c r="I1152" s="1071" t="s">
        <v>1193</v>
      </c>
      <c r="J1152" s="1071"/>
      <c r="K1152" s="1071"/>
      <c r="L1152" s="1071"/>
      <c r="M1152" s="1071"/>
      <c r="N1152" s="1071"/>
      <c r="O1152" s="1071"/>
      <c r="P1152" s="1071"/>
      <c r="Q1152" s="1071"/>
      <c r="R1152" s="1071"/>
      <c r="S1152" s="1071"/>
      <c r="T1152" s="1071"/>
      <c r="U1152" s="1071"/>
      <c r="V1152" s="1106"/>
      <c r="W1152" s="1107">
        <v>1.0819000000000001</v>
      </c>
      <c r="X1152" s="1108"/>
      <c r="Y1152" s="1108"/>
      <c r="Z1152" s="1108"/>
      <c r="AA1152" s="1108"/>
      <c r="AB1152" s="1108"/>
      <c r="AC1152" s="1107"/>
    </row>
    <row r="1153" spans="1:29" ht="17.45" customHeight="1" thickBot="1">
      <c r="A1153" s="1092" t="s">
        <v>1194</v>
      </c>
      <c r="B1153" s="1109"/>
      <c r="C1153" s="1109"/>
      <c r="D1153" s="1109"/>
      <c r="E1153" s="1109"/>
      <c r="F1153" s="1109"/>
      <c r="G1153" s="1109"/>
      <c r="H1153" s="1109"/>
      <c r="I1153" s="1109"/>
      <c r="J1153" s="1110"/>
      <c r="K1153" s="1094" t="s">
        <v>1174</v>
      </c>
      <c r="L1153" s="1070"/>
      <c r="M1153" s="1070"/>
      <c r="N1153" s="1070"/>
      <c r="O1153" s="1095"/>
      <c r="P1153" s="1094" t="s">
        <v>531</v>
      </c>
      <c r="Q1153" s="1070"/>
      <c r="R1153" s="1070"/>
      <c r="S1153" s="1070"/>
      <c r="T1153" s="1095"/>
      <c r="U1153" s="1094" t="s">
        <v>1190</v>
      </c>
      <c r="V1153" s="1070"/>
      <c r="W1153" s="1070"/>
      <c r="X1153" s="1070"/>
      <c r="Y1153" s="1095"/>
      <c r="Z1153" s="1096" t="s">
        <v>1191</v>
      </c>
      <c r="AA1153" s="1111"/>
      <c r="AB1153" s="1111"/>
      <c r="AC1153" s="1112"/>
    </row>
    <row r="1154" spans="1:29" ht="16.7" customHeight="1" thickBot="1">
      <c r="A1154" s="1068"/>
      <c r="B1154" s="1069"/>
      <c r="C1154" s="1069"/>
      <c r="D1154" s="1069"/>
      <c r="E1154" s="1069"/>
      <c r="F1154" s="1069"/>
      <c r="G1154" s="1069"/>
      <c r="H1154" s="1069"/>
      <c r="I1154" s="1071" t="s">
        <v>1195</v>
      </c>
      <c r="J1154" s="1071"/>
      <c r="K1154" s="1071"/>
      <c r="L1154" s="1071"/>
      <c r="M1154" s="1071"/>
      <c r="N1154" s="1071"/>
      <c r="O1154" s="1071"/>
      <c r="P1154" s="1071"/>
      <c r="Q1154" s="1071"/>
      <c r="R1154" s="1071"/>
      <c r="S1154" s="1071"/>
      <c r="T1154" s="1071"/>
      <c r="U1154" s="1071"/>
      <c r="V1154" s="1106"/>
      <c r="W1154" s="1107">
        <v>0</v>
      </c>
      <c r="X1154" s="1108"/>
      <c r="Y1154" s="1108"/>
      <c r="Z1154" s="1108"/>
      <c r="AA1154" s="1108"/>
      <c r="AB1154" s="1108"/>
      <c r="AC1154" s="1107"/>
    </row>
    <row r="1155" spans="1:29" ht="17.45" customHeight="1" thickBot="1">
      <c r="A1155" s="1092" t="s">
        <v>1196</v>
      </c>
      <c r="B1155" s="1109"/>
      <c r="C1155" s="1109"/>
      <c r="D1155" s="1109"/>
      <c r="E1155" s="1109"/>
      <c r="F1155" s="1109"/>
      <c r="G1155" s="1109"/>
      <c r="H1155" s="1109"/>
      <c r="I1155" s="1109"/>
      <c r="J1155" s="1110"/>
      <c r="K1155" s="1094" t="s">
        <v>1174</v>
      </c>
      <c r="L1155" s="1070"/>
      <c r="M1155" s="1070"/>
      <c r="N1155" s="1070"/>
      <c r="O1155" s="1095"/>
      <c r="P1155" s="1094" t="s">
        <v>531</v>
      </c>
      <c r="Q1155" s="1070"/>
      <c r="R1155" s="1070"/>
      <c r="S1155" s="1070"/>
      <c r="T1155" s="1095"/>
      <c r="U1155" s="1094" t="s">
        <v>1190</v>
      </c>
      <c r="V1155" s="1070"/>
      <c r="W1155" s="1070"/>
      <c r="X1155" s="1070"/>
      <c r="Y1155" s="1095"/>
      <c r="Z1155" s="1096" t="s">
        <v>1191</v>
      </c>
      <c r="AA1155" s="1111"/>
      <c r="AB1155" s="1111"/>
      <c r="AC1155" s="1112"/>
    </row>
    <row r="1156" spans="1:29" ht="17.45" customHeight="1" thickBot="1">
      <c r="A1156" s="1127"/>
      <c r="B1156" s="1128" t="s">
        <v>1509</v>
      </c>
      <c r="C1156" s="1128"/>
      <c r="D1156" s="1129" t="s">
        <v>1510</v>
      </c>
      <c r="E1156" s="1128"/>
      <c r="F1156" s="1128"/>
      <c r="G1156" s="1128"/>
      <c r="H1156" s="1128"/>
      <c r="I1156" s="1128"/>
      <c r="J1156" s="1129"/>
      <c r="K1156" s="1130">
        <v>4.8000000000000001E-4</v>
      </c>
      <c r="L1156" s="1131"/>
      <c r="M1156" s="1131"/>
      <c r="N1156" s="1131"/>
      <c r="O1156" s="1132"/>
      <c r="P1156" s="1133" t="s">
        <v>565</v>
      </c>
      <c r="Q1156" s="1134"/>
      <c r="R1156" s="1134"/>
      <c r="S1156" s="1134"/>
      <c r="T1156" s="1135"/>
      <c r="U1156" s="1136">
        <v>32.99</v>
      </c>
      <c r="V1156" s="1137"/>
      <c r="W1156" s="1137"/>
      <c r="X1156" s="1137"/>
      <c r="Y1156" s="1138"/>
      <c r="Z1156" s="1139">
        <v>1.5800000000000002E-2</v>
      </c>
      <c r="AA1156" s="1108"/>
      <c r="AB1156" s="1108"/>
      <c r="AC1156" s="1107"/>
    </row>
    <row r="1157" spans="1:29" ht="16.7" customHeight="1" thickBot="1">
      <c r="A1157" s="1068"/>
      <c r="B1157" s="1069"/>
      <c r="C1157" s="1069"/>
      <c r="D1157" s="1069"/>
      <c r="E1157" s="1069"/>
      <c r="F1157" s="1069"/>
      <c r="G1157" s="1069"/>
      <c r="H1157" s="1069"/>
      <c r="I1157" s="1071" t="s">
        <v>1197</v>
      </c>
      <c r="J1157" s="1071"/>
      <c r="K1157" s="1071"/>
      <c r="L1157" s="1071"/>
      <c r="M1157" s="1071"/>
      <c r="N1157" s="1071"/>
      <c r="O1157" s="1071"/>
      <c r="P1157" s="1071"/>
      <c r="Q1157" s="1071"/>
      <c r="R1157" s="1071"/>
      <c r="S1157" s="1071"/>
      <c r="T1157" s="1071"/>
      <c r="U1157" s="1071"/>
      <c r="V1157" s="1106"/>
      <c r="W1157" s="1107">
        <v>1.5800000000000002E-2</v>
      </c>
      <c r="X1157" s="1108"/>
      <c r="Y1157" s="1108"/>
      <c r="Z1157" s="1108"/>
      <c r="AA1157" s="1108"/>
      <c r="AB1157" s="1108"/>
      <c r="AC1157" s="1107"/>
    </row>
    <row r="1158" spans="1:29" ht="17.45" customHeight="1" thickBot="1">
      <c r="A1158" s="1092" t="s">
        <v>1198</v>
      </c>
      <c r="B1158" s="1109"/>
      <c r="C1158" s="1109"/>
      <c r="D1158" s="1110"/>
      <c r="E1158" s="1094" t="s">
        <v>1174</v>
      </c>
      <c r="F1158" s="1070"/>
      <c r="G1158" s="1095"/>
      <c r="H1158" s="1140" t="s">
        <v>1199</v>
      </c>
      <c r="I1158" s="1140" t="s">
        <v>1200</v>
      </c>
      <c r="J1158" s="1094" t="s">
        <v>1201</v>
      </c>
      <c r="K1158" s="1070"/>
      <c r="L1158" s="1095"/>
      <c r="M1158" s="1094" t="s">
        <v>1202</v>
      </c>
      <c r="N1158" s="1070"/>
      <c r="O1158" s="1070"/>
      <c r="P1158" s="1095"/>
      <c r="Q1158" s="1094" t="s">
        <v>1203</v>
      </c>
      <c r="R1158" s="1070"/>
      <c r="S1158" s="1070"/>
      <c r="T1158" s="1070"/>
      <c r="U1158" s="1095"/>
      <c r="V1158" s="1094" t="s">
        <v>1204</v>
      </c>
      <c r="W1158" s="1070"/>
      <c r="X1158" s="1070"/>
      <c r="Y1158" s="1095"/>
      <c r="Z1158" s="1096" t="s">
        <v>1191</v>
      </c>
      <c r="AA1158" s="1111"/>
      <c r="AB1158" s="1111"/>
      <c r="AC1158" s="1112"/>
    </row>
    <row r="1159" spans="1:29" ht="17.45" customHeight="1" thickBot="1">
      <c r="A1159" s="1127"/>
      <c r="B1159" s="1128" t="s">
        <v>1511</v>
      </c>
      <c r="C1159" s="1128"/>
      <c r="D1159" s="1225" t="s">
        <v>1510</v>
      </c>
      <c r="E1159" s="1192">
        <v>4.8000000000000001E-4</v>
      </c>
      <c r="F1159" s="1193"/>
      <c r="G1159" s="1194"/>
      <c r="H1159" s="1191">
        <v>0</v>
      </c>
      <c r="I1159" s="1191">
        <v>0</v>
      </c>
      <c r="J1159" s="1195">
        <v>0</v>
      </c>
      <c r="K1159" s="1196"/>
      <c r="L1159" s="1197"/>
      <c r="M1159" s="1136">
        <v>1.05</v>
      </c>
      <c r="N1159" s="1137"/>
      <c r="O1159" s="1137"/>
      <c r="P1159" s="1138"/>
      <c r="Q1159" s="1136">
        <v>0.84</v>
      </c>
      <c r="R1159" s="1137"/>
      <c r="S1159" s="1137"/>
      <c r="T1159" s="1137"/>
      <c r="U1159" s="1138"/>
      <c r="V1159" s="1136">
        <v>0.69</v>
      </c>
      <c r="W1159" s="1137"/>
      <c r="X1159" s="1137"/>
      <c r="Y1159" s="1138"/>
      <c r="Z1159" s="1139">
        <v>0</v>
      </c>
      <c r="AA1159" s="1108"/>
      <c r="AB1159" s="1108"/>
      <c r="AC1159" s="1107"/>
    </row>
    <row r="1160" spans="1:29" ht="16.7" customHeight="1" thickBot="1">
      <c r="A1160" s="1068"/>
      <c r="B1160" s="1069"/>
      <c r="C1160" s="1069"/>
      <c r="D1160" s="1069"/>
      <c r="E1160" s="1069"/>
      <c r="F1160" s="1069"/>
      <c r="G1160" s="1069"/>
      <c r="H1160" s="1069"/>
      <c r="I1160" s="1071" t="s">
        <v>1205</v>
      </c>
      <c r="J1160" s="1071"/>
      <c r="K1160" s="1071"/>
      <c r="L1160" s="1071"/>
      <c r="M1160" s="1071"/>
      <c r="N1160" s="1071"/>
      <c r="O1160" s="1071"/>
      <c r="P1160" s="1071"/>
      <c r="Q1160" s="1071"/>
      <c r="R1160" s="1071"/>
      <c r="S1160" s="1071"/>
      <c r="T1160" s="1071"/>
      <c r="U1160" s="1071"/>
      <c r="V1160" s="1106"/>
      <c r="W1160" s="1107">
        <v>0</v>
      </c>
      <c r="X1160" s="1108"/>
      <c r="Y1160" s="1108"/>
      <c r="Z1160" s="1108"/>
      <c r="AA1160" s="1108"/>
      <c r="AB1160" s="1108"/>
      <c r="AC1160" s="1107"/>
    </row>
    <row r="1161" spans="1:29" ht="5.85" customHeight="1">
      <c r="A1161" s="1141"/>
      <c r="B1161" s="1113"/>
      <c r="C1161" s="1113"/>
      <c r="D1161" s="1113"/>
      <c r="E1161" s="1113"/>
      <c r="F1161" s="1113"/>
      <c r="G1161" s="1113"/>
      <c r="H1161" s="1113"/>
      <c r="I1161" s="1113"/>
      <c r="J1161" s="1113"/>
      <c r="K1161" s="1113"/>
      <c r="L1161" s="1113"/>
      <c r="M1161" s="1113"/>
      <c r="N1161" s="1113"/>
      <c r="O1161" s="1113"/>
      <c r="P1161" s="1113"/>
      <c r="Q1161" s="1113"/>
      <c r="R1161" s="1113"/>
      <c r="S1161" s="1113"/>
      <c r="T1161" s="1113"/>
      <c r="U1161" s="1113"/>
      <c r="V1161" s="1113"/>
      <c r="W1161" s="1113"/>
      <c r="X1161" s="1113"/>
      <c r="Y1161" s="1113"/>
      <c r="Z1161" s="1113"/>
      <c r="AA1161" s="1113"/>
      <c r="AB1161" s="1113"/>
      <c r="AC1161" s="1142"/>
    </row>
    <row r="1162" spans="1:29" ht="17.45" customHeight="1">
      <c r="A1162" s="1117"/>
      <c r="B1162" s="1118"/>
      <c r="C1162" s="1118"/>
      <c r="D1162" s="1118"/>
      <c r="E1162" s="1118"/>
      <c r="F1162" s="1118"/>
      <c r="G1162" s="1118"/>
      <c r="H1162" s="1118"/>
      <c r="I1162" s="1119" t="s">
        <v>1206</v>
      </c>
      <c r="J1162" s="1119"/>
      <c r="K1162" s="1119"/>
      <c r="L1162" s="1119"/>
      <c r="M1162" s="1119"/>
      <c r="N1162" s="1119"/>
      <c r="O1162" s="1119"/>
      <c r="P1162" s="1119"/>
      <c r="Q1162" s="1119"/>
      <c r="R1162" s="1119"/>
      <c r="S1162" s="1119"/>
      <c r="T1162" s="1119"/>
      <c r="U1162" s="1119"/>
      <c r="V1162" s="1118"/>
      <c r="W1162" s="1143">
        <v>1.1000000000000001</v>
      </c>
      <c r="X1162" s="1144"/>
      <c r="Y1162" s="1144"/>
      <c r="Z1162" s="1144"/>
      <c r="AA1162" s="1144"/>
      <c r="AB1162" s="1144"/>
      <c r="AC1162" s="1143"/>
    </row>
    <row r="1163" spans="1:29" ht="16.7" customHeight="1">
      <c r="A1163" s="1117"/>
      <c r="B1163" s="1118"/>
      <c r="C1163" s="1118"/>
      <c r="D1163" s="1118"/>
      <c r="E1163" s="1118"/>
      <c r="F1163" s="1118"/>
      <c r="G1163" s="1119" t="s">
        <v>1207</v>
      </c>
      <c r="H1163" s="1119"/>
      <c r="I1163" s="1119"/>
      <c r="J1163" s="1119"/>
      <c r="K1163" s="1119"/>
      <c r="L1163" s="1119"/>
      <c r="M1163" s="1119"/>
      <c r="N1163" s="1145"/>
      <c r="O1163" s="1146">
        <v>0</v>
      </c>
      <c r="P1163" s="1146"/>
      <c r="Q1163" s="1146"/>
      <c r="R1163" s="1145"/>
      <c r="S1163" s="1119" t="s">
        <v>1208</v>
      </c>
      <c r="T1163" s="1119"/>
      <c r="U1163" s="1119"/>
      <c r="V1163" s="1118"/>
      <c r="W1163" s="1143">
        <v>0</v>
      </c>
      <c r="X1163" s="1144"/>
      <c r="Y1163" s="1144"/>
      <c r="Z1163" s="1144"/>
      <c r="AA1163" s="1144"/>
      <c r="AB1163" s="1144"/>
      <c r="AC1163" s="1143"/>
    </row>
    <row r="1164" spans="1:29" ht="17.45" customHeight="1">
      <c r="A1164" s="1117"/>
      <c r="B1164" s="1118"/>
      <c r="C1164" s="1118"/>
      <c r="D1164" s="1118"/>
      <c r="E1164" s="1118"/>
      <c r="F1164" s="1118"/>
      <c r="G1164" s="1118"/>
      <c r="H1164" s="1118"/>
      <c r="I1164" s="1119" t="s">
        <v>1209</v>
      </c>
      <c r="J1164" s="1119"/>
      <c r="K1164" s="1119"/>
      <c r="L1164" s="1119"/>
      <c r="M1164" s="1119"/>
      <c r="N1164" s="1119"/>
      <c r="O1164" s="1119"/>
      <c r="P1164" s="1119"/>
      <c r="Q1164" s="1119"/>
      <c r="R1164" s="1119"/>
      <c r="S1164" s="1119"/>
      <c r="T1164" s="1119"/>
      <c r="U1164" s="1119"/>
      <c r="V1164" s="1118"/>
      <c r="W1164" s="1143">
        <v>1.1000000000000001</v>
      </c>
      <c r="X1164" s="1144"/>
      <c r="Y1164" s="1144"/>
      <c r="Z1164" s="1144"/>
      <c r="AA1164" s="1144"/>
      <c r="AB1164" s="1144"/>
      <c r="AC1164" s="1143"/>
    </row>
    <row r="1165" spans="1:29" ht="5.85" customHeight="1">
      <c r="A1165" s="1147"/>
      <c r="B1165" s="1118"/>
      <c r="C1165" s="1118"/>
      <c r="D1165" s="1118"/>
      <c r="E1165" s="1118"/>
      <c r="F1165" s="1118"/>
      <c r="G1165" s="1118"/>
      <c r="H1165" s="1118"/>
      <c r="I1165" s="1118"/>
      <c r="J1165" s="1118"/>
      <c r="K1165" s="1118"/>
      <c r="L1165" s="1118"/>
      <c r="M1165" s="1118"/>
      <c r="N1165" s="1118"/>
      <c r="O1165" s="1118"/>
      <c r="P1165" s="1118"/>
      <c r="Q1165" s="1118"/>
      <c r="R1165" s="1118"/>
      <c r="S1165" s="1118"/>
      <c r="T1165" s="1118"/>
      <c r="U1165" s="1118"/>
      <c r="V1165" s="1118"/>
      <c r="W1165" s="1118"/>
      <c r="X1165" s="1118"/>
      <c r="Y1165" s="1118"/>
      <c r="Z1165" s="1118"/>
      <c r="AA1165" s="1118"/>
      <c r="AB1165" s="1118"/>
      <c r="AC1165" s="1148"/>
    </row>
    <row r="1166" spans="1:29" ht="145.35" customHeight="1">
      <c r="A1166" s="1149"/>
      <c r="AC1166" s="1088"/>
    </row>
    <row r="1167" spans="1:29" ht="92.45" customHeight="1">
      <c r="A1167" s="1149"/>
      <c r="AC1167" s="1088"/>
    </row>
    <row r="1168" spans="1:29" ht="91.7" customHeight="1" thickBot="1">
      <c r="A1168" s="1089"/>
      <c r="B1168" s="1090"/>
      <c r="C1168" s="1090"/>
      <c r="D1168" s="1090"/>
      <c r="E1168" s="1090"/>
      <c r="F1168" s="1090"/>
      <c r="G1168" s="1090"/>
      <c r="H1168" s="1090"/>
      <c r="I1168" s="1090"/>
      <c r="J1168" s="1090"/>
      <c r="K1168" s="1090"/>
      <c r="L1168" s="1090"/>
      <c r="M1168" s="1090"/>
      <c r="N1168" s="1090"/>
      <c r="O1168" s="1090"/>
      <c r="P1168" s="1090"/>
      <c r="Q1168" s="1090"/>
      <c r="R1168" s="1090"/>
      <c r="S1168" s="1090"/>
      <c r="T1168" s="1090"/>
      <c r="U1168" s="1090"/>
      <c r="V1168" s="1090"/>
      <c r="W1168" s="1090"/>
      <c r="X1168" s="1090"/>
      <c r="Y1168" s="1090"/>
      <c r="Z1168" s="1090"/>
      <c r="AA1168" s="1090"/>
      <c r="AB1168" s="1090"/>
      <c r="AC1168" s="1091"/>
    </row>
    <row r="1169" spans="1:29" ht="17.45" customHeight="1" thickBot="1">
      <c r="A1169" s="1068"/>
      <c r="B1169" s="1069"/>
      <c r="C1169" s="1069"/>
      <c r="D1169" s="1069"/>
      <c r="E1169" s="1069"/>
      <c r="F1169" s="1070" t="s">
        <v>1166</v>
      </c>
      <c r="G1169" s="1070"/>
      <c r="H1169" s="1070"/>
      <c r="I1169" s="1070"/>
      <c r="J1169" s="1070"/>
      <c r="K1169" s="1070"/>
      <c r="L1169" s="1069"/>
      <c r="M1169" s="1069"/>
      <c r="N1169" s="1069"/>
      <c r="O1169" s="1069"/>
      <c r="P1169" s="1069"/>
      <c r="Q1169" s="1069"/>
      <c r="R1169" s="1069"/>
      <c r="S1169" s="1069"/>
      <c r="T1169" s="1069"/>
      <c r="U1169" s="1069"/>
      <c r="V1169" s="1069"/>
      <c r="W1169" s="1069"/>
      <c r="X1169" s="1071" t="s">
        <v>1512</v>
      </c>
      <c r="Y1169" s="1071"/>
      <c r="Z1169" s="1071"/>
      <c r="AA1169" s="1071"/>
      <c r="AB1169" s="1071"/>
      <c r="AC1169" s="1072"/>
    </row>
    <row r="1170" spans="1:29" ht="16.7" customHeight="1">
      <c r="A1170" s="1074" t="s">
        <v>1168</v>
      </c>
      <c r="B1170" s="1075"/>
      <c r="C1170" s="1076"/>
      <c r="D1170" s="1077" t="s">
        <v>1513</v>
      </c>
      <c r="E1170" s="1077"/>
      <c r="F1170" s="1077"/>
      <c r="G1170" s="1077"/>
      <c r="H1170" s="1077"/>
      <c r="I1170" s="1077"/>
      <c r="J1170" s="1077"/>
      <c r="K1170" s="1077"/>
      <c r="L1170" s="1077"/>
      <c r="M1170" s="1077"/>
      <c r="N1170" s="1076"/>
      <c r="O1170" s="1076"/>
      <c r="P1170" s="1078" t="s">
        <v>1104</v>
      </c>
      <c r="Q1170" s="1078"/>
      <c r="R1170" s="1078"/>
      <c r="S1170" s="1076"/>
      <c r="T1170" s="1079" t="s">
        <v>293</v>
      </c>
      <c r="U1170" s="1079"/>
      <c r="V1170" s="1079"/>
      <c r="W1170" s="1079"/>
      <c r="X1170" s="1076"/>
      <c r="Y1170" s="1078" t="s">
        <v>1170</v>
      </c>
      <c r="Z1170" s="1078"/>
      <c r="AA1170" s="1076"/>
      <c r="AB1170" s="1080">
        <v>45658</v>
      </c>
      <c r="AC1170" s="1081"/>
    </row>
    <row r="1171" spans="1:29" ht="17.45" customHeight="1">
      <c r="A1171" s="1082"/>
      <c r="B1171" s="1083"/>
      <c r="D1171" s="1084"/>
      <c r="E1171" s="1084"/>
      <c r="F1171" s="1084"/>
      <c r="G1171" s="1084"/>
      <c r="H1171" s="1084"/>
      <c r="I1171" s="1084"/>
      <c r="J1171" s="1084"/>
      <c r="K1171" s="1084"/>
      <c r="L1171" s="1084"/>
      <c r="M1171" s="1084"/>
      <c r="P1171" s="1085" t="s">
        <v>1171</v>
      </c>
      <c r="Q1171" s="1085"/>
      <c r="R1171" s="1085"/>
      <c r="T1171" s="1086">
        <v>3</v>
      </c>
      <c r="U1171" s="1086"/>
      <c r="V1171" s="1086"/>
      <c r="W1171" s="1086"/>
      <c r="Y1171" s="1085" t="s">
        <v>1172</v>
      </c>
      <c r="Z1171" s="1085"/>
      <c r="AB1171" s="1087" t="s">
        <v>55</v>
      </c>
      <c r="AC1171" s="1088"/>
    </row>
    <row r="1172" spans="1:29" ht="5.85" customHeight="1" thickBot="1">
      <c r="A1172" s="1089"/>
      <c r="B1172" s="1090"/>
      <c r="C1172" s="1090"/>
      <c r="D1172" s="1090"/>
      <c r="E1172" s="1090"/>
      <c r="F1172" s="1090"/>
      <c r="G1172" s="1090"/>
      <c r="H1172" s="1090"/>
      <c r="I1172" s="1090"/>
      <c r="J1172" s="1090"/>
      <c r="K1172" s="1090"/>
      <c r="L1172" s="1090"/>
      <c r="M1172" s="1090"/>
      <c r="N1172" s="1090"/>
      <c r="O1172" s="1090"/>
      <c r="P1172" s="1090"/>
      <c r="Q1172" s="1090"/>
      <c r="R1172" s="1090"/>
      <c r="S1172" s="1090"/>
      <c r="T1172" s="1090"/>
      <c r="U1172" s="1090"/>
      <c r="V1172" s="1090"/>
      <c r="W1172" s="1090"/>
      <c r="X1172" s="1090"/>
      <c r="Y1172" s="1090"/>
      <c r="Z1172" s="1090"/>
      <c r="AA1172" s="1090"/>
      <c r="AB1172" s="1090"/>
      <c r="AC1172" s="1091"/>
    </row>
    <row r="1173" spans="1:29" ht="16.7" customHeight="1" thickBot="1">
      <c r="A1173" s="1092" t="s">
        <v>1173</v>
      </c>
      <c r="B1173" s="1075"/>
      <c r="C1173" s="1075"/>
      <c r="D1173" s="1075"/>
      <c r="E1173" s="1075"/>
      <c r="F1173" s="1075"/>
      <c r="G1173" s="1075"/>
      <c r="H1173" s="1093"/>
      <c r="I1173" s="1094" t="s">
        <v>1174</v>
      </c>
      <c r="J1173" s="1094" t="s">
        <v>1175</v>
      </c>
      <c r="K1173" s="1070"/>
      <c r="L1173" s="1070"/>
      <c r="M1173" s="1070"/>
      <c r="N1173" s="1070"/>
      <c r="O1173" s="1070"/>
      <c r="P1173" s="1095"/>
      <c r="Q1173" s="1094" t="s">
        <v>1176</v>
      </c>
      <c r="R1173" s="1070"/>
      <c r="S1173" s="1070"/>
      <c r="T1173" s="1070"/>
      <c r="U1173" s="1070"/>
      <c r="V1173" s="1070"/>
      <c r="W1173" s="1070"/>
      <c r="X1173" s="1070"/>
      <c r="Y1173" s="1095"/>
      <c r="Z1173" s="1096" t="s">
        <v>1177</v>
      </c>
      <c r="AA1173" s="1097"/>
      <c r="AB1173" s="1097"/>
      <c r="AC1173" s="1098"/>
    </row>
    <row r="1174" spans="1:29" ht="17.45" customHeight="1" thickBot="1">
      <c r="A1174" s="1099"/>
      <c r="B1174" s="1100"/>
      <c r="C1174" s="1100"/>
      <c r="D1174" s="1100"/>
      <c r="E1174" s="1100"/>
      <c r="F1174" s="1100"/>
      <c r="G1174" s="1100"/>
      <c r="H1174" s="1101"/>
      <c r="I1174" s="1102"/>
      <c r="J1174" s="1094" t="s">
        <v>1178</v>
      </c>
      <c r="K1174" s="1070"/>
      <c r="L1174" s="1095"/>
      <c r="M1174" s="1094" t="s">
        <v>1179</v>
      </c>
      <c r="N1174" s="1070"/>
      <c r="O1174" s="1070"/>
      <c r="P1174" s="1095"/>
      <c r="Q1174" s="1094" t="s">
        <v>1178</v>
      </c>
      <c r="R1174" s="1070"/>
      <c r="S1174" s="1070"/>
      <c r="T1174" s="1070"/>
      <c r="U1174" s="1095"/>
      <c r="V1174" s="1094" t="s">
        <v>1179</v>
      </c>
      <c r="W1174" s="1070"/>
      <c r="X1174" s="1070"/>
      <c r="Y1174" s="1095"/>
      <c r="Z1174" s="1103"/>
      <c r="AA1174" s="1104"/>
      <c r="AB1174" s="1104"/>
      <c r="AC1174" s="1105"/>
    </row>
    <row r="1175" spans="1:29" ht="17.45" customHeight="1" thickBot="1">
      <c r="A1175" s="1127"/>
      <c r="B1175" s="1128" t="s">
        <v>744</v>
      </c>
      <c r="C1175" s="1128"/>
      <c r="D1175" s="1129" t="s">
        <v>1413</v>
      </c>
      <c r="E1175" s="1128"/>
      <c r="F1175" s="1128"/>
      <c r="G1175" s="1128"/>
      <c r="H1175" s="1129"/>
      <c r="I1175" s="1191">
        <v>0.3</v>
      </c>
      <c r="J1175" s="1192">
        <v>1</v>
      </c>
      <c r="K1175" s="1193"/>
      <c r="L1175" s="1194"/>
      <c r="M1175" s="1192">
        <v>0.7</v>
      </c>
      <c r="N1175" s="1193"/>
      <c r="O1175" s="1193"/>
      <c r="P1175" s="1194"/>
      <c r="Q1175" s="1195">
        <v>149.91589999999999</v>
      </c>
      <c r="R1175" s="1196"/>
      <c r="S1175" s="1196"/>
      <c r="T1175" s="1196"/>
      <c r="U1175" s="1197"/>
      <c r="V1175" s="1195">
        <v>61.932499999999997</v>
      </c>
      <c r="W1175" s="1196"/>
      <c r="X1175" s="1196"/>
      <c r="Y1175" s="1197"/>
      <c r="Z1175" s="1139">
        <v>57.980600000000003</v>
      </c>
      <c r="AA1175" s="1108"/>
      <c r="AB1175" s="1108"/>
      <c r="AC1175" s="1107"/>
    </row>
    <row r="1176" spans="1:29" ht="16.7" customHeight="1" thickBot="1">
      <c r="A1176" s="1068"/>
      <c r="B1176" s="1069"/>
      <c r="C1176" s="1069"/>
      <c r="D1176" s="1069"/>
      <c r="E1176" s="1069"/>
      <c r="F1176" s="1069"/>
      <c r="G1176" s="1069"/>
      <c r="H1176" s="1069"/>
      <c r="I1176" s="1071" t="s">
        <v>1180</v>
      </c>
      <c r="J1176" s="1071"/>
      <c r="K1176" s="1071"/>
      <c r="L1176" s="1071"/>
      <c r="M1176" s="1071"/>
      <c r="N1176" s="1071"/>
      <c r="O1176" s="1071"/>
      <c r="P1176" s="1071"/>
      <c r="Q1176" s="1071"/>
      <c r="R1176" s="1071"/>
      <c r="S1176" s="1071"/>
      <c r="T1176" s="1071"/>
      <c r="U1176" s="1071"/>
      <c r="V1176" s="1106"/>
      <c r="W1176" s="1107">
        <v>57.980600000000003</v>
      </c>
      <c r="X1176" s="1108"/>
      <c r="Y1176" s="1108"/>
      <c r="Z1176" s="1108"/>
      <c r="AA1176" s="1108"/>
      <c r="AB1176" s="1108"/>
      <c r="AC1176" s="1107"/>
    </row>
    <row r="1177" spans="1:29" ht="17.45" customHeight="1" thickBot="1">
      <c r="A1177" s="1092" t="s">
        <v>1181</v>
      </c>
      <c r="B1177" s="1109"/>
      <c r="C1177" s="1109"/>
      <c r="D1177" s="1109"/>
      <c r="E1177" s="1109"/>
      <c r="F1177" s="1109"/>
      <c r="G1177" s="1109"/>
      <c r="H1177" s="1109"/>
      <c r="I1177" s="1109"/>
      <c r="J1177" s="1110"/>
      <c r="K1177" s="1094" t="s">
        <v>1182</v>
      </c>
      <c r="L1177" s="1070"/>
      <c r="M1177" s="1070"/>
      <c r="N1177" s="1070"/>
      <c r="O1177" s="1095"/>
      <c r="P1177" s="1094" t="s">
        <v>1174</v>
      </c>
      <c r="Q1177" s="1070"/>
      <c r="R1177" s="1070"/>
      <c r="S1177" s="1070"/>
      <c r="T1177" s="1095"/>
      <c r="U1177" s="1094" t="s">
        <v>1183</v>
      </c>
      <c r="V1177" s="1070"/>
      <c r="W1177" s="1070"/>
      <c r="X1177" s="1070"/>
      <c r="Y1177" s="1095"/>
      <c r="Z1177" s="1096" t="s">
        <v>1177</v>
      </c>
      <c r="AA1177" s="1111"/>
      <c r="AB1177" s="1111"/>
      <c r="AC1177" s="1112"/>
    </row>
    <row r="1178" spans="1:29" ht="16.7" customHeight="1">
      <c r="A1178" s="1150"/>
      <c r="B1178" s="1151" t="s">
        <v>1111</v>
      </c>
      <c r="C1178" s="1151"/>
      <c r="D1178" s="1152" t="s">
        <v>1112</v>
      </c>
      <c r="E1178" s="1151"/>
      <c r="F1178" s="1151"/>
      <c r="G1178" s="1151"/>
      <c r="H1178" s="1151"/>
      <c r="I1178" s="1151"/>
      <c r="J1178" s="1152"/>
      <c r="K1178" s="1153">
        <v>0</v>
      </c>
      <c r="L1178" s="1154"/>
      <c r="M1178" s="1154"/>
      <c r="N1178" s="1154"/>
      <c r="O1178" s="1155"/>
      <c r="P1178" s="1153">
        <v>2</v>
      </c>
      <c r="Q1178" s="1154"/>
      <c r="R1178" s="1154"/>
      <c r="S1178" s="1154"/>
      <c r="T1178" s="1155"/>
      <c r="U1178" s="1156">
        <v>22.148800000000001</v>
      </c>
      <c r="V1178" s="1157"/>
      <c r="W1178" s="1157"/>
      <c r="X1178" s="1157"/>
      <c r="Y1178" s="1158"/>
      <c r="Z1178" s="1159">
        <v>44.297600000000003</v>
      </c>
      <c r="AA1178" s="1116"/>
      <c r="AB1178" s="1116"/>
      <c r="AC1178" s="1115"/>
    </row>
    <row r="1179" spans="1:29" ht="17.45" customHeight="1" thickBot="1">
      <c r="A1179" s="1089"/>
      <c r="B1179" s="1160" t="s">
        <v>1117</v>
      </c>
      <c r="C1179" s="1160"/>
      <c r="D1179" s="1161" t="s">
        <v>1118</v>
      </c>
      <c r="E1179" s="1160"/>
      <c r="F1179" s="1160"/>
      <c r="G1179" s="1160"/>
      <c r="H1179" s="1160"/>
      <c r="I1179" s="1160"/>
      <c r="J1179" s="1161"/>
      <c r="K1179" s="1162">
        <v>0</v>
      </c>
      <c r="L1179" s="1163"/>
      <c r="M1179" s="1163"/>
      <c r="N1179" s="1163"/>
      <c r="O1179" s="1164"/>
      <c r="P1179" s="1162">
        <v>1</v>
      </c>
      <c r="Q1179" s="1163"/>
      <c r="R1179" s="1163"/>
      <c r="S1179" s="1163"/>
      <c r="T1179" s="1164"/>
      <c r="U1179" s="1165">
        <v>31.5581</v>
      </c>
      <c r="V1179" s="1166"/>
      <c r="W1179" s="1166"/>
      <c r="X1179" s="1166"/>
      <c r="Y1179" s="1167"/>
      <c r="Z1179" s="1168">
        <v>31.5581</v>
      </c>
      <c r="AA1179" s="1126"/>
      <c r="AB1179" s="1126"/>
      <c r="AC1179" s="1125"/>
    </row>
    <row r="1180" spans="1:29" ht="17.45" customHeight="1" thickBot="1">
      <c r="A1180" s="1068"/>
      <c r="B1180" s="1113"/>
      <c r="C1180" s="1113"/>
      <c r="D1180" s="1113"/>
      <c r="E1180" s="1113"/>
      <c r="F1180" s="1113"/>
      <c r="G1180" s="1113"/>
      <c r="H1180" s="1113"/>
      <c r="I1180" s="1114" t="s">
        <v>1184</v>
      </c>
      <c r="J1180" s="1114"/>
      <c r="K1180" s="1114"/>
      <c r="L1180" s="1114"/>
      <c r="M1180" s="1114"/>
      <c r="N1180" s="1114"/>
      <c r="O1180" s="1114"/>
      <c r="P1180" s="1114"/>
      <c r="Q1180" s="1114"/>
      <c r="R1180" s="1114"/>
      <c r="S1180" s="1114"/>
      <c r="T1180" s="1114"/>
      <c r="U1180" s="1114"/>
      <c r="V1180" s="1069"/>
      <c r="W1180" s="1115">
        <v>75.855699999999999</v>
      </c>
      <c r="X1180" s="1116"/>
      <c r="Y1180" s="1116"/>
      <c r="Z1180" s="1116"/>
      <c r="AA1180" s="1116"/>
      <c r="AB1180" s="1116"/>
      <c r="AC1180" s="1115"/>
    </row>
    <row r="1181" spans="1:29" ht="16.7" customHeight="1">
      <c r="A1181" s="1117"/>
      <c r="B1181" s="1118"/>
      <c r="C1181" s="1118"/>
      <c r="D1181" s="1118"/>
      <c r="E1181" s="1118"/>
      <c r="F1181" s="1118"/>
      <c r="G1181" s="1118"/>
      <c r="H1181" s="1118"/>
      <c r="I1181" s="1119" t="s">
        <v>1185</v>
      </c>
      <c r="J1181" s="1119"/>
      <c r="K1181" s="1119"/>
      <c r="L1181" s="1119"/>
      <c r="M1181" s="1119"/>
      <c r="N1181" s="1119"/>
      <c r="O1181" s="1119"/>
      <c r="P1181" s="1119"/>
      <c r="Q1181" s="1119"/>
      <c r="R1181" s="1119"/>
      <c r="S1181" s="1119"/>
      <c r="T1181" s="1119"/>
      <c r="U1181" s="1119"/>
      <c r="V1181" s="1118"/>
      <c r="W1181" s="1120">
        <v>133.83629999999999</v>
      </c>
      <c r="X1181" s="1121"/>
      <c r="Y1181" s="1121"/>
      <c r="Z1181" s="1121"/>
      <c r="AA1181" s="1121"/>
      <c r="AB1181" s="1121"/>
      <c r="AC1181" s="1120"/>
    </row>
    <row r="1182" spans="1:29" ht="17.45" customHeight="1">
      <c r="A1182" s="1117"/>
      <c r="B1182" s="1118"/>
      <c r="C1182" s="1118"/>
      <c r="D1182" s="1118"/>
      <c r="E1182" s="1118"/>
      <c r="F1182" s="1118"/>
      <c r="G1182" s="1118"/>
      <c r="H1182" s="1118"/>
      <c r="I1182" s="1119" t="s">
        <v>1186</v>
      </c>
      <c r="J1182" s="1119"/>
      <c r="K1182" s="1119"/>
      <c r="L1182" s="1119"/>
      <c r="M1182" s="1119"/>
      <c r="N1182" s="1119"/>
      <c r="O1182" s="1119"/>
      <c r="P1182" s="1119"/>
      <c r="Q1182" s="1119"/>
      <c r="R1182" s="1119"/>
      <c r="S1182" s="1119"/>
      <c r="T1182" s="1119"/>
      <c r="U1182" s="1119"/>
      <c r="V1182" s="1118"/>
      <c r="W1182" s="1120">
        <v>44.612099999999998</v>
      </c>
      <c r="X1182" s="1121"/>
      <c r="Y1182" s="1121"/>
      <c r="Z1182" s="1121"/>
      <c r="AA1182" s="1121"/>
      <c r="AB1182" s="1121"/>
      <c r="AC1182" s="1120"/>
    </row>
    <row r="1183" spans="1:29" ht="17.45" customHeight="1">
      <c r="A1183" s="1117"/>
      <c r="B1183" s="1118"/>
      <c r="C1183" s="1118"/>
      <c r="D1183" s="1118"/>
      <c r="E1183" s="1118"/>
      <c r="F1183" s="1118"/>
      <c r="G1183" s="1118"/>
      <c r="H1183" s="1118"/>
      <c r="I1183" s="1119" t="s">
        <v>1187</v>
      </c>
      <c r="J1183" s="1119"/>
      <c r="K1183" s="1119"/>
      <c r="L1183" s="1119"/>
      <c r="M1183" s="1119"/>
      <c r="N1183" s="1119"/>
      <c r="O1183" s="1119"/>
      <c r="P1183" s="1119"/>
      <c r="Q1183" s="1119"/>
      <c r="R1183" s="1119"/>
      <c r="S1183" s="1119"/>
      <c r="T1183" s="1119"/>
      <c r="U1183" s="1119"/>
      <c r="V1183" s="1118"/>
      <c r="W1183" s="1120">
        <v>0</v>
      </c>
      <c r="X1183" s="1121"/>
      <c r="Y1183" s="1121"/>
      <c r="Z1183" s="1121"/>
      <c r="AA1183" s="1121"/>
      <c r="AB1183" s="1121"/>
      <c r="AC1183" s="1120"/>
    </row>
    <row r="1184" spans="1:29" ht="16.7" customHeight="1" thickBot="1">
      <c r="A1184" s="1122"/>
      <c r="B1184" s="1123"/>
      <c r="C1184" s="1123"/>
      <c r="D1184" s="1123"/>
      <c r="E1184" s="1123"/>
      <c r="F1184" s="1123"/>
      <c r="G1184" s="1123"/>
      <c r="H1184" s="1123"/>
      <c r="I1184" s="1124" t="s">
        <v>1188</v>
      </c>
      <c r="J1184" s="1124"/>
      <c r="K1184" s="1124"/>
      <c r="L1184" s="1124"/>
      <c r="M1184" s="1124"/>
      <c r="N1184" s="1124"/>
      <c r="O1184" s="1124"/>
      <c r="P1184" s="1124"/>
      <c r="Q1184" s="1124"/>
      <c r="R1184" s="1124"/>
      <c r="S1184" s="1124"/>
      <c r="T1184" s="1124"/>
      <c r="U1184" s="1124"/>
      <c r="V1184" s="1123"/>
      <c r="W1184" s="1125">
        <v>0</v>
      </c>
      <c r="X1184" s="1126"/>
      <c r="Y1184" s="1126"/>
      <c r="Z1184" s="1126"/>
      <c r="AA1184" s="1126"/>
      <c r="AB1184" s="1126"/>
      <c r="AC1184" s="1125"/>
    </row>
    <row r="1185" spans="1:29" ht="17.45" customHeight="1" thickBot="1">
      <c r="A1185" s="1092" t="s">
        <v>1189</v>
      </c>
      <c r="B1185" s="1109"/>
      <c r="C1185" s="1109"/>
      <c r="D1185" s="1109"/>
      <c r="E1185" s="1109"/>
      <c r="F1185" s="1109"/>
      <c r="G1185" s="1109"/>
      <c r="H1185" s="1109"/>
      <c r="I1185" s="1109"/>
      <c r="J1185" s="1110"/>
      <c r="K1185" s="1094" t="s">
        <v>1174</v>
      </c>
      <c r="L1185" s="1070"/>
      <c r="M1185" s="1070"/>
      <c r="N1185" s="1070"/>
      <c r="O1185" s="1095"/>
      <c r="P1185" s="1094" t="s">
        <v>531</v>
      </c>
      <c r="Q1185" s="1070"/>
      <c r="R1185" s="1070"/>
      <c r="S1185" s="1070"/>
      <c r="T1185" s="1095"/>
      <c r="U1185" s="1094" t="s">
        <v>1190</v>
      </c>
      <c r="V1185" s="1070"/>
      <c r="W1185" s="1070"/>
      <c r="X1185" s="1070"/>
      <c r="Y1185" s="1095"/>
      <c r="Z1185" s="1096" t="s">
        <v>1191</v>
      </c>
      <c r="AA1185" s="1111"/>
      <c r="AB1185" s="1111"/>
      <c r="AC1185" s="1112"/>
    </row>
    <row r="1186" spans="1:29" ht="16.7" customHeight="1" thickBot="1">
      <c r="A1186" s="1068"/>
      <c r="B1186" s="1069"/>
      <c r="C1186" s="1069"/>
      <c r="D1186" s="1069"/>
      <c r="E1186" s="1069"/>
      <c r="F1186" s="1069"/>
      <c r="G1186" s="1069"/>
      <c r="H1186" s="1069"/>
      <c r="I1186" s="1071" t="s">
        <v>1193</v>
      </c>
      <c r="J1186" s="1071"/>
      <c r="K1186" s="1071"/>
      <c r="L1186" s="1071"/>
      <c r="M1186" s="1071"/>
      <c r="N1186" s="1071"/>
      <c r="O1186" s="1071"/>
      <c r="P1186" s="1071"/>
      <c r="Q1186" s="1071"/>
      <c r="R1186" s="1071"/>
      <c r="S1186" s="1071"/>
      <c r="T1186" s="1071"/>
      <c r="U1186" s="1071"/>
      <c r="V1186" s="1106"/>
      <c r="W1186" s="1107">
        <v>0</v>
      </c>
      <c r="X1186" s="1108"/>
      <c r="Y1186" s="1108"/>
      <c r="Z1186" s="1108"/>
      <c r="AA1186" s="1108"/>
      <c r="AB1186" s="1108"/>
      <c r="AC1186" s="1107"/>
    </row>
    <row r="1187" spans="1:29" ht="17.45" customHeight="1" thickBot="1">
      <c r="A1187" s="1092" t="s">
        <v>1194</v>
      </c>
      <c r="B1187" s="1109"/>
      <c r="C1187" s="1109"/>
      <c r="D1187" s="1109"/>
      <c r="E1187" s="1109"/>
      <c r="F1187" s="1109"/>
      <c r="G1187" s="1109"/>
      <c r="H1187" s="1109"/>
      <c r="I1187" s="1109"/>
      <c r="J1187" s="1110"/>
      <c r="K1187" s="1094" t="s">
        <v>1174</v>
      </c>
      <c r="L1187" s="1070"/>
      <c r="M1187" s="1070"/>
      <c r="N1187" s="1070"/>
      <c r="O1187" s="1095"/>
      <c r="P1187" s="1094" t="s">
        <v>531</v>
      </c>
      <c r="Q1187" s="1070"/>
      <c r="R1187" s="1070"/>
      <c r="S1187" s="1070"/>
      <c r="T1187" s="1095"/>
      <c r="U1187" s="1094" t="s">
        <v>1190</v>
      </c>
      <c r="V1187" s="1070"/>
      <c r="W1187" s="1070"/>
      <c r="X1187" s="1070"/>
      <c r="Y1187" s="1095"/>
      <c r="Z1187" s="1096" t="s">
        <v>1191</v>
      </c>
      <c r="AA1187" s="1111"/>
      <c r="AB1187" s="1111"/>
      <c r="AC1187" s="1112"/>
    </row>
    <row r="1188" spans="1:29" ht="17.45" customHeight="1" thickBot="1">
      <c r="A1188" s="1127"/>
      <c r="B1188" s="1128" t="s">
        <v>1514</v>
      </c>
      <c r="C1188" s="1128"/>
      <c r="D1188" s="1129" t="s">
        <v>1515</v>
      </c>
      <c r="E1188" s="1128"/>
      <c r="F1188" s="1128"/>
      <c r="G1188" s="1128"/>
      <c r="H1188" s="1128"/>
      <c r="I1188" s="1128"/>
      <c r="J1188" s="1129"/>
      <c r="K1188" s="1130">
        <v>1</v>
      </c>
      <c r="L1188" s="1131"/>
      <c r="M1188" s="1131"/>
      <c r="N1188" s="1131"/>
      <c r="O1188" s="1132"/>
      <c r="P1188" s="1133" t="s">
        <v>55</v>
      </c>
      <c r="Q1188" s="1134"/>
      <c r="R1188" s="1134"/>
      <c r="S1188" s="1134"/>
      <c r="T1188" s="1135"/>
      <c r="U1188" s="1136">
        <v>407.34829999999999</v>
      </c>
      <c r="V1188" s="1137"/>
      <c r="W1188" s="1137"/>
      <c r="X1188" s="1137"/>
      <c r="Y1188" s="1138"/>
      <c r="Z1188" s="1139">
        <v>407.35</v>
      </c>
      <c r="AA1188" s="1108"/>
      <c r="AB1188" s="1108"/>
      <c r="AC1188" s="1107"/>
    </row>
    <row r="1189" spans="1:29" ht="16.7" customHeight="1" thickBot="1">
      <c r="A1189" s="1068"/>
      <c r="B1189" s="1069"/>
      <c r="C1189" s="1069"/>
      <c r="D1189" s="1069"/>
      <c r="E1189" s="1069"/>
      <c r="F1189" s="1069"/>
      <c r="G1189" s="1069"/>
      <c r="H1189" s="1069"/>
      <c r="I1189" s="1071" t="s">
        <v>1195</v>
      </c>
      <c r="J1189" s="1071"/>
      <c r="K1189" s="1071"/>
      <c r="L1189" s="1071"/>
      <c r="M1189" s="1071"/>
      <c r="N1189" s="1071"/>
      <c r="O1189" s="1071"/>
      <c r="P1189" s="1071"/>
      <c r="Q1189" s="1071"/>
      <c r="R1189" s="1071"/>
      <c r="S1189" s="1071"/>
      <c r="T1189" s="1071"/>
      <c r="U1189" s="1071"/>
      <c r="V1189" s="1106"/>
      <c r="W1189" s="1107">
        <v>407.35</v>
      </c>
      <c r="X1189" s="1108"/>
      <c r="Y1189" s="1108"/>
      <c r="Z1189" s="1108"/>
      <c r="AA1189" s="1108"/>
      <c r="AB1189" s="1108"/>
      <c r="AC1189" s="1107"/>
    </row>
    <row r="1190" spans="1:29" ht="17.45" customHeight="1" thickBot="1">
      <c r="A1190" s="1092" t="s">
        <v>1196</v>
      </c>
      <c r="B1190" s="1109"/>
      <c r="C1190" s="1109"/>
      <c r="D1190" s="1109"/>
      <c r="E1190" s="1109"/>
      <c r="F1190" s="1109"/>
      <c r="G1190" s="1109"/>
      <c r="H1190" s="1109"/>
      <c r="I1190" s="1109"/>
      <c r="J1190" s="1110"/>
      <c r="K1190" s="1094" t="s">
        <v>1174</v>
      </c>
      <c r="L1190" s="1070"/>
      <c r="M1190" s="1070"/>
      <c r="N1190" s="1070"/>
      <c r="O1190" s="1095"/>
      <c r="P1190" s="1094" t="s">
        <v>531</v>
      </c>
      <c r="Q1190" s="1070"/>
      <c r="R1190" s="1070"/>
      <c r="S1190" s="1070"/>
      <c r="T1190" s="1095"/>
      <c r="U1190" s="1094" t="s">
        <v>1190</v>
      </c>
      <c r="V1190" s="1070"/>
      <c r="W1190" s="1070"/>
      <c r="X1190" s="1070"/>
      <c r="Y1190" s="1095"/>
      <c r="Z1190" s="1096" t="s">
        <v>1191</v>
      </c>
      <c r="AA1190" s="1111"/>
      <c r="AB1190" s="1111"/>
      <c r="AC1190" s="1112"/>
    </row>
    <row r="1191" spans="1:29" ht="17.45" customHeight="1" thickBot="1">
      <c r="A1191" s="1068"/>
      <c r="B1191" s="1069"/>
      <c r="C1191" s="1069"/>
      <c r="D1191" s="1069"/>
      <c r="E1191" s="1069"/>
      <c r="F1191" s="1069"/>
      <c r="G1191" s="1069"/>
      <c r="H1191" s="1069"/>
      <c r="I1191" s="1071" t="s">
        <v>1197</v>
      </c>
      <c r="J1191" s="1071"/>
      <c r="K1191" s="1071"/>
      <c r="L1191" s="1071"/>
      <c r="M1191" s="1071"/>
      <c r="N1191" s="1071"/>
      <c r="O1191" s="1071"/>
      <c r="P1191" s="1071"/>
      <c r="Q1191" s="1071"/>
      <c r="R1191" s="1071"/>
      <c r="S1191" s="1071"/>
      <c r="T1191" s="1071"/>
      <c r="U1191" s="1071"/>
      <c r="V1191" s="1106"/>
      <c r="W1191" s="1107">
        <v>0</v>
      </c>
      <c r="X1191" s="1108"/>
      <c r="Y1191" s="1108"/>
      <c r="Z1191" s="1108"/>
      <c r="AA1191" s="1108"/>
      <c r="AB1191" s="1108"/>
      <c r="AC1191" s="1107"/>
    </row>
    <row r="1192" spans="1:29" ht="16.7" customHeight="1" thickBot="1">
      <c r="A1192" s="1092" t="s">
        <v>1198</v>
      </c>
      <c r="B1192" s="1109"/>
      <c r="C1192" s="1109"/>
      <c r="D1192" s="1110"/>
      <c r="E1192" s="1094" t="s">
        <v>1174</v>
      </c>
      <c r="F1192" s="1070"/>
      <c r="G1192" s="1095"/>
      <c r="H1192" s="1140" t="s">
        <v>1199</v>
      </c>
      <c r="I1192" s="1140" t="s">
        <v>1200</v>
      </c>
      <c r="J1192" s="1094" t="s">
        <v>1201</v>
      </c>
      <c r="K1192" s="1070"/>
      <c r="L1192" s="1095"/>
      <c r="M1192" s="1094" t="s">
        <v>1202</v>
      </c>
      <c r="N1192" s="1070"/>
      <c r="O1192" s="1070"/>
      <c r="P1192" s="1095"/>
      <c r="Q1192" s="1094" t="s">
        <v>1203</v>
      </c>
      <c r="R1192" s="1070"/>
      <c r="S1192" s="1070"/>
      <c r="T1192" s="1070"/>
      <c r="U1192" s="1095"/>
      <c r="V1192" s="1094" t="s">
        <v>1204</v>
      </c>
      <c r="W1192" s="1070"/>
      <c r="X1192" s="1070"/>
      <c r="Y1192" s="1095"/>
      <c r="Z1192" s="1096" t="s">
        <v>1191</v>
      </c>
      <c r="AA1192" s="1111"/>
      <c r="AB1192" s="1111"/>
      <c r="AC1192" s="1112"/>
    </row>
    <row r="1193" spans="1:29" ht="17.45" customHeight="1" thickBot="1">
      <c r="A1193" s="1068"/>
      <c r="B1193" s="1069"/>
      <c r="C1193" s="1069"/>
      <c r="D1193" s="1069"/>
      <c r="E1193" s="1069"/>
      <c r="F1193" s="1069"/>
      <c r="G1193" s="1069"/>
      <c r="H1193" s="1069"/>
      <c r="I1193" s="1071" t="s">
        <v>1205</v>
      </c>
      <c r="J1193" s="1071"/>
      <c r="K1193" s="1071"/>
      <c r="L1193" s="1071"/>
      <c r="M1193" s="1071"/>
      <c r="N1193" s="1071"/>
      <c r="O1193" s="1071"/>
      <c r="P1193" s="1071"/>
      <c r="Q1193" s="1071"/>
      <c r="R1193" s="1071"/>
      <c r="S1193" s="1071"/>
      <c r="T1193" s="1071"/>
      <c r="U1193" s="1071"/>
      <c r="V1193" s="1106"/>
      <c r="W1193" s="1107">
        <v>0</v>
      </c>
      <c r="X1193" s="1108"/>
      <c r="Y1193" s="1108"/>
      <c r="Z1193" s="1108"/>
      <c r="AA1193" s="1108"/>
      <c r="AB1193" s="1108"/>
      <c r="AC1193" s="1107"/>
    </row>
    <row r="1194" spans="1:29" ht="5.85" customHeight="1">
      <c r="A1194" s="1141"/>
      <c r="B1194" s="1113"/>
      <c r="C1194" s="1113"/>
      <c r="D1194" s="1113"/>
      <c r="E1194" s="1113"/>
      <c r="F1194" s="1113"/>
      <c r="G1194" s="1113"/>
      <c r="H1194" s="1113"/>
      <c r="I1194" s="1113"/>
      <c r="J1194" s="1113"/>
      <c r="K1194" s="1113"/>
      <c r="L1194" s="1113"/>
      <c r="M1194" s="1113"/>
      <c r="N1194" s="1113"/>
      <c r="O1194" s="1113"/>
      <c r="P1194" s="1113"/>
      <c r="Q1194" s="1113"/>
      <c r="R1194" s="1113"/>
      <c r="S1194" s="1113"/>
      <c r="T1194" s="1113"/>
      <c r="U1194" s="1113"/>
      <c r="V1194" s="1113"/>
      <c r="W1194" s="1113"/>
      <c r="X1194" s="1113"/>
      <c r="Y1194" s="1113"/>
      <c r="Z1194" s="1113"/>
      <c r="AA1194" s="1113"/>
      <c r="AB1194" s="1113"/>
      <c r="AC1194" s="1142"/>
    </row>
    <row r="1195" spans="1:29" ht="16.7" customHeight="1">
      <c r="A1195" s="1117"/>
      <c r="B1195" s="1118"/>
      <c r="C1195" s="1118"/>
      <c r="D1195" s="1118"/>
      <c r="E1195" s="1118"/>
      <c r="F1195" s="1118"/>
      <c r="G1195" s="1118"/>
      <c r="H1195" s="1118"/>
      <c r="I1195" s="1119" t="s">
        <v>1206</v>
      </c>
      <c r="J1195" s="1119"/>
      <c r="K1195" s="1119"/>
      <c r="L1195" s="1119"/>
      <c r="M1195" s="1119"/>
      <c r="N1195" s="1119"/>
      <c r="O1195" s="1119"/>
      <c r="P1195" s="1119"/>
      <c r="Q1195" s="1119"/>
      <c r="R1195" s="1119"/>
      <c r="S1195" s="1119"/>
      <c r="T1195" s="1119"/>
      <c r="U1195" s="1119"/>
      <c r="V1195" s="1118"/>
      <c r="W1195" s="1143">
        <v>451.96</v>
      </c>
      <c r="X1195" s="1144"/>
      <c r="Y1195" s="1144"/>
      <c r="Z1195" s="1144"/>
      <c r="AA1195" s="1144"/>
      <c r="AB1195" s="1144"/>
      <c r="AC1195" s="1143"/>
    </row>
    <row r="1196" spans="1:29" ht="17.45" customHeight="1">
      <c r="A1196" s="1117"/>
      <c r="B1196" s="1118"/>
      <c r="C1196" s="1118"/>
      <c r="D1196" s="1118"/>
      <c r="E1196" s="1118"/>
      <c r="F1196" s="1118"/>
      <c r="G1196" s="1119" t="s">
        <v>1207</v>
      </c>
      <c r="H1196" s="1119"/>
      <c r="I1196" s="1119"/>
      <c r="J1196" s="1119"/>
      <c r="K1196" s="1119"/>
      <c r="L1196" s="1119"/>
      <c r="M1196" s="1119"/>
      <c r="N1196" s="1145"/>
      <c r="O1196" s="1146">
        <v>0</v>
      </c>
      <c r="P1196" s="1146"/>
      <c r="Q1196" s="1146"/>
      <c r="R1196" s="1145"/>
      <c r="S1196" s="1119" t="s">
        <v>1208</v>
      </c>
      <c r="T1196" s="1119"/>
      <c r="U1196" s="1119"/>
      <c r="V1196" s="1118"/>
      <c r="W1196" s="1143">
        <v>0</v>
      </c>
      <c r="X1196" s="1144"/>
      <c r="Y1196" s="1144"/>
      <c r="Z1196" s="1144"/>
      <c r="AA1196" s="1144"/>
      <c r="AB1196" s="1144"/>
      <c r="AC1196" s="1143"/>
    </row>
    <row r="1197" spans="1:29" ht="17.45" customHeight="1">
      <c r="A1197" s="1117"/>
      <c r="B1197" s="1118"/>
      <c r="C1197" s="1118"/>
      <c r="D1197" s="1118"/>
      <c r="E1197" s="1118"/>
      <c r="F1197" s="1118"/>
      <c r="G1197" s="1118"/>
      <c r="H1197" s="1118"/>
      <c r="I1197" s="1119" t="s">
        <v>1209</v>
      </c>
      <c r="J1197" s="1119"/>
      <c r="K1197" s="1119"/>
      <c r="L1197" s="1119"/>
      <c r="M1197" s="1119"/>
      <c r="N1197" s="1119"/>
      <c r="O1197" s="1119"/>
      <c r="P1197" s="1119"/>
      <c r="Q1197" s="1119"/>
      <c r="R1197" s="1119"/>
      <c r="S1197" s="1119"/>
      <c r="T1197" s="1119"/>
      <c r="U1197" s="1119"/>
      <c r="V1197" s="1118"/>
      <c r="W1197" s="1143">
        <v>451.96</v>
      </c>
      <c r="X1197" s="1144"/>
      <c r="Y1197" s="1144"/>
      <c r="Z1197" s="1144"/>
      <c r="AA1197" s="1144"/>
      <c r="AB1197" s="1144"/>
      <c r="AC1197" s="1143"/>
    </row>
    <row r="1198" spans="1:29" ht="5.0999999999999996" customHeight="1">
      <c r="A1198" s="1147"/>
      <c r="B1198" s="1118"/>
      <c r="C1198" s="1118"/>
      <c r="D1198" s="1118"/>
      <c r="E1198" s="1118"/>
      <c r="F1198" s="1118"/>
      <c r="G1198" s="1118"/>
      <c r="H1198" s="1118"/>
      <c r="I1198" s="1118"/>
      <c r="J1198" s="1118"/>
      <c r="K1198" s="1118"/>
      <c r="L1198" s="1118"/>
      <c r="M1198" s="1118"/>
      <c r="N1198" s="1118"/>
      <c r="O1198" s="1118"/>
      <c r="P1198" s="1118"/>
      <c r="Q1198" s="1118"/>
      <c r="R1198" s="1118"/>
      <c r="S1198" s="1118"/>
      <c r="T1198" s="1118"/>
      <c r="U1198" s="1118"/>
      <c r="V1198" s="1118"/>
      <c r="W1198" s="1118"/>
      <c r="X1198" s="1118"/>
      <c r="Y1198" s="1118"/>
      <c r="Z1198" s="1118"/>
      <c r="AA1198" s="1118"/>
      <c r="AB1198" s="1118"/>
      <c r="AC1198" s="1148"/>
    </row>
    <row r="1199" spans="1:29" ht="145.35" customHeight="1">
      <c r="A1199" s="1149"/>
      <c r="AC1199" s="1088"/>
    </row>
    <row r="1200" spans="1:29" ht="83.65" customHeight="1">
      <c r="A1200" s="1149"/>
      <c r="AC1200" s="1088"/>
    </row>
    <row r="1201" spans="1:29" ht="83.65" customHeight="1" thickBot="1">
      <c r="A1201" s="1089"/>
      <c r="B1201" s="1090"/>
      <c r="C1201" s="1090"/>
      <c r="D1201" s="1090"/>
      <c r="E1201" s="1090"/>
      <c r="F1201" s="1090"/>
      <c r="G1201" s="1090"/>
      <c r="H1201" s="1090"/>
      <c r="I1201" s="1090"/>
      <c r="J1201" s="1090"/>
      <c r="K1201" s="1090"/>
      <c r="L1201" s="1090"/>
      <c r="M1201" s="1090"/>
      <c r="N1201" s="1090"/>
      <c r="O1201" s="1090"/>
      <c r="P1201" s="1090"/>
      <c r="Q1201" s="1090"/>
      <c r="R1201" s="1090"/>
      <c r="S1201" s="1090"/>
      <c r="T1201" s="1090"/>
      <c r="U1201" s="1090"/>
      <c r="V1201" s="1090"/>
      <c r="W1201" s="1090"/>
      <c r="X1201" s="1090"/>
      <c r="Y1201" s="1090"/>
      <c r="Z1201" s="1090"/>
      <c r="AA1201" s="1090"/>
      <c r="AB1201" s="1090"/>
      <c r="AC1201" s="1091"/>
    </row>
    <row r="1202" spans="1:29" ht="17.45" customHeight="1" thickBot="1">
      <c r="A1202" s="1068"/>
      <c r="B1202" s="1069"/>
      <c r="C1202" s="1069"/>
      <c r="D1202" s="1069"/>
      <c r="E1202" s="1069"/>
      <c r="F1202" s="1070" t="s">
        <v>1166</v>
      </c>
      <c r="G1202" s="1070"/>
      <c r="H1202" s="1070"/>
      <c r="I1202" s="1070"/>
      <c r="J1202" s="1070"/>
      <c r="K1202" s="1070"/>
      <c r="L1202" s="1069"/>
      <c r="M1202" s="1069"/>
      <c r="N1202" s="1069"/>
      <c r="O1202" s="1069"/>
      <c r="P1202" s="1069"/>
      <c r="Q1202" s="1069"/>
      <c r="R1202" s="1069"/>
      <c r="S1202" s="1069"/>
      <c r="T1202" s="1069"/>
      <c r="U1202" s="1069"/>
      <c r="V1202" s="1069"/>
      <c r="W1202" s="1069"/>
      <c r="X1202" s="1071" t="s">
        <v>1516</v>
      </c>
      <c r="Y1202" s="1071"/>
      <c r="Z1202" s="1071"/>
      <c r="AA1202" s="1071"/>
      <c r="AB1202" s="1071"/>
      <c r="AC1202" s="1072"/>
    </row>
    <row r="1203" spans="1:29" ht="16.7" customHeight="1">
      <c r="A1203" s="1074" t="s">
        <v>1168</v>
      </c>
      <c r="B1203" s="1075"/>
      <c r="C1203" s="1076"/>
      <c r="D1203" s="1077" t="s">
        <v>1517</v>
      </c>
      <c r="E1203" s="1077"/>
      <c r="F1203" s="1077"/>
      <c r="G1203" s="1077"/>
      <c r="H1203" s="1077"/>
      <c r="I1203" s="1077"/>
      <c r="J1203" s="1077"/>
      <c r="K1203" s="1077"/>
      <c r="L1203" s="1077"/>
      <c r="M1203" s="1077"/>
      <c r="N1203" s="1076"/>
      <c r="O1203" s="1076"/>
      <c r="P1203" s="1078" t="s">
        <v>1104</v>
      </c>
      <c r="Q1203" s="1078"/>
      <c r="R1203" s="1078"/>
      <c r="S1203" s="1076"/>
      <c r="T1203" s="1079" t="s">
        <v>1518</v>
      </c>
      <c r="U1203" s="1079"/>
      <c r="V1203" s="1079"/>
      <c r="W1203" s="1079"/>
      <c r="X1203" s="1076"/>
      <c r="Y1203" s="1078" t="s">
        <v>1170</v>
      </c>
      <c r="Z1203" s="1078"/>
      <c r="AA1203" s="1076"/>
      <c r="AB1203" s="1080">
        <v>45658</v>
      </c>
      <c r="AC1203" s="1081"/>
    </row>
    <row r="1204" spans="1:29" ht="17.45" customHeight="1">
      <c r="A1204" s="1082"/>
      <c r="B1204" s="1083"/>
      <c r="D1204" s="1084"/>
      <c r="E1204" s="1084"/>
      <c r="F1204" s="1084"/>
      <c r="G1204" s="1084"/>
      <c r="H1204" s="1084"/>
      <c r="I1204" s="1084"/>
      <c r="J1204" s="1084"/>
      <c r="K1204" s="1084"/>
      <c r="L1204" s="1084"/>
      <c r="M1204" s="1084"/>
      <c r="P1204" s="1085" t="s">
        <v>1171</v>
      </c>
      <c r="Q1204" s="1085"/>
      <c r="R1204" s="1085"/>
      <c r="T1204" s="1086">
        <v>1</v>
      </c>
      <c r="U1204" s="1086"/>
      <c r="V1204" s="1086"/>
      <c r="W1204" s="1086"/>
      <c r="Y1204" s="1085" t="s">
        <v>1172</v>
      </c>
      <c r="Z1204" s="1085"/>
      <c r="AB1204" s="1087" t="s">
        <v>77</v>
      </c>
      <c r="AC1204" s="1088"/>
    </row>
    <row r="1205" spans="1:29" ht="5.85" customHeight="1" thickBot="1">
      <c r="A1205" s="1089"/>
      <c r="B1205" s="1090"/>
      <c r="C1205" s="1090"/>
      <c r="D1205" s="1090"/>
      <c r="E1205" s="1090"/>
      <c r="F1205" s="1090"/>
      <c r="G1205" s="1090"/>
      <c r="H1205" s="1090"/>
      <c r="I1205" s="1090"/>
      <c r="J1205" s="1090"/>
      <c r="K1205" s="1090"/>
      <c r="L1205" s="1090"/>
      <c r="M1205" s="1090"/>
      <c r="N1205" s="1090"/>
      <c r="O1205" s="1090"/>
      <c r="P1205" s="1090"/>
      <c r="Q1205" s="1090"/>
      <c r="R1205" s="1090"/>
      <c r="S1205" s="1090"/>
      <c r="T1205" s="1090"/>
      <c r="U1205" s="1090"/>
      <c r="V1205" s="1090"/>
      <c r="W1205" s="1090"/>
      <c r="X1205" s="1090"/>
      <c r="Y1205" s="1090"/>
      <c r="Z1205" s="1090"/>
      <c r="AA1205" s="1090"/>
      <c r="AB1205" s="1090"/>
      <c r="AC1205" s="1091"/>
    </row>
    <row r="1206" spans="1:29" ht="16.7" customHeight="1" thickBot="1">
      <c r="A1206" s="1092" t="s">
        <v>1173</v>
      </c>
      <c r="B1206" s="1075"/>
      <c r="C1206" s="1075"/>
      <c r="D1206" s="1075"/>
      <c r="E1206" s="1075"/>
      <c r="F1206" s="1075"/>
      <c r="G1206" s="1075"/>
      <c r="H1206" s="1093"/>
      <c r="I1206" s="1094" t="s">
        <v>1174</v>
      </c>
      <c r="J1206" s="1094" t="s">
        <v>1175</v>
      </c>
      <c r="K1206" s="1070"/>
      <c r="L1206" s="1070"/>
      <c r="M1206" s="1070"/>
      <c r="N1206" s="1070"/>
      <c r="O1206" s="1070"/>
      <c r="P1206" s="1095"/>
      <c r="Q1206" s="1094" t="s">
        <v>1176</v>
      </c>
      <c r="R1206" s="1070"/>
      <c r="S1206" s="1070"/>
      <c r="T1206" s="1070"/>
      <c r="U1206" s="1070"/>
      <c r="V1206" s="1070"/>
      <c r="W1206" s="1070"/>
      <c r="X1206" s="1070"/>
      <c r="Y1206" s="1095"/>
      <c r="Z1206" s="1096" t="s">
        <v>1177</v>
      </c>
      <c r="AA1206" s="1097"/>
      <c r="AB1206" s="1097"/>
      <c r="AC1206" s="1098"/>
    </row>
    <row r="1207" spans="1:29" ht="17.45" customHeight="1" thickBot="1">
      <c r="A1207" s="1099"/>
      <c r="B1207" s="1100"/>
      <c r="C1207" s="1100"/>
      <c r="D1207" s="1100"/>
      <c r="E1207" s="1100"/>
      <c r="F1207" s="1100"/>
      <c r="G1207" s="1100"/>
      <c r="H1207" s="1101"/>
      <c r="I1207" s="1102"/>
      <c r="J1207" s="1094" t="s">
        <v>1178</v>
      </c>
      <c r="K1207" s="1070"/>
      <c r="L1207" s="1095"/>
      <c r="M1207" s="1094" t="s">
        <v>1179</v>
      </c>
      <c r="N1207" s="1070"/>
      <c r="O1207" s="1070"/>
      <c r="P1207" s="1095"/>
      <c r="Q1207" s="1094" t="s">
        <v>1178</v>
      </c>
      <c r="R1207" s="1070"/>
      <c r="S1207" s="1070"/>
      <c r="T1207" s="1070"/>
      <c r="U1207" s="1095"/>
      <c r="V1207" s="1094" t="s">
        <v>1179</v>
      </c>
      <c r="W1207" s="1070"/>
      <c r="X1207" s="1070"/>
      <c r="Y1207" s="1095"/>
      <c r="Z1207" s="1103"/>
      <c r="AA1207" s="1104"/>
      <c r="AB1207" s="1104"/>
      <c r="AC1207" s="1105"/>
    </row>
    <row r="1208" spans="1:29" ht="17.45" customHeight="1" thickBot="1">
      <c r="A1208" s="1068"/>
      <c r="B1208" s="1069"/>
      <c r="C1208" s="1069"/>
      <c r="D1208" s="1069"/>
      <c r="E1208" s="1069"/>
      <c r="F1208" s="1069"/>
      <c r="G1208" s="1069"/>
      <c r="H1208" s="1069"/>
      <c r="I1208" s="1071" t="s">
        <v>1180</v>
      </c>
      <c r="J1208" s="1071"/>
      <c r="K1208" s="1071"/>
      <c r="L1208" s="1071"/>
      <c r="M1208" s="1071"/>
      <c r="N1208" s="1071"/>
      <c r="O1208" s="1071"/>
      <c r="P1208" s="1071"/>
      <c r="Q1208" s="1071"/>
      <c r="R1208" s="1071"/>
      <c r="S1208" s="1071"/>
      <c r="T1208" s="1071"/>
      <c r="U1208" s="1071"/>
      <c r="V1208" s="1106"/>
      <c r="W1208" s="1107">
        <v>0</v>
      </c>
      <c r="X1208" s="1108"/>
      <c r="Y1208" s="1108"/>
      <c r="Z1208" s="1108"/>
      <c r="AA1208" s="1108"/>
      <c r="AB1208" s="1108"/>
      <c r="AC1208" s="1107"/>
    </row>
    <row r="1209" spans="1:29" ht="16.7" customHeight="1" thickBot="1">
      <c r="A1209" s="1092" t="s">
        <v>1181</v>
      </c>
      <c r="B1209" s="1109"/>
      <c r="C1209" s="1109"/>
      <c r="D1209" s="1109"/>
      <c r="E1209" s="1109"/>
      <c r="F1209" s="1109"/>
      <c r="G1209" s="1109"/>
      <c r="H1209" s="1109"/>
      <c r="I1209" s="1109"/>
      <c r="J1209" s="1110"/>
      <c r="K1209" s="1094" t="s">
        <v>1182</v>
      </c>
      <c r="L1209" s="1070"/>
      <c r="M1209" s="1070"/>
      <c r="N1209" s="1070"/>
      <c r="O1209" s="1095"/>
      <c r="P1209" s="1094" t="s">
        <v>1174</v>
      </c>
      <c r="Q1209" s="1070"/>
      <c r="R1209" s="1070"/>
      <c r="S1209" s="1070"/>
      <c r="T1209" s="1095"/>
      <c r="U1209" s="1094" t="s">
        <v>1183</v>
      </c>
      <c r="V1209" s="1070"/>
      <c r="W1209" s="1070"/>
      <c r="X1209" s="1070"/>
      <c r="Y1209" s="1095"/>
      <c r="Z1209" s="1096" t="s">
        <v>1177</v>
      </c>
      <c r="AA1209" s="1111"/>
      <c r="AB1209" s="1111"/>
      <c r="AC1209" s="1112"/>
    </row>
    <row r="1210" spans="1:29" ht="17.45" customHeight="1" thickBot="1">
      <c r="A1210" s="1127"/>
      <c r="B1210" s="1128" t="s">
        <v>1111</v>
      </c>
      <c r="C1210" s="1128"/>
      <c r="D1210" s="1129" t="s">
        <v>1112</v>
      </c>
      <c r="E1210" s="1128"/>
      <c r="F1210" s="1128"/>
      <c r="G1210" s="1128"/>
      <c r="H1210" s="1128"/>
      <c r="I1210" s="1128"/>
      <c r="J1210" s="1129"/>
      <c r="K1210" s="1130">
        <v>0</v>
      </c>
      <c r="L1210" s="1131"/>
      <c r="M1210" s="1131"/>
      <c r="N1210" s="1131"/>
      <c r="O1210" s="1132"/>
      <c r="P1210" s="1130">
        <v>1</v>
      </c>
      <c r="Q1210" s="1131"/>
      <c r="R1210" s="1131"/>
      <c r="S1210" s="1131"/>
      <c r="T1210" s="1132"/>
      <c r="U1210" s="1198">
        <v>22.148800000000001</v>
      </c>
      <c r="V1210" s="1199"/>
      <c r="W1210" s="1199"/>
      <c r="X1210" s="1199"/>
      <c r="Y1210" s="1200"/>
      <c r="Z1210" s="1139">
        <v>22.148800000000001</v>
      </c>
      <c r="AA1210" s="1108"/>
      <c r="AB1210" s="1108"/>
      <c r="AC1210" s="1107"/>
    </row>
    <row r="1211" spans="1:29" ht="16.7" customHeight="1" thickBot="1">
      <c r="A1211" s="1068"/>
      <c r="B1211" s="1113"/>
      <c r="C1211" s="1113"/>
      <c r="D1211" s="1113"/>
      <c r="E1211" s="1113"/>
      <c r="F1211" s="1113"/>
      <c r="G1211" s="1113"/>
      <c r="H1211" s="1113"/>
      <c r="I1211" s="1114" t="s">
        <v>1184</v>
      </c>
      <c r="J1211" s="1114"/>
      <c r="K1211" s="1114"/>
      <c r="L1211" s="1114"/>
      <c r="M1211" s="1114"/>
      <c r="N1211" s="1114"/>
      <c r="O1211" s="1114"/>
      <c r="P1211" s="1114"/>
      <c r="Q1211" s="1114"/>
      <c r="R1211" s="1114"/>
      <c r="S1211" s="1114"/>
      <c r="T1211" s="1114"/>
      <c r="U1211" s="1114"/>
      <c r="V1211" s="1069"/>
      <c r="W1211" s="1115">
        <v>22.148800000000001</v>
      </c>
      <c r="X1211" s="1116"/>
      <c r="Y1211" s="1116"/>
      <c r="Z1211" s="1116"/>
      <c r="AA1211" s="1116"/>
      <c r="AB1211" s="1116"/>
      <c r="AC1211" s="1115"/>
    </row>
    <row r="1212" spans="1:29" ht="17.45" customHeight="1">
      <c r="A1212" s="1117"/>
      <c r="B1212" s="1118"/>
      <c r="C1212" s="1118"/>
      <c r="D1212" s="1118"/>
      <c r="E1212" s="1118"/>
      <c r="F1212" s="1118"/>
      <c r="G1212" s="1118"/>
      <c r="H1212" s="1118"/>
      <c r="I1212" s="1119" t="s">
        <v>1185</v>
      </c>
      <c r="J1212" s="1119"/>
      <c r="K1212" s="1119"/>
      <c r="L1212" s="1119"/>
      <c r="M1212" s="1119"/>
      <c r="N1212" s="1119"/>
      <c r="O1212" s="1119"/>
      <c r="P1212" s="1119"/>
      <c r="Q1212" s="1119"/>
      <c r="R1212" s="1119"/>
      <c r="S1212" s="1119"/>
      <c r="T1212" s="1119"/>
      <c r="U1212" s="1119"/>
      <c r="V1212" s="1118"/>
      <c r="W1212" s="1120">
        <v>22.148800000000001</v>
      </c>
      <c r="X1212" s="1121"/>
      <c r="Y1212" s="1121"/>
      <c r="Z1212" s="1121"/>
      <c r="AA1212" s="1121"/>
      <c r="AB1212" s="1121"/>
      <c r="AC1212" s="1120"/>
    </row>
    <row r="1213" spans="1:29" ht="17.45" customHeight="1">
      <c r="A1213" s="1117"/>
      <c r="B1213" s="1118"/>
      <c r="C1213" s="1118"/>
      <c r="D1213" s="1118"/>
      <c r="E1213" s="1118"/>
      <c r="F1213" s="1118"/>
      <c r="G1213" s="1118"/>
      <c r="H1213" s="1118"/>
      <c r="I1213" s="1119" t="s">
        <v>1186</v>
      </c>
      <c r="J1213" s="1119"/>
      <c r="K1213" s="1119"/>
      <c r="L1213" s="1119"/>
      <c r="M1213" s="1119"/>
      <c r="N1213" s="1119"/>
      <c r="O1213" s="1119"/>
      <c r="P1213" s="1119"/>
      <c r="Q1213" s="1119"/>
      <c r="R1213" s="1119"/>
      <c r="S1213" s="1119"/>
      <c r="T1213" s="1119"/>
      <c r="U1213" s="1119"/>
      <c r="V1213" s="1118"/>
      <c r="W1213" s="1120">
        <v>22.148800000000001</v>
      </c>
      <c r="X1213" s="1121"/>
      <c r="Y1213" s="1121"/>
      <c r="Z1213" s="1121"/>
      <c r="AA1213" s="1121"/>
      <c r="AB1213" s="1121"/>
      <c r="AC1213" s="1120"/>
    </row>
    <row r="1214" spans="1:29" ht="16.7" customHeight="1">
      <c r="A1214" s="1117"/>
      <c r="B1214" s="1118"/>
      <c r="C1214" s="1118"/>
      <c r="D1214" s="1118"/>
      <c r="E1214" s="1118"/>
      <c r="F1214" s="1118"/>
      <c r="G1214" s="1118"/>
      <c r="H1214" s="1118"/>
      <c r="I1214" s="1119" t="s">
        <v>1187</v>
      </c>
      <c r="J1214" s="1119"/>
      <c r="K1214" s="1119"/>
      <c r="L1214" s="1119"/>
      <c r="M1214" s="1119"/>
      <c r="N1214" s="1119"/>
      <c r="O1214" s="1119"/>
      <c r="P1214" s="1119"/>
      <c r="Q1214" s="1119"/>
      <c r="R1214" s="1119"/>
      <c r="S1214" s="1119"/>
      <c r="T1214" s="1119"/>
      <c r="U1214" s="1119"/>
      <c r="V1214" s="1118"/>
      <c r="W1214" s="1120">
        <v>0</v>
      </c>
      <c r="X1214" s="1121"/>
      <c r="Y1214" s="1121"/>
      <c r="Z1214" s="1121"/>
      <c r="AA1214" s="1121"/>
      <c r="AB1214" s="1121"/>
      <c r="AC1214" s="1120"/>
    </row>
    <row r="1215" spans="1:29" ht="17.45" customHeight="1" thickBot="1">
      <c r="A1215" s="1122"/>
      <c r="B1215" s="1123"/>
      <c r="C1215" s="1123"/>
      <c r="D1215" s="1123"/>
      <c r="E1215" s="1123"/>
      <c r="F1215" s="1123"/>
      <c r="G1215" s="1123"/>
      <c r="H1215" s="1123"/>
      <c r="I1215" s="1124" t="s">
        <v>1188</v>
      </c>
      <c r="J1215" s="1124"/>
      <c r="K1215" s="1124"/>
      <c r="L1215" s="1124"/>
      <c r="M1215" s="1124"/>
      <c r="N1215" s="1124"/>
      <c r="O1215" s="1124"/>
      <c r="P1215" s="1124"/>
      <c r="Q1215" s="1124"/>
      <c r="R1215" s="1124"/>
      <c r="S1215" s="1124"/>
      <c r="T1215" s="1124"/>
      <c r="U1215" s="1124"/>
      <c r="V1215" s="1123"/>
      <c r="W1215" s="1125">
        <v>0</v>
      </c>
      <c r="X1215" s="1126"/>
      <c r="Y1215" s="1126"/>
      <c r="Z1215" s="1126"/>
      <c r="AA1215" s="1126"/>
      <c r="AB1215" s="1126"/>
      <c r="AC1215" s="1125"/>
    </row>
    <row r="1216" spans="1:29" ht="17.45" customHeight="1" thickBot="1">
      <c r="A1216" s="1092" t="s">
        <v>1189</v>
      </c>
      <c r="B1216" s="1109"/>
      <c r="C1216" s="1109"/>
      <c r="D1216" s="1109"/>
      <c r="E1216" s="1109"/>
      <c r="F1216" s="1109"/>
      <c r="G1216" s="1109"/>
      <c r="H1216" s="1109"/>
      <c r="I1216" s="1109"/>
      <c r="J1216" s="1110"/>
      <c r="K1216" s="1094" t="s">
        <v>1174</v>
      </c>
      <c r="L1216" s="1070"/>
      <c r="M1216" s="1070"/>
      <c r="N1216" s="1070"/>
      <c r="O1216" s="1095"/>
      <c r="P1216" s="1094" t="s">
        <v>531</v>
      </c>
      <c r="Q1216" s="1070"/>
      <c r="R1216" s="1070"/>
      <c r="S1216" s="1070"/>
      <c r="T1216" s="1095"/>
      <c r="U1216" s="1094" t="s">
        <v>1190</v>
      </c>
      <c r="V1216" s="1070"/>
      <c r="W1216" s="1070"/>
      <c r="X1216" s="1070"/>
      <c r="Y1216" s="1095"/>
      <c r="Z1216" s="1096" t="s">
        <v>1191</v>
      </c>
      <c r="AA1216" s="1111"/>
      <c r="AB1216" s="1111"/>
      <c r="AC1216" s="1112"/>
    </row>
    <row r="1217" spans="1:29" ht="16.7" customHeight="1" thickBot="1">
      <c r="A1217" s="1068"/>
      <c r="B1217" s="1069"/>
      <c r="C1217" s="1069"/>
      <c r="D1217" s="1069"/>
      <c r="E1217" s="1069"/>
      <c r="F1217" s="1069"/>
      <c r="G1217" s="1069"/>
      <c r="H1217" s="1069"/>
      <c r="I1217" s="1071" t="s">
        <v>1193</v>
      </c>
      <c r="J1217" s="1071"/>
      <c r="K1217" s="1071"/>
      <c r="L1217" s="1071"/>
      <c r="M1217" s="1071"/>
      <c r="N1217" s="1071"/>
      <c r="O1217" s="1071"/>
      <c r="P1217" s="1071"/>
      <c r="Q1217" s="1071"/>
      <c r="R1217" s="1071"/>
      <c r="S1217" s="1071"/>
      <c r="T1217" s="1071"/>
      <c r="U1217" s="1071"/>
      <c r="V1217" s="1106"/>
      <c r="W1217" s="1107">
        <v>0</v>
      </c>
      <c r="X1217" s="1108"/>
      <c r="Y1217" s="1108"/>
      <c r="Z1217" s="1108"/>
      <c r="AA1217" s="1108"/>
      <c r="AB1217" s="1108"/>
      <c r="AC1217" s="1107"/>
    </row>
    <row r="1218" spans="1:29" ht="17.45" customHeight="1" thickBot="1">
      <c r="A1218" s="1092" t="s">
        <v>1194</v>
      </c>
      <c r="B1218" s="1109"/>
      <c r="C1218" s="1109"/>
      <c r="D1218" s="1109"/>
      <c r="E1218" s="1109"/>
      <c r="F1218" s="1109"/>
      <c r="G1218" s="1109"/>
      <c r="H1218" s="1109"/>
      <c r="I1218" s="1109"/>
      <c r="J1218" s="1110"/>
      <c r="K1218" s="1094" t="s">
        <v>1174</v>
      </c>
      <c r="L1218" s="1070"/>
      <c r="M1218" s="1070"/>
      <c r="N1218" s="1070"/>
      <c r="O1218" s="1095"/>
      <c r="P1218" s="1094" t="s">
        <v>531</v>
      </c>
      <c r="Q1218" s="1070"/>
      <c r="R1218" s="1070"/>
      <c r="S1218" s="1070"/>
      <c r="T1218" s="1095"/>
      <c r="U1218" s="1094" t="s">
        <v>1190</v>
      </c>
      <c r="V1218" s="1070"/>
      <c r="W1218" s="1070"/>
      <c r="X1218" s="1070"/>
      <c r="Y1218" s="1095"/>
      <c r="Z1218" s="1096" t="s">
        <v>1191</v>
      </c>
      <c r="AA1218" s="1111"/>
      <c r="AB1218" s="1111"/>
      <c r="AC1218" s="1112"/>
    </row>
    <row r="1219" spans="1:29" ht="16.7" customHeight="1" thickBot="1">
      <c r="A1219" s="1068"/>
      <c r="B1219" s="1069"/>
      <c r="C1219" s="1069"/>
      <c r="D1219" s="1069"/>
      <c r="E1219" s="1069"/>
      <c r="F1219" s="1069"/>
      <c r="G1219" s="1069"/>
      <c r="H1219" s="1069"/>
      <c r="I1219" s="1071" t="s">
        <v>1195</v>
      </c>
      <c r="J1219" s="1071"/>
      <c r="K1219" s="1071"/>
      <c r="L1219" s="1071"/>
      <c r="M1219" s="1071"/>
      <c r="N1219" s="1071"/>
      <c r="O1219" s="1071"/>
      <c r="P1219" s="1071"/>
      <c r="Q1219" s="1071"/>
      <c r="R1219" s="1071"/>
      <c r="S1219" s="1071"/>
      <c r="T1219" s="1071"/>
      <c r="U1219" s="1071"/>
      <c r="V1219" s="1106"/>
      <c r="W1219" s="1107">
        <v>0</v>
      </c>
      <c r="X1219" s="1108"/>
      <c r="Y1219" s="1108"/>
      <c r="Z1219" s="1108"/>
      <c r="AA1219" s="1108"/>
      <c r="AB1219" s="1108"/>
      <c r="AC1219" s="1107"/>
    </row>
    <row r="1220" spans="1:29" ht="17.45" customHeight="1" thickBot="1">
      <c r="A1220" s="1092" t="s">
        <v>1196</v>
      </c>
      <c r="B1220" s="1109"/>
      <c r="C1220" s="1109"/>
      <c r="D1220" s="1109"/>
      <c r="E1220" s="1109"/>
      <c r="F1220" s="1109"/>
      <c r="G1220" s="1109"/>
      <c r="H1220" s="1109"/>
      <c r="I1220" s="1109"/>
      <c r="J1220" s="1110"/>
      <c r="K1220" s="1094" t="s">
        <v>1174</v>
      </c>
      <c r="L1220" s="1070"/>
      <c r="M1220" s="1070"/>
      <c r="N1220" s="1070"/>
      <c r="O1220" s="1095"/>
      <c r="P1220" s="1094" t="s">
        <v>531</v>
      </c>
      <c r="Q1220" s="1070"/>
      <c r="R1220" s="1070"/>
      <c r="S1220" s="1070"/>
      <c r="T1220" s="1095"/>
      <c r="U1220" s="1094" t="s">
        <v>1190</v>
      </c>
      <c r="V1220" s="1070"/>
      <c r="W1220" s="1070"/>
      <c r="X1220" s="1070"/>
      <c r="Y1220" s="1095"/>
      <c r="Z1220" s="1096" t="s">
        <v>1191</v>
      </c>
      <c r="AA1220" s="1111"/>
      <c r="AB1220" s="1111"/>
      <c r="AC1220" s="1112"/>
    </row>
    <row r="1221" spans="1:29" ht="17.45" customHeight="1" thickBot="1">
      <c r="A1221" s="1068"/>
      <c r="B1221" s="1069"/>
      <c r="C1221" s="1069"/>
      <c r="D1221" s="1069"/>
      <c r="E1221" s="1069"/>
      <c r="F1221" s="1069"/>
      <c r="G1221" s="1069"/>
      <c r="H1221" s="1069"/>
      <c r="I1221" s="1071" t="s">
        <v>1197</v>
      </c>
      <c r="J1221" s="1071"/>
      <c r="K1221" s="1071"/>
      <c r="L1221" s="1071"/>
      <c r="M1221" s="1071"/>
      <c r="N1221" s="1071"/>
      <c r="O1221" s="1071"/>
      <c r="P1221" s="1071"/>
      <c r="Q1221" s="1071"/>
      <c r="R1221" s="1071"/>
      <c r="S1221" s="1071"/>
      <c r="T1221" s="1071"/>
      <c r="U1221" s="1071"/>
      <c r="V1221" s="1106"/>
      <c r="W1221" s="1107">
        <v>0</v>
      </c>
      <c r="X1221" s="1108"/>
      <c r="Y1221" s="1108"/>
      <c r="Z1221" s="1108"/>
      <c r="AA1221" s="1108"/>
      <c r="AB1221" s="1108"/>
      <c r="AC1221" s="1107"/>
    </row>
    <row r="1222" spans="1:29" ht="16.7" customHeight="1" thickBot="1">
      <c r="A1222" s="1092" t="s">
        <v>1198</v>
      </c>
      <c r="B1222" s="1109"/>
      <c r="C1222" s="1109"/>
      <c r="D1222" s="1110"/>
      <c r="E1222" s="1094" t="s">
        <v>1174</v>
      </c>
      <c r="F1222" s="1070"/>
      <c r="G1222" s="1095"/>
      <c r="H1222" s="1140" t="s">
        <v>1199</v>
      </c>
      <c r="I1222" s="1140" t="s">
        <v>1200</v>
      </c>
      <c r="J1222" s="1094" t="s">
        <v>1201</v>
      </c>
      <c r="K1222" s="1070"/>
      <c r="L1222" s="1095"/>
      <c r="M1222" s="1094" t="s">
        <v>1202</v>
      </c>
      <c r="N1222" s="1070"/>
      <c r="O1222" s="1070"/>
      <c r="P1222" s="1095"/>
      <c r="Q1222" s="1094" t="s">
        <v>1203</v>
      </c>
      <c r="R1222" s="1070"/>
      <c r="S1222" s="1070"/>
      <c r="T1222" s="1070"/>
      <c r="U1222" s="1095"/>
      <c r="V1222" s="1094" t="s">
        <v>1204</v>
      </c>
      <c r="W1222" s="1070"/>
      <c r="X1222" s="1070"/>
      <c r="Y1222" s="1095"/>
      <c r="Z1222" s="1096" t="s">
        <v>1191</v>
      </c>
      <c r="AA1222" s="1111"/>
      <c r="AB1222" s="1111"/>
      <c r="AC1222" s="1112"/>
    </row>
    <row r="1223" spans="1:29" ht="17.45" customHeight="1" thickBot="1">
      <c r="A1223" s="1068"/>
      <c r="B1223" s="1069"/>
      <c r="C1223" s="1069"/>
      <c r="D1223" s="1069"/>
      <c r="E1223" s="1069"/>
      <c r="F1223" s="1069"/>
      <c r="G1223" s="1069"/>
      <c r="H1223" s="1069"/>
      <c r="I1223" s="1071" t="s">
        <v>1205</v>
      </c>
      <c r="J1223" s="1071"/>
      <c r="K1223" s="1071"/>
      <c r="L1223" s="1071"/>
      <c r="M1223" s="1071"/>
      <c r="N1223" s="1071"/>
      <c r="O1223" s="1071"/>
      <c r="P1223" s="1071"/>
      <c r="Q1223" s="1071"/>
      <c r="R1223" s="1071"/>
      <c r="S1223" s="1071"/>
      <c r="T1223" s="1071"/>
      <c r="U1223" s="1071"/>
      <c r="V1223" s="1106"/>
      <c r="W1223" s="1107">
        <v>0</v>
      </c>
      <c r="X1223" s="1108"/>
      <c r="Y1223" s="1108"/>
      <c r="Z1223" s="1108"/>
      <c r="AA1223" s="1108"/>
      <c r="AB1223" s="1108"/>
      <c r="AC1223" s="1107"/>
    </row>
    <row r="1224" spans="1:29" ht="5.85" customHeight="1">
      <c r="A1224" s="1141"/>
      <c r="B1224" s="1113"/>
      <c r="C1224" s="1113"/>
      <c r="D1224" s="1113"/>
      <c r="E1224" s="1113"/>
      <c r="F1224" s="1113"/>
      <c r="G1224" s="1113"/>
      <c r="H1224" s="1113"/>
      <c r="I1224" s="1113"/>
      <c r="J1224" s="1113"/>
      <c r="K1224" s="1113"/>
      <c r="L1224" s="1113"/>
      <c r="M1224" s="1113"/>
      <c r="N1224" s="1113"/>
      <c r="O1224" s="1113"/>
      <c r="P1224" s="1113"/>
      <c r="Q1224" s="1113"/>
      <c r="R1224" s="1113"/>
      <c r="S1224" s="1113"/>
      <c r="T1224" s="1113"/>
      <c r="U1224" s="1113"/>
      <c r="V1224" s="1113"/>
      <c r="W1224" s="1113"/>
      <c r="X1224" s="1113"/>
      <c r="Y1224" s="1113"/>
      <c r="Z1224" s="1113"/>
      <c r="AA1224" s="1113"/>
      <c r="AB1224" s="1113"/>
      <c r="AC1224" s="1142"/>
    </row>
    <row r="1225" spans="1:29" ht="16.7" customHeight="1">
      <c r="A1225" s="1117"/>
      <c r="B1225" s="1118"/>
      <c r="C1225" s="1118"/>
      <c r="D1225" s="1118"/>
      <c r="E1225" s="1118"/>
      <c r="F1225" s="1118"/>
      <c r="G1225" s="1118"/>
      <c r="H1225" s="1118"/>
      <c r="I1225" s="1119" t="s">
        <v>1206</v>
      </c>
      <c r="J1225" s="1119"/>
      <c r="K1225" s="1119"/>
      <c r="L1225" s="1119"/>
      <c r="M1225" s="1119"/>
      <c r="N1225" s="1119"/>
      <c r="O1225" s="1119"/>
      <c r="P1225" s="1119"/>
      <c r="Q1225" s="1119"/>
      <c r="R1225" s="1119"/>
      <c r="S1225" s="1119"/>
      <c r="T1225" s="1119"/>
      <c r="U1225" s="1119"/>
      <c r="V1225" s="1118"/>
      <c r="W1225" s="1143">
        <v>22.15</v>
      </c>
      <c r="X1225" s="1144"/>
      <c r="Y1225" s="1144"/>
      <c r="Z1225" s="1144"/>
      <c r="AA1225" s="1144"/>
      <c r="AB1225" s="1144"/>
      <c r="AC1225" s="1143"/>
    </row>
    <row r="1226" spans="1:29" ht="17.45" customHeight="1">
      <c r="A1226" s="1117"/>
      <c r="B1226" s="1118"/>
      <c r="C1226" s="1118"/>
      <c r="D1226" s="1118"/>
      <c r="E1226" s="1118"/>
      <c r="F1226" s="1118"/>
      <c r="G1226" s="1119" t="s">
        <v>1207</v>
      </c>
      <c r="H1226" s="1119"/>
      <c r="I1226" s="1119"/>
      <c r="J1226" s="1119"/>
      <c r="K1226" s="1119"/>
      <c r="L1226" s="1119"/>
      <c r="M1226" s="1119"/>
      <c r="N1226" s="1145"/>
      <c r="O1226" s="1146">
        <v>0</v>
      </c>
      <c r="P1226" s="1146"/>
      <c r="Q1226" s="1146"/>
      <c r="R1226" s="1145"/>
      <c r="S1226" s="1119" t="s">
        <v>1208</v>
      </c>
      <c r="T1226" s="1119"/>
      <c r="U1226" s="1119"/>
      <c r="V1226" s="1118"/>
      <c r="W1226" s="1143">
        <v>0</v>
      </c>
      <c r="X1226" s="1144"/>
      <c r="Y1226" s="1144"/>
      <c r="Z1226" s="1144"/>
      <c r="AA1226" s="1144"/>
      <c r="AB1226" s="1144"/>
      <c r="AC1226" s="1143"/>
    </row>
    <row r="1227" spans="1:29" ht="17.45" customHeight="1">
      <c r="A1227" s="1117"/>
      <c r="B1227" s="1118"/>
      <c r="C1227" s="1118"/>
      <c r="D1227" s="1118"/>
      <c r="E1227" s="1118"/>
      <c r="F1227" s="1118"/>
      <c r="G1227" s="1118"/>
      <c r="H1227" s="1118"/>
      <c r="I1227" s="1119" t="s">
        <v>1209</v>
      </c>
      <c r="J1227" s="1119"/>
      <c r="K1227" s="1119"/>
      <c r="L1227" s="1119"/>
      <c r="M1227" s="1119"/>
      <c r="N1227" s="1119"/>
      <c r="O1227" s="1119"/>
      <c r="P1227" s="1119"/>
      <c r="Q1227" s="1119"/>
      <c r="R1227" s="1119"/>
      <c r="S1227" s="1119"/>
      <c r="T1227" s="1119"/>
      <c r="U1227" s="1119"/>
      <c r="V1227" s="1118"/>
      <c r="W1227" s="1143">
        <v>22.15</v>
      </c>
      <c r="X1227" s="1144"/>
      <c r="Y1227" s="1144"/>
      <c r="Z1227" s="1144"/>
      <c r="AA1227" s="1144"/>
      <c r="AB1227" s="1144"/>
      <c r="AC1227" s="1143"/>
    </row>
    <row r="1228" spans="1:29" ht="5.85" customHeight="1">
      <c r="A1228" s="1147"/>
      <c r="B1228" s="1118"/>
      <c r="C1228" s="1118"/>
      <c r="D1228" s="1118"/>
      <c r="E1228" s="1118"/>
      <c r="F1228" s="1118"/>
      <c r="G1228" s="1118"/>
      <c r="H1228" s="1118"/>
      <c r="I1228" s="1118"/>
      <c r="J1228" s="1118"/>
      <c r="K1228" s="1118"/>
      <c r="L1228" s="1118"/>
      <c r="M1228" s="1118"/>
      <c r="N1228" s="1118"/>
      <c r="O1228" s="1118"/>
      <c r="P1228" s="1118"/>
      <c r="Q1228" s="1118"/>
      <c r="R1228" s="1118"/>
      <c r="S1228" s="1118"/>
      <c r="T1228" s="1118"/>
      <c r="U1228" s="1118"/>
      <c r="V1228" s="1118"/>
      <c r="W1228" s="1118"/>
      <c r="X1228" s="1118"/>
      <c r="Y1228" s="1118"/>
      <c r="Z1228" s="1118"/>
      <c r="AA1228" s="1118"/>
      <c r="AB1228" s="1118"/>
      <c r="AC1228" s="1148"/>
    </row>
    <row r="1229" spans="1:29" ht="145.35" customHeight="1">
      <c r="A1229" s="1149"/>
      <c r="AC1229" s="1088"/>
    </row>
    <row r="1230" spans="1:29" ht="108.95" customHeight="1">
      <c r="A1230" s="1149"/>
      <c r="AC1230" s="1088"/>
    </row>
    <row r="1231" spans="1:29" ht="108.95" customHeight="1" thickBot="1">
      <c r="A1231" s="1089"/>
      <c r="B1231" s="1090"/>
      <c r="C1231" s="1090"/>
      <c r="D1231" s="1090"/>
      <c r="E1231" s="1090"/>
      <c r="F1231" s="1090"/>
      <c r="G1231" s="1090"/>
      <c r="H1231" s="1090"/>
      <c r="I1231" s="1090"/>
      <c r="J1231" s="1090"/>
      <c r="K1231" s="1090"/>
      <c r="L1231" s="1090"/>
      <c r="M1231" s="1090"/>
      <c r="N1231" s="1090"/>
      <c r="O1231" s="1090"/>
      <c r="P1231" s="1090"/>
      <c r="Q1231" s="1090"/>
      <c r="R1231" s="1090"/>
      <c r="S1231" s="1090"/>
      <c r="T1231" s="1090"/>
      <c r="U1231" s="1090"/>
      <c r="V1231" s="1090"/>
      <c r="W1231" s="1090"/>
      <c r="X1231" s="1090"/>
      <c r="Y1231" s="1090"/>
      <c r="Z1231" s="1090"/>
      <c r="AA1231" s="1090"/>
      <c r="AB1231" s="1090"/>
      <c r="AC1231" s="1091"/>
    </row>
    <row r="1232" spans="1:29" ht="17.45" customHeight="1" thickBot="1">
      <c r="A1232" s="1068"/>
      <c r="B1232" s="1069"/>
      <c r="C1232" s="1069"/>
      <c r="D1232" s="1069"/>
      <c r="E1232" s="1069"/>
      <c r="F1232" s="1070" t="s">
        <v>1166</v>
      </c>
      <c r="G1232" s="1070"/>
      <c r="H1232" s="1070"/>
      <c r="I1232" s="1070"/>
      <c r="J1232" s="1070"/>
      <c r="K1232" s="1070"/>
      <c r="L1232" s="1069"/>
      <c r="M1232" s="1069"/>
      <c r="N1232" s="1069"/>
      <c r="O1232" s="1069"/>
      <c r="P1232" s="1069"/>
      <c r="Q1232" s="1069"/>
      <c r="R1232" s="1069"/>
      <c r="S1232" s="1069"/>
      <c r="T1232" s="1069"/>
      <c r="U1232" s="1069"/>
      <c r="V1232" s="1069"/>
      <c r="W1232" s="1069"/>
      <c r="X1232" s="1071" t="s">
        <v>1519</v>
      </c>
      <c r="Y1232" s="1071"/>
      <c r="Z1232" s="1071"/>
      <c r="AA1232" s="1071"/>
      <c r="AB1232" s="1071"/>
      <c r="AC1232" s="1072"/>
    </row>
    <row r="1233" spans="1:29" ht="16.7" customHeight="1">
      <c r="A1233" s="1074" t="s">
        <v>1168</v>
      </c>
      <c r="B1233" s="1075"/>
      <c r="C1233" s="1076"/>
      <c r="D1233" s="1077" t="s">
        <v>1520</v>
      </c>
      <c r="E1233" s="1077"/>
      <c r="F1233" s="1077"/>
      <c r="G1233" s="1077"/>
      <c r="H1233" s="1077"/>
      <c r="I1233" s="1077"/>
      <c r="J1233" s="1077"/>
      <c r="K1233" s="1077"/>
      <c r="L1233" s="1077"/>
      <c r="M1233" s="1077"/>
      <c r="N1233" s="1076"/>
      <c r="O1233" s="1076"/>
      <c r="P1233" s="1078" t="s">
        <v>1104</v>
      </c>
      <c r="Q1233" s="1078"/>
      <c r="R1233" s="1078"/>
      <c r="S1233" s="1076"/>
      <c r="T1233" s="1079" t="s">
        <v>1521</v>
      </c>
      <c r="U1233" s="1079"/>
      <c r="V1233" s="1079"/>
      <c r="W1233" s="1079"/>
      <c r="X1233" s="1076"/>
      <c r="Y1233" s="1078" t="s">
        <v>1170</v>
      </c>
      <c r="Z1233" s="1078"/>
      <c r="AA1233" s="1076"/>
      <c r="AB1233" s="1080">
        <v>45658</v>
      </c>
      <c r="AC1233" s="1081"/>
    </row>
    <row r="1234" spans="1:29" ht="17.45" customHeight="1">
      <c r="A1234" s="1082"/>
      <c r="B1234" s="1083"/>
      <c r="D1234" s="1084"/>
      <c r="E1234" s="1084"/>
      <c r="F1234" s="1084"/>
      <c r="G1234" s="1084"/>
      <c r="H1234" s="1084"/>
      <c r="I1234" s="1084"/>
      <c r="J1234" s="1084"/>
      <c r="K1234" s="1084"/>
      <c r="L1234" s="1084"/>
      <c r="M1234" s="1084"/>
      <c r="P1234" s="1085" t="s">
        <v>1171</v>
      </c>
      <c r="Q1234" s="1085"/>
      <c r="R1234" s="1085"/>
      <c r="T1234" s="1086">
        <v>90.84</v>
      </c>
      <c r="U1234" s="1086"/>
      <c r="V1234" s="1086"/>
      <c r="W1234" s="1086"/>
      <c r="Y1234" s="1085" t="s">
        <v>1172</v>
      </c>
      <c r="Z1234" s="1085"/>
      <c r="AB1234" s="1087" t="s">
        <v>58</v>
      </c>
      <c r="AC1234" s="1088"/>
    </row>
    <row r="1235" spans="1:29" ht="5.85" customHeight="1" thickBot="1">
      <c r="A1235" s="1089"/>
      <c r="B1235" s="1090"/>
      <c r="C1235" s="1090"/>
      <c r="D1235" s="1090"/>
      <c r="E1235" s="1090"/>
      <c r="F1235" s="1090"/>
      <c r="G1235" s="1090"/>
      <c r="H1235" s="1090"/>
      <c r="I1235" s="1090"/>
      <c r="J1235" s="1090"/>
      <c r="K1235" s="1090"/>
      <c r="L1235" s="1090"/>
      <c r="M1235" s="1090"/>
      <c r="N1235" s="1090"/>
      <c r="O1235" s="1090"/>
      <c r="P1235" s="1090"/>
      <c r="Q1235" s="1090"/>
      <c r="R1235" s="1090"/>
      <c r="S1235" s="1090"/>
      <c r="T1235" s="1090"/>
      <c r="U1235" s="1090"/>
      <c r="V1235" s="1090"/>
      <c r="W1235" s="1090"/>
      <c r="X1235" s="1090"/>
      <c r="Y1235" s="1090"/>
      <c r="Z1235" s="1090"/>
      <c r="AA1235" s="1090"/>
      <c r="AB1235" s="1090"/>
      <c r="AC1235" s="1091"/>
    </row>
    <row r="1236" spans="1:29" ht="16.7" customHeight="1" thickBot="1">
      <c r="A1236" s="1092" t="s">
        <v>1173</v>
      </c>
      <c r="B1236" s="1075"/>
      <c r="C1236" s="1075"/>
      <c r="D1236" s="1075"/>
      <c r="E1236" s="1075"/>
      <c r="F1236" s="1075"/>
      <c r="G1236" s="1075"/>
      <c r="H1236" s="1093"/>
      <c r="I1236" s="1094" t="s">
        <v>1174</v>
      </c>
      <c r="J1236" s="1094" t="s">
        <v>1175</v>
      </c>
      <c r="K1236" s="1070"/>
      <c r="L1236" s="1070"/>
      <c r="M1236" s="1070"/>
      <c r="N1236" s="1070"/>
      <c r="O1236" s="1070"/>
      <c r="P1236" s="1095"/>
      <c r="Q1236" s="1094" t="s">
        <v>1176</v>
      </c>
      <c r="R1236" s="1070"/>
      <c r="S1236" s="1070"/>
      <c r="T1236" s="1070"/>
      <c r="U1236" s="1070"/>
      <c r="V1236" s="1070"/>
      <c r="W1236" s="1070"/>
      <c r="X1236" s="1070"/>
      <c r="Y1236" s="1095"/>
      <c r="Z1236" s="1096" t="s">
        <v>1177</v>
      </c>
      <c r="AA1236" s="1097"/>
      <c r="AB1236" s="1097"/>
      <c r="AC1236" s="1098"/>
    </row>
    <row r="1237" spans="1:29" ht="17.45" customHeight="1" thickBot="1">
      <c r="A1237" s="1099"/>
      <c r="B1237" s="1100"/>
      <c r="C1237" s="1100"/>
      <c r="D1237" s="1100"/>
      <c r="E1237" s="1100"/>
      <c r="F1237" s="1100"/>
      <c r="G1237" s="1100"/>
      <c r="H1237" s="1101"/>
      <c r="I1237" s="1102"/>
      <c r="J1237" s="1094" t="s">
        <v>1178</v>
      </c>
      <c r="K1237" s="1070"/>
      <c r="L1237" s="1095"/>
      <c r="M1237" s="1094" t="s">
        <v>1179</v>
      </c>
      <c r="N1237" s="1070"/>
      <c r="O1237" s="1070"/>
      <c r="P1237" s="1095"/>
      <c r="Q1237" s="1094" t="s">
        <v>1178</v>
      </c>
      <c r="R1237" s="1070"/>
      <c r="S1237" s="1070"/>
      <c r="T1237" s="1070"/>
      <c r="U1237" s="1095"/>
      <c r="V1237" s="1094" t="s">
        <v>1179</v>
      </c>
      <c r="W1237" s="1070"/>
      <c r="X1237" s="1070"/>
      <c r="Y1237" s="1095"/>
      <c r="Z1237" s="1103"/>
      <c r="AA1237" s="1104"/>
      <c r="AB1237" s="1104"/>
      <c r="AC1237" s="1105"/>
    </row>
    <row r="1238" spans="1:29" ht="17.45" customHeight="1">
      <c r="A1238" s="1150"/>
      <c r="B1238" s="1151" t="s">
        <v>1522</v>
      </c>
      <c r="C1238" s="1151"/>
      <c r="D1238" s="1152" t="s">
        <v>1523</v>
      </c>
      <c r="E1238" s="1151"/>
      <c r="F1238" s="1151"/>
      <c r="G1238" s="1151"/>
      <c r="H1238" s="1152"/>
      <c r="I1238" s="1201">
        <v>1</v>
      </c>
      <c r="J1238" s="1202">
        <v>1</v>
      </c>
      <c r="K1238" s="1203"/>
      <c r="L1238" s="1204"/>
      <c r="M1238" s="1202">
        <v>0</v>
      </c>
      <c r="N1238" s="1203"/>
      <c r="O1238" s="1203"/>
      <c r="P1238" s="1204"/>
      <c r="Q1238" s="1205">
        <v>1364.4441999999999</v>
      </c>
      <c r="R1238" s="1206"/>
      <c r="S1238" s="1206"/>
      <c r="T1238" s="1206"/>
      <c r="U1238" s="1207"/>
      <c r="V1238" s="1205">
        <v>441.1979</v>
      </c>
      <c r="W1238" s="1206"/>
      <c r="X1238" s="1206"/>
      <c r="Y1238" s="1207"/>
      <c r="Z1238" s="1159">
        <v>1364.4441999999999</v>
      </c>
      <c r="AA1238" s="1116"/>
      <c r="AB1238" s="1116"/>
      <c r="AC1238" s="1115"/>
    </row>
    <row r="1239" spans="1:29" ht="16.7" customHeight="1">
      <c r="A1239" s="1149"/>
      <c r="B1239" s="1174" t="s">
        <v>1524</v>
      </c>
      <c r="C1239" s="1174"/>
      <c r="D1239" s="1175" t="s">
        <v>1525</v>
      </c>
      <c r="E1239" s="1174"/>
      <c r="F1239" s="1174"/>
      <c r="G1239" s="1174"/>
      <c r="H1239" s="1175"/>
      <c r="I1239" s="1208">
        <v>1</v>
      </c>
      <c r="J1239" s="1209">
        <v>1</v>
      </c>
      <c r="K1239" s="1210"/>
      <c r="L1239" s="1211"/>
      <c r="M1239" s="1209">
        <v>0</v>
      </c>
      <c r="N1239" s="1210"/>
      <c r="O1239" s="1210"/>
      <c r="P1239" s="1211"/>
      <c r="Q1239" s="1212">
        <v>288.91699999999997</v>
      </c>
      <c r="R1239" s="1213"/>
      <c r="S1239" s="1213"/>
      <c r="T1239" s="1213"/>
      <c r="U1239" s="1214"/>
      <c r="V1239" s="1212">
        <v>107.66549999999999</v>
      </c>
      <c r="W1239" s="1213"/>
      <c r="X1239" s="1213"/>
      <c r="Y1239" s="1214"/>
      <c r="Z1239" s="1184">
        <v>288.91699999999997</v>
      </c>
      <c r="AA1239" s="1121"/>
      <c r="AB1239" s="1121"/>
      <c r="AC1239" s="1120"/>
    </row>
    <row r="1240" spans="1:29" ht="17.45" customHeight="1">
      <c r="A1240" s="1149"/>
      <c r="B1240" s="1174" t="s">
        <v>1052</v>
      </c>
      <c r="C1240" s="1174"/>
      <c r="D1240" s="1175" t="s">
        <v>1526</v>
      </c>
      <c r="E1240" s="1174"/>
      <c r="F1240" s="1174"/>
      <c r="G1240" s="1174"/>
      <c r="H1240" s="1175"/>
      <c r="I1240" s="1208">
        <v>1</v>
      </c>
      <c r="J1240" s="1209">
        <v>0.28999999999999998</v>
      </c>
      <c r="K1240" s="1210"/>
      <c r="L1240" s="1211"/>
      <c r="M1240" s="1209">
        <v>0.71</v>
      </c>
      <c r="N1240" s="1210"/>
      <c r="O1240" s="1210"/>
      <c r="P1240" s="1211"/>
      <c r="Q1240" s="1212">
        <v>286.81</v>
      </c>
      <c r="R1240" s="1213"/>
      <c r="S1240" s="1213"/>
      <c r="T1240" s="1213"/>
      <c r="U1240" s="1214"/>
      <c r="V1240" s="1212">
        <v>125.28279999999999</v>
      </c>
      <c r="W1240" s="1213"/>
      <c r="X1240" s="1213"/>
      <c r="Y1240" s="1214"/>
      <c r="Z1240" s="1184">
        <v>172.12569999999999</v>
      </c>
      <c r="AA1240" s="1121"/>
      <c r="AB1240" s="1121"/>
      <c r="AC1240" s="1120"/>
    </row>
    <row r="1241" spans="1:29" ht="16.7" customHeight="1">
      <c r="A1241" s="1149"/>
      <c r="B1241" s="1174" t="s">
        <v>1527</v>
      </c>
      <c r="C1241" s="1174"/>
      <c r="D1241" s="1175" t="s">
        <v>1528</v>
      </c>
      <c r="E1241" s="1174"/>
      <c r="F1241" s="1174"/>
      <c r="G1241" s="1174"/>
      <c r="H1241" s="1175"/>
      <c r="I1241" s="1208">
        <v>1</v>
      </c>
      <c r="J1241" s="1209">
        <v>0.63</v>
      </c>
      <c r="K1241" s="1210"/>
      <c r="L1241" s="1211"/>
      <c r="M1241" s="1209">
        <v>0.37</v>
      </c>
      <c r="N1241" s="1210"/>
      <c r="O1241" s="1210"/>
      <c r="P1241" s="1211"/>
      <c r="Q1241" s="1212">
        <v>258.6995</v>
      </c>
      <c r="R1241" s="1213"/>
      <c r="S1241" s="1213"/>
      <c r="T1241" s="1213"/>
      <c r="U1241" s="1214"/>
      <c r="V1241" s="1212">
        <v>113.23569999999999</v>
      </c>
      <c r="W1241" s="1213"/>
      <c r="X1241" s="1213"/>
      <c r="Y1241" s="1214"/>
      <c r="Z1241" s="1184">
        <v>204.87790000000001</v>
      </c>
      <c r="AA1241" s="1121"/>
      <c r="AB1241" s="1121"/>
      <c r="AC1241" s="1120"/>
    </row>
    <row r="1242" spans="1:29" ht="17.45" customHeight="1">
      <c r="A1242" s="1149"/>
      <c r="B1242" s="1174" t="s">
        <v>725</v>
      </c>
      <c r="C1242" s="1174"/>
      <c r="D1242" s="1175" t="s">
        <v>1329</v>
      </c>
      <c r="E1242" s="1174"/>
      <c r="F1242" s="1174"/>
      <c r="G1242" s="1174"/>
      <c r="H1242" s="1175"/>
      <c r="I1242" s="1208">
        <v>2</v>
      </c>
      <c r="J1242" s="1209">
        <v>0.64</v>
      </c>
      <c r="K1242" s="1210"/>
      <c r="L1242" s="1211"/>
      <c r="M1242" s="1209">
        <v>0.36</v>
      </c>
      <c r="N1242" s="1210"/>
      <c r="O1242" s="1210"/>
      <c r="P1242" s="1211"/>
      <c r="Q1242" s="1212">
        <v>322.6302</v>
      </c>
      <c r="R1242" s="1213"/>
      <c r="S1242" s="1213"/>
      <c r="T1242" s="1213"/>
      <c r="U1242" s="1214"/>
      <c r="V1242" s="1212">
        <v>84.808800000000005</v>
      </c>
      <c r="W1242" s="1213"/>
      <c r="X1242" s="1213"/>
      <c r="Y1242" s="1214"/>
      <c r="Z1242" s="1184">
        <v>474.029</v>
      </c>
      <c r="AA1242" s="1121"/>
      <c r="AB1242" s="1121"/>
      <c r="AC1242" s="1120"/>
    </row>
    <row r="1243" spans="1:29" ht="17.45" customHeight="1">
      <c r="A1243" s="1149"/>
      <c r="B1243" s="1174" t="s">
        <v>1529</v>
      </c>
      <c r="C1243" s="1174"/>
      <c r="D1243" s="1175" t="s">
        <v>1530</v>
      </c>
      <c r="E1243" s="1174"/>
      <c r="F1243" s="1174"/>
      <c r="G1243" s="1174"/>
      <c r="H1243" s="1175"/>
      <c r="I1243" s="1208">
        <v>1</v>
      </c>
      <c r="J1243" s="1209">
        <v>1</v>
      </c>
      <c r="K1243" s="1210"/>
      <c r="L1243" s="1211"/>
      <c r="M1243" s="1209">
        <v>0</v>
      </c>
      <c r="N1243" s="1210"/>
      <c r="O1243" s="1210"/>
      <c r="P1243" s="1211"/>
      <c r="Q1243" s="1212">
        <v>222.47460000000001</v>
      </c>
      <c r="R1243" s="1213"/>
      <c r="S1243" s="1213"/>
      <c r="T1243" s="1213"/>
      <c r="U1243" s="1214"/>
      <c r="V1243" s="1212">
        <v>100.131</v>
      </c>
      <c r="W1243" s="1213"/>
      <c r="X1243" s="1213"/>
      <c r="Y1243" s="1214"/>
      <c r="Z1243" s="1184">
        <v>222.47460000000001</v>
      </c>
      <c r="AA1243" s="1121"/>
      <c r="AB1243" s="1121"/>
      <c r="AC1243" s="1120"/>
    </row>
    <row r="1244" spans="1:29" ht="16.7" customHeight="1" thickBot="1">
      <c r="A1244" s="1089"/>
      <c r="B1244" s="1160" t="s">
        <v>750</v>
      </c>
      <c r="C1244" s="1160"/>
      <c r="D1244" s="1161" t="s">
        <v>1320</v>
      </c>
      <c r="E1244" s="1160"/>
      <c r="F1244" s="1160"/>
      <c r="G1244" s="1160"/>
      <c r="H1244" s="1161"/>
      <c r="I1244" s="1215">
        <v>1</v>
      </c>
      <c r="J1244" s="1216">
        <v>0.78</v>
      </c>
      <c r="K1244" s="1217"/>
      <c r="L1244" s="1218"/>
      <c r="M1244" s="1216">
        <v>0.22</v>
      </c>
      <c r="N1244" s="1217"/>
      <c r="O1244" s="1217"/>
      <c r="P1244" s="1218"/>
      <c r="Q1244" s="1219">
        <v>255.59549999999999</v>
      </c>
      <c r="R1244" s="1220"/>
      <c r="S1244" s="1220"/>
      <c r="T1244" s="1220"/>
      <c r="U1244" s="1221"/>
      <c r="V1244" s="1219">
        <v>124.8378</v>
      </c>
      <c r="W1244" s="1220"/>
      <c r="X1244" s="1220"/>
      <c r="Y1244" s="1221"/>
      <c r="Z1244" s="1168">
        <v>226.8288</v>
      </c>
      <c r="AA1244" s="1126"/>
      <c r="AB1244" s="1126"/>
      <c r="AC1244" s="1125"/>
    </row>
    <row r="1245" spans="1:29" ht="17.45" customHeight="1" thickBot="1">
      <c r="A1245" s="1068"/>
      <c r="B1245" s="1069"/>
      <c r="C1245" s="1069"/>
      <c r="D1245" s="1069"/>
      <c r="E1245" s="1069"/>
      <c r="F1245" s="1069"/>
      <c r="G1245" s="1069"/>
      <c r="H1245" s="1069"/>
      <c r="I1245" s="1071" t="s">
        <v>1180</v>
      </c>
      <c r="J1245" s="1071"/>
      <c r="K1245" s="1071"/>
      <c r="L1245" s="1071"/>
      <c r="M1245" s="1071"/>
      <c r="N1245" s="1071"/>
      <c r="O1245" s="1071"/>
      <c r="P1245" s="1071"/>
      <c r="Q1245" s="1071"/>
      <c r="R1245" s="1071"/>
      <c r="S1245" s="1071"/>
      <c r="T1245" s="1071"/>
      <c r="U1245" s="1071"/>
      <c r="V1245" s="1106"/>
      <c r="W1245" s="1107">
        <v>2953.6972000000001</v>
      </c>
      <c r="X1245" s="1108"/>
      <c r="Y1245" s="1108"/>
      <c r="Z1245" s="1108"/>
      <c r="AA1245" s="1108"/>
      <c r="AB1245" s="1108"/>
      <c r="AC1245" s="1107"/>
    </row>
    <row r="1246" spans="1:29" ht="17.45" customHeight="1" thickBot="1">
      <c r="A1246" s="1092" t="s">
        <v>1181</v>
      </c>
      <c r="B1246" s="1109"/>
      <c r="C1246" s="1109"/>
      <c r="D1246" s="1109"/>
      <c r="E1246" s="1109"/>
      <c r="F1246" s="1109"/>
      <c r="G1246" s="1109"/>
      <c r="H1246" s="1109"/>
      <c r="I1246" s="1109"/>
      <c r="J1246" s="1110"/>
      <c r="K1246" s="1094" t="s">
        <v>1182</v>
      </c>
      <c r="L1246" s="1070"/>
      <c r="M1246" s="1070"/>
      <c r="N1246" s="1070"/>
      <c r="O1246" s="1095"/>
      <c r="P1246" s="1094" t="s">
        <v>1174</v>
      </c>
      <c r="Q1246" s="1070"/>
      <c r="R1246" s="1070"/>
      <c r="S1246" s="1070"/>
      <c r="T1246" s="1095"/>
      <c r="U1246" s="1094" t="s">
        <v>1183</v>
      </c>
      <c r="V1246" s="1070"/>
      <c r="W1246" s="1070"/>
      <c r="X1246" s="1070"/>
      <c r="Y1246" s="1095"/>
      <c r="Z1246" s="1096" t="s">
        <v>1177</v>
      </c>
      <c r="AA1246" s="1111"/>
      <c r="AB1246" s="1111"/>
      <c r="AC1246" s="1112"/>
    </row>
    <row r="1247" spans="1:29" ht="16.7" customHeight="1" thickBot="1">
      <c r="A1247" s="1127"/>
      <c r="B1247" s="1128" t="s">
        <v>1111</v>
      </c>
      <c r="C1247" s="1128"/>
      <c r="D1247" s="1129" t="s">
        <v>1112</v>
      </c>
      <c r="E1247" s="1128"/>
      <c r="F1247" s="1128"/>
      <c r="G1247" s="1128"/>
      <c r="H1247" s="1128"/>
      <c r="I1247" s="1128"/>
      <c r="J1247" s="1129"/>
      <c r="K1247" s="1130">
        <v>0</v>
      </c>
      <c r="L1247" s="1131"/>
      <c r="M1247" s="1131"/>
      <c r="N1247" s="1131"/>
      <c r="O1247" s="1132"/>
      <c r="P1247" s="1130">
        <v>6</v>
      </c>
      <c r="Q1247" s="1131"/>
      <c r="R1247" s="1131"/>
      <c r="S1247" s="1131"/>
      <c r="T1247" s="1132"/>
      <c r="U1247" s="1198">
        <v>22.148800000000001</v>
      </c>
      <c r="V1247" s="1199"/>
      <c r="W1247" s="1199"/>
      <c r="X1247" s="1199"/>
      <c r="Y1247" s="1200"/>
      <c r="Z1247" s="1139">
        <v>132.89279999999999</v>
      </c>
      <c r="AA1247" s="1108"/>
      <c r="AB1247" s="1108"/>
      <c r="AC1247" s="1107"/>
    </row>
    <row r="1248" spans="1:29" ht="17.45" customHeight="1" thickBot="1">
      <c r="A1248" s="1068"/>
      <c r="B1248" s="1113"/>
      <c r="C1248" s="1113"/>
      <c r="D1248" s="1113"/>
      <c r="E1248" s="1113"/>
      <c r="F1248" s="1113"/>
      <c r="G1248" s="1113"/>
      <c r="H1248" s="1113"/>
      <c r="I1248" s="1114" t="s">
        <v>1184</v>
      </c>
      <c r="J1248" s="1114"/>
      <c r="K1248" s="1114"/>
      <c r="L1248" s="1114"/>
      <c r="M1248" s="1114"/>
      <c r="N1248" s="1114"/>
      <c r="O1248" s="1114"/>
      <c r="P1248" s="1114"/>
      <c r="Q1248" s="1114"/>
      <c r="R1248" s="1114"/>
      <c r="S1248" s="1114"/>
      <c r="T1248" s="1114"/>
      <c r="U1248" s="1114"/>
      <c r="V1248" s="1069"/>
      <c r="W1248" s="1115">
        <v>132.89279999999999</v>
      </c>
      <c r="X1248" s="1116"/>
      <c r="Y1248" s="1116"/>
      <c r="Z1248" s="1116"/>
      <c r="AA1248" s="1116"/>
      <c r="AB1248" s="1116"/>
      <c r="AC1248" s="1115"/>
    </row>
    <row r="1249" spans="1:29" ht="16.7" customHeight="1">
      <c r="A1249" s="1117"/>
      <c r="B1249" s="1118"/>
      <c r="C1249" s="1118"/>
      <c r="D1249" s="1118"/>
      <c r="E1249" s="1118"/>
      <c r="F1249" s="1118"/>
      <c r="G1249" s="1118"/>
      <c r="H1249" s="1118"/>
      <c r="I1249" s="1119" t="s">
        <v>1185</v>
      </c>
      <c r="J1249" s="1119"/>
      <c r="K1249" s="1119"/>
      <c r="L1249" s="1119"/>
      <c r="M1249" s="1119"/>
      <c r="N1249" s="1119"/>
      <c r="O1249" s="1119"/>
      <c r="P1249" s="1119"/>
      <c r="Q1249" s="1119"/>
      <c r="R1249" s="1119"/>
      <c r="S1249" s="1119"/>
      <c r="T1249" s="1119"/>
      <c r="U1249" s="1119"/>
      <c r="V1249" s="1118"/>
      <c r="W1249" s="1120">
        <v>3086.59</v>
      </c>
      <c r="X1249" s="1121"/>
      <c r="Y1249" s="1121"/>
      <c r="Z1249" s="1121"/>
      <c r="AA1249" s="1121"/>
      <c r="AB1249" s="1121"/>
      <c r="AC1249" s="1120"/>
    </row>
    <row r="1250" spans="1:29" ht="17.45" customHeight="1">
      <c r="A1250" s="1117"/>
      <c r="B1250" s="1118"/>
      <c r="C1250" s="1118"/>
      <c r="D1250" s="1118"/>
      <c r="E1250" s="1118"/>
      <c r="F1250" s="1118"/>
      <c r="G1250" s="1118"/>
      <c r="H1250" s="1118"/>
      <c r="I1250" s="1119" t="s">
        <v>1186</v>
      </c>
      <c r="J1250" s="1119"/>
      <c r="K1250" s="1119"/>
      <c r="L1250" s="1119"/>
      <c r="M1250" s="1119"/>
      <c r="N1250" s="1119"/>
      <c r="O1250" s="1119"/>
      <c r="P1250" s="1119"/>
      <c r="Q1250" s="1119"/>
      <c r="R1250" s="1119"/>
      <c r="S1250" s="1119"/>
      <c r="T1250" s="1119"/>
      <c r="U1250" s="1119"/>
      <c r="V1250" s="1118"/>
      <c r="W1250" s="1120">
        <v>33.978299999999997</v>
      </c>
      <c r="X1250" s="1121"/>
      <c r="Y1250" s="1121"/>
      <c r="Z1250" s="1121"/>
      <c r="AA1250" s="1121"/>
      <c r="AB1250" s="1121"/>
      <c r="AC1250" s="1120"/>
    </row>
    <row r="1251" spans="1:29" ht="17.45" customHeight="1">
      <c r="A1251" s="1117"/>
      <c r="B1251" s="1118"/>
      <c r="C1251" s="1118"/>
      <c r="D1251" s="1118"/>
      <c r="E1251" s="1118"/>
      <c r="F1251" s="1118"/>
      <c r="G1251" s="1118"/>
      <c r="H1251" s="1118"/>
      <c r="I1251" s="1119" t="s">
        <v>1187</v>
      </c>
      <c r="J1251" s="1119"/>
      <c r="K1251" s="1119"/>
      <c r="L1251" s="1119"/>
      <c r="M1251" s="1119"/>
      <c r="N1251" s="1119"/>
      <c r="O1251" s="1119"/>
      <c r="P1251" s="1119"/>
      <c r="Q1251" s="1119"/>
      <c r="R1251" s="1119"/>
      <c r="S1251" s="1119"/>
      <c r="T1251" s="1119"/>
      <c r="U1251" s="1119"/>
      <c r="V1251" s="1118"/>
      <c r="W1251" s="1120">
        <v>0.36968000000000001</v>
      </c>
      <c r="X1251" s="1121"/>
      <c r="Y1251" s="1121"/>
      <c r="Z1251" s="1121"/>
      <c r="AA1251" s="1121"/>
      <c r="AB1251" s="1121"/>
      <c r="AC1251" s="1120"/>
    </row>
    <row r="1252" spans="1:29" ht="16.7" customHeight="1" thickBot="1">
      <c r="A1252" s="1122"/>
      <c r="B1252" s="1123"/>
      <c r="C1252" s="1123"/>
      <c r="D1252" s="1123"/>
      <c r="E1252" s="1123"/>
      <c r="F1252" s="1123"/>
      <c r="G1252" s="1123"/>
      <c r="H1252" s="1123"/>
      <c r="I1252" s="1124" t="s">
        <v>1188</v>
      </c>
      <c r="J1252" s="1124"/>
      <c r="K1252" s="1124"/>
      <c r="L1252" s="1124"/>
      <c r="M1252" s="1124"/>
      <c r="N1252" s="1124"/>
      <c r="O1252" s="1124"/>
      <c r="P1252" s="1124"/>
      <c r="Q1252" s="1124"/>
      <c r="R1252" s="1124"/>
      <c r="S1252" s="1124"/>
      <c r="T1252" s="1124"/>
      <c r="U1252" s="1124"/>
      <c r="V1252" s="1123"/>
      <c r="W1252" s="1125">
        <v>0</v>
      </c>
      <c r="X1252" s="1126"/>
      <c r="Y1252" s="1126"/>
      <c r="Z1252" s="1126"/>
      <c r="AA1252" s="1126"/>
      <c r="AB1252" s="1126"/>
      <c r="AC1252" s="1125"/>
    </row>
    <row r="1253" spans="1:29" ht="17.45" customHeight="1" thickBot="1">
      <c r="A1253" s="1092" t="s">
        <v>1189</v>
      </c>
      <c r="B1253" s="1109"/>
      <c r="C1253" s="1109"/>
      <c r="D1253" s="1109"/>
      <c r="E1253" s="1109"/>
      <c r="F1253" s="1109"/>
      <c r="G1253" s="1109"/>
      <c r="H1253" s="1109"/>
      <c r="I1253" s="1109"/>
      <c r="J1253" s="1110"/>
      <c r="K1253" s="1094" t="s">
        <v>1174</v>
      </c>
      <c r="L1253" s="1070"/>
      <c r="M1253" s="1070"/>
      <c r="N1253" s="1070"/>
      <c r="O1253" s="1095"/>
      <c r="P1253" s="1094" t="s">
        <v>531</v>
      </c>
      <c r="Q1253" s="1070"/>
      <c r="R1253" s="1070"/>
      <c r="S1253" s="1070"/>
      <c r="T1253" s="1095"/>
      <c r="U1253" s="1094" t="s">
        <v>1190</v>
      </c>
      <c r="V1253" s="1070"/>
      <c r="W1253" s="1070"/>
      <c r="X1253" s="1070"/>
      <c r="Y1253" s="1095"/>
      <c r="Z1253" s="1096" t="s">
        <v>1191</v>
      </c>
      <c r="AA1253" s="1111"/>
      <c r="AB1253" s="1111"/>
      <c r="AC1253" s="1112"/>
    </row>
    <row r="1254" spans="1:29" ht="17.45" customHeight="1">
      <c r="A1254" s="1150"/>
      <c r="B1254" s="1151" t="s">
        <v>1531</v>
      </c>
      <c r="C1254" s="1151"/>
      <c r="D1254" s="1152" t="s">
        <v>624</v>
      </c>
      <c r="E1254" s="1151"/>
      <c r="F1254" s="1151"/>
      <c r="G1254" s="1151"/>
      <c r="H1254" s="1151"/>
      <c r="I1254" s="1151"/>
      <c r="J1254" s="1152"/>
      <c r="K1254" s="1153">
        <v>0.25</v>
      </c>
      <c r="L1254" s="1154"/>
      <c r="M1254" s="1154"/>
      <c r="N1254" s="1154"/>
      <c r="O1254" s="1155"/>
      <c r="P1254" s="1169" t="s">
        <v>58</v>
      </c>
      <c r="Q1254" s="1078"/>
      <c r="R1254" s="1078"/>
      <c r="S1254" s="1078"/>
      <c r="T1254" s="1170"/>
      <c r="U1254" s="1171">
        <v>127.004</v>
      </c>
      <c r="V1254" s="1172"/>
      <c r="W1254" s="1172"/>
      <c r="X1254" s="1172"/>
      <c r="Y1254" s="1173"/>
      <c r="Z1254" s="1159">
        <v>31.751000000000001</v>
      </c>
      <c r="AA1254" s="1116"/>
      <c r="AB1254" s="1116"/>
      <c r="AC1254" s="1115"/>
    </row>
    <row r="1255" spans="1:29" ht="16.7" customHeight="1">
      <c r="A1255" s="1149"/>
      <c r="B1255" s="1174" t="s">
        <v>1532</v>
      </c>
      <c r="C1255" s="1174"/>
      <c r="D1255" s="1175" t="s">
        <v>1533</v>
      </c>
      <c r="E1255" s="1174"/>
      <c r="F1255" s="1174"/>
      <c r="G1255" s="1174"/>
      <c r="H1255" s="1174"/>
      <c r="I1255" s="1174"/>
      <c r="J1255" s="1175"/>
      <c r="K1255" s="1176">
        <v>9.5000000000000001E-2</v>
      </c>
      <c r="L1255" s="1177"/>
      <c r="M1255" s="1177"/>
      <c r="N1255" s="1177"/>
      <c r="O1255" s="1178"/>
      <c r="P1255" s="1179" t="s">
        <v>51</v>
      </c>
      <c r="Q1255" s="1085"/>
      <c r="R1255" s="1085"/>
      <c r="S1255" s="1085"/>
      <c r="T1255" s="1180"/>
      <c r="U1255" s="1181">
        <v>56.076799999999999</v>
      </c>
      <c r="V1255" s="1182"/>
      <c r="W1255" s="1182"/>
      <c r="X1255" s="1182"/>
      <c r="Y1255" s="1183"/>
      <c r="Z1255" s="1184">
        <v>5.3273000000000001</v>
      </c>
      <c r="AA1255" s="1121"/>
      <c r="AB1255" s="1121"/>
      <c r="AC1255" s="1120"/>
    </row>
    <row r="1256" spans="1:29" ht="17.45" customHeight="1" thickBot="1">
      <c r="A1256" s="1089"/>
      <c r="B1256" s="1160" t="s">
        <v>1534</v>
      </c>
      <c r="C1256" s="1160"/>
      <c r="D1256" s="1161" t="s">
        <v>1535</v>
      </c>
      <c r="E1256" s="1160"/>
      <c r="F1256" s="1160"/>
      <c r="G1256" s="1160"/>
      <c r="H1256" s="1160"/>
      <c r="I1256" s="1160"/>
      <c r="J1256" s="1161"/>
      <c r="K1256" s="1162">
        <v>1.0499999999999999E-3</v>
      </c>
      <c r="L1256" s="1163"/>
      <c r="M1256" s="1163"/>
      <c r="N1256" s="1163"/>
      <c r="O1256" s="1164"/>
      <c r="P1256" s="1185" t="s">
        <v>51</v>
      </c>
      <c r="Q1256" s="1186"/>
      <c r="R1256" s="1186"/>
      <c r="S1256" s="1186"/>
      <c r="T1256" s="1187"/>
      <c r="U1256" s="1188">
        <v>493.41730000000001</v>
      </c>
      <c r="V1256" s="1189"/>
      <c r="W1256" s="1189"/>
      <c r="X1256" s="1189"/>
      <c r="Y1256" s="1190"/>
      <c r="Z1256" s="1168">
        <v>0.5181</v>
      </c>
      <c r="AA1256" s="1126"/>
      <c r="AB1256" s="1126"/>
      <c r="AC1256" s="1125"/>
    </row>
    <row r="1257" spans="1:29" ht="16.7" customHeight="1" thickBot="1">
      <c r="A1257" s="1068"/>
      <c r="B1257" s="1069"/>
      <c r="C1257" s="1069"/>
      <c r="D1257" s="1069"/>
      <c r="E1257" s="1069"/>
      <c r="F1257" s="1069"/>
      <c r="G1257" s="1069"/>
      <c r="H1257" s="1069"/>
      <c r="I1257" s="1071" t="s">
        <v>1193</v>
      </c>
      <c r="J1257" s="1071"/>
      <c r="K1257" s="1071"/>
      <c r="L1257" s="1071"/>
      <c r="M1257" s="1071"/>
      <c r="N1257" s="1071"/>
      <c r="O1257" s="1071"/>
      <c r="P1257" s="1071"/>
      <c r="Q1257" s="1071"/>
      <c r="R1257" s="1071"/>
      <c r="S1257" s="1071"/>
      <c r="T1257" s="1071"/>
      <c r="U1257" s="1071"/>
      <c r="V1257" s="1106"/>
      <c r="W1257" s="1107">
        <v>37.596400000000003</v>
      </c>
      <c r="X1257" s="1108"/>
      <c r="Y1257" s="1108"/>
      <c r="Z1257" s="1108"/>
      <c r="AA1257" s="1108"/>
      <c r="AB1257" s="1108"/>
      <c r="AC1257" s="1107"/>
    </row>
    <row r="1258" spans="1:29" ht="17.45" customHeight="1" thickBot="1">
      <c r="A1258" s="1092" t="s">
        <v>1194</v>
      </c>
      <c r="B1258" s="1109"/>
      <c r="C1258" s="1109"/>
      <c r="D1258" s="1109"/>
      <c r="E1258" s="1109"/>
      <c r="F1258" s="1109"/>
      <c r="G1258" s="1109"/>
      <c r="H1258" s="1109"/>
      <c r="I1258" s="1109"/>
      <c r="J1258" s="1110"/>
      <c r="K1258" s="1094" t="s">
        <v>1174</v>
      </c>
      <c r="L1258" s="1070"/>
      <c r="M1258" s="1070"/>
      <c r="N1258" s="1070"/>
      <c r="O1258" s="1095"/>
      <c r="P1258" s="1094" t="s">
        <v>531</v>
      </c>
      <c r="Q1258" s="1070"/>
      <c r="R1258" s="1070"/>
      <c r="S1258" s="1070"/>
      <c r="T1258" s="1095"/>
      <c r="U1258" s="1094" t="s">
        <v>1190</v>
      </c>
      <c r="V1258" s="1070"/>
      <c r="W1258" s="1070"/>
      <c r="X1258" s="1070"/>
      <c r="Y1258" s="1095"/>
      <c r="Z1258" s="1096" t="s">
        <v>1191</v>
      </c>
      <c r="AA1258" s="1111"/>
      <c r="AB1258" s="1111"/>
      <c r="AC1258" s="1112"/>
    </row>
    <row r="1259" spans="1:29" ht="17.45" customHeight="1" thickBot="1">
      <c r="A1259" s="1068"/>
      <c r="B1259" s="1069"/>
      <c r="C1259" s="1069"/>
      <c r="D1259" s="1069"/>
      <c r="E1259" s="1069"/>
      <c r="F1259" s="1069"/>
      <c r="G1259" s="1069"/>
      <c r="H1259" s="1069"/>
      <c r="I1259" s="1071" t="s">
        <v>1195</v>
      </c>
      <c r="J1259" s="1071"/>
      <c r="K1259" s="1071"/>
      <c r="L1259" s="1071"/>
      <c r="M1259" s="1071"/>
      <c r="N1259" s="1071"/>
      <c r="O1259" s="1071"/>
      <c r="P1259" s="1071"/>
      <c r="Q1259" s="1071"/>
      <c r="R1259" s="1071"/>
      <c r="S1259" s="1071"/>
      <c r="T1259" s="1071"/>
      <c r="U1259" s="1071"/>
      <c r="V1259" s="1106"/>
      <c r="W1259" s="1107">
        <v>0</v>
      </c>
      <c r="X1259" s="1108"/>
      <c r="Y1259" s="1108"/>
      <c r="Z1259" s="1108"/>
      <c r="AA1259" s="1108"/>
      <c r="AB1259" s="1108"/>
      <c r="AC1259" s="1107"/>
    </row>
    <row r="1260" spans="1:29" ht="16.7" customHeight="1" thickBot="1">
      <c r="A1260" s="1092" t="s">
        <v>1196</v>
      </c>
      <c r="B1260" s="1109"/>
      <c r="C1260" s="1109"/>
      <c r="D1260" s="1109"/>
      <c r="E1260" s="1109"/>
      <c r="F1260" s="1109"/>
      <c r="G1260" s="1109"/>
      <c r="H1260" s="1109"/>
      <c r="I1260" s="1109"/>
      <c r="J1260" s="1110"/>
      <c r="K1260" s="1094" t="s">
        <v>1174</v>
      </c>
      <c r="L1260" s="1070"/>
      <c r="M1260" s="1070"/>
      <c r="N1260" s="1070"/>
      <c r="O1260" s="1095"/>
      <c r="P1260" s="1094" t="s">
        <v>531</v>
      </c>
      <c r="Q1260" s="1070"/>
      <c r="R1260" s="1070"/>
      <c r="S1260" s="1070"/>
      <c r="T1260" s="1095"/>
      <c r="U1260" s="1094" t="s">
        <v>1190</v>
      </c>
      <c r="V1260" s="1070"/>
      <c r="W1260" s="1070"/>
      <c r="X1260" s="1070"/>
      <c r="Y1260" s="1095"/>
      <c r="Z1260" s="1096" t="s">
        <v>1191</v>
      </c>
      <c r="AA1260" s="1111"/>
      <c r="AB1260" s="1111"/>
      <c r="AC1260" s="1112"/>
    </row>
    <row r="1261" spans="1:29" ht="17.45" customHeight="1" thickBot="1">
      <c r="A1261" s="1127"/>
      <c r="B1261" s="1128" t="s">
        <v>1536</v>
      </c>
      <c r="C1261" s="1128"/>
      <c r="D1261" s="1129" t="s">
        <v>1537</v>
      </c>
      <c r="E1261" s="1128"/>
      <c r="F1261" s="1128"/>
      <c r="G1261" s="1128"/>
      <c r="H1261" s="1128"/>
      <c r="I1261" s="1128"/>
      <c r="J1261" s="1129"/>
      <c r="K1261" s="1130">
        <v>0.375</v>
      </c>
      <c r="L1261" s="1131"/>
      <c r="M1261" s="1131"/>
      <c r="N1261" s="1131"/>
      <c r="O1261" s="1132"/>
      <c r="P1261" s="1133" t="s">
        <v>565</v>
      </c>
      <c r="Q1261" s="1134"/>
      <c r="R1261" s="1134"/>
      <c r="S1261" s="1134"/>
      <c r="T1261" s="1135"/>
      <c r="U1261" s="1136">
        <v>2.63</v>
      </c>
      <c r="V1261" s="1137"/>
      <c r="W1261" s="1137"/>
      <c r="X1261" s="1137"/>
      <c r="Y1261" s="1138"/>
      <c r="Z1261" s="1139">
        <v>0.98629999999999995</v>
      </c>
      <c r="AA1261" s="1108"/>
      <c r="AB1261" s="1108"/>
      <c r="AC1261" s="1107"/>
    </row>
    <row r="1262" spans="1:29" ht="17.45" customHeight="1" thickBot="1">
      <c r="A1262" s="1068"/>
      <c r="B1262" s="1069"/>
      <c r="C1262" s="1069"/>
      <c r="D1262" s="1069"/>
      <c r="E1262" s="1069"/>
      <c r="F1262" s="1069"/>
      <c r="G1262" s="1069"/>
      <c r="H1262" s="1069"/>
      <c r="I1262" s="1071" t="s">
        <v>1197</v>
      </c>
      <c r="J1262" s="1071"/>
      <c r="K1262" s="1071"/>
      <c r="L1262" s="1071"/>
      <c r="M1262" s="1071"/>
      <c r="N1262" s="1071"/>
      <c r="O1262" s="1071"/>
      <c r="P1262" s="1071"/>
      <c r="Q1262" s="1071"/>
      <c r="R1262" s="1071"/>
      <c r="S1262" s="1071"/>
      <c r="T1262" s="1071"/>
      <c r="U1262" s="1071"/>
      <c r="V1262" s="1106"/>
      <c r="W1262" s="1107">
        <v>0.98629999999999995</v>
      </c>
      <c r="X1262" s="1108"/>
      <c r="Y1262" s="1108"/>
      <c r="Z1262" s="1108"/>
      <c r="AA1262" s="1108"/>
      <c r="AB1262" s="1108"/>
      <c r="AC1262" s="1107"/>
    </row>
    <row r="1263" spans="1:29" ht="16.7" customHeight="1" thickBot="1">
      <c r="A1263" s="1092" t="s">
        <v>1198</v>
      </c>
      <c r="B1263" s="1109"/>
      <c r="C1263" s="1109"/>
      <c r="D1263" s="1110"/>
      <c r="E1263" s="1094" t="s">
        <v>1174</v>
      </c>
      <c r="F1263" s="1070"/>
      <c r="G1263" s="1095"/>
      <c r="H1263" s="1140" t="s">
        <v>1199</v>
      </c>
      <c r="I1263" s="1140" t="s">
        <v>1200</v>
      </c>
      <c r="J1263" s="1094" t="s">
        <v>1201</v>
      </c>
      <c r="K1263" s="1070"/>
      <c r="L1263" s="1095"/>
      <c r="M1263" s="1094" t="s">
        <v>1202</v>
      </c>
      <c r="N1263" s="1070"/>
      <c r="O1263" s="1070"/>
      <c r="P1263" s="1095"/>
      <c r="Q1263" s="1094" t="s">
        <v>1203</v>
      </c>
      <c r="R1263" s="1070"/>
      <c r="S1263" s="1070"/>
      <c r="T1263" s="1070"/>
      <c r="U1263" s="1095"/>
      <c r="V1263" s="1094" t="s">
        <v>1204</v>
      </c>
      <c r="W1263" s="1070"/>
      <c r="X1263" s="1070"/>
      <c r="Y1263" s="1095"/>
      <c r="Z1263" s="1096" t="s">
        <v>1191</v>
      </c>
      <c r="AA1263" s="1111"/>
      <c r="AB1263" s="1111"/>
      <c r="AC1263" s="1112"/>
    </row>
    <row r="1264" spans="1:29" ht="17.45" customHeight="1" thickBot="1">
      <c r="A1264" s="1127"/>
      <c r="B1264" s="1128" t="s">
        <v>1538</v>
      </c>
      <c r="C1264" s="1128"/>
      <c r="D1264" s="1225" t="s">
        <v>1537</v>
      </c>
      <c r="E1264" s="1192">
        <v>0.375</v>
      </c>
      <c r="F1264" s="1193"/>
      <c r="G1264" s="1194"/>
      <c r="H1264" s="1191">
        <v>0.04</v>
      </c>
      <c r="I1264" s="1191">
        <v>0</v>
      </c>
      <c r="J1264" s="1195">
        <v>16.329999999999998</v>
      </c>
      <c r="K1264" s="1196"/>
      <c r="L1264" s="1197"/>
      <c r="M1264" s="1136">
        <v>1.26</v>
      </c>
      <c r="N1264" s="1137"/>
      <c r="O1264" s="1137"/>
      <c r="P1264" s="1138"/>
      <c r="Q1264" s="1136">
        <v>1.01</v>
      </c>
      <c r="R1264" s="1137"/>
      <c r="S1264" s="1137"/>
      <c r="T1264" s="1137"/>
      <c r="U1264" s="1138"/>
      <c r="V1264" s="1136">
        <v>0.83</v>
      </c>
      <c r="W1264" s="1137"/>
      <c r="X1264" s="1137"/>
      <c r="Y1264" s="1138"/>
      <c r="Z1264" s="1139">
        <v>5.0999999999999996</v>
      </c>
      <c r="AA1264" s="1108"/>
      <c r="AB1264" s="1108"/>
      <c r="AC1264" s="1107"/>
    </row>
    <row r="1265" spans="1:29" ht="16.7" customHeight="1" thickBot="1">
      <c r="A1265" s="1068"/>
      <c r="B1265" s="1069"/>
      <c r="C1265" s="1069"/>
      <c r="D1265" s="1069"/>
      <c r="E1265" s="1069"/>
      <c r="F1265" s="1069"/>
      <c r="G1265" s="1069"/>
      <c r="H1265" s="1069"/>
      <c r="I1265" s="1071" t="s">
        <v>1205</v>
      </c>
      <c r="J1265" s="1071"/>
      <c r="K1265" s="1071"/>
      <c r="L1265" s="1071"/>
      <c r="M1265" s="1071"/>
      <c r="N1265" s="1071"/>
      <c r="O1265" s="1071"/>
      <c r="P1265" s="1071"/>
      <c r="Q1265" s="1071"/>
      <c r="R1265" s="1071"/>
      <c r="S1265" s="1071"/>
      <c r="T1265" s="1071"/>
      <c r="U1265" s="1071"/>
      <c r="V1265" s="1106"/>
      <c r="W1265" s="1107">
        <v>5.0999999999999996</v>
      </c>
      <c r="X1265" s="1108"/>
      <c r="Y1265" s="1108"/>
      <c r="Z1265" s="1108"/>
      <c r="AA1265" s="1108"/>
      <c r="AB1265" s="1108"/>
      <c r="AC1265" s="1107"/>
    </row>
    <row r="1266" spans="1:29" ht="5.85" customHeight="1">
      <c r="A1266" s="1141"/>
      <c r="B1266" s="1113"/>
      <c r="C1266" s="1113"/>
      <c r="D1266" s="1113"/>
      <c r="E1266" s="1113"/>
      <c r="F1266" s="1113"/>
      <c r="G1266" s="1113"/>
      <c r="H1266" s="1113"/>
      <c r="I1266" s="1113"/>
      <c r="J1266" s="1113"/>
      <c r="K1266" s="1113"/>
      <c r="L1266" s="1113"/>
      <c r="M1266" s="1113"/>
      <c r="N1266" s="1113"/>
      <c r="O1266" s="1113"/>
      <c r="P1266" s="1113"/>
      <c r="Q1266" s="1113"/>
      <c r="R1266" s="1113"/>
      <c r="S1266" s="1113"/>
      <c r="T1266" s="1113"/>
      <c r="U1266" s="1113"/>
      <c r="V1266" s="1113"/>
      <c r="W1266" s="1113"/>
      <c r="X1266" s="1113"/>
      <c r="Y1266" s="1113"/>
      <c r="Z1266" s="1113"/>
      <c r="AA1266" s="1113"/>
      <c r="AB1266" s="1113"/>
      <c r="AC1266" s="1142"/>
    </row>
    <row r="1267" spans="1:29" ht="17.45" customHeight="1">
      <c r="A1267" s="1117"/>
      <c r="B1267" s="1118"/>
      <c r="C1267" s="1118"/>
      <c r="D1267" s="1118"/>
      <c r="E1267" s="1118"/>
      <c r="F1267" s="1118"/>
      <c r="G1267" s="1118"/>
      <c r="H1267" s="1118"/>
      <c r="I1267" s="1119" t="s">
        <v>1206</v>
      </c>
      <c r="J1267" s="1119"/>
      <c r="K1267" s="1119"/>
      <c r="L1267" s="1119"/>
      <c r="M1267" s="1119"/>
      <c r="N1267" s="1119"/>
      <c r="O1267" s="1119"/>
      <c r="P1267" s="1119"/>
      <c r="Q1267" s="1119"/>
      <c r="R1267" s="1119"/>
      <c r="S1267" s="1119"/>
      <c r="T1267" s="1119"/>
      <c r="U1267" s="1119"/>
      <c r="V1267" s="1118"/>
      <c r="W1267" s="1143">
        <v>78.03</v>
      </c>
      <c r="X1267" s="1144"/>
      <c r="Y1267" s="1144"/>
      <c r="Z1267" s="1144"/>
      <c r="AA1267" s="1144"/>
      <c r="AB1267" s="1144"/>
      <c r="AC1267" s="1143"/>
    </row>
    <row r="1268" spans="1:29" ht="17.45" customHeight="1">
      <c r="A1268" s="1117"/>
      <c r="B1268" s="1118"/>
      <c r="C1268" s="1118"/>
      <c r="D1268" s="1118"/>
      <c r="E1268" s="1118"/>
      <c r="F1268" s="1118"/>
      <c r="G1268" s="1119" t="s">
        <v>1207</v>
      </c>
      <c r="H1268" s="1119"/>
      <c r="I1268" s="1119"/>
      <c r="J1268" s="1119"/>
      <c r="K1268" s="1119"/>
      <c r="L1268" s="1119"/>
      <c r="M1268" s="1119"/>
      <c r="N1268" s="1145"/>
      <c r="O1268" s="1146">
        <v>0</v>
      </c>
      <c r="P1268" s="1146"/>
      <c r="Q1268" s="1146"/>
      <c r="R1268" s="1145"/>
      <c r="S1268" s="1119" t="s">
        <v>1208</v>
      </c>
      <c r="T1268" s="1119"/>
      <c r="U1268" s="1119"/>
      <c r="V1268" s="1118"/>
      <c r="W1268" s="1143">
        <v>0</v>
      </c>
      <c r="X1268" s="1144"/>
      <c r="Y1268" s="1144"/>
      <c r="Z1268" s="1144"/>
      <c r="AA1268" s="1144"/>
      <c r="AB1268" s="1144"/>
      <c r="AC1268" s="1143"/>
    </row>
    <row r="1269" spans="1:29" ht="16.7" customHeight="1">
      <c r="A1269" s="1117"/>
      <c r="B1269" s="1118"/>
      <c r="C1269" s="1118"/>
      <c r="D1269" s="1118"/>
      <c r="E1269" s="1118"/>
      <c r="F1269" s="1118"/>
      <c r="G1269" s="1118"/>
      <c r="H1269" s="1118"/>
      <c r="I1269" s="1119" t="s">
        <v>1209</v>
      </c>
      <c r="J1269" s="1119"/>
      <c r="K1269" s="1119"/>
      <c r="L1269" s="1119"/>
      <c r="M1269" s="1119"/>
      <c r="N1269" s="1119"/>
      <c r="O1269" s="1119"/>
      <c r="P1269" s="1119"/>
      <c r="Q1269" s="1119"/>
      <c r="R1269" s="1119"/>
      <c r="S1269" s="1119"/>
      <c r="T1269" s="1119"/>
      <c r="U1269" s="1119"/>
      <c r="V1269" s="1118"/>
      <c r="W1269" s="1143">
        <v>78.03</v>
      </c>
      <c r="X1269" s="1144"/>
      <c r="Y1269" s="1144"/>
      <c r="Z1269" s="1144"/>
      <c r="AA1269" s="1144"/>
      <c r="AB1269" s="1144"/>
      <c r="AC1269" s="1143"/>
    </row>
    <row r="1270" spans="1:29" ht="5.85" customHeight="1">
      <c r="A1270" s="1147"/>
      <c r="B1270" s="1118"/>
      <c r="C1270" s="1118"/>
      <c r="D1270" s="1118"/>
      <c r="E1270" s="1118"/>
      <c r="F1270" s="1118"/>
      <c r="G1270" s="1118"/>
      <c r="H1270" s="1118"/>
      <c r="I1270" s="1118"/>
      <c r="J1270" s="1118"/>
      <c r="K1270" s="1118"/>
      <c r="L1270" s="1118"/>
      <c r="M1270" s="1118"/>
      <c r="N1270" s="1118"/>
      <c r="O1270" s="1118"/>
      <c r="P1270" s="1118"/>
      <c r="Q1270" s="1118"/>
      <c r="R1270" s="1118"/>
      <c r="S1270" s="1118"/>
      <c r="T1270" s="1118"/>
      <c r="U1270" s="1118"/>
      <c r="V1270" s="1118"/>
      <c r="W1270" s="1118"/>
      <c r="X1270" s="1118"/>
      <c r="Y1270" s="1118"/>
      <c r="Z1270" s="1118"/>
      <c r="AA1270" s="1118"/>
      <c r="AB1270" s="1118"/>
      <c r="AC1270" s="1148"/>
    </row>
    <row r="1271" spans="1:29" ht="79.349999999999994" customHeight="1">
      <c r="A1271" s="1149"/>
      <c r="AC1271" s="1088"/>
    </row>
    <row r="1272" spans="1:29" ht="78.599999999999994" customHeight="1" thickBot="1">
      <c r="A1272" s="1089"/>
      <c r="B1272" s="1090"/>
      <c r="C1272" s="1090"/>
      <c r="D1272" s="1090"/>
      <c r="E1272" s="1090"/>
      <c r="F1272" s="1090"/>
      <c r="G1272" s="1090"/>
      <c r="H1272" s="1090"/>
      <c r="I1272" s="1090"/>
      <c r="J1272" s="1090"/>
      <c r="K1272" s="1090"/>
      <c r="L1272" s="1090"/>
      <c r="M1272" s="1090"/>
      <c r="N1272" s="1090"/>
      <c r="O1272" s="1090"/>
      <c r="P1272" s="1090"/>
      <c r="Q1272" s="1090"/>
      <c r="R1272" s="1090"/>
      <c r="S1272" s="1090"/>
      <c r="T1272" s="1090"/>
      <c r="U1272" s="1090"/>
      <c r="V1272" s="1090"/>
      <c r="W1272" s="1090"/>
      <c r="X1272" s="1090"/>
      <c r="Y1272" s="1090"/>
      <c r="Z1272" s="1090"/>
      <c r="AA1272" s="1090"/>
      <c r="AB1272" s="1090"/>
      <c r="AC1272" s="1091"/>
    </row>
    <row r="1273" spans="1:29" ht="17.45" customHeight="1" thickBot="1">
      <c r="A1273" s="1068"/>
      <c r="B1273" s="1069"/>
      <c r="C1273" s="1069"/>
      <c r="D1273" s="1069"/>
      <c r="E1273" s="1069"/>
      <c r="F1273" s="1070" t="s">
        <v>1166</v>
      </c>
      <c r="G1273" s="1070"/>
      <c r="H1273" s="1070"/>
      <c r="I1273" s="1070"/>
      <c r="J1273" s="1070"/>
      <c r="K1273" s="1070"/>
      <c r="L1273" s="1069"/>
      <c r="M1273" s="1069"/>
      <c r="N1273" s="1069"/>
      <c r="O1273" s="1069"/>
      <c r="P1273" s="1069"/>
      <c r="Q1273" s="1069"/>
      <c r="R1273" s="1069"/>
      <c r="S1273" s="1069"/>
      <c r="T1273" s="1069"/>
      <c r="U1273" s="1069"/>
      <c r="V1273" s="1069"/>
      <c r="W1273" s="1069"/>
      <c r="X1273" s="1071" t="s">
        <v>1539</v>
      </c>
      <c r="Y1273" s="1071"/>
      <c r="Z1273" s="1071"/>
      <c r="AA1273" s="1071"/>
      <c r="AB1273" s="1071"/>
      <c r="AC1273" s="1072"/>
    </row>
    <row r="1274" spans="1:29" ht="16.7" customHeight="1">
      <c r="A1274" s="1074" t="s">
        <v>1168</v>
      </c>
      <c r="B1274" s="1075"/>
      <c r="C1274" s="1076"/>
      <c r="D1274" s="1077" t="s">
        <v>1540</v>
      </c>
      <c r="E1274" s="1077"/>
      <c r="F1274" s="1077"/>
      <c r="G1274" s="1077"/>
      <c r="H1274" s="1077"/>
      <c r="I1274" s="1077"/>
      <c r="J1274" s="1077"/>
      <c r="K1274" s="1077"/>
      <c r="L1274" s="1077"/>
      <c r="M1274" s="1077"/>
      <c r="N1274" s="1076"/>
      <c r="O1274" s="1076"/>
      <c r="P1274" s="1078" t="s">
        <v>1104</v>
      </c>
      <c r="Q1274" s="1078"/>
      <c r="R1274" s="1078"/>
      <c r="S1274" s="1076"/>
      <c r="T1274" s="1079" t="s">
        <v>1541</v>
      </c>
      <c r="U1274" s="1079"/>
      <c r="V1274" s="1079"/>
      <c r="W1274" s="1079"/>
      <c r="X1274" s="1076"/>
      <c r="Y1274" s="1078" t="s">
        <v>1170</v>
      </c>
      <c r="Z1274" s="1078"/>
      <c r="AA1274" s="1076"/>
      <c r="AB1274" s="1080">
        <v>45658</v>
      </c>
      <c r="AC1274" s="1081"/>
    </row>
    <row r="1275" spans="1:29" ht="17.45" customHeight="1">
      <c r="A1275" s="1082"/>
      <c r="B1275" s="1083"/>
      <c r="D1275" s="1084"/>
      <c r="E1275" s="1084"/>
      <c r="F1275" s="1084"/>
      <c r="G1275" s="1084"/>
      <c r="H1275" s="1084"/>
      <c r="I1275" s="1084"/>
      <c r="J1275" s="1084"/>
      <c r="K1275" s="1084"/>
      <c r="L1275" s="1084"/>
      <c r="M1275" s="1084"/>
      <c r="P1275" s="1085" t="s">
        <v>1171</v>
      </c>
      <c r="Q1275" s="1085"/>
      <c r="R1275" s="1085"/>
      <c r="T1275" s="1086">
        <v>36</v>
      </c>
      <c r="U1275" s="1086"/>
      <c r="V1275" s="1086"/>
      <c r="W1275" s="1086"/>
      <c r="Y1275" s="1085" t="s">
        <v>1172</v>
      </c>
      <c r="Z1275" s="1085"/>
      <c r="AB1275" s="1087" t="s">
        <v>51</v>
      </c>
      <c r="AC1275" s="1088"/>
    </row>
    <row r="1276" spans="1:29" ht="5.85" customHeight="1" thickBot="1">
      <c r="A1276" s="1089"/>
      <c r="B1276" s="1090"/>
      <c r="C1276" s="1090"/>
      <c r="D1276" s="1090"/>
      <c r="E1276" s="1090"/>
      <c r="F1276" s="1090"/>
      <c r="G1276" s="1090"/>
      <c r="H1276" s="1090"/>
      <c r="I1276" s="1090"/>
      <c r="J1276" s="1090"/>
      <c r="K1276" s="1090"/>
      <c r="L1276" s="1090"/>
      <c r="M1276" s="1090"/>
      <c r="N1276" s="1090"/>
      <c r="O1276" s="1090"/>
      <c r="P1276" s="1090"/>
      <c r="Q1276" s="1090"/>
      <c r="R1276" s="1090"/>
      <c r="S1276" s="1090"/>
      <c r="T1276" s="1090"/>
      <c r="U1276" s="1090"/>
      <c r="V1276" s="1090"/>
      <c r="W1276" s="1090"/>
      <c r="X1276" s="1090"/>
      <c r="Y1276" s="1090"/>
      <c r="Z1276" s="1090"/>
      <c r="AA1276" s="1090"/>
      <c r="AB1276" s="1090"/>
      <c r="AC1276" s="1091"/>
    </row>
    <row r="1277" spans="1:29" ht="16.7" customHeight="1" thickBot="1">
      <c r="A1277" s="1092" t="s">
        <v>1173</v>
      </c>
      <c r="B1277" s="1075"/>
      <c r="C1277" s="1075"/>
      <c r="D1277" s="1075"/>
      <c r="E1277" s="1075"/>
      <c r="F1277" s="1075"/>
      <c r="G1277" s="1075"/>
      <c r="H1277" s="1093"/>
      <c r="I1277" s="1094" t="s">
        <v>1174</v>
      </c>
      <c r="J1277" s="1094" t="s">
        <v>1175</v>
      </c>
      <c r="K1277" s="1070"/>
      <c r="L1277" s="1070"/>
      <c r="M1277" s="1070"/>
      <c r="N1277" s="1070"/>
      <c r="O1277" s="1070"/>
      <c r="P1277" s="1095"/>
      <c r="Q1277" s="1094" t="s">
        <v>1176</v>
      </c>
      <c r="R1277" s="1070"/>
      <c r="S1277" s="1070"/>
      <c r="T1277" s="1070"/>
      <c r="U1277" s="1070"/>
      <c r="V1277" s="1070"/>
      <c r="W1277" s="1070"/>
      <c r="X1277" s="1070"/>
      <c r="Y1277" s="1095"/>
      <c r="Z1277" s="1096" t="s">
        <v>1177</v>
      </c>
      <c r="AA1277" s="1097"/>
      <c r="AB1277" s="1097"/>
      <c r="AC1277" s="1098"/>
    </row>
    <row r="1278" spans="1:29" ht="17.45" customHeight="1" thickBot="1">
      <c r="A1278" s="1099"/>
      <c r="B1278" s="1100"/>
      <c r="C1278" s="1100"/>
      <c r="D1278" s="1100"/>
      <c r="E1278" s="1100"/>
      <c r="F1278" s="1100"/>
      <c r="G1278" s="1100"/>
      <c r="H1278" s="1101"/>
      <c r="I1278" s="1102"/>
      <c r="J1278" s="1094" t="s">
        <v>1178</v>
      </c>
      <c r="K1278" s="1070"/>
      <c r="L1278" s="1095"/>
      <c r="M1278" s="1094" t="s">
        <v>1179</v>
      </c>
      <c r="N1278" s="1070"/>
      <c r="O1278" s="1070"/>
      <c r="P1278" s="1095"/>
      <c r="Q1278" s="1094" t="s">
        <v>1178</v>
      </c>
      <c r="R1278" s="1070"/>
      <c r="S1278" s="1070"/>
      <c r="T1278" s="1070"/>
      <c r="U1278" s="1095"/>
      <c r="V1278" s="1094" t="s">
        <v>1179</v>
      </c>
      <c r="W1278" s="1070"/>
      <c r="X1278" s="1070"/>
      <c r="Y1278" s="1095"/>
      <c r="Z1278" s="1103"/>
      <c r="AA1278" s="1104"/>
      <c r="AB1278" s="1104"/>
      <c r="AC1278" s="1105"/>
    </row>
    <row r="1279" spans="1:29" ht="17.45" customHeight="1">
      <c r="A1279" s="1150"/>
      <c r="B1279" s="1151" t="s">
        <v>1411</v>
      </c>
      <c r="C1279" s="1151"/>
      <c r="D1279" s="1152" t="s">
        <v>1412</v>
      </c>
      <c r="E1279" s="1151"/>
      <c r="F1279" s="1151"/>
      <c r="G1279" s="1151"/>
      <c r="H1279" s="1152"/>
      <c r="I1279" s="1201">
        <v>1</v>
      </c>
      <c r="J1279" s="1202">
        <v>1</v>
      </c>
      <c r="K1279" s="1203"/>
      <c r="L1279" s="1204"/>
      <c r="M1279" s="1202">
        <v>0</v>
      </c>
      <c r="N1279" s="1203"/>
      <c r="O1279" s="1203"/>
      <c r="P1279" s="1204"/>
      <c r="Q1279" s="1205">
        <v>1.2371000000000001</v>
      </c>
      <c r="R1279" s="1206"/>
      <c r="S1279" s="1206"/>
      <c r="T1279" s="1206"/>
      <c r="U1279" s="1207"/>
      <c r="V1279" s="1205">
        <v>0.68269999999999997</v>
      </c>
      <c r="W1279" s="1206"/>
      <c r="X1279" s="1206"/>
      <c r="Y1279" s="1207"/>
      <c r="Z1279" s="1159">
        <v>1.2371000000000001</v>
      </c>
      <c r="AA1279" s="1116"/>
      <c r="AB1279" s="1116"/>
      <c r="AC1279" s="1115"/>
    </row>
    <row r="1280" spans="1:29" ht="16.7" customHeight="1">
      <c r="A1280" s="1149"/>
      <c r="B1280" s="1174" t="s">
        <v>744</v>
      </c>
      <c r="C1280" s="1174"/>
      <c r="D1280" s="1175" t="s">
        <v>1413</v>
      </c>
      <c r="E1280" s="1174"/>
      <c r="F1280" s="1174"/>
      <c r="G1280" s="1174"/>
      <c r="H1280" s="1175"/>
      <c r="I1280" s="1208">
        <v>1</v>
      </c>
      <c r="J1280" s="1209">
        <v>1</v>
      </c>
      <c r="K1280" s="1210"/>
      <c r="L1280" s="1211"/>
      <c r="M1280" s="1209">
        <v>0</v>
      </c>
      <c r="N1280" s="1210"/>
      <c r="O1280" s="1210"/>
      <c r="P1280" s="1211"/>
      <c r="Q1280" s="1212">
        <v>149.91589999999999</v>
      </c>
      <c r="R1280" s="1213"/>
      <c r="S1280" s="1213"/>
      <c r="T1280" s="1213"/>
      <c r="U1280" s="1214"/>
      <c r="V1280" s="1212">
        <v>61.932499999999997</v>
      </c>
      <c r="W1280" s="1213"/>
      <c r="X1280" s="1213"/>
      <c r="Y1280" s="1214"/>
      <c r="Z1280" s="1184">
        <v>149.91589999999999</v>
      </c>
      <c r="AA1280" s="1121"/>
      <c r="AB1280" s="1121"/>
      <c r="AC1280" s="1120"/>
    </row>
    <row r="1281" spans="1:29" ht="17.45" customHeight="1" thickBot="1">
      <c r="A1281" s="1089"/>
      <c r="B1281" s="1160" t="s">
        <v>1414</v>
      </c>
      <c r="C1281" s="1160"/>
      <c r="D1281" s="1161" t="s">
        <v>1415</v>
      </c>
      <c r="E1281" s="1160"/>
      <c r="F1281" s="1160"/>
      <c r="G1281" s="1160"/>
      <c r="H1281" s="1161"/>
      <c r="I1281" s="1215">
        <v>1</v>
      </c>
      <c r="J1281" s="1216">
        <v>1</v>
      </c>
      <c r="K1281" s="1217"/>
      <c r="L1281" s="1218"/>
      <c r="M1281" s="1216">
        <v>0</v>
      </c>
      <c r="N1281" s="1217"/>
      <c r="O1281" s="1217"/>
      <c r="P1281" s="1218"/>
      <c r="Q1281" s="1219">
        <v>10.4664</v>
      </c>
      <c r="R1281" s="1220"/>
      <c r="S1281" s="1220"/>
      <c r="T1281" s="1220"/>
      <c r="U1281" s="1221"/>
      <c r="V1281" s="1219">
        <v>0.50349999999999995</v>
      </c>
      <c r="W1281" s="1220"/>
      <c r="X1281" s="1220"/>
      <c r="Y1281" s="1221"/>
      <c r="Z1281" s="1168">
        <v>10.4664</v>
      </c>
      <c r="AA1281" s="1126"/>
      <c r="AB1281" s="1126"/>
      <c r="AC1281" s="1125"/>
    </row>
    <row r="1282" spans="1:29" ht="16.7" customHeight="1" thickBot="1">
      <c r="A1282" s="1068"/>
      <c r="B1282" s="1069"/>
      <c r="C1282" s="1069"/>
      <c r="D1282" s="1069"/>
      <c r="E1282" s="1069"/>
      <c r="F1282" s="1069"/>
      <c r="G1282" s="1069"/>
      <c r="H1282" s="1069"/>
      <c r="I1282" s="1071" t="s">
        <v>1180</v>
      </c>
      <c r="J1282" s="1071"/>
      <c r="K1282" s="1071"/>
      <c r="L1282" s="1071"/>
      <c r="M1282" s="1071"/>
      <c r="N1282" s="1071"/>
      <c r="O1282" s="1071"/>
      <c r="P1282" s="1071"/>
      <c r="Q1282" s="1071"/>
      <c r="R1282" s="1071"/>
      <c r="S1282" s="1071"/>
      <c r="T1282" s="1071"/>
      <c r="U1282" s="1071"/>
      <c r="V1282" s="1106"/>
      <c r="W1282" s="1107">
        <v>161.61940000000001</v>
      </c>
      <c r="X1282" s="1108"/>
      <c r="Y1282" s="1108"/>
      <c r="Z1282" s="1108"/>
      <c r="AA1282" s="1108"/>
      <c r="AB1282" s="1108"/>
      <c r="AC1282" s="1107"/>
    </row>
    <row r="1283" spans="1:29" ht="17.45" customHeight="1" thickBot="1">
      <c r="A1283" s="1092" t="s">
        <v>1181</v>
      </c>
      <c r="B1283" s="1109"/>
      <c r="C1283" s="1109"/>
      <c r="D1283" s="1109"/>
      <c r="E1283" s="1109"/>
      <c r="F1283" s="1109"/>
      <c r="G1283" s="1109"/>
      <c r="H1283" s="1109"/>
      <c r="I1283" s="1109"/>
      <c r="J1283" s="1110"/>
      <c r="K1283" s="1094" t="s">
        <v>1182</v>
      </c>
      <c r="L1283" s="1070"/>
      <c r="M1283" s="1070"/>
      <c r="N1283" s="1070"/>
      <c r="O1283" s="1095"/>
      <c r="P1283" s="1094" t="s">
        <v>1174</v>
      </c>
      <c r="Q1283" s="1070"/>
      <c r="R1283" s="1070"/>
      <c r="S1283" s="1070"/>
      <c r="T1283" s="1095"/>
      <c r="U1283" s="1094" t="s">
        <v>1183</v>
      </c>
      <c r="V1283" s="1070"/>
      <c r="W1283" s="1070"/>
      <c r="X1283" s="1070"/>
      <c r="Y1283" s="1095"/>
      <c r="Z1283" s="1096" t="s">
        <v>1177</v>
      </c>
      <c r="AA1283" s="1111"/>
      <c r="AB1283" s="1111"/>
      <c r="AC1283" s="1112"/>
    </row>
    <row r="1284" spans="1:29" ht="17.45" customHeight="1">
      <c r="A1284" s="1150"/>
      <c r="B1284" s="1151" t="s">
        <v>1111</v>
      </c>
      <c r="C1284" s="1151"/>
      <c r="D1284" s="1152" t="s">
        <v>1112</v>
      </c>
      <c r="E1284" s="1151"/>
      <c r="F1284" s="1151"/>
      <c r="G1284" s="1151"/>
      <c r="H1284" s="1151"/>
      <c r="I1284" s="1151"/>
      <c r="J1284" s="1152"/>
      <c r="K1284" s="1153">
        <v>0</v>
      </c>
      <c r="L1284" s="1154"/>
      <c r="M1284" s="1154"/>
      <c r="N1284" s="1154"/>
      <c r="O1284" s="1155"/>
      <c r="P1284" s="1153">
        <v>5</v>
      </c>
      <c r="Q1284" s="1154"/>
      <c r="R1284" s="1154"/>
      <c r="S1284" s="1154"/>
      <c r="T1284" s="1155"/>
      <c r="U1284" s="1156">
        <v>22.148800000000001</v>
      </c>
      <c r="V1284" s="1157"/>
      <c r="W1284" s="1157"/>
      <c r="X1284" s="1157"/>
      <c r="Y1284" s="1158"/>
      <c r="Z1284" s="1159">
        <v>110.744</v>
      </c>
      <c r="AA1284" s="1116"/>
      <c r="AB1284" s="1116"/>
      <c r="AC1284" s="1115"/>
    </row>
    <row r="1285" spans="1:29" ht="16.7" customHeight="1" thickBot="1">
      <c r="A1285" s="1089"/>
      <c r="B1285" s="1160" t="s">
        <v>1117</v>
      </c>
      <c r="C1285" s="1160"/>
      <c r="D1285" s="1161" t="s">
        <v>1118</v>
      </c>
      <c r="E1285" s="1160"/>
      <c r="F1285" s="1160"/>
      <c r="G1285" s="1160"/>
      <c r="H1285" s="1160"/>
      <c r="I1285" s="1160"/>
      <c r="J1285" s="1161"/>
      <c r="K1285" s="1162">
        <v>0</v>
      </c>
      <c r="L1285" s="1163"/>
      <c r="M1285" s="1163"/>
      <c r="N1285" s="1163"/>
      <c r="O1285" s="1164"/>
      <c r="P1285" s="1162">
        <v>1</v>
      </c>
      <c r="Q1285" s="1163"/>
      <c r="R1285" s="1163"/>
      <c r="S1285" s="1163"/>
      <c r="T1285" s="1164"/>
      <c r="U1285" s="1165">
        <v>31.5581</v>
      </c>
      <c r="V1285" s="1166"/>
      <c r="W1285" s="1166"/>
      <c r="X1285" s="1166"/>
      <c r="Y1285" s="1167"/>
      <c r="Z1285" s="1168">
        <v>31.5581</v>
      </c>
      <c r="AA1285" s="1126"/>
      <c r="AB1285" s="1126"/>
      <c r="AC1285" s="1125"/>
    </row>
    <row r="1286" spans="1:29" ht="17.45" customHeight="1" thickBot="1">
      <c r="A1286" s="1068"/>
      <c r="B1286" s="1113"/>
      <c r="C1286" s="1113"/>
      <c r="D1286" s="1113"/>
      <c r="E1286" s="1113"/>
      <c r="F1286" s="1113"/>
      <c r="G1286" s="1113"/>
      <c r="H1286" s="1113"/>
      <c r="I1286" s="1114" t="s">
        <v>1184</v>
      </c>
      <c r="J1286" s="1114"/>
      <c r="K1286" s="1114"/>
      <c r="L1286" s="1114"/>
      <c r="M1286" s="1114"/>
      <c r="N1286" s="1114"/>
      <c r="O1286" s="1114"/>
      <c r="P1286" s="1114"/>
      <c r="Q1286" s="1114"/>
      <c r="R1286" s="1114"/>
      <c r="S1286" s="1114"/>
      <c r="T1286" s="1114"/>
      <c r="U1286" s="1114"/>
      <c r="V1286" s="1069"/>
      <c r="W1286" s="1115">
        <v>142.3021</v>
      </c>
      <c r="X1286" s="1116"/>
      <c r="Y1286" s="1116"/>
      <c r="Z1286" s="1116"/>
      <c r="AA1286" s="1116"/>
      <c r="AB1286" s="1116"/>
      <c r="AC1286" s="1115"/>
    </row>
    <row r="1287" spans="1:29" ht="17.45" customHeight="1">
      <c r="A1287" s="1117"/>
      <c r="B1287" s="1118"/>
      <c r="C1287" s="1118"/>
      <c r="D1287" s="1118"/>
      <c r="E1287" s="1118"/>
      <c r="F1287" s="1118"/>
      <c r="G1287" s="1118"/>
      <c r="H1287" s="1118"/>
      <c r="I1287" s="1119" t="s">
        <v>1185</v>
      </c>
      <c r="J1287" s="1119"/>
      <c r="K1287" s="1119"/>
      <c r="L1287" s="1119"/>
      <c r="M1287" s="1119"/>
      <c r="N1287" s="1119"/>
      <c r="O1287" s="1119"/>
      <c r="P1287" s="1119"/>
      <c r="Q1287" s="1119"/>
      <c r="R1287" s="1119"/>
      <c r="S1287" s="1119"/>
      <c r="T1287" s="1119"/>
      <c r="U1287" s="1119"/>
      <c r="V1287" s="1118"/>
      <c r="W1287" s="1120">
        <v>303.92149999999998</v>
      </c>
      <c r="X1287" s="1121"/>
      <c r="Y1287" s="1121"/>
      <c r="Z1287" s="1121"/>
      <c r="AA1287" s="1121"/>
      <c r="AB1287" s="1121"/>
      <c r="AC1287" s="1120"/>
    </row>
    <row r="1288" spans="1:29" ht="16.7" customHeight="1">
      <c r="A1288" s="1117"/>
      <c r="B1288" s="1118"/>
      <c r="C1288" s="1118"/>
      <c r="D1288" s="1118"/>
      <c r="E1288" s="1118"/>
      <c r="F1288" s="1118"/>
      <c r="G1288" s="1118"/>
      <c r="H1288" s="1118"/>
      <c r="I1288" s="1119" t="s">
        <v>1186</v>
      </c>
      <c r="J1288" s="1119"/>
      <c r="K1288" s="1119"/>
      <c r="L1288" s="1119"/>
      <c r="M1288" s="1119"/>
      <c r="N1288" s="1119"/>
      <c r="O1288" s="1119"/>
      <c r="P1288" s="1119"/>
      <c r="Q1288" s="1119"/>
      <c r="R1288" s="1119"/>
      <c r="S1288" s="1119"/>
      <c r="T1288" s="1119"/>
      <c r="U1288" s="1119"/>
      <c r="V1288" s="1118"/>
      <c r="W1288" s="1120">
        <v>8.4422999999999995</v>
      </c>
      <c r="X1288" s="1121"/>
      <c r="Y1288" s="1121"/>
      <c r="Z1288" s="1121"/>
      <c r="AA1288" s="1121"/>
      <c r="AB1288" s="1121"/>
      <c r="AC1288" s="1120"/>
    </row>
    <row r="1289" spans="1:29" ht="17.45" customHeight="1">
      <c r="A1289" s="1117"/>
      <c r="B1289" s="1118"/>
      <c r="C1289" s="1118"/>
      <c r="D1289" s="1118"/>
      <c r="E1289" s="1118"/>
      <c r="F1289" s="1118"/>
      <c r="G1289" s="1118"/>
      <c r="H1289" s="1118"/>
      <c r="I1289" s="1119" t="s">
        <v>1187</v>
      </c>
      <c r="J1289" s="1119"/>
      <c r="K1289" s="1119"/>
      <c r="L1289" s="1119"/>
      <c r="M1289" s="1119"/>
      <c r="N1289" s="1119"/>
      <c r="O1289" s="1119"/>
      <c r="P1289" s="1119"/>
      <c r="Q1289" s="1119"/>
      <c r="R1289" s="1119"/>
      <c r="S1289" s="1119"/>
      <c r="T1289" s="1119"/>
      <c r="U1289" s="1119"/>
      <c r="V1289" s="1118"/>
      <c r="W1289" s="1120">
        <v>0</v>
      </c>
      <c r="X1289" s="1121"/>
      <c r="Y1289" s="1121"/>
      <c r="Z1289" s="1121"/>
      <c r="AA1289" s="1121"/>
      <c r="AB1289" s="1121"/>
      <c r="AC1289" s="1120"/>
    </row>
    <row r="1290" spans="1:29" ht="16.7" customHeight="1" thickBot="1">
      <c r="A1290" s="1122"/>
      <c r="B1290" s="1123"/>
      <c r="C1290" s="1123"/>
      <c r="D1290" s="1123"/>
      <c r="E1290" s="1123"/>
      <c r="F1290" s="1123"/>
      <c r="G1290" s="1123"/>
      <c r="H1290" s="1123"/>
      <c r="I1290" s="1124" t="s">
        <v>1188</v>
      </c>
      <c r="J1290" s="1124"/>
      <c r="K1290" s="1124"/>
      <c r="L1290" s="1124"/>
      <c r="M1290" s="1124"/>
      <c r="N1290" s="1124"/>
      <c r="O1290" s="1124"/>
      <c r="P1290" s="1124"/>
      <c r="Q1290" s="1124"/>
      <c r="R1290" s="1124"/>
      <c r="S1290" s="1124"/>
      <c r="T1290" s="1124"/>
      <c r="U1290" s="1124"/>
      <c r="V1290" s="1123"/>
      <c r="W1290" s="1125">
        <v>0</v>
      </c>
      <c r="X1290" s="1126"/>
      <c r="Y1290" s="1126"/>
      <c r="Z1290" s="1126"/>
      <c r="AA1290" s="1126"/>
      <c r="AB1290" s="1126"/>
      <c r="AC1290" s="1125"/>
    </row>
    <row r="1291" spans="1:29" ht="17.45" customHeight="1" thickBot="1">
      <c r="A1291" s="1092" t="s">
        <v>1189</v>
      </c>
      <c r="B1291" s="1109"/>
      <c r="C1291" s="1109"/>
      <c r="D1291" s="1109"/>
      <c r="E1291" s="1109"/>
      <c r="F1291" s="1109"/>
      <c r="G1291" s="1109"/>
      <c r="H1291" s="1109"/>
      <c r="I1291" s="1109"/>
      <c r="J1291" s="1110"/>
      <c r="K1291" s="1094" t="s">
        <v>1174</v>
      </c>
      <c r="L1291" s="1070"/>
      <c r="M1291" s="1070"/>
      <c r="N1291" s="1070"/>
      <c r="O1291" s="1095"/>
      <c r="P1291" s="1094" t="s">
        <v>531</v>
      </c>
      <c r="Q1291" s="1070"/>
      <c r="R1291" s="1070"/>
      <c r="S1291" s="1070"/>
      <c r="T1291" s="1095"/>
      <c r="U1291" s="1094" t="s">
        <v>1190</v>
      </c>
      <c r="V1291" s="1070"/>
      <c r="W1291" s="1070"/>
      <c r="X1291" s="1070"/>
      <c r="Y1291" s="1095"/>
      <c r="Z1291" s="1096" t="s">
        <v>1191</v>
      </c>
      <c r="AA1291" s="1111"/>
      <c r="AB1291" s="1111"/>
      <c r="AC1291" s="1112"/>
    </row>
    <row r="1292" spans="1:29" ht="17.45" customHeight="1">
      <c r="A1292" s="1150"/>
      <c r="B1292" s="1151" t="s">
        <v>1416</v>
      </c>
      <c r="C1292" s="1151"/>
      <c r="D1292" s="1152" t="s">
        <v>1417</v>
      </c>
      <c r="E1292" s="1151"/>
      <c r="F1292" s="1151"/>
      <c r="G1292" s="1151"/>
      <c r="H1292" s="1151"/>
      <c r="I1292" s="1151"/>
      <c r="J1292" s="1152"/>
      <c r="K1292" s="1153">
        <v>3.4099999999999998E-3</v>
      </c>
      <c r="L1292" s="1154"/>
      <c r="M1292" s="1154"/>
      <c r="N1292" s="1154"/>
      <c r="O1292" s="1155"/>
      <c r="P1292" s="1169" t="s">
        <v>51</v>
      </c>
      <c r="Q1292" s="1078"/>
      <c r="R1292" s="1078"/>
      <c r="S1292" s="1078"/>
      <c r="T1292" s="1170"/>
      <c r="U1292" s="1171">
        <v>20.7059</v>
      </c>
      <c r="V1292" s="1172"/>
      <c r="W1292" s="1172"/>
      <c r="X1292" s="1172"/>
      <c r="Y1292" s="1173"/>
      <c r="Z1292" s="1159">
        <v>7.0599999999999996E-2</v>
      </c>
      <c r="AA1292" s="1116"/>
      <c r="AB1292" s="1116"/>
      <c r="AC1292" s="1115"/>
    </row>
    <row r="1293" spans="1:29" ht="16.7" customHeight="1">
      <c r="A1293" s="1149"/>
      <c r="B1293" s="1174" t="s">
        <v>1418</v>
      </c>
      <c r="C1293" s="1174"/>
      <c r="D1293" s="1175" t="s">
        <v>1419</v>
      </c>
      <c r="E1293" s="1174"/>
      <c r="F1293" s="1174"/>
      <c r="G1293" s="1174"/>
      <c r="H1293" s="1174"/>
      <c r="I1293" s="1174"/>
      <c r="J1293" s="1175"/>
      <c r="K1293" s="1176">
        <v>0.10292</v>
      </c>
      <c r="L1293" s="1177"/>
      <c r="M1293" s="1177"/>
      <c r="N1293" s="1177"/>
      <c r="O1293" s="1178"/>
      <c r="P1293" s="1179" t="s">
        <v>1218</v>
      </c>
      <c r="Q1293" s="1085"/>
      <c r="R1293" s="1085"/>
      <c r="S1293" s="1085"/>
      <c r="T1293" s="1180"/>
      <c r="U1293" s="1181">
        <v>31.442900000000002</v>
      </c>
      <c r="V1293" s="1182"/>
      <c r="W1293" s="1182"/>
      <c r="X1293" s="1182"/>
      <c r="Y1293" s="1183"/>
      <c r="Z1293" s="1184">
        <v>3.2361</v>
      </c>
      <c r="AA1293" s="1121"/>
      <c r="AB1293" s="1121"/>
      <c r="AC1293" s="1120"/>
    </row>
    <row r="1294" spans="1:29" ht="17.45" customHeight="1" thickBot="1">
      <c r="A1294" s="1089"/>
      <c r="B1294" s="1160" t="s">
        <v>1542</v>
      </c>
      <c r="C1294" s="1160"/>
      <c r="D1294" s="1161" t="s">
        <v>1543</v>
      </c>
      <c r="E1294" s="1160"/>
      <c r="F1294" s="1160"/>
      <c r="G1294" s="1160"/>
      <c r="H1294" s="1160"/>
      <c r="I1294" s="1160"/>
      <c r="J1294" s="1161"/>
      <c r="K1294" s="1162">
        <v>1</v>
      </c>
      <c r="L1294" s="1163"/>
      <c r="M1294" s="1163"/>
      <c r="N1294" s="1163"/>
      <c r="O1294" s="1164"/>
      <c r="P1294" s="1185" t="s">
        <v>51</v>
      </c>
      <c r="Q1294" s="1186"/>
      <c r="R1294" s="1186"/>
      <c r="S1294" s="1186"/>
      <c r="T1294" s="1187"/>
      <c r="U1294" s="1188">
        <v>36.3095</v>
      </c>
      <c r="V1294" s="1189"/>
      <c r="W1294" s="1189"/>
      <c r="X1294" s="1189"/>
      <c r="Y1294" s="1190"/>
      <c r="Z1294" s="1168">
        <v>36.3095</v>
      </c>
      <c r="AA1294" s="1126"/>
      <c r="AB1294" s="1126"/>
      <c r="AC1294" s="1125"/>
    </row>
    <row r="1295" spans="1:29" ht="17.45" customHeight="1" thickBot="1">
      <c r="A1295" s="1068"/>
      <c r="B1295" s="1069"/>
      <c r="C1295" s="1069"/>
      <c r="D1295" s="1069"/>
      <c r="E1295" s="1069"/>
      <c r="F1295" s="1069"/>
      <c r="G1295" s="1069"/>
      <c r="H1295" s="1069"/>
      <c r="I1295" s="1071" t="s">
        <v>1193</v>
      </c>
      <c r="J1295" s="1071"/>
      <c r="K1295" s="1071"/>
      <c r="L1295" s="1071"/>
      <c r="M1295" s="1071"/>
      <c r="N1295" s="1071"/>
      <c r="O1295" s="1071"/>
      <c r="P1295" s="1071"/>
      <c r="Q1295" s="1071"/>
      <c r="R1295" s="1071"/>
      <c r="S1295" s="1071"/>
      <c r="T1295" s="1071"/>
      <c r="U1295" s="1071"/>
      <c r="V1295" s="1106"/>
      <c r="W1295" s="1107">
        <v>39.616199999999999</v>
      </c>
      <c r="X1295" s="1108"/>
      <c r="Y1295" s="1108"/>
      <c r="Z1295" s="1108"/>
      <c r="AA1295" s="1108"/>
      <c r="AB1295" s="1108"/>
      <c r="AC1295" s="1107"/>
    </row>
    <row r="1296" spans="1:29" ht="16.7" customHeight="1" thickBot="1">
      <c r="A1296" s="1092" t="s">
        <v>1194</v>
      </c>
      <c r="B1296" s="1109"/>
      <c r="C1296" s="1109"/>
      <c r="D1296" s="1109"/>
      <c r="E1296" s="1109"/>
      <c r="F1296" s="1109"/>
      <c r="G1296" s="1109"/>
      <c r="H1296" s="1109"/>
      <c r="I1296" s="1109"/>
      <c r="J1296" s="1110"/>
      <c r="K1296" s="1094" t="s">
        <v>1174</v>
      </c>
      <c r="L1296" s="1070"/>
      <c r="M1296" s="1070"/>
      <c r="N1296" s="1070"/>
      <c r="O1296" s="1095"/>
      <c r="P1296" s="1094" t="s">
        <v>531</v>
      </c>
      <c r="Q1296" s="1070"/>
      <c r="R1296" s="1070"/>
      <c r="S1296" s="1070"/>
      <c r="T1296" s="1095"/>
      <c r="U1296" s="1094" t="s">
        <v>1190</v>
      </c>
      <c r="V1296" s="1070"/>
      <c r="W1296" s="1070"/>
      <c r="X1296" s="1070"/>
      <c r="Y1296" s="1095"/>
      <c r="Z1296" s="1096" t="s">
        <v>1191</v>
      </c>
      <c r="AA1296" s="1111"/>
      <c r="AB1296" s="1111"/>
      <c r="AC1296" s="1112"/>
    </row>
    <row r="1297" spans="1:29" ht="17.45" customHeight="1" thickBot="1">
      <c r="A1297" s="1068"/>
      <c r="B1297" s="1069"/>
      <c r="C1297" s="1069"/>
      <c r="D1297" s="1069"/>
      <c r="E1297" s="1069"/>
      <c r="F1297" s="1069"/>
      <c r="G1297" s="1069"/>
      <c r="H1297" s="1069"/>
      <c r="I1297" s="1071" t="s">
        <v>1195</v>
      </c>
      <c r="J1297" s="1071"/>
      <c r="K1297" s="1071"/>
      <c r="L1297" s="1071"/>
      <c r="M1297" s="1071"/>
      <c r="N1297" s="1071"/>
      <c r="O1297" s="1071"/>
      <c r="P1297" s="1071"/>
      <c r="Q1297" s="1071"/>
      <c r="R1297" s="1071"/>
      <c r="S1297" s="1071"/>
      <c r="T1297" s="1071"/>
      <c r="U1297" s="1071"/>
      <c r="V1297" s="1106"/>
      <c r="W1297" s="1107">
        <v>0</v>
      </c>
      <c r="X1297" s="1108"/>
      <c r="Y1297" s="1108"/>
      <c r="Z1297" s="1108"/>
      <c r="AA1297" s="1108"/>
      <c r="AB1297" s="1108"/>
      <c r="AC1297" s="1107"/>
    </row>
    <row r="1298" spans="1:29" ht="16.7" customHeight="1" thickBot="1">
      <c r="A1298" s="1092" t="s">
        <v>1196</v>
      </c>
      <c r="B1298" s="1109"/>
      <c r="C1298" s="1109"/>
      <c r="D1298" s="1109"/>
      <c r="E1298" s="1109"/>
      <c r="F1298" s="1109"/>
      <c r="G1298" s="1109"/>
      <c r="H1298" s="1109"/>
      <c r="I1298" s="1109"/>
      <c r="J1298" s="1110"/>
      <c r="K1298" s="1094" t="s">
        <v>1174</v>
      </c>
      <c r="L1298" s="1070"/>
      <c r="M1298" s="1070"/>
      <c r="N1298" s="1070"/>
      <c r="O1298" s="1095"/>
      <c r="P1298" s="1094" t="s">
        <v>531</v>
      </c>
      <c r="Q1298" s="1070"/>
      <c r="R1298" s="1070"/>
      <c r="S1298" s="1070"/>
      <c r="T1298" s="1095"/>
      <c r="U1298" s="1094" t="s">
        <v>1190</v>
      </c>
      <c r="V1298" s="1070"/>
      <c r="W1298" s="1070"/>
      <c r="X1298" s="1070"/>
      <c r="Y1298" s="1095"/>
      <c r="Z1298" s="1096" t="s">
        <v>1191</v>
      </c>
      <c r="AA1298" s="1111"/>
      <c r="AB1298" s="1111"/>
      <c r="AC1298" s="1112"/>
    </row>
    <row r="1299" spans="1:29" ht="17.45" customHeight="1">
      <c r="A1299" s="1150"/>
      <c r="B1299" s="1151" t="s">
        <v>1422</v>
      </c>
      <c r="C1299" s="1151"/>
      <c r="D1299" s="1152" t="s">
        <v>1423</v>
      </c>
      <c r="E1299" s="1151"/>
      <c r="F1299" s="1151"/>
      <c r="G1299" s="1151"/>
      <c r="H1299" s="1151"/>
      <c r="I1299" s="1151"/>
      <c r="J1299" s="1152"/>
      <c r="K1299" s="1153">
        <v>1E-4</v>
      </c>
      <c r="L1299" s="1154"/>
      <c r="M1299" s="1154"/>
      <c r="N1299" s="1154"/>
      <c r="O1299" s="1155"/>
      <c r="P1299" s="1169" t="s">
        <v>565</v>
      </c>
      <c r="Q1299" s="1078"/>
      <c r="R1299" s="1078"/>
      <c r="S1299" s="1078"/>
      <c r="T1299" s="1170"/>
      <c r="U1299" s="1171">
        <v>32.99</v>
      </c>
      <c r="V1299" s="1172"/>
      <c r="W1299" s="1172"/>
      <c r="X1299" s="1172"/>
      <c r="Y1299" s="1173"/>
      <c r="Z1299" s="1159">
        <v>3.3E-3</v>
      </c>
      <c r="AA1299" s="1116"/>
      <c r="AB1299" s="1116"/>
      <c r="AC1299" s="1115"/>
    </row>
    <row r="1300" spans="1:29" ht="17.45" customHeight="1" thickBot="1">
      <c r="A1300" s="1089"/>
      <c r="B1300" s="1160" t="s">
        <v>1544</v>
      </c>
      <c r="C1300" s="1160"/>
      <c r="D1300" s="1161" t="s">
        <v>1545</v>
      </c>
      <c r="E1300" s="1160"/>
      <c r="F1300" s="1160"/>
      <c r="G1300" s="1160"/>
      <c r="H1300" s="1160"/>
      <c r="I1300" s="1160"/>
      <c r="J1300" s="1161"/>
      <c r="K1300" s="1162">
        <v>2.3000000000000001E-4</v>
      </c>
      <c r="L1300" s="1163"/>
      <c r="M1300" s="1163"/>
      <c r="N1300" s="1163"/>
      <c r="O1300" s="1164"/>
      <c r="P1300" s="1185" t="s">
        <v>565</v>
      </c>
      <c r="Q1300" s="1186"/>
      <c r="R1300" s="1186"/>
      <c r="S1300" s="1186"/>
      <c r="T1300" s="1187"/>
      <c r="U1300" s="1188">
        <v>32.99</v>
      </c>
      <c r="V1300" s="1189"/>
      <c r="W1300" s="1189"/>
      <c r="X1300" s="1189"/>
      <c r="Y1300" s="1190"/>
      <c r="Z1300" s="1168">
        <v>7.6E-3</v>
      </c>
      <c r="AA1300" s="1126"/>
      <c r="AB1300" s="1126"/>
      <c r="AC1300" s="1125"/>
    </row>
    <row r="1301" spans="1:29" ht="16.7" customHeight="1" thickBot="1">
      <c r="A1301" s="1068"/>
      <c r="B1301" s="1069"/>
      <c r="C1301" s="1069"/>
      <c r="D1301" s="1069"/>
      <c r="E1301" s="1069"/>
      <c r="F1301" s="1069"/>
      <c r="G1301" s="1069"/>
      <c r="H1301" s="1069"/>
      <c r="I1301" s="1071" t="s">
        <v>1197</v>
      </c>
      <c r="J1301" s="1071"/>
      <c r="K1301" s="1071"/>
      <c r="L1301" s="1071"/>
      <c r="M1301" s="1071"/>
      <c r="N1301" s="1071"/>
      <c r="O1301" s="1071"/>
      <c r="P1301" s="1071"/>
      <c r="Q1301" s="1071"/>
      <c r="R1301" s="1071"/>
      <c r="S1301" s="1071"/>
      <c r="T1301" s="1071"/>
      <c r="U1301" s="1071"/>
      <c r="V1301" s="1106"/>
      <c r="W1301" s="1107">
        <v>1.09E-2</v>
      </c>
      <c r="X1301" s="1108"/>
      <c r="Y1301" s="1108"/>
      <c r="Z1301" s="1108"/>
      <c r="AA1301" s="1108"/>
      <c r="AB1301" s="1108"/>
      <c r="AC1301" s="1107"/>
    </row>
    <row r="1302" spans="1:29" ht="17.45" customHeight="1" thickBot="1">
      <c r="A1302" s="1092" t="s">
        <v>1198</v>
      </c>
      <c r="B1302" s="1109"/>
      <c r="C1302" s="1109"/>
      <c r="D1302" s="1110"/>
      <c r="E1302" s="1094" t="s">
        <v>1174</v>
      </c>
      <c r="F1302" s="1070"/>
      <c r="G1302" s="1095"/>
      <c r="H1302" s="1140" t="s">
        <v>1199</v>
      </c>
      <c r="I1302" s="1140" t="s">
        <v>1200</v>
      </c>
      <c r="J1302" s="1094" t="s">
        <v>1201</v>
      </c>
      <c r="K1302" s="1070"/>
      <c r="L1302" s="1095"/>
      <c r="M1302" s="1094" t="s">
        <v>1202</v>
      </c>
      <c r="N1302" s="1070"/>
      <c r="O1302" s="1070"/>
      <c r="P1302" s="1095"/>
      <c r="Q1302" s="1094" t="s">
        <v>1203</v>
      </c>
      <c r="R1302" s="1070"/>
      <c r="S1302" s="1070"/>
      <c r="T1302" s="1070"/>
      <c r="U1302" s="1095"/>
      <c r="V1302" s="1094" t="s">
        <v>1204</v>
      </c>
      <c r="W1302" s="1070"/>
      <c r="X1302" s="1070"/>
      <c r="Y1302" s="1095"/>
      <c r="Z1302" s="1096" t="s">
        <v>1191</v>
      </c>
      <c r="AA1302" s="1111"/>
      <c r="AB1302" s="1111"/>
      <c r="AC1302" s="1112"/>
    </row>
    <row r="1303" spans="1:29" ht="17.45" customHeight="1">
      <c r="A1303" s="1150"/>
      <c r="B1303" s="1151" t="s">
        <v>1426</v>
      </c>
      <c r="C1303" s="1151"/>
      <c r="D1303" s="1222" t="s">
        <v>1423</v>
      </c>
      <c r="E1303" s="1202">
        <v>1E-4</v>
      </c>
      <c r="F1303" s="1203"/>
      <c r="G1303" s="1204"/>
      <c r="H1303" s="1201">
        <v>0</v>
      </c>
      <c r="I1303" s="1201">
        <v>0</v>
      </c>
      <c r="J1303" s="1205">
        <v>0</v>
      </c>
      <c r="K1303" s="1206"/>
      <c r="L1303" s="1207"/>
      <c r="M1303" s="1171">
        <v>1.05</v>
      </c>
      <c r="N1303" s="1172"/>
      <c r="O1303" s="1172"/>
      <c r="P1303" s="1173"/>
      <c r="Q1303" s="1171">
        <v>0.84</v>
      </c>
      <c r="R1303" s="1172"/>
      <c r="S1303" s="1172"/>
      <c r="T1303" s="1172"/>
      <c r="U1303" s="1173"/>
      <c r="V1303" s="1171">
        <v>0.69</v>
      </c>
      <c r="W1303" s="1172"/>
      <c r="X1303" s="1172"/>
      <c r="Y1303" s="1173"/>
      <c r="Z1303" s="1159">
        <v>0</v>
      </c>
      <c r="AA1303" s="1116"/>
      <c r="AB1303" s="1116"/>
      <c r="AC1303" s="1115"/>
    </row>
    <row r="1304" spans="1:29" ht="16.7" customHeight="1" thickBot="1">
      <c r="A1304" s="1089"/>
      <c r="B1304" s="1160" t="s">
        <v>1546</v>
      </c>
      <c r="C1304" s="1160"/>
      <c r="D1304" s="1224" t="s">
        <v>1545</v>
      </c>
      <c r="E1304" s="1216">
        <v>2.3000000000000001E-4</v>
      </c>
      <c r="F1304" s="1217"/>
      <c r="G1304" s="1218"/>
      <c r="H1304" s="1215">
        <v>0</v>
      </c>
      <c r="I1304" s="1215">
        <v>0</v>
      </c>
      <c r="J1304" s="1219">
        <v>0</v>
      </c>
      <c r="K1304" s="1220"/>
      <c r="L1304" s="1221"/>
      <c r="M1304" s="1188">
        <v>1.05</v>
      </c>
      <c r="N1304" s="1189"/>
      <c r="O1304" s="1189"/>
      <c r="P1304" s="1190"/>
      <c r="Q1304" s="1188">
        <v>0.84</v>
      </c>
      <c r="R1304" s="1189"/>
      <c r="S1304" s="1189"/>
      <c r="T1304" s="1189"/>
      <c r="U1304" s="1190"/>
      <c r="V1304" s="1188">
        <v>0.69</v>
      </c>
      <c r="W1304" s="1189"/>
      <c r="X1304" s="1189"/>
      <c r="Y1304" s="1190"/>
      <c r="Z1304" s="1168">
        <v>0</v>
      </c>
      <c r="AA1304" s="1126"/>
      <c r="AB1304" s="1126"/>
      <c r="AC1304" s="1125"/>
    </row>
    <row r="1305" spans="1:29" ht="17.45" customHeight="1" thickBot="1">
      <c r="A1305" s="1068"/>
      <c r="B1305" s="1069"/>
      <c r="C1305" s="1069"/>
      <c r="D1305" s="1069"/>
      <c r="E1305" s="1069"/>
      <c r="F1305" s="1069"/>
      <c r="G1305" s="1069"/>
      <c r="H1305" s="1069"/>
      <c r="I1305" s="1071" t="s">
        <v>1205</v>
      </c>
      <c r="J1305" s="1071"/>
      <c r="K1305" s="1071"/>
      <c r="L1305" s="1071"/>
      <c r="M1305" s="1071"/>
      <c r="N1305" s="1071"/>
      <c r="O1305" s="1071"/>
      <c r="P1305" s="1071"/>
      <c r="Q1305" s="1071"/>
      <c r="R1305" s="1071"/>
      <c r="S1305" s="1071"/>
      <c r="T1305" s="1071"/>
      <c r="U1305" s="1071"/>
      <c r="V1305" s="1106"/>
      <c r="W1305" s="1107">
        <v>0</v>
      </c>
      <c r="X1305" s="1108"/>
      <c r="Y1305" s="1108"/>
      <c r="Z1305" s="1108"/>
      <c r="AA1305" s="1108"/>
      <c r="AB1305" s="1108"/>
      <c r="AC1305" s="1107"/>
    </row>
    <row r="1306" spans="1:29" ht="5.85" customHeight="1">
      <c r="A1306" s="1141"/>
      <c r="B1306" s="1113"/>
      <c r="C1306" s="1113"/>
      <c r="D1306" s="1113"/>
      <c r="E1306" s="1113"/>
      <c r="F1306" s="1113"/>
      <c r="G1306" s="1113"/>
      <c r="H1306" s="1113"/>
      <c r="I1306" s="1113"/>
      <c r="J1306" s="1113"/>
      <c r="K1306" s="1113"/>
      <c r="L1306" s="1113"/>
      <c r="M1306" s="1113"/>
      <c r="N1306" s="1113"/>
      <c r="O1306" s="1113"/>
      <c r="P1306" s="1113"/>
      <c r="Q1306" s="1113"/>
      <c r="R1306" s="1113"/>
      <c r="S1306" s="1113"/>
      <c r="T1306" s="1113"/>
      <c r="U1306" s="1113"/>
      <c r="V1306" s="1113"/>
      <c r="W1306" s="1113"/>
      <c r="X1306" s="1113"/>
      <c r="Y1306" s="1113"/>
      <c r="Z1306" s="1113"/>
      <c r="AA1306" s="1113"/>
      <c r="AB1306" s="1113"/>
      <c r="AC1306" s="1142"/>
    </row>
    <row r="1307" spans="1:29" ht="16.7" customHeight="1">
      <c r="A1307" s="1117"/>
      <c r="B1307" s="1118"/>
      <c r="C1307" s="1118"/>
      <c r="D1307" s="1118"/>
      <c r="E1307" s="1118"/>
      <c r="F1307" s="1118"/>
      <c r="G1307" s="1118"/>
      <c r="H1307" s="1118"/>
      <c r="I1307" s="1119" t="s">
        <v>1206</v>
      </c>
      <c r="J1307" s="1119"/>
      <c r="K1307" s="1119"/>
      <c r="L1307" s="1119"/>
      <c r="M1307" s="1119"/>
      <c r="N1307" s="1119"/>
      <c r="O1307" s="1119"/>
      <c r="P1307" s="1119"/>
      <c r="Q1307" s="1119"/>
      <c r="R1307" s="1119"/>
      <c r="S1307" s="1119"/>
      <c r="T1307" s="1119"/>
      <c r="U1307" s="1119"/>
      <c r="V1307" s="1118"/>
      <c r="W1307" s="1143">
        <v>48.07</v>
      </c>
      <c r="X1307" s="1144"/>
      <c r="Y1307" s="1144"/>
      <c r="Z1307" s="1144"/>
      <c r="AA1307" s="1144"/>
      <c r="AB1307" s="1144"/>
      <c r="AC1307" s="1143"/>
    </row>
    <row r="1308" spans="1:29" ht="17.45" customHeight="1">
      <c r="A1308" s="1117"/>
      <c r="B1308" s="1118"/>
      <c r="C1308" s="1118"/>
      <c r="D1308" s="1118"/>
      <c r="E1308" s="1118"/>
      <c r="F1308" s="1118"/>
      <c r="G1308" s="1119" t="s">
        <v>1207</v>
      </c>
      <c r="H1308" s="1119"/>
      <c r="I1308" s="1119"/>
      <c r="J1308" s="1119"/>
      <c r="K1308" s="1119"/>
      <c r="L1308" s="1119"/>
      <c r="M1308" s="1119"/>
      <c r="N1308" s="1145"/>
      <c r="O1308" s="1146">
        <v>0</v>
      </c>
      <c r="P1308" s="1146"/>
      <c r="Q1308" s="1146"/>
      <c r="R1308" s="1145"/>
      <c r="S1308" s="1119" t="s">
        <v>1208</v>
      </c>
      <c r="T1308" s="1119"/>
      <c r="U1308" s="1119"/>
      <c r="V1308" s="1118"/>
      <c r="W1308" s="1143">
        <v>0</v>
      </c>
      <c r="X1308" s="1144"/>
      <c r="Y1308" s="1144"/>
      <c r="Z1308" s="1144"/>
      <c r="AA1308" s="1144"/>
      <c r="AB1308" s="1144"/>
      <c r="AC1308" s="1143"/>
    </row>
    <row r="1309" spans="1:29" ht="17.45" customHeight="1">
      <c r="A1309" s="1117"/>
      <c r="B1309" s="1118"/>
      <c r="C1309" s="1118"/>
      <c r="D1309" s="1118"/>
      <c r="E1309" s="1118"/>
      <c r="F1309" s="1118"/>
      <c r="G1309" s="1118"/>
      <c r="H1309" s="1118"/>
      <c r="I1309" s="1119" t="s">
        <v>1209</v>
      </c>
      <c r="J1309" s="1119"/>
      <c r="K1309" s="1119"/>
      <c r="L1309" s="1119"/>
      <c r="M1309" s="1119"/>
      <c r="N1309" s="1119"/>
      <c r="O1309" s="1119"/>
      <c r="P1309" s="1119"/>
      <c r="Q1309" s="1119"/>
      <c r="R1309" s="1119"/>
      <c r="S1309" s="1119"/>
      <c r="T1309" s="1119"/>
      <c r="U1309" s="1119"/>
      <c r="V1309" s="1118"/>
      <c r="W1309" s="1143">
        <v>48.07</v>
      </c>
      <c r="X1309" s="1144"/>
      <c r="Y1309" s="1144"/>
      <c r="Z1309" s="1144"/>
      <c r="AA1309" s="1144"/>
      <c r="AB1309" s="1144"/>
      <c r="AC1309" s="1143"/>
    </row>
    <row r="1310" spans="1:29" ht="5.0999999999999996" customHeight="1">
      <c r="A1310" s="1147"/>
      <c r="B1310" s="1118"/>
      <c r="C1310" s="1118"/>
      <c r="D1310" s="1118"/>
      <c r="E1310" s="1118"/>
      <c r="F1310" s="1118"/>
      <c r="G1310" s="1118"/>
      <c r="H1310" s="1118"/>
      <c r="I1310" s="1118"/>
      <c r="J1310" s="1118"/>
      <c r="K1310" s="1118"/>
      <c r="L1310" s="1118"/>
      <c r="M1310" s="1118"/>
      <c r="N1310" s="1118"/>
      <c r="O1310" s="1118"/>
      <c r="P1310" s="1118"/>
      <c r="Q1310" s="1118"/>
      <c r="R1310" s="1118"/>
      <c r="S1310" s="1118"/>
      <c r="T1310" s="1118"/>
      <c r="U1310" s="1118"/>
      <c r="V1310" s="1118"/>
      <c r="W1310" s="1118"/>
      <c r="X1310" s="1118"/>
      <c r="Y1310" s="1118"/>
      <c r="Z1310" s="1118"/>
      <c r="AA1310" s="1118"/>
      <c r="AB1310" s="1118"/>
      <c r="AC1310" s="1148"/>
    </row>
    <row r="1311" spans="1:29" ht="87.95" customHeight="1">
      <c r="A1311" s="1149"/>
      <c r="AC1311" s="1088"/>
    </row>
    <row r="1312" spans="1:29" ht="87.2" customHeight="1" thickBot="1">
      <c r="A1312" s="1089"/>
      <c r="B1312" s="1090"/>
      <c r="C1312" s="1090"/>
      <c r="D1312" s="1090"/>
      <c r="E1312" s="1090"/>
      <c r="F1312" s="1090"/>
      <c r="G1312" s="1090"/>
      <c r="H1312" s="1090"/>
      <c r="I1312" s="1090"/>
      <c r="J1312" s="1090"/>
      <c r="K1312" s="1090"/>
      <c r="L1312" s="1090"/>
      <c r="M1312" s="1090"/>
      <c r="N1312" s="1090"/>
      <c r="O1312" s="1090"/>
      <c r="P1312" s="1090"/>
      <c r="Q1312" s="1090"/>
      <c r="R1312" s="1090"/>
      <c r="S1312" s="1090"/>
      <c r="T1312" s="1090"/>
      <c r="U1312" s="1090"/>
      <c r="V1312" s="1090"/>
      <c r="W1312" s="1090"/>
      <c r="X1312" s="1090"/>
      <c r="Y1312" s="1090"/>
      <c r="Z1312" s="1090"/>
      <c r="AA1312" s="1090"/>
      <c r="AB1312" s="1090"/>
      <c r="AC1312" s="1091"/>
    </row>
    <row r="1313" spans="1:29" ht="17.45" customHeight="1" thickBot="1">
      <c r="A1313" s="1068"/>
      <c r="B1313" s="1069"/>
      <c r="C1313" s="1069"/>
      <c r="D1313" s="1069"/>
      <c r="E1313" s="1069"/>
      <c r="F1313" s="1070" t="s">
        <v>1166</v>
      </c>
      <c r="G1313" s="1070"/>
      <c r="H1313" s="1070"/>
      <c r="I1313" s="1070"/>
      <c r="J1313" s="1070"/>
      <c r="K1313" s="1070"/>
      <c r="L1313" s="1069"/>
      <c r="M1313" s="1069"/>
      <c r="N1313" s="1069"/>
      <c r="O1313" s="1069"/>
      <c r="P1313" s="1069"/>
      <c r="Q1313" s="1069"/>
      <c r="R1313" s="1069"/>
      <c r="S1313" s="1069"/>
      <c r="T1313" s="1069"/>
      <c r="U1313" s="1069"/>
      <c r="V1313" s="1069"/>
      <c r="W1313" s="1069"/>
      <c r="X1313" s="1071" t="s">
        <v>1547</v>
      </c>
      <c r="Y1313" s="1071"/>
      <c r="Z1313" s="1071"/>
      <c r="AA1313" s="1071"/>
      <c r="AB1313" s="1071"/>
      <c r="AC1313" s="1072"/>
    </row>
    <row r="1314" spans="1:29" ht="16.7" customHeight="1">
      <c r="A1314" s="1074" t="s">
        <v>1168</v>
      </c>
      <c r="B1314" s="1075"/>
      <c r="C1314" s="1076"/>
      <c r="D1314" s="1077" t="s">
        <v>1548</v>
      </c>
      <c r="E1314" s="1077"/>
      <c r="F1314" s="1077"/>
      <c r="G1314" s="1077"/>
      <c r="H1314" s="1077"/>
      <c r="I1314" s="1077"/>
      <c r="J1314" s="1077"/>
      <c r="K1314" s="1077"/>
      <c r="L1314" s="1077"/>
      <c r="M1314" s="1077"/>
      <c r="N1314" s="1076"/>
      <c r="O1314" s="1076"/>
      <c r="P1314" s="1078" t="s">
        <v>1104</v>
      </c>
      <c r="Q1314" s="1078"/>
      <c r="R1314" s="1078"/>
      <c r="S1314" s="1076"/>
      <c r="T1314" s="1079" t="s">
        <v>1549</v>
      </c>
      <c r="U1314" s="1079"/>
      <c r="V1314" s="1079"/>
      <c r="W1314" s="1079"/>
      <c r="X1314" s="1076"/>
      <c r="Y1314" s="1078" t="s">
        <v>1170</v>
      </c>
      <c r="Z1314" s="1078"/>
      <c r="AA1314" s="1076"/>
      <c r="AB1314" s="1080">
        <v>45658</v>
      </c>
      <c r="AC1314" s="1081"/>
    </row>
    <row r="1315" spans="1:29" ht="17.45" customHeight="1">
      <c r="A1315" s="1082"/>
      <c r="B1315" s="1083"/>
      <c r="D1315" s="1084"/>
      <c r="E1315" s="1084"/>
      <c r="F1315" s="1084"/>
      <c r="G1315" s="1084"/>
      <c r="H1315" s="1084"/>
      <c r="I1315" s="1084"/>
      <c r="J1315" s="1084"/>
      <c r="K1315" s="1084"/>
      <c r="L1315" s="1084"/>
      <c r="M1315" s="1084"/>
      <c r="P1315" s="1085" t="s">
        <v>1171</v>
      </c>
      <c r="Q1315" s="1085"/>
      <c r="R1315" s="1085"/>
      <c r="T1315" s="1086">
        <v>19.79</v>
      </c>
      <c r="U1315" s="1086"/>
      <c r="V1315" s="1086"/>
      <c r="W1315" s="1086"/>
      <c r="Y1315" s="1085" t="s">
        <v>1172</v>
      </c>
      <c r="Z1315" s="1085"/>
      <c r="AB1315" s="1087" t="s">
        <v>51</v>
      </c>
      <c r="AC1315" s="1088"/>
    </row>
    <row r="1316" spans="1:29" ht="5.85" customHeight="1" thickBot="1">
      <c r="A1316" s="1089"/>
      <c r="B1316" s="1090"/>
      <c r="C1316" s="1090"/>
      <c r="D1316" s="1090"/>
      <c r="E1316" s="1090"/>
      <c r="F1316" s="1090"/>
      <c r="G1316" s="1090"/>
      <c r="H1316" s="1090"/>
      <c r="I1316" s="1090"/>
      <c r="J1316" s="1090"/>
      <c r="K1316" s="1090"/>
      <c r="L1316" s="1090"/>
      <c r="M1316" s="1090"/>
      <c r="N1316" s="1090"/>
      <c r="O1316" s="1090"/>
      <c r="P1316" s="1090"/>
      <c r="Q1316" s="1090"/>
      <c r="R1316" s="1090"/>
      <c r="S1316" s="1090"/>
      <c r="T1316" s="1090"/>
      <c r="U1316" s="1090"/>
      <c r="V1316" s="1090"/>
      <c r="W1316" s="1090"/>
      <c r="X1316" s="1090"/>
      <c r="Y1316" s="1090"/>
      <c r="Z1316" s="1090"/>
      <c r="AA1316" s="1090"/>
      <c r="AB1316" s="1090"/>
      <c r="AC1316" s="1091"/>
    </row>
    <row r="1317" spans="1:29" ht="16.7" customHeight="1" thickBot="1">
      <c r="A1317" s="1092" t="s">
        <v>1173</v>
      </c>
      <c r="B1317" s="1075"/>
      <c r="C1317" s="1075"/>
      <c r="D1317" s="1075"/>
      <c r="E1317" s="1075"/>
      <c r="F1317" s="1075"/>
      <c r="G1317" s="1075"/>
      <c r="H1317" s="1093"/>
      <c r="I1317" s="1094" t="s">
        <v>1174</v>
      </c>
      <c r="J1317" s="1094" t="s">
        <v>1175</v>
      </c>
      <c r="K1317" s="1070"/>
      <c r="L1317" s="1070"/>
      <c r="M1317" s="1070"/>
      <c r="N1317" s="1070"/>
      <c r="O1317" s="1070"/>
      <c r="P1317" s="1095"/>
      <c r="Q1317" s="1094" t="s">
        <v>1176</v>
      </c>
      <c r="R1317" s="1070"/>
      <c r="S1317" s="1070"/>
      <c r="T1317" s="1070"/>
      <c r="U1317" s="1070"/>
      <c r="V1317" s="1070"/>
      <c r="W1317" s="1070"/>
      <c r="X1317" s="1070"/>
      <c r="Y1317" s="1095"/>
      <c r="Z1317" s="1096" t="s">
        <v>1177</v>
      </c>
      <c r="AA1317" s="1097"/>
      <c r="AB1317" s="1097"/>
      <c r="AC1317" s="1098"/>
    </row>
    <row r="1318" spans="1:29" ht="17.45" customHeight="1" thickBot="1">
      <c r="A1318" s="1099"/>
      <c r="B1318" s="1100"/>
      <c r="C1318" s="1100"/>
      <c r="D1318" s="1100"/>
      <c r="E1318" s="1100"/>
      <c r="F1318" s="1100"/>
      <c r="G1318" s="1100"/>
      <c r="H1318" s="1101"/>
      <c r="I1318" s="1102"/>
      <c r="J1318" s="1094" t="s">
        <v>1178</v>
      </c>
      <c r="K1318" s="1070"/>
      <c r="L1318" s="1095"/>
      <c r="M1318" s="1094" t="s">
        <v>1179</v>
      </c>
      <c r="N1318" s="1070"/>
      <c r="O1318" s="1070"/>
      <c r="P1318" s="1095"/>
      <c r="Q1318" s="1094" t="s">
        <v>1178</v>
      </c>
      <c r="R1318" s="1070"/>
      <c r="S1318" s="1070"/>
      <c r="T1318" s="1070"/>
      <c r="U1318" s="1095"/>
      <c r="V1318" s="1094" t="s">
        <v>1179</v>
      </c>
      <c r="W1318" s="1070"/>
      <c r="X1318" s="1070"/>
      <c r="Y1318" s="1095"/>
      <c r="Z1318" s="1103"/>
      <c r="AA1318" s="1104"/>
      <c r="AB1318" s="1104"/>
      <c r="AC1318" s="1105"/>
    </row>
    <row r="1319" spans="1:29" ht="17.45" customHeight="1">
      <c r="A1319" s="1150"/>
      <c r="B1319" s="1151" t="s">
        <v>1411</v>
      </c>
      <c r="C1319" s="1151"/>
      <c r="D1319" s="1152" t="s">
        <v>1412</v>
      </c>
      <c r="E1319" s="1151"/>
      <c r="F1319" s="1151"/>
      <c r="G1319" s="1151"/>
      <c r="H1319" s="1152"/>
      <c r="I1319" s="1201">
        <v>1</v>
      </c>
      <c r="J1319" s="1202">
        <v>1</v>
      </c>
      <c r="K1319" s="1203"/>
      <c r="L1319" s="1204"/>
      <c r="M1319" s="1202">
        <v>0</v>
      </c>
      <c r="N1319" s="1203"/>
      <c r="O1319" s="1203"/>
      <c r="P1319" s="1204"/>
      <c r="Q1319" s="1205">
        <v>1.2371000000000001</v>
      </c>
      <c r="R1319" s="1206"/>
      <c r="S1319" s="1206"/>
      <c r="T1319" s="1206"/>
      <c r="U1319" s="1207"/>
      <c r="V1319" s="1205">
        <v>0.68269999999999997</v>
      </c>
      <c r="W1319" s="1206"/>
      <c r="X1319" s="1206"/>
      <c r="Y1319" s="1207"/>
      <c r="Z1319" s="1159">
        <v>1.2371000000000001</v>
      </c>
      <c r="AA1319" s="1116"/>
      <c r="AB1319" s="1116"/>
      <c r="AC1319" s="1115"/>
    </row>
    <row r="1320" spans="1:29" ht="16.7" customHeight="1">
      <c r="A1320" s="1149"/>
      <c r="B1320" s="1174" t="s">
        <v>744</v>
      </c>
      <c r="C1320" s="1174"/>
      <c r="D1320" s="1175" t="s">
        <v>1413</v>
      </c>
      <c r="E1320" s="1174"/>
      <c r="F1320" s="1174"/>
      <c r="G1320" s="1174"/>
      <c r="H1320" s="1175"/>
      <c r="I1320" s="1208">
        <v>1</v>
      </c>
      <c r="J1320" s="1209">
        <v>1</v>
      </c>
      <c r="K1320" s="1210"/>
      <c r="L1320" s="1211"/>
      <c r="M1320" s="1209">
        <v>0</v>
      </c>
      <c r="N1320" s="1210"/>
      <c r="O1320" s="1210"/>
      <c r="P1320" s="1211"/>
      <c r="Q1320" s="1212">
        <v>149.91589999999999</v>
      </c>
      <c r="R1320" s="1213"/>
      <c r="S1320" s="1213"/>
      <c r="T1320" s="1213"/>
      <c r="U1320" s="1214"/>
      <c r="V1320" s="1212">
        <v>61.932499999999997</v>
      </c>
      <c r="W1320" s="1213"/>
      <c r="X1320" s="1213"/>
      <c r="Y1320" s="1214"/>
      <c r="Z1320" s="1184">
        <v>149.91589999999999</v>
      </c>
      <c r="AA1320" s="1121"/>
      <c r="AB1320" s="1121"/>
      <c r="AC1320" s="1120"/>
    </row>
    <row r="1321" spans="1:29" ht="17.45" customHeight="1" thickBot="1">
      <c r="A1321" s="1089"/>
      <c r="B1321" s="1160" t="s">
        <v>1414</v>
      </c>
      <c r="C1321" s="1160"/>
      <c r="D1321" s="1161" t="s">
        <v>1415</v>
      </c>
      <c r="E1321" s="1160"/>
      <c r="F1321" s="1160"/>
      <c r="G1321" s="1160"/>
      <c r="H1321" s="1161"/>
      <c r="I1321" s="1215">
        <v>1</v>
      </c>
      <c r="J1321" s="1216">
        <v>1</v>
      </c>
      <c r="K1321" s="1217"/>
      <c r="L1321" s="1218"/>
      <c r="M1321" s="1216">
        <v>0</v>
      </c>
      <c r="N1321" s="1217"/>
      <c r="O1321" s="1217"/>
      <c r="P1321" s="1218"/>
      <c r="Q1321" s="1219">
        <v>10.4664</v>
      </c>
      <c r="R1321" s="1220"/>
      <c r="S1321" s="1220"/>
      <c r="T1321" s="1220"/>
      <c r="U1321" s="1221"/>
      <c r="V1321" s="1219">
        <v>0.50349999999999995</v>
      </c>
      <c r="W1321" s="1220"/>
      <c r="X1321" s="1220"/>
      <c r="Y1321" s="1221"/>
      <c r="Z1321" s="1168">
        <v>10.4664</v>
      </c>
      <c r="AA1321" s="1126"/>
      <c r="AB1321" s="1126"/>
      <c r="AC1321" s="1125"/>
    </row>
    <row r="1322" spans="1:29" ht="16.7" customHeight="1" thickBot="1">
      <c r="A1322" s="1068"/>
      <c r="B1322" s="1069"/>
      <c r="C1322" s="1069"/>
      <c r="D1322" s="1069"/>
      <c r="E1322" s="1069"/>
      <c r="F1322" s="1069"/>
      <c r="G1322" s="1069"/>
      <c r="H1322" s="1069"/>
      <c r="I1322" s="1071" t="s">
        <v>1180</v>
      </c>
      <c r="J1322" s="1071"/>
      <c r="K1322" s="1071"/>
      <c r="L1322" s="1071"/>
      <c r="M1322" s="1071"/>
      <c r="N1322" s="1071"/>
      <c r="O1322" s="1071"/>
      <c r="P1322" s="1071"/>
      <c r="Q1322" s="1071"/>
      <c r="R1322" s="1071"/>
      <c r="S1322" s="1071"/>
      <c r="T1322" s="1071"/>
      <c r="U1322" s="1071"/>
      <c r="V1322" s="1106"/>
      <c r="W1322" s="1107">
        <v>161.61940000000001</v>
      </c>
      <c r="X1322" s="1108"/>
      <c r="Y1322" s="1108"/>
      <c r="Z1322" s="1108"/>
      <c r="AA1322" s="1108"/>
      <c r="AB1322" s="1108"/>
      <c r="AC1322" s="1107"/>
    </row>
    <row r="1323" spans="1:29" ht="17.45" customHeight="1" thickBot="1">
      <c r="A1323" s="1092" t="s">
        <v>1181</v>
      </c>
      <c r="B1323" s="1109"/>
      <c r="C1323" s="1109"/>
      <c r="D1323" s="1109"/>
      <c r="E1323" s="1109"/>
      <c r="F1323" s="1109"/>
      <c r="G1323" s="1109"/>
      <c r="H1323" s="1109"/>
      <c r="I1323" s="1109"/>
      <c r="J1323" s="1110"/>
      <c r="K1323" s="1094" t="s">
        <v>1182</v>
      </c>
      <c r="L1323" s="1070"/>
      <c r="M1323" s="1070"/>
      <c r="N1323" s="1070"/>
      <c r="O1323" s="1095"/>
      <c r="P1323" s="1094" t="s">
        <v>1174</v>
      </c>
      <c r="Q1323" s="1070"/>
      <c r="R1323" s="1070"/>
      <c r="S1323" s="1070"/>
      <c r="T1323" s="1095"/>
      <c r="U1323" s="1094" t="s">
        <v>1183</v>
      </c>
      <c r="V1323" s="1070"/>
      <c r="W1323" s="1070"/>
      <c r="X1323" s="1070"/>
      <c r="Y1323" s="1095"/>
      <c r="Z1323" s="1096" t="s">
        <v>1177</v>
      </c>
      <c r="AA1323" s="1111"/>
      <c r="AB1323" s="1111"/>
      <c r="AC1323" s="1112"/>
    </row>
    <row r="1324" spans="1:29" ht="17.45" customHeight="1">
      <c r="A1324" s="1150"/>
      <c r="B1324" s="1151" t="s">
        <v>1111</v>
      </c>
      <c r="C1324" s="1151"/>
      <c r="D1324" s="1152" t="s">
        <v>1112</v>
      </c>
      <c r="E1324" s="1151"/>
      <c r="F1324" s="1151"/>
      <c r="G1324" s="1151"/>
      <c r="H1324" s="1151"/>
      <c r="I1324" s="1151"/>
      <c r="J1324" s="1152"/>
      <c r="K1324" s="1153">
        <v>0</v>
      </c>
      <c r="L1324" s="1154"/>
      <c r="M1324" s="1154"/>
      <c r="N1324" s="1154"/>
      <c r="O1324" s="1155"/>
      <c r="P1324" s="1153">
        <v>5</v>
      </c>
      <c r="Q1324" s="1154"/>
      <c r="R1324" s="1154"/>
      <c r="S1324" s="1154"/>
      <c r="T1324" s="1155"/>
      <c r="U1324" s="1156">
        <v>22.148800000000001</v>
      </c>
      <c r="V1324" s="1157"/>
      <c r="W1324" s="1157"/>
      <c r="X1324" s="1157"/>
      <c r="Y1324" s="1158"/>
      <c r="Z1324" s="1159">
        <v>110.744</v>
      </c>
      <c r="AA1324" s="1116"/>
      <c r="AB1324" s="1116"/>
      <c r="AC1324" s="1115"/>
    </row>
    <row r="1325" spans="1:29" ht="16.7" customHeight="1" thickBot="1">
      <c r="A1325" s="1089"/>
      <c r="B1325" s="1160" t="s">
        <v>1117</v>
      </c>
      <c r="C1325" s="1160"/>
      <c r="D1325" s="1161" t="s">
        <v>1118</v>
      </c>
      <c r="E1325" s="1160"/>
      <c r="F1325" s="1160"/>
      <c r="G1325" s="1160"/>
      <c r="H1325" s="1160"/>
      <c r="I1325" s="1160"/>
      <c r="J1325" s="1161"/>
      <c r="K1325" s="1162">
        <v>0</v>
      </c>
      <c r="L1325" s="1163"/>
      <c r="M1325" s="1163"/>
      <c r="N1325" s="1163"/>
      <c r="O1325" s="1164"/>
      <c r="P1325" s="1162">
        <v>1</v>
      </c>
      <c r="Q1325" s="1163"/>
      <c r="R1325" s="1163"/>
      <c r="S1325" s="1163"/>
      <c r="T1325" s="1164"/>
      <c r="U1325" s="1165">
        <v>31.5581</v>
      </c>
      <c r="V1325" s="1166"/>
      <c r="W1325" s="1166"/>
      <c r="X1325" s="1166"/>
      <c r="Y1325" s="1167"/>
      <c r="Z1325" s="1168">
        <v>31.5581</v>
      </c>
      <c r="AA1325" s="1126"/>
      <c r="AB1325" s="1126"/>
      <c r="AC1325" s="1125"/>
    </row>
    <row r="1326" spans="1:29" ht="17.45" customHeight="1" thickBot="1">
      <c r="A1326" s="1068"/>
      <c r="B1326" s="1113"/>
      <c r="C1326" s="1113"/>
      <c r="D1326" s="1113"/>
      <c r="E1326" s="1113"/>
      <c r="F1326" s="1113"/>
      <c r="G1326" s="1113"/>
      <c r="H1326" s="1113"/>
      <c r="I1326" s="1114" t="s">
        <v>1184</v>
      </c>
      <c r="J1326" s="1114"/>
      <c r="K1326" s="1114"/>
      <c r="L1326" s="1114"/>
      <c r="M1326" s="1114"/>
      <c r="N1326" s="1114"/>
      <c r="O1326" s="1114"/>
      <c r="P1326" s="1114"/>
      <c r="Q1326" s="1114"/>
      <c r="R1326" s="1114"/>
      <c r="S1326" s="1114"/>
      <c r="T1326" s="1114"/>
      <c r="U1326" s="1114"/>
      <c r="V1326" s="1069"/>
      <c r="W1326" s="1115">
        <v>142.3021</v>
      </c>
      <c r="X1326" s="1116"/>
      <c r="Y1326" s="1116"/>
      <c r="Z1326" s="1116"/>
      <c r="AA1326" s="1116"/>
      <c r="AB1326" s="1116"/>
      <c r="AC1326" s="1115"/>
    </row>
    <row r="1327" spans="1:29" ht="17.45" customHeight="1">
      <c r="A1327" s="1117"/>
      <c r="B1327" s="1118"/>
      <c r="C1327" s="1118"/>
      <c r="D1327" s="1118"/>
      <c r="E1327" s="1118"/>
      <c r="F1327" s="1118"/>
      <c r="G1327" s="1118"/>
      <c r="H1327" s="1118"/>
      <c r="I1327" s="1119" t="s">
        <v>1185</v>
      </c>
      <c r="J1327" s="1119"/>
      <c r="K1327" s="1119"/>
      <c r="L1327" s="1119"/>
      <c r="M1327" s="1119"/>
      <c r="N1327" s="1119"/>
      <c r="O1327" s="1119"/>
      <c r="P1327" s="1119"/>
      <c r="Q1327" s="1119"/>
      <c r="R1327" s="1119"/>
      <c r="S1327" s="1119"/>
      <c r="T1327" s="1119"/>
      <c r="U1327" s="1119"/>
      <c r="V1327" s="1118"/>
      <c r="W1327" s="1120">
        <v>303.92149999999998</v>
      </c>
      <c r="X1327" s="1121"/>
      <c r="Y1327" s="1121"/>
      <c r="Z1327" s="1121"/>
      <c r="AA1327" s="1121"/>
      <c r="AB1327" s="1121"/>
      <c r="AC1327" s="1120"/>
    </row>
    <row r="1328" spans="1:29" ht="16.7" customHeight="1">
      <c r="A1328" s="1117"/>
      <c r="B1328" s="1118"/>
      <c r="C1328" s="1118"/>
      <c r="D1328" s="1118"/>
      <c r="E1328" s="1118"/>
      <c r="F1328" s="1118"/>
      <c r="G1328" s="1118"/>
      <c r="H1328" s="1118"/>
      <c r="I1328" s="1119" t="s">
        <v>1186</v>
      </c>
      <c r="J1328" s="1119"/>
      <c r="K1328" s="1119"/>
      <c r="L1328" s="1119"/>
      <c r="M1328" s="1119"/>
      <c r="N1328" s="1119"/>
      <c r="O1328" s="1119"/>
      <c r="P1328" s="1119"/>
      <c r="Q1328" s="1119"/>
      <c r="R1328" s="1119"/>
      <c r="S1328" s="1119"/>
      <c r="T1328" s="1119"/>
      <c r="U1328" s="1119"/>
      <c r="V1328" s="1118"/>
      <c r="W1328" s="1120">
        <v>15.3573</v>
      </c>
      <c r="X1328" s="1121"/>
      <c r="Y1328" s="1121"/>
      <c r="Z1328" s="1121"/>
      <c r="AA1328" s="1121"/>
      <c r="AB1328" s="1121"/>
      <c r="AC1328" s="1120"/>
    </row>
    <row r="1329" spans="1:29" ht="17.45" customHeight="1">
      <c r="A1329" s="1117"/>
      <c r="B1329" s="1118"/>
      <c r="C1329" s="1118"/>
      <c r="D1329" s="1118"/>
      <c r="E1329" s="1118"/>
      <c r="F1329" s="1118"/>
      <c r="G1329" s="1118"/>
      <c r="H1329" s="1118"/>
      <c r="I1329" s="1119" t="s">
        <v>1187</v>
      </c>
      <c r="J1329" s="1119"/>
      <c r="K1329" s="1119"/>
      <c r="L1329" s="1119"/>
      <c r="M1329" s="1119"/>
      <c r="N1329" s="1119"/>
      <c r="O1329" s="1119"/>
      <c r="P1329" s="1119"/>
      <c r="Q1329" s="1119"/>
      <c r="R1329" s="1119"/>
      <c r="S1329" s="1119"/>
      <c r="T1329" s="1119"/>
      <c r="U1329" s="1119"/>
      <c r="V1329" s="1118"/>
      <c r="W1329" s="1120">
        <v>0</v>
      </c>
      <c r="X1329" s="1121"/>
      <c r="Y1329" s="1121"/>
      <c r="Z1329" s="1121"/>
      <c r="AA1329" s="1121"/>
      <c r="AB1329" s="1121"/>
      <c r="AC1329" s="1120"/>
    </row>
    <row r="1330" spans="1:29" ht="16.7" customHeight="1" thickBot="1">
      <c r="A1330" s="1122"/>
      <c r="B1330" s="1123"/>
      <c r="C1330" s="1123"/>
      <c r="D1330" s="1123"/>
      <c r="E1330" s="1123"/>
      <c r="F1330" s="1123"/>
      <c r="G1330" s="1123"/>
      <c r="H1330" s="1123"/>
      <c r="I1330" s="1124" t="s">
        <v>1188</v>
      </c>
      <c r="J1330" s="1124"/>
      <c r="K1330" s="1124"/>
      <c r="L1330" s="1124"/>
      <c r="M1330" s="1124"/>
      <c r="N1330" s="1124"/>
      <c r="O1330" s="1124"/>
      <c r="P1330" s="1124"/>
      <c r="Q1330" s="1124"/>
      <c r="R1330" s="1124"/>
      <c r="S1330" s="1124"/>
      <c r="T1330" s="1124"/>
      <c r="U1330" s="1124"/>
      <c r="V1330" s="1123"/>
      <c r="W1330" s="1125">
        <v>0</v>
      </c>
      <c r="X1330" s="1126"/>
      <c r="Y1330" s="1126"/>
      <c r="Z1330" s="1126"/>
      <c r="AA1330" s="1126"/>
      <c r="AB1330" s="1126"/>
      <c r="AC1330" s="1125"/>
    </row>
    <row r="1331" spans="1:29" ht="17.45" customHeight="1" thickBot="1">
      <c r="A1331" s="1092" t="s">
        <v>1189</v>
      </c>
      <c r="B1331" s="1109"/>
      <c r="C1331" s="1109"/>
      <c r="D1331" s="1109"/>
      <c r="E1331" s="1109"/>
      <c r="F1331" s="1109"/>
      <c r="G1331" s="1109"/>
      <c r="H1331" s="1109"/>
      <c r="I1331" s="1109"/>
      <c r="J1331" s="1110"/>
      <c r="K1331" s="1094" t="s">
        <v>1174</v>
      </c>
      <c r="L1331" s="1070"/>
      <c r="M1331" s="1070"/>
      <c r="N1331" s="1070"/>
      <c r="O1331" s="1095"/>
      <c r="P1331" s="1094" t="s">
        <v>531</v>
      </c>
      <c r="Q1331" s="1070"/>
      <c r="R1331" s="1070"/>
      <c r="S1331" s="1070"/>
      <c r="T1331" s="1095"/>
      <c r="U1331" s="1094" t="s">
        <v>1190</v>
      </c>
      <c r="V1331" s="1070"/>
      <c r="W1331" s="1070"/>
      <c r="X1331" s="1070"/>
      <c r="Y1331" s="1095"/>
      <c r="Z1331" s="1096" t="s">
        <v>1191</v>
      </c>
      <c r="AA1331" s="1111"/>
      <c r="AB1331" s="1111"/>
      <c r="AC1331" s="1112"/>
    </row>
    <row r="1332" spans="1:29" ht="17.45" customHeight="1">
      <c r="A1332" s="1150"/>
      <c r="B1332" s="1151" t="s">
        <v>1418</v>
      </c>
      <c r="C1332" s="1151"/>
      <c r="D1332" s="1152" t="s">
        <v>1419</v>
      </c>
      <c r="E1332" s="1151"/>
      <c r="F1332" s="1151"/>
      <c r="G1332" s="1151"/>
      <c r="H1332" s="1151"/>
      <c r="I1332" s="1151"/>
      <c r="J1332" s="1152"/>
      <c r="K1332" s="1153">
        <v>0.21778</v>
      </c>
      <c r="L1332" s="1154"/>
      <c r="M1332" s="1154"/>
      <c r="N1332" s="1154"/>
      <c r="O1332" s="1155"/>
      <c r="P1332" s="1169" t="s">
        <v>1218</v>
      </c>
      <c r="Q1332" s="1078"/>
      <c r="R1332" s="1078"/>
      <c r="S1332" s="1078"/>
      <c r="T1332" s="1170"/>
      <c r="U1332" s="1171">
        <v>31.442900000000002</v>
      </c>
      <c r="V1332" s="1172"/>
      <c r="W1332" s="1172"/>
      <c r="X1332" s="1172"/>
      <c r="Y1332" s="1173"/>
      <c r="Z1332" s="1159">
        <v>6.8475999999999999</v>
      </c>
      <c r="AA1332" s="1116"/>
      <c r="AB1332" s="1116"/>
      <c r="AC1332" s="1115"/>
    </row>
    <row r="1333" spans="1:29" ht="16.7" customHeight="1">
      <c r="A1333" s="1149"/>
      <c r="B1333" s="1174" t="s">
        <v>1550</v>
      </c>
      <c r="C1333" s="1174"/>
      <c r="D1333" s="1175" t="s">
        <v>1551</v>
      </c>
      <c r="E1333" s="1174"/>
      <c r="F1333" s="1174"/>
      <c r="G1333" s="1174"/>
      <c r="H1333" s="1174"/>
      <c r="I1333" s="1174"/>
      <c r="J1333" s="1175"/>
      <c r="K1333" s="1176">
        <v>5.2700000000000004E-3</v>
      </c>
      <c r="L1333" s="1177"/>
      <c r="M1333" s="1177"/>
      <c r="N1333" s="1177"/>
      <c r="O1333" s="1178"/>
      <c r="P1333" s="1179" t="s">
        <v>51</v>
      </c>
      <c r="Q1333" s="1085"/>
      <c r="R1333" s="1085"/>
      <c r="S1333" s="1085"/>
      <c r="T1333" s="1180"/>
      <c r="U1333" s="1181">
        <v>39.975200000000001</v>
      </c>
      <c r="V1333" s="1182"/>
      <c r="W1333" s="1182"/>
      <c r="X1333" s="1182"/>
      <c r="Y1333" s="1183"/>
      <c r="Z1333" s="1184">
        <v>0.2107</v>
      </c>
      <c r="AA1333" s="1121"/>
      <c r="AB1333" s="1121"/>
      <c r="AC1333" s="1120"/>
    </row>
    <row r="1334" spans="1:29" ht="17.45" customHeight="1" thickBot="1">
      <c r="A1334" s="1089"/>
      <c r="B1334" s="1160" t="s">
        <v>1552</v>
      </c>
      <c r="C1334" s="1160"/>
      <c r="D1334" s="1161" t="s">
        <v>1553</v>
      </c>
      <c r="E1334" s="1160"/>
      <c r="F1334" s="1160"/>
      <c r="G1334" s="1160"/>
      <c r="H1334" s="1160"/>
      <c r="I1334" s="1160"/>
      <c r="J1334" s="1161"/>
      <c r="K1334" s="1162">
        <v>1</v>
      </c>
      <c r="L1334" s="1163"/>
      <c r="M1334" s="1163"/>
      <c r="N1334" s="1163"/>
      <c r="O1334" s="1164"/>
      <c r="P1334" s="1185" t="s">
        <v>51</v>
      </c>
      <c r="Q1334" s="1186"/>
      <c r="R1334" s="1186"/>
      <c r="S1334" s="1186"/>
      <c r="T1334" s="1187"/>
      <c r="U1334" s="1188">
        <v>54.598799999999997</v>
      </c>
      <c r="V1334" s="1189"/>
      <c r="W1334" s="1189"/>
      <c r="X1334" s="1189"/>
      <c r="Y1334" s="1190"/>
      <c r="Z1334" s="1168">
        <v>54.598799999999997</v>
      </c>
      <c r="AA1334" s="1126"/>
      <c r="AB1334" s="1126"/>
      <c r="AC1334" s="1125"/>
    </row>
    <row r="1335" spans="1:29" ht="17.45" customHeight="1" thickBot="1">
      <c r="A1335" s="1068"/>
      <c r="B1335" s="1069"/>
      <c r="C1335" s="1069"/>
      <c r="D1335" s="1069"/>
      <c r="E1335" s="1069"/>
      <c r="F1335" s="1069"/>
      <c r="G1335" s="1069"/>
      <c r="H1335" s="1069"/>
      <c r="I1335" s="1071" t="s">
        <v>1193</v>
      </c>
      <c r="J1335" s="1071"/>
      <c r="K1335" s="1071"/>
      <c r="L1335" s="1071"/>
      <c r="M1335" s="1071"/>
      <c r="N1335" s="1071"/>
      <c r="O1335" s="1071"/>
      <c r="P1335" s="1071"/>
      <c r="Q1335" s="1071"/>
      <c r="R1335" s="1071"/>
      <c r="S1335" s="1071"/>
      <c r="T1335" s="1071"/>
      <c r="U1335" s="1071"/>
      <c r="V1335" s="1106"/>
      <c r="W1335" s="1107">
        <v>61.6571</v>
      </c>
      <c r="X1335" s="1108"/>
      <c r="Y1335" s="1108"/>
      <c r="Z1335" s="1108"/>
      <c r="AA1335" s="1108"/>
      <c r="AB1335" s="1108"/>
      <c r="AC1335" s="1107"/>
    </row>
    <row r="1336" spans="1:29" ht="16.7" customHeight="1" thickBot="1">
      <c r="A1336" s="1092" t="s">
        <v>1194</v>
      </c>
      <c r="B1336" s="1109"/>
      <c r="C1336" s="1109"/>
      <c r="D1336" s="1109"/>
      <c r="E1336" s="1109"/>
      <c r="F1336" s="1109"/>
      <c r="G1336" s="1109"/>
      <c r="H1336" s="1109"/>
      <c r="I1336" s="1109"/>
      <c r="J1336" s="1110"/>
      <c r="K1336" s="1094" t="s">
        <v>1174</v>
      </c>
      <c r="L1336" s="1070"/>
      <c r="M1336" s="1070"/>
      <c r="N1336" s="1070"/>
      <c r="O1336" s="1095"/>
      <c r="P1336" s="1094" t="s">
        <v>531</v>
      </c>
      <c r="Q1336" s="1070"/>
      <c r="R1336" s="1070"/>
      <c r="S1336" s="1070"/>
      <c r="T1336" s="1095"/>
      <c r="U1336" s="1094" t="s">
        <v>1190</v>
      </c>
      <c r="V1336" s="1070"/>
      <c r="W1336" s="1070"/>
      <c r="X1336" s="1070"/>
      <c r="Y1336" s="1095"/>
      <c r="Z1336" s="1096" t="s">
        <v>1191</v>
      </c>
      <c r="AA1336" s="1111"/>
      <c r="AB1336" s="1111"/>
      <c r="AC1336" s="1112"/>
    </row>
    <row r="1337" spans="1:29" ht="17.45" customHeight="1" thickBot="1">
      <c r="A1337" s="1068"/>
      <c r="B1337" s="1069"/>
      <c r="C1337" s="1069"/>
      <c r="D1337" s="1069"/>
      <c r="E1337" s="1069"/>
      <c r="F1337" s="1069"/>
      <c r="G1337" s="1069"/>
      <c r="H1337" s="1069"/>
      <c r="I1337" s="1071" t="s">
        <v>1195</v>
      </c>
      <c r="J1337" s="1071"/>
      <c r="K1337" s="1071"/>
      <c r="L1337" s="1071"/>
      <c r="M1337" s="1071"/>
      <c r="N1337" s="1071"/>
      <c r="O1337" s="1071"/>
      <c r="P1337" s="1071"/>
      <c r="Q1337" s="1071"/>
      <c r="R1337" s="1071"/>
      <c r="S1337" s="1071"/>
      <c r="T1337" s="1071"/>
      <c r="U1337" s="1071"/>
      <c r="V1337" s="1106"/>
      <c r="W1337" s="1107">
        <v>0</v>
      </c>
      <c r="X1337" s="1108"/>
      <c r="Y1337" s="1108"/>
      <c r="Z1337" s="1108"/>
      <c r="AA1337" s="1108"/>
      <c r="AB1337" s="1108"/>
      <c r="AC1337" s="1107"/>
    </row>
    <row r="1338" spans="1:29" ht="16.7" customHeight="1" thickBot="1">
      <c r="A1338" s="1092" t="s">
        <v>1196</v>
      </c>
      <c r="B1338" s="1109"/>
      <c r="C1338" s="1109"/>
      <c r="D1338" s="1109"/>
      <c r="E1338" s="1109"/>
      <c r="F1338" s="1109"/>
      <c r="G1338" s="1109"/>
      <c r="H1338" s="1109"/>
      <c r="I1338" s="1109"/>
      <c r="J1338" s="1110"/>
      <c r="K1338" s="1094" t="s">
        <v>1174</v>
      </c>
      <c r="L1338" s="1070"/>
      <c r="M1338" s="1070"/>
      <c r="N1338" s="1070"/>
      <c r="O1338" s="1095"/>
      <c r="P1338" s="1094" t="s">
        <v>531</v>
      </c>
      <c r="Q1338" s="1070"/>
      <c r="R1338" s="1070"/>
      <c r="S1338" s="1070"/>
      <c r="T1338" s="1095"/>
      <c r="U1338" s="1094" t="s">
        <v>1190</v>
      </c>
      <c r="V1338" s="1070"/>
      <c r="W1338" s="1070"/>
      <c r="X1338" s="1070"/>
      <c r="Y1338" s="1095"/>
      <c r="Z1338" s="1096" t="s">
        <v>1191</v>
      </c>
      <c r="AA1338" s="1111"/>
      <c r="AB1338" s="1111"/>
      <c r="AC1338" s="1112"/>
    </row>
    <row r="1339" spans="1:29" ht="17.45" customHeight="1">
      <c r="A1339" s="1150"/>
      <c r="B1339" s="1151" t="s">
        <v>1422</v>
      </c>
      <c r="C1339" s="1151"/>
      <c r="D1339" s="1152" t="s">
        <v>1423</v>
      </c>
      <c r="E1339" s="1151"/>
      <c r="F1339" s="1151"/>
      <c r="G1339" s="1151"/>
      <c r="H1339" s="1151"/>
      <c r="I1339" s="1151"/>
      <c r="J1339" s="1152"/>
      <c r="K1339" s="1153">
        <v>2.2000000000000001E-4</v>
      </c>
      <c r="L1339" s="1154"/>
      <c r="M1339" s="1154"/>
      <c r="N1339" s="1154"/>
      <c r="O1339" s="1155"/>
      <c r="P1339" s="1169" t="s">
        <v>565</v>
      </c>
      <c r="Q1339" s="1078"/>
      <c r="R1339" s="1078"/>
      <c r="S1339" s="1078"/>
      <c r="T1339" s="1170"/>
      <c r="U1339" s="1171">
        <v>32.99</v>
      </c>
      <c r="V1339" s="1172"/>
      <c r="W1339" s="1172"/>
      <c r="X1339" s="1172"/>
      <c r="Y1339" s="1173"/>
      <c r="Z1339" s="1159">
        <v>7.3000000000000001E-3</v>
      </c>
      <c r="AA1339" s="1116"/>
      <c r="AB1339" s="1116"/>
      <c r="AC1339" s="1115"/>
    </row>
    <row r="1340" spans="1:29" ht="17.45" customHeight="1" thickBot="1">
      <c r="A1340" s="1089"/>
      <c r="B1340" s="1160" t="s">
        <v>1554</v>
      </c>
      <c r="C1340" s="1160"/>
      <c r="D1340" s="1161" t="s">
        <v>1555</v>
      </c>
      <c r="E1340" s="1160"/>
      <c r="F1340" s="1160"/>
      <c r="G1340" s="1160"/>
      <c r="H1340" s="1160"/>
      <c r="I1340" s="1160"/>
      <c r="J1340" s="1161"/>
      <c r="K1340" s="1162">
        <v>2.3E-3</v>
      </c>
      <c r="L1340" s="1163"/>
      <c r="M1340" s="1163"/>
      <c r="N1340" s="1163"/>
      <c r="O1340" s="1164"/>
      <c r="P1340" s="1185" t="s">
        <v>565</v>
      </c>
      <c r="Q1340" s="1186"/>
      <c r="R1340" s="1186"/>
      <c r="S1340" s="1186"/>
      <c r="T1340" s="1187"/>
      <c r="U1340" s="1188">
        <v>32.99</v>
      </c>
      <c r="V1340" s="1189"/>
      <c r="W1340" s="1189"/>
      <c r="X1340" s="1189"/>
      <c r="Y1340" s="1190"/>
      <c r="Z1340" s="1168">
        <v>7.5899999999999995E-2</v>
      </c>
      <c r="AA1340" s="1126"/>
      <c r="AB1340" s="1126"/>
      <c r="AC1340" s="1125"/>
    </row>
    <row r="1341" spans="1:29" ht="16.7" customHeight="1" thickBot="1">
      <c r="A1341" s="1068"/>
      <c r="B1341" s="1069"/>
      <c r="C1341" s="1069"/>
      <c r="D1341" s="1069"/>
      <c r="E1341" s="1069"/>
      <c r="F1341" s="1069"/>
      <c r="G1341" s="1069"/>
      <c r="H1341" s="1069"/>
      <c r="I1341" s="1071" t="s">
        <v>1197</v>
      </c>
      <c r="J1341" s="1071"/>
      <c r="K1341" s="1071"/>
      <c r="L1341" s="1071"/>
      <c r="M1341" s="1071"/>
      <c r="N1341" s="1071"/>
      <c r="O1341" s="1071"/>
      <c r="P1341" s="1071"/>
      <c r="Q1341" s="1071"/>
      <c r="R1341" s="1071"/>
      <c r="S1341" s="1071"/>
      <c r="T1341" s="1071"/>
      <c r="U1341" s="1071"/>
      <c r="V1341" s="1106"/>
      <c r="W1341" s="1107">
        <v>8.3199999999999996E-2</v>
      </c>
      <c r="X1341" s="1108"/>
      <c r="Y1341" s="1108"/>
      <c r="Z1341" s="1108"/>
      <c r="AA1341" s="1108"/>
      <c r="AB1341" s="1108"/>
      <c r="AC1341" s="1107"/>
    </row>
    <row r="1342" spans="1:29" ht="17.45" customHeight="1" thickBot="1">
      <c r="A1342" s="1092" t="s">
        <v>1198</v>
      </c>
      <c r="B1342" s="1109"/>
      <c r="C1342" s="1109"/>
      <c r="D1342" s="1110"/>
      <c r="E1342" s="1094" t="s">
        <v>1174</v>
      </c>
      <c r="F1342" s="1070"/>
      <c r="G1342" s="1095"/>
      <c r="H1342" s="1140" t="s">
        <v>1199</v>
      </c>
      <c r="I1342" s="1140" t="s">
        <v>1200</v>
      </c>
      <c r="J1342" s="1094" t="s">
        <v>1201</v>
      </c>
      <c r="K1342" s="1070"/>
      <c r="L1342" s="1095"/>
      <c r="M1342" s="1094" t="s">
        <v>1202</v>
      </c>
      <c r="N1342" s="1070"/>
      <c r="O1342" s="1070"/>
      <c r="P1342" s="1095"/>
      <c r="Q1342" s="1094" t="s">
        <v>1203</v>
      </c>
      <c r="R1342" s="1070"/>
      <c r="S1342" s="1070"/>
      <c r="T1342" s="1070"/>
      <c r="U1342" s="1095"/>
      <c r="V1342" s="1094" t="s">
        <v>1204</v>
      </c>
      <c r="W1342" s="1070"/>
      <c r="X1342" s="1070"/>
      <c r="Y1342" s="1095"/>
      <c r="Z1342" s="1096" t="s">
        <v>1191</v>
      </c>
      <c r="AA1342" s="1111"/>
      <c r="AB1342" s="1111"/>
      <c r="AC1342" s="1112"/>
    </row>
    <row r="1343" spans="1:29" ht="17.45" customHeight="1">
      <c r="A1343" s="1150"/>
      <c r="B1343" s="1151" t="s">
        <v>1426</v>
      </c>
      <c r="C1343" s="1151"/>
      <c r="D1343" s="1222" t="s">
        <v>1423</v>
      </c>
      <c r="E1343" s="1202">
        <v>2.2000000000000001E-4</v>
      </c>
      <c r="F1343" s="1203"/>
      <c r="G1343" s="1204"/>
      <c r="H1343" s="1201">
        <v>0</v>
      </c>
      <c r="I1343" s="1201">
        <v>0</v>
      </c>
      <c r="J1343" s="1205">
        <v>0</v>
      </c>
      <c r="K1343" s="1206"/>
      <c r="L1343" s="1207"/>
      <c r="M1343" s="1171">
        <v>1.05</v>
      </c>
      <c r="N1343" s="1172"/>
      <c r="O1343" s="1172"/>
      <c r="P1343" s="1173"/>
      <c r="Q1343" s="1171">
        <v>0.84</v>
      </c>
      <c r="R1343" s="1172"/>
      <c r="S1343" s="1172"/>
      <c r="T1343" s="1172"/>
      <c r="U1343" s="1173"/>
      <c r="V1343" s="1171">
        <v>0.69</v>
      </c>
      <c r="W1343" s="1172"/>
      <c r="X1343" s="1172"/>
      <c r="Y1343" s="1173"/>
      <c r="Z1343" s="1159">
        <v>0</v>
      </c>
      <c r="AA1343" s="1116"/>
      <c r="AB1343" s="1116"/>
      <c r="AC1343" s="1115"/>
    </row>
    <row r="1344" spans="1:29" ht="16.7" customHeight="1" thickBot="1">
      <c r="A1344" s="1089"/>
      <c r="B1344" s="1160" t="s">
        <v>1556</v>
      </c>
      <c r="C1344" s="1160"/>
      <c r="D1344" s="1224" t="s">
        <v>1555</v>
      </c>
      <c r="E1344" s="1216">
        <v>2.3E-3</v>
      </c>
      <c r="F1344" s="1217"/>
      <c r="G1344" s="1218"/>
      <c r="H1344" s="1215">
        <v>0</v>
      </c>
      <c r="I1344" s="1215">
        <v>0</v>
      </c>
      <c r="J1344" s="1219">
        <v>0</v>
      </c>
      <c r="K1344" s="1220"/>
      <c r="L1344" s="1221"/>
      <c r="M1344" s="1188">
        <v>1.05</v>
      </c>
      <c r="N1344" s="1189"/>
      <c r="O1344" s="1189"/>
      <c r="P1344" s="1190"/>
      <c r="Q1344" s="1188">
        <v>0.84</v>
      </c>
      <c r="R1344" s="1189"/>
      <c r="S1344" s="1189"/>
      <c r="T1344" s="1189"/>
      <c r="U1344" s="1190"/>
      <c r="V1344" s="1188">
        <v>0.69</v>
      </c>
      <c r="W1344" s="1189"/>
      <c r="X1344" s="1189"/>
      <c r="Y1344" s="1190"/>
      <c r="Z1344" s="1168">
        <v>0</v>
      </c>
      <c r="AA1344" s="1126"/>
      <c r="AB1344" s="1126"/>
      <c r="AC1344" s="1125"/>
    </row>
    <row r="1345" spans="1:29" ht="17.45" customHeight="1" thickBot="1">
      <c r="A1345" s="1068"/>
      <c r="B1345" s="1069"/>
      <c r="C1345" s="1069"/>
      <c r="D1345" s="1069"/>
      <c r="E1345" s="1069"/>
      <c r="F1345" s="1069"/>
      <c r="G1345" s="1069"/>
      <c r="H1345" s="1069"/>
      <c r="I1345" s="1071" t="s">
        <v>1205</v>
      </c>
      <c r="J1345" s="1071"/>
      <c r="K1345" s="1071"/>
      <c r="L1345" s="1071"/>
      <c r="M1345" s="1071"/>
      <c r="N1345" s="1071"/>
      <c r="O1345" s="1071"/>
      <c r="P1345" s="1071"/>
      <c r="Q1345" s="1071"/>
      <c r="R1345" s="1071"/>
      <c r="S1345" s="1071"/>
      <c r="T1345" s="1071"/>
      <c r="U1345" s="1071"/>
      <c r="V1345" s="1106"/>
      <c r="W1345" s="1107">
        <v>0</v>
      </c>
      <c r="X1345" s="1108"/>
      <c r="Y1345" s="1108"/>
      <c r="Z1345" s="1108"/>
      <c r="AA1345" s="1108"/>
      <c r="AB1345" s="1108"/>
      <c r="AC1345" s="1107"/>
    </row>
    <row r="1346" spans="1:29" ht="5.85" customHeight="1">
      <c r="A1346" s="1141"/>
      <c r="B1346" s="1113"/>
      <c r="C1346" s="1113"/>
      <c r="D1346" s="1113"/>
      <c r="E1346" s="1113"/>
      <c r="F1346" s="1113"/>
      <c r="G1346" s="1113"/>
      <c r="H1346" s="1113"/>
      <c r="I1346" s="1113"/>
      <c r="J1346" s="1113"/>
      <c r="K1346" s="1113"/>
      <c r="L1346" s="1113"/>
      <c r="M1346" s="1113"/>
      <c r="N1346" s="1113"/>
      <c r="O1346" s="1113"/>
      <c r="P1346" s="1113"/>
      <c r="Q1346" s="1113"/>
      <c r="R1346" s="1113"/>
      <c r="S1346" s="1113"/>
      <c r="T1346" s="1113"/>
      <c r="U1346" s="1113"/>
      <c r="V1346" s="1113"/>
      <c r="W1346" s="1113"/>
      <c r="X1346" s="1113"/>
      <c r="Y1346" s="1113"/>
      <c r="Z1346" s="1113"/>
      <c r="AA1346" s="1113"/>
      <c r="AB1346" s="1113"/>
      <c r="AC1346" s="1142"/>
    </row>
    <row r="1347" spans="1:29" ht="16.7" customHeight="1">
      <c r="A1347" s="1117"/>
      <c r="B1347" s="1118"/>
      <c r="C1347" s="1118"/>
      <c r="D1347" s="1118"/>
      <c r="E1347" s="1118"/>
      <c r="F1347" s="1118"/>
      <c r="G1347" s="1118"/>
      <c r="H1347" s="1118"/>
      <c r="I1347" s="1119" t="s">
        <v>1206</v>
      </c>
      <c r="J1347" s="1119"/>
      <c r="K1347" s="1119"/>
      <c r="L1347" s="1119"/>
      <c r="M1347" s="1119"/>
      <c r="N1347" s="1119"/>
      <c r="O1347" s="1119"/>
      <c r="P1347" s="1119"/>
      <c r="Q1347" s="1119"/>
      <c r="R1347" s="1119"/>
      <c r="S1347" s="1119"/>
      <c r="T1347" s="1119"/>
      <c r="U1347" s="1119"/>
      <c r="V1347" s="1118"/>
      <c r="W1347" s="1143">
        <v>77.099999999999994</v>
      </c>
      <c r="X1347" s="1144"/>
      <c r="Y1347" s="1144"/>
      <c r="Z1347" s="1144"/>
      <c r="AA1347" s="1144"/>
      <c r="AB1347" s="1144"/>
      <c r="AC1347" s="1143"/>
    </row>
    <row r="1348" spans="1:29" ht="17.45" customHeight="1">
      <c r="A1348" s="1117"/>
      <c r="B1348" s="1118"/>
      <c r="C1348" s="1118"/>
      <c r="D1348" s="1118"/>
      <c r="E1348" s="1118"/>
      <c r="F1348" s="1118"/>
      <c r="G1348" s="1119" t="s">
        <v>1207</v>
      </c>
      <c r="H1348" s="1119"/>
      <c r="I1348" s="1119"/>
      <c r="J1348" s="1119"/>
      <c r="K1348" s="1119"/>
      <c r="L1348" s="1119"/>
      <c r="M1348" s="1119"/>
      <c r="N1348" s="1145"/>
      <c r="O1348" s="1146">
        <v>0</v>
      </c>
      <c r="P1348" s="1146"/>
      <c r="Q1348" s="1146"/>
      <c r="R1348" s="1145"/>
      <c r="S1348" s="1119" t="s">
        <v>1208</v>
      </c>
      <c r="T1348" s="1119"/>
      <c r="U1348" s="1119"/>
      <c r="V1348" s="1118"/>
      <c r="W1348" s="1143">
        <v>0</v>
      </c>
      <c r="X1348" s="1144"/>
      <c r="Y1348" s="1144"/>
      <c r="Z1348" s="1144"/>
      <c r="AA1348" s="1144"/>
      <c r="AB1348" s="1144"/>
      <c r="AC1348" s="1143"/>
    </row>
    <row r="1349" spans="1:29" ht="17.45" customHeight="1">
      <c r="A1349" s="1117"/>
      <c r="B1349" s="1118"/>
      <c r="C1349" s="1118"/>
      <c r="D1349" s="1118"/>
      <c r="E1349" s="1118"/>
      <c r="F1349" s="1118"/>
      <c r="G1349" s="1118"/>
      <c r="H1349" s="1118"/>
      <c r="I1349" s="1119" t="s">
        <v>1209</v>
      </c>
      <c r="J1349" s="1119"/>
      <c r="K1349" s="1119"/>
      <c r="L1349" s="1119"/>
      <c r="M1349" s="1119"/>
      <c r="N1349" s="1119"/>
      <c r="O1349" s="1119"/>
      <c r="P1349" s="1119"/>
      <c r="Q1349" s="1119"/>
      <c r="R1349" s="1119"/>
      <c r="S1349" s="1119"/>
      <c r="T1349" s="1119"/>
      <c r="U1349" s="1119"/>
      <c r="V1349" s="1118"/>
      <c r="W1349" s="1143">
        <v>77.099999999999994</v>
      </c>
      <c r="X1349" s="1144"/>
      <c r="Y1349" s="1144"/>
      <c r="Z1349" s="1144"/>
      <c r="AA1349" s="1144"/>
      <c r="AB1349" s="1144"/>
      <c r="AC1349" s="1143"/>
    </row>
    <row r="1350" spans="1:29" ht="5.0999999999999996" customHeight="1">
      <c r="A1350" s="1147"/>
      <c r="B1350" s="1118"/>
      <c r="C1350" s="1118"/>
      <c r="D1350" s="1118"/>
      <c r="E1350" s="1118"/>
      <c r="F1350" s="1118"/>
      <c r="G1350" s="1118"/>
      <c r="H1350" s="1118"/>
      <c r="I1350" s="1118"/>
      <c r="J1350" s="1118"/>
      <c r="K1350" s="1118"/>
      <c r="L1350" s="1118"/>
      <c r="M1350" s="1118"/>
      <c r="N1350" s="1118"/>
      <c r="O1350" s="1118"/>
      <c r="P1350" s="1118"/>
      <c r="Q1350" s="1118"/>
      <c r="R1350" s="1118"/>
      <c r="S1350" s="1118"/>
      <c r="T1350" s="1118"/>
      <c r="U1350" s="1118"/>
      <c r="V1350" s="1118"/>
      <c r="W1350" s="1118"/>
      <c r="X1350" s="1118"/>
      <c r="Y1350" s="1118"/>
      <c r="Z1350" s="1118"/>
      <c r="AA1350" s="1118"/>
      <c r="AB1350" s="1118"/>
      <c r="AC1350" s="1148"/>
    </row>
    <row r="1351" spans="1:29" ht="87.95" customHeight="1">
      <c r="A1351" s="1149"/>
      <c r="AC1351" s="1088"/>
    </row>
    <row r="1352" spans="1:29" ht="87.2" customHeight="1" thickBot="1">
      <c r="A1352" s="1089"/>
      <c r="B1352" s="1090"/>
      <c r="C1352" s="1090"/>
      <c r="D1352" s="1090"/>
      <c r="E1352" s="1090"/>
      <c r="F1352" s="1090"/>
      <c r="G1352" s="1090"/>
      <c r="H1352" s="1090"/>
      <c r="I1352" s="1090"/>
      <c r="J1352" s="1090"/>
      <c r="K1352" s="1090"/>
      <c r="L1352" s="1090"/>
      <c r="M1352" s="1090"/>
      <c r="N1352" s="1090"/>
      <c r="O1352" s="1090"/>
      <c r="P1352" s="1090"/>
      <c r="Q1352" s="1090"/>
      <c r="R1352" s="1090"/>
      <c r="S1352" s="1090"/>
      <c r="T1352" s="1090"/>
      <c r="U1352" s="1090"/>
      <c r="V1352" s="1090"/>
      <c r="W1352" s="1090"/>
      <c r="X1352" s="1090"/>
      <c r="Y1352" s="1090"/>
      <c r="Z1352" s="1090"/>
      <c r="AA1352" s="1090"/>
      <c r="AB1352" s="1090"/>
      <c r="AC1352" s="1091"/>
    </row>
    <row r="1353" spans="1:29" ht="17.45" customHeight="1" thickBot="1">
      <c r="A1353" s="1068"/>
      <c r="B1353" s="1069"/>
      <c r="C1353" s="1069"/>
      <c r="D1353" s="1069"/>
      <c r="E1353" s="1069"/>
      <c r="F1353" s="1070" t="s">
        <v>1166</v>
      </c>
      <c r="G1353" s="1070"/>
      <c r="H1353" s="1070"/>
      <c r="I1353" s="1070"/>
      <c r="J1353" s="1070"/>
      <c r="K1353" s="1070"/>
      <c r="L1353" s="1069"/>
      <c r="M1353" s="1069"/>
      <c r="N1353" s="1069"/>
      <c r="O1353" s="1069"/>
      <c r="P1353" s="1069"/>
      <c r="Q1353" s="1069"/>
      <c r="R1353" s="1069"/>
      <c r="S1353" s="1069"/>
      <c r="T1353" s="1069"/>
      <c r="U1353" s="1069"/>
      <c r="V1353" s="1069"/>
      <c r="W1353" s="1069"/>
      <c r="X1353" s="1071" t="s">
        <v>1557</v>
      </c>
      <c r="Y1353" s="1071"/>
      <c r="Z1353" s="1071"/>
      <c r="AA1353" s="1071"/>
      <c r="AB1353" s="1071"/>
      <c r="AC1353" s="1072"/>
    </row>
    <row r="1354" spans="1:29" ht="16.7" customHeight="1">
      <c r="A1354" s="1074" t="s">
        <v>1168</v>
      </c>
      <c r="B1354" s="1075"/>
      <c r="C1354" s="1076"/>
      <c r="D1354" s="1077" t="s">
        <v>1558</v>
      </c>
      <c r="E1354" s="1077"/>
      <c r="F1354" s="1077"/>
      <c r="G1354" s="1077"/>
      <c r="H1354" s="1077"/>
      <c r="I1354" s="1077"/>
      <c r="J1354" s="1077"/>
      <c r="K1354" s="1077"/>
      <c r="L1354" s="1077"/>
      <c r="M1354" s="1077"/>
      <c r="N1354" s="1076"/>
      <c r="O1354" s="1076"/>
      <c r="P1354" s="1078" t="s">
        <v>1104</v>
      </c>
      <c r="Q1354" s="1078"/>
      <c r="R1354" s="1078"/>
      <c r="S1354" s="1076"/>
      <c r="T1354" s="1079" t="s">
        <v>1559</v>
      </c>
      <c r="U1354" s="1079"/>
      <c r="V1354" s="1079"/>
      <c r="W1354" s="1079"/>
      <c r="X1354" s="1076"/>
      <c r="Y1354" s="1078" t="s">
        <v>1170</v>
      </c>
      <c r="Z1354" s="1078"/>
      <c r="AA1354" s="1076"/>
      <c r="AB1354" s="1080">
        <v>45658</v>
      </c>
      <c r="AC1354" s="1081"/>
    </row>
    <row r="1355" spans="1:29" ht="17.45" customHeight="1">
      <c r="A1355" s="1082"/>
      <c r="B1355" s="1083"/>
      <c r="D1355" s="1084"/>
      <c r="E1355" s="1084"/>
      <c r="F1355" s="1084"/>
      <c r="G1355" s="1084"/>
      <c r="H1355" s="1084"/>
      <c r="I1355" s="1084"/>
      <c r="J1355" s="1084"/>
      <c r="K1355" s="1084"/>
      <c r="L1355" s="1084"/>
      <c r="M1355" s="1084"/>
      <c r="P1355" s="1085" t="s">
        <v>1171</v>
      </c>
      <c r="Q1355" s="1085"/>
      <c r="R1355" s="1085"/>
      <c r="T1355" s="1086">
        <v>19.79</v>
      </c>
      <c r="U1355" s="1086"/>
      <c r="V1355" s="1086"/>
      <c r="W1355" s="1086"/>
      <c r="Y1355" s="1085" t="s">
        <v>1172</v>
      </c>
      <c r="Z1355" s="1085"/>
      <c r="AB1355" s="1087" t="s">
        <v>51</v>
      </c>
      <c r="AC1355" s="1088"/>
    </row>
    <row r="1356" spans="1:29" ht="5.85" customHeight="1" thickBot="1">
      <c r="A1356" s="1089"/>
      <c r="B1356" s="1090"/>
      <c r="C1356" s="1090"/>
      <c r="D1356" s="1090"/>
      <c r="E1356" s="1090"/>
      <c r="F1356" s="1090"/>
      <c r="G1356" s="1090"/>
      <c r="H1356" s="1090"/>
      <c r="I1356" s="1090"/>
      <c r="J1356" s="1090"/>
      <c r="K1356" s="1090"/>
      <c r="L1356" s="1090"/>
      <c r="M1356" s="1090"/>
      <c r="N1356" s="1090"/>
      <c r="O1356" s="1090"/>
      <c r="P1356" s="1090"/>
      <c r="Q1356" s="1090"/>
      <c r="R1356" s="1090"/>
      <c r="S1356" s="1090"/>
      <c r="T1356" s="1090"/>
      <c r="U1356" s="1090"/>
      <c r="V1356" s="1090"/>
      <c r="W1356" s="1090"/>
      <c r="X1356" s="1090"/>
      <c r="Y1356" s="1090"/>
      <c r="Z1356" s="1090"/>
      <c r="AA1356" s="1090"/>
      <c r="AB1356" s="1090"/>
      <c r="AC1356" s="1091"/>
    </row>
    <row r="1357" spans="1:29" ht="16.7" customHeight="1" thickBot="1">
      <c r="A1357" s="1092" t="s">
        <v>1173</v>
      </c>
      <c r="B1357" s="1075"/>
      <c r="C1357" s="1075"/>
      <c r="D1357" s="1075"/>
      <c r="E1357" s="1075"/>
      <c r="F1357" s="1075"/>
      <c r="G1357" s="1075"/>
      <c r="H1357" s="1093"/>
      <c r="I1357" s="1094" t="s">
        <v>1174</v>
      </c>
      <c r="J1357" s="1094" t="s">
        <v>1175</v>
      </c>
      <c r="K1357" s="1070"/>
      <c r="L1357" s="1070"/>
      <c r="M1357" s="1070"/>
      <c r="N1357" s="1070"/>
      <c r="O1357" s="1070"/>
      <c r="P1357" s="1095"/>
      <c r="Q1357" s="1094" t="s">
        <v>1176</v>
      </c>
      <c r="R1357" s="1070"/>
      <c r="S1357" s="1070"/>
      <c r="T1357" s="1070"/>
      <c r="U1357" s="1070"/>
      <c r="V1357" s="1070"/>
      <c r="W1357" s="1070"/>
      <c r="X1357" s="1070"/>
      <c r="Y1357" s="1095"/>
      <c r="Z1357" s="1096" t="s">
        <v>1177</v>
      </c>
      <c r="AA1357" s="1097"/>
      <c r="AB1357" s="1097"/>
      <c r="AC1357" s="1098"/>
    </row>
    <row r="1358" spans="1:29" ht="17.45" customHeight="1" thickBot="1">
      <c r="A1358" s="1099"/>
      <c r="B1358" s="1100"/>
      <c r="C1358" s="1100"/>
      <c r="D1358" s="1100"/>
      <c r="E1358" s="1100"/>
      <c r="F1358" s="1100"/>
      <c r="G1358" s="1100"/>
      <c r="H1358" s="1101"/>
      <c r="I1358" s="1102"/>
      <c r="J1358" s="1094" t="s">
        <v>1178</v>
      </c>
      <c r="K1358" s="1070"/>
      <c r="L1358" s="1095"/>
      <c r="M1358" s="1094" t="s">
        <v>1179</v>
      </c>
      <c r="N1358" s="1070"/>
      <c r="O1358" s="1070"/>
      <c r="P1358" s="1095"/>
      <c r="Q1358" s="1094" t="s">
        <v>1178</v>
      </c>
      <c r="R1358" s="1070"/>
      <c r="S1358" s="1070"/>
      <c r="T1358" s="1070"/>
      <c r="U1358" s="1095"/>
      <c r="V1358" s="1094" t="s">
        <v>1179</v>
      </c>
      <c r="W1358" s="1070"/>
      <c r="X1358" s="1070"/>
      <c r="Y1358" s="1095"/>
      <c r="Z1358" s="1103"/>
      <c r="AA1358" s="1104"/>
      <c r="AB1358" s="1104"/>
      <c r="AC1358" s="1105"/>
    </row>
    <row r="1359" spans="1:29" ht="17.45" customHeight="1">
      <c r="A1359" s="1150"/>
      <c r="B1359" s="1151" t="s">
        <v>1411</v>
      </c>
      <c r="C1359" s="1151"/>
      <c r="D1359" s="1152" t="s">
        <v>1412</v>
      </c>
      <c r="E1359" s="1151"/>
      <c r="F1359" s="1151"/>
      <c r="G1359" s="1151"/>
      <c r="H1359" s="1152"/>
      <c r="I1359" s="1201">
        <v>1</v>
      </c>
      <c r="J1359" s="1202">
        <v>1</v>
      </c>
      <c r="K1359" s="1203"/>
      <c r="L1359" s="1204"/>
      <c r="M1359" s="1202">
        <v>0</v>
      </c>
      <c r="N1359" s="1203"/>
      <c r="O1359" s="1203"/>
      <c r="P1359" s="1204"/>
      <c r="Q1359" s="1205">
        <v>1.2371000000000001</v>
      </c>
      <c r="R1359" s="1206"/>
      <c r="S1359" s="1206"/>
      <c r="T1359" s="1206"/>
      <c r="U1359" s="1207"/>
      <c r="V1359" s="1205">
        <v>0.68269999999999997</v>
      </c>
      <c r="W1359" s="1206"/>
      <c r="X1359" s="1206"/>
      <c r="Y1359" s="1207"/>
      <c r="Z1359" s="1159">
        <v>1.2371000000000001</v>
      </c>
      <c r="AA1359" s="1116"/>
      <c r="AB1359" s="1116"/>
      <c r="AC1359" s="1115"/>
    </row>
    <row r="1360" spans="1:29" ht="16.7" customHeight="1">
      <c r="A1360" s="1149"/>
      <c r="B1360" s="1174" t="s">
        <v>744</v>
      </c>
      <c r="C1360" s="1174"/>
      <c r="D1360" s="1175" t="s">
        <v>1413</v>
      </c>
      <c r="E1360" s="1174"/>
      <c r="F1360" s="1174"/>
      <c r="G1360" s="1174"/>
      <c r="H1360" s="1175"/>
      <c r="I1360" s="1208">
        <v>1</v>
      </c>
      <c r="J1360" s="1209">
        <v>1</v>
      </c>
      <c r="K1360" s="1210"/>
      <c r="L1360" s="1211"/>
      <c r="M1360" s="1209">
        <v>0</v>
      </c>
      <c r="N1360" s="1210"/>
      <c r="O1360" s="1210"/>
      <c r="P1360" s="1211"/>
      <c r="Q1360" s="1212">
        <v>149.91589999999999</v>
      </c>
      <c r="R1360" s="1213"/>
      <c r="S1360" s="1213"/>
      <c r="T1360" s="1213"/>
      <c r="U1360" s="1214"/>
      <c r="V1360" s="1212">
        <v>61.932499999999997</v>
      </c>
      <c r="W1360" s="1213"/>
      <c r="X1360" s="1213"/>
      <c r="Y1360" s="1214"/>
      <c r="Z1360" s="1184">
        <v>149.91589999999999</v>
      </c>
      <c r="AA1360" s="1121"/>
      <c r="AB1360" s="1121"/>
      <c r="AC1360" s="1120"/>
    </row>
    <row r="1361" spans="1:29" ht="17.45" customHeight="1" thickBot="1">
      <c r="A1361" s="1089"/>
      <c r="B1361" s="1160" t="s">
        <v>1414</v>
      </c>
      <c r="C1361" s="1160"/>
      <c r="D1361" s="1161" t="s">
        <v>1415</v>
      </c>
      <c r="E1361" s="1160"/>
      <c r="F1361" s="1160"/>
      <c r="G1361" s="1160"/>
      <c r="H1361" s="1161"/>
      <c r="I1361" s="1215">
        <v>1</v>
      </c>
      <c r="J1361" s="1216">
        <v>1</v>
      </c>
      <c r="K1361" s="1217"/>
      <c r="L1361" s="1218"/>
      <c r="M1361" s="1216">
        <v>0</v>
      </c>
      <c r="N1361" s="1217"/>
      <c r="O1361" s="1217"/>
      <c r="P1361" s="1218"/>
      <c r="Q1361" s="1219">
        <v>10.4664</v>
      </c>
      <c r="R1361" s="1220"/>
      <c r="S1361" s="1220"/>
      <c r="T1361" s="1220"/>
      <c r="U1361" s="1221"/>
      <c r="V1361" s="1219">
        <v>0.50349999999999995</v>
      </c>
      <c r="W1361" s="1220"/>
      <c r="X1361" s="1220"/>
      <c r="Y1361" s="1221"/>
      <c r="Z1361" s="1168">
        <v>10.4664</v>
      </c>
      <c r="AA1361" s="1126"/>
      <c r="AB1361" s="1126"/>
      <c r="AC1361" s="1125"/>
    </row>
    <row r="1362" spans="1:29" ht="16.7" customHeight="1" thickBot="1">
      <c r="A1362" s="1068"/>
      <c r="B1362" s="1069"/>
      <c r="C1362" s="1069"/>
      <c r="D1362" s="1069"/>
      <c r="E1362" s="1069"/>
      <c r="F1362" s="1069"/>
      <c r="G1362" s="1069"/>
      <c r="H1362" s="1069"/>
      <c r="I1362" s="1071" t="s">
        <v>1180</v>
      </c>
      <c r="J1362" s="1071"/>
      <c r="K1362" s="1071"/>
      <c r="L1362" s="1071"/>
      <c r="M1362" s="1071"/>
      <c r="N1362" s="1071"/>
      <c r="O1362" s="1071"/>
      <c r="P1362" s="1071"/>
      <c r="Q1362" s="1071"/>
      <c r="R1362" s="1071"/>
      <c r="S1362" s="1071"/>
      <c r="T1362" s="1071"/>
      <c r="U1362" s="1071"/>
      <c r="V1362" s="1106"/>
      <c r="W1362" s="1107">
        <v>161.61940000000001</v>
      </c>
      <c r="X1362" s="1108"/>
      <c r="Y1362" s="1108"/>
      <c r="Z1362" s="1108"/>
      <c r="AA1362" s="1108"/>
      <c r="AB1362" s="1108"/>
      <c r="AC1362" s="1107"/>
    </row>
    <row r="1363" spans="1:29" ht="17.45" customHeight="1" thickBot="1">
      <c r="A1363" s="1092" t="s">
        <v>1181</v>
      </c>
      <c r="B1363" s="1109"/>
      <c r="C1363" s="1109"/>
      <c r="D1363" s="1109"/>
      <c r="E1363" s="1109"/>
      <c r="F1363" s="1109"/>
      <c r="G1363" s="1109"/>
      <c r="H1363" s="1109"/>
      <c r="I1363" s="1109"/>
      <c r="J1363" s="1110"/>
      <c r="K1363" s="1094" t="s">
        <v>1182</v>
      </c>
      <c r="L1363" s="1070"/>
      <c r="M1363" s="1070"/>
      <c r="N1363" s="1070"/>
      <c r="O1363" s="1095"/>
      <c r="P1363" s="1094" t="s">
        <v>1174</v>
      </c>
      <c r="Q1363" s="1070"/>
      <c r="R1363" s="1070"/>
      <c r="S1363" s="1070"/>
      <c r="T1363" s="1095"/>
      <c r="U1363" s="1094" t="s">
        <v>1183</v>
      </c>
      <c r="V1363" s="1070"/>
      <c r="W1363" s="1070"/>
      <c r="X1363" s="1070"/>
      <c r="Y1363" s="1095"/>
      <c r="Z1363" s="1096" t="s">
        <v>1177</v>
      </c>
      <c r="AA1363" s="1111"/>
      <c r="AB1363" s="1111"/>
      <c r="AC1363" s="1112"/>
    </row>
    <row r="1364" spans="1:29" ht="17.45" customHeight="1">
      <c r="A1364" s="1150"/>
      <c r="B1364" s="1151" t="s">
        <v>1111</v>
      </c>
      <c r="C1364" s="1151"/>
      <c r="D1364" s="1152" t="s">
        <v>1112</v>
      </c>
      <c r="E1364" s="1151"/>
      <c r="F1364" s="1151"/>
      <c r="G1364" s="1151"/>
      <c r="H1364" s="1151"/>
      <c r="I1364" s="1151"/>
      <c r="J1364" s="1152"/>
      <c r="K1364" s="1153">
        <v>0</v>
      </c>
      <c r="L1364" s="1154"/>
      <c r="M1364" s="1154"/>
      <c r="N1364" s="1154"/>
      <c r="O1364" s="1155"/>
      <c r="P1364" s="1153">
        <v>5</v>
      </c>
      <c r="Q1364" s="1154"/>
      <c r="R1364" s="1154"/>
      <c r="S1364" s="1154"/>
      <c r="T1364" s="1155"/>
      <c r="U1364" s="1156">
        <v>22.148800000000001</v>
      </c>
      <c r="V1364" s="1157"/>
      <c r="W1364" s="1157"/>
      <c r="X1364" s="1157"/>
      <c r="Y1364" s="1158"/>
      <c r="Z1364" s="1159">
        <v>110.744</v>
      </c>
      <c r="AA1364" s="1116"/>
      <c r="AB1364" s="1116"/>
      <c r="AC1364" s="1115"/>
    </row>
    <row r="1365" spans="1:29" ht="16.7" customHeight="1" thickBot="1">
      <c r="A1365" s="1089"/>
      <c r="B1365" s="1160" t="s">
        <v>1117</v>
      </c>
      <c r="C1365" s="1160"/>
      <c r="D1365" s="1161" t="s">
        <v>1118</v>
      </c>
      <c r="E1365" s="1160"/>
      <c r="F1365" s="1160"/>
      <c r="G1365" s="1160"/>
      <c r="H1365" s="1160"/>
      <c r="I1365" s="1160"/>
      <c r="J1365" s="1161"/>
      <c r="K1365" s="1162">
        <v>0</v>
      </c>
      <c r="L1365" s="1163"/>
      <c r="M1365" s="1163"/>
      <c r="N1365" s="1163"/>
      <c r="O1365" s="1164"/>
      <c r="P1365" s="1162">
        <v>1</v>
      </c>
      <c r="Q1365" s="1163"/>
      <c r="R1365" s="1163"/>
      <c r="S1365" s="1163"/>
      <c r="T1365" s="1164"/>
      <c r="U1365" s="1165">
        <v>31.5581</v>
      </c>
      <c r="V1365" s="1166"/>
      <c r="W1365" s="1166"/>
      <c r="X1365" s="1166"/>
      <c r="Y1365" s="1167"/>
      <c r="Z1365" s="1168">
        <v>31.5581</v>
      </c>
      <c r="AA1365" s="1126"/>
      <c r="AB1365" s="1126"/>
      <c r="AC1365" s="1125"/>
    </row>
    <row r="1366" spans="1:29" ht="17.45" customHeight="1" thickBot="1">
      <c r="A1366" s="1068"/>
      <c r="B1366" s="1113"/>
      <c r="C1366" s="1113"/>
      <c r="D1366" s="1113"/>
      <c r="E1366" s="1113"/>
      <c r="F1366" s="1113"/>
      <c r="G1366" s="1113"/>
      <c r="H1366" s="1113"/>
      <c r="I1366" s="1114" t="s">
        <v>1184</v>
      </c>
      <c r="J1366" s="1114"/>
      <c r="K1366" s="1114"/>
      <c r="L1366" s="1114"/>
      <c r="M1366" s="1114"/>
      <c r="N1366" s="1114"/>
      <c r="O1366" s="1114"/>
      <c r="P1366" s="1114"/>
      <c r="Q1366" s="1114"/>
      <c r="R1366" s="1114"/>
      <c r="S1366" s="1114"/>
      <c r="T1366" s="1114"/>
      <c r="U1366" s="1114"/>
      <c r="V1366" s="1069"/>
      <c r="W1366" s="1115">
        <v>142.3021</v>
      </c>
      <c r="X1366" s="1116"/>
      <c r="Y1366" s="1116"/>
      <c r="Z1366" s="1116"/>
      <c r="AA1366" s="1116"/>
      <c r="AB1366" s="1116"/>
      <c r="AC1366" s="1115"/>
    </row>
    <row r="1367" spans="1:29" ht="17.45" customHeight="1">
      <c r="A1367" s="1117"/>
      <c r="B1367" s="1118"/>
      <c r="C1367" s="1118"/>
      <c r="D1367" s="1118"/>
      <c r="E1367" s="1118"/>
      <c r="F1367" s="1118"/>
      <c r="G1367" s="1118"/>
      <c r="H1367" s="1118"/>
      <c r="I1367" s="1119" t="s">
        <v>1185</v>
      </c>
      <c r="J1367" s="1119"/>
      <c r="K1367" s="1119"/>
      <c r="L1367" s="1119"/>
      <c r="M1367" s="1119"/>
      <c r="N1367" s="1119"/>
      <c r="O1367" s="1119"/>
      <c r="P1367" s="1119"/>
      <c r="Q1367" s="1119"/>
      <c r="R1367" s="1119"/>
      <c r="S1367" s="1119"/>
      <c r="T1367" s="1119"/>
      <c r="U1367" s="1119"/>
      <c r="V1367" s="1118"/>
      <c r="W1367" s="1120">
        <v>303.92149999999998</v>
      </c>
      <c r="X1367" s="1121"/>
      <c r="Y1367" s="1121"/>
      <c r="Z1367" s="1121"/>
      <c r="AA1367" s="1121"/>
      <c r="AB1367" s="1121"/>
      <c r="AC1367" s="1120"/>
    </row>
    <row r="1368" spans="1:29" ht="16.7" customHeight="1">
      <c r="A1368" s="1117"/>
      <c r="B1368" s="1118"/>
      <c r="C1368" s="1118"/>
      <c r="D1368" s="1118"/>
      <c r="E1368" s="1118"/>
      <c r="F1368" s="1118"/>
      <c r="G1368" s="1118"/>
      <c r="H1368" s="1118"/>
      <c r="I1368" s="1119" t="s">
        <v>1186</v>
      </c>
      <c r="J1368" s="1119"/>
      <c r="K1368" s="1119"/>
      <c r="L1368" s="1119"/>
      <c r="M1368" s="1119"/>
      <c r="N1368" s="1119"/>
      <c r="O1368" s="1119"/>
      <c r="P1368" s="1119"/>
      <c r="Q1368" s="1119"/>
      <c r="R1368" s="1119"/>
      <c r="S1368" s="1119"/>
      <c r="T1368" s="1119"/>
      <c r="U1368" s="1119"/>
      <c r="V1368" s="1118"/>
      <c r="W1368" s="1120">
        <v>15.3573</v>
      </c>
      <c r="X1368" s="1121"/>
      <c r="Y1368" s="1121"/>
      <c r="Z1368" s="1121"/>
      <c r="AA1368" s="1121"/>
      <c r="AB1368" s="1121"/>
      <c r="AC1368" s="1120"/>
    </row>
    <row r="1369" spans="1:29" ht="17.45" customHeight="1">
      <c r="A1369" s="1117"/>
      <c r="B1369" s="1118"/>
      <c r="C1369" s="1118"/>
      <c r="D1369" s="1118"/>
      <c r="E1369" s="1118"/>
      <c r="F1369" s="1118"/>
      <c r="G1369" s="1118"/>
      <c r="H1369" s="1118"/>
      <c r="I1369" s="1119" t="s">
        <v>1187</v>
      </c>
      <c r="J1369" s="1119"/>
      <c r="K1369" s="1119"/>
      <c r="L1369" s="1119"/>
      <c r="M1369" s="1119"/>
      <c r="N1369" s="1119"/>
      <c r="O1369" s="1119"/>
      <c r="P1369" s="1119"/>
      <c r="Q1369" s="1119"/>
      <c r="R1369" s="1119"/>
      <c r="S1369" s="1119"/>
      <c r="T1369" s="1119"/>
      <c r="U1369" s="1119"/>
      <c r="V1369" s="1118"/>
      <c r="W1369" s="1120">
        <v>0</v>
      </c>
      <c r="X1369" s="1121"/>
      <c r="Y1369" s="1121"/>
      <c r="Z1369" s="1121"/>
      <c r="AA1369" s="1121"/>
      <c r="AB1369" s="1121"/>
      <c r="AC1369" s="1120"/>
    </row>
    <row r="1370" spans="1:29" ht="16.7" customHeight="1" thickBot="1">
      <c r="A1370" s="1122"/>
      <c r="B1370" s="1123"/>
      <c r="C1370" s="1123"/>
      <c r="D1370" s="1123"/>
      <c r="E1370" s="1123"/>
      <c r="F1370" s="1123"/>
      <c r="G1370" s="1123"/>
      <c r="H1370" s="1123"/>
      <c r="I1370" s="1124" t="s">
        <v>1188</v>
      </c>
      <c r="J1370" s="1124"/>
      <c r="K1370" s="1124"/>
      <c r="L1370" s="1124"/>
      <c r="M1370" s="1124"/>
      <c r="N1370" s="1124"/>
      <c r="O1370" s="1124"/>
      <c r="P1370" s="1124"/>
      <c r="Q1370" s="1124"/>
      <c r="R1370" s="1124"/>
      <c r="S1370" s="1124"/>
      <c r="T1370" s="1124"/>
      <c r="U1370" s="1124"/>
      <c r="V1370" s="1123"/>
      <c r="W1370" s="1125">
        <v>0</v>
      </c>
      <c r="X1370" s="1126"/>
      <c r="Y1370" s="1126"/>
      <c r="Z1370" s="1126"/>
      <c r="AA1370" s="1126"/>
      <c r="AB1370" s="1126"/>
      <c r="AC1370" s="1125"/>
    </row>
    <row r="1371" spans="1:29" ht="17.45" customHeight="1" thickBot="1">
      <c r="A1371" s="1092" t="s">
        <v>1189</v>
      </c>
      <c r="B1371" s="1109"/>
      <c r="C1371" s="1109"/>
      <c r="D1371" s="1109"/>
      <c r="E1371" s="1109"/>
      <c r="F1371" s="1109"/>
      <c r="G1371" s="1109"/>
      <c r="H1371" s="1109"/>
      <c r="I1371" s="1109"/>
      <c r="J1371" s="1110"/>
      <c r="K1371" s="1094" t="s">
        <v>1174</v>
      </c>
      <c r="L1371" s="1070"/>
      <c r="M1371" s="1070"/>
      <c r="N1371" s="1070"/>
      <c r="O1371" s="1095"/>
      <c r="P1371" s="1094" t="s">
        <v>531</v>
      </c>
      <c r="Q1371" s="1070"/>
      <c r="R1371" s="1070"/>
      <c r="S1371" s="1070"/>
      <c r="T1371" s="1095"/>
      <c r="U1371" s="1094" t="s">
        <v>1190</v>
      </c>
      <c r="V1371" s="1070"/>
      <c r="W1371" s="1070"/>
      <c r="X1371" s="1070"/>
      <c r="Y1371" s="1095"/>
      <c r="Z1371" s="1096" t="s">
        <v>1191</v>
      </c>
      <c r="AA1371" s="1111"/>
      <c r="AB1371" s="1111"/>
      <c r="AC1371" s="1112"/>
    </row>
    <row r="1372" spans="1:29" ht="17.45" customHeight="1">
      <c r="A1372" s="1150"/>
      <c r="B1372" s="1151" t="s">
        <v>1418</v>
      </c>
      <c r="C1372" s="1151"/>
      <c r="D1372" s="1152" t="s">
        <v>1419</v>
      </c>
      <c r="E1372" s="1151"/>
      <c r="F1372" s="1151"/>
      <c r="G1372" s="1151"/>
      <c r="H1372" s="1151"/>
      <c r="I1372" s="1151"/>
      <c r="J1372" s="1152"/>
      <c r="K1372" s="1153">
        <v>0.21778</v>
      </c>
      <c r="L1372" s="1154"/>
      <c r="M1372" s="1154"/>
      <c r="N1372" s="1154"/>
      <c r="O1372" s="1155"/>
      <c r="P1372" s="1169" t="s">
        <v>1218</v>
      </c>
      <c r="Q1372" s="1078"/>
      <c r="R1372" s="1078"/>
      <c r="S1372" s="1078"/>
      <c r="T1372" s="1170"/>
      <c r="U1372" s="1171">
        <v>31.442900000000002</v>
      </c>
      <c r="V1372" s="1172"/>
      <c r="W1372" s="1172"/>
      <c r="X1372" s="1172"/>
      <c r="Y1372" s="1173"/>
      <c r="Z1372" s="1159">
        <v>6.8475999999999999</v>
      </c>
      <c r="AA1372" s="1116"/>
      <c r="AB1372" s="1116"/>
      <c r="AC1372" s="1115"/>
    </row>
    <row r="1373" spans="1:29" ht="16.7" customHeight="1">
      <c r="A1373" s="1149"/>
      <c r="B1373" s="1174" t="s">
        <v>1550</v>
      </c>
      <c r="C1373" s="1174"/>
      <c r="D1373" s="1175" t="s">
        <v>1551</v>
      </c>
      <c r="E1373" s="1174"/>
      <c r="F1373" s="1174"/>
      <c r="G1373" s="1174"/>
      <c r="H1373" s="1174"/>
      <c r="I1373" s="1174"/>
      <c r="J1373" s="1175"/>
      <c r="K1373" s="1176">
        <v>5.2700000000000004E-3</v>
      </c>
      <c r="L1373" s="1177"/>
      <c r="M1373" s="1177"/>
      <c r="N1373" s="1177"/>
      <c r="O1373" s="1178"/>
      <c r="P1373" s="1179" t="s">
        <v>51</v>
      </c>
      <c r="Q1373" s="1085"/>
      <c r="R1373" s="1085"/>
      <c r="S1373" s="1085"/>
      <c r="T1373" s="1180"/>
      <c r="U1373" s="1181">
        <v>39.975200000000001</v>
      </c>
      <c r="V1373" s="1182"/>
      <c r="W1373" s="1182"/>
      <c r="X1373" s="1182"/>
      <c r="Y1373" s="1183"/>
      <c r="Z1373" s="1184">
        <v>0.2107</v>
      </c>
      <c r="AA1373" s="1121"/>
      <c r="AB1373" s="1121"/>
      <c r="AC1373" s="1120"/>
    </row>
    <row r="1374" spans="1:29" ht="17.45" customHeight="1" thickBot="1">
      <c r="A1374" s="1089"/>
      <c r="B1374" s="1160" t="s">
        <v>1560</v>
      </c>
      <c r="C1374" s="1160"/>
      <c r="D1374" s="1161" t="s">
        <v>1561</v>
      </c>
      <c r="E1374" s="1160"/>
      <c r="F1374" s="1160"/>
      <c r="G1374" s="1160"/>
      <c r="H1374" s="1160"/>
      <c r="I1374" s="1160"/>
      <c r="J1374" s="1161"/>
      <c r="K1374" s="1162">
        <v>1</v>
      </c>
      <c r="L1374" s="1163"/>
      <c r="M1374" s="1163"/>
      <c r="N1374" s="1163"/>
      <c r="O1374" s="1164"/>
      <c r="P1374" s="1185" t="s">
        <v>51</v>
      </c>
      <c r="Q1374" s="1186"/>
      <c r="R1374" s="1186"/>
      <c r="S1374" s="1186"/>
      <c r="T1374" s="1187"/>
      <c r="U1374" s="1188">
        <v>55.602499999999999</v>
      </c>
      <c r="V1374" s="1189"/>
      <c r="W1374" s="1189"/>
      <c r="X1374" s="1189"/>
      <c r="Y1374" s="1190"/>
      <c r="Z1374" s="1168">
        <v>55.602499999999999</v>
      </c>
      <c r="AA1374" s="1126"/>
      <c r="AB1374" s="1126"/>
      <c r="AC1374" s="1125"/>
    </row>
    <row r="1375" spans="1:29" ht="17.45" customHeight="1" thickBot="1">
      <c r="A1375" s="1068"/>
      <c r="B1375" s="1069"/>
      <c r="C1375" s="1069"/>
      <c r="D1375" s="1069"/>
      <c r="E1375" s="1069"/>
      <c r="F1375" s="1069"/>
      <c r="G1375" s="1069"/>
      <c r="H1375" s="1069"/>
      <c r="I1375" s="1071" t="s">
        <v>1193</v>
      </c>
      <c r="J1375" s="1071"/>
      <c r="K1375" s="1071"/>
      <c r="L1375" s="1071"/>
      <c r="M1375" s="1071"/>
      <c r="N1375" s="1071"/>
      <c r="O1375" s="1071"/>
      <c r="P1375" s="1071"/>
      <c r="Q1375" s="1071"/>
      <c r="R1375" s="1071"/>
      <c r="S1375" s="1071"/>
      <c r="T1375" s="1071"/>
      <c r="U1375" s="1071"/>
      <c r="V1375" s="1106"/>
      <c r="W1375" s="1107">
        <v>62.660800000000002</v>
      </c>
      <c r="X1375" s="1108"/>
      <c r="Y1375" s="1108"/>
      <c r="Z1375" s="1108"/>
      <c r="AA1375" s="1108"/>
      <c r="AB1375" s="1108"/>
      <c r="AC1375" s="1107"/>
    </row>
    <row r="1376" spans="1:29" ht="16.7" customHeight="1" thickBot="1">
      <c r="A1376" s="1092" t="s">
        <v>1194</v>
      </c>
      <c r="B1376" s="1109"/>
      <c r="C1376" s="1109"/>
      <c r="D1376" s="1109"/>
      <c r="E1376" s="1109"/>
      <c r="F1376" s="1109"/>
      <c r="G1376" s="1109"/>
      <c r="H1376" s="1109"/>
      <c r="I1376" s="1109"/>
      <c r="J1376" s="1110"/>
      <c r="K1376" s="1094" t="s">
        <v>1174</v>
      </c>
      <c r="L1376" s="1070"/>
      <c r="M1376" s="1070"/>
      <c r="N1376" s="1070"/>
      <c r="O1376" s="1095"/>
      <c r="P1376" s="1094" t="s">
        <v>531</v>
      </c>
      <c r="Q1376" s="1070"/>
      <c r="R1376" s="1070"/>
      <c r="S1376" s="1070"/>
      <c r="T1376" s="1095"/>
      <c r="U1376" s="1094" t="s">
        <v>1190</v>
      </c>
      <c r="V1376" s="1070"/>
      <c r="W1376" s="1070"/>
      <c r="X1376" s="1070"/>
      <c r="Y1376" s="1095"/>
      <c r="Z1376" s="1096" t="s">
        <v>1191</v>
      </c>
      <c r="AA1376" s="1111"/>
      <c r="AB1376" s="1111"/>
      <c r="AC1376" s="1112"/>
    </row>
    <row r="1377" spans="1:29" ht="17.45" customHeight="1" thickBot="1">
      <c r="A1377" s="1068"/>
      <c r="B1377" s="1069"/>
      <c r="C1377" s="1069"/>
      <c r="D1377" s="1069"/>
      <c r="E1377" s="1069"/>
      <c r="F1377" s="1069"/>
      <c r="G1377" s="1069"/>
      <c r="H1377" s="1069"/>
      <c r="I1377" s="1071" t="s">
        <v>1195</v>
      </c>
      <c r="J1377" s="1071"/>
      <c r="K1377" s="1071"/>
      <c r="L1377" s="1071"/>
      <c r="M1377" s="1071"/>
      <c r="N1377" s="1071"/>
      <c r="O1377" s="1071"/>
      <c r="P1377" s="1071"/>
      <c r="Q1377" s="1071"/>
      <c r="R1377" s="1071"/>
      <c r="S1377" s="1071"/>
      <c r="T1377" s="1071"/>
      <c r="U1377" s="1071"/>
      <c r="V1377" s="1106"/>
      <c r="W1377" s="1107">
        <v>0</v>
      </c>
      <c r="X1377" s="1108"/>
      <c r="Y1377" s="1108"/>
      <c r="Z1377" s="1108"/>
      <c r="AA1377" s="1108"/>
      <c r="AB1377" s="1108"/>
      <c r="AC1377" s="1107"/>
    </row>
    <row r="1378" spans="1:29" ht="16.7" customHeight="1" thickBot="1">
      <c r="A1378" s="1092" t="s">
        <v>1196</v>
      </c>
      <c r="B1378" s="1109"/>
      <c r="C1378" s="1109"/>
      <c r="D1378" s="1109"/>
      <c r="E1378" s="1109"/>
      <c r="F1378" s="1109"/>
      <c r="G1378" s="1109"/>
      <c r="H1378" s="1109"/>
      <c r="I1378" s="1109"/>
      <c r="J1378" s="1110"/>
      <c r="K1378" s="1094" t="s">
        <v>1174</v>
      </c>
      <c r="L1378" s="1070"/>
      <c r="M1378" s="1070"/>
      <c r="N1378" s="1070"/>
      <c r="O1378" s="1095"/>
      <c r="P1378" s="1094" t="s">
        <v>531</v>
      </c>
      <c r="Q1378" s="1070"/>
      <c r="R1378" s="1070"/>
      <c r="S1378" s="1070"/>
      <c r="T1378" s="1095"/>
      <c r="U1378" s="1094" t="s">
        <v>1190</v>
      </c>
      <c r="V1378" s="1070"/>
      <c r="W1378" s="1070"/>
      <c r="X1378" s="1070"/>
      <c r="Y1378" s="1095"/>
      <c r="Z1378" s="1096" t="s">
        <v>1191</v>
      </c>
      <c r="AA1378" s="1111"/>
      <c r="AB1378" s="1111"/>
      <c r="AC1378" s="1112"/>
    </row>
    <row r="1379" spans="1:29" ht="17.45" customHeight="1">
      <c r="A1379" s="1150"/>
      <c r="B1379" s="1151" t="s">
        <v>1422</v>
      </c>
      <c r="C1379" s="1151"/>
      <c r="D1379" s="1152" t="s">
        <v>1423</v>
      </c>
      <c r="E1379" s="1151"/>
      <c r="F1379" s="1151"/>
      <c r="G1379" s="1151"/>
      <c r="H1379" s="1151"/>
      <c r="I1379" s="1151"/>
      <c r="J1379" s="1152"/>
      <c r="K1379" s="1153">
        <v>2.2000000000000001E-4</v>
      </c>
      <c r="L1379" s="1154"/>
      <c r="M1379" s="1154"/>
      <c r="N1379" s="1154"/>
      <c r="O1379" s="1155"/>
      <c r="P1379" s="1169" t="s">
        <v>565</v>
      </c>
      <c r="Q1379" s="1078"/>
      <c r="R1379" s="1078"/>
      <c r="S1379" s="1078"/>
      <c r="T1379" s="1170"/>
      <c r="U1379" s="1171">
        <v>32.99</v>
      </c>
      <c r="V1379" s="1172"/>
      <c r="W1379" s="1172"/>
      <c r="X1379" s="1172"/>
      <c r="Y1379" s="1173"/>
      <c r="Z1379" s="1159">
        <v>7.3000000000000001E-3</v>
      </c>
      <c r="AA1379" s="1116"/>
      <c r="AB1379" s="1116"/>
      <c r="AC1379" s="1115"/>
    </row>
    <row r="1380" spans="1:29" ht="17.45" customHeight="1" thickBot="1">
      <c r="A1380" s="1089"/>
      <c r="B1380" s="1160" t="s">
        <v>1562</v>
      </c>
      <c r="C1380" s="1160"/>
      <c r="D1380" s="1161" t="s">
        <v>1563</v>
      </c>
      <c r="E1380" s="1160"/>
      <c r="F1380" s="1160"/>
      <c r="G1380" s="1160"/>
      <c r="H1380" s="1160"/>
      <c r="I1380" s="1160"/>
      <c r="J1380" s="1161"/>
      <c r="K1380" s="1162">
        <v>2.3E-3</v>
      </c>
      <c r="L1380" s="1163"/>
      <c r="M1380" s="1163"/>
      <c r="N1380" s="1163"/>
      <c r="O1380" s="1164"/>
      <c r="P1380" s="1185" t="s">
        <v>565</v>
      </c>
      <c r="Q1380" s="1186"/>
      <c r="R1380" s="1186"/>
      <c r="S1380" s="1186"/>
      <c r="T1380" s="1187"/>
      <c r="U1380" s="1188">
        <v>32.99</v>
      </c>
      <c r="V1380" s="1189"/>
      <c r="W1380" s="1189"/>
      <c r="X1380" s="1189"/>
      <c r="Y1380" s="1190"/>
      <c r="Z1380" s="1168">
        <v>7.5899999999999995E-2</v>
      </c>
      <c r="AA1380" s="1126"/>
      <c r="AB1380" s="1126"/>
      <c r="AC1380" s="1125"/>
    </row>
    <row r="1381" spans="1:29" ht="16.7" customHeight="1" thickBot="1">
      <c r="A1381" s="1068"/>
      <c r="B1381" s="1069"/>
      <c r="C1381" s="1069"/>
      <c r="D1381" s="1069"/>
      <c r="E1381" s="1069"/>
      <c r="F1381" s="1069"/>
      <c r="G1381" s="1069"/>
      <c r="H1381" s="1069"/>
      <c r="I1381" s="1071" t="s">
        <v>1197</v>
      </c>
      <c r="J1381" s="1071"/>
      <c r="K1381" s="1071"/>
      <c r="L1381" s="1071"/>
      <c r="M1381" s="1071"/>
      <c r="N1381" s="1071"/>
      <c r="O1381" s="1071"/>
      <c r="P1381" s="1071"/>
      <c r="Q1381" s="1071"/>
      <c r="R1381" s="1071"/>
      <c r="S1381" s="1071"/>
      <c r="T1381" s="1071"/>
      <c r="U1381" s="1071"/>
      <c r="V1381" s="1106"/>
      <c r="W1381" s="1107">
        <v>8.3199999999999996E-2</v>
      </c>
      <c r="X1381" s="1108"/>
      <c r="Y1381" s="1108"/>
      <c r="Z1381" s="1108"/>
      <c r="AA1381" s="1108"/>
      <c r="AB1381" s="1108"/>
      <c r="AC1381" s="1107"/>
    </row>
    <row r="1382" spans="1:29" ht="17.45" customHeight="1" thickBot="1">
      <c r="A1382" s="1092" t="s">
        <v>1198</v>
      </c>
      <c r="B1382" s="1109"/>
      <c r="C1382" s="1109"/>
      <c r="D1382" s="1110"/>
      <c r="E1382" s="1094" t="s">
        <v>1174</v>
      </c>
      <c r="F1382" s="1070"/>
      <c r="G1382" s="1095"/>
      <c r="H1382" s="1140" t="s">
        <v>1199</v>
      </c>
      <c r="I1382" s="1140" t="s">
        <v>1200</v>
      </c>
      <c r="J1382" s="1094" t="s">
        <v>1201</v>
      </c>
      <c r="K1382" s="1070"/>
      <c r="L1382" s="1095"/>
      <c r="M1382" s="1094" t="s">
        <v>1202</v>
      </c>
      <c r="N1382" s="1070"/>
      <c r="O1382" s="1070"/>
      <c r="P1382" s="1095"/>
      <c r="Q1382" s="1094" t="s">
        <v>1203</v>
      </c>
      <c r="R1382" s="1070"/>
      <c r="S1382" s="1070"/>
      <c r="T1382" s="1070"/>
      <c r="U1382" s="1095"/>
      <c r="V1382" s="1094" t="s">
        <v>1204</v>
      </c>
      <c r="W1382" s="1070"/>
      <c r="X1382" s="1070"/>
      <c r="Y1382" s="1095"/>
      <c r="Z1382" s="1096" t="s">
        <v>1191</v>
      </c>
      <c r="AA1382" s="1111"/>
      <c r="AB1382" s="1111"/>
      <c r="AC1382" s="1112"/>
    </row>
    <row r="1383" spans="1:29" ht="17.45" customHeight="1">
      <c r="A1383" s="1150"/>
      <c r="B1383" s="1151" t="s">
        <v>1426</v>
      </c>
      <c r="C1383" s="1151"/>
      <c r="D1383" s="1222" t="s">
        <v>1423</v>
      </c>
      <c r="E1383" s="1202">
        <v>2.2000000000000001E-4</v>
      </c>
      <c r="F1383" s="1203"/>
      <c r="G1383" s="1204"/>
      <c r="H1383" s="1201">
        <v>0</v>
      </c>
      <c r="I1383" s="1201">
        <v>0</v>
      </c>
      <c r="J1383" s="1205">
        <v>0</v>
      </c>
      <c r="K1383" s="1206"/>
      <c r="L1383" s="1207"/>
      <c r="M1383" s="1171">
        <v>1.05</v>
      </c>
      <c r="N1383" s="1172"/>
      <c r="O1383" s="1172"/>
      <c r="P1383" s="1173"/>
      <c r="Q1383" s="1171">
        <v>0.84</v>
      </c>
      <c r="R1383" s="1172"/>
      <c r="S1383" s="1172"/>
      <c r="T1383" s="1172"/>
      <c r="U1383" s="1173"/>
      <c r="V1383" s="1171">
        <v>0.69</v>
      </c>
      <c r="W1383" s="1172"/>
      <c r="X1383" s="1172"/>
      <c r="Y1383" s="1173"/>
      <c r="Z1383" s="1159">
        <v>0</v>
      </c>
      <c r="AA1383" s="1116"/>
      <c r="AB1383" s="1116"/>
      <c r="AC1383" s="1115"/>
    </row>
    <row r="1384" spans="1:29" ht="16.7" customHeight="1" thickBot="1">
      <c r="A1384" s="1089"/>
      <c r="B1384" s="1160" t="s">
        <v>1564</v>
      </c>
      <c r="C1384" s="1160"/>
      <c r="D1384" s="1224" t="s">
        <v>1563</v>
      </c>
      <c r="E1384" s="1216">
        <v>2.3E-3</v>
      </c>
      <c r="F1384" s="1217"/>
      <c r="G1384" s="1218"/>
      <c r="H1384" s="1215">
        <v>0</v>
      </c>
      <c r="I1384" s="1215">
        <v>0</v>
      </c>
      <c r="J1384" s="1219">
        <v>0</v>
      </c>
      <c r="K1384" s="1220"/>
      <c r="L1384" s="1221"/>
      <c r="M1384" s="1188">
        <v>1.05</v>
      </c>
      <c r="N1384" s="1189"/>
      <c r="O1384" s="1189"/>
      <c r="P1384" s="1190"/>
      <c r="Q1384" s="1188">
        <v>0.84</v>
      </c>
      <c r="R1384" s="1189"/>
      <c r="S1384" s="1189"/>
      <c r="T1384" s="1189"/>
      <c r="U1384" s="1190"/>
      <c r="V1384" s="1188">
        <v>0.69</v>
      </c>
      <c r="W1384" s="1189"/>
      <c r="X1384" s="1189"/>
      <c r="Y1384" s="1190"/>
      <c r="Z1384" s="1168">
        <v>0</v>
      </c>
      <c r="AA1384" s="1126"/>
      <c r="AB1384" s="1126"/>
      <c r="AC1384" s="1125"/>
    </row>
    <row r="1385" spans="1:29" ht="17.45" customHeight="1" thickBot="1">
      <c r="A1385" s="1068"/>
      <c r="B1385" s="1069"/>
      <c r="C1385" s="1069"/>
      <c r="D1385" s="1069"/>
      <c r="E1385" s="1069"/>
      <c r="F1385" s="1069"/>
      <c r="G1385" s="1069"/>
      <c r="H1385" s="1069"/>
      <c r="I1385" s="1071" t="s">
        <v>1205</v>
      </c>
      <c r="J1385" s="1071"/>
      <c r="K1385" s="1071"/>
      <c r="L1385" s="1071"/>
      <c r="M1385" s="1071"/>
      <c r="N1385" s="1071"/>
      <c r="O1385" s="1071"/>
      <c r="P1385" s="1071"/>
      <c r="Q1385" s="1071"/>
      <c r="R1385" s="1071"/>
      <c r="S1385" s="1071"/>
      <c r="T1385" s="1071"/>
      <c r="U1385" s="1071"/>
      <c r="V1385" s="1106"/>
      <c r="W1385" s="1107">
        <v>0</v>
      </c>
      <c r="X1385" s="1108"/>
      <c r="Y1385" s="1108"/>
      <c r="Z1385" s="1108"/>
      <c r="AA1385" s="1108"/>
      <c r="AB1385" s="1108"/>
      <c r="AC1385" s="1107"/>
    </row>
    <row r="1386" spans="1:29" ht="5.85" customHeight="1">
      <c r="A1386" s="1141"/>
      <c r="B1386" s="1113"/>
      <c r="C1386" s="1113"/>
      <c r="D1386" s="1113"/>
      <c r="E1386" s="1113"/>
      <c r="F1386" s="1113"/>
      <c r="G1386" s="1113"/>
      <c r="H1386" s="1113"/>
      <c r="I1386" s="1113"/>
      <c r="J1386" s="1113"/>
      <c r="K1386" s="1113"/>
      <c r="L1386" s="1113"/>
      <c r="M1386" s="1113"/>
      <c r="N1386" s="1113"/>
      <c r="O1386" s="1113"/>
      <c r="P1386" s="1113"/>
      <c r="Q1386" s="1113"/>
      <c r="R1386" s="1113"/>
      <c r="S1386" s="1113"/>
      <c r="T1386" s="1113"/>
      <c r="U1386" s="1113"/>
      <c r="V1386" s="1113"/>
      <c r="W1386" s="1113"/>
      <c r="X1386" s="1113"/>
      <c r="Y1386" s="1113"/>
      <c r="Z1386" s="1113"/>
      <c r="AA1386" s="1113"/>
      <c r="AB1386" s="1113"/>
      <c r="AC1386" s="1142"/>
    </row>
    <row r="1387" spans="1:29" ht="16.7" customHeight="1">
      <c r="A1387" s="1117"/>
      <c r="B1387" s="1118"/>
      <c r="C1387" s="1118"/>
      <c r="D1387" s="1118"/>
      <c r="E1387" s="1118"/>
      <c r="F1387" s="1118"/>
      <c r="G1387" s="1118"/>
      <c r="H1387" s="1118"/>
      <c r="I1387" s="1119" t="s">
        <v>1206</v>
      </c>
      <c r="J1387" s="1119"/>
      <c r="K1387" s="1119"/>
      <c r="L1387" s="1119"/>
      <c r="M1387" s="1119"/>
      <c r="N1387" s="1119"/>
      <c r="O1387" s="1119"/>
      <c r="P1387" s="1119"/>
      <c r="Q1387" s="1119"/>
      <c r="R1387" s="1119"/>
      <c r="S1387" s="1119"/>
      <c r="T1387" s="1119"/>
      <c r="U1387" s="1119"/>
      <c r="V1387" s="1118"/>
      <c r="W1387" s="1143">
        <v>78.099999999999994</v>
      </c>
      <c r="X1387" s="1144"/>
      <c r="Y1387" s="1144"/>
      <c r="Z1387" s="1144"/>
      <c r="AA1387" s="1144"/>
      <c r="AB1387" s="1144"/>
      <c r="AC1387" s="1143"/>
    </row>
    <row r="1388" spans="1:29" ht="17.45" customHeight="1">
      <c r="A1388" s="1117"/>
      <c r="B1388" s="1118"/>
      <c r="C1388" s="1118"/>
      <c r="D1388" s="1118"/>
      <c r="E1388" s="1118"/>
      <c r="F1388" s="1118"/>
      <c r="G1388" s="1119" t="s">
        <v>1207</v>
      </c>
      <c r="H1388" s="1119"/>
      <c r="I1388" s="1119"/>
      <c r="J1388" s="1119"/>
      <c r="K1388" s="1119"/>
      <c r="L1388" s="1119"/>
      <c r="M1388" s="1119"/>
      <c r="N1388" s="1145"/>
      <c r="O1388" s="1146">
        <v>0</v>
      </c>
      <c r="P1388" s="1146"/>
      <c r="Q1388" s="1146"/>
      <c r="R1388" s="1145"/>
      <c r="S1388" s="1119" t="s">
        <v>1208</v>
      </c>
      <c r="T1388" s="1119"/>
      <c r="U1388" s="1119"/>
      <c r="V1388" s="1118"/>
      <c r="W1388" s="1143">
        <v>0</v>
      </c>
      <c r="X1388" s="1144"/>
      <c r="Y1388" s="1144"/>
      <c r="Z1388" s="1144"/>
      <c r="AA1388" s="1144"/>
      <c r="AB1388" s="1144"/>
      <c r="AC1388" s="1143"/>
    </row>
    <row r="1389" spans="1:29" ht="17.45" customHeight="1">
      <c r="A1389" s="1117"/>
      <c r="B1389" s="1118"/>
      <c r="C1389" s="1118"/>
      <c r="D1389" s="1118"/>
      <c r="E1389" s="1118"/>
      <c r="F1389" s="1118"/>
      <c r="G1389" s="1118"/>
      <c r="H1389" s="1118"/>
      <c r="I1389" s="1119" t="s">
        <v>1209</v>
      </c>
      <c r="J1389" s="1119"/>
      <c r="K1389" s="1119"/>
      <c r="L1389" s="1119"/>
      <c r="M1389" s="1119"/>
      <c r="N1389" s="1119"/>
      <c r="O1389" s="1119"/>
      <c r="P1389" s="1119"/>
      <c r="Q1389" s="1119"/>
      <c r="R1389" s="1119"/>
      <c r="S1389" s="1119"/>
      <c r="T1389" s="1119"/>
      <c r="U1389" s="1119"/>
      <c r="V1389" s="1118"/>
      <c r="W1389" s="1143">
        <v>78.099999999999994</v>
      </c>
      <c r="X1389" s="1144"/>
      <c r="Y1389" s="1144"/>
      <c r="Z1389" s="1144"/>
      <c r="AA1389" s="1144"/>
      <c r="AB1389" s="1144"/>
      <c r="AC1389" s="1143"/>
    </row>
    <row r="1390" spans="1:29" ht="5.0999999999999996" customHeight="1">
      <c r="A1390" s="1147"/>
      <c r="B1390" s="1118"/>
      <c r="C1390" s="1118"/>
      <c r="D1390" s="1118"/>
      <c r="E1390" s="1118"/>
      <c r="F1390" s="1118"/>
      <c r="G1390" s="1118"/>
      <c r="H1390" s="1118"/>
      <c r="I1390" s="1118"/>
      <c r="J1390" s="1118"/>
      <c r="K1390" s="1118"/>
      <c r="L1390" s="1118"/>
      <c r="M1390" s="1118"/>
      <c r="N1390" s="1118"/>
      <c r="O1390" s="1118"/>
      <c r="P1390" s="1118"/>
      <c r="Q1390" s="1118"/>
      <c r="R1390" s="1118"/>
      <c r="S1390" s="1118"/>
      <c r="T1390" s="1118"/>
      <c r="U1390" s="1118"/>
      <c r="V1390" s="1118"/>
      <c r="W1390" s="1118"/>
      <c r="X1390" s="1118"/>
      <c r="Y1390" s="1118"/>
      <c r="Z1390" s="1118"/>
      <c r="AA1390" s="1118"/>
      <c r="AB1390" s="1118"/>
      <c r="AC1390" s="1148"/>
    </row>
    <row r="1391" spans="1:29" ht="87.95" customHeight="1">
      <c r="A1391" s="1149"/>
      <c r="AC1391" s="1088"/>
    </row>
    <row r="1392" spans="1:29" ht="87.2" customHeight="1" thickBot="1">
      <c r="A1392" s="1089"/>
      <c r="B1392" s="1090"/>
      <c r="C1392" s="1090"/>
      <c r="D1392" s="1090"/>
      <c r="E1392" s="1090"/>
      <c r="F1392" s="1090"/>
      <c r="G1392" s="1090"/>
      <c r="H1392" s="1090"/>
      <c r="I1392" s="1090"/>
      <c r="J1392" s="1090"/>
      <c r="K1392" s="1090"/>
      <c r="L1392" s="1090"/>
      <c r="M1392" s="1090"/>
      <c r="N1392" s="1090"/>
      <c r="O1392" s="1090"/>
      <c r="P1392" s="1090"/>
      <c r="Q1392" s="1090"/>
      <c r="R1392" s="1090"/>
      <c r="S1392" s="1090"/>
      <c r="T1392" s="1090"/>
      <c r="U1392" s="1090"/>
      <c r="V1392" s="1090"/>
      <c r="W1392" s="1090"/>
      <c r="X1392" s="1090"/>
      <c r="Y1392" s="1090"/>
      <c r="Z1392" s="1090"/>
      <c r="AA1392" s="1090"/>
      <c r="AB1392" s="1090"/>
      <c r="AC1392" s="1091"/>
    </row>
    <row r="1393" spans="1:29" ht="17.45" customHeight="1" thickBot="1">
      <c r="A1393" s="1068"/>
      <c r="B1393" s="1069"/>
      <c r="C1393" s="1069"/>
      <c r="D1393" s="1069"/>
      <c r="E1393" s="1069"/>
      <c r="F1393" s="1070" t="s">
        <v>1166</v>
      </c>
      <c r="G1393" s="1070"/>
      <c r="H1393" s="1070"/>
      <c r="I1393" s="1070"/>
      <c r="J1393" s="1070"/>
      <c r="K1393" s="1070"/>
      <c r="L1393" s="1069"/>
      <c r="M1393" s="1069"/>
      <c r="N1393" s="1069"/>
      <c r="O1393" s="1069"/>
      <c r="P1393" s="1069"/>
      <c r="Q1393" s="1069"/>
      <c r="R1393" s="1069"/>
      <c r="S1393" s="1069"/>
      <c r="T1393" s="1069"/>
      <c r="U1393" s="1069"/>
      <c r="V1393" s="1069"/>
      <c r="W1393" s="1069"/>
      <c r="X1393" s="1071" t="s">
        <v>1565</v>
      </c>
      <c r="Y1393" s="1071"/>
      <c r="Z1393" s="1071"/>
      <c r="AA1393" s="1071"/>
      <c r="AB1393" s="1071"/>
      <c r="AC1393" s="1072"/>
    </row>
    <row r="1394" spans="1:29" ht="16.7" customHeight="1">
      <c r="A1394" s="1074" t="s">
        <v>1168</v>
      </c>
      <c r="B1394" s="1075"/>
      <c r="C1394" s="1076"/>
      <c r="D1394" s="1077" t="s">
        <v>1566</v>
      </c>
      <c r="E1394" s="1077"/>
      <c r="F1394" s="1077"/>
      <c r="G1394" s="1077"/>
      <c r="H1394" s="1077"/>
      <c r="I1394" s="1077"/>
      <c r="J1394" s="1077"/>
      <c r="K1394" s="1077"/>
      <c r="L1394" s="1077"/>
      <c r="M1394" s="1077"/>
      <c r="N1394" s="1076"/>
      <c r="O1394" s="1076"/>
      <c r="P1394" s="1078" t="s">
        <v>1104</v>
      </c>
      <c r="Q1394" s="1078"/>
      <c r="R1394" s="1078"/>
      <c r="S1394" s="1076"/>
      <c r="T1394" s="1079" t="s">
        <v>1567</v>
      </c>
      <c r="U1394" s="1079"/>
      <c r="V1394" s="1079"/>
      <c r="W1394" s="1079"/>
      <c r="X1394" s="1076"/>
      <c r="Y1394" s="1078" t="s">
        <v>1170</v>
      </c>
      <c r="Z1394" s="1078"/>
      <c r="AA1394" s="1076"/>
      <c r="AB1394" s="1080">
        <v>45658</v>
      </c>
      <c r="AC1394" s="1081"/>
    </row>
    <row r="1395" spans="1:29" ht="17.45" customHeight="1">
      <c r="A1395" s="1082"/>
      <c r="B1395" s="1083"/>
      <c r="D1395" s="1084"/>
      <c r="E1395" s="1084"/>
      <c r="F1395" s="1084"/>
      <c r="G1395" s="1084"/>
      <c r="H1395" s="1084"/>
      <c r="I1395" s="1084"/>
      <c r="J1395" s="1084"/>
      <c r="K1395" s="1084"/>
      <c r="L1395" s="1084"/>
      <c r="M1395" s="1084"/>
      <c r="P1395" s="1085" t="s">
        <v>1171</v>
      </c>
      <c r="Q1395" s="1085"/>
      <c r="R1395" s="1085"/>
      <c r="T1395" s="1086">
        <v>0.43874999999999997</v>
      </c>
      <c r="U1395" s="1086"/>
      <c r="V1395" s="1086"/>
      <c r="W1395" s="1086"/>
      <c r="Y1395" s="1085" t="s">
        <v>1172</v>
      </c>
      <c r="Z1395" s="1085"/>
      <c r="AB1395" s="1087" t="s">
        <v>85</v>
      </c>
      <c r="AC1395" s="1088"/>
    </row>
    <row r="1396" spans="1:29" ht="5.85" customHeight="1" thickBot="1">
      <c r="A1396" s="1089"/>
      <c r="B1396" s="1090"/>
      <c r="C1396" s="1090"/>
      <c r="D1396" s="1090"/>
      <c r="E1396" s="1090"/>
      <c r="F1396" s="1090"/>
      <c r="G1396" s="1090"/>
      <c r="H1396" s="1090"/>
      <c r="I1396" s="1090"/>
      <c r="J1396" s="1090"/>
      <c r="K1396" s="1090"/>
      <c r="L1396" s="1090"/>
      <c r="M1396" s="1090"/>
      <c r="N1396" s="1090"/>
      <c r="O1396" s="1090"/>
      <c r="P1396" s="1090"/>
      <c r="Q1396" s="1090"/>
      <c r="R1396" s="1090"/>
      <c r="S1396" s="1090"/>
      <c r="T1396" s="1090"/>
      <c r="U1396" s="1090"/>
      <c r="V1396" s="1090"/>
      <c r="W1396" s="1090"/>
      <c r="X1396" s="1090"/>
      <c r="Y1396" s="1090"/>
      <c r="Z1396" s="1090"/>
      <c r="AA1396" s="1090"/>
      <c r="AB1396" s="1090"/>
      <c r="AC1396" s="1091"/>
    </row>
    <row r="1397" spans="1:29" ht="16.7" customHeight="1" thickBot="1">
      <c r="A1397" s="1092" t="s">
        <v>1173</v>
      </c>
      <c r="B1397" s="1075"/>
      <c r="C1397" s="1075"/>
      <c r="D1397" s="1075"/>
      <c r="E1397" s="1075"/>
      <c r="F1397" s="1075"/>
      <c r="G1397" s="1075"/>
      <c r="H1397" s="1093"/>
      <c r="I1397" s="1094" t="s">
        <v>1174</v>
      </c>
      <c r="J1397" s="1094" t="s">
        <v>1175</v>
      </c>
      <c r="K1397" s="1070"/>
      <c r="L1397" s="1070"/>
      <c r="M1397" s="1070"/>
      <c r="N1397" s="1070"/>
      <c r="O1397" s="1070"/>
      <c r="P1397" s="1095"/>
      <c r="Q1397" s="1094" t="s">
        <v>1176</v>
      </c>
      <c r="R1397" s="1070"/>
      <c r="S1397" s="1070"/>
      <c r="T1397" s="1070"/>
      <c r="U1397" s="1070"/>
      <c r="V1397" s="1070"/>
      <c r="W1397" s="1070"/>
      <c r="X1397" s="1070"/>
      <c r="Y1397" s="1095"/>
      <c r="Z1397" s="1096" t="s">
        <v>1177</v>
      </c>
      <c r="AA1397" s="1097"/>
      <c r="AB1397" s="1097"/>
      <c r="AC1397" s="1098"/>
    </row>
    <row r="1398" spans="1:29" ht="17.45" customHeight="1" thickBot="1">
      <c r="A1398" s="1099"/>
      <c r="B1398" s="1100"/>
      <c r="C1398" s="1100"/>
      <c r="D1398" s="1100"/>
      <c r="E1398" s="1100"/>
      <c r="F1398" s="1100"/>
      <c r="G1398" s="1100"/>
      <c r="H1398" s="1101"/>
      <c r="I1398" s="1102"/>
      <c r="J1398" s="1094" t="s">
        <v>1178</v>
      </c>
      <c r="K1398" s="1070"/>
      <c r="L1398" s="1095"/>
      <c r="M1398" s="1094" t="s">
        <v>1179</v>
      </c>
      <c r="N1398" s="1070"/>
      <c r="O1398" s="1070"/>
      <c r="P1398" s="1095"/>
      <c r="Q1398" s="1094" t="s">
        <v>1178</v>
      </c>
      <c r="R1398" s="1070"/>
      <c r="S1398" s="1070"/>
      <c r="T1398" s="1070"/>
      <c r="U1398" s="1095"/>
      <c r="V1398" s="1094" t="s">
        <v>1179</v>
      </c>
      <c r="W1398" s="1070"/>
      <c r="X1398" s="1070"/>
      <c r="Y1398" s="1095"/>
      <c r="Z1398" s="1103"/>
      <c r="AA1398" s="1104"/>
      <c r="AB1398" s="1104"/>
      <c r="AC1398" s="1105"/>
    </row>
    <row r="1399" spans="1:29" ht="17.45" customHeight="1" thickBot="1">
      <c r="A1399" s="1127"/>
      <c r="B1399" s="1128" t="s">
        <v>747</v>
      </c>
      <c r="C1399" s="1128"/>
      <c r="D1399" s="1129" t="s">
        <v>1568</v>
      </c>
      <c r="E1399" s="1128"/>
      <c r="F1399" s="1128"/>
      <c r="G1399" s="1128"/>
      <c r="H1399" s="1129"/>
      <c r="I1399" s="1191">
        <v>1</v>
      </c>
      <c r="J1399" s="1192">
        <v>1</v>
      </c>
      <c r="K1399" s="1193"/>
      <c r="L1399" s="1194"/>
      <c r="M1399" s="1192">
        <v>0</v>
      </c>
      <c r="N1399" s="1193"/>
      <c r="O1399" s="1193"/>
      <c r="P1399" s="1194"/>
      <c r="Q1399" s="1195">
        <v>156.68199999999999</v>
      </c>
      <c r="R1399" s="1196"/>
      <c r="S1399" s="1196"/>
      <c r="T1399" s="1196"/>
      <c r="U1399" s="1197"/>
      <c r="V1399" s="1195">
        <v>60.0426</v>
      </c>
      <c r="W1399" s="1196"/>
      <c r="X1399" s="1196"/>
      <c r="Y1399" s="1197"/>
      <c r="Z1399" s="1139">
        <v>156.68199999999999</v>
      </c>
      <c r="AA1399" s="1108"/>
      <c r="AB1399" s="1108"/>
      <c r="AC1399" s="1107"/>
    </row>
    <row r="1400" spans="1:29" ht="16.7" customHeight="1" thickBot="1">
      <c r="A1400" s="1068"/>
      <c r="B1400" s="1069"/>
      <c r="C1400" s="1069"/>
      <c r="D1400" s="1069"/>
      <c r="E1400" s="1069"/>
      <c r="F1400" s="1069"/>
      <c r="G1400" s="1069"/>
      <c r="H1400" s="1069"/>
      <c r="I1400" s="1071" t="s">
        <v>1180</v>
      </c>
      <c r="J1400" s="1071"/>
      <c r="K1400" s="1071"/>
      <c r="L1400" s="1071"/>
      <c r="M1400" s="1071"/>
      <c r="N1400" s="1071"/>
      <c r="O1400" s="1071"/>
      <c r="P1400" s="1071"/>
      <c r="Q1400" s="1071"/>
      <c r="R1400" s="1071"/>
      <c r="S1400" s="1071"/>
      <c r="T1400" s="1071"/>
      <c r="U1400" s="1071"/>
      <c r="V1400" s="1106"/>
      <c r="W1400" s="1107">
        <v>156.68199999999999</v>
      </c>
      <c r="X1400" s="1108"/>
      <c r="Y1400" s="1108"/>
      <c r="Z1400" s="1108"/>
      <c r="AA1400" s="1108"/>
      <c r="AB1400" s="1108"/>
      <c r="AC1400" s="1107"/>
    </row>
    <row r="1401" spans="1:29" ht="17.45" customHeight="1" thickBot="1">
      <c r="A1401" s="1092" t="s">
        <v>1181</v>
      </c>
      <c r="B1401" s="1109"/>
      <c r="C1401" s="1109"/>
      <c r="D1401" s="1109"/>
      <c r="E1401" s="1109"/>
      <c r="F1401" s="1109"/>
      <c r="G1401" s="1109"/>
      <c r="H1401" s="1109"/>
      <c r="I1401" s="1109"/>
      <c r="J1401" s="1110"/>
      <c r="K1401" s="1094" t="s">
        <v>1182</v>
      </c>
      <c r="L1401" s="1070"/>
      <c r="M1401" s="1070"/>
      <c r="N1401" s="1070"/>
      <c r="O1401" s="1095"/>
      <c r="P1401" s="1094" t="s">
        <v>1174</v>
      </c>
      <c r="Q1401" s="1070"/>
      <c r="R1401" s="1070"/>
      <c r="S1401" s="1070"/>
      <c r="T1401" s="1095"/>
      <c r="U1401" s="1094" t="s">
        <v>1183</v>
      </c>
      <c r="V1401" s="1070"/>
      <c r="W1401" s="1070"/>
      <c r="X1401" s="1070"/>
      <c r="Y1401" s="1095"/>
      <c r="Z1401" s="1096" t="s">
        <v>1177</v>
      </c>
      <c r="AA1401" s="1111"/>
      <c r="AB1401" s="1111"/>
      <c r="AC1401" s="1112"/>
    </row>
    <row r="1402" spans="1:29" ht="16.7" customHeight="1" thickBot="1">
      <c r="A1402" s="1127"/>
      <c r="B1402" s="1128" t="s">
        <v>1111</v>
      </c>
      <c r="C1402" s="1128"/>
      <c r="D1402" s="1129" t="s">
        <v>1112</v>
      </c>
      <c r="E1402" s="1128"/>
      <c r="F1402" s="1128"/>
      <c r="G1402" s="1128"/>
      <c r="H1402" s="1128"/>
      <c r="I1402" s="1128"/>
      <c r="J1402" s="1129"/>
      <c r="K1402" s="1130">
        <v>0</v>
      </c>
      <c r="L1402" s="1131"/>
      <c r="M1402" s="1131"/>
      <c r="N1402" s="1131"/>
      <c r="O1402" s="1132"/>
      <c r="P1402" s="1130">
        <v>2</v>
      </c>
      <c r="Q1402" s="1131"/>
      <c r="R1402" s="1131"/>
      <c r="S1402" s="1131"/>
      <c r="T1402" s="1132"/>
      <c r="U1402" s="1198">
        <v>22.148800000000001</v>
      </c>
      <c r="V1402" s="1199"/>
      <c r="W1402" s="1199"/>
      <c r="X1402" s="1199"/>
      <c r="Y1402" s="1200"/>
      <c r="Z1402" s="1139">
        <v>44.297600000000003</v>
      </c>
      <c r="AA1402" s="1108"/>
      <c r="AB1402" s="1108"/>
      <c r="AC1402" s="1107"/>
    </row>
    <row r="1403" spans="1:29" ht="17.45" customHeight="1" thickBot="1">
      <c r="A1403" s="1068"/>
      <c r="B1403" s="1113"/>
      <c r="C1403" s="1113"/>
      <c r="D1403" s="1113"/>
      <c r="E1403" s="1113"/>
      <c r="F1403" s="1113"/>
      <c r="G1403" s="1113"/>
      <c r="H1403" s="1113"/>
      <c r="I1403" s="1114" t="s">
        <v>1184</v>
      </c>
      <c r="J1403" s="1114"/>
      <c r="K1403" s="1114"/>
      <c r="L1403" s="1114"/>
      <c r="M1403" s="1114"/>
      <c r="N1403" s="1114"/>
      <c r="O1403" s="1114"/>
      <c r="P1403" s="1114"/>
      <c r="Q1403" s="1114"/>
      <c r="R1403" s="1114"/>
      <c r="S1403" s="1114"/>
      <c r="T1403" s="1114"/>
      <c r="U1403" s="1114"/>
      <c r="V1403" s="1069"/>
      <c r="W1403" s="1115">
        <v>44.297600000000003</v>
      </c>
      <c r="X1403" s="1116"/>
      <c r="Y1403" s="1116"/>
      <c r="Z1403" s="1116"/>
      <c r="AA1403" s="1116"/>
      <c r="AB1403" s="1116"/>
      <c r="AC1403" s="1115"/>
    </row>
    <row r="1404" spans="1:29" ht="17.45" customHeight="1">
      <c r="A1404" s="1117"/>
      <c r="B1404" s="1118"/>
      <c r="C1404" s="1118"/>
      <c r="D1404" s="1118"/>
      <c r="E1404" s="1118"/>
      <c r="F1404" s="1118"/>
      <c r="G1404" s="1118"/>
      <c r="H1404" s="1118"/>
      <c r="I1404" s="1119" t="s">
        <v>1185</v>
      </c>
      <c r="J1404" s="1119"/>
      <c r="K1404" s="1119"/>
      <c r="L1404" s="1119"/>
      <c r="M1404" s="1119"/>
      <c r="N1404" s="1119"/>
      <c r="O1404" s="1119"/>
      <c r="P1404" s="1119"/>
      <c r="Q1404" s="1119"/>
      <c r="R1404" s="1119"/>
      <c r="S1404" s="1119"/>
      <c r="T1404" s="1119"/>
      <c r="U1404" s="1119"/>
      <c r="V1404" s="1118"/>
      <c r="W1404" s="1120">
        <v>200.9796</v>
      </c>
      <c r="X1404" s="1121"/>
      <c r="Y1404" s="1121"/>
      <c r="Z1404" s="1121"/>
      <c r="AA1404" s="1121"/>
      <c r="AB1404" s="1121"/>
      <c r="AC1404" s="1120"/>
    </row>
    <row r="1405" spans="1:29" ht="16.7" customHeight="1">
      <c r="A1405" s="1117"/>
      <c r="B1405" s="1118"/>
      <c r="C1405" s="1118"/>
      <c r="D1405" s="1118"/>
      <c r="E1405" s="1118"/>
      <c r="F1405" s="1118"/>
      <c r="G1405" s="1118"/>
      <c r="H1405" s="1118"/>
      <c r="I1405" s="1119" t="s">
        <v>1186</v>
      </c>
      <c r="J1405" s="1119"/>
      <c r="K1405" s="1119"/>
      <c r="L1405" s="1119"/>
      <c r="M1405" s="1119"/>
      <c r="N1405" s="1119"/>
      <c r="O1405" s="1119"/>
      <c r="P1405" s="1119"/>
      <c r="Q1405" s="1119"/>
      <c r="R1405" s="1119"/>
      <c r="S1405" s="1119"/>
      <c r="T1405" s="1119"/>
      <c r="U1405" s="1119"/>
      <c r="V1405" s="1118"/>
      <c r="W1405" s="1120">
        <v>458.07319999999999</v>
      </c>
      <c r="X1405" s="1121"/>
      <c r="Y1405" s="1121"/>
      <c r="Z1405" s="1121"/>
      <c r="AA1405" s="1121"/>
      <c r="AB1405" s="1121"/>
      <c r="AC1405" s="1120"/>
    </row>
    <row r="1406" spans="1:29" ht="17.45" customHeight="1">
      <c r="A1406" s="1117"/>
      <c r="B1406" s="1118"/>
      <c r="C1406" s="1118"/>
      <c r="D1406" s="1118"/>
      <c r="E1406" s="1118"/>
      <c r="F1406" s="1118"/>
      <c r="G1406" s="1118"/>
      <c r="H1406" s="1118"/>
      <c r="I1406" s="1119" t="s">
        <v>1187</v>
      </c>
      <c r="J1406" s="1119"/>
      <c r="K1406" s="1119"/>
      <c r="L1406" s="1119"/>
      <c r="M1406" s="1119"/>
      <c r="N1406" s="1119"/>
      <c r="O1406" s="1119"/>
      <c r="P1406" s="1119"/>
      <c r="Q1406" s="1119"/>
      <c r="R1406" s="1119"/>
      <c r="S1406" s="1119"/>
      <c r="T1406" s="1119"/>
      <c r="U1406" s="1119"/>
      <c r="V1406" s="1118"/>
      <c r="W1406" s="1120">
        <v>7.4803300000000004</v>
      </c>
      <c r="X1406" s="1121"/>
      <c r="Y1406" s="1121"/>
      <c r="Z1406" s="1121"/>
      <c r="AA1406" s="1121"/>
      <c r="AB1406" s="1121"/>
      <c r="AC1406" s="1120"/>
    </row>
    <row r="1407" spans="1:29" ht="17.45" customHeight="1" thickBot="1">
      <c r="A1407" s="1122"/>
      <c r="B1407" s="1123"/>
      <c r="C1407" s="1123"/>
      <c r="D1407" s="1123"/>
      <c r="E1407" s="1123"/>
      <c r="F1407" s="1123"/>
      <c r="G1407" s="1123"/>
      <c r="H1407" s="1123"/>
      <c r="I1407" s="1124" t="s">
        <v>1188</v>
      </c>
      <c r="J1407" s="1124"/>
      <c r="K1407" s="1124"/>
      <c r="L1407" s="1124"/>
      <c r="M1407" s="1124"/>
      <c r="N1407" s="1124"/>
      <c r="O1407" s="1124"/>
      <c r="P1407" s="1124"/>
      <c r="Q1407" s="1124"/>
      <c r="R1407" s="1124"/>
      <c r="S1407" s="1124"/>
      <c r="T1407" s="1124"/>
      <c r="U1407" s="1124"/>
      <c r="V1407" s="1123"/>
      <c r="W1407" s="1125">
        <v>0</v>
      </c>
      <c r="X1407" s="1126"/>
      <c r="Y1407" s="1126"/>
      <c r="Z1407" s="1126"/>
      <c r="AA1407" s="1126"/>
      <c r="AB1407" s="1126"/>
      <c r="AC1407" s="1125"/>
    </row>
    <row r="1408" spans="1:29" ht="16.7" customHeight="1" thickBot="1">
      <c r="A1408" s="1092" t="s">
        <v>1189</v>
      </c>
      <c r="B1408" s="1109"/>
      <c r="C1408" s="1109"/>
      <c r="D1408" s="1109"/>
      <c r="E1408" s="1109"/>
      <c r="F1408" s="1109"/>
      <c r="G1408" s="1109"/>
      <c r="H1408" s="1109"/>
      <c r="I1408" s="1109"/>
      <c r="J1408" s="1110"/>
      <c r="K1408" s="1094" t="s">
        <v>1174</v>
      </c>
      <c r="L1408" s="1070"/>
      <c r="M1408" s="1070"/>
      <c r="N1408" s="1070"/>
      <c r="O1408" s="1095"/>
      <c r="P1408" s="1094" t="s">
        <v>531</v>
      </c>
      <c r="Q1408" s="1070"/>
      <c r="R1408" s="1070"/>
      <c r="S1408" s="1070"/>
      <c r="T1408" s="1095"/>
      <c r="U1408" s="1094" t="s">
        <v>1190</v>
      </c>
      <c r="V1408" s="1070"/>
      <c r="W1408" s="1070"/>
      <c r="X1408" s="1070"/>
      <c r="Y1408" s="1095"/>
      <c r="Z1408" s="1096" t="s">
        <v>1191</v>
      </c>
      <c r="AA1408" s="1111"/>
      <c r="AB1408" s="1111"/>
      <c r="AC1408" s="1112"/>
    </row>
    <row r="1409" spans="1:29" ht="17.45" customHeight="1" thickBot="1">
      <c r="A1409" s="1068"/>
      <c r="B1409" s="1069"/>
      <c r="C1409" s="1069"/>
      <c r="D1409" s="1069"/>
      <c r="E1409" s="1069"/>
      <c r="F1409" s="1069"/>
      <c r="G1409" s="1069"/>
      <c r="H1409" s="1069"/>
      <c r="I1409" s="1071" t="s">
        <v>1193</v>
      </c>
      <c r="J1409" s="1071"/>
      <c r="K1409" s="1071"/>
      <c r="L1409" s="1071"/>
      <c r="M1409" s="1071"/>
      <c r="N1409" s="1071"/>
      <c r="O1409" s="1071"/>
      <c r="P1409" s="1071"/>
      <c r="Q1409" s="1071"/>
      <c r="R1409" s="1071"/>
      <c r="S1409" s="1071"/>
      <c r="T1409" s="1071"/>
      <c r="U1409" s="1071"/>
      <c r="V1409" s="1106"/>
      <c r="W1409" s="1107">
        <v>0</v>
      </c>
      <c r="X1409" s="1108"/>
      <c r="Y1409" s="1108"/>
      <c r="Z1409" s="1108"/>
      <c r="AA1409" s="1108"/>
      <c r="AB1409" s="1108"/>
      <c r="AC1409" s="1107"/>
    </row>
    <row r="1410" spans="1:29" ht="16.7" customHeight="1" thickBot="1">
      <c r="A1410" s="1092" t="s">
        <v>1194</v>
      </c>
      <c r="B1410" s="1109"/>
      <c r="C1410" s="1109"/>
      <c r="D1410" s="1109"/>
      <c r="E1410" s="1109"/>
      <c r="F1410" s="1109"/>
      <c r="G1410" s="1109"/>
      <c r="H1410" s="1109"/>
      <c r="I1410" s="1109"/>
      <c r="J1410" s="1110"/>
      <c r="K1410" s="1094" t="s">
        <v>1174</v>
      </c>
      <c r="L1410" s="1070"/>
      <c r="M1410" s="1070"/>
      <c r="N1410" s="1070"/>
      <c r="O1410" s="1095"/>
      <c r="P1410" s="1094" t="s">
        <v>531</v>
      </c>
      <c r="Q1410" s="1070"/>
      <c r="R1410" s="1070"/>
      <c r="S1410" s="1070"/>
      <c r="T1410" s="1095"/>
      <c r="U1410" s="1094" t="s">
        <v>1190</v>
      </c>
      <c r="V1410" s="1070"/>
      <c r="W1410" s="1070"/>
      <c r="X1410" s="1070"/>
      <c r="Y1410" s="1095"/>
      <c r="Z1410" s="1096" t="s">
        <v>1191</v>
      </c>
      <c r="AA1410" s="1111"/>
      <c r="AB1410" s="1111"/>
      <c r="AC1410" s="1112"/>
    </row>
    <row r="1411" spans="1:29" ht="17.45" customHeight="1" thickBot="1">
      <c r="A1411" s="1068"/>
      <c r="B1411" s="1069"/>
      <c r="C1411" s="1069"/>
      <c r="D1411" s="1069"/>
      <c r="E1411" s="1069"/>
      <c r="F1411" s="1069"/>
      <c r="G1411" s="1069"/>
      <c r="H1411" s="1069"/>
      <c r="I1411" s="1071" t="s">
        <v>1195</v>
      </c>
      <c r="J1411" s="1071"/>
      <c r="K1411" s="1071"/>
      <c r="L1411" s="1071"/>
      <c r="M1411" s="1071"/>
      <c r="N1411" s="1071"/>
      <c r="O1411" s="1071"/>
      <c r="P1411" s="1071"/>
      <c r="Q1411" s="1071"/>
      <c r="R1411" s="1071"/>
      <c r="S1411" s="1071"/>
      <c r="T1411" s="1071"/>
      <c r="U1411" s="1071"/>
      <c r="V1411" s="1106"/>
      <c r="W1411" s="1107">
        <v>0</v>
      </c>
      <c r="X1411" s="1108"/>
      <c r="Y1411" s="1108"/>
      <c r="Z1411" s="1108"/>
      <c r="AA1411" s="1108"/>
      <c r="AB1411" s="1108"/>
      <c r="AC1411" s="1107"/>
    </row>
    <row r="1412" spans="1:29" ht="17.45" customHeight="1" thickBot="1">
      <c r="A1412" s="1092" t="s">
        <v>1196</v>
      </c>
      <c r="B1412" s="1109"/>
      <c r="C1412" s="1109"/>
      <c r="D1412" s="1109"/>
      <c r="E1412" s="1109"/>
      <c r="F1412" s="1109"/>
      <c r="G1412" s="1109"/>
      <c r="H1412" s="1109"/>
      <c r="I1412" s="1109"/>
      <c r="J1412" s="1110"/>
      <c r="K1412" s="1094" t="s">
        <v>1174</v>
      </c>
      <c r="L1412" s="1070"/>
      <c r="M1412" s="1070"/>
      <c r="N1412" s="1070"/>
      <c r="O1412" s="1095"/>
      <c r="P1412" s="1094" t="s">
        <v>531</v>
      </c>
      <c r="Q1412" s="1070"/>
      <c r="R1412" s="1070"/>
      <c r="S1412" s="1070"/>
      <c r="T1412" s="1095"/>
      <c r="U1412" s="1094" t="s">
        <v>1190</v>
      </c>
      <c r="V1412" s="1070"/>
      <c r="W1412" s="1070"/>
      <c r="X1412" s="1070"/>
      <c r="Y1412" s="1095"/>
      <c r="Z1412" s="1096" t="s">
        <v>1191</v>
      </c>
      <c r="AA1412" s="1111"/>
      <c r="AB1412" s="1111"/>
      <c r="AC1412" s="1112"/>
    </row>
    <row r="1413" spans="1:29" ht="16.7" customHeight="1" thickBot="1">
      <c r="A1413" s="1068"/>
      <c r="B1413" s="1069"/>
      <c r="C1413" s="1069"/>
      <c r="D1413" s="1069"/>
      <c r="E1413" s="1069"/>
      <c r="F1413" s="1069"/>
      <c r="G1413" s="1069"/>
      <c r="H1413" s="1069"/>
      <c r="I1413" s="1071" t="s">
        <v>1197</v>
      </c>
      <c r="J1413" s="1071"/>
      <c r="K1413" s="1071"/>
      <c r="L1413" s="1071"/>
      <c r="M1413" s="1071"/>
      <c r="N1413" s="1071"/>
      <c r="O1413" s="1071"/>
      <c r="P1413" s="1071"/>
      <c r="Q1413" s="1071"/>
      <c r="R1413" s="1071"/>
      <c r="S1413" s="1071"/>
      <c r="T1413" s="1071"/>
      <c r="U1413" s="1071"/>
      <c r="V1413" s="1106"/>
      <c r="W1413" s="1107">
        <v>0</v>
      </c>
      <c r="X1413" s="1108"/>
      <c r="Y1413" s="1108"/>
      <c r="Z1413" s="1108"/>
      <c r="AA1413" s="1108"/>
      <c r="AB1413" s="1108"/>
      <c r="AC1413" s="1107"/>
    </row>
    <row r="1414" spans="1:29" ht="17.45" customHeight="1" thickBot="1">
      <c r="A1414" s="1092" t="s">
        <v>1198</v>
      </c>
      <c r="B1414" s="1109"/>
      <c r="C1414" s="1109"/>
      <c r="D1414" s="1110"/>
      <c r="E1414" s="1094" t="s">
        <v>1174</v>
      </c>
      <c r="F1414" s="1070"/>
      <c r="G1414" s="1095"/>
      <c r="H1414" s="1140" t="s">
        <v>1199</v>
      </c>
      <c r="I1414" s="1140" t="s">
        <v>1200</v>
      </c>
      <c r="J1414" s="1094" t="s">
        <v>1201</v>
      </c>
      <c r="K1414" s="1070"/>
      <c r="L1414" s="1095"/>
      <c r="M1414" s="1094" t="s">
        <v>1202</v>
      </c>
      <c r="N1414" s="1070"/>
      <c r="O1414" s="1070"/>
      <c r="P1414" s="1095"/>
      <c r="Q1414" s="1094" t="s">
        <v>1203</v>
      </c>
      <c r="R1414" s="1070"/>
      <c r="S1414" s="1070"/>
      <c r="T1414" s="1070"/>
      <c r="U1414" s="1095"/>
      <c r="V1414" s="1094" t="s">
        <v>1204</v>
      </c>
      <c r="W1414" s="1070"/>
      <c r="X1414" s="1070"/>
      <c r="Y1414" s="1095"/>
      <c r="Z1414" s="1096" t="s">
        <v>1191</v>
      </c>
      <c r="AA1414" s="1111"/>
      <c r="AB1414" s="1111"/>
      <c r="AC1414" s="1112"/>
    </row>
    <row r="1415" spans="1:29" ht="17.45" customHeight="1" thickBot="1">
      <c r="A1415" s="1068"/>
      <c r="B1415" s="1069"/>
      <c r="C1415" s="1069"/>
      <c r="D1415" s="1069"/>
      <c r="E1415" s="1069"/>
      <c r="F1415" s="1069"/>
      <c r="G1415" s="1069"/>
      <c r="H1415" s="1069"/>
      <c r="I1415" s="1071" t="s">
        <v>1205</v>
      </c>
      <c r="J1415" s="1071"/>
      <c r="K1415" s="1071"/>
      <c r="L1415" s="1071"/>
      <c r="M1415" s="1071"/>
      <c r="N1415" s="1071"/>
      <c r="O1415" s="1071"/>
      <c r="P1415" s="1071"/>
      <c r="Q1415" s="1071"/>
      <c r="R1415" s="1071"/>
      <c r="S1415" s="1071"/>
      <c r="T1415" s="1071"/>
      <c r="U1415" s="1071"/>
      <c r="V1415" s="1106"/>
      <c r="W1415" s="1107">
        <v>0</v>
      </c>
      <c r="X1415" s="1108"/>
      <c r="Y1415" s="1108"/>
      <c r="Z1415" s="1108"/>
      <c r="AA1415" s="1108"/>
      <c r="AB1415" s="1108"/>
      <c r="AC1415" s="1107"/>
    </row>
    <row r="1416" spans="1:29" ht="5.0999999999999996" customHeight="1">
      <c r="A1416" s="1141"/>
      <c r="B1416" s="1113"/>
      <c r="C1416" s="1113"/>
      <c r="D1416" s="1113"/>
      <c r="E1416" s="1113"/>
      <c r="F1416" s="1113"/>
      <c r="G1416" s="1113"/>
      <c r="H1416" s="1113"/>
      <c r="I1416" s="1113"/>
      <c r="J1416" s="1113"/>
      <c r="K1416" s="1113"/>
      <c r="L1416" s="1113"/>
      <c r="M1416" s="1113"/>
      <c r="N1416" s="1113"/>
      <c r="O1416" s="1113"/>
      <c r="P1416" s="1113"/>
      <c r="Q1416" s="1113"/>
      <c r="R1416" s="1113"/>
      <c r="S1416" s="1113"/>
      <c r="T1416" s="1113"/>
      <c r="U1416" s="1113"/>
      <c r="V1416" s="1113"/>
      <c r="W1416" s="1113"/>
      <c r="X1416" s="1113"/>
      <c r="Y1416" s="1113"/>
      <c r="Z1416" s="1113"/>
      <c r="AA1416" s="1113"/>
      <c r="AB1416" s="1113"/>
      <c r="AC1416" s="1142"/>
    </row>
    <row r="1417" spans="1:29" ht="17.45" customHeight="1">
      <c r="A1417" s="1117"/>
      <c r="B1417" s="1118"/>
      <c r="C1417" s="1118"/>
      <c r="D1417" s="1118"/>
      <c r="E1417" s="1118"/>
      <c r="F1417" s="1118"/>
      <c r="G1417" s="1118"/>
      <c r="H1417" s="1118"/>
      <c r="I1417" s="1119" t="s">
        <v>1206</v>
      </c>
      <c r="J1417" s="1119"/>
      <c r="K1417" s="1119"/>
      <c r="L1417" s="1119"/>
      <c r="M1417" s="1119"/>
      <c r="N1417" s="1119"/>
      <c r="O1417" s="1119"/>
      <c r="P1417" s="1119"/>
      <c r="Q1417" s="1119"/>
      <c r="R1417" s="1119"/>
      <c r="S1417" s="1119"/>
      <c r="T1417" s="1119"/>
      <c r="U1417" s="1119"/>
      <c r="V1417" s="1118"/>
      <c r="W1417" s="1143">
        <v>465.55</v>
      </c>
      <c r="X1417" s="1144"/>
      <c r="Y1417" s="1144"/>
      <c r="Z1417" s="1144"/>
      <c r="AA1417" s="1144"/>
      <c r="AB1417" s="1144"/>
      <c r="AC1417" s="1143"/>
    </row>
    <row r="1418" spans="1:29" ht="17.45" customHeight="1">
      <c r="A1418" s="1117"/>
      <c r="B1418" s="1118"/>
      <c r="C1418" s="1118"/>
      <c r="D1418" s="1118"/>
      <c r="E1418" s="1118"/>
      <c r="F1418" s="1118"/>
      <c r="G1418" s="1119" t="s">
        <v>1207</v>
      </c>
      <c r="H1418" s="1119"/>
      <c r="I1418" s="1119"/>
      <c r="J1418" s="1119"/>
      <c r="K1418" s="1119"/>
      <c r="L1418" s="1119"/>
      <c r="M1418" s="1119"/>
      <c r="N1418" s="1145"/>
      <c r="O1418" s="1146">
        <v>0</v>
      </c>
      <c r="P1418" s="1146"/>
      <c r="Q1418" s="1146"/>
      <c r="R1418" s="1145"/>
      <c r="S1418" s="1119" t="s">
        <v>1208</v>
      </c>
      <c r="T1418" s="1119"/>
      <c r="U1418" s="1119"/>
      <c r="V1418" s="1118"/>
      <c r="W1418" s="1143">
        <v>0</v>
      </c>
      <c r="X1418" s="1144"/>
      <c r="Y1418" s="1144"/>
      <c r="Z1418" s="1144"/>
      <c r="AA1418" s="1144"/>
      <c r="AB1418" s="1144"/>
      <c r="AC1418" s="1143"/>
    </row>
    <row r="1419" spans="1:29" ht="16.7" customHeight="1">
      <c r="A1419" s="1117"/>
      <c r="B1419" s="1118"/>
      <c r="C1419" s="1118"/>
      <c r="D1419" s="1118"/>
      <c r="E1419" s="1118"/>
      <c r="F1419" s="1118"/>
      <c r="G1419" s="1118"/>
      <c r="H1419" s="1118"/>
      <c r="I1419" s="1119" t="s">
        <v>1209</v>
      </c>
      <c r="J1419" s="1119"/>
      <c r="K1419" s="1119"/>
      <c r="L1419" s="1119"/>
      <c r="M1419" s="1119"/>
      <c r="N1419" s="1119"/>
      <c r="O1419" s="1119"/>
      <c r="P1419" s="1119"/>
      <c r="Q1419" s="1119"/>
      <c r="R1419" s="1119"/>
      <c r="S1419" s="1119"/>
      <c r="T1419" s="1119"/>
      <c r="U1419" s="1119"/>
      <c r="V1419" s="1118"/>
      <c r="W1419" s="1143">
        <v>465.55</v>
      </c>
      <c r="X1419" s="1144"/>
      <c r="Y1419" s="1144"/>
      <c r="Z1419" s="1144"/>
      <c r="AA1419" s="1144"/>
      <c r="AB1419" s="1144"/>
      <c r="AC1419" s="1143"/>
    </row>
    <row r="1420" spans="1:29" ht="5.85" customHeight="1">
      <c r="A1420" s="1147"/>
      <c r="B1420" s="1118"/>
      <c r="C1420" s="1118"/>
      <c r="D1420" s="1118"/>
      <c r="E1420" s="1118"/>
      <c r="F1420" s="1118"/>
      <c r="G1420" s="1118"/>
      <c r="H1420" s="1118"/>
      <c r="I1420" s="1118"/>
      <c r="J1420" s="1118"/>
      <c r="K1420" s="1118"/>
      <c r="L1420" s="1118"/>
      <c r="M1420" s="1118"/>
      <c r="N1420" s="1118"/>
      <c r="O1420" s="1118"/>
      <c r="P1420" s="1118"/>
      <c r="Q1420" s="1118"/>
      <c r="R1420" s="1118"/>
      <c r="S1420" s="1118"/>
      <c r="T1420" s="1118"/>
      <c r="U1420" s="1118"/>
      <c r="V1420" s="1118"/>
      <c r="W1420" s="1118"/>
      <c r="X1420" s="1118"/>
      <c r="Y1420" s="1118"/>
      <c r="Z1420" s="1118"/>
      <c r="AA1420" s="1118"/>
      <c r="AB1420" s="1118"/>
      <c r="AC1420" s="1148"/>
    </row>
    <row r="1421" spans="1:29" ht="145.35" customHeight="1">
      <c r="A1421" s="1149"/>
      <c r="AC1421" s="1088"/>
    </row>
    <row r="1422" spans="1:29" ht="101.1" customHeight="1">
      <c r="A1422" s="1149"/>
      <c r="AC1422" s="1088"/>
    </row>
    <row r="1423" spans="1:29" ht="100.35" customHeight="1" thickBot="1">
      <c r="A1423" s="1089"/>
      <c r="B1423" s="1090"/>
      <c r="C1423" s="1090"/>
      <c r="D1423" s="1090"/>
      <c r="E1423" s="1090"/>
      <c r="F1423" s="1090"/>
      <c r="G1423" s="1090"/>
      <c r="H1423" s="1090"/>
      <c r="I1423" s="1090"/>
      <c r="J1423" s="1090"/>
      <c r="K1423" s="1090"/>
      <c r="L1423" s="1090"/>
      <c r="M1423" s="1090"/>
      <c r="N1423" s="1090"/>
      <c r="O1423" s="1090"/>
      <c r="P1423" s="1090"/>
      <c r="Q1423" s="1090"/>
      <c r="R1423" s="1090"/>
      <c r="S1423" s="1090"/>
      <c r="T1423" s="1090"/>
      <c r="U1423" s="1090"/>
      <c r="V1423" s="1090"/>
      <c r="W1423" s="1090"/>
      <c r="X1423" s="1090"/>
      <c r="Y1423" s="1090"/>
      <c r="Z1423" s="1090"/>
      <c r="AA1423" s="1090"/>
      <c r="AB1423" s="1090"/>
      <c r="AC1423" s="1091"/>
    </row>
    <row r="1424" spans="1:29" ht="17.45" customHeight="1" thickBot="1">
      <c r="A1424" s="1068"/>
      <c r="B1424" s="1069"/>
      <c r="C1424" s="1069"/>
      <c r="D1424" s="1069"/>
      <c r="E1424" s="1069"/>
      <c r="F1424" s="1070" t="s">
        <v>1166</v>
      </c>
      <c r="G1424" s="1070"/>
      <c r="H1424" s="1070"/>
      <c r="I1424" s="1070"/>
      <c r="J1424" s="1070"/>
      <c r="K1424" s="1070"/>
      <c r="L1424" s="1069"/>
      <c r="M1424" s="1069"/>
      <c r="N1424" s="1069"/>
      <c r="O1424" s="1069"/>
      <c r="P1424" s="1069"/>
      <c r="Q1424" s="1069"/>
      <c r="R1424" s="1069"/>
      <c r="S1424" s="1069"/>
      <c r="T1424" s="1069"/>
      <c r="U1424" s="1069"/>
      <c r="V1424" s="1069"/>
      <c r="W1424" s="1069"/>
      <c r="X1424" s="1071" t="s">
        <v>1569</v>
      </c>
      <c r="Y1424" s="1071"/>
      <c r="Z1424" s="1071"/>
      <c r="AA1424" s="1071"/>
      <c r="AB1424" s="1071"/>
      <c r="AC1424" s="1072"/>
    </row>
    <row r="1425" spans="1:29" ht="16.7" customHeight="1">
      <c r="A1425" s="1074" t="s">
        <v>1168</v>
      </c>
      <c r="B1425" s="1075"/>
      <c r="C1425" s="1076"/>
      <c r="D1425" s="1077" t="s">
        <v>1570</v>
      </c>
      <c r="E1425" s="1077"/>
      <c r="F1425" s="1077"/>
      <c r="G1425" s="1077"/>
      <c r="H1425" s="1077"/>
      <c r="I1425" s="1077"/>
      <c r="J1425" s="1077"/>
      <c r="K1425" s="1077"/>
      <c r="L1425" s="1077"/>
      <c r="M1425" s="1077"/>
      <c r="N1425" s="1076"/>
      <c r="O1425" s="1076"/>
      <c r="P1425" s="1078" t="s">
        <v>1104</v>
      </c>
      <c r="Q1425" s="1078"/>
      <c r="R1425" s="1078"/>
      <c r="S1425" s="1076"/>
      <c r="T1425" s="1079" t="s">
        <v>1571</v>
      </c>
      <c r="U1425" s="1079"/>
      <c r="V1425" s="1079"/>
      <c r="W1425" s="1079"/>
      <c r="X1425" s="1076"/>
      <c r="Y1425" s="1078" t="s">
        <v>1170</v>
      </c>
      <c r="Z1425" s="1078"/>
      <c r="AA1425" s="1076"/>
      <c r="AB1425" s="1080">
        <v>45658</v>
      </c>
      <c r="AC1425" s="1081"/>
    </row>
    <row r="1426" spans="1:29" ht="17.45" customHeight="1">
      <c r="A1426" s="1082"/>
      <c r="B1426" s="1083"/>
      <c r="D1426" s="1084"/>
      <c r="E1426" s="1084"/>
      <c r="F1426" s="1084"/>
      <c r="G1426" s="1084"/>
      <c r="H1426" s="1084"/>
      <c r="I1426" s="1084"/>
      <c r="J1426" s="1084"/>
      <c r="K1426" s="1084"/>
      <c r="L1426" s="1084"/>
      <c r="M1426" s="1084"/>
      <c r="P1426" s="1085" t="s">
        <v>1171</v>
      </c>
      <c r="Q1426" s="1085"/>
      <c r="R1426" s="1085"/>
      <c r="T1426" s="1086">
        <v>1</v>
      </c>
      <c r="U1426" s="1086"/>
      <c r="V1426" s="1086"/>
      <c r="W1426" s="1086"/>
      <c r="Y1426" s="1085" t="s">
        <v>1172</v>
      </c>
      <c r="Z1426" s="1085"/>
      <c r="AB1426" s="1087" t="s">
        <v>59</v>
      </c>
      <c r="AC1426" s="1088"/>
    </row>
    <row r="1427" spans="1:29" ht="5.85" customHeight="1" thickBot="1">
      <c r="A1427" s="1089"/>
      <c r="B1427" s="1090"/>
      <c r="C1427" s="1090"/>
      <c r="D1427" s="1090"/>
      <c r="E1427" s="1090"/>
      <c r="F1427" s="1090"/>
      <c r="G1427" s="1090"/>
      <c r="H1427" s="1090"/>
      <c r="I1427" s="1090"/>
      <c r="J1427" s="1090"/>
      <c r="K1427" s="1090"/>
      <c r="L1427" s="1090"/>
      <c r="M1427" s="1090"/>
      <c r="N1427" s="1090"/>
      <c r="O1427" s="1090"/>
      <c r="P1427" s="1090"/>
      <c r="Q1427" s="1090"/>
      <c r="R1427" s="1090"/>
      <c r="S1427" s="1090"/>
      <c r="T1427" s="1090"/>
      <c r="U1427" s="1090"/>
      <c r="V1427" s="1090"/>
      <c r="W1427" s="1090"/>
      <c r="X1427" s="1090"/>
      <c r="Y1427" s="1090"/>
      <c r="Z1427" s="1090"/>
      <c r="AA1427" s="1090"/>
      <c r="AB1427" s="1090"/>
      <c r="AC1427" s="1091"/>
    </row>
    <row r="1428" spans="1:29" ht="16.7" customHeight="1" thickBot="1">
      <c r="A1428" s="1092" t="s">
        <v>1173</v>
      </c>
      <c r="B1428" s="1075"/>
      <c r="C1428" s="1075"/>
      <c r="D1428" s="1075"/>
      <c r="E1428" s="1075"/>
      <c r="F1428" s="1075"/>
      <c r="G1428" s="1075"/>
      <c r="H1428" s="1093"/>
      <c r="I1428" s="1094" t="s">
        <v>1174</v>
      </c>
      <c r="J1428" s="1094" t="s">
        <v>1175</v>
      </c>
      <c r="K1428" s="1070"/>
      <c r="L1428" s="1070"/>
      <c r="M1428" s="1070"/>
      <c r="N1428" s="1070"/>
      <c r="O1428" s="1070"/>
      <c r="P1428" s="1095"/>
      <c r="Q1428" s="1094" t="s">
        <v>1176</v>
      </c>
      <c r="R1428" s="1070"/>
      <c r="S1428" s="1070"/>
      <c r="T1428" s="1070"/>
      <c r="U1428" s="1070"/>
      <c r="V1428" s="1070"/>
      <c r="W1428" s="1070"/>
      <c r="X1428" s="1070"/>
      <c r="Y1428" s="1095"/>
      <c r="Z1428" s="1096" t="s">
        <v>1177</v>
      </c>
      <c r="AA1428" s="1097"/>
      <c r="AB1428" s="1097"/>
      <c r="AC1428" s="1098"/>
    </row>
    <row r="1429" spans="1:29" ht="17.45" customHeight="1" thickBot="1">
      <c r="A1429" s="1099"/>
      <c r="B1429" s="1100"/>
      <c r="C1429" s="1100"/>
      <c r="D1429" s="1100"/>
      <c r="E1429" s="1100"/>
      <c r="F1429" s="1100"/>
      <c r="G1429" s="1100"/>
      <c r="H1429" s="1101"/>
      <c r="I1429" s="1102"/>
      <c r="J1429" s="1094" t="s">
        <v>1178</v>
      </c>
      <c r="K1429" s="1070"/>
      <c r="L1429" s="1095"/>
      <c r="M1429" s="1094" t="s">
        <v>1179</v>
      </c>
      <c r="N1429" s="1070"/>
      <c r="O1429" s="1070"/>
      <c r="P1429" s="1095"/>
      <c r="Q1429" s="1094" t="s">
        <v>1178</v>
      </c>
      <c r="R1429" s="1070"/>
      <c r="S1429" s="1070"/>
      <c r="T1429" s="1070"/>
      <c r="U1429" s="1095"/>
      <c r="V1429" s="1094" t="s">
        <v>1179</v>
      </c>
      <c r="W1429" s="1070"/>
      <c r="X1429" s="1070"/>
      <c r="Y1429" s="1095"/>
      <c r="Z1429" s="1103"/>
      <c r="AA1429" s="1104"/>
      <c r="AB1429" s="1104"/>
      <c r="AC1429" s="1105"/>
    </row>
    <row r="1430" spans="1:29" ht="17.45" customHeight="1" thickBot="1">
      <c r="A1430" s="1068"/>
      <c r="B1430" s="1069"/>
      <c r="C1430" s="1069"/>
      <c r="D1430" s="1069"/>
      <c r="E1430" s="1069"/>
      <c r="F1430" s="1069"/>
      <c r="G1430" s="1069"/>
      <c r="H1430" s="1069"/>
      <c r="I1430" s="1071" t="s">
        <v>1180</v>
      </c>
      <c r="J1430" s="1071"/>
      <c r="K1430" s="1071"/>
      <c r="L1430" s="1071"/>
      <c r="M1430" s="1071"/>
      <c r="N1430" s="1071"/>
      <c r="O1430" s="1071"/>
      <c r="P1430" s="1071"/>
      <c r="Q1430" s="1071"/>
      <c r="R1430" s="1071"/>
      <c r="S1430" s="1071"/>
      <c r="T1430" s="1071"/>
      <c r="U1430" s="1071"/>
      <c r="V1430" s="1106"/>
      <c r="W1430" s="1107">
        <v>0</v>
      </c>
      <c r="X1430" s="1108"/>
      <c r="Y1430" s="1108"/>
      <c r="Z1430" s="1108"/>
      <c r="AA1430" s="1108"/>
      <c r="AB1430" s="1108"/>
      <c r="AC1430" s="1107"/>
    </row>
    <row r="1431" spans="1:29" ht="16.7" customHeight="1" thickBot="1">
      <c r="A1431" s="1092" t="s">
        <v>1181</v>
      </c>
      <c r="B1431" s="1109"/>
      <c r="C1431" s="1109"/>
      <c r="D1431" s="1109"/>
      <c r="E1431" s="1109"/>
      <c r="F1431" s="1109"/>
      <c r="G1431" s="1109"/>
      <c r="H1431" s="1109"/>
      <c r="I1431" s="1109"/>
      <c r="J1431" s="1110"/>
      <c r="K1431" s="1094" t="s">
        <v>1182</v>
      </c>
      <c r="L1431" s="1070"/>
      <c r="M1431" s="1070"/>
      <c r="N1431" s="1070"/>
      <c r="O1431" s="1095"/>
      <c r="P1431" s="1094" t="s">
        <v>1174</v>
      </c>
      <c r="Q1431" s="1070"/>
      <c r="R1431" s="1070"/>
      <c r="S1431" s="1070"/>
      <c r="T1431" s="1095"/>
      <c r="U1431" s="1094" t="s">
        <v>1183</v>
      </c>
      <c r="V1431" s="1070"/>
      <c r="W1431" s="1070"/>
      <c r="X1431" s="1070"/>
      <c r="Y1431" s="1095"/>
      <c r="Z1431" s="1096" t="s">
        <v>1177</v>
      </c>
      <c r="AA1431" s="1111"/>
      <c r="AB1431" s="1111"/>
      <c r="AC1431" s="1112"/>
    </row>
    <row r="1432" spans="1:29" ht="17.45" customHeight="1" thickBot="1">
      <c r="A1432" s="1068"/>
      <c r="B1432" s="1113"/>
      <c r="C1432" s="1113"/>
      <c r="D1432" s="1113"/>
      <c r="E1432" s="1113"/>
      <c r="F1432" s="1113"/>
      <c r="G1432" s="1113"/>
      <c r="H1432" s="1113"/>
      <c r="I1432" s="1114" t="s">
        <v>1184</v>
      </c>
      <c r="J1432" s="1114"/>
      <c r="K1432" s="1114"/>
      <c r="L1432" s="1114"/>
      <c r="M1432" s="1114"/>
      <c r="N1432" s="1114"/>
      <c r="O1432" s="1114"/>
      <c r="P1432" s="1114"/>
      <c r="Q1432" s="1114"/>
      <c r="R1432" s="1114"/>
      <c r="S1432" s="1114"/>
      <c r="T1432" s="1114"/>
      <c r="U1432" s="1114"/>
      <c r="V1432" s="1069"/>
      <c r="W1432" s="1115">
        <v>0</v>
      </c>
      <c r="X1432" s="1116"/>
      <c r="Y1432" s="1116"/>
      <c r="Z1432" s="1116"/>
      <c r="AA1432" s="1116"/>
      <c r="AB1432" s="1116"/>
      <c r="AC1432" s="1115"/>
    </row>
    <row r="1433" spans="1:29" ht="16.7" customHeight="1">
      <c r="A1433" s="1117"/>
      <c r="B1433" s="1118"/>
      <c r="C1433" s="1118"/>
      <c r="D1433" s="1118"/>
      <c r="E1433" s="1118"/>
      <c r="F1433" s="1118"/>
      <c r="G1433" s="1118"/>
      <c r="H1433" s="1118"/>
      <c r="I1433" s="1119" t="s">
        <v>1185</v>
      </c>
      <c r="J1433" s="1119"/>
      <c r="K1433" s="1119"/>
      <c r="L1433" s="1119"/>
      <c r="M1433" s="1119"/>
      <c r="N1433" s="1119"/>
      <c r="O1433" s="1119"/>
      <c r="P1433" s="1119"/>
      <c r="Q1433" s="1119"/>
      <c r="R1433" s="1119"/>
      <c r="S1433" s="1119"/>
      <c r="T1433" s="1119"/>
      <c r="U1433" s="1119"/>
      <c r="V1433" s="1118"/>
      <c r="W1433" s="1120">
        <v>0</v>
      </c>
      <c r="X1433" s="1121"/>
      <c r="Y1433" s="1121"/>
      <c r="Z1433" s="1121"/>
      <c r="AA1433" s="1121"/>
      <c r="AB1433" s="1121"/>
      <c r="AC1433" s="1120"/>
    </row>
    <row r="1434" spans="1:29" ht="17.45" customHeight="1">
      <c r="A1434" s="1117"/>
      <c r="B1434" s="1118"/>
      <c r="C1434" s="1118"/>
      <c r="D1434" s="1118"/>
      <c r="E1434" s="1118"/>
      <c r="F1434" s="1118"/>
      <c r="G1434" s="1118"/>
      <c r="H1434" s="1118"/>
      <c r="I1434" s="1119" t="s">
        <v>1186</v>
      </c>
      <c r="J1434" s="1119"/>
      <c r="K1434" s="1119"/>
      <c r="L1434" s="1119"/>
      <c r="M1434" s="1119"/>
      <c r="N1434" s="1119"/>
      <c r="O1434" s="1119"/>
      <c r="P1434" s="1119"/>
      <c r="Q1434" s="1119"/>
      <c r="R1434" s="1119"/>
      <c r="S1434" s="1119"/>
      <c r="T1434" s="1119"/>
      <c r="U1434" s="1119"/>
      <c r="V1434" s="1118"/>
      <c r="W1434" s="1120">
        <v>0</v>
      </c>
      <c r="X1434" s="1121"/>
      <c r="Y1434" s="1121"/>
      <c r="Z1434" s="1121"/>
      <c r="AA1434" s="1121"/>
      <c r="AB1434" s="1121"/>
      <c r="AC1434" s="1120"/>
    </row>
    <row r="1435" spans="1:29" ht="17.45" customHeight="1">
      <c r="A1435" s="1117"/>
      <c r="B1435" s="1118"/>
      <c r="C1435" s="1118"/>
      <c r="D1435" s="1118"/>
      <c r="E1435" s="1118"/>
      <c r="F1435" s="1118"/>
      <c r="G1435" s="1118"/>
      <c r="H1435" s="1118"/>
      <c r="I1435" s="1119" t="s">
        <v>1187</v>
      </c>
      <c r="J1435" s="1119"/>
      <c r="K1435" s="1119"/>
      <c r="L1435" s="1119"/>
      <c r="M1435" s="1119"/>
      <c r="N1435" s="1119"/>
      <c r="O1435" s="1119"/>
      <c r="P1435" s="1119"/>
      <c r="Q1435" s="1119"/>
      <c r="R1435" s="1119"/>
      <c r="S1435" s="1119"/>
      <c r="T1435" s="1119"/>
      <c r="U1435" s="1119"/>
      <c r="V1435" s="1118"/>
      <c r="W1435" s="1120">
        <v>0</v>
      </c>
      <c r="X1435" s="1121"/>
      <c r="Y1435" s="1121"/>
      <c r="Z1435" s="1121"/>
      <c r="AA1435" s="1121"/>
      <c r="AB1435" s="1121"/>
      <c r="AC1435" s="1120"/>
    </row>
    <row r="1436" spans="1:29" ht="16.7" customHeight="1" thickBot="1">
      <c r="A1436" s="1122"/>
      <c r="B1436" s="1123"/>
      <c r="C1436" s="1123"/>
      <c r="D1436" s="1123"/>
      <c r="E1436" s="1123"/>
      <c r="F1436" s="1123"/>
      <c r="G1436" s="1123"/>
      <c r="H1436" s="1123"/>
      <c r="I1436" s="1124" t="s">
        <v>1188</v>
      </c>
      <c r="J1436" s="1124"/>
      <c r="K1436" s="1124"/>
      <c r="L1436" s="1124"/>
      <c r="M1436" s="1124"/>
      <c r="N1436" s="1124"/>
      <c r="O1436" s="1124"/>
      <c r="P1436" s="1124"/>
      <c r="Q1436" s="1124"/>
      <c r="R1436" s="1124"/>
      <c r="S1436" s="1124"/>
      <c r="T1436" s="1124"/>
      <c r="U1436" s="1124"/>
      <c r="V1436" s="1123"/>
      <c r="W1436" s="1125">
        <v>0</v>
      </c>
      <c r="X1436" s="1126"/>
      <c r="Y1436" s="1126"/>
      <c r="Z1436" s="1126"/>
      <c r="AA1436" s="1126"/>
      <c r="AB1436" s="1126"/>
      <c r="AC1436" s="1125"/>
    </row>
    <row r="1437" spans="1:29" ht="17.45" customHeight="1" thickBot="1">
      <c r="A1437" s="1092" t="s">
        <v>1189</v>
      </c>
      <c r="B1437" s="1109"/>
      <c r="C1437" s="1109"/>
      <c r="D1437" s="1109"/>
      <c r="E1437" s="1109"/>
      <c r="F1437" s="1109"/>
      <c r="G1437" s="1109"/>
      <c r="H1437" s="1109"/>
      <c r="I1437" s="1109"/>
      <c r="J1437" s="1110"/>
      <c r="K1437" s="1094" t="s">
        <v>1174</v>
      </c>
      <c r="L1437" s="1070"/>
      <c r="M1437" s="1070"/>
      <c r="N1437" s="1070"/>
      <c r="O1437" s="1095"/>
      <c r="P1437" s="1094" t="s">
        <v>531</v>
      </c>
      <c r="Q1437" s="1070"/>
      <c r="R1437" s="1070"/>
      <c r="S1437" s="1070"/>
      <c r="T1437" s="1095"/>
      <c r="U1437" s="1094" t="s">
        <v>1190</v>
      </c>
      <c r="V1437" s="1070"/>
      <c r="W1437" s="1070"/>
      <c r="X1437" s="1070"/>
      <c r="Y1437" s="1095"/>
      <c r="Z1437" s="1096" t="s">
        <v>1191</v>
      </c>
      <c r="AA1437" s="1111"/>
      <c r="AB1437" s="1111"/>
      <c r="AC1437" s="1112"/>
    </row>
    <row r="1438" spans="1:29" ht="17.45" customHeight="1" thickBot="1">
      <c r="A1438" s="1068"/>
      <c r="B1438" s="1069"/>
      <c r="C1438" s="1069"/>
      <c r="D1438" s="1069"/>
      <c r="E1438" s="1069"/>
      <c r="F1438" s="1069"/>
      <c r="G1438" s="1069"/>
      <c r="H1438" s="1069"/>
      <c r="I1438" s="1071" t="s">
        <v>1193</v>
      </c>
      <c r="J1438" s="1071"/>
      <c r="K1438" s="1071"/>
      <c r="L1438" s="1071"/>
      <c r="M1438" s="1071"/>
      <c r="N1438" s="1071"/>
      <c r="O1438" s="1071"/>
      <c r="P1438" s="1071"/>
      <c r="Q1438" s="1071"/>
      <c r="R1438" s="1071"/>
      <c r="S1438" s="1071"/>
      <c r="T1438" s="1071"/>
      <c r="U1438" s="1071"/>
      <c r="V1438" s="1106"/>
      <c r="W1438" s="1107">
        <v>0</v>
      </c>
      <c r="X1438" s="1108"/>
      <c r="Y1438" s="1108"/>
      <c r="Z1438" s="1108"/>
      <c r="AA1438" s="1108"/>
      <c r="AB1438" s="1108"/>
      <c r="AC1438" s="1107"/>
    </row>
    <row r="1439" spans="1:29" ht="16.7" customHeight="1" thickBot="1">
      <c r="A1439" s="1092" t="s">
        <v>1194</v>
      </c>
      <c r="B1439" s="1109"/>
      <c r="C1439" s="1109"/>
      <c r="D1439" s="1109"/>
      <c r="E1439" s="1109"/>
      <c r="F1439" s="1109"/>
      <c r="G1439" s="1109"/>
      <c r="H1439" s="1109"/>
      <c r="I1439" s="1109"/>
      <c r="J1439" s="1110"/>
      <c r="K1439" s="1094" t="s">
        <v>1174</v>
      </c>
      <c r="L1439" s="1070"/>
      <c r="M1439" s="1070"/>
      <c r="N1439" s="1070"/>
      <c r="O1439" s="1095"/>
      <c r="P1439" s="1094" t="s">
        <v>531</v>
      </c>
      <c r="Q1439" s="1070"/>
      <c r="R1439" s="1070"/>
      <c r="S1439" s="1070"/>
      <c r="T1439" s="1095"/>
      <c r="U1439" s="1094" t="s">
        <v>1190</v>
      </c>
      <c r="V1439" s="1070"/>
      <c r="W1439" s="1070"/>
      <c r="X1439" s="1070"/>
      <c r="Y1439" s="1095"/>
      <c r="Z1439" s="1096" t="s">
        <v>1191</v>
      </c>
      <c r="AA1439" s="1111"/>
      <c r="AB1439" s="1111"/>
      <c r="AC1439" s="1112"/>
    </row>
    <row r="1440" spans="1:29" ht="17.45" customHeight="1">
      <c r="A1440" s="1150"/>
      <c r="B1440" s="1151" t="s">
        <v>1366</v>
      </c>
      <c r="C1440" s="1151"/>
      <c r="D1440" s="1152" t="s">
        <v>1367</v>
      </c>
      <c r="E1440" s="1151"/>
      <c r="F1440" s="1151"/>
      <c r="G1440" s="1151"/>
      <c r="H1440" s="1151"/>
      <c r="I1440" s="1151"/>
      <c r="J1440" s="1152"/>
      <c r="K1440" s="1153">
        <v>1E-4</v>
      </c>
      <c r="L1440" s="1154"/>
      <c r="M1440" s="1154"/>
      <c r="N1440" s="1154"/>
      <c r="O1440" s="1155"/>
      <c r="P1440" s="1169" t="s">
        <v>58</v>
      </c>
      <c r="Q1440" s="1078"/>
      <c r="R1440" s="1078"/>
      <c r="S1440" s="1078"/>
      <c r="T1440" s="1170"/>
      <c r="U1440" s="1171">
        <v>516.22979999999995</v>
      </c>
      <c r="V1440" s="1172"/>
      <c r="W1440" s="1172"/>
      <c r="X1440" s="1172"/>
      <c r="Y1440" s="1173"/>
      <c r="Z1440" s="1159">
        <v>5.16E-2</v>
      </c>
      <c r="AA1440" s="1116"/>
      <c r="AB1440" s="1116"/>
      <c r="AC1440" s="1115"/>
    </row>
    <row r="1441" spans="1:29" ht="16.7" customHeight="1">
      <c r="A1441" s="1149"/>
      <c r="B1441" s="1174" t="s">
        <v>1237</v>
      </c>
      <c r="C1441" s="1174"/>
      <c r="D1441" s="1175" t="s">
        <v>1238</v>
      </c>
      <c r="E1441" s="1174"/>
      <c r="F1441" s="1174"/>
      <c r="G1441" s="1174"/>
      <c r="H1441" s="1174"/>
      <c r="I1441" s="1174"/>
      <c r="J1441" s="1175"/>
      <c r="K1441" s="1176">
        <v>9.4600000000000004E-2</v>
      </c>
      <c r="L1441" s="1177"/>
      <c r="M1441" s="1177"/>
      <c r="N1441" s="1177"/>
      <c r="O1441" s="1178"/>
      <c r="P1441" s="1179" t="s">
        <v>58</v>
      </c>
      <c r="Q1441" s="1085"/>
      <c r="R1441" s="1085"/>
      <c r="S1441" s="1085"/>
      <c r="T1441" s="1180"/>
      <c r="U1441" s="1181">
        <v>444.01130000000001</v>
      </c>
      <c r="V1441" s="1182"/>
      <c r="W1441" s="1182"/>
      <c r="X1441" s="1182"/>
      <c r="Y1441" s="1183"/>
      <c r="Z1441" s="1184">
        <v>42.003300000000003</v>
      </c>
      <c r="AA1441" s="1121"/>
      <c r="AB1441" s="1121"/>
      <c r="AC1441" s="1120"/>
    </row>
    <row r="1442" spans="1:29" ht="17.45" customHeight="1">
      <c r="A1442" s="1149"/>
      <c r="B1442" s="1174" t="s">
        <v>1572</v>
      </c>
      <c r="C1442" s="1174"/>
      <c r="D1442" s="1175" t="s">
        <v>1573</v>
      </c>
      <c r="E1442" s="1174"/>
      <c r="F1442" s="1174"/>
      <c r="G1442" s="1174"/>
      <c r="H1442" s="1174"/>
      <c r="I1442" s="1174"/>
      <c r="J1442" s="1175"/>
      <c r="K1442" s="1176">
        <v>0.1946</v>
      </c>
      <c r="L1442" s="1177"/>
      <c r="M1442" s="1177"/>
      <c r="N1442" s="1177"/>
      <c r="O1442" s="1178"/>
      <c r="P1442" s="1179" t="s">
        <v>58</v>
      </c>
      <c r="Q1442" s="1085"/>
      <c r="R1442" s="1085"/>
      <c r="S1442" s="1085"/>
      <c r="T1442" s="1180"/>
      <c r="U1442" s="1181">
        <v>21.504799999999999</v>
      </c>
      <c r="V1442" s="1182"/>
      <c r="W1442" s="1182"/>
      <c r="X1442" s="1182"/>
      <c r="Y1442" s="1183"/>
      <c r="Z1442" s="1184">
        <v>4.1839000000000004</v>
      </c>
      <c r="AA1442" s="1121"/>
      <c r="AB1442" s="1121"/>
      <c r="AC1442" s="1120"/>
    </row>
    <row r="1443" spans="1:29" ht="17.45" customHeight="1">
      <c r="A1443" s="1149"/>
      <c r="B1443" s="1174" t="s">
        <v>1574</v>
      </c>
      <c r="C1443" s="1174"/>
      <c r="D1443" s="1175" t="s">
        <v>1575</v>
      </c>
      <c r="E1443" s="1174"/>
      <c r="F1443" s="1174"/>
      <c r="G1443" s="1174"/>
      <c r="H1443" s="1174"/>
      <c r="I1443" s="1174"/>
      <c r="J1443" s="1175"/>
      <c r="K1443" s="1176">
        <v>0.62909999999999999</v>
      </c>
      <c r="L1443" s="1177"/>
      <c r="M1443" s="1177"/>
      <c r="N1443" s="1177"/>
      <c r="O1443" s="1178"/>
      <c r="P1443" s="1179" t="s">
        <v>59</v>
      </c>
      <c r="Q1443" s="1085"/>
      <c r="R1443" s="1085"/>
      <c r="S1443" s="1085"/>
      <c r="T1443" s="1180"/>
      <c r="U1443" s="1181">
        <v>5.6036000000000001</v>
      </c>
      <c r="V1443" s="1182"/>
      <c r="W1443" s="1182"/>
      <c r="X1443" s="1182"/>
      <c r="Y1443" s="1183"/>
      <c r="Z1443" s="1184">
        <v>3.5230000000000001</v>
      </c>
      <c r="AA1443" s="1121"/>
      <c r="AB1443" s="1121"/>
      <c r="AC1443" s="1120"/>
    </row>
    <row r="1444" spans="1:29" ht="16.7" customHeight="1" thickBot="1">
      <c r="A1444" s="1089"/>
      <c r="B1444" s="1160" t="s">
        <v>1576</v>
      </c>
      <c r="C1444" s="1160"/>
      <c r="D1444" s="1161" t="s">
        <v>1577</v>
      </c>
      <c r="E1444" s="1160"/>
      <c r="F1444" s="1160"/>
      <c r="G1444" s="1160"/>
      <c r="H1444" s="1160"/>
      <c r="I1444" s="1160"/>
      <c r="J1444" s="1161"/>
      <c r="K1444" s="1162">
        <v>1.2581</v>
      </c>
      <c r="L1444" s="1163"/>
      <c r="M1444" s="1163"/>
      <c r="N1444" s="1163"/>
      <c r="O1444" s="1164"/>
      <c r="P1444" s="1185" t="s">
        <v>55</v>
      </c>
      <c r="Q1444" s="1186"/>
      <c r="R1444" s="1186"/>
      <c r="S1444" s="1186"/>
      <c r="T1444" s="1187"/>
      <c r="U1444" s="1188">
        <v>4.9835000000000003</v>
      </c>
      <c r="V1444" s="1189"/>
      <c r="W1444" s="1189"/>
      <c r="X1444" s="1189"/>
      <c r="Y1444" s="1190"/>
      <c r="Z1444" s="1168">
        <v>6.2652999999999999</v>
      </c>
      <c r="AA1444" s="1126"/>
      <c r="AB1444" s="1126"/>
      <c r="AC1444" s="1125"/>
    </row>
    <row r="1445" spans="1:29" ht="17.45" customHeight="1" thickBot="1">
      <c r="A1445" s="1068"/>
      <c r="B1445" s="1069"/>
      <c r="C1445" s="1069"/>
      <c r="D1445" s="1069"/>
      <c r="E1445" s="1069"/>
      <c r="F1445" s="1069"/>
      <c r="G1445" s="1069"/>
      <c r="H1445" s="1069"/>
      <c r="I1445" s="1071" t="s">
        <v>1195</v>
      </c>
      <c r="J1445" s="1071"/>
      <c r="K1445" s="1071"/>
      <c r="L1445" s="1071"/>
      <c r="M1445" s="1071"/>
      <c r="N1445" s="1071"/>
      <c r="O1445" s="1071"/>
      <c r="P1445" s="1071"/>
      <c r="Q1445" s="1071"/>
      <c r="R1445" s="1071"/>
      <c r="S1445" s="1071"/>
      <c r="T1445" s="1071"/>
      <c r="U1445" s="1071"/>
      <c r="V1445" s="1106"/>
      <c r="W1445" s="1107">
        <v>56.027099999999997</v>
      </c>
      <c r="X1445" s="1108"/>
      <c r="Y1445" s="1108"/>
      <c r="Z1445" s="1108"/>
      <c r="AA1445" s="1108"/>
      <c r="AB1445" s="1108"/>
      <c r="AC1445" s="1107"/>
    </row>
    <row r="1446" spans="1:29" ht="17.45" customHeight="1" thickBot="1">
      <c r="A1446" s="1092" t="s">
        <v>1196</v>
      </c>
      <c r="B1446" s="1109"/>
      <c r="C1446" s="1109"/>
      <c r="D1446" s="1109"/>
      <c r="E1446" s="1109"/>
      <c r="F1446" s="1109"/>
      <c r="G1446" s="1109"/>
      <c r="H1446" s="1109"/>
      <c r="I1446" s="1109"/>
      <c r="J1446" s="1110"/>
      <c r="K1446" s="1094" t="s">
        <v>1174</v>
      </c>
      <c r="L1446" s="1070"/>
      <c r="M1446" s="1070"/>
      <c r="N1446" s="1070"/>
      <c r="O1446" s="1095"/>
      <c r="P1446" s="1094" t="s">
        <v>531</v>
      </c>
      <c r="Q1446" s="1070"/>
      <c r="R1446" s="1070"/>
      <c r="S1446" s="1070"/>
      <c r="T1446" s="1095"/>
      <c r="U1446" s="1094" t="s">
        <v>1190</v>
      </c>
      <c r="V1446" s="1070"/>
      <c r="W1446" s="1070"/>
      <c r="X1446" s="1070"/>
      <c r="Y1446" s="1095"/>
      <c r="Z1446" s="1096" t="s">
        <v>1191</v>
      </c>
      <c r="AA1446" s="1111"/>
      <c r="AB1446" s="1111"/>
      <c r="AC1446" s="1112"/>
    </row>
    <row r="1447" spans="1:29" ht="16.7" customHeight="1" thickBot="1">
      <c r="A1447" s="1068"/>
      <c r="B1447" s="1069"/>
      <c r="C1447" s="1069"/>
      <c r="D1447" s="1069"/>
      <c r="E1447" s="1069"/>
      <c r="F1447" s="1069"/>
      <c r="G1447" s="1069"/>
      <c r="H1447" s="1069"/>
      <c r="I1447" s="1071" t="s">
        <v>1197</v>
      </c>
      <c r="J1447" s="1071"/>
      <c r="K1447" s="1071"/>
      <c r="L1447" s="1071"/>
      <c r="M1447" s="1071"/>
      <c r="N1447" s="1071"/>
      <c r="O1447" s="1071"/>
      <c r="P1447" s="1071"/>
      <c r="Q1447" s="1071"/>
      <c r="R1447" s="1071"/>
      <c r="S1447" s="1071"/>
      <c r="T1447" s="1071"/>
      <c r="U1447" s="1071"/>
      <c r="V1447" s="1106"/>
      <c r="W1447" s="1107">
        <v>0</v>
      </c>
      <c r="X1447" s="1108"/>
      <c r="Y1447" s="1108"/>
      <c r="Z1447" s="1108"/>
      <c r="AA1447" s="1108"/>
      <c r="AB1447" s="1108"/>
      <c r="AC1447" s="1107"/>
    </row>
    <row r="1448" spans="1:29" ht="17.45" customHeight="1" thickBot="1">
      <c r="A1448" s="1092" t="s">
        <v>1198</v>
      </c>
      <c r="B1448" s="1109"/>
      <c r="C1448" s="1109"/>
      <c r="D1448" s="1110"/>
      <c r="E1448" s="1094" t="s">
        <v>1174</v>
      </c>
      <c r="F1448" s="1070"/>
      <c r="G1448" s="1095"/>
      <c r="H1448" s="1140" t="s">
        <v>1199</v>
      </c>
      <c r="I1448" s="1140" t="s">
        <v>1200</v>
      </c>
      <c r="J1448" s="1094" t="s">
        <v>1201</v>
      </c>
      <c r="K1448" s="1070"/>
      <c r="L1448" s="1095"/>
      <c r="M1448" s="1094" t="s">
        <v>1202</v>
      </c>
      <c r="N1448" s="1070"/>
      <c r="O1448" s="1070"/>
      <c r="P1448" s="1095"/>
      <c r="Q1448" s="1094" t="s">
        <v>1203</v>
      </c>
      <c r="R1448" s="1070"/>
      <c r="S1448" s="1070"/>
      <c r="T1448" s="1070"/>
      <c r="U1448" s="1095"/>
      <c r="V1448" s="1094" t="s">
        <v>1204</v>
      </c>
      <c r="W1448" s="1070"/>
      <c r="X1448" s="1070"/>
      <c r="Y1448" s="1095"/>
      <c r="Z1448" s="1096" t="s">
        <v>1191</v>
      </c>
      <c r="AA1448" s="1111"/>
      <c r="AB1448" s="1111"/>
      <c r="AC1448" s="1112"/>
    </row>
    <row r="1449" spans="1:29" ht="16.7" customHeight="1" thickBot="1">
      <c r="A1449" s="1068"/>
      <c r="B1449" s="1069"/>
      <c r="C1449" s="1069"/>
      <c r="D1449" s="1069"/>
      <c r="E1449" s="1069"/>
      <c r="F1449" s="1069"/>
      <c r="G1449" s="1069"/>
      <c r="H1449" s="1069"/>
      <c r="I1449" s="1071" t="s">
        <v>1205</v>
      </c>
      <c r="J1449" s="1071"/>
      <c r="K1449" s="1071"/>
      <c r="L1449" s="1071"/>
      <c r="M1449" s="1071"/>
      <c r="N1449" s="1071"/>
      <c r="O1449" s="1071"/>
      <c r="P1449" s="1071"/>
      <c r="Q1449" s="1071"/>
      <c r="R1449" s="1071"/>
      <c r="S1449" s="1071"/>
      <c r="T1449" s="1071"/>
      <c r="U1449" s="1071"/>
      <c r="V1449" s="1106"/>
      <c r="W1449" s="1107">
        <v>0</v>
      </c>
      <c r="X1449" s="1108"/>
      <c r="Y1449" s="1108"/>
      <c r="Z1449" s="1108"/>
      <c r="AA1449" s="1108"/>
      <c r="AB1449" s="1108"/>
      <c r="AC1449" s="1107"/>
    </row>
    <row r="1450" spans="1:29" ht="5.85" customHeight="1">
      <c r="A1450" s="1141"/>
      <c r="B1450" s="1113"/>
      <c r="C1450" s="1113"/>
      <c r="D1450" s="1113"/>
      <c r="E1450" s="1113"/>
      <c r="F1450" s="1113"/>
      <c r="G1450" s="1113"/>
      <c r="H1450" s="1113"/>
      <c r="I1450" s="1113"/>
      <c r="J1450" s="1113"/>
      <c r="K1450" s="1113"/>
      <c r="L1450" s="1113"/>
      <c r="M1450" s="1113"/>
      <c r="N1450" s="1113"/>
      <c r="O1450" s="1113"/>
      <c r="P1450" s="1113"/>
      <c r="Q1450" s="1113"/>
      <c r="R1450" s="1113"/>
      <c r="S1450" s="1113"/>
      <c r="T1450" s="1113"/>
      <c r="U1450" s="1113"/>
      <c r="V1450" s="1113"/>
      <c r="W1450" s="1113"/>
      <c r="X1450" s="1113"/>
      <c r="Y1450" s="1113"/>
      <c r="Z1450" s="1113"/>
      <c r="AA1450" s="1113"/>
      <c r="AB1450" s="1113"/>
      <c r="AC1450" s="1142"/>
    </row>
    <row r="1451" spans="1:29" ht="17.45" customHeight="1">
      <c r="A1451" s="1117"/>
      <c r="B1451" s="1118"/>
      <c r="C1451" s="1118"/>
      <c r="D1451" s="1118"/>
      <c r="E1451" s="1118"/>
      <c r="F1451" s="1118"/>
      <c r="G1451" s="1118"/>
      <c r="H1451" s="1118"/>
      <c r="I1451" s="1119" t="s">
        <v>1206</v>
      </c>
      <c r="J1451" s="1119"/>
      <c r="K1451" s="1119"/>
      <c r="L1451" s="1119"/>
      <c r="M1451" s="1119"/>
      <c r="N1451" s="1119"/>
      <c r="O1451" s="1119"/>
      <c r="P1451" s="1119"/>
      <c r="Q1451" s="1119"/>
      <c r="R1451" s="1119"/>
      <c r="S1451" s="1119"/>
      <c r="T1451" s="1119"/>
      <c r="U1451" s="1119"/>
      <c r="V1451" s="1118"/>
      <c r="W1451" s="1143">
        <v>56.03</v>
      </c>
      <c r="X1451" s="1144"/>
      <c r="Y1451" s="1144"/>
      <c r="Z1451" s="1144"/>
      <c r="AA1451" s="1144"/>
      <c r="AB1451" s="1144"/>
      <c r="AC1451" s="1143"/>
    </row>
    <row r="1452" spans="1:29" ht="17.45" customHeight="1">
      <c r="A1452" s="1117"/>
      <c r="B1452" s="1118"/>
      <c r="C1452" s="1118"/>
      <c r="D1452" s="1118"/>
      <c r="E1452" s="1118"/>
      <c r="F1452" s="1118"/>
      <c r="G1452" s="1119" t="s">
        <v>1207</v>
      </c>
      <c r="H1452" s="1119"/>
      <c r="I1452" s="1119"/>
      <c r="J1452" s="1119"/>
      <c r="K1452" s="1119"/>
      <c r="L1452" s="1119"/>
      <c r="M1452" s="1119"/>
      <c r="N1452" s="1145"/>
      <c r="O1452" s="1146">
        <v>0</v>
      </c>
      <c r="P1452" s="1146"/>
      <c r="Q1452" s="1146"/>
      <c r="R1452" s="1145"/>
      <c r="S1452" s="1119" t="s">
        <v>1208</v>
      </c>
      <c r="T1452" s="1119"/>
      <c r="U1452" s="1119"/>
      <c r="V1452" s="1118"/>
      <c r="W1452" s="1143">
        <v>0</v>
      </c>
      <c r="X1452" s="1144"/>
      <c r="Y1452" s="1144"/>
      <c r="Z1452" s="1144"/>
      <c r="AA1452" s="1144"/>
      <c r="AB1452" s="1144"/>
      <c r="AC1452" s="1143"/>
    </row>
    <row r="1453" spans="1:29" ht="16.7" customHeight="1">
      <c r="A1453" s="1117"/>
      <c r="B1453" s="1118"/>
      <c r="C1453" s="1118"/>
      <c r="D1453" s="1118"/>
      <c r="E1453" s="1118"/>
      <c r="F1453" s="1118"/>
      <c r="G1453" s="1118"/>
      <c r="H1453" s="1118"/>
      <c r="I1453" s="1119" t="s">
        <v>1209</v>
      </c>
      <c r="J1453" s="1119"/>
      <c r="K1453" s="1119"/>
      <c r="L1453" s="1119"/>
      <c r="M1453" s="1119"/>
      <c r="N1453" s="1119"/>
      <c r="O1453" s="1119"/>
      <c r="P1453" s="1119"/>
      <c r="Q1453" s="1119"/>
      <c r="R1453" s="1119"/>
      <c r="S1453" s="1119"/>
      <c r="T1453" s="1119"/>
      <c r="U1453" s="1119"/>
      <c r="V1453" s="1118"/>
      <c r="W1453" s="1143">
        <v>56.03</v>
      </c>
      <c r="X1453" s="1144"/>
      <c r="Y1453" s="1144"/>
      <c r="Z1453" s="1144"/>
      <c r="AA1453" s="1144"/>
      <c r="AB1453" s="1144"/>
      <c r="AC1453" s="1143"/>
    </row>
    <row r="1454" spans="1:29" ht="5.85" customHeight="1">
      <c r="A1454" s="1147"/>
      <c r="B1454" s="1118"/>
      <c r="C1454" s="1118"/>
      <c r="D1454" s="1118"/>
      <c r="E1454" s="1118"/>
      <c r="F1454" s="1118"/>
      <c r="G1454" s="1118"/>
      <c r="H1454" s="1118"/>
      <c r="I1454" s="1118"/>
      <c r="J1454" s="1118"/>
      <c r="K1454" s="1118"/>
      <c r="L1454" s="1118"/>
      <c r="M1454" s="1118"/>
      <c r="N1454" s="1118"/>
      <c r="O1454" s="1118"/>
      <c r="P1454" s="1118"/>
      <c r="Q1454" s="1118"/>
      <c r="R1454" s="1118"/>
      <c r="S1454" s="1118"/>
      <c r="T1454" s="1118"/>
      <c r="U1454" s="1118"/>
      <c r="V1454" s="1118"/>
      <c r="W1454" s="1118"/>
      <c r="X1454" s="1118"/>
      <c r="Y1454" s="1118"/>
      <c r="Z1454" s="1118"/>
      <c r="AA1454" s="1118"/>
      <c r="AB1454" s="1118"/>
      <c r="AC1454" s="1148"/>
    </row>
    <row r="1455" spans="1:29" ht="145.35" customHeight="1">
      <c r="A1455" s="1149"/>
      <c r="AC1455" s="1088"/>
    </row>
    <row r="1456" spans="1:29" ht="74.849999999999994" customHeight="1">
      <c r="A1456" s="1149"/>
      <c r="AC1456" s="1088"/>
    </row>
    <row r="1457" spans="1:29" ht="74.849999999999994" customHeight="1" thickBot="1">
      <c r="A1457" s="1089"/>
      <c r="B1457" s="1090"/>
      <c r="C1457" s="1090"/>
      <c r="D1457" s="1090"/>
      <c r="E1457" s="1090"/>
      <c r="F1457" s="1090"/>
      <c r="G1457" s="1090"/>
      <c r="H1457" s="1090"/>
      <c r="I1457" s="1090"/>
      <c r="J1457" s="1090"/>
      <c r="K1457" s="1090"/>
      <c r="L1457" s="1090"/>
      <c r="M1457" s="1090"/>
      <c r="N1457" s="1090"/>
      <c r="O1457" s="1090"/>
      <c r="P1457" s="1090"/>
      <c r="Q1457" s="1090"/>
      <c r="R1457" s="1090"/>
      <c r="S1457" s="1090"/>
      <c r="T1457" s="1090"/>
      <c r="U1457" s="1090"/>
      <c r="V1457" s="1090"/>
      <c r="W1457" s="1090"/>
      <c r="X1457" s="1090"/>
      <c r="Y1457" s="1090"/>
      <c r="Z1457" s="1090"/>
      <c r="AA1457" s="1090"/>
      <c r="AB1457" s="1090"/>
      <c r="AC1457" s="1091"/>
    </row>
    <row r="1458" spans="1:29" ht="17.45" customHeight="1" thickBot="1">
      <c r="A1458" s="1068"/>
      <c r="B1458" s="1069"/>
      <c r="C1458" s="1069"/>
      <c r="D1458" s="1069"/>
      <c r="E1458" s="1069"/>
      <c r="F1458" s="1070" t="s">
        <v>1166</v>
      </c>
      <c r="G1458" s="1070"/>
      <c r="H1458" s="1070"/>
      <c r="I1458" s="1070"/>
      <c r="J1458" s="1070"/>
      <c r="K1458" s="1070"/>
      <c r="L1458" s="1069"/>
      <c r="M1458" s="1069"/>
      <c r="N1458" s="1069"/>
      <c r="O1458" s="1069"/>
      <c r="P1458" s="1069"/>
      <c r="Q1458" s="1069"/>
      <c r="R1458" s="1069"/>
      <c r="S1458" s="1069"/>
      <c r="T1458" s="1069"/>
      <c r="U1458" s="1069"/>
      <c r="V1458" s="1069"/>
      <c r="W1458" s="1069"/>
      <c r="X1458" s="1071" t="s">
        <v>1578</v>
      </c>
      <c r="Y1458" s="1071"/>
      <c r="Z1458" s="1071"/>
      <c r="AA1458" s="1071"/>
      <c r="AB1458" s="1071"/>
      <c r="AC1458" s="1072"/>
    </row>
    <row r="1459" spans="1:29" ht="16.7" customHeight="1">
      <c r="A1459" s="1074" t="s">
        <v>1168</v>
      </c>
      <c r="B1459" s="1075"/>
      <c r="C1459" s="1076"/>
      <c r="D1459" s="1077" t="s">
        <v>1579</v>
      </c>
      <c r="E1459" s="1077"/>
      <c r="F1459" s="1077"/>
      <c r="G1459" s="1077"/>
      <c r="H1459" s="1077"/>
      <c r="I1459" s="1077"/>
      <c r="J1459" s="1077"/>
      <c r="K1459" s="1077"/>
      <c r="L1459" s="1077"/>
      <c r="M1459" s="1077"/>
      <c r="N1459" s="1076"/>
      <c r="O1459" s="1076"/>
      <c r="P1459" s="1078" t="s">
        <v>1104</v>
      </c>
      <c r="Q1459" s="1078"/>
      <c r="R1459" s="1078"/>
      <c r="S1459" s="1076"/>
      <c r="T1459" s="1079" t="s">
        <v>1580</v>
      </c>
      <c r="U1459" s="1079"/>
      <c r="V1459" s="1079"/>
      <c r="W1459" s="1079"/>
      <c r="X1459" s="1076"/>
      <c r="Y1459" s="1078" t="s">
        <v>1170</v>
      </c>
      <c r="Z1459" s="1078"/>
      <c r="AA1459" s="1076"/>
      <c r="AB1459" s="1080">
        <v>45658</v>
      </c>
      <c r="AC1459" s="1081"/>
    </row>
    <row r="1460" spans="1:29" ht="17.45" customHeight="1">
      <c r="A1460" s="1082"/>
      <c r="B1460" s="1083"/>
      <c r="D1460" s="1084"/>
      <c r="E1460" s="1084"/>
      <c r="F1460" s="1084"/>
      <c r="G1460" s="1084"/>
      <c r="H1460" s="1084"/>
      <c r="I1460" s="1084"/>
      <c r="J1460" s="1084"/>
      <c r="K1460" s="1084"/>
      <c r="L1460" s="1084"/>
      <c r="M1460" s="1084"/>
      <c r="P1460" s="1085" t="s">
        <v>1171</v>
      </c>
      <c r="Q1460" s="1085"/>
      <c r="R1460" s="1085"/>
      <c r="T1460" s="1086">
        <v>1</v>
      </c>
      <c r="U1460" s="1086"/>
      <c r="V1460" s="1086"/>
      <c r="W1460" s="1086"/>
      <c r="Y1460" s="1085" t="s">
        <v>1172</v>
      </c>
      <c r="Z1460" s="1085"/>
      <c r="AB1460" s="1087" t="s">
        <v>118</v>
      </c>
      <c r="AC1460" s="1088"/>
    </row>
    <row r="1461" spans="1:29" ht="5.85" customHeight="1" thickBot="1">
      <c r="A1461" s="1089"/>
      <c r="B1461" s="1090"/>
      <c r="C1461" s="1090"/>
      <c r="D1461" s="1090"/>
      <c r="E1461" s="1090"/>
      <c r="F1461" s="1090"/>
      <c r="G1461" s="1090"/>
      <c r="H1461" s="1090"/>
      <c r="I1461" s="1090"/>
      <c r="J1461" s="1090"/>
      <c r="K1461" s="1090"/>
      <c r="L1461" s="1090"/>
      <c r="M1461" s="1090"/>
      <c r="N1461" s="1090"/>
      <c r="O1461" s="1090"/>
      <c r="P1461" s="1090"/>
      <c r="Q1461" s="1090"/>
      <c r="R1461" s="1090"/>
      <c r="S1461" s="1090"/>
      <c r="T1461" s="1090"/>
      <c r="U1461" s="1090"/>
      <c r="V1461" s="1090"/>
      <c r="W1461" s="1090"/>
      <c r="X1461" s="1090"/>
      <c r="Y1461" s="1090"/>
      <c r="Z1461" s="1090"/>
      <c r="AA1461" s="1090"/>
      <c r="AB1461" s="1090"/>
      <c r="AC1461" s="1091"/>
    </row>
    <row r="1462" spans="1:29" ht="16.7" customHeight="1" thickBot="1">
      <c r="A1462" s="1092" t="s">
        <v>1173</v>
      </c>
      <c r="B1462" s="1075"/>
      <c r="C1462" s="1075"/>
      <c r="D1462" s="1075"/>
      <c r="E1462" s="1075"/>
      <c r="F1462" s="1075"/>
      <c r="G1462" s="1075"/>
      <c r="H1462" s="1093"/>
      <c r="I1462" s="1094" t="s">
        <v>1174</v>
      </c>
      <c r="J1462" s="1094" t="s">
        <v>1175</v>
      </c>
      <c r="K1462" s="1070"/>
      <c r="L1462" s="1070"/>
      <c r="M1462" s="1070"/>
      <c r="N1462" s="1070"/>
      <c r="O1462" s="1070"/>
      <c r="P1462" s="1095"/>
      <c r="Q1462" s="1094" t="s">
        <v>1176</v>
      </c>
      <c r="R1462" s="1070"/>
      <c r="S1462" s="1070"/>
      <c r="T1462" s="1070"/>
      <c r="U1462" s="1070"/>
      <c r="V1462" s="1070"/>
      <c r="W1462" s="1070"/>
      <c r="X1462" s="1070"/>
      <c r="Y1462" s="1095"/>
      <c r="Z1462" s="1096" t="s">
        <v>1177</v>
      </c>
      <c r="AA1462" s="1097"/>
      <c r="AB1462" s="1097"/>
      <c r="AC1462" s="1098"/>
    </row>
    <row r="1463" spans="1:29" ht="17.45" customHeight="1" thickBot="1">
      <c r="A1463" s="1099"/>
      <c r="B1463" s="1100"/>
      <c r="C1463" s="1100"/>
      <c r="D1463" s="1100"/>
      <c r="E1463" s="1100"/>
      <c r="F1463" s="1100"/>
      <c r="G1463" s="1100"/>
      <c r="H1463" s="1101"/>
      <c r="I1463" s="1102"/>
      <c r="J1463" s="1094" t="s">
        <v>1178</v>
      </c>
      <c r="K1463" s="1070"/>
      <c r="L1463" s="1095"/>
      <c r="M1463" s="1094" t="s">
        <v>1179</v>
      </c>
      <c r="N1463" s="1070"/>
      <c r="O1463" s="1070"/>
      <c r="P1463" s="1095"/>
      <c r="Q1463" s="1094" t="s">
        <v>1178</v>
      </c>
      <c r="R1463" s="1070"/>
      <c r="S1463" s="1070"/>
      <c r="T1463" s="1070"/>
      <c r="U1463" s="1095"/>
      <c r="V1463" s="1094" t="s">
        <v>1179</v>
      </c>
      <c r="W1463" s="1070"/>
      <c r="X1463" s="1070"/>
      <c r="Y1463" s="1095"/>
      <c r="Z1463" s="1103"/>
      <c r="AA1463" s="1104"/>
      <c r="AB1463" s="1104"/>
      <c r="AC1463" s="1105"/>
    </row>
    <row r="1464" spans="1:29" ht="17.45" customHeight="1" thickBot="1">
      <c r="A1464" s="1068"/>
      <c r="B1464" s="1069"/>
      <c r="C1464" s="1069"/>
      <c r="D1464" s="1069"/>
      <c r="E1464" s="1069"/>
      <c r="F1464" s="1069"/>
      <c r="G1464" s="1069"/>
      <c r="H1464" s="1069"/>
      <c r="I1464" s="1071" t="s">
        <v>1180</v>
      </c>
      <c r="J1464" s="1071"/>
      <c r="K1464" s="1071"/>
      <c r="L1464" s="1071"/>
      <c r="M1464" s="1071"/>
      <c r="N1464" s="1071"/>
      <c r="O1464" s="1071"/>
      <c r="P1464" s="1071"/>
      <c r="Q1464" s="1071"/>
      <c r="R1464" s="1071"/>
      <c r="S1464" s="1071"/>
      <c r="T1464" s="1071"/>
      <c r="U1464" s="1071"/>
      <c r="V1464" s="1106"/>
      <c r="W1464" s="1107">
        <v>0</v>
      </c>
      <c r="X1464" s="1108"/>
      <c r="Y1464" s="1108"/>
      <c r="Z1464" s="1108"/>
      <c r="AA1464" s="1108"/>
      <c r="AB1464" s="1108"/>
      <c r="AC1464" s="1107"/>
    </row>
    <row r="1465" spans="1:29" ht="16.7" customHeight="1" thickBot="1">
      <c r="A1465" s="1092" t="s">
        <v>1181</v>
      </c>
      <c r="B1465" s="1109"/>
      <c r="C1465" s="1109"/>
      <c r="D1465" s="1109"/>
      <c r="E1465" s="1109"/>
      <c r="F1465" s="1109"/>
      <c r="G1465" s="1109"/>
      <c r="H1465" s="1109"/>
      <c r="I1465" s="1109"/>
      <c r="J1465" s="1110"/>
      <c r="K1465" s="1094" t="s">
        <v>1182</v>
      </c>
      <c r="L1465" s="1070"/>
      <c r="M1465" s="1070"/>
      <c r="N1465" s="1070"/>
      <c r="O1465" s="1095"/>
      <c r="P1465" s="1094" t="s">
        <v>1174</v>
      </c>
      <c r="Q1465" s="1070"/>
      <c r="R1465" s="1070"/>
      <c r="S1465" s="1070"/>
      <c r="T1465" s="1095"/>
      <c r="U1465" s="1094" t="s">
        <v>1183</v>
      </c>
      <c r="V1465" s="1070"/>
      <c r="W1465" s="1070"/>
      <c r="X1465" s="1070"/>
      <c r="Y1465" s="1095"/>
      <c r="Z1465" s="1096" t="s">
        <v>1177</v>
      </c>
      <c r="AA1465" s="1111"/>
      <c r="AB1465" s="1111"/>
      <c r="AC1465" s="1112"/>
    </row>
    <row r="1466" spans="1:29" ht="17.45" customHeight="1" thickBot="1">
      <c r="A1466" s="1127"/>
      <c r="B1466" s="1128" t="s">
        <v>1111</v>
      </c>
      <c r="C1466" s="1128"/>
      <c r="D1466" s="1129" t="s">
        <v>1112</v>
      </c>
      <c r="E1466" s="1128"/>
      <c r="F1466" s="1128"/>
      <c r="G1466" s="1128"/>
      <c r="H1466" s="1128"/>
      <c r="I1466" s="1128"/>
      <c r="J1466" s="1129"/>
      <c r="K1466" s="1130">
        <v>0</v>
      </c>
      <c r="L1466" s="1131"/>
      <c r="M1466" s="1131"/>
      <c r="N1466" s="1131"/>
      <c r="O1466" s="1132"/>
      <c r="P1466" s="1130">
        <v>0.8</v>
      </c>
      <c r="Q1466" s="1131"/>
      <c r="R1466" s="1131"/>
      <c r="S1466" s="1131"/>
      <c r="T1466" s="1132"/>
      <c r="U1466" s="1198">
        <v>22.148800000000001</v>
      </c>
      <c r="V1466" s="1199"/>
      <c r="W1466" s="1199"/>
      <c r="X1466" s="1199"/>
      <c r="Y1466" s="1200"/>
      <c r="Z1466" s="1139">
        <v>17.719000000000001</v>
      </c>
      <c r="AA1466" s="1108"/>
      <c r="AB1466" s="1108"/>
      <c r="AC1466" s="1107"/>
    </row>
    <row r="1467" spans="1:29" ht="16.7" customHeight="1" thickBot="1">
      <c r="A1467" s="1068"/>
      <c r="B1467" s="1113"/>
      <c r="C1467" s="1113"/>
      <c r="D1467" s="1113"/>
      <c r="E1467" s="1113"/>
      <c r="F1467" s="1113"/>
      <c r="G1467" s="1113"/>
      <c r="H1467" s="1113"/>
      <c r="I1467" s="1114" t="s">
        <v>1184</v>
      </c>
      <c r="J1467" s="1114"/>
      <c r="K1467" s="1114"/>
      <c r="L1467" s="1114"/>
      <c r="M1467" s="1114"/>
      <c r="N1467" s="1114"/>
      <c r="O1467" s="1114"/>
      <c r="P1467" s="1114"/>
      <c r="Q1467" s="1114"/>
      <c r="R1467" s="1114"/>
      <c r="S1467" s="1114"/>
      <c r="T1467" s="1114"/>
      <c r="U1467" s="1114"/>
      <c r="V1467" s="1069"/>
      <c r="W1467" s="1115">
        <v>17.719000000000001</v>
      </c>
      <c r="X1467" s="1116"/>
      <c r="Y1467" s="1116"/>
      <c r="Z1467" s="1116"/>
      <c r="AA1467" s="1116"/>
      <c r="AB1467" s="1116"/>
      <c r="AC1467" s="1115"/>
    </row>
    <row r="1468" spans="1:29" ht="17.45" customHeight="1">
      <c r="A1468" s="1117"/>
      <c r="B1468" s="1118"/>
      <c r="C1468" s="1118"/>
      <c r="D1468" s="1118"/>
      <c r="E1468" s="1118"/>
      <c r="F1468" s="1118"/>
      <c r="G1468" s="1118"/>
      <c r="H1468" s="1118"/>
      <c r="I1468" s="1119" t="s">
        <v>1185</v>
      </c>
      <c r="J1468" s="1119"/>
      <c r="K1468" s="1119"/>
      <c r="L1468" s="1119"/>
      <c r="M1468" s="1119"/>
      <c r="N1468" s="1119"/>
      <c r="O1468" s="1119"/>
      <c r="P1468" s="1119"/>
      <c r="Q1468" s="1119"/>
      <c r="R1468" s="1119"/>
      <c r="S1468" s="1119"/>
      <c r="T1468" s="1119"/>
      <c r="U1468" s="1119"/>
      <c r="V1468" s="1118"/>
      <c r="W1468" s="1120">
        <v>17.719000000000001</v>
      </c>
      <c r="X1468" s="1121"/>
      <c r="Y1468" s="1121"/>
      <c r="Z1468" s="1121"/>
      <c r="AA1468" s="1121"/>
      <c r="AB1468" s="1121"/>
      <c r="AC1468" s="1120"/>
    </row>
    <row r="1469" spans="1:29" ht="17.45" customHeight="1">
      <c r="A1469" s="1117"/>
      <c r="B1469" s="1118"/>
      <c r="C1469" s="1118"/>
      <c r="D1469" s="1118"/>
      <c r="E1469" s="1118"/>
      <c r="F1469" s="1118"/>
      <c r="G1469" s="1118"/>
      <c r="H1469" s="1118"/>
      <c r="I1469" s="1119" t="s">
        <v>1186</v>
      </c>
      <c r="J1469" s="1119"/>
      <c r="K1469" s="1119"/>
      <c r="L1469" s="1119"/>
      <c r="M1469" s="1119"/>
      <c r="N1469" s="1119"/>
      <c r="O1469" s="1119"/>
      <c r="P1469" s="1119"/>
      <c r="Q1469" s="1119"/>
      <c r="R1469" s="1119"/>
      <c r="S1469" s="1119"/>
      <c r="T1469" s="1119"/>
      <c r="U1469" s="1119"/>
      <c r="V1469" s="1118"/>
      <c r="W1469" s="1120">
        <v>17.719000000000001</v>
      </c>
      <c r="X1469" s="1121"/>
      <c r="Y1469" s="1121"/>
      <c r="Z1469" s="1121"/>
      <c r="AA1469" s="1121"/>
      <c r="AB1469" s="1121"/>
      <c r="AC1469" s="1120"/>
    </row>
    <row r="1470" spans="1:29" ht="16.7" customHeight="1">
      <c r="A1470" s="1117"/>
      <c r="B1470" s="1118"/>
      <c r="C1470" s="1118"/>
      <c r="D1470" s="1118"/>
      <c r="E1470" s="1118"/>
      <c r="F1470" s="1118"/>
      <c r="G1470" s="1118"/>
      <c r="H1470" s="1118"/>
      <c r="I1470" s="1119" t="s">
        <v>1187</v>
      </c>
      <c r="J1470" s="1119"/>
      <c r="K1470" s="1119"/>
      <c r="L1470" s="1119"/>
      <c r="M1470" s="1119"/>
      <c r="N1470" s="1119"/>
      <c r="O1470" s="1119"/>
      <c r="P1470" s="1119"/>
      <c r="Q1470" s="1119"/>
      <c r="R1470" s="1119"/>
      <c r="S1470" s="1119"/>
      <c r="T1470" s="1119"/>
      <c r="U1470" s="1119"/>
      <c r="V1470" s="1118"/>
      <c r="W1470" s="1120">
        <v>0</v>
      </c>
      <c r="X1470" s="1121"/>
      <c r="Y1470" s="1121"/>
      <c r="Z1470" s="1121"/>
      <c r="AA1470" s="1121"/>
      <c r="AB1470" s="1121"/>
      <c r="AC1470" s="1120"/>
    </row>
    <row r="1471" spans="1:29" ht="17.45" customHeight="1" thickBot="1">
      <c r="A1471" s="1122"/>
      <c r="B1471" s="1123"/>
      <c r="C1471" s="1123"/>
      <c r="D1471" s="1123"/>
      <c r="E1471" s="1123"/>
      <c r="F1471" s="1123"/>
      <c r="G1471" s="1123"/>
      <c r="H1471" s="1123"/>
      <c r="I1471" s="1124" t="s">
        <v>1188</v>
      </c>
      <c r="J1471" s="1124"/>
      <c r="K1471" s="1124"/>
      <c r="L1471" s="1124"/>
      <c r="M1471" s="1124"/>
      <c r="N1471" s="1124"/>
      <c r="O1471" s="1124"/>
      <c r="P1471" s="1124"/>
      <c r="Q1471" s="1124"/>
      <c r="R1471" s="1124"/>
      <c r="S1471" s="1124"/>
      <c r="T1471" s="1124"/>
      <c r="U1471" s="1124"/>
      <c r="V1471" s="1123"/>
      <c r="W1471" s="1125">
        <v>0</v>
      </c>
      <c r="X1471" s="1126"/>
      <c r="Y1471" s="1126"/>
      <c r="Z1471" s="1126"/>
      <c r="AA1471" s="1126"/>
      <c r="AB1471" s="1126"/>
      <c r="AC1471" s="1125"/>
    </row>
    <row r="1472" spans="1:29" ht="17.45" customHeight="1" thickBot="1">
      <c r="A1472" s="1092" t="s">
        <v>1189</v>
      </c>
      <c r="B1472" s="1109"/>
      <c r="C1472" s="1109"/>
      <c r="D1472" s="1109"/>
      <c r="E1472" s="1109"/>
      <c r="F1472" s="1109"/>
      <c r="G1472" s="1109"/>
      <c r="H1472" s="1109"/>
      <c r="I1472" s="1109"/>
      <c r="J1472" s="1110"/>
      <c r="K1472" s="1094" t="s">
        <v>1174</v>
      </c>
      <c r="L1472" s="1070"/>
      <c r="M1472" s="1070"/>
      <c r="N1472" s="1070"/>
      <c r="O1472" s="1095"/>
      <c r="P1472" s="1094" t="s">
        <v>531</v>
      </c>
      <c r="Q1472" s="1070"/>
      <c r="R1472" s="1070"/>
      <c r="S1472" s="1070"/>
      <c r="T1472" s="1095"/>
      <c r="U1472" s="1094" t="s">
        <v>1190</v>
      </c>
      <c r="V1472" s="1070"/>
      <c r="W1472" s="1070"/>
      <c r="X1472" s="1070"/>
      <c r="Y1472" s="1095"/>
      <c r="Z1472" s="1096" t="s">
        <v>1191</v>
      </c>
      <c r="AA1472" s="1111"/>
      <c r="AB1472" s="1111"/>
      <c r="AC1472" s="1112"/>
    </row>
    <row r="1473" spans="1:29" ht="16.7" customHeight="1" thickBot="1">
      <c r="A1473" s="1127"/>
      <c r="B1473" s="1128" t="s">
        <v>1581</v>
      </c>
      <c r="C1473" s="1128"/>
      <c r="D1473" s="1129" t="s">
        <v>1582</v>
      </c>
      <c r="E1473" s="1128"/>
      <c r="F1473" s="1128"/>
      <c r="G1473" s="1128"/>
      <c r="H1473" s="1128"/>
      <c r="I1473" s="1128"/>
      <c r="J1473" s="1129"/>
      <c r="K1473" s="1130">
        <v>0.3211</v>
      </c>
      <c r="L1473" s="1131"/>
      <c r="M1473" s="1131"/>
      <c r="N1473" s="1131"/>
      <c r="O1473" s="1132"/>
      <c r="P1473" s="1133" t="s">
        <v>58</v>
      </c>
      <c r="Q1473" s="1134"/>
      <c r="R1473" s="1134"/>
      <c r="S1473" s="1134"/>
      <c r="T1473" s="1135"/>
      <c r="U1473" s="1136">
        <v>71.25</v>
      </c>
      <c r="V1473" s="1137"/>
      <c r="W1473" s="1137"/>
      <c r="X1473" s="1137"/>
      <c r="Y1473" s="1138"/>
      <c r="Z1473" s="1139">
        <v>22.878399999999999</v>
      </c>
      <c r="AA1473" s="1108"/>
      <c r="AB1473" s="1108"/>
      <c r="AC1473" s="1107"/>
    </row>
    <row r="1474" spans="1:29" ht="17.45" customHeight="1" thickBot="1">
      <c r="A1474" s="1068"/>
      <c r="B1474" s="1069"/>
      <c r="C1474" s="1069"/>
      <c r="D1474" s="1069"/>
      <c r="E1474" s="1069"/>
      <c r="F1474" s="1069"/>
      <c r="G1474" s="1069"/>
      <c r="H1474" s="1069"/>
      <c r="I1474" s="1071" t="s">
        <v>1193</v>
      </c>
      <c r="J1474" s="1071"/>
      <c r="K1474" s="1071"/>
      <c r="L1474" s="1071"/>
      <c r="M1474" s="1071"/>
      <c r="N1474" s="1071"/>
      <c r="O1474" s="1071"/>
      <c r="P1474" s="1071"/>
      <c r="Q1474" s="1071"/>
      <c r="R1474" s="1071"/>
      <c r="S1474" s="1071"/>
      <c r="T1474" s="1071"/>
      <c r="U1474" s="1071"/>
      <c r="V1474" s="1106"/>
      <c r="W1474" s="1107">
        <v>22.878399999999999</v>
      </c>
      <c r="X1474" s="1108"/>
      <c r="Y1474" s="1108"/>
      <c r="Z1474" s="1108"/>
      <c r="AA1474" s="1108"/>
      <c r="AB1474" s="1108"/>
      <c r="AC1474" s="1107"/>
    </row>
    <row r="1475" spans="1:29" ht="16.7" customHeight="1" thickBot="1">
      <c r="A1475" s="1092" t="s">
        <v>1194</v>
      </c>
      <c r="B1475" s="1109"/>
      <c r="C1475" s="1109"/>
      <c r="D1475" s="1109"/>
      <c r="E1475" s="1109"/>
      <c r="F1475" s="1109"/>
      <c r="G1475" s="1109"/>
      <c r="H1475" s="1109"/>
      <c r="I1475" s="1109"/>
      <c r="J1475" s="1110"/>
      <c r="K1475" s="1094" t="s">
        <v>1174</v>
      </c>
      <c r="L1475" s="1070"/>
      <c r="M1475" s="1070"/>
      <c r="N1475" s="1070"/>
      <c r="O1475" s="1095"/>
      <c r="P1475" s="1094" t="s">
        <v>531</v>
      </c>
      <c r="Q1475" s="1070"/>
      <c r="R1475" s="1070"/>
      <c r="S1475" s="1070"/>
      <c r="T1475" s="1095"/>
      <c r="U1475" s="1094" t="s">
        <v>1190</v>
      </c>
      <c r="V1475" s="1070"/>
      <c r="W1475" s="1070"/>
      <c r="X1475" s="1070"/>
      <c r="Y1475" s="1095"/>
      <c r="Z1475" s="1096" t="s">
        <v>1191</v>
      </c>
      <c r="AA1475" s="1111"/>
      <c r="AB1475" s="1111"/>
      <c r="AC1475" s="1112"/>
    </row>
    <row r="1476" spans="1:29" ht="17.45" customHeight="1">
      <c r="A1476" s="1150"/>
      <c r="B1476" s="1151" t="s">
        <v>1237</v>
      </c>
      <c r="C1476" s="1151"/>
      <c r="D1476" s="1152" t="s">
        <v>1238</v>
      </c>
      <c r="E1476" s="1151"/>
      <c r="F1476" s="1151"/>
      <c r="G1476" s="1151"/>
      <c r="H1476" s="1151"/>
      <c r="I1476" s="1151"/>
      <c r="J1476" s="1152"/>
      <c r="K1476" s="1153">
        <v>0.70289999999999997</v>
      </c>
      <c r="L1476" s="1154"/>
      <c r="M1476" s="1154"/>
      <c r="N1476" s="1154"/>
      <c r="O1476" s="1155"/>
      <c r="P1476" s="1169" t="s">
        <v>58</v>
      </c>
      <c r="Q1476" s="1078"/>
      <c r="R1476" s="1078"/>
      <c r="S1476" s="1078"/>
      <c r="T1476" s="1170"/>
      <c r="U1476" s="1171">
        <v>444.01130000000001</v>
      </c>
      <c r="V1476" s="1172"/>
      <c r="W1476" s="1172"/>
      <c r="X1476" s="1172"/>
      <c r="Y1476" s="1173"/>
      <c r="Z1476" s="1159">
        <v>312.09460000000001</v>
      </c>
      <c r="AA1476" s="1116"/>
      <c r="AB1476" s="1116"/>
      <c r="AC1476" s="1115"/>
    </row>
    <row r="1477" spans="1:29" ht="17.45" customHeight="1">
      <c r="A1477" s="1149"/>
      <c r="B1477" s="1174" t="s">
        <v>1368</v>
      </c>
      <c r="C1477" s="1174"/>
      <c r="D1477" s="1175" t="s">
        <v>1369</v>
      </c>
      <c r="E1477" s="1174"/>
      <c r="F1477" s="1174"/>
      <c r="G1477" s="1174"/>
      <c r="H1477" s="1174"/>
      <c r="I1477" s="1174"/>
      <c r="J1477" s="1175"/>
      <c r="K1477" s="1176">
        <v>4.4006999999999996</v>
      </c>
      <c r="L1477" s="1177"/>
      <c r="M1477" s="1177"/>
      <c r="N1477" s="1177"/>
      <c r="O1477" s="1178"/>
      <c r="P1477" s="1179" t="s">
        <v>55</v>
      </c>
      <c r="Q1477" s="1085"/>
      <c r="R1477" s="1085"/>
      <c r="S1477" s="1085"/>
      <c r="T1477" s="1180"/>
      <c r="U1477" s="1181">
        <v>81.1173</v>
      </c>
      <c r="V1477" s="1182"/>
      <c r="W1477" s="1182"/>
      <c r="X1477" s="1182"/>
      <c r="Y1477" s="1183"/>
      <c r="Z1477" s="1184">
        <v>356.98480000000001</v>
      </c>
      <c r="AA1477" s="1121"/>
      <c r="AB1477" s="1121"/>
      <c r="AC1477" s="1120"/>
    </row>
    <row r="1478" spans="1:29" ht="16.7" customHeight="1">
      <c r="A1478" s="1149"/>
      <c r="B1478" s="1174" t="s">
        <v>1370</v>
      </c>
      <c r="C1478" s="1174"/>
      <c r="D1478" s="1175" t="s">
        <v>1371</v>
      </c>
      <c r="E1478" s="1174"/>
      <c r="F1478" s="1174"/>
      <c r="G1478" s="1174"/>
      <c r="H1478" s="1174"/>
      <c r="I1478" s="1174"/>
      <c r="J1478" s="1175"/>
      <c r="K1478" s="1176">
        <v>0.92920000000000003</v>
      </c>
      <c r="L1478" s="1177"/>
      <c r="M1478" s="1177"/>
      <c r="N1478" s="1177"/>
      <c r="O1478" s="1178"/>
      <c r="P1478" s="1179" t="s">
        <v>58</v>
      </c>
      <c r="Q1478" s="1085"/>
      <c r="R1478" s="1085"/>
      <c r="S1478" s="1085"/>
      <c r="T1478" s="1180"/>
      <c r="U1478" s="1181">
        <v>45.021000000000001</v>
      </c>
      <c r="V1478" s="1182"/>
      <c r="W1478" s="1182"/>
      <c r="X1478" s="1182"/>
      <c r="Y1478" s="1183"/>
      <c r="Z1478" s="1184">
        <v>41.832599999999999</v>
      </c>
      <c r="AA1478" s="1121"/>
      <c r="AB1478" s="1121"/>
      <c r="AC1478" s="1120"/>
    </row>
    <row r="1479" spans="1:29" ht="17.45" customHeight="1" thickBot="1">
      <c r="A1479" s="1089"/>
      <c r="B1479" s="1160" t="s">
        <v>1576</v>
      </c>
      <c r="C1479" s="1160"/>
      <c r="D1479" s="1161" t="s">
        <v>1577</v>
      </c>
      <c r="E1479" s="1160"/>
      <c r="F1479" s="1160"/>
      <c r="G1479" s="1160"/>
      <c r="H1479" s="1160"/>
      <c r="I1479" s="1160"/>
      <c r="J1479" s="1161"/>
      <c r="K1479" s="1162">
        <v>4.6458000000000004</v>
      </c>
      <c r="L1479" s="1163"/>
      <c r="M1479" s="1163"/>
      <c r="N1479" s="1163"/>
      <c r="O1479" s="1164"/>
      <c r="P1479" s="1185" t="s">
        <v>55</v>
      </c>
      <c r="Q1479" s="1186"/>
      <c r="R1479" s="1186"/>
      <c r="S1479" s="1186"/>
      <c r="T1479" s="1187"/>
      <c r="U1479" s="1188">
        <v>4.9835000000000003</v>
      </c>
      <c r="V1479" s="1189"/>
      <c r="W1479" s="1189"/>
      <c r="X1479" s="1189"/>
      <c r="Y1479" s="1190"/>
      <c r="Z1479" s="1168">
        <v>23.136099999999999</v>
      </c>
      <c r="AA1479" s="1126"/>
      <c r="AB1479" s="1126"/>
      <c r="AC1479" s="1125"/>
    </row>
    <row r="1480" spans="1:29" ht="17.45" customHeight="1" thickBot="1">
      <c r="A1480" s="1068"/>
      <c r="B1480" s="1069"/>
      <c r="C1480" s="1069"/>
      <c r="D1480" s="1069"/>
      <c r="E1480" s="1069"/>
      <c r="F1480" s="1069"/>
      <c r="G1480" s="1069"/>
      <c r="H1480" s="1069"/>
      <c r="I1480" s="1071" t="s">
        <v>1195</v>
      </c>
      <c r="J1480" s="1071"/>
      <c r="K1480" s="1071"/>
      <c r="L1480" s="1071"/>
      <c r="M1480" s="1071"/>
      <c r="N1480" s="1071"/>
      <c r="O1480" s="1071"/>
      <c r="P1480" s="1071"/>
      <c r="Q1480" s="1071"/>
      <c r="R1480" s="1071"/>
      <c r="S1480" s="1071"/>
      <c r="T1480" s="1071"/>
      <c r="U1480" s="1071"/>
      <c r="V1480" s="1106"/>
      <c r="W1480" s="1107">
        <v>734.04809999999998</v>
      </c>
      <c r="X1480" s="1108"/>
      <c r="Y1480" s="1108"/>
      <c r="Z1480" s="1108"/>
      <c r="AA1480" s="1108"/>
      <c r="AB1480" s="1108"/>
      <c r="AC1480" s="1107"/>
    </row>
    <row r="1481" spans="1:29" ht="16.7" customHeight="1" thickBot="1">
      <c r="A1481" s="1092" t="s">
        <v>1196</v>
      </c>
      <c r="B1481" s="1109"/>
      <c r="C1481" s="1109"/>
      <c r="D1481" s="1109"/>
      <c r="E1481" s="1109"/>
      <c r="F1481" s="1109"/>
      <c r="G1481" s="1109"/>
      <c r="H1481" s="1109"/>
      <c r="I1481" s="1109"/>
      <c r="J1481" s="1110"/>
      <c r="K1481" s="1094" t="s">
        <v>1174</v>
      </c>
      <c r="L1481" s="1070"/>
      <c r="M1481" s="1070"/>
      <c r="N1481" s="1070"/>
      <c r="O1481" s="1095"/>
      <c r="P1481" s="1094" t="s">
        <v>531</v>
      </c>
      <c r="Q1481" s="1070"/>
      <c r="R1481" s="1070"/>
      <c r="S1481" s="1070"/>
      <c r="T1481" s="1095"/>
      <c r="U1481" s="1094" t="s">
        <v>1190</v>
      </c>
      <c r="V1481" s="1070"/>
      <c r="W1481" s="1070"/>
      <c r="X1481" s="1070"/>
      <c r="Y1481" s="1095"/>
      <c r="Z1481" s="1096" t="s">
        <v>1191</v>
      </c>
      <c r="AA1481" s="1111"/>
      <c r="AB1481" s="1111"/>
      <c r="AC1481" s="1112"/>
    </row>
    <row r="1482" spans="1:29" ht="17.45" customHeight="1" thickBot="1">
      <c r="A1482" s="1127"/>
      <c r="B1482" s="1128" t="s">
        <v>1583</v>
      </c>
      <c r="C1482" s="1128"/>
      <c r="D1482" s="1129" t="s">
        <v>1584</v>
      </c>
      <c r="E1482" s="1128"/>
      <c r="F1482" s="1128"/>
      <c r="G1482" s="1128"/>
      <c r="H1482" s="1128"/>
      <c r="I1482" s="1128"/>
      <c r="J1482" s="1129"/>
      <c r="K1482" s="1130">
        <v>0.48165000000000002</v>
      </c>
      <c r="L1482" s="1131"/>
      <c r="M1482" s="1131"/>
      <c r="N1482" s="1131"/>
      <c r="O1482" s="1132"/>
      <c r="P1482" s="1133" t="s">
        <v>565</v>
      </c>
      <c r="Q1482" s="1134"/>
      <c r="R1482" s="1134"/>
      <c r="S1482" s="1134"/>
      <c r="T1482" s="1135"/>
      <c r="U1482" s="1136">
        <v>1.83</v>
      </c>
      <c r="V1482" s="1137"/>
      <c r="W1482" s="1137"/>
      <c r="X1482" s="1137"/>
      <c r="Y1482" s="1138"/>
      <c r="Z1482" s="1139">
        <v>0.88139999999999996</v>
      </c>
      <c r="AA1482" s="1108"/>
      <c r="AB1482" s="1108"/>
      <c r="AC1482" s="1107"/>
    </row>
    <row r="1483" spans="1:29" ht="16.7" customHeight="1" thickBot="1">
      <c r="A1483" s="1068"/>
      <c r="B1483" s="1069"/>
      <c r="C1483" s="1069"/>
      <c r="D1483" s="1069"/>
      <c r="E1483" s="1069"/>
      <c r="F1483" s="1069"/>
      <c r="G1483" s="1069"/>
      <c r="H1483" s="1069"/>
      <c r="I1483" s="1071" t="s">
        <v>1197</v>
      </c>
      <c r="J1483" s="1071"/>
      <c r="K1483" s="1071"/>
      <c r="L1483" s="1071"/>
      <c r="M1483" s="1071"/>
      <c r="N1483" s="1071"/>
      <c r="O1483" s="1071"/>
      <c r="P1483" s="1071"/>
      <c r="Q1483" s="1071"/>
      <c r="R1483" s="1071"/>
      <c r="S1483" s="1071"/>
      <c r="T1483" s="1071"/>
      <c r="U1483" s="1071"/>
      <c r="V1483" s="1106"/>
      <c r="W1483" s="1107">
        <v>0.88139999999999996</v>
      </c>
      <c r="X1483" s="1108"/>
      <c r="Y1483" s="1108"/>
      <c r="Z1483" s="1108"/>
      <c r="AA1483" s="1108"/>
      <c r="AB1483" s="1108"/>
      <c r="AC1483" s="1107"/>
    </row>
    <row r="1484" spans="1:29" ht="17.45" customHeight="1" thickBot="1">
      <c r="A1484" s="1092" t="s">
        <v>1198</v>
      </c>
      <c r="B1484" s="1109"/>
      <c r="C1484" s="1109"/>
      <c r="D1484" s="1110"/>
      <c r="E1484" s="1094" t="s">
        <v>1174</v>
      </c>
      <c r="F1484" s="1070"/>
      <c r="G1484" s="1095"/>
      <c r="H1484" s="1140" t="s">
        <v>1199</v>
      </c>
      <c r="I1484" s="1140" t="s">
        <v>1200</v>
      </c>
      <c r="J1484" s="1094" t="s">
        <v>1201</v>
      </c>
      <c r="K1484" s="1070"/>
      <c r="L1484" s="1095"/>
      <c r="M1484" s="1094" t="s">
        <v>1202</v>
      </c>
      <c r="N1484" s="1070"/>
      <c r="O1484" s="1070"/>
      <c r="P1484" s="1095"/>
      <c r="Q1484" s="1094" t="s">
        <v>1203</v>
      </c>
      <c r="R1484" s="1070"/>
      <c r="S1484" s="1070"/>
      <c r="T1484" s="1070"/>
      <c r="U1484" s="1095"/>
      <c r="V1484" s="1094" t="s">
        <v>1204</v>
      </c>
      <c r="W1484" s="1070"/>
      <c r="X1484" s="1070"/>
      <c r="Y1484" s="1095"/>
      <c r="Z1484" s="1096" t="s">
        <v>1191</v>
      </c>
      <c r="AA1484" s="1111"/>
      <c r="AB1484" s="1111"/>
      <c r="AC1484" s="1112"/>
    </row>
    <row r="1485" spans="1:29" ht="17.45" customHeight="1" thickBot="1">
      <c r="A1485" s="1127"/>
      <c r="B1485" s="1128" t="s">
        <v>1585</v>
      </c>
      <c r="C1485" s="1128"/>
      <c r="D1485" s="1225" t="s">
        <v>1584</v>
      </c>
      <c r="E1485" s="1192">
        <v>0.48165000000000002</v>
      </c>
      <c r="F1485" s="1193"/>
      <c r="G1485" s="1194"/>
      <c r="H1485" s="1191">
        <v>0</v>
      </c>
      <c r="I1485" s="1191">
        <v>0</v>
      </c>
      <c r="J1485" s="1195">
        <v>0</v>
      </c>
      <c r="K1485" s="1196"/>
      <c r="L1485" s="1197"/>
      <c r="M1485" s="1136">
        <v>1.26</v>
      </c>
      <c r="N1485" s="1137"/>
      <c r="O1485" s="1137"/>
      <c r="P1485" s="1138"/>
      <c r="Q1485" s="1136">
        <v>1.01</v>
      </c>
      <c r="R1485" s="1137"/>
      <c r="S1485" s="1137"/>
      <c r="T1485" s="1137"/>
      <c r="U1485" s="1138"/>
      <c r="V1485" s="1136">
        <v>0.83</v>
      </c>
      <c r="W1485" s="1137"/>
      <c r="X1485" s="1137"/>
      <c r="Y1485" s="1138"/>
      <c r="Z1485" s="1139">
        <v>0</v>
      </c>
      <c r="AA1485" s="1108"/>
      <c r="AB1485" s="1108"/>
      <c r="AC1485" s="1107"/>
    </row>
    <row r="1486" spans="1:29" ht="16.7" customHeight="1" thickBot="1">
      <c r="A1486" s="1068"/>
      <c r="B1486" s="1069"/>
      <c r="C1486" s="1069"/>
      <c r="D1486" s="1069"/>
      <c r="E1486" s="1069"/>
      <c r="F1486" s="1069"/>
      <c r="G1486" s="1069"/>
      <c r="H1486" s="1069"/>
      <c r="I1486" s="1071" t="s">
        <v>1205</v>
      </c>
      <c r="J1486" s="1071"/>
      <c r="K1486" s="1071"/>
      <c r="L1486" s="1071"/>
      <c r="M1486" s="1071"/>
      <c r="N1486" s="1071"/>
      <c r="O1486" s="1071"/>
      <c r="P1486" s="1071"/>
      <c r="Q1486" s="1071"/>
      <c r="R1486" s="1071"/>
      <c r="S1486" s="1071"/>
      <c r="T1486" s="1071"/>
      <c r="U1486" s="1071"/>
      <c r="V1486" s="1106"/>
      <c r="W1486" s="1107">
        <v>0</v>
      </c>
      <c r="X1486" s="1108"/>
      <c r="Y1486" s="1108"/>
      <c r="Z1486" s="1108"/>
      <c r="AA1486" s="1108"/>
      <c r="AB1486" s="1108"/>
      <c r="AC1486" s="1107"/>
    </row>
    <row r="1487" spans="1:29" ht="5.85" customHeight="1">
      <c r="A1487" s="1141"/>
      <c r="B1487" s="1113"/>
      <c r="C1487" s="1113"/>
      <c r="D1487" s="1113"/>
      <c r="E1487" s="1113"/>
      <c r="F1487" s="1113"/>
      <c r="G1487" s="1113"/>
      <c r="H1487" s="1113"/>
      <c r="I1487" s="1113"/>
      <c r="J1487" s="1113"/>
      <c r="K1487" s="1113"/>
      <c r="L1487" s="1113"/>
      <c r="M1487" s="1113"/>
      <c r="N1487" s="1113"/>
      <c r="O1487" s="1113"/>
      <c r="P1487" s="1113"/>
      <c r="Q1487" s="1113"/>
      <c r="R1487" s="1113"/>
      <c r="S1487" s="1113"/>
      <c r="T1487" s="1113"/>
      <c r="U1487" s="1113"/>
      <c r="V1487" s="1113"/>
      <c r="W1487" s="1113"/>
      <c r="X1487" s="1113"/>
      <c r="Y1487" s="1113"/>
      <c r="Z1487" s="1113"/>
      <c r="AA1487" s="1113"/>
      <c r="AB1487" s="1113"/>
      <c r="AC1487" s="1142"/>
    </row>
    <row r="1488" spans="1:29" ht="17.45" customHeight="1">
      <c r="A1488" s="1117"/>
      <c r="B1488" s="1118"/>
      <c r="C1488" s="1118"/>
      <c r="D1488" s="1118"/>
      <c r="E1488" s="1118"/>
      <c r="F1488" s="1118"/>
      <c r="G1488" s="1118"/>
      <c r="H1488" s="1118"/>
      <c r="I1488" s="1119" t="s">
        <v>1206</v>
      </c>
      <c r="J1488" s="1119"/>
      <c r="K1488" s="1119"/>
      <c r="L1488" s="1119"/>
      <c r="M1488" s="1119"/>
      <c r="N1488" s="1119"/>
      <c r="O1488" s="1119"/>
      <c r="P1488" s="1119"/>
      <c r="Q1488" s="1119"/>
      <c r="R1488" s="1119"/>
      <c r="S1488" s="1119"/>
      <c r="T1488" s="1119"/>
      <c r="U1488" s="1119"/>
      <c r="V1488" s="1118"/>
      <c r="W1488" s="1143">
        <v>775.53</v>
      </c>
      <c r="X1488" s="1144"/>
      <c r="Y1488" s="1144"/>
      <c r="Z1488" s="1144"/>
      <c r="AA1488" s="1144"/>
      <c r="AB1488" s="1144"/>
      <c r="AC1488" s="1143"/>
    </row>
    <row r="1489" spans="1:29" ht="16.7" customHeight="1">
      <c r="A1489" s="1117"/>
      <c r="B1489" s="1118"/>
      <c r="C1489" s="1118"/>
      <c r="D1489" s="1118"/>
      <c r="E1489" s="1118"/>
      <c r="F1489" s="1118"/>
      <c r="G1489" s="1119" t="s">
        <v>1207</v>
      </c>
      <c r="H1489" s="1119"/>
      <c r="I1489" s="1119"/>
      <c r="J1489" s="1119"/>
      <c r="K1489" s="1119"/>
      <c r="L1489" s="1119"/>
      <c r="M1489" s="1119"/>
      <c r="N1489" s="1145"/>
      <c r="O1489" s="1146">
        <v>0</v>
      </c>
      <c r="P1489" s="1146"/>
      <c r="Q1489" s="1146"/>
      <c r="R1489" s="1145"/>
      <c r="S1489" s="1119" t="s">
        <v>1208</v>
      </c>
      <c r="T1489" s="1119"/>
      <c r="U1489" s="1119"/>
      <c r="V1489" s="1118"/>
      <c r="W1489" s="1143">
        <v>0</v>
      </c>
      <c r="X1489" s="1144"/>
      <c r="Y1489" s="1144"/>
      <c r="Z1489" s="1144"/>
      <c r="AA1489" s="1144"/>
      <c r="AB1489" s="1144"/>
      <c r="AC1489" s="1143"/>
    </row>
    <row r="1490" spans="1:29" ht="17.45" customHeight="1">
      <c r="A1490" s="1117"/>
      <c r="B1490" s="1118"/>
      <c r="C1490" s="1118"/>
      <c r="D1490" s="1118"/>
      <c r="E1490" s="1118"/>
      <c r="F1490" s="1118"/>
      <c r="G1490" s="1118"/>
      <c r="H1490" s="1118"/>
      <c r="I1490" s="1119" t="s">
        <v>1209</v>
      </c>
      <c r="J1490" s="1119"/>
      <c r="K1490" s="1119"/>
      <c r="L1490" s="1119"/>
      <c r="M1490" s="1119"/>
      <c r="N1490" s="1119"/>
      <c r="O1490" s="1119"/>
      <c r="P1490" s="1119"/>
      <c r="Q1490" s="1119"/>
      <c r="R1490" s="1119"/>
      <c r="S1490" s="1119"/>
      <c r="T1490" s="1119"/>
      <c r="U1490" s="1119"/>
      <c r="V1490" s="1118"/>
      <c r="W1490" s="1143">
        <v>775.53</v>
      </c>
      <c r="X1490" s="1144"/>
      <c r="Y1490" s="1144"/>
      <c r="Z1490" s="1144"/>
      <c r="AA1490" s="1144"/>
      <c r="AB1490" s="1144"/>
      <c r="AC1490" s="1143"/>
    </row>
    <row r="1491" spans="1:29" ht="5.85" customHeight="1">
      <c r="A1491" s="1147"/>
      <c r="B1491" s="1118"/>
      <c r="C1491" s="1118"/>
      <c r="D1491" s="1118"/>
      <c r="E1491" s="1118"/>
      <c r="F1491" s="1118"/>
      <c r="G1491" s="1118"/>
      <c r="H1491" s="1118"/>
      <c r="I1491" s="1118"/>
      <c r="J1491" s="1118"/>
      <c r="K1491" s="1118"/>
      <c r="L1491" s="1118"/>
      <c r="M1491" s="1118"/>
      <c r="N1491" s="1118"/>
      <c r="O1491" s="1118"/>
      <c r="P1491" s="1118"/>
      <c r="Q1491" s="1118"/>
      <c r="R1491" s="1118"/>
      <c r="S1491" s="1118"/>
      <c r="T1491" s="1118"/>
      <c r="U1491" s="1118"/>
      <c r="V1491" s="1118"/>
      <c r="W1491" s="1118"/>
      <c r="X1491" s="1118"/>
      <c r="Y1491" s="1118"/>
      <c r="Z1491" s="1118"/>
      <c r="AA1491" s="1118"/>
      <c r="AB1491" s="1118"/>
      <c r="AC1491" s="1148"/>
    </row>
    <row r="1492" spans="1:29" ht="122.1" customHeight="1">
      <c r="A1492" s="1149"/>
      <c r="AC1492" s="1088"/>
    </row>
    <row r="1493" spans="1:29" ht="121.35" customHeight="1" thickBot="1">
      <c r="A1493" s="1089"/>
      <c r="B1493" s="1090"/>
      <c r="C1493" s="1090"/>
      <c r="D1493" s="1090"/>
      <c r="E1493" s="1090"/>
      <c r="F1493" s="1090"/>
      <c r="G1493" s="1090"/>
      <c r="H1493" s="1090"/>
      <c r="I1493" s="1090"/>
      <c r="J1493" s="1090"/>
      <c r="K1493" s="1090"/>
      <c r="L1493" s="1090"/>
      <c r="M1493" s="1090"/>
      <c r="N1493" s="1090"/>
      <c r="O1493" s="1090"/>
      <c r="P1493" s="1090"/>
      <c r="Q1493" s="1090"/>
      <c r="R1493" s="1090"/>
      <c r="S1493" s="1090"/>
      <c r="T1493" s="1090"/>
      <c r="U1493" s="1090"/>
      <c r="V1493" s="1090"/>
      <c r="W1493" s="1090"/>
      <c r="X1493" s="1090"/>
      <c r="Y1493" s="1090"/>
      <c r="Z1493" s="1090"/>
      <c r="AA1493" s="1090"/>
      <c r="AB1493" s="1090"/>
      <c r="AC1493" s="1091"/>
    </row>
    <row r="1494" spans="1:29" ht="17.45" customHeight="1" thickBot="1">
      <c r="A1494" s="1068"/>
      <c r="B1494" s="1069"/>
      <c r="C1494" s="1069"/>
      <c r="D1494" s="1069"/>
      <c r="E1494" s="1069"/>
      <c r="F1494" s="1070" t="s">
        <v>1166</v>
      </c>
      <c r="G1494" s="1070"/>
      <c r="H1494" s="1070"/>
      <c r="I1494" s="1070"/>
      <c r="J1494" s="1070"/>
      <c r="K1494" s="1070"/>
      <c r="L1494" s="1069"/>
      <c r="M1494" s="1069"/>
      <c r="N1494" s="1069"/>
      <c r="O1494" s="1069"/>
      <c r="P1494" s="1069"/>
      <c r="Q1494" s="1069"/>
      <c r="R1494" s="1069"/>
      <c r="S1494" s="1069"/>
      <c r="T1494" s="1069"/>
      <c r="U1494" s="1069"/>
      <c r="V1494" s="1069"/>
      <c r="W1494" s="1069"/>
      <c r="X1494" s="1071" t="s">
        <v>1586</v>
      </c>
      <c r="Y1494" s="1071"/>
      <c r="Z1494" s="1071"/>
      <c r="AA1494" s="1071"/>
      <c r="AB1494" s="1071"/>
      <c r="AC1494" s="1072"/>
    </row>
    <row r="1495" spans="1:29" ht="16.7" customHeight="1">
      <c r="A1495" s="1074" t="s">
        <v>1168</v>
      </c>
      <c r="B1495" s="1075"/>
      <c r="C1495" s="1076"/>
      <c r="D1495" s="1077" t="s">
        <v>1587</v>
      </c>
      <c r="E1495" s="1077"/>
      <c r="F1495" s="1077"/>
      <c r="G1495" s="1077"/>
      <c r="H1495" s="1077"/>
      <c r="I1495" s="1077"/>
      <c r="J1495" s="1077"/>
      <c r="K1495" s="1077"/>
      <c r="L1495" s="1077"/>
      <c r="M1495" s="1077"/>
      <c r="N1495" s="1076"/>
      <c r="O1495" s="1076"/>
      <c r="P1495" s="1078" t="s">
        <v>1104</v>
      </c>
      <c r="Q1495" s="1078"/>
      <c r="R1495" s="1078"/>
      <c r="S1495" s="1076"/>
      <c r="T1495" s="1079" t="s">
        <v>1588</v>
      </c>
      <c r="U1495" s="1079"/>
      <c r="V1495" s="1079"/>
      <c r="W1495" s="1079"/>
      <c r="X1495" s="1076"/>
      <c r="Y1495" s="1078" t="s">
        <v>1170</v>
      </c>
      <c r="Z1495" s="1078"/>
      <c r="AA1495" s="1076"/>
      <c r="AB1495" s="1080">
        <v>45658</v>
      </c>
      <c r="AC1495" s="1081"/>
    </row>
    <row r="1496" spans="1:29" ht="17.45" customHeight="1">
      <c r="A1496" s="1082"/>
      <c r="B1496" s="1083"/>
      <c r="D1496" s="1084"/>
      <c r="E1496" s="1084"/>
      <c r="F1496" s="1084"/>
      <c r="G1496" s="1084"/>
      <c r="H1496" s="1084"/>
      <c r="I1496" s="1084"/>
      <c r="J1496" s="1084"/>
      <c r="K1496" s="1084"/>
      <c r="L1496" s="1084"/>
      <c r="M1496" s="1084"/>
      <c r="P1496" s="1085" t="s">
        <v>1171</v>
      </c>
      <c r="Q1496" s="1085"/>
      <c r="R1496" s="1085"/>
      <c r="T1496" s="1086">
        <v>5</v>
      </c>
      <c r="U1496" s="1086"/>
      <c r="V1496" s="1086"/>
      <c r="W1496" s="1086"/>
      <c r="Y1496" s="1085" t="s">
        <v>1172</v>
      </c>
      <c r="Z1496" s="1085"/>
      <c r="AB1496" s="1087" t="s">
        <v>58</v>
      </c>
      <c r="AC1496" s="1088"/>
    </row>
    <row r="1497" spans="1:29" ht="5.85" customHeight="1" thickBot="1">
      <c r="A1497" s="1089"/>
      <c r="B1497" s="1090"/>
      <c r="C1497" s="1090"/>
      <c r="D1497" s="1090"/>
      <c r="E1497" s="1090"/>
      <c r="F1497" s="1090"/>
      <c r="G1497" s="1090"/>
      <c r="H1497" s="1090"/>
      <c r="I1497" s="1090"/>
      <c r="J1497" s="1090"/>
      <c r="K1497" s="1090"/>
      <c r="L1497" s="1090"/>
      <c r="M1497" s="1090"/>
      <c r="N1497" s="1090"/>
      <c r="O1497" s="1090"/>
      <c r="P1497" s="1090"/>
      <c r="Q1497" s="1090"/>
      <c r="R1497" s="1090"/>
      <c r="S1497" s="1090"/>
      <c r="T1497" s="1090"/>
      <c r="U1497" s="1090"/>
      <c r="V1497" s="1090"/>
      <c r="W1497" s="1090"/>
      <c r="X1497" s="1090"/>
      <c r="Y1497" s="1090"/>
      <c r="Z1497" s="1090"/>
      <c r="AA1497" s="1090"/>
      <c r="AB1497" s="1090"/>
      <c r="AC1497" s="1091"/>
    </row>
    <row r="1498" spans="1:29" ht="16.7" customHeight="1" thickBot="1">
      <c r="A1498" s="1092" t="s">
        <v>1173</v>
      </c>
      <c r="B1498" s="1075"/>
      <c r="C1498" s="1075"/>
      <c r="D1498" s="1075"/>
      <c r="E1498" s="1075"/>
      <c r="F1498" s="1075"/>
      <c r="G1498" s="1075"/>
      <c r="H1498" s="1093"/>
      <c r="I1498" s="1094" t="s">
        <v>1174</v>
      </c>
      <c r="J1498" s="1094" t="s">
        <v>1175</v>
      </c>
      <c r="K1498" s="1070"/>
      <c r="L1498" s="1070"/>
      <c r="M1498" s="1070"/>
      <c r="N1498" s="1070"/>
      <c r="O1498" s="1070"/>
      <c r="P1498" s="1095"/>
      <c r="Q1498" s="1094" t="s">
        <v>1176</v>
      </c>
      <c r="R1498" s="1070"/>
      <c r="S1498" s="1070"/>
      <c r="T1498" s="1070"/>
      <c r="U1498" s="1070"/>
      <c r="V1498" s="1070"/>
      <c r="W1498" s="1070"/>
      <c r="X1498" s="1070"/>
      <c r="Y1498" s="1095"/>
      <c r="Z1498" s="1096" t="s">
        <v>1177</v>
      </c>
      <c r="AA1498" s="1097"/>
      <c r="AB1498" s="1097"/>
      <c r="AC1498" s="1098"/>
    </row>
    <row r="1499" spans="1:29" ht="17.45" customHeight="1" thickBot="1">
      <c r="A1499" s="1099"/>
      <c r="B1499" s="1100"/>
      <c r="C1499" s="1100"/>
      <c r="D1499" s="1100"/>
      <c r="E1499" s="1100"/>
      <c r="F1499" s="1100"/>
      <c r="G1499" s="1100"/>
      <c r="H1499" s="1101"/>
      <c r="I1499" s="1102"/>
      <c r="J1499" s="1094" t="s">
        <v>1178</v>
      </c>
      <c r="K1499" s="1070"/>
      <c r="L1499" s="1095"/>
      <c r="M1499" s="1094" t="s">
        <v>1179</v>
      </c>
      <c r="N1499" s="1070"/>
      <c r="O1499" s="1070"/>
      <c r="P1499" s="1095"/>
      <c r="Q1499" s="1094" t="s">
        <v>1178</v>
      </c>
      <c r="R1499" s="1070"/>
      <c r="S1499" s="1070"/>
      <c r="T1499" s="1070"/>
      <c r="U1499" s="1095"/>
      <c r="V1499" s="1094" t="s">
        <v>1179</v>
      </c>
      <c r="W1499" s="1070"/>
      <c r="X1499" s="1070"/>
      <c r="Y1499" s="1095"/>
      <c r="Z1499" s="1103"/>
      <c r="AA1499" s="1104"/>
      <c r="AB1499" s="1104"/>
      <c r="AC1499" s="1105"/>
    </row>
    <row r="1500" spans="1:29" ht="17.45" customHeight="1" thickBot="1">
      <c r="A1500" s="1068"/>
      <c r="B1500" s="1069"/>
      <c r="C1500" s="1069"/>
      <c r="D1500" s="1069"/>
      <c r="E1500" s="1069"/>
      <c r="F1500" s="1069"/>
      <c r="G1500" s="1069"/>
      <c r="H1500" s="1069"/>
      <c r="I1500" s="1071" t="s">
        <v>1180</v>
      </c>
      <c r="J1500" s="1071"/>
      <c r="K1500" s="1071"/>
      <c r="L1500" s="1071"/>
      <c r="M1500" s="1071"/>
      <c r="N1500" s="1071"/>
      <c r="O1500" s="1071"/>
      <c r="P1500" s="1071"/>
      <c r="Q1500" s="1071"/>
      <c r="R1500" s="1071"/>
      <c r="S1500" s="1071"/>
      <c r="T1500" s="1071"/>
      <c r="U1500" s="1071"/>
      <c r="V1500" s="1106"/>
      <c r="W1500" s="1107">
        <v>0</v>
      </c>
      <c r="X1500" s="1108"/>
      <c r="Y1500" s="1108"/>
      <c r="Z1500" s="1108"/>
      <c r="AA1500" s="1108"/>
      <c r="AB1500" s="1108"/>
      <c r="AC1500" s="1107"/>
    </row>
    <row r="1501" spans="1:29" ht="16.7" customHeight="1" thickBot="1">
      <c r="A1501" s="1092" t="s">
        <v>1181</v>
      </c>
      <c r="B1501" s="1109"/>
      <c r="C1501" s="1109"/>
      <c r="D1501" s="1109"/>
      <c r="E1501" s="1109"/>
      <c r="F1501" s="1109"/>
      <c r="G1501" s="1109"/>
      <c r="H1501" s="1109"/>
      <c r="I1501" s="1109"/>
      <c r="J1501" s="1110"/>
      <c r="K1501" s="1094" t="s">
        <v>1182</v>
      </c>
      <c r="L1501" s="1070"/>
      <c r="M1501" s="1070"/>
      <c r="N1501" s="1070"/>
      <c r="O1501" s="1095"/>
      <c r="P1501" s="1094" t="s">
        <v>1174</v>
      </c>
      <c r="Q1501" s="1070"/>
      <c r="R1501" s="1070"/>
      <c r="S1501" s="1070"/>
      <c r="T1501" s="1095"/>
      <c r="U1501" s="1094" t="s">
        <v>1183</v>
      </c>
      <c r="V1501" s="1070"/>
      <c r="W1501" s="1070"/>
      <c r="X1501" s="1070"/>
      <c r="Y1501" s="1095"/>
      <c r="Z1501" s="1096" t="s">
        <v>1177</v>
      </c>
      <c r="AA1501" s="1111"/>
      <c r="AB1501" s="1111"/>
      <c r="AC1501" s="1112"/>
    </row>
    <row r="1502" spans="1:29" ht="17.45" customHeight="1" thickBot="1">
      <c r="A1502" s="1127"/>
      <c r="B1502" s="1128" t="s">
        <v>1111</v>
      </c>
      <c r="C1502" s="1128"/>
      <c r="D1502" s="1129" t="s">
        <v>1112</v>
      </c>
      <c r="E1502" s="1128"/>
      <c r="F1502" s="1128"/>
      <c r="G1502" s="1128"/>
      <c r="H1502" s="1128"/>
      <c r="I1502" s="1128"/>
      <c r="J1502" s="1129"/>
      <c r="K1502" s="1130">
        <v>0</v>
      </c>
      <c r="L1502" s="1131"/>
      <c r="M1502" s="1131"/>
      <c r="N1502" s="1131"/>
      <c r="O1502" s="1132"/>
      <c r="P1502" s="1130">
        <v>5</v>
      </c>
      <c r="Q1502" s="1131"/>
      <c r="R1502" s="1131"/>
      <c r="S1502" s="1131"/>
      <c r="T1502" s="1132"/>
      <c r="U1502" s="1198">
        <v>22.148800000000001</v>
      </c>
      <c r="V1502" s="1199"/>
      <c r="W1502" s="1199"/>
      <c r="X1502" s="1199"/>
      <c r="Y1502" s="1200"/>
      <c r="Z1502" s="1139">
        <v>110.744</v>
      </c>
      <c r="AA1502" s="1108"/>
      <c r="AB1502" s="1108"/>
      <c r="AC1502" s="1107"/>
    </row>
    <row r="1503" spans="1:29" ht="16.7" customHeight="1" thickBot="1">
      <c r="A1503" s="1068"/>
      <c r="B1503" s="1113"/>
      <c r="C1503" s="1113"/>
      <c r="D1503" s="1113"/>
      <c r="E1503" s="1113"/>
      <c r="F1503" s="1113"/>
      <c r="G1503" s="1113"/>
      <c r="H1503" s="1113"/>
      <c r="I1503" s="1114" t="s">
        <v>1184</v>
      </c>
      <c r="J1503" s="1114"/>
      <c r="K1503" s="1114"/>
      <c r="L1503" s="1114"/>
      <c r="M1503" s="1114"/>
      <c r="N1503" s="1114"/>
      <c r="O1503" s="1114"/>
      <c r="P1503" s="1114"/>
      <c r="Q1503" s="1114"/>
      <c r="R1503" s="1114"/>
      <c r="S1503" s="1114"/>
      <c r="T1503" s="1114"/>
      <c r="U1503" s="1114"/>
      <c r="V1503" s="1069"/>
      <c r="W1503" s="1115">
        <v>110.744</v>
      </c>
      <c r="X1503" s="1116"/>
      <c r="Y1503" s="1116"/>
      <c r="Z1503" s="1116"/>
      <c r="AA1503" s="1116"/>
      <c r="AB1503" s="1116"/>
      <c r="AC1503" s="1115"/>
    </row>
    <row r="1504" spans="1:29" ht="17.45" customHeight="1">
      <c r="A1504" s="1117"/>
      <c r="B1504" s="1118"/>
      <c r="C1504" s="1118"/>
      <c r="D1504" s="1118"/>
      <c r="E1504" s="1118"/>
      <c r="F1504" s="1118"/>
      <c r="G1504" s="1118"/>
      <c r="H1504" s="1118"/>
      <c r="I1504" s="1119" t="s">
        <v>1185</v>
      </c>
      <c r="J1504" s="1119"/>
      <c r="K1504" s="1119"/>
      <c r="L1504" s="1119"/>
      <c r="M1504" s="1119"/>
      <c r="N1504" s="1119"/>
      <c r="O1504" s="1119"/>
      <c r="P1504" s="1119"/>
      <c r="Q1504" s="1119"/>
      <c r="R1504" s="1119"/>
      <c r="S1504" s="1119"/>
      <c r="T1504" s="1119"/>
      <c r="U1504" s="1119"/>
      <c r="V1504" s="1118"/>
      <c r="W1504" s="1120">
        <v>110.744</v>
      </c>
      <c r="X1504" s="1121"/>
      <c r="Y1504" s="1121"/>
      <c r="Z1504" s="1121"/>
      <c r="AA1504" s="1121"/>
      <c r="AB1504" s="1121"/>
      <c r="AC1504" s="1120"/>
    </row>
    <row r="1505" spans="1:29" ht="17.45" customHeight="1">
      <c r="A1505" s="1117"/>
      <c r="B1505" s="1118"/>
      <c r="C1505" s="1118"/>
      <c r="D1505" s="1118"/>
      <c r="E1505" s="1118"/>
      <c r="F1505" s="1118"/>
      <c r="G1505" s="1118"/>
      <c r="H1505" s="1118"/>
      <c r="I1505" s="1119" t="s">
        <v>1186</v>
      </c>
      <c r="J1505" s="1119"/>
      <c r="K1505" s="1119"/>
      <c r="L1505" s="1119"/>
      <c r="M1505" s="1119"/>
      <c r="N1505" s="1119"/>
      <c r="O1505" s="1119"/>
      <c r="P1505" s="1119"/>
      <c r="Q1505" s="1119"/>
      <c r="R1505" s="1119"/>
      <c r="S1505" s="1119"/>
      <c r="T1505" s="1119"/>
      <c r="U1505" s="1119"/>
      <c r="V1505" s="1118"/>
      <c r="W1505" s="1120">
        <v>22.148800000000001</v>
      </c>
      <c r="X1505" s="1121"/>
      <c r="Y1505" s="1121"/>
      <c r="Z1505" s="1121"/>
      <c r="AA1505" s="1121"/>
      <c r="AB1505" s="1121"/>
      <c r="AC1505" s="1120"/>
    </row>
    <row r="1506" spans="1:29" ht="16.7" customHeight="1">
      <c r="A1506" s="1117"/>
      <c r="B1506" s="1118"/>
      <c r="C1506" s="1118"/>
      <c r="D1506" s="1118"/>
      <c r="E1506" s="1118"/>
      <c r="F1506" s="1118"/>
      <c r="G1506" s="1118"/>
      <c r="H1506" s="1118"/>
      <c r="I1506" s="1119" t="s">
        <v>1187</v>
      </c>
      <c r="J1506" s="1119"/>
      <c r="K1506" s="1119"/>
      <c r="L1506" s="1119"/>
      <c r="M1506" s="1119"/>
      <c r="N1506" s="1119"/>
      <c r="O1506" s="1119"/>
      <c r="P1506" s="1119"/>
      <c r="Q1506" s="1119"/>
      <c r="R1506" s="1119"/>
      <c r="S1506" s="1119"/>
      <c r="T1506" s="1119"/>
      <c r="U1506" s="1119"/>
      <c r="V1506" s="1118"/>
      <c r="W1506" s="1120">
        <v>0</v>
      </c>
      <c r="X1506" s="1121"/>
      <c r="Y1506" s="1121"/>
      <c r="Z1506" s="1121"/>
      <c r="AA1506" s="1121"/>
      <c r="AB1506" s="1121"/>
      <c r="AC1506" s="1120"/>
    </row>
    <row r="1507" spans="1:29" ht="17.45" customHeight="1" thickBot="1">
      <c r="A1507" s="1122"/>
      <c r="B1507" s="1123"/>
      <c r="C1507" s="1123"/>
      <c r="D1507" s="1123"/>
      <c r="E1507" s="1123"/>
      <c r="F1507" s="1123"/>
      <c r="G1507" s="1123"/>
      <c r="H1507" s="1123"/>
      <c r="I1507" s="1124" t="s">
        <v>1188</v>
      </c>
      <c r="J1507" s="1124"/>
      <c r="K1507" s="1124"/>
      <c r="L1507" s="1124"/>
      <c r="M1507" s="1124"/>
      <c r="N1507" s="1124"/>
      <c r="O1507" s="1124"/>
      <c r="P1507" s="1124"/>
      <c r="Q1507" s="1124"/>
      <c r="R1507" s="1124"/>
      <c r="S1507" s="1124"/>
      <c r="T1507" s="1124"/>
      <c r="U1507" s="1124"/>
      <c r="V1507" s="1123"/>
      <c r="W1507" s="1125">
        <v>0</v>
      </c>
      <c r="X1507" s="1126"/>
      <c r="Y1507" s="1126"/>
      <c r="Z1507" s="1126"/>
      <c r="AA1507" s="1126"/>
      <c r="AB1507" s="1126"/>
      <c r="AC1507" s="1125"/>
    </row>
    <row r="1508" spans="1:29" ht="17.45" customHeight="1" thickBot="1">
      <c r="A1508" s="1092" t="s">
        <v>1189</v>
      </c>
      <c r="B1508" s="1109"/>
      <c r="C1508" s="1109"/>
      <c r="D1508" s="1109"/>
      <c r="E1508" s="1109"/>
      <c r="F1508" s="1109"/>
      <c r="G1508" s="1109"/>
      <c r="H1508" s="1109"/>
      <c r="I1508" s="1109"/>
      <c r="J1508" s="1110"/>
      <c r="K1508" s="1094" t="s">
        <v>1174</v>
      </c>
      <c r="L1508" s="1070"/>
      <c r="M1508" s="1070"/>
      <c r="N1508" s="1070"/>
      <c r="O1508" s="1095"/>
      <c r="P1508" s="1094" t="s">
        <v>531</v>
      </c>
      <c r="Q1508" s="1070"/>
      <c r="R1508" s="1070"/>
      <c r="S1508" s="1070"/>
      <c r="T1508" s="1095"/>
      <c r="U1508" s="1094" t="s">
        <v>1190</v>
      </c>
      <c r="V1508" s="1070"/>
      <c r="W1508" s="1070"/>
      <c r="X1508" s="1070"/>
      <c r="Y1508" s="1095"/>
      <c r="Z1508" s="1096" t="s">
        <v>1191</v>
      </c>
      <c r="AA1508" s="1111"/>
      <c r="AB1508" s="1111"/>
      <c r="AC1508" s="1112"/>
    </row>
    <row r="1509" spans="1:29" ht="16.7" customHeight="1" thickBot="1">
      <c r="A1509" s="1068"/>
      <c r="B1509" s="1069"/>
      <c r="C1509" s="1069"/>
      <c r="D1509" s="1069"/>
      <c r="E1509" s="1069"/>
      <c r="F1509" s="1069"/>
      <c r="G1509" s="1069"/>
      <c r="H1509" s="1069"/>
      <c r="I1509" s="1071" t="s">
        <v>1193</v>
      </c>
      <c r="J1509" s="1071"/>
      <c r="K1509" s="1071"/>
      <c r="L1509" s="1071"/>
      <c r="M1509" s="1071"/>
      <c r="N1509" s="1071"/>
      <c r="O1509" s="1071"/>
      <c r="P1509" s="1071"/>
      <c r="Q1509" s="1071"/>
      <c r="R1509" s="1071"/>
      <c r="S1509" s="1071"/>
      <c r="T1509" s="1071"/>
      <c r="U1509" s="1071"/>
      <c r="V1509" s="1106"/>
      <c r="W1509" s="1107">
        <v>0</v>
      </c>
      <c r="X1509" s="1108"/>
      <c r="Y1509" s="1108"/>
      <c r="Z1509" s="1108"/>
      <c r="AA1509" s="1108"/>
      <c r="AB1509" s="1108"/>
      <c r="AC1509" s="1107"/>
    </row>
    <row r="1510" spans="1:29" ht="17.45" customHeight="1" thickBot="1">
      <c r="A1510" s="1092" t="s">
        <v>1194</v>
      </c>
      <c r="B1510" s="1109"/>
      <c r="C1510" s="1109"/>
      <c r="D1510" s="1109"/>
      <c r="E1510" s="1109"/>
      <c r="F1510" s="1109"/>
      <c r="G1510" s="1109"/>
      <c r="H1510" s="1109"/>
      <c r="I1510" s="1109"/>
      <c r="J1510" s="1110"/>
      <c r="K1510" s="1094" t="s">
        <v>1174</v>
      </c>
      <c r="L1510" s="1070"/>
      <c r="M1510" s="1070"/>
      <c r="N1510" s="1070"/>
      <c r="O1510" s="1095"/>
      <c r="P1510" s="1094" t="s">
        <v>531</v>
      </c>
      <c r="Q1510" s="1070"/>
      <c r="R1510" s="1070"/>
      <c r="S1510" s="1070"/>
      <c r="T1510" s="1095"/>
      <c r="U1510" s="1094" t="s">
        <v>1190</v>
      </c>
      <c r="V1510" s="1070"/>
      <c r="W1510" s="1070"/>
      <c r="X1510" s="1070"/>
      <c r="Y1510" s="1095"/>
      <c r="Z1510" s="1096" t="s">
        <v>1191</v>
      </c>
      <c r="AA1510" s="1111"/>
      <c r="AB1510" s="1111"/>
      <c r="AC1510" s="1112"/>
    </row>
    <row r="1511" spans="1:29" ht="16.7" customHeight="1" thickBot="1">
      <c r="A1511" s="1068"/>
      <c r="B1511" s="1069"/>
      <c r="C1511" s="1069"/>
      <c r="D1511" s="1069"/>
      <c r="E1511" s="1069"/>
      <c r="F1511" s="1069"/>
      <c r="G1511" s="1069"/>
      <c r="H1511" s="1069"/>
      <c r="I1511" s="1071" t="s">
        <v>1195</v>
      </c>
      <c r="J1511" s="1071"/>
      <c r="K1511" s="1071"/>
      <c r="L1511" s="1071"/>
      <c r="M1511" s="1071"/>
      <c r="N1511" s="1071"/>
      <c r="O1511" s="1071"/>
      <c r="P1511" s="1071"/>
      <c r="Q1511" s="1071"/>
      <c r="R1511" s="1071"/>
      <c r="S1511" s="1071"/>
      <c r="T1511" s="1071"/>
      <c r="U1511" s="1071"/>
      <c r="V1511" s="1106"/>
      <c r="W1511" s="1107">
        <v>0</v>
      </c>
      <c r="X1511" s="1108"/>
      <c r="Y1511" s="1108"/>
      <c r="Z1511" s="1108"/>
      <c r="AA1511" s="1108"/>
      <c r="AB1511" s="1108"/>
      <c r="AC1511" s="1107"/>
    </row>
    <row r="1512" spans="1:29" ht="17.45" customHeight="1" thickBot="1">
      <c r="A1512" s="1092" t="s">
        <v>1196</v>
      </c>
      <c r="B1512" s="1109"/>
      <c r="C1512" s="1109"/>
      <c r="D1512" s="1109"/>
      <c r="E1512" s="1109"/>
      <c r="F1512" s="1109"/>
      <c r="G1512" s="1109"/>
      <c r="H1512" s="1109"/>
      <c r="I1512" s="1109"/>
      <c r="J1512" s="1110"/>
      <c r="K1512" s="1094" t="s">
        <v>1174</v>
      </c>
      <c r="L1512" s="1070"/>
      <c r="M1512" s="1070"/>
      <c r="N1512" s="1070"/>
      <c r="O1512" s="1095"/>
      <c r="P1512" s="1094" t="s">
        <v>531</v>
      </c>
      <c r="Q1512" s="1070"/>
      <c r="R1512" s="1070"/>
      <c r="S1512" s="1070"/>
      <c r="T1512" s="1095"/>
      <c r="U1512" s="1094" t="s">
        <v>1190</v>
      </c>
      <c r="V1512" s="1070"/>
      <c r="W1512" s="1070"/>
      <c r="X1512" s="1070"/>
      <c r="Y1512" s="1095"/>
      <c r="Z1512" s="1096" t="s">
        <v>1191</v>
      </c>
      <c r="AA1512" s="1111"/>
      <c r="AB1512" s="1111"/>
      <c r="AC1512" s="1112"/>
    </row>
    <row r="1513" spans="1:29" ht="17.45" customHeight="1" thickBot="1">
      <c r="A1513" s="1068"/>
      <c r="B1513" s="1069"/>
      <c r="C1513" s="1069"/>
      <c r="D1513" s="1069"/>
      <c r="E1513" s="1069"/>
      <c r="F1513" s="1069"/>
      <c r="G1513" s="1069"/>
      <c r="H1513" s="1069"/>
      <c r="I1513" s="1071" t="s">
        <v>1197</v>
      </c>
      <c r="J1513" s="1071"/>
      <c r="K1513" s="1071"/>
      <c r="L1513" s="1071"/>
      <c r="M1513" s="1071"/>
      <c r="N1513" s="1071"/>
      <c r="O1513" s="1071"/>
      <c r="P1513" s="1071"/>
      <c r="Q1513" s="1071"/>
      <c r="R1513" s="1071"/>
      <c r="S1513" s="1071"/>
      <c r="T1513" s="1071"/>
      <c r="U1513" s="1071"/>
      <c r="V1513" s="1106"/>
      <c r="W1513" s="1107">
        <v>0</v>
      </c>
      <c r="X1513" s="1108"/>
      <c r="Y1513" s="1108"/>
      <c r="Z1513" s="1108"/>
      <c r="AA1513" s="1108"/>
      <c r="AB1513" s="1108"/>
      <c r="AC1513" s="1107"/>
    </row>
    <row r="1514" spans="1:29" ht="16.7" customHeight="1" thickBot="1">
      <c r="A1514" s="1092" t="s">
        <v>1198</v>
      </c>
      <c r="B1514" s="1109"/>
      <c r="C1514" s="1109"/>
      <c r="D1514" s="1110"/>
      <c r="E1514" s="1094" t="s">
        <v>1174</v>
      </c>
      <c r="F1514" s="1070"/>
      <c r="G1514" s="1095"/>
      <c r="H1514" s="1140" t="s">
        <v>1199</v>
      </c>
      <c r="I1514" s="1140" t="s">
        <v>1200</v>
      </c>
      <c r="J1514" s="1094" t="s">
        <v>1201</v>
      </c>
      <c r="K1514" s="1070"/>
      <c r="L1514" s="1095"/>
      <c r="M1514" s="1094" t="s">
        <v>1202</v>
      </c>
      <c r="N1514" s="1070"/>
      <c r="O1514" s="1070"/>
      <c r="P1514" s="1095"/>
      <c r="Q1514" s="1094" t="s">
        <v>1203</v>
      </c>
      <c r="R1514" s="1070"/>
      <c r="S1514" s="1070"/>
      <c r="T1514" s="1070"/>
      <c r="U1514" s="1095"/>
      <c r="V1514" s="1094" t="s">
        <v>1204</v>
      </c>
      <c r="W1514" s="1070"/>
      <c r="X1514" s="1070"/>
      <c r="Y1514" s="1095"/>
      <c r="Z1514" s="1096" t="s">
        <v>1191</v>
      </c>
      <c r="AA1514" s="1111"/>
      <c r="AB1514" s="1111"/>
      <c r="AC1514" s="1112"/>
    </row>
    <row r="1515" spans="1:29" ht="17.45" customHeight="1" thickBot="1">
      <c r="A1515" s="1068"/>
      <c r="B1515" s="1069"/>
      <c r="C1515" s="1069"/>
      <c r="D1515" s="1069"/>
      <c r="E1515" s="1069"/>
      <c r="F1515" s="1069"/>
      <c r="G1515" s="1069"/>
      <c r="H1515" s="1069"/>
      <c r="I1515" s="1071" t="s">
        <v>1205</v>
      </c>
      <c r="J1515" s="1071"/>
      <c r="K1515" s="1071"/>
      <c r="L1515" s="1071"/>
      <c r="M1515" s="1071"/>
      <c r="N1515" s="1071"/>
      <c r="O1515" s="1071"/>
      <c r="P1515" s="1071"/>
      <c r="Q1515" s="1071"/>
      <c r="R1515" s="1071"/>
      <c r="S1515" s="1071"/>
      <c r="T1515" s="1071"/>
      <c r="U1515" s="1071"/>
      <c r="V1515" s="1106"/>
      <c r="W1515" s="1107">
        <v>0</v>
      </c>
      <c r="X1515" s="1108"/>
      <c r="Y1515" s="1108"/>
      <c r="Z1515" s="1108"/>
      <c r="AA1515" s="1108"/>
      <c r="AB1515" s="1108"/>
      <c r="AC1515" s="1107"/>
    </row>
    <row r="1516" spans="1:29" ht="5.85" customHeight="1">
      <c r="A1516" s="1141"/>
      <c r="B1516" s="1113"/>
      <c r="C1516" s="1113"/>
      <c r="D1516" s="1113"/>
      <c r="E1516" s="1113"/>
      <c r="F1516" s="1113"/>
      <c r="G1516" s="1113"/>
      <c r="H1516" s="1113"/>
      <c r="I1516" s="1113"/>
      <c r="J1516" s="1113"/>
      <c r="K1516" s="1113"/>
      <c r="L1516" s="1113"/>
      <c r="M1516" s="1113"/>
      <c r="N1516" s="1113"/>
      <c r="O1516" s="1113"/>
      <c r="P1516" s="1113"/>
      <c r="Q1516" s="1113"/>
      <c r="R1516" s="1113"/>
      <c r="S1516" s="1113"/>
      <c r="T1516" s="1113"/>
      <c r="U1516" s="1113"/>
      <c r="V1516" s="1113"/>
      <c r="W1516" s="1113"/>
      <c r="X1516" s="1113"/>
      <c r="Y1516" s="1113"/>
      <c r="Z1516" s="1113"/>
      <c r="AA1516" s="1113"/>
      <c r="AB1516" s="1113"/>
      <c r="AC1516" s="1142"/>
    </row>
    <row r="1517" spans="1:29" ht="16.7" customHeight="1">
      <c r="A1517" s="1117"/>
      <c r="B1517" s="1118"/>
      <c r="C1517" s="1118"/>
      <c r="D1517" s="1118"/>
      <c r="E1517" s="1118"/>
      <c r="F1517" s="1118"/>
      <c r="G1517" s="1118"/>
      <c r="H1517" s="1118"/>
      <c r="I1517" s="1119" t="s">
        <v>1206</v>
      </c>
      <c r="J1517" s="1119"/>
      <c r="K1517" s="1119"/>
      <c r="L1517" s="1119"/>
      <c r="M1517" s="1119"/>
      <c r="N1517" s="1119"/>
      <c r="O1517" s="1119"/>
      <c r="P1517" s="1119"/>
      <c r="Q1517" s="1119"/>
      <c r="R1517" s="1119"/>
      <c r="S1517" s="1119"/>
      <c r="T1517" s="1119"/>
      <c r="U1517" s="1119"/>
      <c r="V1517" s="1118"/>
      <c r="W1517" s="1143">
        <v>22.15</v>
      </c>
      <c r="X1517" s="1144"/>
      <c r="Y1517" s="1144"/>
      <c r="Z1517" s="1144"/>
      <c r="AA1517" s="1144"/>
      <c r="AB1517" s="1144"/>
      <c r="AC1517" s="1143"/>
    </row>
    <row r="1518" spans="1:29" ht="17.45" customHeight="1">
      <c r="A1518" s="1117"/>
      <c r="B1518" s="1118"/>
      <c r="C1518" s="1118"/>
      <c r="D1518" s="1118"/>
      <c r="E1518" s="1118"/>
      <c r="F1518" s="1118"/>
      <c r="G1518" s="1119" t="s">
        <v>1207</v>
      </c>
      <c r="H1518" s="1119"/>
      <c r="I1518" s="1119"/>
      <c r="J1518" s="1119"/>
      <c r="K1518" s="1119"/>
      <c r="L1518" s="1119"/>
      <c r="M1518" s="1119"/>
      <c r="N1518" s="1145"/>
      <c r="O1518" s="1146">
        <v>0</v>
      </c>
      <c r="P1518" s="1146"/>
      <c r="Q1518" s="1146"/>
      <c r="R1518" s="1145"/>
      <c r="S1518" s="1119" t="s">
        <v>1208</v>
      </c>
      <c r="T1518" s="1119"/>
      <c r="U1518" s="1119"/>
      <c r="V1518" s="1118"/>
      <c r="W1518" s="1143">
        <v>0</v>
      </c>
      <c r="X1518" s="1144"/>
      <c r="Y1518" s="1144"/>
      <c r="Z1518" s="1144"/>
      <c r="AA1518" s="1144"/>
      <c r="AB1518" s="1144"/>
      <c r="AC1518" s="1143"/>
    </row>
    <row r="1519" spans="1:29" ht="17.45" customHeight="1">
      <c r="A1519" s="1117"/>
      <c r="B1519" s="1118"/>
      <c r="C1519" s="1118"/>
      <c r="D1519" s="1118"/>
      <c r="E1519" s="1118"/>
      <c r="F1519" s="1118"/>
      <c r="G1519" s="1118"/>
      <c r="H1519" s="1118"/>
      <c r="I1519" s="1119" t="s">
        <v>1209</v>
      </c>
      <c r="J1519" s="1119"/>
      <c r="K1519" s="1119"/>
      <c r="L1519" s="1119"/>
      <c r="M1519" s="1119"/>
      <c r="N1519" s="1119"/>
      <c r="O1519" s="1119"/>
      <c r="P1519" s="1119"/>
      <c r="Q1519" s="1119"/>
      <c r="R1519" s="1119"/>
      <c r="S1519" s="1119"/>
      <c r="T1519" s="1119"/>
      <c r="U1519" s="1119"/>
      <c r="V1519" s="1118"/>
      <c r="W1519" s="1143">
        <v>22.15</v>
      </c>
      <c r="X1519" s="1144"/>
      <c r="Y1519" s="1144"/>
      <c r="Z1519" s="1144"/>
      <c r="AA1519" s="1144"/>
      <c r="AB1519" s="1144"/>
      <c r="AC1519" s="1143"/>
    </row>
    <row r="1520" spans="1:29" ht="5.85" customHeight="1">
      <c r="A1520" s="1147"/>
      <c r="B1520" s="1118"/>
      <c r="C1520" s="1118"/>
      <c r="D1520" s="1118"/>
      <c r="E1520" s="1118"/>
      <c r="F1520" s="1118"/>
      <c r="G1520" s="1118"/>
      <c r="H1520" s="1118"/>
      <c r="I1520" s="1118"/>
      <c r="J1520" s="1118"/>
      <c r="K1520" s="1118"/>
      <c r="L1520" s="1118"/>
      <c r="M1520" s="1118"/>
      <c r="N1520" s="1118"/>
      <c r="O1520" s="1118"/>
      <c r="P1520" s="1118"/>
      <c r="Q1520" s="1118"/>
      <c r="R1520" s="1118"/>
      <c r="S1520" s="1118"/>
      <c r="T1520" s="1118"/>
      <c r="U1520" s="1118"/>
      <c r="V1520" s="1118"/>
      <c r="W1520" s="1118"/>
      <c r="X1520" s="1118"/>
      <c r="Y1520" s="1118"/>
      <c r="Z1520" s="1118"/>
      <c r="AA1520" s="1118"/>
      <c r="AB1520" s="1118"/>
      <c r="AC1520" s="1148"/>
    </row>
    <row r="1521" spans="1:29" ht="145.35" customHeight="1">
      <c r="A1521" s="1149"/>
      <c r="AC1521" s="1088"/>
    </row>
    <row r="1522" spans="1:29" ht="108.95" customHeight="1">
      <c r="A1522" s="1149"/>
      <c r="AC1522" s="1088"/>
    </row>
    <row r="1523" spans="1:29" ht="108.95" customHeight="1" thickBot="1">
      <c r="A1523" s="1089"/>
      <c r="B1523" s="1090"/>
      <c r="C1523" s="1090"/>
      <c r="D1523" s="1090"/>
      <c r="E1523" s="1090"/>
      <c r="F1523" s="1090"/>
      <c r="G1523" s="1090"/>
      <c r="H1523" s="1090"/>
      <c r="I1523" s="1090"/>
      <c r="J1523" s="1090"/>
      <c r="K1523" s="1090"/>
      <c r="L1523" s="1090"/>
      <c r="M1523" s="1090"/>
      <c r="N1523" s="1090"/>
      <c r="O1523" s="1090"/>
      <c r="P1523" s="1090"/>
      <c r="Q1523" s="1090"/>
      <c r="R1523" s="1090"/>
      <c r="S1523" s="1090"/>
      <c r="T1523" s="1090"/>
      <c r="U1523" s="1090"/>
      <c r="V1523" s="1090"/>
      <c r="W1523" s="1090"/>
      <c r="X1523" s="1090"/>
      <c r="Y1523" s="1090"/>
      <c r="Z1523" s="1090"/>
      <c r="AA1523" s="1090"/>
      <c r="AB1523" s="1090"/>
      <c r="AC1523" s="1091"/>
    </row>
    <row r="1524" spans="1:29" ht="17.45" customHeight="1" thickBot="1">
      <c r="A1524" s="1068"/>
      <c r="B1524" s="1069"/>
      <c r="C1524" s="1069"/>
      <c r="D1524" s="1069"/>
      <c r="E1524" s="1069"/>
      <c r="F1524" s="1070" t="s">
        <v>1166</v>
      </c>
      <c r="G1524" s="1070"/>
      <c r="H1524" s="1070"/>
      <c r="I1524" s="1070"/>
      <c r="J1524" s="1070"/>
      <c r="K1524" s="1070"/>
      <c r="L1524" s="1069"/>
      <c r="M1524" s="1069"/>
      <c r="N1524" s="1069"/>
      <c r="O1524" s="1069"/>
      <c r="P1524" s="1069"/>
      <c r="Q1524" s="1069"/>
      <c r="R1524" s="1069"/>
      <c r="S1524" s="1069"/>
      <c r="T1524" s="1069"/>
      <c r="U1524" s="1069"/>
      <c r="V1524" s="1069"/>
      <c r="W1524" s="1069"/>
      <c r="X1524" s="1071" t="s">
        <v>1589</v>
      </c>
      <c r="Y1524" s="1071"/>
      <c r="Z1524" s="1071"/>
      <c r="AA1524" s="1071"/>
      <c r="AB1524" s="1071"/>
      <c r="AC1524" s="1072"/>
    </row>
    <row r="1525" spans="1:29" ht="16.7" customHeight="1">
      <c r="A1525" s="1074" t="s">
        <v>1168</v>
      </c>
      <c r="B1525" s="1075"/>
      <c r="C1525" s="1076"/>
      <c r="D1525" s="1077" t="s">
        <v>1590</v>
      </c>
      <c r="E1525" s="1077"/>
      <c r="F1525" s="1077"/>
      <c r="G1525" s="1077"/>
      <c r="H1525" s="1077"/>
      <c r="I1525" s="1077"/>
      <c r="J1525" s="1077"/>
      <c r="K1525" s="1077"/>
      <c r="L1525" s="1077"/>
      <c r="M1525" s="1077"/>
      <c r="N1525" s="1076"/>
      <c r="O1525" s="1076"/>
      <c r="P1525" s="1078" t="s">
        <v>1104</v>
      </c>
      <c r="Q1525" s="1078"/>
      <c r="R1525" s="1078"/>
      <c r="S1525" s="1076"/>
      <c r="T1525" s="1079" t="s">
        <v>1591</v>
      </c>
      <c r="U1525" s="1079"/>
      <c r="V1525" s="1079"/>
      <c r="W1525" s="1079"/>
      <c r="X1525" s="1076"/>
      <c r="Y1525" s="1078" t="s">
        <v>1170</v>
      </c>
      <c r="Z1525" s="1078"/>
      <c r="AA1525" s="1076"/>
      <c r="AB1525" s="1080">
        <v>45658</v>
      </c>
      <c r="AC1525" s="1081"/>
    </row>
    <row r="1526" spans="1:29" ht="17.45" customHeight="1">
      <c r="A1526" s="1082"/>
      <c r="B1526" s="1083"/>
      <c r="D1526" s="1084"/>
      <c r="E1526" s="1084"/>
      <c r="F1526" s="1084"/>
      <c r="G1526" s="1084"/>
      <c r="H1526" s="1084"/>
      <c r="I1526" s="1084"/>
      <c r="J1526" s="1084"/>
      <c r="K1526" s="1084"/>
      <c r="L1526" s="1084"/>
      <c r="M1526" s="1084"/>
      <c r="P1526" s="1085" t="s">
        <v>1171</v>
      </c>
      <c r="Q1526" s="1085"/>
      <c r="R1526" s="1085"/>
      <c r="T1526" s="1086">
        <v>19.47</v>
      </c>
      <c r="U1526" s="1086"/>
      <c r="V1526" s="1086"/>
      <c r="W1526" s="1086"/>
      <c r="Y1526" s="1085" t="s">
        <v>1172</v>
      </c>
      <c r="Z1526" s="1085"/>
      <c r="AB1526" s="1087" t="s">
        <v>59</v>
      </c>
      <c r="AC1526" s="1088"/>
    </row>
    <row r="1527" spans="1:29" ht="5.85" customHeight="1" thickBot="1">
      <c r="A1527" s="1089"/>
      <c r="B1527" s="1090"/>
      <c r="C1527" s="1090"/>
      <c r="D1527" s="1090"/>
      <c r="E1527" s="1090"/>
      <c r="F1527" s="1090"/>
      <c r="G1527" s="1090"/>
      <c r="H1527" s="1090"/>
      <c r="I1527" s="1090"/>
      <c r="J1527" s="1090"/>
      <c r="K1527" s="1090"/>
      <c r="L1527" s="1090"/>
      <c r="M1527" s="1090"/>
      <c r="N1527" s="1090"/>
      <c r="O1527" s="1090"/>
      <c r="P1527" s="1090"/>
      <c r="Q1527" s="1090"/>
      <c r="R1527" s="1090"/>
      <c r="S1527" s="1090"/>
      <c r="T1527" s="1090"/>
      <c r="U1527" s="1090"/>
      <c r="V1527" s="1090"/>
      <c r="W1527" s="1090"/>
      <c r="X1527" s="1090"/>
      <c r="Y1527" s="1090"/>
      <c r="Z1527" s="1090"/>
      <c r="AA1527" s="1090"/>
      <c r="AB1527" s="1090"/>
      <c r="AC1527" s="1091"/>
    </row>
    <row r="1528" spans="1:29" ht="16.7" customHeight="1" thickBot="1">
      <c r="A1528" s="1092" t="s">
        <v>1173</v>
      </c>
      <c r="B1528" s="1075"/>
      <c r="C1528" s="1075"/>
      <c r="D1528" s="1075"/>
      <c r="E1528" s="1075"/>
      <c r="F1528" s="1075"/>
      <c r="G1528" s="1075"/>
      <c r="H1528" s="1093"/>
      <c r="I1528" s="1094" t="s">
        <v>1174</v>
      </c>
      <c r="J1528" s="1094" t="s">
        <v>1175</v>
      </c>
      <c r="K1528" s="1070"/>
      <c r="L1528" s="1070"/>
      <c r="M1528" s="1070"/>
      <c r="N1528" s="1070"/>
      <c r="O1528" s="1070"/>
      <c r="P1528" s="1095"/>
      <c r="Q1528" s="1094" t="s">
        <v>1176</v>
      </c>
      <c r="R1528" s="1070"/>
      <c r="S1528" s="1070"/>
      <c r="T1528" s="1070"/>
      <c r="U1528" s="1070"/>
      <c r="V1528" s="1070"/>
      <c r="W1528" s="1070"/>
      <c r="X1528" s="1070"/>
      <c r="Y1528" s="1095"/>
      <c r="Z1528" s="1096" t="s">
        <v>1177</v>
      </c>
      <c r="AA1528" s="1097"/>
      <c r="AB1528" s="1097"/>
      <c r="AC1528" s="1098"/>
    </row>
    <row r="1529" spans="1:29" ht="17.45" customHeight="1" thickBot="1">
      <c r="A1529" s="1099"/>
      <c r="B1529" s="1100"/>
      <c r="C1529" s="1100"/>
      <c r="D1529" s="1100"/>
      <c r="E1529" s="1100"/>
      <c r="F1529" s="1100"/>
      <c r="G1529" s="1100"/>
      <c r="H1529" s="1101"/>
      <c r="I1529" s="1102"/>
      <c r="J1529" s="1094" t="s">
        <v>1178</v>
      </c>
      <c r="K1529" s="1070"/>
      <c r="L1529" s="1095"/>
      <c r="M1529" s="1094" t="s">
        <v>1179</v>
      </c>
      <c r="N1529" s="1070"/>
      <c r="O1529" s="1070"/>
      <c r="P1529" s="1095"/>
      <c r="Q1529" s="1094" t="s">
        <v>1178</v>
      </c>
      <c r="R1529" s="1070"/>
      <c r="S1529" s="1070"/>
      <c r="T1529" s="1070"/>
      <c r="U1529" s="1095"/>
      <c r="V1529" s="1094" t="s">
        <v>1179</v>
      </c>
      <c r="W1529" s="1070"/>
      <c r="X1529" s="1070"/>
      <c r="Y1529" s="1095"/>
      <c r="Z1529" s="1103"/>
      <c r="AA1529" s="1104"/>
      <c r="AB1529" s="1104"/>
      <c r="AC1529" s="1105"/>
    </row>
    <row r="1530" spans="1:29" ht="17.45" customHeight="1" thickBot="1">
      <c r="A1530" s="1127"/>
      <c r="B1530" s="1128" t="s">
        <v>756</v>
      </c>
      <c r="C1530" s="1128"/>
      <c r="D1530" s="1129" t="s">
        <v>1592</v>
      </c>
      <c r="E1530" s="1128"/>
      <c r="F1530" s="1128"/>
      <c r="G1530" s="1128"/>
      <c r="H1530" s="1129"/>
      <c r="I1530" s="1191">
        <v>1</v>
      </c>
      <c r="J1530" s="1192">
        <v>1</v>
      </c>
      <c r="K1530" s="1193"/>
      <c r="L1530" s="1194"/>
      <c r="M1530" s="1192">
        <v>0</v>
      </c>
      <c r="N1530" s="1193"/>
      <c r="O1530" s="1193"/>
      <c r="P1530" s="1194"/>
      <c r="Q1530" s="1195">
        <v>339.64670000000001</v>
      </c>
      <c r="R1530" s="1196"/>
      <c r="S1530" s="1196"/>
      <c r="T1530" s="1196"/>
      <c r="U1530" s="1197"/>
      <c r="V1530" s="1195">
        <v>95.885800000000003</v>
      </c>
      <c r="W1530" s="1196"/>
      <c r="X1530" s="1196"/>
      <c r="Y1530" s="1197"/>
      <c r="Z1530" s="1139">
        <v>339.64670000000001</v>
      </c>
      <c r="AA1530" s="1108"/>
      <c r="AB1530" s="1108"/>
      <c r="AC1530" s="1107"/>
    </row>
    <row r="1531" spans="1:29" ht="16.7" customHeight="1" thickBot="1">
      <c r="A1531" s="1068"/>
      <c r="B1531" s="1069"/>
      <c r="C1531" s="1069"/>
      <c r="D1531" s="1069"/>
      <c r="E1531" s="1069"/>
      <c r="F1531" s="1069"/>
      <c r="G1531" s="1069"/>
      <c r="H1531" s="1069"/>
      <c r="I1531" s="1071" t="s">
        <v>1180</v>
      </c>
      <c r="J1531" s="1071"/>
      <c r="K1531" s="1071"/>
      <c r="L1531" s="1071"/>
      <c r="M1531" s="1071"/>
      <c r="N1531" s="1071"/>
      <c r="O1531" s="1071"/>
      <c r="P1531" s="1071"/>
      <c r="Q1531" s="1071"/>
      <c r="R1531" s="1071"/>
      <c r="S1531" s="1071"/>
      <c r="T1531" s="1071"/>
      <c r="U1531" s="1071"/>
      <c r="V1531" s="1106"/>
      <c r="W1531" s="1107">
        <v>339.64670000000001</v>
      </c>
      <c r="X1531" s="1108"/>
      <c r="Y1531" s="1108"/>
      <c r="Z1531" s="1108"/>
      <c r="AA1531" s="1108"/>
      <c r="AB1531" s="1108"/>
      <c r="AC1531" s="1107"/>
    </row>
    <row r="1532" spans="1:29" ht="17.45" customHeight="1" thickBot="1">
      <c r="A1532" s="1092" t="s">
        <v>1181</v>
      </c>
      <c r="B1532" s="1109"/>
      <c r="C1532" s="1109"/>
      <c r="D1532" s="1109"/>
      <c r="E1532" s="1109"/>
      <c r="F1532" s="1109"/>
      <c r="G1532" s="1109"/>
      <c r="H1532" s="1109"/>
      <c r="I1532" s="1109"/>
      <c r="J1532" s="1110"/>
      <c r="K1532" s="1094" t="s">
        <v>1182</v>
      </c>
      <c r="L1532" s="1070"/>
      <c r="M1532" s="1070"/>
      <c r="N1532" s="1070"/>
      <c r="O1532" s="1095"/>
      <c r="P1532" s="1094" t="s">
        <v>1174</v>
      </c>
      <c r="Q1532" s="1070"/>
      <c r="R1532" s="1070"/>
      <c r="S1532" s="1070"/>
      <c r="T1532" s="1095"/>
      <c r="U1532" s="1094" t="s">
        <v>1183</v>
      </c>
      <c r="V1532" s="1070"/>
      <c r="W1532" s="1070"/>
      <c r="X1532" s="1070"/>
      <c r="Y1532" s="1095"/>
      <c r="Z1532" s="1096" t="s">
        <v>1177</v>
      </c>
      <c r="AA1532" s="1111"/>
      <c r="AB1532" s="1111"/>
      <c r="AC1532" s="1112"/>
    </row>
    <row r="1533" spans="1:29" ht="16.7" customHeight="1" thickBot="1">
      <c r="A1533" s="1127"/>
      <c r="B1533" s="1128" t="s">
        <v>1111</v>
      </c>
      <c r="C1533" s="1128"/>
      <c r="D1533" s="1129" t="s">
        <v>1112</v>
      </c>
      <c r="E1533" s="1128"/>
      <c r="F1533" s="1128"/>
      <c r="G1533" s="1128"/>
      <c r="H1533" s="1128"/>
      <c r="I1533" s="1128"/>
      <c r="J1533" s="1129"/>
      <c r="K1533" s="1130">
        <v>0</v>
      </c>
      <c r="L1533" s="1131"/>
      <c r="M1533" s="1131"/>
      <c r="N1533" s="1131"/>
      <c r="O1533" s="1132"/>
      <c r="P1533" s="1130">
        <v>2</v>
      </c>
      <c r="Q1533" s="1131"/>
      <c r="R1533" s="1131"/>
      <c r="S1533" s="1131"/>
      <c r="T1533" s="1132"/>
      <c r="U1533" s="1198">
        <v>22.148800000000001</v>
      </c>
      <c r="V1533" s="1199"/>
      <c r="W1533" s="1199"/>
      <c r="X1533" s="1199"/>
      <c r="Y1533" s="1200"/>
      <c r="Z1533" s="1139">
        <v>44.297600000000003</v>
      </c>
      <c r="AA1533" s="1108"/>
      <c r="AB1533" s="1108"/>
      <c r="AC1533" s="1107"/>
    </row>
    <row r="1534" spans="1:29" ht="17.45" customHeight="1" thickBot="1">
      <c r="A1534" s="1068"/>
      <c r="B1534" s="1113"/>
      <c r="C1534" s="1113"/>
      <c r="D1534" s="1113"/>
      <c r="E1534" s="1113"/>
      <c r="F1534" s="1113"/>
      <c r="G1534" s="1113"/>
      <c r="H1534" s="1113"/>
      <c r="I1534" s="1114" t="s">
        <v>1184</v>
      </c>
      <c r="J1534" s="1114"/>
      <c r="K1534" s="1114"/>
      <c r="L1534" s="1114"/>
      <c r="M1534" s="1114"/>
      <c r="N1534" s="1114"/>
      <c r="O1534" s="1114"/>
      <c r="P1534" s="1114"/>
      <c r="Q1534" s="1114"/>
      <c r="R1534" s="1114"/>
      <c r="S1534" s="1114"/>
      <c r="T1534" s="1114"/>
      <c r="U1534" s="1114"/>
      <c r="V1534" s="1069"/>
      <c r="W1534" s="1115">
        <v>44.297600000000003</v>
      </c>
      <c r="X1534" s="1116"/>
      <c r="Y1534" s="1116"/>
      <c r="Z1534" s="1116"/>
      <c r="AA1534" s="1116"/>
      <c r="AB1534" s="1116"/>
      <c r="AC1534" s="1115"/>
    </row>
    <row r="1535" spans="1:29" ht="17.45" customHeight="1">
      <c r="A1535" s="1117"/>
      <c r="B1535" s="1118"/>
      <c r="C1535" s="1118"/>
      <c r="D1535" s="1118"/>
      <c r="E1535" s="1118"/>
      <c r="F1535" s="1118"/>
      <c r="G1535" s="1118"/>
      <c r="H1535" s="1118"/>
      <c r="I1535" s="1119" t="s">
        <v>1185</v>
      </c>
      <c r="J1535" s="1119"/>
      <c r="K1535" s="1119"/>
      <c r="L1535" s="1119"/>
      <c r="M1535" s="1119"/>
      <c r="N1535" s="1119"/>
      <c r="O1535" s="1119"/>
      <c r="P1535" s="1119"/>
      <c r="Q1535" s="1119"/>
      <c r="R1535" s="1119"/>
      <c r="S1535" s="1119"/>
      <c r="T1535" s="1119"/>
      <c r="U1535" s="1119"/>
      <c r="V1535" s="1118"/>
      <c r="W1535" s="1120">
        <v>383.9443</v>
      </c>
      <c r="X1535" s="1121"/>
      <c r="Y1535" s="1121"/>
      <c r="Z1535" s="1121"/>
      <c r="AA1535" s="1121"/>
      <c r="AB1535" s="1121"/>
      <c r="AC1535" s="1120"/>
    </row>
    <row r="1536" spans="1:29" ht="16.7" customHeight="1">
      <c r="A1536" s="1117"/>
      <c r="B1536" s="1118"/>
      <c r="C1536" s="1118"/>
      <c r="D1536" s="1118"/>
      <c r="E1536" s="1118"/>
      <c r="F1536" s="1118"/>
      <c r="G1536" s="1118"/>
      <c r="H1536" s="1118"/>
      <c r="I1536" s="1119" t="s">
        <v>1186</v>
      </c>
      <c r="J1536" s="1119"/>
      <c r="K1536" s="1119"/>
      <c r="L1536" s="1119"/>
      <c r="M1536" s="1119"/>
      <c r="N1536" s="1119"/>
      <c r="O1536" s="1119"/>
      <c r="P1536" s="1119"/>
      <c r="Q1536" s="1119"/>
      <c r="R1536" s="1119"/>
      <c r="S1536" s="1119"/>
      <c r="T1536" s="1119"/>
      <c r="U1536" s="1119"/>
      <c r="V1536" s="1118"/>
      <c r="W1536" s="1120">
        <v>19.719799999999999</v>
      </c>
      <c r="X1536" s="1121"/>
      <c r="Y1536" s="1121"/>
      <c r="Z1536" s="1121"/>
      <c r="AA1536" s="1121"/>
      <c r="AB1536" s="1121"/>
      <c r="AC1536" s="1120"/>
    </row>
    <row r="1537" spans="1:29" ht="17.45" customHeight="1">
      <c r="A1537" s="1117"/>
      <c r="B1537" s="1118"/>
      <c r="C1537" s="1118"/>
      <c r="D1537" s="1118"/>
      <c r="E1537" s="1118"/>
      <c r="F1537" s="1118"/>
      <c r="G1537" s="1118"/>
      <c r="H1537" s="1118"/>
      <c r="I1537" s="1119" t="s">
        <v>1187</v>
      </c>
      <c r="J1537" s="1119"/>
      <c r="K1537" s="1119"/>
      <c r="L1537" s="1119"/>
      <c r="M1537" s="1119"/>
      <c r="N1537" s="1119"/>
      <c r="O1537" s="1119"/>
      <c r="P1537" s="1119"/>
      <c r="Q1537" s="1119"/>
      <c r="R1537" s="1119"/>
      <c r="S1537" s="1119"/>
      <c r="T1537" s="1119"/>
      <c r="U1537" s="1119"/>
      <c r="V1537" s="1118"/>
      <c r="W1537" s="1120">
        <v>0</v>
      </c>
      <c r="X1537" s="1121"/>
      <c r="Y1537" s="1121"/>
      <c r="Z1537" s="1121"/>
      <c r="AA1537" s="1121"/>
      <c r="AB1537" s="1121"/>
      <c r="AC1537" s="1120"/>
    </row>
    <row r="1538" spans="1:29" ht="17.45" customHeight="1" thickBot="1">
      <c r="A1538" s="1122"/>
      <c r="B1538" s="1123"/>
      <c r="C1538" s="1123"/>
      <c r="D1538" s="1123"/>
      <c r="E1538" s="1123"/>
      <c r="F1538" s="1123"/>
      <c r="G1538" s="1123"/>
      <c r="H1538" s="1123"/>
      <c r="I1538" s="1124" t="s">
        <v>1188</v>
      </c>
      <c r="J1538" s="1124"/>
      <c r="K1538" s="1124"/>
      <c r="L1538" s="1124"/>
      <c r="M1538" s="1124"/>
      <c r="N1538" s="1124"/>
      <c r="O1538" s="1124"/>
      <c r="P1538" s="1124"/>
      <c r="Q1538" s="1124"/>
      <c r="R1538" s="1124"/>
      <c r="S1538" s="1124"/>
      <c r="T1538" s="1124"/>
      <c r="U1538" s="1124"/>
      <c r="V1538" s="1123"/>
      <c r="W1538" s="1125">
        <v>0</v>
      </c>
      <c r="X1538" s="1126"/>
      <c r="Y1538" s="1126"/>
      <c r="Z1538" s="1126"/>
      <c r="AA1538" s="1126"/>
      <c r="AB1538" s="1126"/>
      <c r="AC1538" s="1125"/>
    </row>
    <row r="1539" spans="1:29" ht="16.7" customHeight="1" thickBot="1">
      <c r="A1539" s="1092" t="s">
        <v>1189</v>
      </c>
      <c r="B1539" s="1109"/>
      <c r="C1539" s="1109"/>
      <c r="D1539" s="1109"/>
      <c r="E1539" s="1109"/>
      <c r="F1539" s="1109"/>
      <c r="G1539" s="1109"/>
      <c r="H1539" s="1109"/>
      <c r="I1539" s="1109"/>
      <c r="J1539" s="1110"/>
      <c r="K1539" s="1094" t="s">
        <v>1174</v>
      </c>
      <c r="L1539" s="1070"/>
      <c r="M1539" s="1070"/>
      <c r="N1539" s="1070"/>
      <c r="O1539" s="1095"/>
      <c r="P1539" s="1094" t="s">
        <v>531</v>
      </c>
      <c r="Q1539" s="1070"/>
      <c r="R1539" s="1070"/>
      <c r="S1539" s="1070"/>
      <c r="T1539" s="1095"/>
      <c r="U1539" s="1094" t="s">
        <v>1190</v>
      </c>
      <c r="V1539" s="1070"/>
      <c r="W1539" s="1070"/>
      <c r="X1539" s="1070"/>
      <c r="Y1539" s="1095"/>
      <c r="Z1539" s="1096" t="s">
        <v>1191</v>
      </c>
      <c r="AA1539" s="1111"/>
      <c r="AB1539" s="1111"/>
      <c r="AC1539" s="1112"/>
    </row>
    <row r="1540" spans="1:29" ht="17.45" customHeight="1">
      <c r="A1540" s="1150"/>
      <c r="B1540" s="1151" t="s">
        <v>1593</v>
      </c>
      <c r="C1540" s="1151"/>
      <c r="D1540" s="1152" t="s">
        <v>1594</v>
      </c>
      <c r="E1540" s="1151"/>
      <c r="F1540" s="1151"/>
      <c r="G1540" s="1151"/>
      <c r="H1540" s="1151"/>
      <c r="I1540" s="1151"/>
      <c r="J1540" s="1152"/>
      <c r="K1540" s="1153">
        <v>4.0000000000000003E-5</v>
      </c>
      <c r="L1540" s="1154"/>
      <c r="M1540" s="1154"/>
      <c r="N1540" s="1154"/>
      <c r="O1540" s="1155"/>
      <c r="P1540" s="1169" t="s">
        <v>59</v>
      </c>
      <c r="Q1540" s="1078"/>
      <c r="R1540" s="1078"/>
      <c r="S1540" s="1078"/>
      <c r="T1540" s="1170"/>
      <c r="U1540" s="1171">
        <v>181.29910000000001</v>
      </c>
      <c r="V1540" s="1172"/>
      <c r="W1540" s="1172"/>
      <c r="X1540" s="1172"/>
      <c r="Y1540" s="1173"/>
      <c r="Z1540" s="1159">
        <v>7.3000000000000001E-3</v>
      </c>
      <c r="AA1540" s="1116"/>
      <c r="AB1540" s="1116"/>
      <c r="AC1540" s="1115"/>
    </row>
    <row r="1541" spans="1:29" ht="16.7" customHeight="1" thickBot="1">
      <c r="A1541" s="1089"/>
      <c r="B1541" s="1160" t="s">
        <v>1595</v>
      </c>
      <c r="C1541" s="1160"/>
      <c r="D1541" s="1161" t="s">
        <v>1596</v>
      </c>
      <c r="E1541" s="1160"/>
      <c r="F1541" s="1160"/>
      <c r="G1541" s="1160"/>
      <c r="H1541" s="1160"/>
      <c r="I1541" s="1160"/>
      <c r="J1541" s="1161"/>
      <c r="K1541" s="1162">
        <v>3.0000000000000001E-5</v>
      </c>
      <c r="L1541" s="1163"/>
      <c r="M1541" s="1163"/>
      <c r="N1541" s="1163"/>
      <c r="O1541" s="1164"/>
      <c r="P1541" s="1185" t="s">
        <v>59</v>
      </c>
      <c r="Q1541" s="1186"/>
      <c r="R1541" s="1186"/>
      <c r="S1541" s="1186"/>
      <c r="T1541" s="1187"/>
      <c r="U1541" s="1188">
        <v>109.1426</v>
      </c>
      <c r="V1541" s="1189"/>
      <c r="W1541" s="1189"/>
      <c r="X1541" s="1189"/>
      <c r="Y1541" s="1190"/>
      <c r="Z1541" s="1168">
        <v>3.3E-3</v>
      </c>
      <c r="AA1541" s="1126"/>
      <c r="AB1541" s="1126"/>
      <c r="AC1541" s="1125"/>
    </row>
    <row r="1542" spans="1:29" ht="17.45" customHeight="1" thickBot="1">
      <c r="A1542" s="1068"/>
      <c r="B1542" s="1069"/>
      <c r="C1542" s="1069"/>
      <c r="D1542" s="1069"/>
      <c r="E1542" s="1069"/>
      <c r="F1542" s="1069"/>
      <c r="G1542" s="1069"/>
      <c r="H1542" s="1069"/>
      <c r="I1542" s="1071" t="s">
        <v>1193</v>
      </c>
      <c r="J1542" s="1071"/>
      <c r="K1542" s="1071"/>
      <c r="L1542" s="1071"/>
      <c r="M1542" s="1071"/>
      <c r="N1542" s="1071"/>
      <c r="O1542" s="1071"/>
      <c r="P1542" s="1071"/>
      <c r="Q1542" s="1071"/>
      <c r="R1542" s="1071"/>
      <c r="S1542" s="1071"/>
      <c r="T1542" s="1071"/>
      <c r="U1542" s="1071"/>
      <c r="V1542" s="1106"/>
      <c r="W1542" s="1107">
        <v>1.06E-2</v>
      </c>
      <c r="X1542" s="1108"/>
      <c r="Y1542" s="1108"/>
      <c r="Z1542" s="1108"/>
      <c r="AA1542" s="1108"/>
      <c r="AB1542" s="1108"/>
      <c r="AC1542" s="1107"/>
    </row>
    <row r="1543" spans="1:29" ht="17.45" customHeight="1" thickBot="1">
      <c r="A1543" s="1092" t="s">
        <v>1194</v>
      </c>
      <c r="B1543" s="1109"/>
      <c r="C1543" s="1109"/>
      <c r="D1543" s="1109"/>
      <c r="E1543" s="1109"/>
      <c r="F1543" s="1109"/>
      <c r="G1543" s="1109"/>
      <c r="H1543" s="1109"/>
      <c r="I1543" s="1109"/>
      <c r="J1543" s="1110"/>
      <c r="K1543" s="1094" t="s">
        <v>1174</v>
      </c>
      <c r="L1543" s="1070"/>
      <c r="M1543" s="1070"/>
      <c r="N1543" s="1070"/>
      <c r="O1543" s="1095"/>
      <c r="P1543" s="1094" t="s">
        <v>531</v>
      </c>
      <c r="Q1543" s="1070"/>
      <c r="R1543" s="1070"/>
      <c r="S1543" s="1070"/>
      <c r="T1543" s="1095"/>
      <c r="U1543" s="1094" t="s">
        <v>1190</v>
      </c>
      <c r="V1543" s="1070"/>
      <c r="W1543" s="1070"/>
      <c r="X1543" s="1070"/>
      <c r="Y1543" s="1095"/>
      <c r="Z1543" s="1096" t="s">
        <v>1191</v>
      </c>
      <c r="AA1543" s="1111"/>
      <c r="AB1543" s="1111"/>
      <c r="AC1543" s="1112"/>
    </row>
    <row r="1544" spans="1:29" ht="16.7" customHeight="1" thickBot="1">
      <c r="A1544" s="1068"/>
      <c r="B1544" s="1069"/>
      <c r="C1544" s="1069"/>
      <c r="D1544" s="1069"/>
      <c r="E1544" s="1069"/>
      <c r="F1544" s="1069"/>
      <c r="G1544" s="1069"/>
      <c r="H1544" s="1069"/>
      <c r="I1544" s="1071" t="s">
        <v>1195</v>
      </c>
      <c r="J1544" s="1071"/>
      <c r="K1544" s="1071"/>
      <c r="L1544" s="1071"/>
      <c r="M1544" s="1071"/>
      <c r="N1544" s="1071"/>
      <c r="O1544" s="1071"/>
      <c r="P1544" s="1071"/>
      <c r="Q1544" s="1071"/>
      <c r="R1544" s="1071"/>
      <c r="S1544" s="1071"/>
      <c r="T1544" s="1071"/>
      <c r="U1544" s="1071"/>
      <c r="V1544" s="1106"/>
      <c r="W1544" s="1107">
        <v>0</v>
      </c>
      <c r="X1544" s="1108"/>
      <c r="Y1544" s="1108"/>
      <c r="Z1544" s="1108"/>
      <c r="AA1544" s="1108"/>
      <c r="AB1544" s="1108"/>
      <c r="AC1544" s="1107"/>
    </row>
    <row r="1545" spans="1:29" ht="17.45" customHeight="1" thickBot="1">
      <c r="A1545" s="1092" t="s">
        <v>1196</v>
      </c>
      <c r="B1545" s="1109"/>
      <c r="C1545" s="1109"/>
      <c r="D1545" s="1109"/>
      <c r="E1545" s="1109"/>
      <c r="F1545" s="1109"/>
      <c r="G1545" s="1109"/>
      <c r="H1545" s="1109"/>
      <c r="I1545" s="1109"/>
      <c r="J1545" s="1110"/>
      <c r="K1545" s="1094" t="s">
        <v>1174</v>
      </c>
      <c r="L1545" s="1070"/>
      <c r="M1545" s="1070"/>
      <c r="N1545" s="1070"/>
      <c r="O1545" s="1095"/>
      <c r="P1545" s="1094" t="s">
        <v>531</v>
      </c>
      <c r="Q1545" s="1070"/>
      <c r="R1545" s="1070"/>
      <c r="S1545" s="1070"/>
      <c r="T1545" s="1095"/>
      <c r="U1545" s="1094" t="s">
        <v>1190</v>
      </c>
      <c r="V1545" s="1070"/>
      <c r="W1545" s="1070"/>
      <c r="X1545" s="1070"/>
      <c r="Y1545" s="1095"/>
      <c r="Z1545" s="1096" t="s">
        <v>1191</v>
      </c>
      <c r="AA1545" s="1111"/>
      <c r="AB1545" s="1111"/>
      <c r="AC1545" s="1112"/>
    </row>
    <row r="1546" spans="1:29" ht="17.45" customHeight="1" thickBot="1">
      <c r="A1546" s="1068"/>
      <c r="B1546" s="1069"/>
      <c r="C1546" s="1069"/>
      <c r="D1546" s="1069"/>
      <c r="E1546" s="1069"/>
      <c r="F1546" s="1069"/>
      <c r="G1546" s="1069"/>
      <c r="H1546" s="1069"/>
      <c r="I1546" s="1071" t="s">
        <v>1197</v>
      </c>
      <c r="J1546" s="1071"/>
      <c r="K1546" s="1071"/>
      <c r="L1546" s="1071"/>
      <c r="M1546" s="1071"/>
      <c r="N1546" s="1071"/>
      <c r="O1546" s="1071"/>
      <c r="P1546" s="1071"/>
      <c r="Q1546" s="1071"/>
      <c r="R1546" s="1071"/>
      <c r="S1546" s="1071"/>
      <c r="T1546" s="1071"/>
      <c r="U1546" s="1071"/>
      <c r="V1546" s="1106"/>
      <c r="W1546" s="1107">
        <v>0</v>
      </c>
      <c r="X1546" s="1108"/>
      <c r="Y1546" s="1108"/>
      <c r="Z1546" s="1108"/>
      <c r="AA1546" s="1108"/>
      <c r="AB1546" s="1108"/>
      <c r="AC1546" s="1107"/>
    </row>
    <row r="1547" spans="1:29" ht="16.7" customHeight="1" thickBot="1">
      <c r="A1547" s="1092" t="s">
        <v>1198</v>
      </c>
      <c r="B1547" s="1109"/>
      <c r="C1547" s="1109"/>
      <c r="D1547" s="1110"/>
      <c r="E1547" s="1094" t="s">
        <v>1174</v>
      </c>
      <c r="F1547" s="1070"/>
      <c r="G1547" s="1095"/>
      <c r="H1547" s="1140" t="s">
        <v>1199</v>
      </c>
      <c r="I1547" s="1140" t="s">
        <v>1200</v>
      </c>
      <c r="J1547" s="1094" t="s">
        <v>1201</v>
      </c>
      <c r="K1547" s="1070"/>
      <c r="L1547" s="1095"/>
      <c r="M1547" s="1094" t="s">
        <v>1202</v>
      </c>
      <c r="N1547" s="1070"/>
      <c r="O1547" s="1070"/>
      <c r="P1547" s="1095"/>
      <c r="Q1547" s="1094" t="s">
        <v>1203</v>
      </c>
      <c r="R1547" s="1070"/>
      <c r="S1547" s="1070"/>
      <c r="T1547" s="1070"/>
      <c r="U1547" s="1095"/>
      <c r="V1547" s="1094" t="s">
        <v>1204</v>
      </c>
      <c r="W1547" s="1070"/>
      <c r="X1547" s="1070"/>
      <c r="Y1547" s="1095"/>
      <c r="Z1547" s="1096" t="s">
        <v>1191</v>
      </c>
      <c r="AA1547" s="1111"/>
      <c r="AB1547" s="1111"/>
      <c r="AC1547" s="1112"/>
    </row>
    <row r="1548" spans="1:29" ht="17.45" customHeight="1" thickBot="1">
      <c r="A1548" s="1127"/>
      <c r="B1548" s="1128" t="s">
        <v>1597</v>
      </c>
      <c r="C1548" s="1128"/>
      <c r="D1548" s="1225" t="s">
        <v>1598</v>
      </c>
      <c r="E1548" s="1192">
        <v>0.15611</v>
      </c>
      <c r="F1548" s="1193"/>
      <c r="G1548" s="1194"/>
      <c r="H1548" s="1191">
        <v>0</v>
      </c>
      <c r="I1548" s="1191">
        <v>0</v>
      </c>
      <c r="J1548" s="1195">
        <v>0</v>
      </c>
      <c r="K1548" s="1196"/>
      <c r="L1548" s="1197"/>
      <c r="M1548" s="1136">
        <v>1.66</v>
      </c>
      <c r="N1548" s="1137"/>
      <c r="O1548" s="1137"/>
      <c r="P1548" s="1138"/>
      <c r="Q1548" s="1136">
        <v>1.33</v>
      </c>
      <c r="R1548" s="1137"/>
      <c r="S1548" s="1137"/>
      <c r="T1548" s="1137"/>
      <c r="U1548" s="1138"/>
      <c r="V1548" s="1136">
        <v>1.0900000000000001</v>
      </c>
      <c r="W1548" s="1137"/>
      <c r="X1548" s="1137"/>
      <c r="Y1548" s="1138"/>
      <c r="Z1548" s="1139">
        <v>0</v>
      </c>
      <c r="AA1548" s="1108"/>
      <c r="AB1548" s="1108"/>
      <c r="AC1548" s="1107"/>
    </row>
    <row r="1549" spans="1:29" ht="16.7" customHeight="1" thickBot="1">
      <c r="A1549" s="1068"/>
      <c r="B1549" s="1069"/>
      <c r="C1549" s="1069"/>
      <c r="D1549" s="1069"/>
      <c r="E1549" s="1069"/>
      <c r="F1549" s="1069"/>
      <c r="G1549" s="1069"/>
      <c r="H1549" s="1069"/>
      <c r="I1549" s="1071" t="s">
        <v>1205</v>
      </c>
      <c r="J1549" s="1071"/>
      <c r="K1549" s="1071"/>
      <c r="L1549" s="1071"/>
      <c r="M1549" s="1071"/>
      <c r="N1549" s="1071"/>
      <c r="O1549" s="1071"/>
      <c r="P1549" s="1071"/>
      <c r="Q1549" s="1071"/>
      <c r="R1549" s="1071"/>
      <c r="S1549" s="1071"/>
      <c r="T1549" s="1071"/>
      <c r="U1549" s="1071"/>
      <c r="V1549" s="1106"/>
      <c r="W1549" s="1107">
        <v>0</v>
      </c>
      <c r="X1549" s="1108"/>
      <c r="Y1549" s="1108"/>
      <c r="Z1549" s="1108"/>
      <c r="AA1549" s="1108"/>
      <c r="AB1549" s="1108"/>
      <c r="AC1549" s="1107"/>
    </row>
    <row r="1550" spans="1:29" ht="5.85" customHeight="1">
      <c r="A1550" s="1141"/>
      <c r="B1550" s="1113"/>
      <c r="C1550" s="1113"/>
      <c r="D1550" s="1113"/>
      <c r="E1550" s="1113"/>
      <c r="F1550" s="1113"/>
      <c r="G1550" s="1113"/>
      <c r="H1550" s="1113"/>
      <c r="I1550" s="1113"/>
      <c r="J1550" s="1113"/>
      <c r="K1550" s="1113"/>
      <c r="L1550" s="1113"/>
      <c r="M1550" s="1113"/>
      <c r="N1550" s="1113"/>
      <c r="O1550" s="1113"/>
      <c r="P1550" s="1113"/>
      <c r="Q1550" s="1113"/>
      <c r="R1550" s="1113"/>
      <c r="S1550" s="1113"/>
      <c r="T1550" s="1113"/>
      <c r="U1550" s="1113"/>
      <c r="V1550" s="1113"/>
      <c r="W1550" s="1113"/>
      <c r="X1550" s="1113"/>
      <c r="Y1550" s="1113"/>
      <c r="Z1550" s="1113"/>
      <c r="AA1550" s="1113"/>
      <c r="AB1550" s="1113"/>
      <c r="AC1550" s="1142"/>
    </row>
    <row r="1551" spans="1:29" ht="17.45" customHeight="1">
      <c r="A1551" s="1117"/>
      <c r="B1551" s="1118"/>
      <c r="C1551" s="1118"/>
      <c r="D1551" s="1118"/>
      <c r="E1551" s="1118"/>
      <c r="F1551" s="1118"/>
      <c r="G1551" s="1118"/>
      <c r="H1551" s="1118"/>
      <c r="I1551" s="1119" t="s">
        <v>1206</v>
      </c>
      <c r="J1551" s="1119"/>
      <c r="K1551" s="1119"/>
      <c r="L1551" s="1119"/>
      <c r="M1551" s="1119"/>
      <c r="N1551" s="1119"/>
      <c r="O1551" s="1119"/>
      <c r="P1551" s="1119"/>
      <c r="Q1551" s="1119"/>
      <c r="R1551" s="1119"/>
      <c r="S1551" s="1119"/>
      <c r="T1551" s="1119"/>
      <c r="U1551" s="1119"/>
      <c r="V1551" s="1118"/>
      <c r="W1551" s="1143">
        <v>19.73</v>
      </c>
      <c r="X1551" s="1144"/>
      <c r="Y1551" s="1144"/>
      <c r="Z1551" s="1144"/>
      <c r="AA1551" s="1144"/>
      <c r="AB1551" s="1144"/>
      <c r="AC1551" s="1143"/>
    </row>
    <row r="1552" spans="1:29" ht="17.45" customHeight="1">
      <c r="A1552" s="1117"/>
      <c r="B1552" s="1118"/>
      <c r="C1552" s="1118"/>
      <c r="D1552" s="1118"/>
      <c r="E1552" s="1118"/>
      <c r="F1552" s="1118"/>
      <c r="G1552" s="1119" t="s">
        <v>1207</v>
      </c>
      <c r="H1552" s="1119"/>
      <c r="I1552" s="1119"/>
      <c r="J1552" s="1119"/>
      <c r="K1552" s="1119"/>
      <c r="L1552" s="1119"/>
      <c r="M1552" s="1119"/>
      <c r="N1552" s="1145"/>
      <c r="O1552" s="1146">
        <v>0</v>
      </c>
      <c r="P1552" s="1146"/>
      <c r="Q1552" s="1146"/>
      <c r="R1552" s="1145"/>
      <c r="S1552" s="1119" t="s">
        <v>1208</v>
      </c>
      <c r="T1552" s="1119"/>
      <c r="U1552" s="1119"/>
      <c r="V1552" s="1118"/>
      <c r="W1552" s="1143">
        <v>0</v>
      </c>
      <c r="X1552" s="1144"/>
      <c r="Y1552" s="1144"/>
      <c r="Z1552" s="1144"/>
      <c r="AA1552" s="1144"/>
      <c r="AB1552" s="1144"/>
      <c r="AC1552" s="1143"/>
    </row>
    <row r="1553" spans="1:29" ht="16.7" customHeight="1">
      <c r="A1553" s="1117"/>
      <c r="B1553" s="1118"/>
      <c r="C1553" s="1118"/>
      <c r="D1553" s="1118"/>
      <c r="E1553" s="1118"/>
      <c r="F1553" s="1118"/>
      <c r="G1553" s="1118"/>
      <c r="H1553" s="1118"/>
      <c r="I1553" s="1119" t="s">
        <v>1209</v>
      </c>
      <c r="J1553" s="1119"/>
      <c r="K1553" s="1119"/>
      <c r="L1553" s="1119"/>
      <c r="M1553" s="1119"/>
      <c r="N1553" s="1119"/>
      <c r="O1553" s="1119"/>
      <c r="P1553" s="1119"/>
      <c r="Q1553" s="1119"/>
      <c r="R1553" s="1119"/>
      <c r="S1553" s="1119"/>
      <c r="T1553" s="1119"/>
      <c r="U1553" s="1119"/>
      <c r="V1553" s="1118"/>
      <c r="W1553" s="1143">
        <v>19.73</v>
      </c>
      <c r="X1553" s="1144"/>
      <c r="Y1553" s="1144"/>
      <c r="Z1553" s="1144"/>
      <c r="AA1553" s="1144"/>
      <c r="AB1553" s="1144"/>
      <c r="AC1553" s="1143"/>
    </row>
    <row r="1554" spans="1:29" ht="5.85" customHeight="1">
      <c r="A1554" s="1147"/>
      <c r="B1554" s="1118"/>
      <c r="C1554" s="1118"/>
      <c r="D1554" s="1118"/>
      <c r="E1554" s="1118"/>
      <c r="F1554" s="1118"/>
      <c r="G1554" s="1118"/>
      <c r="H1554" s="1118"/>
      <c r="I1554" s="1118"/>
      <c r="J1554" s="1118"/>
      <c r="K1554" s="1118"/>
      <c r="L1554" s="1118"/>
      <c r="M1554" s="1118"/>
      <c r="N1554" s="1118"/>
      <c r="O1554" s="1118"/>
      <c r="P1554" s="1118"/>
      <c r="Q1554" s="1118"/>
      <c r="R1554" s="1118"/>
      <c r="S1554" s="1118"/>
      <c r="T1554" s="1118"/>
      <c r="U1554" s="1118"/>
      <c r="V1554" s="1118"/>
      <c r="W1554" s="1118"/>
      <c r="X1554" s="1118"/>
      <c r="Y1554" s="1118"/>
      <c r="Z1554" s="1118"/>
      <c r="AA1554" s="1118"/>
      <c r="AB1554" s="1118"/>
      <c r="AC1554" s="1148"/>
    </row>
    <row r="1555" spans="1:29" ht="145.35" customHeight="1">
      <c r="A1555" s="1149"/>
      <c r="AC1555" s="1088"/>
    </row>
    <row r="1556" spans="1:29" ht="74.849999999999994" customHeight="1">
      <c r="A1556" s="1149"/>
      <c r="AC1556" s="1088"/>
    </row>
    <row r="1557" spans="1:29" ht="74.849999999999994" customHeight="1" thickBot="1">
      <c r="A1557" s="1089"/>
      <c r="B1557" s="1090"/>
      <c r="C1557" s="1090"/>
      <c r="D1557" s="1090"/>
      <c r="E1557" s="1090"/>
      <c r="F1557" s="1090"/>
      <c r="G1557" s="1090"/>
      <c r="H1557" s="1090"/>
      <c r="I1557" s="1090"/>
      <c r="J1557" s="1090"/>
      <c r="K1557" s="1090"/>
      <c r="L1557" s="1090"/>
      <c r="M1557" s="1090"/>
      <c r="N1557" s="1090"/>
      <c r="O1557" s="1090"/>
      <c r="P1557" s="1090"/>
      <c r="Q1557" s="1090"/>
      <c r="R1557" s="1090"/>
      <c r="S1557" s="1090"/>
      <c r="T1557" s="1090"/>
      <c r="U1557" s="1090"/>
      <c r="V1557" s="1090"/>
      <c r="W1557" s="1090"/>
      <c r="X1557" s="1090"/>
      <c r="Y1557" s="1090"/>
      <c r="Z1557" s="1090"/>
      <c r="AA1557" s="1090"/>
      <c r="AB1557" s="1090"/>
      <c r="AC1557" s="1091"/>
    </row>
    <row r="1558" spans="1:29" ht="17.45" customHeight="1" thickBot="1">
      <c r="A1558" s="1068"/>
      <c r="B1558" s="1069"/>
      <c r="C1558" s="1069"/>
      <c r="D1558" s="1069"/>
      <c r="E1558" s="1069"/>
      <c r="F1558" s="1070" t="s">
        <v>1166</v>
      </c>
      <c r="G1558" s="1070"/>
      <c r="H1558" s="1070"/>
      <c r="I1558" s="1070"/>
      <c r="J1558" s="1070"/>
      <c r="K1558" s="1070"/>
      <c r="L1558" s="1069"/>
      <c r="M1558" s="1069"/>
      <c r="N1558" s="1069"/>
      <c r="O1558" s="1069"/>
      <c r="P1558" s="1069"/>
      <c r="Q1558" s="1069"/>
      <c r="R1558" s="1069"/>
      <c r="S1558" s="1069"/>
      <c r="T1558" s="1069"/>
      <c r="U1558" s="1069"/>
      <c r="V1558" s="1069"/>
      <c r="W1558" s="1069"/>
      <c r="X1558" s="1071" t="s">
        <v>1599</v>
      </c>
      <c r="Y1558" s="1071"/>
      <c r="Z1558" s="1071"/>
      <c r="AA1558" s="1071"/>
      <c r="AB1558" s="1071"/>
      <c r="AC1558" s="1072"/>
    </row>
    <row r="1559" spans="1:29" ht="16.7" customHeight="1">
      <c r="A1559" s="1074" t="s">
        <v>1168</v>
      </c>
      <c r="B1559" s="1075"/>
      <c r="C1559" s="1076"/>
      <c r="D1559" s="1077" t="s">
        <v>1600</v>
      </c>
      <c r="E1559" s="1077"/>
      <c r="F1559" s="1077"/>
      <c r="G1559" s="1077"/>
      <c r="H1559" s="1077"/>
      <c r="I1559" s="1077"/>
      <c r="J1559" s="1077"/>
      <c r="K1559" s="1077"/>
      <c r="L1559" s="1077"/>
      <c r="M1559" s="1077"/>
      <c r="N1559" s="1076"/>
      <c r="O1559" s="1076"/>
      <c r="P1559" s="1078" t="s">
        <v>1104</v>
      </c>
      <c r="Q1559" s="1078"/>
      <c r="R1559" s="1078"/>
      <c r="S1559" s="1076"/>
      <c r="T1559" s="1079" t="s">
        <v>335</v>
      </c>
      <c r="U1559" s="1079"/>
      <c r="V1559" s="1079"/>
      <c r="W1559" s="1079"/>
      <c r="X1559" s="1076"/>
      <c r="Y1559" s="1078" t="s">
        <v>1170</v>
      </c>
      <c r="Z1559" s="1078"/>
      <c r="AA1559" s="1076"/>
      <c r="AB1559" s="1080">
        <v>45658</v>
      </c>
      <c r="AC1559" s="1081"/>
    </row>
    <row r="1560" spans="1:29" ht="17.45" customHeight="1">
      <c r="A1560" s="1082"/>
      <c r="B1560" s="1083"/>
      <c r="D1560" s="1084"/>
      <c r="E1560" s="1084"/>
      <c r="F1560" s="1084"/>
      <c r="G1560" s="1084"/>
      <c r="H1560" s="1084"/>
      <c r="I1560" s="1084"/>
      <c r="J1560" s="1084"/>
      <c r="K1560" s="1084"/>
      <c r="L1560" s="1084"/>
      <c r="M1560" s="1084"/>
      <c r="P1560" s="1085" t="s">
        <v>1171</v>
      </c>
      <c r="Q1560" s="1085"/>
      <c r="R1560" s="1085"/>
      <c r="T1560" s="1086">
        <v>2</v>
      </c>
      <c r="U1560" s="1086"/>
      <c r="V1560" s="1086"/>
      <c r="W1560" s="1086"/>
      <c r="Y1560" s="1085" t="s">
        <v>1172</v>
      </c>
      <c r="Z1560" s="1085"/>
      <c r="AB1560" s="1087" t="s">
        <v>55</v>
      </c>
      <c r="AC1560" s="1088"/>
    </row>
    <row r="1561" spans="1:29" ht="5.85" customHeight="1" thickBot="1">
      <c r="A1561" s="1089"/>
      <c r="B1561" s="1090"/>
      <c r="C1561" s="1090"/>
      <c r="D1561" s="1090"/>
      <c r="E1561" s="1090"/>
      <c r="F1561" s="1090"/>
      <c r="G1561" s="1090"/>
      <c r="H1561" s="1090"/>
      <c r="I1561" s="1090"/>
      <c r="J1561" s="1090"/>
      <c r="K1561" s="1090"/>
      <c r="L1561" s="1090"/>
      <c r="M1561" s="1090"/>
      <c r="N1561" s="1090"/>
      <c r="O1561" s="1090"/>
      <c r="P1561" s="1090"/>
      <c r="Q1561" s="1090"/>
      <c r="R1561" s="1090"/>
      <c r="S1561" s="1090"/>
      <c r="T1561" s="1090"/>
      <c r="U1561" s="1090"/>
      <c r="V1561" s="1090"/>
      <c r="W1561" s="1090"/>
      <c r="X1561" s="1090"/>
      <c r="Y1561" s="1090"/>
      <c r="Z1561" s="1090"/>
      <c r="AA1561" s="1090"/>
      <c r="AB1561" s="1090"/>
      <c r="AC1561" s="1091"/>
    </row>
    <row r="1562" spans="1:29" ht="16.7" customHeight="1" thickBot="1">
      <c r="A1562" s="1092" t="s">
        <v>1173</v>
      </c>
      <c r="B1562" s="1075"/>
      <c r="C1562" s="1075"/>
      <c r="D1562" s="1075"/>
      <c r="E1562" s="1075"/>
      <c r="F1562" s="1075"/>
      <c r="G1562" s="1075"/>
      <c r="H1562" s="1093"/>
      <c r="I1562" s="1094" t="s">
        <v>1174</v>
      </c>
      <c r="J1562" s="1094" t="s">
        <v>1175</v>
      </c>
      <c r="K1562" s="1070"/>
      <c r="L1562" s="1070"/>
      <c r="M1562" s="1070"/>
      <c r="N1562" s="1070"/>
      <c r="O1562" s="1070"/>
      <c r="P1562" s="1095"/>
      <c r="Q1562" s="1094" t="s">
        <v>1176</v>
      </c>
      <c r="R1562" s="1070"/>
      <c r="S1562" s="1070"/>
      <c r="T1562" s="1070"/>
      <c r="U1562" s="1070"/>
      <c r="V1562" s="1070"/>
      <c r="W1562" s="1070"/>
      <c r="X1562" s="1070"/>
      <c r="Y1562" s="1095"/>
      <c r="Z1562" s="1096" t="s">
        <v>1177</v>
      </c>
      <c r="AA1562" s="1097"/>
      <c r="AB1562" s="1097"/>
      <c r="AC1562" s="1098"/>
    </row>
    <row r="1563" spans="1:29" ht="17.45" customHeight="1" thickBot="1">
      <c r="A1563" s="1099"/>
      <c r="B1563" s="1100"/>
      <c r="C1563" s="1100"/>
      <c r="D1563" s="1100"/>
      <c r="E1563" s="1100"/>
      <c r="F1563" s="1100"/>
      <c r="G1563" s="1100"/>
      <c r="H1563" s="1101"/>
      <c r="I1563" s="1102"/>
      <c r="J1563" s="1094" t="s">
        <v>1178</v>
      </c>
      <c r="K1563" s="1070"/>
      <c r="L1563" s="1095"/>
      <c r="M1563" s="1094" t="s">
        <v>1179</v>
      </c>
      <c r="N1563" s="1070"/>
      <c r="O1563" s="1070"/>
      <c r="P1563" s="1095"/>
      <c r="Q1563" s="1094" t="s">
        <v>1178</v>
      </c>
      <c r="R1563" s="1070"/>
      <c r="S1563" s="1070"/>
      <c r="T1563" s="1070"/>
      <c r="U1563" s="1095"/>
      <c r="V1563" s="1094" t="s">
        <v>1179</v>
      </c>
      <c r="W1563" s="1070"/>
      <c r="X1563" s="1070"/>
      <c r="Y1563" s="1095"/>
      <c r="Z1563" s="1103"/>
      <c r="AA1563" s="1104"/>
      <c r="AB1563" s="1104"/>
      <c r="AC1563" s="1105"/>
    </row>
    <row r="1564" spans="1:29" ht="17.45" customHeight="1">
      <c r="A1564" s="1150"/>
      <c r="B1564" s="1151" t="s">
        <v>1047</v>
      </c>
      <c r="C1564" s="1151"/>
      <c r="D1564" s="1152" t="s">
        <v>1601</v>
      </c>
      <c r="E1564" s="1151"/>
      <c r="F1564" s="1151"/>
      <c r="G1564" s="1151"/>
      <c r="H1564" s="1152"/>
      <c r="I1564" s="1201">
        <v>1</v>
      </c>
      <c r="J1564" s="1202">
        <v>1</v>
      </c>
      <c r="K1564" s="1203"/>
      <c r="L1564" s="1204"/>
      <c r="M1564" s="1202">
        <v>0</v>
      </c>
      <c r="N1564" s="1203"/>
      <c r="O1564" s="1203"/>
      <c r="P1564" s="1204"/>
      <c r="Q1564" s="1205">
        <v>307.70490000000001</v>
      </c>
      <c r="R1564" s="1206"/>
      <c r="S1564" s="1206"/>
      <c r="T1564" s="1206"/>
      <c r="U1564" s="1207"/>
      <c r="V1564" s="1205">
        <v>118.57299999999999</v>
      </c>
      <c r="W1564" s="1206"/>
      <c r="X1564" s="1206"/>
      <c r="Y1564" s="1207"/>
      <c r="Z1564" s="1159">
        <v>307.70490000000001</v>
      </c>
      <c r="AA1564" s="1116"/>
      <c r="AB1564" s="1116"/>
      <c r="AC1564" s="1115"/>
    </row>
    <row r="1565" spans="1:29" ht="16.7" customHeight="1" thickBot="1">
      <c r="A1565" s="1089"/>
      <c r="B1565" s="1160" t="s">
        <v>1602</v>
      </c>
      <c r="C1565" s="1160"/>
      <c r="D1565" s="1161" t="s">
        <v>1603</v>
      </c>
      <c r="E1565" s="1160"/>
      <c r="F1565" s="1160"/>
      <c r="G1565" s="1160"/>
      <c r="H1565" s="1161"/>
      <c r="I1565" s="1215">
        <v>1</v>
      </c>
      <c r="J1565" s="1216">
        <v>1</v>
      </c>
      <c r="K1565" s="1217"/>
      <c r="L1565" s="1218"/>
      <c r="M1565" s="1216">
        <v>0</v>
      </c>
      <c r="N1565" s="1217"/>
      <c r="O1565" s="1217"/>
      <c r="P1565" s="1218"/>
      <c r="Q1565" s="1219">
        <v>327.86700000000002</v>
      </c>
      <c r="R1565" s="1220"/>
      <c r="S1565" s="1220"/>
      <c r="T1565" s="1220"/>
      <c r="U1565" s="1221"/>
      <c r="V1565" s="1219">
        <v>141.79230000000001</v>
      </c>
      <c r="W1565" s="1220"/>
      <c r="X1565" s="1220"/>
      <c r="Y1565" s="1221"/>
      <c r="Z1565" s="1168">
        <v>327.86700000000002</v>
      </c>
      <c r="AA1565" s="1126"/>
      <c r="AB1565" s="1126"/>
      <c r="AC1565" s="1125"/>
    </row>
    <row r="1566" spans="1:29" ht="17.45" customHeight="1" thickBot="1">
      <c r="A1566" s="1068"/>
      <c r="B1566" s="1069"/>
      <c r="C1566" s="1069"/>
      <c r="D1566" s="1069"/>
      <c r="E1566" s="1069"/>
      <c r="F1566" s="1069"/>
      <c r="G1566" s="1069"/>
      <c r="H1566" s="1069"/>
      <c r="I1566" s="1071" t="s">
        <v>1180</v>
      </c>
      <c r="J1566" s="1071"/>
      <c r="K1566" s="1071"/>
      <c r="L1566" s="1071"/>
      <c r="M1566" s="1071"/>
      <c r="N1566" s="1071"/>
      <c r="O1566" s="1071"/>
      <c r="P1566" s="1071"/>
      <c r="Q1566" s="1071"/>
      <c r="R1566" s="1071"/>
      <c r="S1566" s="1071"/>
      <c r="T1566" s="1071"/>
      <c r="U1566" s="1071"/>
      <c r="V1566" s="1106"/>
      <c r="W1566" s="1107">
        <v>635.57190000000003</v>
      </c>
      <c r="X1566" s="1108"/>
      <c r="Y1566" s="1108"/>
      <c r="Z1566" s="1108"/>
      <c r="AA1566" s="1108"/>
      <c r="AB1566" s="1108"/>
      <c r="AC1566" s="1107"/>
    </row>
    <row r="1567" spans="1:29" ht="16.7" customHeight="1" thickBot="1">
      <c r="A1567" s="1092" t="s">
        <v>1181</v>
      </c>
      <c r="B1567" s="1109"/>
      <c r="C1567" s="1109"/>
      <c r="D1567" s="1109"/>
      <c r="E1567" s="1109"/>
      <c r="F1567" s="1109"/>
      <c r="G1567" s="1109"/>
      <c r="H1567" s="1109"/>
      <c r="I1567" s="1109"/>
      <c r="J1567" s="1110"/>
      <c r="K1567" s="1094" t="s">
        <v>1182</v>
      </c>
      <c r="L1567" s="1070"/>
      <c r="M1567" s="1070"/>
      <c r="N1567" s="1070"/>
      <c r="O1567" s="1095"/>
      <c r="P1567" s="1094" t="s">
        <v>1174</v>
      </c>
      <c r="Q1567" s="1070"/>
      <c r="R1567" s="1070"/>
      <c r="S1567" s="1070"/>
      <c r="T1567" s="1095"/>
      <c r="U1567" s="1094" t="s">
        <v>1183</v>
      </c>
      <c r="V1567" s="1070"/>
      <c r="W1567" s="1070"/>
      <c r="X1567" s="1070"/>
      <c r="Y1567" s="1095"/>
      <c r="Z1567" s="1096" t="s">
        <v>1177</v>
      </c>
      <c r="AA1567" s="1111"/>
      <c r="AB1567" s="1111"/>
      <c r="AC1567" s="1112"/>
    </row>
    <row r="1568" spans="1:29" ht="17.45" customHeight="1">
      <c r="A1568" s="1150"/>
      <c r="B1568" s="1151" t="s">
        <v>1111</v>
      </c>
      <c r="C1568" s="1151"/>
      <c r="D1568" s="1152" t="s">
        <v>1112</v>
      </c>
      <c r="E1568" s="1151"/>
      <c r="F1568" s="1151"/>
      <c r="G1568" s="1151"/>
      <c r="H1568" s="1151"/>
      <c r="I1568" s="1151"/>
      <c r="J1568" s="1152"/>
      <c r="K1568" s="1153">
        <v>0</v>
      </c>
      <c r="L1568" s="1154"/>
      <c r="M1568" s="1154"/>
      <c r="N1568" s="1154"/>
      <c r="O1568" s="1155"/>
      <c r="P1568" s="1153">
        <v>2</v>
      </c>
      <c r="Q1568" s="1154"/>
      <c r="R1568" s="1154"/>
      <c r="S1568" s="1154"/>
      <c r="T1568" s="1155"/>
      <c r="U1568" s="1156">
        <v>22.148800000000001</v>
      </c>
      <c r="V1568" s="1157"/>
      <c r="W1568" s="1157"/>
      <c r="X1568" s="1157"/>
      <c r="Y1568" s="1158"/>
      <c r="Z1568" s="1159">
        <v>44.297600000000003</v>
      </c>
      <c r="AA1568" s="1116"/>
      <c r="AB1568" s="1116"/>
      <c r="AC1568" s="1115"/>
    </row>
    <row r="1569" spans="1:29" ht="17.45" customHeight="1" thickBot="1">
      <c r="A1569" s="1089"/>
      <c r="B1569" s="1160" t="s">
        <v>1117</v>
      </c>
      <c r="C1569" s="1160"/>
      <c r="D1569" s="1161" t="s">
        <v>1118</v>
      </c>
      <c r="E1569" s="1160"/>
      <c r="F1569" s="1160"/>
      <c r="G1569" s="1160"/>
      <c r="H1569" s="1160"/>
      <c r="I1569" s="1160"/>
      <c r="J1569" s="1161"/>
      <c r="K1569" s="1162">
        <v>0</v>
      </c>
      <c r="L1569" s="1163"/>
      <c r="M1569" s="1163"/>
      <c r="N1569" s="1163"/>
      <c r="O1569" s="1164"/>
      <c r="P1569" s="1162">
        <v>1</v>
      </c>
      <c r="Q1569" s="1163"/>
      <c r="R1569" s="1163"/>
      <c r="S1569" s="1163"/>
      <c r="T1569" s="1164"/>
      <c r="U1569" s="1165">
        <v>31.5581</v>
      </c>
      <c r="V1569" s="1166"/>
      <c r="W1569" s="1166"/>
      <c r="X1569" s="1166"/>
      <c r="Y1569" s="1167"/>
      <c r="Z1569" s="1168">
        <v>31.5581</v>
      </c>
      <c r="AA1569" s="1126"/>
      <c r="AB1569" s="1126"/>
      <c r="AC1569" s="1125"/>
    </row>
    <row r="1570" spans="1:29" ht="16.7" customHeight="1" thickBot="1">
      <c r="A1570" s="1068"/>
      <c r="B1570" s="1113"/>
      <c r="C1570" s="1113"/>
      <c r="D1570" s="1113"/>
      <c r="E1570" s="1113"/>
      <c r="F1570" s="1113"/>
      <c r="G1570" s="1113"/>
      <c r="H1570" s="1113"/>
      <c r="I1570" s="1114" t="s">
        <v>1184</v>
      </c>
      <c r="J1570" s="1114"/>
      <c r="K1570" s="1114"/>
      <c r="L1570" s="1114"/>
      <c r="M1570" s="1114"/>
      <c r="N1570" s="1114"/>
      <c r="O1570" s="1114"/>
      <c r="P1570" s="1114"/>
      <c r="Q1570" s="1114"/>
      <c r="R1570" s="1114"/>
      <c r="S1570" s="1114"/>
      <c r="T1570" s="1114"/>
      <c r="U1570" s="1114"/>
      <c r="V1570" s="1069"/>
      <c r="W1570" s="1115">
        <v>75.855699999999999</v>
      </c>
      <c r="X1570" s="1116"/>
      <c r="Y1570" s="1116"/>
      <c r="Z1570" s="1116"/>
      <c r="AA1570" s="1116"/>
      <c r="AB1570" s="1116"/>
      <c r="AC1570" s="1115"/>
    </row>
    <row r="1571" spans="1:29" ht="17.45" customHeight="1">
      <c r="A1571" s="1117"/>
      <c r="B1571" s="1118"/>
      <c r="C1571" s="1118"/>
      <c r="D1571" s="1118"/>
      <c r="E1571" s="1118"/>
      <c r="F1571" s="1118"/>
      <c r="G1571" s="1118"/>
      <c r="H1571" s="1118"/>
      <c r="I1571" s="1119" t="s">
        <v>1185</v>
      </c>
      <c r="J1571" s="1119"/>
      <c r="K1571" s="1119"/>
      <c r="L1571" s="1119"/>
      <c r="M1571" s="1119"/>
      <c r="N1571" s="1119"/>
      <c r="O1571" s="1119"/>
      <c r="P1571" s="1119"/>
      <c r="Q1571" s="1119"/>
      <c r="R1571" s="1119"/>
      <c r="S1571" s="1119"/>
      <c r="T1571" s="1119"/>
      <c r="U1571" s="1119"/>
      <c r="V1571" s="1118"/>
      <c r="W1571" s="1120">
        <v>711.42759999999998</v>
      </c>
      <c r="X1571" s="1121"/>
      <c r="Y1571" s="1121"/>
      <c r="Z1571" s="1121"/>
      <c r="AA1571" s="1121"/>
      <c r="AB1571" s="1121"/>
      <c r="AC1571" s="1120"/>
    </row>
    <row r="1572" spans="1:29" ht="17.45" customHeight="1">
      <c r="A1572" s="1117"/>
      <c r="B1572" s="1118"/>
      <c r="C1572" s="1118"/>
      <c r="D1572" s="1118"/>
      <c r="E1572" s="1118"/>
      <c r="F1572" s="1118"/>
      <c r="G1572" s="1118"/>
      <c r="H1572" s="1118"/>
      <c r="I1572" s="1119" t="s">
        <v>1186</v>
      </c>
      <c r="J1572" s="1119"/>
      <c r="K1572" s="1119"/>
      <c r="L1572" s="1119"/>
      <c r="M1572" s="1119"/>
      <c r="N1572" s="1119"/>
      <c r="O1572" s="1119"/>
      <c r="P1572" s="1119"/>
      <c r="Q1572" s="1119"/>
      <c r="R1572" s="1119"/>
      <c r="S1572" s="1119"/>
      <c r="T1572" s="1119"/>
      <c r="U1572" s="1119"/>
      <c r="V1572" s="1118"/>
      <c r="W1572" s="1120">
        <v>355.71379999999999</v>
      </c>
      <c r="X1572" s="1121"/>
      <c r="Y1572" s="1121"/>
      <c r="Z1572" s="1121"/>
      <c r="AA1572" s="1121"/>
      <c r="AB1572" s="1121"/>
      <c r="AC1572" s="1120"/>
    </row>
    <row r="1573" spans="1:29" ht="16.7" customHeight="1">
      <c r="A1573" s="1117"/>
      <c r="B1573" s="1118"/>
      <c r="C1573" s="1118"/>
      <c r="D1573" s="1118"/>
      <c r="E1573" s="1118"/>
      <c r="F1573" s="1118"/>
      <c r="G1573" s="1118"/>
      <c r="H1573" s="1118"/>
      <c r="I1573" s="1119" t="s">
        <v>1187</v>
      </c>
      <c r="J1573" s="1119"/>
      <c r="K1573" s="1119"/>
      <c r="L1573" s="1119"/>
      <c r="M1573" s="1119"/>
      <c r="N1573" s="1119"/>
      <c r="O1573" s="1119"/>
      <c r="P1573" s="1119"/>
      <c r="Q1573" s="1119"/>
      <c r="R1573" s="1119"/>
      <c r="S1573" s="1119"/>
      <c r="T1573" s="1119"/>
      <c r="U1573" s="1119"/>
      <c r="V1573" s="1118"/>
      <c r="W1573" s="1120">
        <v>0</v>
      </c>
      <c r="X1573" s="1121"/>
      <c r="Y1573" s="1121"/>
      <c r="Z1573" s="1121"/>
      <c r="AA1573" s="1121"/>
      <c r="AB1573" s="1121"/>
      <c r="AC1573" s="1120"/>
    </row>
    <row r="1574" spans="1:29" ht="17.45" customHeight="1" thickBot="1">
      <c r="A1574" s="1122"/>
      <c r="B1574" s="1123"/>
      <c r="C1574" s="1123"/>
      <c r="D1574" s="1123"/>
      <c r="E1574" s="1123"/>
      <c r="F1574" s="1123"/>
      <c r="G1574" s="1123"/>
      <c r="H1574" s="1123"/>
      <c r="I1574" s="1124" t="s">
        <v>1188</v>
      </c>
      <c r="J1574" s="1124"/>
      <c r="K1574" s="1124"/>
      <c r="L1574" s="1124"/>
      <c r="M1574" s="1124"/>
      <c r="N1574" s="1124"/>
      <c r="O1574" s="1124"/>
      <c r="P1574" s="1124"/>
      <c r="Q1574" s="1124"/>
      <c r="R1574" s="1124"/>
      <c r="S1574" s="1124"/>
      <c r="T1574" s="1124"/>
      <c r="U1574" s="1124"/>
      <c r="V1574" s="1123"/>
      <c r="W1574" s="1125">
        <v>0</v>
      </c>
      <c r="X1574" s="1126"/>
      <c r="Y1574" s="1126"/>
      <c r="Z1574" s="1126"/>
      <c r="AA1574" s="1126"/>
      <c r="AB1574" s="1126"/>
      <c r="AC1574" s="1125"/>
    </row>
    <row r="1575" spans="1:29" ht="16.7" customHeight="1" thickBot="1">
      <c r="A1575" s="1092" t="s">
        <v>1189</v>
      </c>
      <c r="B1575" s="1109"/>
      <c r="C1575" s="1109"/>
      <c r="D1575" s="1109"/>
      <c r="E1575" s="1109"/>
      <c r="F1575" s="1109"/>
      <c r="G1575" s="1109"/>
      <c r="H1575" s="1109"/>
      <c r="I1575" s="1109"/>
      <c r="J1575" s="1110"/>
      <c r="K1575" s="1094" t="s">
        <v>1174</v>
      </c>
      <c r="L1575" s="1070"/>
      <c r="M1575" s="1070"/>
      <c r="N1575" s="1070"/>
      <c r="O1575" s="1095"/>
      <c r="P1575" s="1094" t="s">
        <v>531</v>
      </c>
      <c r="Q1575" s="1070"/>
      <c r="R1575" s="1070"/>
      <c r="S1575" s="1070"/>
      <c r="T1575" s="1095"/>
      <c r="U1575" s="1094" t="s">
        <v>1190</v>
      </c>
      <c r="V1575" s="1070"/>
      <c r="W1575" s="1070"/>
      <c r="X1575" s="1070"/>
      <c r="Y1575" s="1095"/>
      <c r="Z1575" s="1096" t="s">
        <v>1191</v>
      </c>
      <c r="AA1575" s="1111"/>
      <c r="AB1575" s="1111"/>
      <c r="AC1575" s="1112"/>
    </row>
    <row r="1576" spans="1:29" ht="17.45" customHeight="1" thickBot="1">
      <c r="A1576" s="1068"/>
      <c r="B1576" s="1069"/>
      <c r="C1576" s="1069"/>
      <c r="D1576" s="1069"/>
      <c r="E1576" s="1069"/>
      <c r="F1576" s="1069"/>
      <c r="G1576" s="1069"/>
      <c r="H1576" s="1069"/>
      <c r="I1576" s="1071" t="s">
        <v>1193</v>
      </c>
      <c r="J1576" s="1071"/>
      <c r="K1576" s="1071"/>
      <c r="L1576" s="1071"/>
      <c r="M1576" s="1071"/>
      <c r="N1576" s="1071"/>
      <c r="O1576" s="1071"/>
      <c r="P1576" s="1071"/>
      <c r="Q1576" s="1071"/>
      <c r="R1576" s="1071"/>
      <c r="S1576" s="1071"/>
      <c r="T1576" s="1071"/>
      <c r="U1576" s="1071"/>
      <c r="V1576" s="1106"/>
      <c r="W1576" s="1107">
        <v>0</v>
      </c>
      <c r="X1576" s="1108"/>
      <c r="Y1576" s="1108"/>
      <c r="Z1576" s="1108"/>
      <c r="AA1576" s="1108"/>
      <c r="AB1576" s="1108"/>
      <c r="AC1576" s="1107"/>
    </row>
    <row r="1577" spans="1:29" ht="17.45" customHeight="1" thickBot="1">
      <c r="A1577" s="1092" t="s">
        <v>1194</v>
      </c>
      <c r="B1577" s="1109"/>
      <c r="C1577" s="1109"/>
      <c r="D1577" s="1109"/>
      <c r="E1577" s="1109"/>
      <c r="F1577" s="1109"/>
      <c r="G1577" s="1109"/>
      <c r="H1577" s="1109"/>
      <c r="I1577" s="1109"/>
      <c r="J1577" s="1110"/>
      <c r="K1577" s="1094" t="s">
        <v>1174</v>
      </c>
      <c r="L1577" s="1070"/>
      <c r="M1577" s="1070"/>
      <c r="N1577" s="1070"/>
      <c r="O1577" s="1095"/>
      <c r="P1577" s="1094" t="s">
        <v>531</v>
      </c>
      <c r="Q1577" s="1070"/>
      <c r="R1577" s="1070"/>
      <c r="S1577" s="1070"/>
      <c r="T1577" s="1095"/>
      <c r="U1577" s="1094" t="s">
        <v>1190</v>
      </c>
      <c r="V1577" s="1070"/>
      <c r="W1577" s="1070"/>
      <c r="X1577" s="1070"/>
      <c r="Y1577" s="1095"/>
      <c r="Z1577" s="1096" t="s">
        <v>1191</v>
      </c>
      <c r="AA1577" s="1111"/>
      <c r="AB1577" s="1111"/>
      <c r="AC1577" s="1112"/>
    </row>
    <row r="1578" spans="1:29" ht="16.7" customHeight="1" thickBot="1">
      <c r="A1578" s="1127"/>
      <c r="B1578" s="1128" t="s">
        <v>1604</v>
      </c>
      <c r="C1578" s="1128"/>
      <c r="D1578" s="1129" t="s">
        <v>1605</v>
      </c>
      <c r="E1578" s="1128"/>
      <c r="F1578" s="1128"/>
      <c r="G1578" s="1128"/>
      <c r="H1578" s="1128"/>
      <c r="I1578" s="1128"/>
      <c r="J1578" s="1129"/>
      <c r="K1578" s="1130">
        <v>0.4</v>
      </c>
      <c r="L1578" s="1131"/>
      <c r="M1578" s="1131"/>
      <c r="N1578" s="1131"/>
      <c r="O1578" s="1132"/>
      <c r="P1578" s="1133" t="s">
        <v>55</v>
      </c>
      <c r="Q1578" s="1134"/>
      <c r="R1578" s="1134"/>
      <c r="S1578" s="1134"/>
      <c r="T1578" s="1135"/>
      <c r="U1578" s="1136">
        <v>1018.5451</v>
      </c>
      <c r="V1578" s="1137"/>
      <c r="W1578" s="1137"/>
      <c r="X1578" s="1137"/>
      <c r="Y1578" s="1138"/>
      <c r="Z1578" s="1139">
        <v>407.42</v>
      </c>
      <c r="AA1578" s="1108"/>
      <c r="AB1578" s="1108"/>
      <c r="AC1578" s="1107"/>
    </row>
    <row r="1579" spans="1:29" ht="17.45" customHeight="1" thickBot="1">
      <c r="A1579" s="1068"/>
      <c r="B1579" s="1069"/>
      <c r="C1579" s="1069"/>
      <c r="D1579" s="1069"/>
      <c r="E1579" s="1069"/>
      <c r="F1579" s="1069"/>
      <c r="G1579" s="1069"/>
      <c r="H1579" s="1069"/>
      <c r="I1579" s="1071" t="s">
        <v>1195</v>
      </c>
      <c r="J1579" s="1071"/>
      <c r="K1579" s="1071"/>
      <c r="L1579" s="1071"/>
      <c r="M1579" s="1071"/>
      <c r="N1579" s="1071"/>
      <c r="O1579" s="1071"/>
      <c r="P1579" s="1071"/>
      <c r="Q1579" s="1071"/>
      <c r="R1579" s="1071"/>
      <c r="S1579" s="1071"/>
      <c r="T1579" s="1071"/>
      <c r="U1579" s="1071"/>
      <c r="V1579" s="1106"/>
      <c r="W1579" s="1107">
        <v>407.42</v>
      </c>
      <c r="X1579" s="1108"/>
      <c r="Y1579" s="1108"/>
      <c r="Z1579" s="1108"/>
      <c r="AA1579" s="1108"/>
      <c r="AB1579" s="1108"/>
      <c r="AC1579" s="1107"/>
    </row>
    <row r="1580" spans="1:29" ht="17.45" customHeight="1" thickBot="1">
      <c r="A1580" s="1092" t="s">
        <v>1196</v>
      </c>
      <c r="B1580" s="1109"/>
      <c r="C1580" s="1109"/>
      <c r="D1580" s="1109"/>
      <c r="E1580" s="1109"/>
      <c r="F1580" s="1109"/>
      <c r="G1580" s="1109"/>
      <c r="H1580" s="1109"/>
      <c r="I1580" s="1109"/>
      <c r="J1580" s="1110"/>
      <c r="K1580" s="1094" t="s">
        <v>1174</v>
      </c>
      <c r="L1580" s="1070"/>
      <c r="M1580" s="1070"/>
      <c r="N1580" s="1070"/>
      <c r="O1580" s="1095"/>
      <c r="P1580" s="1094" t="s">
        <v>531</v>
      </c>
      <c r="Q1580" s="1070"/>
      <c r="R1580" s="1070"/>
      <c r="S1580" s="1070"/>
      <c r="T1580" s="1095"/>
      <c r="U1580" s="1094" t="s">
        <v>1190</v>
      </c>
      <c r="V1580" s="1070"/>
      <c r="W1580" s="1070"/>
      <c r="X1580" s="1070"/>
      <c r="Y1580" s="1095"/>
      <c r="Z1580" s="1096" t="s">
        <v>1191</v>
      </c>
      <c r="AA1580" s="1111"/>
      <c r="AB1580" s="1111"/>
      <c r="AC1580" s="1112"/>
    </row>
    <row r="1581" spans="1:29" ht="16.7" customHeight="1" thickBot="1">
      <c r="A1581" s="1068"/>
      <c r="B1581" s="1069"/>
      <c r="C1581" s="1069"/>
      <c r="D1581" s="1069"/>
      <c r="E1581" s="1069"/>
      <c r="F1581" s="1069"/>
      <c r="G1581" s="1069"/>
      <c r="H1581" s="1069"/>
      <c r="I1581" s="1071" t="s">
        <v>1197</v>
      </c>
      <c r="J1581" s="1071"/>
      <c r="K1581" s="1071"/>
      <c r="L1581" s="1071"/>
      <c r="M1581" s="1071"/>
      <c r="N1581" s="1071"/>
      <c r="O1581" s="1071"/>
      <c r="P1581" s="1071"/>
      <c r="Q1581" s="1071"/>
      <c r="R1581" s="1071"/>
      <c r="S1581" s="1071"/>
      <c r="T1581" s="1071"/>
      <c r="U1581" s="1071"/>
      <c r="V1581" s="1106"/>
      <c r="W1581" s="1107">
        <v>0</v>
      </c>
      <c r="X1581" s="1108"/>
      <c r="Y1581" s="1108"/>
      <c r="Z1581" s="1108"/>
      <c r="AA1581" s="1108"/>
      <c r="AB1581" s="1108"/>
      <c r="AC1581" s="1107"/>
    </row>
    <row r="1582" spans="1:29" ht="17.45" customHeight="1" thickBot="1">
      <c r="A1582" s="1092" t="s">
        <v>1198</v>
      </c>
      <c r="B1582" s="1109"/>
      <c r="C1582" s="1109"/>
      <c r="D1582" s="1110"/>
      <c r="E1582" s="1094" t="s">
        <v>1174</v>
      </c>
      <c r="F1582" s="1070"/>
      <c r="G1582" s="1095"/>
      <c r="H1582" s="1140" t="s">
        <v>1199</v>
      </c>
      <c r="I1582" s="1140" t="s">
        <v>1200</v>
      </c>
      <c r="J1582" s="1094" t="s">
        <v>1201</v>
      </c>
      <c r="K1582" s="1070"/>
      <c r="L1582" s="1095"/>
      <c r="M1582" s="1094" t="s">
        <v>1202</v>
      </c>
      <c r="N1582" s="1070"/>
      <c r="O1582" s="1070"/>
      <c r="P1582" s="1095"/>
      <c r="Q1582" s="1094" t="s">
        <v>1203</v>
      </c>
      <c r="R1582" s="1070"/>
      <c r="S1582" s="1070"/>
      <c r="T1582" s="1070"/>
      <c r="U1582" s="1095"/>
      <c r="V1582" s="1094" t="s">
        <v>1204</v>
      </c>
      <c r="W1582" s="1070"/>
      <c r="X1582" s="1070"/>
      <c r="Y1582" s="1095"/>
      <c r="Z1582" s="1096" t="s">
        <v>1191</v>
      </c>
      <c r="AA1582" s="1111"/>
      <c r="AB1582" s="1111"/>
      <c r="AC1582" s="1112"/>
    </row>
    <row r="1583" spans="1:29" ht="16.7" customHeight="1" thickBot="1">
      <c r="A1583" s="1068"/>
      <c r="B1583" s="1069"/>
      <c r="C1583" s="1069"/>
      <c r="D1583" s="1069"/>
      <c r="E1583" s="1069"/>
      <c r="F1583" s="1069"/>
      <c r="G1583" s="1069"/>
      <c r="H1583" s="1069"/>
      <c r="I1583" s="1071" t="s">
        <v>1205</v>
      </c>
      <c r="J1583" s="1071"/>
      <c r="K1583" s="1071"/>
      <c r="L1583" s="1071"/>
      <c r="M1583" s="1071"/>
      <c r="N1583" s="1071"/>
      <c r="O1583" s="1071"/>
      <c r="P1583" s="1071"/>
      <c r="Q1583" s="1071"/>
      <c r="R1583" s="1071"/>
      <c r="S1583" s="1071"/>
      <c r="T1583" s="1071"/>
      <c r="U1583" s="1071"/>
      <c r="V1583" s="1106"/>
      <c r="W1583" s="1107">
        <v>0</v>
      </c>
      <c r="X1583" s="1108"/>
      <c r="Y1583" s="1108"/>
      <c r="Z1583" s="1108"/>
      <c r="AA1583" s="1108"/>
      <c r="AB1583" s="1108"/>
      <c r="AC1583" s="1107"/>
    </row>
    <row r="1584" spans="1:29" ht="5.85" customHeight="1">
      <c r="A1584" s="1141"/>
      <c r="B1584" s="1113"/>
      <c r="C1584" s="1113"/>
      <c r="D1584" s="1113"/>
      <c r="E1584" s="1113"/>
      <c r="F1584" s="1113"/>
      <c r="G1584" s="1113"/>
      <c r="H1584" s="1113"/>
      <c r="I1584" s="1113"/>
      <c r="J1584" s="1113"/>
      <c r="K1584" s="1113"/>
      <c r="L1584" s="1113"/>
      <c r="M1584" s="1113"/>
      <c r="N1584" s="1113"/>
      <c r="O1584" s="1113"/>
      <c r="P1584" s="1113"/>
      <c r="Q1584" s="1113"/>
      <c r="R1584" s="1113"/>
      <c r="S1584" s="1113"/>
      <c r="T1584" s="1113"/>
      <c r="U1584" s="1113"/>
      <c r="V1584" s="1113"/>
      <c r="W1584" s="1113"/>
      <c r="X1584" s="1113"/>
      <c r="Y1584" s="1113"/>
      <c r="Z1584" s="1113"/>
      <c r="AA1584" s="1113"/>
      <c r="AB1584" s="1113"/>
      <c r="AC1584" s="1142"/>
    </row>
    <row r="1585" spans="1:29" ht="17.45" customHeight="1">
      <c r="A1585" s="1117"/>
      <c r="B1585" s="1118"/>
      <c r="C1585" s="1118"/>
      <c r="D1585" s="1118"/>
      <c r="E1585" s="1118"/>
      <c r="F1585" s="1118"/>
      <c r="G1585" s="1118"/>
      <c r="H1585" s="1118"/>
      <c r="I1585" s="1119" t="s">
        <v>1206</v>
      </c>
      <c r="J1585" s="1119"/>
      <c r="K1585" s="1119"/>
      <c r="L1585" s="1119"/>
      <c r="M1585" s="1119"/>
      <c r="N1585" s="1119"/>
      <c r="O1585" s="1119"/>
      <c r="P1585" s="1119"/>
      <c r="Q1585" s="1119"/>
      <c r="R1585" s="1119"/>
      <c r="S1585" s="1119"/>
      <c r="T1585" s="1119"/>
      <c r="U1585" s="1119"/>
      <c r="V1585" s="1118"/>
      <c r="W1585" s="1143">
        <v>763.13</v>
      </c>
      <c r="X1585" s="1144"/>
      <c r="Y1585" s="1144"/>
      <c r="Z1585" s="1144"/>
      <c r="AA1585" s="1144"/>
      <c r="AB1585" s="1144"/>
      <c r="AC1585" s="1143"/>
    </row>
    <row r="1586" spans="1:29" ht="17.45" customHeight="1">
      <c r="A1586" s="1117"/>
      <c r="B1586" s="1118"/>
      <c r="C1586" s="1118"/>
      <c r="D1586" s="1118"/>
      <c r="E1586" s="1118"/>
      <c r="F1586" s="1118"/>
      <c r="G1586" s="1119" t="s">
        <v>1207</v>
      </c>
      <c r="H1586" s="1119"/>
      <c r="I1586" s="1119"/>
      <c r="J1586" s="1119"/>
      <c r="K1586" s="1119"/>
      <c r="L1586" s="1119"/>
      <c r="M1586" s="1119"/>
      <c r="N1586" s="1145"/>
      <c r="O1586" s="1146">
        <v>0</v>
      </c>
      <c r="P1586" s="1146"/>
      <c r="Q1586" s="1146"/>
      <c r="R1586" s="1145"/>
      <c r="S1586" s="1119" t="s">
        <v>1208</v>
      </c>
      <c r="T1586" s="1119"/>
      <c r="U1586" s="1119"/>
      <c r="V1586" s="1118"/>
      <c r="W1586" s="1143">
        <v>0</v>
      </c>
      <c r="X1586" s="1144"/>
      <c r="Y1586" s="1144"/>
      <c r="Z1586" s="1144"/>
      <c r="AA1586" s="1144"/>
      <c r="AB1586" s="1144"/>
      <c r="AC1586" s="1143"/>
    </row>
    <row r="1587" spans="1:29" ht="16.7" customHeight="1">
      <c r="A1587" s="1117"/>
      <c r="B1587" s="1118"/>
      <c r="C1587" s="1118"/>
      <c r="D1587" s="1118"/>
      <c r="E1587" s="1118"/>
      <c r="F1587" s="1118"/>
      <c r="G1587" s="1118"/>
      <c r="H1587" s="1118"/>
      <c r="I1587" s="1119" t="s">
        <v>1209</v>
      </c>
      <c r="J1587" s="1119"/>
      <c r="K1587" s="1119"/>
      <c r="L1587" s="1119"/>
      <c r="M1587" s="1119"/>
      <c r="N1587" s="1119"/>
      <c r="O1587" s="1119"/>
      <c r="P1587" s="1119"/>
      <c r="Q1587" s="1119"/>
      <c r="R1587" s="1119"/>
      <c r="S1587" s="1119"/>
      <c r="T1587" s="1119"/>
      <c r="U1587" s="1119"/>
      <c r="V1587" s="1118"/>
      <c r="W1587" s="1143">
        <v>763.13</v>
      </c>
      <c r="X1587" s="1144"/>
      <c r="Y1587" s="1144"/>
      <c r="Z1587" s="1144"/>
      <c r="AA1587" s="1144"/>
      <c r="AB1587" s="1144"/>
      <c r="AC1587" s="1143"/>
    </row>
    <row r="1588" spans="1:29" ht="5.85" customHeight="1">
      <c r="A1588" s="1147"/>
      <c r="B1588" s="1118"/>
      <c r="C1588" s="1118"/>
      <c r="D1588" s="1118"/>
      <c r="E1588" s="1118"/>
      <c r="F1588" s="1118"/>
      <c r="G1588" s="1118"/>
      <c r="H1588" s="1118"/>
      <c r="I1588" s="1118"/>
      <c r="J1588" s="1118"/>
      <c r="K1588" s="1118"/>
      <c r="L1588" s="1118"/>
      <c r="M1588" s="1118"/>
      <c r="N1588" s="1118"/>
      <c r="O1588" s="1118"/>
      <c r="P1588" s="1118"/>
      <c r="Q1588" s="1118"/>
      <c r="R1588" s="1118"/>
      <c r="S1588" s="1118"/>
      <c r="T1588" s="1118"/>
      <c r="U1588" s="1118"/>
      <c r="V1588" s="1118"/>
      <c r="W1588" s="1118"/>
      <c r="X1588" s="1118"/>
      <c r="Y1588" s="1118"/>
      <c r="Z1588" s="1118"/>
      <c r="AA1588" s="1118"/>
      <c r="AB1588" s="1118"/>
      <c r="AC1588" s="1148"/>
    </row>
    <row r="1589" spans="1:29" ht="145.35" customHeight="1">
      <c r="A1589" s="1149"/>
      <c r="AC1589" s="1088"/>
    </row>
    <row r="1590" spans="1:29" ht="74.849999999999994" customHeight="1">
      <c r="A1590" s="1149"/>
      <c r="AC1590" s="1088"/>
    </row>
    <row r="1591" spans="1:29" ht="74.849999999999994" customHeight="1" thickBot="1">
      <c r="A1591" s="1089"/>
      <c r="B1591" s="1090"/>
      <c r="C1591" s="1090"/>
      <c r="D1591" s="1090"/>
      <c r="E1591" s="1090"/>
      <c r="F1591" s="1090"/>
      <c r="G1591" s="1090"/>
      <c r="H1591" s="1090"/>
      <c r="I1591" s="1090"/>
      <c r="J1591" s="1090"/>
      <c r="K1591" s="1090"/>
      <c r="L1591" s="1090"/>
      <c r="M1591" s="1090"/>
      <c r="N1591" s="1090"/>
      <c r="O1591" s="1090"/>
      <c r="P1591" s="1090"/>
      <c r="Q1591" s="1090"/>
      <c r="R1591" s="1090"/>
      <c r="S1591" s="1090"/>
      <c r="T1591" s="1090"/>
      <c r="U1591" s="1090"/>
      <c r="V1591" s="1090"/>
      <c r="W1591" s="1090"/>
      <c r="X1591" s="1090"/>
      <c r="Y1591" s="1090"/>
      <c r="Z1591" s="1090"/>
      <c r="AA1591" s="1090"/>
      <c r="AB1591" s="1090"/>
      <c r="AC1591" s="1091"/>
    </row>
    <row r="1592" spans="1:29" ht="17.45" customHeight="1" thickBot="1">
      <c r="A1592" s="1068"/>
      <c r="B1592" s="1069"/>
      <c r="C1592" s="1069"/>
      <c r="D1592" s="1069"/>
      <c r="E1592" s="1069"/>
      <c r="F1592" s="1070" t="s">
        <v>1166</v>
      </c>
      <c r="G1592" s="1070"/>
      <c r="H1592" s="1070"/>
      <c r="I1592" s="1070"/>
      <c r="J1592" s="1070"/>
      <c r="K1592" s="1070"/>
      <c r="L1592" s="1069"/>
      <c r="M1592" s="1069"/>
      <c r="N1592" s="1069"/>
      <c r="O1592" s="1069"/>
      <c r="P1592" s="1069"/>
      <c r="Q1592" s="1069"/>
      <c r="R1592" s="1069"/>
      <c r="S1592" s="1069"/>
      <c r="T1592" s="1069"/>
      <c r="U1592" s="1069"/>
      <c r="V1592" s="1069"/>
      <c r="W1592" s="1069"/>
      <c r="X1592" s="1071" t="s">
        <v>1606</v>
      </c>
      <c r="Y1592" s="1071"/>
      <c r="Z1592" s="1071"/>
      <c r="AA1592" s="1071"/>
      <c r="AB1592" s="1071"/>
      <c r="AC1592" s="1072"/>
    </row>
    <row r="1593" spans="1:29" ht="16.7" customHeight="1">
      <c r="A1593" s="1074" t="s">
        <v>1168</v>
      </c>
      <c r="B1593" s="1075"/>
      <c r="C1593" s="1076"/>
      <c r="D1593" s="1077" t="s">
        <v>1607</v>
      </c>
      <c r="E1593" s="1077"/>
      <c r="F1593" s="1077"/>
      <c r="G1593" s="1077"/>
      <c r="H1593" s="1077"/>
      <c r="I1593" s="1077"/>
      <c r="J1593" s="1077"/>
      <c r="K1593" s="1077"/>
      <c r="L1593" s="1077"/>
      <c r="M1593" s="1077"/>
      <c r="N1593" s="1076"/>
      <c r="O1593" s="1076"/>
      <c r="P1593" s="1078" t="s">
        <v>1104</v>
      </c>
      <c r="Q1593" s="1078"/>
      <c r="R1593" s="1078"/>
      <c r="S1593" s="1076"/>
      <c r="T1593" s="1079" t="s">
        <v>336</v>
      </c>
      <c r="U1593" s="1079"/>
      <c r="V1593" s="1079"/>
      <c r="W1593" s="1079"/>
      <c r="X1593" s="1076"/>
      <c r="Y1593" s="1078" t="s">
        <v>1170</v>
      </c>
      <c r="Z1593" s="1078"/>
      <c r="AA1593" s="1076"/>
      <c r="AB1593" s="1080">
        <v>45658</v>
      </c>
      <c r="AC1593" s="1081"/>
    </row>
    <row r="1594" spans="1:29" ht="17.45" customHeight="1">
      <c r="A1594" s="1082"/>
      <c r="B1594" s="1083"/>
      <c r="D1594" s="1084"/>
      <c r="E1594" s="1084"/>
      <c r="F1594" s="1084"/>
      <c r="G1594" s="1084"/>
      <c r="H1594" s="1084"/>
      <c r="I1594" s="1084"/>
      <c r="J1594" s="1084"/>
      <c r="K1594" s="1084"/>
      <c r="L1594" s="1084"/>
      <c r="M1594" s="1084"/>
      <c r="P1594" s="1085" t="s">
        <v>1171</v>
      </c>
      <c r="Q1594" s="1085"/>
      <c r="R1594" s="1085"/>
      <c r="T1594" s="1086">
        <v>2</v>
      </c>
      <c r="U1594" s="1086"/>
      <c r="V1594" s="1086"/>
      <c r="W1594" s="1086"/>
      <c r="Y1594" s="1085" t="s">
        <v>1172</v>
      </c>
      <c r="Z1594" s="1085"/>
      <c r="AB1594" s="1087" t="s">
        <v>55</v>
      </c>
      <c r="AC1594" s="1088"/>
    </row>
    <row r="1595" spans="1:29" ht="5.85" customHeight="1" thickBot="1">
      <c r="A1595" s="1089"/>
      <c r="B1595" s="1090"/>
      <c r="C1595" s="1090"/>
      <c r="D1595" s="1090"/>
      <c r="E1595" s="1090"/>
      <c r="F1595" s="1090"/>
      <c r="G1595" s="1090"/>
      <c r="H1595" s="1090"/>
      <c r="I1595" s="1090"/>
      <c r="J1595" s="1090"/>
      <c r="K1595" s="1090"/>
      <c r="L1595" s="1090"/>
      <c r="M1595" s="1090"/>
      <c r="N1595" s="1090"/>
      <c r="O1595" s="1090"/>
      <c r="P1595" s="1090"/>
      <c r="Q1595" s="1090"/>
      <c r="R1595" s="1090"/>
      <c r="S1595" s="1090"/>
      <c r="T1595" s="1090"/>
      <c r="U1595" s="1090"/>
      <c r="V1595" s="1090"/>
      <c r="W1595" s="1090"/>
      <c r="X1595" s="1090"/>
      <c r="Y1595" s="1090"/>
      <c r="Z1595" s="1090"/>
      <c r="AA1595" s="1090"/>
      <c r="AB1595" s="1090"/>
      <c r="AC1595" s="1091"/>
    </row>
    <row r="1596" spans="1:29" ht="16.7" customHeight="1" thickBot="1">
      <c r="A1596" s="1092" t="s">
        <v>1173</v>
      </c>
      <c r="B1596" s="1075"/>
      <c r="C1596" s="1075"/>
      <c r="D1596" s="1075"/>
      <c r="E1596" s="1075"/>
      <c r="F1596" s="1075"/>
      <c r="G1596" s="1075"/>
      <c r="H1596" s="1093"/>
      <c r="I1596" s="1094" t="s">
        <v>1174</v>
      </c>
      <c r="J1596" s="1094" t="s">
        <v>1175</v>
      </c>
      <c r="K1596" s="1070"/>
      <c r="L1596" s="1070"/>
      <c r="M1596" s="1070"/>
      <c r="N1596" s="1070"/>
      <c r="O1596" s="1070"/>
      <c r="P1596" s="1095"/>
      <c r="Q1596" s="1094" t="s">
        <v>1176</v>
      </c>
      <c r="R1596" s="1070"/>
      <c r="S1596" s="1070"/>
      <c r="T1596" s="1070"/>
      <c r="U1596" s="1070"/>
      <c r="V1596" s="1070"/>
      <c r="W1596" s="1070"/>
      <c r="X1596" s="1070"/>
      <c r="Y1596" s="1095"/>
      <c r="Z1596" s="1096" t="s">
        <v>1177</v>
      </c>
      <c r="AA1596" s="1097"/>
      <c r="AB1596" s="1097"/>
      <c r="AC1596" s="1098"/>
    </row>
    <row r="1597" spans="1:29" ht="17.45" customHeight="1" thickBot="1">
      <c r="A1597" s="1099"/>
      <c r="B1597" s="1100"/>
      <c r="C1597" s="1100"/>
      <c r="D1597" s="1100"/>
      <c r="E1597" s="1100"/>
      <c r="F1597" s="1100"/>
      <c r="G1597" s="1100"/>
      <c r="H1597" s="1101"/>
      <c r="I1597" s="1102"/>
      <c r="J1597" s="1094" t="s">
        <v>1178</v>
      </c>
      <c r="K1597" s="1070"/>
      <c r="L1597" s="1095"/>
      <c r="M1597" s="1094" t="s">
        <v>1179</v>
      </c>
      <c r="N1597" s="1070"/>
      <c r="O1597" s="1070"/>
      <c r="P1597" s="1095"/>
      <c r="Q1597" s="1094" t="s">
        <v>1178</v>
      </c>
      <c r="R1597" s="1070"/>
      <c r="S1597" s="1070"/>
      <c r="T1597" s="1070"/>
      <c r="U1597" s="1095"/>
      <c r="V1597" s="1094" t="s">
        <v>1179</v>
      </c>
      <c r="W1597" s="1070"/>
      <c r="X1597" s="1070"/>
      <c r="Y1597" s="1095"/>
      <c r="Z1597" s="1103"/>
      <c r="AA1597" s="1104"/>
      <c r="AB1597" s="1104"/>
      <c r="AC1597" s="1105"/>
    </row>
    <row r="1598" spans="1:29" ht="17.45" customHeight="1">
      <c r="A1598" s="1150"/>
      <c r="B1598" s="1151" t="s">
        <v>1047</v>
      </c>
      <c r="C1598" s="1151"/>
      <c r="D1598" s="1152" t="s">
        <v>1601</v>
      </c>
      <c r="E1598" s="1151"/>
      <c r="F1598" s="1151"/>
      <c r="G1598" s="1151"/>
      <c r="H1598" s="1152"/>
      <c r="I1598" s="1201">
        <v>1</v>
      </c>
      <c r="J1598" s="1202">
        <v>1</v>
      </c>
      <c r="K1598" s="1203"/>
      <c r="L1598" s="1204"/>
      <c r="M1598" s="1202">
        <v>0</v>
      </c>
      <c r="N1598" s="1203"/>
      <c r="O1598" s="1203"/>
      <c r="P1598" s="1204"/>
      <c r="Q1598" s="1205">
        <v>307.70490000000001</v>
      </c>
      <c r="R1598" s="1206"/>
      <c r="S1598" s="1206"/>
      <c r="T1598" s="1206"/>
      <c r="U1598" s="1207"/>
      <c r="V1598" s="1205">
        <v>118.57299999999999</v>
      </c>
      <c r="W1598" s="1206"/>
      <c r="X1598" s="1206"/>
      <c r="Y1598" s="1207"/>
      <c r="Z1598" s="1159">
        <v>307.70490000000001</v>
      </c>
      <c r="AA1598" s="1116"/>
      <c r="AB1598" s="1116"/>
      <c r="AC1598" s="1115"/>
    </row>
    <row r="1599" spans="1:29" ht="16.7" customHeight="1" thickBot="1">
      <c r="A1599" s="1089"/>
      <c r="B1599" s="1160" t="s">
        <v>1602</v>
      </c>
      <c r="C1599" s="1160"/>
      <c r="D1599" s="1161" t="s">
        <v>1603</v>
      </c>
      <c r="E1599" s="1160"/>
      <c r="F1599" s="1160"/>
      <c r="G1599" s="1160"/>
      <c r="H1599" s="1161"/>
      <c r="I1599" s="1215">
        <v>1</v>
      </c>
      <c r="J1599" s="1216">
        <v>1</v>
      </c>
      <c r="K1599" s="1217"/>
      <c r="L1599" s="1218"/>
      <c r="M1599" s="1216">
        <v>0</v>
      </c>
      <c r="N1599" s="1217"/>
      <c r="O1599" s="1217"/>
      <c r="P1599" s="1218"/>
      <c r="Q1599" s="1219">
        <v>327.86700000000002</v>
      </c>
      <c r="R1599" s="1220"/>
      <c r="S1599" s="1220"/>
      <c r="T1599" s="1220"/>
      <c r="U1599" s="1221"/>
      <c r="V1599" s="1219">
        <v>141.79230000000001</v>
      </c>
      <c r="W1599" s="1220"/>
      <c r="X1599" s="1220"/>
      <c r="Y1599" s="1221"/>
      <c r="Z1599" s="1168">
        <v>327.86700000000002</v>
      </c>
      <c r="AA1599" s="1126"/>
      <c r="AB1599" s="1126"/>
      <c r="AC1599" s="1125"/>
    </row>
    <row r="1600" spans="1:29" ht="17.45" customHeight="1" thickBot="1">
      <c r="A1600" s="1068"/>
      <c r="B1600" s="1069"/>
      <c r="C1600" s="1069"/>
      <c r="D1600" s="1069"/>
      <c r="E1600" s="1069"/>
      <c r="F1600" s="1069"/>
      <c r="G1600" s="1069"/>
      <c r="H1600" s="1069"/>
      <c r="I1600" s="1071" t="s">
        <v>1180</v>
      </c>
      <c r="J1600" s="1071"/>
      <c r="K1600" s="1071"/>
      <c r="L1600" s="1071"/>
      <c r="M1600" s="1071"/>
      <c r="N1600" s="1071"/>
      <c r="O1600" s="1071"/>
      <c r="P1600" s="1071"/>
      <c r="Q1600" s="1071"/>
      <c r="R1600" s="1071"/>
      <c r="S1600" s="1071"/>
      <c r="T1600" s="1071"/>
      <c r="U1600" s="1071"/>
      <c r="V1600" s="1106"/>
      <c r="W1600" s="1107">
        <v>635.57190000000003</v>
      </c>
      <c r="X1600" s="1108"/>
      <c r="Y1600" s="1108"/>
      <c r="Z1600" s="1108"/>
      <c r="AA1600" s="1108"/>
      <c r="AB1600" s="1108"/>
      <c r="AC1600" s="1107"/>
    </row>
    <row r="1601" spans="1:29" ht="16.7" customHeight="1" thickBot="1">
      <c r="A1601" s="1092" t="s">
        <v>1181</v>
      </c>
      <c r="B1601" s="1109"/>
      <c r="C1601" s="1109"/>
      <c r="D1601" s="1109"/>
      <c r="E1601" s="1109"/>
      <c r="F1601" s="1109"/>
      <c r="G1601" s="1109"/>
      <c r="H1601" s="1109"/>
      <c r="I1601" s="1109"/>
      <c r="J1601" s="1110"/>
      <c r="K1601" s="1094" t="s">
        <v>1182</v>
      </c>
      <c r="L1601" s="1070"/>
      <c r="M1601" s="1070"/>
      <c r="N1601" s="1070"/>
      <c r="O1601" s="1095"/>
      <c r="P1601" s="1094" t="s">
        <v>1174</v>
      </c>
      <c r="Q1601" s="1070"/>
      <c r="R1601" s="1070"/>
      <c r="S1601" s="1070"/>
      <c r="T1601" s="1095"/>
      <c r="U1601" s="1094" t="s">
        <v>1183</v>
      </c>
      <c r="V1601" s="1070"/>
      <c r="W1601" s="1070"/>
      <c r="X1601" s="1070"/>
      <c r="Y1601" s="1095"/>
      <c r="Z1601" s="1096" t="s">
        <v>1177</v>
      </c>
      <c r="AA1601" s="1111"/>
      <c r="AB1601" s="1111"/>
      <c r="AC1601" s="1112"/>
    </row>
    <row r="1602" spans="1:29" ht="17.45" customHeight="1">
      <c r="A1602" s="1150"/>
      <c r="B1602" s="1151" t="s">
        <v>1111</v>
      </c>
      <c r="C1602" s="1151"/>
      <c r="D1602" s="1152" t="s">
        <v>1112</v>
      </c>
      <c r="E1602" s="1151"/>
      <c r="F1602" s="1151"/>
      <c r="G1602" s="1151"/>
      <c r="H1602" s="1151"/>
      <c r="I1602" s="1151"/>
      <c r="J1602" s="1152"/>
      <c r="K1602" s="1153">
        <v>0</v>
      </c>
      <c r="L1602" s="1154"/>
      <c r="M1602" s="1154"/>
      <c r="N1602" s="1154"/>
      <c r="O1602" s="1155"/>
      <c r="P1602" s="1153">
        <v>2</v>
      </c>
      <c r="Q1602" s="1154"/>
      <c r="R1602" s="1154"/>
      <c r="S1602" s="1154"/>
      <c r="T1602" s="1155"/>
      <c r="U1602" s="1156">
        <v>22.148800000000001</v>
      </c>
      <c r="V1602" s="1157"/>
      <c r="W1602" s="1157"/>
      <c r="X1602" s="1157"/>
      <c r="Y1602" s="1158"/>
      <c r="Z1602" s="1159">
        <v>44.297600000000003</v>
      </c>
      <c r="AA1602" s="1116"/>
      <c r="AB1602" s="1116"/>
      <c r="AC1602" s="1115"/>
    </row>
    <row r="1603" spans="1:29" ht="17.45" customHeight="1" thickBot="1">
      <c r="A1603" s="1089"/>
      <c r="B1603" s="1160" t="s">
        <v>1117</v>
      </c>
      <c r="C1603" s="1160"/>
      <c r="D1603" s="1161" t="s">
        <v>1118</v>
      </c>
      <c r="E1603" s="1160"/>
      <c r="F1603" s="1160"/>
      <c r="G1603" s="1160"/>
      <c r="H1603" s="1160"/>
      <c r="I1603" s="1160"/>
      <c r="J1603" s="1161"/>
      <c r="K1603" s="1162">
        <v>0</v>
      </c>
      <c r="L1603" s="1163"/>
      <c r="M1603" s="1163"/>
      <c r="N1603" s="1163"/>
      <c r="O1603" s="1164"/>
      <c r="P1603" s="1162">
        <v>1</v>
      </c>
      <c r="Q1603" s="1163"/>
      <c r="R1603" s="1163"/>
      <c r="S1603" s="1163"/>
      <c r="T1603" s="1164"/>
      <c r="U1603" s="1165">
        <v>31.5581</v>
      </c>
      <c r="V1603" s="1166"/>
      <c r="W1603" s="1166"/>
      <c r="X1603" s="1166"/>
      <c r="Y1603" s="1167"/>
      <c r="Z1603" s="1168">
        <v>31.5581</v>
      </c>
      <c r="AA1603" s="1126"/>
      <c r="AB1603" s="1126"/>
      <c r="AC1603" s="1125"/>
    </row>
    <row r="1604" spans="1:29" ht="16.7" customHeight="1" thickBot="1">
      <c r="A1604" s="1068"/>
      <c r="B1604" s="1113"/>
      <c r="C1604" s="1113"/>
      <c r="D1604" s="1113"/>
      <c r="E1604" s="1113"/>
      <c r="F1604" s="1113"/>
      <c r="G1604" s="1113"/>
      <c r="H1604" s="1113"/>
      <c r="I1604" s="1114" t="s">
        <v>1184</v>
      </c>
      <c r="J1604" s="1114"/>
      <c r="K1604" s="1114"/>
      <c r="L1604" s="1114"/>
      <c r="M1604" s="1114"/>
      <c r="N1604" s="1114"/>
      <c r="O1604" s="1114"/>
      <c r="P1604" s="1114"/>
      <c r="Q1604" s="1114"/>
      <c r="R1604" s="1114"/>
      <c r="S1604" s="1114"/>
      <c r="T1604" s="1114"/>
      <c r="U1604" s="1114"/>
      <c r="V1604" s="1069"/>
      <c r="W1604" s="1115">
        <v>75.855699999999999</v>
      </c>
      <c r="X1604" s="1116"/>
      <c r="Y1604" s="1116"/>
      <c r="Z1604" s="1116"/>
      <c r="AA1604" s="1116"/>
      <c r="AB1604" s="1116"/>
      <c r="AC1604" s="1115"/>
    </row>
    <row r="1605" spans="1:29" ht="17.45" customHeight="1">
      <c r="A1605" s="1117"/>
      <c r="B1605" s="1118"/>
      <c r="C1605" s="1118"/>
      <c r="D1605" s="1118"/>
      <c r="E1605" s="1118"/>
      <c r="F1605" s="1118"/>
      <c r="G1605" s="1118"/>
      <c r="H1605" s="1118"/>
      <c r="I1605" s="1119" t="s">
        <v>1185</v>
      </c>
      <c r="J1605" s="1119"/>
      <c r="K1605" s="1119"/>
      <c r="L1605" s="1119"/>
      <c r="M1605" s="1119"/>
      <c r="N1605" s="1119"/>
      <c r="O1605" s="1119"/>
      <c r="P1605" s="1119"/>
      <c r="Q1605" s="1119"/>
      <c r="R1605" s="1119"/>
      <c r="S1605" s="1119"/>
      <c r="T1605" s="1119"/>
      <c r="U1605" s="1119"/>
      <c r="V1605" s="1118"/>
      <c r="W1605" s="1120">
        <v>711.42759999999998</v>
      </c>
      <c r="X1605" s="1121"/>
      <c r="Y1605" s="1121"/>
      <c r="Z1605" s="1121"/>
      <c r="AA1605" s="1121"/>
      <c r="AB1605" s="1121"/>
      <c r="AC1605" s="1120"/>
    </row>
    <row r="1606" spans="1:29" ht="17.45" customHeight="1">
      <c r="A1606" s="1117"/>
      <c r="B1606" s="1118"/>
      <c r="C1606" s="1118"/>
      <c r="D1606" s="1118"/>
      <c r="E1606" s="1118"/>
      <c r="F1606" s="1118"/>
      <c r="G1606" s="1118"/>
      <c r="H1606" s="1118"/>
      <c r="I1606" s="1119" t="s">
        <v>1186</v>
      </c>
      <c r="J1606" s="1119"/>
      <c r="K1606" s="1119"/>
      <c r="L1606" s="1119"/>
      <c r="M1606" s="1119"/>
      <c r="N1606" s="1119"/>
      <c r="O1606" s="1119"/>
      <c r="P1606" s="1119"/>
      <c r="Q1606" s="1119"/>
      <c r="R1606" s="1119"/>
      <c r="S1606" s="1119"/>
      <c r="T1606" s="1119"/>
      <c r="U1606" s="1119"/>
      <c r="V1606" s="1118"/>
      <c r="W1606" s="1120">
        <v>355.71379999999999</v>
      </c>
      <c r="X1606" s="1121"/>
      <c r="Y1606" s="1121"/>
      <c r="Z1606" s="1121"/>
      <c r="AA1606" s="1121"/>
      <c r="AB1606" s="1121"/>
      <c r="AC1606" s="1120"/>
    </row>
    <row r="1607" spans="1:29" ht="16.7" customHeight="1">
      <c r="A1607" s="1117"/>
      <c r="B1607" s="1118"/>
      <c r="C1607" s="1118"/>
      <c r="D1607" s="1118"/>
      <c r="E1607" s="1118"/>
      <c r="F1607" s="1118"/>
      <c r="G1607" s="1118"/>
      <c r="H1607" s="1118"/>
      <c r="I1607" s="1119" t="s">
        <v>1187</v>
      </c>
      <c r="J1607" s="1119"/>
      <c r="K1607" s="1119"/>
      <c r="L1607" s="1119"/>
      <c r="M1607" s="1119"/>
      <c r="N1607" s="1119"/>
      <c r="O1607" s="1119"/>
      <c r="P1607" s="1119"/>
      <c r="Q1607" s="1119"/>
      <c r="R1607" s="1119"/>
      <c r="S1607" s="1119"/>
      <c r="T1607" s="1119"/>
      <c r="U1607" s="1119"/>
      <c r="V1607" s="1118"/>
      <c r="W1607" s="1120">
        <v>0</v>
      </c>
      <c r="X1607" s="1121"/>
      <c r="Y1607" s="1121"/>
      <c r="Z1607" s="1121"/>
      <c r="AA1607" s="1121"/>
      <c r="AB1607" s="1121"/>
      <c r="AC1607" s="1120"/>
    </row>
    <row r="1608" spans="1:29" ht="17.45" customHeight="1" thickBot="1">
      <c r="A1608" s="1122"/>
      <c r="B1608" s="1123"/>
      <c r="C1608" s="1123"/>
      <c r="D1608" s="1123"/>
      <c r="E1608" s="1123"/>
      <c r="F1608" s="1123"/>
      <c r="G1608" s="1123"/>
      <c r="H1608" s="1123"/>
      <c r="I1608" s="1124" t="s">
        <v>1188</v>
      </c>
      <c r="J1608" s="1124"/>
      <c r="K1608" s="1124"/>
      <c r="L1608" s="1124"/>
      <c r="M1608" s="1124"/>
      <c r="N1608" s="1124"/>
      <c r="O1608" s="1124"/>
      <c r="P1608" s="1124"/>
      <c r="Q1608" s="1124"/>
      <c r="R1608" s="1124"/>
      <c r="S1608" s="1124"/>
      <c r="T1608" s="1124"/>
      <c r="U1608" s="1124"/>
      <c r="V1608" s="1123"/>
      <c r="W1608" s="1125">
        <v>0</v>
      </c>
      <c r="X1608" s="1126"/>
      <c r="Y1608" s="1126"/>
      <c r="Z1608" s="1126"/>
      <c r="AA1608" s="1126"/>
      <c r="AB1608" s="1126"/>
      <c r="AC1608" s="1125"/>
    </row>
    <row r="1609" spans="1:29" ht="16.7" customHeight="1" thickBot="1">
      <c r="A1609" s="1092" t="s">
        <v>1189</v>
      </c>
      <c r="B1609" s="1109"/>
      <c r="C1609" s="1109"/>
      <c r="D1609" s="1109"/>
      <c r="E1609" s="1109"/>
      <c r="F1609" s="1109"/>
      <c r="G1609" s="1109"/>
      <c r="H1609" s="1109"/>
      <c r="I1609" s="1109"/>
      <c r="J1609" s="1110"/>
      <c r="K1609" s="1094" t="s">
        <v>1174</v>
      </c>
      <c r="L1609" s="1070"/>
      <c r="M1609" s="1070"/>
      <c r="N1609" s="1070"/>
      <c r="O1609" s="1095"/>
      <c r="P1609" s="1094" t="s">
        <v>531</v>
      </c>
      <c r="Q1609" s="1070"/>
      <c r="R1609" s="1070"/>
      <c r="S1609" s="1070"/>
      <c r="T1609" s="1095"/>
      <c r="U1609" s="1094" t="s">
        <v>1190</v>
      </c>
      <c r="V1609" s="1070"/>
      <c r="W1609" s="1070"/>
      <c r="X1609" s="1070"/>
      <c r="Y1609" s="1095"/>
      <c r="Z1609" s="1096" t="s">
        <v>1191</v>
      </c>
      <c r="AA1609" s="1111"/>
      <c r="AB1609" s="1111"/>
      <c r="AC1609" s="1112"/>
    </row>
    <row r="1610" spans="1:29" ht="17.45" customHeight="1" thickBot="1">
      <c r="A1610" s="1068"/>
      <c r="B1610" s="1069"/>
      <c r="C1610" s="1069"/>
      <c r="D1610" s="1069"/>
      <c r="E1610" s="1069"/>
      <c r="F1610" s="1069"/>
      <c r="G1610" s="1069"/>
      <c r="H1610" s="1069"/>
      <c r="I1610" s="1071" t="s">
        <v>1193</v>
      </c>
      <c r="J1610" s="1071"/>
      <c r="K1610" s="1071"/>
      <c r="L1610" s="1071"/>
      <c r="M1610" s="1071"/>
      <c r="N1610" s="1071"/>
      <c r="O1610" s="1071"/>
      <c r="P1610" s="1071"/>
      <c r="Q1610" s="1071"/>
      <c r="R1610" s="1071"/>
      <c r="S1610" s="1071"/>
      <c r="T1610" s="1071"/>
      <c r="U1610" s="1071"/>
      <c r="V1610" s="1106"/>
      <c r="W1610" s="1107">
        <v>0</v>
      </c>
      <c r="X1610" s="1108"/>
      <c r="Y1610" s="1108"/>
      <c r="Z1610" s="1108"/>
      <c r="AA1610" s="1108"/>
      <c r="AB1610" s="1108"/>
      <c r="AC1610" s="1107"/>
    </row>
    <row r="1611" spans="1:29" ht="17.45" customHeight="1" thickBot="1">
      <c r="A1611" s="1092" t="s">
        <v>1194</v>
      </c>
      <c r="B1611" s="1109"/>
      <c r="C1611" s="1109"/>
      <c r="D1611" s="1109"/>
      <c r="E1611" s="1109"/>
      <c r="F1611" s="1109"/>
      <c r="G1611" s="1109"/>
      <c r="H1611" s="1109"/>
      <c r="I1611" s="1109"/>
      <c r="J1611" s="1110"/>
      <c r="K1611" s="1094" t="s">
        <v>1174</v>
      </c>
      <c r="L1611" s="1070"/>
      <c r="M1611" s="1070"/>
      <c r="N1611" s="1070"/>
      <c r="O1611" s="1095"/>
      <c r="P1611" s="1094" t="s">
        <v>531</v>
      </c>
      <c r="Q1611" s="1070"/>
      <c r="R1611" s="1070"/>
      <c r="S1611" s="1070"/>
      <c r="T1611" s="1095"/>
      <c r="U1611" s="1094" t="s">
        <v>1190</v>
      </c>
      <c r="V1611" s="1070"/>
      <c r="W1611" s="1070"/>
      <c r="X1611" s="1070"/>
      <c r="Y1611" s="1095"/>
      <c r="Z1611" s="1096" t="s">
        <v>1191</v>
      </c>
      <c r="AA1611" s="1111"/>
      <c r="AB1611" s="1111"/>
      <c r="AC1611" s="1112"/>
    </row>
    <row r="1612" spans="1:29" ht="16.7" customHeight="1" thickBot="1">
      <c r="A1612" s="1127"/>
      <c r="B1612" s="1128" t="s">
        <v>1608</v>
      </c>
      <c r="C1612" s="1128"/>
      <c r="D1612" s="1129" t="s">
        <v>1609</v>
      </c>
      <c r="E1612" s="1128"/>
      <c r="F1612" s="1128"/>
      <c r="G1612" s="1128"/>
      <c r="H1612" s="1128"/>
      <c r="I1612" s="1128"/>
      <c r="J1612" s="1129"/>
      <c r="K1612" s="1130">
        <v>1</v>
      </c>
      <c r="L1612" s="1131"/>
      <c r="M1612" s="1131"/>
      <c r="N1612" s="1131"/>
      <c r="O1612" s="1132"/>
      <c r="P1612" s="1133" t="s">
        <v>55</v>
      </c>
      <c r="Q1612" s="1134"/>
      <c r="R1612" s="1134"/>
      <c r="S1612" s="1134"/>
      <c r="T1612" s="1135"/>
      <c r="U1612" s="1136">
        <v>673.21349999999995</v>
      </c>
      <c r="V1612" s="1137"/>
      <c r="W1612" s="1137"/>
      <c r="X1612" s="1137"/>
      <c r="Y1612" s="1138"/>
      <c r="Z1612" s="1139">
        <v>673.21</v>
      </c>
      <c r="AA1612" s="1108"/>
      <c r="AB1612" s="1108"/>
      <c r="AC1612" s="1107"/>
    </row>
    <row r="1613" spans="1:29" ht="17.45" customHeight="1" thickBot="1">
      <c r="A1613" s="1068"/>
      <c r="B1613" s="1069"/>
      <c r="C1613" s="1069"/>
      <c r="D1613" s="1069"/>
      <c r="E1613" s="1069"/>
      <c r="F1613" s="1069"/>
      <c r="G1613" s="1069"/>
      <c r="H1613" s="1069"/>
      <c r="I1613" s="1071" t="s">
        <v>1195</v>
      </c>
      <c r="J1613" s="1071"/>
      <c r="K1613" s="1071"/>
      <c r="L1613" s="1071"/>
      <c r="M1613" s="1071"/>
      <c r="N1613" s="1071"/>
      <c r="O1613" s="1071"/>
      <c r="P1613" s="1071"/>
      <c r="Q1613" s="1071"/>
      <c r="R1613" s="1071"/>
      <c r="S1613" s="1071"/>
      <c r="T1613" s="1071"/>
      <c r="U1613" s="1071"/>
      <c r="V1613" s="1106"/>
      <c r="W1613" s="1107">
        <v>673.21</v>
      </c>
      <c r="X1613" s="1108"/>
      <c r="Y1613" s="1108"/>
      <c r="Z1613" s="1108"/>
      <c r="AA1613" s="1108"/>
      <c r="AB1613" s="1108"/>
      <c r="AC1613" s="1107"/>
    </row>
    <row r="1614" spans="1:29" ht="17.45" customHeight="1" thickBot="1">
      <c r="A1614" s="1092" t="s">
        <v>1196</v>
      </c>
      <c r="B1614" s="1109"/>
      <c r="C1614" s="1109"/>
      <c r="D1614" s="1109"/>
      <c r="E1614" s="1109"/>
      <c r="F1614" s="1109"/>
      <c r="G1614" s="1109"/>
      <c r="H1614" s="1109"/>
      <c r="I1614" s="1109"/>
      <c r="J1614" s="1110"/>
      <c r="K1614" s="1094" t="s">
        <v>1174</v>
      </c>
      <c r="L1614" s="1070"/>
      <c r="M1614" s="1070"/>
      <c r="N1614" s="1070"/>
      <c r="O1614" s="1095"/>
      <c r="P1614" s="1094" t="s">
        <v>531</v>
      </c>
      <c r="Q1614" s="1070"/>
      <c r="R1614" s="1070"/>
      <c r="S1614" s="1070"/>
      <c r="T1614" s="1095"/>
      <c r="U1614" s="1094" t="s">
        <v>1190</v>
      </c>
      <c r="V1614" s="1070"/>
      <c r="W1614" s="1070"/>
      <c r="X1614" s="1070"/>
      <c r="Y1614" s="1095"/>
      <c r="Z1614" s="1096" t="s">
        <v>1191</v>
      </c>
      <c r="AA1614" s="1111"/>
      <c r="AB1614" s="1111"/>
      <c r="AC1614" s="1112"/>
    </row>
    <row r="1615" spans="1:29" ht="16.7" customHeight="1" thickBot="1">
      <c r="A1615" s="1068"/>
      <c r="B1615" s="1069"/>
      <c r="C1615" s="1069"/>
      <c r="D1615" s="1069"/>
      <c r="E1615" s="1069"/>
      <c r="F1615" s="1069"/>
      <c r="G1615" s="1069"/>
      <c r="H1615" s="1069"/>
      <c r="I1615" s="1071" t="s">
        <v>1197</v>
      </c>
      <c r="J1615" s="1071"/>
      <c r="K1615" s="1071"/>
      <c r="L1615" s="1071"/>
      <c r="M1615" s="1071"/>
      <c r="N1615" s="1071"/>
      <c r="O1615" s="1071"/>
      <c r="P1615" s="1071"/>
      <c r="Q1615" s="1071"/>
      <c r="R1615" s="1071"/>
      <c r="S1615" s="1071"/>
      <c r="T1615" s="1071"/>
      <c r="U1615" s="1071"/>
      <c r="V1615" s="1106"/>
      <c r="W1615" s="1107">
        <v>0</v>
      </c>
      <c r="X1615" s="1108"/>
      <c r="Y1615" s="1108"/>
      <c r="Z1615" s="1108"/>
      <c r="AA1615" s="1108"/>
      <c r="AB1615" s="1108"/>
      <c r="AC1615" s="1107"/>
    </row>
    <row r="1616" spans="1:29" ht="17.45" customHeight="1" thickBot="1">
      <c r="A1616" s="1092" t="s">
        <v>1198</v>
      </c>
      <c r="B1616" s="1109"/>
      <c r="C1616" s="1109"/>
      <c r="D1616" s="1110"/>
      <c r="E1616" s="1094" t="s">
        <v>1174</v>
      </c>
      <c r="F1616" s="1070"/>
      <c r="G1616" s="1095"/>
      <c r="H1616" s="1140" t="s">
        <v>1199</v>
      </c>
      <c r="I1616" s="1140" t="s">
        <v>1200</v>
      </c>
      <c r="J1616" s="1094" t="s">
        <v>1201</v>
      </c>
      <c r="K1616" s="1070"/>
      <c r="L1616" s="1095"/>
      <c r="M1616" s="1094" t="s">
        <v>1202</v>
      </c>
      <c r="N1616" s="1070"/>
      <c r="O1616" s="1070"/>
      <c r="P1616" s="1095"/>
      <c r="Q1616" s="1094" t="s">
        <v>1203</v>
      </c>
      <c r="R1616" s="1070"/>
      <c r="S1616" s="1070"/>
      <c r="T1616" s="1070"/>
      <c r="U1616" s="1095"/>
      <c r="V1616" s="1094" t="s">
        <v>1204</v>
      </c>
      <c r="W1616" s="1070"/>
      <c r="X1616" s="1070"/>
      <c r="Y1616" s="1095"/>
      <c r="Z1616" s="1096" t="s">
        <v>1191</v>
      </c>
      <c r="AA1616" s="1111"/>
      <c r="AB1616" s="1111"/>
      <c r="AC1616" s="1112"/>
    </row>
    <row r="1617" spans="1:29" ht="16.7" customHeight="1" thickBot="1">
      <c r="A1617" s="1068"/>
      <c r="B1617" s="1069"/>
      <c r="C1617" s="1069"/>
      <c r="D1617" s="1069"/>
      <c r="E1617" s="1069"/>
      <c r="F1617" s="1069"/>
      <c r="G1617" s="1069"/>
      <c r="H1617" s="1069"/>
      <c r="I1617" s="1071" t="s">
        <v>1205</v>
      </c>
      <c r="J1617" s="1071"/>
      <c r="K1617" s="1071"/>
      <c r="L1617" s="1071"/>
      <c r="M1617" s="1071"/>
      <c r="N1617" s="1071"/>
      <c r="O1617" s="1071"/>
      <c r="P1617" s="1071"/>
      <c r="Q1617" s="1071"/>
      <c r="R1617" s="1071"/>
      <c r="S1617" s="1071"/>
      <c r="T1617" s="1071"/>
      <c r="U1617" s="1071"/>
      <c r="V1617" s="1106"/>
      <c r="W1617" s="1107">
        <v>0</v>
      </c>
      <c r="X1617" s="1108"/>
      <c r="Y1617" s="1108"/>
      <c r="Z1617" s="1108"/>
      <c r="AA1617" s="1108"/>
      <c r="AB1617" s="1108"/>
      <c r="AC1617" s="1107"/>
    </row>
    <row r="1618" spans="1:29" ht="5.85" customHeight="1">
      <c r="A1618" s="1141"/>
      <c r="B1618" s="1113"/>
      <c r="C1618" s="1113"/>
      <c r="D1618" s="1113"/>
      <c r="E1618" s="1113"/>
      <c r="F1618" s="1113"/>
      <c r="G1618" s="1113"/>
      <c r="H1618" s="1113"/>
      <c r="I1618" s="1113"/>
      <c r="J1618" s="1113"/>
      <c r="K1618" s="1113"/>
      <c r="L1618" s="1113"/>
      <c r="M1618" s="1113"/>
      <c r="N1618" s="1113"/>
      <c r="O1618" s="1113"/>
      <c r="P1618" s="1113"/>
      <c r="Q1618" s="1113"/>
      <c r="R1618" s="1113"/>
      <c r="S1618" s="1113"/>
      <c r="T1618" s="1113"/>
      <c r="U1618" s="1113"/>
      <c r="V1618" s="1113"/>
      <c r="W1618" s="1113"/>
      <c r="X1618" s="1113"/>
      <c r="Y1618" s="1113"/>
      <c r="Z1618" s="1113"/>
      <c r="AA1618" s="1113"/>
      <c r="AB1618" s="1113"/>
      <c r="AC1618" s="1142"/>
    </row>
    <row r="1619" spans="1:29" ht="17.45" customHeight="1">
      <c r="A1619" s="1117"/>
      <c r="B1619" s="1118"/>
      <c r="C1619" s="1118"/>
      <c r="D1619" s="1118"/>
      <c r="E1619" s="1118"/>
      <c r="F1619" s="1118"/>
      <c r="G1619" s="1118"/>
      <c r="H1619" s="1118"/>
      <c r="I1619" s="1119" t="s">
        <v>1206</v>
      </c>
      <c r="J1619" s="1119"/>
      <c r="K1619" s="1119"/>
      <c r="L1619" s="1119"/>
      <c r="M1619" s="1119"/>
      <c r="N1619" s="1119"/>
      <c r="O1619" s="1119"/>
      <c r="P1619" s="1119"/>
      <c r="Q1619" s="1119"/>
      <c r="R1619" s="1119"/>
      <c r="S1619" s="1119"/>
      <c r="T1619" s="1119"/>
      <c r="U1619" s="1119"/>
      <c r="V1619" s="1118"/>
      <c r="W1619" s="1143">
        <v>1028.92</v>
      </c>
      <c r="X1619" s="1144"/>
      <c r="Y1619" s="1144"/>
      <c r="Z1619" s="1144"/>
      <c r="AA1619" s="1144"/>
      <c r="AB1619" s="1144"/>
      <c r="AC1619" s="1143"/>
    </row>
    <row r="1620" spans="1:29" ht="17.45" customHeight="1">
      <c r="A1620" s="1117"/>
      <c r="B1620" s="1118"/>
      <c r="C1620" s="1118"/>
      <c r="D1620" s="1118"/>
      <c r="E1620" s="1118"/>
      <c r="F1620" s="1118"/>
      <c r="G1620" s="1119" t="s">
        <v>1207</v>
      </c>
      <c r="H1620" s="1119"/>
      <c r="I1620" s="1119"/>
      <c r="J1620" s="1119"/>
      <c r="K1620" s="1119"/>
      <c r="L1620" s="1119"/>
      <c r="M1620" s="1119"/>
      <c r="N1620" s="1145"/>
      <c r="O1620" s="1146">
        <v>0</v>
      </c>
      <c r="P1620" s="1146"/>
      <c r="Q1620" s="1146"/>
      <c r="R1620" s="1145"/>
      <c r="S1620" s="1119" t="s">
        <v>1208</v>
      </c>
      <c r="T1620" s="1119"/>
      <c r="U1620" s="1119"/>
      <c r="V1620" s="1118"/>
      <c r="W1620" s="1143">
        <v>0</v>
      </c>
      <c r="X1620" s="1144"/>
      <c r="Y1620" s="1144"/>
      <c r="Z1620" s="1144"/>
      <c r="AA1620" s="1144"/>
      <c r="AB1620" s="1144"/>
      <c r="AC1620" s="1143"/>
    </row>
    <row r="1621" spans="1:29" ht="16.7" customHeight="1">
      <c r="A1621" s="1117"/>
      <c r="B1621" s="1118"/>
      <c r="C1621" s="1118"/>
      <c r="D1621" s="1118"/>
      <c r="E1621" s="1118"/>
      <c r="F1621" s="1118"/>
      <c r="G1621" s="1118"/>
      <c r="H1621" s="1118"/>
      <c r="I1621" s="1119" t="s">
        <v>1209</v>
      </c>
      <c r="J1621" s="1119"/>
      <c r="K1621" s="1119"/>
      <c r="L1621" s="1119"/>
      <c r="M1621" s="1119"/>
      <c r="N1621" s="1119"/>
      <c r="O1621" s="1119"/>
      <c r="P1621" s="1119"/>
      <c r="Q1621" s="1119"/>
      <c r="R1621" s="1119"/>
      <c r="S1621" s="1119"/>
      <c r="T1621" s="1119"/>
      <c r="U1621" s="1119"/>
      <c r="V1621" s="1118"/>
      <c r="W1621" s="1143">
        <v>1028.92</v>
      </c>
      <c r="X1621" s="1144"/>
      <c r="Y1621" s="1144"/>
      <c r="Z1621" s="1144"/>
      <c r="AA1621" s="1144"/>
      <c r="AB1621" s="1144"/>
      <c r="AC1621" s="1143"/>
    </row>
    <row r="1622" spans="1:29" ht="5.85" customHeight="1">
      <c r="A1622" s="1147"/>
      <c r="B1622" s="1118"/>
      <c r="C1622" s="1118"/>
      <c r="D1622" s="1118"/>
      <c r="E1622" s="1118"/>
      <c r="F1622" s="1118"/>
      <c r="G1622" s="1118"/>
      <c r="H1622" s="1118"/>
      <c r="I1622" s="1118"/>
      <c r="J1622" s="1118"/>
      <c r="K1622" s="1118"/>
      <c r="L1622" s="1118"/>
      <c r="M1622" s="1118"/>
      <c r="N1622" s="1118"/>
      <c r="O1622" s="1118"/>
      <c r="P1622" s="1118"/>
      <c r="Q1622" s="1118"/>
      <c r="R1622" s="1118"/>
      <c r="S1622" s="1118"/>
      <c r="T1622" s="1118"/>
      <c r="U1622" s="1118"/>
      <c r="V1622" s="1118"/>
      <c r="W1622" s="1118"/>
      <c r="X1622" s="1118"/>
      <c r="Y1622" s="1118"/>
      <c r="Z1622" s="1118"/>
      <c r="AA1622" s="1118"/>
      <c r="AB1622" s="1118"/>
      <c r="AC1622" s="1148"/>
    </row>
    <row r="1623" spans="1:29" ht="145.35" customHeight="1">
      <c r="A1623" s="1149"/>
      <c r="AC1623" s="1088"/>
    </row>
    <row r="1624" spans="1:29" ht="74.849999999999994" customHeight="1">
      <c r="A1624" s="1149"/>
      <c r="AC1624" s="1088"/>
    </row>
    <row r="1625" spans="1:29" ht="74.849999999999994" customHeight="1" thickBot="1">
      <c r="A1625" s="1089"/>
      <c r="B1625" s="1090"/>
      <c r="C1625" s="1090"/>
      <c r="D1625" s="1090"/>
      <c r="E1625" s="1090"/>
      <c r="F1625" s="1090"/>
      <c r="G1625" s="1090"/>
      <c r="H1625" s="1090"/>
      <c r="I1625" s="1090"/>
      <c r="J1625" s="1090"/>
      <c r="K1625" s="1090"/>
      <c r="L1625" s="1090"/>
      <c r="M1625" s="1090"/>
      <c r="N1625" s="1090"/>
      <c r="O1625" s="1090"/>
      <c r="P1625" s="1090"/>
      <c r="Q1625" s="1090"/>
      <c r="R1625" s="1090"/>
      <c r="S1625" s="1090"/>
      <c r="T1625" s="1090"/>
      <c r="U1625" s="1090"/>
      <c r="V1625" s="1090"/>
      <c r="W1625" s="1090"/>
      <c r="X1625" s="1090"/>
      <c r="Y1625" s="1090"/>
      <c r="Z1625" s="1090"/>
      <c r="AA1625" s="1090"/>
      <c r="AB1625" s="1090"/>
      <c r="AC1625" s="1091"/>
    </row>
    <row r="1626" spans="1:29" ht="17.45" customHeight="1" thickBot="1">
      <c r="A1626" s="1068"/>
      <c r="B1626" s="1069"/>
      <c r="C1626" s="1069"/>
      <c r="D1626" s="1069"/>
      <c r="E1626" s="1069"/>
      <c r="F1626" s="1070" t="s">
        <v>1166</v>
      </c>
      <c r="G1626" s="1070"/>
      <c r="H1626" s="1070"/>
      <c r="I1626" s="1070"/>
      <c r="J1626" s="1070"/>
      <c r="K1626" s="1070"/>
      <c r="L1626" s="1069"/>
      <c r="M1626" s="1069"/>
      <c r="N1626" s="1069"/>
      <c r="O1626" s="1069"/>
      <c r="P1626" s="1069"/>
      <c r="Q1626" s="1069"/>
      <c r="R1626" s="1069"/>
      <c r="S1626" s="1069"/>
      <c r="T1626" s="1069"/>
      <c r="U1626" s="1069"/>
      <c r="V1626" s="1069"/>
      <c r="W1626" s="1069"/>
      <c r="X1626" s="1071" t="s">
        <v>1610</v>
      </c>
      <c r="Y1626" s="1071"/>
      <c r="Z1626" s="1071"/>
      <c r="AA1626" s="1071"/>
      <c r="AB1626" s="1071"/>
      <c r="AC1626" s="1072"/>
    </row>
    <row r="1627" spans="1:29" ht="16.7" customHeight="1">
      <c r="A1627" s="1074" t="s">
        <v>1168</v>
      </c>
      <c r="B1627" s="1075"/>
      <c r="C1627" s="1076"/>
      <c r="D1627" s="1077" t="s">
        <v>1611</v>
      </c>
      <c r="E1627" s="1077"/>
      <c r="F1627" s="1077"/>
      <c r="G1627" s="1077"/>
      <c r="H1627" s="1077"/>
      <c r="I1627" s="1077"/>
      <c r="J1627" s="1077"/>
      <c r="K1627" s="1077"/>
      <c r="L1627" s="1077"/>
      <c r="M1627" s="1077"/>
      <c r="N1627" s="1076"/>
      <c r="O1627" s="1076"/>
      <c r="P1627" s="1078" t="s">
        <v>1104</v>
      </c>
      <c r="Q1627" s="1078"/>
      <c r="R1627" s="1078"/>
      <c r="S1627" s="1076"/>
      <c r="T1627" s="1079" t="s">
        <v>1612</v>
      </c>
      <c r="U1627" s="1079"/>
      <c r="V1627" s="1079"/>
      <c r="W1627" s="1079"/>
      <c r="X1627" s="1076"/>
      <c r="Y1627" s="1078" t="s">
        <v>1170</v>
      </c>
      <c r="Z1627" s="1078"/>
      <c r="AA1627" s="1076"/>
      <c r="AB1627" s="1080">
        <v>45658</v>
      </c>
      <c r="AC1627" s="1081"/>
    </row>
    <row r="1628" spans="1:29" ht="17.45" customHeight="1">
      <c r="A1628" s="1082"/>
      <c r="B1628" s="1083"/>
      <c r="D1628" s="1084"/>
      <c r="E1628" s="1084"/>
      <c r="F1628" s="1084"/>
      <c r="G1628" s="1084"/>
      <c r="H1628" s="1084"/>
      <c r="I1628" s="1084"/>
      <c r="J1628" s="1084"/>
      <c r="K1628" s="1084"/>
      <c r="L1628" s="1084"/>
      <c r="M1628" s="1084"/>
      <c r="P1628" s="1085" t="s">
        <v>1171</v>
      </c>
      <c r="Q1628" s="1085"/>
      <c r="R1628" s="1085"/>
      <c r="T1628" s="1086">
        <v>1</v>
      </c>
      <c r="U1628" s="1086"/>
      <c r="V1628" s="1086"/>
      <c r="W1628" s="1086"/>
      <c r="Y1628" s="1085" t="s">
        <v>1172</v>
      </c>
      <c r="Z1628" s="1085"/>
      <c r="AB1628" s="1087" t="s">
        <v>58</v>
      </c>
      <c r="AC1628" s="1088"/>
    </row>
    <row r="1629" spans="1:29" ht="5.85" customHeight="1" thickBot="1">
      <c r="A1629" s="1089"/>
      <c r="B1629" s="1090"/>
      <c r="C1629" s="1090"/>
      <c r="D1629" s="1090"/>
      <c r="E1629" s="1090"/>
      <c r="F1629" s="1090"/>
      <c r="G1629" s="1090"/>
      <c r="H1629" s="1090"/>
      <c r="I1629" s="1090"/>
      <c r="J1629" s="1090"/>
      <c r="K1629" s="1090"/>
      <c r="L1629" s="1090"/>
      <c r="M1629" s="1090"/>
      <c r="N1629" s="1090"/>
      <c r="O1629" s="1090"/>
      <c r="P1629" s="1090"/>
      <c r="Q1629" s="1090"/>
      <c r="R1629" s="1090"/>
      <c r="S1629" s="1090"/>
      <c r="T1629" s="1090"/>
      <c r="U1629" s="1090"/>
      <c r="V1629" s="1090"/>
      <c r="W1629" s="1090"/>
      <c r="X1629" s="1090"/>
      <c r="Y1629" s="1090"/>
      <c r="Z1629" s="1090"/>
      <c r="AA1629" s="1090"/>
      <c r="AB1629" s="1090"/>
      <c r="AC1629" s="1091"/>
    </row>
    <row r="1630" spans="1:29" ht="16.7" customHeight="1" thickBot="1">
      <c r="A1630" s="1092" t="s">
        <v>1173</v>
      </c>
      <c r="B1630" s="1075"/>
      <c r="C1630" s="1075"/>
      <c r="D1630" s="1075"/>
      <c r="E1630" s="1075"/>
      <c r="F1630" s="1075"/>
      <c r="G1630" s="1075"/>
      <c r="H1630" s="1093"/>
      <c r="I1630" s="1094" t="s">
        <v>1174</v>
      </c>
      <c r="J1630" s="1094" t="s">
        <v>1175</v>
      </c>
      <c r="K1630" s="1070"/>
      <c r="L1630" s="1070"/>
      <c r="M1630" s="1070"/>
      <c r="N1630" s="1070"/>
      <c r="O1630" s="1070"/>
      <c r="P1630" s="1095"/>
      <c r="Q1630" s="1094" t="s">
        <v>1176</v>
      </c>
      <c r="R1630" s="1070"/>
      <c r="S1630" s="1070"/>
      <c r="T1630" s="1070"/>
      <c r="U1630" s="1070"/>
      <c r="V1630" s="1070"/>
      <c r="W1630" s="1070"/>
      <c r="X1630" s="1070"/>
      <c r="Y1630" s="1095"/>
      <c r="Z1630" s="1096" t="s">
        <v>1177</v>
      </c>
      <c r="AA1630" s="1097"/>
      <c r="AB1630" s="1097"/>
      <c r="AC1630" s="1098"/>
    </row>
    <row r="1631" spans="1:29" ht="17.45" customHeight="1" thickBot="1">
      <c r="A1631" s="1099"/>
      <c r="B1631" s="1100"/>
      <c r="C1631" s="1100"/>
      <c r="D1631" s="1100"/>
      <c r="E1631" s="1100"/>
      <c r="F1631" s="1100"/>
      <c r="G1631" s="1100"/>
      <c r="H1631" s="1101"/>
      <c r="I1631" s="1102"/>
      <c r="J1631" s="1094" t="s">
        <v>1178</v>
      </c>
      <c r="K1631" s="1070"/>
      <c r="L1631" s="1095"/>
      <c r="M1631" s="1094" t="s">
        <v>1179</v>
      </c>
      <c r="N1631" s="1070"/>
      <c r="O1631" s="1070"/>
      <c r="P1631" s="1095"/>
      <c r="Q1631" s="1094" t="s">
        <v>1178</v>
      </c>
      <c r="R1631" s="1070"/>
      <c r="S1631" s="1070"/>
      <c r="T1631" s="1070"/>
      <c r="U1631" s="1095"/>
      <c r="V1631" s="1094" t="s">
        <v>1179</v>
      </c>
      <c r="W1631" s="1070"/>
      <c r="X1631" s="1070"/>
      <c r="Y1631" s="1095"/>
      <c r="Z1631" s="1103"/>
      <c r="AA1631" s="1104"/>
      <c r="AB1631" s="1104"/>
      <c r="AC1631" s="1105"/>
    </row>
    <row r="1632" spans="1:29" ht="17.45" customHeight="1" thickBot="1">
      <c r="A1632" s="1068"/>
      <c r="B1632" s="1069"/>
      <c r="C1632" s="1069"/>
      <c r="D1632" s="1069"/>
      <c r="E1632" s="1069"/>
      <c r="F1632" s="1069"/>
      <c r="G1632" s="1069"/>
      <c r="H1632" s="1069"/>
      <c r="I1632" s="1071" t="s">
        <v>1180</v>
      </c>
      <c r="J1632" s="1071"/>
      <c r="K1632" s="1071"/>
      <c r="L1632" s="1071"/>
      <c r="M1632" s="1071"/>
      <c r="N1632" s="1071"/>
      <c r="O1632" s="1071"/>
      <c r="P1632" s="1071"/>
      <c r="Q1632" s="1071"/>
      <c r="R1632" s="1071"/>
      <c r="S1632" s="1071"/>
      <c r="T1632" s="1071"/>
      <c r="U1632" s="1071"/>
      <c r="V1632" s="1106"/>
      <c r="W1632" s="1107">
        <v>0</v>
      </c>
      <c r="X1632" s="1108"/>
      <c r="Y1632" s="1108"/>
      <c r="Z1632" s="1108"/>
      <c r="AA1632" s="1108"/>
      <c r="AB1632" s="1108"/>
      <c r="AC1632" s="1107"/>
    </row>
    <row r="1633" spans="1:29" ht="16.7" customHeight="1" thickBot="1">
      <c r="A1633" s="1092" t="s">
        <v>1181</v>
      </c>
      <c r="B1633" s="1109"/>
      <c r="C1633" s="1109"/>
      <c r="D1633" s="1109"/>
      <c r="E1633" s="1109"/>
      <c r="F1633" s="1109"/>
      <c r="G1633" s="1109"/>
      <c r="H1633" s="1109"/>
      <c r="I1633" s="1109"/>
      <c r="J1633" s="1110"/>
      <c r="K1633" s="1094" t="s">
        <v>1182</v>
      </c>
      <c r="L1633" s="1070"/>
      <c r="M1633" s="1070"/>
      <c r="N1633" s="1070"/>
      <c r="O1633" s="1095"/>
      <c r="P1633" s="1094" t="s">
        <v>1174</v>
      </c>
      <c r="Q1633" s="1070"/>
      <c r="R1633" s="1070"/>
      <c r="S1633" s="1070"/>
      <c r="T1633" s="1095"/>
      <c r="U1633" s="1094" t="s">
        <v>1183</v>
      </c>
      <c r="V1633" s="1070"/>
      <c r="W1633" s="1070"/>
      <c r="X1633" s="1070"/>
      <c r="Y1633" s="1095"/>
      <c r="Z1633" s="1096" t="s">
        <v>1177</v>
      </c>
      <c r="AA1633" s="1111"/>
      <c r="AB1633" s="1111"/>
      <c r="AC1633" s="1112"/>
    </row>
    <row r="1634" spans="1:29" ht="17.45" customHeight="1" thickBot="1">
      <c r="A1634" s="1127"/>
      <c r="B1634" s="1128" t="s">
        <v>1111</v>
      </c>
      <c r="C1634" s="1128"/>
      <c r="D1634" s="1129" t="s">
        <v>1112</v>
      </c>
      <c r="E1634" s="1128"/>
      <c r="F1634" s="1128"/>
      <c r="G1634" s="1128"/>
      <c r="H1634" s="1128"/>
      <c r="I1634" s="1128"/>
      <c r="J1634" s="1129"/>
      <c r="K1634" s="1130">
        <v>0</v>
      </c>
      <c r="L1634" s="1131"/>
      <c r="M1634" s="1131"/>
      <c r="N1634" s="1131"/>
      <c r="O1634" s="1132"/>
      <c r="P1634" s="1130">
        <v>3</v>
      </c>
      <c r="Q1634" s="1131"/>
      <c r="R1634" s="1131"/>
      <c r="S1634" s="1131"/>
      <c r="T1634" s="1132"/>
      <c r="U1634" s="1198">
        <v>22.148800000000001</v>
      </c>
      <c r="V1634" s="1199"/>
      <c r="W1634" s="1199"/>
      <c r="X1634" s="1199"/>
      <c r="Y1634" s="1200"/>
      <c r="Z1634" s="1139">
        <v>66.446399999999997</v>
      </c>
      <c r="AA1634" s="1108"/>
      <c r="AB1634" s="1108"/>
      <c r="AC1634" s="1107"/>
    </row>
    <row r="1635" spans="1:29" ht="16.7" customHeight="1" thickBot="1">
      <c r="A1635" s="1068"/>
      <c r="B1635" s="1113"/>
      <c r="C1635" s="1113"/>
      <c r="D1635" s="1113"/>
      <c r="E1635" s="1113"/>
      <c r="F1635" s="1113"/>
      <c r="G1635" s="1113"/>
      <c r="H1635" s="1113"/>
      <c r="I1635" s="1114" t="s">
        <v>1184</v>
      </c>
      <c r="J1635" s="1114"/>
      <c r="K1635" s="1114"/>
      <c r="L1635" s="1114"/>
      <c r="M1635" s="1114"/>
      <c r="N1635" s="1114"/>
      <c r="O1635" s="1114"/>
      <c r="P1635" s="1114"/>
      <c r="Q1635" s="1114"/>
      <c r="R1635" s="1114"/>
      <c r="S1635" s="1114"/>
      <c r="T1635" s="1114"/>
      <c r="U1635" s="1114"/>
      <c r="V1635" s="1069"/>
      <c r="W1635" s="1115">
        <v>66.446399999999997</v>
      </c>
      <c r="X1635" s="1116"/>
      <c r="Y1635" s="1116"/>
      <c r="Z1635" s="1116"/>
      <c r="AA1635" s="1116"/>
      <c r="AB1635" s="1116"/>
      <c r="AC1635" s="1115"/>
    </row>
    <row r="1636" spans="1:29" ht="17.45" customHeight="1">
      <c r="A1636" s="1117"/>
      <c r="B1636" s="1118"/>
      <c r="C1636" s="1118"/>
      <c r="D1636" s="1118"/>
      <c r="E1636" s="1118"/>
      <c r="F1636" s="1118"/>
      <c r="G1636" s="1118"/>
      <c r="H1636" s="1118"/>
      <c r="I1636" s="1119" t="s">
        <v>1185</v>
      </c>
      <c r="J1636" s="1119"/>
      <c r="K1636" s="1119"/>
      <c r="L1636" s="1119"/>
      <c r="M1636" s="1119"/>
      <c r="N1636" s="1119"/>
      <c r="O1636" s="1119"/>
      <c r="P1636" s="1119"/>
      <c r="Q1636" s="1119"/>
      <c r="R1636" s="1119"/>
      <c r="S1636" s="1119"/>
      <c r="T1636" s="1119"/>
      <c r="U1636" s="1119"/>
      <c r="V1636" s="1118"/>
      <c r="W1636" s="1120">
        <v>66.446399999999997</v>
      </c>
      <c r="X1636" s="1121"/>
      <c r="Y1636" s="1121"/>
      <c r="Z1636" s="1121"/>
      <c r="AA1636" s="1121"/>
      <c r="AB1636" s="1121"/>
      <c r="AC1636" s="1120"/>
    </row>
    <row r="1637" spans="1:29" ht="17.45" customHeight="1">
      <c r="A1637" s="1117"/>
      <c r="B1637" s="1118"/>
      <c r="C1637" s="1118"/>
      <c r="D1637" s="1118"/>
      <c r="E1637" s="1118"/>
      <c r="F1637" s="1118"/>
      <c r="G1637" s="1118"/>
      <c r="H1637" s="1118"/>
      <c r="I1637" s="1119" t="s">
        <v>1186</v>
      </c>
      <c r="J1637" s="1119"/>
      <c r="K1637" s="1119"/>
      <c r="L1637" s="1119"/>
      <c r="M1637" s="1119"/>
      <c r="N1637" s="1119"/>
      <c r="O1637" s="1119"/>
      <c r="P1637" s="1119"/>
      <c r="Q1637" s="1119"/>
      <c r="R1637" s="1119"/>
      <c r="S1637" s="1119"/>
      <c r="T1637" s="1119"/>
      <c r="U1637" s="1119"/>
      <c r="V1637" s="1118"/>
      <c r="W1637" s="1120">
        <v>66.446399999999997</v>
      </c>
      <c r="X1637" s="1121"/>
      <c r="Y1637" s="1121"/>
      <c r="Z1637" s="1121"/>
      <c r="AA1637" s="1121"/>
      <c r="AB1637" s="1121"/>
      <c r="AC1637" s="1120"/>
    </row>
    <row r="1638" spans="1:29" ht="16.7" customHeight="1">
      <c r="A1638" s="1117"/>
      <c r="B1638" s="1118"/>
      <c r="C1638" s="1118"/>
      <c r="D1638" s="1118"/>
      <c r="E1638" s="1118"/>
      <c r="F1638" s="1118"/>
      <c r="G1638" s="1118"/>
      <c r="H1638" s="1118"/>
      <c r="I1638" s="1119" t="s">
        <v>1187</v>
      </c>
      <c r="J1638" s="1119"/>
      <c r="K1638" s="1119"/>
      <c r="L1638" s="1119"/>
      <c r="M1638" s="1119"/>
      <c r="N1638" s="1119"/>
      <c r="O1638" s="1119"/>
      <c r="P1638" s="1119"/>
      <c r="Q1638" s="1119"/>
      <c r="R1638" s="1119"/>
      <c r="S1638" s="1119"/>
      <c r="T1638" s="1119"/>
      <c r="U1638" s="1119"/>
      <c r="V1638" s="1118"/>
      <c r="W1638" s="1120">
        <v>0</v>
      </c>
      <c r="X1638" s="1121"/>
      <c r="Y1638" s="1121"/>
      <c r="Z1638" s="1121"/>
      <c r="AA1638" s="1121"/>
      <c r="AB1638" s="1121"/>
      <c r="AC1638" s="1120"/>
    </row>
    <row r="1639" spans="1:29" ht="17.45" customHeight="1" thickBot="1">
      <c r="A1639" s="1122"/>
      <c r="B1639" s="1123"/>
      <c r="C1639" s="1123"/>
      <c r="D1639" s="1123"/>
      <c r="E1639" s="1123"/>
      <c r="F1639" s="1123"/>
      <c r="G1639" s="1123"/>
      <c r="H1639" s="1123"/>
      <c r="I1639" s="1124" t="s">
        <v>1188</v>
      </c>
      <c r="J1639" s="1124"/>
      <c r="K1639" s="1124"/>
      <c r="L1639" s="1124"/>
      <c r="M1639" s="1124"/>
      <c r="N1639" s="1124"/>
      <c r="O1639" s="1124"/>
      <c r="P1639" s="1124"/>
      <c r="Q1639" s="1124"/>
      <c r="R1639" s="1124"/>
      <c r="S1639" s="1124"/>
      <c r="T1639" s="1124"/>
      <c r="U1639" s="1124"/>
      <c r="V1639" s="1123"/>
      <c r="W1639" s="1125">
        <v>0</v>
      </c>
      <c r="X1639" s="1126"/>
      <c r="Y1639" s="1126"/>
      <c r="Z1639" s="1126"/>
      <c r="AA1639" s="1126"/>
      <c r="AB1639" s="1126"/>
      <c r="AC1639" s="1125"/>
    </row>
    <row r="1640" spans="1:29" ht="17.45" customHeight="1" thickBot="1">
      <c r="A1640" s="1092" t="s">
        <v>1189</v>
      </c>
      <c r="B1640" s="1109"/>
      <c r="C1640" s="1109"/>
      <c r="D1640" s="1109"/>
      <c r="E1640" s="1109"/>
      <c r="F1640" s="1109"/>
      <c r="G1640" s="1109"/>
      <c r="H1640" s="1109"/>
      <c r="I1640" s="1109"/>
      <c r="J1640" s="1110"/>
      <c r="K1640" s="1094" t="s">
        <v>1174</v>
      </c>
      <c r="L1640" s="1070"/>
      <c r="M1640" s="1070"/>
      <c r="N1640" s="1070"/>
      <c r="O1640" s="1095"/>
      <c r="P1640" s="1094" t="s">
        <v>531</v>
      </c>
      <c r="Q1640" s="1070"/>
      <c r="R1640" s="1070"/>
      <c r="S1640" s="1070"/>
      <c r="T1640" s="1095"/>
      <c r="U1640" s="1094" t="s">
        <v>1190</v>
      </c>
      <c r="V1640" s="1070"/>
      <c r="W1640" s="1070"/>
      <c r="X1640" s="1070"/>
      <c r="Y1640" s="1095"/>
      <c r="Z1640" s="1096" t="s">
        <v>1191</v>
      </c>
      <c r="AA1640" s="1111"/>
      <c r="AB1640" s="1111"/>
      <c r="AC1640" s="1112"/>
    </row>
    <row r="1641" spans="1:29" ht="16.7" customHeight="1" thickBot="1">
      <c r="A1641" s="1068"/>
      <c r="B1641" s="1069"/>
      <c r="C1641" s="1069"/>
      <c r="D1641" s="1069"/>
      <c r="E1641" s="1069"/>
      <c r="F1641" s="1069"/>
      <c r="G1641" s="1069"/>
      <c r="H1641" s="1069"/>
      <c r="I1641" s="1071" t="s">
        <v>1193</v>
      </c>
      <c r="J1641" s="1071"/>
      <c r="K1641" s="1071"/>
      <c r="L1641" s="1071"/>
      <c r="M1641" s="1071"/>
      <c r="N1641" s="1071"/>
      <c r="O1641" s="1071"/>
      <c r="P1641" s="1071"/>
      <c r="Q1641" s="1071"/>
      <c r="R1641" s="1071"/>
      <c r="S1641" s="1071"/>
      <c r="T1641" s="1071"/>
      <c r="U1641" s="1071"/>
      <c r="V1641" s="1106"/>
      <c r="W1641" s="1107">
        <v>0</v>
      </c>
      <c r="X1641" s="1108"/>
      <c r="Y1641" s="1108"/>
      <c r="Z1641" s="1108"/>
      <c r="AA1641" s="1108"/>
      <c r="AB1641" s="1108"/>
      <c r="AC1641" s="1107"/>
    </row>
    <row r="1642" spans="1:29" ht="17.45" customHeight="1" thickBot="1">
      <c r="A1642" s="1092" t="s">
        <v>1194</v>
      </c>
      <c r="B1642" s="1109"/>
      <c r="C1642" s="1109"/>
      <c r="D1642" s="1109"/>
      <c r="E1642" s="1109"/>
      <c r="F1642" s="1109"/>
      <c r="G1642" s="1109"/>
      <c r="H1642" s="1109"/>
      <c r="I1642" s="1109"/>
      <c r="J1642" s="1110"/>
      <c r="K1642" s="1094" t="s">
        <v>1174</v>
      </c>
      <c r="L1642" s="1070"/>
      <c r="M1642" s="1070"/>
      <c r="N1642" s="1070"/>
      <c r="O1642" s="1095"/>
      <c r="P1642" s="1094" t="s">
        <v>531</v>
      </c>
      <c r="Q1642" s="1070"/>
      <c r="R1642" s="1070"/>
      <c r="S1642" s="1070"/>
      <c r="T1642" s="1095"/>
      <c r="U1642" s="1094" t="s">
        <v>1190</v>
      </c>
      <c r="V1642" s="1070"/>
      <c r="W1642" s="1070"/>
      <c r="X1642" s="1070"/>
      <c r="Y1642" s="1095"/>
      <c r="Z1642" s="1096" t="s">
        <v>1191</v>
      </c>
      <c r="AA1642" s="1111"/>
      <c r="AB1642" s="1111"/>
      <c r="AC1642" s="1112"/>
    </row>
    <row r="1643" spans="1:29" ht="16.7" customHeight="1" thickBot="1">
      <c r="A1643" s="1068"/>
      <c r="B1643" s="1069"/>
      <c r="C1643" s="1069"/>
      <c r="D1643" s="1069"/>
      <c r="E1643" s="1069"/>
      <c r="F1643" s="1069"/>
      <c r="G1643" s="1069"/>
      <c r="H1643" s="1069"/>
      <c r="I1643" s="1071" t="s">
        <v>1195</v>
      </c>
      <c r="J1643" s="1071"/>
      <c r="K1643" s="1071"/>
      <c r="L1643" s="1071"/>
      <c r="M1643" s="1071"/>
      <c r="N1643" s="1071"/>
      <c r="O1643" s="1071"/>
      <c r="P1643" s="1071"/>
      <c r="Q1643" s="1071"/>
      <c r="R1643" s="1071"/>
      <c r="S1643" s="1071"/>
      <c r="T1643" s="1071"/>
      <c r="U1643" s="1071"/>
      <c r="V1643" s="1106"/>
      <c r="W1643" s="1107">
        <v>0</v>
      </c>
      <c r="X1643" s="1108"/>
      <c r="Y1643" s="1108"/>
      <c r="Z1643" s="1108"/>
      <c r="AA1643" s="1108"/>
      <c r="AB1643" s="1108"/>
      <c r="AC1643" s="1107"/>
    </row>
    <row r="1644" spans="1:29" ht="17.45" customHeight="1" thickBot="1">
      <c r="A1644" s="1092" t="s">
        <v>1196</v>
      </c>
      <c r="B1644" s="1109"/>
      <c r="C1644" s="1109"/>
      <c r="D1644" s="1109"/>
      <c r="E1644" s="1109"/>
      <c r="F1644" s="1109"/>
      <c r="G1644" s="1109"/>
      <c r="H1644" s="1109"/>
      <c r="I1644" s="1109"/>
      <c r="J1644" s="1110"/>
      <c r="K1644" s="1094" t="s">
        <v>1174</v>
      </c>
      <c r="L1644" s="1070"/>
      <c r="M1644" s="1070"/>
      <c r="N1644" s="1070"/>
      <c r="O1644" s="1095"/>
      <c r="P1644" s="1094" t="s">
        <v>531</v>
      </c>
      <c r="Q1644" s="1070"/>
      <c r="R1644" s="1070"/>
      <c r="S1644" s="1070"/>
      <c r="T1644" s="1095"/>
      <c r="U1644" s="1094" t="s">
        <v>1190</v>
      </c>
      <c r="V1644" s="1070"/>
      <c r="W1644" s="1070"/>
      <c r="X1644" s="1070"/>
      <c r="Y1644" s="1095"/>
      <c r="Z1644" s="1096" t="s">
        <v>1191</v>
      </c>
      <c r="AA1644" s="1111"/>
      <c r="AB1644" s="1111"/>
      <c r="AC1644" s="1112"/>
    </row>
    <row r="1645" spans="1:29" ht="17.45" customHeight="1" thickBot="1">
      <c r="A1645" s="1068"/>
      <c r="B1645" s="1069"/>
      <c r="C1645" s="1069"/>
      <c r="D1645" s="1069"/>
      <c r="E1645" s="1069"/>
      <c r="F1645" s="1069"/>
      <c r="G1645" s="1069"/>
      <c r="H1645" s="1069"/>
      <c r="I1645" s="1071" t="s">
        <v>1197</v>
      </c>
      <c r="J1645" s="1071"/>
      <c r="K1645" s="1071"/>
      <c r="L1645" s="1071"/>
      <c r="M1645" s="1071"/>
      <c r="N1645" s="1071"/>
      <c r="O1645" s="1071"/>
      <c r="P1645" s="1071"/>
      <c r="Q1645" s="1071"/>
      <c r="R1645" s="1071"/>
      <c r="S1645" s="1071"/>
      <c r="T1645" s="1071"/>
      <c r="U1645" s="1071"/>
      <c r="V1645" s="1106"/>
      <c r="W1645" s="1107">
        <v>0</v>
      </c>
      <c r="X1645" s="1108"/>
      <c r="Y1645" s="1108"/>
      <c r="Z1645" s="1108"/>
      <c r="AA1645" s="1108"/>
      <c r="AB1645" s="1108"/>
      <c r="AC1645" s="1107"/>
    </row>
    <row r="1646" spans="1:29" ht="16.7" customHeight="1" thickBot="1">
      <c r="A1646" s="1092" t="s">
        <v>1198</v>
      </c>
      <c r="B1646" s="1109"/>
      <c r="C1646" s="1109"/>
      <c r="D1646" s="1110"/>
      <c r="E1646" s="1094" t="s">
        <v>1174</v>
      </c>
      <c r="F1646" s="1070"/>
      <c r="G1646" s="1095"/>
      <c r="H1646" s="1140" t="s">
        <v>1199</v>
      </c>
      <c r="I1646" s="1140" t="s">
        <v>1200</v>
      </c>
      <c r="J1646" s="1094" t="s">
        <v>1201</v>
      </c>
      <c r="K1646" s="1070"/>
      <c r="L1646" s="1095"/>
      <c r="M1646" s="1094" t="s">
        <v>1202</v>
      </c>
      <c r="N1646" s="1070"/>
      <c r="O1646" s="1070"/>
      <c r="P1646" s="1095"/>
      <c r="Q1646" s="1094" t="s">
        <v>1203</v>
      </c>
      <c r="R1646" s="1070"/>
      <c r="S1646" s="1070"/>
      <c r="T1646" s="1070"/>
      <c r="U1646" s="1095"/>
      <c r="V1646" s="1094" t="s">
        <v>1204</v>
      </c>
      <c r="W1646" s="1070"/>
      <c r="X1646" s="1070"/>
      <c r="Y1646" s="1095"/>
      <c r="Z1646" s="1096" t="s">
        <v>1191</v>
      </c>
      <c r="AA1646" s="1111"/>
      <c r="AB1646" s="1111"/>
      <c r="AC1646" s="1112"/>
    </row>
    <row r="1647" spans="1:29" ht="17.45" customHeight="1" thickBot="1">
      <c r="A1647" s="1068"/>
      <c r="B1647" s="1069"/>
      <c r="C1647" s="1069"/>
      <c r="D1647" s="1069"/>
      <c r="E1647" s="1069"/>
      <c r="F1647" s="1069"/>
      <c r="G1647" s="1069"/>
      <c r="H1647" s="1069"/>
      <c r="I1647" s="1071" t="s">
        <v>1205</v>
      </c>
      <c r="J1647" s="1071"/>
      <c r="K1647" s="1071"/>
      <c r="L1647" s="1071"/>
      <c r="M1647" s="1071"/>
      <c r="N1647" s="1071"/>
      <c r="O1647" s="1071"/>
      <c r="P1647" s="1071"/>
      <c r="Q1647" s="1071"/>
      <c r="R1647" s="1071"/>
      <c r="S1647" s="1071"/>
      <c r="T1647" s="1071"/>
      <c r="U1647" s="1071"/>
      <c r="V1647" s="1106"/>
      <c r="W1647" s="1107">
        <v>0</v>
      </c>
      <c r="X1647" s="1108"/>
      <c r="Y1647" s="1108"/>
      <c r="Z1647" s="1108"/>
      <c r="AA1647" s="1108"/>
      <c r="AB1647" s="1108"/>
      <c r="AC1647" s="1107"/>
    </row>
    <row r="1648" spans="1:29" ht="5.85" customHeight="1">
      <c r="A1648" s="1141"/>
      <c r="B1648" s="1113"/>
      <c r="C1648" s="1113"/>
      <c r="D1648" s="1113"/>
      <c r="E1648" s="1113"/>
      <c r="F1648" s="1113"/>
      <c r="G1648" s="1113"/>
      <c r="H1648" s="1113"/>
      <c r="I1648" s="1113"/>
      <c r="J1648" s="1113"/>
      <c r="K1648" s="1113"/>
      <c r="L1648" s="1113"/>
      <c r="M1648" s="1113"/>
      <c r="N1648" s="1113"/>
      <c r="O1648" s="1113"/>
      <c r="P1648" s="1113"/>
      <c r="Q1648" s="1113"/>
      <c r="R1648" s="1113"/>
      <c r="S1648" s="1113"/>
      <c r="T1648" s="1113"/>
      <c r="U1648" s="1113"/>
      <c r="V1648" s="1113"/>
      <c r="W1648" s="1113"/>
      <c r="X1648" s="1113"/>
      <c r="Y1648" s="1113"/>
      <c r="Z1648" s="1113"/>
      <c r="AA1648" s="1113"/>
      <c r="AB1648" s="1113"/>
      <c r="AC1648" s="1142"/>
    </row>
    <row r="1649" spans="1:29" ht="16.7" customHeight="1">
      <c r="A1649" s="1117"/>
      <c r="B1649" s="1118"/>
      <c r="C1649" s="1118"/>
      <c r="D1649" s="1118"/>
      <c r="E1649" s="1118"/>
      <c r="F1649" s="1118"/>
      <c r="G1649" s="1118"/>
      <c r="H1649" s="1118"/>
      <c r="I1649" s="1119" t="s">
        <v>1206</v>
      </c>
      <c r="J1649" s="1119"/>
      <c r="K1649" s="1119"/>
      <c r="L1649" s="1119"/>
      <c r="M1649" s="1119"/>
      <c r="N1649" s="1119"/>
      <c r="O1649" s="1119"/>
      <c r="P1649" s="1119"/>
      <c r="Q1649" s="1119"/>
      <c r="R1649" s="1119"/>
      <c r="S1649" s="1119"/>
      <c r="T1649" s="1119"/>
      <c r="U1649" s="1119"/>
      <c r="V1649" s="1118"/>
      <c r="W1649" s="1143">
        <v>66.45</v>
      </c>
      <c r="X1649" s="1144"/>
      <c r="Y1649" s="1144"/>
      <c r="Z1649" s="1144"/>
      <c r="AA1649" s="1144"/>
      <c r="AB1649" s="1144"/>
      <c r="AC1649" s="1143"/>
    </row>
    <row r="1650" spans="1:29" ht="17.45" customHeight="1">
      <c r="A1650" s="1117"/>
      <c r="B1650" s="1118"/>
      <c r="C1650" s="1118"/>
      <c r="D1650" s="1118"/>
      <c r="E1650" s="1118"/>
      <c r="F1650" s="1118"/>
      <c r="G1650" s="1119" t="s">
        <v>1207</v>
      </c>
      <c r="H1650" s="1119"/>
      <c r="I1650" s="1119"/>
      <c r="J1650" s="1119"/>
      <c r="K1650" s="1119"/>
      <c r="L1650" s="1119"/>
      <c r="M1650" s="1119"/>
      <c r="N1650" s="1145"/>
      <c r="O1650" s="1146">
        <v>0</v>
      </c>
      <c r="P1650" s="1146"/>
      <c r="Q1650" s="1146"/>
      <c r="R1650" s="1145"/>
      <c r="S1650" s="1119" t="s">
        <v>1208</v>
      </c>
      <c r="T1650" s="1119"/>
      <c r="U1650" s="1119"/>
      <c r="V1650" s="1118"/>
      <c r="W1650" s="1143">
        <v>0</v>
      </c>
      <c r="X1650" s="1144"/>
      <c r="Y1650" s="1144"/>
      <c r="Z1650" s="1144"/>
      <c r="AA1650" s="1144"/>
      <c r="AB1650" s="1144"/>
      <c r="AC1650" s="1143"/>
    </row>
    <row r="1651" spans="1:29" ht="17.45" customHeight="1">
      <c r="A1651" s="1117"/>
      <c r="B1651" s="1118"/>
      <c r="C1651" s="1118"/>
      <c r="D1651" s="1118"/>
      <c r="E1651" s="1118"/>
      <c r="F1651" s="1118"/>
      <c r="G1651" s="1118"/>
      <c r="H1651" s="1118"/>
      <c r="I1651" s="1119" t="s">
        <v>1209</v>
      </c>
      <c r="J1651" s="1119"/>
      <c r="K1651" s="1119"/>
      <c r="L1651" s="1119"/>
      <c r="M1651" s="1119"/>
      <c r="N1651" s="1119"/>
      <c r="O1651" s="1119"/>
      <c r="P1651" s="1119"/>
      <c r="Q1651" s="1119"/>
      <c r="R1651" s="1119"/>
      <c r="S1651" s="1119"/>
      <c r="T1651" s="1119"/>
      <c r="U1651" s="1119"/>
      <c r="V1651" s="1118"/>
      <c r="W1651" s="1143">
        <v>66.45</v>
      </c>
      <c r="X1651" s="1144"/>
      <c r="Y1651" s="1144"/>
      <c r="Z1651" s="1144"/>
      <c r="AA1651" s="1144"/>
      <c r="AB1651" s="1144"/>
      <c r="AC1651" s="1143"/>
    </row>
    <row r="1652" spans="1:29" ht="5.85" customHeight="1">
      <c r="A1652" s="1147"/>
      <c r="B1652" s="1118"/>
      <c r="C1652" s="1118"/>
      <c r="D1652" s="1118"/>
      <c r="E1652" s="1118"/>
      <c r="F1652" s="1118"/>
      <c r="G1652" s="1118"/>
      <c r="H1652" s="1118"/>
      <c r="I1652" s="1118"/>
      <c r="J1652" s="1118"/>
      <c r="K1652" s="1118"/>
      <c r="L1652" s="1118"/>
      <c r="M1652" s="1118"/>
      <c r="N1652" s="1118"/>
      <c r="O1652" s="1118"/>
      <c r="P1652" s="1118"/>
      <c r="Q1652" s="1118"/>
      <c r="R1652" s="1118"/>
      <c r="S1652" s="1118"/>
      <c r="T1652" s="1118"/>
      <c r="U1652" s="1118"/>
      <c r="V1652" s="1118"/>
      <c r="W1652" s="1118"/>
      <c r="X1652" s="1118"/>
      <c r="Y1652" s="1118"/>
      <c r="Z1652" s="1118"/>
      <c r="AA1652" s="1118"/>
      <c r="AB1652" s="1118"/>
      <c r="AC1652" s="1148"/>
    </row>
    <row r="1653" spans="1:29" ht="145.35" customHeight="1">
      <c r="A1653" s="1149"/>
      <c r="AC1653" s="1088"/>
    </row>
    <row r="1654" spans="1:29" ht="108.95" customHeight="1">
      <c r="A1654" s="1149"/>
      <c r="AC1654" s="1088"/>
    </row>
    <row r="1655" spans="1:29" ht="108.95" customHeight="1" thickBot="1">
      <c r="A1655" s="1089"/>
      <c r="B1655" s="1090"/>
      <c r="C1655" s="1090"/>
      <c r="D1655" s="1090"/>
      <c r="E1655" s="1090"/>
      <c r="F1655" s="1090"/>
      <c r="G1655" s="1090"/>
      <c r="H1655" s="1090"/>
      <c r="I1655" s="1090"/>
      <c r="J1655" s="1090"/>
      <c r="K1655" s="1090"/>
      <c r="L1655" s="1090"/>
      <c r="M1655" s="1090"/>
      <c r="N1655" s="1090"/>
      <c r="O1655" s="1090"/>
      <c r="P1655" s="1090"/>
      <c r="Q1655" s="1090"/>
      <c r="R1655" s="1090"/>
      <c r="S1655" s="1090"/>
      <c r="T1655" s="1090"/>
      <c r="U1655" s="1090"/>
      <c r="V1655" s="1090"/>
      <c r="W1655" s="1090"/>
      <c r="X1655" s="1090"/>
      <c r="Y1655" s="1090"/>
      <c r="Z1655" s="1090"/>
      <c r="AA1655" s="1090"/>
      <c r="AB1655" s="1090"/>
      <c r="AC1655" s="1091"/>
    </row>
    <row r="1656" spans="1:29" ht="17.45" customHeight="1" thickBot="1">
      <c r="A1656" s="1068"/>
      <c r="B1656" s="1069"/>
      <c r="C1656" s="1069"/>
      <c r="D1656" s="1069"/>
      <c r="E1656" s="1069"/>
      <c r="F1656" s="1070" t="s">
        <v>1166</v>
      </c>
      <c r="G1656" s="1070"/>
      <c r="H1656" s="1070"/>
      <c r="I1656" s="1070"/>
      <c r="J1656" s="1070"/>
      <c r="K1656" s="1070"/>
      <c r="L1656" s="1069"/>
      <c r="M1656" s="1069"/>
      <c r="N1656" s="1069"/>
      <c r="O1656" s="1069"/>
      <c r="P1656" s="1069"/>
      <c r="Q1656" s="1069"/>
      <c r="R1656" s="1069"/>
      <c r="S1656" s="1069"/>
      <c r="T1656" s="1069"/>
      <c r="U1656" s="1069"/>
      <c r="V1656" s="1069"/>
      <c r="W1656" s="1069"/>
      <c r="X1656" s="1071" t="s">
        <v>1613</v>
      </c>
      <c r="Y1656" s="1071"/>
      <c r="Z1656" s="1071"/>
      <c r="AA1656" s="1071"/>
      <c r="AB1656" s="1071"/>
      <c r="AC1656" s="1072"/>
    </row>
    <row r="1657" spans="1:29" ht="16.7" customHeight="1">
      <c r="A1657" s="1074" t="s">
        <v>1168</v>
      </c>
      <c r="B1657" s="1075"/>
      <c r="C1657" s="1076"/>
      <c r="D1657" s="1077" t="s">
        <v>1614</v>
      </c>
      <c r="E1657" s="1077"/>
      <c r="F1657" s="1077"/>
      <c r="G1657" s="1077"/>
      <c r="H1657" s="1077"/>
      <c r="I1657" s="1077"/>
      <c r="J1657" s="1077"/>
      <c r="K1657" s="1077"/>
      <c r="L1657" s="1077"/>
      <c r="M1657" s="1077"/>
      <c r="N1657" s="1076"/>
      <c r="O1657" s="1076"/>
      <c r="P1657" s="1078" t="s">
        <v>1104</v>
      </c>
      <c r="Q1657" s="1078"/>
      <c r="R1657" s="1078"/>
      <c r="S1657" s="1076"/>
      <c r="T1657" s="1079" t="s">
        <v>1615</v>
      </c>
      <c r="U1657" s="1079"/>
      <c r="V1657" s="1079"/>
      <c r="W1657" s="1079"/>
      <c r="X1657" s="1076"/>
      <c r="Y1657" s="1078" t="s">
        <v>1170</v>
      </c>
      <c r="Z1657" s="1078"/>
      <c r="AA1657" s="1076"/>
      <c r="AB1657" s="1080">
        <v>45658</v>
      </c>
      <c r="AC1657" s="1081"/>
    </row>
    <row r="1658" spans="1:29" ht="17.45" customHeight="1">
      <c r="A1658" s="1082"/>
      <c r="B1658" s="1083"/>
      <c r="D1658" s="1084"/>
      <c r="E1658" s="1084"/>
      <c r="F1658" s="1084"/>
      <c r="G1658" s="1084"/>
      <c r="H1658" s="1084"/>
      <c r="I1658" s="1084"/>
      <c r="J1658" s="1084"/>
      <c r="K1658" s="1084"/>
      <c r="L1658" s="1084"/>
      <c r="M1658" s="1084"/>
      <c r="P1658" s="1085" t="s">
        <v>1171</v>
      </c>
      <c r="Q1658" s="1085"/>
      <c r="R1658" s="1085"/>
      <c r="T1658" s="1086">
        <v>1</v>
      </c>
      <c r="U1658" s="1086"/>
      <c r="V1658" s="1086"/>
      <c r="W1658" s="1086"/>
      <c r="Y1658" s="1085" t="s">
        <v>1172</v>
      </c>
      <c r="Z1658" s="1085"/>
      <c r="AB1658" s="1087" t="s">
        <v>1616</v>
      </c>
      <c r="AC1658" s="1088"/>
    </row>
    <row r="1659" spans="1:29" ht="5.85" customHeight="1" thickBot="1">
      <c r="A1659" s="1089"/>
      <c r="B1659" s="1090"/>
      <c r="C1659" s="1090"/>
      <c r="D1659" s="1090"/>
      <c r="E1659" s="1090"/>
      <c r="F1659" s="1090"/>
      <c r="G1659" s="1090"/>
      <c r="H1659" s="1090"/>
      <c r="I1659" s="1090"/>
      <c r="J1659" s="1090"/>
      <c r="K1659" s="1090"/>
      <c r="L1659" s="1090"/>
      <c r="M1659" s="1090"/>
      <c r="N1659" s="1090"/>
      <c r="O1659" s="1090"/>
      <c r="P1659" s="1090"/>
      <c r="Q1659" s="1090"/>
      <c r="R1659" s="1090"/>
      <c r="S1659" s="1090"/>
      <c r="T1659" s="1090"/>
      <c r="U1659" s="1090"/>
      <c r="V1659" s="1090"/>
      <c r="W1659" s="1090"/>
      <c r="X1659" s="1090"/>
      <c r="Y1659" s="1090"/>
      <c r="Z1659" s="1090"/>
      <c r="AA1659" s="1090"/>
      <c r="AB1659" s="1090"/>
      <c r="AC1659" s="1091"/>
    </row>
    <row r="1660" spans="1:29" ht="16.7" customHeight="1" thickBot="1">
      <c r="A1660" s="1092" t="s">
        <v>1173</v>
      </c>
      <c r="B1660" s="1075"/>
      <c r="C1660" s="1075"/>
      <c r="D1660" s="1075"/>
      <c r="E1660" s="1075"/>
      <c r="F1660" s="1075"/>
      <c r="G1660" s="1075"/>
      <c r="H1660" s="1093"/>
      <c r="I1660" s="1094" t="s">
        <v>1174</v>
      </c>
      <c r="J1660" s="1094" t="s">
        <v>1175</v>
      </c>
      <c r="K1660" s="1070"/>
      <c r="L1660" s="1070"/>
      <c r="M1660" s="1070"/>
      <c r="N1660" s="1070"/>
      <c r="O1660" s="1070"/>
      <c r="P1660" s="1095"/>
      <c r="Q1660" s="1094" t="s">
        <v>1176</v>
      </c>
      <c r="R1660" s="1070"/>
      <c r="S1660" s="1070"/>
      <c r="T1660" s="1070"/>
      <c r="U1660" s="1070"/>
      <c r="V1660" s="1070"/>
      <c r="W1660" s="1070"/>
      <c r="X1660" s="1070"/>
      <c r="Y1660" s="1095"/>
      <c r="Z1660" s="1096" t="s">
        <v>1177</v>
      </c>
      <c r="AA1660" s="1097"/>
      <c r="AB1660" s="1097"/>
      <c r="AC1660" s="1098"/>
    </row>
    <row r="1661" spans="1:29" ht="17.45" customHeight="1" thickBot="1">
      <c r="A1661" s="1099"/>
      <c r="B1661" s="1100"/>
      <c r="C1661" s="1100"/>
      <c r="D1661" s="1100"/>
      <c r="E1661" s="1100"/>
      <c r="F1661" s="1100"/>
      <c r="G1661" s="1100"/>
      <c r="H1661" s="1101"/>
      <c r="I1661" s="1102"/>
      <c r="J1661" s="1094" t="s">
        <v>1178</v>
      </c>
      <c r="K1661" s="1070"/>
      <c r="L1661" s="1095"/>
      <c r="M1661" s="1094" t="s">
        <v>1179</v>
      </c>
      <c r="N1661" s="1070"/>
      <c r="O1661" s="1070"/>
      <c r="P1661" s="1095"/>
      <c r="Q1661" s="1094" t="s">
        <v>1178</v>
      </c>
      <c r="R1661" s="1070"/>
      <c r="S1661" s="1070"/>
      <c r="T1661" s="1070"/>
      <c r="U1661" s="1095"/>
      <c r="V1661" s="1094" t="s">
        <v>1179</v>
      </c>
      <c r="W1661" s="1070"/>
      <c r="X1661" s="1070"/>
      <c r="Y1661" s="1095"/>
      <c r="Z1661" s="1103"/>
      <c r="AA1661" s="1104"/>
      <c r="AB1661" s="1104"/>
      <c r="AC1661" s="1105"/>
    </row>
    <row r="1662" spans="1:29" ht="17.45" customHeight="1" thickBot="1">
      <c r="A1662" s="1068"/>
      <c r="B1662" s="1069"/>
      <c r="C1662" s="1069"/>
      <c r="D1662" s="1069"/>
      <c r="E1662" s="1069"/>
      <c r="F1662" s="1069"/>
      <c r="G1662" s="1069"/>
      <c r="H1662" s="1069"/>
      <c r="I1662" s="1071" t="s">
        <v>1180</v>
      </c>
      <c r="J1662" s="1071"/>
      <c r="K1662" s="1071"/>
      <c r="L1662" s="1071"/>
      <c r="M1662" s="1071"/>
      <c r="N1662" s="1071"/>
      <c r="O1662" s="1071"/>
      <c r="P1662" s="1071"/>
      <c r="Q1662" s="1071"/>
      <c r="R1662" s="1071"/>
      <c r="S1662" s="1071"/>
      <c r="T1662" s="1071"/>
      <c r="U1662" s="1071"/>
      <c r="V1662" s="1106"/>
      <c r="W1662" s="1107">
        <v>0</v>
      </c>
      <c r="X1662" s="1108"/>
      <c r="Y1662" s="1108"/>
      <c r="Z1662" s="1108"/>
      <c r="AA1662" s="1108"/>
      <c r="AB1662" s="1108"/>
      <c r="AC1662" s="1107"/>
    </row>
    <row r="1663" spans="1:29" ht="16.7" customHeight="1" thickBot="1">
      <c r="A1663" s="1092" t="s">
        <v>1181</v>
      </c>
      <c r="B1663" s="1109"/>
      <c r="C1663" s="1109"/>
      <c r="D1663" s="1109"/>
      <c r="E1663" s="1109"/>
      <c r="F1663" s="1109"/>
      <c r="G1663" s="1109"/>
      <c r="H1663" s="1109"/>
      <c r="I1663" s="1109"/>
      <c r="J1663" s="1110"/>
      <c r="K1663" s="1094" t="s">
        <v>1182</v>
      </c>
      <c r="L1663" s="1070"/>
      <c r="M1663" s="1070"/>
      <c r="N1663" s="1070"/>
      <c r="O1663" s="1095"/>
      <c r="P1663" s="1094" t="s">
        <v>1174</v>
      </c>
      <c r="Q1663" s="1070"/>
      <c r="R1663" s="1070"/>
      <c r="S1663" s="1070"/>
      <c r="T1663" s="1095"/>
      <c r="U1663" s="1094" t="s">
        <v>1183</v>
      </c>
      <c r="V1663" s="1070"/>
      <c r="W1663" s="1070"/>
      <c r="X1663" s="1070"/>
      <c r="Y1663" s="1095"/>
      <c r="Z1663" s="1096" t="s">
        <v>1177</v>
      </c>
      <c r="AA1663" s="1111"/>
      <c r="AB1663" s="1111"/>
      <c r="AC1663" s="1112"/>
    </row>
    <row r="1664" spans="1:29" ht="17.45" customHeight="1" thickBot="1">
      <c r="A1664" s="1068"/>
      <c r="B1664" s="1113"/>
      <c r="C1664" s="1113"/>
      <c r="D1664" s="1113"/>
      <c r="E1664" s="1113"/>
      <c r="F1664" s="1113"/>
      <c r="G1664" s="1113"/>
      <c r="H1664" s="1113"/>
      <c r="I1664" s="1114" t="s">
        <v>1184</v>
      </c>
      <c r="J1664" s="1114"/>
      <c r="K1664" s="1114"/>
      <c r="L1664" s="1114"/>
      <c r="M1664" s="1114"/>
      <c r="N1664" s="1114"/>
      <c r="O1664" s="1114"/>
      <c r="P1664" s="1114"/>
      <c r="Q1664" s="1114"/>
      <c r="R1664" s="1114"/>
      <c r="S1664" s="1114"/>
      <c r="T1664" s="1114"/>
      <c r="U1664" s="1114"/>
      <c r="V1664" s="1069"/>
      <c r="W1664" s="1115">
        <v>0</v>
      </c>
      <c r="X1664" s="1116"/>
      <c r="Y1664" s="1116"/>
      <c r="Z1664" s="1116"/>
      <c r="AA1664" s="1116"/>
      <c r="AB1664" s="1116"/>
      <c r="AC1664" s="1115"/>
    </row>
    <row r="1665" spans="1:29" ht="16.7" customHeight="1">
      <c r="A1665" s="1117"/>
      <c r="B1665" s="1118"/>
      <c r="C1665" s="1118"/>
      <c r="D1665" s="1118"/>
      <c r="E1665" s="1118"/>
      <c r="F1665" s="1118"/>
      <c r="G1665" s="1118"/>
      <c r="H1665" s="1118"/>
      <c r="I1665" s="1119" t="s">
        <v>1185</v>
      </c>
      <c r="J1665" s="1119"/>
      <c r="K1665" s="1119"/>
      <c r="L1665" s="1119"/>
      <c r="M1665" s="1119"/>
      <c r="N1665" s="1119"/>
      <c r="O1665" s="1119"/>
      <c r="P1665" s="1119"/>
      <c r="Q1665" s="1119"/>
      <c r="R1665" s="1119"/>
      <c r="S1665" s="1119"/>
      <c r="T1665" s="1119"/>
      <c r="U1665" s="1119"/>
      <c r="V1665" s="1118"/>
      <c r="W1665" s="1120">
        <v>0</v>
      </c>
      <c r="X1665" s="1121"/>
      <c r="Y1665" s="1121"/>
      <c r="Z1665" s="1121"/>
      <c r="AA1665" s="1121"/>
      <c r="AB1665" s="1121"/>
      <c r="AC1665" s="1120"/>
    </row>
    <row r="1666" spans="1:29" ht="17.45" customHeight="1">
      <c r="A1666" s="1117"/>
      <c r="B1666" s="1118"/>
      <c r="C1666" s="1118"/>
      <c r="D1666" s="1118"/>
      <c r="E1666" s="1118"/>
      <c r="F1666" s="1118"/>
      <c r="G1666" s="1118"/>
      <c r="H1666" s="1118"/>
      <c r="I1666" s="1119" t="s">
        <v>1186</v>
      </c>
      <c r="J1666" s="1119"/>
      <c r="K1666" s="1119"/>
      <c r="L1666" s="1119"/>
      <c r="M1666" s="1119"/>
      <c r="N1666" s="1119"/>
      <c r="O1666" s="1119"/>
      <c r="P1666" s="1119"/>
      <c r="Q1666" s="1119"/>
      <c r="R1666" s="1119"/>
      <c r="S1666" s="1119"/>
      <c r="T1666" s="1119"/>
      <c r="U1666" s="1119"/>
      <c r="V1666" s="1118"/>
      <c r="W1666" s="1120">
        <v>0</v>
      </c>
      <c r="X1666" s="1121"/>
      <c r="Y1666" s="1121"/>
      <c r="Z1666" s="1121"/>
      <c r="AA1666" s="1121"/>
      <c r="AB1666" s="1121"/>
      <c r="AC1666" s="1120"/>
    </row>
    <row r="1667" spans="1:29" ht="17.45" customHeight="1">
      <c r="A1667" s="1117"/>
      <c r="B1667" s="1118"/>
      <c r="C1667" s="1118"/>
      <c r="D1667" s="1118"/>
      <c r="E1667" s="1118"/>
      <c r="F1667" s="1118"/>
      <c r="G1667" s="1118"/>
      <c r="H1667" s="1118"/>
      <c r="I1667" s="1119" t="s">
        <v>1187</v>
      </c>
      <c r="J1667" s="1119"/>
      <c r="K1667" s="1119"/>
      <c r="L1667" s="1119"/>
      <c r="M1667" s="1119"/>
      <c r="N1667" s="1119"/>
      <c r="O1667" s="1119"/>
      <c r="P1667" s="1119"/>
      <c r="Q1667" s="1119"/>
      <c r="R1667" s="1119"/>
      <c r="S1667" s="1119"/>
      <c r="T1667" s="1119"/>
      <c r="U1667" s="1119"/>
      <c r="V1667" s="1118"/>
      <c r="W1667" s="1120">
        <v>0</v>
      </c>
      <c r="X1667" s="1121"/>
      <c r="Y1667" s="1121"/>
      <c r="Z1667" s="1121"/>
      <c r="AA1667" s="1121"/>
      <c r="AB1667" s="1121"/>
      <c r="AC1667" s="1120"/>
    </row>
    <row r="1668" spans="1:29" ht="16.7" customHeight="1" thickBot="1">
      <c r="A1668" s="1122"/>
      <c r="B1668" s="1123"/>
      <c r="C1668" s="1123"/>
      <c r="D1668" s="1123"/>
      <c r="E1668" s="1123"/>
      <c r="F1668" s="1123"/>
      <c r="G1668" s="1123"/>
      <c r="H1668" s="1123"/>
      <c r="I1668" s="1124" t="s">
        <v>1188</v>
      </c>
      <c r="J1668" s="1124"/>
      <c r="K1668" s="1124"/>
      <c r="L1668" s="1124"/>
      <c r="M1668" s="1124"/>
      <c r="N1668" s="1124"/>
      <c r="O1668" s="1124"/>
      <c r="P1668" s="1124"/>
      <c r="Q1668" s="1124"/>
      <c r="R1668" s="1124"/>
      <c r="S1668" s="1124"/>
      <c r="T1668" s="1124"/>
      <c r="U1668" s="1124"/>
      <c r="V1668" s="1123"/>
      <c r="W1668" s="1125">
        <v>0</v>
      </c>
      <c r="X1668" s="1126"/>
      <c r="Y1668" s="1126"/>
      <c r="Z1668" s="1126"/>
      <c r="AA1668" s="1126"/>
      <c r="AB1668" s="1126"/>
      <c r="AC1668" s="1125"/>
    </row>
    <row r="1669" spans="1:29" ht="17.45" customHeight="1" thickBot="1">
      <c r="A1669" s="1092" t="s">
        <v>1189</v>
      </c>
      <c r="B1669" s="1109"/>
      <c r="C1669" s="1109"/>
      <c r="D1669" s="1109"/>
      <c r="E1669" s="1109"/>
      <c r="F1669" s="1109"/>
      <c r="G1669" s="1109"/>
      <c r="H1669" s="1109"/>
      <c r="I1669" s="1109"/>
      <c r="J1669" s="1110"/>
      <c r="K1669" s="1094" t="s">
        <v>1174</v>
      </c>
      <c r="L1669" s="1070"/>
      <c r="M1669" s="1070"/>
      <c r="N1669" s="1070"/>
      <c r="O1669" s="1095"/>
      <c r="P1669" s="1094" t="s">
        <v>531</v>
      </c>
      <c r="Q1669" s="1070"/>
      <c r="R1669" s="1070"/>
      <c r="S1669" s="1070"/>
      <c r="T1669" s="1095"/>
      <c r="U1669" s="1094" t="s">
        <v>1190</v>
      </c>
      <c r="V1669" s="1070"/>
      <c r="W1669" s="1070"/>
      <c r="X1669" s="1070"/>
      <c r="Y1669" s="1095"/>
      <c r="Z1669" s="1096" t="s">
        <v>1191</v>
      </c>
      <c r="AA1669" s="1111"/>
      <c r="AB1669" s="1111"/>
      <c r="AC1669" s="1112"/>
    </row>
    <row r="1670" spans="1:29" ht="17.45" customHeight="1" thickBot="1">
      <c r="A1670" s="1068"/>
      <c r="B1670" s="1069"/>
      <c r="C1670" s="1069"/>
      <c r="D1670" s="1069"/>
      <c r="E1670" s="1069"/>
      <c r="F1670" s="1069"/>
      <c r="G1670" s="1069"/>
      <c r="H1670" s="1069"/>
      <c r="I1670" s="1071" t="s">
        <v>1193</v>
      </c>
      <c r="J1670" s="1071"/>
      <c r="K1670" s="1071"/>
      <c r="L1670" s="1071"/>
      <c r="M1670" s="1071"/>
      <c r="N1670" s="1071"/>
      <c r="O1670" s="1071"/>
      <c r="P1670" s="1071"/>
      <c r="Q1670" s="1071"/>
      <c r="R1670" s="1071"/>
      <c r="S1670" s="1071"/>
      <c r="T1670" s="1071"/>
      <c r="U1670" s="1071"/>
      <c r="V1670" s="1106"/>
      <c r="W1670" s="1107">
        <v>0</v>
      </c>
      <c r="X1670" s="1108"/>
      <c r="Y1670" s="1108"/>
      <c r="Z1670" s="1108"/>
      <c r="AA1670" s="1108"/>
      <c r="AB1670" s="1108"/>
      <c r="AC1670" s="1107"/>
    </row>
    <row r="1671" spans="1:29" ht="16.7" customHeight="1" thickBot="1">
      <c r="A1671" s="1092" t="s">
        <v>1194</v>
      </c>
      <c r="B1671" s="1109"/>
      <c r="C1671" s="1109"/>
      <c r="D1671" s="1109"/>
      <c r="E1671" s="1109"/>
      <c r="F1671" s="1109"/>
      <c r="G1671" s="1109"/>
      <c r="H1671" s="1109"/>
      <c r="I1671" s="1109"/>
      <c r="J1671" s="1110"/>
      <c r="K1671" s="1094" t="s">
        <v>1174</v>
      </c>
      <c r="L1671" s="1070"/>
      <c r="M1671" s="1070"/>
      <c r="N1671" s="1070"/>
      <c r="O1671" s="1095"/>
      <c r="P1671" s="1094" t="s">
        <v>531</v>
      </c>
      <c r="Q1671" s="1070"/>
      <c r="R1671" s="1070"/>
      <c r="S1671" s="1070"/>
      <c r="T1671" s="1095"/>
      <c r="U1671" s="1094" t="s">
        <v>1190</v>
      </c>
      <c r="V1671" s="1070"/>
      <c r="W1671" s="1070"/>
      <c r="X1671" s="1070"/>
      <c r="Y1671" s="1095"/>
      <c r="Z1671" s="1096" t="s">
        <v>1191</v>
      </c>
      <c r="AA1671" s="1111"/>
      <c r="AB1671" s="1111"/>
      <c r="AC1671" s="1112"/>
    </row>
    <row r="1672" spans="1:29" ht="17.45" customHeight="1">
      <c r="A1672" s="1150"/>
      <c r="B1672" s="1151" t="s">
        <v>1617</v>
      </c>
      <c r="C1672" s="1151"/>
      <c r="D1672" s="1152" t="s">
        <v>1618</v>
      </c>
      <c r="E1672" s="1151"/>
      <c r="F1672" s="1151"/>
      <c r="G1672" s="1151"/>
      <c r="H1672" s="1151"/>
      <c r="I1672" s="1151"/>
      <c r="J1672" s="1152"/>
      <c r="K1672" s="1153">
        <v>29.850300000000001</v>
      </c>
      <c r="L1672" s="1154"/>
      <c r="M1672" s="1154"/>
      <c r="N1672" s="1154"/>
      <c r="O1672" s="1155"/>
      <c r="P1672" s="1169" t="s">
        <v>1218</v>
      </c>
      <c r="Q1672" s="1078"/>
      <c r="R1672" s="1078"/>
      <c r="S1672" s="1078"/>
      <c r="T1672" s="1170"/>
      <c r="U1672" s="1171">
        <v>12.2323</v>
      </c>
      <c r="V1672" s="1172"/>
      <c r="W1672" s="1172"/>
      <c r="X1672" s="1172"/>
      <c r="Y1672" s="1173"/>
      <c r="Z1672" s="1159">
        <v>365.06920000000002</v>
      </c>
      <c r="AA1672" s="1116"/>
      <c r="AB1672" s="1116"/>
      <c r="AC1672" s="1115"/>
    </row>
    <row r="1673" spans="1:29" ht="16.7" customHeight="1">
      <c r="A1673" s="1149"/>
      <c r="B1673" s="1174" t="s">
        <v>1237</v>
      </c>
      <c r="C1673" s="1174"/>
      <c r="D1673" s="1175" t="s">
        <v>1238</v>
      </c>
      <c r="E1673" s="1174"/>
      <c r="F1673" s="1174"/>
      <c r="G1673" s="1174"/>
      <c r="H1673" s="1174"/>
      <c r="I1673" s="1174"/>
      <c r="J1673" s="1175"/>
      <c r="K1673" s="1176">
        <v>0.76370000000000005</v>
      </c>
      <c r="L1673" s="1177"/>
      <c r="M1673" s="1177"/>
      <c r="N1673" s="1177"/>
      <c r="O1673" s="1178"/>
      <c r="P1673" s="1179" t="s">
        <v>58</v>
      </c>
      <c r="Q1673" s="1085"/>
      <c r="R1673" s="1085"/>
      <c r="S1673" s="1085"/>
      <c r="T1673" s="1180"/>
      <c r="U1673" s="1181">
        <v>444.01130000000001</v>
      </c>
      <c r="V1673" s="1182"/>
      <c r="W1673" s="1182"/>
      <c r="X1673" s="1182"/>
      <c r="Y1673" s="1183"/>
      <c r="Z1673" s="1184">
        <v>339.09039999999999</v>
      </c>
      <c r="AA1673" s="1121"/>
      <c r="AB1673" s="1121"/>
      <c r="AC1673" s="1120"/>
    </row>
    <row r="1674" spans="1:29" ht="17.45" customHeight="1">
      <c r="A1674" s="1149"/>
      <c r="B1674" s="1174" t="s">
        <v>1619</v>
      </c>
      <c r="C1674" s="1174"/>
      <c r="D1674" s="1175" t="s">
        <v>1620</v>
      </c>
      <c r="E1674" s="1174"/>
      <c r="F1674" s="1174"/>
      <c r="G1674" s="1174"/>
      <c r="H1674" s="1174"/>
      <c r="I1674" s="1174"/>
      <c r="J1674" s="1175"/>
      <c r="K1674" s="1176">
        <v>0.315</v>
      </c>
      <c r="L1674" s="1177"/>
      <c r="M1674" s="1177"/>
      <c r="N1674" s="1177"/>
      <c r="O1674" s="1178"/>
      <c r="P1674" s="1179" t="s">
        <v>58</v>
      </c>
      <c r="Q1674" s="1085"/>
      <c r="R1674" s="1085"/>
      <c r="S1674" s="1085"/>
      <c r="T1674" s="1180"/>
      <c r="U1674" s="1181">
        <v>463.14760000000001</v>
      </c>
      <c r="V1674" s="1182"/>
      <c r="W1674" s="1182"/>
      <c r="X1674" s="1182"/>
      <c r="Y1674" s="1183"/>
      <c r="Z1674" s="1184">
        <v>145.89230000000001</v>
      </c>
      <c r="AA1674" s="1121"/>
      <c r="AB1674" s="1121"/>
      <c r="AC1674" s="1120"/>
    </row>
    <row r="1675" spans="1:29" ht="17.45" customHeight="1">
      <c r="A1675" s="1149"/>
      <c r="B1675" s="1174" t="s">
        <v>1621</v>
      </c>
      <c r="C1675" s="1174"/>
      <c r="D1675" s="1175" t="s">
        <v>1622</v>
      </c>
      <c r="E1675" s="1174"/>
      <c r="F1675" s="1174"/>
      <c r="G1675" s="1174"/>
      <c r="H1675" s="1174"/>
      <c r="I1675" s="1174"/>
      <c r="J1675" s="1175"/>
      <c r="K1675" s="1176">
        <v>0.315</v>
      </c>
      <c r="L1675" s="1177"/>
      <c r="M1675" s="1177"/>
      <c r="N1675" s="1177"/>
      <c r="O1675" s="1178"/>
      <c r="P1675" s="1179" t="s">
        <v>58</v>
      </c>
      <c r="Q1675" s="1085"/>
      <c r="R1675" s="1085"/>
      <c r="S1675" s="1085"/>
      <c r="T1675" s="1180"/>
      <c r="U1675" s="1181">
        <v>3.4249999999999998</v>
      </c>
      <c r="V1675" s="1182"/>
      <c r="W1675" s="1182"/>
      <c r="X1675" s="1182"/>
      <c r="Y1675" s="1183"/>
      <c r="Z1675" s="1184">
        <v>1.0805</v>
      </c>
      <c r="AA1675" s="1121"/>
      <c r="AB1675" s="1121"/>
      <c r="AC1675" s="1120"/>
    </row>
    <row r="1676" spans="1:29" ht="16.7" customHeight="1">
      <c r="A1676" s="1149"/>
      <c r="B1676" s="1174" t="s">
        <v>1368</v>
      </c>
      <c r="C1676" s="1174"/>
      <c r="D1676" s="1175" t="s">
        <v>1369</v>
      </c>
      <c r="E1676" s="1174"/>
      <c r="F1676" s="1174"/>
      <c r="G1676" s="1174"/>
      <c r="H1676" s="1174"/>
      <c r="I1676" s="1174"/>
      <c r="J1676" s="1175"/>
      <c r="K1676" s="1176">
        <v>3.7176</v>
      </c>
      <c r="L1676" s="1177"/>
      <c r="M1676" s="1177"/>
      <c r="N1676" s="1177"/>
      <c r="O1676" s="1178"/>
      <c r="P1676" s="1179" t="s">
        <v>55</v>
      </c>
      <c r="Q1676" s="1085"/>
      <c r="R1676" s="1085"/>
      <c r="S1676" s="1085"/>
      <c r="T1676" s="1180"/>
      <c r="U1676" s="1181">
        <v>81.1173</v>
      </c>
      <c r="V1676" s="1182"/>
      <c r="W1676" s="1182"/>
      <c r="X1676" s="1182"/>
      <c r="Y1676" s="1183"/>
      <c r="Z1676" s="1184">
        <v>301.57170000000002</v>
      </c>
      <c r="AA1676" s="1121"/>
      <c r="AB1676" s="1121"/>
      <c r="AC1676" s="1120"/>
    </row>
    <row r="1677" spans="1:29" ht="17.45" customHeight="1" thickBot="1">
      <c r="A1677" s="1089"/>
      <c r="B1677" s="1160" t="s">
        <v>1370</v>
      </c>
      <c r="C1677" s="1160"/>
      <c r="D1677" s="1161" t="s">
        <v>1371</v>
      </c>
      <c r="E1677" s="1160"/>
      <c r="F1677" s="1160"/>
      <c r="G1677" s="1160"/>
      <c r="H1677" s="1160"/>
      <c r="I1677" s="1160"/>
      <c r="J1677" s="1161"/>
      <c r="K1677" s="1162">
        <v>0.50309999999999999</v>
      </c>
      <c r="L1677" s="1163"/>
      <c r="M1677" s="1163"/>
      <c r="N1677" s="1163"/>
      <c r="O1677" s="1164"/>
      <c r="P1677" s="1185" t="s">
        <v>58</v>
      </c>
      <c r="Q1677" s="1186"/>
      <c r="R1677" s="1186"/>
      <c r="S1677" s="1186"/>
      <c r="T1677" s="1187"/>
      <c r="U1677" s="1188">
        <v>45.021000000000001</v>
      </c>
      <c r="V1677" s="1189"/>
      <c r="W1677" s="1189"/>
      <c r="X1677" s="1189"/>
      <c r="Y1677" s="1190"/>
      <c r="Z1677" s="1168">
        <v>22.6496</v>
      </c>
      <c r="AA1677" s="1126"/>
      <c r="AB1677" s="1126"/>
      <c r="AC1677" s="1125"/>
    </row>
    <row r="1678" spans="1:29" ht="17.45" customHeight="1" thickBot="1">
      <c r="A1678" s="1068"/>
      <c r="B1678" s="1069"/>
      <c r="C1678" s="1069"/>
      <c r="D1678" s="1069"/>
      <c r="E1678" s="1069"/>
      <c r="F1678" s="1069"/>
      <c r="G1678" s="1069"/>
      <c r="H1678" s="1069"/>
      <c r="I1678" s="1071" t="s">
        <v>1195</v>
      </c>
      <c r="J1678" s="1071"/>
      <c r="K1678" s="1071"/>
      <c r="L1678" s="1071"/>
      <c r="M1678" s="1071"/>
      <c r="N1678" s="1071"/>
      <c r="O1678" s="1071"/>
      <c r="P1678" s="1071"/>
      <c r="Q1678" s="1071"/>
      <c r="R1678" s="1071"/>
      <c r="S1678" s="1071"/>
      <c r="T1678" s="1071"/>
      <c r="U1678" s="1071"/>
      <c r="V1678" s="1106"/>
      <c r="W1678" s="1107">
        <v>1175.3536999999999</v>
      </c>
      <c r="X1678" s="1108"/>
      <c r="Y1678" s="1108"/>
      <c r="Z1678" s="1108"/>
      <c r="AA1678" s="1108"/>
      <c r="AB1678" s="1108"/>
      <c r="AC1678" s="1107"/>
    </row>
    <row r="1679" spans="1:29" ht="16.7" customHeight="1" thickBot="1">
      <c r="A1679" s="1092" t="s">
        <v>1196</v>
      </c>
      <c r="B1679" s="1109"/>
      <c r="C1679" s="1109"/>
      <c r="D1679" s="1109"/>
      <c r="E1679" s="1109"/>
      <c r="F1679" s="1109"/>
      <c r="G1679" s="1109"/>
      <c r="H1679" s="1109"/>
      <c r="I1679" s="1109"/>
      <c r="J1679" s="1110"/>
      <c r="K1679" s="1094" t="s">
        <v>1174</v>
      </c>
      <c r="L1679" s="1070"/>
      <c r="M1679" s="1070"/>
      <c r="N1679" s="1070"/>
      <c r="O1679" s="1095"/>
      <c r="P1679" s="1094" t="s">
        <v>531</v>
      </c>
      <c r="Q1679" s="1070"/>
      <c r="R1679" s="1070"/>
      <c r="S1679" s="1070"/>
      <c r="T1679" s="1095"/>
      <c r="U1679" s="1094" t="s">
        <v>1190</v>
      </c>
      <c r="V1679" s="1070"/>
      <c r="W1679" s="1070"/>
      <c r="X1679" s="1070"/>
      <c r="Y1679" s="1095"/>
      <c r="Z1679" s="1096" t="s">
        <v>1191</v>
      </c>
      <c r="AA1679" s="1111"/>
      <c r="AB1679" s="1111"/>
      <c r="AC1679" s="1112"/>
    </row>
    <row r="1680" spans="1:29" ht="17.45" customHeight="1" thickBot="1">
      <c r="A1680" s="1068"/>
      <c r="B1680" s="1069"/>
      <c r="C1680" s="1069"/>
      <c r="D1680" s="1069"/>
      <c r="E1680" s="1069"/>
      <c r="F1680" s="1069"/>
      <c r="G1680" s="1069"/>
      <c r="H1680" s="1069"/>
      <c r="I1680" s="1071" t="s">
        <v>1197</v>
      </c>
      <c r="J1680" s="1071"/>
      <c r="K1680" s="1071"/>
      <c r="L1680" s="1071"/>
      <c r="M1680" s="1071"/>
      <c r="N1680" s="1071"/>
      <c r="O1680" s="1071"/>
      <c r="P1680" s="1071"/>
      <c r="Q1680" s="1071"/>
      <c r="R1680" s="1071"/>
      <c r="S1680" s="1071"/>
      <c r="T1680" s="1071"/>
      <c r="U1680" s="1071"/>
      <c r="V1680" s="1106"/>
      <c r="W1680" s="1107">
        <v>0</v>
      </c>
      <c r="X1680" s="1108"/>
      <c r="Y1680" s="1108"/>
      <c r="Z1680" s="1108"/>
      <c r="AA1680" s="1108"/>
      <c r="AB1680" s="1108"/>
      <c r="AC1680" s="1107"/>
    </row>
    <row r="1681" spans="1:29" ht="16.7" customHeight="1" thickBot="1">
      <c r="A1681" s="1092" t="s">
        <v>1198</v>
      </c>
      <c r="B1681" s="1109"/>
      <c r="C1681" s="1109"/>
      <c r="D1681" s="1110"/>
      <c r="E1681" s="1094" t="s">
        <v>1174</v>
      </c>
      <c r="F1681" s="1070"/>
      <c r="G1681" s="1095"/>
      <c r="H1681" s="1140" t="s">
        <v>1199</v>
      </c>
      <c r="I1681" s="1140" t="s">
        <v>1200</v>
      </c>
      <c r="J1681" s="1094" t="s">
        <v>1201</v>
      </c>
      <c r="K1681" s="1070"/>
      <c r="L1681" s="1095"/>
      <c r="M1681" s="1094" t="s">
        <v>1202</v>
      </c>
      <c r="N1681" s="1070"/>
      <c r="O1681" s="1070"/>
      <c r="P1681" s="1095"/>
      <c r="Q1681" s="1094" t="s">
        <v>1203</v>
      </c>
      <c r="R1681" s="1070"/>
      <c r="S1681" s="1070"/>
      <c r="T1681" s="1070"/>
      <c r="U1681" s="1095"/>
      <c r="V1681" s="1094" t="s">
        <v>1204</v>
      </c>
      <c r="W1681" s="1070"/>
      <c r="X1681" s="1070"/>
      <c r="Y1681" s="1095"/>
      <c r="Z1681" s="1096" t="s">
        <v>1191</v>
      </c>
      <c r="AA1681" s="1111"/>
      <c r="AB1681" s="1111"/>
      <c r="AC1681" s="1112"/>
    </row>
    <row r="1682" spans="1:29" ht="17.45" customHeight="1" thickBot="1">
      <c r="A1682" s="1068"/>
      <c r="B1682" s="1069"/>
      <c r="C1682" s="1069"/>
      <c r="D1682" s="1069"/>
      <c r="E1682" s="1069"/>
      <c r="F1682" s="1069"/>
      <c r="G1682" s="1069"/>
      <c r="H1682" s="1069"/>
      <c r="I1682" s="1071" t="s">
        <v>1205</v>
      </c>
      <c r="J1682" s="1071"/>
      <c r="K1682" s="1071"/>
      <c r="L1682" s="1071"/>
      <c r="M1682" s="1071"/>
      <c r="N1682" s="1071"/>
      <c r="O1682" s="1071"/>
      <c r="P1682" s="1071"/>
      <c r="Q1682" s="1071"/>
      <c r="R1682" s="1071"/>
      <c r="S1682" s="1071"/>
      <c r="T1682" s="1071"/>
      <c r="U1682" s="1071"/>
      <c r="V1682" s="1106"/>
      <c r="W1682" s="1107">
        <v>0</v>
      </c>
      <c r="X1682" s="1108"/>
      <c r="Y1682" s="1108"/>
      <c r="Z1682" s="1108"/>
      <c r="AA1682" s="1108"/>
      <c r="AB1682" s="1108"/>
      <c r="AC1682" s="1107"/>
    </row>
    <row r="1683" spans="1:29" ht="5.85" customHeight="1">
      <c r="A1683" s="1141"/>
      <c r="B1683" s="1113"/>
      <c r="C1683" s="1113"/>
      <c r="D1683" s="1113"/>
      <c r="E1683" s="1113"/>
      <c r="F1683" s="1113"/>
      <c r="G1683" s="1113"/>
      <c r="H1683" s="1113"/>
      <c r="I1683" s="1113"/>
      <c r="J1683" s="1113"/>
      <c r="K1683" s="1113"/>
      <c r="L1683" s="1113"/>
      <c r="M1683" s="1113"/>
      <c r="N1683" s="1113"/>
      <c r="O1683" s="1113"/>
      <c r="P1683" s="1113"/>
      <c r="Q1683" s="1113"/>
      <c r="R1683" s="1113"/>
      <c r="S1683" s="1113"/>
      <c r="T1683" s="1113"/>
      <c r="U1683" s="1113"/>
      <c r="V1683" s="1113"/>
      <c r="W1683" s="1113"/>
      <c r="X1683" s="1113"/>
      <c r="Y1683" s="1113"/>
      <c r="Z1683" s="1113"/>
      <c r="AA1683" s="1113"/>
      <c r="AB1683" s="1113"/>
      <c r="AC1683" s="1142"/>
    </row>
    <row r="1684" spans="1:29" ht="17.45" customHeight="1">
      <c r="A1684" s="1117"/>
      <c r="B1684" s="1118"/>
      <c r="C1684" s="1118"/>
      <c r="D1684" s="1118"/>
      <c r="E1684" s="1118"/>
      <c r="F1684" s="1118"/>
      <c r="G1684" s="1118"/>
      <c r="H1684" s="1118"/>
      <c r="I1684" s="1119" t="s">
        <v>1206</v>
      </c>
      <c r="J1684" s="1119"/>
      <c r="K1684" s="1119"/>
      <c r="L1684" s="1119"/>
      <c r="M1684" s="1119"/>
      <c r="N1684" s="1119"/>
      <c r="O1684" s="1119"/>
      <c r="P1684" s="1119"/>
      <c r="Q1684" s="1119"/>
      <c r="R1684" s="1119"/>
      <c r="S1684" s="1119"/>
      <c r="T1684" s="1119"/>
      <c r="U1684" s="1119"/>
      <c r="V1684" s="1118"/>
      <c r="W1684" s="1143">
        <v>1175.3499999999999</v>
      </c>
      <c r="X1684" s="1144"/>
      <c r="Y1684" s="1144"/>
      <c r="Z1684" s="1144"/>
      <c r="AA1684" s="1144"/>
      <c r="AB1684" s="1144"/>
      <c r="AC1684" s="1143"/>
    </row>
    <row r="1685" spans="1:29" ht="16.7" customHeight="1">
      <c r="A1685" s="1117"/>
      <c r="B1685" s="1118"/>
      <c r="C1685" s="1118"/>
      <c r="D1685" s="1118"/>
      <c r="E1685" s="1118"/>
      <c r="F1685" s="1118"/>
      <c r="G1685" s="1119" t="s">
        <v>1207</v>
      </c>
      <c r="H1685" s="1119"/>
      <c r="I1685" s="1119"/>
      <c r="J1685" s="1119"/>
      <c r="K1685" s="1119"/>
      <c r="L1685" s="1119"/>
      <c r="M1685" s="1119"/>
      <c r="N1685" s="1145"/>
      <c r="O1685" s="1146">
        <v>0</v>
      </c>
      <c r="P1685" s="1146"/>
      <c r="Q1685" s="1146"/>
      <c r="R1685" s="1145"/>
      <c r="S1685" s="1119" t="s">
        <v>1208</v>
      </c>
      <c r="T1685" s="1119"/>
      <c r="U1685" s="1119"/>
      <c r="V1685" s="1118"/>
      <c r="W1685" s="1143">
        <v>0</v>
      </c>
      <c r="X1685" s="1144"/>
      <c r="Y1685" s="1144"/>
      <c r="Z1685" s="1144"/>
      <c r="AA1685" s="1144"/>
      <c r="AB1685" s="1144"/>
      <c r="AC1685" s="1143"/>
    </row>
    <row r="1686" spans="1:29" ht="17.45" customHeight="1">
      <c r="A1686" s="1117"/>
      <c r="B1686" s="1118"/>
      <c r="C1686" s="1118"/>
      <c r="D1686" s="1118"/>
      <c r="E1686" s="1118"/>
      <c r="F1686" s="1118"/>
      <c r="G1686" s="1118"/>
      <c r="H1686" s="1118"/>
      <c r="I1686" s="1119" t="s">
        <v>1209</v>
      </c>
      <c r="J1686" s="1119"/>
      <c r="K1686" s="1119"/>
      <c r="L1686" s="1119"/>
      <c r="M1686" s="1119"/>
      <c r="N1686" s="1119"/>
      <c r="O1686" s="1119"/>
      <c r="P1686" s="1119"/>
      <c r="Q1686" s="1119"/>
      <c r="R1686" s="1119"/>
      <c r="S1686" s="1119"/>
      <c r="T1686" s="1119"/>
      <c r="U1686" s="1119"/>
      <c r="V1686" s="1118"/>
      <c r="W1686" s="1143">
        <v>1175.3499999999999</v>
      </c>
      <c r="X1686" s="1144"/>
      <c r="Y1686" s="1144"/>
      <c r="Z1686" s="1144"/>
      <c r="AA1686" s="1144"/>
      <c r="AB1686" s="1144"/>
      <c r="AC1686" s="1143"/>
    </row>
    <row r="1687" spans="1:29" ht="5.85" customHeight="1">
      <c r="A1687" s="1147"/>
      <c r="B1687" s="1118"/>
      <c r="C1687" s="1118"/>
      <c r="D1687" s="1118"/>
      <c r="E1687" s="1118"/>
      <c r="F1687" s="1118"/>
      <c r="G1687" s="1118"/>
      <c r="H1687" s="1118"/>
      <c r="I1687" s="1118"/>
      <c r="J1687" s="1118"/>
      <c r="K1687" s="1118"/>
      <c r="L1687" s="1118"/>
      <c r="M1687" s="1118"/>
      <c r="N1687" s="1118"/>
      <c r="O1687" s="1118"/>
      <c r="P1687" s="1118"/>
      <c r="Q1687" s="1118"/>
      <c r="R1687" s="1118"/>
      <c r="S1687" s="1118"/>
      <c r="T1687" s="1118"/>
      <c r="U1687" s="1118"/>
      <c r="V1687" s="1118"/>
      <c r="W1687" s="1118"/>
      <c r="X1687" s="1118"/>
      <c r="Y1687" s="1118"/>
      <c r="Z1687" s="1118"/>
      <c r="AA1687" s="1118"/>
      <c r="AB1687" s="1118"/>
      <c r="AC1687" s="1148"/>
    </row>
    <row r="1688" spans="1:29" ht="138.94999999999999" customHeight="1">
      <c r="A1688" s="1149"/>
      <c r="AC1688" s="1088"/>
    </row>
    <row r="1689" spans="1:29" ht="138.94999999999999" customHeight="1" thickBot="1">
      <c r="A1689" s="1089"/>
      <c r="B1689" s="1090"/>
      <c r="C1689" s="1090"/>
      <c r="D1689" s="1090"/>
      <c r="E1689" s="1090"/>
      <c r="F1689" s="1090"/>
      <c r="G1689" s="1090"/>
      <c r="H1689" s="1090"/>
      <c r="I1689" s="1090"/>
      <c r="J1689" s="1090"/>
      <c r="K1689" s="1090"/>
      <c r="L1689" s="1090"/>
      <c r="M1689" s="1090"/>
      <c r="N1689" s="1090"/>
      <c r="O1689" s="1090"/>
      <c r="P1689" s="1090"/>
      <c r="Q1689" s="1090"/>
      <c r="R1689" s="1090"/>
      <c r="S1689" s="1090"/>
      <c r="T1689" s="1090"/>
      <c r="U1689" s="1090"/>
      <c r="V1689" s="1090"/>
      <c r="W1689" s="1090"/>
      <c r="X1689" s="1090"/>
      <c r="Y1689" s="1090"/>
      <c r="Z1689" s="1090"/>
      <c r="AA1689" s="1090"/>
      <c r="AB1689" s="1090"/>
      <c r="AC1689" s="1091"/>
    </row>
    <row r="1690" spans="1:29" ht="17.45" customHeight="1" thickBot="1">
      <c r="A1690" s="1068"/>
      <c r="B1690" s="1069"/>
      <c r="C1690" s="1069"/>
      <c r="D1690" s="1069"/>
      <c r="E1690" s="1069"/>
      <c r="F1690" s="1070" t="s">
        <v>1166</v>
      </c>
      <c r="G1690" s="1070"/>
      <c r="H1690" s="1070"/>
      <c r="I1690" s="1070"/>
      <c r="J1690" s="1070"/>
      <c r="K1690" s="1070"/>
      <c r="L1690" s="1069"/>
      <c r="M1690" s="1069"/>
      <c r="N1690" s="1069"/>
      <c r="O1690" s="1069"/>
      <c r="P1690" s="1069"/>
      <c r="Q1690" s="1069"/>
      <c r="R1690" s="1069"/>
      <c r="S1690" s="1069"/>
      <c r="T1690" s="1069"/>
      <c r="U1690" s="1069"/>
      <c r="V1690" s="1069"/>
      <c r="W1690" s="1069"/>
      <c r="X1690" s="1071" t="s">
        <v>1623</v>
      </c>
      <c r="Y1690" s="1071"/>
      <c r="Z1690" s="1071"/>
      <c r="AA1690" s="1071"/>
      <c r="AB1690" s="1071"/>
      <c r="AC1690" s="1072"/>
    </row>
    <row r="1691" spans="1:29" ht="16.7" customHeight="1">
      <c r="A1691" s="1074" t="s">
        <v>1168</v>
      </c>
      <c r="B1691" s="1075"/>
      <c r="C1691" s="1076"/>
      <c r="D1691" s="1077" t="s">
        <v>1624</v>
      </c>
      <c r="E1691" s="1077"/>
      <c r="F1691" s="1077"/>
      <c r="G1691" s="1077"/>
      <c r="H1691" s="1077"/>
      <c r="I1691" s="1077"/>
      <c r="J1691" s="1077"/>
      <c r="K1691" s="1077"/>
      <c r="L1691" s="1077"/>
      <c r="M1691" s="1077"/>
      <c r="N1691" s="1076"/>
      <c r="O1691" s="1076"/>
      <c r="P1691" s="1078" t="s">
        <v>1104</v>
      </c>
      <c r="Q1691" s="1078"/>
      <c r="R1691" s="1078"/>
      <c r="S1691" s="1076"/>
      <c r="T1691" s="1079" t="s">
        <v>1625</v>
      </c>
      <c r="U1691" s="1079"/>
      <c r="V1691" s="1079"/>
      <c r="W1691" s="1079"/>
      <c r="X1691" s="1076"/>
      <c r="Y1691" s="1078" t="s">
        <v>1170</v>
      </c>
      <c r="Z1691" s="1078"/>
      <c r="AA1691" s="1076"/>
      <c r="AB1691" s="1080">
        <v>45658</v>
      </c>
      <c r="AC1691" s="1081"/>
    </row>
    <row r="1692" spans="1:29" ht="17.45" customHeight="1">
      <c r="A1692" s="1082"/>
      <c r="B1692" s="1083"/>
      <c r="D1692" s="1084"/>
      <c r="E1692" s="1084"/>
      <c r="F1692" s="1084"/>
      <c r="G1692" s="1084"/>
      <c r="H1692" s="1084"/>
      <c r="I1692" s="1084"/>
      <c r="J1692" s="1084"/>
      <c r="K1692" s="1084"/>
      <c r="L1692" s="1084"/>
      <c r="M1692" s="1084"/>
      <c r="P1692" s="1085" t="s">
        <v>1171</v>
      </c>
      <c r="Q1692" s="1085"/>
      <c r="R1692" s="1085"/>
      <c r="T1692" s="1086">
        <v>1</v>
      </c>
      <c r="U1692" s="1086"/>
      <c r="V1692" s="1086"/>
      <c r="W1692" s="1086"/>
      <c r="Y1692" s="1085" t="s">
        <v>1172</v>
      </c>
      <c r="Z1692" s="1085"/>
      <c r="AB1692" s="1087" t="s">
        <v>118</v>
      </c>
      <c r="AC1692" s="1088"/>
    </row>
    <row r="1693" spans="1:29" ht="5.85" customHeight="1" thickBot="1">
      <c r="A1693" s="1089"/>
      <c r="B1693" s="1090"/>
      <c r="C1693" s="1090"/>
      <c r="D1693" s="1090"/>
      <c r="E1693" s="1090"/>
      <c r="F1693" s="1090"/>
      <c r="G1693" s="1090"/>
      <c r="H1693" s="1090"/>
      <c r="I1693" s="1090"/>
      <c r="J1693" s="1090"/>
      <c r="K1693" s="1090"/>
      <c r="L1693" s="1090"/>
      <c r="M1693" s="1090"/>
      <c r="N1693" s="1090"/>
      <c r="O1693" s="1090"/>
      <c r="P1693" s="1090"/>
      <c r="Q1693" s="1090"/>
      <c r="R1693" s="1090"/>
      <c r="S1693" s="1090"/>
      <c r="T1693" s="1090"/>
      <c r="U1693" s="1090"/>
      <c r="V1693" s="1090"/>
      <c r="W1693" s="1090"/>
      <c r="X1693" s="1090"/>
      <c r="Y1693" s="1090"/>
      <c r="Z1693" s="1090"/>
      <c r="AA1693" s="1090"/>
      <c r="AB1693" s="1090"/>
      <c r="AC1693" s="1091"/>
    </row>
    <row r="1694" spans="1:29" ht="16.7" customHeight="1" thickBot="1">
      <c r="A1694" s="1092" t="s">
        <v>1173</v>
      </c>
      <c r="B1694" s="1075"/>
      <c r="C1694" s="1075"/>
      <c r="D1694" s="1075"/>
      <c r="E1694" s="1075"/>
      <c r="F1694" s="1075"/>
      <c r="G1694" s="1075"/>
      <c r="H1694" s="1093"/>
      <c r="I1694" s="1094" t="s">
        <v>1174</v>
      </c>
      <c r="J1694" s="1094" t="s">
        <v>1175</v>
      </c>
      <c r="K1694" s="1070"/>
      <c r="L1694" s="1070"/>
      <c r="M1694" s="1070"/>
      <c r="N1694" s="1070"/>
      <c r="O1694" s="1070"/>
      <c r="P1694" s="1095"/>
      <c r="Q1694" s="1094" t="s">
        <v>1176</v>
      </c>
      <c r="R1694" s="1070"/>
      <c r="S1694" s="1070"/>
      <c r="T1694" s="1070"/>
      <c r="U1694" s="1070"/>
      <c r="V1694" s="1070"/>
      <c r="W1694" s="1070"/>
      <c r="X1694" s="1070"/>
      <c r="Y1694" s="1095"/>
      <c r="Z1694" s="1096" t="s">
        <v>1177</v>
      </c>
      <c r="AA1694" s="1097"/>
      <c r="AB1694" s="1097"/>
      <c r="AC1694" s="1098"/>
    </row>
    <row r="1695" spans="1:29" ht="17.45" customHeight="1" thickBot="1">
      <c r="A1695" s="1099"/>
      <c r="B1695" s="1100"/>
      <c r="C1695" s="1100"/>
      <c r="D1695" s="1100"/>
      <c r="E1695" s="1100"/>
      <c r="F1695" s="1100"/>
      <c r="G1695" s="1100"/>
      <c r="H1695" s="1101"/>
      <c r="I1695" s="1102"/>
      <c r="J1695" s="1094" t="s">
        <v>1178</v>
      </c>
      <c r="K1695" s="1070"/>
      <c r="L1695" s="1095"/>
      <c r="M1695" s="1094" t="s">
        <v>1179</v>
      </c>
      <c r="N1695" s="1070"/>
      <c r="O1695" s="1070"/>
      <c r="P1695" s="1095"/>
      <c r="Q1695" s="1094" t="s">
        <v>1178</v>
      </c>
      <c r="R1695" s="1070"/>
      <c r="S1695" s="1070"/>
      <c r="T1695" s="1070"/>
      <c r="U1695" s="1095"/>
      <c r="V1695" s="1094" t="s">
        <v>1179</v>
      </c>
      <c r="W1695" s="1070"/>
      <c r="X1695" s="1070"/>
      <c r="Y1695" s="1095"/>
      <c r="Z1695" s="1103"/>
      <c r="AA1695" s="1104"/>
      <c r="AB1695" s="1104"/>
      <c r="AC1695" s="1105"/>
    </row>
    <row r="1696" spans="1:29" ht="17.45" customHeight="1" thickBot="1">
      <c r="A1696" s="1068"/>
      <c r="B1696" s="1069"/>
      <c r="C1696" s="1069"/>
      <c r="D1696" s="1069"/>
      <c r="E1696" s="1069"/>
      <c r="F1696" s="1069"/>
      <c r="G1696" s="1069"/>
      <c r="H1696" s="1069"/>
      <c r="I1696" s="1071" t="s">
        <v>1180</v>
      </c>
      <c r="J1696" s="1071"/>
      <c r="K1696" s="1071"/>
      <c r="L1696" s="1071"/>
      <c r="M1696" s="1071"/>
      <c r="N1696" s="1071"/>
      <c r="O1696" s="1071"/>
      <c r="P1696" s="1071"/>
      <c r="Q1696" s="1071"/>
      <c r="R1696" s="1071"/>
      <c r="S1696" s="1071"/>
      <c r="T1696" s="1071"/>
      <c r="U1696" s="1071"/>
      <c r="V1696" s="1106"/>
      <c r="W1696" s="1107">
        <v>0</v>
      </c>
      <c r="X1696" s="1108"/>
      <c r="Y1696" s="1108"/>
      <c r="Z1696" s="1108"/>
      <c r="AA1696" s="1108"/>
      <c r="AB1696" s="1108"/>
      <c r="AC1696" s="1107"/>
    </row>
    <row r="1697" spans="1:29" ht="16.7" customHeight="1" thickBot="1">
      <c r="A1697" s="1092" t="s">
        <v>1181</v>
      </c>
      <c r="B1697" s="1109"/>
      <c r="C1697" s="1109"/>
      <c r="D1697" s="1109"/>
      <c r="E1697" s="1109"/>
      <c r="F1697" s="1109"/>
      <c r="G1697" s="1109"/>
      <c r="H1697" s="1109"/>
      <c r="I1697" s="1109"/>
      <c r="J1697" s="1110"/>
      <c r="K1697" s="1094" t="s">
        <v>1182</v>
      </c>
      <c r="L1697" s="1070"/>
      <c r="M1697" s="1070"/>
      <c r="N1697" s="1070"/>
      <c r="O1697" s="1095"/>
      <c r="P1697" s="1094" t="s">
        <v>1174</v>
      </c>
      <c r="Q1697" s="1070"/>
      <c r="R1697" s="1070"/>
      <c r="S1697" s="1070"/>
      <c r="T1697" s="1095"/>
      <c r="U1697" s="1094" t="s">
        <v>1183</v>
      </c>
      <c r="V1697" s="1070"/>
      <c r="W1697" s="1070"/>
      <c r="X1697" s="1070"/>
      <c r="Y1697" s="1095"/>
      <c r="Z1697" s="1096" t="s">
        <v>1177</v>
      </c>
      <c r="AA1697" s="1111"/>
      <c r="AB1697" s="1111"/>
      <c r="AC1697" s="1112"/>
    </row>
    <row r="1698" spans="1:29" ht="17.45" customHeight="1" thickBot="1">
      <c r="A1698" s="1068"/>
      <c r="B1698" s="1113"/>
      <c r="C1698" s="1113"/>
      <c r="D1698" s="1113"/>
      <c r="E1698" s="1113"/>
      <c r="F1698" s="1113"/>
      <c r="G1698" s="1113"/>
      <c r="H1698" s="1113"/>
      <c r="I1698" s="1114" t="s">
        <v>1184</v>
      </c>
      <c r="J1698" s="1114"/>
      <c r="K1698" s="1114"/>
      <c r="L1698" s="1114"/>
      <c r="M1698" s="1114"/>
      <c r="N1698" s="1114"/>
      <c r="O1698" s="1114"/>
      <c r="P1698" s="1114"/>
      <c r="Q1698" s="1114"/>
      <c r="R1698" s="1114"/>
      <c r="S1698" s="1114"/>
      <c r="T1698" s="1114"/>
      <c r="U1698" s="1114"/>
      <c r="V1698" s="1069"/>
      <c r="W1698" s="1115">
        <v>0</v>
      </c>
      <c r="X1698" s="1116"/>
      <c r="Y1698" s="1116"/>
      <c r="Z1698" s="1116"/>
      <c r="AA1698" s="1116"/>
      <c r="AB1698" s="1116"/>
      <c r="AC1698" s="1115"/>
    </row>
    <row r="1699" spans="1:29" ht="16.7" customHeight="1">
      <c r="A1699" s="1117"/>
      <c r="B1699" s="1118"/>
      <c r="C1699" s="1118"/>
      <c r="D1699" s="1118"/>
      <c r="E1699" s="1118"/>
      <c r="F1699" s="1118"/>
      <c r="G1699" s="1118"/>
      <c r="H1699" s="1118"/>
      <c r="I1699" s="1119" t="s">
        <v>1185</v>
      </c>
      <c r="J1699" s="1119"/>
      <c r="K1699" s="1119"/>
      <c r="L1699" s="1119"/>
      <c r="M1699" s="1119"/>
      <c r="N1699" s="1119"/>
      <c r="O1699" s="1119"/>
      <c r="P1699" s="1119"/>
      <c r="Q1699" s="1119"/>
      <c r="R1699" s="1119"/>
      <c r="S1699" s="1119"/>
      <c r="T1699" s="1119"/>
      <c r="U1699" s="1119"/>
      <c r="V1699" s="1118"/>
      <c r="W1699" s="1120">
        <v>0</v>
      </c>
      <c r="X1699" s="1121"/>
      <c r="Y1699" s="1121"/>
      <c r="Z1699" s="1121"/>
      <c r="AA1699" s="1121"/>
      <c r="AB1699" s="1121"/>
      <c r="AC1699" s="1120"/>
    </row>
    <row r="1700" spans="1:29" ht="17.45" customHeight="1">
      <c r="A1700" s="1117"/>
      <c r="B1700" s="1118"/>
      <c r="C1700" s="1118"/>
      <c r="D1700" s="1118"/>
      <c r="E1700" s="1118"/>
      <c r="F1700" s="1118"/>
      <c r="G1700" s="1118"/>
      <c r="H1700" s="1118"/>
      <c r="I1700" s="1119" t="s">
        <v>1186</v>
      </c>
      <c r="J1700" s="1119"/>
      <c r="K1700" s="1119"/>
      <c r="L1700" s="1119"/>
      <c r="M1700" s="1119"/>
      <c r="N1700" s="1119"/>
      <c r="O1700" s="1119"/>
      <c r="P1700" s="1119"/>
      <c r="Q1700" s="1119"/>
      <c r="R1700" s="1119"/>
      <c r="S1700" s="1119"/>
      <c r="T1700" s="1119"/>
      <c r="U1700" s="1119"/>
      <c r="V1700" s="1118"/>
      <c r="W1700" s="1120">
        <v>0</v>
      </c>
      <c r="X1700" s="1121"/>
      <c r="Y1700" s="1121"/>
      <c r="Z1700" s="1121"/>
      <c r="AA1700" s="1121"/>
      <c r="AB1700" s="1121"/>
      <c r="AC1700" s="1120"/>
    </row>
    <row r="1701" spans="1:29" ht="17.45" customHeight="1">
      <c r="A1701" s="1117"/>
      <c r="B1701" s="1118"/>
      <c r="C1701" s="1118"/>
      <c r="D1701" s="1118"/>
      <c r="E1701" s="1118"/>
      <c r="F1701" s="1118"/>
      <c r="G1701" s="1118"/>
      <c r="H1701" s="1118"/>
      <c r="I1701" s="1119" t="s">
        <v>1187</v>
      </c>
      <c r="J1701" s="1119"/>
      <c r="K1701" s="1119"/>
      <c r="L1701" s="1119"/>
      <c r="M1701" s="1119"/>
      <c r="N1701" s="1119"/>
      <c r="O1701" s="1119"/>
      <c r="P1701" s="1119"/>
      <c r="Q1701" s="1119"/>
      <c r="R1701" s="1119"/>
      <c r="S1701" s="1119"/>
      <c r="T1701" s="1119"/>
      <c r="U1701" s="1119"/>
      <c r="V1701" s="1118"/>
      <c r="W1701" s="1120">
        <v>0</v>
      </c>
      <c r="X1701" s="1121"/>
      <c r="Y1701" s="1121"/>
      <c r="Z1701" s="1121"/>
      <c r="AA1701" s="1121"/>
      <c r="AB1701" s="1121"/>
      <c r="AC1701" s="1120"/>
    </row>
    <row r="1702" spans="1:29" ht="16.7" customHeight="1" thickBot="1">
      <c r="A1702" s="1122"/>
      <c r="B1702" s="1123"/>
      <c r="C1702" s="1123"/>
      <c r="D1702" s="1123"/>
      <c r="E1702" s="1123"/>
      <c r="F1702" s="1123"/>
      <c r="G1702" s="1123"/>
      <c r="H1702" s="1123"/>
      <c r="I1702" s="1124" t="s">
        <v>1188</v>
      </c>
      <c r="J1702" s="1124"/>
      <c r="K1702" s="1124"/>
      <c r="L1702" s="1124"/>
      <c r="M1702" s="1124"/>
      <c r="N1702" s="1124"/>
      <c r="O1702" s="1124"/>
      <c r="P1702" s="1124"/>
      <c r="Q1702" s="1124"/>
      <c r="R1702" s="1124"/>
      <c r="S1702" s="1124"/>
      <c r="T1702" s="1124"/>
      <c r="U1702" s="1124"/>
      <c r="V1702" s="1123"/>
      <c r="W1702" s="1125">
        <v>0</v>
      </c>
      <c r="X1702" s="1126"/>
      <c r="Y1702" s="1126"/>
      <c r="Z1702" s="1126"/>
      <c r="AA1702" s="1126"/>
      <c r="AB1702" s="1126"/>
      <c r="AC1702" s="1125"/>
    </row>
    <row r="1703" spans="1:29" ht="17.45" customHeight="1" thickBot="1">
      <c r="A1703" s="1092" t="s">
        <v>1189</v>
      </c>
      <c r="B1703" s="1109"/>
      <c r="C1703" s="1109"/>
      <c r="D1703" s="1109"/>
      <c r="E1703" s="1109"/>
      <c r="F1703" s="1109"/>
      <c r="G1703" s="1109"/>
      <c r="H1703" s="1109"/>
      <c r="I1703" s="1109"/>
      <c r="J1703" s="1110"/>
      <c r="K1703" s="1094" t="s">
        <v>1174</v>
      </c>
      <c r="L1703" s="1070"/>
      <c r="M1703" s="1070"/>
      <c r="N1703" s="1070"/>
      <c r="O1703" s="1095"/>
      <c r="P1703" s="1094" t="s">
        <v>531</v>
      </c>
      <c r="Q1703" s="1070"/>
      <c r="R1703" s="1070"/>
      <c r="S1703" s="1070"/>
      <c r="T1703" s="1095"/>
      <c r="U1703" s="1094" t="s">
        <v>1190</v>
      </c>
      <c r="V1703" s="1070"/>
      <c r="W1703" s="1070"/>
      <c r="X1703" s="1070"/>
      <c r="Y1703" s="1095"/>
      <c r="Z1703" s="1096" t="s">
        <v>1191</v>
      </c>
      <c r="AA1703" s="1111"/>
      <c r="AB1703" s="1111"/>
      <c r="AC1703" s="1112"/>
    </row>
    <row r="1704" spans="1:29" ht="17.45" customHeight="1" thickBot="1">
      <c r="A1704" s="1068"/>
      <c r="B1704" s="1069"/>
      <c r="C1704" s="1069"/>
      <c r="D1704" s="1069"/>
      <c r="E1704" s="1069"/>
      <c r="F1704" s="1069"/>
      <c r="G1704" s="1069"/>
      <c r="H1704" s="1069"/>
      <c r="I1704" s="1071" t="s">
        <v>1193</v>
      </c>
      <c r="J1704" s="1071"/>
      <c r="K1704" s="1071"/>
      <c r="L1704" s="1071"/>
      <c r="M1704" s="1071"/>
      <c r="N1704" s="1071"/>
      <c r="O1704" s="1071"/>
      <c r="P1704" s="1071"/>
      <c r="Q1704" s="1071"/>
      <c r="R1704" s="1071"/>
      <c r="S1704" s="1071"/>
      <c r="T1704" s="1071"/>
      <c r="U1704" s="1071"/>
      <c r="V1704" s="1106"/>
      <c r="W1704" s="1107">
        <v>0</v>
      </c>
      <c r="X1704" s="1108"/>
      <c r="Y1704" s="1108"/>
      <c r="Z1704" s="1108"/>
      <c r="AA1704" s="1108"/>
      <c r="AB1704" s="1108"/>
      <c r="AC1704" s="1107"/>
    </row>
    <row r="1705" spans="1:29" ht="16.7" customHeight="1" thickBot="1">
      <c r="A1705" s="1092" t="s">
        <v>1194</v>
      </c>
      <c r="B1705" s="1109"/>
      <c r="C1705" s="1109"/>
      <c r="D1705" s="1109"/>
      <c r="E1705" s="1109"/>
      <c r="F1705" s="1109"/>
      <c r="G1705" s="1109"/>
      <c r="H1705" s="1109"/>
      <c r="I1705" s="1109"/>
      <c r="J1705" s="1110"/>
      <c r="K1705" s="1094" t="s">
        <v>1174</v>
      </c>
      <c r="L1705" s="1070"/>
      <c r="M1705" s="1070"/>
      <c r="N1705" s="1070"/>
      <c r="O1705" s="1095"/>
      <c r="P1705" s="1094" t="s">
        <v>531</v>
      </c>
      <c r="Q1705" s="1070"/>
      <c r="R1705" s="1070"/>
      <c r="S1705" s="1070"/>
      <c r="T1705" s="1095"/>
      <c r="U1705" s="1094" t="s">
        <v>1190</v>
      </c>
      <c r="V1705" s="1070"/>
      <c r="W1705" s="1070"/>
      <c r="X1705" s="1070"/>
      <c r="Y1705" s="1095"/>
      <c r="Z1705" s="1096" t="s">
        <v>1191</v>
      </c>
      <c r="AA1705" s="1111"/>
      <c r="AB1705" s="1111"/>
      <c r="AC1705" s="1112"/>
    </row>
    <row r="1706" spans="1:29" ht="17.45" customHeight="1">
      <c r="A1706" s="1150"/>
      <c r="B1706" s="1151" t="s">
        <v>1237</v>
      </c>
      <c r="C1706" s="1151"/>
      <c r="D1706" s="1152" t="s">
        <v>1238</v>
      </c>
      <c r="E1706" s="1151"/>
      <c r="F1706" s="1151"/>
      <c r="G1706" s="1151"/>
      <c r="H1706" s="1151"/>
      <c r="I1706" s="1151"/>
      <c r="J1706" s="1152"/>
      <c r="K1706" s="1153">
        <v>0.16500000000000001</v>
      </c>
      <c r="L1706" s="1154"/>
      <c r="M1706" s="1154"/>
      <c r="N1706" s="1154"/>
      <c r="O1706" s="1155"/>
      <c r="P1706" s="1169" t="s">
        <v>58</v>
      </c>
      <c r="Q1706" s="1078"/>
      <c r="R1706" s="1078"/>
      <c r="S1706" s="1078"/>
      <c r="T1706" s="1170"/>
      <c r="U1706" s="1171">
        <v>444.01130000000001</v>
      </c>
      <c r="V1706" s="1172"/>
      <c r="W1706" s="1172"/>
      <c r="X1706" s="1172"/>
      <c r="Y1706" s="1173"/>
      <c r="Z1706" s="1159">
        <v>73.261700000000005</v>
      </c>
      <c r="AA1706" s="1116"/>
      <c r="AB1706" s="1116"/>
      <c r="AC1706" s="1115"/>
    </row>
    <row r="1707" spans="1:29" ht="16.7" customHeight="1">
      <c r="A1707" s="1149"/>
      <c r="B1707" s="1174" t="s">
        <v>1368</v>
      </c>
      <c r="C1707" s="1174"/>
      <c r="D1707" s="1175" t="s">
        <v>1369</v>
      </c>
      <c r="E1707" s="1174"/>
      <c r="F1707" s="1174"/>
      <c r="G1707" s="1174"/>
      <c r="H1707" s="1174"/>
      <c r="I1707" s="1174"/>
      <c r="J1707" s="1175"/>
      <c r="K1707" s="1176">
        <v>1.3535999999999999</v>
      </c>
      <c r="L1707" s="1177"/>
      <c r="M1707" s="1177"/>
      <c r="N1707" s="1177"/>
      <c r="O1707" s="1178"/>
      <c r="P1707" s="1179" t="s">
        <v>55</v>
      </c>
      <c r="Q1707" s="1085"/>
      <c r="R1707" s="1085"/>
      <c r="S1707" s="1085"/>
      <c r="T1707" s="1180"/>
      <c r="U1707" s="1181">
        <v>81.1173</v>
      </c>
      <c r="V1707" s="1182"/>
      <c r="W1707" s="1182"/>
      <c r="X1707" s="1182"/>
      <c r="Y1707" s="1183"/>
      <c r="Z1707" s="1184">
        <v>109.804</v>
      </c>
      <c r="AA1707" s="1121"/>
      <c r="AB1707" s="1121"/>
      <c r="AC1707" s="1120"/>
    </row>
    <row r="1708" spans="1:29" ht="17.45" customHeight="1">
      <c r="A1708" s="1149"/>
      <c r="B1708" s="1174" t="s">
        <v>1370</v>
      </c>
      <c r="C1708" s="1174"/>
      <c r="D1708" s="1175" t="s">
        <v>1371</v>
      </c>
      <c r="E1708" s="1174"/>
      <c r="F1708" s="1174"/>
      <c r="G1708" s="1174"/>
      <c r="H1708" s="1174"/>
      <c r="I1708" s="1174"/>
      <c r="J1708" s="1175"/>
      <c r="K1708" s="1176">
        <v>0.1081</v>
      </c>
      <c r="L1708" s="1177"/>
      <c r="M1708" s="1177"/>
      <c r="N1708" s="1177"/>
      <c r="O1708" s="1178"/>
      <c r="P1708" s="1179" t="s">
        <v>58</v>
      </c>
      <c r="Q1708" s="1085"/>
      <c r="R1708" s="1085"/>
      <c r="S1708" s="1085"/>
      <c r="T1708" s="1180"/>
      <c r="U1708" s="1181">
        <v>45.021000000000001</v>
      </c>
      <c r="V1708" s="1182"/>
      <c r="W1708" s="1182"/>
      <c r="X1708" s="1182"/>
      <c r="Y1708" s="1183"/>
      <c r="Z1708" s="1184">
        <v>4.8666999999999998</v>
      </c>
      <c r="AA1708" s="1121"/>
      <c r="AB1708" s="1121"/>
      <c r="AC1708" s="1120"/>
    </row>
    <row r="1709" spans="1:29" ht="17.45" customHeight="1" thickBot="1">
      <c r="A1709" s="1089"/>
      <c r="B1709" s="1160" t="s">
        <v>1576</v>
      </c>
      <c r="C1709" s="1160"/>
      <c r="D1709" s="1161" t="s">
        <v>1577</v>
      </c>
      <c r="E1709" s="1160"/>
      <c r="F1709" s="1160"/>
      <c r="G1709" s="1160"/>
      <c r="H1709" s="1160"/>
      <c r="I1709" s="1160"/>
      <c r="J1709" s="1161"/>
      <c r="K1709" s="1162">
        <v>1.0807</v>
      </c>
      <c r="L1709" s="1163"/>
      <c r="M1709" s="1163"/>
      <c r="N1709" s="1163"/>
      <c r="O1709" s="1164"/>
      <c r="P1709" s="1185" t="s">
        <v>55</v>
      </c>
      <c r="Q1709" s="1186"/>
      <c r="R1709" s="1186"/>
      <c r="S1709" s="1186"/>
      <c r="T1709" s="1187"/>
      <c r="U1709" s="1188">
        <v>4.9835000000000003</v>
      </c>
      <c r="V1709" s="1189"/>
      <c r="W1709" s="1189"/>
      <c r="X1709" s="1189"/>
      <c r="Y1709" s="1190"/>
      <c r="Z1709" s="1168">
        <v>5.3818999999999999</v>
      </c>
      <c r="AA1709" s="1126"/>
      <c r="AB1709" s="1126"/>
      <c r="AC1709" s="1125"/>
    </row>
    <row r="1710" spans="1:29" ht="16.7" customHeight="1" thickBot="1">
      <c r="A1710" s="1068"/>
      <c r="B1710" s="1069"/>
      <c r="C1710" s="1069"/>
      <c r="D1710" s="1069"/>
      <c r="E1710" s="1069"/>
      <c r="F1710" s="1069"/>
      <c r="G1710" s="1069"/>
      <c r="H1710" s="1069"/>
      <c r="I1710" s="1071" t="s">
        <v>1195</v>
      </c>
      <c r="J1710" s="1071"/>
      <c r="K1710" s="1071"/>
      <c r="L1710" s="1071"/>
      <c r="M1710" s="1071"/>
      <c r="N1710" s="1071"/>
      <c r="O1710" s="1071"/>
      <c r="P1710" s="1071"/>
      <c r="Q1710" s="1071"/>
      <c r="R1710" s="1071"/>
      <c r="S1710" s="1071"/>
      <c r="T1710" s="1071"/>
      <c r="U1710" s="1071"/>
      <c r="V1710" s="1106"/>
      <c r="W1710" s="1107">
        <v>193.3143</v>
      </c>
      <c r="X1710" s="1108"/>
      <c r="Y1710" s="1108"/>
      <c r="Z1710" s="1108"/>
      <c r="AA1710" s="1108"/>
      <c r="AB1710" s="1108"/>
      <c r="AC1710" s="1107"/>
    </row>
    <row r="1711" spans="1:29" ht="17.45" customHeight="1" thickBot="1">
      <c r="A1711" s="1092" t="s">
        <v>1196</v>
      </c>
      <c r="B1711" s="1109"/>
      <c r="C1711" s="1109"/>
      <c r="D1711" s="1109"/>
      <c r="E1711" s="1109"/>
      <c r="F1711" s="1109"/>
      <c r="G1711" s="1109"/>
      <c r="H1711" s="1109"/>
      <c r="I1711" s="1109"/>
      <c r="J1711" s="1110"/>
      <c r="K1711" s="1094" t="s">
        <v>1174</v>
      </c>
      <c r="L1711" s="1070"/>
      <c r="M1711" s="1070"/>
      <c r="N1711" s="1070"/>
      <c r="O1711" s="1095"/>
      <c r="P1711" s="1094" t="s">
        <v>531</v>
      </c>
      <c r="Q1711" s="1070"/>
      <c r="R1711" s="1070"/>
      <c r="S1711" s="1070"/>
      <c r="T1711" s="1095"/>
      <c r="U1711" s="1094" t="s">
        <v>1190</v>
      </c>
      <c r="V1711" s="1070"/>
      <c r="W1711" s="1070"/>
      <c r="X1711" s="1070"/>
      <c r="Y1711" s="1095"/>
      <c r="Z1711" s="1096" t="s">
        <v>1191</v>
      </c>
      <c r="AA1711" s="1111"/>
      <c r="AB1711" s="1111"/>
      <c r="AC1711" s="1112"/>
    </row>
    <row r="1712" spans="1:29" ht="17.45" customHeight="1" thickBot="1">
      <c r="A1712" s="1068"/>
      <c r="B1712" s="1069"/>
      <c r="C1712" s="1069"/>
      <c r="D1712" s="1069"/>
      <c r="E1712" s="1069"/>
      <c r="F1712" s="1069"/>
      <c r="G1712" s="1069"/>
      <c r="H1712" s="1069"/>
      <c r="I1712" s="1071" t="s">
        <v>1197</v>
      </c>
      <c r="J1712" s="1071"/>
      <c r="K1712" s="1071"/>
      <c r="L1712" s="1071"/>
      <c r="M1712" s="1071"/>
      <c r="N1712" s="1071"/>
      <c r="O1712" s="1071"/>
      <c r="P1712" s="1071"/>
      <c r="Q1712" s="1071"/>
      <c r="R1712" s="1071"/>
      <c r="S1712" s="1071"/>
      <c r="T1712" s="1071"/>
      <c r="U1712" s="1071"/>
      <c r="V1712" s="1106"/>
      <c r="W1712" s="1107">
        <v>0</v>
      </c>
      <c r="X1712" s="1108"/>
      <c r="Y1712" s="1108"/>
      <c r="Z1712" s="1108"/>
      <c r="AA1712" s="1108"/>
      <c r="AB1712" s="1108"/>
      <c r="AC1712" s="1107"/>
    </row>
    <row r="1713" spans="1:29" ht="16.7" customHeight="1" thickBot="1">
      <c r="A1713" s="1092" t="s">
        <v>1198</v>
      </c>
      <c r="B1713" s="1109"/>
      <c r="C1713" s="1109"/>
      <c r="D1713" s="1110"/>
      <c r="E1713" s="1094" t="s">
        <v>1174</v>
      </c>
      <c r="F1713" s="1070"/>
      <c r="G1713" s="1095"/>
      <c r="H1713" s="1140" t="s">
        <v>1199</v>
      </c>
      <c r="I1713" s="1140" t="s">
        <v>1200</v>
      </c>
      <c r="J1713" s="1094" t="s">
        <v>1201</v>
      </c>
      <c r="K1713" s="1070"/>
      <c r="L1713" s="1095"/>
      <c r="M1713" s="1094" t="s">
        <v>1202</v>
      </c>
      <c r="N1713" s="1070"/>
      <c r="O1713" s="1070"/>
      <c r="P1713" s="1095"/>
      <c r="Q1713" s="1094" t="s">
        <v>1203</v>
      </c>
      <c r="R1713" s="1070"/>
      <c r="S1713" s="1070"/>
      <c r="T1713" s="1070"/>
      <c r="U1713" s="1095"/>
      <c r="V1713" s="1094" t="s">
        <v>1204</v>
      </c>
      <c r="W1713" s="1070"/>
      <c r="X1713" s="1070"/>
      <c r="Y1713" s="1095"/>
      <c r="Z1713" s="1096" t="s">
        <v>1191</v>
      </c>
      <c r="AA1713" s="1111"/>
      <c r="AB1713" s="1111"/>
      <c r="AC1713" s="1112"/>
    </row>
    <row r="1714" spans="1:29" ht="17.45" customHeight="1" thickBot="1">
      <c r="A1714" s="1068"/>
      <c r="B1714" s="1069"/>
      <c r="C1714" s="1069"/>
      <c r="D1714" s="1069"/>
      <c r="E1714" s="1069"/>
      <c r="F1714" s="1069"/>
      <c r="G1714" s="1069"/>
      <c r="H1714" s="1069"/>
      <c r="I1714" s="1071" t="s">
        <v>1205</v>
      </c>
      <c r="J1714" s="1071"/>
      <c r="K1714" s="1071"/>
      <c r="L1714" s="1071"/>
      <c r="M1714" s="1071"/>
      <c r="N1714" s="1071"/>
      <c r="O1714" s="1071"/>
      <c r="P1714" s="1071"/>
      <c r="Q1714" s="1071"/>
      <c r="R1714" s="1071"/>
      <c r="S1714" s="1071"/>
      <c r="T1714" s="1071"/>
      <c r="U1714" s="1071"/>
      <c r="V1714" s="1106"/>
      <c r="W1714" s="1107">
        <v>0</v>
      </c>
      <c r="X1714" s="1108"/>
      <c r="Y1714" s="1108"/>
      <c r="Z1714" s="1108"/>
      <c r="AA1714" s="1108"/>
      <c r="AB1714" s="1108"/>
      <c r="AC1714" s="1107"/>
    </row>
    <row r="1715" spans="1:29" ht="5.85" customHeight="1">
      <c r="A1715" s="1141"/>
      <c r="B1715" s="1113"/>
      <c r="C1715" s="1113"/>
      <c r="D1715" s="1113"/>
      <c r="E1715" s="1113"/>
      <c r="F1715" s="1113"/>
      <c r="G1715" s="1113"/>
      <c r="H1715" s="1113"/>
      <c r="I1715" s="1113"/>
      <c r="J1715" s="1113"/>
      <c r="K1715" s="1113"/>
      <c r="L1715" s="1113"/>
      <c r="M1715" s="1113"/>
      <c r="N1715" s="1113"/>
      <c r="O1715" s="1113"/>
      <c r="P1715" s="1113"/>
      <c r="Q1715" s="1113"/>
      <c r="R1715" s="1113"/>
      <c r="S1715" s="1113"/>
      <c r="T1715" s="1113"/>
      <c r="U1715" s="1113"/>
      <c r="V1715" s="1113"/>
      <c r="W1715" s="1113"/>
      <c r="X1715" s="1113"/>
      <c r="Y1715" s="1113"/>
      <c r="Z1715" s="1113"/>
      <c r="AA1715" s="1113"/>
      <c r="AB1715" s="1113"/>
      <c r="AC1715" s="1142"/>
    </row>
    <row r="1716" spans="1:29" ht="16.7" customHeight="1">
      <c r="A1716" s="1117"/>
      <c r="B1716" s="1118"/>
      <c r="C1716" s="1118"/>
      <c r="D1716" s="1118"/>
      <c r="E1716" s="1118"/>
      <c r="F1716" s="1118"/>
      <c r="G1716" s="1118"/>
      <c r="H1716" s="1118"/>
      <c r="I1716" s="1119" t="s">
        <v>1206</v>
      </c>
      <c r="J1716" s="1119"/>
      <c r="K1716" s="1119"/>
      <c r="L1716" s="1119"/>
      <c r="M1716" s="1119"/>
      <c r="N1716" s="1119"/>
      <c r="O1716" s="1119"/>
      <c r="P1716" s="1119"/>
      <c r="Q1716" s="1119"/>
      <c r="R1716" s="1119"/>
      <c r="S1716" s="1119"/>
      <c r="T1716" s="1119"/>
      <c r="U1716" s="1119"/>
      <c r="V1716" s="1118"/>
      <c r="W1716" s="1143">
        <v>193.31</v>
      </c>
      <c r="X1716" s="1144"/>
      <c r="Y1716" s="1144"/>
      <c r="Z1716" s="1144"/>
      <c r="AA1716" s="1144"/>
      <c r="AB1716" s="1144"/>
      <c r="AC1716" s="1143"/>
    </row>
    <row r="1717" spans="1:29" ht="17.45" customHeight="1">
      <c r="A1717" s="1117"/>
      <c r="B1717" s="1118"/>
      <c r="C1717" s="1118"/>
      <c r="D1717" s="1118"/>
      <c r="E1717" s="1118"/>
      <c r="F1717" s="1118"/>
      <c r="G1717" s="1119" t="s">
        <v>1207</v>
      </c>
      <c r="H1717" s="1119"/>
      <c r="I1717" s="1119"/>
      <c r="J1717" s="1119"/>
      <c r="K1717" s="1119"/>
      <c r="L1717" s="1119"/>
      <c r="M1717" s="1119"/>
      <c r="N1717" s="1145"/>
      <c r="O1717" s="1146">
        <v>0</v>
      </c>
      <c r="P1717" s="1146"/>
      <c r="Q1717" s="1146"/>
      <c r="R1717" s="1145"/>
      <c r="S1717" s="1119" t="s">
        <v>1208</v>
      </c>
      <c r="T1717" s="1119"/>
      <c r="U1717" s="1119"/>
      <c r="V1717" s="1118"/>
      <c r="W1717" s="1143">
        <v>0</v>
      </c>
      <c r="X1717" s="1144"/>
      <c r="Y1717" s="1144"/>
      <c r="Z1717" s="1144"/>
      <c r="AA1717" s="1144"/>
      <c r="AB1717" s="1144"/>
      <c r="AC1717" s="1143"/>
    </row>
    <row r="1718" spans="1:29" ht="17.45" customHeight="1">
      <c r="A1718" s="1117"/>
      <c r="B1718" s="1118"/>
      <c r="C1718" s="1118"/>
      <c r="D1718" s="1118"/>
      <c r="E1718" s="1118"/>
      <c r="F1718" s="1118"/>
      <c r="G1718" s="1118"/>
      <c r="H1718" s="1118"/>
      <c r="I1718" s="1119" t="s">
        <v>1209</v>
      </c>
      <c r="J1718" s="1119"/>
      <c r="K1718" s="1119"/>
      <c r="L1718" s="1119"/>
      <c r="M1718" s="1119"/>
      <c r="N1718" s="1119"/>
      <c r="O1718" s="1119"/>
      <c r="P1718" s="1119"/>
      <c r="Q1718" s="1119"/>
      <c r="R1718" s="1119"/>
      <c r="S1718" s="1119"/>
      <c r="T1718" s="1119"/>
      <c r="U1718" s="1119"/>
      <c r="V1718" s="1118"/>
      <c r="W1718" s="1143">
        <v>193.31</v>
      </c>
      <c r="X1718" s="1144"/>
      <c r="Y1718" s="1144"/>
      <c r="Z1718" s="1144"/>
      <c r="AA1718" s="1144"/>
      <c r="AB1718" s="1144"/>
      <c r="AC1718" s="1143"/>
    </row>
    <row r="1719" spans="1:29" ht="5.0999999999999996" customHeight="1">
      <c r="A1719" s="1147"/>
      <c r="B1719" s="1118"/>
      <c r="C1719" s="1118"/>
      <c r="D1719" s="1118"/>
      <c r="E1719" s="1118"/>
      <c r="F1719" s="1118"/>
      <c r="G1719" s="1118"/>
      <c r="H1719" s="1118"/>
      <c r="I1719" s="1118"/>
      <c r="J1719" s="1118"/>
      <c r="K1719" s="1118"/>
      <c r="L1719" s="1118"/>
      <c r="M1719" s="1118"/>
      <c r="N1719" s="1118"/>
      <c r="O1719" s="1118"/>
      <c r="P1719" s="1118"/>
      <c r="Q1719" s="1118"/>
      <c r="R1719" s="1118"/>
      <c r="S1719" s="1118"/>
      <c r="T1719" s="1118"/>
      <c r="U1719" s="1118"/>
      <c r="V1719" s="1118"/>
      <c r="W1719" s="1118"/>
      <c r="X1719" s="1118"/>
      <c r="Y1719" s="1118"/>
      <c r="Z1719" s="1118"/>
      <c r="AA1719" s="1118"/>
      <c r="AB1719" s="1118"/>
      <c r="AC1719" s="1148"/>
    </row>
    <row r="1720" spans="1:29" ht="145.35" customHeight="1">
      <c r="A1720" s="1149"/>
      <c r="AC1720" s="1088"/>
    </row>
    <row r="1721" spans="1:29" ht="83.65" customHeight="1">
      <c r="A1721" s="1149"/>
      <c r="AC1721" s="1088"/>
    </row>
    <row r="1722" spans="1:29" ht="83.65" customHeight="1" thickBot="1">
      <c r="A1722" s="1089"/>
      <c r="B1722" s="1090"/>
      <c r="C1722" s="1090"/>
      <c r="D1722" s="1090"/>
      <c r="E1722" s="1090"/>
      <c r="F1722" s="1090"/>
      <c r="G1722" s="1090"/>
      <c r="H1722" s="1090"/>
      <c r="I1722" s="1090"/>
      <c r="J1722" s="1090"/>
      <c r="K1722" s="1090"/>
      <c r="L1722" s="1090"/>
      <c r="M1722" s="1090"/>
      <c r="N1722" s="1090"/>
      <c r="O1722" s="1090"/>
      <c r="P1722" s="1090"/>
      <c r="Q1722" s="1090"/>
      <c r="R1722" s="1090"/>
      <c r="S1722" s="1090"/>
      <c r="T1722" s="1090"/>
      <c r="U1722" s="1090"/>
      <c r="V1722" s="1090"/>
      <c r="W1722" s="1090"/>
      <c r="X1722" s="1090"/>
      <c r="Y1722" s="1090"/>
      <c r="Z1722" s="1090"/>
      <c r="AA1722" s="1090"/>
      <c r="AB1722" s="1090"/>
      <c r="AC1722" s="1091"/>
    </row>
    <row r="1723" spans="1:29" ht="17.45" customHeight="1" thickBot="1">
      <c r="A1723" s="1068"/>
      <c r="B1723" s="1069"/>
      <c r="C1723" s="1069"/>
      <c r="D1723" s="1069"/>
      <c r="E1723" s="1069"/>
      <c r="F1723" s="1070" t="s">
        <v>1166</v>
      </c>
      <c r="G1723" s="1070"/>
      <c r="H1723" s="1070"/>
      <c r="I1723" s="1070"/>
      <c r="J1723" s="1070"/>
      <c r="K1723" s="1070"/>
      <c r="L1723" s="1069"/>
      <c r="M1723" s="1069"/>
      <c r="N1723" s="1069"/>
      <c r="O1723" s="1069"/>
      <c r="P1723" s="1069"/>
      <c r="Q1723" s="1069"/>
      <c r="R1723" s="1069"/>
      <c r="S1723" s="1069"/>
      <c r="T1723" s="1069"/>
      <c r="U1723" s="1069"/>
      <c r="V1723" s="1069"/>
      <c r="W1723" s="1069"/>
      <c r="X1723" s="1071" t="s">
        <v>1626</v>
      </c>
      <c r="Y1723" s="1071"/>
      <c r="Z1723" s="1071"/>
      <c r="AA1723" s="1071"/>
      <c r="AB1723" s="1071"/>
      <c r="AC1723" s="1072"/>
    </row>
    <row r="1724" spans="1:29" ht="16.7" customHeight="1">
      <c r="A1724" s="1074" t="s">
        <v>1168</v>
      </c>
      <c r="B1724" s="1075"/>
      <c r="C1724" s="1076"/>
      <c r="D1724" s="1077" t="s">
        <v>1627</v>
      </c>
      <c r="E1724" s="1077"/>
      <c r="F1724" s="1077"/>
      <c r="G1724" s="1077"/>
      <c r="H1724" s="1077"/>
      <c r="I1724" s="1077"/>
      <c r="J1724" s="1077"/>
      <c r="K1724" s="1077"/>
      <c r="L1724" s="1077"/>
      <c r="M1724" s="1077"/>
      <c r="N1724" s="1076"/>
      <c r="O1724" s="1076"/>
      <c r="P1724" s="1078" t="s">
        <v>1104</v>
      </c>
      <c r="Q1724" s="1078"/>
      <c r="R1724" s="1078"/>
      <c r="S1724" s="1076"/>
      <c r="T1724" s="1079" t="s">
        <v>1628</v>
      </c>
      <c r="U1724" s="1079"/>
      <c r="V1724" s="1079"/>
      <c r="W1724" s="1079"/>
      <c r="X1724" s="1076"/>
      <c r="Y1724" s="1078" t="s">
        <v>1170</v>
      </c>
      <c r="Z1724" s="1078"/>
      <c r="AA1724" s="1076"/>
      <c r="AB1724" s="1080">
        <v>45658</v>
      </c>
      <c r="AC1724" s="1081"/>
    </row>
    <row r="1725" spans="1:29" ht="17.45" customHeight="1">
      <c r="A1725" s="1082"/>
      <c r="B1725" s="1083"/>
      <c r="D1725" s="1084"/>
      <c r="E1725" s="1084"/>
      <c r="F1725" s="1084"/>
      <c r="G1725" s="1084"/>
      <c r="H1725" s="1084"/>
      <c r="I1725" s="1084"/>
      <c r="J1725" s="1084"/>
      <c r="K1725" s="1084"/>
      <c r="L1725" s="1084"/>
      <c r="M1725" s="1084"/>
      <c r="P1725" s="1085" t="s">
        <v>1171</v>
      </c>
      <c r="Q1725" s="1085"/>
      <c r="R1725" s="1085"/>
      <c r="T1725" s="1086">
        <v>1</v>
      </c>
      <c r="U1725" s="1086"/>
      <c r="V1725" s="1086"/>
      <c r="W1725" s="1086"/>
      <c r="Y1725" s="1085" t="s">
        <v>1172</v>
      </c>
      <c r="Z1725" s="1085"/>
      <c r="AB1725" s="1087" t="s">
        <v>118</v>
      </c>
      <c r="AC1725" s="1088"/>
    </row>
    <row r="1726" spans="1:29" ht="5.85" customHeight="1" thickBot="1">
      <c r="A1726" s="1089"/>
      <c r="B1726" s="1090"/>
      <c r="C1726" s="1090"/>
      <c r="D1726" s="1090"/>
      <c r="E1726" s="1090"/>
      <c r="F1726" s="1090"/>
      <c r="G1726" s="1090"/>
      <c r="H1726" s="1090"/>
      <c r="I1726" s="1090"/>
      <c r="J1726" s="1090"/>
      <c r="K1726" s="1090"/>
      <c r="L1726" s="1090"/>
      <c r="M1726" s="1090"/>
      <c r="N1726" s="1090"/>
      <c r="O1726" s="1090"/>
      <c r="P1726" s="1090"/>
      <c r="Q1726" s="1090"/>
      <c r="R1726" s="1090"/>
      <c r="S1726" s="1090"/>
      <c r="T1726" s="1090"/>
      <c r="U1726" s="1090"/>
      <c r="V1726" s="1090"/>
      <c r="W1726" s="1090"/>
      <c r="X1726" s="1090"/>
      <c r="Y1726" s="1090"/>
      <c r="Z1726" s="1090"/>
      <c r="AA1726" s="1090"/>
      <c r="AB1726" s="1090"/>
      <c r="AC1726" s="1091"/>
    </row>
    <row r="1727" spans="1:29" ht="16.7" customHeight="1" thickBot="1">
      <c r="A1727" s="1092" t="s">
        <v>1173</v>
      </c>
      <c r="B1727" s="1075"/>
      <c r="C1727" s="1075"/>
      <c r="D1727" s="1075"/>
      <c r="E1727" s="1075"/>
      <c r="F1727" s="1075"/>
      <c r="G1727" s="1075"/>
      <c r="H1727" s="1093"/>
      <c r="I1727" s="1094" t="s">
        <v>1174</v>
      </c>
      <c r="J1727" s="1094" t="s">
        <v>1175</v>
      </c>
      <c r="K1727" s="1070"/>
      <c r="L1727" s="1070"/>
      <c r="M1727" s="1070"/>
      <c r="N1727" s="1070"/>
      <c r="O1727" s="1070"/>
      <c r="P1727" s="1095"/>
      <c r="Q1727" s="1094" t="s">
        <v>1176</v>
      </c>
      <c r="R1727" s="1070"/>
      <c r="S1727" s="1070"/>
      <c r="T1727" s="1070"/>
      <c r="U1727" s="1070"/>
      <c r="V1727" s="1070"/>
      <c r="W1727" s="1070"/>
      <c r="X1727" s="1070"/>
      <c r="Y1727" s="1095"/>
      <c r="Z1727" s="1096" t="s">
        <v>1177</v>
      </c>
      <c r="AA1727" s="1097"/>
      <c r="AB1727" s="1097"/>
      <c r="AC1727" s="1098"/>
    </row>
    <row r="1728" spans="1:29" ht="17.45" customHeight="1" thickBot="1">
      <c r="A1728" s="1099"/>
      <c r="B1728" s="1100"/>
      <c r="C1728" s="1100"/>
      <c r="D1728" s="1100"/>
      <c r="E1728" s="1100"/>
      <c r="F1728" s="1100"/>
      <c r="G1728" s="1100"/>
      <c r="H1728" s="1101"/>
      <c r="I1728" s="1102"/>
      <c r="J1728" s="1094" t="s">
        <v>1178</v>
      </c>
      <c r="K1728" s="1070"/>
      <c r="L1728" s="1095"/>
      <c r="M1728" s="1094" t="s">
        <v>1179</v>
      </c>
      <c r="N1728" s="1070"/>
      <c r="O1728" s="1070"/>
      <c r="P1728" s="1095"/>
      <c r="Q1728" s="1094" t="s">
        <v>1178</v>
      </c>
      <c r="R1728" s="1070"/>
      <c r="S1728" s="1070"/>
      <c r="T1728" s="1070"/>
      <c r="U1728" s="1095"/>
      <c r="V1728" s="1094" t="s">
        <v>1179</v>
      </c>
      <c r="W1728" s="1070"/>
      <c r="X1728" s="1070"/>
      <c r="Y1728" s="1095"/>
      <c r="Z1728" s="1103"/>
      <c r="AA1728" s="1104"/>
      <c r="AB1728" s="1104"/>
      <c r="AC1728" s="1105"/>
    </row>
    <row r="1729" spans="1:29" ht="17.45" customHeight="1" thickBot="1">
      <c r="A1729" s="1068"/>
      <c r="B1729" s="1069"/>
      <c r="C1729" s="1069"/>
      <c r="D1729" s="1069"/>
      <c r="E1729" s="1069"/>
      <c r="F1729" s="1069"/>
      <c r="G1729" s="1069"/>
      <c r="H1729" s="1069"/>
      <c r="I1729" s="1071" t="s">
        <v>1180</v>
      </c>
      <c r="J1729" s="1071"/>
      <c r="K1729" s="1071"/>
      <c r="L1729" s="1071"/>
      <c r="M1729" s="1071"/>
      <c r="N1729" s="1071"/>
      <c r="O1729" s="1071"/>
      <c r="P1729" s="1071"/>
      <c r="Q1729" s="1071"/>
      <c r="R1729" s="1071"/>
      <c r="S1729" s="1071"/>
      <c r="T1729" s="1071"/>
      <c r="U1729" s="1071"/>
      <c r="V1729" s="1106"/>
      <c r="W1729" s="1107">
        <v>0</v>
      </c>
      <c r="X1729" s="1108"/>
      <c r="Y1729" s="1108"/>
      <c r="Z1729" s="1108"/>
      <c r="AA1729" s="1108"/>
      <c r="AB1729" s="1108"/>
      <c r="AC1729" s="1107"/>
    </row>
    <row r="1730" spans="1:29" ht="16.7" customHeight="1" thickBot="1">
      <c r="A1730" s="1092" t="s">
        <v>1181</v>
      </c>
      <c r="B1730" s="1109"/>
      <c r="C1730" s="1109"/>
      <c r="D1730" s="1109"/>
      <c r="E1730" s="1109"/>
      <c r="F1730" s="1109"/>
      <c r="G1730" s="1109"/>
      <c r="H1730" s="1109"/>
      <c r="I1730" s="1109"/>
      <c r="J1730" s="1110"/>
      <c r="K1730" s="1094" t="s">
        <v>1182</v>
      </c>
      <c r="L1730" s="1070"/>
      <c r="M1730" s="1070"/>
      <c r="N1730" s="1070"/>
      <c r="O1730" s="1095"/>
      <c r="P1730" s="1094" t="s">
        <v>1174</v>
      </c>
      <c r="Q1730" s="1070"/>
      <c r="R1730" s="1070"/>
      <c r="S1730" s="1070"/>
      <c r="T1730" s="1095"/>
      <c r="U1730" s="1094" t="s">
        <v>1183</v>
      </c>
      <c r="V1730" s="1070"/>
      <c r="W1730" s="1070"/>
      <c r="X1730" s="1070"/>
      <c r="Y1730" s="1095"/>
      <c r="Z1730" s="1096" t="s">
        <v>1177</v>
      </c>
      <c r="AA1730" s="1111"/>
      <c r="AB1730" s="1111"/>
      <c r="AC1730" s="1112"/>
    </row>
    <row r="1731" spans="1:29" ht="17.45" customHeight="1" thickBot="1">
      <c r="A1731" s="1068"/>
      <c r="B1731" s="1113"/>
      <c r="C1731" s="1113"/>
      <c r="D1731" s="1113"/>
      <c r="E1731" s="1113"/>
      <c r="F1731" s="1113"/>
      <c r="G1731" s="1113"/>
      <c r="H1731" s="1113"/>
      <c r="I1731" s="1114" t="s">
        <v>1184</v>
      </c>
      <c r="J1731" s="1114"/>
      <c r="K1731" s="1114"/>
      <c r="L1731" s="1114"/>
      <c r="M1731" s="1114"/>
      <c r="N1731" s="1114"/>
      <c r="O1731" s="1114"/>
      <c r="P1731" s="1114"/>
      <c r="Q1731" s="1114"/>
      <c r="R1731" s="1114"/>
      <c r="S1731" s="1114"/>
      <c r="T1731" s="1114"/>
      <c r="U1731" s="1114"/>
      <c r="V1731" s="1069"/>
      <c r="W1731" s="1115">
        <v>0</v>
      </c>
      <c r="X1731" s="1116"/>
      <c r="Y1731" s="1116"/>
      <c r="Z1731" s="1116"/>
      <c r="AA1731" s="1116"/>
      <c r="AB1731" s="1116"/>
      <c r="AC1731" s="1115"/>
    </row>
    <row r="1732" spans="1:29" ht="16.7" customHeight="1">
      <c r="A1732" s="1117"/>
      <c r="B1732" s="1118"/>
      <c r="C1732" s="1118"/>
      <c r="D1732" s="1118"/>
      <c r="E1732" s="1118"/>
      <c r="F1732" s="1118"/>
      <c r="G1732" s="1118"/>
      <c r="H1732" s="1118"/>
      <c r="I1732" s="1119" t="s">
        <v>1185</v>
      </c>
      <c r="J1732" s="1119"/>
      <c r="K1732" s="1119"/>
      <c r="L1732" s="1119"/>
      <c r="M1732" s="1119"/>
      <c r="N1732" s="1119"/>
      <c r="O1732" s="1119"/>
      <c r="P1732" s="1119"/>
      <c r="Q1732" s="1119"/>
      <c r="R1732" s="1119"/>
      <c r="S1732" s="1119"/>
      <c r="T1732" s="1119"/>
      <c r="U1732" s="1119"/>
      <c r="V1732" s="1118"/>
      <c r="W1732" s="1120">
        <v>0</v>
      </c>
      <c r="X1732" s="1121"/>
      <c r="Y1732" s="1121"/>
      <c r="Z1732" s="1121"/>
      <c r="AA1732" s="1121"/>
      <c r="AB1732" s="1121"/>
      <c r="AC1732" s="1120"/>
    </row>
    <row r="1733" spans="1:29" ht="17.45" customHeight="1">
      <c r="A1733" s="1117"/>
      <c r="B1733" s="1118"/>
      <c r="C1733" s="1118"/>
      <c r="D1733" s="1118"/>
      <c r="E1733" s="1118"/>
      <c r="F1733" s="1118"/>
      <c r="G1733" s="1118"/>
      <c r="H1733" s="1118"/>
      <c r="I1733" s="1119" t="s">
        <v>1186</v>
      </c>
      <c r="J1733" s="1119"/>
      <c r="K1733" s="1119"/>
      <c r="L1733" s="1119"/>
      <c r="M1733" s="1119"/>
      <c r="N1733" s="1119"/>
      <c r="O1733" s="1119"/>
      <c r="P1733" s="1119"/>
      <c r="Q1733" s="1119"/>
      <c r="R1733" s="1119"/>
      <c r="S1733" s="1119"/>
      <c r="T1733" s="1119"/>
      <c r="U1733" s="1119"/>
      <c r="V1733" s="1118"/>
      <c r="W1733" s="1120">
        <v>0</v>
      </c>
      <c r="X1733" s="1121"/>
      <c r="Y1733" s="1121"/>
      <c r="Z1733" s="1121"/>
      <c r="AA1733" s="1121"/>
      <c r="AB1733" s="1121"/>
      <c r="AC1733" s="1120"/>
    </row>
    <row r="1734" spans="1:29" ht="17.45" customHeight="1">
      <c r="A1734" s="1117"/>
      <c r="B1734" s="1118"/>
      <c r="C1734" s="1118"/>
      <c r="D1734" s="1118"/>
      <c r="E1734" s="1118"/>
      <c r="F1734" s="1118"/>
      <c r="G1734" s="1118"/>
      <c r="H1734" s="1118"/>
      <c r="I1734" s="1119" t="s">
        <v>1187</v>
      </c>
      <c r="J1734" s="1119"/>
      <c r="K1734" s="1119"/>
      <c r="L1734" s="1119"/>
      <c r="M1734" s="1119"/>
      <c r="N1734" s="1119"/>
      <c r="O1734" s="1119"/>
      <c r="P1734" s="1119"/>
      <c r="Q1734" s="1119"/>
      <c r="R1734" s="1119"/>
      <c r="S1734" s="1119"/>
      <c r="T1734" s="1119"/>
      <c r="U1734" s="1119"/>
      <c r="V1734" s="1118"/>
      <c r="W1734" s="1120">
        <v>0</v>
      </c>
      <c r="X1734" s="1121"/>
      <c r="Y1734" s="1121"/>
      <c r="Z1734" s="1121"/>
      <c r="AA1734" s="1121"/>
      <c r="AB1734" s="1121"/>
      <c r="AC1734" s="1120"/>
    </row>
    <row r="1735" spans="1:29" ht="16.7" customHeight="1" thickBot="1">
      <c r="A1735" s="1122"/>
      <c r="B1735" s="1123"/>
      <c r="C1735" s="1123"/>
      <c r="D1735" s="1123"/>
      <c r="E1735" s="1123"/>
      <c r="F1735" s="1123"/>
      <c r="G1735" s="1123"/>
      <c r="H1735" s="1123"/>
      <c r="I1735" s="1124" t="s">
        <v>1188</v>
      </c>
      <c r="J1735" s="1124"/>
      <c r="K1735" s="1124"/>
      <c r="L1735" s="1124"/>
      <c r="M1735" s="1124"/>
      <c r="N1735" s="1124"/>
      <c r="O1735" s="1124"/>
      <c r="P1735" s="1124"/>
      <c r="Q1735" s="1124"/>
      <c r="R1735" s="1124"/>
      <c r="S1735" s="1124"/>
      <c r="T1735" s="1124"/>
      <c r="U1735" s="1124"/>
      <c r="V1735" s="1123"/>
      <c r="W1735" s="1125">
        <v>0</v>
      </c>
      <c r="X1735" s="1126"/>
      <c r="Y1735" s="1126"/>
      <c r="Z1735" s="1126"/>
      <c r="AA1735" s="1126"/>
      <c r="AB1735" s="1126"/>
      <c r="AC1735" s="1125"/>
    </row>
    <row r="1736" spans="1:29" ht="17.45" customHeight="1" thickBot="1">
      <c r="A1736" s="1092" t="s">
        <v>1189</v>
      </c>
      <c r="B1736" s="1109"/>
      <c r="C1736" s="1109"/>
      <c r="D1736" s="1109"/>
      <c r="E1736" s="1109"/>
      <c r="F1736" s="1109"/>
      <c r="G1736" s="1109"/>
      <c r="H1736" s="1109"/>
      <c r="I1736" s="1109"/>
      <c r="J1736" s="1110"/>
      <c r="K1736" s="1094" t="s">
        <v>1174</v>
      </c>
      <c r="L1736" s="1070"/>
      <c r="M1736" s="1070"/>
      <c r="N1736" s="1070"/>
      <c r="O1736" s="1095"/>
      <c r="P1736" s="1094" t="s">
        <v>531</v>
      </c>
      <c r="Q1736" s="1070"/>
      <c r="R1736" s="1070"/>
      <c r="S1736" s="1070"/>
      <c r="T1736" s="1095"/>
      <c r="U1736" s="1094" t="s">
        <v>1190</v>
      </c>
      <c r="V1736" s="1070"/>
      <c r="W1736" s="1070"/>
      <c r="X1736" s="1070"/>
      <c r="Y1736" s="1095"/>
      <c r="Z1736" s="1096" t="s">
        <v>1191</v>
      </c>
      <c r="AA1736" s="1111"/>
      <c r="AB1736" s="1111"/>
      <c r="AC1736" s="1112"/>
    </row>
    <row r="1737" spans="1:29" ht="17.45" customHeight="1" thickBot="1">
      <c r="A1737" s="1068"/>
      <c r="B1737" s="1069"/>
      <c r="C1737" s="1069"/>
      <c r="D1737" s="1069"/>
      <c r="E1737" s="1069"/>
      <c r="F1737" s="1069"/>
      <c r="G1737" s="1069"/>
      <c r="H1737" s="1069"/>
      <c r="I1737" s="1071" t="s">
        <v>1193</v>
      </c>
      <c r="J1737" s="1071"/>
      <c r="K1737" s="1071"/>
      <c r="L1737" s="1071"/>
      <c r="M1737" s="1071"/>
      <c r="N1737" s="1071"/>
      <c r="O1737" s="1071"/>
      <c r="P1737" s="1071"/>
      <c r="Q1737" s="1071"/>
      <c r="R1737" s="1071"/>
      <c r="S1737" s="1071"/>
      <c r="T1737" s="1071"/>
      <c r="U1737" s="1071"/>
      <c r="V1737" s="1106"/>
      <c r="W1737" s="1107">
        <v>0</v>
      </c>
      <c r="X1737" s="1108"/>
      <c r="Y1737" s="1108"/>
      <c r="Z1737" s="1108"/>
      <c r="AA1737" s="1108"/>
      <c r="AB1737" s="1108"/>
      <c r="AC1737" s="1107"/>
    </row>
    <row r="1738" spans="1:29" ht="16.7" customHeight="1" thickBot="1">
      <c r="A1738" s="1092" t="s">
        <v>1194</v>
      </c>
      <c r="B1738" s="1109"/>
      <c r="C1738" s="1109"/>
      <c r="D1738" s="1109"/>
      <c r="E1738" s="1109"/>
      <c r="F1738" s="1109"/>
      <c r="G1738" s="1109"/>
      <c r="H1738" s="1109"/>
      <c r="I1738" s="1109"/>
      <c r="J1738" s="1110"/>
      <c r="K1738" s="1094" t="s">
        <v>1174</v>
      </c>
      <c r="L1738" s="1070"/>
      <c r="M1738" s="1070"/>
      <c r="N1738" s="1070"/>
      <c r="O1738" s="1095"/>
      <c r="P1738" s="1094" t="s">
        <v>531</v>
      </c>
      <c r="Q1738" s="1070"/>
      <c r="R1738" s="1070"/>
      <c r="S1738" s="1070"/>
      <c r="T1738" s="1095"/>
      <c r="U1738" s="1094" t="s">
        <v>1190</v>
      </c>
      <c r="V1738" s="1070"/>
      <c r="W1738" s="1070"/>
      <c r="X1738" s="1070"/>
      <c r="Y1738" s="1095"/>
      <c r="Z1738" s="1096" t="s">
        <v>1191</v>
      </c>
      <c r="AA1738" s="1111"/>
      <c r="AB1738" s="1111"/>
      <c r="AC1738" s="1112"/>
    </row>
    <row r="1739" spans="1:29" ht="17.45" customHeight="1">
      <c r="A1739" s="1150"/>
      <c r="B1739" s="1151" t="s">
        <v>1237</v>
      </c>
      <c r="C1739" s="1151"/>
      <c r="D1739" s="1152" t="s">
        <v>1238</v>
      </c>
      <c r="E1739" s="1151"/>
      <c r="F1739" s="1151"/>
      <c r="G1739" s="1151"/>
      <c r="H1739" s="1151"/>
      <c r="I1739" s="1151"/>
      <c r="J1739" s="1152"/>
      <c r="K1739" s="1153">
        <v>0.24340000000000001</v>
      </c>
      <c r="L1739" s="1154"/>
      <c r="M1739" s="1154"/>
      <c r="N1739" s="1154"/>
      <c r="O1739" s="1155"/>
      <c r="P1739" s="1169" t="s">
        <v>58</v>
      </c>
      <c r="Q1739" s="1078"/>
      <c r="R1739" s="1078"/>
      <c r="S1739" s="1078"/>
      <c r="T1739" s="1170"/>
      <c r="U1739" s="1171">
        <v>444.01130000000001</v>
      </c>
      <c r="V1739" s="1172"/>
      <c r="W1739" s="1172"/>
      <c r="X1739" s="1172"/>
      <c r="Y1739" s="1173"/>
      <c r="Z1739" s="1159">
        <v>108.072</v>
      </c>
      <c r="AA1739" s="1116"/>
      <c r="AB1739" s="1116"/>
      <c r="AC1739" s="1115"/>
    </row>
    <row r="1740" spans="1:29" ht="16.7" customHeight="1">
      <c r="A1740" s="1149"/>
      <c r="B1740" s="1174" t="s">
        <v>1368</v>
      </c>
      <c r="C1740" s="1174"/>
      <c r="D1740" s="1175" t="s">
        <v>1369</v>
      </c>
      <c r="E1740" s="1174"/>
      <c r="F1740" s="1174"/>
      <c r="G1740" s="1174"/>
      <c r="H1740" s="1174"/>
      <c r="I1740" s="1174"/>
      <c r="J1740" s="1175"/>
      <c r="K1740" s="1176">
        <v>1.9296</v>
      </c>
      <c r="L1740" s="1177"/>
      <c r="M1740" s="1177"/>
      <c r="N1740" s="1177"/>
      <c r="O1740" s="1178"/>
      <c r="P1740" s="1179" t="s">
        <v>55</v>
      </c>
      <c r="Q1740" s="1085"/>
      <c r="R1740" s="1085"/>
      <c r="S1740" s="1085"/>
      <c r="T1740" s="1180"/>
      <c r="U1740" s="1181">
        <v>81.1173</v>
      </c>
      <c r="V1740" s="1182"/>
      <c r="W1740" s="1182"/>
      <c r="X1740" s="1182"/>
      <c r="Y1740" s="1183"/>
      <c r="Z1740" s="1184">
        <v>156.5292</v>
      </c>
      <c r="AA1740" s="1121"/>
      <c r="AB1740" s="1121"/>
      <c r="AC1740" s="1120"/>
    </row>
    <row r="1741" spans="1:29" ht="17.45" customHeight="1">
      <c r="A1741" s="1149"/>
      <c r="B1741" s="1174" t="s">
        <v>1370</v>
      </c>
      <c r="C1741" s="1174"/>
      <c r="D1741" s="1175" t="s">
        <v>1371</v>
      </c>
      <c r="E1741" s="1174"/>
      <c r="F1741" s="1174"/>
      <c r="G1741" s="1174"/>
      <c r="H1741" s="1174"/>
      <c r="I1741" s="1174"/>
      <c r="J1741" s="1175"/>
      <c r="K1741" s="1176">
        <v>0.1623</v>
      </c>
      <c r="L1741" s="1177"/>
      <c r="M1741" s="1177"/>
      <c r="N1741" s="1177"/>
      <c r="O1741" s="1178"/>
      <c r="P1741" s="1179" t="s">
        <v>58</v>
      </c>
      <c r="Q1741" s="1085"/>
      <c r="R1741" s="1085"/>
      <c r="S1741" s="1085"/>
      <c r="T1741" s="1180"/>
      <c r="U1741" s="1181">
        <v>45.021000000000001</v>
      </c>
      <c r="V1741" s="1182"/>
      <c r="W1741" s="1182"/>
      <c r="X1741" s="1182"/>
      <c r="Y1741" s="1183"/>
      <c r="Z1741" s="1184">
        <v>7.3067000000000002</v>
      </c>
      <c r="AA1741" s="1121"/>
      <c r="AB1741" s="1121"/>
      <c r="AC1741" s="1120"/>
    </row>
    <row r="1742" spans="1:29" ht="17.45" customHeight="1" thickBot="1">
      <c r="A1742" s="1089"/>
      <c r="B1742" s="1160" t="s">
        <v>1576</v>
      </c>
      <c r="C1742" s="1160"/>
      <c r="D1742" s="1161" t="s">
        <v>1577</v>
      </c>
      <c r="E1742" s="1160"/>
      <c r="F1742" s="1160"/>
      <c r="G1742" s="1160"/>
      <c r="H1742" s="1160"/>
      <c r="I1742" s="1160"/>
      <c r="J1742" s="1161"/>
      <c r="K1742" s="1162">
        <v>1.6226</v>
      </c>
      <c r="L1742" s="1163"/>
      <c r="M1742" s="1163"/>
      <c r="N1742" s="1163"/>
      <c r="O1742" s="1164"/>
      <c r="P1742" s="1185" t="s">
        <v>55</v>
      </c>
      <c r="Q1742" s="1186"/>
      <c r="R1742" s="1186"/>
      <c r="S1742" s="1186"/>
      <c r="T1742" s="1187"/>
      <c r="U1742" s="1188">
        <v>4.9835000000000003</v>
      </c>
      <c r="V1742" s="1189"/>
      <c r="W1742" s="1189"/>
      <c r="X1742" s="1189"/>
      <c r="Y1742" s="1190"/>
      <c r="Z1742" s="1168">
        <v>8.0805000000000007</v>
      </c>
      <c r="AA1742" s="1126"/>
      <c r="AB1742" s="1126"/>
      <c r="AC1742" s="1125"/>
    </row>
    <row r="1743" spans="1:29" ht="16.7" customHeight="1" thickBot="1">
      <c r="A1743" s="1068"/>
      <c r="B1743" s="1069"/>
      <c r="C1743" s="1069"/>
      <c r="D1743" s="1069"/>
      <c r="E1743" s="1069"/>
      <c r="F1743" s="1069"/>
      <c r="G1743" s="1069"/>
      <c r="H1743" s="1069"/>
      <c r="I1743" s="1071" t="s">
        <v>1195</v>
      </c>
      <c r="J1743" s="1071"/>
      <c r="K1743" s="1071"/>
      <c r="L1743" s="1071"/>
      <c r="M1743" s="1071"/>
      <c r="N1743" s="1071"/>
      <c r="O1743" s="1071"/>
      <c r="P1743" s="1071"/>
      <c r="Q1743" s="1071"/>
      <c r="R1743" s="1071"/>
      <c r="S1743" s="1071"/>
      <c r="T1743" s="1071"/>
      <c r="U1743" s="1071"/>
      <c r="V1743" s="1106"/>
      <c r="W1743" s="1107">
        <v>279.98840000000001</v>
      </c>
      <c r="X1743" s="1108"/>
      <c r="Y1743" s="1108"/>
      <c r="Z1743" s="1108"/>
      <c r="AA1743" s="1108"/>
      <c r="AB1743" s="1108"/>
      <c r="AC1743" s="1107"/>
    </row>
    <row r="1744" spans="1:29" ht="17.45" customHeight="1" thickBot="1">
      <c r="A1744" s="1092" t="s">
        <v>1196</v>
      </c>
      <c r="B1744" s="1109"/>
      <c r="C1744" s="1109"/>
      <c r="D1744" s="1109"/>
      <c r="E1744" s="1109"/>
      <c r="F1744" s="1109"/>
      <c r="G1744" s="1109"/>
      <c r="H1744" s="1109"/>
      <c r="I1744" s="1109"/>
      <c r="J1744" s="1110"/>
      <c r="K1744" s="1094" t="s">
        <v>1174</v>
      </c>
      <c r="L1744" s="1070"/>
      <c r="M1744" s="1070"/>
      <c r="N1744" s="1070"/>
      <c r="O1744" s="1095"/>
      <c r="P1744" s="1094" t="s">
        <v>531</v>
      </c>
      <c r="Q1744" s="1070"/>
      <c r="R1744" s="1070"/>
      <c r="S1744" s="1070"/>
      <c r="T1744" s="1095"/>
      <c r="U1744" s="1094" t="s">
        <v>1190</v>
      </c>
      <c r="V1744" s="1070"/>
      <c r="W1744" s="1070"/>
      <c r="X1744" s="1070"/>
      <c r="Y1744" s="1095"/>
      <c r="Z1744" s="1096" t="s">
        <v>1191</v>
      </c>
      <c r="AA1744" s="1111"/>
      <c r="AB1744" s="1111"/>
      <c r="AC1744" s="1112"/>
    </row>
    <row r="1745" spans="1:29" ht="17.45" customHeight="1" thickBot="1">
      <c r="A1745" s="1068"/>
      <c r="B1745" s="1069"/>
      <c r="C1745" s="1069"/>
      <c r="D1745" s="1069"/>
      <c r="E1745" s="1069"/>
      <c r="F1745" s="1069"/>
      <c r="G1745" s="1069"/>
      <c r="H1745" s="1069"/>
      <c r="I1745" s="1071" t="s">
        <v>1197</v>
      </c>
      <c r="J1745" s="1071"/>
      <c r="K1745" s="1071"/>
      <c r="L1745" s="1071"/>
      <c r="M1745" s="1071"/>
      <c r="N1745" s="1071"/>
      <c r="O1745" s="1071"/>
      <c r="P1745" s="1071"/>
      <c r="Q1745" s="1071"/>
      <c r="R1745" s="1071"/>
      <c r="S1745" s="1071"/>
      <c r="T1745" s="1071"/>
      <c r="U1745" s="1071"/>
      <c r="V1745" s="1106"/>
      <c r="W1745" s="1107">
        <v>0</v>
      </c>
      <c r="X1745" s="1108"/>
      <c r="Y1745" s="1108"/>
      <c r="Z1745" s="1108"/>
      <c r="AA1745" s="1108"/>
      <c r="AB1745" s="1108"/>
      <c r="AC1745" s="1107"/>
    </row>
    <row r="1746" spans="1:29" ht="16.7" customHeight="1" thickBot="1">
      <c r="A1746" s="1092" t="s">
        <v>1198</v>
      </c>
      <c r="B1746" s="1109"/>
      <c r="C1746" s="1109"/>
      <c r="D1746" s="1110"/>
      <c r="E1746" s="1094" t="s">
        <v>1174</v>
      </c>
      <c r="F1746" s="1070"/>
      <c r="G1746" s="1095"/>
      <c r="H1746" s="1140" t="s">
        <v>1199</v>
      </c>
      <c r="I1746" s="1140" t="s">
        <v>1200</v>
      </c>
      <c r="J1746" s="1094" t="s">
        <v>1201</v>
      </c>
      <c r="K1746" s="1070"/>
      <c r="L1746" s="1095"/>
      <c r="M1746" s="1094" t="s">
        <v>1202</v>
      </c>
      <c r="N1746" s="1070"/>
      <c r="O1746" s="1070"/>
      <c r="P1746" s="1095"/>
      <c r="Q1746" s="1094" t="s">
        <v>1203</v>
      </c>
      <c r="R1746" s="1070"/>
      <c r="S1746" s="1070"/>
      <c r="T1746" s="1070"/>
      <c r="U1746" s="1095"/>
      <c r="V1746" s="1094" t="s">
        <v>1204</v>
      </c>
      <c r="W1746" s="1070"/>
      <c r="X1746" s="1070"/>
      <c r="Y1746" s="1095"/>
      <c r="Z1746" s="1096" t="s">
        <v>1191</v>
      </c>
      <c r="AA1746" s="1111"/>
      <c r="AB1746" s="1111"/>
      <c r="AC1746" s="1112"/>
    </row>
    <row r="1747" spans="1:29" ht="17.45" customHeight="1" thickBot="1">
      <c r="A1747" s="1068"/>
      <c r="B1747" s="1069"/>
      <c r="C1747" s="1069"/>
      <c r="D1747" s="1069"/>
      <c r="E1747" s="1069"/>
      <c r="F1747" s="1069"/>
      <c r="G1747" s="1069"/>
      <c r="H1747" s="1069"/>
      <c r="I1747" s="1071" t="s">
        <v>1205</v>
      </c>
      <c r="J1747" s="1071"/>
      <c r="K1747" s="1071"/>
      <c r="L1747" s="1071"/>
      <c r="M1747" s="1071"/>
      <c r="N1747" s="1071"/>
      <c r="O1747" s="1071"/>
      <c r="P1747" s="1071"/>
      <c r="Q1747" s="1071"/>
      <c r="R1747" s="1071"/>
      <c r="S1747" s="1071"/>
      <c r="T1747" s="1071"/>
      <c r="U1747" s="1071"/>
      <c r="V1747" s="1106"/>
      <c r="W1747" s="1107">
        <v>0</v>
      </c>
      <c r="X1747" s="1108"/>
      <c r="Y1747" s="1108"/>
      <c r="Z1747" s="1108"/>
      <c r="AA1747" s="1108"/>
      <c r="AB1747" s="1108"/>
      <c r="AC1747" s="1107"/>
    </row>
    <row r="1748" spans="1:29" ht="5.85" customHeight="1">
      <c r="A1748" s="1141"/>
      <c r="B1748" s="1113"/>
      <c r="C1748" s="1113"/>
      <c r="D1748" s="1113"/>
      <c r="E1748" s="1113"/>
      <c r="F1748" s="1113"/>
      <c r="G1748" s="1113"/>
      <c r="H1748" s="1113"/>
      <c r="I1748" s="1113"/>
      <c r="J1748" s="1113"/>
      <c r="K1748" s="1113"/>
      <c r="L1748" s="1113"/>
      <c r="M1748" s="1113"/>
      <c r="N1748" s="1113"/>
      <c r="O1748" s="1113"/>
      <c r="P1748" s="1113"/>
      <c r="Q1748" s="1113"/>
      <c r="R1748" s="1113"/>
      <c r="S1748" s="1113"/>
      <c r="T1748" s="1113"/>
      <c r="U1748" s="1113"/>
      <c r="V1748" s="1113"/>
      <c r="W1748" s="1113"/>
      <c r="X1748" s="1113"/>
      <c r="Y1748" s="1113"/>
      <c r="Z1748" s="1113"/>
      <c r="AA1748" s="1113"/>
      <c r="AB1748" s="1113"/>
      <c r="AC1748" s="1142"/>
    </row>
    <row r="1749" spans="1:29" ht="16.7" customHeight="1">
      <c r="A1749" s="1117"/>
      <c r="B1749" s="1118"/>
      <c r="C1749" s="1118"/>
      <c r="D1749" s="1118"/>
      <c r="E1749" s="1118"/>
      <c r="F1749" s="1118"/>
      <c r="G1749" s="1118"/>
      <c r="H1749" s="1118"/>
      <c r="I1749" s="1119" t="s">
        <v>1206</v>
      </c>
      <c r="J1749" s="1119"/>
      <c r="K1749" s="1119"/>
      <c r="L1749" s="1119"/>
      <c r="M1749" s="1119"/>
      <c r="N1749" s="1119"/>
      <c r="O1749" s="1119"/>
      <c r="P1749" s="1119"/>
      <c r="Q1749" s="1119"/>
      <c r="R1749" s="1119"/>
      <c r="S1749" s="1119"/>
      <c r="T1749" s="1119"/>
      <c r="U1749" s="1119"/>
      <c r="V1749" s="1118"/>
      <c r="W1749" s="1143">
        <v>279.99</v>
      </c>
      <c r="X1749" s="1144"/>
      <c r="Y1749" s="1144"/>
      <c r="Z1749" s="1144"/>
      <c r="AA1749" s="1144"/>
      <c r="AB1749" s="1144"/>
      <c r="AC1749" s="1143"/>
    </row>
    <row r="1750" spans="1:29" ht="17.45" customHeight="1">
      <c r="A1750" s="1117"/>
      <c r="B1750" s="1118"/>
      <c r="C1750" s="1118"/>
      <c r="D1750" s="1118"/>
      <c r="E1750" s="1118"/>
      <c r="F1750" s="1118"/>
      <c r="G1750" s="1119" t="s">
        <v>1207</v>
      </c>
      <c r="H1750" s="1119"/>
      <c r="I1750" s="1119"/>
      <c r="J1750" s="1119"/>
      <c r="K1750" s="1119"/>
      <c r="L1750" s="1119"/>
      <c r="M1750" s="1119"/>
      <c r="N1750" s="1145"/>
      <c r="O1750" s="1146">
        <v>0</v>
      </c>
      <c r="P1750" s="1146"/>
      <c r="Q1750" s="1146"/>
      <c r="R1750" s="1145"/>
      <c r="S1750" s="1119" t="s">
        <v>1208</v>
      </c>
      <c r="T1750" s="1119"/>
      <c r="U1750" s="1119"/>
      <c r="V1750" s="1118"/>
      <c r="W1750" s="1143">
        <v>0</v>
      </c>
      <c r="X1750" s="1144"/>
      <c r="Y1750" s="1144"/>
      <c r="Z1750" s="1144"/>
      <c r="AA1750" s="1144"/>
      <c r="AB1750" s="1144"/>
      <c r="AC1750" s="1143"/>
    </row>
    <row r="1751" spans="1:29" ht="17.45" customHeight="1">
      <c r="A1751" s="1117"/>
      <c r="B1751" s="1118"/>
      <c r="C1751" s="1118"/>
      <c r="D1751" s="1118"/>
      <c r="E1751" s="1118"/>
      <c r="F1751" s="1118"/>
      <c r="G1751" s="1118"/>
      <c r="H1751" s="1118"/>
      <c r="I1751" s="1119" t="s">
        <v>1209</v>
      </c>
      <c r="J1751" s="1119"/>
      <c r="K1751" s="1119"/>
      <c r="L1751" s="1119"/>
      <c r="M1751" s="1119"/>
      <c r="N1751" s="1119"/>
      <c r="O1751" s="1119"/>
      <c r="P1751" s="1119"/>
      <c r="Q1751" s="1119"/>
      <c r="R1751" s="1119"/>
      <c r="S1751" s="1119"/>
      <c r="T1751" s="1119"/>
      <c r="U1751" s="1119"/>
      <c r="V1751" s="1118"/>
      <c r="W1751" s="1143">
        <v>279.99</v>
      </c>
      <c r="X1751" s="1144"/>
      <c r="Y1751" s="1144"/>
      <c r="Z1751" s="1144"/>
      <c r="AA1751" s="1144"/>
      <c r="AB1751" s="1144"/>
      <c r="AC1751" s="1143"/>
    </row>
    <row r="1752" spans="1:29" ht="5.0999999999999996" customHeight="1">
      <c r="A1752" s="1147"/>
      <c r="B1752" s="1118"/>
      <c r="C1752" s="1118"/>
      <c r="D1752" s="1118"/>
      <c r="E1752" s="1118"/>
      <c r="F1752" s="1118"/>
      <c r="G1752" s="1118"/>
      <c r="H1752" s="1118"/>
      <c r="I1752" s="1118"/>
      <c r="J1752" s="1118"/>
      <c r="K1752" s="1118"/>
      <c r="L1752" s="1118"/>
      <c r="M1752" s="1118"/>
      <c r="N1752" s="1118"/>
      <c r="O1752" s="1118"/>
      <c r="P1752" s="1118"/>
      <c r="Q1752" s="1118"/>
      <c r="R1752" s="1118"/>
      <c r="S1752" s="1118"/>
      <c r="T1752" s="1118"/>
      <c r="U1752" s="1118"/>
      <c r="V1752" s="1118"/>
      <c r="W1752" s="1118"/>
      <c r="X1752" s="1118"/>
      <c r="Y1752" s="1118"/>
      <c r="Z1752" s="1118"/>
      <c r="AA1752" s="1118"/>
      <c r="AB1752" s="1118"/>
      <c r="AC1752" s="1148"/>
    </row>
    <row r="1753" spans="1:29" ht="145.35" customHeight="1">
      <c r="A1753" s="1149"/>
      <c r="AC1753" s="1088"/>
    </row>
    <row r="1754" spans="1:29" ht="83.65" customHeight="1">
      <c r="A1754" s="1149"/>
      <c r="AC1754" s="1088"/>
    </row>
    <row r="1755" spans="1:29" ht="83.65" customHeight="1" thickBot="1">
      <c r="A1755" s="1089"/>
      <c r="B1755" s="1090"/>
      <c r="C1755" s="1090"/>
      <c r="D1755" s="1090"/>
      <c r="E1755" s="1090"/>
      <c r="F1755" s="1090"/>
      <c r="G1755" s="1090"/>
      <c r="H1755" s="1090"/>
      <c r="I1755" s="1090"/>
      <c r="J1755" s="1090"/>
      <c r="K1755" s="1090"/>
      <c r="L1755" s="1090"/>
      <c r="M1755" s="1090"/>
      <c r="N1755" s="1090"/>
      <c r="O1755" s="1090"/>
      <c r="P1755" s="1090"/>
      <c r="Q1755" s="1090"/>
      <c r="R1755" s="1090"/>
      <c r="S1755" s="1090"/>
      <c r="T1755" s="1090"/>
      <c r="U1755" s="1090"/>
      <c r="V1755" s="1090"/>
      <c r="W1755" s="1090"/>
      <c r="X1755" s="1090"/>
      <c r="Y1755" s="1090"/>
      <c r="Z1755" s="1090"/>
      <c r="AA1755" s="1090"/>
      <c r="AB1755" s="1090"/>
      <c r="AC1755" s="1091"/>
    </row>
    <row r="1756" spans="1:29" ht="17.45" customHeight="1" thickBot="1">
      <c r="A1756" s="1068"/>
      <c r="B1756" s="1069"/>
      <c r="C1756" s="1069"/>
      <c r="D1756" s="1069"/>
      <c r="E1756" s="1069"/>
      <c r="F1756" s="1070" t="s">
        <v>1166</v>
      </c>
      <c r="G1756" s="1070"/>
      <c r="H1756" s="1070"/>
      <c r="I1756" s="1070"/>
      <c r="J1756" s="1070"/>
      <c r="K1756" s="1070"/>
      <c r="L1756" s="1069"/>
      <c r="M1756" s="1069"/>
      <c r="N1756" s="1069"/>
      <c r="O1756" s="1069"/>
      <c r="P1756" s="1069"/>
      <c r="Q1756" s="1069"/>
      <c r="R1756" s="1069"/>
      <c r="S1756" s="1069"/>
      <c r="T1756" s="1069"/>
      <c r="U1756" s="1069"/>
      <c r="V1756" s="1069"/>
      <c r="W1756" s="1069"/>
      <c r="X1756" s="1071" t="s">
        <v>1629</v>
      </c>
      <c r="Y1756" s="1071"/>
      <c r="Z1756" s="1071"/>
      <c r="AA1756" s="1071"/>
      <c r="AB1756" s="1071"/>
      <c r="AC1756" s="1072"/>
    </row>
    <row r="1757" spans="1:29" ht="16.7" customHeight="1">
      <c r="A1757" s="1074" t="s">
        <v>1168</v>
      </c>
      <c r="B1757" s="1075"/>
      <c r="C1757" s="1076"/>
      <c r="D1757" s="1077" t="s">
        <v>1630</v>
      </c>
      <c r="E1757" s="1077"/>
      <c r="F1757" s="1077"/>
      <c r="G1757" s="1077"/>
      <c r="H1757" s="1077"/>
      <c r="I1757" s="1077"/>
      <c r="J1757" s="1077"/>
      <c r="K1757" s="1077"/>
      <c r="L1757" s="1077"/>
      <c r="M1757" s="1077"/>
      <c r="N1757" s="1076"/>
      <c r="O1757" s="1076"/>
      <c r="P1757" s="1078" t="s">
        <v>1104</v>
      </c>
      <c r="Q1757" s="1078"/>
      <c r="R1757" s="1078"/>
      <c r="S1757" s="1076"/>
      <c r="T1757" s="1079" t="s">
        <v>1631</v>
      </c>
      <c r="U1757" s="1079"/>
      <c r="V1757" s="1079"/>
      <c r="W1757" s="1079"/>
      <c r="X1757" s="1076"/>
      <c r="Y1757" s="1078" t="s">
        <v>1170</v>
      </c>
      <c r="Z1757" s="1078"/>
      <c r="AA1757" s="1076"/>
      <c r="AB1757" s="1080">
        <v>45658</v>
      </c>
      <c r="AC1757" s="1081"/>
    </row>
    <row r="1758" spans="1:29" ht="17.45" customHeight="1">
      <c r="A1758" s="1082"/>
      <c r="B1758" s="1083"/>
      <c r="D1758" s="1084"/>
      <c r="E1758" s="1084"/>
      <c r="F1758" s="1084"/>
      <c r="G1758" s="1084"/>
      <c r="H1758" s="1084"/>
      <c r="I1758" s="1084"/>
      <c r="J1758" s="1084"/>
      <c r="K1758" s="1084"/>
      <c r="L1758" s="1084"/>
      <c r="M1758" s="1084"/>
      <c r="P1758" s="1085" t="s">
        <v>1171</v>
      </c>
      <c r="Q1758" s="1085"/>
      <c r="R1758" s="1085"/>
      <c r="T1758" s="1086">
        <v>1</v>
      </c>
      <c r="U1758" s="1086"/>
      <c r="V1758" s="1086"/>
      <c r="W1758" s="1086"/>
      <c r="Y1758" s="1085" t="s">
        <v>1172</v>
      </c>
      <c r="Z1758" s="1085"/>
      <c r="AB1758" s="1087" t="s">
        <v>59</v>
      </c>
      <c r="AC1758" s="1088"/>
    </row>
    <row r="1759" spans="1:29" ht="5.85" customHeight="1" thickBot="1">
      <c r="A1759" s="1089"/>
      <c r="B1759" s="1090"/>
      <c r="C1759" s="1090"/>
      <c r="D1759" s="1090"/>
      <c r="E1759" s="1090"/>
      <c r="F1759" s="1090"/>
      <c r="G1759" s="1090"/>
      <c r="H1759" s="1090"/>
      <c r="I1759" s="1090"/>
      <c r="J1759" s="1090"/>
      <c r="K1759" s="1090"/>
      <c r="L1759" s="1090"/>
      <c r="M1759" s="1090"/>
      <c r="N1759" s="1090"/>
      <c r="O1759" s="1090"/>
      <c r="P1759" s="1090"/>
      <c r="Q1759" s="1090"/>
      <c r="R1759" s="1090"/>
      <c r="S1759" s="1090"/>
      <c r="T1759" s="1090"/>
      <c r="U1759" s="1090"/>
      <c r="V1759" s="1090"/>
      <c r="W1759" s="1090"/>
      <c r="X1759" s="1090"/>
      <c r="Y1759" s="1090"/>
      <c r="Z1759" s="1090"/>
      <c r="AA1759" s="1090"/>
      <c r="AB1759" s="1090"/>
      <c r="AC1759" s="1091"/>
    </row>
    <row r="1760" spans="1:29" ht="16.7" customHeight="1" thickBot="1">
      <c r="A1760" s="1092" t="s">
        <v>1173</v>
      </c>
      <c r="B1760" s="1075"/>
      <c r="C1760" s="1075"/>
      <c r="D1760" s="1075"/>
      <c r="E1760" s="1075"/>
      <c r="F1760" s="1075"/>
      <c r="G1760" s="1075"/>
      <c r="H1760" s="1093"/>
      <c r="I1760" s="1094" t="s">
        <v>1174</v>
      </c>
      <c r="J1760" s="1094" t="s">
        <v>1175</v>
      </c>
      <c r="K1760" s="1070"/>
      <c r="L1760" s="1070"/>
      <c r="M1760" s="1070"/>
      <c r="N1760" s="1070"/>
      <c r="O1760" s="1070"/>
      <c r="P1760" s="1095"/>
      <c r="Q1760" s="1094" t="s">
        <v>1176</v>
      </c>
      <c r="R1760" s="1070"/>
      <c r="S1760" s="1070"/>
      <c r="T1760" s="1070"/>
      <c r="U1760" s="1070"/>
      <c r="V1760" s="1070"/>
      <c r="W1760" s="1070"/>
      <c r="X1760" s="1070"/>
      <c r="Y1760" s="1095"/>
      <c r="Z1760" s="1096" t="s">
        <v>1177</v>
      </c>
      <c r="AA1760" s="1097"/>
      <c r="AB1760" s="1097"/>
      <c r="AC1760" s="1098"/>
    </row>
    <row r="1761" spans="1:29" ht="17.45" customHeight="1" thickBot="1">
      <c r="A1761" s="1099"/>
      <c r="B1761" s="1100"/>
      <c r="C1761" s="1100"/>
      <c r="D1761" s="1100"/>
      <c r="E1761" s="1100"/>
      <c r="F1761" s="1100"/>
      <c r="G1761" s="1100"/>
      <c r="H1761" s="1101"/>
      <c r="I1761" s="1102"/>
      <c r="J1761" s="1094" t="s">
        <v>1178</v>
      </c>
      <c r="K1761" s="1070"/>
      <c r="L1761" s="1095"/>
      <c r="M1761" s="1094" t="s">
        <v>1179</v>
      </c>
      <c r="N1761" s="1070"/>
      <c r="O1761" s="1070"/>
      <c r="P1761" s="1095"/>
      <c r="Q1761" s="1094" t="s">
        <v>1178</v>
      </c>
      <c r="R1761" s="1070"/>
      <c r="S1761" s="1070"/>
      <c r="T1761" s="1070"/>
      <c r="U1761" s="1095"/>
      <c r="V1761" s="1094" t="s">
        <v>1179</v>
      </c>
      <c r="W1761" s="1070"/>
      <c r="X1761" s="1070"/>
      <c r="Y1761" s="1095"/>
      <c r="Z1761" s="1103"/>
      <c r="AA1761" s="1104"/>
      <c r="AB1761" s="1104"/>
      <c r="AC1761" s="1105"/>
    </row>
    <row r="1762" spans="1:29" ht="17.45" customHeight="1" thickBot="1">
      <c r="A1762" s="1068"/>
      <c r="B1762" s="1069"/>
      <c r="C1762" s="1069"/>
      <c r="D1762" s="1069"/>
      <c r="E1762" s="1069"/>
      <c r="F1762" s="1069"/>
      <c r="G1762" s="1069"/>
      <c r="H1762" s="1069"/>
      <c r="I1762" s="1071" t="s">
        <v>1180</v>
      </c>
      <c r="J1762" s="1071"/>
      <c r="K1762" s="1071"/>
      <c r="L1762" s="1071"/>
      <c r="M1762" s="1071"/>
      <c r="N1762" s="1071"/>
      <c r="O1762" s="1071"/>
      <c r="P1762" s="1071"/>
      <c r="Q1762" s="1071"/>
      <c r="R1762" s="1071"/>
      <c r="S1762" s="1071"/>
      <c r="T1762" s="1071"/>
      <c r="U1762" s="1071"/>
      <c r="V1762" s="1106"/>
      <c r="W1762" s="1107">
        <v>0</v>
      </c>
      <c r="X1762" s="1108"/>
      <c r="Y1762" s="1108"/>
      <c r="Z1762" s="1108"/>
      <c r="AA1762" s="1108"/>
      <c r="AB1762" s="1108"/>
      <c r="AC1762" s="1107"/>
    </row>
    <row r="1763" spans="1:29" ht="16.7" customHeight="1" thickBot="1">
      <c r="A1763" s="1092" t="s">
        <v>1181</v>
      </c>
      <c r="B1763" s="1109"/>
      <c r="C1763" s="1109"/>
      <c r="D1763" s="1109"/>
      <c r="E1763" s="1109"/>
      <c r="F1763" s="1109"/>
      <c r="G1763" s="1109"/>
      <c r="H1763" s="1109"/>
      <c r="I1763" s="1109"/>
      <c r="J1763" s="1110"/>
      <c r="K1763" s="1094" t="s">
        <v>1182</v>
      </c>
      <c r="L1763" s="1070"/>
      <c r="M1763" s="1070"/>
      <c r="N1763" s="1070"/>
      <c r="O1763" s="1095"/>
      <c r="P1763" s="1094" t="s">
        <v>1174</v>
      </c>
      <c r="Q1763" s="1070"/>
      <c r="R1763" s="1070"/>
      <c r="S1763" s="1070"/>
      <c r="T1763" s="1095"/>
      <c r="U1763" s="1094" t="s">
        <v>1183</v>
      </c>
      <c r="V1763" s="1070"/>
      <c r="W1763" s="1070"/>
      <c r="X1763" s="1070"/>
      <c r="Y1763" s="1095"/>
      <c r="Z1763" s="1096" t="s">
        <v>1177</v>
      </c>
      <c r="AA1763" s="1111"/>
      <c r="AB1763" s="1111"/>
      <c r="AC1763" s="1112"/>
    </row>
    <row r="1764" spans="1:29" ht="17.45" customHeight="1" thickBot="1">
      <c r="A1764" s="1068"/>
      <c r="B1764" s="1113"/>
      <c r="C1764" s="1113"/>
      <c r="D1764" s="1113"/>
      <c r="E1764" s="1113"/>
      <c r="F1764" s="1113"/>
      <c r="G1764" s="1113"/>
      <c r="H1764" s="1113"/>
      <c r="I1764" s="1114" t="s">
        <v>1184</v>
      </c>
      <c r="J1764" s="1114"/>
      <c r="K1764" s="1114"/>
      <c r="L1764" s="1114"/>
      <c r="M1764" s="1114"/>
      <c r="N1764" s="1114"/>
      <c r="O1764" s="1114"/>
      <c r="P1764" s="1114"/>
      <c r="Q1764" s="1114"/>
      <c r="R1764" s="1114"/>
      <c r="S1764" s="1114"/>
      <c r="T1764" s="1114"/>
      <c r="U1764" s="1114"/>
      <c r="V1764" s="1069"/>
      <c r="W1764" s="1115">
        <v>0</v>
      </c>
      <c r="X1764" s="1116"/>
      <c r="Y1764" s="1116"/>
      <c r="Z1764" s="1116"/>
      <c r="AA1764" s="1116"/>
      <c r="AB1764" s="1116"/>
      <c r="AC1764" s="1115"/>
    </row>
    <row r="1765" spans="1:29" ht="16.7" customHeight="1">
      <c r="A1765" s="1117"/>
      <c r="B1765" s="1118"/>
      <c r="C1765" s="1118"/>
      <c r="D1765" s="1118"/>
      <c r="E1765" s="1118"/>
      <c r="F1765" s="1118"/>
      <c r="G1765" s="1118"/>
      <c r="H1765" s="1118"/>
      <c r="I1765" s="1119" t="s">
        <v>1185</v>
      </c>
      <c r="J1765" s="1119"/>
      <c r="K1765" s="1119"/>
      <c r="L1765" s="1119"/>
      <c r="M1765" s="1119"/>
      <c r="N1765" s="1119"/>
      <c r="O1765" s="1119"/>
      <c r="P1765" s="1119"/>
      <c r="Q1765" s="1119"/>
      <c r="R1765" s="1119"/>
      <c r="S1765" s="1119"/>
      <c r="T1765" s="1119"/>
      <c r="U1765" s="1119"/>
      <c r="V1765" s="1118"/>
      <c r="W1765" s="1120">
        <v>0</v>
      </c>
      <c r="X1765" s="1121"/>
      <c r="Y1765" s="1121"/>
      <c r="Z1765" s="1121"/>
      <c r="AA1765" s="1121"/>
      <c r="AB1765" s="1121"/>
      <c r="AC1765" s="1120"/>
    </row>
    <row r="1766" spans="1:29" ht="17.45" customHeight="1">
      <c r="A1766" s="1117"/>
      <c r="B1766" s="1118"/>
      <c r="C1766" s="1118"/>
      <c r="D1766" s="1118"/>
      <c r="E1766" s="1118"/>
      <c r="F1766" s="1118"/>
      <c r="G1766" s="1118"/>
      <c r="H1766" s="1118"/>
      <c r="I1766" s="1119" t="s">
        <v>1186</v>
      </c>
      <c r="J1766" s="1119"/>
      <c r="K1766" s="1119"/>
      <c r="L1766" s="1119"/>
      <c r="M1766" s="1119"/>
      <c r="N1766" s="1119"/>
      <c r="O1766" s="1119"/>
      <c r="P1766" s="1119"/>
      <c r="Q1766" s="1119"/>
      <c r="R1766" s="1119"/>
      <c r="S1766" s="1119"/>
      <c r="T1766" s="1119"/>
      <c r="U1766" s="1119"/>
      <c r="V1766" s="1118"/>
      <c r="W1766" s="1120">
        <v>0</v>
      </c>
      <c r="X1766" s="1121"/>
      <c r="Y1766" s="1121"/>
      <c r="Z1766" s="1121"/>
      <c r="AA1766" s="1121"/>
      <c r="AB1766" s="1121"/>
      <c r="AC1766" s="1120"/>
    </row>
    <row r="1767" spans="1:29" ht="17.45" customHeight="1">
      <c r="A1767" s="1117"/>
      <c r="B1767" s="1118"/>
      <c r="C1767" s="1118"/>
      <c r="D1767" s="1118"/>
      <c r="E1767" s="1118"/>
      <c r="F1767" s="1118"/>
      <c r="G1767" s="1118"/>
      <c r="H1767" s="1118"/>
      <c r="I1767" s="1119" t="s">
        <v>1187</v>
      </c>
      <c r="J1767" s="1119"/>
      <c r="K1767" s="1119"/>
      <c r="L1767" s="1119"/>
      <c r="M1767" s="1119"/>
      <c r="N1767" s="1119"/>
      <c r="O1767" s="1119"/>
      <c r="P1767" s="1119"/>
      <c r="Q1767" s="1119"/>
      <c r="R1767" s="1119"/>
      <c r="S1767" s="1119"/>
      <c r="T1767" s="1119"/>
      <c r="U1767" s="1119"/>
      <c r="V1767" s="1118"/>
      <c r="W1767" s="1120">
        <v>0</v>
      </c>
      <c r="X1767" s="1121"/>
      <c r="Y1767" s="1121"/>
      <c r="Z1767" s="1121"/>
      <c r="AA1767" s="1121"/>
      <c r="AB1767" s="1121"/>
      <c r="AC1767" s="1120"/>
    </row>
    <row r="1768" spans="1:29" ht="16.7" customHeight="1" thickBot="1">
      <c r="A1768" s="1122"/>
      <c r="B1768" s="1123"/>
      <c r="C1768" s="1123"/>
      <c r="D1768" s="1123"/>
      <c r="E1768" s="1123"/>
      <c r="F1768" s="1123"/>
      <c r="G1768" s="1123"/>
      <c r="H1768" s="1123"/>
      <c r="I1768" s="1124" t="s">
        <v>1188</v>
      </c>
      <c r="J1768" s="1124"/>
      <c r="K1768" s="1124"/>
      <c r="L1768" s="1124"/>
      <c r="M1768" s="1124"/>
      <c r="N1768" s="1124"/>
      <c r="O1768" s="1124"/>
      <c r="P1768" s="1124"/>
      <c r="Q1768" s="1124"/>
      <c r="R1768" s="1124"/>
      <c r="S1768" s="1124"/>
      <c r="T1768" s="1124"/>
      <c r="U1768" s="1124"/>
      <c r="V1768" s="1123"/>
      <c r="W1768" s="1125">
        <v>0</v>
      </c>
      <c r="X1768" s="1126"/>
      <c r="Y1768" s="1126"/>
      <c r="Z1768" s="1126"/>
      <c r="AA1768" s="1126"/>
      <c r="AB1768" s="1126"/>
      <c r="AC1768" s="1125"/>
    </row>
    <row r="1769" spans="1:29" ht="17.45" customHeight="1" thickBot="1">
      <c r="A1769" s="1092" t="s">
        <v>1189</v>
      </c>
      <c r="B1769" s="1109"/>
      <c r="C1769" s="1109"/>
      <c r="D1769" s="1109"/>
      <c r="E1769" s="1109"/>
      <c r="F1769" s="1109"/>
      <c r="G1769" s="1109"/>
      <c r="H1769" s="1109"/>
      <c r="I1769" s="1109"/>
      <c r="J1769" s="1110"/>
      <c r="K1769" s="1094" t="s">
        <v>1174</v>
      </c>
      <c r="L1769" s="1070"/>
      <c r="M1769" s="1070"/>
      <c r="N1769" s="1070"/>
      <c r="O1769" s="1095"/>
      <c r="P1769" s="1094" t="s">
        <v>531</v>
      </c>
      <c r="Q1769" s="1070"/>
      <c r="R1769" s="1070"/>
      <c r="S1769" s="1070"/>
      <c r="T1769" s="1095"/>
      <c r="U1769" s="1094" t="s">
        <v>1190</v>
      </c>
      <c r="V1769" s="1070"/>
      <c r="W1769" s="1070"/>
      <c r="X1769" s="1070"/>
      <c r="Y1769" s="1095"/>
      <c r="Z1769" s="1096" t="s">
        <v>1191</v>
      </c>
      <c r="AA1769" s="1111"/>
      <c r="AB1769" s="1111"/>
      <c r="AC1769" s="1112"/>
    </row>
    <row r="1770" spans="1:29" ht="17.45" customHeight="1" thickBot="1">
      <c r="A1770" s="1068"/>
      <c r="B1770" s="1069"/>
      <c r="C1770" s="1069"/>
      <c r="D1770" s="1069"/>
      <c r="E1770" s="1069"/>
      <c r="F1770" s="1069"/>
      <c r="G1770" s="1069"/>
      <c r="H1770" s="1069"/>
      <c r="I1770" s="1071" t="s">
        <v>1193</v>
      </c>
      <c r="J1770" s="1071"/>
      <c r="K1770" s="1071"/>
      <c r="L1770" s="1071"/>
      <c r="M1770" s="1071"/>
      <c r="N1770" s="1071"/>
      <c r="O1770" s="1071"/>
      <c r="P1770" s="1071"/>
      <c r="Q1770" s="1071"/>
      <c r="R1770" s="1071"/>
      <c r="S1770" s="1071"/>
      <c r="T1770" s="1071"/>
      <c r="U1770" s="1071"/>
      <c r="V1770" s="1106"/>
      <c r="W1770" s="1107">
        <v>0</v>
      </c>
      <c r="X1770" s="1108"/>
      <c r="Y1770" s="1108"/>
      <c r="Z1770" s="1108"/>
      <c r="AA1770" s="1108"/>
      <c r="AB1770" s="1108"/>
      <c r="AC1770" s="1107"/>
    </row>
    <row r="1771" spans="1:29" ht="16.7" customHeight="1" thickBot="1">
      <c r="A1771" s="1092" t="s">
        <v>1194</v>
      </c>
      <c r="B1771" s="1109"/>
      <c r="C1771" s="1109"/>
      <c r="D1771" s="1109"/>
      <c r="E1771" s="1109"/>
      <c r="F1771" s="1109"/>
      <c r="G1771" s="1109"/>
      <c r="H1771" s="1109"/>
      <c r="I1771" s="1109"/>
      <c r="J1771" s="1110"/>
      <c r="K1771" s="1094" t="s">
        <v>1174</v>
      </c>
      <c r="L1771" s="1070"/>
      <c r="M1771" s="1070"/>
      <c r="N1771" s="1070"/>
      <c r="O1771" s="1095"/>
      <c r="P1771" s="1094" t="s">
        <v>531</v>
      </c>
      <c r="Q1771" s="1070"/>
      <c r="R1771" s="1070"/>
      <c r="S1771" s="1070"/>
      <c r="T1771" s="1095"/>
      <c r="U1771" s="1094" t="s">
        <v>1190</v>
      </c>
      <c r="V1771" s="1070"/>
      <c r="W1771" s="1070"/>
      <c r="X1771" s="1070"/>
      <c r="Y1771" s="1095"/>
      <c r="Z1771" s="1096" t="s">
        <v>1191</v>
      </c>
      <c r="AA1771" s="1111"/>
      <c r="AB1771" s="1111"/>
      <c r="AC1771" s="1112"/>
    </row>
    <row r="1772" spans="1:29" ht="17.45" customHeight="1">
      <c r="A1772" s="1150"/>
      <c r="B1772" s="1151" t="s">
        <v>1617</v>
      </c>
      <c r="C1772" s="1151"/>
      <c r="D1772" s="1152" t="s">
        <v>1618</v>
      </c>
      <c r="E1772" s="1151"/>
      <c r="F1772" s="1151"/>
      <c r="G1772" s="1151"/>
      <c r="H1772" s="1151"/>
      <c r="I1772" s="1151"/>
      <c r="J1772" s="1152"/>
      <c r="K1772" s="1153">
        <v>11.562799999999999</v>
      </c>
      <c r="L1772" s="1154"/>
      <c r="M1772" s="1154"/>
      <c r="N1772" s="1154"/>
      <c r="O1772" s="1155"/>
      <c r="P1772" s="1169" t="s">
        <v>1218</v>
      </c>
      <c r="Q1772" s="1078"/>
      <c r="R1772" s="1078"/>
      <c r="S1772" s="1078"/>
      <c r="T1772" s="1170"/>
      <c r="U1772" s="1171">
        <v>12.2323</v>
      </c>
      <c r="V1772" s="1172"/>
      <c r="W1772" s="1172"/>
      <c r="X1772" s="1172"/>
      <c r="Y1772" s="1173"/>
      <c r="Z1772" s="1159">
        <v>141.41300000000001</v>
      </c>
      <c r="AA1772" s="1116"/>
      <c r="AB1772" s="1116"/>
      <c r="AC1772" s="1115"/>
    </row>
    <row r="1773" spans="1:29" ht="16.7" customHeight="1">
      <c r="A1773" s="1149"/>
      <c r="B1773" s="1174" t="s">
        <v>1237</v>
      </c>
      <c r="C1773" s="1174"/>
      <c r="D1773" s="1175" t="s">
        <v>1238</v>
      </c>
      <c r="E1773" s="1174"/>
      <c r="F1773" s="1174"/>
      <c r="G1773" s="1174"/>
      <c r="H1773" s="1174"/>
      <c r="I1773" s="1174"/>
      <c r="J1773" s="1175"/>
      <c r="K1773" s="1176">
        <v>0.19009999999999999</v>
      </c>
      <c r="L1773" s="1177"/>
      <c r="M1773" s="1177"/>
      <c r="N1773" s="1177"/>
      <c r="O1773" s="1178"/>
      <c r="P1773" s="1179" t="s">
        <v>58</v>
      </c>
      <c r="Q1773" s="1085"/>
      <c r="R1773" s="1085"/>
      <c r="S1773" s="1085"/>
      <c r="T1773" s="1180"/>
      <c r="U1773" s="1181">
        <v>444.01130000000001</v>
      </c>
      <c r="V1773" s="1182"/>
      <c r="W1773" s="1182"/>
      <c r="X1773" s="1182"/>
      <c r="Y1773" s="1183"/>
      <c r="Z1773" s="1184">
        <v>84.406300000000002</v>
      </c>
      <c r="AA1773" s="1121"/>
      <c r="AB1773" s="1121"/>
      <c r="AC1773" s="1120"/>
    </row>
    <row r="1774" spans="1:29" ht="17.45" customHeight="1">
      <c r="A1774" s="1149"/>
      <c r="B1774" s="1174" t="s">
        <v>1621</v>
      </c>
      <c r="C1774" s="1174"/>
      <c r="D1774" s="1175" t="s">
        <v>1622</v>
      </c>
      <c r="E1774" s="1174"/>
      <c r="F1774" s="1174"/>
      <c r="G1774" s="1174"/>
      <c r="H1774" s="1174"/>
      <c r="I1774" s="1174"/>
      <c r="J1774" s="1175"/>
      <c r="K1774" s="1176">
        <v>0.19009999999999999</v>
      </c>
      <c r="L1774" s="1177"/>
      <c r="M1774" s="1177"/>
      <c r="N1774" s="1177"/>
      <c r="O1774" s="1178"/>
      <c r="P1774" s="1179" t="s">
        <v>58</v>
      </c>
      <c r="Q1774" s="1085"/>
      <c r="R1774" s="1085"/>
      <c r="S1774" s="1085"/>
      <c r="T1774" s="1180"/>
      <c r="U1774" s="1181">
        <v>3.4249999999999998</v>
      </c>
      <c r="V1774" s="1182"/>
      <c r="W1774" s="1182"/>
      <c r="X1774" s="1182"/>
      <c r="Y1774" s="1183"/>
      <c r="Z1774" s="1184">
        <v>0.65200000000000002</v>
      </c>
      <c r="AA1774" s="1121"/>
      <c r="AB1774" s="1121"/>
      <c r="AC1774" s="1120"/>
    </row>
    <row r="1775" spans="1:29" ht="17.45" customHeight="1">
      <c r="A1775" s="1149"/>
      <c r="B1775" s="1174" t="s">
        <v>1368</v>
      </c>
      <c r="C1775" s="1174"/>
      <c r="D1775" s="1175" t="s">
        <v>1369</v>
      </c>
      <c r="E1775" s="1174"/>
      <c r="F1775" s="1174"/>
      <c r="G1775" s="1174"/>
      <c r="H1775" s="1174"/>
      <c r="I1775" s="1174"/>
      <c r="J1775" s="1175"/>
      <c r="K1775" s="1176">
        <v>1.44</v>
      </c>
      <c r="L1775" s="1177"/>
      <c r="M1775" s="1177"/>
      <c r="N1775" s="1177"/>
      <c r="O1775" s="1178"/>
      <c r="P1775" s="1179" t="s">
        <v>55</v>
      </c>
      <c r="Q1775" s="1085"/>
      <c r="R1775" s="1085"/>
      <c r="S1775" s="1085"/>
      <c r="T1775" s="1180"/>
      <c r="U1775" s="1181">
        <v>81.1173</v>
      </c>
      <c r="V1775" s="1182"/>
      <c r="W1775" s="1182"/>
      <c r="X1775" s="1182"/>
      <c r="Y1775" s="1183"/>
      <c r="Z1775" s="1184">
        <v>116.8128</v>
      </c>
      <c r="AA1775" s="1121"/>
      <c r="AB1775" s="1121"/>
      <c r="AC1775" s="1120"/>
    </row>
    <row r="1776" spans="1:29" ht="16.7" customHeight="1">
      <c r="A1776" s="1149"/>
      <c r="B1776" s="1174" t="s">
        <v>1370</v>
      </c>
      <c r="C1776" s="1174"/>
      <c r="D1776" s="1175" t="s">
        <v>1371</v>
      </c>
      <c r="E1776" s="1174"/>
      <c r="F1776" s="1174"/>
      <c r="G1776" s="1174"/>
      <c r="H1776" s="1174"/>
      <c r="I1776" s="1174"/>
      <c r="J1776" s="1175"/>
      <c r="K1776" s="1176">
        <v>0.2019</v>
      </c>
      <c r="L1776" s="1177"/>
      <c r="M1776" s="1177"/>
      <c r="N1776" s="1177"/>
      <c r="O1776" s="1178"/>
      <c r="P1776" s="1179" t="s">
        <v>58</v>
      </c>
      <c r="Q1776" s="1085"/>
      <c r="R1776" s="1085"/>
      <c r="S1776" s="1085"/>
      <c r="T1776" s="1180"/>
      <c r="U1776" s="1181">
        <v>45.021000000000001</v>
      </c>
      <c r="V1776" s="1182"/>
      <c r="W1776" s="1182"/>
      <c r="X1776" s="1182"/>
      <c r="Y1776" s="1183"/>
      <c r="Z1776" s="1184">
        <v>9.0894999999999992</v>
      </c>
      <c r="AA1776" s="1121"/>
      <c r="AB1776" s="1121"/>
      <c r="AC1776" s="1120"/>
    </row>
    <row r="1777" spans="1:29" ht="17.45" customHeight="1" thickBot="1">
      <c r="A1777" s="1089"/>
      <c r="B1777" s="1160" t="s">
        <v>1576</v>
      </c>
      <c r="C1777" s="1160"/>
      <c r="D1777" s="1161" t="s">
        <v>1577</v>
      </c>
      <c r="E1777" s="1160"/>
      <c r="F1777" s="1160"/>
      <c r="G1777" s="1160"/>
      <c r="H1777" s="1160"/>
      <c r="I1777" s="1160"/>
      <c r="J1777" s="1161"/>
      <c r="K1777" s="1162">
        <v>0.84</v>
      </c>
      <c r="L1777" s="1163"/>
      <c r="M1777" s="1163"/>
      <c r="N1777" s="1163"/>
      <c r="O1777" s="1164"/>
      <c r="P1777" s="1185" t="s">
        <v>55</v>
      </c>
      <c r="Q1777" s="1186"/>
      <c r="R1777" s="1186"/>
      <c r="S1777" s="1186"/>
      <c r="T1777" s="1187"/>
      <c r="U1777" s="1188">
        <v>4.9835000000000003</v>
      </c>
      <c r="V1777" s="1189"/>
      <c r="W1777" s="1189"/>
      <c r="X1777" s="1189"/>
      <c r="Y1777" s="1190"/>
      <c r="Z1777" s="1168">
        <v>4.1832000000000003</v>
      </c>
      <c r="AA1777" s="1126"/>
      <c r="AB1777" s="1126"/>
      <c r="AC1777" s="1125"/>
    </row>
    <row r="1778" spans="1:29" ht="17.45" customHeight="1" thickBot="1">
      <c r="A1778" s="1068"/>
      <c r="B1778" s="1069"/>
      <c r="C1778" s="1069"/>
      <c r="D1778" s="1069"/>
      <c r="E1778" s="1069"/>
      <c r="F1778" s="1069"/>
      <c r="G1778" s="1069"/>
      <c r="H1778" s="1069"/>
      <c r="I1778" s="1071" t="s">
        <v>1195</v>
      </c>
      <c r="J1778" s="1071"/>
      <c r="K1778" s="1071"/>
      <c r="L1778" s="1071"/>
      <c r="M1778" s="1071"/>
      <c r="N1778" s="1071"/>
      <c r="O1778" s="1071"/>
      <c r="P1778" s="1071"/>
      <c r="Q1778" s="1071"/>
      <c r="R1778" s="1071"/>
      <c r="S1778" s="1071"/>
      <c r="T1778" s="1071"/>
      <c r="U1778" s="1071"/>
      <c r="V1778" s="1106"/>
      <c r="W1778" s="1107">
        <v>356.55680000000001</v>
      </c>
      <c r="X1778" s="1108"/>
      <c r="Y1778" s="1108"/>
      <c r="Z1778" s="1108"/>
      <c r="AA1778" s="1108"/>
      <c r="AB1778" s="1108"/>
      <c r="AC1778" s="1107"/>
    </row>
    <row r="1779" spans="1:29" ht="16.7" customHeight="1" thickBot="1">
      <c r="A1779" s="1092" t="s">
        <v>1196</v>
      </c>
      <c r="B1779" s="1109"/>
      <c r="C1779" s="1109"/>
      <c r="D1779" s="1109"/>
      <c r="E1779" s="1109"/>
      <c r="F1779" s="1109"/>
      <c r="G1779" s="1109"/>
      <c r="H1779" s="1109"/>
      <c r="I1779" s="1109"/>
      <c r="J1779" s="1110"/>
      <c r="K1779" s="1094" t="s">
        <v>1174</v>
      </c>
      <c r="L1779" s="1070"/>
      <c r="M1779" s="1070"/>
      <c r="N1779" s="1070"/>
      <c r="O1779" s="1095"/>
      <c r="P1779" s="1094" t="s">
        <v>531</v>
      </c>
      <c r="Q1779" s="1070"/>
      <c r="R1779" s="1070"/>
      <c r="S1779" s="1070"/>
      <c r="T1779" s="1095"/>
      <c r="U1779" s="1094" t="s">
        <v>1190</v>
      </c>
      <c r="V1779" s="1070"/>
      <c r="W1779" s="1070"/>
      <c r="X1779" s="1070"/>
      <c r="Y1779" s="1095"/>
      <c r="Z1779" s="1096" t="s">
        <v>1191</v>
      </c>
      <c r="AA1779" s="1111"/>
      <c r="AB1779" s="1111"/>
      <c r="AC1779" s="1112"/>
    </row>
    <row r="1780" spans="1:29" ht="17.45" customHeight="1" thickBot="1">
      <c r="A1780" s="1068"/>
      <c r="B1780" s="1069"/>
      <c r="C1780" s="1069"/>
      <c r="D1780" s="1069"/>
      <c r="E1780" s="1069"/>
      <c r="F1780" s="1069"/>
      <c r="G1780" s="1069"/>
      <c r="H1780" s="1069"/>
      <c r="I1780" s="1071" t="s">
        <v>1197</v>
      </c>
      <c r="J1780" s="1071"/>
      <c r="K1780" s="1071"/>
      <c r="L1780" s="1071"/>
      <c r="M1780" s="1071"/>
      <c r="N1780" s="1071"/>
      <c r="O1780" s="1071"/>
      <c r="P1780" s="1071"/>
      <c r="Q1780" s="1071"/>
      <c r="R1780" s="1071"/>
      <c r="S1780" s="1071"/>
      <c r="T1780" s="1071"/>
      <c r="U1780" s="1071"/>
      <c r="V1780" s="1106"/>
      <c r="W1780" s="1107">
        <v>0</v>
      </c>
      <c r="X1780" s="1108"/>
      <c r="Y1780" s="1108"/>
      <c r="Z1780" s="1108"/>
      <c r="AA1780" s="1108"/>
      <c r="AB1780" s="1108"/>
      <c r="AC1780" s="1107"/>
    </row>
    <row r="1781" spans="1:29" ht="16.7" customHeight="1" thickBot="1">
      <c r="A1781" s="1092" t="s">
        <v>1198</v>
      </c>
      <c r="B1781" s="1109"/>
      <c r="C1781" s="1109"/>
      <c r="D1781" s="1110"/>
      <c r="E1781" s="1094" t="s">
        <v>1174</v>
      </c>
      <c r="F1781" s="1070"/>
      <c r="G1781" s="1095"/>
      <c r="H1781" s="1140" t="s">
        <v>1199</v>
      </c>
      <c r="I1781" s="1140" t="s">
        <v>1200</v>
      </c>
      <c r="J1781" s="1094" t="s">
        <v>1201</v>
      </c>
      <c r="K1781" s="1070"/>
      <c r="L1781" s="1095"/>
      <c r="M1781" s="1094" t="s">
        <v>1202</v>
      </c>
      <c r="N1781" s="1070"/>
      <c r="O1781" s="1070"/>
      <c r="P1781" s="1095"/>
      <c r="Q1781" s="1094" t="s">
        <v>1203</v>
      </c>
      <c r="R1781" s="1070"/>
      <c r="S1781" s="1070"/>
      <c r="T1781" s="1070"/>
      <c r="U1781" s="1095"/>
      <c r="V1781" s="1094" t="s">
        <v>1204</v>
      </c>
      <c r="W1781" s="1070"/>
      <c r="X1781" s="1070"/>
      <c r="Y1781" s="1095"/>
      <c r="Z1781" s="1096" t="s">
        <v>1191</v>
      </c>
      <c r="AA1781" s="1111"/>
      <c r="AB1781" s="1111"/>
      <c r="AC1781" s="1112"/>
    </row>
    <row r="1782" spans="1:29" ht="17.45" customHeight="1" thickBot="1">
      <c r="A1782" s="1068"/>
      <c r="B1782" s="1069"/>
      <c r="C1782" s="1069"/>
      <c r="D1782" s="1069"/>
      <c r="E1782" s="1069"/>
      <c r="F1782" s="1069"/>
      <c r="G1782" s="1069"/>
      <c r="H1782" s="1069"/>
      <c r="I1782" s="1071" t="s">
        <v>1205</v>
      </c>
      <c r="J1782" s="1071"/>
      <c r="K1782" s="1071"/>
      <c r="L1782" s="1071"/>
      <c r="M1782" s="1071"/>
      <c r="N1782" s="1071"/>
      <c r="O1782" s="1071"/>
      <c r="P1782" s="1071"/>
      <c r="Q1782" s="1071"/>
      <c r="R1782" s="1071"/>
      <c r="S1782" s="1071"/>
      <c r="T1782" s="1071"/>
      <c r="U1782" s="1071"/>
      <c r="V1782" s="1106"/>
      <c r="W1782" s="1107">
        <v>0</v>
      </c>
      <c r="X1782" s="1108"/>
      <c r="Y1782" s="1108"/>
      <c r="Z1782" s="1108"/>
      <c r="AA1782" s="1108"/>
      <c r="AB1782" s="1108"/>
      <c r="AC1782" s="1107"/>
    </row>
    <row r="1783" spans="1:29" ht="5.85" customHeight="1">
      <c r="A1783" s="1141"/>
      <c r="B1783" s="1113"/>
      <c r="C1783" s="1113"/>
      <c r="D1783" s="1113"/>
      <c r="E1783" s="1113"/>
      <c r="F1783" s="1113"/>
      <c r="G1783" s="1113"/>
      <c r="H1783" s="1113"/>
      <c r="I1783" s="1113"/>
      <c r="J1783" s="1113"/>
      <c r="K1783" s="1113"/>
      <c r="L1783" s="1113"/>
      <c r="M1783" s="1113"/>
      <c r="N1783" s="1113"/>
      <c r="O1783" s="1113"/>
      <c r="P1783" s="1113"/>
      <c r="Q1783" s="1113"/>
      <c r="R1783" s="1113"/>
      <c r="S1783" s="1113"/>
      <c r="T1783" s="1113"/>
      <c r="U1783" s="1113"/>
      <c r="V1783" s="1113"/>
      <c r="W1783" s="1113"/>
      <c r="X1783" s="1113"/>
      <c r="Y1783" s="1113"/>
      <c r="Z1783" s="1113"/>
      <c r="AA1783" s="1113"/>
      <c r="AB1783" s="1113"/>
      <c r="AC1783" s="1142"/>
    </row>
    <row r="1784" spans="1:29" ht="17.45" customHeight="1">
      <c r="A1784" s="1117"/>
      <c r="B1784" s="1118"/>
      <c r="C1784" s="1118"/>
      <c r="D1784" s="1118"/>
      <c r="E1784" s="1118"/>
      <c r="F1784" s="1118"/>
      <c r="G1784" s="1118"/>
      <c r="H1784" s="1118"/>
      <c r="I1784" s="1119" t="s">
        <v>1206</v>
      </c>
      <c r="J1784" s="1119"/>
      <c r="K1784" s="1119"/>
      <c r="L1784" s="1119"/>
      <c r="M1784" s="1119"/>
      <c r="N1784" s="1119"/>
      <c r="O1784" s="1119"/>
      <c r="P1784" s="1119"/>
      <c r="Q1784" s="1119"/>
      <c r="R1784" s="1119"/>
      <c r="S1784" s="1119"/>
      <c r="T1784" s="1119"/>
      <c r="U1784" s="1119"/>
      <c r="V1784" s="1118"/>
      <c r="W1784" s="1143">
        <v>356.56</v>
      </c>
      <c r="X1784" s="1144"/>
      <c r="Y1784" s="1144"/>
      <c r="Z1784" s="1144"/>
      <c r="AA1784" s="1144"/>
      <c r="AB1784" s="1144"/>
      <c r="AC1784" s="1143"/>
    </row>
    <row r="1785" spans="1:29" ht="16.7" customHeight="1">
      <c r="A1785" s="1117"/>
      <c r="B1785" s="1118"/>
      <c r="C1785" s="1118"/>
      <c r="D1785" s="1118"/>
      <c r="E1785" s="1118"/>
      <c r="F1785" s="1118"/>
      <c r="G1785" s="1119" t="s">
        <v>1207</v>
      </c>
      <c r="H1785" s="1119"/>
      <c r="I1785" s="1119"/>
      <c r="J1785" s="1119"/>
      <c r="K1785" s="1119"/>
      <c r="L1785" s="1119"/>
      <c r="M1785" s="1119"/>
      <c r="N1785" s="1145"/>
      <c r="O1785" s="1146">
        <v>0</v>
      </c>
      <c r="P1785" s="1146"/>
      <c r="Q1785" s="1146"/>
      <c r="R1785" s="1145"/>
      <c r="S1785" s="1119" t="s">
        <v>1208</v>
      </c>
      <c r="T1785" s="1119"/>
      <c r="U1785" s="1119"/>
      <c r="V1785" s="1118"/>
      <c r="W1785" s="1143">
        <v>0</v>
      </c>
      <c r="X1785" s="1144"/>
      <c r="Y1785" s="1144"/>
      <c r="Z1785" s="1144"/>
      <c r="AA1785" s="1144"/>
      <c r="AB1785" s="1144"/>
      <c r="AC1785" s="1143"/>
    </row>
    <row r="1786" spans="1:29" ht="17.45" customHeight="1">
      <c r="A1786" s="1117"/>
      <c r="B1786" s="1118"/>
      <c r="C1786" s="1118"/>
      <c r="D1786" s="1118"/>
      <c r="E1786" s="1118"/>
      <c r="F1786" s="1118"/>
      <c r="G1786" s="1118"/>
      <c r="H1786" s="1118"/>
      <c r="I1786" s="1119" t="s">
        <v>1209</v>
      </c>
      <c r="J1786" s="1119"/>
      <c r="K1786" s="1119"/>
      <c r="L1786" s="1119"/>
      <c r="M1786" s="1119"/>
      <c r="N1786" s="1119"/>
      <c r="O1786" s="1119"/>
      <c r="P1786" s="1119"/>
      <c r="Q1786" s="1119"/>
      <c r="R1786" s="1119"/>
      <c r="S1786" s="1119"/>
      <c r="T1786" s="1119"/>
      <c r="U1786" s="1119"/>
      <c r="V1786" s="1118"/>
      <c r="W1786" s="1143">
        <v>356.56</v>
      </c>
      <c r="X1786" s="1144"/>
      <c r="Y1786" s="1144"/>
      <c r="Z1786" s="1144"/>
      <c r="AA1786" s="1144"/>
      <c r="AB1786" s="1144"/>
      <c r="AC1786" s="1143"/>
    </row>
    <row r="1787" spans="1:29" ht="5.85" customHeight="1">
      <c r="A1787" s="1147"/>
      <c r="B1787" s="1118"/>
      <c r="C1787" s="1118"/>
      <c r="D1787" s="1118"/>
      <c r="E1787" s="1118"/>
      <c r="F1787" s="1118"/>
      <c r="G1787" s="1118"/>
      <c r="H1787" s="1118"/>
      <c r="I1787" s="1118"/>
      <c r="J1787" s="1118"/>
      <c r="K1787" s="1118"/>
      <c r="L1787" s="1118"/>
      <c r="M1787" s="1118"/>
      <c r="N1787" s="1118"/>
      <c r="O1787" s="1118"/>
      <c r="P1787" s="1118"/>
      <c r="Q1787" s="1118"/>
      <c r="R1787" s="1118"/>
      <c r="S1787" s="1118"/>
      <c r="T1787" s="1118"/>
      <c r="U1787" s="1118"/>
      <c r="V1787" s="1118"/>
      <c r="W1787" s="1118"/>
      <c r="X1787" s="1118"/>
      <c r="Y1787" s="1118"/>
      <c r="Z1787" s="1118"/>
      <c r="AA1787" s="1118"/>
      <c r="AB1787" s="1118"/>
      <c r="AC1787" s="1148"/>
    </row>
    <row r="1788" spans="1:29" ht="138.94999999999999" customHeight="1">
      <c r="A1788" s="1149"/>
      <c r="AC1788" s="1088"/>
    </row>
    <row r="1789" spans="1:29" ht="138.94999999999999" customHeight="1" thickBot="1">
      <c r="A1789" s="1089"/>
      <c r="B1789" s="1090"/>
      <c r="C1789" s="1090"/>
      <c r="D1789" s="1090"/>
      <c r="E1789" s="1090"/>
      <c r="F1789" s="1090"/>
      <c r="G1789" s="1090"/>
      <c r="H1789" s="1090"/>
      <c r="I1789" s="1090"/>
      <c r="J1789" s="1090"/>
      <c r="K1789" s="1090"/>
      <c r="L1789" s="1090"/>
      <c r="M1789" s="1090"/>
      <c r="N1789" s="1090"/>
      <c r="O1789" s="1090"/>
      <c r="P1789" s="1090"/>
      <c r="Q1789" s="1090"/>
      <c r="R1789" s="1090"/>
      <c r="S1789" s="1090"/>
      <c r="T1789" s="1090"/>
      <c r="U1789" s="1090"/>
      <c r="V1789" s="1090"/>
      <c r="W1789" s="1090"/>
      <c r="X1789" s="1090"/>
      <c r="Y1789" s="1090"/>
      <c r="Z1789" s="1090"/>
      <c r="AA1789" s="1090"/>
      <c r="AB1789" s="1090"/>
      <c r="AC1789" s="1091"/>
    </row>
    <row r="1790" spans="1:29" ht="17.45" customHeight="1" thickBot="1">
      <c r="A1790" s="1068"/>
      <c r="B1790" s="1069"/>
      <c r="C1790" s="1069"/>
      <c r="D1790" s="1069"/>
      <c r="E1790" s="1069"/>
      <c r="F1790" s="1070" t="s">
        <v>1166</v>
      </c>
      <c r="G1790" s="1070"/>
      <c r="H1790" s="1070"/>
      <c r="I1790" s="1070"/>
      <c r="J1790" s="1070"/>
      <c r="K1790" s="1070"/>
      <c r="L1790" s="1069"/>
      <c r="M1790" s="1069"/>
      <c r="N1790" s="1069"/>
      <c r="O1790" s="1069"/>
      <c r="P1790" s="1069"/>
      <c r="Q1790" s="1069"/>
      <c r="R1790" s="1069"/>
      <c r="S1790" s="1069"/>
      <c r="T1790" s="1069"/>
      <c r="U1790" s="1069"/>
      <c r="V1790" s="1069"/>
      <c r="W1790" s="1069"/>
      <c r="X1790" s="1071" t="s">
        <v>1632</v>
      </c>
      <c r="Y1790" s="1071"/>
      <c r="Z1790" s="1071"/>
      <c r="AA1790" s="1071"/>
      <c r="AB1790" s="1071"/>
      <c r="AC1790" s="1072"/>
    </row>
    <row r="1791" spans="1:29" ht="16.7" customHeight="1">
      <c r="A1791" s="1074" t="s">
        <v>1168</v>
      </c>
      <c r="B1791" s="1075"/>
      <c r="C1791" s="1076"/>
      <c r="D1791" s="1077" t="s">
        <v>1633</v>
      </c>
      <c r="E1791" s="1077"/>
      <c r="F1791" s="1077"/>
      <c r="G1791" s="1077"/>
      <c r="H1791" s="1077"/>
      <c r="I1791" s="1077"/>
      <c r="J1791" s="1077"/>
      <c r="K1791" s="1077"/>
      <c r="L1791" s="1077"/>
      <c r="M1791" s="1077"/>
      <c r="N1791" s="1076"/>
      <c r="O1791" s="1076"/>
      <c r="P1791" s="1078" t="s">
        <v>1104</v>
      </c>
      <c r="Q1791" s="1078"/>
      <c r="R1791" s="1078"/>
      <c r="S1791" s="1076"/>
      <c r="T1791" s="1079" t="s">
        <v>1246</v>
      </c>
      <c r="U1791" s="1079"/>
      <c r="V1791" s="1079"/>
      <c r="W1791" s="1079"/>
      <c r="X1791" s="1076"/>
      <c r="Y1791" s="1078" t="s">
        <v>1170</v>
      </c>
      <c r="Z1791" s="1078"/>
      <c r="AA1791" s="1076"/>
      <c r="AB1791" s="1080">
        <v>45658</v>
      </c>
      <c r="AC1791" s="1081"/>
    </row>
    <row r="1792" spans="1:29" ht="17.45" customHeight="1">
      <c r="A1792" s="1082"/>
      <c r="B1792" s="1083"/>
      <c r="D1792" s="1084"/>
      <c r="E1792" s="1084"/>
      <c r="F1792" s="1084"/>
      <c r="G1792" s="1084"/>
      <c r="H1792" s="1084"/>
      <c r="I1792" s="1084"/>
      <c r="J1792" s="1084"/>
      <c r="K1792" s="1084"/>
      <c r="L1792" s="1084"/>
      <c r="M1792" s="1084"/>
      <c r="P1792" s="1085" t="s">
        <v>1171</v>
      </c>
      <c r="Q1792" s="1085"/>
      <c r="R1792" s="1085"/>
      <c r="T1792" s="1086">
        <v>1</v>
      </c>
      <c r="U1792" s="1086"/>
      <c r="V1792" s="1086"/>
      <c r="W1792" s="1086"/>
      <c r="Y1792" s="1085" t="s">
        <v>1172</v>
      </c>
      <c r="Z1792" s="1085"/>
      <c r="AB1792" s="1087" t="s">
        <v>55</v>
      </c>
      <c r="AC1792" s="1088"/>
    </row>
    <row r="1793" spans="1:29" ht="5.85" customHeight="1" thickBot="1">
      <c r="A1793" s="1089"/>
      <c r="B1793" s="1090"/>
      <c r="C1793" s="1090"/>
      <c r="D1793" s="1090"/>
      <c r="E1793" s="1090"/>
      <c r="F1793" s="1090"/>
      <c r="G1793" s="1090"/>
      <c r="H1793" s="1090"/>
      <c r="I1793" s="1090"/>
      <c r="J1793" s="1090"/>
      <c r="K1793" s="1090"/>
      <c r="L1793" s="1090"/>
      <c r="M1793" s="1090"/>
      <c r="N1793" s="1090"/>
      <c r="O1793" s="1090"/>
      <c r="P1793" s="1090"/>
      <c r="Q1793" s="1090"/>
      <c r="R1793" s="1090"/>
      <c r="S1793" s="1090"/>
      <c r="T1793" s="1090"/>
      <c r="U1793" s="1090"/>
      <c r="V1793" s="1090"/>
      <c r="W1793" s="1090"/>
      <c r="X1793" s="1090"/>
      <c r="Y1793" s="1090"/>
      <c r="Z1793" s="1090"/>
      <c r="AA1793" s="1090"/>
      <c r="AB1793" s="1090"/>
      <c r="AC1793" s="1091"/>
    </row>
    <row r="1794" spans="1:29" ht="16.7" customHeight="1" thickBot="1">
      <c r="A1794" s="1092" t="s">
        <v>1173</v>
      </c>
      <c r="B1794" s="1075"/>
      <c r="C1794" s="1075"/>
      <c r="D1794" s="1075"/>
      <c r="E1794" s="1075"/>
      <c r="F1794" s="1075"/>
      <c r="G1794" s="1075"/>
      <c r="H1794" s="1093"/>
      <c r="I1794" s="1094" t="s">
        <v>1174</v>
      </c>
      <c r="J1794" s="1094" t="s">
        <v>1175</v>
      </c>
      <c r="K1794" s="1070"/>
      <c r="L1794" s="1070"/>
      <c r="M1794" s="1070"/>
      <c r="N1794" s="1070"/>
      <c r="O1794" s="1070"/>
      <c r="P1794" s="1095"/>
      <c r="Q1794" s="1094" t="s">
        <v>1176</v>
      </c>
      <c r="R1794" s="1070"/>
      <c r="S1794" s="1070"/>
      <c r="T1794" s="1070"/>
      <c r="U1794" s="1070"/>
      <c r="V1794" s="1070"/>
      <c r="W1794" s="1070"/>
      <c r="X1794" s="1070"/>
      <c r="Y1794" s="1095"/>
      <c r="Z1794" s="1096" t="s">
        <v>1177</v>
      </c>
      <c r="AA1794" s="1097"/>
      <c r="AB1794" s="1097"/>
      <c r="AC1794" s="1098"/>
    </row>
    <row r="1795" spans="1:29" ht="17.45" customHeight="1" thickBot="1">
      <c r="A1795" s="1099"/>
      <c r="B1795" s="1100"/>
      <c r="C1795" s="1100"/>
      <c r="D1795" s="1100"/>
      <c r="E1795" s="1100"/>
      <c r="F1795" s="1100"/>
      <c r="G1795" s="1100"/>
      <c r="H1795" s="1101"/>
      <c r="I1795" s="1102"/>
      <c r="J1795" s="1094" t="s">
        <v>1178</v>
      </c>
      <c r="K1795" s="1070"/>
      <c r="L1795" s="1095"/>
      <c r="M1795" s="1094" t="s">
        <v>1179</v>
      </c>
      <c r="N1795" s="1070"/>
      <c r="O1795" s="1070"/>
      <c r="P1795" s="1095"/>
      <c r="Q1795" s="1094" t="s">
        <v>1178</v>
      </c>
      <c r="R1795" s="1070"/>
      <c r="S1795" s="1070"/>
      <c r="T1795" s="1070"/>
      <c r="U1795" s="1095"/>
      <c r="V1795" s="1094" t="s">
        <v>1179</v>
      </c>
      <c r="W1795" s="1070"/>
      <c r="X1795" s="1070"/>
      <c r="Y1795" s="1095"/>
      <c r="Z1795" s="1103"/>
      <c r="AA1795" s="1104"/>
      <c r="AB1795" s="1104"/>
      <c r="AC1795" s="1105"/>
    </row>
    <row r="1796" spans="1:29" ht="17.45" customHeight="1">
      <c r="A1796" s="1150"/>
      <c r="B1796" s="1151" t="s">
        <v>1634</v>
      </c>
      <c r="C1796" s="1151"/>
      <c r="D1796" s="1152" t="s">
        <v>1635</v>
      </c>
      <c r="E1796" s="1151"/>
      <c r="F1796" s="1151"/>
      <c r="G1796" s="1151"/>
      <c r="H1796" s="1152"/>
      <c r="I1796" s="1201">
        <v>4.0160000000000001E-2</v>
      </c>
      <c r="J1796" s="1202">
        <v>1</v>
      </c>
      <c r="K1796" s="1203"/>
      <c r="L1796" s="1204"/>
      <c r="M1796" s="1202">
        <v>0</v>
      </c>
      <c r="N1796" s="1203"/>
      <c r="O1796" s="1203"/>
      <c r="P1796" s="1204"/>
      <c r="Q1796" s="1205">
        <v>18.329000000000001</v>
      </c>
      <c r="R1796" s="1206"/>
      <c r="S1796" s="1206"/>
      <c r="T1796" s="1206"/>
      <c r="U1796" s="1207"/>
      <c r="V1796" s="1205">
        <v>4.6996000000000002</v>
      </c>
      <c r="W1796" s="1206"/>
      <c r="X1796" s="1206"/>
      <c r="Y1796" s="1207"/>
      <c r="Z1796" s="1159">
        <v>0.73609999999999998</v>
      </c>
      <c r="AA1796" s="1116"/>
      <c r="AB1796" s="1116"/>
      <c r="AC1796" s="1115"/>
    </row>
    <row r="1797" spans="1:29" ht="16.7" customHeight="1" thickBot="1">
      <c r="A1797" s="1089"/>
      <c r="B1797" s="1160" t="s">
        <v>1636</v>
      </c>
      <c r="C1797" s="1160"/>
      <c r="D1797" s="1161" t="s">
        <v>1637</v>
      </c>
      <c r="E1797" s="1160"/>
      <c r="F1797" s="1160"/>
      <c r="G1797" s="1160"/>
      <c r="H1797" s="1161"/>
      <c r="I1797" s="1215">
        <v>4.0160000000000001E-2</v>
      </c>
      <c r="J1797" s="1216">
        <v>1</v>
      </c>
      <c r="K1797" s="1217"/>
      <c r="L1797" s="1218"/>
      <c r="M1797" s="1216">
        <v>0</v>
      </c>
      <c r="N1797" s="1217"/>
      <c r="O1797" s="1217"/>
      <c r="P1797" s="1218"/>
      <c r="Q1797" s="1219">
        <v>28.216799999999999</v>
      </c>
      <c r="R1797" s="1220"/>
      <c r="S1797" s="1220"/>
      <c r="T1797" s="1220"/>
      <c r="U1797" s="1221"/>
      <c r="V1797" s="1219">
        <v>27.857600000000001</v>
      </c>
      <c r="W1797" s="1220"/>
      <c r="X1797" s="1220"/>
      <c r="Y1797" s="1221"/>
      <c r="Z1797" s="1168">
        <v>1.1332</v>
      </c>
      <c r="AA1797" s="1126"/>
      <c r="AB1797" s="1126"/>
      <c r="AC1797" s="1125"/>
    </row>
    <row r="1798" spans="1:29" ht="17.45" customHeight="1" thickBot="1">
      <c r="A1798" s="1068"/>
      <c r="B1798" s="1069"/>
      <c r="C1798" s="1069"/>
      <c r="D1798" s="1069"/>
      <c r="E1798" s="1069"/>
      <c r="F1798" s="1069"/>
      <c r="G1798" s="1069"/>
      <c r="H1798" s="1069"/>
      <c r="I1798" s="1071" t="s">
        <v>1180</v>
      </c>
      <c r="J1798" s="1071"/>
      <c r="K1798" s="1071"/>
      <c r="L1798" s="1071"/>
      <c r="M1798" s="1071"/>
      <c r="N1798" s="1071"/>
      <c r="O1798" s="1071"/>
      <c r="P1798" s="1071"/>
      <c r="Q1798" s="1071"/>
      <c r="R1798" s="1071"/>
      <c r="S1798" s="1071"/>
      <c r="T1798" s="1071"/>
      <c r="U1798" s="1071"/>
      <c r="V1798" s="1106"/>
      <c r="W1798" s="1107">
        <v>1.8693</v>
      </c>
      <c r="X1798" s="1108"/>
      <c r="Y1798" s="1108"/>
      <c r="Z1798" s="1108"/>
      <c r="AA1798" s="1108"/>
      <c r="AB1798" s="1108"/>
      <c r="AC1798" s="1107"/>
    </row>
    <row r="1799" spans="1:29" ht="16.7" customHeight="1" thickBot="1">
      <c r="A1799" s="1092" t="s">
        <v>1181</v>
      </c>
      <c r="B1799" s="1109"/>
      <c r="C1799" s="1109"/>
      <c r="D1799" s="1109"/>
      <c r="E1799" s="1109"/>
      <c r="F1799" s="1109"/>
      <c r="G1799" s="1109"/>
      <c r="H1799" s="1109"/>
      <c r="I1799" s="1109"/>
      <c r="J1799" s="1110"/>
      <c r="K1799" s="1094" t="s">
        <v>1182</v>
      </c>
      <c r="L1799" s="1070"/>
      <c r="M1799" s="1070"/>
      <c r="N1799" s="1070"/>
      <c r="O1799" s="1095"/>
      <c r="P1799" s="1094" t="s">
        <v>1174</v>
      </c>
      <c r="Q1799" s="1070"/>
      <c r="R1799" s="1070"/>
      <c r="S1799" s="1070"/>
      <c r="T1799" s="1095"/>
      <c r="U1799" s="1094" t="s">
        <v>1183</v>
      </c>
      <c r="V1799" s="1070"/>
      <c r="W1799" s="1070"/>
      <c r="X1799" s="1070"/>
      <c r="Y1799" s="1095"/>
      <c r="Z1799" s="1096" t="s">
        <v>1177</v>
      </c>
      <c r="AA1799" s="1111"/>
      <c r="AB1799" s="1111"/>
      <c r="AC1799" s="1112"/>
    </row>
    <row r="1800" spans="1:29" ht="17.45" customHeight="1">
      <c r="A1800" s="1150"/>
      <c r="B1800" s="1151" t="s">
        <v>1115</v>
      </c>
      <c r="C1800" s="1151"/>
      <c r="D1800" s="1152" t="s">
        <v>1116</v>
      </c>
      <c r="E1800" s="1151"/>
      <c r="F1800" s="1151"/>
      <c r="G1800" s="1151"/>
      <c r="H1800" s="1151"/>
      <c r="I1800" s="1151"/>
      <c r="J1800" s="1152"/>
      <c r="K1800" s="1153">
        <v>0</v>
      </c>
      <c r="L1800" s="1154"/>
      <c r="M1800" s="1154"/>
      <c r="N1800" s="1154"/>
      <c r="O1800" s="1155"/>
      <c r="P1800" s="1153">
        <v>0.7</v>
      </c>
      <c r="Q1800" s="1154"/>
      <c r="R1800" s="1154"/>
      <c r="S1800" s="1154"/>
      <c r="T1800" s="1155"/>
      <c r="U1800" s="1156">
        <v>22.3398</v>
      </c>
      <c r="V1800" s="1157"/>
      <c r="W1800" s="1157"/>
      <c r="X1800" s="1157"/>
      <c r="Y1800" s="1158"/>
      <c r="Z1800" s="1159">
        <v>15.6379</v>
      </c>
      <c r="AA1800" s="1116"/>
      <c r="AB1800" s="1116"/>
      <c r="AC1800" s="1115"/>
    </row>
    <row r="1801" spans="1:29" ht="17.45" customHeight="1" thickBot="1">
      <c r="A1801" s="1089"/>
      <c r="B1801" s="1160" t="s">
        <v>1113</v>
      </c>
      <c r="C1801" s="1160"/>
      <c r="D1801" s="1161" t="s">
        <v>1114</v>
      </c>
      <c r="E1801" s="1160"/>
      <c r="F1801" s="1160"/>
      <c r="G1801" s="1160"/>
      <c r="H1801" s="1160"/>
      <c r="I1801" s="1160"/>
      <c r="J1801" s="1161"/>
      <c r="K1801" s="1162">
        <v>0</v>
      </c>
      <c r="L1801" s="1163"/>
      <c r="M1801" s="1163"/>
      <c r="N1801" s="1163"/>
      <c r="O1801" s="1164"/>
      <c r="P1801" s="1162">
        <v>0.7</v>
      </c>
      <c r="Q1801" s="1163"/>
      <c r="R1801" s="1163"/>
      <c r="S1801" s="1163"/>
      <c r="T1801" s="1164"/>
      <c r="U1801" s="1165">
        <v>27.586200000000002</v>
      </c>
      <c r="V1801" s="1166"/>
      <c r="W1801" s="1166"/>
      <c r="X1801" s="1166"/>
      <c r="Y1801" s="1167"/>
      <c r="Z1801" s="1168">
        <v>19.310300000000002</v>
      </c>
      <c r="AA1801" s="1126"/>
      <c r="AB1801" s="1126"/>
      <c r="AC1801" s="1125"/>
    </row>
    <row r="1802" spans="1:29" ht="16.7" customHeight="1" thickBot="1">
      <c r="A1802" s="1068"/>
      <c r="B1802" s="1113"/>
      <c r="C1802" s="1113"/>
      <c r="D1802" s="1113"/>
      <c r="E1802" s="1113"/>
      <c r="F1802" s="1113"/>
      <c r="G1802" s="1113"/>
      <c r="H1802" s="1113"/>
      <c r="I1802" s="1114" t="s">
        <v>1184</v>
      </c>
      <c r="J1802" s="1114"/>
      <c r="K1802" s="1114"/>
      <c r="L1802" s="1114"/>
      <c r="M1802" s="1114"/>
      <c r="N1802" s="1114"/>
      <c r="O1802" s="1114"/>
      <c r="P1802" s="1114"/>
      <c r="Q1802" s="1114"/>
      <c r="R1802" s="1114"/>
      <c r="S1802" s="1114"/>
      <c r="T1802" s="1114"/>
      <c r="U1802" s="1114"/>
      <c r="V1802" s="1069"/>
      <c r="W1802" s="1115">
        <v>34.9482</v>
      </c>
      <c r="X1802" s="1116"/>
      <c r="Y1802" s="1116"/>
      <c r="Z1802" s="1116"/>
      <c r="AA1802" s="1116"/>
      <c r="AB1802" s="1116"/>
      <c r="AC1802" s="1115"/>
    </row>
    <row r="1803" spans="1:29" ht="17.45" customHeight="1">
      <c r="A1803" s="1117"/>
      <c r="B1803" s="1118"/>
      <c r="C1803" s="1118"/>
      <c r="D1803" s="1118"/>
      <c r="E1803" s="1118"/>
      <c r="F1803" s="1118"/>
      <c r="G1803" s="1118"/>
      <c r="H1803" s="1118"/>
      <c r="I1803" s="1119" t="s">
        <v>1185</v>
      </c>
      <c r="J1803" s="1119"/>
      <c r="K1803" s="1119"/>
      <c r="L1803" s="1119"/>
      <c r="M1803" s="1119"/>
      <c r="N1803" s="1119"/>
      <c r="O1803" s="1119"/>
      <c r="P1803" s="1119"/>
      <c r="Q1803" s="1119"/>
      <c r="R1803" s="1119"/>
      <c r="S1803" s="1119"/>
      <c r="T1803" s="1119"/>
      <c r="U1803" s="1119"/>
      <c r="V1803" s="1118"/>
      <c r="W1803" s="1120">
        <v>36.817500000000003</v>
      </c>
      <c r="X1803" s="1121"/>
      <c r="Y1803" s="1121"/>
      <c r="Z1803" s="1121"/>
      <c r="AA1803" s="1121"/>
      <c r="AB1803" s="1121"/>
      <c r="AC1803" s="1120"/>
    </row>
    <row r="1804" spans="1:29" ht="17.45" customHeight="1">
      <c r="A1804" s="1117"/>
      <c r="B1804" s="1118"/>
      <c r="C1804" s="1118"/>
      <c r="D1804" s="1118"/>
      <c r="E1804" s="1118"/>
      <c r="F1804" s="1118"/>
      <c r="G1804" s="1118"/>
      <c r="H1804" s="1118"/>
      <c r="I1804" s="1119" t="s">
        <v>1186</v>
      </c>
      <c r="J1804" s="1119"/>
      <c r="K1804" s="1119"/>
      <c r="L1804" s="1119"/>
      <c r="M1804" s="1119"/>
      <c r="N1804" s="1119"/>
      <c r="O1804" s="1119"/>
      <c r="P1804" s="1119"/>
      <c r="Q1804" s="1119"/>
      <c r="R1804" s="1119"/>
      <c r="S1804" s="1119"/>
      <c r="T1804" s="1119"/>
      <c r="U1804" s="1119"/>
      <c r="V1804" s="1118"/>
      <c r="W1804" s="1120">
        <v>36.817500000000003</v>
      </c>
      <c r="X1804" s="1121"/>
      <c r="Y1804" s="1121"/>
      <c r="Z1804" s="1121"/>
      <c r="AA1804" s="1121"/>
      <c r="AB1804" s="1121"/>
      <c r="AC1804" s="1120"/>
    </row>
    <row r="1805" spans="1:29" ht="16.7" customHeight="1">
      <c r="A1805" s="1117"/>
      <c r="B1805" s="1118"/>
      <c r="C1805" s="1118"/>
      <c r="D1805" s="1118"/>
      <c r="E1805" s="1118"/>
      <c r="F1805" s="1118"/>
      <c r="G1805" s="1118"/>
      <c r="H1805" s="1118"/>
      <c r="I1805" s="1119" t="s">
        <v>1187</v>
      </c>
      <c r="J1805" s="1119"/>
      <c r="K1805" s="1119"/>
      <c r="L1805" s="1119"/>
      <c r="M1805" s="1119"/>
      <c r="N1805" s="1119"/>
      <c r="O1805" s="1119"/>
      <c r="P1805" s="1119"/>
      <c r="Q1805" s="1119"/>
      <c r="R1805" s="1119"/>
      <c r="S1805" s="1119"/>
      <c r="T1805" s="1119"/>
      <c r="U1805" s="1119"/>
      <c r="V1805" s="1118"/>
      <c r="W1805" s="1120">
        <v>0</v>
      </c>
      <c r="X1805" s="1121"/>
      <c r="Y1805" s="1121"/>
      <c r="Z1805" s="1121"/>
      <c r="AA1805" s="1121"/>
      <c r="AB1805" s="1121"/>
      <c r="AC1805" s="1120"/>
    </row>
    <row r="1806" spans="1:29" ht="17.45" customHeight="1" thickBot="1">
      <c r="A1806" s="1122"/>
      <c r="B1806" s="1123"/>
      <c r="C1806" s="1123"/>
      <c r="D1806" s="1123"/>
      <c r="E1806" s="1123"/>
      <c r="F1806" s="1123"/>
      <c r="G1806" s="1123"/>
      <c r="H1806" s="1123"/>
      <c r="I1806" s="1124" t="s">
        <v>1188</v>
      </c>
      <c r="J1806" s="1124"/>
      <c r="K1806" s="1124"/>
      <c r="L1806" s="1124"/>
      <c r="M1806" s="1124"/>
      <c r="N1806" s="1124"/>
      <c r="O1806" s="1124"/>
      <c r="P1806" s="1124"/>
      <c r="Q1806" s="1124"/>
      <c r="R1806" s="1124"/>
      <c r="S1806" s="1124"/>
      <c r="T1806" s="1124"/>
      <c r="U1806" s="1124"/>
      <c r="V1806" s="1123"/>
      <c r="W1806" s="1125">
        <v>0</v>
      </c>
      <c r="X1806" s="1126"/>
      <c r="Y1806" s="1126"/>
      <c r="Z1806" s="1126"/>
      <c r="AA1806" s="1126"/>
      <c r="AB1806" s="1126"/>
      <c r="AC1806" s="1125"/>
    </row>
    <row r="1807" spans="1:29" ht="16.7" customHeight="1" thickBot="1">
      <c r="A1807" s="1092" t="s">
        <v>1189</v>
      </c>
      <c r="B1807" s="1109"/>
      <c r="C1807" s="1109"/>
      <c r="D1807" s="1109"/>
      <c r="E1807" s="1109"/>
      <c r="F1807" s="1109"/>
      <c r="G1807" s="1109"/>
      <c r="H1807" s="1109"/>
      <c r="I1807" s="1109"/>
      <c r="J1807" s="1110"/>
      <c r="K1807" s="1094" t="s">
        <v>1174</v>
      </c>
      <c r="L1807" s="1070"/>
      <c r="M1807" s="1070"/>
      <c r="N1807" s="1070"/>
      <c r="O1807" s="1095"/>
      <c r="P1807" s="1094" t="s">
        <v>531</v>
      </c>
      <c r="Q1807" s="1070"/>
      <c r="R1807" s="1070"/>
      <c r="S1807" s="1070"/>
      <c r="T1807" s="1095"/>
      <c r="U1807" s="1094" t="s">
        <v>1190</v>
      </c>
      <c r="V1807" s="1070"/>
      <c r="W1807" s="1070"/>
      <c r="X1807" s="1070"/>
      <c r="Y1807" s="1095"/>
      <c r="Z1807" s="1096" t="s">
        <v>1191</v>
      </c>
      <c r="AA1807" s="1111"/>
      <c r="AB1807" s="1111"/>
      <c r="AC1807" s="1112"/>
    </row>
    <row r="1808" spans="1:29" ht="17.45" customHeight="1">
      <c r="A1808" s="1150"/>
      <c r="B1808" s="1151" t="s">
        <v>1638</v>
      </c>
      <c r="C1808" s="1151"/>
      <c r="D1808" s="1152" t="s">
        <v>1639</v>
      </c>
      <c r="E1808" s="1151"/>
      <c r="F1808" s="1151"/>
      <c r="G1808" s="1151"/>
      <c r="H1808" s="1151"/>
      <c r="I1808" s="1151"/>
      <c r="J1808" s="1152"/>
      <c r="K1808" s="1153">
        <v>0.44922000000000001</v>
      </c>
      <c r="L1808" s="1154"/>
      <c r="M1808" s="1154"/>
      <c r="N1808" s="1154"/>
      <c r="O1808" s="1155"/>
      <c r="P1808" s="1169" t="s">
        <v>59</v>
      </c>
      <c r="Q1808" s="1078"/>
      <c r="R1808" s="1078"/>
      <c r="S1808" s="1078"/>
      <c r="T1808" s="1170"/>
      <c r="U1808" s="1171">
        <v>17.700800000000001</v>
      </c>
      <c r="V1808" s="1172"/>
      <c r="W1808" s="1172"/>
      <c r="X1808" s="1172"/>
      <c r="Y1808" s="1173"/>
      <c r="Z1808" s="1159">
        <v>7.9516</v>
      </c>
      <c r="AA1808" s="1116"/>
      <c r="AB1808" s="1116"/>
      <c r="AC1808" s="1115"/>
    </row>
    <row r="1809" spans="1:29" ht="17.45" customHeight="1">
      <c r="A1809" s="1149"/>
      <c r="B1809" s="1174" t="s">
        <v>1640</v>
      </c>
      <c r="C1809" s="1174"/>
      <c r="D1809" s="1175" t="s">
        <v>1641</v>
      </c>
      <c r="E1809" s="1174"/>
      <c r="F1809" s="1174"/>
      <c r="G1809" s="1174"/>
      <c r="H1809" s="1174"/>
      <c r="I1809" s="1174"/>
      <c r="J1809" s="1175"/>
      <c r="K1809" s="1176">
        <v>0.35937999999999998</v>
      </c>
      <c r="L1809" s="1177"/>
      <c r="M1809" s="1177"/>
      <c r="N1809" s="1177"/>
      <c r="O1809" s="1178"/>
      <c r="P1809" s="1179" t="s">
        <v>59</v>
      </c>
      <c r="Q1809" s="1085"/>
      <c r="R1809" s="1085"/>
      <c r="S1809" s="1085"/>
      <c r="T1809" s="1180"/>
      <c r="U1809" s="1181">
        <v>21.273299999999999</v>
      </c>
      <c r="V1809" s="1182"/>
      <c r="W1809" s="1182"/>
      <c r="X1809" s="1182"/>
      <c r="Y1809" s="1183"/>
      <c r="Z1809" s="1184">
        <v>7.6452</v>
      </c>
      <c r="AA1809" s="1121"/>
      <c r="AB1809" s="1121"/>
      <c r="AC1809" s="1120"/>
    </row>
    <row r="1810" spans="1:29" ht="16.7" customHeight="1">
      <c r="A1810" s="1149"/>
      <c r="B1810" s="1174" t="s">
        <v>1642</v>
      </c>
      <c r="C1810" s="1174"/>
      <c r="D1810" s="1175" t="s">
        <v>1643</v>
      </c>
      <c r="E1810" s="1174"/>
      <c r="F1810" s="1174"/>
      <c r="G1810" s="1174"/>
      <c r="H1810" s="1174"/>
      <c r="I1810" s="1174"/>
      <c r="J1810" s="1175"/>
      <c r="K1810" s="1176">
        <v>2.0900300000000001</v>
      </c>
      <c r="L1810" s="1177"/>
      <c r="M1810" s="1177"/>
      <c r="N1810" s="1177"/>
      <c r="O1810" s="1178"/>
      <c r="P1810" s="1179" t="s">
        <v>59</v>
      </c>
      <c r="Q1810" s="1085"/>
      <c r="R1810" s="1085"/>
      <c r="S1810" s="1085"/>
      <c r="T1810" s="1180"/>
      <c r="U1810" s="1181">
        <v>5.4050000000000002</v>
      </c>
      <c r="V1810" s="1182"/>
      <c r="W1810" s="1182"/>
      <c r="X1810" s="1182"/>
      <c r="Y1810" s="1183"/>
      <c r="Z1810" s="1184">
        <v>11.2966</v>
      </c>
      <c r="AA1810" s="1121"/>
      <c r="AB1810" s="1121"/>
      <c r="AC1810" s="1120"/>
    </row>
    <row r="1811" spans="1:29" ht="17.45" customHeight="1">
      <c r="A1811" s="1149"/>
      <c r="B1811" s="1174" t="s">
        <v>1644</v>
      </c>
      <c r="C1811" s="1174"/>
      <c r="D1811" s="1175" t="s">
        <v>1645</v>
      </c>
      <c r="E1811" s="1174"/>
      <c r="F1811" s="1174"/>
      <c r="G1811" s="1174"/>
      <c r="H1811" s="1174"/>
      <c r="I1811" s="1174"/>
      <c r="J1811" s="1175"/>
      <c r="K1811" s="1176">
        <v>0.19908000000000001</v>
      </c>
      <c r="L1811" s="1177"/>
      <c r="M1811" s="1177"/>
      <c r="N1811" s="1177"/>
      <c r="O1811" s="1178"/>
      <c r="P1811" s="1179" t="s">
        <v>59</v>
      </c>
      <c r="Q1811" s="1085"/>
      <c r="R1811" s="1085"/>
      <c r="S1811" s="1085"/>
      <c r="T1811" s="1180"/>
      <c r="U1811" s="1181">
        <v>6.3794000000000004</v>
      </c>
      <c r="V1811" s="1182"/>
      <c r="W1811" s="1182"/>
      <c r="X1811" s="1182"/>
      <c r="Y1811" s="1183"/>
      <c r="Z1811" s="1184">
        <v>1.27</v>
      </c>
      <c r="AA1811" s="1121"/>
      <c r="AB1811" s="1121"/>
      <c r="AC1811" s="1120"/>
    </row>
    <row r="1812" spans="1:29" ht="17.45" customHeight="1">
      <c r="A1812" s="1149"/>
      <c r="B1812" s="1174" t="s">
        <v>1646</v>
      </c>
      <c r="C1812" s="1174"/>
      <c r="D1812" s="1175" t="s">
        <v>1647</v>
      </c>
      <c r="E1812" s="1174"/>
      <c r="F1812" s="1174"/>
      <c r="G1812" s="1174"/>
      <c r="H1812" s="1174"/>
      <c r="I1812" s="1174"/>
      <c r="J1812" s="1175"/>
      <c r="K1812" s="1176">
        <v>0.40429999999999999</v>
      </c>
      <c r="L1812" s="1177"/>
      <c r="M1812" s="1177"/>
      <c r="N1812" s="1177"/>
      <c r="O1812" s="1178"/>
      <c r="P1812" s="1179" t="s">
        <v>55</v>
      </c>
      <c r="Q1812" s="1085"/>
      <c r="R1812" s="1085"/>
      <c r="S1812" s="1085"/>
      <c r="T1812" s="1180"/>
      <c r="U1812" s="1181">
        <v>30.866599999999998</v>
      </c>
      <c r="V1812" s="1182"/>
      <c r="W1812" s="1182"/>
      <c r="X1812" s="1182"/>
      <c r="Y1812" s="1183"/>
      <c r="Z1812" s="1184">
        <v>12.4794</v>
      </c>
      <c r="AA1812" s="1121"/>
      <c r="AB1812" s="1121"/>
      <c r="AC1812" s="1120"/>
    </row>
    <row r="1813" spans="1:29" ht="16.7" customHeight="1">
      <c r="A1813" s="1149"/>
      <c r="B1813" s="1174" t="s">
        <v>1648</v>
      </c>
      <c r="C1813" s="1174"/>
      <c r="D1813" s="1175" t="s">
        <v>1649</v>
      </c>
      <c r="E1813" s="1174"/>
      <c r="F1813" s="1174"/>
      <c r="G1813" s="1174"/>
      <c r="H1813" s="1174"/>
      <c r="I1813" s="1174"/>
      <c r="J1813" s="1175"/>
      <c r="K1813" s="1176">
        <v>1.8519999999999998E-2</v>
      </c>
      <c r="L1813" s="1177"/>
      <c r="M1813" s="1177"/>
      <c r="N1813" s="1177"/>
      <c r="O1813" s="1178"/>
      <c r="P1813" s="1179" t="s">
        <v>1393</v>
      </c>
      <c r="Q1813" s="1085"/>
      <c r="R1813" s="1085"/>
      <c r="S1813" s="1085"/>
      <c r="T1813" s="1180"/>
      <c r="U1813" s="1181">
        <v>12.635199999999999</v>
      </c>
      <c r="V1813" s="1182"/>
      <c r="W1813" s="1182"/>
      <c r="X1813" s="1182"/>
      <c r="Y1813" s="1183"/>
      <c r="Z1813" s="1184">
        <v>0.23400000000000001</v>
      </c>
      <c r="AA1813" s="1121"/>
      <c r="AB1813" s="1121"/>
      <c r="AC1813" s="1120"/>
    </row>
    <row r="1814" spans="1:29" ht="17.45" customHeight="1" thickBot="1">
      <c r="A1814" s="1089"/>
      <c r="B1814" s="1160" t="s">
        <v>1216</v>
      </c>
      <c r="C1814" s="1160"/>
      <c r="D1814" s="1161" t="s">
        <v>1217</v>
      </c>
      <c r="E1814" s="1160"/>
      <c r="F1814" s="1160"/>
      <c r="G1814" s="1160"/>
      <c r="H1814" s="1160"/>
      <c r="I1814" s="1160"/>
      <c r="J1814" s="1161"/>
      <c r="K1814" s="1162">
        <v>0.20394999999999999</v>
      </c>
      <c r="L1814" s="1163"/>
      <c r="M1814" s="1163"/>
      <c r="N1814" s="1163"/>
      <c r="O1814" s="1164"/>
      <c r="P1814" s="1185" t="s">
        <v>1218</v>
      </c>
      <c r="Q1814" s="1186"/>
      <c r="R1814" s="1186"/>
      <c r="S1814" s="1186"/>
      <c r="T1814" s="1187"/>
      <c r="U1814" s="1188">
        <v>14.8927</v>
      </c>
      <c r="V1814" s="1189"/>
      <c r="W1814" s="1189"/>
      <c r="X1814" s="1189"/>
      <c r="Y1814" s="1190"/>
      <c r="Z1814" s="1168">
        <v>3.0373999999999999</v>
      </c>
      <c r="AA1814" s="1126"/>
      <c r="AB1814" s="1126"/>
      <c r="AC1814" s="1125"/>
    </row>
    <row r="1815" spans="1:29" ht="16.7" customHeight="1" thickBot="1">
      <c r="A1815" s="1068"/>
      <c r="B1815" s="1069"/>
      <c r="C1815" s="1069"/>
      <c r="D1815" s="1069"/>
      <c r="E1815" s="1069"/>
      <c r="F1815" s="1069"/>
      <c r="G1815" s="1069"/>
      <c r="H1815" s="1069"/>
      <c r="I1815" s="1071" t="s">
        <v>1193</v>
      </c>
      <c r="J1815" s="1071"/>
      <c r="K1815" s="1071"/>
      <c r="L1815" s="1071"/>
      <c r="M1815" s="1071"/>
      <c r="N1815" s="1071"/>
      <c r="O1815" s="1071"/>
      <c r="P1815" s="1071"/>
      <c r="Q1815" s="1071"/>
      <c r="R1815" s="1071"/>
      <c r="S1815" s="1071"/>
      <c r="T1815" s="1071"/>
      <c r="U1815" s="1071"/>
      <c r="V1815" s="1106"/>
      <c r="W1815" s="1107">
        <v>43.914200000000001</v>
      </c>
      <c r="X1815" s="1108"/>
      <c r="Y1815" s="1108"/>
      <c r="Z1815" s="1108"/>
      <c r="AA1815" s="1108"/>
      <c r="AB1815" s="1108"/>
      <c r="AC1815" s="1107"/>
    </row>
    <row r="1816" spans="1:29" ht="17.45" customHeight="1" thickBot="1">
      <c r="A1816" s="1092" t="s">
        <v>1194</v>
      </c>
      <c r="B1816" s="1109"/>
      <c r="C1816" s="1109"/>
      <c r="D1816" s="1109"/>
      <c r="E1816" s="1109"/>
      <c r="F1816" s="1109"/>
      <c r="G1816" s="1109"/>
      <c r="H1816" s="1109"/>
      <c r="I1816" s="1109"/>
      <c r="J1816" s="1110"/>
      <c r="K1816" s="1094" t="s">
        <v>1174</v>
      </c>
      <c r="L1816" s="1070"/>
      <c r="M1816" s="1070"/>
      <c r="N1816" s="1070"/>
      <c r="O1816" s="1095"/>
      <c r="P1816" s="1094" t="s">
        <v>531</v>
      </c>
      <c r="Q1816" s="1070"/>
      <c r="R1816" s="1070"/>
      <c r="S1816" s="1070"/>
      <c r="T1816" s="1095"/>
      <c r="U1816" s="1094" t="s">
        <v>1190</v>
      </c>
      <c r="V1816" s="1070"/>
      <c r="W1816" s="1070"/>
      <c r="X1816" s="1070"/>
      <c r="Y1816" s="1095"/>
      <c r="Z1816" s="1096" t="s">
        <v>1191</v>
      </c>
      <c r="AA1816" s="1111"/>
      <c r="AB1816" s="1111"/>
      <c r="AC1816" s="1112"/>
    </row>
    <row r="1817" spans="1:29" ht="17.45" customHeight="1" thickBot="1">
      <c r="A1817" s="1068"/>
      <c r="B1817" s="1069"/>
      <c r="C1817" s="1069"/>
      <c r="D1817" s="1069"/>
      <c r="E1817" s="1069"/>
      <c r="F1817" s="1069"/>
      <c r="G1817" s="1069"/>
      <c r="H1817" s="1069"/>
      <c r="I1817" s="1071" t="s">
        <v>1195</v>
      </c>
      <c r="J1817" s="1071"/>
      <c r="K1817" s="1071"/>
      <c r="L1817" s="1071"/>
      <c r="M1817" s="1071"/>
      <c r="N1817" s="1071"/>
      <c r="O1817" s="1071"/>
      <c r="P1817" s="1071"/>
      <c r="Q1817" s="1071"/>
      <c r="R1817" s="1071"/>
      <c r="S1817" s="1071"/>
      <c r="T1817" s="1071"/>
      <c r="U1817" s="1071"/>
      <c r="V1817" s="1106"/>
      <c r="W1817" s="1107">
        <v>0</v>
      </c>
      <c r="X1817" s="1108"/>
      <c r="Y1817" s="1108"/>
      <c r="Z1817" s="1108"/>
      <c r="AA1817" s="1108"/>
      <c r="AB1817" s="1108"/>
      <c r="AC1817" s="1107"/>
    </row>
    <row r="1818" spans="1:29" ht="16.7" customHeight="1" thickBot="1">
      <c r="A1818" s="1092" t="s">
        <v>1196</v>
      </c>
      <c r="B1818" s="1109"/>
      <c r="C1818" s="1109"/>
      <c r="D1818" s="1109"/>
      <c r="E1818" s="1109"/>
      <c r="F1818" s="1109"/>
      <c r="G1818" s="1109"/>
      <c r="H1818" s="1109"/>
      <c r="I1818" s="1109"/>
      <c r="J1818" s="1110"/>
      <c r="K1818" s="1094" t="s">
        <v>1174</v>
      </c>
      <c r="L1818" s="1070"/>
      <c r="M1818" s="1070"/>
      <c r="N1818" s="1070"/>
      <c r="O1818" s="1095"/>
      <c r="P1818" s="1094" t="s">
        <v>531</v>
      </c>
      <c r="Q1818" s="1070"/>
      <c r="R1818" s="1070"/>
      <c r="S1818" s="1070"/>
      <c r="T1818" s="1095"/>
      <c r="U1818" s="1094" t="s">
        <v>1190</v>
      </c>
      <c r="V1818" s="1070"/>
      <c r="W1818" s="1070"/>
      <c r="X1818" s="1070"/>
      <c r="Y1818" s="1095"/>
      <c r="Z1818" s="1096" t="s">
        <v>1191</v>
      </c>
      <c r="AA1818" s="1111"/>
      <c r="AB1818" s="1111"/>
      <c r="AC1818" s="1112"/>
    </row>
    <row r="1819" spans="1:29" ht="17.45" customHeight="1">
      <c r="A1819" s="1150"/>
      <c r="B1819" s="1151" t="s">
        <v>1650</v>
      </c>
      <c r="C1819" s="1151"/>
      <c r="D1819" s="1152" t="s">
        <v>1651</v>
      </c>
      <c r="E1819" s="1151"/>
      <c r="F1819" s="1151"/>
      <c r="G1819" s="1151"/>
      <c r="H1819" s="1151"/>
      <c r="I1819" s="1151"/>
      <c r="J1819" s="1152"/>
      <c r="K1819" s="1153">
        <v>2.5300000000000001E-3</v>
      </c>
      <c r="L1819" s="1154"/>
      <c r="M1819" s="1154"/>
      <c r="N1819" s="1154"/>
      <c r="O1819" s="1155"/>
      <c r="P1819" s="1169" t="s">
        <v>565</v>
      </c>
      <c r="Q1819" s="1078"/>
      <c r="R1819" s="1078"/>
      <c r="S1819" s="1078"/>
      <c r="T1819" s="1170"/>
      <c r="U1819" s="1171">
        <v>32.99</v>
      </c>
      <c r="V1819" s="1172"/>
      <c r="W1819" s="1172"/>
      <c r="X1819" s="1172"/>
      <c r="Y1819" s="1173"/>
      <c r="Z1819" s="1159">
        <v>8.3500000000000005E-2</v>
      </c>
      <c r="AA1819" s="1116"/>
      <c r="AB1819" s="1116"/>
      <c r="AC1819" s="1115"/>
    </row>
    <row r="1820" spans="1:29" ht="17.45" customHeight="1">
      <c r="A1820" s="1149"/>
      <c r="B1820" s="1174" t="s">
        <v>1652</v>
      </c>
      <c r="C1820" s="1174"/>
      <c r="D1820" s="1175" t="s">
        <v>1653</v>
      </c>
      <c r="E1820" s="1174"/>
      <c r="F1820" s="1174"/>
      <c r="G1820" s="1174"/>
      <c r="H1820" s="1174"/>
      <c r="I1820" s="1174"/>
      <c r="J1820" s="1175"/>
      <c r="K1820" s="1176">
        <v>2.0000000000000001E-4</v>
      </c>
      <c r="L1820" s="1177"/>
      <c r="M1820" s="1177"/>
      <c r="N1820" s="1177"/>
      <c r="O1820" s="1178"/>
      <c r="P1820" s="1179" t="s">
        <v>565</v>
      </c>
      <c r="Q1820" s="1085"/>
      <c r="R1820" s="1085"/>
      <c r="S1820" s="1085"/>
      <c r="T1820" s="1180"/>
      <c r="U1820" s="1181">
        <v>32.99</v>
      </c>
      <c r="V1820" s="1182"/>
      <c r="W1820" s="1182"/>
      <c r="X1820" s="1182"/>
      <c r="Y1820" s="1183"/>
      <c r="Z1820" s="1184">
        <v>6.6E-3</v>
      </c>
      <c r="AA1820" s="1121"/>
      <c r="AB1820" s="1121"/>
      <c r="AC1820" s="1120"/>
    </row>
    <row r="1821" spans="1:29" ht="16.7" customHeight="1">
      <c r="A1821" s="1149"/>
      <c r="B1821" s="1174" t="s">
        <v>1654</v>
      </c>
      <c r="C1821" s="1174"/>
      <c r="D1821" s="1175" t="s">
        <v>1655</v>
      </c>
      <c r="E1821" s="1174"/>
      <c r="F1821" s="1174"/>
      <c r="G1821" s="1174"/>
      <c r="H1821" s="1174"/>
      <c r="I1821" s="1174"/>
      <c r="J1821" s="1175"/>
      <c r="K1821" s="1176">
        <v>2.7000000000000001E-3</v>
      </c>
      <c r="L1821" s="1177"/>
      <c r="M1821" s="1177"/>
      <c r="N1821" s="1177"/>
      <c r="O1821" s="1178"/>
      <c r="P1821" s="1179" t="s">
        <v>565</v>
      </c>
      <c r="Q1821" s="1085"/>
      <c r="R1821" s="1085"/>
      <c r="S1821" s="1085"/>
      <c r="T1821" s="1180"/>
      <c r="U1821" s="1181">
        <v>32.99</v>
      </c>
      <c r="V1821" s="1182"/>
      <c r="W1821" s="1182"/>
      <c r="X1821" s="1182"/>
      <c r="Y1821" s="1183"/>
      <c r="Z1821" s="1184">
        <v>8.9099999999999999E-2</v>
      </c>
      <c r="AA1821" s="1121"/>
      <c r="AB1821" s="1121"/>
      <c r="AC1821" s="1120"/>
    </row>
    <row r="1822" spans="1:29" ht="17.45" customHeight="1">
      <c r="A1822" s="1149"/>
      <c r="B1822" s="1174" t="s">
        <v>1656</v>
      </c>
      <c r="C1822" s="1174"/>
      <c r="D1822" s="1175" t="s">
        <v>1657</v>
      </c>
      <c r="E1822" s="1174"/>
      <c r="F1822" s="1174"/>
      <c r="G1822" s="1174"/>
      <c r="H1822" s="1174"/>
      <c r="I1822" s="1174"/>
      <c r="J1822" s="1175"/>
      <c r="K1822" s="1176">
        <v>5.2300000000000003E-3</v>
      </c>
      <c r="L1822" s="1177"/>
      <c r="M1822" s="1177"/>
      <c r="N1822" s="1177"/>
      <c r="O1822" s="1178"/>
      <c r="P1822" s="1179" t="s">
        <v>565</v>
      </c>
      <c r="Q1822" s="1085"/>
      <c r="R1822" s="1085"/>
      <c r="S1822" s="1085"/>
      <c r="T1822" s="1180"/>
      <c r="U1822" s="1181">
        <v>32.99</v>
      </c>
      <c r="V1822" s="1182"/>
      <c r="W1822" s="1182"/>
      <c r="X1822" s="1182"/>
      <c r="Y1822" s="1183"/>
      <c r="Z1822" s="1184">
        <v>0.17249999999999999</v>
      </c>
      <c r="AA1822" s="1121"/>
      <c r="AB1822" s="1121"/>
      <c r="AC1822" s="1120"/>
    </row>
    <row r="1823" spans="1:29" ht="16.7" customHeight="1">
      <c r="A1823" s="1149"/>
      <c r="B1823" s="1174" t="s">
        <v>1658</v>
      </c>
      <c r="C1823" s="1174"/>
      <c r="D1823" s="1175" t="s">
        <v>1659</v>
      </c>
      <c r="E1823" s="1174"/>
      <c r="F1823" s="1174"/>
      <c r="G1823" s="1174"/>
      <c r="H1823" s="1174"/>
      <c r="I1823" s="1174"/>
      <c r="J1823" s="1175"/>
      <c r="K1823" s="1176">
        <v>3.6999999999999999E-4</v>
      </c>
      <c r="L1823" s="1177"/>
      <c r="M1823" s="1177"/>
      <c r="N1823" s="1177"/>
      <c r="O1823" s="1178"/>
      <c r="P1823" s="1179" t="s">
        <v>565</v>
      </c>
      <c r="Q1823" s="1085"/>
      <c r="R1823" s="1085"/>
      <c r="S1823" s="1085"/>
      <c r="T1823" s="1180"/>
      <c r="U1823" s="1181">
        <v>32.99</v>
      </c>
      <c r="V1823" s="1182"/>
      <c r="W1823" s="1182"/>
      <c r="X1823" s="1182"/>
      <c r="Y1823" s="1183"/>
      <c r="Z1823" s="1184">
        <v>1.2200000000000001E-2</v>
      </c>
      <c r="AA1823" s="1121"/>
      <c r="AB1823" s="1121"/>
      <c r="AC1823" s="1120"/>
    </row>
    <row r="1824" spans="1:29" ht="17.45" customHeight="1">
      <c r="A1824" s="1149"/>
      <c r="B1824" s="1174" t="s">
        <v>1660</v>
      </c>
      <c r="C1824" s="1174"/>
      <c r="D1824" s="1175" t="s">
        <v>1661</v>
      </c>
      <c r="E1824" s="1174"/>
      <c r="F1824" s="1174"/>
      <c r="G1824" s="1174"/>
      <c r="H1824" s="1174"/>
      <c r="I1824" s="1174"/>
      <c r="J1824" s="1175"/>
      <c r="K1824" s="1176">
        <v>4.0400000000000002E-3</v>
      </c>
      <c r="L1824" s="1177"/>
      <c r="M1824" s="1177"/>
      <c r="N1824" s="1177"/>
      <c r="O1824" s="1178"/>
      <c r="P1824" s="1179" t="s">
        <v>565</v>
      </c>
      <c r="Q1824" s="1085"/>
      <c r="R1824" s="1085"/>
      <c r="S1824" s="1085"/>
      <c r="T1824" s="1180"/>
      <c r="U1824" s="1181">
        <v>32.99</v>
      </c>
      <c r="V1824" s="1182"/>
      <c r="W1824" s="1182"/>
      <c r="X1824" s="1182"/>
      <c r="Y1824" s="1183"/>
      <c r="Z1824" s="1184">
        <v>0.1333</v>
      </c>
      <c r="AA1824" s="1121"/>
      <c r="AB1824" s="1121"/>
      <c r="AC1824" s="1120"/>
    </row>
    <row r="1825" spans="1:29" ht="17.45" customHeight="1" thickBot="1">
      <c r="A1825" s="1089"/>
      <c r="B1825" s="1160" t="s">
        <v>1662</v>
      </c>
      <c r="C1825" s="1160"/>
      <c r="D1825" s="1161" t="s">
        <v>1663</v>
      </c>
      <c r="E1825" s="1160"/>
      <c r="F1825" s="1160"/>
      <c r="G1825" s="1160"/>
      <c r="H1825" s="1160"/>
      <c r="I1825" s="1160"/>
      <c r="J1825" s="1161"/>
      <c r="K1825" s="1162">
        <v>2.0000000000000002E-5</v>
      </c>
      <c r="L1825" s="1163"/>
      <c r="M1825" s="1163"/>
      <c r="N1825" s="1163"/>
      <c r="O1825" s="1164"/>
      <c r="P1825" s="1185" t="s">
        <v>565</v>
      </c>
      <c r="Q1825" s="1186"/>
      <c r="R1825" s="1186"/>
      <c r="S1825" s="1186"/>
      <c r="T1825" s="1187"/>
      <c r="U1825" s="1188">
        <v>32.99</v>
      </c>
      <c r="V1825" s="1189"/>
      <c r="W1825" s="1189"/>
      <c r="X1825" s="1189"/>
      <c r="Y1825" s="1190"/>
      <c r="Z1825" s="1168">
        <v>6.9999999999999999E-4</v>
      </c>
      <c r="AA1825" s="1126"/>
      <c r="AB1825" s="1126"/>
      <c r="AC1825" s="1125"/>
    </row>
    <row r="1826" spans="1:29" ht="16.7" customHeight="1" thickBot="1">
      <c r="A1826" s="1068"/>
      <c r="B1826" s="1069"/>
      <c r="C1826" s="1069"/>
      <c r="D1826" s="1069"/>
      <c r="E1826" s="1069"/>
      <c r="F1826" s="1069"/>
      <c r="G1826" s="1069"/>
      <c r="H1826" s="1069"/>
      <c r="I1826" s="1071" t="s">
        <v>1197</v>
      </c>
      <c r="J1826" s="1071"/>
      <c r="K1826" s="1071"/>
      <c r="L1826" s="1071"/>
      <c r="M1826" s="1071"/>
      <c r="N1826" s="1071"/>
      <c r="O1826" s="1071"/>
      <c r="P1826" s="1071"/>
      <c r="Q1826" s="1071"/>
      <c r="R1826" s="1071"/>
      <c r="S1826" s="1071"/>
      <c r="T1826" s="1071"/>
      <c r="U1826" s="1071"/>
      <c r="V1826" s="1106"/>
      <c r="W1826" s="1107">
        <v>0.49790000000000001</v>
      </c>
      <c r="X1826" s="1108"/>
      <c r="Y1826" s="1108"/>
      <c r="Z1826" s="1108"/>
      <c r="AA1826" s="1108"/>
      <c r="AB1826" s="1108"/>
      <c r="AC1826" s="1107"/>
    </row>
    <row r="1827" spans="1:29" ht="17.45" customHeight="1" thickBot="1">
      <c r="A1827" s="1092" t="s">
        <v>1198</v>
      </c>
      <c r="B1827" s="1109"/>
      <c r="C1827" s="1109"/>
      <c r="D1827" s="1110"/>
      <c r="E1827" s="1094" t="s">
        <v>1174</v>
      </c>
      <c r="F1827" s="1070"/>
      <c r="G1827" s="1095"/>
      <c r="H1827" s="1140" t="s">
        <v>1199</v>
      </c>
      <c r="I1827" s="1140" t="s">
        <v>1200</v>
      </c>
      <c r="J1827" s="1094" t="s">
        <v>1201</v>
      </c>
      <c r="K1827" s="1070"/>
      <c r="L1827" s="1095"/>
      <c r="M1827" s="1094" t="s">
        <v>1202</v>
      </c>
      <c r="N1827" s="1070"/>
      <c r="O1827" s="1070"/>
      <c r="P1827" s="1095"/>
      <c r="Q1827" s="1094" t="s">
        <v>1203</v>
      </c>
      <c r="R1827" s="1070"/>
      <c r="S1827" s="1070"/>
      <c r="T1827" s="1070"/>
      <c r="U1827" s="1095"/>
      <c r="V1827" s="1094" t="s">
        <v>1204</v>
      </c>
      <c r="W1827" s="1070"/>
      <c r="X1827" s="1070"/>
      <c r="Y1827" s="1095"/>
      <c r="Z1827" s="1096" t="s">
        <v>1191</v>
      </c>
      <c r="AA1827" s="1111"/>
      <c r="AB1827" s="1111"/>
      <c r="AC1827" s="1112"/>
    </row>
    <row r="1828" spans="1:29" ht="17.45" customHeight="1">
      <c r="A1828" s="1150"/>
      <c r="B1828" s="1151" t="s">
        <v>1664</v>
      </c>
      <c r="C1828" s="1151"/>
      <c r="D1828" s="1222" t="s">
        <v>1651</v>
      </c>
      <c r="E1828" s="1202">
        <v>2.5300000000000001E-3</v>
      </c>
      <c r="F1828" s="1203"/>
      <c r="G1828" s="1204"/>
      <c r="H1828" s="1201">
        <v>0</v>
      </c>
      <c r="I1828" s="1201">
        <v>0</v>
      </c>
      <c r="J1828" s="1205">
        <v>0</v>
      </c>
      <c r="K1828" s="1206"/>
      <c r="L1828" s="1207"/>
      <c r="M1828" s="1171">
        <v>1.05</v>
      </c>
      <c r="N1828" s="1172"/>
      <c r="O1828" s="1172"/>
      <c r="P1828" s="1173"/>
      <c r="Q1828" s="1171">
        <v>0.84</v>
      </c>
      <c r="R1828" s="1172"/>
      <c r="S1828" s="1172"/>
      <c r="T1828" s="1172"/>
      <c r="U1828" s="1173"/>
      <c r="V1828" s="1171">
        <v>0.69</v>
      </c>
      <c r="W1828" s="1172"/>
      <c r="X1828" s="1172"/>
      <c r="Y1828" s="1173"/>
      <c r="Z1828" s="1159">
        <v>0</v>
      </c>
      <c r="AA1828" s="1116"/>
      <c r="AB1828" s="1116"/>
      <c r="AC1828" s="1115"/>
    </row>
    <row r="1829" spans="1:29" ht="16.7" customHeight="1">
      <c r="A1829" s="1149"/>
      <c r="B1829" s="1174" t="s">
        <v>1665</v>
      </c>
      <c r="C1829" s="1174"/>
      <c r="D1829" s="1223" t="s">
        <v>1653</v>
      </c>
      <c r="E1829" s="1209">
        <v>2.0000000000000001E-4</v>
      </c>
      <c r="F1829" s="1210"/>
      <c r="G1829" s="1211"/>
      <c r="H1829" s="1208">
        <v>0</v>
      </c>
      <c r="I1829" s="1208">
        <v>0</v>
      </c>
      <c r="J1829" s="1212">
        <v>0</v>
      </c>
      <c r="K1829" s="1213"/>
      <c r="L1829" s="1214"/>
      <c r="M1829" s="1181">
        <v>1.05</v>
      </c>
      <c r="N1829" s="1182"/>
      <c r="O1829" s="1182"/>
      <c r="P1829" s="1183"/>
      <c r="Q1829" s="1181">
        <v>0.84</v>
      </c>
      <c r="R1829" s="1182"/>
      <c r="S1829" s="1182"/>
      <c r="T1829" s="1182"/>
      <c r="U1829" s="1183"/>
      <c r="V1829" s="1181">
        <v>0.69</v>
      </c>
      <c r="W1829" s="1182"/>
      <c r="X1829" s="1182"/>
      <c r="Y1829" s="1183"/>
      <c r="Z1829" s="1184">
        <v>0</v>
      </c>
      <c r="AA1829" s="1121"/>
      <c r="AB1829" s="1121"/>
      <c r="AC1829" s="1120"/>
    </row>
    <row r="1830" spans="1:29" ht="17.45" customHeight="1">
      <c r="A1830" s="1149"/>
      <c r="B1830" s="1174" t="s">
        <v>1666</v>
      </c>
      <c r="C1830" s="1174"/>
      <c r="D1830" s="1223" t="s">
        <v>1655</v>
      </c>
      <c r="E1830" s="1209">
        <v>2.7000000000000001E-3</v>
      </c>
      <c r="F1830" s="1210"/>
      <c r="G1830" s="1211"/>
      <c r="H1830" s="1208">
        <v>0</v>
      </c>
      <c r="I1830" s="1208">
        <v>0</v>
      </c>
      <c r="J1830" s="1212">
        <v>0</v>
      </c>
      <c r="K1830" s="1213"/>
      <c r="L1830" s="1214"/>
      <c r="M1830" s="1181">
        <v>1.05</v>
      </c>
      <c r="N1830" s="1182"/>
      <c r="O1830" s="1182"/>
      <c r="P1830" s="1183"/>
      <c r="Q1830" s="1181">
        <v>0.84</v>
      </c>
      <c r="R1830" s="1182"/>
      <c r="S1830" s="1182"/>
      <c r="T1830" s="1182"/>
      <c r="U1830" s="1183"/>
      <c r="V1830" s="1181">
        <v>0.69</v>
      </c>
      <c r="W1830" s="1182"/>
      <c r="X1830" s="1182"/>
      <c r="Y1830" s="1183"/>
      <c r="Z1830" s="1184">
        <v>0</v>
      </c>
      <c r="AA1830" s="1121"/>
      <c r="AB1830" s="1121"/>
      <c r="AC1830" s="1120"/>
    </row>
    <row r="1831" spans="1:29" ht="16.7" customHeight="1">
      <c r="A1831" s="1149"/>
      <c r="B1831" s="1174" t="s">
        <v>1667</v>
      </c>
      <c r="C1831" s="1174"/>
      <c r="D1831" s="1223" t="s">
        <v>1657</v>
      </c>
      <c r="E1831" s="1209">
        <v>5.2300000000000003E-3</v>
      </c>
      <c r="F1831" s="1210"/>
      <c r="G1831" s="1211"/>
      <c r="H1831" s="1208">
        <v>0</v>
      </c>
      <c r="I1831" s="1208">
        <v>0</v>
      </c>
      <c r="J1831" s="1212">
        <v>0</v>
      </c>
      <c r="K1831" s="1213"/>
      <c r="L1831" s="1214"/>
      <c r="M1831" s="1181">
        <v>1.05</v>
      </c>
      <c r="N1831" s="1182"/>
      <c r="O1831" s="1182"/>
      <c r="P1831" s="1183"/>
      <c r="Q1831" s="1181">
        <v>0.84</v>
      </c>
      <c r="R1831" s="1182"/>
      <c r="S1831" s="1182"/>
      <c r="T1831" s="1182"/>
      <c r="U1831" s="1183"/>
      <c r="V1831" s="1181">
        <v>0.69</v>
      </c>
      <c r="W1831" s="1182"/>
      <c r="X1831" s="1182"/>
      <c r="Y1831" s="1183"/>
      <c r="Z1831" s="1184">
        <v>0</v>
      </c>
      <c r="AA1831" s="1121"/>
      <c r="AB1831" s="1121"/>
      <c r="AC1831" s="1120"/>
    </row>
    <row r="1832" spans="1:29" ht="17.45" customHeight="1">
      <c r="A1832" s="1149"/>
      <c r="B1832" s="1174" t="s">
        <v>1668</v>
      </c>
      <c r="C1832" s="1174"/>
      <c r="D1832" s="1223" t="s">
        <v>1659</v>
      </c>
      <c r="E1832" s="1209">
        <v>3.6999999999999999E-4</v>
      </c>
      <c r="F1832" s="1210"/>
      <c r="G1832" s="1211"/>
      <c r="H1832" s="1208">
        <v>0</v>
      </c>
      <c r="I1832" s="1208">
        <v>0</v>
      </c>
      <c r="J1832" s="1212">
        <v>0</v>
      </c>
      <c r="K1832" s="1213"/>
      <c r="L1832" s="1214"/>
      <c r="M1832" s="1181">
        <v>1.05</v>
      </c>
      <c r="N1832" s="1182"/>
      <c r="O1832" s="1182"/>
      <c r="P1832" s="1183"/>
      <c r="Q1832" s="1181">
        <v>0.84</v>
      </c>
      <c r="R1832" s="1182"/>
      <c r="S1832" s="1182"/>
      <c r="T1832" s="1182"/>
      <c r="U1832" s="1183"/>
      <c r="V1832" s="1181">
        <v>0.69</v>
      </c>
      <c r="W1832" s="1182"/>
      <c r="X1832" s="1182"/>
      <c r="Y1832" s="1183"/>
      <c r="Z1832" s="1184">
        <v>0</v>
      </c>
      <c r="AA1832" s="1121"/>
      <c r="AB1832" s="1121"/>
      <c r="AC1832" s="1120"/>
    </row>
    <row r="1833" spans="1:29" ht="17.45" customHeight="1">
      <c r="A1833" s="1149"/>
      <c r="B1833" s="1174" t="s">
        <v>1669</v>
      </c>
      <c r="C1833" s="1174"/>
      <c r="D1833" s="1223" t="s">
        <v>1661</v>
      </c>
      <c r="E1833" s="1209">
        <v>4.0400000000000002E-3</v>
      </c>
      <c r="F1833" s="1210"/>
      <c r="G1833" s="1211"/>
      <c r="H1833" s="1208">
        <v>0</v>
      </c>
      <c r="I1833" s="1208">
        <v>0</v>
      </c>
      <c r="J1833" s="1212">
        <v>0</v>
      </c>
      <c r="K1833" s="1213"/>
      <c r="L1833" s="1214"/>
      <c r="M1833" s="1181">
        <v>1.05</v>
      </c>
      <c r="N1833" s="1182"/>
      <c r="O1833" s="1182"/>
      <c r="P1833" s="1183"/>
      <c r="Q1833" s="1181">
        <v>0.84</v>
      </c>
      <c r="R1833" s="1182"/>
      <c r="S1833" s="1182"/>
      <c r="T1833" s="1182"/>
      <c r="U1833" s="1183"/>
      <c r="V1833" s="1181">
        <v>0.69</v>
      </c>
      <c r="W1833" s="1182"/>
      <c r="X1833" s="1182"/>
      <c r="Y1833" s="1183"/>
      <c r="Z1833" s="1184">
        <v>0</v>
      </c>
      <c r="AA1833" s="1121"/>
      <c r="AB1833" s="1121"/>
      <c r="AC1833" s="1120"/>
    </row>
    <row r="1834" spans="1:29" ht="48.75" customHeight="1" thickBot="1">
      <c r="A1834" s="1089"/>
      <c r="B1834" s="1090"/>
      <c r="C1834" s="1090"/>
      <c r="D1834" s="1090"/>
      <c r="E1834" s="1090"/>
      <c r="F1834" s="1090"/>
      <c r="G1834" s="1090"/>
      <c r="H1834" s="1090"/>
      <c r="I1834" s="1090"/>
      <c r="J1834" s="1090"/>
      <c r="K1834" s="1090"/>
      <c r="L1834" s="1090"/>
      <c r="M1834" s="1090"/>
      <c r="N1834" s="1090"/>
      <c r="O1834" s="1090"/>
      <c r="P1834" s="1090"/>
      <c r="Q1834" s="1090"/>
      <c r="R1834" s="1090"/>
      <c r="S1834" s="1090"/>
      <c r="T1834" s="1090"/>
      <c r="U1834" s="1090"/>
      <c r="V1834" s="1090"/>
      <c r="W1834" s="1090"/>
      <c r="X1834" s="1090"/>
      <c r="Y1834" s="1090"/>
      <c r="Z1834" s="1090"/>
      <c r="AA1834" s="1090"/>
      <c r="AB1834" s="1090"/>
      <c r="AC1834" s="1091"/>
    </row>
    <row r="1835" spans="1:29" ht="17.45" customHeight="1" thickBot="1">
      <c r="A1835" s="1092" t="s">
        <v>1198</v>
      </c>
      <c r="B1835" s="1109"/>
      <c r="C1835" s="1109"/>
      <c r="D1835" s="1110"/>
      <c r="E1835" s="1094" t="s">
        <v>1174</v>
      </c>
      <c r="F1835" s="1070"/>
      <c r="G1835" s="1095"/>
      <c r="H1835" s="1140" t="s">
        <v>1199</v>
      </c>
      <c r="I1835" s="1140" t="s">
        <v>1200</v>
      </c>
      <c r="J1835" s="1094" t="s">
        <v>1201</v>
      </c>
      <c r="K1835" s="1070"/>
      <c r="L1835" s="1095"/>
      <c r="M1835" s="1094" t="s">
        <v>1202</v>
      </c>
      <c r="N1835" s="1070"/>
      <c r="O1835" s="1070"/>
      <c r="P1835" s="1095"/>
      <c r="Q1835" s="1094" t="s">
        <v>1203</v>
      </c>
      <c r="R1835" s="1070"/>
      <c r="S1835" s="1070"/>
      <c r="T1835" s="1070"/>
      <c r="U1835" s="1095"/>
      <c r="V1835" s="1094" t="s">
        <v>1204</v>
      </c>
      <c r="W1835" s="1070"/>
      <c r="X1835" s="1070"/>
      <c r="Y1835" s="1095"/>
      <c r="Z1835" s="1096" t="s">
        <v>1191</v>
      </c>
      <c r="AA1835" s="1111"/>
      <c r="AB1835" s="1111"/>
      <c r="AC1835" s="1112"/>
    </row>
    <row r="1836" spans="1:29" ht="16.7" customHeight="1" thickBot="1">
      <c r="A1836" s="1127"/>
      <c r="B1836" s="1128" t="s">
        <v>1670</v>
      </c>
      <c r="C1836" s="1128"/>
      <c r="D1836" s="1225" t="s">
        <v>1663</v>
      </c>
      <c r="E1836" s="1192">
        <v>2.0000000000000002E-5</v>
      </c>
      <c r="F1836" s="1193"/>
      <c r="G1836" s="1194"/>
      <c r="H1836" s="1191">
        <v>0</v>
      </c>
      <c r="I1836" s="1191">
        <v>0</v>
      </c>
      <c r="J1836" s="1195">
        <v>0</v>
      </c>
      <c r="K1836" s="1196"/>
      <c r="L1836" s="1197"/>
      <c r="M1836" s="1136">
        <v>1.05</v>
      </c>
      <c r="N1836" s="1137"/>
      <c r="O1836" s="1137"/>
      <c r="P1836" s="1138"/>
      <c r="Q1836" s="1136">
        <v>0.84</v>
      </c>
      <c r="R1836" s="1137"/>
      <c r="S1836" s="1137"/>
      <c r="T1836" s="1137"/>
      <c r="U1836" s="1138"/>
      <c r="V1836" s="1136">
        <v>0.69</v>
      </c>
      <c r="W1836" s="1137"/>
      <c r="X1836" s="1137"/>
      <c r="Y1836" s="1138"/>
      <c r="Z1836" s="1139">
        <v>0</v>
      </c>
      <c r="AA1836" s="1108"/>
      <c r="AB1836" s="1108"/>
      <c r="AC1836" s="1107"/>
    </row>
    <row r="1837" spans="1:29" ht="17.45" customHeight="1" thickBot="1">
      <c r="A1837" s="1068"/>
      <c r="B1837" s="1069"/>
      <c r="C1837" s="1069"/>
      <c r="D1837" s="1069"/>
      <c r="E1837" s="1069"/>
      <c r="F1837" s="1069"/>
      <c r="G1837" s="1069"/>
      <c r="H1837" s="1069"/>
      <c r="I1837" s="1071" t="s">
        <v>1205</v>
      </c>
      <c r="J1837" s="1071"/>
      <c r="K1837" s="1071"/>
      <c r="L1837" s="1071"/>
      <c r="M1837" s="1071"/>
      <c r="N1837" s="1071"/>
      <c r="O1837" s="1071"/>
      <c r="P1837" s="1071"/>
      <c r="Q1837" s="1071"/>
      <c r="R1837" s="1071"/>
      <c r="S1837" s="1071"/>
      <c r="T1837" s="1071"/>
      <c r="U1837" s="1071"/>
      <c r="V1837" s="1106"/>
      <c r="W1837" s="1107">
        <v>0</v>
      </c>
      <c r="X1837" s="1108"/>
      <c r="Y1837" s="1108"/>
      <c r="Z1837" s="1108"/>
      <c r="AA1837" s="1108"/>
      <c r="AB1837" s="1108"/>
      <c r="AC1837" s="1107"/>
    </row>
    <row r="1838" spans="1:29" ht="5.85" customHeight="1">
      <c r="A1838" s="1141"/>
      <c r="B1838" s="1113"/>
      <c r="C1838" s="1113"/>
      <c r="D1838" s="1113"/>
      <c r="E1838" s="1113"/>
      <c r="F1838" s="1113"/>
      <c r="G1838" s="1113"/>
      <c r="H1838" s="1113"/>
      <c r="I1838" s="1113"/>
      <c r="J1838" s="1113"/>
      <c r="K1838" s="1113"/>
      <c r="L1838" s="1113"/>
      <c r="M1838" s="1113"/>
      <c r="N1838" s="1113"/>
      <c r="O1838" s="1113"/>
      <c r="P1838" s="1113"/>
      <c r="Q1838" s="1113"/>
      <c r="R1838" s="1113"/>
      <c r="S1838" s="1113"/>
      <c r="T1838" s="1113"/>
      <c r="U1838" s="1113"/>
      <c r="V1838" s="1113"/>
      <c r="W1838" s="1113"/>
      <c r="X1838" s="1113"/>
      <c r="Y1838" s="1113"/>
      <c r="Z1838" s="1113"/>
      <c r="AA1838" s="1113"/>
      <c r="AB1838" s="1113"/>
      <c r="AC1838" s="1142"/>
    </row>
    <row r="1839" spans="1:29" ht="16.7" customHeight="1">
      <c r="A1839" s="1117"/>
      <c r="B1839" s="1118"/>
      <c r="C1839" s="1118"/>
      <c r="D1839" s="1118"/>
      <c r="E1839" s="1118"/>
      <c r="F1839" s="1118"/>
      <c r="G1839" s="1118"/>
      <c r="H1839" s="1118"/>
      <c r="I1839" s="1119" t="s">
        <v>1206</v>
      </c>
      <c r="J1839" s="1119"/>
      <c r="K1839" s="1119"/>
      <c r="L1839" s="1119"/>
      <c r="M1839" s="1119"/>
      <c r="N1839" s="1119"/>
      <c r="O1839" s="1119"/>
      <c r="P1839" s="1119"/>
      <c r="Q1839" s="1119"/>
      <c r="R1839" s="1119"/>
      <c r="S1839" s="1119"/>
      <c r="T1839" s="1119"/>
      <c r="U1839" s="1119"/>
      <c r="V1839" s="1118"/>
      <c r="W1839" s="1143">
        <v>81.23</v>
      </c>
      <c r="X1839" s="1144"/>
      <c r="Y1839" s="1144"/>
      <c r="Z1839" s="1144"/>
      <c r="AA1839" s="1144"/>
      <c r="AB1839" s="1144"/>
      <c r="AC1839" s="1143"/>
    </row>
    <row r="1840" spans="1:29" ht="17.45" customHeight="1">
      <c r="A1840" s="1117"/>
      <c r="B1840" s="1118"/>
      <c r="C1840" s="1118"/>
      <c r="D1840" s="1118"/>
      <c r="E1840" s="1118"/>
      <c r="F1840" s="1118"/>
      <c r="G1840" s="1119" t="s">
        <v>1207</v>
      </c>
      <c r="H1840" s="1119"/>
      <c r="I1840" s="1119"/>
      <c r="J1840" s="1119"/>
      <c r="K1840" s="1119"/>
      <c r="L1840" s="1119"/>
      <c r="M1840" s="1119"/>
      <c r="N1840" s="1145"/>
      <c r="O1840" s="1146">
        <v>0</v>
      </c>
      <c r="P1840" s="1146"/>
      <c r="Q1840" s="1146"/>
      <c r="R1840" s="1145"/>
      <c r="S1840" s="1119" t="s">
        <v>1208</v>
      </c>
      <c r="T1840" s="1119"/>
      <c r="U1840" s="1119"/>
      <c r="V1840" s="1118"/>
      <c r="W1840" s="1143">
        <v>0</v>
      </c>
      <c r="X1840" s="1144"/>
      <c r="Y1840" s="1144"/>
      <c r="Z1840" s="1144"/>
      <c r="AA1840" s="1144"/>
      <c r="AB1840" s="1144"/>
      <c r="AC1840" s="1143"/>
    </row>
    <row r="1841" spans="1:29" ht="17.45" customHeight="1">
      <c r="A1841" s="1117"/>
      <c r="B1841" s="1118"/>
      <c r="C1841" s="1118"/>
      <c r="D1841" s="1118"/>
      <c r="E1841" s="1118"/>
      <c r="F1841" s="1118"/>
      <c r="G1841" s="1118"/>
      <c r="H1841" s="1118"/>
      <c r="I1841" s="1119" t="s">
        <v>1209</v>
      </c>
      <c r="J1841" s="1119"/>
      <c r="K1841" s="1119"/>
      <c r="L1841" s="1119"/>
      <c r="M1841" s="1119"/>
      <c r="N1841" s="1119"/>
      <c r="O1841" s="1119"/>
      <c r="P1841" s="1119"/>
      <c r="Q1841" s="1119"/>
      <c r="R1841" s="1119"/>
      <c r="S1841" s="1119"/>
      <c r="T1841" s="1119"/>
      <c r="U1841" s="1119"/>
      <c r="V1841" s="1118"/>
      <c r="W1841" s="1143">
        <v>81.23</v>
      </c>
      <c r="X1841" s="1144"/>
      <c r="Y1841" s="1144"/>
      <c r="Z1841" s="1144"/>
      <c r="AA1841" s="1144"/>
      <c r="AB1841" s="1144"/>
      <c r="AC1841" s="1143"/>
    </row>
    <row r="1842" spans="1:29" ht="5.0999999999999996" customHeight="1">
      <c r="A1842" s="1147"/>
      <c r="B1842" s="1118"/>
      <c r="C1842" s="1118"/>
      <c r="D1842" s="1118"/>
      <c r="E1842" s="1118"/>
      <c r="F1842" s="1118"/>
      <c r="G1842" s="1118"/>
      <c r="H1842" s="1118"/>
      <c r="I1842" s="1118"/>
      <c r="J1842" s="1118"/>
      <c r="K1842" s="1118"/>
      <c r="L1842" s="1118"/>
      <c r="M1842" s="1118"/>
      <c r="N1842" s="1118"/>
      <c r="O1842" s="1118"/>
      <c r="P1842" s="1118"/>
      <c r="Q1842" s="1118"/>
      <c r="R1842" s="1118"/>
      <c r="S1842" s="1118"/>
      <c r="T1842" s="1118"/>
      <c r="U1842" s="1118"/>
      <c r="V1842" s="1118"/>
      <c r="W1842" s="1118"/>
      <c r="X1842" s="1118"/>
      <c r="Y1842" s="1118"/>
      <c r="Z1842" s="1118"/>
      <c r="AA1842" s="1118"/>
      <c r="AB1842" s="1118"/>
      <c r="AC1842" s="1148"/>
    </row>
    <row r="1843" spans="1:29" ht="145.35" customHeight="1">
      <c r="A1843" s="1149"/>
      <c r="AC1843" s="1088"/>
    </row>
    <row r="1844" spans="1:29" ht="145.35" customHeight="1">
      <c r="A1844" s="1149"/>
      <c r="AC1844" s="1088"/>
    </row>
    <row r="1845" spans="1:29" ht="145.35" customHeight="1">
      <c r="A1845" s="1149"/>
      <c r="AC1845" s="1088"/>
    </row>
    <row r="1846" spans="1:29" ht="121.35" customHeight="1">
      <c r="A1846" s="1149"/>
      <c r="AC1846" s="1088"/>
    </row>
    <row r="1847" spans="1:29" ht="121.35" customHeight="1" thickBot="1">
      <c r="A1847" s="1089"/>
      <c r="B1847" s="1090"/>
      <c r="C1847" s="1090"/>
      <c r="D1847" s="1090"/>
      <c r="E1847" s="1090"/>
      <c r="F1847" s="1090"/>
      <c r="G1847" s="1090"/>
      <c r="H1847" s="1090"/>
      <c r="I1847" s="1090"/>
      <c r="J1847" s="1090"/>
      <c r="K1847" s="1090"/>
      <c r="L1847" s="1090"/>
      <c r="M1847" s="1090"/>
      <c r="N1847" s="1090"/>
      <c r="O1847" s="1090"/>
      <c r="P1847" s="1090"/>
      <c r="Q1847" s="1090"/>
      <c r="R1847" s="1090"/>
      <c r="S1847" s="1090"/>
      <c r="T1847" s="1090"/>
      <c r="U1847" s="1090"/>
      <c r="V1847" s="1090"/>
      <c r="W1847" s="1090"/>
      <c r="X1847" s="1090"/>
      <c r="Y1847" s="1090"/>
      <c r="Z1847" s="1090"/>
      <c r="AA1847" s="1090"/>
      <c r="AB1847" s="1090"/>
      <c r="AC1847" s="1091"/>
    </row>
    <row r="1848" spans="1:29" ht="17.45" customHeight="1" thickBot="1">
      <c r="A1848" s="1068"/>
      <c r="B1848" s="1069"/>
      <c r="C1848" s="1069"/>
      <c r="D1848" s="1069"/>
      <c r="E1848" s="1069"/>
      <c r="F1848" s="1070" t="s">
        <v>1166</v>
      </c>
      <c r="G1848" s="1070"/>
      <c r="H1848" s="1070"/>
      <c r="I1848" s="1070"/>
      <c r="J1848" s="1070"/>
      <c r="K1848" s="1070"/>
      <c r="L1848" s="1069"/>
      <c r="M1848" s="1069"/>
      <c r="N1848" s="1069"/>
      <c r="O1848" s="1069"/>
      <c r="P1848" s="1069"/>
      <c r="Q1848" s="1069"/>
      <c r="R1848" s="1069"/>
      <c r="S1848" s="1069"/>
      <c r="T1848" s="1069"/>
      <c r="U1848" s="1069"/>
      <c r="V1848" s="1069"/>
      <c r="W1848" s="1069"/>
      <c r="X1848" s="1071" t="s">
        <v>1671</v>
      </c>
      <c r="Y1848" s="1071"/>
      <c r="Z1848" s="1071"/>
      <c r="AA1848" s="1071"/>
      <c r="AB1848" s="1071"/>
      <c r="AC1848" s="1072"/>
    </row>
    <row r="1849" spans="1:29" ht="16.7" customHeight="1">
      <c r="A1849" s="1074" t="s">
        <v>1168</v>
      </c>
      <c r="B1849" s="1075"/>
      <c r="C1849" s="1076"/>
      <c r="D1849" s="1077" t="s">
        <v>1672</v>
      </c>
      <c r="E1849" s="1077"/>
      <c r="F1849" s="1077"/>
      <c r="G1849" s="1077"/>
      <c r="H1849" s="1077"/>
      <c r="I1849" s="1077"/>
      <c r="J1849" s="1077"/>
      <c r="K1849" s="1077"/>
      <c r="L1849" s="1077"/>
      <c r="M1849" s="1077"/>
      <c r="N1849" s="1076"/>
      <c r="O1849" s="1076"/>
      <c r="P1849" s="1078" t="s">
        <v>1104</v>
      </c>
      <c r="Q1849" s="1078"/>
      <c r="R1849" s="1078"/>
      <c r="S1849" s="1076"/>
      <c r="T1849" s="1079" t="s">
        <v>1227</v>
      </c>
      <c r="U1849" s="1079"/>
      <c r="V1849" s="1079"/>
      <c r="W1849" s="1079"/>
      <c r="X1849" s="1076"/>
      <c r="Y1849" s="1078" t="s">
        <v>1170</v>
      </c>
      <c r="Z1849" s="1078"/>
      <c r="AA1849" s="1076"/>
      <c r="AB1849" s="1080">
        <v>45658</v>
      </c>
      <c r="AC1849" s="1081"/>
    </row>
    <row r="1850" spans="1:29" ht="17.45" customHeight="1">
      <c r="A1850" s="1082"/>
      <c r="B1850" s="1083"/>
      <c r="D1850" s="1084"/>
      <c r="E1850" s="1084"/>
      <c r="F1850" s="1084"/>
      <c r="G1850" s="1084"/>
      <c r="H1850" s="1084"/>
      <c r="I1850" s="1084"/>
      <c r="J1850" s="1084"/>
      <c r="K1850" s="1084"/>
      <c r="L1850" s="1084"/>
      <c r="M1850" s="1084"/>
      <c r="P1850" s="1085" t="s">
        <v>1171</v>
      </c>
      <c r="Q1850" s="1085"/>
      <c r="R1850" s="1085"/>
      <c r="T1850" s="1086">
        <v>1</v>
      </c>
      <c r="U1850" s="1086"/>
      <c r="V1850" s="1086"/>
      <c r="W1850" s="1086"/>
      <c r="Y1850" s="1085" t="s">
        <v>1172</v>
      </c>
      <c r="Z1850" s="1085"/>
      <c r="AB1850" s="1087" t="s">
        <v>55</v>
      </c>
      <c r="AC1850" s="1088"/>
    </row>
    <row r="1851" spans="1:29" ht="5.85" customHeight="1" thickBot="1">
      <c r="A1851" s="1089"/>
      <c r="B1851" s="1090"/>
      <c r="C1851" s="1090"/>
      <c r="D1851" s="1090"/>
      <c r="E1851" s="1090"/>
      <c r="F1851" s="1090"/>
      <c r="G1851" s="1090"/>
      <c r="H1851" s="1090"/>
      <c r="I1851" s="1090"/>
      <c r="J1851" s="1090"/>
      <c r="K1851" s="1090"/>
      <c r="L1851" s="1090"/>
      <c r="M1851" s="1090"/>
      <c r="N1851" s="1090"/>
      <c r="O1851" s="1090"/>
      <c r="P1851" s="1090"/>
      <c r="Q1851" s="1090"/>
      <c r="R1851" s="1090"/>
      <c r="S1851" s="1090"/>
      <c r="T1851" s="1090"/>
      <c r="U1851" s="1090"/>
      <c r="V1851" s="1090"/>
      <c r="W1851" s="1090"/>
      <c r="X1851" s="1090"/>
      <c r="Y1851" s="1090"/>
      <c r="Z1851" s="1090"/>
      <c r="AA1851" s="1090"/>
      <c r="AB1851" s="1090"/>
      <c r="AC1851" s="1091"/>
    </row>
    <row r="1852" spans="1:29" ht="16.7" customHeight="1" thickBot="1">
      <c r="A1852" s="1092" t="s">
        <v>1173</v>
      </c>
      <c r="B1852" s="1075"/>
      <c r="C1852" s="1075"/>
      <c r="D1852" s="1075"/>
      <c r="E1852" s="1075"/>
      <c r="F1852" s="1075"/>
      <c r="G1852" s="1075"/>
      <c r="H1852" s="1093"/>
      <c r="I1852" s="1094" t="s">
        <v>1174</v>
      </c>
      <c r="J1852" s="1094" t="s">
        <v>1175</v>
      </c>
      <c r="K1852" s="1070"/>
      <c r="L1852" s="1070"/>
      <c r="M1852" s="1070"/>
      <c r="N1852" s="1070"/>
      <c r="O1852" s="1070"/>
      <c r="P1852" s="1095"/>
      <c r="Q1852" s="1094" t="s">
        <v>1176</v>
      </c>
      <c r="R1852" s="1070"/>
      <c r="S1852" s="1070"/>
      <c r="T1852" s="1070"/>
      <c r="U1852" s="1070"/>
      <c r="V1852" s="1070"/>
      <c r="W1852" s="1070"/>
      <c r="X1852" s="1070"/>
      <c r="Y1852" s="1095"/>
      <c r="Z1852" s="1096" t="s">
        <v>1177</v>
      </c>
      <c r="AA1852" s="1097"/>
      <c r="AB1852" s="1097"/>
      <c r="AC1852" s="1098"/>
    </row>
    <row r="1853" spans="1:29" ht="17.45" customHeight="1" thickBot="1">
      <c r="A1853" s="1099"/>
      <c r="B1853" s="1100"/>
      <c r="C1853" s="1100"/>
      <c r="D1853" s="1100"/>
      <c r="E1853" s="1100"/>
      <c r="F1853" s="1100"/>
      <c r="G1853" s="1100"/>
      <c r="H1853" s="1101"/>
      <c r="I1853" s="1102"/>
      <c r="J1853" s="1094" t="s">
        <v>1178</v>
      </c>
      <c r="K1853" s="1070"/>
      <c r="L1853" s="1095"/>
      <c r="M1853" s="1094" t="s">
        <v>1179</v>
      </c>
      <c r="N1853" s="1070"/>
      <c r="O1853" s="1070"/>
      <c r="P1853" s="1095"/>
      <c r="Q1853" s="1094" t="s">
        <v>1178</v>
      </c>
      <c r="R1853" s="1070"/>
      <c r="S1853" s="1070"/>
      <c r="T1853" s="1070"/>
      <c r="U1853" s="1095"/>
      <c r="V1853" s="1094" t="s">
        <v>1179</v>
      </c>
      <c r="W1853" s="1070"/>
      <c r="X1853" s="1070"/>
      <c r="Y1853" s="1095"/>
      <c r="Z1853" s="1103"/>
      <c r="AA1853" s="1104"/>
      <c r="AB1853" s="1104"/>
      <c r="AC1853" s="1105"/>
    </row>
    <row r="1854" spans="1:29" ht="17.45" customHeight="1" thickBot="1">
      <c r="A1854" s="1068"/>
      <c r="B1854" s="1069"/>
      <c r="C1854" s="1069"/>
      <c r="D1854" s="1069"/>
      <c r="E1854" s="1069"/>
      <c r="F1854" s="1069"/>
      <c r="G1854" s="1069"/>
      <c r="H1854" s="1069"/>
      <c r="I1854" s="1071" t="s">
        <v>1180</v>
      </c>
      <c r="J1854" s="1071"/>
      <c r="K1854" s="1071"/>
      <c r="L1854" s="1071"/>
      <c r="M1854" s="1071"/>
      <c r="N1854" s="1071"/>
      <c r="O1854" s="1071"/>
      <c r="P1854" s="1071"/>
      <c r="Q1854" s="1071"/>
      <c r="R1854" s="1071"/>
      <c r="S1854" s="1071"/>
      <c r="T1854" s="1071"/>
      <c r="U1854" s="1071"/>
      <c r="V1854" s="1106"/>
      <c r="W1854" s="1107">
        <v>0</v>
      </c>
      <c r="X1854" s="1108"/>
      <c r="Y1854" s="1108"/>
      <c r="Z1854" s="1108"/>
      <c r="AA1854" s="1108"/>
      <c r="AB1854" s="1108"/>
      <c r="AC1854" s="1107"/>
    </row>
    <row r="1855" spans="1:29" ht="16.7" customHeight="1" thickBot="1">
      <c r="A1855" s="1092" t="s">
        <v>1181</v>
      </c>
      <c r="B1855" s="1109"/>
      <c r="C1855" s="1109"/>
      <c r="D1855" s="1109"/>
      <c r="E1855" s="1109"/>
      <c r="F1855" s="1109"/>
      <c r="G1855" s="1109"/>
      <c r="H1855" s="1109"/>
      <c r="I1855" s="1109"/>
      <c r="J1855" s="1110"/>
      <c r="K1855" s="1094" t="s">
        <v>1182</v>
      </c>
      <c r="L1855" s="1070"/>
      <c r="M1855" s="1070"/>
      <c r="N1855" s="1070"/>
      <c r="O1855" s="1095"/>
      <c r="P1855" s="1094" t="s">
        <v>1174</v>
      </c>
      <c r="Q1855" s="1070"/>
      <c r="R1855" s="1070"/>
      <c r="S1855" s="1070"/>
      <c r="T1855" s="1095"/>
      <c r="U1855" s="1094" t="s">
        <v>1183</v>
      </c>
      <c r="V1855" s="1070"/>
      <c r="W1855" s="1070"/>
      <c r="X1855" s="1070"/>
      <c r="Y1855" s="1095"/>
      <c r="Z1855" s="1096" t="s">
        <v>1177</v>
      </c>
      <c r="AA1855" s="1111"/>
      <c r="AB1855" s="1111"/>
      <c r="AC1855" s="1112"/>
    </row>
    <row r="1856" spans="1:29" ht="17.45" customHeight="1">
      <c r="A1856" s="1150"/>
      <c r="B1856" s="1151" t="s">
        <v>1121</v>
      </c>
      <c r="C1856" s="1151"/>
      <c r="D1856" s="1152" t="s">
        <v>1122</v>
      </c>
      <c r="E1856" s="1151"/>
      <c r="F1856" s="1151"/>
      <c r="G1856" s="1151"/>
      <c r="H1856" s="1151"/>
      <c r="I1856" s="1151"/>
      <c r="J1856" s="1152"/>
      <c r="K1856" s="1153">
        <v>0</v>
      </c>
      <c r="L1856" s="1154"/>
      <c r="M1856" s="1154"/>
      <c r="N1856" s="1154"/>
      <c r="O1856" s="1155"/>
      <c r="P1856" s="1153">
        <v>0.34399999999999997</v>
      </c>
      <c r="Q1856" s="1154"/>
      <c r="R1856" s="1154"/>
      <c r="S1856" s="1154"/>
      <c r="T1856" s="1155"/>
      <c r="U1856" s="1156">
        <v>30.6753</v>
      </c>
      <c r="V1856" s="1157"/>
      <c r="W1856" s="1157"/>
      <c r="X1856" s="1157"/>
      <c r="Y1856" s="1158"/>
      <c r="Z1856" s="1159">
        <v>10.552300000000001</v>
      </c>
      <c r="AA1856" s="1116"/>
      <c r="AB1856" s="1116"/>
      <c r="AC1856" s="1115"/>
    </row>
    <row r="1857" spans="1:29" ht="16.7" customHeight="1" thickBot="1">
      <c r="A1857" s="1089"/>
      <c r="B1857" s="1160" t="s">
        <v>1111</v>
      </c>
      <c r="C1857" s="1160"/>
      <c r="D1857" s="1161" t="s">
        <v>1112</v>
      </c>
      <c r="E1857" s="1160"/>
      <c r="F1857" s="1160"/>
      <c r="G1857" s="1160"/>
      <c r="H1857" s="1160"/>
      <c r="I1857" s="1160"/>
      <c r="J1857" s="1161"/>
      <c r="K1857" s="1162">
        <v>0</v>
      </c>
      <c r="L1857" s="1163"/>
      <c r="M1857" s="1163"/>
      <c r="N1857" s="1163"/>
      <c r="O1857" s="1164"/>
      <c r="P1857" s="1162">
        <v>8.5999999999999993E-2</v>
      </c>
      <c r="Q1857" s="1163"/>
      <c r="R1857" s="1163"/>
      <c r="S1857" s="1163"/>
      <c r="T1857" s="1164"/>
      <c r="U1857" s="1165">
        <v>22.148800000000001</v>
      </c>
      <c r="V1857" s="1166"/>
      <c r="W1857" s="1166"/>
      <c r="X1857" s="1166"/>
      <c r="Y1857" s="1167"/>
      <c r="Z1857" s="1168">
        <v>1.9048</v>
      </c>
      <c r="AA1857" s="1126"/>
      <c r="AB1857" s="1126"/>
      <c r="AC1857" s="1125"/>
    </row>
    <row r="1858" spans="1:29" ht="17.45" customHeight="1" thickBot="1">
      <c r="A1858" s="1068"/>
      <c r="B1858" s="1113"/>
      <c r="C1858" s="1113"/>
      <c r="D1858" s="1113"/>
      <c r="E1858" s="1113"/>
      <c r="F1858" s="1113"/>
      <c r="G1858" s="1113"/>
      <c r="H1858" s="1113"/>
      <c r="I1858" s="1114" t="s">
        <v>1184</v>
      </c>
      <c r="J1858" s="1114"/>
      <c r="K1858" s="1114"/>
      <c r="L1858" s="1114"/>
      <c r="M1858" s="1114"/>
      <c r="N1858" s="1114"/>
      <c r="O1858" s="1114"/>
      <c r="P1858" s="1114"/>
      <c r="Q1858" s="1114"/>
      <c r="R1858" s="1114"/>
      <c r="S1858" s="1114"/>
      <c r="T1858" s="1114"/>
      <c r="U1858" s="1114"/>
      <c r="V1858" s="1069"/>
      <c r="W1858" s="1115">
        <v>12.457100000000001</v>
      </c>
      <c r="X1858" s="1116"/>
      <c r="Y1858" s="1116"/>
      <c r="Z1858" s="1116"/>
      <c r="AA1858" s="1116"/>
      <c r="AB1858" s="1116"/>
      <c r="AC1858" s="1115"/>
    </row>
    <row r="1859" spans="1:29" ht="17.45" customHeight="1">
      <c r="A1859" s="1117"/>
      <c r="B1859" s="1118"/>
      <c r="C1859" s="1118"/>
      <c r="D1859" s="1118"/>
      <c r="E1859" s="1118"/>
      <c r="F1859" s="1118"/>
      <c r="G1859" s="1118"/>
      <c r="H1859" s="1118"/>
      <c r="I1859" s="1119" t="s">
        <v>1185</v>
      </c>
      <c r="J1859" s="1119"/>
      <c r="K1859" s="1119"/>
      <c r="L1859" s="1119"/>
      <c r="M1859" s="1119"/>
      <c r="N1859" s="1119"/>
      <c r="O1859" s="1119"/>
      <c r="P1859" s="1119"/>
      <c r="Q1859" s="1119"/>
      <c r="R1859" s="1119"/>
      <c r="S1859" s="1119"/>
      <c r="T1859" s="1119"/>
      <c r="U1859" s="1119"/>
      <c r="V1859" s="1118"/>
      <c r="W1859" s="1120">
        <v>12.457100000000001</v>
      </c>
      <c r="X1859" s="1121"/>
      <c r="Y1859" s="1121"/>
      <c r="Z1859" s="1121"/>
      <c r="AA1859" s="1121"/>
      <c r="AB1859" s="1121"/>
      <c r="AC1859" s="1120"/>
    </row>
    <row r="1860" spans="1:29" ht="16.7" customHeight="1">
      <c r="A1860" s="1117"/>
      <c r="B1860" s="1118"/>
      <c r="C1860" s="1118"/>
      <c r="D1860" s="1118"/>
      <c r="E1860" s="1118"/>
      <c r="F1860" s="1118"/>
      <c r="G1860" s="1118"/>
      <c r="H1860" s="1118"/>
      <c r="I1860" s="1119" t="s">
        <v>1186</v>
      </c>
      <c r="J1860" s="1119"/>
      <c r="K1860" s="1119"/>
      <c r="L1860" s="1119"/>
      <c r="M1860" s="1119"/>
      <c r="N1860" s="1119"/>
      <c r="O1860" s="1119"/>
      <c r="P1860" s="1119"/>
      <c r="Q1860" s="1119"/>
      <c r="R1860" s="1119"/>
      <c r="S1860" s="1119"/>
      <c r="T1860" s="1119"/>
      <c r="U1860" s="1119"/>
      <c r="V1860" s="1118"/>
      <c r="W1860" s="1120">
        <v>12.457100000000001</v>
      </c>
      <c r="X1860" s="1121"/>
      <c r="Y1860" s="1121"/>
      <c r="Z1860" s="1121"/>
      <c r="AA1860" s="1121"/>
      <c r="AB1860" s="1121"/>
      <c r="AC1860" s="1120"/>
    </row>
    <row r="1861" spans="1:29" ht="17.45" customHeight="1">
      <c r="A1861" s="1117"/>
      <c r="B1861" s="1118"/>
      <c r="C1861" s="1118"/>
      <c r="D1861" s="1118"/>
      <c r="E1861" s="1118"/>
      <c r="F1861" s="1118"/>
      <c r="G1861" s="1118"/>
      <c r="H1861" s="1118"/>
      <c r="I1861" s="1119" t="s">
        <v>1187</v>
      </c>
      <c r="J1861" s="1119"/>
      <c r="K1861" s="1119"/>
      <c r="L1861" s="1119"/>
      <c r="M1861" s="1119"/>
      <c r="N1861" s="1119"/>
      <c r="O1861" s="1119"/>
      <c r="P1861" s="1119"/>
      <c r="Q1861" s="1119"/>
      <c r="R1861" s="1119"/>
      <c r="S1861" s="1119"/>
      <c r="T1861" s="1119"/>
      <c r="U1861" s="1119"/>
      <c r="V1861" s="1118"/>
      <c r="W1861" s="1120">
        <v>0</v>
      </c>
      <c r="X1861" s="1121"/>
      <c r="Y1861" s="1121"/>
      <c r="Z1861" s="1121"/>
      <c r="AA1861" s="1121"/>
      <c r="AB1861" s="1121"/>
      <c r="AC1861" s="1120"/>
    </row>
    <row r="1862" spans="1:29" ht="17.45" customHeight="1" thickBot="1">
      <c r="A1862" s="1122"/>
      <c r="B1862" s="1123"/>
      <c r="C1862" s="1123"/>
      <c r="D1862" s="1123"/>
      <c r="E1862" s="1123"/>
      <c r="F1862" s="1123"/>
      <c r="G1862" s="1123"/>
      <c r="H1862" s="1123"/>
      <c r="I1862" s="1124" t="s">
        <v>1188</v>
      </c>
      <c r="J1862" s="1124"/>
      <c r="K1862" s="1124"/>
      <c r="L1862" s="1124"/>
      <c r="M1862" s="1124"/>
      <c r="N1862" s="1124"/>
      <c r="O1862" s="1124"/>
      <c r="P1862" s="1124"/>
      <c r="Q1862" s="1124"/>
      <c r="R1862" s="1124"/>
      <c r="S1862" s="1124"/>
      <c r="T1862" s="1124"/>
      <c r="U1862" s="1124"/>
      <c r="V1862" s="1123"/>
      <c r="W1862" s="1125">
        <v>0</v>
      </c>
      <c r="X1862" s="1126"/>
      <c r="Y1862" s="1126"/>
      <c r="Z1862" s="1126"/>
      <c r="AA1862" s="1126"/>
      <c r="AB1862" s="1126"/>
      <c r="AC1862" s="1125"/>
    </row>
    <row r="1863" spans="1:29" ht="16.7" customHeight="1" thickBot="1">
      <c r="A1863" s="1092" t="s">
        <v>1189</v>
      </c>
      <c r="B1863" s="1109"/>
      <c r="C1863" s="1109"/>
      <c r="D1863" s="1109"/>
      <c r="E1863" s="1109"/>
      <c r="F1863" s="1109"/>
      <c r="G1863" s="1109"/>
      <c r="H1863" s="1109"/>
      <c r="I1863" s="1109"/>
      <c r="J1863" s="1110"/>
      <c r="K1863" s="1094" t="s">
        <v>1174</v>
      </c>
      <c r="L1863" s="1070"/>
      <c r="M1863" s="1070"/>
      <c r="N1863" s="1070"/>
      <c r="O1863" s="1095"/>
      <c r="P1863" s="1094" t="s">
        <v>531</v>
      </c>
      <c r="Q1863" s="1070"/>
      <c r="R1863" s="1070"/>
      <c r="S1863" s="1070"/>
      <c r="T1863" s="1095"/>
      <c r="U1863" s="1094" t="s">
        <v>1190</v>
      </c>
      <c r="V1863" s="1070"/>
      <c r="W1863" s="1070"/>
      <c r="X1863" s="1070"/>
      <c r="Y1863" s="1095"/>
      <c r="Z1863" s="1096" t="s">
        <v>1191</v>
      </c>
      <c r="AA1863" s="1111"/>
      <c r="AB1863" s="1111"/>
      <c r="AC1863" s="1112"/>
    </row>
    <row r="1864" spans="1:29" ht="17.45" customHeight="1" thickBot="1">
      <c r="A1864" s="1127"/>
      <c r="B1864" s="1128" t="s">
        <v>1673</v>
      </c>
      <c r="C1864" s="1128"/>
      <c r="D1864" s="1129" t="s">
        <v>1674</v>
      </c>
      <c r="E1864" s="1128"/>
      <c r="F1864" s="1128"/>
      <c r="G1864" s="1128"/>
      <c r="H1864" s="1128"/>
      <c r="I1864" s="1128"/>
      <c r="J1864" s="1129"/>
      <c r="K1864" s="1130">
        <v>0.2</v>
      </c>
      <c r="L1864" s="1131"/>
      <c r="M1864" s="1131"/>
      <c r="N1864" s="1131"/>
      <c r="O1864" s="1132"/>
      <c r="P1864" s="1133" t="s">
        <v>1393</v>
      </c>
      <c r="Q1864" s="1134"/>
      <c r="R1864" s="1134"/>
      <c r="S1864" s="1134"/>
      <c r="T1864" s="1135"/>
      <c r="U1864" s="1136">
        <v>14.068199999999999</v>
      </c>
      <c r="V1864" s="1137"/>
      <c r="W1864" s="1137"/>
      <c r="X1864" s="1137"/>
      <c r="Y1864" s="1138"/>
      <c r="Z1864" s="1139">
        <v>2.8136000000000001</v>
      </c>
      <c r="AA1864" s="1108"/>
      <c r="AB1864" s="1108"/>
      <c r="AC1864" s="1107"/>
    </row>
    <row r="1865" spans="1:29" ht="16.7" customHeight="1" thickBot="1">
      <c r="A1865" s="1068"/>
      <c r="B1865" s="1069"/>
      <c r="C1865" s="1069"/>
      <c r="D1865" s="1069"/>
      <c r="E1865" s="1069"/>
      <c r="F1865" s="1069"/>
      <c r="G1865" s="1069"/>
      <c r="H1865" s="1069"/>
      <c r="I1865" s="1071" t="s">
        <v>1193</v>
      </c>
      <c r="J1865" s="1071"/>
      <c r="K1865" s="1071"/>
      <c r="L1865" s="1071"/>
      <c r="M1865" s="1071"/>
      <c r="N1865" s="1071"/>
      <c r="O1865" s="1071"/>
      <c r="P1865" s="1071"/>
      <c r="Q1865" s="1071"/>
      <c r="R1865" s="1071"/>
      <c r="S1865" s="1071"/>
      <c r="T1865" s="1071"/>
      <c r="U1865" s="1071"/>
      <c r="V1865" s="1106"/>
      <c r="W1865" s="1107">
        <v>2.8136000000000001</v>
      </c>
      <c r="X1865" s="1108"/>
      <c r="Y1865" s="1108"/>
      <c r="Z1865" s="1108"/>
      <c r="AA1865" s="1108"/>
      <c r="AB1865" s="1108"/>
      <c r="AC1865" s="1107"/>
    </row>
    <row r="1866" spans="1:29" ht="17.45" customHeight="1" thickBot="1">
      <c r="A1866" s="1092" t="s">
        <v>1194</v>
      </c>
      <c r="B1866" s="1109"/>
      <c r="C1866" s="1109"/>
      <c r="D1866" s="1109"/>
      <c r="E1866" s="1109"/>
      <c r="F1866" s="1109"/>
      <c r="G1866" s="1109"/>
      <c r="H1866" s="1109"/>
      <c r="I1866" s="1109"/>
      <c r="J1866" s="1110"/>
      <c r="K1866" s="1094" t="s">
        <v>1174</v>
      </c>
      <c r="L1866" s="1070"/>
      <c r="M1866" s="1070"/>
      <c r="N1866" s="1070"/>
      <c r="O1866" s="1095"/>
      <c r="P1866" s="1094" t="s">
        <v>531</v>
      </c>
      <c r="Q1866" s="1070"/>
      <c r="R1866" s="1070"/>
      <c r="S1866" s="1070"/>
      <c r="T1866" s="1095"/>
      <c r="U1866" s="1094" t="s">
        <v>1190</v>
      </c>
      <c r="V1866" s="1070"/>
      <c r="W1866" s="1070"/>
      <c r="X1866" s="1070"/>
      <c r="Y1866" s="1095"/>
      <c r="Z1866" s="1096" t="s">
        <v>1191</v>
      </c>
      <c r="AA1866" s="1111"/>
      <c r="AB1866" s="1111"/>
      <c r="AC1866" s="1112"/>
    </row>
    <row r="1867" spans="1:29" ht="17.45" customHeight="1" thickBot="1">
      <c r="A1867" s="1068"/>
      <c r="B1867" s="1069"/>
      <c r="C1867" s="1069"/>
      <c r="D1867" s="1069"/>
      <c r="E1867" s="1069"/>
      <c r="F1867" s="1069"/>
      <c r="G1867" s="1069"/>
      <c r="H1867" s="1069"/>
      <c r="I1867" s="1071" t="s">
        <v>1195</v>
      </c>
      <c r="J1867" s="1071"/>
      <c r="K1867" s="1071"/>
      <c r="L1867" s="1071"/>
      <c r="M1867" s="1071"/>
      <c r="N1867" s="1071"/>
      <c r="O1867" s="1071"/>
      <c r="P1867" s="1071"/>
      <c r="Q1867" s="1071"/>
      <c r="R1867" s="1071"/>
      <c r="S1867" s="1071"/>
      <c r="T1867" s="1071"/>
      <c r="U1867" s="1071"/>
      <c r="V1867" s="1106"/>
      <c r="W1867" s="1107">
        <v>0</v>
      </c>
      <c r="X1867" s="1108"/>
      <c r="Y1867" s="1108"/>
      <c r="Z1867" s="1108"/>
      <c r="AA1867" s="1108"/>
      <c r="AB1867" s="1108"/>
      <c r="AC1867" s="1107"/>
    </row>
    <row r="1868" spans="1:29" ht="16.7" customHeight="1" thickBot="1">
      <c r="A1868" s="1092" t="s">
        <v>1196</v>
      </c>
      <c r="B1868" s="1109"/>
      <c r="C1868" s="1109"/>
      <c r="D1868" s="1109"/>
      <c r="E1868" s="1109"/>
      <c r="F1868" s="1109"/>
      <c r="G1868" s="1109"/>
      <c r="H1868" s="1109"/>
      <c r="I1868" s="1109"/>
      <c r="J1868" s="1110"/>
      <c r="K1868" s="1094" t="s">
        <v>1174</v>
      </c>
      <c r="L1868" s="1070"/>
      <c r="M1868" s="1070"/>
      <c r="N1868" s="1070"/>
      <c r="O1868" s="1095"/>
      <c r="P1868" s="1094" t="s">
        <v>531</v>
      </c>
      <c r="Q1868" s="1070"/>
      <c r="R1868" s="1070"/>
      <c r="S1868" s="1070"/>
      <c r="T1868" s="1095"/>
      <c r="U1868" s="1094" t="s">
        <v>1190</v>
      </c>
      <c r="V1868" s="1070"/>
      <c r="W1868" s="1070"/>
      <c r="X1868" s="1070"/>
      <c r="Y1868" s="1095"/>
      <c r="Z1868" s="1096" t="s">
        <v>1191</v>
      </c>
      <c r="AA1868" s="1111"/>
      <c r="AB1868" s="1111"/>
      <c r="AC1868" s="1112"/>
    </row>
    <row r="1869" spans="1:29" ht="17.45" customHeight="1" thickBot="1">
      <c r="A1869" s="1127"/>
      <c r="B1869" s="1128" t="s">
        <v>1675</v>
      </c>
      <c r="C1869" s="1128"/>
      <c r="D1869" s="1129" t="s">
        <v>1676</v>
      </c>
      <c r="E1869" s="1128"/>
      <c r="F1869" s="1128"/>
      <c r="G1869" s="1128"/>
      <c r="H1869" s="1128"/>
      <c r="I1869" s="1128"/>
      <c r="J1869" s="1129"/>
      <c r="K1869" s="1130">
        <v>2.5000000000000001E-4</v>
      </c>
      <c r="L1869" s="1131"/>
      <c r="M1869" s="1131"/>
      <c r="N1869" s="1131"/>
      <c r="O1869" s="1132"/>
      <c r="P1869" s="1133" t="s">
        <v>565</v>
      </c>
      <c r="Q1869" s="1134"/>
      <c r="R1869" s="1134"/>
      <c r="S1869" s="1134"/>
      <c r="T1869" s="1135"/>
      <c r="U1869" s="1136">
        <v>32.99</v>
      </c>
      <c r="V1869" s="1137"/>
      <c r="W1869" s="1137"/>
      <c r="X1869" s="1137"/>
      <c r="Y1869" s="1138"/>
      <c r="Z1869" s="1139">
        <v>8.2000000000000007E-3</v>
      </c>
      <c r="AA1869" s="1108"/>
      <c r="AB1869" s="1108"/>
      <c r="AC1869" s="1107"/>
    </row>
    <row r="1870" spans="1:29" ht="17.45" customHeight="1" thickBot="1">
      <c r="A1870" s="1068"/>
      <c r="B1870" s="1069"/>
      <c r="C1870" s="1069"/>
      <c r="D1870" s="1069"/>
      <c r="E1870" s="1069"/>
      <c r="F1870" s="1069"/>
      <c r="G1870" s="1069"/>
      <c r="H1870" s="1069"/>
      <c r="I1870" s="1071" t="s">
        <v>1197</v>
      </c>
      <c r="J1870" s="1071"/>
      <c r="K1870" s="1071"/>
      <c r="L1870" s="1071"/>
      <c r="M1870" s="1071"/>
      <c r="N1870" s="1071"/>
      <c r="O1870" s="1071"/>
      <c r="P1870" s="1071"/>
      <c r="Q1870" s="1071"/>
      <c r="R1870" s="1071"/>
      <c r="S1870" s="1071"/>
      <c r="T1870" s="1071"/>
      <c r="U1870" s="1071"/>
      <c r="V1870" s="1106"/>
      <c r="W1870" s="1107">
        <v>8.2000000000000007E-3</v>
      </c>
      <c r="X1870" s="1108"/>
      <c r="Y1870" s="1108"/>
      <c r="Z1870" s="1108"/>
      <c r="AA1870" s="1108"/>
      <c r="AB1870" s="1108"/>
      <c r="AC1870" s="1107"/>
    </row>
    <row r="1871" spans="1:29" ht="16.7" customHeight="1" thickBot="1">
      <c r="A1871" s="1092" t="s">
        <v>1198</v>
      </c>
      <c r="B1871" s="1109"/>
      <c r="C1871" s="1109"/>
      <c r="D1871" s="1110"/>
      <c r="E1871" s="1094" t="s">
        <v>1174</v>
      </c>
      <c r="F1871" s="1070"/>
      <c r="G1871" s="1095"/>
      <c r="H1871" s="1140" t="s">
        <v>1199</v>
      </c>
      <c r="I1871" s="1140" t="s">
        <v>1200</v>
      </c>
      <c r="J1871" s="1094" t="s">
        <v>1201</v>
      </c>
      <c r="K1871" s="1070"/>
      <c r="L1871" s="1095"/>
      <c r="M1871" s="1094" t="s">
        <v>1202</v>
      </c>
      <c r="N1871" s="1070"/>
      <c r="O1871" s="1070"/>
      <c r="P1871" s="1095"/>
      <c r="Q1871" s="1094" t="s">
        <v>1203</v>
      </c>
      <c r="R1871" s="1070"/>
      <c r="S1871" s="1070"/>
      <c r="T1871" s="1070"/>
      <c r="U1871" s="1095"/>
      <c r="V1871" s="1094" t="s">
        <v>1204</v>
      </c>
      <c r="W1871" s="1070"/>
      <c r="X1871" s="1070"/>
      <c r="Y1871" s="1095"/>
      <c r="Z1871" s="1096" t="s">
        <v>1191</v>
      </c>
      <c r="AA1871" s="1111"/>
      <c r="AB1871" s="1111"/>
      <c r="AC1871" s="1112"/>
    </row>
    <row r="1872" spans="1:29" ht="17.45" customHeight="1" thickBot="1">
      <c r="A1872" s="1127"/>
      <c r="B1872" s="1128" t="s">
        <v>1677</v>
      </c>
      <c r="C1872" s="1128"/>
      <c r="D1872" s="1225" t="s">
        <v>1676</v>
      </c>
      <c r="E1872" s="1192">
        <v>2.5000000000000001E-4</v>
      </c>
      <c r="F1872" s="1193"/>
      <c r="G1872" s="1194"/>
      <c r="H1872" s="1191">
        <v>0</v>
      </c>
      <c r="I1872" s="1191">
        <v>0</v>
      </c>
      <c r="J1872" s="1195">
        <v>0</v>
      </c>
      <c r="K1872" s="1196"/>
      <c r="L1872" s="1197"/>
      <c r="M1872" s="1136">
        <v>1.05</v>
      </c>
      <c r="N1872" s="1137"/>
      <c r="O1872" s="1137"/>
      <c r="P1872" s="1138"/>
      <c r="Q1872" s="1136">
        <v>0.84</v>
      </c>
      <c r="R1872" s="1137"/>
      <c r="S1872" s="1137"/>
      <c r="T1872" s="1137"/>
      <c r="U1872" s="1138"/>
      <c r="V1872" s="1136">
        <v>0.69</v>
      </c>
      <c r="W1872" s="1137"/>
      <c r="X1872" s="1137"/>
      <c r="Y1872" s="1138"/>
      <c r="Z1872" s="1139">
        <v>0</v>
      </c>
      <c r="AA1872" s="1108"/>
      <c r="AB1872" s="1108"/>
      <c r="AC1872" s="1107"/>
    </row>
    <row r="1873" spans="1:29" ht="16.7" customHeight="1" thickBot="1">
      <c r="A1873" s="1068"/>
      <c r="B1873" s="1069"/>
      <c r="C1873" s="1069"/>
      <c r="D1873" s="1069"/>
      <c r="E1873" s="1069"/>
      <c r="F1873" s="1069"/>
      <c r="G1873" s="1069"/>
      <c r="H1873" s="1069"/>
      <c r="I1873" s="1071" t="s">
        <v>1205</v>
      </c>
      <c r="J1873" s="1071"/>
      <c r="K1873" s="1071"/>
      <c r="L1873" s="1071"/>
      <c r="M1873" s="1071"/>
      <c r="N1873" s="1071"/>
      <c r="O1873" s="1071"/>
      <c r="P1873" s="1071"/>
      <c r="Q1873" s="1071"/>
      <c r="R1873" s="1071"/>
      <c r="S1873" s="1071"/>
      <c r="T1873" s="1071"/>
      <c r="U1873" s="1071"/>
      <c r="V1873" s="1106"/>
      <c r="W1873" s="1107">
        <v>0</v>
      </c>
      <c r="X1873" s="1108"/>
      <c r="Y1873" s="1108"/>
      <c r="Z1873" s="1108"/>
      <c r="AA1873" s="1108"/>
      <c r="AB1873" s="1108"/>
      <c r="AC1873" s="1107"/>
    </row>
    <row r="1874" spans="1:29" ht="5.85" customHeight="1">
      <c r="A1874" s="1141"/>
      <c r="B1874" s="1113"/>
      <c r="C1874" s="1113"/>
      <c r="D1874" s="1113"/>
      <c r="E1874" s="1113"/>
      <c r="F1874" s="1113"/>
      <c r="G1874" s="1113"/>
      <c r="H1874" s="1113"/>
      <c r="I1874" s="1113"/>
      <c r="J1874" s="1113"/>
      <c r="K1874" s="1113"/>
      <c r="L1874" s="1113"/>
      <c r="M1874" s="1113"/>
      <c r="N1874" s="1113"/>
      <c r="O1874" s="1113"/>
      <c r="P1874" s="1113"/>
      <c r="Q1874" s="1113"/>
      <c r="R1874" s="1113"/>
      <c r="S1874" s="1113"/>
      <c r="T1874" s="1113"/>
      <c r="U1874" s="1113"/>
      <c r="V1874" s="1113"/>
      <c r="W1874" s="1113"/>
      <c r="X1874" s="1113"/>
      <c r="Y1874" s="1113"/>
      <c r="Z1874" s="1113"/>
      <c r="AA1874" s="1113"/>
      <c r="AB1874" s="1113"/>
      <c r="AC1874" s="1142"/>
    </row>
    <row r="1875" spans="1:29" ht="17.45" customHeight="1">
      <c r="A1875" s="1117"/>
      <c r="B1875" s="1118"/>
      <c r="C1875" s="1118"/>
      <c r="D1875" s="1118"/>
      <c r="E1875" s="1118"/>
      <c r="F1875" s="1118"/>
      <c r="G1875" s="1118"/>
      <c r="H1875" s="1118"/>
      <c r="I1875" s="1119" t="s">
        <v>1206</v>
      </c>
      <c r="J1875" s="1119"/>
      <c r="K1875" s="1119"/>
      <c r="L1875" s="1119"/>
      <c r="M1875" s="1119"/>
      <c r="N1875" s="1119"/>
      <c r="O1875" s="1119"/>
      <c r="P1875" s="1119"/>
      <c r="Q1875" s="1119"/>
      <c r="R1875" s="1119"/>
      <c r="S1875" s="1119"/>
      <c r="T1875" s="1119"/>
      <c r="U1875" s="1119"/>
      <c r="V1875" s="1118"/>
      <c r="W1875" s="1143">
        <v>15.28</v>
      </c>
      <c r="X1875" s="1144"/>
      <c r="Y1875" s="1144"/>
      <c r="Z1875" s="1144"/>
      <c r="AA1875" s="1144"/>
      <c r="AB1875" s="1144"/>
      <c r="AC1875" s="1143"/>
    </row>
    <row r="1876" spans="1:29" ht="17.45" customHeight="1">
      <c r="A1876" s="1117"/>
      <c r="B1876" s="1118"/>
      <c r="C1876" s="1118"/>
      <c r="D1876" s="1118"/>
      <c r="E1876" s="1118"/>
      <c r="F1876" s="1118"/>
      <c r="G1876" s="1119" t="s">
        <v>1207</v>
      </c>
      <c r="H1876" s="1119"/>
      <c r="I1876" s="1119"/>
      <c r="J1876" s="1119"/>
      <c r="K1876" s="1119"/>
      <c r="L1876" s="1119"/>
      <c r="M1876" s="1119"/>
      <c r="N1876" s="1145"/>
      <c r="O1876" s="1146">
        <v>0</v>
      </c>
      <c r="P1876" s="1146"/>
      <c r="Q1876" s="1146"/>
      <c r="R1876" s="1145"/>
      <c r="S1876" s="1119" t="s">
        <v>1208</v>
      </c>
      <c r="T1876" s="1119"/>
      <c r="U1876" s="1119"/>
      <c r="V1876" s="1118"/>
      <c r="W1876" s="1143">
        <v>0</v>
      </c>
      <c r="X1876" s="1144"/>
      <c r="Y1876" s="1144"/>
      <c r="Z1876" s="1144"/>
      <c r="AA1876" s="1144"/>
      <c r="AB1876" s="1144"/>
      <c r="AC1876" s="1143"/>
    </row>
    <row r="1877" spans="1:29" ht="16.7" customHeight="1">
      <c r="A1877" s="1117"/>
      <c r="B1877" s="1118"/>
      <c r="C1877" s="1118"/>
      <c r="D1877" s="1118"/>
      <c r="E1877" s="1118"/>
      <c r="F1877" s="1118"/>
      <c r="G1877" s="1118"/>
      <c r="H1877" s="1118"/>
      <c r="I1877" s="1119" t="s">
        <v>1209</v>
      </c>
      <c r="J1877" s="1119"/>
      <c r="K1877" s="1119"/>
      <c r="L1877" s="1119"/>
      <c r="M1877" s="1119"/>
      <c r="N1877" s="1119"/>
      <c r="O1877" s="1119"/>
      <c r="P1877" s="1119"/>
      <c r="Q1877" s="1119"/>
      <c r="R1877" s="1119"/>
      <c r="S1877" s="1119"/>
      <c r="T1877" s="1119"/>
      <c r="U1877" s="1119"/>
      <c r="V1877" s="1118"/>
      <c r="W1877" s="1143">
        <v>15.28</v>
      </c>
      <c r="X1877" s="1144"/>
      <c r="Y1877" s="1144"/>
      <c r="Z1877" s="1144"/>
      <c r="AA1877" s="1144"/>
      <c r="AB1877" s="1144"/>
      <c r="AC1877" s="1143"/>
    </row>
    <row r="1878" spans="1:29" ht="5.85" customHeight="1">
      <c r="A1878" s="1147"/>
      <c r="B1878" s="1118"/>
      <c r="C1878" s="1118"/>
      <c r="D1878" s="1118"/>
      <c r="E1878" s="1118"/>
      <c r="F1878" s="1118"/>
      <c r="G1878" s="1118"/>
      <c r="H1878" s="1118"/>
      <c r="I1878" s="1118"/>
      <c r="J1878" s="1118"/>
      <c r="K1878" s="1118"/>
      <c r="L1878" s="1118"/>
      <c r="M1878" s="1118"/>
      <c r="N1878" s="1118"/>
      <c r="O1878" s="1118"/>
      <c r="P1878" s="1118"/>
      <c r="Q1878" s="1118"/>
      <c r="R1878" s="1118"/>
      <c r="S1878" s="1118"/>
      <c r="T1878" s="1118"/>
      <c r="U1878" s="1118"/>
      <c r="V1878" s="1118"/>
      <c r="W1878" s="1118"/>
      <c r="X1878" s="1118"/>
      <c r="Y1878" s="1118"/>
      <c r="Z1878" s="1118"/>
      <c r="AA1878" s="1118"/>
      <c r="AB1878" s="1118"/>
      <c r="AC1878" s="1148"/>
    </row>
    <row r="1879" spans="1:29" ht="145.35" customHeight="1">
      <c r="A1879" s="1149"/>
      <c r="AC1879" s="1088"/>
    </row>
    <row r="1880" spans="1:29" ht="74.849999999999994" customHeight="1">
      <c r="A1880" s="1149"/>
      <c r="AC1880" s="1088"/>
    </row>
    <row r="1881" spans="1:29" ht="74.849999999999994" customHeight="1" thickBot="1">
      <c r="A1881" s="1089"/>
      <c r="B1881" s="1090"/>
      <c r="C1881" s="1090"/>
      <c r="D1881" s="1090"/>
      <c r="E1881" s="1090"/>
      <c r="F1881" s="1090"/>
      <c r="G1881" s="1090"/>
      <c r="H1881" s="1090"/>
      <c r="I1881" s="1090"/>
      <c r="J1881" s="1090"/>
      <c r="K1881" s="1090"/>
      <c r="L1881" s="1090"/>
      <c r="M1881" s="1090"/>
      <c r="N1881" s="1090"/>
      <c r="O1881" s="1090"/>
      <c r="P1881" s="1090"/>
      <c r="Q1881" s="1090"/>
      <c r="R1881" s="1090"/>
      <c r="S1881" s="1090"/>
      <c r="T1881" s="1090"/>
      <c r="U1881" s="1090"/>
      <c r="V1881" s="1090"/>
      <c r="W1881" s="1090"/>
      <c r="X1881" s="1090"/>
      <c r="Y1881" s="1090"/>
      <c r="Z1881" s="1090"/>
      <c r="AA1881" s="1090"/>
      <c r="AB1881" s="1090"/>
      <c r="AC1881" s="1091"/>
    </row>
    <row r="1882" spans="1:29" ht="17.45" customHeight="1" thickBot="1">
      <c r="A1882" s="1068"/>
      <c r="B1882" s="1069"/>
      <c r="C1882" s="1069"/>
      <c r="D1882" s="1069"/>
      <c r="E1882" s="1069"/>
      <c r="F1882" s="1070" t="s">
        <v>1166</v>
      </c>
      <c r="G1882" s="1070"/>
      <c r="H1882" s="1070"/>
      <c r="I1882" s="1070"/>
      <c r="J1882" s="1070"/>
      <c r="K1882" s="1070"/>
      <c r="L1882" s="1069"/>
      <c r="M1882" s="1069"/>
      <c r="N1882" s="1069"/>
      <c r="O1882" s="1069"/>
      <c r="P1882" s="1069"/>
      <c r="Q1882" s="1069"/>
      <c r="R1882" s="1069"/>
      <c r="S1882" s="1069"/>
      <c r="T1882" s="1069"/>
      <c r="U1882" s="1069"/>
      <c r="V1882" s="1069"/>
      <c r="W1882" s="1069"/>
      <c r="X1882" s="1071" t="s">
        <v>1678</v>
      </c>
      <c r="Y1882" s="1071"/>
      <c r="Z1882" s="1071"/>
      <c r="AA1882" s="1071"/>
      <c r="AB1882" s="1071"/>
      <c r="AC1882" s="1072"/>
    </row>
    <row r="1883" spans="1:29" ht="16.7" customHeight="1">
      <c r="A1883" s="1074" t="s">
        <v>1168</v>
      </c>
      <c r="B1883" s="1075"/>
      <c r="C1883" s="1076"/>
      <c r="D1883" s="1077" t="s">
        <v>1679</v>
      </c>
      <c r="E1883" s="1077"/>
      <c r="F1883" s="1077"/>
      <c r="G1883" s="1077"/>
      <c r="H1883" s="1077"/>
      <c r="I1883" s="1077"/>
      <c r="J1883" s="1077"/>
      <c r="K1883" s="1077"/>
      <c r="L1883" s="1077"/>
      <c r="M1883" s="1077"/>
      <c r="N1883" s="1076"/>
      <c r="O1883" s="1076"/>
      <c r="P1883" s="1078" t="s">
        <v>1104</v>
      </c>
      <c r="Q1883" s="1078"/>
      <c r="R1883" s="1078"/>
      <c r="S1883" s="1076"/>
      <c r="T1883" s="1079" t="s">
        <v>1229</v>
      </c>
      <c r="U1883" s="1079"/>
      <c r="V1883" s="1079"/>
      <c r="W1883" s="1079"/>
      <c r="X1883" s="1076"/>
      <c r="Y1883" s="1078" t="s">
        <v>1170</v>
      </c>
      <c r="Z1883" s="1078"/>
      <c r="AA1883" s="1076"/>
      <c r="AB1883" s="1080">
        <v>45658</v>
      </c>
      <c r="AC1883" s="1081"/>
    </row>
    <row r="1884" spans="1:29" ht="17.45" customHeight="1">
      <c r="A1884" s="1082"/>
      <c r="B1884" s="1083"/>
      <c r="D1884" s="1084"/>
      <c r="E1884" s="1084"/>
      <c r="F1884" s="1084"/>
      <c r="G1884" s="1084"/>
      <c r="H1884" s="1084"/>
      <c r="I1884" s="1084"/>
      <c r="J1884" s="1084"/>
      <c r="K1884" s="1084"/>
      <c r="L1884" s="1084"/>
      <c r="M1884" s="1084"/>
      <c r="P1884" s="1085" t="s">
        <v>1171</v>
      </c>
      <c r="Q1884" s="1085"/>
      <c r="R1884" s="1085"/>
      <c r="T1884" s="1086">
        <v>1</v>
      </c>
      <c r="U1884" s="1086"/>
      <c r="V1884" s="1086"/>
      <c r="W1884" s="1086"/>
      <c r="Y1884" s="1085" t="s">
        <v>1172</v>
      </c>
      <c r="Z1884" s="1085"/>
      <c r="AB1884" s="1087" t="s">
        <v>55</v>
      </c>
      <c r="AC1884" s="1088"/>
    </row>
    <row r="1885" spans="1:29" ht="5.85" customHeight="1" thickBot="1">
      <c r="A1885" s="1089"/>
      <c r="B1885" s="1090"/>
      <c r="C1885" s="1090"/>
      <c r="D1885" s="1090"/>
      <c r="E1885" s="1090"/>
      <c r="F1885" s="1090"/>
      <c r="G1885" s="1090"/>
      <c r="H1885" s="1090"/>
      <c r="I1885" s="1090"/>
      <c r="J1885" s="1090"/>
      <c r="K1885" s="1090"/>
      <c r="L1885" s="1090"/>
      <c r="M1885" s="1090"/>
      <c r="N1885" s="1090"/>
      <c r="O1885" s="1090"/>
      <c r="P1885" s="1090"/>
      <c r="Q1885" s="1090"/>
      <c r="R1885" s="1090"/>
      <c r="S1885" s="1090"/>
      <c r="T1885" s="1090"/>
      <c r="U1885" s="1090"/>
      <c r="V1885" s="1090"/>
      <c r="W1885" s="1090"/>
      <c r="X1885" s="1090"/>
      <c r="Y1885" s="1090"/>
      <c r="Z1885" s="1090"/>
      <c r="AA1885" s="1090"/>
      <c r="AB1885" s="1090"/>
      <c r="AC1885" s="1091"/>
    </row>
    <row r="1886" spans="1:29" ht="16.7" customHeight="1" thickBot="1">
      <c r="A1886" s="1092" t="s">
        <v>1173</v>
      </c>
      <c r="B1886" s="1075"/>
      <c r="C1886" s="1075"/>
      <c r="D1886" s="1075"/>
      <c r="E1886" s="1075"/>
      <c r="F1886" s="1075"/>
      <c r="G1886" s="1075"/>
      <c r="H1886" s="1093"/>
      <c r="I1886" s="1094" t="s">
        <v>1174</v>
      </c>
      <c r="J1886" s="1094" t="s">
        <v>1175</v>
      </c>
      <c r="K1886" s="1070"/>
      <c r="L1886" s="1070"/>
      <c r="M1886" s="1070"/>
      <c r="N1886" s="1070"/>
      <c r="O1886" s="1070"/>
      <c r="P1886" s="1095"/>
      <c r="Q1886" s="1094" t="s">
        <v>1176</v>
      </c>
      <c r="R1886" s="1070"/>
      <c r="S1886" s="1070"/>
      <c r="T1886" s="1070"/>
      <c r="U1886" s="1070"/>
      <c r="V1886" s="1070"/>
      <c r="W1886" s="1070"/>
      <c r="X1886" s="1070"/>
      <c r="Y1886" s="1095"/>
      <c r="Z1886" s="1096" t="s">
        <v>1177</v>
      </c>
      <c r="AA1886" s="1097"/>
      <c r="AB1886" s="1097"/>
      <c r="AC1886" s="1098"/>
    </row>
    <row r="1887" spans="1:29" ht="17.45" customHeight="1" thickBot="1">
      <c r="A1887" s="1099"/>
      <c r="B1887" s="1100"/>
      <c r="C1887" s="1100"/>
      <c r="D1887" s="1100"/>
      <c r="E1887" s="1100"/>
      <c r="F1887" s="1100"/>
      <c r="G1887" s="1100"/>
      <c r="H1887" s="1101"/>
      <c r="I1887" s="1102"/>
      <c r="J1887" s="1094" t="s">
        <v>1178</v>
      </c>
      <c r="K1887" s="1070"/>
      <c r="L1887" s="1095"/>
      <c r="M1887" s="1094" t="s">
        <v>1179</v>
      </c>
      <c r="N1887" s="1070"/>
      <c r="O1887" s="1070"/>
      <c r="P1887" s="1095"/>
      <c r="Q1887" s="1094" t="s">
        <v>1178</v>
      </c>
      <c r="R1887" s="1070"/>
      <c r="S1887" s="1070"/>
      <c r="T1887" s="1070"/>
      <c r="U1887" s="1095"/>
      <c r="V1887" s="1094" t="s">
        <v>1179</v>
      </c>
      <c r="W1887" s="1070"/>
      <c r="X1887" s="1070"/>
      <c r="Y1887" s="1095"/>
      <c r="Z1887" s="1103"/>
      <c r="AA1887" s="1104"/>
      <c r="AB1887" s="1104"/>
      <c r="AC1887" s="1105"/>
    </row>
    <row r="1888" spans="1:29" ht="17.45" customHeight="1" thickBot="1">
      <c r="A1888" s="1068"/>
      <c r="B1888" s="1069"/>
      <c r="C1888" s="1069"/>
      <c r="D1888" s="1069"/>
      <c r="E1888" s="1069"/>
      <c r="F1888" s="1069"/>
      <c r="G1888" s="1069"/>
      <c r="H1888" s="1069"/>
      <c r="I1888" s="1071" t="s">
        <v>1180</v>
      </c>
      <c r="J1888" s="1071"/>
      <c r="K1888" s="1071"/>
      <c r="L1888" s="1071"/>
      <c r="M1888" s="1071"/>
      <c r="N1888" s="1071"/>
      <c r="O1888" s="1071"/>
      <c r="P1888" s="1071"/>
      <c r="Q1888" s="1071"/>
      <c r="R1888" s="1071"/>
      <c r="S1888" s="1071"/>
      <c r="T1888" s="1071"/>
      <c r="U1888" s="1071"/>
      <c r="V1888" s="1106"/>
      <c r="W1888" s="1107">
        <v>0</v>
      </c>
      <c r="X1888" s="1108"/>
      <c r="Y1888" s="1108"/>
      <c r="Z1888" s="1108"/>
      <c r="AA1888" s="1108"/>
      <c r="AB1888" s="1108"/>
      <c r="AC1888" s="1107"/>
    </row>
    <row r="1889" spans="1:29" ht="16.7" customHeight="1" thickBot="1">
      <c r="A1889" s="1092" t="s">
        <v>1181</v>
      </c>
      <c r="B1889" s="1109"/>
      <c r="C1889" s="1109"/>
      <c r="D1889" s="1109"/>
      <c r="E1889" s="1109"/>
      <c r="F1889" s="1109"/>
      <c r="G1889" s="1109"/>
      <c r="H1889" s="1109"/>
      <c r="I1889" s="1109"/>
      <c r="J1889" s="1110"/>
      <c r="K1889" s="1094" t="s">
        <v>1182</v>
      </c>
      <c r="L1889" s="1070"/>
      <c r="M1889" s="1070"/>
      <c r="N1889" s="1070"/>
      <c r="O1889" s="1095"/>
      <c r="P1889" s="1094" t="s">
        <v>1174</v>
      </c>
      <c r="Q1889" s="1070"/>
      <c r="R1889" s="1070"/>
      <c r="S1889" s="1070"/>
      <c r="T1889" s="1095"/>
      <c r="U1889" s="1094" t="s">
        <v>1183</v>
      </c>
      <c r="V1889" s="1070"/>
      <c r="W1889" s="1070"/>
      <c r="X1889" s="1070"/>
      <c r="Y1889" s="1095"/>
      <c r="Z1889" s="1096" t="s">
        <v>1177</v>
      </c>
      <c r="AA1889" s="1111"/>
      <c r="AB1889" s="1111"/>
      <c r="AC1889" s="1112"/>
    </row>
    <row r="1890" spans="1:29" ht="17.45" customHeight="1">
      <c r="A1890" s="1150"/>
      <c r="B1890" s="1151" t="s">
        <v>1121</v>
      </c>
      <c r="C1890" s="1151"/>
      <c r="D1890" s="1152" t="s">
        <v>1122</v>
      </c>
      <c r="E1890" s="1151"/>
      <c r="F1890" s="1151"/>
      <c r="G1890" s="1151"/>
      <c r="H1890" s="1151"/>
      <c r="I1890" s="1151"/>
      <c r="J1890" s="1152"/>
      <c r="K1890" s="1153">
        <v>0</v>
      </c>
      <c r="L1890" s="1154"/>
      <c r="M1890" s="1154"/>
      <c r="N1890" s="1154"/>
      <c r="O1890" s="1155"/>
      <c r="P1890" s="1153">
        <v>3.9E-2</v>
      </c>
      <c r="Q1890" s="1154"/>
      <c r="R1890" s="1154"/>
      <c r="S1890" s="1154"/>
      <c r="T1890" s="1155"/>
      <c r="U1890" s="1156">
        <v>30.6753</v>
      </c>
      <c r="V1890" s="1157"/>
      <c r="W1890" s="1157"/>
      <c r="X1890" s="1157"/>
      <c r="Y1890" s="1158"/>
      <c r="Z1890" s="1159">
        <v>1.1962999999999999</v>
      </c>
      <c r="AA1890" s="1116"/>
      <c r="AB1890" s="1116"/>
      <c r="AC1890" s="1115"/>
    </row>
    <row r="1891" spans="1:29" ht="16.7" customHeight="1" thickBot="1">
      <c r="A1891" s="1089"/>
      <c r="B1891" s="1160" t="s">
        <v>1111</v>
      </c>
      <c r="C1891" s="1160"/>
      <c r="D1891" s="1161" t="s">
        <v>1112</v>
      </c>
      <c r="E1891" s="1160"/>
      <c r="F1891" s="1160"/>
      <c r="G1891" s="1160"/>
      <c r="H1891" s="1160"/>
      <c r="I1891" s="1160"/>
      <c r="J1891" s="1161"/>
      <c r="K1891" s="1162">
        <v>0</v>
      </c>
      <c r="L1891" s="1163"/>
      <c r="M1891" s="1163"/>
      <c r="N1891" s="1163"/>
      <c r="O1891" s="1164"/>
      <c r="P1891" s="1162">
        <v>1.4E-2</v>
      </c>
      <c r="Q1891" s="1163"/>
      <c r="R1891" s="1163"/>
      <c r="S1891" s="1163"/>
      <c r="T1891" s="1164"/>
      <c r="U1891" s="1165">
        <v>22.148800000000001</v>
      </c>
      <c r="V1891" s="1166"/>
      <c r="W1891" s="1166"/>
      <c r="X1891" s="1166"/>
      <c r="Y1891" s="1167"/>
      <c r="Z1891" s="1168">
        <v>0.31009999999999999</v>
      </c>
      <c r="AA1891" s="1126"/>
      <c r="AB1891" s="1126"/>
      <c r="AC1891" s="1125"/>
    </row>
    <row r="1892" spans="1:29" ht="17.45" customHeight="1" thickBot="1">
      <c r="A1892" s="1068"/>
      <c r="B1892" s="1113"/>
      <c r="C1892" s="1113"/>
      <c r="D1892" s="1113"/>
      <c r="E1892" s="1113"/>
      <c r="F1892" s="1113"/>
      <c r="G1892" s="1113"/>
      <c r="H1892" s="1113"/>
      <c r="I1892" s="1114" t="s">
        <v>1184</v>
      </c>
      <c r="J1892" s="1114"/>
      <c r="K1892" s="1114"/>
      <c r="L1892" s="1114"/>
      <c r="M1892" s="1114"/>
      <c r="N1892" s="1114"/>
      <c r="O1892" s="1114"/>
      <c r="P1892" s="1114"/>
      <c r="Q1892" s="1114"/>
      <c r="R1892" s="1114"/>
      <c r="S1892" s="1114"/>
      <c r="T1892" s="1114"/>
      <c r="U1892" s="1114"/>
      <c r="V1892" s="1069"/>
      <c r="W1892" s="1115">
        <v>1.5064</v>
      </c>
      <c r="X1892" s="1116"/>
      <c r="Y1892" s="1116"/>
      <c r="Z1892" s="1116"/>
      <c r="AA1892" s="1116"/>
      <c r="AB1892" s="1116"/>
      <c r="AC1892" s="1115"/>
    </row>
    <row r="1893" spans="1:29" ht="17.45" customHeight="1">
      <c r="A1893" s="1117"/>
      <c r="B1893" s="1118"/>
      <c r="C1893" s="1118"/>
      <c r="D1893" s="1118"/>
      <c r="E1893" s="1118"/>
      <c r="F1893" s="1118"/>
      <c r="G1893" s="1118"/>
      <c r="H1893" s="1118"/>
      <c r="I1893" s="1119" t="s">
        <v>1185</v>
      </c>
      <c r="J1893" s="1119"/>
      <c r="K1893" s="1119"/>
      <c r="L1893" s="1119"/>
      <c r="M1893" s="1119"/>
      <c r="N1893" s="1119"/>
      <c r="O1893" s="1119"/>
      <c r="P1893" s="1119"/>
      <c r="Q1893" s="1119"/>
      <c r="R1893" s="1119"/>
      <c r="S1893" s="1119"/>
      <c r="T1893" s="1119"/>
      <c r="U1893" s="1119"/>
      <c r="V1893" s="1118"/>
      <c r="W1893" s="1120">
        <v>1.5064</v>
      </c>
      <c r="X1893" s="1121"/>
      <c r="Y1893" s="1121"/>
      <c r="Z1893" s="1121"/>
      <c r="AA1893" s="1121"/>
      <c r="AB1893" s="1121"/>
      <c r="AC1893" s="1120"/>
    </row>
    <row r="1894" spans="1:29" ht="16.7" customHeight="1">
      <c r="A1894" s="1117"/>
      <c r="B1894" s="1118"/>
      <c r="C1894" s="1118"/>
      <c r="D1894" s="1118"/>
      <c r="E1894" s="1118"/>
      <c r="F1894" s="1118"/>
      <c r="G1894" s="1118"/>
      <c r="H1894" s="1118"/>
      <c r="I1894" s="1119" t="s">
        <v>1186</v>
      </c>
      <c r="J1894" s="1119"/>
      <c r="K1894" s="1119"/>
      <c r="L1894" s="1119"/>
      <c r="M1894" s="1119"/>
      <c r="N1894" s="1119"/>
      <c r="O1894" s="1119"/>
      <c r="P1894" s="1119"/>
      <c r="Q1894" s="1119"/>
      <c r="R1894" s="1119"/>
      <c r="S1894" s="1119"/>
      <c r="T1894" s="1119"/>
      <c r="U1894" s="1119"/>
      <c r="V1894" s="1118"/>
      <c r="W1894" s="1120">
        <v>1.5064</v>
      </c>
      <c r="X1894" s="1121"/>
      <c r="Y1894" s="1121"/>
      <c r="Z1894" s="1121"/>
      <c r="AA1894" s="1121"/>
      <c r="AB1894" s="1121"/>
      <c r="AC1894" s="1120"/>
    </row>
    <row r="1895" spans="1:29" ht="17.45" customHeight="1">
      <c r="A1895" s="1117"/>
      <c r="B1895" s="1118"/>
      <c r="C1895" s="1118"/>
      <c r="D1895" s="1118"/>
      <c r="E1895" s="1118"/>
      <c r="F1895" s="1118"/>
      <c r="G1895" s="1118"/>
      <c r="H1895" s="1118"/>
      <c r="I1895" s="1119" t="s">
        <v>1187</v>
      </c>
      <c r="J1895" s="1119"/>
      <c r="K1895" s="1119"/>
      <c r="L1895" s="1119"/>
      <c r="M1895" s="1119"/>
      <c r="N1895" s="1119"/>
      <c r="O1895" s="1119"/>
      <c r="P1895" s="1119"/>
      <c r="Q1895" s="1119"/>
      <c r="R1895" s="1119"/>
      <c r="S1895" s="1119"/>
      <c r="T1895" s="1119"/>
      <c r="U1895" s="1119"/>
      <c r="V1895" s="1118"/>
      <c r="W1895" s="1120">
        <v>0</v>
      </c>
      <c r="X1895" s="1121"/>
      <c r="Y1895" s="1121"/>
      <c r="Z1895" s="1121"/>
      <c r="AA1895" s="1121"/>
      <c r="AB1895" s="1121"/>
      <c r="AC1895" s="1120"/>
    </row>
    <row r="1896" spans="1:29" ht="17.45" customHeight="1" thickBot="1">
      <c r="A1896" s="1122"/>
      <c r="B1896" s="1123"/>
      <c r="C1896" s="1123"/>
      <c r="D1896" s="1123"/>
      <c r="E1896" s="1123"/>
      <c r="F1896" s="1123"/>
      <c r="G1896" s="1123"/>
      <c r="H1896" s="1123"/>
      <c r="I1896" s="1124" t="s">
        <v>1188</v>
      </c>
      <c r="J1896" s="1124"/>
      <c r="K1896" s="1124"/>
      <c r="L1896" s="1124"/>
      <c r="M1896" s="1124"/>
      <c r="N1896" s="1124"/>
      <c r="O1896" s="1124"/>
      <c r="P1896" s="1124"/>
      <c r="Q1896" s="1124"/>
      <c r="R1896" s="1124"/>
      <c r="S1896" s="1124"/>
      <c r="T1896" s="1124"/>
      <c r="U1896" s="1124"/>
      <c r="V1896" s="1123"/>
      <c r="W1896" s="1125">
        <v>0</v>
      </c>
      <c r="X1896" s="1126"/>
      <c r="Y1896" s="1126"/>
      <c r="Z1896" s="1126"/>
      <c r="AA1896" s="1126"/>
      <c r="AB1896" s="1126"/>
      <c r="AC1896" s="1125"/>
    </row>
    <row r="1897" spans="1:29" ht="16.7" customHeight="1" thickBot="1">
      <c r="A1897" s="1092" t="s">
        <v>1189</v>
      </c>
      <c r="B1897" s="1109"/>
      <c r="C1897" s="1109"/>
      <c r="D1897" s="1109"/>
      <c r="E1897" s="1109"/>
      <c r="F1897" s="1109"/>
      <c r="G1897" s="1109"/>
      <c r="H1897" s="1109"/>
      <c r="I1897" s="1109"/>
      <c r="J1897" s="1110"/>
      <c r="K1897" s="1094" t="s">
        <v>1174</v>
      </c>
      <c r="L1897" s="1070"/>
      <c r="M1897" s="1070"/>
      <c r="N1897" s="1070"/>
      <c r="O1897" s="1095"/>
      <c r="P1897" s="1094" t="s">
        <v>531</v>
      </c>
      <c r="Q1897" s="1070"/>
      <c r="R1897" s="1070"/>
      <c r="S1897" s="1070"/>
      <c r="T1897" s="1095"/>
      <c r="U1897" s="1094" t="s">
        <v>1190</v>
      </c>
      <c r="V1897" s="1070"/>
      <c r="W1897" s="1070"/>
      <c r="X1897" s="1070"/>
      <c r="Y1897" s="1095"/>
      <c r="Z1897" s="1096" t="s">
        <v>1191</v>
      </c>
      <c r="AA1897" s="1111"/>
      <c r="AB1897" s="1111"/>
      <c r="AC1897" s="1112"/>
    </row>
    <row r="1898" spans="1:29" ht="17.45" customHeight="1" thickBot="1">
      <c r="A1898" s="1127"/>
      <c r="B1898" s="1128" t="s">
        <v>1680</v>
      </c>
      <c r="C1898" s="1128"/>
      <c r="D1898" s="1129" t="s">
        <v>1681</v>
      </c>
      <c r="E1898" s="1128"/>
      <c r="F1898" s="1128"/>
      <c r="G1898" s="1128"/>
      <c r="H1898" s="1128"/>
      <c r="I1898" s="1128"/>
      <c r="J1898" s="1129"/>
      <c r="K1898" s="1130">
        <v>0.16</v>
      </c>
      <c r="L1898" s="1131"/>
      <c r="M1898" s="1131"/>
      <c r="N1898" s="1131"/>
      <c r="O1898" s="1132"/>
      <c r="P1898" s="1133" t="s">
        <v>1393</v>
      </c>
      <c r="Q1898" s="1134"/>
      <c r="R1898" s="1134"/>
      <c r="S1898" s="1134"/>
      <c r="T1898" s="1135"/>
      <c r="U1898" s="1136">
        <v>8.8782999999999994</v>
      </c>
      <c r="V1898" s="1137"/>
      <c r="W1898" s="1137"/>
      <c r="X1898" s="1137"/>
      <c r="Y1898" s="1138"/>
      <c r="Z1898" s="1139">
        <v>1.4205000000000001</v>
      </c>
      <c r="AA1898" s="1108"/>
      <c r="AB1898" s="1108"/>
      <c r="AC1898" s="1107"/>
    </row>
    <row r="1899" spans="1:29" ht="16.7" customHeight="1" thickBot="1">
      <c r="A1899" s="1068"/>
      <c r="B1899" s="1069"/>
      <c r="C1899" s="1069"/>
      <c r="D1899" s="1069"/>
      <c r="E1899" s="1069"/>
      <c r="F1899" s="1069"/>
      <c r="G1899" s="1069"/>
      <c r="H1899" s="1069"/>
      <c r="I1899" s="1071" t="s">
        <v>1193</v>
      </c>
      <c r="J1899" s="1071"/>
      <c r="K1899" s="1071"/>
      <c r="L1899" s="1071"/>
      <c r="M1899" s="1071"/>
      <c r="N1899" s="1071"/>
      <c r="O1899" s="1071"/>
      <c r="P1899" s="1071"/>
      <c r="Q1899" s="1071"/>
      <c r="R1899" s="1071"/>
      <c r="S1899" s="1071"/>
      <c r="T1899" s="1071"/>
      <c r="U1899" s="1071"/>
      <c r="V1899" s="1106"/>
      <c r="W1899" s="1107">
        <v>1.4205000000000001</v>
      </c>
      <c r="X1899" s="1108"/>
      <c r="Y1899" s="1108"/>
      <c r="Z1899" s="1108"/>
      <c r="AA1899" s="1108"/>
      <c r="AB1899" s="1108"/>
      <c r="AC1899" s="1107"/>
    </row>
    <row r="1900" spans="1:29" ht="17.45" customHeight="1" thickBot="1">
      <c r="A1900" s="1092" t="s">
        <v>1194</v>
      </c>
      <c r="B1900" s="1109"/>
      <c r="C1900" s="1109"/>
      <c r="D1900" s="1109"/>
      <c r="E1900" s="1109"/>
      <c r="F1900" s="1109"/>
      <c r="G1900" s="1109"/>
      <c r="H1900" s="1109"/>
      <c r="I1900" s="1109"/>
      <c r="J1900" s="1110"/>
      <c r="K1900" s="1094" t="s">
        <v>1174</v>
      </c>
      <c r="L1900" s="1070"/>
      <c r="M1900" s="1070"/>
      <c r="N1900" s="1070"/>
      <c r="O1900" s="1095"/>
      <c r="P1900" s="1094" t="s">
        <v>531</v>
      </c>
      <c r="Q1900" s="1070"/>
      <c r="R1900" s="1070"/>
      <c r="S1900" s="1070"/>
      <c r="T1900" s="1095"/>
      <c r="U1900" s="1094" t="s">
        <v>1190</v>
      </c>
      <c r="V1900" s="1070"/>
      <c r="W1900" s="1070"/>
      <c r="X1900" s="1070"/>
      <c r="Y1900" s="1095"/>
      <c r="Z1900" s="1096" t="s">
        <v>1191</v>
      </c>
      <c r="AA1900" s="1111"/>
      <c r="AB1900" s="1111"/>
      <c r="AC1900" s="1112"/>
    </row>
    <row r="1901" spans="1:29" ht="17.45" customHeight="1" thickBot="1">
      <c r="A1901" s="1068"/>
      <c r="B1901" s="1069"/>
      <c r="C1901" s="1069"/>
      <c r="D1901" s="1069"/>
      <c r="E1901" s="1069"/>
      <c r="F1901" s="1069"/>
      <c r="G1901" s="1069"/>
      <c r="H1901" s="1069"/>
      <c r="I1901" s="1071" t="s">
        <v>1195</v>
      </c>
      <c r="J1901" s="1071"/>
      <c r="K1901" s="1071"/>
      <c r="L1901" s="1071"/>
      <c r="M1901" s="1071"/>
      <c r="N1901" s="1071"/>
      <c r="O1901" s="1071"/>
      <c r="P1901" s="1071"/>
      <c r="Q1901" s="1071"/>
      <c r="R1901" s="1071"/>
      <c r="S1901" s="1071"/>
      <c r="T1901" s="1071"/>
      <c r="U1901" s="1071"/>
      <c r="V1901" s="1106"/>
      <c r="W1901" s="1107">
        <v>0</v>
      </c>
      <c r="X1901" s="1108"/>
      <c r="Y1901" s="1108"/>
      <c r="Z1901" s="1108"/>
      <c r="AA1901" s="1108"/>
      <c r="AB1901" s="1108"/>
      <c r="AC1901" s="1107"/>
    </row>
    <row r="1902" spans="1:29" ht="16.7" customHeight="1" thickBot="1">
      <c r="A1902" s="1092" t="s">
        <v>1196</v>
      </c>
      <c r="B1902" s="1109"/>
      <c r="C1902" s="1109"/>
      <c r="D1902" s="1109"/>
      <c r="E1902" s="1109"/>
      <c r="F1902" s="1109"/>
      <c r="G1902" s="1109"/>
      <c r="H1902" s="1109"/>
      <c r="I1902" s="1109"/>
      <c r="J1902" s="1110"/>
      <c r="K1902" s="1094" t="s">
        <v>1174</v>
      </c>
      <c r="L1902" s="1070"/>
      <c r="M1902" s="1070"/>
      <c r="N1902" s="1070"/>
      <c r="O1902" s="1095"/>
      <c r="P1902" s="1094" t="s">
        <v>531</v>
      </c>
      <c r="Q1902" s="1070"/>
      <c r="R1902" s="1070"/>
      <c r="S1902" s="1070"/>
      <c r="T1902" s="1095"/>
      <c r="U1902" s="1094" t="s">
        <v>1190</v>
      </c>
      <c r="V1902" s="1070"/>
      <c r="W1902" s="1070"/>
      <c r="X1902" s="1070"/>
      <c r="Y1902" s="1095"/>
      <c r="Z1902" s="1096" t="s">
        <v>1191</v>
      </c>
      <c r="AA1902" s="1111"/>
      <c r="AB1902" s="1111"/>
      <c r="AC1902" s="1112"/>
    </row>
    <row r="1903" spans="1:29" ht="17.45" customHeight="1" thickBot="1">
      <c r="A1903" s="1127"/>
      <c r="B1903" s="1128" t="s">
        <v>1682</v>
      </c>
      <c r="C1903" s="1128"/>
      <c r="D1903" s="1129" t="s">
        <v>1683</v>
      </c>
      <c r="E1903" s="1128"/>
      <c r="F1903" s="1128"/>
      <c r="G1903" s="1128"/>
      <c r="H1903" s="1128"/>
      <c r="I1903" s="1128"/>
      <c r="J1903" s="1129"/>
      <c r="K1903" s="1130">
        <v>1.6000000000000001E-4</v>
      </c>
      <c r="L1903" s="1131"/>
      <c r="M1903" s="1131"/>
      <c r="N1903" s="1131"/>
      <c r="O1903" s="1132"/>
      <c r="P1903" s="1133" t="s">
        <v>565</v>
      </c>
      <c r="Q1903" s="1134"/>
      <c r="R1903" s="1134"/>
      <c r="S1903" s="1134"/>
      <c r="T1903" s="1135"/>
      <c r="U1903" s="1136">
        <v>32.99</v>
      </c>
      <c r="V1903" s="1137"/>
      <c r="W1903" s="1137"/>
      <c r="X1903" s="1137"/>
      <c r="Y1903" s="1138"/>
      <c r="Z1903" s="1139">
        <v>5.3E-3</v>
      </c>
      <c r="AA1903" s="1108"/>
      <c r="AB1903" s="1108"/>
      <c r="AC1903" s="1107"/>
    </row>
    <row r="1904" spans="1:29" ht="17.45" customHeight="1" thickBot="1">
      <c r="A1904" s="1068"/>
      <c r="B1904" s="1069"/>
      <c r="C1904" s="1069"/>
      <c r="D1904" s="1069"/>
      <c r="E1904" s="1069"/>
      <c r="F1904" s="1069"/>
      <c r="G1904" s="1069"/>
      <c r="H1904" s="1069"/>
      <c r="I1904" s="1071" t="s">
        <v>1197</v>
      </c>
      <c r="J1904" s="1071"/>
      <c r="K1904" s="1071"/>
      <c r="L1904" s="1071"/>
      <c r="M1904" s="1071"/>
      <c r="N1904" s="1071"/>
      <c r="O1904" s="1071"/>
      <c r="P1904" s="1071"/>
      <c r="Q1904" s="1071"/>
      <c r="R1904" s="1071"/>
      <c r="S1904" s="1071"/>
      <c r="T1904" s="1071"/>
      <c r="U1904" s="1071"/>
      <c r="V1904" s="1106"/>
      <c r="W1904" s="1107">
        <v>5.3E-3</v>
      </c>
      <c r="X1904" s="1108"/>
      <c r="Y1904" s="1108"/>
      <c r="Z1904" s="1108"/>
      <c r="AA1904" s="1108"/>
      <c r="AB1904" s="1108"/>
      <c r="AC1904" s="1107"/>
    </row>
    <row r="1905" spans="1:29" ht="16.7" customHeight="1" thickBot="1">
      <c r="A1905" s="1092" t="s">
        <v>1198</v>
      </c>
      <c r="B1905" s="1109"/>
      <c r="C1905" s="1109"/>
      <c r="D1905" s="1110"/>
      <c r="E1905" s="1094" t="s">
        <v>1174</v>
      </c>
      <c r="F1905" s="1070"/>
      <c r="G1905" s="1095"/>
      <c r="H1905" s="1140" t="s">
        <v>1199</v>
      </c>
      <c r="I1905" s="1140" t="s">
        <v>1200</v>
      </c>
      <c r="J1905" s="1094" t="s">
        <v>1201</v>
      </c>
      <c r="K1905" s="1070"/>
      <c r="L1905" s="1095"/>
      <c r="M1905" s="1094" t="s">
        <v>1202</v>
      </c>
      <c r="N1905" s="1070"/>
      <c r="O1905" s="1070"/>
      <c r="P1905" s="1095"/>
      <c r="Q1905" s="1094" t="s">
        <v>1203</v>
      </c>
      <c r="R1905" s="1070"/>
      <c r="S1905" s="1070"/>
      <c r="T1905" s="1070"/>
      <c r="U1905" s="1095"/>
      <c r="V1905" s="1094" t="s">
        <v>1204</v>
      </c>
      <c r="W1905" s="1070"/>
      <c r="X1905" s="1070"/>
      <c r="Y1905" s="1095"/>
      <c r="Z1905" s="1096" t="s">
        <v>1191</v>
      </c>
      <c r="AA1905" s="1111"/>
      <c r="AB1905" s="1111"/>
      <c r="AC1905" s="1112"/>
    </row>
    <row r="1906" spans="1:29" ht="17.45" customHeight="1" thickBot="1">
      <c r="A1906" s="1127"/>
      <c r="B1906" s="1128" t="s">
        <v>1684</v>
      </c>
      <c r="C1906" s="1128"/>
      <c r="D1906" s="1225" t="s">
        <v>1683</v>
      </c>
      <c r="E1906" s="1192">
        <v>1.6000000000000001E-4</v>
      </c>
      <c r="F1906" s="1193"/>
      <c r="G1906" s="1194"/>
      <c r="H1906" s="1191">
        <v>0</v>
      </c>
      <c r="I1906" s="1191">
        <v>0</v>
      </c>
      <c r="J1906" s="1195">
        <v>0</v>
      </c>
      <c r="K1906" s="1196"/>
      <c r="L1906" s="1197"/>
      <c r="M1906" s="1136">
        <v>1.05</v>
      </c>
      <c r="N1906" s="1137"/>
      <c r="O1906" s="1137"/>
      <c r="P1906" s="1138"/>
      <c r="Q1906" s="1136">
        <v>0.84</v>
      </c>
      <c r="R1906" s="1137"/>
      <c r="S1906" s="1137"/>
      <c r="T1906" s="1137"/>
      <c r="U1906" s="1138"/>
      <c r="V1906" s="1136">
        <v>0.69</v>
      </c>
      <c r="W1906" s="1137"/>
      <c r="X1906" s="1137"/>
      <c r="Y1906" s="1138"/>
      <c r="Z1906" s="1139">
        <v>0</v>
      </c>
      <c r="AA1906" s="1108"/>
      <c r="AB1906" s="1108"/>
      <c r="AC1906" s="1107"/>
    </row>
    <row r="1907" spans="1:29" ht="16.7" customHeight="1" thickBot="1">
      <c r="A1907" s="1068"/>
      <c r="B1907" s="1069"/>
      <c r="C1907" s="1069"/>
      <c r="D1907" s="1069"/>
      <c r="E1907" s="1069"/>
      <c r="F1907" s="1069"/>
      <c r="G1907" s="1069"/>
      <c r="H1907" s="1069"/>
      <c r="I1907" s="1071" t="s">
        <v>1205</v>
      </c>
      <c r="J1907" s="1071"/>
      <c r="K1907" s="1071"/>
      <c r="L1907" s="1071"/>
      <c r="M1907" s="1071"/>
      <c r="N1907" s="1071"/>
      <c r="O1907" s="1071"/>
      <c r="P1907" s="1071"/>
      <c r="Q1907" s="1071"/>
      <c r="R1907" s="1071"/>
      <c r="S1907" s="1071"/>
      <c r="T1907" s="1071"/>
      <c r="U1907" s="1071"/>
      <c r="V1907" s="1106"/>
      <c r="W1907" s="1107">
        <v>0</v>
      </c>
      <c r="X1907" s="1108"/>
      <c r="Y1907" s="1108"/>
      <c r="Z1907" s="1108"/>
      <c r="AA1907" s="1108"/>
      <c r="AB1907" s="1108"/>
      <c r="AC1907" s="1107"/>
    </row>
    <row r="1908" spans="1:29" ht="5.85" customHeight="1">
      <c r="A1908" s="1141"/>
      <c r="B1908" s="1113"/>
      <c r="C1908" s="1113"/>
      <c r="D1908" s="1113"/>
      <c r="E1908" s="1113"/>
      <c r="F1908" s="1113"/>
      <c r="G1908" s="1113"/>
      <c r="H1908" s="1113"/>
      <c r="I1908" s="1113"/>
      <c r="J1908" s="1113"/>
      <c r="K1908" s="1113"/>
      <c r="L1908" s="1113"/>
      <c r="M1908" s="1113"/>
      <c r="N1908" s="1113"/>
      <c r="O1908" s="1113"/>
      <c r="P1908" s="1113"/>
      <c r="Q1908" s="1113"/>
      <c r="R1908" s="1113"/>
      <c r="S1908" s="1113"/>
      <c r="T1908" s="1113"/>
      <c r="U1908" s="1113"/>
      <c r="V1908" s="1113"/>
      <c r="W1908" s="1113"/>
      <c r="X1908" s="1113"/>
      <c r="Y1908" s="1113"/>
      <c r="Z1908" s="1113"/>
      <c r="AA1908" s="1113"/>
      <c r="AB1908" s="1113"/>
      <c r="AC1908" s="1142"/>
    </row>
    <row r="1909" spans="1:29" ht="17.45" customHeight="1">
      <c r="A1909" s="1117"/>
      <c r="B1909" s="1118"/>
      <c r="C1909" s="1118"/>
      <c r="D1909" s="1118"/>
      <c r="E1909" s="1118"/>
      <c r="F1909" s="1118"/>
      <c r="G1909" s="1118"/>
      <c r="H1909" s="1118"/>
      <c r="I1909" s="1119" t="s">
        <v>1206</v>
      </c>
      <c r="J1909" s="1119"/>
      <c r="K1909" s="1119"/>
      <c r="L1909" s="1119"/>
      <c r="M1909" s="1119"/>
      <c r="N1909" s="1119"/>
      <c r="O1909" s="1119"/>
      <c r="P1909" s="1119"/>
      <c r="Q1909" s="1119"/>
      <c r="R1909" s="1119"/>
      <c r="S1909" s="1119"/>
      <c r="T1909" s="1119"/>
      <c r="U1909" s="1119"/>
      <c r="V1909" s="1118"/>
      <c r="W1909" s="1143">
        <v>2.93</v>
      </c>
      <c r="X1909" s="1144"/>
      <c r="Y1909" s="1144"/>
      <c r="Z1909" s="1144"/>
      <c r="AA1909" s="1144"/>
      <c r="AB1909" s="1144"/>
      <c r="AC1909" s="1143"/>
    </row>
    <row r="1910" spans="1:29" ht="17.45" customHeight="1">
      <c r="A1910" s="1117"/>
      <c r="B1910" s="1118"/>
      <c r="C1910" s="1118"/>
      <c r="D1910" s="1118"/>
      <c r="E1910" s="1118"/>
      <c r="F1910" s="1118"/>
      <c r="G1910" s="1119" t="s">
        <v>1207</v>
      </c>
      <c r="H1910" s="1119"/>
      <c r="I1910" s="1119"/>
      <c r="J1910" s="1119"/>
      <c r="K1910" s="1119"/>
      <c r="L1910" s="1119"/>
      <c r="M1910" s="1119"/>
      <c r="N1910" s="1145"/>
      <c r="O1910" s="1146">
        <v>0</v>
      </c>
      <c r="P1910" s="1146"/>
      <c r="Q1910" s="1146"/>
      <c r="R1910" s="1145"/>
      <c r="S1910" s="1119" t="s">
        <v>1208</v>
      </c>
      <c r="T1910" s="1119"/>
      <c r="U1910" s="1119"/>
      <c r="V1910" s="1118"/>
      <c r="W1910" s="1143">
        <v>0</v>
      </c>
      <c r="X1910" s="1144"/>
      <c r="Y1910" s="1144"/>
      <c r="Z1910" s="1144"/>
      <c r="AA1910" s="1144"/>
      <c r="AB1910" s="1144"/>
      <c r="AC1910" s="1143"/>
    </row>
    <row r="1911" spans="1:29" ht="16.7" customHeight="1">
      <c r="A1911" s="1117"/>
      <c r="B1911" s="1118"/>
      <c r="C1911" s="1118"/>
      <c r="D1911" s="1118"/>
      <c r="E1911" s="1118"/>
      <c r="F1911" s="1118"/>
      <c r="G1911" s="1118"/>
      <c r="H1911" s="1118"/>
      <c r="I1911" s="1119" t="s">
        <v>1209</v>
      </c>
      <c r="J1911" s="1119"/>
      <c r="K1911" s="1119"/>
      <c r="L1911" s="1119"/>
      <c r="M1911" s="1119"/>
      <c r="N1911" s="1119"/>
      <c r="O1911" s="1119"/>
      <c r="P1911" s="1119"/>
      <c r="Q1911" s="1119"/>
      <c r="R1911" s="1119"/>
      <c r="S1911" s="1119"/>
      <c r="T1911" s="1119"/>
      <c r="U1911" s="1119"/>
      <c r="V1911" s="1118"/>
      <c r="W1911" s="1143">
        <v>2.93</v>
      </c>
      <c r="X1911" s="1144"/>
      <c r="Y1911" s="1144"/>
      <c r="Z1911" s="1144"/>
      <c r="AA1911" s="1144"/>
      <c r="AB1911" s="1144"/>
      <c r="AC1911" s="1143"/>
    </row>
    <row r="1912" spans="1:29" ht="5.85" customHeight="1">
      <c r="A1912" s="1147"/>
      <c r="B1912" s="1118"/>
      <c r="C1912" s="1118"/>
      <c r="D1912" s="1118"/>
      <c r="E1912" s="1118"/>
      <c r="F1912" s="1118"/>
      <c r="G1912" s="1118"/>
      <c r="H1912" s="1118"/>
      <c r="I1912" s="1118"/>
      <c r="J1912" s="1118"/>
      <c r="K1912" s="1118"/>
      <c r="L1912" s="1118"/>
      <c r="M1912" s="1118"/>
      <c r="N1912" s="1118"/>
      <c r="O1912" s="1118"/>
      <c r="P1912" s="1118"/>
      <c r="Q1912" s="1118"/>
      <c r="R1912" s="1118"/>
      <c r="S1912" s="1118"/>
      <c r="T1912" s="1118"/>
      <c r="U1912" s="1118"/>
      <c r="V1912" s="1118"/>
      <c r="W1912" s="1118"/>
      <c r="X1912" s="1118"/>
      <c r="Y1912" s="1118"/>
      <c r="Z1912" s="1118"/>
      <c r="AA1912" s="1118"/>
      <c r="AB1912" s="1118"/>
      <c r="AC1912" s="1148"/>
    </row>
    <row r="1913" spans="1:29" ht="145.35" customHeight="1">
      <c r="A1913" s="1149"/>
      <c r="AC1913" s="1088"/>
    </row>
    <row r="1914" spans="1:29" ht="74.849999999999994" customHeight="1">
      <c r="A1914" s="1149"/>
      <c r="AC1914" s="1088"/>
    </row>
    <row r="1915" spans="1:29" ht="74.849999999999994" customHeight="1" thickBot="1">
      <c r="A1915" s="1089"/>
      <c r="B1915" s="1090"/>
      <c r="C1915" s="1090"/>
      <c r="D1915" s="1090"/>
      <c r="E1915" s="1090"/>
      <c r="F1915" s="1090"/>
      <c r="G1915" s="1090"/>
      <c r="H1915" s="1090"/>
      <c r="I1915" s="1090"/>
      <c r="J1915" s="1090"/>
      <c r="K1915" s="1090"/>
      <c r="L1915" s="1090"/>
      <c r="M1915" s="1090"/>
      <c r="N1915" s="1090"/>
      <c r="O1915" s="1090"/>
      <c r="P1915" s="1090"/>
      <c r="Q1915" s="1090"/>
      <c r="R1915" s="1090"/>
      <c r="S1915" s="1090"/>
      <c r="T1915" s="1090"/>
      <c r="U1915" s="1090"/>
      <c r="V1915" s="1090"/>
      <c r="W1915" s="1090"/>
      <c r="X1915" s="1090"/>
      <c r="Y1915" s="1090"/>
      <c r="Z1915" s="1090"/>
      <c r="AA1915" s="1090"/>
      <c r="AB1915" s="1090"/>
      <c r="AC1915" s="1091"/>
    </row>
    <row r="1916" spans="1:29" ht="17.45" customHeight="1" thickBot="1">
      <c r="A1916" s="1068"/>
      <c r="B1916" s="1069"/>
      <c r="C1916" s="1069"/>
      <c r="D1916" s="1069"/>
      <c r="E1916" s="1069"/>
      <c r="F1916" s="1070" t="s">
        <v>1166</v>
      </c>
      <c r="G1916" s="1070"/>
      <c r="H1916" s="1070"/>
      <c r="I1916" s="1070"/>
      <c r="J1916" s="1070"/>
      <c r="K1916" s="1070"/>
      <c r="L1916" s="1069"/>
      <c r="M1916" s="1069"/>
      <c r="N1916" s="1069"/>
      <c r="O1916" s="1069"/>
      <c r="P1916" s="1069"/>
      <c r="Q1916" s="1069"/>
      <c r="R1916" s="1069"/>
      <c r="S1916" s="1069"/>
      <c r="T1916" s="1069"/>
      <c r="U1916" s="1069"/>
      <c r="V1916" s="1069"/>
      <c r="W1916" s="1069"/>
      <c r="X1916" s="1071" t="s">
        <v>1685</v>
      </c>
      <c r="Y1916" s="1071"/>
      <c r="Z1916" s="1071"/>
      <c r="AA1916" s="1071"/>
      <c r="AB1916" s="1071"/>
      <c r="AC1916" s="1072"/>
    </row>
    <row r="1917" spans="1:29" ht="16.7" customHeight="1">
      <c r="A1917" s="1074" t="s">
        <v>1168</v>
      </c>
      <c r="B1917" s="1075"/>
      <c r="C1917" s="1076"/>
      <c r="D1917" s="1077" t="s">
        <v>1686</v>
      </c>
      <c r="E1917" s="1077"/>
      <c r="F1917" s="1077"/>
      <c r="G1917" s="1077"/>
      <c r="H1917" s="1077"/>
      <c r="I1917" s="1077"/>
      <c r="J1917" s="1077"/>
      <c r="K1917" s="1077"/>
      <c r="L1917" s="1077"/>
      <c r="M1917" s="1077"/>
      <c r="N1917" s="1076"/>
      <c r="O1917" s="1076"/>
      <c r="P1917" s="1078" t="s">
        <v>1104</v>
      </c>
      <c r="Q1917" s="1078"/>
      <c r="R1917" s="1078"/>
      <c r="S1917" s="1076"/>
      <c r="T1917" s="1079" t="s">
        <v>1231</v>
      </c>
      <c r="U1917" s="1079"/>
      <c r="V1917" s="1079"/>
      <c r="W1917" s="1079"/>
      <c r="X1917" s="1076"/>
      <c r="Y1917" s="1078" t="s">
        <v>1170</v>
      </c>
      <c r="Z1917" s="1078"/>
      <c r="AA1917" s="1076"/>
      <c r="AB1917" s="1080">
        <v>45658</v>
      </c>
      <c r="AC1917" s="1081"/>
    </row>
    <row r="1918" spans="1:29" ht="17.45" customHeight="1">
      <c r="A1918" s="1082"/>
      <c r="B1918" s="1083"/>
      <c r="D1918" s="1084"/>
      <c r="E1918" s="1084"/>
      <c r="F1918" s="1084"/>
      <c r="G1918" s="1084"/>
      <c r="H1918" s="1084"/>
      <c r="I1918" s="1084"/>
      <c r="J1918" s="1084"/>
      <c r="K1918" s="1084"/>
      <c r="L1918" s="1084"/>
      <c r="M1918" s="1084"/>
      <c r="P1918" s="1085" t="s">
        <v>1171</v>
      </c>
      <c r="Q1918" s="1085"/>
      <c r="R1918" s="1085"/>
      <c r="T1918" s="1086">
        <v>1</v>
      </c>
      <c r="U1918" s="1086"/>
      <c r="V1918" s="1086"/>
      <c r="W1918" s="1086"/>
      <c r="Y1918" s="1085" t="s">
        <v>1172</v>
      </c>
      <c r="Z1918" s="1085"/>
      <c r="AB1918" s="1087" t="s">
        <v>51</v>
      </c>
      <c r="AC1918" s="1088"/>
    </row>
    <row r="1919" spans="1:29" ht="5.85" customHeight="1" thickBot="1">
      <c r="A1919" s="1089"/>
      <c r="B1919" s="1090"/>
      <c r="C1919" s="1090"/>
      <c r="D1919" s="1090"/>
      <c r="E1919" s="1090"/>
      <c r="F1919" s="1090"/>
      <c r="G1919" s="1090"/>
      <c r="H1919" s="1090"/>
      <c r="I1919" s="1090"/>
      <c r="J1919" s="1090"/>
      <c r="K1919" s="1090"/>
      <c r="L1919" s="1090"/>
      <c r="M1919" s="1090"/>
      <c r="N1919" s="1090"/>
      <c r="O1919" s="1090"/>
      <c r="P1919" s="1090"/>
      <c r="Q1919" s="1090"/>
      <c r="R1919" s="1090"/>
      <c r="S1919" s="1090"/>
      <c r="T1919" s="1090"/>
      <c r="U1919" s="1090"/>
      <c r="V1919" s="1090"/>
      <c r="W1919" s="1090"/>
      <c r="X1919" s="1090"/>
      <c r="Y1919" s="1090"/>
      <c r="Z1919" s="1090"/>
      <c r="AA1919" s="1090"/>
      <c r="AB1919" s="1090"/>
      <c r="AC1919" s="1091"/>
    </row>
    <row r="1920" spans="1:29" ht="16.7" customHeight="1" thickBot="1">
      <c r="A1920" s="1092" t="s">
        <v>1173</v>
      </c>
      <c r="B1920" s="1075"/>
      <c r="C1920" s="1075"/>
      <c r="D1920" s="1075"/>
      <c r="E1920" s="1075"/>
      <c r="F1920" s="1075"/>
      <c r="G1920" s="1075"/>
      <c r="H1920" s="1093"/>
      <c r="I1920" s="1094" t="s">
        <v>1174</v>
      </c>
      <c r="J1920" s="1094" t="s">
        <v>1175</v>
      </c>
      <c r="K1920" s="1070"/>
      <c r="L1920" s="1070"/>
      <c r="M1920" s="1070"/>
      <c r="N1920" s="1070"/>
      <c r="O1920" s="1070"/>
      <c r="P1920" s="1095"/>
      <c r="Q1920" s="1094" t="s">
        <v>1176</v>
      </c>
      <c r="R1920" s="1070"/>
      <c r="S1920" s="1070"/>
      <c r="T1920" s="1070"/>
      <c r="U1920" s="1070"/>
      <c r="V1920" s="1070"/>
      <c r="W1920" s="1070"/>
      <c r="X1920" s="1070"/>
      <c r="Y1920" s="1095"/>
      <c r="Z1920" s="1096" t="s">
        <v>1177</v>
      </c>
      <c r="AA1920" s="1097"/>
      <c r="AB1920" s="1097"/>
      <c r="AC1920" s="1098"/>
    </row>
    <row r="1921" spans="1:29" ht="17.45" customHeight="1" thickBot="1">
      <c r="A1921" s="1099"/>
      <c r="B1921" s="1100"/>
      <c r="C1921" s="1100"/>
      <c r="D1921" s="1100"/>
      <c r="E1921" s="1100"/>
      <c r="F1921" s="1100"/>
      <c r="G1921" s="1100"/>
      <c r="H1921" s="1101"/>
      <c r="I1921" s="1102"/>
      <c r="J1921" s="1094" t="s">
        <v>1178</v>
      </c>
      <c r="K1921" s="1070"/>
      <c r="L1921" s="1095"/>
      <c r="M1921" s="1094" t="s">
        <v>1179</v>
      </c>
      <c r="N1921" s="1070"/>
      <c r="O1921" s="1070"/>
      <c r="P1921" s="1095"/>
      <c r="Q1921" s="1094" t="s">
        <v>1178</v>
      </c>
      <c r="R1921" s="1070"/>
      <c r="S1921" s="1070"/>
      <c r="T1921" s="1070"/>
      <c r="U1921" s="1095"/>
      <c r="V1921" s="1094" t="s">
        <v>1179</v>
      </c>
      <c r="W1921" s="1070"/>
      <c r="X1921" s="1070"/>
      <c r="Y1921" s="1095"/>
      <c r="Z1921" s="1103"/>
      <c r="AA1921" s="1104"/>
      <c r="AB1921" s="1104"/>
      <c r="AC1921" s="1105"/>
    </row>
    <row r="1922" spans="1:29" ht="17.45" customHeight="1" thickBot="1">
      <c r="A1922" s="1068"/>
      <c r="B1922" s="1069"/>
      <c r="C1922" s="1069"/>
      <c r="D1922" s="1069"/>
      <c r="E1922" s="1069"/>
      <c r="F1922" s="1069"/>
      <c r="G1922" s="1069"/>
      <c r="H1922" s="1069"/>
      <c r="I1922" s="1071" t="s">
        <v>1180</v>
      </c>
      <c r="J1922" s="1071"/>
      <c r="K1922" s="1071"/>
      <c r="L1922" s="1071"/>
      <c r="M1922" s="1071"/>
      <c r="N1922" s="1071"/>
      <c r="O1922" s="1071"/>
      <c r="P1922" s="1071"/>
      <c r="Q1922" s="1071"/>
      <c r="R1922" s="1071"/>
      <c r="S1922" s="1071"/>
      <c r="T1922" s="1071"/>
      <c r="U1922" s="1071"/>
      <c r="V1922" s="1106"/>
      <c r="W1922" s="1107">
        <v>0</v>
      </c>
      <c r="X1922" s="1108"/>
      <c r="Y1922" s="1108"/>
      <c r="Z1922" s="1108"/>
      <c r="AA1922" s="1108"/>
      <c r="AB1922" s="1108"/>
      <c r="AC1922" s="1107"/>
    </row>
    <row r="1923" spans="1:29" ht="16.7" customHeight="1" thickBot="1">
      <c r="A1923" s="1092" t="s">
        <v>1181</v>
      </c>
      <c r="B1923" s="1109"/>
      <c r="C1923" s="1109"/>
      <c r="D1923" s="1109"/>
      <c r="E1923" s="1109"/>
      <c r="F1923" s="1109"/>
      <c r="G1923" s="1109"/>
      <c r="H1923" s="1109"/>
      <c r="I1923" s="1109"/>
      <c r="J1923" s="1110"/>
      <c r="K1923" s="1094" t="s">
        <v>1182</v>
      </c>
      <c r="L1923" s="1070"/>
      <c r="M1923" s="1070"/>
      <c r="N1923" s="1070"/>
      <c r="O1923" s="1095"/>
      <c r="P1923" s="1094" t="s">
        <v>1174</v>
      </c>
      <c r="Q1923" s="1070"/>
      <c r="R1923" s="1070"/>
      <c r="S1923" s="1070"/>
      <c r="T1923" s="1095"/>
      <c r="U1923" s="1094" t="s">
        <v>1183</v>
      </c>
      <c r="V1923" s="1070"/>
      <c r="W1923" s="1070"/>
      <c r="X1923" s="1070"/>
      <c r="Y1923" s="1095"/>
      <c r="Z1923" s="1096" t="s">
        <v>1177</v>
      </c>
      <c r="AA1923" s="1111"/>
      <c r="AB1923" s="1111"/>
      <c r="AC1923" s="1112"/>
    </row>
    <row r="1924" spans="1:29" ht="17.45" customHeight="1">
      <c r="A1924" s="1150"/>
      <c r="B1924" s="1151" t="s">
        <v>1115</v>
      </c>
      <c r="C1924" s="1151"/>
      <c r="D1924" s="1152" t="s">
        <v>1116</v>
      </c>
      <c r="E1924" s="1151"/>
      <c r="F1924" s="1151"/>
      <c r="G1924" s="1151"/>
      <c r="H1924" s="1151"/>
      <c r="I1924" s="1151"/>
      <c r="J1924" s="1152"/>
      <c r="K1924" s="1153">
        <v>0</v>
      </c>
      <c r="L1924" s="1154"/>
      <c r="M1924" s="1154"/>
      <c r="N1924" s="1154"/>
      <c r="O1924" s="1155"/>
      <c r="P1924" s="1153">
        <v>0.4</v>
      </c>
      <c r="Q1924" s="1154"/>
      <c r="R1924" s="1154"/>
      <c r="S1924" s="1154"/>
      <c r="T1924" s="1155"/>
      <c r="U1924" s="1156">
        <v>22.3398</v>
      </c>
      <c r="V1924" s="1157"/>
      <c r="W1924" s="1157"/>
      <c r="X1924" s="1157"/>
      <c r="Y1924" s="1158"/>
      <c r="Z1924" s="1159">
        <v>8.9359000000000002</v>
      </c>
      <c r="AA1924" s="1116"/>
      <c r="AB1924" s="1116"/>
      <c r="AC1924" s="1115"/>
    </row>
    <row r="1925" spans="1:29" ht="16.7" customHeight="1" thickBot="1">
      <c r="A1925" s="1089"/>
      <c r="B1925" s="1160" t="s">
        <v>1129</v>
      </c>
      <c r="C1925" s="1160"/>
      <c r="D1925" s="1161" t="s">
        <v>1130</v>
      </c>
      <c r="E1925" s="1160"/>
      <c r="F1925" s="1160"/>
      <c r="G1925" s="1160"/>
      <c r="H1925" s="1160"/>
      <c r="I1925" s="1160"/>
      <c r="J1925" s="1161"/>
      <c r="K1925" s="1162">
        <v>0</v>
      </c>
      <c r="L1925" s="1163"/>
      <c r="M1925" s="1163"/>
      <c r="N1925" s="1163"/>
      <c r="O1925" s="1164"/>
      <c r="P1925" s="1162">
        <v>0.4</v>
      </c>
      <c r="Q1925" s="1163"/>
      <c r="R1925" s="1163"/>
      <c r="S1925" s="1163"/>
      <c r="T1925" s="1164"/>
      <c r="U1925" s="1165">
        <v>31.241099999999999</v>
      </c>
      <c r="V1925" s="1166"/>
      <c r="W1925" s="1166"/>
      <c r="X1925" s="1166"/>
      <c r="Y1925" s="1167"/>
      <c r="Z1925" s="1168">
        <v>12.4964</v>
      </c>
      <c r="AA1925" s="1126"/>
      <c r="AB1925" s="1126"/>
      <c r="AC1925" s="1125"/>
    </row>
    <row r="1926" spans="1:29" ht="17.45" customHeight="1" thickBot="1">
      <c r="A1926" s="1068"/>
      <c r="B1926" s="1113"/>
      <c r="C1926" s="1113"/>
      <c r="D1926" s="1113"/>
      <c r="E1926" s="1113"/>
      <c r="F1926" s="1113"/>
      <c r="G1926" s="1113"/>
      <c r="H1926" s="1113"/>
      <c r="I1926" s="1114" t="s">
        <v>1184</v>
      </c>
      <c r="J1926" s="1114"/>
      <c r="K1926" s="1114"/>
      <c r="L1926" s="1114"/>
      <c r="M1926" s="1114"/>
      <c r="N1926" s="1114"/>
      <c r="O1926" s="1114"/>
      <c r="P1926" s="1114"/>
      <c r="Q1926" s="1114"/>
      <c r="R1926" s="1114"/>
      <c r="S1926" s="1114"/>
      <c r="T1926" s="1114"/>
      <c r="U1926" s="1114"/>
      <c r="V1926" s="1069"/>
      <c r="W1926" s="1115">
        <v>21.432300000000001</v>
      </c>
      <c r="X1926" s="1116"/>
      <c r="Y1926" s="1116"/>
      <c r="Z1926" s="1116"/>
      <c r="AA1926" s="1116"/>
      <c r="AB1926" s="1116"/>
      <c r="AC1926" s="1115"/>
    </row>
    <row r="1927" spans="1:29" ht="17.45" customHeight="1">
      <c r="A1927" s="1117"/>
      <c r="B1927" s="1118"/>
      <c r="C1927" s="1118"/>
      <c r="D1927" s="1118"/>
      <c r="E1927" s="1118"/>
      <c r="F1927" s="1118"/>
      <c r="G1927" s="1118"/>
      <c r="H1927" s="1118"/>
      <c r="I1927" s="1119" t="s">
        <v>1185</v>
      </c>
      <c r="J1927" s="1119"/>
      <c r="K1927" s="1119"/>
      <c r="L1927" s="1119"/>
      <c r="M1927" s="1119"/>
      <c r="N1927" s="1119"/>
      <c r="O1927" s="1119"/>
      <c r="P1927" s="1119"/>
      <c r="Q1927" s="1119"/>
      <c r="R1927" s="1119"/>
      <c r="S1927" s="1119"/>
      <c r="T1927" s="1119"/>
      <c r="U1927" s="1119"/>
      <c r="V1927" s="1118"/>
      <c r="W1927" s="1120">
        <v>21.432300000000001</v>
      </c>
      <c r="X1927" s="1121"/>
      <c r="Y1927" s="1121"/>
      <c r="Z1927" s="1121"/>
      <c r="AA1927" s="1121"/>
      <c r="AB1927" s="1121"/>
      <c r="AC1927" s="1120"/>
    </row>
    <row r="1928" spans="1:29" ht="16.7" customHeight="1">
      <c r="A1928" s="1117"/>
      <c r="B1928" s="1118"/>
      <c r="C1928" s="1118"/>
      <c r="D1928" s="1118"/>
      <c r="E1928" s="1118"/>
      <c r="F1928" s="1118"/>
      <c r="G1928" s="1118"/>
      <c r="H1928" s="1118"/>
      <c r="I1928" s="1119" t="s">
        <v>1186</v>
      </c>
      <c r="J1928" s="1119"/>
      <c r="K1928" s="1119"/>
      <c r="L1928" s="1119"/>
      <c r="M1928" s="1119"/>
      <c r="N1928" s="1119"/>
      <c r="O1928" s="1119"/>
      <c r="P1928" s="1119"/>
      <c r="Q1928" s="1119"/>
      <c r="R1928" s="1119"/>
      <c r="S1928" s="1119"/>
      <c r="T1928" s="1119"/>
      <c r="U1928" s="1119"/>
      <c r="V1928" s="1118"/>
      <c r="W1928" s="1120">
        <v>21.432300000000001</v>
      </c>
      <c r="X1928" s="1121"/>
      <c r="Y1928" s="1121"/>
      <c r="Z1928" s="1121"/>
      <c r="AA1928" s="1121"/>
      <c r="AB1928" s="1121"/>
      <c r="AC1928" s="1120"/>
    </row>
    <row r="1929" spans="1:29" ht="17.45" customHeight="1">
      <c r="A1929" s="1117"/>
      <c r="B1929" s="1118"/>
      <c r="C1929" s="1118"/>
      <c r="D1929" s="1118"/>
      <c r="E1929" s="1118"/>
      <c r="F1929" s="1118"/>
      <c r="G1929" s="1118"/>
      <c r="H1929" s="1118"/>
      <c r="I1929" s="1119" t="s">
        <v>1187</v>
      </c>
      <c r="J1929" s="1119"/>
      <c r="K1929" s="1119"/>
      <c r="L1929" s="1119"/>
      <c r="M1929" s="1119"/>
      <c r="N1929" s="1119"/>
      <c r="O1929" s="1119"/>
      <c r="P1929" s="1119"/>
      <c r="Q1929" s="1119"/>
      <c r="R1929" s="1119"/>
      <c r="S1929" s="1119"/>
      <c r="T1929" s="1119"/>
      <c r="U1929" s="1119"/>
      <c r="V1929" s="1118"/>
      <c r="W1929" s="1120">
        <v>0</v>
      </c>
      <c r="X1929" s="1121"/>
      <c r="Y1929" s="1121"/>
      <c r="Z1929" s="1121"/>
      <c r="AA1929" s="1121"/>
      <c r="AB1929" s="1121"/>
      <c r="AC1929" s="1120"/>
    </row>
    <row r="1930" spans="1:29" ht="17.45" customHeight="1" thickBot="1">
      <c r="A1930" s="1122"/>
      <c r="B1930" s="1123"/>
      <c r="C1930" s="1123"/>
      <c r="D1930" s="1123"/>
      <c r="E1930" s="1123"/>
      <c r="F1930" s="1123"/>
      <c r="G1930" s="1123"/>
      <c r="H1930" s="1123"/>
      <c r="I1930" s="1124" t="s">
        <v>1188</v>
      </c>
      <c r="J1930" s="1124"/>
      <c r="K1930" s="1124"/>
      <c r="L1930" s="1124"/>
      <c r="M1930" s="1124"/>
      <c r="N1930" s="1124"/>
      <c r="O1930" s="1124"/>
      <c r="P1930" s="1124"/>
      <c r="Q1930" s="1124"/>
      <c r="R1930" s="1124"/>
      <c r="S1930" s="1124"/>
      <c r="T1930" s="1124"/>
      <c r="U1930" s="1124"/>
      <c r="V1930" s="1123"/>
      <c r="W1930" s="1125">
        <v>0</v>
      </c>
      <c r="X1930" s="1126"/>
      <c r="Y1930" s="1126"/>
      <c r="Z1930" s="1126"/>
      <c r="AA1930" s="1126"/>
      <c r="AB1930" s="1126"/>
      <c r="AC1930" s="1125"/>
    </row>
    <row r="1931" spans="1:29" ht="16.7" customHeight="1" thickBot="1">
      <c r="A1931" s="1092" t="s">
        <v>1189</v>
      </c>
      <c r="B1931" s="1109"/>
      <c r="C1931" s="1109"/>
      <c r="D1931" s="1109"/>
      <c r="E1931" s="1109"/>
      <c r="F1931" s="1109"/>
      <c r="G1931" s="1109"/>
      <c r="H1931" s="1109"/>
      <c r="I1931" s="1109"/>
      <c r="J1931" s="1110"/>
      <c r="K1931" s="1094" t="s">
        <v>1174</v>
      </c>
      <c r="L1931" s="1070"/>
      <c r="M1931" s="1070"/>
      <c r="N1931" s="1070"/>
      <c r="O1931" s="1095"/>
      <c r="P1931" s="1094" t="s">
        <v>531</v>
      </c>
      <c r="Q1931" s="1070"/>
      <c r="R1931" s="1070"/>
      <c r="S1931" s="1070"/>
      <c r="T1931" s="1095"/>
      <c r="U1931" s="1094" t="s">
        <v>1190</v>
      </c>
      <c r="V1931" s="1070"/>
      <c r="W1931" s="1070"/>
      <c r="X1931" s="1070"/>
      <c r="Y1931" s="1095"/>
      <c r="Z1931" s="1096" t="s">
        <v>1191</v>
      </c>
      <c r="AA1931" s="1111"/>
      <c r="AB1931" s="1111"/>
      <c r="AC1931" s="1112"/>
    </row>
    <row r="1932" spans="1:29" ht="17.45" customHeight="1">
      <c r="A1932" s="1150"/>
      <c r="B1932" s="1151" t="s">
        <v>1687</v>
      </c>
      <c r="C1932" s="1151"/>
      <c r="D1932" s="1152" t="s">
        <v>1688</v>
      </c>
      <c r="E1932" s="1151"/>
      <c r="F1932" s="1151"/>
      <c r="G1932" s="1151"/>
      <c r="H1932" s="1151"/>
      <c r="I1932" s="1151"/>
      <c r="J1932" s="1152"/>
      <c r="K1932" s="1153">
        <v>1</v>
      </c>
      <c r="L1932" s="1154"/>
      <c r="M1932" s="1154"/>
      <c r="N1932" s="1154"/>
      <c r="O1932" s="1155"/>
      <c r="P1932" s="1169" t="s">
        <v>51</v>
      </c>
      <c r="Q1932" s="1078"/>
      <c r="R1932" s="1078"/>
      <c r="S1932" s="1078"/>
      <c r="T1932" s="1170"/>
      <c r="U1932" s="1171">
        <v>592.01639999999998</v>
      </c>
      <c r="V1932" s="1172"/>
      <c r="W1932" s="1172"/>
      <c r="X1932" s="1172"/>
      <c r="Y1932" s="1173"/>
      <c r="Z1932" s="1159">
        <v>592.01639999999998</v>
      </c>
      <c r="AA1932" s="1116"/>
      <c r="AB1932" s="1116"/>
      <c r="AC1932" s="1115"/>
    </row>
    <row r="1933" spans="1:29" ht="16.7" customHeight="1" thickBot="1">
      <c r="A1933" s="1089"/>
      <c r="B1933" s="1160" t="s">
        <v>1689</v>
      </c>
      <c r="C1933" s="1160"/>
      <c r="D1933" s="1161" t="s">
        <v>1690</v>
      </c>
      <c r="E1933" s="1160"/>
      <c r="F1933" s="1160"/>
      <c r="G1933" s="1160"/>
      <c r="H1933" s="1160"/>
      <c r="I1933" s="1160"/>
      <c r="J1933" s="1161"/>
      <c r="K1933" s="1162">
        <v>1</v>
      </c>
      <c r="L1933" s="1163"/>
      <c r="M1933" s="1163"/>
      <c r="N1933" s="1163"/>
      <c r="O1933" s="1164"/>
      <c r="P1933" s="1185" t="s">
        <v>51</v>
      </c>
      <c r="Q1933" s="1186"/>
      <c r="R1933" s="1186"/>
      <c r="S1933" s="1186"/>
      <c r="T1933" s="1187"/>
      <c r="U1933" s="1188">
        <v>0.34549999999999997</v>
      </c>
      <c r="V1933" s="1189"/>
      <c r="W1933" s="1189"/>
      <c r="X1933" s="1189"/>
      <c r="Y1933" s="1190"/>
      <c r="Z1933" s="1168">
        <v>0.34549999999999997</v>
      </c>
      <c r="AA1933" s="1126"/>
      <c r="AB1933" s="1126"/>
      <c r="AC1933" s="1125"/>
    </row>
    <row r="1934" spans="1:29" ht="17.45" customHeight="1" thickBot="1">
      <c r="A1934" s="1068"/>
      <c r="B1934" s="1069"/>
      <c r="C1934" s="1069"/>
      <c r="D1934" s="1069"/>
      <c r="E1934" s="1069"/>
      <c r="F1934" s="1069"/>
      <c r="G1934" s="1069"/>
      <c r="H1934" s="1069"/>
      <c r="I1934" s="1071" t="s">
        <v>1193</v>
      </c>
      <c r="J1934" s="1071"/>
      <c r="K1934" s="1071"/>
      <c r="L1934" s="1071"/>
      <c r="M1934" s="1071"/>
      <c r="N1934" s="1071"/>
      <c r="O1934" s="1071"/>
      <c r="P1934" s="1071"/>
      <c r="Q1934" s="1071"/>
      <c r="R1934" s="1071"/>
      <c r="S1934" s="1071"/>
      <c r="T1934" s="1071"/>
      <c r="U1934" s="1071"/>
      <c r="V1934" s="1106"/>
      <c r="W1934" s="1107">
        <v>592.36189999999999</v>
      </c>
      <c r="X1934" s="1108"/>
      <c r="Y1934" s="1108"/>
      <c r="Z1934" s="1108"/>
      <c r="AA1934" s="1108"/>
      <c r="AB1934" s="1108"/>
      <c r="AC1934" s="1107"/>
    </row>
    <row r="1935" spans="1:29" ht="17.45" customHeight="1" thickBot="1">
      <c r="A1935" s="1092" t="s">
        <v>1194</v>
      </c>
      <c r="B1935" s="1109"/>
      <c r="C1935" s="1109"/>
      <c r="D1935" s="1109"/>
      <c r="E1935" s="1109"/>
      <c r="F1935" s="1109"/>
      <c r="G1935" s="1109"/>
      <c r="H1935" s="1109"/>
      <c r="I1935" s="1109"/>
      <c r="J1935" s="1110"/>
      <c r="K1935" s="1094" t="s">
        <v>1174</v>
      </c>
      <c r="L1935" s="1070"/>
      <c r="M1935" s="1070"/>
      <c r="N1935" s="1070"/>
      <c r="O1935" s="1095"/>
      <c r="P1935" s="1094" t="s">
        <v>531</v>
      </c>
      <c r="Q1935" s="1070"/>
      <c r="R1935" s="1070"/>
      <c r="S1935" s="1070"/>
      <c r="T1935" s="1095"/>
      <c r="U1935" s="1094" t="s">
        <v>1190</v>
      </c>
      <c r="V1935" s="1070"/>
      <c r="W1935" s="1070"/>
      <c r="X1935" s="1070"/>
      <c r="Y1935" s="1095"/>
      <c r="Z1935" s="1096" t="s">
        <v>1191</v>
      </c>
      <c r="AA1935" s="1111"/>
      <c r="AB1935" s="1111"/>
      <c r="AC1935" s="1112"/>
    </row>
    <row r="1936" spans="1:29" ht="16.7" customHeight="1" thickBot="1">
      <c r="A1936" s="1068"/>
      <c r="B1936" s="1069"/>
      <c r="C1936" s="1069"/>
      <c r="D1936" s="1069"/>
      <c r="E1936" s="1069"/>
      <c r="F1936" s="1069"/>
      <c r="G1936" s="1069"/>
      <c r="H1936" s="1069"/>
      <c r="I1936" s="1071" t="s">
        <v>1195</v>
      </c>
      <c r="J1936" s="1071"/>
      <c r="K1936" s="1071"/>
      <c r="L1936" s="1071"/>
      <c r="M1936" s="1071"/>
      <c r="N1936" s="1071"/>
      <c r="O1936" s="1071"/>
      <c r="P1936" s="1071"/>
      <c r="Q1936" s="1071"/>
      <c r="R1936" s="1071"/>
      <c r="S1936" s="1071"/>
      <c r="T1936" s="1071"/>
      <c r="U1936" s="1071"/>
      <c r="V1936" s="1106"/>
      <c r="W1936" s="1107">
        <v>0</v>
      </c>
      <c r="X1936" s="1108"/>
      <c r="Y1936" s="1108"/>
      <c r="Z1936" s="1108"/>
      <c r="AA1936" s="1108"/>
      <c r="AB1936" s="1108"/>
      <c r="AC1936" s="1107"/>
    </row>
    <row r="1937" spans="1:29" ht="17.45" customHeight="1" thickBot="1">
      <c r="A1937" s="1092" t="s">
        <v>1196</v>
      </c>
      <c r="B1937" s="1109"/>
      <c r="C1937" s="1109"/>
      <c r="D1937" s="1109"/>
      <c r="E1937" s="1109"/>
      <c r="F1937" s="1109"/>
      <c r="G1937" s="1109"/>
      <c r="H1937" s="1109"/>
      <c r="I1937" s="1109"/>
      <c r="J1937" s="1110"/>
      <c r="K1937" s="1094" t="s">
        <v>1174</v>
      </c>
      <c r="L1937" s="1070"/>
      <c r="M1937" s="1070"/>
      <c r="N1937" s="1070"/>
      <c r="O1937" s="1095"/>
      <c r="P1937" s="1094" t="s">
        <v>531</v>
      </c>
      <c r="Q1937" s="1070"/>
      <c r="R1937" s="1070"/>
      <c r="S1937" s="1070"/>
      <c r="T1937" s="1095"/>
      <c r="U1937" s="1094" t="s">
        <v>1190</v>
      </c>
      <c r="V1937" s="1070"/>
      <c r="W1937" s="1070"/>
      <c r="X1937" s="1070"/>
      <c r="Y1937" s="1095"/>
      <c r="Z1937" s="1096" t="s">
        <v>1191</v>
      </c>
      <c r="AA1937" s="1111"/>
      <c r="AB1937" s="1111"/>
      <c r="AC1937" s="1112"/>
    </row>
    <row r="1938" spans="1:29" ht="17.45" customHeight="1" thickBot="1">
      <c r="A1938" s="1127"/>
      <c r="B1938" s="1128" t="s">
        <v>1691</v>
      </c>
      <c r="C1938" s="1128"/>
      <c r="D1938" s="1129" t="s">
        <v>1692</v>
      </c>
      <c r="E1938" s="1128"/>
      <c r="F1938" s="1128"/>
      <c r="G1938" s="1128"/>
      <c r="H1938" s="1128"/>
      <c r="I1938" s="1128"/>
      <c r="J1938" s="1129"/>
      <c r="K1938" s="1130">
        <v>1.49E-2</v>
      </c>
      <c r="L1938" s="1131"/>
      <c r="M1938" s="1131"/>
      <c r="N1938" s="1131"/>
      <c r="O1938" s="1132"/>
      <c r="P1938" s="1133" t="s">
        <v>565</v>
      </c>
      <c r="Q1938" s="1134"/>
      <c r="R1938" s="1134"/>
      <c r="S1938" s="1134"/>
      <c r="T1938" s="1135"/>
      <c r="U1938" s="1136">
        <v>32.99</v>
      </c>
      <c r="V1938" s="1137"/>
      <c r="W1938" s="1137"/>
      <c r="X1938" s="1137"/>
      <c r="Y1938" s="1138"/>
      <c r="Z1938" s="1139">
        <v>0.49159999999999998</v>
      </c>
      <c r="AA1938" s="1108"/>
      <c r="AB1938" s="1108"/>
      <c r="AC1938" s="1107"/>
    </row>
    <row r="1939" spans="1:29" ht="16.7" customHeight="1" thickBot="1">
      <c r="A1939" s="1068"/>
      <c r="B1939" s="1069"/>
      <c r="C1939" s="1069"/>
      <c r="D1939" s="1069"/>
      <c r="E1939" s="1069"/>
      <c r="F1939" s="1069"/>
      <c r="G1939" s="1069"/>
      <c r="H1939" s="1069"/>
      <c r="I1939" s="1071" t="s">
        <v>1197</v>
      </c>
      <c r="J1939" s="1071"/>
      <c r="K1939" s="1071"/>
      <c r="L1939" s="1071"/>
      <c r="M1939" s="1071"/>
      <c r="N1939" s="1071"/>
      <c r="O1939" s="1071"/>
      <c r="P1939" s="1071"/>
      <c r="Q1939" s="1071"/>
      <c r="R1939" s="1071"/>
      <c r="S1939" s="1071"/>
      <c r="T1939" s="1071"/>
      <c r="U1939" s="1071"/>
      <c r="V1939" s="1106"/>
      <c r="W1939" s="1107">
        <v>0.49159999999999998</v>
      </c>
      <c r="X1939" s="1108"/>
      <c r="Y1939" s="1108"/>
      <c r="Z1939" s="1108"/>
      <c r="AA1939" s="1108"/>
      <c r="AB1939" s="1108"/>
      <c r="AC1939" s="1107"/>
    </row>
    <row r="1940" spans="1:29" ht="17.45" customHeight="1" thickBot="1">
      <c r="A1940" s="1092" t="s">
        <v>1198</v>
      </c>
      <c r="B1940" s="1109"/>
      <c r="C1940" s="1109"/>
      <c r="D1940" s="1110"/>
      <c r="E1940" s="1094" t="s">
        <v>1174</v>
      </c>
      <c r="F1940" s="1070"/>
      <c r="G1940" s="1095"/>
      <c r="H1940" s="1140" t="s">
        <v>1199</v>
      </c>
      <c r="I1940" s="1140" t="s">
        <v>1200</v>
      </c>
      <c r="J1940" s="1094" t="s">
        <v>1201</v>
      </c>
      <c r="K1940" s="1070"/>
      <c r="L1940" s="1095"/>
      <c r="M1940" s="1094" t="s">
        <v>1202</v>
      </c>
      <c r="N1940" s="1070"/>
      <c r="O1940" s="1070"/>
      <c r="P1940" s="1095"/>
      <c r="Q1940" s="1094" t="s">
        <v>1203</v>
      </c>
      <c r="R1940" s="1070"/>
      <c r="S1940" s="1070"/>
      <c r="T1940" s="1070"/>
      <c r="U1940" s="1095"/>
      <c r="V1940" s="1094" t="s">
        <v>1204</v>
      </c>
      <c r="W1940" s="1070"/>
      <c r="X1940" s="1070"/>
      <c r="Y1940" s="1095"/>
      <c r="Z1940" s="1096" t="s">
        <v>1191</v>
      </c>
      <c r="AA1940" s="1111"/>
      <c r="AB1940" s="1111"/>
      <c r="AC1940" s="1112"/>
    </row>
    <row r="1941" spans="1:29" ht="16.7" customHeight="1" thickBot="1">
      <c r="A1941" s="1127"/>
      <c r="B1941" s="1128" t="s">
        <v>1693</v>
      </c>
      <c r="C1941" s="1128"/>
      <c r="D1941" s="1225" t="s">
        <v>1692</v>
      </c>
      <c r="E1941" s="1192">
        <v>1.49E-2</v>
      </c>
      <c r="F1941" s="1193"/>
      <c r="G1941" s="1194"/>
      <c r="H1941" s="1191">
        <v>0</v>
      </c>
      <c r="I1941" s="1191">
        <v>0</v>
      </c>
      <c r="J1941" s="1195">
        <v>0</v>
      </c>
      <c r="K1941" s="1196"/>
      <c r="L1941" s="1197"/>
      <c r="M1941" s="1136">
        <v>1.05</v>
      </c>
      <c r="N1941" s="1137"/>
      <c r="O1941" s="1137"/>
      <c r="P1941" s="1138"/>
      <c r="Q1941" s="1136">
        <v>0.84</v>
      </c>
      <c r="R1941" s="1137"/>
      <c r="S1941" s="1137"/>
      <c r="T1941" s="1137"/>
      <c r="U1941" s="1138"/>
      <c r="V1941" s="1136">
        <v>0.69</v>
      </c>
      <c r="W1941" s="1137"/>
      <c r="X1941" s="1137"/>
      <c r="Y1941" s="1138"/>
      <c r="Z1941" s="1139">
        <v>0</v>
      </c>
      <c r="AA1941" s="1108"/>
      <c r="AB1941" s="1108"/>
      <c r="AC1941" s="1107"/>
    </row>
    <row r="1942" spans="1:29" ht="17.45" customHeight="1" thickBot="1">
      <c r="A1942" s="1068"/>
      <c r="B1942" s="1069"/>
      <c r="C1942" s="1069"/>
      <c r="D1942" s="1069"/>
      <c r="E1942" s="1069"/>
      <c r="F1942" s="1069"/>
      <c r="G1942" s="1069"/>
      <c r="H1942" s="1069"/>
      <c r="I1942" s="1071" t="s">
        <v>1205</v>
      </c>
      <c r="J1942" s="1071"/>
      <c r="K1942" s="1071"/>
      <c r="L1942" s="1071"/>
      <c r="M1942" s="1071"/>
      <c r="N1942" s="1071"/>
      <c r="O1942" s="1071"/>
      <c r="P1942" s="1071"/>
      <c r="Q1942" s="1071"/>
      <c r="R1942" s="1071"/>
      <c r="S1942" s="1071"/>
      <c r="T1942" s="1071"/>
      <c r="U1942" s="1071"/>
      <c r="V1942" s="1106"/>
      <c r="W1942" s="1107">
        <v>0</v>
      </c>
      <c r="X1942" s="1108"/>
      <c r="Y1942" s="1108"/>
      <c r="Z1942" s="1108"/>
      <c r="AA1942" s="1108"/>
      <c r="AB1942" s="1108"/>
      <c r="AC1942" s="1107"/>
    </row>
    <row r="1943" spans="1:29" ht="5.85" customHeight="1">
      <c r="A1943" s="1141"/>
      <c r="B1943" s="1113"/>
      <c r="C1943" s="1113"/>
      <c r="D1943" s="1113"/>
      <c r="E1943" s="1113"/>
      <c r="F1943" s="1113"/>
      <c r="G1943" s="1113"/>
      <c r="H1943" s="1113"/>
      <c r="I1943" s="1113"/>
      <c r="J1943" s="1113"/>
      <c r="K1943" s="1113"/>
      <c r="L1943" s="1113"/>
      <c r="M1943" s="1113"/>
      <c r="N1943" s="1113"/>
      <c r="O1943" s="1113"/>
      <c r="P1943" s="1113"/>
      <c r="Q1943" s="1113"/>
      <c r="R1943" s="1113"/>
      <c r="S1943" s="1113"/>
      <c r="T1943" s="1113"/>
      <c r="U1943" s="1113"/>
      <c r="V1943" s="1113"/>
      <c r="W1943" s="1113"/>
      <c r="X1943" s="1113"/>
      <c r="Y1943" s="1113"/>
      <c r="Z1943" s="1113"/>
      <c r="AA1943" s="1113"/>
      <c r="AB1943" s="1113"/>
      <c r="AC1943" s="1142"/>
    </row>
    <row r="1944" spans="1:29" ht="17.45" customHeight="1">
      <c r="A1944" s="1117"/>
      <c r="B1944" s="1118"/>
      <c r="C1944" s="1118"/>
      <c r="D1944" s="1118"/>
      <c r="E1944" s="1118"/>
      <c r="F1944" s="1118"/>
      <c r="G1944" s="1118"/>
      <c r="H1944" s="1118"/>
      <c r="I1944" s="1119" t="s">
        <v>1206</v>
      </c>
      <c r="J1944" s="1119"/>
      <c r="K1944" s="1119"/>
      <c r="L1944" s="1119"/>
      <c r="M1944" s="1119"/>
      <c r="N1944" s="1119"/>
      <c r="O1944" s="1119"/>
      <c r="P1944" s="1119"/>
      <c r="Q1944" s="1119"/>
      <c r="R1944" s="1119"/>
      <c r="S1944" s="1119"/>
      <c r="T1944" s="1119"/>
      <c r="U1944" s="1119"/>
      <c r="V1944" s="1118"/>
      <c r="W1944" s="1143">
        <v>614.29</v>
      </c>
      <c r="X1944" s="1144"/>
      <c r="Y1944" s="1144"/>
      <c r="Z1944" s="1144"/>
      <c r="AA1944" s="1144"/>
      <c r="AB1944" s="1144"/>
      <c r="AC1944" s="1143"/>
    </row>
    <row r="1945" spans="1:29" ht="16.7" customHeight="1">
      <c r="A1945" s="1117"/>
      <c r="B1945" s="1118"/>
      <c r="C1945" s="1118"/>
      <c r="D1945" s="1118"/>
      <c r="E1945" s="1118"/>
      <c r="F1945" s="1118"/>
      <c r="G1945" s="1119" t="s">
        <v>1207</v>
      </c>
      <c r="H1945" s="1119"/>
      <c r="I1945" s="1119"/>
      <c r="J1945" s="1119"/>
      <c r="K1945" s="1119"/>
      <c r="L1945" s="1119"/>
      <c r="M1945" s="1119"/>
      <c r="N1945" s="1145"/>
      <c r="O1945" s="1146">
        <v>0</v>
      </c>
      <c r="P1945" s="1146"/>
      <c r="Q1945" s="1146"/>
      <c r="R1945" s="1145"/>
      <c r="S1945" s="1119" t="s">
        <v>1208</v>
      </c>
      <c r="T1945" s="1119"/>
      <c r="U1945" s="1119"/>
      <c r="V1945" s="1118"/>
      <c r="W1945" s="1143">
        <v>0</v>
      </c>
      <c r="X1945" s="1144"/>
      <c r="Y1945" s="1144"/>
      <c r="Z1945" s="1144"/>
      <c r="AA1945" s="1144"/>
      <c r="AB1945" s="1144"/>
      <c r="AC1945" s="1143"/>
    </row>
    <row r="1946" spans="1:29" ht="17.45" customHeight="1">
      <c r="A1946" s="1117"/>
      <c r="B1946" s="1118"/>
      <c r="C1946" s="1118"/>
      <c r="D1946" s="1118"/>
      <c r="E1946" s="1118"/>
      <c r="F1946" s="1118"/>
      <c r="G1946" s="1118"/>
      <c r="H1946" s="1118"/>
      <c r="I1946" s="1119" t="s">
        <v>1209</v>
      </c>
      <c r="J1946" s="1119"/>
      <c r="K1946" s="1119"/>
      <c r="L1946" s="1119"/>
      <c r="M1946" s="1119"/>
      <c r="N1946" s="1119"/>
      <c r="O1946" s="1119"/>
      <c r="P1946" s="1119"/>
      <c r="Q1946" s="1119"/>
      <c r="R1946" s="1119"/>
      <c r="S1946" s="1119"/>
      <c r="T1946" s="1119"/>
      <c r="U1946" s="1119"/>
      <c r="V1946" s="1118"/>
      <c r="W1946" s="1143">
        <v>614.29</v>
      </c>
      <c r="X1946" s="1144"/>
      <c r="Y1946" s="1144"/>
      <c r="Z1946" s="1144"/>
      <c r="AA1946" s="1144"/>
      <c r="AB1946" s="1144"/>
      <c r="AC1946" s="1143"/>
    </row>
    <row r="1947" spans="1:29" ht="5.85" customHeight="1">
      <c r="A1947" s="1147"/>
      <c r="B1947" s="1118"/>
      <c r="C1947" s="1118"/>
      <c r="D1947" s="1118"/>
      <c r="E1947" s="1118"/>
      <c r="F1947" s="1118"/>
      <c r="G1947" s="1118"/>
      <c r="H1947" s="1118"/>
      <c r="I1947" s="1118"/>
      <c r="J1947" s="1118"/>
      <c r="K1947" s="1118"/>
      <c r="L1947" s="1118"/>
      <c r="M1947" s="1118"/>
      <c r="N1947" s="1118"/>
      <c r="O1947" s="1118"/>
      <c r="P1947" s="1118"/>
      <c r="Q1947" s="1118"/>
      <c r="R1947" s="1118"/>
      <c r="S1947" s="1118"/>
      <c r="T1947" s="1118"/>
      <c r="U1947" s="1118"/>
      <c r="V1947" s="1118"/>
      <c r="W1947" s="1118"/>
      <c r="X1947" s="1118"/>
      <c r="Y1947" s="1118"/>
      <c r="Z1947" s="1118"/>
      <c r="AA1947" s="1118"/>
      <c r="AB1947" s="1118"/>
      <c r="AC1947" s="1148"/>
    </row>
    <row r="1948" spans="1:29" ht="138.94999999999999" customHeight="1">
      <c r="A1948" s="1149"/>
      <c r="AC1948" s="1088"/>
    </row>
    <row r="1949" spans="1:29" ht="138.94999999999999" customHeight="1" thickBot="1">
      <c r="A1949" s="1089"/>
      <c r="B1949" s="1090"/>
      <c r="C1949" s="1090"/>
      <c r="D1949" s="1090"/>
      <c r="E1949" s="1090"/>
      <c r="F1949" s="1090"/>
      <c r="G1949" s="1090"/>
      <c r="H1949" s="1090"/>
      <c r="I1949" s="1090"/>
      <c r="J1949" s="1090"/>
      <c r="K1949" s="1090"/>
      <c r="L1949" s="1090"/>
      <c r="M1949" s="1090"/>
      <c r="N1949" s="1090"/>
      <c r="O1949" s="1090"/>
      <c r="P1949" s="1090"/>
      <c r="Q1949" s="1090"/>
      <c r="R1949" s="1090"/>
      <c r="S1949" s="1090"/>
      <c r="T1949" s="1090"/>
      <c r="U1949" s="1090"/>
      <c r="V1949" s="1090"/>
      <c r="W1949" s="1090"/>
      <c r="X1949" s="1090"/>
      <c r="Y1949" s="1090"/>
      <c r="Z1949" s="1090"/>
      <c r="AA1949" s="1090"/>
      <c r="AB1949" s="1090"/>
      <c r="AC1949" s="1091"/>
    </row>
    <row r="1950" spans="1:29" ht="17.45" customHeight="1" thickBot="1">
      <c r="A1950" s="1068"/>
      <c r="B1950" s="1069"/>
      <c r="C1950" s="1069"/>
      <c r="D1950" s="1069"/>
      <c r="E1950" s="1069"/>
      <c r="F1950" s="1070" t="s">
        <v>1166</v>
      </c>
      <c r="G1950" s="1070"/>
      <c r="H1950" s="1070"/>
      <c r="I1950" s="1070"/>
      <c r="J1950" s="1070"/>
      <c r="K1950" s="1070"/>
      <c r="L1950" s="1069"/>
      <c r="M1950" s="1069"/>
      <c r="N1950" s="1069"/>
      <c r="O1950" s="1069"/>
      <c r="P1950" s="1069"/>
      <c r="Q1950" s="1069"/>
      <c r="R1950" s="1069"/>
      <c r="S1950" s="1069"/>
      <c r="T1950" s="1069"/>
      <c r="U1950" s="1069"/>
      <c r="V1950" s="1069"/>
      <c r="W1950" s="1069"/>
      <c r="X1950" s="1071" t="s">
        <v>1694</v>
      </c>
      <c r="Y1950" s="1071"/>
      <c r="Z1950" s="1071"/>
      <c r="AA1950" s="1071"/>
      <c r="AB1950" s="1071"/>
      <c r="AC1950" s="1072"/>
    </row>
    <row r="1951" spans="1:29" ht="16.7" customHeight="1">
      <c r="A1951" s="1074" t="s">
        <v>1168</v>
      </c>
      <c r="B1951" s="1075"/>
      <c r="C1951" s="1076"/>
      <c r="D1951" s="1077" t="s">
        <v>1695</v>
      </c>
      <c r="E1951" s="1077"/>
      <c r="F1951" s="1077"/>
      <c r="G1951" s="1077"/>
      <c r="H1951" s="1077"/>
      <c r="I1951" s="1077"/>
      <c r="J1951" s="1077"/>
      <c r="K1951" s="1077"/>
      <c r="L1951" s="1077"/>
      <c r="M1951" s="1077"/>
      <c r="N1951" s="1076"/>
      <c r="O1951" s="1076"/>
      <c r="P1951" s="1078" t="s">
        <v>1104</v>
      </c>
      <c r="Q1951" s="1078"/>
      <c r="R1951" s="1078"/>
      <c r="S1951" s="1076"/>
      <c r="T1951" s="1079" t="s">
        <v>1233</v>
      </c>
      <c r="U1951" s="1079"/>
      <c r="V1951" s="1079"/>
      <c r="W1951" s="1079"/>
      <c r="X1951" s="1076"/>
      <c r="Y1951" s="1078" t="s">
        <v>1170</v>
      </c>
      <c r="Z1951" s="1078"/>
      <c r="AA1951" s="1076"/>
      <c r="AB1951" s="1080">
        <v>45658</v>
      </c>
      <c r="AC1951" s="1081"/>
    </row>
    <row r="1952" spans="1:29" ht="17.45" customHeight="1">
      <c r="A1952" s="1082"/>
      <c r="B1952" s="1083"/>
      <c r="D1952" s="1084"/>
      <c r="E1952" s="1084"/>
      <c r="F1952" s="1084"/>
      <c r="G1952" s="1084"/>
      <c r="H1952" s="1084"/>
      <c r="I1952" s="1084"/>
      <c r="J1952" s="1084"/>
      <c r="K1952" s="1084"/>
      <c r="L1952" s="1084"/>
      <c r="M1952" s="1084"/>
      <c r="P1952" s="1085" t="s">
        <v>1171</v>
      </c>
      <c r="Q1952" s="1085"/>
      <c r="R1952" s="1085"/>
      <c r="T1952" s="1086">
        <v>1</v>
      </c>
      <c r="U1952" s="1086"/>
      <c r="V1952" s="1086"/>
      <c r="W1952" s="1086"/>
      <c r="Y1952" s="1085" t="s">
        <v>1172</v>
      </c>
      <c r="Z1952" s="1085"/>
      <c r="AB1952" s="1087" t="s">
        <v>55</v>
      </c>
      <c r="AC1952" s="1088"/>
    </row>
    <row r="1953" spans="1:29" ht="5.85" customHeight="1" thickBot="1">
      <c r="A1953" s="1089"/>
      <c r="B1953" s="1090"/>
      <c r="C1953" s="1090"/>
      <c r="D1953" s="1090"/>
      <c r="E1953" s="1090"/>
      <c r="F1953" s="1090"/>
      <c r="G1953" s="1090"/>
      <c r="H1953" s="1090"/>
      <c r="I1953" s="1090"/>
      <c r="J1953" s="1090"/>
      <c r="K1953" s="1090"/>
      <c r="L1953" s="1090"/>
      <c r="M1953" s="1090"/>
      <c r="N1953" s="1090"/>
      <c r="O1953" s="1090"/>
      <c r="P1953" s="1090"/>
      <c r="Q1953" s="1090"/>
      <c r="R1953" s="1090"/>
      <c r="S1953" s="1090"/>
      <c r="T1953" s="1090"/>
      <c r="U1953" s="1090"/>
      <c r="V1953" s="1090"/>
      <c r="W1953" s="1090"/>
      <c r="X1953" s="1090"/>
      <c r="Y1953" s="1090"/>
      <c r="Z1953" s="1090"/>
      <c r="AA1953" s="1090"/>
      <c r="AB1953" s="1090"/>
      <c r="AC1953" s="1091"/>
    </row>
    <row r="1954" spans="1:29" ht="16.7" customHeight="1" thickBot="1">
      <c r="A1954" s="1092" t="s">
        <v>1173</v>
      </c>
      <c r="B1954" s="1075"/>
      <c r="C1954" s="1075"/>
      <c r="D1954" s="1075"/>
      <c r="E1954" s="1075"/>
      <c r="F1954" s="1075"/>
      <c r="G1954" s="1075"/>
      <c r="H1954" s="1093"/>
      <c r="I1954" s="1094" t="s">
        <v>1174</v>
      </c>
      <c r="J1954" s="1094" t="s">
        <v>1175</v>
      </c>
      <c r="K1954" s="1070"/>
      <c r="L1954" s="1070"/>
      <c r="M1954" s="1070"/>
      <c r="N1954" s="1070"/>
      <c r="O1954" s="1070"/>
      <c r="P1954" s="1095"/>
      <c r="Q1954" s="1094" t="s">
        <v>1176</v>
      </c>
      <c r="R1954" s="1070"/>
      <c r="S1954" s="1070"/>
      <c r="T1954" s="1070"/>
      <c r="U1954" s="1070"/>
      <c r="V1954" s="1070"/>
      <c r="W1954" s="1070"/>
      <c r="X1954" s="1070"/>
      <c r="Y1954" s="1095"/>
      <c r="Z1954" s="1096" t="s">
        <v>1177</v>
      </c>
      <c r="AA1954" s="1097"/>
      <c r="AB1954" s="1097"/>
      <c r="AC1954" s="1098"/>
    </row>
    <row r="1955" spans="1:29" ht="17.45" customHeight="1" thickBot="1">
      <c r="A1955" s="1099"/>
      <c r="B1955" s="1100"/>
      <c r="C1955" s="1100"/>
      <c r="D1955" s="1100"/>
      <c r="E1955" s="1100"/>
      <c r="F1955" s="1100"/>
      <c r="G1955" s="1100"/>
      <c r="H1955" s="1101"/>
      <c r="I1955" s="1102"/>
      <c r="J1955" s="1094" t="s">
        <v>1178</v>
      </c>
      <c r="K1955" s="1070"/>
      <c r="L1955" s="1095"/>
      <c r="M1955" s="1094" t="s">
        <v>1179</v>
      </c>
      <c r="N1955" s="1070"/>
      <c r="O1955" s="1070"/>
      <c r="P1955" s="1095"/>
      <c r="Q1955" s="1094" t="s">
        <v>1178</v>
      </c>
      <c r="R1955" s="1070"/>
      <c r="S1955" s="1070"/>
      <c r="T1955" s="1070"/>
      <c r="U1955" s="1095"/>
      <c r="V1955" s="1094" t="s">
        <v>1179</v>
      </c>
      <c r="W1955" s="1070"/>
      <c r="X1955" s="1070"/>
      <c r="Y1955" s="1095"/>
      <c r="Z1955" s="1103"/>
      <c r="AA1955" s="1104"/>
      <c r="AB1955" s="1104"/>
      <c r="AC1955" s="1105"/>
    </row>
    <row r="1956" spans="1:29" ht="17.45" customHeight="1" thickBot="1">
      <c r="A1956" s="1068"/>
      <c r="B1956" s="1069"/>
      <c r="C1956" s="1069"/>
      <c r="D1956" s="1069"/>
      <c r="E1956" s="1069"/>
      <c r="F1956" s="1069"/>
      <c r="G1956" s="1069"/>
      <c r="H1956" s="1069"/>
      <c r="I1956" s="1071" t="s">
        <v>1180</v>
      </c>
      <c r="J1956" s="1071"/>
      <c r="K1956" s="1071"/>
      <c r="L1956" s="1071"/>
      <c r="M1956" s="1071"/>
      <c r="N1956" s="1071"/>
      <c r="O1956" s="1071"/>
      <c r="P1956" s="1071"/>
      <c r="Q1956" s="1071"/>
      <c r="R1956" s="1071"/>
      <c r="S1956" s="1071"/>
      <c r="T1956" s="1071"/>
      <c r="U1956" s="1071"/>
      <c r="V1956" s="1106"/>
      <c r="W1956" s="1107">
        <v>0</v>
      </c>
      <c r="X1956" s="1108"/>
      <c r="Y1956" s="1108"/>
      <c r="Z1956" s="1108"/>
      <c r="AA1956" s="1108"/>
      <c r="AB1956" s="1108"/>
      <c r="AC1956" s="1107"/>
    </row>
    <row r="1957" spans="1:29" ht="16.7" customHeight="1" thickBot="1">
      <c r="A1957" s="1092" t="s">
        <v>1181</v>
      </c>
      <c r="B1957" s="1109"/>
      <c r="C1957" s="1109"/>
      <c r="D1957" s="1109"/>
      <c r="E1957" s="1109"/>
      <c r="F1957" s="1109"/>
      <c r="G1957" s="1109"/>
      <c r="H1957" s="1109"/>
      <c r="I1957" s="1109"/>
      <c r="J1957" s="1110"/>
      <c r="K1957" s="1094" t="s">
        <v>1182</v>
      </c>
      <c r="L1957" s="1070"/>
      <c r="M1957" s="1070"/>
      <c r="N1957" s="1070"/>
      <c r="O1957" s="1095"/>
      <c r="P1957" s="1094" t="s">
        <v>1174</v>
      </c>
      <c r="Q1957" s="1070"/>
      <c r="R1957" s="1070"/>
      <c r="S1957" s="1070"/>
      <c r="T1957" s="1095"/>
      <c r="U1957" s="1094" t="s">
        <v>1183</v>
      </c>
      <c r="V1957" s="1070"/>
      <c r="W1957" s="1070"/>
      <c r="X1957" s="1070"/>
      <c r="Y1957" s="1095"/>
      <c r="Z1957" s="1096" t="s">
        <v>1177</v>
      </c>
      <c r="AA1957" s="1111"/>
      <c r="AB1957" s="1111"/>
      <c r="AC1957" s="1112"/>
    </row>
    <row r="1958" spans="1:29" ht="17.45" customHeight="1">
      <c r="A1958" s="1150"/>
      <c r="B1958" s="1151" t="s">
        <v>1119</v>
      </c>
      <c r="C1958" s="1151"/>
      <c r="D1958" s="1152" t="s">
        <v>1120</v>
      </c>
      <c r="E1958" s="1151"/>
      <c r="F1958" s="1151"/>
      <c r="G1958" s="1151"/>
      <c r="H1958" s="1151"/>
      <c r="I1958" s="1151"/>
      <c r="J1958" s="1152"/>
      <c r="K1958" s="1153">
        <v>0</v>
      </c>
      <c r="L1958" s="1154"/>
      <c r="M1958" s="1154"/>
      <c r="N1958" s="1154"/>
      <c r="O1958" s="1155"/>
      <c r="P1958" s="1153">
        <v>6.8099999999999994E-2</v>
      </c>
      <c r="Q1958" s="1154"/>
      <c r="R1958" s="1154"/>
      <c r="S1958" s="1154"/>
      <c r="T1958" s="1155"/>
      <c r="U1958" s="1156">
        <v>27.222300000000001</v>
      </c>
      <c r="V1958" s="1157"/>
      <c r="W1958" s="1157"/>
      <c r="X1958" s="1157"/>
      <c r="Y1958" s="1158"/>
      <c r="Z1958" s="1159">
        <v>1.8537999999999999</v>
      </c>
      <c r="AA1958" s="1116"/>
      <c r="AB1958" s="1116"/>
      <c r="AC1958" s="1115"/>
    </row>
    <row r="1959" spans="1:29" ht="16.7" customHeight="1" thickBot="1">
      <c r="A1959" s="1089"/>
      <c r="B1959" s="1160" t="s">
        <v>1111</v>
      </c>
      <c r="C1959" s="1160"/>
      <c r="D1959" s="1161" t="s">
        <v>1112</v>
      </c>
      <c r="E1959" s="1160"/>
      <c r="F1959" s="1160"/>
      <c r="G1959" s="1160"/>
      <c r="H1959" s="1160"/>
      <c r="I1959" s="1160"/>
      <c r="J1959" s="1161"/>
      <c r="K1959" s="1162">
        <v>0</v>
      </c>
      <c r="L1959" s="1163"/>
      <c r="M1959" s="1163"/>
      <c r="N1959" s="1163"/>
      <c r="O1959" s="1164"/>
      <c r="P1959" s="1162">
        <v>2.5499999999999998E-2</v>
      </c>
      <c r="Q1959" s="1163"/>
      <c r="R1959" s="1163"/>
      <c r="S1959" s="1163"/>
      <c r="T1959" s="1164"/>
      <c r="U1959" s="1165">
        <v>22.148800000000001</v>
      </c>
      <c r="V1959" s="1166"/>
      <c r="W1959" s="1166"/>
      <c r="X1959" s="1166"/>
      <c r="Y1959" s="1167"/>
      <c r="Z1959" s="1168">
        <v>0.56479999999999997</v>
      </c>
      <c r="AA1959" s="1126"/>
      <c r="AB1959" s="1126"/>
      <c r="AC1959" s="1125"/>
    </row>
    <row r="1960" spans="1:29" ht="17.45" customHeight="1" thickBot="1">
      <c r="A1960" s="1068"/>
      <c r="B1960" s="1113"/>
      <c r="C1960" s="1113"/>
      <c r="D1960" s="1113"/>
      <c r="E1960" s="1113"/>
      <c r="F1960" s="1113"/>
      <c r="G1960" s="1113"/>
      <c r="H1960" s="1113"/>
      <c r="I1960" s="1114" t="s">
        <v>1184</v>
      </c>
      <c r="J1960" s="1114"/>
      <c r="K1960" s="1114"/>
      <c r="L1960" s="1114"/>
      <c r="M1960" s="1114"/>
      <c r="N1960" s="1114"/>
      <c r="O1960" s="1114"/>
      <c r="P1960" s="1114"/>
      <c r="Q1960" s="1114"/>
      <c r="R1960" s="1114"/>
      <c r="S1960" s="1114"/>
      <c r="T1960" s="1114"/>
      <c r="U1960" s="1114"/>
      <c r="V1960" s="1069"/>
      <c r="W1960" s="1115">
        <v>2.4186000000000001</v>
      </c>
      <c r="X1960" s="1116"/>
      <c r="Y1960" s="1116"/>
      <c r="Z1960" s="1116"/>
      <c r="AA1960" s="1116"/>
      <c r="AB1960" s="1116"/>
      <c r="AC1960" s="1115"/>
    </row>
    <row r="1961" spans="1:29" ht="17.45" customHeight="1">
      <c r="A1961" s="1117"/>
      <c r="B1961" s="1118"/>
      <c r="C1961" s="1118"/>
      <c r="D1961" s="1118"/>
      <c r="E1961" s="1118"/>
      <c r="F1961" s="1118"/>
      <c r="G1961" s="1118"/>
      <c r="H1961" s="1118"/>
      <c r="I1961" s="1119" t="s">
        <v>1185</v>
      </c>
      <c r="J1961" s="1119"/>
      <c r="K1961" s="1119"/>
      <c r="L1961" s="1119"/>
      <c r="M1961" s="1119"/>
      <c r="N1961" s="1119"/>
      <c r="O1961" s="1119"/>
      <c r="P1961" s="1119"/>
      <c r="Q1961" s="1119"/>
      <c r="R1961" s="1119"/>
      <c r="S1961" s="1119"/>
      <c r="T1961" s="1119"/>
      <c r="U1961" s="1119"/>
      <c r="V1961" s="1118"/>
      <c r="W1961" s="1120">
        <v>2.4186000000000001</v>
      </c>
      <c r="X1961" s="1121"/>
      <c r="Y1961" s="1121"/>
      <c r="Z1961" s="1121"/>
      <c r="AA1961" s="1121"/>
      <c r="AB1961" s="1121"/>
      <c r="AC1961" s="1120"/>
    </row>
    <row r="1962" spans="1:29" ht="16.7" customHeight="1">
      <c r="A1962" s="1117"/>
      <c r="B1962" s="1118"/>
      <c r="C1962" s="1118"/>
      <c r="D1962" s="1118"/>
      <c r="E1962" s="1118"/>
      <c r="F1962" s="1118"/>
      <c r="G1962" s="1118"/>
      <c r="H1962" s="1118"/>
      <c r="I1962" s="1119" t="s">
        <v>1186</v>
      </c>
      <c r="J1962" s="1119"/>
      <c r="K1962" s="1119"/>
      <c r="L1962" s="1119"/>
      <c r="M1962" s="1119"/>
      <c r="N1962" s="1119"/>
      <c r="O1962" s="1119"/>
      <c r="P1962" s="1119"/>
      <c r="Q1962" s="1119"/>
      <c r="R1962" s="1119"/>
      <c r="S1962" s="1119"/>
      <c r="T1962" s="1119"/>
      <c r="U1962" s="1119"/>
      <c r="V1962" s="1118"/>
      <c r="W1962" s="1120">
        <v>2.4186000000000001</v>
      </c>
      <c r="X1962" s="1121"/>
      <c r="Y1962" s="1121"/>
      <c r="Z1962" s="1121"/>
      <c r="AA1962" s="1121"/>
      <c r="AB1962" s="1121"/>
      <c r="AC1962" s="1120"/>
    </row>
    <row r="1963" spans="1:29" ht="17.45" customHeight="1">
      <c r="A1963" s="1117"/>
      <c r="B1963" s="1118"/>
      <c r="C1963" s="1118"/>
      <c r="D1963" s="1118"/>
      <c r="E1963" s="1118"/>
      <c r="F1963" s="1118"/>
      <c r="G1963" s="1118"/>
      <c r="H1963" s="1118"/>
      <c r="I1963" s="1119" t="s">
        <v>1187</v>
      </c>
      <c r="J1963" s="1119"/>
      <c r="K1963" s="1119"/>
      <c r="L1963" s="1119"/>
      <c r="M1963" s="1119"/>
      <c r="N1963" s="1119"/>
      <c r="O1963" s="1119"/>
      <c r="P1963" s="1119"/>
      <c r="Q1963" s="1119"/>
      <c r="R1963" s="1119"/>
      <c r="S1963" s="1119"/>
      <c r="T1963" s="1119"/>
      <c r="U1963" s="1119"/>
      <c r="V1963" s="1118"/>
      <c r="W1963" s="1120">
        <v>0</v>
      </c>
      <c r="X1963" s="1121"/>
      <c r="Y1963" s="1121"/>
      <c r="Z1963" s="1121"/>
      <c r="AA1963" s="1121"/>
      <c r="AB1963" s="1121"/>
      <c r="AC1963" s="1120"/>
    </row>
    <row r="1964" spans="1:29" ht="17.45" customHeight="1" thickBot="1">
      <c r="A1964" s="1122"/>
      <c r="B1964" s="1123"/>
      <c r="C1964" s="1123"/>
      <c r="D1964" s="1123"/>
      <c r="E1964" s="1123"/>
      <c r="F1964" s="1123"/>
      <c r="G1964" s="1123"/>
      <c r="H1964" s="1123"/>
      <c r="I1964" s="1124" t="s">
        <v>1188</v>
      </c>
      <c r="J1964" s="1124"/>
      <c r="K1964" s="1124"/>
      <c r="L1964" s="1124"/>
      <c r="M1964" s="1124"/>
      <c r="N1964" s="1124"/>
      <c r="O1964" s="1124"/>
      <c r="P1964" s="1124"/>
      <c r="Q1964" s="1124"/>
      <c r="R1964" s="1124"/>
      <c r="S1964" s="1124"/>
      <c r="T1964" s="1124"/>
      <c r="U1964" s="1124"/>
      <c r="V1964" s="1123"/>
      <c r="W1964" s="1125">
        <v>0</v>
      </c>
      <c r="X1964" s="1126"/>
      <c r="Y1964" s="1126"/>
      <c r="Z1964" s="1126"/>
      <c r="AA1964" s="1126"/>
      <c r="AB1964" s="1126"/>
      <c r="AC1964" s="1125"/>
    </row>
    <row r="1965" spans="1:29" ht="16.7" customHeight="1" thickBot="1">
      <c r="A1965" s="1092" t="s">
        <v>1189</v>
      </c>
      <c r="B1965" s="1109"/>
      <c r="C1965" s="1109"/>
      <c r="D1965" s="1109"/>
      <c r="E1965" s="1109"/>
      <c r="F1965" s="1109"/>
      <c r="G1965" s="1109"/>
      <c r="H1965" s="1109"/>
      <c r="I1965" s="1109"/>
      <c r="J1965" s="1110"/>
      <c r="K1965" s="1094" t="s">
        <v>1174</v>
      </c>
      <c r="L1965" s="1070"/>
      <c r="M1965" s="1070"/>
      <c r="N1965" s="1070"/>
      <c r="O1965" s="1095"/>
      <c r="P1965" s="1094" t="s">
        <v>531</v>
      </c>
      <c r="Q1965" s="1070"/>
      <c r="R1965" s="1070"/>
      <c r="S1965" s="1070"/>
      <c r="T1965" s="1095"/>
      <c r="U1965" s="1094" t="s">
        <v>1190</v>
      </c>
      <c r="V1965" s="1070"/>
      <c r="W1965" s="1070"/>
      <c r="X1965" s="1070"/>
      <c r="Y1965" s="1095"/>
      <c r="Z1965" s="1096" t="s">
        <v>1191</v>
      </c>
      <c r="AA1965" s="1111"/>
      <c r="AB1965" s="1111"/>
      <c r="AC1965" s="1112"/>
    </row>
    <row r="1966" spans="1:29" ht="17.45" customHeight="1" thickBot="1">
      <c r="A1966" s="1068"/>
      <c r="B1966" s="1069"/>
      <c r="C1966" s="1069"/>
      <c r="D1966" s="1069"/>
      <c r="E1966" s="1069"/>
      <c r="F1966" s="1069"/>
      <c r="G1966" s="1069"/>
      <c r="H1966" s="1069"/>
      <c r="I1966" s="1071" t="s">
        <v>1193</v>
      </c>
      <c r="J1966" s="1071"/>
      <c r="K1966" s="1071"/>
      <c r="L1966" s="1071"/>
      <c r="M1966" s="1071"/>
      <c r="N1966" s="1071"/>
      <c r="O1966" s="1071"/>
      <c r="P1966" s="1071"/>
      <c r="Q1966" s="1071"/>
      <c r="R1966" s="1071"/>
      <c r="S1966" s="1071"/>
      <c r="T1966" s="1071"/>
      <c r="U1966" s="1071"/>
      <c r="V1966" s="1106"/>
      <c r="W1966" s="1107">
        <v>0</v>
      </c>
      <c r="X1966" s="1108"/>
      <c r="Y1966" s="1108"/>
      <c r="Z1966" s="1108"/>
      <c r="AA1966" s="1108"/>
      <c r="AB1966" s="1108"/>
      <c r="AC1966" s="1107"/>
    </row>
    <row r="1967" spans="1:29" ht="16.7" customHeight="1" thickBot="1">
      <c r="A1967" s="1092" t="s">
        <v>1194</v>
      </c>
      <c r="B1967" s="1109"/>
      <c r="C1967" s="1109"/>
      <c r="D1967" s="1109"/>
      <c r="E1967" s="1109"/>
      <c r="F1967" s="1109"/>
      <c r="G1967" s="1109"/>
      <c r="H1967" s="1109"/>
      <c r="I1967" s="1109"/>
      <c r="J1967" s="1110"/>
      <c r="K1967" s="1094" t="s">
        <v>1174</v>
      </c>
      <c r="L1967" s="1070"/>
      <c r="M1967" s="1070"/>
      <c r="N1967" s="1070"/>
      <c r="O1967" s="1095"/>
      <c r="P1967" s="1094" t="s">
        <v>531</v>
      </c>
      <c r="Q1967" s="1070"/>
      <c r="R1967" s="1070"/>
      <c r="S1967" s="1070"/>
      <c r="T1967" s="1095"/>
      <c r="U1967" s="1094" t="s">
        <v>1190</v>
      </c>
      <c r="V1967" s="1070"/>
      <c r="W1967" s="1070"/>
      <c r="X1967" s="1070"/>
      <c r="Y1967" s="1095"/>
      <c r="Z1967" s="1096" t="s">
        <v>1191</v>
      </c>
      <c r="AA1967" s="1111"/>
      <c r="AB1967" s="1111"/>
      <c r="AC1967" s="1112"/>
    </row>
    <row r="1968" spans="1:29" ht="17.45" customHeight="1" thickBot="1">
      <c r="A1968" s="1127"/>
      <c r="B1968" s="1128" t="s">
        <v>1366</v>
      </c>
      <c r="C1968" s="1128"/>
      <c r="D1968" s="1129" t="s">
        <v>1367</v>
      </c>
      <c r="E1968" s="1128"/>
      <c r="F1968" s="1128"/>
      <c r="G1968" s="1128"/>
      <c r="H1968" s="1128"/>
      <c r="I1968" s="1128"/>
      <c r="J1968" s="1129"/>
      <c r="K1968" s="1130">
        <v>3.7000000000000002E-3</v>
      </c>
      <c r="L1968" s="1131"/>
      <c r="M1968" s="1131"/>
      <c r="N1968" s="1131"/>
      <c r="O1968" s="1132"/>
      <c r="P1968" s="1133" t="s">
        <v>58</v>
      </c>
      <c r="Q1968" s="1134"/>
      <c r="R1968" s="1134"/>
      <c r="S1968" s="1134"/>
      <c r="T1968" s="1135"/>
      <c r="U1968" s="1136">
        <v>516.22979999999995</v>
      </c>
      <c r="V1968" s="1137"/>
      <c r="W1968" s="1137"/>
      <c r="X1968" s="1137"/>
      <c r="Y1968" s="1138"/>
      <c r="Z1968" s="1139">
        <v>1.9100999999999999</v>
      </c>
      <c r="AA1968" s="1108"/>
      <c r="AB1968" s="1108"/>
      <c r="AC1968" s="1107"/>
    </row>
    <row r="1969" spans="1:29" ht="17.45" customHeight="1" thickBot="1">
      <c r="A1969" s="1068"/>
      <c r="B1969" s="1069"/>
      <c r="C1969" s="1069"/>
      <c r="D1969" s="1069"/>
      <c r="E1969" s="1069"/>
      <c r="F1969" s="1069"/>
      <c r="G1969" s="1069"/>
      <c r="H1969" s="1069"/>
      <c r="I1969" s="1071" t="s">
        <v>1195</v>
      </c>
      <c r="J1969" s="1071"/>
      <c r="K1969" s="1071"/>
      <c r="L1969" s="1071"/>
      <c r="M1969" s="1071"/>
      <c r="N1969" s="1071"/>
      <c r="O1969" s="1071"/>
      <c r="P1969" s="1071"/>
      <c r="Q1969" s="1071"/>
      <c r="R1969" s="1071"/>
      <c r="S1969" s="1071"/>
      <c r="T1969" s="1071"/>
      <c r="U1969" s="1071"/>
      <c r="V1969" s="1106"/>
      <c r="W1969" s="1107">
        <v>1.9100999999999999</v>
      </c>
      <c r="X1969" s="1108"/>
      <c r="Y1969" s="1108"/>
      <c r="Z1969" s="1108"/>
      <c r="AA1969" s="1108"/>
      <c r="AB1969" s="1108"/>
      <c r="AC1969" s="1107"/>
    </row>
    <row r="1970" spans="1:29" ht="16.7" customHeight="1" thickBot="1">
      <c r="A1970" s="1092" t="s">
        <v>1196</v>
      </c>
      <c r="B1970" s="1109"/>
      <c r="C1970" s="1109"/>
      <c r="D1970" s="1109"/>
      <c r="E1970" s="1109"/>
      <c r="F1970" s="1109"/>
      <c r="G1970" s="1109"/>
      <c r="H1970" s="1109"/>
      <c r="I1970" s="1109"/>
      <c r="J1970" s="1110"/>
      <c r="K1970" s="1094" t="s">
        <v>1174</v>
      </c>
      <c r="L1970" s="1070"/>
      <c r="M1970" s="1070"/>
      <c r="N1970" s="1070"/>
      <c r="O1970" s="1095"/>
      <c r="P1970" s="1094" t="s">
        <v>531</v>
      </c>
      <c r="Q1970" s="1070"/>
      <c r="R1970" s="1070"/>
      <c r="S1970" s="1070"/>
      <c r="T1970" s="1095"/>
      <c r="U1970" s="1094" t="s">
        <v>1190</v>
      </c>
      <c r="V1970" s="1070"/>
      <c r="W1970" s="1070"/>
      <c r="X1970" s="1070"/>
      <c r="Y1970" s="1095"/>
      <c r="Z1970" s="1096" t="s">
        <v>1191</v>
      </c>
      <c r="AA1970" s="1111"/>
      <c r="AB1970" s="1111"/>
      <c r="AC1970" s="1112"/>
    </row>
    <row r="1971" spans="1:29" ht="17.45" customHeight="1" thickBot="1">
      <c r="A1971" s="1068"/>
      <c r="B1971" s="1069"/>
      <c r="C1971" s="1069"/>
      <c r="D1971" s="1069"/>
      <c r="E1971" s="1069"/>
      <c r="F1971" s="1069"/>
      <c r="G1971" s="1069"/>
      <c r="H1971" s="1069"/>
      <c r="I1971" s="1071" t="s">
        <v>1197</v>
      </c>
      <c r="J1971" s="1071"/>
      <c r="K1971" s="1071"/>
      <c r="L1971" s="1071"/>
      <c r="M1971" s="1071"/>
      <c r="N1971" s="1071"/>
      <c r="O1971" s="1071"/>
      <c r="P1971" s="1071"/>
      <c r="Q1971" s="1071"/>
      <c r="R1971" s="1071"/>
      <c r="S1971" s="1071"/>
      <c r="T1971" s="1071"/>
      <c r="U1971" s="1071"/>
      <c r="V1971" s="1106"/>
      <c r="W1971" s="1107">
        <v>0</v>
      </c>
      <c r="X1971" s="1108"/>
      <c r="Y1971" s="1108"/>
      <c r="Z1971" s="1108"/>
      <c r="AA1971" s="1108"/>
      <c r="AB1971" s="1108"/>
      <c r="AC1971" s="1107"/>
    </row>
    <row r="1972" spans="1:29" ht="17.45" customHeight="1" thickBot="1">
      <c r="A1972" s="1092" t="s">
        <v>1198</v>
      </c>
      <c r="B1972" s="1109"/>
      <c r="C1972" s="1109"/>
      <c r="D1972" s="1110"/>
      <c r="E1972" s="1094" t="s">
        <v>1174</v>
      </c>
      <c r="F1972" s="1070"/>
      <c r="G1972" s="1095"/>
      <c r="H1972" s="1140" t="s">
        <v>1199</v>
      </c>
      <c r="I1972" s="1140" t="s">
        <v>1200</v>
      </c>
      <c r="J1972" s="1094" t="s">
        <v>1201</v>
      </c>
      <c r="K1972" s="1070"/>
      <c r="L1972" s="1095"/>
      <c r="M1972" s="1094" t="s">
        <v>1202</v>
      </c>
      <c r="N1972" s="1070"/>
      <c r="O1972" s="1070"/>
      <c r="P1972" s="1095"/>
      <c r="Q1972" s="1094" t="s">
        <v>1203</v>
      </c>
      <c r="R1972" s="1070"/>
      <c r="S1972" s="1070"/>
      <c r="T1972" s="1070"/>
      <c r="U1972" s="1095"/>
      <c r="V1972" s="1094" t="s">
        <v>1204</v>
      </c>
      <c r="W1972" s="1070"/>
      <c r="X1972" s="1070"/>
      <c r="Y1972" s="1095"/>
      <c r="Z1972" s="1096" t="s">
        <v>1191</v>
      </c>
      <c r="AA1972" s="1111"/>
      <c r="AB1972" s="1111"/>
      <c r="AC1972" s="1112"/>
    </row>
    <row r="1973" spans="1:29" ht="16.7" customHeight="1" thickBot="1">
      <c r="A1973" s="1068"/>
      <c r="B1973" s="1069"/>
      <c r="C1973" s="1069"/>
      <c r="D1973" s="1069"/>
      <c r="E1973" s="1069"/>
      <c r="F1973" s="1069"/>
      <c r="G1973" s="1069"/>
      <c r="H1973" s="1069"/>
      <c r="I1973" s="1071" t="s">
        <v>1205</v>
      </c>
      <c r="J1973" s="1071"/>
      <c r="K1973" s="1071"/>
      <c r="L1973" s="1071"/>
      <c r="M1973" s="1071"/>
      <c r="N1973" s="1071"/>
      <c r="O1973" s="1071"/>
      <c r="P1973" s="1071"/>
      <c r="Q1973" s="1071"/>
      <c r="R1973" s="1071"/>
      <c r="S1973" s="1071"/>
      <c r="T1973" s="1071"/>
      <c r="U1973" s="1071"/>
      <c r="V1973" s="1106"/>
      <c r="W1973" s="1107">
        <v>0</v>
      </c>
      <c r="X1973" s="1108"/>
      <c r="Y1973" s="1108"/>
      <c r="Z1973" s="1108"/>
      <c r="AA1973" s="1108"/>
      <c r="AB1973" s="1108"/>
      <c r="AC1973" s="1107"/>
    </row>
    <row r="1974" spans="1:29" ht="5.85" customHeight="1">
      <c r="A1974" s="1141"/>
      <c r="B1974" s="1113"/>
      <c r="C1974" s="1113"/>
      <c r="D1974" s="1113"/>
      <c r="E1974" s="1113"/>
      <c r="F1974" s="1113"/>
      <c r="G1974" s="1113"/>
      <c r="H1974" s="1113"/>
      <c r="I1974" s="1113"/>
      <c r="J1974" s="1113"/>
      <c r="K1974" s="1113"/>
      <c r="L1974" s="1113"/>
      <c r="M1974" s="1113"/>
      <c r="N1974" s="1113"/>
      <c r="O1974" s="1113"/>
      <c r="P1974" s="1113"/>
      <c r="Q1974" s="1113"/>
      <c r="R1974" s="1113"/>
      <c r="S1974" s="1113"/>
      <c r="T1974" s="1113"/>
      <c r="U1974" s="1113"/>
      <c r="V1974" s="1113"/>
      <c r="W1974" s="1113"/>
      <c r="X1974" s="1113"/>
      <c r="Y1974" s="1113"/>
      <c r="Z1974" s="1113"/>
      <c r="AA1974" s="1113"/>
      <c r="AB1974" s="1113"/>
      <c r="AC1974" s="1142"/>
    </row>
    <row r="1975" spans="1:29" ht="17.45" customHeight="1">
      <c r="A1975" s="1117"/>
      <c r="B1975" s="1118"/>
      <c r="C1975" s="1118"/>
      <c r="D1975" s="1118"/>
      <c r="E1975" s="1118"/>
      <c r="F1975" s="1118"/>
      <c r="G1975" s="1118"/>
      <c r="H1975" s="1118"/>
      <c r="I1975" s="1119" t="s">
        <v>1206</v>
      </c>
      <c r="J1975" s="1119"/>
      <c r="K1975" s="1119"/>
      <c r="L1975" s="1119"/>
      <c r="M1975" s="1119"/>
      <c r="N1975" s="1119"/>
      <c r="O1975" s="1119"/>
      <c r="P1975" s="1119"/>
      <c r="Q1975" s="1119"/>
      <c r="R1975" s="1119"/>
      <c r="S1975" s="1119"/>
      <c r="T1975" s="1119"/>
      <c r="U1975" s="1119"/>
      <c r="V1975" s="1118"/>
      <c r="W1975" s="1143">
        <v>4.33</v>
      </c>
      <c r="X1975" s="1144"/>
      <c r="Y1975" s="1144"/>
      <c r="Z1975" s="1144"/>
      <c r="AA1975" s="1144"/>
      <c r="AB1975" s="1144"/>
      <c r="AC1975" s="1143"/>
    </row>
    <row r="1976" spans="1:29" ht="16.7" customHeight="1">
      <c r="A1976" s="1117"/>
      <c r="B1976" s="1118"/>
      <c r="C1976" s="1118"/>
      <c r="D1976" s="1118"/>
      <c r="E1976" s="1118"/>
      <c r="F1976" s="1118"/>
      <c r="G1976" s="1119" t="s">
        <v>1207</v>
      </c>
      <c r="H1976" s="1119"/>
      <c r="I1976" s="1119"/>
      <c r="J1976" s="1119"/>
      <c r="K1976" s="1119"/>
      <c r="L1976" s="1119"/>
      <c r="M1976" s="1119"/>
      <c r="N1976" s="1145"/>
      <c r="O1976" s="1146">
        <v>0</v>
      </c>
      <c r="P1976" s="1146"/>
      <c r="Q1976" s="1146"/>
      <c r="R1976" s="1145"/>
      <c r="S1976" s="1119" t="s">
        <v>1208</v>
      </c>
      <c r="T1976" s="1119"/>
      <c r="U1976" s="1119"/>
      <c r="V1976" s="1118"/>
      <c r="W1976" s="1143">
        <v>0</v>
      </c>
      <c r="X1976" s="1144"/>
      <c r="Y1976" s="1144"/>
      <c r="Z1976" s="1144"/>
      <c r="AA1976" s="1144"/>
      <c r="AB1976" s="1144"/>
      <c r="AC1976" s="1143"/>
    </row>
    <row r="1977" spans="1:29" ht="17.45" customHeight="1">
      <c r="A1977" s="1117"/>
      <c r="B1977" s="1118"/>
      <c r="C1977" s="1118"/>
      <c r="D1977" s="1118"/>
      <c r="E1977" s="1118"/>
      <c r="F1977" s="1118"/>
      <c r="G1977" s="1118"/>
      <c r="H1977" s="1118"/>
      <c r="I1977" s="1119" t="s">
        <v>1209</v>
      </c>
      <c r="J1977" s="1119"/>
      <c r="K1977" s="1119"/>
      <c r="L1977" s="1119"/>
      <c r="M1977" s="1119"/>
      <c r="N1977" s="1119"/>
      <c r="O1977" s="1119"/>
      <c r="P1977" s="1119"/>
      <c r="Q1977" s="1119"/>
      <c r="R1977" s="1119"/>
      <c r="S1977" s="1119"/>
      <c r="T1977" s="1119"/>
      <c r="U1977" s="1119"/>
      <c r="V1977" s="1118"/>
      <c r="W1977" s="1143">
        <v>4.33</v>
      </c>
      <c r="X1977" s="1144"/>
      <c r="Y1977" s="1144"/>
      <c r="Z1977" s="1144"/>
      <c r="AA1977" s="1144"/>
      <c r="AB1977" s="1144"/>
      <c r="AC1977" s="1143"/>
    </row>
    <row r="1978" spans="1:29" ht="5.85" customHeight="1">
      <c r="A1978" s="1147"/>
      <c r="B1978" s="1118"/>
      <c r="C1978" s="1118"/>
      <c r="D1978" s="1118"/>
      <c r="E1978" s="1118"/>
      <c r="F1978" s="1118"/>
      <c r="G1978" s="1118"/>
      <c r="H1978" s="1118"/>
      <c r="I1978" s="1118"/>
      <c r="J1978" s="1118"/>
      <c r="K1978" s="1118"/>
      <c r="L1978" s="1118"/>
      <c r="M1978" s="1118"/>
      <c r="N1978" s="1118"/>
      <c r="O1978" s="1118"/>
      <c r="P1978" s="1118"/>
      <c r="Q1978" s="1118"/>
      <c r="R1978" s="1118"/>
      <c r="S1978" s="1118"/>
      <c r="T1978" s="1118"/>
      <c r="U1978" s="1118"/>
      <c r="V1978" s="1118"/>
      <c r="W1978" s="1118"/>
      <c r="X1978" s="1118"/>
      <c r="Y1978" s="1118"/>
      <c r="Z1978" s="1118"/>
      <c r="AA1978" s="1118"/>
      <c r="AB1978" s="1118"/>
      <c r="AC1978" s="1148"/>
    </row>
    <row r="1979" spans="1:29" ht="145.35" customHeight="1">
      <c r="A1979" s="1149"/>
      <c r="AC1979" s="1088"/>
    </row>
    <row r="1980" spans="1:29" ht="92.45" customHeight="1">
      <c r="A1980" s="1149"/>
      <c r="AC1980" s="1088"/>
    </row>
    <row r="1981" spans="1:29" ht="91.7" customHeight="1" thickBot="1">
      <c r="A1981" s="1089"/>
      <c r="B1981" s="1090"/>
      <c r="C1981" s="1090"/>
      <c r="D1981" s="1090"/>
      <c r="E1981" s="1090"/>
      <c r="F1981" s="1090"/>
      <c r="G1981" s="1090"/>
      <c r="H1981" s="1090"/>
      <c r="I1981" s="1090"/>
      <c r="J1981" s="1090"/>
      <c r="K1981" s="1090"/>
      <c r="L1981" s="1090"/>
      <c r="M1981" s="1090"/>
      <c r="N1981" s="1090"/>
      <c r="O1981" s="1090"/>
      <c r="P1981" s="1090"/>
      <c r="Q1981" s="1090"/>
      <c r="R1981" s="1090"/>
      <c r="S1981" s="1090"/>
      <c r="T1981" s="1090"/>
      <c r="U1981" s="1090"/>
      <c r="V1981" s="1090"/>
      <c r="W1981" s="1090"/>
      <c r="X1981" s="1090"/>
      <c r="Y1981" s="1090"/>
      <c r="Z1981" s="1090"/>
      <c r="AA1981" s="1090"/>
      <c r="AB1981" s="1090"/>
      <c r="AC1981" s="1091"/>
    </row>
    <row r="1982" spans="1:29" ht="17.45" customHeight="1" thickBot="1">
      <c r="A1982" s="1068"/>
      <c r="B1982" s="1069"/>
      <c r="C1982" s="1069"/>
      <c r="D1982" s="1069"/>
      <c r="E1982" s="1069"/>
      <c r="F1982" s="1070" t="s">
        <v>1166</v>
      </c>
      <c r="G1982" s="1070"/>
      <c r="H1982" s="1070"/>
      <c r="I1982" s="1070"/>
      <c r="J1982" s="1070"/>
      <c r="K1982" s="1070"/>
      <c r="L1982" s="1069"/>
      <c r="M1982" s="1069"/>
      <c r="N1982" s="1069"/>
      <c r="O1982" s="1069"/>
      <c r="P1982" s="1069"/>
      <c r="Q1982" s="1069"/>
      <c r="R1982" s="1069"/>
      <c r="S1982" s="1069"/>
      <c r="T1982" s="1069"/>
      <c r="U1982" s="1069"/>
      <c r="V1982" s="1069"/>
      <c r="W1982" s="1069"/>
      <c r="X1982" s="1071" t="s">
        <v>1696</v>
      </c>
      <c r="Y1982" s="1071"/>
      <c r="Z1982" s="1071"/>
      <c r="AA1982" s="1071"/>
      <c r="AB1982" s="1071"/>
      <c r="AC1982" s="1072"/>
    </row>
    <row r="1983" spans="1:29" ht="16.7" customHeight="1">
      <c r="A1983" s="1074" t="s">
        <v>1168</v>
      </c>
      <c r="B1983" s="1075"/>
      <c r="C1983" s="1076"/>
      <c r="D1983" s="1077" t="s">
        <v>1697</v>
      </c>
      <c r="E1983" s="1077"/>
      <c r="F1983" s="1077"/>
      <c r="G1983" s="1077"/>
      <c r="H1983" s="1077"/>
      <c r="I1983" s="1077"/>
      <c r="J1983" s="1077"/>
      <c r="K1983" s="1077"/>
      <c r="L1983" s="1077"/>
      <c r="M1983" s="1077"/>
      <c r="N1983" s="1076"/>
      <c r="O1983" s="1076"/>
      <c r="P1983" s="1078" t="s">
        <v>1104</v>
      </c>
      <c r="Q1983" s="1078"/>
      <c r="R1983" s="1078"/>
      <c r="S1983" s="1076"/>
      <c r="T1983" s="1079" t="s">
        <v>1366</v>
      </c>
      <c r="U1983" s="1079"/>
      <c r="V1983" s="1079"/>
      <c r="W1983" s="1079"/>
      <c r="X1983" s="1076"/>
      <c r="Y1983" s="1078" t="s">
        <v>1170</v>
      </c>
      <c r="Z1983" s="1078"/>
      <c r="AA1983" s="1076"/>
      <c r="AB1983" s="1080">
        <v>45658</v>
      </c>
      <c r="AC1983" s="1081"/>
    </row>
    <row r="1984" spans="1:29" ht="17.45" customHeight="1">
      <c r="A1984" s="1082"/>
      <c r="B1984" s="1083"/>
      <c r="D1984" s="1084"/>
      <c r="E1984" s="1084"/>
      <c r="F1984" s="1084"/>
      <c r="G1984" s="1084"/>
      <c r="H1984" s="1084"/>
      <c r="I1984" s="1084"/>
      <c r="J1984" s="1084"/>
      <c r="K1984" s="1084"/>
      <c r="L1984" s="1084"/>
      <c r="M1984" s="1084"/>
      <c r="P1984" s="1085" t="s">
        <v>1171</v>
      </c>
      <c r="Q1984" s="1085"/>
      <c r="R1984" s="1085"/>
      <c r="T1984" s="1086">
        <v>4.2203400000000002</v>
      </c>
      <c r="U1984" s="1086"/>
      <c r="V1984" s="1086"/>
      <c r="W1984" s="1086"/>
      <c r="Y1984" s="1085" t="s">
        <v>1172</v>
      </c>
      <c r="Z1984" s="1085"/>
      <c r="AB1984" s="1087" t="s">
        <v>58</v>
      </c>
      <c r="AC1984" s="1088"/>
    </row>
    <row r="1985" spans="1:29" ht="5.85" customHeight="1" thickBot="1">
      <c r="A1985" s="1089"/>
      <c r="B1985" s="1090"/>
      <c r="C1985" s="1090"/>
      <c r="D1985" s="1090"/>
      <c r="E1985" s="1090"/>
      <c r="F1985" s="1090"/>
      <c r="G1985" s="1090"/>
      <c r="H1985" s="1090"/>
      <c r="I1985" s="1090"/>
      <c r="J1985" s="1090"/>
      <c r="K1985" s="1090"/>
      <c r="L1985" s="1090"/>
      <c r="M1985" s="1090"/>
      <c r="N1985" s="1090"/>
      <c r="O1985" s="1090"/>
      <c r="P1985" s="1090"/>
      <c r="Q1985" s="1090"/>
      <c r="R1985" s="1090"/>
      <c r="S1985" s="1090"/>
      <c r="T1985" s="1090"/>
      <c r="U1985" s="1090"/>
      <c r="V1985" s="1090"/>
      <c r="W1985" s="1090"/>
      <c r="X1985" s="1090"/>
      <c r="Y1985" s="1090"/>
      <c r="Z1985" s="1090"/>
      <c r="AA1985" s="1090"/>
      <c r="AB1985" s="1090"/>
      <c r="AC1985" s="1091"/>
    </row>
    <row r="1986" spans="1:29" ht="16.7" customHeight="1" thickBot="1">
      <c r="A1986" s="1092" t="s">
        <v>1173</v>
      </c>
      <c r="B1986" s="1075"/>
      <c r="C1986" s="1075"/>
      <c r="D1986" s="1075"/>
      <c r="E1986" s="1075"/>
      <c r="F1986" s="1075"/>
      <c r="G1986" s="1075"/>
      <c r="H1986" s="1093"/>
      <c r="I1986" s="1094" t="s">
        <v>1174</v>
      </c>
      <c r="J1986" s="1094" t="s">
        <v>1175</v>
      </c>
      <c r="K1986" s="1070"/>
      <c r="L1986" s="1070"/>
      <c r="M1986" s="1070"/>
      <c r="N1986" s="1070"/>
      <c r="O1986" s="1070"/>
      <c r="P1986" s="1095"/>
      <c r="Q1986" s="1094" t="s">
        <v>1176</v>
      </c>
      <c r="R1986" s="1070"/>
      <c r="S1986" s="1070"/>
      <c r="T1986" s="1070"/>
      <c r="U1986" s="1070"/>
      <c r="V1986" s="1070"/>
      <c r="W1986" s="1070"/>
      <c r="X1986" s="1070"/>
      <c r="Y1986" s="1095"/>
      <c r="Z1986" s="1096" t="s">
        <v>1177</v>
      </c>
      <c r="AA1986" s="1097"/>
      <c r="AB1986" s="1097"/>
      <c r="AC1986" s="1098"/>
    </row>
    <row r="1987" spans="1:29" ht="17.45" customHeight="1" thickBot="1">
      <c r="A1987" s="1099"/>
      <c r="B1987" s="1100"/>
      <c r="C1987" s="1100"/>
      <c r="D1987" s="1100"/>
      <c r="E1987" s="1100"/>
      <c r="F1987" s="1100"/>
      <c r="G1987" s="1100"/>
      <c r="H1987" s="1101"/>
      <c r="I1987" s="1102"/>
      <c r="J1987" s="1094" t="s">
        <v>1178</v>
      </c>
      <c r="K1987" s="1070"/>
      <c r="L1987" s="1095"/>
      <c r="M1987" s="1094" t="s">
        <v>1179</v>
      </c>
      <c r="N1987" s="1070"/>
      <c r="O1987" s="1070"/>
      <c r="P1987" s="1095"/>
      <c r="Q1987" s="1094" t="s">
        <v>1178</v>
      </c>
      <c r="R1987" s="1070"/>
      <c r="S1987" s="1070"/>
      <c r="T1987" s="1070"/>
      <c r="U1987" s="1095"/>
      <c r="V1987" s="1094" t="s">
        <v>1179</v>
      </c>
      <c r="W1987" s="1070"/>
      <c r="X1987" s="1070"/>
      <c r="Y1987" s="1095"/>
      <c r="Z1987" s="1103"/>
      <c r="AA1987" s="1104"/>
      <c r="AB1987" s="1104"/>
      <c r="AC1987" s="1105"/>
    </row>
    <row r="1988" spans="1:29" ht="17.45" customHeight="1">
      <c r="A1988" s="1150"/>
      <c r="B1988" s="1151" t="s">
        <v>1698</v>
      </c>
      <c r="C1988" s="1151"/>
      <c r="D1988" s="1152" t="s">
        <v>1699</v>
      </c>
      <c r="E1988" s="1151"/>
      <c r="F1988" s="1151"/>
      <c r="G1988" s="1151"/>
      <c r="H1988" s="1152"/>
      <c r="I1988" s="1201">
        <v>3</v>
      </c>
      <c r="J1988" s="1202">
        <v>0.38</v>
      </c>
      <c r="K1988" s="1203"/>
      <c r="L1988" s="1204"/>
      <c r="M1988" s="1202">
        <v>0.62</v>
      </c>
      <c r="N1988" s="1203"/>
      <c r="O1988" s="1203"/>
      <c r="P1988" s="1204"/>
      <c r="Q1988" s="1205">
        <v>1.6993</v>
      </c>
      <c r="R1988" s="1206"/>
      <c r="S1988" s="1206"/>
      <c r="T1988" s="1206"/>
      <c r="U1988" s="1207"/>
      <c r="V1988" s="1205">
        <v>1.1552</v>
      </c>
      <c r="W1988" s="1206"/>
      <c r="X1988" s="1206"/>
      <c r="Y1988" s="1207"/>
      <c r="Z1988" s="1159">
        <v>4.0858999999999996</v>
      </c>
      <c r="AA1988" s="1116"/>
      <c r="AB1988" s="1116"/>
      <c r="AC1988" s="1115"/>
    </row>
    <row r="1989" spans="1:29" ht="16.7" customHeight="1">
      <c r="A1989" s="1149"/>
      <c r="B1989" s="1174" t="s">
        <v>1700</v>
      </c>
      <c r="C1989" s="1174"/>
      <c r="D1989" s="1175" t="s">
        <v>1701</v>
      </c>
      <c r="E1989" s="1174"/>
      <c r="F1989" s="1174"/>
      <c r="G1989" s="1174"/>
      <c r="H1989" s="1175"/>
      <c r="I1989" s="1208">
        <v>3</v>
      </c>
      <c r="J1989" s="1209">
        <v>0.95</v>
      </c>
      <c r="K1989" s="1210"/>
      <c r="L1989" s="1211"/>
      <c r="M1989" s="1209">
        <v>0.05</v>
      </c>
      <c r="N1989" s="1210"/>
      <c r="O1989" s="1210"/>
      <c r="P1989" s="1211"/>
      <c r="Q1989" s="1212">
        <v>0.72450000000000003</v>
      </c>
      <c r="R1989" s="1213"/>
      <c r="S1989" s="1213"/>
      <c r="T1989" s="1213"/>
      <c r="U1989" s="1214"/>
      <c r="V1989" s="1212">
        <v>0.49249999999999999</v>
      </c>
      <c r="W1989" s="1213"/>
      <c r="X1989" s="1213"/>
      <c r="Y1989" s="1214"/>
      <c r="Z1989" s="1184">
        <v>2.1387</v>
      </c>
      <c r="AA1989" s="1121"/>
      <c r="AB1989" s="1121"/>
      <c r="AC1989" s="1120"/>
    </row>
    <row r="1990" spans="1:29" ht="17.45" customHeight="1" thickBot="1">
      <c r="A1990" s="1089"/>
      <c r="B1990" s="1160" t="s">
        <v>1702</v>
      </c>
      <c r="C1990" s="1160"/>
      <c r="D1990" s="1161" t="s">
        <v>1703</v>
      </c>
      <c r="E1990" s="1160"/>
      <c r="F1990" s="1160"/>
      <c r="G1990" s="1160"/>
      <c r="H1990" s="1161"/>
      <c r="I1990" s="1215">
        <v>1</v>
      </c>
      <c r="J1990" s="1216">
        <v>1</v>
      </c>
      <c r="K1990" s="1217"/>
      <c r="L1990" s="1218"/>
      <c r="M1990" s="1216">
        <v>0</v>
      </c>
      <c r="N1990" s="1217"/>
      <c r="O1990" s="1217"/>
      <c r="P1990" s="1218"/>
      <c r="Q1990" s="1219">
        <v>51.457099999999997</v>
      </c>
      <c r="R1990" s="1220"/>
      <c r="S1990" s="1220"/>
      <c r="T1990" s="1220"/>
      <c r="U1990" s="1221"/>
      <c r="V1990" s="1219">
        <v>30.9617</v>
      </c>
      <c r="W1990" s="1220"/>
      <c r="X1990" s="1220"/>
      <c r="Y1990" s="1221"/>
      <c r="Z1990" s="1168">
        <v>51.457099999999997</v>
      </c>
      <c r="AA1990" s="1126"/>
      <c r="AB1990" s="1126"/>
      <c r="AC1990" s="1125"/>
    </row>
    <row r="1991" spans="1:29" ht="16.7" customHeight="1" thickBot="1">
      <c r="A1991" s="1068"/>
      <c r="B1991" s="1069"/>
      <c r="C1991" s="1069"/>
      <c r="D1991" s="1069"/>
      <c r="E1991" s="1069"/>
      <c r="F1991" s="1069"/>
      <c r="G1991" s="1069"/>
      <c r="H1991" s="1069"/>
      <c r="I1991" s="1071" t="s">
        <v>1180</v>
      </c>
      <c r="J1991" s="1071"/>
      <c r="K1991" s="1071"/>
      <c r="L1991" s="1071"/>
      <c r="M1991" s="1071"/>
      <c r="N1991" s="1071"/>
      <c r="O1991" s="1071"/>
      <c r="P1991" s="1071"/>
      <c r="Q1991" s="1071"/>
      <c r="R1991" s="1071"/>
      <c r="S1991" s="1071"/>
      <c r="T1991" s="1071"/>
      <c r="U1991" s="1071"/>
      <c r="V1991" s="1106"/>
      <c r="W1991" s="1107">
        <v>57.681699999999999</v>
      </c>
      <c r="X1991" s="1108"/>
      <c r="Y1991" s="1108"/>
      <c r="Z1991" s="1108"/>
      <c r="AA1991" s="1108"/>
      <c r="AB1991" s="1108"/>
      <c r="AC1991" s="1107"/>
    </row>
    <row r="1992" spans="1:29" ht="17.45" customHeight="1" thickBot="1">
      <c r="A1992" s="1092" t="s">
        <v>1181</v>
      </c>
      <c r="B1992" s="1109"/>
      <c r="C1992" s="1109"/>
      <c r="D1992" s="1109"/>
      <c r="E1992" s="1109"/>
      <c r="F1992" s="1109"/>
      <c r="G1992" s="1109"/>
      <c r="H1992" s="1109"/>
      <c r="I1992" s="1109"/>
      <c r="J1992" s="1110"/>
      <c r="K1992" s="1094" t="s">
        <v>1182</v>
      </c>
      <c r="L1992" s="1070"/>
      <c r="M1992" s="1070"/>
      <c r="N1992" s="1070"/>
      <c r="O1992" s="1095"/>
      <c r="P1992" s="1094" t="s">
        <v>1174</v>
      </c>
      <c r="Q1992" s="1070"/>
      <c r="R1992" s="1070"/>
      <c r="S1992" s="1070"/>
      <c r="T1992" s="1095"/>
      <c r="U1992" s="1094" t="s">
        <v>1183</v>
      </c>
      <c r="V1992" s="1070"/>
      <c r="W1992" s="1070"/>
      <c r="X1992" s="1070"/>
      <c r="Y1992" s="1095"/>
      <c r="Z1992" s="1096" t="s">
        <v>1177</v>
      </c>
      <c r="AA1992" s="1111"/>
      <c r="AB1992" s="1111"/>
      <c r="AC1992" s="1112"/>
    </row>
    <row r="1993" spans="1:29" ht="17.45" customHeight="1">
      <c r="A1993" s="1150"/>
      <c r="B1993" s="1151" t="s">
        <v>1119</v>
      </c>
      <c r="C1993" s="1151"/>
      <c r="D1993" s="1152" t="s">
        <v>1120</v>
      </c>
      <c r="E1993" s="1151"/>
      <c r="F1993" s="1151"/>
      <c r="G1993" s="1151"/>
      <c r="H1993" s="1151"/>
      <c r="I1993" s="1151"/>
      <c r="J1993" s="1152"/>
      <c r="K1993" s="1153">
        <v>0</v>
      </c>
      <c r="L1993" s="1154"/>
      <c r="M1993" s="1154"/>
      <c r="N1993" s="1154"/>
      <c r="O1993" s="1155"/>
      <c r="P1993" s="1153">
        <v>1</v>
      </c>
      <c r="Q1993" s="1154"/>
      <c r="R1993" s="1154"/>
      <c r="S1993" s="1154"/>
      <c r="T1993" s="1155"/>
      <c r="U1993" s="1156">
        <v>27.222300000000001</v>
      </c>
      <c r="V1993" s="1157"/>
      <c r="W1993" s="1157"/>
      <c r="X1993" s="1157"/>
      <c r="Y1993" s="1158"/>
      <c r="Z1993" s="1159">
        <v>27.222300000000001</v>
      </c>
      <c r="AA1993" s="1116"/>
      <c r="AB1993" s="1116"/>
      <c r="AC1993" s="1115"/>
    </row>
    <row r="1994" spans="1:29" ht="16.7" customHeight="1" thickBot="1">
      <c r="A1994" s="1089"/>
      <c r="B1994" s="1160" t="s">
        <v>1111</v>
      </c>
      <c r="C1994" s="1160"/>
      <c r="D1994" s="1161" t="s">
        <v>1112</v>
      </c>
      <c r="E1994" s="1160"/>
      <c r="F1994" s="1160"/>
      <c r="G1994" s="1160"/>
      <c r="H1994" s="1160"/>
      <c r="I1994" s="1160"/>
      <c r="J1994" s="1161"/>
      <c r="K1994" s="1162">
        <v>0</v>
      </c>
      <c r="L1994" s="1163"/>
      <c r="M1994" s="1163"/>
      <c r="N1994" s="1163"/>
      <c r="O1994" s="1164"/>
      <c r="P1994" s="1162">
        <v>8</v>
      </c>
      <c r="Q1994" s="1163"/>
      <c r="R1994" s="1163"/>
      <c r="S1994" s="1163"/>
      <c r="T1994" s="1164"/>
      <c r="U1994" s="1165">
        <v>22.148800000000001</v>
      </c>
      <c r="V1994" s="1166"/>
      <c r="W1994" s="1166"/>
      <c r="X1994" s="1166"/>
      <c r="Y1994" s="1167"/>
      <c r="Z1994" s="1168">
        <v>177.19040000000001</v>
      </c>
      <c r="AA1994" s="1126"/>
      <c r="AB1994" s="1126"/>
      <c r="AC1994" s="1125"/>
    </row>
    <row r="1995" spans="1:29" ht="17.45" customHeight="1" thickBot="1">
      <c r="A1995" s="1068"/>
      <c r="B1995" s="1113"/>
      <c r="C1995" s="1113"/>
      <c r="D1995" s="1113"/>
      <c r="E1995" s="1113"/>
      <c r="F1995" s="1113"/>
      <c r="G1995" s="1113"/>
      <c r="H1995" s="1113"/>
      <c r="I1995" s="1114" t="s">
        <v>1184</v>
      </c>
      <c r="J1995" s="1114"/>
      <c r="K1995" s="1114"/>
      <c r="L1995" s="1114"/>
      <c r="M1995" s="1114"/>
      <c r="N1995" s="1114"/>
      <c r="O1995" s="1114"/>
      <c r="P1995" s="1114"/>
      <c r="Q1995" s="1114"/>
      <c r="R1995" s="1114"/>
      <c r="S1995" s="1114"/>
      <c r="T1995" s="1114"/>
      <c r="U1995" s="1114"/>
      <c r="V1995" s="1069"/>
      <c r="W1995" s="1115">
        <v>204.4127</v>
      </c>
      <c r="X1995" s="1116"/>
      <c r="Y1995" s="1116"/>
      <c r="Z1995" s="1116"/>
      <c r="AA1995" s="1116"/>
      <c r="AB1995" s="1116"/>
      <c r="AC1995" s="1115"/>
    </row>
    <row r="1996" spans="1:29" ht="17.45" customHeight="1">
      <c r="A1996" s="1117"/>
      <c r="B1996" s="1118"/>
      <c r="C1996" s="1118"/>
      <c r="D1996" s="1118"/>
      <c r="E1996" s="1118"/>
      <c r="F1996" s="1118"/>
      <c r="G1996" s="1118"/>
      <c r="H1996" s="1118"/>
      <c r="I1996" s="1119" t="s">
        <v>1185</v>
      </c>
      <c r="J1996" s="1119"/>
      <c r="K1996" s="1119"/>
      <c r="L1996" s="1119"/>
      <c r="M1996" s="1119"/>
      <c r="N1996" s="1119"/>
      <c r="O1996" s="1119"/>
      <c r="P1996" s="1119"/>
      <c r="Q1996" s="1119"/>
      <c r="R1996" s="1119"/>
      <c r="S1996" s="1119"/>
      <c r="T1996" s="1119"/>
      <c r="U1996" s="1119"/>
      <c r="V1996" s="1118"/>
      <c r="W1996" s="1120">
        <v>262.09440000000001</v>
      </c>
      <c r="X1996" s="1121"/>
      <c r="Y1996" s="1121"/>
      <c r="Z1996" s="1121"/>
      <c r="AA1996" s="1121"/>
      <c r="AB1996" s="1121"/>
      <c r="AC1996" s="1120"/>
    </row>
    <row r="1997" spans="1:29" ht="16.7" customHeight="1">
      <c r="A1997" s="1117"/>
      <c r="B1997" s="1118"/>
      <c r="C1997" s="1118"/>
      <c r="D1997" s="1118"/>
      <c r="E1997" s="1118"/>
      <c r="F1997" s="1118"/>
      <c r="G1997" s="1118"/>
      <c r="H1997" s="1118"/>
      <c r="I1997" s="1119" t="s">
        <v>1186</v>
      </c>
      <c r="J1997" s="1119"/>
      <c r="K1997" s="1119"/>
      <c r="L1997" s="1119"/>
      <c r="M1997" s="1119"/>
      <c r="N1997" s="1119"/>
      <c r="O1997" s="1119"/>
      <c r="P1997" s="1119"/>
      <c r="Q1997" s="1119"/>
      <c r="R1997" s="1119"/>
      <c r="S1997" s="1119"/>
      <c r="T1997" s="1119"/>
      <c r="U1997" s="1119"/>
      <c r="V1997" s="1118"/>
      <c r="W1997" s="1120">
        <v>62.102699999999999</v>
      </c>
      <c r="X1997" s="1121"/>
      <c r="Y1997" s="1121"/>
      <c r="Z1997" s="1121"/>
      <c r="AA1997" s="1121"/>
      <c r="AB1997" s="1121"/>
      <c r="AC1997" s="1120"/>
    </row>
    <row r="1998" spans="1:29" ht="17.45" customHeight="1">
      <c r="A1998" s="1117"/>
      <c r="B1998" s="1118"/>
      <c r="C1998" s="1118"/>
      <c r="D1998" s="1118"/>
      <c r="E1998" s="1118"/>
      <c r="F1998" s="1118"/>
      <c r="G1998" s="1118"/>
      <c r="H1998" s="1118"/>
      <c r="I1998" s="1119" t="s">
        <v>1187</v>
      </c>
      <c r="J1998" s="1119"/>
      <c r="K1998" s="1119"/>
      <c r="L1998" s="1119"/>
      <c r="M1998" s="1119"/>
      <c r="N1998" s="1119"/>
      <c r="O1998" s="1119"/>
      <c r="P1998" s="1119"/>
      <c r="Q1998" s="1119"/>
      <c r="R1998" s="1119"/>
      <c r="S1998" s="1119"/>
      <c r="T1998" s="1119"/>
      <c r="U1998" s="1119"/>
      <c r="V1998" s="1118"/>
      <c r="W1998" s="1120">
        <v>0</v>
      </c>
      <c r="X1998" s="1121"/>
      <c r="Y1998" s="1121"/>
      <c r="Z1998" s="1121"/>
      <c r="AA1998" s="1121"/>
      <c r="AB1998" s="1121"/>
      <c r="AC1998" s="1120"/>
    </row>
    <row r="1999" spans="1:29" ht="16.7" customHeight="1" thickBot="1">
      <c r="A1999" s="1122"/>
      <c r="B1999" s="1123"/>
      <c r="C1999" s="1123"/>
      <c r="D1999" s="1123"/>
      <c r="E1999" s="1123"/>
      <c r="F1999" s="1123"/>
      <c r="G1999" s="1123"/>
      <c r="H1999" s="1123"/>
      <c r="I1999" s="1124" t="s">
        <v>1188</v>
      </c>
      <c r="J1999" s="1124"/>
      <c r="K1999" s="1124"/>
      <c r="L1999" s="1124"/>
      <c r="M1999" s="1124"/>
      <c r="N1999" s="1124"/>
      <c r="O1999" s="1124"/>
      <c r="P1999" s="1124"/>
      <c r="Q1999" s="1124"/>
      <c r="R1999" s="1124"/>
      <c r="S1999" s="1124"/>
      <c r="T1999" s="1124"/>
      <c r="U1999" s="1124"/>
      <c r="V1999" s="1123"/>
      <c r="W1999" s="1125">
        <v>0</v>
      </c>
      <c r="X1999" s="1126"/>
      <c r="Y1999" s="1126"/>
      <c r="Z1999" s="1126"/>
      <c r="AA1999" s="1126"/>
      <c r="AB1999" s="1126"/>
      <c r="AC1999" s="1125"/>
    </row>
    <row r="2000" spans="1:29" ht="17.45" customHeight="1" thickBot="1">
      <c r="A2000" s="1092" t="s">
        <v>1189</v>
      </c>
      <c r="B2000" s="1109"/>
      <c r="C2000" s="1109"/>
      <c r="D2000" s="1109"/>
      <c r="E2000" s="1109"/>
      <c r="F2000" s="1109"/>
      <c r="G2000" s="1109"/>
      <c r="H2000" s="1109"/>
      <c r="I2000" s="1109"/>
      <c r="J2000" s="1110"/>
      <c r="K2000" s="1094" t="s">
        <v>1174</v>
      </c>
      <c r="L2000" s="1070"/>
      <c r="M2000" s="1070"/>
      <c r="N2000" s="1070"/>
      <c r="O2000" s="1095"/>
      <c r="P2000" s="1094" t="s">
        <v>531</v>
      </c>
      <c r="Q2000" s="1070"/>
      <c r="R2000" s="1070"/>
      <c r="S2000" s="1070"/>
      <c r="T2000" s="1095"/>
      <c r="U2000" s="1094" t="s">
        <v>1190</v>
      </c>
      <c r="V2000" s="1070"/>
      <c r="W2000" s="1070"/>
      <c r="X2000" s="1070"/>
      <c r="Y2000" s="1095"/>
      <c r="Z2000" s="1096" t="s">
        <v>1191</v>
      </c>
      <c r="AA2000" s="1111"/>
      <c r="AB2000" s="1111"/>
      <c r="AC2000" s="1112"/>
    </row>
    <row r="2001" spans="1:29" ht="17.45" customHeight="1">
      <c r="A2001" s="1150"/>
      <c r="B2001" s="1151" t="s">
        <v>1704</v>
      </c>
      <c r="C2001" s="1151"/>
      <c r="D2001" s="1152" t="s">
        <v>632</v>
      </c>
      <c r="E2001" s="1151"/>
      <c r="F2001" s="1151"/>
      <c r="G2001" s="1151"/>
      <c r="H2001" s="1151"/>
      <c r="I2001" s="1151"/>
      <c r="J2001" s="1152"/>
      <c r="K2001" s="1153">
        <v>1.0043500000000001</v>
      </c>
      <c r="L2001" s="1154"/>
      <c r="M2001" s="1154"/>
      <c r="N2001" s="1154"/>
      <c r="O2001" s="1155"/>
      <c r="P2001" s="1169" t="s">
        <v>58</v>
      </c>
      <c r="Q2001" s="1078"/>
      <c r="R2001" s="1078"/>
      <c r="S2001" s="1078"/>
      <c r="T2001" s="1170"/>
      <c r="U2001" s="1171">
        <v>128.58850000000001</v>
      </c>
      <c r="V2001" s="1172"/>
      <c r="W2001" s="1172"/>
      <c r="X2001" s="1172"/>
      <c r="Y2001" s="1173"/>
      <c r="Z2001" s="1159">
        <v>129.14789999999999</v>
      </c>
      <c r="AA2001" s="1116"/>
      <c r="AB2001" s="1116"/>
      <c r="AC2001" s="1115"/>
    </row>
    <row r="2002" spans="1:29" ht="16.7" customHeight="1" thickBot="1">
      <c r="A2002" s="1089"/>
      <c r="B2002" s="1160" t="s">
        <v>1705</v>
      </c>
      <c r="C2002" s="1160"/>
      <c r="D2002" s="1161" t="s">
        <v>1706</v>
      </c>
      <c r="E2002" s="1160"/>
      <c r="F2002" s="1160"/>
      <c r="G2002" s="1160"/>
      <c r="H2002" s="1160"/>
      <c r="I2002" s="1160"/>
      <c r="J2002" s="1161"/>
      <c r="K2002" s="1162">
        <v>458.01186999999999</v>
      </c>
      <c r="L2002" s="1163"/>
      <c r="M2002" s="1163"/>
      <c r="N2002" s="1163"/>
      <c r="O2002" s="1164"/>
      <c r="P2002" s="1185" t="s">
        <v>1218</v>
      </c>
      <c r="Q2002" s="1186"/>
      <c r="R2002" s="1186"/>
      <c r="S2002" s="1186"/>
      <c r="T2002" s="1187"/>
      <c r="U2002" s="1188">
        <v>0.62580000000000002</v>
      </c>
      <c r="V2002" s="1189"/>
      <c r="W2002" s="1189"/>
      <c r="X2002" s="1189"/>
      <c r="Y2002" s="1190"/>
      <c r="Z2002" s="1168">
        <v>286.62380000000002</v>
      </c>
      <c r="AA2002" s="1126"/>
      <c r="AB2002" s="1126"/>
      <c r="AC2002" s="1125"/>
    </row>
    <row r="2003" spans="1:29" ht="17.45" customHeight="1" thickBot="1">
      <c r="A2003" s="1068"/>
      <c r="B2003" s="1069"/>
      <c r="C2003" s="1069"/>
      <c r="D2003" s="1069"/>
      <c r="E2003" s="1069"/>
      <c r="F2003" s="1069"/>
      <c r="G2003" s="1069"/>
      <c r="H2003" s="1069"/>
      <c r="I2003" s="1071" t="s">
        <v>1193</v>
      </c>
      <c r="J2003" s="1071"/>
      <c r="K2003" s="1071"/>
      <c r="L2003" s="1071"/>
      <c r="M2003" s="1071"/>
      <c r="N2003" s="1071"/>
      <c r="O2003" s="1071"/>
      <c r="P2003" s="1071"/>
      <c r="Q2003" s="1071"/>
      <c r="R2003" s="1071"/>
      <c r="S2003" s="1071"/>
      <c r="T2003" s="1071"/>
      <c r="U2003" s="1071"/>
      <c r="V2003" s="1106"/>
      <c r="W2003" s="1107">
        <v>415.77170000000001</v>
      </c>
      <c r="X2003" s="1108"/>
      <c r="Y2003" s="1108"/>
      <c r="Z2003" s="1108"/>
      <c r="AA2003" s="1108"/>
      <c r="AB2003" s="1108"/>
      <c r="AC2003" s="1107"/>
    </row>
    <row r="2004" spans="1:29" ht="17.45" customHeight="1" thickBot="1">
      <c r="A2004" s="1092" t="s">
        <v>1194</v>
      </c>
      <c r="B2004" s="1109"/>
      <c r="C2004" s="1109"/>
      <c r="D2004" s="1109"/>
      <c r="E2004" s="1109"/>
      <c r="F2004" s="1109"/>
      <c r="G2004" s="1109"/>
      <c r="H2004" s="1109"/>
      <c r="I2004" s="1109"/>
      <c r="J2004" s="1110"/>
      <c r="K2004" s="1094" t="s">
        <v>1174</v>
      </c>
      <c r="L2004" s="1070"/>
      <c r="M2004" s="1070"/>
      <c r="N2004" s="1070"/>
      <c r="O2004" s="1095"/>
      <c r="P2004" s="1094" t="s">
        <v>531</v>
      </c>
      <c r="Q2004" s="1070"/>
      <c r="R2004" s="1070"/>
      <c r="S2004" s="1070"/>
      <c r="T2004" s="1095"/>
      <c r="U2004" s="1094" t="s">
        <v>1190</v>
      </c>
      <c r="V2004" s="1070"/>
      <c r="W2004" s="1070"/>
      <c r="X2004" s="1070"/>
      <c r="Y2004" s="1095"/>
      <c r="Z2004" s="1096" t="s">
        <v>1191</v>
      </c>
      <c r="AA2004" s="1111"/>
      <c r="AB2004" s="1111"/>
      <c r="AC2004" s="1112"/>
    </row>
    <row r="2005" spans="1:29" ht="16.7" customHeight="1" thickBot="1">
      <c r="A2005" s="1068"/>
      <c r="B2005" s="1069"/>
      <c r="C2005" s="1069"/>
      <c r="D2005" s="1069"/>
      <c r="E2005" s="1069"/>
      <c r="F2005" s="1069"/>
      <c r="G2005" s="1069"/>
      <c r="H2005" s="1069"/>
      <c r="I2005" s="1071" t="s">
        <v>1195</v>
      </c>
      <c r="J2005" s="1071"/>
      <c r="K2005" s="1071"/>
      <c r="L2005" s="1071"/>
      <c r="M2005" s="1071"/>
      <c r="N2005" s="1071"/>
      <c r="O2005" s="1071"/>
      <c r="P2005" s="1071"/>
      <c r="Q2005" s="1071"/>
      <c r="R2005" s="1071"/>
      <c r="S2005" s="1071"/>
      <c r="T2005" s="1071"/>
      <c r="U2005" s="1071"/>
      <c r="V2005" s="1106"/>
      <c r="W2005" s="1107">
        <v>0</v>
      </c>
      <c r="X2005" s="1108"/>
      <c r="Y2005" s="1108"/>
      <c r="Z2005" s="1108"/>
      <c r="AA2005" s="1108"/>
      <c r="AB2005" s="1108"/>
      <c r="AC2005" s="1107"/>
    </row>
    <row r="2006" spans="1:29" ht="17.45" customHeight="1" thickBot="1">
      <c r="A2006" s="1092" t="s">
        <v>1196</v>
      </c>
      <c r="B2006" s="1109"/>
      <c r="C2006" s="1109"/>
      <c r="D2006" s="1109"/>
      <c r="E2006" s="1109"/>
      <c r="F2006" s="1109"/>
      <c r="G2006" s="1109"/>
      <c r="H2006" s="1109"/>
      <c r="I2006" s="1109"/>
      <c r="J2006" s="1110"/>
      <c r="K2006" s="1094" t="s">
        <v>1174</v>
      </c>
      <c r="L2006" s="1070"/>
      <c r="M2006" s="1070"/>
      <c r="N2006" s="1070"/>
      <c r="O2006" s="1095"/>
      <c r="P2006" s="1094" t="s">
        <v>531</v>
      </c>
      <c r="Q2006" s="1070"/>
      <c r="R2006" s="1070"/>
      <c r="S2006" s="1070"/>
      <c r="T2006" s="1095"/>
      <c r="U2006" s="1094" t="s">
        <v>1190</v>
      </c>
      <c r="V2006" s="1070"/>
      <c r="W2006" s="1070"/>
      <c r="X2006" s="1070"/>
      <c r="Y2006" s="1095"/>
      <c r="Z2006" s="1096" t="s">
        <v>1191</v>
      </c>
      <c r="AA2006" s="1111"/>
      <c r="AB2006" s="1111"/>
      <c r="AC2006" s="1112"/>
    </row>
    <row r="2007" spans="1:29" ht="16.7" customHeight="1">
      <c r="A2007" s="1150"/>
      <c r="B2007" s="1151" t="s">
        <v>1707</v>
      </c>
      <c r="C2007" s="1151"/>
      <c r="D2007" s="1152" t="s">
        <v>1708</v>
      </c>
      <c r="E2007" s="1151"/>
      <c r="F2007" s="1151"/>
      <c r="G2007" s="1151"/>
      <c r="H2007" s="1151"/>
      <c r="I2007" s="1151"/>
      <c r="J2007" s="1152"/>
      <c r="K2007" s="1153">
        <v>1.5065299999999999</v>
      </c>
      <c r="L2007" s="1154"/>
      <c r="M2007" s="1154"/>
      <c r="N2007" s="1154"/>
      <c r="O2007" s="1155"/>
      <c r="P2007" s="1169" t="s">
        <v>565</v>
      </c>
      <c r="Q2007" s="1078"/>
      <c r="R2007" s="1078"/>
      <c r="S2007" s="1078"/>
      <c r="T2007" s="1170"/>
      <c r="U2007" s="1171">
        <v>1.83</v>
      </c>
      <c r="V2007" s="1172"/>
      <c r="W2007" s="1172"/>
      <c r="X2007" s="1172"/>
      <c r="Y2007" s="1173"/>
      <c r="Z2007" s="1159">
        <v>2.7568999999999999</v>
      </c>
      <c r="AA2007" s="1116"/>
      <c r="AB2007" s="1116"/>
      <c r="AC2007" s="1115"/>
    </row>
    <row r="2008" spans="1:29" ht="17.45" customHeight="1" thickBot="1">
      <c r="A2008" s="1089"/>
      <c r="B2008" s="1160" t="s">
        <v>1709</v>
      </c>
      <c r="C2008" s="1160"/>
      <c r="D2008" s="1161" t="s">
        <v>1710</v>
      </c>
      <c r="E2008" s="1160"/>
      <c r="F2008" s="1160"/>
      <c r="G2008" s="1160"/>
      <c r="H2008" s="1160"/>
      <c r="I2008" s="1160"/>
      <c r="J2008" s="1161"/>
      <c r="K2008" s="1162">
        <v>0.45800999999999997</v>
      </c>
      <c r="L2008" s="1163"/>
      <c r="M2008" s="1163"/>
      <c r="N2008" s="1163"/>
      <c r="O2008" s="1164"/>
      <c r="P2008" s="1185" t="s">
        <v>565</v>
      </c>
      <c r="Q2008" s="1186"/>
      <c r="R2008" s="1186"/>
      <c r="S2008" s="1186"/>
      <c r="T2008" s="1187"/>
      <c r="U2008" s="1188">
        <v>32.99</v>
      </c>
      <c r="V2008" s="1189"/>
      <c r="W2008" s="1189"/>
      <c r="X2008" s="1189"/>
      <c r="Y2008" s="1190"/>
      <c r="Z2008" s="1168">
        <v>15.1097</v>
      </c>
      <c r="AA2008" s="1126"/>
      <c r="AB2008" s="1126"/>
      <c r="AC2008" s="1125"/>
    </row>
    <row r="2009" spans="1:29" ht="17.45" customHeight="1" thickBot="1">
      <c r="A2009" s="1068"/>
      <c r="B2009" s="1069"/>
      <c r="C2009" s="1069"/>
      <c r="D2009" s="1069"/>
      <c r="E2009" s="1069"/>
      <c r="F2009" s="1069"/>
      <c r="G2009" s="1069"/>
      <c r="H2009" s="1069"/>
      <c r="I2009" s="1071" t="s">
        <v>1197</v>
      </c>
      <c r="J2009" s="1071"/>
      <c r="K2009" s="1071"/>
      <c r="L2009" s="1071"/>
      <c r="M2009" s="1071"/>
      <c r="N2009" s="1071"/>
      <c r="O2009" s="1071"/>
      <c r="P2009" s="1071"/>
      <c r="Q2009" s="1071"/>
      <c r="R2009" s="1071"/>
      <c r="S2009" s="1071"/>
      <c r="T2009" s="1071"/>
      <c r="U2009" s="1071"/>
      <c r="V2009" s="1106"/>
      <c r="W2009" s="1107">
        <v>17.866599999999998</v>
      </c>
      <c r="X2009" s="1108"/>
      <c r="Y2009" s="1108"/>
      <c r="Z2009" s="1108"/>
      <c r="AA2009" s="1108"/>
      <c r="AB2009" s="1108"/>
      <c r="AC2009" s="1107"/>
    </row>
    <row r="2010" spans="1:29" ht="16.7" customHeight="1" thickBot="1">
      <c r="A2010" s="1092" t="s">
        <v>1198</v>
      </c>
      <c r="B2010" s="1109"/>
      <c r="C2010" s="1109"/>
      <c r="D2010" s="1110"/>
      <c r="E2010" s="1094" t="s">
        <v>1174</v>
      </c>
      <c r="F2010" s="1070"/>
      <c r="G2010" s="1095"/>
      <c r="H2010" s="1140" t="s">
        <v>1199</v>
      </c>
      <c r="I2010" s="1140" t="s">
        <v>1200</v>
      </c>
      <c r="J2010" s="1094" t="s">
        <v>1201</v>
      </c>
      <c r="K2010" s="1070"/>
      <c r="L2010" s="1095"/>
      <c r="M2010" s="1094" t="s">
        <v>1202</v>
      </c>
      <c r="N2010" s="1070"/>
      <c r="O2010" s="1070"/>
      <c r="P2010" s="1095"/>
      <c r="Q2010" s="1094" t="s">
        <v>1203</v>
      </c>
      <c r="R2010" s="1070"/>
      <c r="S2010" s="1070"/>
      <c r="T2010" s="1070"/>
      <c r="U2010" s="1095"/>
      <c r="V2010" s="1094" t="s">
        <v>1204</v>
      </c>
      <c r="W2010" s="1070"/>
      <c r="X2010" s="1070"/>
      <c r="Y2010" s="1095"/>
      <c r="Z2010" s="1096" t="s">
        <v>1191</v>
      </c>
      <c r="AA2010" s="1111"/>
      <c r="AB2010" s="1111"/>
      <c r="AC2010" s="1112"/>
    </row>
    <row r="2011" spans="1:29" ht="17.45" customHeight="1">
      <c r="A2011" s="1150"/>
      <c r="B2011" s="1151" t="s">
        <v>1711</v>
      </c>
      <c r="C2011" s="1151"/>
      <c r="D2011" s="1222" t="s">
        <v>1708</v>
      </c>
      <c r="E2011" s="1202">
        <v>1.5065299999999999</v>
      </c>
      <c r="F2011" s="1203"/>
      <c r="G2011" s="1204"/>
      <c r="H2011" s="1201">
        <v>0.04</v>
      </c>
      <c r="I2011" s="1201">
        <v>0</v>
      </c>
      <c r="J2011" s="1205">
        <v>16.329999999999998</v>
      </c>
      <c r="K2011" s="1206"/>
      <c r="L2011" s="1207"/>
      <c r="M2011" s="1171">
        <v>1.26</v>
      </c>
      <c r="N2011" s="1172"/>
      <c r="O2011" s="1172"/>
      <c r="P2011" s="1173"/>
      <c r="Q2011" s="1171">
        <v>1.01</v>
      </c>
      <c r="R2011" s="1172"/>
      <c r="S2011" s="1172"/>
      <c r="T2011" s="1172"/>
      <c r="U2011" s="1173"/>
      <c r="V2011" s="1171">
        <v>0.83</v>
      </c>
      <c r="W2011" s="1172"/>
      <c r="X2011" s="1172"/>
      <c r="Y2011" s="1173"/>
      <c r="Z2011" s="1159">
        <v>20.488800000000001</v>
      </c>
      <c r="AA2011" s="1116"/>
      <c r="AB2011" s="1116"/>
      <c r="AC2011" s="1115"/>
    </row>
    <row r="2012" spans="1:29" ht="17.45" customHeight="1" thickBot="1">
      <c r="A2012" s="1089"/>
      <c r="B2012" s="1160" t="s">
        <v>1712</v>
      </c>
      <c r="C2012" s="1160"/>
      <c r="D2012" s="1224" t="s">
        <v>1710</v>
      </c>
      <c r="E2012" s="1216">
        <v>0.45800999999999997</v>
      </c>
      <c r="F2012" s="1217"/>
      <c r="G2012" s="1218"/>
      <c r="H2012" s="1215">
        <v>0</v>
      </c>
      <c r="I2012" s="1215">
        <v>0</v>
      </c>
      <c r="J2012" s="1219">
        <v>0</v>
      </c>
      <c r="K2012" s="1220"/>
      <c r="L2012" s="1221"/>
      <c r="M2012" s="1188">
        <v>1.05</v>
      </c>
      <c r="N2012" s="1189"/>
      <c r="O2012" s="1189"/>
      <c r="P2012" s="1190"/>
      <c r="Q2012" s="1188">
        <v>0.84</v>
      </c>
      <c r="R2012" s="1189"/>
      <c r="S2012" s="1189"/>
      <c r="T2012" s="1189"/>
      <c r="U2012" s="1190"/>
      <c r="V2012" s="1188">
        <v>0.69</v>
      </c>
      <c r="W2012" s="1189"/>
      <c r="X2012" s="1189"/>
      <c r="Y2012" s="1190"/>
      <c r="Z2012" s="1168">
        <v>0</v>
      </c>
      <c r="AA2012" s="1126"/>
      <c r="AB2012" s="1126"/>
      <c r="AC2012" s="1125"/>
    </row>
    <row r="2013" spans="1:29" ht="16.7" customHeight="1" thickBot="1">
      <c r="A2013" s="1068"/>
      <c r="B2013" s="1069"/>
      <c r="C2013" s="1069"/>
      <c r="D2013" s="1069"/>
      <c r="E2013" s="1069"/>
      <c r="F2013" s="1069"/>
      <c r="G2013" s="1069"/>
      <c r="H2013" s="1069"/>
      <c r="I2013" s="1071" t="s">
        <v>1205</v>
      </c>
      <c r="J2013" s="1071"/>
      <c r="K2013" s="1071"/>
      <c r="L2013" s="1071"/>
      <c r="M2013" s="1071"/>
      <c r="N2013" s="1071"/>
      <c r="O2013" s="1071"/>
      <c r="P2013" s="1071"/>
      <c r="Q2013" s="1071"/>
      <c r="R2013" s="1071"/>
      <c r="S2013" s="1071"/>
      <c r="T2013" s="1071"/>
      <c r="U2013" s="1071"/>
      <c r="V2013" s="1106"/>
      <c r="W2013" s="1107">
        <v>20.488800000000001</v>
      </c>
      <c r="X2013" s="1108"/>
      <c r="Y2013" s="1108"/>
      <c r="Z2013" s="1108"/>
      <c r="AA2013" s="1108"/>
      <c r="AB2013" s="1108"/>
      <c r="AC2013" s="1107"/>
    </row>
    <row r="2014" spans="1:29" ht="5.85" customHeight="1">
      <c r="A2014" s="1141"/>
      <c r="B2014" s="1113"/>
      <c r="C2014" s="1113"/>
      <c r="D2014" s="1113"/>
      <c r="E2014" s="1113"/>
      <c r="F2014" s="1113"/>
      <c r="G2014" s="1113"/>
      <c r="H2014" s="1113"/>
      <c r="I2014" s="1113"/>
      <c r="J2014" s="1113"/>
      <c r="K2014" s="1113"/>
      <c r="L2014" s="1113"/>
      <c r="M2014" s="1113"/>
      <c r="N2014" s="1113"/>
      <c r="O2014" s="1113"/>
      <c r="P2014" s="1113"/>
      <c r="Q2014" s="1113"/>
      <c r="R2014" s="1113"/>
      <c r="S2014" s="1113"/>
      <c r="T2014" s="1113"/>
      <c r="U2014" s="1113"/>
      <c r="V2014" s="1113"/>
      <c r="W2014" s="1113"/>
      <c r="X2014" s="1113"/>
      <c r="Y2014" s="1113"/>
      <c r="Z2014" s="1113"/>
      <c r="AA2014" s="1113"/>
      <c r="AB2014" s="1113"/>
      <c r="AC2014" s="1142"/>
    </row>
    <row r="2015" spans="1:29" ht="17.45" customHeight="1">
      <c r="A2015" s="1117"/>
      <c r="B2015" s="1118"/>
      <c r="C2015" s="1118"/>
      <c r="D2015" s="1118"/>
      <c r="E2015" s="1118"/>
      <c r="F2015" s="1118"/>
      <c r="G2015" s="1118"/>
      <c r="H2015" s="1118"/>
      <c r="I2015" s="1119" t="s">
        <v>1206</v>
      </c>
      <c r="J2015" s="1119"/>
      <c r="K2015" s="1119"/>
      <c r="L2015" s="1119"/>
      <c r="M2015" s="1119"/>
      <c r="N2015" s="1119"/>
      <c r="O2015" s="1119"/>
      <c r="P2015" s="1119"/>
      <c r="Q2015" s="1119"/>
      <c r="R2015" s="1119"/>
      <c r="S2015" s="1119"/>
      <c r="T2015" s="1119"/>
      <c r="U2015" s="1119"/>
      <c r="V2015" s="1118"/>
      <c r="W2015" s="1143">
        <v>516.23</v>
      </c>
      <c r="X2015" s="1144"/>
      <c r="Y2015" s="1144"/>
      <c r="Z2015" s="1144"/>
      <c r="AA2015" s="1144"/>
      <c r="AB2015" s="1144"/>
      <c r="AC2015" s="1143"/>
    </row>
    <row r="2016" spans="1:29" ht="16.7" customHeight="1">
      <c r="A2016" s="1117"/>
      <c r="B2016" s="1118"/>
      <c r="C2016" s="1118"/>
      <c r="D2016" s="1118"/>
      <c r="E2016" s="1118"/>
      <c r="F2016" s="1118"/>
      <c r="G2016" s="1119" t="s">
        <v>1207</v>
      </c>
      <c r="H2016" s="1119"/>
      <c r="I2016" s="1119"/>
      <c r="J2016" s="1119"/>
      <c r="K2016" s="1119"/>
      <c r="L2016" s="1119"/>
      <c r="M2016" s="1119"/>
      <c r="N2016" s="1145"/>
      <c r="O2016" s="1146">
        <v>0</v>
      </c>
      <c r="P2016" s="1146"/>
      <c r="Q2016" s="1146"/>
      <c r="R2016" s="1145"/>
      <c r="S2016" s="1119" t="s">
        <v>1208</v>
      </c>
      <c r="T2016" s="1119"/>
      <c r="U2016" s="1119"/>
      <c r="V2016" s="1118"/>
      <c r="W2016" s="1143">
        <v>0</v>
      </c>
      <c r="X2016" s="1144"/>
      <c r="Y2016" s="1144"/>
      <c r="Z2016" s="1144"/>
      <c r="AA2016" s="1144"/>
      <c r="AB2016" s="1144"/>
      <c r="AC2016" s="1143"/>
    </row>
    <row r="2017" spans="1:29" ht="17.45" customHeight="1">
      <c r="A2017" s="1117"/>
      <c r="B2017" s="1118"/>
      <c r="C2017" s="1118"/>
      <c r="D2017" s="1118"/>
      <c r="E2017" s="1118"/>
      <c r="F2017" s="1118"/>
      <c r="G2017" s="1118"/>
      <c r="H2017" s="1118"/>
      <c r="I2017" s="1119" t="s">
        <v>1209</v>
      </c>
      <c r="J2017" s="1119"/>
      <c r="K2017" s="1119"/>
      <c r="L2017" s="1119"/>
      <c r="M2017" s="1119"/>
      <c r="N2017" s="1119"/>
      <c r="O2017" s="1119"/>
      <c r="P2017" s="1119"/>
      <c r="Q2017" s="1119"/>
      <c r="R2017" s="1119"/>
      <c r="S2017" s="1119"/>
      <c r="T2017" s="1119"/>
      <c r="U2017" s="1119"/>
      <c r="V2017" s="1118"/>
      <c r="W2017" s="1143">
        <v>516.23</v>
      </c>
      <c r="X2017" s="1144"/>
      <c r="Y2017" s="1144"/>
      <c r="Z2017" s="1144"/>
      <c r="AA2017" s="1144"/>
      <c r="AB2017" s="1144"/>
      <c r="AC2017" s="1143"/>
    </row>
    <row r="2018" spans="1:29" ht="5.85" customHeight="1">
      <c r="A2018" s="1147"/>
      <c r="B2018" s="1118"/>
      <c r="C2018" s="1118"/>
      <c r="D2018" s="1118"/>
      <c r="E2018" s="1118"/>
      <c r="F2018" s="1118"/>
      <c r="G2018" s="1118"/>
      <c r="H2018" s="1118"/>
      <c r="I2018" s="1118"/>
      <c r="J2018" s="1118"/>
      <c r="K2018" s="1118"/>
      <c r="L2018" s="1118"/>
      <c r="M2018" s="1118"/>
      <c r="N2018" s="1118"/>
      <c r="O2018" s="1118"/>
      <c r="P2018" s="1118"/>
      <c r="Q2018" s="1118"/>
      <c r="R2018" s="1118"/>
      <c r="S2018" s="1118"/>
      <c r="T2018" s="1118"/>
      <c r="U2018" s="1118"/>
      <c r="V2018" s="1118"/>
      <c r="W2018" s="1118"/>
      <c r="X2018" s="1118"/>
      <c r="Y2018" s="1118"/>
      <c r="Z2018" s="1118"/>
      <c r="AA2018" s="1118"/>
      <c r="AB2018" s="1118"/>
      <c r="AC2018" s="1148"/>
    </row>
    <row r="2019" spans="1:29" ht="96" customHeight="1">
      <c r="A2019" s="1149"/>
      <c r="AC2019" s="1088"/>
    </row>
    <row r="2020" spans="1:29" ht="96" customHeight="1" thickBot="1">
      <c r="A2020" s="1089"/>
      <c r="B2020" s="1090"/>
      <c r="C2020" s="1090"/>
      <c r="D2020" s="1090"/>
      <c r="E2020" s="1090"/>
      <c r="F2020" s="1090"/>
      <c r="G2020" s="1090"/>
      <c r="H2020" s="1090"/>
      <c r="I2020" s="1090"/>
      <c r="J2020" s="1090"/>
      <c r="K2020" s="1090"/>
      <c r="L2020" s="1090"/>
      <c r="M2020" s="1090"/>
      <c r="N2020" s="1090"/>
      <c r="O2020" s="1090"/>
      <c r="P2020" s="1090"/>
      <c r="Q2020" s="1090"/>
      <c r="R2020" s="1090"/>
      <c r="S2020" s="1090"/>
      <c r="T2020" s="1090"/>
      <c r="U2020" s="1090"/>
      <c r="V2020" s="1090"/>
      <c r="W2020" s="1090"/>
      <c r="X2020" s="1090"/>
      <c r="Y2020" s="1090"/>
      <c r="Z2020" s="1090"/>
      <c r="AA2020" s="1090"/>
      <c r="AB2020" s="1090"/>
      <c r="AC2020" s="1091"/>
    </row>
    <row r="2021" spans="1:29" ht="17.45" customHeight="1" thickBot="1">
      <c r="A2021" s="1068"/>
      <c r="B2021" s="1069"/>
      <c r="C2021" s="1069"/>
      <c r="D2021" s="1069"/>
      <c r="E2021" s="1069"/>
      <c r="F2021" s="1070" t="s">
        <v>1166</v>
      </c>
      <c r="G2021" s="1070"/>
      <c r="H2021" s="1070"/>
      <c r="I2021" s="1070"/>
      <c r="J2021" s="1070"/>
      <c r="K2021" s="1070"/>
      <c r="L2021" s="1069"/>
      <c r="M2021" s="1069"/>
      <c r="N2021" s="1069"/>
      <c r="O2021" s="1069"/>
      <c r="P2021" s="1069"/>
      <c r="Q2021" s="1069"/>
      <c r="R2021" s="1069"/>
      <c r="S2021" s="1069"/>
      <c r="T2021" s="1069"/>
      <c r="U2021" s="1069"/>
      <c r="V2021" s="1069"/>
      <c r="W2021" s="1069"/>
      <c r="X2021" s="1071" t="s">
        <v>1713</v>
      </c>
      <c r="Y2021" s="1071"/>
      <c r="Z2021" s="1071"/>
      <c r="AA2021" s="1071"/>
      <c r="AB2021" s="1071"/>
      <c r="AC2021" s="1072"/>
    </row>
    <row r="2022" spans="1:29" ht="16.7" customHeight="1">
      <c r="A2022" s="1074" t="s">
        <v>1168</v>
      </c>
      <c r="B2022" s="1075"/>
      <c r="C2022" s="1076"/>
      <c r="D2022" s="1077" t="s">
        <v>1714</v>
      </c>
      <c r="E2022" s="1077"/>
      <c r="F2022" s="1077"/>
      <c r="G2022" s="1077"/>
      <c r="H2022" s="1077"/>
      <c r="I2022" s="1077"/>
      <c r="J2022" s="1077"/>
      <c r="K2022" s="1077"/>
      <c r="L2022" s="1077"/>
      <c r="M2022" s="1077"/>
      <c r="N2022" s="1076"/>
      <c r="O2022" s="1076"/>
      <c r="P2022" s="1078" t="s">
        <v>1104</v>
      </c>
      <c r="Q2022" s="1078"/>
      <c r="R2022" s="1078"/>
      <c r="S2022" s="1076"/>
      <c r="T2022" s="1079" t="s">
        <v>1235</v>
      </c>
      <c r="U2022" s="1079"/>
      <c r="V2022" s="1079"/>
      <c r="W2022" s="1079"/>
      <c r="X2022" s="1076"/>
      <c r="Y2022" s="1078" t="s">
        <v>1170</v>
      </c>
      <c r="Z2022" s="1078"/>
      <c r="AA2022" s="1076"/>
      <c r="AB2022" s="1080">
        <v>45658</v>
      </c>
      <c r="AC2022" s="1081"/>
    </row>
    <row r="2023" spans="1:29" ht="17.45" customHeight="1">
      <c r="A2023" s="1082"/>
      <c r="B2023" s="1083"/>
      <c r="D2023" s="1084"/>
      <c r="E2023" s="1084"/>
      <c r="F2023" s="1084"/>
      <c r="G2023" s="1084"/>
      <c r="H2023" s="1084"/>
      <c r="I2023" s="1084"/>
      <c r="J2023" s="1084"/>
      <c r="K2023" s="1084"/>
      <c r="L2023" s="1084"/>
      <c r="M2023" s="1084"/>
      <c r="P2023" s="1085" t="s">
        <v>1171</v>
      </c>
      <c r="Q2023" s="1085"/>
      <c r="R2023" s="1085"/>
      <c r="T2023" s="1086">
        <v>1</v>
      </c>
      <c r="U2023" s="1086"/>
      <c r="V2023" s="1086"/>
      <c r="W2023" s="1086"/>
      <c r="Y2023" s="1085" t="s">
        <v>1172</v>
      </c>
      <c r="Z2023" s="1085"/>
      <c r="AB2023" s="1087" t="s">
        <v>55</v>
      </c>
      <c r="AC2023" s="1088"/>
    </row>
    <row r="2024" spans="1:29" ht="5.85" customHeight="1" thickBot="1">
      <c r="A2024" s="1089"/>
      <c r="B2024" s="1090"/>
      <c r="C2024" s="1090"/>
      <c r="D2024" s="1090"/>
      <c r="E2024" s="1090"/>
      <c r="F2024" s="1090"/>
      <c r="G2024" s="1090"/>
      <c r="H2024" s="1090"/>
      <c r="I2024" s="1090"/>
      <c r="J2024" s="1090"/>
      <c r="K2024" s="1090"/>
      <c r="L2024" s="1090"/>
      <c r="M2024" s="1090"/>
      <c r="N2024" s="1090"/>
      <c r="O2024" s="1090"/>
      <c r="P2024" s="1090"/>
      <c r="Q2024" s="1090"/>
      <c r="R2024" s="1090"/>
      <c r="S2024" s="1090"/>
      <c r="T2024" s="1090"/>
      <c r="U2024" s="1090"/>
      <c r="V2024" s="1090"/>
      <c r="W2024" s="1090"/>
      <c r="X2024" s="1090"/>
      <c r="Y2024" s="1090"/>
      <c r="Z2024" s="1090"/>
      <c r="AA2024" s="1090"/>
      <c r="AB2024" s="1090"/>
      <c r="AC2024" s="1091"/>
    </row>
    <row r="2025" spans="1:29" ht="16.7" customHeight="1" thickBot="1">
      <c r="A2025" s="1092" t="s">
        <v>1173</v>
      </c>
      <c r="B2025" s="1075"/>
      <c r="C2025" s="1075"/>
      <c r="D2025" s="1075"/>
      <c r="E2025" s="1075"/>
      <c r="F2025" s="1075"/>
      <c r="G2025" s="1075"/>
      <c r="H2025" s="1093"/>
      <c r="I2025" s="1094" t="s">
        <v>1174</v>
      </c>
      <c r="J2025" s="1094" t="s">
        <v>1175</v>
      </c>
      <c r="K2025" s="1070"/>
      <c r="L2025" s="1070"/>
      <c r="M2025" s="1070"/>
      <c r="N2025" s="1070"/>
      <c r="O2025" s="1070"/>
      <c r="P2025" s="1095"/>
      <c r="Q2025" s="1094" t="s">
        <v>1176</v>
      </c>
      <c r="R2025" s="1070"/>
      <c r="S2025" s="1070"/>
      <c r="T2025" s="1070"/>
      <c r="U2025" s="1070"/>
      <c r="V2025" s="1070"/>
      <c r="W2025" s="1070"/>
      <c r="X2025" s="1070"/>
      <c r="Y2025" s="1095"/>
      <c r="Z2025" s="1096" t="s">
        <v>1177</v>
      </c>
      <c r="AA2025" s="1097"/>
      <c r="AB2025" s="1097"/>
      <c r="AC2025" s="1098"/>
    </row>
    <row r="2026" spans="1:29" ht="17.45" customHeight="1" thickBot="1">
      <c r="A2026" s="1099"/>
      <c r="B2026" s="1100"/>
      <c r="C2026" s="1100"/>
      <c r="D2026" s="1100"/>
      <c r="E2026" s="1100"/>
      <c r="F2026" s="1100"/>
      <c r="G2026" s="1100"/>
      <c r="H2026" s="1101"/>
      <c r="I2026" s="1102"/>
      <c r="J2026" s="1094" t="s">
        <v>1178</v>
      </c>
      <c r="K2026" s="1070"/>
      <c r="L2026" s="1095"/>
      <c r="M2026" s="1094" t="s">
        <v>1179</v>
      </c>
      <c r="N2026" s="1070"/>
      <c r="O2026" s="1070"/>
      <c r="P2026" s="1095"/>
      <c r="Q2026" s="1094" t="s">
        <v>1178</v>
      </c>
      <c r="R2026" s="1070"/>
      <c r="S2026" s="1070"/>
      <c r="T2026" s="1070"/>
      <c r="U2026" s="1095"/>
      <c r="V2026" s="1094" t="s">
        <v>1179</v>
      </c>
      <c r="W2026" s="1070"/>
      <c r="X2026" s="1070"/>
      <c r="Y2026" s="1095"/>
      <c r="Z2026" s="1103"/>
      <c r="AA2026" s="1104"/>
      <c r="AB2026" s="1104"/>
      <c r="AC2026" s="1105"/>
    </row>
    <row r="2027" spans="1:29" ht="17.45" customHeight="1" thickBot="1">
      <c r="A2027" s="1068"/>
      <c r="B2027" s="1069"/>
      <c r="C2027" s="1069"/>
      <c r="D2027" s="1069"/>
      <c r="E2027" s="1069"/>
      <c r="F2027" s="1069"/>
      <c r="G2027" s="1069"/>
      <c r="H2027" s="1069"/>
      <c r="I2027" s="1071" t="s">
        <v>1180</v>
      </c>
      <c r="J2027" s="1071"/>
      <c r="K2027" s="1071"/>
      <c r="L2027" s="1071"/>
      <c r="M2027" s="1071"/>
      <c r="N2027" s="1071"/>
      <c r="O2027" s="1071"/>
      <c r="P2027" s="1071"/>
      <c r="Q2027" s="1071"/>
      <c r="R2027" s="1071"/>
      <c r="S2027" s="1071"/>
      <c r="T2027" s="1071"/>
      <c r="U2027" s="1071"/>
      <c r="V2027" s="1106"/>
      <c r="W2027" s="1107">
        <v>0</v>
      </c>
      <c r="X2027" s="1108"/>
      <c r="Y2027" s="1108"/>
      <c r="Z2027" s="1108"/>
      <c r="AA2027" s="1108"/>
      <c r="AB2027" s="1108"/>
      <c r="AC2027" s="1107"/>
    </row>
    <row r="2028" spans="1:29" ht="16.7" customHeight="1" thickBot="1">
      <c r="A2028" s="1092" t="s">
        <v>1181</v>
      </c>
      <c r="B2028" s="1109"/>
      <c r="C2028" s="1109"/>
      <c r="D2028" s="1109"/>
      <c r="E2028" s="1109"/>
      <c r="F2028" s="1109"/>
      <c r="G2028" s="1109"/>
      <c r="H2028" s="1109"/>
      <c r="I2028" s="1109"/>
      <c r="J2028" s="1110"/>
      <c r="K2028" s="1094" t="s">
        <v>1182</v>
      </c>
      <c r="L2028" s="1070"/>
      <c r="M2028" s="1070"/>
      <c r="N2028" s="1070"/>
      <c r="O2028" s="1095"/>
      <c r="P2028" s="1094" t="s">
        <v>1174</v>
      </c>
      <c r="Q2028" s="1070"/>
      <c r="R2028" s="1070"/>
      <c r="S2028" s="1070"/>
      <c r="T2028" s="1095"/>
      <c r="U2028" s="1094" t="s">
        <v>1183</v>
      </c>
      <c r="V2028" s="1070"/>
      <c r="W2028" s="1070"/>
      <c r="X2028" s="1070"/>
      <c r="Y2028" s="1095"/>
      <c r="Z2028" s="1096" t="s">
        <v>1177</v>
      </c>
      <c r="AA2028" s="1111"/>
      <c r="AB2028" s="1111"/>
      <c r="AC2028" s="1112"/>
    </row>
    <row r="2029" spans="1:29" ht="17.45" customHeight="1">
      <c r="A2029" s="1150"/>
      <c r="B2029" s="1151" t="s">
        <v>1119</v>
      </c>
      <c r="C2029" s="1151"/>
      <c r="D2029" s="1152" t="s">
        <v>1120</v>
      </c>
      <c r="E2029" s="1151"/>
      <c r="F2029" s="1151"/>
      <c r="G2029" s="1151"/>
      <c r="H2029" s="1151"/>
      <c r="I2029" s="1151"/>
      <c r="J2029" s="1152"/>
      <c r="K2029" s="1153">
        <v>0</v>
      </c>
      <c r="L2029" s="1154"/>
      <c r="M2029" s="1154"/>
      <c r="N2029" s="1154"/>
      <c r="O2029" s="1155"/>
      <c r="P2029" s="1153">
        <v>0.47</v>
      </c>
      <c r="Q2029" s="1154"/>
      <c r="R2029" s="1154"/>
      <c r="S2029" s="1154"/>
      <c r="T2029" s="1155"/>
      <c r="U2029" s="1156">
        <v>27.222300000000001</v>
      </c>
      <c r="V2029" s="1157"/>
      <c r="W2029" s="1157"/>
      <c r="X2029" s="1157"/>
      <c r="Y2029" s="1158"/>
      <c r="Z2029" s="1159">
        <v>12.794499999999999</v>
      </c>
      <c r="AA2029" s="1116"/>
      <c r="AB2029" s="1116"/>
      <c r="AC2029" s="1115"/>
    </row>
    <row r="2030" spans="1:29" ht="16.7" customHeight="1" thickBot="1">
      <c r="A2030" s="1089"/>
      <c r="B2030" s="1160" t="s">
        <v>1111</v>
      </c>
      <c r="C2030" s="1160"/>
      <c r="D2030" s="1161" t="s">
        <v>1112</v>
      </c>
      <c r="E2030" s="1160"/>
      <c r="F2030" s="1160"/>
      <c r="G2030" s="1160"/>
      <c r="H2030" s="1160"/>
      <c r="I2030" s="1160"/>
      <c r="J2030" s="1161"/>
      <c r="K2030" s="1162">
        <v>0</v>
      </c>
      <c r="L2030" s="1163"/>
      <c r="M2030" s="1163"/>
      <c r="N2030" s="1163"/>
      <c r="O2030" s="1164"/>
      <c r="P2030" s="1162">
        <v>0.17100000000000001</v>
      </c>
      <c r="Q2030" s="1163"/>
      <c r="R2030" s="1163"/>
      <c r="S2030" s="1163"/>
      <c r="T2030" s="1164"/>
      <c r="U2030" s="1165">
        <v>22.148800000000001</v>
      </c>
      <c r="V2030" s="1166"/>
      <c r="W2030" s="1166"/>
      <c r="X2030" s="1166"/>
      <c r="Y2030" s="1167"/>
      <c r="Z2030" s="1168">
        <v>3.7873999999999999</v>
      </c>
      <c r="AA2030" s="1126"/>
      <c r="AB2030" s="1126"/>
      <c r="AC2030" s="1125"/>
    </row>
    <row r="2031" spans="1:29" ht="17.45" customHeight="1" thickBot="1">
      <c r="A2031" s="1068"/>
      <c r="B2031" s="1113"/>
      <c r="C2031" s="1113"/>
      <c r="D2031" s="1113"/>
      <c r="E2031" s="1113"/>
      <c r="F2031" s="1113"/>
      <c r="G2031" s="1113"/>
      <c r="H2031" s="1113"/>
      <c r="I2031" s="1114" t="s">
        <v>1184</v>
      </c>
      <c r="J2031" s="1114"/>
      <c r="K2031" s="1114"/>
      <c r="L2031" s="1114"/>
      <c r="M2031" s="1114"/>
      <c r="N2031" s="1114"/>
      <c r="O2031" s="1114"/>
      <c r="P2031" s="1114"/>
      <c r="Q2031" s="1114"/>
      <c r="R2031" s="1114"/>
      <c r="S2031" s="1114"/>
      <c r="T2031" s="1114"/>
      <c r="U2031" s="1114"/>
      <c r="V2031" s="1069"/>
      <c r="W2031" s="1115">
        <v>16.581900000000001</v>
      </c>
      <c r="X2031" s="1116"/>
      <c r="Y2031" s="1116"/>
      <c r="Z2031" s="1116"/>
      <c r="AA2031" s="1116"/>
      <c r="AB2031" s="1116"/>
      <c r="AC2031" s="1115"/>
    </row>
    <row r="2032" spans="1:29" ht="17.45" customHeight="1">
      <c r="A2032" s="1117"/>
      <c r="B2032" s="1118"/>
      <c r="C2032" s="1118"/>
      <c r="D2032" s="1118"/>
      <c r="E2032" s="1118"/>
      <c r="F2032" s="1118"/>
      <c r="G2032" s="1118"/>
      <c r="H2032" s="1118"/>
      <c r="I2032" s="1119" t="s">
        <v>1185</v>
      </c>
      <c r="J2032" s="1119"/>
      <c r="K2032" s="1119"/>
      <c r="L2032" s="1119"/>
      <c r="M2032" s="1119"/>
      <c r="N2032" s="1119"/>
      <c r="O2032" s="1119"/>
      <c r="P2032" s="1119"/>
      <c r="Q2032" s="1119"/>
      <c r="R2032" s="1119"/>
      <c r="S2032" s="1119"/>
      <c r="T2032" s="1119"/>
      <c r="U2032" s="1119"/>
      <c r="V2032" s="1118"/>
      <c r="W2032" s="1120">
        <v>16.581900000000001</v>
      </c>
      <c r="X2032" s="1121"/>
      <c r="Y2032" s="1121"/>
      <c r="Z2032" s="1121"/>
      <c r="AA2032" s="1121"/>
      <c r="AB2032" s="1121"/>
      <c r="AC2032" s="1120"/>
    </row>
    <row r="2033" spans="1:29" ht="16.7" customHeight="1">
      <c r="A2033" s="1117"/>
      <c r="B2033" s="1118"/>
      <c r="C2033" s="1118"/>
      <c r="D2033" s="1118"/>
      <c r="E2033" s="1118"/>
      <c r="F2033" s="1118"/>
      <c r="G2033" s="1118"/>
      <c r="H2033" s="1118"/>
      <c r="I2033" s="1119" t="s">
        <v>1186</v>
      </c>
      <c r="J2033" s="1119"/>
      <c r="K2033" s="1119"/>
      <c r="L2033" s="1119"/>
      <c r="M2033" s="1119"/>
      <c r="N2033" s="1119"/>
      <c r="O2033" s="1119"/>
      <c r="P2033" s="1119"/>
      <c r="Q2033" s="1119"/>
      <c r="R2033" s="1119"/>
      <c r="S2033" s="1119"/>
      <c r="T2033" s="1119"/>
      <c r="U2033" s="1119"/>
      <c r="V2033" s="1118"/>
      <c r="W2033" s="1120">
        <v>16.581900000000001</v>
      </c>
      <c r="X2033" s="1121"/>
      <c r="Y2033" s="1121"/>
      <c r="Z2033" s="1121"/>
      <c r="AA2033" s="1121"/>
      <c r="AB2033" s="1121"/>
      <c r="AC2033" s="1120"/>
    </row>
    <row r="2034" spans="1:29" ht="17.45" customHeight="1">
      <c r="A2034" s="1117"/>
      <c r="B2034" s="1118"/>
      <c r="C2034" s="1118"/>
      <c r="D2034" s="1118"/>
      <c r="E2034" s="1118"/>
      <c r="F2034" s="1118"/>
      <c r="G2034" s="1118"/>
      <c r="H2034" s="1118"/>
      <c r="I2034" s="1119" t="s">
        <v>1187</v>
      </c>
      <c r="J2034" s="1119"/>
      <c r="K2034" s="1119"/>
      <c r="L2034" s="1119"/>
      <c r="M2034" s="1119"/>
      <c r="N2034" s="1119"/>
      <c r="O2034" s="1119"/>
      <c r="P2034" s="1119"/>
      <c r="Q2034" s="1119"/>
      <c r="R2034" s="1119"/>
      <c r="S2034" s="1119"/>
      <c r="T2034" s="1119"/>
      <c r="U2034" s="1119"/>
      <c r="V2034" s="1118"/>
      <c r="W2034" s="1120">
        <v>0</v>
      </c>
      <c r="X2034" s="1121"/>
      <c r="Y2034" s="1121"/>
      <c r="Z2034" s="1121"/>
      <c r="AA2034" s="1121"/>
      <c r="AB2034" s="1121"/>
      <c r="AC2034" s="1120"/>
    </row>
    <row r="2035" spans="1:29" ht="17.45" customHeight="1" thickBot="1">
      <c r="A2035" s="1122"/>
      <c r="B2035" s="1123"/>
      <c r="C2035" s="1123"/>
      <c r="D2035" s="1123"/>
      <c r="E2035" s="1123"/>
      <c r="F2035" s="1123"/>
      <c r="G2035" s="1123"/>
      <c r="H2035" s="1123"/>
      <c r="I2035" s="1124" t="s">
        <v>1188</v>
      </c>
      <c r="J2035" s="1124"/>
      <c r="K2035" s="1124"/>
      <c r="L2035" s="1124"/>
      <c r="M2035" s="1124"/>
      <c r="N2035" s="1124"/>
      <c r="O2035" s="1124"/>
      <c r="P2035" s="1124"/>
      <c r="Q2035" s="1124"/>
      <c r="R2035" s="1124"/>
      <c r="S2035" s="1124"/>
      <c r="T2035" s="1124"/>
      <c r="U2035" s="1124"/>
      <c r="V2035" s="1123"/>
      <c r="W2035" s="1125">
        <v>0</v>
      </c>
      <c r="X2035" s="1126"/>
      <c r="Y2035" s="1126"/>
      <c r="Z2035" s="1126"/>
      <c r="AA2035" s="1126"/>
      <c r="AB2035" s="1126"/>
      <c r="AC2035" s="1125"/>
    </row>
    <row r="2036" spans="1:29" ht="16.7" customHeight="1" thickBot="1">
      <c r="A2036" s="1092" t="s">
        <v>1189</v>
      </c>
      <c r="B2036" s="1109"/>
      <c r="C2036" s="1109"/>
      <c r="D2036" s="1109"/>
      <c r="E2036" s="1109"/>
      <c r="F2036" s="1109"/>
      <c r="G2036" s="1109"/>
      <c r="H2036" s="1109"/>
      <c r="I2036" s="1109"/>
      <c r="J2036" s="1110"/>
      <c r="K2036" s="1094" t="s">
        <v>1174</v>
      </c>
      <c r="L2036" s="1070"/>
      <c r="M2036" s="1070"/>
      <c r="N2036" s="1070"/>
      <c r="O2036" s="1095"/>
      <c r="P2036" s="1094" t="s">
        <v>531</v>
      </c>
      <c r="Q2036" s="1070"/>
      <c r="R2036" s="1070"/>
      <c r="S2036" s="1070"/>
      <c r="T2036" s="1095"/>
      <c r="U2036" s="1094" t="s">
        <v>1190</v>
      </c>
      <c r="V2036" s="1070"/>
      <c r="W2036" s="1070"/>
      <c r="X2036" s="1070"/>
      <c r="Y2036" s="1095"/>
      <c r="Z2036" s="1096" t="s">
        <v>1191</v>
      </c>
      <c r="AA2036" s="1111"/>
      <c r="AB2036" s="1111"/>
      <c r="AC2036" s="1112"/>
    </row>
    <row r="2037" spans="1:29" ht="17.45" customHeight="1" thickBot="1">
      <c r="A2037" s="1068"/>
      <c r="B2037" s="1069"/>
      <c r="C2037" s="1069"/>
      <c r="D2037" s="1069"/>
      <c r="E2037" s="1069"/>
      <c r="F2037" s="1069"/>
      <c r="G2037" s="1069"/>
      <c r="H2037" s="1069"/>
      <c r="I2037" s="1071" t="s">
        <v>1193</v>
      </c>
      <c r="J2037" s="1071"/>
      <c r="K2037" s="1071"/>
      <c r="L2037" s="1071"/>
      <c r="M2037" s="1071"/>
      <c r="N2037" s="1071"/>
      <c r="O2037" s="1071"/>
      <c r="P2037" s="1071"/>
      <c r="Q2037" s="1071"/>
      <c r="R2037" s="1071"/>
      <c r="S2037" s="1071"/>
      <c r="T2037" s="1071"/>
      <c r="U2037" s="1071"/>
      <c r="V2037" s="1106"/>
      <c r="W2037" s="1107">
        <v>0</v>
      </c>
      <c r="X2037" s="1108"/>
      <c r="Y2037" s="1108"/>
      <c r="Z2037" s="1108"/>
      <c r="AA2037" s="1108"/>
      <c r="AB2037" s="1108"/>
      <c r="AC2037" s="1107"/>
    </row>
    <row r="2038" spans="1:29" ht="16.7" customHeight="1" thickBot="1">
      <c r="A2038" s="1092" t="s">
        <v>1194</v>
      </c>
      <c r="B2038" s="1109"/>
      <c r="C2038" s="1109"/>
      <c r="D2038" s="1109"/>
      <c r="E2038" s="1109"/>
      <c r="F2038" s="1109"/>
      <c r="G2038" s="1109"/>
      <c r="H2038" s="1109"/>
      <c r="I2038" s="1109"/>
      <c r="J2038" s="1110"/>
      <c r="K2038" s="1094" t="s">
        <v>1174</v>
      </c>
      <c r="L2038" s="1070"/>
      <c r="M2038" s="1070"/>
      <c r="N2038" s="1070"/>
      <c r="O2038" s="1095"/>
      <c r="P2038" s="1094" t="s">
        <v>531</v>
      </c>
      <c r="Q2038" s="1070"/>
      <c r="R2038" s="1070"/>
      <c r="S2038" s="1070"/>
      <c r="T2038" s="1095"/>
      <c r="U2038" s="1094" t="s">
        <v>1190</v>
      </c>
      <c r="V2038" s="1070"/>
      <c r="W2038" s="1070"/>
      <c r="X2038" s="1070"/>
      <c r="Y2038" s="1095"/>
      <c r="Z2038" s="1096" t="s">
        <v>1191</v>
      </c>
      <c r="AA2038" s="1111"/>
      <c r="AB2038" s="1111"/>
      <c r="AC2038" s="1112"/>
    </row>
    <row r="2039" spans="1:29" ht="17.45" customHeight="1" thickBot="1">
      <c r="A2039" s="1127"/>
      <c r="B2039" s="1128" t="s">
        <v>1715</v>
      </c>
      <c r="C2039" s="1128"/>
      <c r="D2039" s="1129" t="s">
        <v>1716</v>
      </c>
      <c r="E2039" s="1128"/>
      <c r="F2039" s="1128"/>
      <c r="G2039" s="1128"/>
      <c r="H2039" s="1128"/>
      <c r="I2039" s="1128"/>
      <c r="J2039" s="1129"/>
      <c r="K2039" s="1130">
        <v>3.7600000000000001E-2</v>
      </c>
      <c r="L2039" s="1131"/>
      <c r="M2039" s="1131"/>
      <c r="N2039" s="1131"/>
      <c r="O2039" s="1132"/>
      <c r="P2039" s="1133" t="s">
        <v>58</v>
      </c>
      <c r="Q2039" s="1134"/>
      <c r="R2039" s="1134"/>
      <c r="S2039" s="1134"/>
      <c r="T2039" s="1135"/>
      <c r="U2039" s="1136">
        <v>398.85199999999998</v>
      </c>
      <c r="V2039" s="1137"/>
      <c r="W2039" s="1137"/>
      <c r="X2039" s="1137"/>
      <c r="Y2039" s="1138"/>
      <c r="Z2039" s="1139">
        <v>14.9968</v>
      </c>
      <c r="AA2039" s="1108"/>
      <c r="AB2039" s="1108"/>
      <c r="AC2039" s="1107"/>
    </row>
    <row r="2040" spans="1:29" ht="17.45" customHeight="1" thickBot="1">
      <c r="A2040" s="1068"/>
      <c r="B2040" s="1069"/>
      <c r="C2040" s="1069"/>
      <c r="D2040" s="1069"/>
      <c r="E2040" s="1069"/>
      <c r="F2040" s="1069"/>
      <c r="G2040" s="1069"/>
      <c r="H2040" s="1069"/>
      <c r="I2040" s="1071" t="s">
        <v>1195</v>
      </c>
      <c r="J2040" s="1071"/>
      <c r="K2040" s="1071"/>
      <c r="L2040" s="1071"/>
      <c r="M2040" s="1071"/>
      <c r="N2040" s="1071"/>
      <c r="O2040" s="1071"/>
      <c r="P2040" s="1071"/>
      <c r="Q2040" s="1071"/>
      <c r="R2040" s="1071"/>
      <c r="S2040" s="1071"/>
      <c r="T2040" s="1071"/>
      <c r="U2040" s="1071"/>
      <c r="V2040" s="1106"/>
      <c r="W2040" s="1107">
        <v>14.9968</v>
      </c>
      <c r="X2040" s="1108"/>
      <c r="Y2040" s="1108"/>
      <c r="Z2040" s="1108"/>
      <c r="AA2040" s="1108"/>
      <c r="AB2040" s="1108"/>
      <c r="AC2040" s="1107"/>
    </row>
    <row r="2041" spans="1:29" ht="16.7" customHeight="1" thickBot="1">
      <c r="A2041" s="1092" t="s">
        <v>1196</v>
      </c>
      <c r="B2041" s="1109"/>
      <c r="C2041" s="1109"/>
      <c r="D2041" s="1109"/>
      <c r="E2041" s="1109"/>
      <c r="F2041" s="1109"/>
      <c r="G2041" s="1109"/>
      <c r="H2041" s="1109"/>
      <c r="I2041" s="1109"/>
      <c r="J2041" s="1110"/>
      <c r="K2041" s="1094" t="s">
        <v>1174</v>
      </c>
      <c r="L2041" s="1070"/>
      <c r="M2041" s="1070"/>
      <c r="N2041" s="1070"/>
      <c r="O2041" s="1095"/>
      <c r="P2041" s="1094" t="s">
        <v>531</v>
      </c>
      <c r="Q2041" s="1070"/>
      <c r="R2041" s="1070"/>
      <c r="S2041" s="1070"/>
      <c r="T2041" s="1095"/>
      <c r="U2041" s="1094" t="s">
        <v>1190</v>
      </c>
      <c r="V2041" s="1070"/>
      <c r="W2041" s="1070"/>
      <c r="X2041" s="1070"/>
      <c r="Y2041" s="1095"/>
      <c r="Z2041" s="1096" t="s">
        <v>1191</v>
      </c>
      <c r="AA2041" s="1111"/>
      <c r="AB2041" s="1111"/>
      <c r="AC2041" s="1112"/>
    </row>
    <row r="2042" spans="1:29" ht="17.45" customHeight="1" thickBot="1">
      <c r="A2042" s="1068"/>
      <c r="B2042" s="1069"/>
      <c r="C2042" s="1069"/>
      <c r="D2042" s="1069"/>
      <c r="E2042" s="1069"/>
      <c r="F2042" s="1069"/>
      <c r="G2042" s="1069"/>
      <c r="H2042" s="1069"/>
      <c r="I2042" s="1071" t="s">
        <v>1197</v>
      </c>
      <c r="J2042" s="1071"/>
      <c r="K2042" s="1071"/>
      <c r="L2042" s="1071"/>
      <c r="M2042" s="1071"/>
      <c r="N2042" s="1071"/>
      <c r="O2042" s="1071"/>
      <c r="P2042" s="1071"/>
      <c r="Q2042" s="1071"/>
      <c r="R2042" s="1071"/>
      <c r="S2042" s="1071"/>
      <c r="T2042" s="1071"/>
      <c r="U2042" s="1071"/>
      <c r="V2042" s="1106"/>
      <c r="W2042" s="1107">
        <v>0</v>
      </c>
      <c r="X2042" s="1108"/>
      <c r="Y2042" s="1108"/>
      <c r="Z2042" s="1108"/>
      <c r="AA2042" s="1108"/>
      <c r="AB2042" s="1108"/>
      <c r="AC2042" s="1107"/>
    </row>
    <row r="2043" spans="1:29" ht="17.45" customHeight="1" thickBot="1">
      <c r="A2043" s="1092" t="s">
        <v>1198</v>
      </c>
      <c r="B2043" s="1109"/>
      <c r="C2043" s="1109"/>
      <c r="D2043" s="1110"/>
      <c r="E2043" s="1094" t="s">
        <v>1174</v>
      </c>
      <c r="F2043" s="1070"/>
      <c r="G2043" s="1095"/>
      <c r="H2043" s="1140" t="s">
        <v>1199</v>
      </c>
      <c r="I2043" s="1140" t="s">
        <v>1200</v>
      </c>
      <c r="J2043" s="1094" t="s">
        <v>1201</v>
      </c>
      <c r="K2043" s="1070"/>
      <c r="L2043" s="1095"/>
      <c r="M2043" s="1094" t="s">
        <v>1202</v>
      </c>
      <c r="N2043" s="1070"/>
      <c r="O2043" s="1070"/>
      <c r="P2043" s="1095"/>
      <c r="Q2043" s="1094" t="s">
        <v>1203</v>
      </c>
      <c r="R2043" s="1070"/>
      <c r="S2043" s="1070"/>
      <c r="T2043" s="1070"/>
      <c r="U2043" s="1095"/>
      <c r="V2043" s="1094" t="s">
        <v>1204</v>
      </c>
      <c r="W2043" s="1070"/>
      <c r="X2043" s="1070"/>
      <c r="Y2043" s="1095"/>
      <c r="Z2043" s="1096" t="s">
        <v>1191</v>
      </c>
      <c r="AA2043" s="1111"/>
      <c r="AB2043" s="1111"/>
      <c r="AC2043" s="1112"/>
    </row>
    <row r="2044" spans="1:29" ht="16.7" customHeight="1" thickBot="1">
      <c r="A2044" s="1068"/>
      <c r="B2044" s="1069"/>
      <c r="C2044" s="1069"/>
      <c r="D2044" s="1069"/>
      <c r="E2044" s="1069"/>
      <c r="F2044" s="1069"/>
      <c r="G2044" s="1069"/>
      <c r="H2044" s="1069"/>
      <c r="I2044" s="1071" t="s">
        <v>1205</v>
      </c>
      <c r="J2044" s="1071"/>
      <c r="K2044" s="1071"/>
      <c r="L2044" s="1071"/>
      <c r="M2044" s="1071"/>
      <c r="N2044" s="1071"/>
      <c r="O2044" s="1071"/>
      <c r="P2044" s="1071"/>
      <c r="Q2044" s="1071"/>
      <c r="R2044" s="1071"/>
      <c r="S2044" s="1071"/>
      <c r="T2044" s="1071"/>
      <c r="U2044" s="1071"/>
      <c r="V2044" s="1106"/>
      <c r="W2044" s="1107">
        <v>0</v>
      </c>
      <c r="X2044" s="1108"/>
      <c r="Y2044" s="1108"/>
      <c r="Z2044" s="1108"/>
      <c r="AA2044" s="1108"/>
      <c r="AB2044" s="1108"/>
      <c r="AC2044" s="1107"/>
    </row>
    <row r="2045" spans="1:29" ht="5.85" customHeight="1">
      <c r="A2045" s="1141"/>
      <c r="B2045" s="1113"/>
      <c r="C2045" s="1113"/>
      <c r="D2045" s="1113"/>
      <c r="E2045" s="1113"/>
      <c r="F2045" s="1113"/>
      <c r="G2045" s="1113"/>
      <c r="H2045" s="1113"/>
      <c r="I2045" s="1113"/>
      <c r="J2045" s="1113"/>
      <c r="K2045" s="1113"/>
      <c r="L2045" s="1113"/>
      <c r="M2045" s="1113"/>
      <c r="N2045" s="1113"/>
      <c r="O2045" s="1113"/>
      <c r="P2045" s="1113"/>
      <c r="Q2045" s="1113"/>
      <c r="R2045" s="1113"/>
      <c r="S2045" s="1113"/>
      <c r="T2045" s="1113"/>
      <c r="U2045" s="1113"/>
      <c r="V2045" s="1113"/>
      <c r="W2045" s="1113"/>
      <c r="X2045" s="1113"/>
      <c r="Y2045" s="1113"/>
      <c r="Z2045" s="1113"/>
      <c r="AA2045" s="1113"/>
      <c r="AB2045" s="1113"/>
      <c r="AC2045" s="1142"/>
    </row>
    <row r="2046" spans="1:29" ht="17.45" customHeight="1">
      <c r="A2046" s="1117"/>
      <c r="B2046" s="1118"/>
      <c r="C2046" s="1118"/>
      <c r="D2046" s="1118"/>
      <c r="E2046" s="1118"/>
      <c r="F2046" s="1118"/>
      <c r="G2046" s="1118"/>
      <c r="H2046" s="1118"/>
      <c r="I2046" s="1119" t="s">
        <v>1206</v>
      </c>
      <c r="J2046" s="1119"/>
      <c r="K2046" s="1119"/>
      <c r="L2046" s="1119"/>
      <c r="M2046" s="1119"/>
      <c r="N2046" s="1119"/>
      <c r="O2046" s="1119"/>
      <c r="P2046" s="1119"/>
      <c r="Q2046" s="1119"/>
      <c r="R2046" s="1119"/>
      <c r="S2046" s="1119"/>
      <c r="T2046" s="1119"/>
      <c r="U2046" s="1119"/>
      <c r="V2046" s="1118"/>
      <c r="W2046" s="1143">
        <v>31.58</v>
      </c>
      <c r="X2046" s="1144"/>
      <c r="Y2046" s="1144"/>
      <c r="Z2046" s="1144"/>
      <c r="AA2046" s="1144"/>
      <c r="AB2046" s="1144"/>
      <c r="AC2046" s="1143"/>
    </row>
    <row r="2047" spans="1:29" ht="16.7" customHeight="1">
      <c r="A2047" s="1117"/>
      <c r="B2047" s="1118"/>
      <c r="C2047" s="1118"/>
      <c r="D2047" s="1118"/>
      <c r="E2047" s="1118"/>
      <c r="F2047" s="1118"/>
      <c r="G2047" s="1119" t="s">
        <v>1207</v>
      </c>
      <c r="H2047" s="1119"/>
      <c r="I2047" s="1119"/>
      <c r="J2047" s="1119"/>
      <c r="K2047" s="1119"/>
      <c r="L2047" s="1119"/>
      <c r="M2047" s="1119"/>
      <c r="N2047" s="1145"/>
      <c r="O2047" s="1146">
        <v>0</v>
      </c>
      <c r="P2047" s="1146"/>
      <c r="Q2047" s="1146"/>
      <c r="R2047" s="1145"/>
      <c r="S2047" s="1119" t="s">
        <v>1208</v>
      </c>
      <c r="T2047" s="1119"/>
      <c r="U2047" s="1119"/>
      <c r="V2047" s="1118"/>
      <c r="W2047" s="1143">
        <v>0</v>
      </c>
      <c r="X2047" s="1144"/>
      <c r="Y2047" s="1144"/>
      <c r="Z2047" s="1144"/>
      <c r="AA2047" s="1144"/>
      <c r="AB2047" s="1144"/>
      <c r="AC2047" s="1143"/>
    </row>
    <row r="2048" spans="1:29" ht="17.45" customHeight="1">
      <c r="A2048" s="1117"/>
      <c r="B2048" s="1118"/>
      <c r="C2048" s="1118"/>
      <c r="D2048" s="1118"/>
      <c r="E2048" s="1118"/>
      <c r="F2048" s="1118"/>
      <c r="G2048" s="1118"/>
      <c r="H2048" s="1118"/>
      <c r="I2048" s="1119" t="s">
        <v>1209</v>
      </c>
      <c r="J2048" s="1119"/>
      <c r="K2048" s="1119"/>
      <c r="L2048" s="1119"/>
      <c r="M2048" s="1119"/>
      <c r="N2048" s="1119"/>
      <c r="O2048" s="1119"/>
      <c r="P2048" s="1119"/>
      <c r="Q2048" s="1119"/>
      <c r="R2048" s="1119"/>
      <c r="S2048" s="1119"/>
      <c r="T2048" s="1119"/>
      <c r="U2048" s="1119"/>
      <c r="V2048" s="1118"/>
      <c r="W2048" s="1143">
        <v>31.58</v>
      </c>
      <c r="X2048" s="1144"/>
      <c r="Y2048" s="1144"/>
      <c r="Z2048" s="1144"/>
      <c r="AA2048" s="1144"/>
      <c r="AB2048" s="1144"/>
      <c r="AC2048" s="1143"/>
    </row>
    <row r="2049" spans="1:29" ht="5.85" customHeight="1">
      <c r="A2049" s="1147"/>
      <c r="B2049" s="1118"/>
      <c r="C2049" s="1118"/>
      <c r="D2049" s="1118"/>
      <c r="E2049" s="1118"/>
      <c r="F2049" s="1118"/>
      <c r="G2049" s="1118"/>
      <c r="H2049" s="1118"/>
      <c r="I2049" s="1118"/>
      <c r="J2049" s="1118"/>
      <c r="K2049" s="1118"/>
      <c r="L2049" s="1118"/>
      <c r="M2049" s="1118"/>
      <c r="N2049" s="1118"/>
      <c r="O2049" s="1118"/>
      <c r="P2049" s="1118"/>
      <c r="Q2049" s="1118"/>
      <c r="R2049" s="1118"/>
      <c r="S2049" s="1118"/>
      <c r="T2049" s="1118"/>
      <c r="U2049" s="1118"/>
      <c r="V2049" s="1118"/>
      <c r="W2049" s="1118"/>
      <c r="X2049" s="1118"/>
      <c r="Y2049" s="1118"/>
      <c r="Z2049" s="1118"/>
      <c r="AA2049" s="1118"/>
      <c r="AB2049" s="1118"/>
      <c r="AC2049" s="1148"/>
    </row>
    <row r="2050" spans="1:29" ht="145.35" customHeight="1">
      <c r="A2050" s="1149"/>
      <c r="AC2050" s="1088"/>
    </row>
    <row r="2051" spans="1:29" ht="92.45" customHeight="1">
      <c r="A2051" s="1149"/>
      <c r="AC2051" s="1088"/>
    </row>
    <row r="2052" spans="1:29" ht="91.7" customHeight="1" thickBot="1">
      <c r="A2052" s="1089"/>
      <c r="B2052" s="1090"/>
      <c r="C2052" s="1090"/>
      <c r="D2052" s="1090"/>
      <c r="E2052" s="1090"/>
      <c r="F2052" s="1090"/>
      <c r="G2052" s="1090"/>
      <c r="H2052" s="1090"/>
      <c r="I2052" s="1090"/>
      <c r="J2052" s="1090"/>
      <c r="K2052" s="1090"/>
      <c r="L2052" s="1090"/>
      <c r="M2052" s="1090"/>
      <c r="N2052" s="1090"/>
      <c r="O2052" s="1090"/>
      <c r="P2052" s="1090"/>
      <c r="Q2052" s="1090"/>
      <c r="R2052" s="1090"/>
      <c r="S2052" s="1090"/>
      <c r="T2052" s="1090"/>
      <c r="U2052" s="1090"/>
      <c r="V2052" s="1090"/>
      <c r="W2052" s="1090"/>
      <c r="X2052" s="1090"/>
      <c r="Y2052" s="1090"/>
      <c r="Z2052" s="1090"/>
      <c r="AA2052" s="1090"/>
      <c r="AB2052" s="1090"/>
      <c r="AC2052" s="1091"/>
    </row>
    <row r="2053" spans="1:29" ht="17.45" customHeight="1" thickBot="1">
      <c r="A2053" s="1068"/>
      <c r="B2053" s="1069"/>
      <c r="C2053" s="1069"/>
      <c r="D2053" s="1069"/>
      <c r="E2053" s="1069"/>
      <c r="F2053" s="1070" t="s">
        <v>1166</v>
      </c>
      <c r="G2053" s="1070"/>
      <c r="H2053" s="1070"/>
      <c r="I2053" s="1070"/>
      <c r="J2053" s="1070"/>
      <c r="K2053" s="1070"/>
      <c r="L2053" s="1069"/>
      <c r="M2053" s="1069"/>
      <c r="N2053" s="1069"/>
      <c r="O2053" s="1069"/>
      <c r="P2053" s="1069"/>
      <c r="Q2053" s="1069"/>
      <c r="R2053" s="1069"/>
      <c r="S2053" s="1069"/>
      <c r="T2053" s="1069"/>
      <c r="U2053" s="1069"/>
      <c r="V2053" s="1069"/>
      <c r="W2053" s="1069"/>
      <c r="X2053" s="1071" t="s">
        <v>1717</v>
      </c>
      <c r="Y2053" s="1071"/>
      <c r="Z2053" s="1071"/>
      <c r="AA2053" s="1071"/>
      <c r="AB2053" s="1071"/>
      <c r="AC2053" s="1072"/>
    </row>
    <row r="2054" spans="1:29" ht="16.7" customHeight="1">
      <c r="A2054" s="1074" t="s">
        <v>1168</v>
      </c>
      <c r="B2054" s="1075"/>
      <c r="C2054" s="1076"/>
      <c r="D2054" s="1077" t="s">
        <v>1718</v>
      </c>
      <c r="E2054" s="1077"/>
      <c r="F2054" s="1077"/>
      <c r="G2054" s="1077"/>
      <c r="H2054" s="1077"/>
      <c r="I2054" s="1077"/>
      <c r="J2054" s="1077"/>
      <c r="K2054" s="1077"/>
      <c r="L2054" s="1077"/>
      <c r="M2054" s="1077"/>
      <c r="N2054" s="1076"/>
      <c r="O2054" s="1076"/>
      <c r="P2054" s="1078" t="s">
        <v>1104</v>
      </c>
      <c r="Q2054" s="1078"/>
      <c r="R2054" s="1078"/>
      <c r="S2054" s="1076"/>
      <c r="T2054" s="1079" t="s">
        <v>1715</v>
      </c>
      <c r="U2054" s="1079"/>
      <c r="V2054" s="1079"/>
      <c r="W2054" s="1079"/>
      <c r="X2054" s="1076"/>
      <c r="Y2054" s="1078" t="s">
        <v>1170</v>
      </c>
      <c r="Z2054" s="1078"/>
      <c r="AA2054" s="1076"/>
      <c r="AB2054" s="1080">
        <v>45658</v>
      </c>
      <c r="AC2054" s="1081"/>
    </row>
    <row r="2055" spans="1:29" ht="17.45" customHeight="1">
      <c r="A2055" s="1082"/>
      <c r="B2055" s="1083"/>
      <c r="D2055" s="1084"/>
      <c r="E2055" s="1084"/>
      <c r="F2055" s="1084"/>
      <c r="G2055" s="1084"/>
      <c r="H2055" s="1084"/>
      <c r="I2055" s="1084"/>
      <c r="J2055" s="1084"/>
      <c r="K2055" s="1084"/>
      <c r="L2055" s="1084"/>
      <c r="M2055" s="1084"/>
      <c r="P2055" s="1085" t="s">
        <v>1171</v>
      </c>
      <c r="Q2055" s="1085"/>
      <c r="R2055" s="1085"/>
      <c r="T2055" s="1086">
        <v>3.8754900000000001</v>
      </c>
      <c r="U2055" s="1086"/>
      <c r="V2055" s="1086"/>
      <c r="W2055" s="1086"/>
      <c r="Y2055" s="1085" t="s">
        <v>1172</v>
      </c>
      <c r="Z2055" s="1085"/>
      <c r="AB2055" s="1087" t="s">
        <v>58</v>
      </c>
      <c r="AC2055" s="1088"/>
    </row>
    <row r="2056" spans="1:29" ht="5.85" customHeight="1" thickBot="1">
      <c r="A2056" s="1089"/>
      <c r="B2056" s="1090"/>
      <c r="C2056" s="1090"/>
      <c r="D2056" s="1090"/>
      <c r="E2056" s="1090"/>
      <c r="F2056" s="1090"/>
      <c r="G2056" s="1090"/>
      <c r="H2056" s="1090"/>
      <c r="I2056" s="1090"/>
      <c r="J2056" s="1090"/>
      <c r="K2056" s="1090"/>
      <c r="L2056" s="1090"/>
      <c r="M2056" s="1090"/>
      <c r="N2056" s="1090"/>
      <c r="O2056" s="1090"/>
      <c r="P2056" s="1090"/>
      <c r="Q2056" s="1090"/>
      <c r="R2056" s="1090"/>
      <c r="S2056" s="1090"/>
      <c r="T2056" s="1090"/>
      <c r="U2056" s="1090"/>
      <c r="V2056" s="1090"/>
      <c r="W2056" s="1090"/>
      <c r="X2056" s="1090"/>
      <c r="Y2056" s="1090"/>
      <c r="Z2056" s="1090"/>
      <c r="AA2056" s="1090"/>
      <c r="AB2056" s="1090"/>
      <c r="AC2056" s="1091"/>
    </row>
    <row r="2057" spans="1:29" ht="16.7" customHeight="1" thickBot="1">
      <c r="A2057" s="1092" t="s">
        <v>1173</v>
      </c>
      <c r="B2057" s="1075"/>
      <c r="C2057" s="1075"/>
      <c r="D2057" s="1075"/>
      <c r="E2057" s="1075"/>
      <c r="F2057" s="1075"/>
      <c r="G2057" s="1075"/>
      <c r="H2057" s="1093"/>
      <c r="I2057" s="1094" t="s">
        <v>1174</v>
      </c>
      <c r="J2057" s="1094" t="s">
        <v>1175</v>
      </c>
      <c r="K2057" s="1070"/>
      <c r="L2057" s="1070"/>
      <c r="M2057" s="1070"/>
      <c r="N2057" s="1070"/>
      <c r="O2057" s="1070"/>
      <c r="P2057" s="1095"/>
      <c r="Q2057" s="1094" t="s">
        <v>1176</v>
      </c>
      <c r="R2057" s="1070"/>
      <c r="S2057" s="1070"/>
      <c r="T2057" s="1070"/>
      <c r="U2057" s="1070"/>
      <c r="V2057" s="1070"/>
      <c r="W2057" s="1070"/>
      <c r="X2057" s="1070"/>
      <c r="Y2057" s="1095"/>
      <c r="Z2057" s="1096" t="s">
        <v>1177</v>
      </c>
      <c r="AA2057" s="1097"/>
      <c r="AB2057" s="1097"/>
      <c r="AC2057" s="1098"/>
    </row>
    <row r="2058" spans="1:29" ht="17.45" customHeight="1" thickBot="1">
      <c r="A2058" s="1099"/>
      <c r="B2058" s="1100"/>
      <c r="C2058" s="1100"/>
      <c r="D2058" s="1100"/>
      <c r="E2058" s="1100"/>
      <c r="F2058" s="1100"/>
      <c r="G2058" s="1100"/>
      <c r="H2058" s="1101"/>
      <c r="I2058" s="1102"/>
      <c r="J2058" s="1094" t="s">
        <v>1178</v>
      </c>
      <c r="K2058" s="1070"/>
      <c r="L2058" s="1095"/>
      <c r="M2058" s="1094" t="s">
        <v>1179</v>
      </c>
      <c r="N2058" s="1070"/>
      <c r="O2058" s="1070"/>
      <c r="P2058" s="1095"/>
      <c r="Q2058" s="1094" t="s">
        <v>1178</v>
      </c>
      <c r="R2058" s="1070"/>
      <c r="S2058" s="1070"/>
      <c r="T2058" s="1070"/>
      <c r="U2058" s="1095"/>
      <c r="V2058" s="1094" t="s">
        <v>1179</v>
      </c>
      <c r="W2058" s="1070"/>
      <c r="X2058" s="1070"/>
      <c r="Y2058" s="1095"/>
      <c r="Z2058" s="1103"/>
      <c r="AA2058" s="1104"/>
      <c r="AB2058" s="1104"/>
      <c r="AC2058" s="1105"/>
    </row>
    <row r="2059" spans="1:29" ht="17.45" customHeight="1">
      <c r="A2059" s="1150"/>
      <c r="B2059" s="1151" t="s">
        <v>1698</v>
      </c>
      <c r="C2059" s="1151"/>
      <c r="D2059" s="1152" t="s">
        <v>1699</v>
      </c>
      <c r="E2059" s="1151"/>
      <c r="F2059" s="1151"/>
      <c r="G2059" s="1151"/>
      <c r="H2059" s="1152"/>
      <c r="I2059" s="1201">
        <v>3</v>
      </c>
      <c r="J2059" s="1202">
        <v>0.3</v>
      </c>
      <c r="K2059" s="1203"/>
      <c r="L2059" s="1204"/>
      <c r="M2059" s="1202">
        <v>0.7</v>
      </c>
      <c r="N2059" s="1203"/>
      <c r="O2059" s="1203"/>
      <c r="P2059" s="1204"/>
      <c r="Q2059" s="1205">
        <v>1.6993</v>
      </c>
      <c r="R2059" s="1206"/>
      <c r="S2059" s="1206"/>
      <c r="T2059" s="1206"/>
      <c r="U2059" s="1207"/>
      <c r="V2059" s="1205">
        <v>1.1552</v>
      </c>
      <c r="W2059" s="1206"/>
      <c r="X2059" s="1206"/>
      <c r="Y2059" s="1207"/>
      <c r="Z2059" s="1159">
        <v>3.9552999999999998</v>
      </c>
      <c r="AA2059" s="1116"/>
      <c r="AB2059" s="1116"/>
      <c r="AC2059" s="1115"/>
    </row>
    <row r="2060" spans="1:29" ht="16.7" customHeight="1">
      <c r="A2060" s="1149"/>
      <c r="B2060" s="1174" t="s">
        <v>1700</v>
      </c>
      <c r="C2060" s="1174"/>
      <c r="D2060" s="1175" t="s">
        <v>1701</v>
      </c>
      <c r="E2060" s="1174"/>
      <c r="F2060" s="1174"/>
      <c r="G2060" s="1174"/>
      <c r="H2060" s="1175"/>
      <c r="I2060" s="1208">
        <v>3</v>
      </c>
      <c r="J2060" s="1209">
        <v>0.83</v>
      </c>
      <c r="K2060" s="1210"/>
      <c r="L2060" s="1211"/>
      <c r="M2060" s="1209">
        <v>0.17</v>
      </c>
      <c r="N2060" s="1210"/>
      <c r="O2060" s="1210"/>
      <c r="P2060" s="1211"/>
      <c r="Q2060" s="1212">
        <v>0.72450000000000003</v>
      </c>
      <c r="R2060" s="1213"/>
      <c r="S2060" s="1213"/>
      <c r="T2060" s="1213"/>
      <c r="U2060" s="1214"/>
      <c r="V2060" s="1212">
        <v>0.49249999999999999</v>
      </c>
      <c r="W2060" s="1213"/>
      <c r="X2060" s="1213"/>
      <c r="Y2060" s="1214"/>
      <c r="Z2060" s="1184">
        <v>2.0552000000000001</v>
      </c>
      <c r="AA2060" s="1121"/>
      <c r="AB2060" s="1121"/>
      <c r="AC2060" s="1120"/>
    </row>
    <row r="2061" spans="1:29" ht="17.45" customHeight="1" thickBot="1">
      <c r="A2061" s="1089"/>
      <c r="B2061" s="1160" t="s">
        <v>1702</v>
      </c>
      <c r="C2061" s="1160"/>
      <c r="D2061" s="1161" t="s">
        <v>1703</v>
      </c>
      <c r="E2061" s="1160"/>
      <c r="F2061" s="1160"/>
      <c r="G2061" s="1160"/>
      <c r="H2061" s="1161"/>
      <c r="I2061" s="1215">
        <v>1</v>
      </c>
      <c r="J2061" s="1216">
        <v>1</v>
      </c>
      <c r="K2061" s="1217"/>
      <c r="L2061" s="1218"/>
      <c r="M2061" s="1216">
        <v>0</v>
      </c>
      <c r="N2061" s="1217"/>
      <c r="O2061" s="1217"/>
      <c r="P2061" s="1218"/>
      <c r="Q2061" s="1219">
        <v>51.457099999999997</v>
      </c>
      <c r="R2061" s="1220"/>
      <c r="S2061" s="1220"/>
      <c r="T2061" s="1220"/>
      <c r="U2061" s="1221"/>
      <c r="V2061" s="1219">
        <v>30.9617</v>
      </c>
      <c r="W2061" s="1220"/>
      <c r="X2061" s="1220"/>
      <c r="Y2061" s="1221"/>
      <c r="Z2061" s="1168">
        <v>51.457099999999997</v>
      </c>
      <c r="AA2061" s="1126"/>
      <c r="AB2061" s="1126"/>
      <c r="AC2061" s="1125"/>
    </row>
    <row r="2062" spans="1:29" ht="16.7" customHeight="1" thickBot="1">
      <c r="A2062" s="1068"/>
      <c r="B2062" s="1069"/>
      <c r="C2062" s="1069"/>
      <c r="D2062" s="1069"/>
      <c r="E2062" s="1069"/>
      <c r="F2062" s="1069"/>
      <c r="G2062" s="1069"/>
      <c r="H2062" s="1069"/>
      <c r="I2062" s="1071" t="s">
        <v>1180</v>
      </c>
      <c r="J2062" s="1071"/>
      <c r="K2062" s="1071"/>
      <c r="L2062" s="1071"/>
      <c r="M2062" s="1071"/>
      <c r="N2062" s="1071"/>
      <c r="O2062" s="1071"/>
      <c r="P2062" s="1071"/>
      <c r="Q2062" s="1071"/>
      <c r="R2062" s="1071"/>
      <c r="S2062" s="1071"/>
      <c r="T2062" s="1071"/>
      <c r="U2062" s="1071"/>
      <c r="V2062" s="1106"/>
      <c r="W2062" s="1107">
        <v>57.467599999999997</v>
      </c>
      <c r="X2062" s="1108"/>
      <c r="Y2062" s="1108"/>
      <c r="Z2062" s="1108"/>
      <c r="AA2062" s="1108"/>
      <c r="AB2062" s="1108"/>
      <c r="AC2062" s="1107"/>
    </row>
    <row r="2063" spans="1:29" ht="17.45" customHeight="1" thickBot="1">
      <c r="A2063" s="1092" t="s">
        <v>1181</v>
      </c>
      <c r="B2063" s="1109"/>
      <c r="C2063" s="1109"/>
      <c r="D2063" s="1109"/>
      <c r="E2063" s="1109"/>
      <c r="F2063" s="1109"/>
      <c r="G2063" s="1109"/>
      <c r="H2063" s="1109"/>
      <c r="I2063" s="1109"/>
      <c r="J2063" s="1110"/>
      <c r="K2063" s="1094" t="s">
        <v>1182</v>
      </c>
      <c r="L2063" s="1070"/>
      <c r="M2063" s="1070"/>
      <c r="N2063" s="1070"/>
      <c r="O2063" s="1095"/>
      <c r="P2063" s="1094" t="s">
        <v>1174</v>
      </c>
      <c r="Q2063" s="1070"/>
      <c r="R2063" s="1070"/>
      <c r="S2063" s="1070"/>
      <c r="T2063" s="1095"/>
      <c r="U2063" s="1094" t="s">
        <v>1183</v>
      </c>
      <c r="V2063" s="1070"/>
      <c r="W2063" s="1070"/>
      <c r="X2063" s="1070"/>
      <c r="Y2063" s="1095"/>
      <c r="Z2063" s="1096" t="s">
        <v>1177</v>
      </c>
      <c r="AA2063" s="1111"/>
      <c r="AB2063" s="1111"/>
      <c r="AC2063" s="1112"/>
    </row>
    <row r="2064" spans="1:29" ht="17.45" customHeight="1">
      <c r="A2064" s="1150"/>
      <c r="B2064" s="1151" t="s">
        <v>1119</v>
      </c>
      <c r="C2064" s="1151"/>
      <c r="D2064" s="1152" t="s">
        <v>1120</v>
      </c>
      <c r="E2064" s="1151"/>
      <c r="F2064" s="1151"/>
      <c r="G2064" s="1151"/>
      <c r="H2064" s="1151"/>
      <c r="I2064" s="1151"/>
      <c r="J2064" s="1152"/>
      <c r="K2064" s="1153">
        <v>0</v>
      </c>
      <c r="L2064" s="1154"/>
      <c r="M2064" s="1154"/>
      <c r="N2064" s="1154"/>
      <c r="O2064" s="1155"/>
      <c r="P2064" s="1153">
        <v>1</v>
      </c>
      <c r="Q2064" s="1154"/>
      <c r="R2064" s="1154"/>
      <c r="S2064" s="1154"/>
      <c r="T2064" s="1155"/>
      <c r="U2064" s="1156">
        <v>27.222300000000001</v>
      </c>
      <c r="V2064" s="1157"/>
      <c r="W2064" s="1157"/>
      <c r="X2064" s="1157"/>
      <c r="Y2064" s="1158"/>
      <c r="Z2064" s="1159">
        <v>27.222300000000001</v>
      </c>
      <c r="AA2064" s="1116"/>
      <c r="AB2064" s="1116"/>
      <c r="AC2064" s="1115"/>
    </row>
    <row r="2065" spans="1:29" ht="16.7" customHeight="1" thickBot="1">
      <c r="A2065" s="1089"/>
      <c r="B2065" s="1160" t="s">
        <v>1111</v>
      </c>
      <c r="C2065" s="1160"/>
      <c r="D2065" s="1161" t="s">
        <v>1112</v>
      </c>
      <c r="E2065" s="1160"/>
      <c r="F2065" s="1160"/>
      <c r="G2065" s="1160"/>
      <c r="H2065" s="1160"/>
      <c r="I2065" s="1160"/>
      <c r="J2065" s="1161"/>
      <c r="K2065" s="1162">
        <v>0</v>
      </c>
      <c r="L2065" s="1163"/>
      <c r="M2065" s="1163"/>
      <c r="N2065" s="1163"/>
      <c r="O2065" s="1164"/>
      <c r="P2065" s="1162">
        <v>8</v>
      </c>
      <c r="Q2065" s="1163"/>
      <c r="R2065" s="1163"/>
      <c r="S2065" s="1163"/>
      <c r="T2065" s="1164"/>
      <c r="U2065" s="1165">
        <v>22.148800000000001</v>
      </c>
      <c r="V2065" s="1166"/>
      <c r="W2065" s="1166"/>
      <c r="X2065" s="1166"/>
      <c r="Y2065" s="1167"/>
      <c r="Z2065" s="1168">
        <v>177.19040000000001</v>
      </c>
      <c r="AA2065" s="1126"/>
      <c r="AB2065" s="1126"/>
      <c r="AC2065" s="1125"/>
    </row>
    <row r="2066" spans="1:29" ht="17.45" customHeight="1" thickBot="1">
      <c r="A2066" s="1068"/>
      <c r="B2066" s="1113"/>
      <c r="C2066" s="1113"/>
      <c r="D2066" s="1113"/>
      <c r="E2066" s="1113"/>
      <c r="F2066" s="1113"/>
      <c r="G2066" s="1113"/>
      <c r="H2066" s="1113"/>
      <c r="I2066" s="1114" t="s">
        <v>1184</v>
      </c>
      <c r="J2066" s="1114"/>
      <c r="K2066" s="1114"/>
      <c r="L2066" s="1114"/>
      <c r="M2066" s="1114"/>
      <c r="N2066" s="1114"/>
      <c r="O2066" s="1114"/>
      <c r="P2066" s="1114"/>
      <c r="Q2066" s="1114"/>
      <c r="R2066" s="1114"/>
      <c r="S2066" s="1114"/>
      <c r="T2066" s="1114"/>
      <c r="U2066" s="1114"/>
      <c r="V2066" s="1069"/>
      <c r="W2066" s="1115">
        <v>204.4127</v>
      </c>
      <c r="X2066" s="1116"/>
      <c r="Y2066" s="1116"/>
      <c r="Z2066" s="1116"/>
      <c r="AA2066" s="1116"/>
      <c r="AB2066" s="1116"/>
      <c r="AC2066" s="1115"/>
    </row>
    <row r="2067" spans="1:29" ht="17.45" customHeight="1">
      <c r="A2067" s="1117"/>
      <c r="B2067" s="1118"/>
      <c r="C2067" s="1118"/>
      <c r="D2067" s="1118"/>
      <c r="E2067" s="1118"/>
      <c r="F2067" s="1118"/>
      <c r="G2067" s="1118"/>
      <c r="H2067" s="1118"/>
      <c r="I2067" s="1119" t="s">
        <v>1185</v>
      </c>
      <c r="J2067" s="1119"/>
      <c r="K2067" s="1119"/>
      <c r="L2067" s="1119"/>
      <c r="M2067" s="1119"/>
      <c r="N2067" s="1119"/>
      <c r="O2067" s="1119"/>
      <c r="P2067" s="1119"/>
      <c r="Q2067" s="1119"/>
      <c r="R2067" s="1119"/>
      <c r="S2067" s="1119"/>
      <c r="T2067" s="1119"/>
      <c r="U2067" s="1119"/>
      <c r="V2067" s="1118"/>
      <c r="W2067" s="1120">
        <v>261.88029999999998</v>
      </c>
      <c r="X2067" s="1121"/>
      <c r="Y2067" s="1121"/>
      <c r="Z2067" s="1121"/>
      <c r="AA2067" s="1121"/>
      <c r="AB2067" s="1121"/>
      <c r="AC2067" s="1120"/>
    </row>
    <row r="2068" spans="1:29" ht="16.7" customHeight="1">
      <c r="A2068" s="1117"/>
      <c r="B2068" s="1118"/>
      <c r="C2068" s="1118"/>
      <c r="D2068" s="1118"/>
      <c r="E2068" s="1118"/>
      <c r="F2068" s="1118"/>
      <c r="G2068" s="1118"/>
      <c r="H2068" s="1118"/>
      <c r="I2068" s="1119" t="s">
        <v>1186</v>
      </c>
      <c r="J2068" s="1119"/>
      <c r="K2068" s="1119"/>
      <c r="L2068" s="1119"/>
      <c r="M2068" s="1119"/>
      <c r="N2068" s="1119"/>
      <c r="O2068" s="1119"/>
      <c r="P2068" s="1119"/>
      <c r="Q2068" s="1119"/>
      <c r="R2068" s="1119"/>
      <c r="S2068" s="1119"/>
      <c r="T2068" s="1119"/>
      <c r="U2068" s="1119"/>
      <c r="V2068" s="1118"/>
      <c r="W2068" s="1120">
        <v>67.573499999999996</v>
      </c>
      <c r="X2068" s="1121"/>
      <c r="Y2068" s="1121"/>
      <c r="Z2068" s="1121"/>
      <c r="AA2068" s="1121"/>
      <c r="AB2068" s="1121"/>
      <c r="AC2068" s="1120"/>
    </row>
    <row r="2069" spans="1:29" ht="17.45" customHeight="1">
      <c r="A2069" s="1117"/>
      <c r="B2069" s="1118"/>
      <c r="C2069" s="1118"/>
      <c r="D2069" s="1118"/>
      <c r="E2069" s="1118"/>
      <c r="F2069" s="1118"/>
      <c r="G2069" s="1118"/>
      <c r="H2069" s="1118"/>
      <c r="I2069" s="1119" t="s">
        <v>1187</v>
      </c>
      <c r="J2069" s="1119"/>
      <c r="K2069" s="1119"/>
      <c r="L2069" s="1119"/>
      <c r="M2069" s="1119"/>
      <c r="N2069" s="1119"/>
      <c r="O2069" s="1119"/>
      <c r="P2069" s="1119"/>
      <c r="Q2069" s="1119"/>
      <c r="R2069" s="1119"/>
      <c r="S2069" s="1119"/>
      <c r="T2069" s="1119"/>
      <c r="U2069" s="1119"/>
      <c r="V2069" s="1118"/>
      <c r="W2069" s="1120">
        <v>0</v>
      </c>
      <c r="X2069" s="1121"/>
      <c r="Y2069" s="1121"/>
      <c r="Z2069" s="1121"/>
      <c r="AA2069" s="1121"/>
      <c r="AB2069" s="1121"/>
      <c r="AC2069" s="1120"/>
    </row>
    <row r="2070" spans="1:29" ht="16.7" customHeight="1" thickBot="1">
      <c r="A2070" s="1122"/>
      <c r="B2070" s="1123"/>
      <c r="C2070" s="1123"/>
      <c r="D2070" s="1123"/>
      <c r="E2070" s="1123"/>
      <c r="F2070" s="1123"/>
      <c r="G2070" s="1123"/>
      <c r="H2070" s="1123"/>
      <c r="I2070" s="1124" t="s">
        <v>1188</v>
      </c>
      <c r="J2070" s="1124"/>
      <c r="K2070" s="1124"/>
      <c r="L2070" s="1124"/>
      <c r="M2070" s="1124"/>
      <c r="N2070" s="1124"/>
      <c r="O2070" s="1124"/>
      <c r="P2070" s="1124"/>
      <c r="Q2070" s="1124"/>
      <c r="R2070" s="1124"/>
      <c r="S2070" s="1124"/>
      <c r="T2070" s="1124"/>
      <c r="U2070" s="1124"/>
      <c r="V2070" s="1123"/>
      <c r="W2070" s="1125">
        <v>0</v>
      </c>
      <c r="X2070" s="1126"/>
      <c r="Y2070" s="1126"/>
      <c r="Z2070" s="1126"/>
      <c r="AA2070" s="1126"/>
      <c r="AB2070" s="1126"/>
      <c r="AC2070" s="1125"/>
    </row>
    <row r="2071" spans="1:29" ht="17.45" customHeight="1" thickBot="1">
      <c r="A2071" s="1092" t="s">
        <v>1189</v>
      </c>
      <c r="B2071" s="1109"/>
      <c r="C2071" s="1109"/>
      <c r="D2071" s="1109"/>
      <c r="E2071" s="1109"/>
      <c r="F2071" s="1109"/>
      <c r="G2071" s="1109"/>
      <c r="H2071" s="1109"/>
      <c r="I2071" s="1109"/>
      <c r="J2071" s="1110"/>
      <c r="K2071" s="1094" t="s">
        <v>1174</v>
      </c>
      <c r="L2071" s="1070"/>
      <c r="M2071" s="1070"/>
      <c r="N2071" s="1070"/>
      <c r="O2071" s="1095"/>
      <c r="P2071" s="1094" t="s">
        <v>531</v>
      </c>
      <c r="Q2071" s="1070"/>
      <c r="R2071" s="1070"/>
      <c r="S2071" s="1070"/>
      <c r="T2071" s="1095"/>
      <c r="U2071" s="1094" t="s">
        <v>1190</v>
      </c>
      <c r="V2071" s="1070"/>
      <c r="W2071" s="1070"/>
      <c r="X2071" s="1070"/>
      <c r="Y2071" s="1095"/>
      <c r="Z2071" s="1096" t="s">
        <v>1191</v>
      </c>
      <c r="AA2071" s="1111"/>
      <c r="AB2071" s="1111"/>
      <c r="AC2071" s="1112"/>
    </row>
    <row r="2072" spans="1:29" ht="17.45" customHeight="1">
      <c r="A2072" s="1150"/>
      <c r="B2072" s="1151" t="s">
        <v>1704</v>
      </c>
      <c r="C2072" s="1151"/>
      <c r="D2072" s="1152" t="s">
        <v>632</v>
      </c>
      <c r="E2072" s="1151"/>
      <c r="F2072" s="1151"/>
      <c r="G2072" s="1151"/>
      <c r="H2072" s="1151"/>
      <c r="I2072" s="1151"/>
      <c r="J2072" s="1152"/>
      <c r="K2072" s="1153">
        <v>0.95909999999999995</v>
      </c>
      <c r="L2072" s="1154"/>
      <c r="M2072" s="1154"/>
      <c r="N2072" s="1154"/>
      <c r="O2072" s="1155"/>
      <c r="P2072" s="1169" t="s">
        <v>58</v>
      </c>
      <c r="Q2072" s="1078"/>
      <c r="R2072" s="1078"/>
      <c r="S2072" s="1078"/>
      <c r="T2072" s="1170"/>
      <c r="U2072" s="1171">
        <v>128.58850000000001</v>
      </c>
      <c r="V2072" s="1172"/>
      <c r="W2072" s="1172"/>
      <c r="X2072" s="1172"/>
      <c r="Y2072" s="1173"/>
      <c r="Z2072" s="1159">
        <v>123.3292</v>
      </c>
      <c r="AA2072" s="1116"/>
      <c r="AB2072" s="1116"/>
      <c r="AC2072" s="1115"/>
    </row>
    <row r="2073" spans="1:29" ht="16.7" customHeight="1">
      <c r="A2073" s="1149"/>
      <c r="B2073" s="1174" t="s">
        <v>1719</v>
      </c>
      <c r="C2073" s="1174"/>
      <c r="D2073" s="1175" t="s">
        <v>1720</v>
      </c>
      <c r="E2073" s="1174"/>
      <c r="F2073" s="1174"/>
      <c r="G2073" s="1174"/>
      <c r="H2073" s="1174"/>
      <c r="I2073" s="1174"/>
      <c r="J2073" s="1175"/>
      <c r="K2073" s="1176">
        <v>117.53731000000001</v>
      </c>
      <c r="L2073" s="1177"/>
      <c r="M2073" s="1177"/>
      <c r="N2073" s="1177"/>
      <c r="O2073" s="1178"/>
      <c r="P2073" s="1179" t="s">
        <v>1218</v>
      </c>
      <c r="Q2073" s="1085"/>
      <c r="R2073" s="1085"/>
      <c r="S2073" s="1085"/>
      <c r="T2073" s="1180"/>
      <c r="U2073" s="1181">
        <v>0.76680000000000004</v>
      </c>
      <c r="V2073" s="1182"/>
      <c r="W2073" s="1182"/>
      <c r="X2073" s="1182"/>
      <c r="Y2073" s="1183"/>
      <c r="Z2073" s="1184">
        <v>90.127600000000001</v>
      </c>
      <c r="AA2073" s="1121"/>
      <c r="AB2073" s="1121"/>
      <c r="AC2073" s="1120"/>
    </row>
    <row r="2074" spans="1:29" ht="17.45" customHeight="1" thickBot="1">
      <c r="A2074" s="1089"/>
      <c r="B2074" s="1160" t="s">
        <v>1705</v>
      </c>
      <c r="C2074" s="1160"/>
      <c r="D2074" s="1161" t="s">
        <v>1706</v>
      </c>
      <c r="E2074" s="1160"/>
      <c r="F2074" s="1160"/>
      <c r="G2074" s="1160"/>
      <c r="H2074" s="1160"/>
      <c r="I2074" s="1160"/>
      <c r="J2074" s="1161"/>
      <c r="K2074" s="1162">
        <v>164.55224000000001</v>
      </c>
      <c r="L2074" s="1163"/>
      <c r="M2074" s="1163"/>
      <c r="N2074" s="1163"/>
      <c r="O2074" s="1164"/>
      <c r="P2074" s="1185" t="s">
        <v>1218</v>
      </c>
      <c r="Q2074" s="1186"/>
      <c r="R2074" s="1186"/>
      <c r="S2074" s="1186"/>
      <c r="T2074" s="1187"/>
      <c r="U2074" s="1188">
        <v>0.62580000000000002</v>
      </c>
      <c r="V2074" s="1189"/>
      <c r="W2074" s="1189"/>
      <c r="X2074" s="1189"/>
      <c r="Y2074" s="1190"/>
      <c r="Z2074" s="1168">
        <v>102.9768</v>
      </c>
      <c r="AA2074" s="1126"/>
      <c r="AB2074" s="1126"/>
      <c r="AC2074" s="1125"/>
    </row>
    <row r="2075" spans="1:29" ht="17.45" customHeight="1" thickBot="1">
      <c r="A2075" s="1068"/>
      <c r="B2075" s="1069"/>
      <c r="C2075" s="1069"/>
      <c r="D2075" s="1069"/>
      <c r="E2075" s="1069"/>
      <c r="F2075" s="1069"/>
      <c r="G2075" s="1069"/>
      <c r="H2075" s="1069"/>
      <c r="I2075" s="1071" t="s">
        <v>1193</v>
      </c>
      <c r="J2075" s="1071"/>
      <c r="K2075" s="1071"/>
      <c r="L2075" s="1071"/>
      <c r="M2075" s="1071"/>
      <c r="N2075" s="1071"/>
      <c r="O2075" s="1071"/>
      <c r="P2075" s="1071"/>
      <c r="Q2075" s="1071"/>
      <c r="R2075" s="1071"/>
      <c r="S2075" s="1071"/>
      <c r="T2075" s="1071"/>
      <c r="U2075" s="1071"/>
      <c r="V2075" s="1106"/>
      <c r="W2075" s="1107">
        <v>316.43360000000001</v>
      </c>
      <c r="X2075" s="1108"/>
      <c r="Y2075" s="1108"/>
      <c r="Z2075" s="1108"/>
      <c r="AA2075" s="1108"/>
      <c r="AB2075" s="1108"/>
      <c r="AC2075" s="1107"/>
    </row>
    <row r="2076" spans="1:29" ht="16.7" customHeight="1" thickBot="1">
      <c r="A2076" s="1092" t="s">
        <v>1194</v>
      </c>
      <c r="B2076" s="1109"/>
      <c r="C2076" s="1109"/>
      <c r="D2076" s="1109"/>
      <c r="E2076" s="1109"/>
      <c r="F2076" s="1109"/>
      <c r="G2076" s="1109"/>
      <c r="H2076" s="1109"/>
      <c r="I2076" s="1109"/>
      <c r="J2076" s="1110"/>
      <c r="K2076" s="1094" t="s">
        <v>1174</v>
      </c>
      <c r="L2076" s="1070"/>
      <c r="M2076" s="1070"/>
      <c r="N2076" s="1070"/>
      <c r="O2076" s="1095"/>
      <c r="P2076" s="1094" t="s">
        <v>531</v>
      </c>
      <c r="Q2076" s="1070"/>
      <c r="R2076" s="1070"/>
      <c r="S2076" s="1070"/>
      <c r="T2076" s="1095"/>
      <c r="U2076" s="1094" t="s">
        <v>1190</v>
      </c>
      <c r="V2076" s="1070"/>
      <c r="W2076" s="1070"/>
      <c r="X2076" s="1070"/>
      <c r="Y2076" s="1095"/>
      <c r="Z2076" s="1096" t="s">
        <v>1191</v>
      </c>
      <c r="AA2076" s="1111"/>
      <c r="AB2076" s="1111"/>
      <c r="AC2076" s="1112"/>
    </row>
    <row r="2077" spans="1:29" ht="17.45" customHeight="1" thickBot="1">
      <c r="A2077" s="1068"/>
      <c r="B2077" s="1069"/>
      <c r="C2077" s="1069"/>
      <c r="D2077" s="1069"/>
      <c r="E2077" s="1069"/>
      <c r="F2077" s="1069"/>
      <c r="G2077" s="1069"/>
      <c r="H2077" s="1069"/>
      <c r="I2077" s="1071" t="s">
        <v>1195</v>
      </c>
      <c r="J2077" s="1071"/>
      <c r="K2077" s="1071"/>
      <c r="L2077" s="1071"/>
      <c r="M2077" s="1071"/>
      <c r="N2077" s="1071"/>
      <c r="O2077" s="1071"/>
      <c r="P2077" s="1071"/>
      <c r="Q2077" s="1071"/>
      <c r="R2077" s="1071"/>
      <c r="S2077" s="1071"/>
      <c r="T2077" s="1071"/>
      <c r="U2077" s="1071"/>
      <c r="V2077" s="1106"/>
      <c r="W2077" s="1107">
        <v>0</v>
      </c>
      <c r="X2077" s="1108"/>
      <c r="Y2077" s="1108"/>
      <c r="Z2077" s="1108"/>
      <c r="AA2077" s="1108"/>
      <c r="AB2077" s="1108"/>
      <c r="AC2077" s="1107"/>
    </row>
    <row r="2078" spans="1:29" ht="16.7" customHeight="1" thickBot="1">
      <c r="A2078" s="1092" t="s">
        <v>1196</v>
      </c>
      <c r="B2078" s="1109"/>
      <c r="C2078" s="1109"/>
      <c r="D2078" s="1109"/>
      <c r="E2078" s="1109"/>
      <c r="F2078" s="1109"/>
      <c r="G2078" s="1109"/>
      <c r="H2078" s="1109"/>
      <c r="I2078" s="1109"/>
      <c r="J2078" s="1110"/>
      <c r="K2078" s="1094" t="s">
        <v>1174</v>
      </c>
      <c r="L2078" s="1070"/>
      <c r="M2078" s="1070"/>
      <c r="N2078" s="1070"/>
      <c r="O2078" s="1095"/>
      <c r="P2078" s="1094" t="s">
        <v>531</v>
      </c>
      <c r="Q2078" s="1070"/>
      <c r="R2078" s="1070"/>
      <c r="S2078" s="1070"/>
      <c r="T2078" s="1095"/>
      <c r="U2078" s="1094" t="s">
        <v>1190</v>
      </c>
      <c r="V2078" s="1070"/>
      <c r="W2078" s="1070"/>
      <c r="X2078" s="1070"/>
      <c r="Y2078" s="1095"/>
      <c r="Z2078" s="1096" t="s">
        <v>1191</v>
      </c>
      <c r="AA2078" s="1111"/>
      <c r="AB2078" s="1111"/>
      <c r="AC2078" s="1112"/>
    </row>
    <row r="2079" spans="1:29" ht="17.45" customHeight="1">
      <c r="A2079" s="1150"/>
      <c r="B2079" s="1151" t="s">
        <v>1707</v>
      </c>
      <c r="C2079" s="1151"/>
      <c r="D2079" s="1152" t="s">
        <v>1708</v>
      </c>
      <c r="E2079" s="1151"/>
      <c r="F2079" s="1151"/>
      <c r="G2079" s="1151"/>
      <c r="H2079" s="1151"/>
      <c r="I2079" s="1151"/>
      <c r="J2079" s="1152"/>
      <c r="K2079" s="1153">
        <v>1.43865</v>
      </c>
      <c r="L2079" s="1154"/>
      <c r="M2079" s="1154"/>
      <c r="N2079" s="1154"/>
      <c r="O2079" s="1155"/>
      <c r="P2079" s="1169" t="s">
        <v>565</v>
      </c>
      <c r="Q2079" s="1078"/>
      <c r="R2079" s="1078"/>
      <c r="S2079" s="1078"/>
      <c r="T2079" s="1170"/>
      <c r="U2079" s="1171">
        <v>1.83</v>
      </c>
      <c r="V2079" s="1172"/>
      <c r="W2079" s="1172"/>
      <c r="X2079" s="1172"/>
      <c r="Y2079" s="1173"/>
      <c r="Z2079" s="1159">
        <v>2.6326999999999998</v>
      </c>
      <c r="AA2079" s="1116"/>
      <c r="AB2079" s="1116"/>
      <c r="AC2079" s="1115"/>
    </row>
    <row r="2080" spans="1:29" ht="17.45" customHeight="1">
      <c r="A2080" s="1149"/>
      <c r="B2080" s="1174" t="s">
        <v>1721</v>
      </c>
      <c r="C2080" s="1174"/>
      <c r="D2080" s="1175" t="s">
        <v>1722</v>
      </c>
      <c r="E2080" s="1174"/>
      <c r="F2080" s="1174"/>
      <c r="G2080" s="1174"/>
      <c r="H2080" s="1174"/>
      <c r="I2080" s="1174"/>
      <c r="J2080" s="1175"/>
      <c r="K2080" s="1176">
        <v>0.11754000000000001</v>
      </c>
      <c r="L2080" s="1177"/>
      <c r="M2080" s="1177"/>
      <c r="N2080" s="1177"/>
      <c r="O2080" s="1178"/>
      <c r="P2080" s="1179" t="s">
        <v>565</v>
      </c>
      <c r="Q2080" s="1085"/>
      <c r="R2080" s="1085"/>
      <c r="S2080" s="1085"/>
      <c r="T2080" s="1180"/>
      <c r="U2080" s="1181">
        <v>32.99</v>
      </c>
      <c r="V2080" s="1182"/>
      <c r="W2080" s="1182"/>
      <c r="X2080" s="1182"/>
      <c r="Y2080" s="1183"/>
      <c r="Z2080" s="1184">
        <v>3.8776000000000002</v>
      </c>
      <c r="AA2080" s="1121"/>
      <c r="AB2080" s="1121"/>
      <c r="AC2080" s="1120"/>
    </row>
    <row r="2081" spans="1:29" ht="16.7" customHeight="1" thickBot="1">
      <c r="A2081" s="1089"/>
      <c r="B2081" s="1160" t="s">
        <v>1709</v>
      </c>
      <c r="C2081" s="1160"/>
      <c r="D2081" s="1161" t="s">
        <v>1710</v>
      </c>
      <c r="E2081" s="1160"/>
      <c r="F2081" s="1160"/>
      <c r="G2081" s="1160"/>
      <c r="H2081" s="1160"/>
      <c r="I2081" s="1160"/>
      <c r="J2081" s="1161"/>
      <c r="K2081" s="1162">
        <v>0.16455</v>
      </c>
      <c r="L2081" s="1163"/>
      <c r="M2081" s="1163"/>
      <c r="N2081" s="1163"/>
      <c r="O2081" s="1164"/>
      <c r="P2081" s="1185" t="s">
        <v>565</v>
      </c>
      <c r="Q2081" s="1186"/>
      <c r="R2081" s="1186"/>
      <c r="S2081" s="1186"/>
      <c r="T2081" s="1187"/>
      <c r="U2081" s="1188">
        <v>32.99</v>
      </c>
      <c r="V2081" s="1189"/>
      <c r="W2081" s="1189"/>
      <c r="X2081" s="1189"/>
      <c r="Y2081" s="1190"/>
      <c r="Z2081" s="1168">
        <v>5.4284999999999997</v>
      </c>
      <c r="AA2081" s="1126"/>
      <c r="AB2081" s="1126"/>
      <c r="AC2081" s="1125"/>
    </row>
    <row r="2082" spans="1:29" ht="17.45" customHeight="1" thickBot="1">
      <c r="A2082" s="1068"/>
      <c r="B2082" s="1069"/>
      <c r="C2082" s="1069"/>
      <c r="D2082" s="1069"/>
      <c r="E2082" s="1069"/>
      <c r="F2082" s="1069"/>
      <c r="G2082" s="1069"/>
      <c r="H2082" s="1069"/>
      <c r="I2082" s="1071" t="s">
        <v>1197</v>
      </c>
      <c r="J2082" s="1071"/>
      <c r="K2082" s="1071"/>
      <c r="L2082" s="1071"/>
      <c r="M2082" s="1071"/>
      <c r="N2082" s="1071"/>
      <c r="O2082" s="1071"/>
      <c r="P2082" s="1071"/>
      <c r="Q2082" s="1071"/>
      <c r="R2082" s="1071"/>
      <c r="S2082" s="1071"/>
      <c r="T2082" s="1071"/>
      <c r="U2082" s="1071"/>
      <c r="V2082" s="1106"/>
      <c r="W2082" s="1107">
        <v>11.938800000000001</v>
      </c>
      <c r="X2082" s="1108"/>
      <c r="Y2082" s="1108"/>
      <c r="Z2082" s="1108"/>
      <c r="AA2082" s="1108"/>
      <c r="AB2082" s="1108"/>
      <c r="AC2082" s="1107"/>
    </row>
    <row r="2083" spans="1:29" ht="17.45" customHeight="1" thickBot="1">
      <c r="A2083" s="1092" t="s">
        <v>1198</v>
      </c>
      <c r="B2083" s="1109"/>
      <c r="C2083" s="1109"/>
      <c r="D2083" s="1110"/>
      <c r="E2083" s="1094" t="s">
        <v>1174</v>
      </c>
      <c r="F2083" s="1070"/>
      <c r="G2083" s="1095"/>
      <c r="H2083" s="1140" t="s">
        <v>1199</v>
      </c>
      <c r="I2083" s="1140" t="s">
        <v>1200</v>
      </c>
      <c r="J2083" s="1094" t="s">
        <v>1201</v>
      </c>
      <c r="K2083" s="1070"/>
      <c r="L2083" s="1095"/>
      <c r="M2083" s="1094" t="s">
        <v>1202</v>
      </c>
      <c r="N2083" s="1070"/>
      <c r="O2083" s="1070"/>
      <c r="P2083" s="1095"/>
      <c r="Q2083" s="1094" t="s">
        <v>1203</v>
      </c>
      <c r="R2083" s="1070"/>
      <c r="S2083" s="1070"/>
      <c r="T2083" s="1070"/>
      <c r="U2083" s="1095"/>
      <c r="V2083" s="1094" t="s">
        <v>1204</v>
      </c>
      <c r="W2083" s="1070"/>
      <c r="X2083" s="1070"/>
      <c r="Y2083" s="1095"/>
      <c r="Z2083" s="1096" t="s">
        <v>1191</v>
      </c>
      <c r="AA2083" s="1111"/>
      <c r="AB2083" s="1111"/>
      <c r="AC2083" s="1112"/>
    </row>
    <row r="2084" spans="1:29" ht="16.7" customHeight="1">
      <c r="A2084" s="1150"/>
      <c r="B2084" s="1151" t="s">
        <v>1711</v>
      </c>
      <c r="C2084" s="1151"/>
      <c r="D2084" s="1222" t="s">
        <v>1708</v>
      </c>
      <c r="E2084" s="1202">
        <v>1.43865</v>
      </c>
      <c r="F2084" s="1203"/>
      <c r="G2084" s="1204"/>
      <c r="H2084" s="1201">
        <v>0.02</v>
      </c>
      <c r="I2084" s="1201">
        <v>0</v>
      </c>
      <c r="J2084" s="1205">
        <v>2.4</v>
      </c>
      <c r="K2084" s="1206"/>
      <c r="L2084" s="1207"/>
      <c r="M2084" s="1171">
        <v>1.26</v>
      </c>
      <c r="N2084" s="1172"/>
      <c r="O2084" s="1172"/>
      <c r="P2084" s="1173"/>
      <c r="Q2084" s="1171">
        <v>1.01</v>
      </c>
      <c r="R2084" s="1172"/>
      <c r="S2084" s="1172"/>
      <c r="T2084" s="1172"/>
      <c r="U2084" s="1173"/>
      <c r="V2084" s="1171">
        <v>0.83</v>
      </c>
      <c r="W2084" s="1172"/>
      <c r="X2084" s="1172"/>
      <c r="Y2084" s="1173"/>
      <c r="Z2084" s="1159">
        <v>2.9060999999999999</v>
      </c>
      <c r="AA2084" s="1116"/>
      <c r="AB2084" s="1116"/>
      <c r="AC2084" s="1115"/>
    </row>
    <row r="2085" spans="1:29" ht="17.45" customHeight="1">
      <c r="A2085" s="1149"/>
      <c r="B2085" s="1174" t="s">
        <v>1723</v>
      </c>
      <c r="C2085" s="1174"/>
      <c r="D2085" s="1223" t="s">
        <v>1722</v>
      </c>
      <c r="E2085" s="1209">
        <v>0.11754000000000001</v>
      </c>
      <c r="F2085" s="1210"/>
      <c r="G2085" s="1211"/>
      <c r="H2085" s="1208">
        <v>0</v>
      </c>
      <c r="I2085" s="1208">
        <v>0</v>
      </c>
      <c r="J2085" s="1212">
        <v>0</v>
      </c>
      <c r="K2085" s="1213"/>
      <c r="L2085" s="1214"/>
      <c r="M2085" s="1181">
        <v>1.05</v>
      </c>
      <c r="N2085" s="1182"/>
      <c r="O2085" s="1182"/>
      <c r="P2085" s="1183"/>
      <c r="Q2085" s="1181">
        <v>0.84</v>
      </c>
      <c r="R2085" s="1182"/>
      <c r="S2085" s="1182"/>
      <c r="T2085" s="1182"/>
      <c r="U2085" s="1183"/>
      <c r="V2085" s="1181">
        <v>0.69</v>
      </c>
      <c r="W2085" s="1182"/>
      <c r="X2085" s="1182"/>
      <c r="Y2085" s="1183"/>
      <c r="Z2085" s="1184">
        <v>0</v>
      </c>
      <c r="AA2085" s="1121"/>
      <c r="AB2085" s="1121"/>
      <c r="AC2085" s="1120"/>
    </row>
    <row r="2086" spans="1:29" ht="16.7" customHeight="1" thickBot="1">
      <c r="A2086" s="1089"/>
      <c r="B2086" s="1160" t="s">
        <v>1712</v>
      </c>
      <c r="C2086" s="1160"/>
      <c r="D2086" s="1224" t="s">
        <v>1710</v>
      </c>
      <c r="E2086" s="1216">
        <v>0.16455</v>
      </c>
      <c r="F2086" s="1217"/>
      <c r="G2086" s="1218"/>
      <c r="H2086" s="1215">
        <v>0</v>
      </c>
      <c r="I2086" s="1215">
        <v>0</v>
      </c>
      <c r="J2086" s="1219">
        <v>0</v>
      </c>
      <c r="K2086" s="1220"/>
      <c r="L2086" s="1221"/>
      <c r="M2086" s="1188">
        <v>1.05</v>
      </c>
      <c r="N2086" s="1189"/>
      <c r="O2086" s="1189"/>
      <c r="P2086" s="1190"/>
      <c r="Q2086" s="1188">
        <v>0.84</v>
      </c>
      <c r="R2086" s="1189"/>
      <c r="S2086" s="1189"/>
      <c r="T2086" s="1189"/>
      <c r="U2086" s="1190"/>
      <c r="V2086" s="1188">
        <v>0.69</v>
      </c>
      <c r="W2086" s="1189"/>
      <c r="X2086" s="1189"/>
      <c r="Y2086" s="1190"/>
      <c r="Z2086" s="1168">
        <v>0</v>
      </c>
      <c r="AA2086" s="1126"/>
      <c r="AB2086" s="1126"/>
      <c r="AC2086" s="1125"/>
    </row>
    <row r="2087" spans="1:29" ht="17.45" customHeight="1" thickBot="1">
      <c r="A2087" s="1068"/>
      <c r="B2087" s="1069"/>
      <c r="C2087" s="1069"/>
      <c r="D2087" s="1069"/>
      <c r="E2087" s="1069"/>
      <c r="F2087" s="1069"/>
      <c r="G2087" s="1069"/>
      <c r="H2087" s="1069"/>
      <c r="I2087" s="1071" t="s">
        <v>1205</v>
      </c>
      <c r="J2087" s="1071"/>
      <c r="K2087" s="1071"/>
      <c r="L2087" s="1071"/>
      <c r="M2087" s="1071"/>
      <c r="N2087" s="1071"/>
      <c r="O2087" s="1071"/>
      <c r="P2087" s="1071"/>
      <c r="Q2087" s="1071"/>
      <c r="R2087" s="1071"/>
      <c r="S2087" s="1071"/>
      <c r="T2087" s="1071"/>
      <c r="U2087" s="1071"/>
      <c r="V2087" s="1106"/>
      <c r="W2087" s="1107">
        <v>2.9060999999999999</v>
      </c>
      <c r="X2087" s="1108"/>
      <c r="Y2087" s="1108"/>
      <c r="Z2087" s="1108"/>
      <c r="AA2087" s="1108"/>
      <c r="AB2087" s="1108"/>
      <c r="AC2087" s="1107"/>
    </row>
    <row r="2088" spans="1:29" ht="5.85" customHeight="1">
      <c r="A2088" s="1141"/>
      <c r="B2088" s="1113"/>
      <c r="C2088" s="1113"/>
      <c r="D2088" s="1113"/>
      <c r="E2088" s="1113"/>
      <c r="F2088" s="1113"/>
      <c r="G2088" s="1113"/>
      <c r="H2088" s="1113"/>
      <c r="I2088" s="1113"/>
      <c r="J2088" s="1113"/>
      <c r="K2088" s="1113"/>
      <c r="L2088" s="1113"/>
      <c r="M2088" s="1113"/>
      <c r="N2088" s="1113"/>
      <c r="O2088" s="1113"/>
      <c r="P2088" s="1113"/>
      <c r="Q2088" s="1113"/>
      <c r="R2088" s="1113"/>
      <c r="S2088" s="1113"/>
      <c r="T2088" s="1113"/>
      <c r="U2088" s="1113"/>
      <c r="V2088" s="1113"/>
      <c r="W2088" s="1113"/>
      <c r="X2088" s="1113"/>
      <c r="Y2088" s="1113"/>
      <c r="Z2088" s="1113"/>
      <c r="AA2088" s="1113"/>
      <c r="AB2088" s="1113"/>
      <c r="AC2088" s="1142"/>
    </row>
    <row r="2089" spans="1:29" ht="17.45" customHeight="1">
      <c r="A2089" s="1117"/>
      <c r="B2089" s="1118"/>
      <c r="C2089" s="1118"/>
      <c r="D2089" s="1118"/>
      <c r="E2089" s="1118"/>
      <c r="F2089" s="1118"/>
      <c r="G2089" s="1118"/>
      <c r="H2089" s="1118"/>
      <c r="I2089" s="1119" t="s">
        <v>1206</v>
      </c>
      <c r="J2089" s="1119"/>
      <c r="K2089" s="1119"/>
      <c r="L2089" s="1119"/>
      <c r="M2089" s="1119"/>
      <c r="N2089" s="1119"/>
      <c r="O2089" s="1119"/>
      <c r="P2089" s="1119"/>
      <c r="Q2089" s="1119"/>
      <c r="R2089" s="1119"/>
      <c r="S2089" s="1119"/>
      <c r="T2089" s="1119"/>
      <c r="U2089" s="1119"/>
      <c r="V2089" s="1118"/>
      <c r="W2089" s="1143">
        <v>398.85</v>
      </c>
      <c r="X2089" s="1144"/>
      <c r="Y2089" s="1144"/>
      <c r="Z2089" s="1144"/>
      <c r="AA2089" s="1144"/>
      <c r="AB2089" s="1144"/>
      <c r="AC2089" s="1143"/>
    </row>
    <row r="2090" spans="1:29" ht="16.7" customHeight="1">
      <c r="A2090" s="1117"/>
      <c r="B2090" s="1118"/>
      <c r="C2090" s="1118"/>
      <c r="D2090" s="1118"/>
      <c r="E2090" s="1118"/>
      <c r="F2090" s="1118"/>
      <c r="G2090" s="1119" t="s">
        <v>1207</v>
      </c>
      <c r="H2090" s="1119"/>
      <c r="I2090" s="1119"/>
      <c r="J2090" s="1119"/>
      <c r="K2090" s="1119"/>
      <c r="L2090" s="1119"/>
      <c r="M2090" s="1119"/>
      <c r="N2090" s="1145"/>
      <c r="O2090" s="1146">
        <v>0</v>
      </c>
      <c r="P2090" s="1146"/>
      <c r="Q2090" s="1146"/>
      <c r="R2090" s="1145"/>
      <c r="S2090" s="1119" t="s">
        <v>1208</v>
      </c>
      <c r="T2090" s="1119"/>
      <c r="U2090" s="1119"/>
      <c r="V2090" s="1118"/>
      <c r="W2090" s="1143">
        <v>0</v>
      </c>
      <c r="X2090" s="1144"/>
      <c r="Y2090" s="1144"/>
      <c r="Z2090" s="1144"/>
      <c r="AA2090" s="1144"/>
      <c r="AB2090" s="1144"/>
      <c r="AC2090" s="1143"/>
    </row>
    <row r="2091" spans="1:29" ht="17.45" customHeight="1">
      <c r="A2091" s="1117"/>
      <c r="B2091" s="1118"/>
      <c r="C2091" s="1118"/>
      <c r="D2091" s="1118"/>
      <c r="E2091" s="1118"/>
      <c r="F2091" s="1118"/>
      <c r="G2091" s="1118"/>
      <c r="H2091" s="1118"/>
      <c r="I2091" s="1119" t="s">
        <v>1209</v>
      </c>
      <c r="J2091" s="1119"/>
      <c r="K2091" s="1119"/>
      <c r="L2091" s="1119"/>
      <c r="M2091" s="1119"/>
      <c r="N2091" s="1119"/>
      <c r="O2091" s="1119"/>
      <c r="P2091" s="1119"/>
      <c r="Q2091" s="1119"/>
      <c r="R2091" s="1119"/>
      <c r="S2091" s="1119"/>
      <c r="T2091" s="1119"/>
      <c r="U2091" s="1119"/>
      <c r="V2091" s="1118"/>
      <c r="W2091" s="1143">
        <v>398.85</v>
      </c>
      <c r="X2091" s="1144"/>
      <c r="Y2091" s="1144"/>
      <c r="Z2091" s="1144"/>
      <c r="AA2091" s="1144"/>
      <c r="AB2091" s="1144"/>
      <c r="AC2091" s="1143"/>
    </row>
    <row r="2092" spans="1:29" ht="5.85" customHeight="1">
      <c r="A2092" s="1147"/>
      <c r="B2092" s="1118"/>
      <c r="C2092" s="1118"/>
      <c r="D2092" s="1118"/>
      <c r="E2092" s="1118"/>
      <c r="F2092" s="1118"/>
      <c r="G2092" s="1118"/>
      <c r="H2092" s="1118"/>
      <c r="I2092" s="1118"/>
      <c r="J2092" s="1118"/>
      <c r="K2092" s="1118"/>
      <c r="L2092" s="1118"/>
      <c r="M2092" s="1118"/>
      <c r="N2092" s="1118"/>
      <c r="O2092" s="1118"/>
      <c r="P2092" s="1118"/>
      <c r="Q2092" s="1118"/>
      <c r="R2092" s="1118"/>
      <c r="S2092" s="1118"/>
      <c r="T2092" s="1118"/>
      <c r="U2092" s="1118"/>
      <c r="V2092" s="1118"/>
      <c r="W2092" s="1118"/>
      <c r="X2092" s="1118"/>
      <c r="Y2092" s="1118"/>
      <c r="Z2092" s="1118"/>
      <c r="AA2092" s="1118"/>
      <c r="AB2092" s="1118"/>
      <c r="AC2092" s="1148"/>
    </row>
    <row r="2093" spans="1:29" ht="140.25" customHeight="1" thickBot="1">
      <c r="A2093" s="1089"/>
      <c r="B2093" s="1090"/>
      <c r="C2093" s="1090"/>
      <c r="D2093" s="1090"/>
      <c r="E2093" s="1090"/>
      <c r="F2093" s="1090"/>
      <c r="G2093" s="1090"/>
      <c r="H2093" s="1090"/>
      <c r="I2093" s="1090"/>
      <c r="J2093" s="1090"/>
      <c r="K2093" s="1090"/>
      <c r="L2093" s="1090"/>
      <c r="M2093" s="1090"/>
      <c r="N2093" s="1090"/>
      <c r="O2093" s="1090"/>
      <c r="P2093" s="1090"/>
      <c r="Q2093" s="1090"/>
      <c r="R2093" s="1090"/>
      <c r="S2093" s="1090"/>
      <c r="T2093" s="1090"/>
      <c r="U2093" s="1090"/>
      <c r="V2093" s="1090"/>
      <c r="W2093" s="1090"/>
      <c r="X2093" s="1090"/>
      <c r="Y2093" s="1090"/>
      <c r="Z2093" s="1090"/>
      <c r="AA2093" s="1090"/>
      <c r="AB2093" s="1090"/>
      <c r="AC2093" s="1091"/>
    </row>
    <row r="2094" spans="1:29" ht="17.45" customHeight="1" thickBot="1">
      <c r="A2094" s="1068"/>
      <c r="B2094" s="1069"/>
      <c r="C2094" s="1069"/>
      <c r="D2094" s="1069"/>
      <c r="E2094" s="1069"/>
      <c r="F2094" s="1070" t="s">
        <v>1166</v>
      </c>
      <c r="G2094" s="1070"/>
      <c r="H2094" s="1070"/>
      <c r="I2094" s="1070"/>
      <c r="J2094" s="1070"/>
      <c r="K2094" s="1070"/>
      <c r="L2094" s="1069"/>
      <c r="M2094" s="1069"/>
      <c r="N2094" s="1069"/>
      <c r="O2094" s="1069"/>
      <c r="P2094" s="1069"/>
      <c r="Q2094" s="1069"/>
      <c r="R2094" s="1069"/>
      <c r="S2094" s="1069"/>
      <c r="T2094" s="1069"/>
      <c r="U2094" s="1069"/>
      <c r="V2094" s="1069"/>
      <c r="W2094" s="1069"/>
      <c r="X2094" s="1071" t="s">
        <v>1724</v>
      </c>
      <c r="Y2094" s="1071"/>
      <c r="Z2094" s="1071"/>
      <c r="AA2094" s="1071"/>
      <c r="AB2094" s="1071"/>
      <c r="AC2094" s="1072"/>
    </row>
    <row r="2095" spans="1:29" ht="16.7" customHeight="1">
      <c r="A2095" s="1074" t="s">
        <v>1168</v>
      </c>
      <c r="B2095" s="1075"/>
      <c r="C2095" s="1076"/>
      <c r="D2095" s="1077" t="s">
        <v>1725</v>
      </c>
      <c r="E2095" s="1077"/>
      <c r="F2095" s="1077"/>
      <c r="G2095" s="1077"/>
      <c r="H2095" s="1077"/>
      <c r="I2095" s="1077"/>
      <c r="J2095" s="1077"/>
      <c r="K2095" s="1077"/>
      <c r="L2095" s="1077"/>
      <c r="M2095" s="1077"/>
      <c r="N2095" s="1076"/>
      <c r="O2095" s="1076"/>
      <c r="P2095" s="1078" t="s">
        <v>1104</v>
      </c>
      <c r="Q2095" s="1078"/>
      <c r="R2095" s="1078"/>
      <c r="S2095" s="1076"/>
      <c r="T2095" s="1079" t="s">
        <v>1239</v>
      </c>
      <c r="U2095" s="1079"/>
      <c r="V2095" s="1079"/>
      <c r="W2095" s="1079"/>
      <c r="X2095" s="1076"/>
      <c r="Y2095" s="1078" t="s">
        <v>1170</v>
      </c>
      <c r="Z2095" s="1078"/>
      <c r="AA2095" s="1076"/>
      <c r="AB2095" s="1080">
        <v>45658</v>
      </c>
      <c r="AC2095" s="1081"/>
    </row>
    <row r="2096" spans="1:29" ht="17.45" customHeight="1">
      <c r="A2096" s="1082"/>
      <c r="B2096" s="1083"/>
      <c r="D2096" s="1084"/>
      <c r="E2096" s="1084"/>
      <c r="F2096" s="1084"/>
      <c r="G2096" s="1084"/>
      <c r="H2096" s="1084"/>
      <c r="I2096" s="1084"/>
      <c r="J2096" s="1084"/>
      <c r="K2096" s="1084"/>
      <c r="L2096" s="1084"/>
      <c r="M2096" s="1084"/>
      <c r="P2096" s="1085" t="s">
        <v>1171</v>
      </c>
      <c r="Q2096" s="1085"/>
      <c r="R2096" s="1085"/>
      <c r="T2096" s="1086">
        <v>3.9289900000000002</v>
      </c>
      <c r="U2096" s="1086"/>
      <c r="V2096" s="1086"/>
      <c r="W2096" s="1086"/>
      <c r="Y2096" s="1085" t="s">
        <v>1172</v>
      </c>
      <c r="Z2096" s="1085"/>
      <c r="AB2096" s="1087" t="s">
        <v>58</v>
      </c>
      <c r="AC2096" s="1088"/>
    </row>
    <row r="2097" spans="1:29" ht="5.85" customHeight="1" thickBot="1">
      <c r="A2097" s="1089"/>
      <c r="B2097" s="1090"/>
      <c r="C2097" s="1090"/>
      <c r="D2097" s="1090"/>
      <c r="E2097" s="1090"/>
      <c r="F2097" s="1090"/>
      <c r="G2097" s="1090"/>
      <c r="H2097" s="1090"/>
      <c r="I2097" s="1090"/>
      <c r="J2097" s="1090"/>
      <c r="K2097" s="1090"/>
      <c r="L2097" s="1090"/>
      <c r="M2097" s="1090"/>
      <c r="N2097" s="1090"/>
      <c r="O2097" s="1090"/>
      <c r="P2097" s="1090"/>
      <c r="Q2097" s="1090"/>
      <c r="R2097" s="1090"/>
      <c r="S2097" s="1090"/>
      <c r="T2097" s="1090"/>
      <c r="U2097" s="1090"/>
      <c r="V2097" s="1090"/>
      <c r="W2097" s="1090"/>
      <c r="X2097" s="1090"/>
      <c r="Y2097" s="1090"/>
      <c r="Z2097" s="1090"/>
      <c r="AA2097" s="1090"/>
      <c r="AB2097" s="1090"/>
      <c r="AC2097" s="1091"/>
    </row>
    <row r="2098" spans="1:29" ht="16.7" customHeight="1" thickBot="1">
      <c r="A2098" s="1092" t="s">
        <v>1173</v>
      </c>
      <c r="B2098" s="1075"/>
      <c r="C2098" s="1075"/>
      <c r="D2098" s="1075"/>
      <c r="E2098" s="1075"/>
      <c r="F2098" s="1075"/>
      <c r="G2098" s="1075"/>
      <c r="H2098" s="1093"/>
      <c r="I2098" s="1094" t="s">
        <v>1174</v>
      </c>
      <c r="J2098" s="1094" t="s">
        <v>1175</v>
      </c>
      <c r="K2098" s="1070"/>
      <c r="L2098" s="1070"/>
      <c r="M2098" s="1070"/>
      <c r="N2098" s="1070"/>
      <c r="O2098" s="1070"/>
      <c r="P2098" s="1095"/>
      <c r="Q2098" s="1094" t="s">
        <v>1176</v>
      </c>
      <c r="R2098" s="1070"/>
      <c r="S2098" s="1070"/>
      <c r="T2098" s="1070"/>
      <c r="U2098" s="1070"/>
      <c r="V2098" s="1070"/>
      <c r="W2098" s="1070"/>
      <c r="X2098" s="1070"/>
      <c r="Y2098" s="1095"/>
      <c r="Z2098" s="1096" t="s">
        <v>1177</v>
      </c>
      <c r="AA2098" s="1097"/>
      <c r="AB2098" s="1097"/>
      <c r="AC2098" s="1098"/>
    </row>
    <row r="2099" spans="1:29" ht="17.45" customHeight="1" thickBot="1">
      <c r="A2099" s="1099"/>
      <c r="B2099" s="1100"/>
      <c r="C2099" s="1100"/>
      <c r="D2099" s="1100"/>
      <c r="E2099" s="1100"/>
      <c r="F2099" s="1100"/>
      <c r="G2099" s="1100"/>
      <c r="H2099" s="1101"/>
      <c r="I2099" s="1102"/>
      <c r="J2099" s="1094" t="s">
        <v>1178</v>
      </c>
      <c r="K2099" s="1070"/>
      <c r="L2099" s="1095"/>
      <c r="M2099" s="1094" t="s">
        <v>1179</v>
      </c>
      <c r="N2099" s="1070"/>
      <c r="O2099" s="1070"/>
      <c r="P2099" s="1095"/>
      <c r="Q2099" s="1094" t="s">
        <v>1178</v>
      </c>
      <c r="R2099" s="1070"/>
      <c r="S2099" s="1070"/>
      <c r="T2099" s="1070"/>
      <c r="U2099" s="1095"/>
      <c r="V2099" s="1094" t="s">
        <v>1179</v>
      </c>
      <c r="W2099" s="1070"/>
      <c r="X2099" s="1070"/>
      <c r="Y2099" s="1095"/>
      <c r="Z2099" s="1103"/>
      <c r="AA2099" s="1104"/>
      <c r="AB2099" s="1104"/>
      <c r="AC2099" s="1105"/>
    </row>
    <row r="2100" spans="1:29" ht="17.45" customHeight="1">
      <c r="A2100" s="1150"/>
      <c r="B2100" s="1151" t="s">
        <v>1698</v>
      </c>
      <c r="C2100" s="1151"/>
      <c r="D2100" s="1152" t="s">
        <v>1699</v>
      </c>
      <c r="E2100" s="1151"/>
      <c r="F2100" s="1151"/>
      <c r="G2100" s="1151"/>
      <c r="H2100" s="1152"/>
      <c r="I2100" s="1201">
        <v>3</v>
      </c>
      <c r="J2100" s="1202">
        <v>0.41</v>
      </c>
      <c r="K2100" s="1203"/>
      <c r="L2100" s="1204"/>
      <c r="M2100" s="1202">
        <v>0.59</v>
      </c>
      <c r="N2100" s="1203"/>
      <c r="O2100" s="1203"/>
      <c r="P2100" s="1204"/>
      <c r="Q2100" s="1205">
        <v>1.6993</v>
      </c>
      <c r="R2100" s="1206"/>
      <c r="S2100" s="1206"/>
      <c r="T2100" s="1206"/>
      <c r="U2100" s="1207"/>
      <c r="V2100" s="1205">
        <v>1.1552</v>
      </c>
      <c r="W2100" s="1206"/>
      <c r="X2100" s="1206"/>
      <c r="Y2100" s="1207"/>
      <c r="Z2100" s="1159">
        <v>4.1348000000000003</v>
      </c>
      <c r="AA2100" s="1116"/>
      <c r="AB2100" s="1116"/>
      <c r="AC2100" s="1115"/>
    </row>
    <row r="2101" spans="1:29" ht="16.7" customHeight="1">
      <c r="A2101" s="1149"/>
      <c r="B2101" s="1174" t="s">
        <v>1700</v>
      </c>
      <c r="C2101" s="1174"/>
      <c r="D2101" s="1175" t="s">
        <v>1701</v>
      </c>
      <c r="E2101" s="1174"/>
      <c r="F2101" s="1174"/>
      <c r="G2101" s="1174"/>
      <c r="H2101" s="1175"/>
      <c r="I2101" s="1208">
        <v>4</v>
      </c>
      <c r="J2101" s="1209">
        <v>0.88</v>
      </c>
      <c r="K2101" s="1210"/>
      <c r="L2101" s="1211"/>
      <c r="M2101" s="1209">
        <v>0.12</v>
      </c>
      <c r="N2101" s="1210"/>
      <c r="O2101" s="1210"/>
      <c r="P2101" s="1211"/>
      <c r="Q2101" s="1212">
        <v>0.72450000000000003</v>
      </c>
      <c r="R2101" s="1213"/>
      <c r="S2101" s="1213"/>
      <c r="T2101" s="1213"/>
      <c r="U2101" s="1214"/>
      <c r="V2101" s="1212">
        <v>0.49249999999999999</v>
      </c>
      <c r="W2101" s="1213"/>
      <c r="X2101" s="1213"/>
      <c r="Y2101" s="1214"/>
      <c r="Z2101" s="1184">
        <v>2.7866</v>
      </c>
      <c r="AA2101" s="1121"/>
      <c r="AB2101" s="1121"/>
      <c r="AC2101" s="1120"/>
    </row>
    <row r="2102" spans="1:29" ht="17.45" customHeight="1" thickBot="1">
      <c r="A2102" s="1089"/>
      <c r="B2102" s="1160" t="s">
        <v>1702</v>
      </c>
      <c r="C2102" s="1160"/>
      <c r="D2102" s="1161" t="s">
        <v>1703</v>
      </c>
      <c r="E2102" s="1160"/>
      <c r="F2102" s="1160"/>
      <c r="G2102" s="1160"/>
      <c r="H2102" s="1161"/>
      <c r="I2102" s="1215">
        <v>1</v>
      </c>
      <c r="J2102" s="1216">
        <v>1</v>
      </c>
      <c r="K2102" s="1217"/>
      <c r="L2102" s="1218"/>
      <c r="M2102" s="1216">
        <v>0</v>
      </c>
      <c r="N2102" s="1217"/>
      <c r="O2102" s="1217"/>
      <c r="P2102" s="1218"/>
      <c r="Q2102" s="1219">
        <v>51.457099999999997</v>
      </c>
      <c r="R2102" s="1220"/>
      <c r="S2102" s="1220"/>
      <c r="T2102" s="1220"/>
      <c r="U2102" s="1221"/>
      <c r="V2102" s="1219">
        <v>30.9617</v>
      </c>
      <c r="W2102" s="1220"/>
      <c r="X2102" s="1220"/>
      <c r="Y2102" s="1221"/>
      <c r="Z2102" s="1168">
        <v>51.457099999999997</v>
      </c>
      <c r="AA2102" s="1126"/>
      <c r="AB2102" s="1126"/>
      <c r="AC2102" s="1125"/>
    </row>
    <row r="2103" spans="1:29" ht="16.7" customHeight="1" thickBot="1">
      <c r="A2103" s="1068"/>
      <c r="B2103" s="1069"/>
      <c r="C2103" s="1069"/>
      <c r="D2103" s="1069"/>
      <c r="E2103" s="1069"/>
      <c r="F2103" s="1069"/>
      <c r="G2103" s="1069"/>
      <c r="H2103" s="1069"/>
      <c r="I2103" s="1071" t="s">
        <v>1180</v>
      </c>
      <c r="J2103" s="1071"/>
      <c r="K2103" s="1071"/>
      <c r="L2103" s="1071"/>
      <c r="M2103" s="1071"/>
      <c r="N2103" s="1071"/>
      <c r="O2103" s="1071"/>
      <c r="P2103" s="1071"/>
      <c r="Q2103" s="1071"/>
      <c r="R2103" s="1071"/>
      <c r="S2103" s="1071"/>
      <c r="T2103" s="1071"/>
      <c r="U2103" s="1071"/>
      <c r="V2103" s="1106"/>
      <c r="W2103" s="1107">
        <v>58.378500000000003</v>
      </c>
      <c r="X2103" s="1108"/>
      <c r="Y2103" s="1108"/>
      <c r="Z2103" s="1108"/>
      <c r="AA2103" s="1108"/>
      <c r="AB2103" s="1108"/>
      <c r="AC2103" s="1107"/>
    </row>
    <row r="2104" spans="1:29" ht="17.45" customHeight="1" thickBot="1">
      <c r="A2104" s="1092" t="s">
        <v>1181</v>
      </c>
      <c r="B2104" s="1109"/>
      <c r="C2104" s="1109"/>
      <c r="D2104" s="1109"/>
      <c r="E2104" s="1109"/>
      <c r="F2104" s="1109"/>
      <c r="G2104" s="1109"/>
      <c r="H2104" s="1109"/>
      <c r="I2104" s="1109"/>
      <c r="J2104" s="1110"/>
      <c r="K2104" s="1094" t="s">
        <v>1182</v>
      </c>
      <c r="L2104" s="1070"/>
      <c r="M2104" s="1070"/>
      <c r="N2104" s="1070"/>
      <c r="O2104" s="1095"/>
      <c r="P2104" s="1094" t="s">
        <v>1174</v>
      </c>
      <c r="Q2104" s="1070"/>
      <c r="R2104" s="1070"/>
      <c r="S2104" s="1070"/>
      <c r="T2104" s="1095"/>
      <c r="U2104" s="1094" t="s">
        <v>1183</v>
      </c>
      <c r="V2104" s="1070"/>
      <c r="W2104" s="1070"/>
      <c r="X2104" s="1070"/>
      <c r="Y2104" s="1095"/>
      <c r="Z2104" s="1096" t="s">
        <v>1177</v>
      </c>
      <c r="AA2104" s="1111"/>
      <c r="AB2104" s="1111"/>
      <c r="AC2104" s="1112"/>
    </row>
    <row r="2105" spans="1:29" ht="17.45" customHeight="1">
      <c r="A2105" s="1150"/>
      <c r="B2105" s="1151" t="s">
        <v>1119</v>
      </c>
      <c r="C2105" s="1151"/>
      <c r="D2105" s="1152" t="s">
        <v>1120</v>
      </c>
      <c r="E2105" s="1151"/>
      <c r="F2105" s="1151"/>
      <c r="G2105" s="1151"/>
      <c r="H2105" s="1151"/>
      <c r="I2105" s="1151"/>
      <c r="J2105" s="1152"/>
      <c r="K2105" s="1153">
        <v>0</v>
      </c>
      <c r="L2105" s="1154"/>
      <c r="M2105" s="1154"/>
      <c r="N2105" s="1154"/>
      <c r="O2105" s="1155"/>
      <c r="P2105" s="1153">
        <v>1</v>
      </c>
      <c r="Q2105" s="1154"/>
      <c r="R2105" s="1154"/>
      <c r="S2105" s="1154"/>
      <c r="T2105" s="1155"/>
      <c r="U2105" s="1156">
        <v>27.222300000000001</v>
      </c>
      <c r="V2105" s="1157"/>
      <c r="W2105" s="1157"/>
      <c r="X2105" s="1157"/>
      <c r="Y2105" s="1158"/>
      <c r="Z2105" s="1159">
        <v>27.222300000000001</v>
      </c>
      <c r="AA2105" s="1116"/>
      <c r="AB2105" s="1116"/>
      <c r="AC2105" s="1115"/>
    </row>
    <row r="2106" spans="1:29" ht="16.7" customHeight="1" thickBot="1">
      <c r="A2106" s="1089"/>
      <c r="B2106" s="1160" t="s">
        <v>1111</v>
      </c>
      <c r="C2106" s="1160"/>
      <c r="D2106" s="1161" t="s">
        <v>1112</v>
      </c>
      <c r="E2106" s="1160"/>
      <c r="F2106" s="1160"/>
      <c r="G2106" s="1160"/>
      <c r="H2106" s="1160"/>
      <c r="I2106" s="1160"/>
      <c r="J2106" s="1161"/>
      <c r="K2106" s="1162">
        <v>0</v>
      </c>
      <c r="L2106" s="1163"/>
      <c r="M2106" s="1163"/>
      <c r="N2106" s="1163"/>
      <c r="O2106" s="1164"/>
      <c r="P2106" s="1162">
        <v>9</v>
      </c>
      <c r="Q2106" s="1163"/>
      <c r="R2106" s="1163"/>
      <c r="S2106" s="1163"/>
      <c r="T2106" s="1164"/>
      <c r="U2106" s="1165">
        <v>22.148800000000001</v>
      </c>
      <c r="V2106" s="1166"/>
      <c r="W2106" s="1166"/>
      <c r="X2106" s="1166"/>
      <c r="Y2106" s="1167"/>
      <c r="Z2106" s="1168">
        <v>199.33920000000001</v>
      </c>
      <c r="AA2106" s="1126"/>
      <c r="AB2106" s="1126"/>
      <c r="AC2106" s="1125"/>
    </row>
    <row r="2107" spans="1:29" ht="17.45" customHeight="1" thickBot="1">
      <c r="A2107" s="1068"/>
      <c r="B2107" s="1113"/>
      <c r="C2107" s="1113"/>
      <c r="D2107" s="1113"/>
      <c r="E2107" s="1113"/>
      <c r="F2107" s="1113"/>
      <c r="G2107" s="1113"/>
      <c r="H2107" s="1113"/>
      <c r="I2107" s="1114" t="s">
        <v>1184</v>
      </c>
      <c r="J2107" s="1114"/>
      <c r="K2107" s="1114"/>
      <c r="L2107" s="1114"/>
      <c r="M2107" s="1114"/>
      <c r="N2107" s="1114"/>
      <c r="O2107" s="1114"/>
      <c r="P2107" s="1114"/>
      <c r="Q2107" s="1114"/>
      <c r="R2107" s="1114"/>
      <c r="S2107" s="1114"/>
      <c r="T2107" s="1114"/>
      <c r="U2107" s="1114"/>
      <c r="V2107" s="1069"/>
      <c r="W2107" s="1115">
        <v>226.5615</v>
      </c>
      <c r="X2107" s="1116"/>
      <c r="Y2107" s="1116"/>
      <c r="Z2107" s="1116"/>
      <c r="AA2107" s="1116"/>
      <c r="AB2107" s="1116"/>
      <c r="AC2107" s="1115"/>
    </row>
    <row r="2108" spans="1:29" ht="17.45" customHeight="1">
      <c r="A2108" s="1117"/>
      <c r="B2108" s="1118"/>
      <c r="C2108" s="1118"/>
      <c r="D2108" s="1118"/>
      <c r="E2108" s="1118"/>
      <c r="F2108" s="1118"/>
      <c r="G2108" s="1118"/>
      <c r="H2108" s="1118"/>
      <c r="I2108" s="1119" t="s">
        <v>1185</v>
      </c>
      <c r="J2108" s="1119"/>
      <c r="K2108" s="1119"/>
      <c r="L2108" s="1119"/>
      <c r="M2108" s="1119"/>
      <c r="N2108" s="1119"/>
      <c r="O2108" s="1119"/>
      <c r="P2108" s="1119"/>
      <c r="Q2108" s="1119"/>
      <c r="R2108" s="1119"/>
      <c r="S2108" s="1119"/>
      <c r="T2108" s="1119"/>
      <c r="U2108" s="1119"/>
      <c r="V2108" s="1118"/>
      <c r="W2108" s="1120">
        <v>284.94</v>
      </c>
      <c r="X2108" s="1121"/>
      <c r="Y2108" s="1121"/>
      <c r="Z2108" s="1121"/>
      <c r="AA2108" s="1121"/>
      <c r="AB2108" s="1121"/>
      <c r="AC2108" s="1120"/>
    </row>
    <row r="2109" spans="1:29" ht="16.7" customHeight="1">
      <c r="A2109" s="1117"/>
      <c r="B2109" s="1118"/>
      <c r="C2109" s="1118"/>
      <c r="D2109" s="1118"/>
      <c r="E2109" s="1118"/>
      <c r="F2109" s="1118"/>
      <c r="G2109" s="1118"/>
      <c r="H2109" s="1118"/>
      <c r="I2109" s="1119" t="s">
        <v>1186</v>
      </c>
      <c r="J2109" s="1119"/>
      <c r="K2109" s="1119"/>
      <c r="L2109" s="1119"/>
      <c r="M2109" s="1119"/>
      <c r="N2109" s="1119"/>
      <c r="O2109" s="1119"/>
      <c r="P2109" s="1119"/>
      <c r="Q2109" s="1119"/>
      <c r="R2109" s="1119"/>
      <c r="S2109" s="1119"/>
      <c r="T2109" s="1119"/>
      <c r="U2109" s="1119"/>
      <c r="V2109" s="1118"/>
      <c r="W2109" s="1120">
        <v>72.522499999999994</v>
      </c>
      <c r="X2109" s="1121"/>
      <c r="Y2109" s="1121"/>
      <c r="Z2109" s="1121"/>
      <c r="AA2109" s="1121"/>
      <c r="AB2109" s="1121"/>
      <c r="AC2109" s="1120"/>
    </row>
    <row r="2110" spans="1:29" ht="17.45" customHeight="1">
      <c r="A2110" s="1117"/>
      <c r="B2110" s="1118"/>
      <c r="C2110" s="1118"/>
      <c r="D2110" s="1118"/>
      <c r="E2110" s="1118"/>
      <c r="F2110" s="1118"/>
      <c r="G2110" s="1118"/>
      <c r="H2110" s="1118"/>
      <c r="I2110" s="1119" t="s">
        <v>1187</v>
      </c>
      <c r="J2110" s="1119"/>
      <c r="K2110" s="1119"/>
      <c r="L2110" s="1119"/>
      <c r="M2110" s="1119"/>
      <c r="N2110" s="1119"/>
      <c r="O2110" s="1119"/>
      <c r="P2110" s="1119"/>
      <c r="Q2110" s="1119"/>
      <c r="R2110" s="1119"/>
      <c r="S2110" s="1119"/>
      <c r="T2110" s="1119"/>
      <c r="U2110" s="1119"/>
      <c r="V2110" s="1118"/>
      <c r="W2110" s="1120">
        <v>0</v>
      </c>
      <c r="X2110" s="1121"/>
      <c r="Y2110" s="1121"/>
      <c r="Z2110" s="1121"/>
      <c r="AA2110" s="1121"/>
      <c r="AB2110" s="1121"/>
      <c r="AC2110" s="1120"/>
    </row>
    <row r="2111" spans="1:29" ht="16.7" customHeight="1" thickBot="1">
      <c r="A2111" s="1122"/>
      <c r="B2111" s="1123"/>
      <c r="C2111" s="1123"/>
      <c r="D2111" s="1123"/>
      <c r="E2111" s="1123"/>
      <c r="F2111" s="1123"/>
      <c r="G2111" s="1123"/>
      <c r="H2111" s="1123"/>
      <c r="I2111" s="1124" t="s">
        <v>1188</v>
      </c>
      <c r="J2111" s="1124"/>
      <c r="K2111" s="1124"/>
      <c r="L2111" s="1124"/>
      <c r="M2111" s="1124"/>
      <c r="N2111" s="1124"/>
      <c r="O2111" s="1124"/>
      <c r="P2111" s="1124"/>
      <c r="Q2111" s="1124"/>
      <c r="R2111" s="1124"/>
      <c r="S2111" s="1124"/>
      <c r="T2111" s="1124"/>
      <c r="U2111" s="1124"/>
      <c r="V2111" s="1123"/>
      <c r="W2111" s="1125">
        <v>0</v>
      </c>
      <c r="X2111" s="1126"/>
      <c r="Y2111" s="1126"/>
      <c r="Z2111" s="1126"/>
      <c r="AA2111" s="1126"/>
      <c r="AB2111" s="1126"/>
      <c r="AC2111" s="1125"/>
    </row>
    <row r="2112" spans="1:29" ht="17.45" customHeight="1" thickBot="1">
      <c r="A2112" s="1092" t="s">
        <v>1189</v>
      </c>
      <c r="B2112" s="1109"/>
      <c r="C2112" s="1109"/>
      <c r="D2112" s="1109"/>
      <c r="E2112" s="1109"/>
      <c r="F2112" s="1109"/>
      <c r="G2112" s="1109"/>
      <c r="H2112" s="1109"/>
      <c r="I2112" s="1109"/>
      <c r="J2112" s="1110"/>
      <c r="K2112" s="1094" t="s">
        <v>1174</v>
      </c>
      <c r="L2112" s="1070"/>
      <c r="M2112" s="1070"/>
      <c r="N2112" s="1070"/>
      <c r="O2112" s="1095"/>
      <c r="P2112" s="1094" t="s">
        <v>531</v>
      </c>
      <c r="Q2112" s="1070"/>
      <c r="R2112" s="1070"/>
      <c r="S2112" s="1070"/>
      <c r="T2112" s="1095"/>
      <c r="U2112" s="1094" t="s">
        <v>1190</v>
      </c>
      <c r="V2112" s="1070"/>
      <c r="W2112" s="1070"/>
      <c r="X2112" s="1070"/>
      <c r="Y2112" s="1095"/>
      <c r="Z2112" s="1096" t="s">
        <v>1191</v>
      </c>
      <c r="AA2112" s="1111"/>
      <c r="AB2112" s="1111"/>
      <c r="AC2112" s="1112"/>
    </row>
    <row r="2113" spans="1:29" ht="17.45" customHeight="1">
      <c r="A2113" s="1150"/>
      <c r="B2113" s="1151" t="s">
        <v>1704</v>
      </c>
      <c r="C2113" s="1151"/>
      <c r="D2113" s="1152" t="s">
        <v>632</v>
      </c>
      <c r="E2113" s="1151"/>
      <c r="F2113" s="1151"/>
      <c r="G2113" s="1151"/>
      <c r="H2113" s="1151"/>
      <c r="I2113" s="1151"/>
      <c r="J2113" s="1152"/>
      <c r="K2113" s="1153">
        <v>0.59948000000000001</v>
      </c>
      <c r="L2113" s="1154"/>
      <c r="M2113" s="1154"/>
      <c r="N2113" s="1154"/>
      <c r="O2113" s="1155"/>
      <c r="P2113" s="1169" t="s">
        <v>58</v>
      </c>
      <c r="Q2113" s="1078"/>
      <c r="R2113" s="1078"/>
      <c r="S2113" s="1078"/>
      <c r="T2113" s="1170"/>
      <c r="U2113" s="1171">
        <v>128.58850000000001</v>
      </c>
      <c r="V2113" s="1172"/>
      <c r="W2113" s="1172"/>
      <c r="X2113" s="1172"/>
      <c r="Y2113" s="1173"/>
      <c r="Z2113" s="1159">
        <v>77.086200000000005</v>
      </c>
      <c r="AA2113" s="1116"/>
      <c r="AB2113" s="1116"/>
      <c r="AC2113" s="1115"/>
    </row>
    <row r="2114" spans="1:29" ht="16.7" customHeight="1">
      <c r="A2114" s="1149"/>
      <c r="B2114" s="1174" t="s">
        <v>1705</v>
      </c>
      <c r="C2114" s="1174"/>
      <c r="D2114" s="1175" t="s">
        <v>1706</v>
      </c>
      <c r="E2114" s="1174"/>
      <c r="F2114" s="1174"/>
      <c r="G2114" s="1174"/>
      <c r="H2114" s="1174"/>
      <c r="I2114" s="1174"/>
      <c r="J2114" s="1175"/>
      <c r="K2114" s="1176">
        <v>280.53417999999999</v>
      </c>
      <c r="L2114" s="1177"/>
      <c r="M2114" s="1177"/>
      <c r="N2114" s="1177"/>
      <c r="O2114" s="1178"/>
      <c r="P2114" s="1179" t="s">
        <v>1218</v>
      </c>
      <c r="Q2114" s="1085"/>
      <c r="R2114" s="1085"/>
      <c r="S2114" s="1085"/>
      <c r="T2114" s="1180"/>
      <c r="U2114" s="1181">
        <v>0.62580000000000002</v>
      </c>
      <c r="V2114" s="1182"/>
      <c r="W2114" s="1182"/>
      <c r="X2114" s="1182"/>
      <c r="Y2114" s="1183"/>
      <c r="Z2114" s="1184">
        <v>175.5583</v>
      </c>
      <c r="AA2114" s="1121"/>
      <c r="AB2114" s="1121"/>
      <c r="AC2114" s="1120"/>
    </row>
    <row r="2115" spans="1:29" ht="17.45" customHeight="1" thickBot="1">
      <c r="A2115" s="1089"/>
      <c r="B2115" s="1160" t="s">
        <v>1726</v>
      </c>
      <c r="C2115" s="1160"/>
      <c r="D2115" s="1161" t="s">
        <v>1727</v>
      </c>
      <c r="E2115" s="1160"/>
      <c r="F2115" s="1160"/>
      <c r="G2115" s="1160"/>
      <c r="H2115" s="1160"/>
      <c r="I2115" s="1160"/>
      <c r="J2115" s="1161"/>
      <c r="K2115" s="1162">
        <v>0.73507999999999996</v>
      </c>
      <c r="L2115" s="1163"/>
      <c r="M2115" s="1163"/>
      <c r="N2115" s="1163"/>
      <c r="O2115" s="1164"/>
      <c r="P2115" s="1185" t="s">
        <v>58</v>
      </c>
      <c r="Q2115" s="1186"/>
      <c r="R2115" s="1186"/>
      <c r="S2115" s="1186"/>
      <c r="T2115" s="1187"/>
      <c r="U2115" s="1188">
        <v>90.18</v>
      </c>
      <c r="V2115" s="1189"/>
      <c r="W2115" s="1189"/>
      <c r="X2115" s="1189"/>
      <c r="Y2115" s="1190"/>
      <c r="Z2115" s="1168">
        <v>66.289500000000004</v>
      </c>
      <c r="AA2115" s="1126"/>
      <c r="AB2115" s="1126"/>
      <c r="AC2115" s="1125"/>
    </row>
    <row r="2116" spans="1:29" ht="17.45" customHeight="1" thickBot="1">
      <c r="A2116" s="1068"/>
      <c r="B2116" s="1069"/>
      <c r="C2116" s="1069"/>
      <c r="D2116" s="1069"/>
      <c r="E2116" s="1069"/>
      <c r="F2116" s="1069"/>
      <c r="G2116" s="1069"/>
      <c r="H2116" s="1069"/>
      <c r="I2116" s="1071" t="s">
        <v>1193</v>
      </c>
      <c r="J2116" s="1071"/>
      <c r="K2116" s="1071"/>
      <c r="L2116" s="1071"/>
      <c r="M2116" s="1071"/>
      <c r="N2116" s="1071"/>
      <c r="O2116" s="1071"/>
      <c r="P2116" s="1071"/>
      <c r="Q2116" s="1071"/>
      <c r="R2116" s="1071"/>
      <c r="S2116" s="1071"/>
      <c r="T2116" s="1071"/>
      <c r="U2116" s="1071"/>
      <c r="V2116" s="1106"/>
      <c r="W2116" s="1107">
        <v>318.93400000000003</v>
      </c>
      <c r="X2116" s="1108"/>
      <c r="Y2116" s="1108"/>
      <c r="Z2116" s="1108"/>
      <c r="AA2116" s="1108"/>
      <c r="AB2116" s="1108"/>
      <c r="AC2116" s="1107"/>
    </row>
    <row r="2117" spans="1:29" ht="16.7" customHeight="1" thickBot="1">
      <c r="A2117" s="1092" t="s">
        <v>1194</v>
      </c>
      <c r="B2117" s="1109"/>
      <c r="C2117" s="1109"/>
      <c r="D2117" s="1109"/>
      <c r="E2117" s="1109"/>
      <c r="F2117" s="1109"/>
      <c r="G2117" s="1109"/>
      <c r="H2117" s="1109"/>
      <c r="I2117" s="1109"/>
      <c r="J2117" s="1110"/>
      <c r="K2117" s="1094" t="s">
        <v>1174</v>
      </c>
      <c r="L2117" s="1070"/>
      <c r="M2117" s="1070"/>
      <c r="N2117" s="1070"/>
      <c r="O2117" s="1095"/>
      <c r="P2117" s="1094" t="s">
        <v>531</v>
      </c>
      <c r="Q2117" s="1070"/>
      <c r="R2117" s="1070"/>
      <c r="S2117" s="1070"/>
      <c r="T2117" s="1095"/>
      <c r="U2117" s="1094" t="s">
        <v>1190</v>
      </c>
      <c r="V2117" s="1070"/>
      <c r="W2117" s="1070"/>
      <c r="X2117" s="1070"/>
      <c r="Y2117" s="1095"/>
      <c r="Z2117" s="1096" t="s">
        <v>1191</v>
      </c>
      <c r="AA2117" s="1111"/>
      <c r="AB2117" s="1111"/>
      <c r="AC2117" s="1112"/>
    </row>
    <row r="2118" spans="1:29" ht="17.45" customHeight="1" thickBot="1">
      <c r="A2118" s="1068"/>
      <c r="B2118" s="1069"/>
      <c r="C2118" s="1069"/>
      <c r="D2118" s="1069"/>
      <c r="E2118" s="1069"/>
      <c r="F2118" s="1069"/>
      <c r="G2118" s="1069"/>
      <c r="H2118" s="1069"/>
      <c r="I2118" s="1071" t="s">
        <v>1195</v>
      </c>
      <c r="J2118" s="1071"/>
      <c r="K2118" s="1071"/>
      <c r="L2118" s="1071"/>
      <c r="M2118" s="1071"/>
      <c r="N2118" s="1071"/>
      <c r="O2118" s="1071"/>
      <c r="P2118" s="1071"/>
      <c r="Q2118" s="1071"/>
      <c r="R2118" s="1071"/>
      <c r="S2118" s="1071"/>
      <c r="T2118" s="1071"/>
      <c r="U2118" s="1071"/>
      <c r="V2118" s="1106"/>
      <c r="W2118" s="1107">
        <v>0</v>
      </c>
      <c r="X2118" s="1108"/>
      <c r="Y2118" s="1108"/>
      <c r="Z2118" s="1108"/>
      <c r="AA2118" s="1108"/>
      <c r="AB2118" s="1108"/>
      <c r="AC2118" s="1107"/>
    </row>
    <row r="2119" spans="1:29" ht="16.7" customHeight="1" thickBot="1">
      <c r="A2119" s="1092" t="s">
        <v>1196</v>
      </c>
      <c r="B2119" s="1109"/>
      <c r="C2119" s="1109"/>
      <c r="D2119" s="1109"/>
      <c r="E2119" s="1109"/>
      <c r="F2119" s="1109"/>
      <c r="G2119" s="1109"/>
      <c r="H2119" s="1109"/>
      <c r="I2119" s="1109"/>
      <c r="J2119" s="1110"/>
      <c r="K2119" s="1094" t="s">
        <v>1174</v>
      </c>
      <c r="L2119" s="1070"/>
      <c r="M2119" s="1070"/>
      <c r="N2119" s="1070"/>
      <c r="O2119" s="1095"/>
      <c r="P2119" s="1094" t="s">
        <v>531</v>
      </c>
      <c r="Q2119" s="1070"/>
      <c r="R2119" s="1070"/>
      <c r="S2119" s="1070"/>
      <c r="T2119" s="1095"/>
      <c r="U2119" s="1094" t="s">
        <v>1190</v>
      </c>
      <c r="V2119" s="1070"/>
      <c r="W2119" s="1070"/>
      <c r="X2119" s="1070"/>
      <c r="Y2119" s="1095"/>
      <c r="Z2119" s="1096" t="s">
        <v>1191</v>
      </c>
      <c r="AA2119" s="1111"/>
      <c r="AB2119" s="1111"/>
      <c r="AC2119" s="1112"/>
    </row>
    <row r="2120" spans="1:29" ht="17.45" customHeight="1">
      <c r="A2120" s="1150"/>
      <c r="B2120" s="1151" t="s">
        <v>1707</v>
      </c>
      <c r="C2120" s="1151"/>
      <c r="D2120" s="1152" t="s">
        <v>1708</v>
      </c>
      <c r="E2120" s="1151"/>
      <c r="F2120" s="1151"/>
      <c r="G2120" s="1151"/>
      <c r="H2120" s="1151"/>
      <c r="I2120" s="1151"/>
      <c r="J2120" s="1152"/>
      <c r="K2120" s="1153">
        <v>0.89922000000000002</v>
      </c>
      <c r="L2120" s="1154"/>
      <c r="M2120" s="1154"/>
      <c r="N2120" s="1154"/>
      <c r="O2120" s="1155"/>
      <c r="P2120" s="1169" t="s">
        <v>565</v>
      </c>
      <c r="Q2120" s="1078"/>
      <c r="R2120" s="1078"/>
      <c r="S2120" s="1078"/>
      <c r="T2120" s="1170"/>
      <c r="U2120" s="1171">
        <v>1.83</v>
      </c>
      <c r="V2120" s="1172"/>
      <c r="W2120" s="1172"/>
      <c r="X2120" s="1172"/>
      <c r="Y2120" s="1173"/>
      <c r="Z2120" s="1159">
        <v>1.6456</v>
      </c>
      <c r="AA2120" s="1116"/>
      <c r="AB2120" s="1116"/>
      <c r="AC2120" s="1115"/>
    </row>
    <row r="2121" spans="1:29" ht="17.45" customHeight="1">
      <c r="A2121" s="1149"/>
      <c r="B2121" s="1174" t="s">
        <v>1709</v>
      </c>
      <c r="C2121" s="1174"/>
      <c r="D2121" s="1175" t="s">
        <v>1710</v>
      </c>
      <c r="E2121" s="1174"/>
      <c r="F2121" s="1174"/>
      <c r="G2121" s="1174"/>
      <c r="H2121" s="1174"/>
      <c r="I2121" s="1174"/>
      <c r="J2121" s="1175"/>
      <c r="K2121" s="1176">
        <v>0.28053</v>
      </c>
      <c r="L2121" s="1177"/>
      <c r="M2121" s="1177"/>
      <c r="N2121" s="1177"/>
      <c r="O2121" s="1178"/>
      <c r="P2121" s="1179" t="s">
        <v>565</v>
      </c>
      <c r="Q2121" s="1085"/>
      <c r="R2121" s="1085"/>
      <c r="S2121" s="1085"/>
      <c r="T2121" s="1180"/>
      <c r="U2121" s="1181">
        <v>32.99</v>
      </c>
      <c r="V2121" s="1182"/>
      <c r="W2121" s="1182"/>
      <c r="X2121" s="1182"/>
      <c r="Y2121" s="1183"/>
      <c r="Z2121" s="1184">
        <v>9.2546999999999997</v>
      </c>
      <c r="AA2121" s="1121"/>
      <c r="AB2121" s="1121"/>
      <c r="AC2121" s="1120"/>
    </row>
    <row r="2122" spans="1:29" ht="16.7" customHeight="1" thickBot="1">
      <c r="A2122" s="1089"/>
      <c r="B2122" s="1160" t="s">
        <v>1728</v>
      </c>
      <c r="C2122" s="1160"/>
      <c r="D2122" s="1161" t="s">
        <v>1729</v>
      </c>
      <c r="E2122" s="1160"/>
      <c r="F2122" s="1160"/>
      <c r="G2122" s="1160"/>
      <c r="H2122" s="1160"/>
      <c r="I2122" s="1160"/>
      <c r="J2122" s="1161"/>
      <c r="K2122" s="1162">
        <v>1.1026199999999999</v>
      </c>
      <c r="L2122" s="1163"/>
      <c r="M2122" s="1163"/>
      <c r="N2122" s="1163"/>
      <c r="O2122" s="1164"/>
      <c r="P2122" s="1185" t="s">
        <v>565</v>
      </c>
      <c r="Q2122" s="1186"/>
      <c r="R2122" s="1186"/>
      <c r="S2122" s="1186"/>
      <c r="T2122" s="1187"/>
      <c r="U2122" s="1188">
        <v>1.83</v>
      </c>
      <c r="V2122" s="1189"/>
      <c r="W2122" s="1189"/>
      <c r="X2122" s="1189"/>
      <c r="Y2122" s="1190"/>
      <c r="Z2122" s="1168">
        <v>2.0177999999999998</v>
      </c>
      <c r="AA2122" s="1126"/>
      <c r="AB2122" s="1126"/>
      <c r="AC2122" s="1125"/>
    </row>
    <row r="2123" spans="1:29" ht="17.45" customHeight="1" thickBot="1">
      <c r="A2123" s="1068"/>
      <c r="B2123" s="1069"/>
      <c r="C2123" s="1069"/>
      <c r="D2123" s="1069"/>
      <c r="E2123" s="1069"/>
      <c r="F2123" s="1069"/>
      <c r="G2123" s="1069"/>
      <c r="H2123" s="1069"/>
      <c r="I2123" s="1071" t="s">
        <v>1197</v>
      </c>
      <c r="J2123" s="1071"/>
      <c r="K2123" s="1071"/>
      <c r="L2123" s="1071"/>
      <c r="M2123" s="1071"/>
      <c r="N2123" s="1071"/>
      <c r="O2123" s="1071"/>
      <c r="P2123" s="1071"/>
      <c r="Q2123" s="1071"/>
      <c r="R2123" s="1071"/>
      <c r="S2123" s="1071"/>
      <c r="T2123" s="1071"/>
      <c r="U2123" s="1071"/>
      <c r="V2123" s="1106"/>
      <c r="W2123" s="1107">
        <v>12.918100000000001</v>
      </c>
      <c r="X2123" s="1108"/>
      <c r="Y2123" s="1108"/>
      <c r="Z2123" s="1108"/>
      <c r="AA2123" s="1108"/>
      <c r="AB2123" s="1108"/>
      <c r="AC2123" s="1107"/>
    </row>
    <row r="2124" spans="1:29" ht="17.45" customHeight="1" thickBot="1">
      <c r="A2124" s="1092" t="s">
        <v>1198</v>
      </c>
      <c r="B2124" s="1109"/>
      <c r="C2124" s="1109"/>
      <c r="D2124" s="1110"/>
      <c r="E2124" s="1094" t="s">
        <v>1174</v>
      </c>
      <c r="F2124" s="1070"/>
      <c r="G2124" s="1095"/>
      <c r="H2124" s="1140" t="s">
        <v>1199</v>
      </c>
      <c r="I2124" s="1140" t="s">
        <v>1200</v>
      </c>
      <c r="J2124" s="1094" t="s">
        <v>1201</v>
      </c>
      <c r="K2124" s="1070"/>
      <c r="L2124" s="1095"/>
      <c r="M2124" s="1094" t="s">
        <v>1202</v>
      </c>
      <c r="N2124" s="1070"/>
      <c r="O2124" s="1070"/>
      <c r="P2124" s="1095"/>
      <c r="Q2124" s="1094" t="s">
        <v>1203</v>
      </c>
      <c r="R2124" s="1070"/>
      <c r="S2124" s="1070"/>
      <c r="T2124" s="1070"/>
      <c r="U2124" s="1095"/>
      <c r="V2124" s="1094" t="s">
        <v>1204</v>
      </c>
      <c r="W2124" s="1070"/>
      <c r="X2124" s="1070"/>
      <c r="Y2124" s="1095"/>
      <c r="Z2124" s="1096" t="s">
        <v>1191</v>
      </c>
      <c r="AA2124" s="1111"/>
      <c r="AB2124" s="1111"/>
      <c r="AC2124" s="1112"/>
    </row>
    <row r="2125" spans="1:29" ht="16.7" customHeight="1">
      <c r="A2125" s="1150"/>
      <c r="B2125" s="1151" t="s">
        <v>1711</v>
      </c>
      <c r="C2125" s="1151"/>
      <c r="D2125" s="1222" t="s">
        <v>1708</v>
      </c>
      <c r="E2125" s="1202">
        <v>0.89922000000000002</v>
      </c>
      <c r="F2125" s="1203"/>
      <c r="G2125" s="1204"/>
      <c r="H2125" s="1201">
        <v>0.04</v>
      </c>
      <c r="I2125" s="1201">
        <v>0</v>
      </c>
      <c r="J2125" s="1205">
        <v>29.13</v>
      </c>
      <c r="K2125" s="1206"/>
      <c r="L2125" s="1207"/>
      <c r="M2125" s="1171">
        <v>1.26</v>
      </c>
      <c r="N2125" s="1172"/>
      <c r="O2125" s="1172"/>
      <c r="P2125" s="1173"/>
      <c r="Q2125" s="1171">
        <v>1.01</v>
      </c>
      <c r="R2125" s="1172"/>
      <c r="S2125" s="1172"/>
      <c r="T2125" s="1172"/>
      <c r="U2125" s="1173"/>
      <c r="V2125" s="1171">
        <v>0.83</v>
      </c>
      <c r="W2125" s="1172"/>
      <c r="X2125" s="1172"/>
      <c r="Y2125" s="1173"/>
      <c r="Z2125" s="1159">
        <v>21.7881</v>
      </c>
      <c r="AA2125" s="1116"/>
      <c r="AB2125" s="1116"/>
      <c r="AC2125" s="1115"/>
    </row>
    <row r="2126" spans="1:29" ht="17.45" customHeight="1">
      <c r="A2126" s="1149"/>
      <c r="B2126" s="1174" t="s">
        <v>1712</v>
      </c>
      <c r="C2126" s="1174"/>
      <c r="D2126" s="1223" t="s">
        <v>1710</v>
      </c>
      <c r="E2126" s="1209">
        <v>0.28053</v>
      </c>
      <c r="F2126" s="1210"/>
      <c r="G2126" s="1211"/>
      <c r="H2126" s="1208">
        <v>0</v>
      </c>
      <c r="I2126" s="1208">
        <v>0</v>
      </c>
      <c r="J2126" s="1212">
        <v>0</v>
      </c>
      <c r="K2126" s="1213"/>
      <c r="L2126" s="1214"/>
      <c r="M2126" s="1181">
        <v>1.05</v>
      </c>
      <c r="N2126" s="1182"/>
      <c r="O2126" s="1182"/>
      <c r="P2126" s="1183"/>
      <c r="Q2126" s="1181">
        <v>0.84</v>
      </c>
      <c r="R2126" s="1182"/>
      <c r="S2126" s="1182"/>
      <c r="T2126" s="1182"/>
      <c r="U2126" s="1183"/>
      <c r="V2126" s="1181">
        <v>0.69</v>
      </c>
      <c r="W2126" s="1182"/>
      <c r="X2126" s="1182"/>
      <c r="Y2126" s="1183"/>
      <c r="Z2126" s="1184">
        <v>0</v>
      </c>
      <c r="AA2126" s="1121"/>
      <c r="AB2126" s="1121"/>
      <c r="AC2126" s="1120"/>
    </row>
    <row r="2127" spans="1:29" ht="16.7" customHeight="1" thickBot="1">
      <c r="A2127" s="1089"/>
      <c r="B2127" s="1160" t="s">
        <v>1730</v>
      </c>
      <c r="C2127" s="1160"/>
      <c r="D2127" s="1224" t="s">
        <v>1729</v>
      </c>
      <c r="E2127" s="1216">
        <v>1.1026199999999999</v>
      </c>
      <c r="F2127" s="1217"/>
      <c r="G2127" s="1218"/>
      <c r="H2127" s="1215">
        <v>0.04</v>
      </c>
      <c r="I2127" s="1215">
        <v>0</v>
      </c>
      <c r="J2127" s="1219">
        <v>16.329999999999998</v>
      </c>
      <c r="K2127" s="1220"/>
      <c r="L2127" s="1221"/>
      <c r="M2127" s="1188">
        <v>1.26</v>
      </c>
      <c r="N2127" s="1189"/>
      <c r="O2127" s="1189"/>
      <c r="P2127" s="1190"/>
      <c r="Q2127" s="1188">
        <v>1.01</v>
      </c>
      <c r="R2127" s="1189"/>
      <c r="S2127" s="1189"/>
      <c r="T2127" s="1189"/>
      <c r="U2127" s="1190"/>
      <c r="V2127" s="1188">
        <v>0.83</v>
      </c>
      <c r="W2127" s="1189"/>
      <c r="X2127" s="1189"/>
      <c r="Y2127" s="1190"/>
      <c r="Z2127" s="1168">
        <v>14.9956</v>
      </c>
      <c r="AA2127" s="1126"/>
      <c r="AB2127" s="1126"/>
      <c r="AC2127" s="1125"/>
    </row>
    <row r="2128" spans="1:29" ht="17.45" customHeight="1" thickBot="1">
      <c r="A2128" s="1068"/>
      <c r="B2128" s="1069"/>
      <c r="C2128" s="1069"/>
      <c r="D2128" s="1069"/>
      <c r="E2128" s="1069"/>
      <c r="F2128" s="1069"/>
      <c r="G2128" s="1069"/>
      <c r="H2128" s="1069"/>
      <c r="I2128" s="1071" t="s">
        <v>1205</v>
      </c>
      <c r="J2128" s="1071"/>
      <c r="K2128" s="1071"/>
      <c r="L2128" s="1071"/>
      <c r="M2128" s="1071"/>
      <c r="N2128" s="1071"/>
      <c r="O2128" s="1071"/>
      <c r="P2128" s="1071"/>
      <c r="Q2128" s="1071"/>
      <c r="R2128" s="1071"/>
      <c r="S2128" s="1071"/>
      <c r="T2128" s="1071"/>
      <c r="U2128" s="1071"/>
      <c r="V2128" s="1106"/>
      <c r="W2128" s="1107">
        <v>36.783700000000003</v>
      </c>
      <c r="X2128" s="1108"/>
      <c r="Y2128" s="1108"/>
      <c r="Z2128" s="1108"/>
      <c r="AA2128" s="1108"/>
      <c r="AB2128" s="1108"/>
      <c r="AC2128" s="1107"/>
    </row>
    <row r="2129" spans="1:29" ht="5.85" customHeight="1">
      <c r="A2129" s="1141"/>
      <c r="B2129" s="1113"/>
      <c r="C2129" s="1113"/>
      <c r="D2129" s="1113"/>
      <c r="E2129" s="1113"/>
      <c r="F2129" s="1113"/>
      <c r="G2129" s="1113"/>
      <c r="H2129" s="1113"/>
      <c r="I2129" s="1113"/>
      <c r="J2129" s="1113"/>
      <c r="K2129" s="1113"/>
      <c r="L2129" s="1113"/>
      <c r="M2129" s="1113"/>
      <c r="N2129" s="1113"/>
      <c r="O2129" s="1113"/>
      <c r="P2129" s="1113"/>
      <c r="Q2129" s="1113"/>
      <c r="R2129" s="1113"/>
      <c r="S2129" s="1113"/>
      <c r="T2129" s="1113"/>
      <c r="U2129" s="1113"/>
      <c r="V2129" s="1113"/>
      <c r="W2129" s="1113"/>
      <c r="X2129" s="1113"/>
      <c r="Y2129" s="1113"/>
      <c r="Z2129" s="1113"/>
      <c r="AA2129" s="1113"/>
      <c r="AB2129" s="1113"/>
      <c r="AC2129" s="1142"/>
    </row>
    <row r="2130" spans="1:29" ht="17.45" customHeight="1">
      <c r="A2130" s="1117"/>
      <c r="B2130" s="1118"/>
      <c r="C2130" s="1118"/>
      <c r="D2130" s="1118"/>
      <c r="E2130" s="1118"/>
      <c r="F2130" s="1118"/>
      <c r="G2130" s="1118"/>
      <c r="H2130" s="1118"/>
      <c r="I2130" s="1119" t="s">
        <v>1206</v>
      </c>
      <c r="J2130" s="1119"/>
      <c r="K2130" s="1119"/>
      <c r="L2130" s="1119"/>
      <c r="M2130" s="1119"/>
      <c r="N2130" s="1119"/>
      <c r="O2130" s="1119"/>
      <c r="P2130" s="1119"/>
      <c r="Q2130" s="1119"/>
      <c r="R2130" s="1119"/>
      <c r="S2130" s="1119"/>
      <c r="T2130" s="1119"/>
      <c r="U2130" s="1119"/>
      <c r="V2130" s="1118"/>
      <c r="W2130" s="1143">
        <v>441.16</v>
      </c>
      <c r="X2130" s="1144"/>
      <c r="Y2130" s="1144"/>
      <c r="Z2130" s="1144"/>
      <c r="AA2130" s="1144"/>
      <c r="AB2130" s="1144"/>
      <c r="AC2130" s="1143"/>
    </row>
    <row r="2131" spans="1:29" ht="16.7" customHeight="1">
      <c r="A2131" s="1117"/>
      <c r="B2131" s="1118"/>
      <c r="C2131" s="1118"/>
      <c r="D2131" s="1118"/>
      <c r="E2131" s="1118"/>
      <c r="F2131" s="1118"/>
      <c r="G2131" s="1119" t="s">
        <v>1207</v>
      </c>
      <c r="H2131" s="1119"/>
      <c r="I2131" s="1119"/>
      <c r="J2131" s="1119"/>
      <c r="K2131" s="1119"/>
      <c r="L2131" s="1119"/>
      <c r="M2131" s="1119"/>
      <c r="N2131" s="1145"/>
      <c r="O2131" s="1146">
        <v>0</v>
      </c>
      <c r="P2131" s="1146"/>
      <c r="Q2131" s="1146"/>
      <c r="R2131" s="1145"/>
      <c r="S2131" s="1119" t="s">
        <v>1208</v>
      </c>
      <c r="T2131" s="1119"/>
      <c r="U2131" s="1119"/>
      <c r="V2131" s="1118"/>
      <c r="W2131" s="1143">
        <v>0</v>
      </c>
      <c r="X2131" s="1144"/>
      <c r="Y2131" s="1144"/>
      <c r="Z2131" s="1144"/>
      <c r="AA2131" s="1144"/>
      <c r="AB2131" s="1144"/>
      <c r="AC2131" s="1143"/>
    </row>
    <row r="2132" spans="1:29" ht="17.45" customHeight="1">
      <c r="A2132" s="1117"/>
      <c r="B2132" s="1118"/>
      <c r="C2132" s="1118"/>
      <c r="D2132" s="1118"/>
      <c r="E2132" s="1118"/>
      <c r="F2132" s="1118"/>
      <c r="G2132" s="1118"/>
      <c r="H2132" s="1118"/>
      <c r="I2132" s="1119" t="s">
        <v>1209</v>
      </c>
      <c r="J2132" s="1119"/>
      <c r="K2132" s="1119"/>
      <c r="L2132" s="1119"/>
      <c r="M2132" s="1119"/>
      <c r="N2132" s="1119"/>
      <c r="O2132" s="1119"/>
      <c r="P2132" s="1119"/>
      <c r="Q2132" s="1119"/>
      <c r="R2132" s="1119"/>
      <c r="S2132" s="1119"/>
      <c r="T2132" s="1119"/>
      <c r="U2132" s="1119"/>
      <c r="V2132" s="1118"/>
      <c r="W2132" s="1143">
        <v>441.16</v>
      </c>
      <c r="X2132" s="1144"/>
      <c r="Y2132" s="1144"/>
      <c r="Z2132" s="1144"/>
      <c r="AA2132" s="1144"/>
      <c r="AB2132" s="1144"/>
      <c r="AC2132" s="1143"/>
    </row>
    <row r="2133" spans="1:29" ht="5.85" customHeight="1">
      <c r="A2133" s="1147"/>
      <c r="B2133" s="1118"/>
      <c r="C2133" s="1118"/>
      <c r="D2133" s="1118"/>
      <c r="E2133" s="1118"/>
      <c r="F2133" s="1118"/>
      <c r="G2133" s="1118"/>
      <c r="H2133" s="1118"/>
      <c r="I2133" s="1118"/>
      <c r="J2133" s="1118"/>
      <c r="K2133" s="1118"/>
      <c r="L2133" s="1118"/>
      <c r="M2133" s="1118"/>
      <c r="N2133" s="1118"/>
      <c r="O2133" s="1118"/>
      <c r="P2133" s="1118"/>
      <c r="Q2133" s="1118"/>
      <c r="R2133" s="1118"/>
      <c r="S2133" s="1118"/>
      <c r="T2133" s="1118"/>
      <c r="U2133" s="1118"/>
      <c r="V2133" s="1118"/>
      <c r="W2133" s="1118"/>
      <c r="X2133" s="1118"/>
      <c r="Y2133" s="1118"/>
      <c r="Z2133" s="1118"/>
      <c r="AA2133" s="1118"/>
      <c r="AB2133" s="1118"/>
      <c r="AC2133" s="1148"/>
    </row>
    <row r="2134" spans="1:29" ht="140.25" customHeight="1" thickBot="1">
      <c r="A2134" s="1089"/>
      <c r="B2134" s="1090"/>
      <c r="C2134" s="1090"/>
      <c r="D2134" s="1090"/>
      <c r="E2134" s="1090"/>
      <c r="F2134" s="1090"/>
      <c r="G2134" s="1090"/>
      <c r="H2134" s="1090"/>
      <c r="I2134" s="1090"/>
      <c r="J2134" s="1090"/>
      <c r="K2134" s="1090"/>
      <c r="L2134" s="1090"/>
      <c r="M2134" s="1090"/>
      <c r="N2134" s="1090"/>
      <c r="O2134" s="1090"/>
      <c r="P2134" s="1090"/>
      <c r="Q2134" s="1090"/>
      <c r="R2134" s="1090"/>
      <c r="S2134" s="1090"/>
      <c r="T2134" s="1090"/>
      <c r="U2134" s="1090"/>
      <c r="V2134" s="1090"/>
      <c r="W2134" s="1090"/>
      <c r="X2134" s="1090"/>
      <c r="Y2134" s="1090"/>
      <c r="Z2134" s="1090"/>
      <c r="AA2134" s="1090"/>
      <c r="AB2134" s="1090"/>
      <c r="AC2134" s="1091"/>
    </row>
    <row r="2135" spans="1:29" ht="17.45" customHeight="1" thickBot="1">
      <c r="A2135" s="1068"/>
      <c r="B2135" s="1069"/>
      <c r="C2135" s="1069"/>
      <c r="D2135" s="1069"/>
      <c r="E2135" s="1069"/>
      <c r="F2135" s="1070" t="s">
        <v>1166</v>
      </c>
      <c r="G2135" s="1070"/>
      <c r="H2135" s="1070"/>
      <c r="I2135" s="1070"/>
      <c r="J2135" s="1070"/>
      <c r="K2135" s="1070"/>
      <c r="L2135" s="1069"/>
      <c r="M2135" s="1069"/>
      <c r="N2135" s="1069"/>
      <c r="O2135" s="1069"/>
      <c r="P2135" s="1069"/>
      <c r="Q2135" s="1069"/>
      <c r="R2135" s="1069"/>
      <c r="S2135" s="1069"/>
      <c r="T2135" s="1069"/>
      <c r="U2135" s="1069"/>
      <c r="V2135" s="1069"/>
      <c r="W2135" s="1069"/>
      <c r="X2135" s="1071" t="s">
        <v>1731</v>
      </c>
      <c r="Y2135" s="1071"/>
      <c r="Z2135" s="1071"/>
      <c r="AA2135" s="1071"/>
      <c r="AB2135" s="1071"/>
      <c r="AC2135" s="1072"/>
    </row>
    <row r="2136" spans="1:29" ht="16.7" customHeight="1">
      <c r="A2136" s="1074" t="s">
        <v>1168</v>
      </c>
      <c r="B2136" s="1075"/>
      <c r="C2136" s="1076"/>
      <c r="D2136" s="1077" t="s">
        <v>1732</v>
      </c>
      <c r="E2136" s="1077"/>
      <c r="F2136" s="1077"/>
      <c r="G2136" s="1077"/>
      <c r="H2136" s="1077"/>
      <c r="I2136" s="1077"/>
      <c r="J2136" s="1077"/>
      <c r="K2136" s="1077"/>
      <c r="L2136" s="1077"/>
      <c r="M2136" s="1077"/>
      <c r="N2136" s="1076"/>
      <c r="O2136" s="1076"/>
      <c r="P2136" s="1078" t="s">
        <v>1104</v>
      </c>
      <c r="Q2136" s="1078"/>
      <c r="R2136" s="1078"/>
      <c r="S2136" s="1076"/>
      <c r="T2136" s="1079" t="s">
        <v>1237</v>
      </c>
      <c r="U2136" s="1079"/>
      <c r="V2136" s="1079"/>
      <c r="W2136" s="1079"/>
      <c r="X2136" s="1076"/>
      <c r="Y2136" s="1078" t="s">
        <v>1170</v>
      </c>
      <c r="Z2136" s="1078"/>
      <c r="AA2136" s="1076"/>
      <c r="AB2136" s="1080">
        <v>45658</v>
      </c>
      <c r="AC2136" s="1081"/>
    </row>
    <row r="2137" spans="1:29" ht="17.45" customHeight="1">
      <c r="A2137" s="1082"/>
      <c r="B2137" s="1083"/>
      <c r="D2137" s="1084"/>
      <c r="E2137" s="1084"/>
      <c r="F2137" s="1084"/>
      <c r="G2137" s="1084"/>
      <c r="H2137" s="1084"/>
      <c r="I2137" s="1084"/>
      <c r="J2137" s="1084"/>
      <c r="K2137" s="1084"/>
      <c r="L2137" s="1084"/>
      <c r="M2137" s="1084"/>
      <c r="P2137" s="1085" t="s">
        <v>1171</v>
      </c>
      <c r="Q2137" s="1085"/>
      <c r="R2137" s="1085"/>
      <c r="T2137" s="1086">
        <v>3.9289900000000002</v>
      </c>
      <c r="U2137" s="1086"/>
      <c r="V2137" s="1086"/>
      <c r="W2137" s="1086"/>
      <c r="Y2137" s="1085" t="s">
        <v>1172</v>
      </c>
      <c r="Z2137" s="1085"/>
      <c r="AB2137" s="1087" t="s">
        <v>58</v>
      </c>
      <c r="AC2137" s="1088"/>
    </row>
    <row r="2138" spans="1:29" ht="5.85" customHeight="1" thickBot="1">
      <c r="A2138" s="1089"/>
      <c r="B2138" s="1090"/>
      <c r="C2138" s="1090"/>
      <c r="D2138" s="1090"/>
      <c r="E2138" s="1090"/>
      <c r="F2138" s="1090"/>
      <c r="G2138" s="1090"/>
      <c r="H2138" s="1090"/>
      <c r="I2138" s="1090"/>
      <c r="J2138" s="1090"/>
      <c r="K2138" s="1090"/>
      <c r="L2138" s="1090"/>
      <c r="M2138" s="1090"/>
      <c r="N2138" s="1090"/>
      <c r="O2138" s="1090"/>
      <c r="P2138" s="1090"/>
      <c r="Q2138" s="1090"/>
      <c r="R2138" s="1090"/>
      <c r="S2138" s="1090"/>
      <c r="T2138" s="1090"/>
      <c r="U2138" s="1090"/>
      <c r="V2138" s="1090"/>
      <c r="W2138" s="1090"/>
      <c r="X2138" s="1090"/>
      <c r="Y2138" s="1090"/>
      <c r="Z2138" s="1090"/>
      <c r="AA2138" s="1090"/>
      <c r="AB2138" s="1090"/>
      <c r="AC2138" s="1091"/>
    </row>
    <row r="2139" spans="1:29" ht="16.7" customHeight="1" thickBot="1">
      <c r="A2139" s="1092" t="s">
        <v>1173</v>
      </c>
      <c r="B2139" s="1075"/>
      <c r="C2139" s="1075"/>
      <c r="D2139" s="1075"/>
      <c r="E2139" s="1075"/>
      <c r="F2139" s="1075"/>
      <c r="G2139" s="1075"/>
      <c r="H2139" s="1093"/>
      <c r="I2139" s="1094" t="s">
        <v>1174</v>
      </c>
      <c r="J2139" s="1094" t="s">
        <v>1175</v>
      </c>
      <c r="K2139" s="1070"/>
      <c r="L2139" s="1070"/>
      <c r="M2139" s="1070"/>
      <c r="N2139" s="1070"/>
      <c r="O2139" s="1070"/>
      <c r="P2139" s="1095"/>
      <c r="Q2139" s="1094" t="s">
        <v>1176</v>
      </c>
      <c r="R2139" s="1070"/>
      <c r="S2139" s="1070"/>
      <c r="T2139" s="1070"/>
      <c r="U2139" s="1070"/>
      <c r="V2139" s="1070"/>
      <c r="W2139" s="1070"/>
      <c r="X2139" s="1070"/>
      <c r="Y2139" s="1095"/>
      <c r="Z2139" s="1096" t="s">
        <v>1177</v>
      </c>
      <c r="AA2139" s="1097"/>
      <c r="AB2139" s="1097"/>
      <c r="AC2139" s="1098"/>
    </row>
    <row r="2140" spans="1:29" ht="17.45" customHeight="1" thickBot="1">
      <c r="A2140" s="1099"/>
      <c r="B2140" s="1100"/>
      <c r="C2140" s="1100"/>
      <c r="D2140" s="1100"/>
      <c r="E2140" s="1100"/>
      <c r="F2140" s="1100"/>
      <c r="G2140" s="1100"/>
      <c r="H2140" s="1101"/>
      <c r="I2140" s="1102"/>
      <c r="J2140" s="1094" t="s">
        <v>1178</v>
      </c>
      <c r="K2140" s="1070"/>
      <c r="L2140" s="1095"/>
      <c r="M2140" s="1094" t="s">
        <v>1179</v>
      </c>
      <c r="N2140" s="1070"/>
      <c r="O2140" s="1070"/>
      <c r="P2140" s="1095"/>
      <c r="Q2140" s="1094" t="s">
        <v>1178</v>
      </c>
      <c r="R2140" s="1070"/>
      <c r="S2140" s="1070"/>
      <c r="T2140" s="1070"/>
      <c r="U2140" s="1095"/>
      <c r="V2140" s="1094" t="s">
        <v>1179</v>
      </c>
      <c r="W2140" s="1070"/>
      <c r="X2140" s="1070"/>
      <c r="Y2140" s="1095"/>
      <c r="Z2140" s="1103"/>
      <c r="AA2140" s="1104"/>
      <c r="AB2140" s="1104"/>
      <c r="AC2140" s="1105"/>
    </row>
    <row r="2141" spans="1:29" ht="17.45" customHeight="1">
      <c r="A2141" s="1150"/>
      <c r="B2141" s="1151" t="s">
        <v>1733</v>
      </c>
      <c r="C2141" s="1151"/>
      <c r="D2141" s="1152" t="s">
        <v>1734</v>
      </c>
      <c r="E2141" s="1151"/>
      <c r="F2141" s="1151"/>
      <c r="G2141" s="1151"/>
      <c r="H2141" s="1152"/>
      <c r="I2141" s="1201">
        <v>1</v>
      </c>
      <c r="J2141" s="1202">
        <v>1</v>
      </c>
      <c r="K2141" s="1203"/>
      <c r="L2141" s="1204"/>
      <c r="M2141" s="1202">
        <v>0</v>
      </c>
      <c r="N2141" s="1203"/>
      <c r="O2141" s="1203"/>
      <c r="P2141" s="1204"/>
      <c r="Q2141" s="1205">
        <v>1.1991000000000001</v>
      </c>
      <c r="R2141" s="1206"/>
      <c r="S2141" s="1206"/>
      <c r="T2141" s="1206"/>
      <c r="U2141" s="1207"/>
      <c r="V2141" s="1205">
        <v>0.80549999999999999</v>
      </c>
      <c r="W2141" s="1206"/>
      <c r="X2141" s="1206"/>
      <c r="Y2141" s="1207"/>
      <c r="Z2141" s="1159">
        <v>1.1991000000000001</v>
      </c>
      <c r="AA2141" s="1116"/>
      <c r="AB2141" s="1116"/>
      <c r="AC2141" s="1115"/>
    </row>
    <row r="2142" spans="1:29" ht="16.7" customHeight="1">
      <c r="A2142" s="1149"/>
      <c r="B2142" s="1174" t="s">
        <v>1698</v>
      </c>
      <c r="C2142" s="1174"/>
      <c r="D2142" s="1175" t="s">
        <v>1699</v>
      </c>
      <c r="E2142" s="1174"/>
      <c r="F2142" s="1174"/>
      <c r="G2142" s="1174"/>
      <c r="H2142" s="1175"/>
      <c r="I2142" s="1208">
        <v>3</v>
      </c>
      <c r="J2142" s="1209">
        <v>0.41</v>
      </c>
      <c r="K2142" s="1210"/>
      <c r="L2142" s="1211"/>
      <c r="M2142" s="1209">
        <v>0.59</v>
      </c>
      <c r="N2142" s="1210"/>
      <c r="O2142" s="1210"/>
      <c r="P2142" s="1211"/>
      <c r="Q2142" s="1212">
        <v>1.6993</v>
      </c>
      <c r="R2142" s="1213"/>
      <c r="S2142" s="1213"/>
      <c r="T2142" s="1213"/>
      <c r="U2142" s="1214"/>
      <c r="V2142" s="1212">
        <v>1.1552</v>
      </c>
      <c r="W2142" s="1213"/>
      <c r="X2142" s="1213"/>
      <c r="Y2142" s="1214"/>
      <c r="Z2142" s="1184">
        <v>4.1348000000000003</v>
      </c>
      <c r="AA2142" s="1121"/>
      <c r="AB2142" s="1121"/>
      <c r="AC2142" s="1120"/>
    </row>
    <row r="2143" spans="1:29" ht="17.45" customHeight="1">
      <c r="A2143" s="1149"/>
      <c r="B2143" s="1174" t="s">
        <v>1700</v>
      </c>
      <c r="C2143" s="1174"/>
      <c r="D2143" s="1175" t="s">
        <v>1701</v>
      </c>
      <c r="E2143" s="1174"/>
      <c r="F2143" s="1174"/>
      <c r="G2143" s="1174"/>
      <c r="H2143" s="1175"/>
      <c r="I2143" s="1208">
        <v>4</v>
      </c>
      <c r="J2143" s="1209">
        <v>0.9</v>
      </c>
      <c r="K2143" s="1210"/>
      <c r="L2143" s="1211"/>
      <c r="M2143" s="1209">
        <v>0.1</v>
      </c>
      <c r="N2143" s="1210"/>
      <c r="O2143" s="1210"/>
      <c r="P2143" s="1211"/>
      <c r="Q2143" s="1212">
        <v>0.72450000000000003</v>
      </c>
      <c r="R2143" s="1213"/>
      <c r="S2143" s="1213"/>
      <c r="T2143" s="1213"/>
      <c r="U2143" s="1214"/>
      <c r="V2143" s="1212">
        <v>0.49249999999999999</v>
      </c>
      <c r="W2143" s="1213"/>
      <c r="X2143" s="1213"/>
      <c r="Y2143" s="1214"/>
      <c r="Z2143" s="1184">
        <v>2.8052000000000001</v>
      </c>
      <c r="AA2143" s="1121"/>
      <c r="AB2143" s="1121"/>
      <c r="AC2143" s="1120"/>
    </row>
    <row r="2144" spans="1:29" ht="16.7" customHeight="1" thickBot="1">
      <c r="A2144" s="1089"/>
      <c r="B2144" s="1160" t="s">
        <v>1702</v>
      </c>
      <c r="C2144" s="1160"/>
      <c r="D2144" s="1161" t="s">
        <v>1703</v>
      </c>
      <c r="E2144" s="1160"/>
      <c r="F2144" s="1160"/>
      <c r="G2144" s="1160"/>
      <c r="H2144" s="1161"/>
      <c r="I2144" s="1215">
        <v>1</v>
      </c>
      <c r="J2144" s="1216">
        <v>1</v>
      </c>
      <c r="K2144" s="1217"/>
      <c r="L2144" s="1218"/>
      <c r="M2144" s="1216">
        <v>0</v>
      </c>
      <c r="N2144" s="1217"/>
      <c r="O2144" s="1217"/>
      <c r="P2144" s="1218"/>
      <c r="Q2144" s="1219">
        <v>51.457099999999997</v>
      </c>
      <c r="R2144" s="1220"/>
      <c r="S2144" s="1220"/>
      <c r="T2144" s="1220"/>
      <c r="U2144" s="1221"/>
      <c r="V2144" s="1219">
        <v>30.9617</v>
      </c>
      <c r="W2144" s="1220"/>
      <c r="X2144" s="1220"/>
      <c r="Y2144" s="1221"/>
      <c r="Z2144" s="1168">
        <v>51.457099999999997</v>
      </c>
      <c r="AA2144" s="1126"/>
      <c r="AB2144" s="1126"/>
      <c r="AC2144" s="1125"/>
    </row>
    <row r="2145" spans="1:29" ht="17.45" customHeight="1" thickBot="1">
      <c r="A2145" s="1068"/>
      <c r="B2145" s="1069"/>
      <c r="C2145" s="1069"/>
      <c r="D2145" s="1069"/>
      <c r="E2145" s="1069"/>
      <c r="F2145" s="1069"/>
      <c r="G2145" s="1069"/>
      <c r="H2145" s="1069"/>
      <c r="I2145" s="1071" t="s">
        <v>1180</v>
      </c>
      <c r="J2145" s="1071"/>
      <c r="K2145" s="1071"/>
      <c r="L2145" s="1071"/>
      <c r="M2145" s="1071"/>
      <c r="N2145" s="1071"/>
      <c r="O2145" s="1071"/>
      <c r="P2145" s="1071"/>
      <c r="Q2145" s="1071"/>
      <c r="R2145" s="1071"/>
      <c r="S2145" s="1071"/>
      <c r="T2145" s="1071"/>
      <c r="U2145" s="1071"/>
      <c r="V2145" s="1106"/>
      <c r="W2145" s="1107">
        <v>59.596200000000003</v>
      </c>
      <c r="X2145" s="1108"/>
      <c r="Y2145" s="1108"/>
      <c r="Z2145" s="1108"/>
      <c r="AA2145" s="1108"/>
      <c r="AB2145" s="1108"/>
      <c r="AC2145" s="1107"/>
    </row>
    <row r="2146" spans="1:29" ht="17.45" customHeight="1" thickBot="1">
      <c r="A2146" s="1092" t="s">
        <v>1181</v>
      </c>
      <c r="B2146" s="1109"/>
      <c r="C2146" s="1109"/>
      <c r="D2146" s="1109"/>
      <c r="E2146" s="1109"/>
      <c r="F2146" s="1109"/>
      <c r="G2146" s="1109"/>
      <c r="H2146" s="1109"/>
      <c r="I2146" s="1109"/>
      <c r="J2146" s="1110"/>
      <c r="K2146" s="1094" t="s">
        <v>1182</v>
      </c>
      <c r="L2146" s="1070"/>
      <c r="M2146" s="1070"/>
      <c r="N2146" s="1070"/>
      <c r="O2146" s="1095"/>
      <c r="P2146" s="1094" t="s">
        <v>1174</v>
      </c>
      <c r="Q2146" s="1070"/>
      <c r="R2146" s="1070"/>
      <c r="S2146" s="1070"/>
      <c r="T2146" s="1095"/>
      <c r="U2146" s="1094" t="s">
        <v>1183</v>
      </c>
      <c r="V2146" s="1070"/>
      <c r="W2146" s="1070"/>
      <c r="X2146" s="1070"/>
      <c r="Y2146" s="1095"/>
      <c r="Z2146" s="1096" t="s">
        <v>1177</v>
      </c>
      <c r="AA2146" s="1111"/>
      <c r="AB2146" s="1111"/>
      <c r="AC2146" s="1112"/>
    </row>
    <row r="2147" spans="1:29" ht="16.7" customHeight="1">
      <c r="A2147" s="1150"/>
      <c r="B2147" s="1151" t="s">
        <v>1119</v>
      </c>
      <c r="C2147" s="1151"/>
      <c r="D2147" s="1152" t="s">
        <v>1120</v>
      </c>
      <c r="E2147" s="1151"/>
      <c r="F2147" s="1151"/>
      <c r="G2147" s="1151"/>
      <c r="H2147" s="1151"/>
      <c r="I2147" s="1151"/>
      <c r="J2147" s="1152"/>
      <c r="K2147" s="1153">
        <v>0</v>
      </c>
      <c r="L2147" s="1154"/>
      <c r="M2147" s="1154"/>
      <c r="N2147" s="1154"/>
      <c r="O2147" s="1155"/>
      <c r="P2147" s="1153">
        <v>1</v>
      </c>
      <c r="Q2147" s="1154"/>
      <c r="R2147" s="1154"/>
      <c r="S2147" s="1154"/>
      <c r="T2147" s="1155"/>
      <c r="U2147" s="1156">
        <v>27.222300000000001</v>
      </c>
      <c r="V2147" s="1157"/>
      <c r="W2147" s="1157"/>
      <c r="X2147" s="1157"/>
      <c r="Y2147" s="1158"/>
      <c r="Z2147" s="1159">
        <v>27.222300000000001</v>
      </c>
      <c r="AA2147" s="1116"/>
      <c r="AB2147" s="1116"/>
      <c r="AC2147" s="1115"/>
    </row>
    <row r="2148" spans="1:29" ht="17.45" customHeight="1" thickBot="1">
      <c r="A2148" s="1089"/>
      <c r="B2148" s="1160" t="s">
        <v>1111</v>
      </c>
      <c r="C2148" s="1160"/>
      <c r="D2148" s="1161" t="s">
        <v>1112</v>
      </c>
      <c r="E2148" s="1160"/>
      <c r="F2148" s="1160"/>
      <c r="G2148" s="1160"/>
      <c r="H2148" s="1160"/>
      <c r="I2148" s="1160"/>
      <c r="J2148" s="1161"/>
      <c r="K2148" s="1162">
        <v>0</v>
      </c>
      <c r="L2148" s="1163"/>
      <c r="M2148" s="1163"/>
      <c r="N2148" s="1163"/>
      <c r="O2148" s="1164"/>
      <c r="P2148" s="1162">
        <v>9</v>
      </c>
      <c r="Q2148" s="1163"/>
      <c r="R2148" s="1163"/>
      <c r="S2148" s="1163"/>
      <c r="T2148" s="1164"/>
      <c r="U2148" s="1165">
        <v>22.148800000000001</v>
      </c>
      <c r="V2148" s="1166"/>
      <c r="W2148" s="1166"/>
      <c r="X2148" s="1166"/>
      <c r="Y2148" s="1167"/>
      <c r="Z2148" s="1168">
        <v>199.33920000000001</v>
      </c>
      <c r="AA2148" s="1126"/>
      <c r="AB2148" s="1126"/>
      <c r="AC2148" s="1125"/>
    </row>
    <row r="2149" spans="1:29" ht="17.45" customHeight="1" thickBot="1">
      <c r="A2149" s="1068"/>
      <c r="B2149" s="1113"/>
      <c r="C2149" s="1113"/>
      <c r="D2149" s="1113"/>
      <c r="E2149" s="1113"/>
      <c r="F2149" s="1113"/>
      <c r="G2149" s="1113"/>
      <c r="H2149" s="1113"/>
      <c r="I2149" s="1114" t="s">
        <v>1184</v>
      </c>
      <c r="J2149" s="1114"/>
      <c r="K2149" s="1114"/>
      <c r="L2149" s="1114"/>
      <c r="M2149" s="1114"/>
      <c r="N2149" s="1114"/>
      <c r="O2149" s="1114"/>
      <c r="P2149" s="1114"/>
      <c r="Q2149" s="1114"/>
      <c r="R2149" s="1114"/>
      <c r="S2149" s="1114"/>
      <c r="T2149" s="1114"/>
      <c r="U2149" s="1114"/>
      <c r="V2149" s="1069"/>
      <c r="W2149" s="1115">
        <v>226.5615</v>
      </c>
      <c r="X2149" s="1116"/>
      <c r="Y2149" s="1116"/>
      <c r="Z2149" s="1116"/>
      <c r="AA2149" s="1116"/>
      <c r="AB2149" s="1116"/>
      <c r="AC2149" s="1115"/>
    </row>
    <row r="2150" spans="1:29" ht="16.7" customHeight="1">
      <c r="A2150" s="1117"/>
      <c r="B2150" s="1118"/>
      <c r="C2150" s="1118"/>
      <c r="D2150" s="1118"/>
      <c r="E2150" s="1118"/>
      <c r="F2150" s="1118"/>
      <c r="G2150" s="1118"/>
      <c r="H2150" s="1118"/>
      <c r="I2150" s="1119" t="s">
        <v>1185</v>
      </c>
      <c r="J2150" s="1119"/>
      <c r="K2150" s="1119"/>
      <c r="L2150" s="1119"/>
      <c r="M2150" s="1119"/>
      <c r="N2150" s="1119"/>
      <c r="O2150" s="1119"/>
      <c r="P2150" s="1119"/>
      <c r="Q2150" s="1119"/>
      <c r="R2150" s="1119"/>
      <c r="S2150" s="1119"/>
      <c r="T2150" s="1119"/>
      <c r="U2150" s="1119"/>
      <c r="V2150" s="1118"/>
      <c r="W2150" s="1120">
        <v>286.15769999999998</v>
      </c>
      <c r="X2150" s="1121"/>
      <c r="Y2150" s="1121"/>
      <c r="Z2150" s="1121"/>
      <c r="AA2150" s="1121"/>
      <c r="AB2150" s="1121"/>
      <c r="AC2150" s="1120"/>
    </row>
    <row r="2151" spans="1:29" ht="17.45" customHeight="1">
      <c r="A2151" s="1117"/>
      <c r="B2151" s="1118"/>
      <c r="C2151" s="1118"/>
      <c r="D2151" s="1118"/>
      <c r="E2151" s="1118"/>
      <c r="F2151" s="1118"/>
      <c r="G2151" s="1118"/>
      <c r="H2151" s="1118"/>
      <c r="I2151" s="1119" t="s">
        <v>1186</v>
      </c>
      <c r="J2151" s="1119"/>
      <c r="K2151" s="1119"/>
      <c r="L2151" s="1119"/>
      <c r="M2151" s="1119"/>
      <c r="N2151" s="1119"/>
      <c r="O2151" s="1119"/>
      <c r="P2151" s="1119"/>
      <c r="Q2151" s="1119"/>
      <c r="R2151" s="1119"/>
      <c r="S2151" s="1119"/>
      <c r="T2151" s="1119"/>
      <c r="U2151" s="1119"/>
      <c r="V2151" s="1118"/>
      <c r="W2151" s="1120">
        <v>72.832400000000007</v>
      </c>
      <c r="X2151" s="1121"/>
      <c r="Y2151" s="1121"/>
      <c r="Z2151" s="1121"/>
      <c r="AA2151" s="1121"/>
      <c r="AB2151" s="1121"/>
      <c r="AC2151" s="1120"/>
    </row>
    <row r="2152" spans="1:29" ht="16.7" customHeight="1">
      <c r="A2152" s="1117"/>
      <c r="B2152" s="1118"/>
      <c r="C2152" s="1118"/>
      <c r="D2152" s="1118"/>
      <c r="E2152" s="1118"/>
      <c r="F2152" s="1118"/>
      <c r="G2152" s="1118"/>
      <c r="H2152" s="1118"/>
      <c r="I2152" s="1119" t="s">
        <v>1187</v>
      </c>
      <c r="J2152" s="1119"/>
      <c r="K2152" s="1119"/>
      <c r="L2152" s="1119"/>
      <c r="M2152" s="1119"/>
      <c r="N2152" s="1119"/>
      <c r="O2152" s="1119"/>
      <c r="P2152" s="1119"/>
      <c r="Q2152" s="1119"/>
      <c r="R2152" s="1119"/>
      <c r="S2152" s="1119"/>
      <c r="T2152" s="1119"/>
      <c r="U2152" s="1119"/>
      <c r="V2152" s="1118"/>
      <c r="W2152" s="1120">
        <v>0</v>
      </c>
      <c r="X2152" s="1121"/>
      <c r="Y2152" s="1121"/>
      <c r="Z2152" s="1121"/>
      <c r="AA2152" s="1121"/>
      <c r="AB2152" s="1121"/>
      <c r="AC2152" s="1120"/>
    </row>
    <row r="2153" spans="1:29" ht="17.45" customHeight="1" thickBot="1">
      <c r="A2153" s="1122"/>
      <c r="B2153" s="1123"/>
      <c r="C2153" s="1123"/>
      <c r="D2153" s="1123"/>
      <c r="E2153" s="1123"/>
      <c r="F2153" s="1123"/>
      <c r="G2153" s="1123"/>
      <c r="H2153" s="1123"/>
      <c r="I2153" s="1124" t="s">
        <v>1188</v>
      </c>
      <c r="J2153" s="1124"/>
      <c r="K2153" s="1124"/>
      <c r="L2153" s="1124"/>
      <c r="M2153" s="1124"/>
      <c r="N2153" s="1124"/>
      <c r="O2153" s="1124"/>
      <c r="P2153" s="1124"/>
      <c r="Q2153" s="1124"/>
      <c r="R2153" s="1124"/>
      <c r="S2153" s="1124"/>
      <c r="T2153" s="1124"/>
      <c r="U2153" s="1124"/>
      <c r="V2153" s="1123"/>
      <c r="W2153" s="1125">
        <v>0</v>
      </c>
      <c r="X2153" s="1126"/>
      <c r="Y2153" s="1126"/>
      <c r="Z2153" s="1126"/>
      <c r="AA2153" s="1126"/>
      <c r="AB2153" s="1126"/>
      <c r="AC2153" s="1125"/>
    </row>
    <row r="2154" spans="1:29" ht="17.45" customHeight="1" thickBot="1">
      <c r="A2154" s="1092" t="s">
        <v>1189</v>
      </c>
      <c r="B2154" s="1109"/>
      <c r="C2154" s="1109"/>
      <c r="D2154" s="1109"/>
      <c r="E2154" s="1109"/>
      <c r="F2154" s="1109"/>
      <c r="G2154" s="1109"/>
      <c r="H2154" s="1109"/>
      <c r="I2154" s="1109"/>
      <c r="J2154" s="1110"/>
      <c r="K2154" s="1094" t="s">
        <v>1174</v>
      </c>
      <c r="L2154" s="1070"/>
      <c r="M2154" s="1070"/>
      <c r="N2154" s="1070"/>
      <c r="O2154" s="1095"/>
      <c r="P2154" s="1094" t="s">
        <v>531</v>
      </c>
      <c r="Q2154" s="1070"/>
      <c r="R2154" s="1070"/>
      <c r="S2154" s="1070"/>
      <c r="T2154" s="1095"/>
      <c r="U2154" s="1094" t="s">
        <v>1190</v>
      </c>
      <c r="V2154" s="1070"/>
      <c r="W2154" s="1070"/>
      <c r="X2154" s="1070"/>
      <c r="Y2154" s="1095"/>
      <c r="Z2154" s="1096" t="s">
        <v>1191</v>
      </c>
      <c r="AA2154" s="1111"/>
      <c r="AB2154" s="1111"/>
      <c r="AC2154" s="1112"/>
    </row>
    <row r="2155" spans="1:29" ht="16.7" customHeight="1">
      <c r="A2155" s="1150"/>
      <c r="B2155" s="1151" t="s">
        <v>1735</v>
      </c>
      <c r="C2155" s="1151"/>
      <c r="D2155" s="1152" t="s">
        <v>1736</v>
      </c>
      <c r="E2155" s="1151"/>
      <c r="F2155" s="1151"/>
      <c r="G2155" s="1151"/>
      <c r="H2155" s="1151"/>
      <c r="I2155" s="1151"/>
      <c r="J2155" s="1152"/>
      <c r="K2155" s="1153">
        <v>0.84645999999999999</v>
      </c>
      <c r="L2155" s="1154"/>
      <c r="M2155" s="1154"/>
      <c r="N2155" s="1154"/>
      <c r="O2155" s="1155"/>
      <c r="P2155" s="1169" t="s">
        <v>1218</v>
      </c>
      <c r="Q2155" s="1078"/>
      <c r="R2155" s="1078"/>
      <c r="S2155" s="1078"/>
      <c r="T2155" s="1170"/>
      <c r="U2155" s="1171">
        <v>6.6067</v>
      </c>
      <c r="V2155" s="1172"/>
      <c r="W2155" s="1172"/>
      <c r="X2155" s="1172"/>
      <c r="Y2155" s="1173"/>
      <c r="Z2155" s="1159">
        <v>5.5922999999999998</v>
      </c>
      <c r="AA2155" s="1116"/>
      <c r="AB2155" s="1116"/>
      <c r="AC2155" s="1115"/>
    </row>
    <row r="2156" spans="1:29" ht="17.45" customHeight="1">
      <c r="A2156" s="1149"/>
      <c r="B2156" s="1174" t="s">
        <v>1704</v>
      </c>
      <c r="C2156" s="1174"/>
      <c r="D2156" s="1175" t="s">
        <v>632</v>
      </c>
      <c r="E2156" s="1174"/>
      <c r="F2156" s="1174"/>
      <c r="G2156" s="1174"/>
      <c r="H2156" s="1174"/>
      <c r="I2156" s="1174"/>
      <c r="J2156" s="1175"/>
      <c r="K2156" s="1176">
        <v>0.63334000000000001</v>
      </c>
      <c r="L2156" s="1177"/>
      <c r="M2156" s="1177"/>
      <c r="N2156" s="1177"/>
      <c r="O2156" s="1178"/>
      <c r="P2156" s="1179" t="s">
        <v>58</v>
      </c>
      <c r="Q2156" s="1085"/>
      <c r="R2156" s="1085"/>
      <c r="S2156" s="1085"/>
      <c r="T2156" s="1180"/>
      <c r="U2156" s="1181">
        <v>128.58850000000001</v>
      </c>
      <c r="V2156" s="1182"/>
      <c r="W2156" s="1182"/>
      <c r="X2156" s="1182"/>
      <c r="Y2156" s="1183"/>
      <c r="Z2156" s="1184">
        <v>81.440200000000004</v>
      </c>
      <c r="AA2156" s="1121"/>
      <c r="AB2156" s="1121"/>
      <c r="AC2156" s="1120"/>
    </row>
    <row r="2157" spans="1:29" ht="17.45" customHeight="1">
      <c r="A2157" s="1149"/>
      <c r="B2157" s="1174" t="s">
        <v>1705</v>
      </c>
      <c r="C2157" s="1174"/>
      <c r="D2157" s="1175" t="s">
        <v>1706</v>
      </c>
      <c r="E2157" s="1174"/>
      <c r="F2157" s="1174"/>
      <c r="G2157" s="1174"/>
      <c r="H2157" s="1174"/>
      <c r="I2157" s="1174"/>
      <c r="J2157" s="1175"/>
      <c r="K2157" s="1176">
        <v>282.15206999999998</v>
      </c>
      <c r="L2157" s="1177"/>
      <c r="M2157" s="1177"/>
      <c r="N2157" s="1177"/>
      <c r="O2157" s="1178"/>
      <c r="P2157" s="1179" t="s">
        <v>1218</v>
      </c>
      <c r="Q2157" s="1085"/>
      <c r="R2157" s="1085"/>
      <c r="S2157" s="1085"/>
      <c r="T2157" s="1180"/>
      <c r="U2157" s="1181">
        <v>0.62580000000000002</v>
      </c>
      <c r="V2157" s="1182"/>
      <c r="W2157" s="1182"/>
      <c r="X2157" s="1182"/>
      <c r="Y2157" s="1183"/>
      <c r="Z2157" s="1184">
        <v>176.57079999999999</v>
      </c>
      <c r="AA2157" s="1121"/>
      <c r="AB2157" s="1121"/>
      <c r="AC2157" s="1120"/>
    </row>
    <row r="2158" spans="1:29" ht="16.7" customHeight="1">
      <c r="A2158" s="1149"/>
      <c r="B2158" s="1174" t="s">
        <v>1737</v>
      </c>
      <c r="C2158" s="1174"/>
      <c r="D2158" s="1175" t="s">
        <v>1738</v>
      </c>
      <c r="E2158" s="1174"/>
      <c r="F2158" s="1174"/>
      <c r="G2158" s="1174"/>
      <c r="H2158" s="1174"/>
      <c r="I2158" s="1174"/>
      <c r="J2158" s="1175"/>
      <c r="K2158" s="1176">
        <v>0.36753999999999998</v>
      </c>
      <c r="L2158" s="1177"/>
      <c r="M2158" s="1177"/>
      <c r="N2158" s="1177"/>
      <c r="O2158" s="1178"/>
      <c r="P2158" s="1179" t="s">
        <v>58</v>
      </c>
      <c r="Q2158" s="1085"/>
      <c r="R2158" s="1085"/>
      <c r="S2158" s="1085"/>
      <c r="T2158" s="1180"/>
      <c r="U2158" s="1181">
        <v>83.86</v>
      </c>
      <c r="V2158" s="1182"/>
      <c r="W2158" s="1182"/>
      <c r="X2158" s="1182"/>
      <c r="Y2158" s="1183"/>
      <c r="Z2158" s="1184">
        <v>30.821899999999999</v>
      </c>
      <c r="AA2158" s="1121"/>
      <c r="AB2158" s="1121"/>
      <c r="AC2158" s="1120"/>
    </row>
    <row r="2159" spans="1:29" ht="17.45" customHeight="1" thickBot="1">
      <c r="A2159" s="1089"/>
      <c r="B2159" s="1160" t="s">
        <v>1726</v>
      </c>
      <c r="C2159" s="1160"/>
      <c r="D2159" s="1161" t="s">
        <v>1727</v>
      </c>
      <c r="E2159" s="1160"/>
      <c r="F2159" s="1160"/>
      <c r="G2159" s="1160"/>
      <c r="H2159" s="1160"/>
      <c r="I2159" s="1160"/>
      <c r="J2159" s="1161"/>
      <c r="K2159" s="1162">
        <v>0.36753999999999998</v>
      </c>
      <c r="L2159" s="1163"/>
      <c r="M2159" s="1163"/>
      <c r="N2159" s="1163"/>
      <c r="O2159" s="1164"/>
      <c r="P2159" s="1185" t="s">
        <v>58</v>
      </c>
      <c r="Q2159" s="1186"/>
      <c r="R2159" s="1186"/>
      <c r="S2159" s="1186"/>
      <c r="T2159" s="1187"/>
      <c r="U2159" s="1188">
        <v>90.18</v>
      </c>
      <c r="V2159" s="1189"/>
      <c r="W2159" s="1189"/>
      <c r="X2159" s="1189"/>
      <c r="Y2159" s="1190"/>
      <c r="Z2159" s="1168">
        <v>33.144799999999996</v>
      </c>
      <c r="AA2159" s="1126"/>
      <c r="AB2159" s="1126"/>
      <c r="AC2159" s="1125"/>
    </row>
    <row r="2160" spans="1:29" ht="16.7" customHeight="1" thickBot="1">
      <c r="A2160" s="1068"/>
      <c r="B2160" s="1069"/>
      <c r="C2160" s="1069"/>
      <c r="D2160" s="1069"/>
      <c r="E2160" s="1069"/>
      <c r="F2160" s="1069"/>
      <c r="G2160" s="1069"/>
      <c r="H2160" s="1069"/>
      <c r="I2160" s="1071" t="s">
        <v>1193</v>
      </c>
      <c r="J2160" s="1071"/>
      <c r="K2160" s="1071"/>
      <c r="L2160" s="1071"/>
      <c r="M2160" s="1071"/>
      <c r="N2160" s="1071"/>
      <c r="O2160" s="1071"/>
      <c r="P2160" s="1071"/>
      <c r="Q2160" s="1071"/>
      <c r="R2160" s="1071"/>
      <c r="S2160" s="1071"/>
      <c r="T2160" s="1071"/>
      <c r="U2160" s="1071"/>
      <c r="V2160" s="1106"/>
      <c r="W2160" s="1107">
        <v>327.57</v>
      </c>
      <c r="X2160" s="1108"/>
      <c r="Y2160" s="1108"/>
      <c r="Z2160" s="1108"/>
      <c r="AA2160" s="1108"/>
      <c r="AB2160" s="1108"/>
      <c r="AC2160" s="1107"/>
    </row>
    <row r="2161" spans="1:29" ht="17.45" customHeight="1" thickBot="1">
      <c r="A2161" s="1092" t="s">
        <v>1194</v>
      </c>
      <c r="B2161" s="1109"/>
      <c r="C2161" s="1109"/>
      <c r="D2161" s="1109"/>
      <c r="E2161" s="1109"/>
      <c r="F2161" s="1109"/>
      <c r="G2161" s="1109"/>
      <c r="H2161" s="1109"/>
      <c r="I2161" s="1109"/>
      <c r="J2161" s="1110"/>
      <c r="K2161" s="1094" t="s">
        <v>1174</v>
      </c>
      <c r="L2161" s="1070"/>
      <c r="M2161" s="1070"/>
      <c r="N2161" s="1070"/>
      <c r="O2161" s="1095"/>
      <c r="P2161" s="1094" t="s">
        <v>531</v>
      </c>
      <c r="Q2161" s="1070"/>
      <c r="R2161" s="1070"/>
      <c r="S2161" s="1070"/>
      <c r="T2161" s="1095"/>
      <c r="U2161" s="1094" t="s">
        <v>1190</v>
      </c>
      <c r="V2161" s="1070"/>
      <c r="W2161" s="1070"/>
      <c r="X2161" s="1070"/>
      <c r="Y2161" s="1095"/>
      <c r="Z2161" s="1096" t="s">
        <v>1191</v>
      </c>
      <c r="AA2161" s="1111"/>
      <c r="AB2161" s="1111"/>
      <c r="AC2161" s="1112"/>
    </row>
    <row r="2162" spans="1:29" ht="17.45" customHeight="1" thickBot="1">
      <c r="A2162" s="1068"/>
      <c r="B2162" s="1069"/>
      <c r="C2162" s="1069"/>
      <c r="D2162" s="1069"/>
      <c r="E2162" s="1069"/>
      <c r="F2162" s="1069"/>
      <c r="G2162" s="1069"/>
      <c r="H2162" s="1069"/>
      <c r="I2162" s="1071" t="s">
        <v>1195</v>
      </c>
      <c r="J2162" s="1071"/>
      <c r="K2162" s="1071"/>
      <c r="L2162" s="1071"/>
      <c r="M2162" s="1071"/>
      <c r="N2162" s="1071"/>
      <c r="O2162" s="1071"/>
      <c r="P2162" s="1071"/>
      <c r="Q2162" s="1071"/>
      <c r="R2162" s="1071"/>
      <c r="S2162" s="1071"/>
      <c r="T2162" s="1071"/>
      <c r="U2162" s="1071"/>
      <c r="V2162" s="1106"/>
      <c r="W2162" s="1107">
        <v>0</v>
      </c>
      <c r="X2162" s="1108"/>
      <c r="Y2162" s="1108"/>
      <c r="Z2162" s="1108"/>
      <c r="AA2162" s="1108"/>
      <c r="AB2162" s="1108"/>
      <c r="AC2162" s="1107"/>
    </row>
    <row r="2163" spans="1:29" ht="16.7" customHeight="1" thickBot="1">
      <c r="A2163" s="1092" t="s">
        <v>1196</v>
      </c>
      <c r="B2163" s="1109"/>
      <c r="C2163" s="1109"/>
      <c r="D2163" s="1109"/>
      <c r="E2163" s="1109"/>
      <c r="F2163" s="1109"/>
      <c r="G2163" s="1109"/>
      <c r="H2163" s="1109"/>
      <c r="I2163" s="1109"/>
      <c r="J2163" s="1110"/>
      <c r="K2163" s="1094" t="s">
        <v>1174</v>
      </c>
      <c r="L2163" s="1070"/>
      <c r="M2163" s="1070"/>
      <c r="N2163" s="1070"/>
      <c r="O2163" s="1095"/>
      <c r="P2163" s="1094" t="s">
        <v>531</v>
      </c>
      <c r="Q2163" s="1070"/>
      <c r="R2163" s="1070"/>
      <c r="S2163" s="1070"/>
      <c r="T2163" s="1095"/>
      <c r="U2163" s="1094" t="s">
        <v>1190</v>
      </c>
      <c r="V2163" s="1070"/>
      <c r="W2163" s="1070"/>
      <c r="X2163" s="1070"/>
      <c r="Y2163" s="1095"/>
      <c r="Z2163" s="1096" t="s">
        <v>1191</v>
      </c>
      <c r="AA2163" s="1111"/>
      <c r="AB2163" s="1111"/>
      <c r="AC2163" s="1112"/>
    </row>
    <row r="2164" spans="1:29" ht="17.45" customHeight="1">
      <c r="A2164" s="1150"/>
      <c r="B2164" s="1151" t="s">
        <v>1707</v>
      </c>
      <c r="C2164" s="1151"/>
      <c r="D2164" s="1152" t="s">
        <v>1708</v>
      </c>
      <c r="E2164" s="1151"/>
      <c r="F2164" s="1151"/>
      <c r="G2164" s="1151"/>
      <c r="H2164" s="1151"/>
      <c r="I2164" s="1151"/>
      <c r="J2164" s="1152"/>
      <c r="K2164" s="1153">
        <v>0.95001000000000002</v>
      </c>
      <c r="L2164" s="1154"/>
      <c r="M2164" s="1154"/>
      <c r="N2164" s="1154"/>
      <c r="O2164" s="1155"/>
      <c r="P2164" s="1169" t="s">
        <v>565</v>
      </c>
      <c r="Q2164" s="1078"/>
      <c r="R2164" s="1078"/>
      <c r="S2164" s="1078"/>
      <c r="T2164" s="1170"/>
      <c r="U2164" s="1171">
        <v>1.83</v>
      </c>
      <c r="V2164" s="1172"/>
      <c r="W2164" s="1172"/>
      <c r="X2164" s="1172"/>
      <c r="Y2164" s="1173"/>
      <c r="Z2164" s="1159">
        <v>1.7384999999999999</v>
      </c>
      <c r="AA2164" s="1116"/>
      <c r="AB2164" s="1116"/>
      <c r="AC2164" s="1115"/>
    </row>
    <row r="2165" spans="1:29" ht="17.45" customHeight="1">
      <c r="A2165" s="1149"/>
      <c r="B2165" s="1174" t="s">
        <v>1709</v>
      </c>
      <c r="C2165" s="1174"/>
      <c r="D2165" s="1175" t="s">
        <v>1710</v>
      </c>
      <c r="E2165" s="1174"/>
      <c r="F2165" s="1174"/>
      <c r="G2165" s="1174"/>
      <c r="H2165" s="1174"/>
      <c r="I2165" s="1174"/>
      <c r="J2165" s="1175"/>
      <c r="K2165" s="1176">
        <v>0.28215000000000001</v>
      </c>
      <c r="L2165" s="1177"/>
      <c r="M2165" s="1177"/>
      <c r="N2165" s="1177"/>
      <c r="O2165" s="1178"/>
      <c r="P2165" s="1179" t="s">
        <v>565</v>
      </c>
      <c r="Q2165" s="1085"/>
      <c r="R2165" s="1085"/>
      <c r="S2165" s="1085"/>
      <c r="T2165" s="1180"/>
      <c r="U2165" s="1181">
        <v>32.99</v>
      </c>
      <c r="V2165" s="1182"/>
      <c r="W2165" s="1182"/>
      <c r="X2165" s="1182"/>
      <c r="Y2165" s="1183"/>
      <c r="Z2165" s="1184">
        <v>9.3080999999999996</v>
      </c>
      <c r="AA2165" s="1121"/>
      <c r="AB2165" s="1121"/>
      <c r="AC2165" s="1120"/>
    </row>
    <row r="2166" spans="1:29" ht="16.7" customHeight="1">
      <c r="A2166" s="1149"/>
      <c r="B2166" s="1174" t="s">
        <v>1739</v>
      </c>
      <c r="C2166" s="1174"/>
      <c r="D2166" s="1175" t="s">
        <v>1537</v>
      </c>
      <c r="E2166" s="1174"/>
      <c r="F2166" s="1174"/>
      <c r="G2166" s="1174"/>
      <c r="H2166" s="1174"/>
      <c r="I2166" s="1174"/>
      <c r="J2166" s="1175"/>
      <c r="K2166" s="1176">
        <v>0.55130999999999997</v>
      </c>
      <c r="L2166" s="1177"/>
      <c r="M2166" s="1177"/>
      <c r="N2166" s="1177"/>
      <c r="O2166" s="1178"/>
      <c r="P2166" s="1179" t="s">
        <v>565</v>
      </c>
      <c r="Q2166" s="1085"/>
      <c r="R2166" s="1085"/>
      <c r="S2166" s="1085"/>
      <c r="T2166" s="1180"/>
      <c r="U2166" s="1181">
        <v>1.83</v>
      </c>
      <c r="V2166" s="1182"/>
      <c r="W2166" s="1182"/>
      <c r="X2166" s="1182"/>
      <c r="Y2166" s="1183"/>
      <c r="Z2166" s="1184">
        <v>1.0088999999999999</v>
      </c>
      <c r="AA2166" s="1121"/>
      <c r="AB2166" s="1121"/>
      <c r="AC2166" s="1120"/>
    </row>
    <row r="2167" spans="1:29" ht="17.45" customHeight="1">
      <c r="A2167" s="1149"/>
      <c r="B2167" s="1174" t="s">
        <v>1728</v>
      </c>
      <c r="C2167" s="1174"/>
      <c r="D2167" s="1175" t="s">
        <v>1729</v>
      </c>
      <c r="E2167" s="1174"/>
      <c r="F2167" s="1174"/>
      <c r="G2167" s="1174"/>
      <c r="H2167" s="1174"/>
      <c r="I2167" s="1174"/>
      <c r="J2167" s="1175"/>
      <c r="K2167" s="1176">
        <v>0.55130999999999997</v>
      </c>
      <c r="L2167" s="1177"/>
      <c r="M2167" s="1177"/>
      <c r="N2167" s="1177"/>
      <c r="O2167" s="1178"/>
      <c r="P2167" s="1179" t="s">
        <v>565</v>
      </c>
      <c r="Q2167" s="1085"/>
      <c r="R2167" s="1085"/>
      <c r="S2167" s="1085"/>
      <c r="T2167" s="1180"/>
      <c r="U2167" s="1181">
        <v>1.83</v>
      </c>
      <c r="V2167" s="1182"/>
      <c r="W2167" s="1182"/>
      <c r="X2167" s="1182"/>
      <c r="Y2167" s="1183"/>
      <c r="Z2167" s="1184">
        <v>1.0088999999999999</v>
      </c>
      <c r="AA2167" s="1121"/>
      <c r="AB2167" s="1121"/>
      <c r="AC2167" s="1120"/>
    </row>
    <row r="2168" spans="1:29" ht="16.7" customHeight="1" thickBot="1">
      <c r="A2168" s="1089"/>
      <c r="B2168" s="1160" t="s">
        <v>1740</v>
      </c>
      <c r="C2168" s="1160"/>
      <c r="D2168" s="1161" t="s">
        <v>1741</v>
      </c>
      <c r="E2168" s="1160"/>
      <c r="F2168" s="1160"/>
      <c r="G2168" s="1160"/>
      <c r="H2168" s="1160"/>
      <c r="I2168" s="1160"/>
      <c r="J2168" s="1161"/>
      <c r="K2168" s="1162">
        <v>8.4999999999999995E-4</v>
      </c>
      <c r="L2168" s="1163"/>
      <c r="M2168" s="1163"/>
      <c r="N2168" s="1163"/>
      <c r="O2168" s="1164"/>
      <c r="P2168" s="1185" t="s">
        <v>565</v>
      </c>
      <c r="Q2168" s="1186"/>
      <c r="R2168" s="1186"/>
      <c r="S2168" s="1186"/>
      <c r="T2168" s="1187"/>
      <c r="U2168" s="1188">
        <v>32.99</v>
      </c>
      <c r="V2168" s="1189"/>
      <c r="W2168" s="1189"/>
      <c r="X2168" s="1189"/>
      <c r="Y2168" s="1190"/>
      <c r="Z2168" s="1168">
        <v>2.8000000000000001E-2</v>
      </c>
      <c r="AA2168" s="1126"/>
      <c r="AB2168" s="1126"/>
      <c r="AC2168" s="1125"/>
    </row>
    <row r="2169" spans="1:29" ht="17.45" customHeight="1" thickBot="1">
      <c r="A2169" s="1068"/>
      <c r="B2169" s="1069"/>
      <c r="C2169" s="1069"/>
      <c r="D2169" s="1069"/>
      <c r="E2169" s="1069"/>
      <c r="F2169" s="1069"/>
      <c r="G2169" s="1069"/>
      <c r="H2169" s="1069"/>
      <c r="I2169" s="1071" t="s">
        <v>1197</v>
      </c>
      <c r="J2169" s="1071"/>
      <c r="K2169" s="1071"/>
      <c r="L2169" s="1071"/>
      <c r="M2169" s="1071"/>
      <c r="N2169" s="1071"/>
      <c r="O2169" s="1071"/>
      <c r="P2169" s="1071"/>
      <c r="Q2169" s="1071"/>
      <c r="R2169" s="1071"/>
      <c r="S2169" s="1071"/>
      <c r="T2169" s="1071"/>
      <c r="U2169" s="1071"/>
      <c r="V2169" s="1106"/>
      <c r="W2169" s="1107">
        <v>13.0924</v>
      </c>
      <c r="X2169" s="1108"/>
      <c r="Y2169" s="1108"/>
      <c r="Z2169" s="1108"/>
      <c r="AA2169" s="1108"/>
      <c r="AB2169" s="1108"/>
      <c r="AC2169" s="1107"/>
    </row>
    <row r="2170" spans="1:29" ht="17.45" customHeight="1" thickBot="1">
      <c r="A2170" s="1092" t="s">
        <v>1198</v>
      </c>
      <c r="B2170" s="1109"/>
      <c r="C2170" s="1109"/>
      <c r="D2170" s="1110"/>
      <c r="E2170" s="1094" t="s">
        <v>1174</v>
      </c>
      <c r="F2170" s="1070"/>
      <c r="G2170" s="1095"/>
      <c r="H2170" s="1140" t="s">
        <v>1199</v>
      </c>
      <c r="I2170" s="1140" t="s">
        <v>1200</v>
      </c>
      <c r="J2170" s="1094" t="s">
        <v>1201</v>
      </c>
      <c r="K2170" s="1070"/>
      <c r="L2170" s="1095"/>
      <c r="M2170" s="1094" t="s">
        <v>1202</v>
      </c>
      <c r="N2170" s="1070"/>
      <c r="O2170" s="1070"/>
      <c r="P2170" s="1095"/>
      <c r="Q2170" s="1094" t="s">
        <v>1203</v>
      </c>
      <c r="R2170" s="1070"/>
      <c r="S2170" s="1070"/>
      <c r="T2170" s="1070"/>
      <c r="U2170" s="1095"/>
      <c r="V2170" s="1094" t="s">
        <v>1204</v>
      </c>
      <c r="W2170" s="1070"/>
      <c r="X2170" s="1070"/>
      <c r="Y2170" s="1095"/>
      <c r="Z2170" s="1096" t="s">
        <v>1191</v>
      </c>
      <c r="AA2170" s="1111"/>
      <c r="AB2170" s="1111"/>
      <c r="AC2170" s="1112"/>
    </row>
    <row r="2171" spans="1:29" ht="16.7" customHeight="1">
      <c r="A2171" s="1150"/>
      <c r="B2171" s="1151" t="s">
        <v>1711</v>
      </c>
      <c r="C2171" s="1151"/>
      <c r="D2171" s="1222" t="s">
        <v>1708</v>
      </c>
      <c r="E2171" s="1202">
        <v>0.95001000000000002</v>
      </c>
      <c r="F2171" s="1203"/>
      <c r="G2171" s="1204"/>
      <c r="H2171" s="1201">
        <v>0.04</v>
      </c>
      <c r="I2171" s="1201">
        <v>0</v>
      </c>
      <c r="J2171" s="1205">
        <v>29.13</v>
      </c>
      <c r="K2171" s="1206"/>
      <c r="L2171" s="1207"/>
      <c r="M2171" s="1171">
        <v>1.26</v>
      </c>
      <c r="N2171" s="1172"/>
      <c r="O2171" s="1172"/>
      <c r="P2171" s="1173"/>
      <c r="Q2171" s="1171">
        <v>1.01</v>
      </c>
      <c r="R2171" s="1172"/>
      <c r="S2171" s="1172"/>
      <c r="T2171" s="1172"/>
      <c r="U2171" s="1173"/>
      <c r="V2171" s="1171">
        <v>0.83</v>
      </c>
      <c r="W2171" s="1172"/>
      <c r="X2171" s="1172"/>
      <c r="Y2171" s="1173"/>
      <c r="Z2171" s="1159">
        <v>23.018699999999999</v>
      </c>
      <c r="AA2171" s="1116"/>
      <c r="AB2171" s="1116"/>
      <c r="AC2171" s="1115"/>
    </row>
    <row r="2172" spans="1:29" ht="17.45" customHeight="1">
      <c r="A2172" s="1149"/>
      <c r="B2172" s="1174" t="s">
        <v>1712</v>
      </c>
      <c r="C2172" s="1174"/>
      <c r="D2172" s="1223" t="s">
        <v>1710</v>
      </c>
      <c r="E2172" s="1209">
        <v>0.28215000000000001</v>
      </c>
      <c r="F2172" s="1210"/>
      <c r="G2172" s="1211"/>
      <c r="H2172" s="1208">
        <v>0</v>
      </c>
      <c r="I2172" s="1208">
        <v>0</v>
      </c>
      <c r="J2172" s="1212">
        <v>0</v>
      </c>
      <c r="K2172" s="1213"/>
      <c r="L2172" s="1214"/>
      <c r="M2172" s="1181">
        <v>1.05</v>
      </c>
      <c r="N2172" s="1182"/>
      <c r="O2172" s="1182"/>
      <c r="P2172" s="1183"/>
      <c r="Q2172" s="1181">
        <v>0.84</v>
      </c>
      <c r="R2172" s="1182"/>
      <c r="S2172" s="1182"/>
      <c r="T2172" s="1182"/>
      <c r="U2172" s="1183"/>
      <c r="V2172" s="1181">
        <v>0.69</v>
      </c>
      <c r="W2172" s="1182"/>
      <c r="X2172" s="1182"/>
      <c r="Y2172" s="1183"/>
      <c r="Z2172" s="1184">
        <v>0</v>
      </c>
      <c r="AA2172" s="1121"/>
      <c r="AB2172" s="1121"/>
      <c r="AC2172" s="1120"/>
    </row>
    <row r="2173" spans="1:29" ht="17.45" customHeight="1">
      <c r="A2173" s="1149"/>
      <c r="B2173" s="1174" t="s">
        <v>1538</v>
      </c>
      <c r="C2173" s="1174"/>
      <c r="D2173" s="1223" t="s">
        <v>1537</v>
      </c>
      <c r="E2173" s="1209">
        <v>0.55130999999999997</v>
      </c>
      <c r="F2173" s="1210"/>
      <c r="G2173" s="1211"/>
      <c r="H2173" s="1208">
        <v>0.04</v>
      </c>
      <c r="I2173" s="1208">
        <v>0</v>
      </c>
      <c r="J2173" s="1212">
        <v>16.329999999999998</v>
      </c>
      <c r="K2173" s="1213"/>
      <c r="L2173" s="1214"/>
      <c r="M2173" s="1181">
        <v>1.26</v>
      </c>
      <c r="N2173" s="1182"/>
      <c r="O2173" s="1182"/>
      <c r="P2173" s="1183"/>
      <c r="Q2173" s="1181">
        <v>1.01</v>
      </c>
      <c r="R2173" s="1182"/>
      <c r="S2173" s="1182"/>
      <c r="T2173" s="1182"/>
      <c r="U2173" s="1183"/>
      <c r="V2173" s="1181">
        <v>0.83</v>
      </c>
      <c r="W2173" s="1182"/>
      <c r="X2173" s="1182"/>
      <c r="Y2173" s="1183"/>
      <c r="Z2173" s="1184">
        <v>7.4977999999999998</v>
      </c>
      <c r="AA2173" s="1121"/>
      <c r="AB2173" s="1121"/>
      <c r="AC2173" s="1120"/>
    </row>
    <row r="2174" spans="1:29" ht="16.7" customHeight="1">
      <c r="A2174" s="1149"/>
      <c r="B2174" s="1174" t="s">
        <v>1730</v>
      </c>
      <c r="C2174" s="1174"/>
      <c r="D2174" s="1223" t="s">
        <v>1729</v>
      </c>
      <c r="E2174" s="1209">
        <v>0.55130999999999997</v>
      </c>
      <c r="F2174" s="1210"/>
      <c r="G2174" s="1211"/>
      <c r="H2174" s="1208">
        <v>0</v>
      </c>
      <c r="I2174" s="1208">
        <v>0</v>
      </c>
      <c r="J2174" s="1212">
        <v>0</v>
      </c>
      <c r="K2174" s="1213"/>
      <c r="L2174" s="1214"/>
      <c r="M2174" s="1181">
        <v>1.26</v>
      </c>
      <c r="N2174" s="1182"/>
      <c r="O2174" s="1182"/>
      <c r="P2174" s="1183"/>
      <c r="Q2174" s="1181">
        <v>1.01</v>
      </c>
      <c r="R2174" s="1182"/>
      <c r="S2174" s="1182"/>
      <c r="T2174" s="1182"/>
      <c r="U2174" s="1183"/>
      <c r="V2174" s="1181">
        <v>0.83</v>
      </c>
      <c r="W2174" s="1182"/>
      <c r="X2174" s="1182"/>
      <c r="Y2174" s="1183"/>
      <c r="Z2174" s="1184">
        <v>0</v>
      </c>
      <c r="AA2174" s="1121"/>
      <c r="AB2174" s="1121"/>
      <c r="AC2174" s="1120"/>
    </row>
    <row r="2175" spans="1:29" ht="17.45" customHeight="1" thickBot="1">
      <c r="A2175" s="1089"/>
      <c r="B2175" s="1160" t="s">
        <v>1742</v>
      </c>
      <c r="C2175" s="1160"/>
      <c r="D2175" s="1224" t="s">
        <v>1741</v>
      </c>
      <c r="E2175" s="1216">
        <v>8.4999999999999995E-4</v>
      </c>
      <c r="F2175" s="1217"/>
      <c r="G2175" s="1218"/>
      <c r="H2175" s="1215">
        <v>0</v>
      </c>
      <c r="I2175" s="1215">
        <v>0</v>
      </c>
      <c r="J2175" s="1219">
        <v>0</v>
      </c>
      <c r="K2175" s="1220"/>
      <c r="L2175" s="1221"/>
      <c r="M2175" s="1188">
        <v>1.05</v>
      </c>
      <c r="N2175" s="1189"/>
      <c r="O2175" s="1189"/>
      <c r="P2175" s="1190"/>
      <c r="Q2175" s="1188">
        <v>0.84</v>
      </c>
      <c r="R2175" s="1189"/>
      <c r="S2175" s="1189"/>
      <c r="T2175" s="1189"/>
      <c r="U2175" s="1190"/>
      <c r="V2175" s="1188">
        <v>0.69</v>
      </c>
      <c r="W2175" s="1189"/>
      <c r="X2175" s="1189"/>
      <c r="Y2175" s="1190"/>
      <c r="Z2175" s="1168">
        <v>0</v>
      </c>
      <c r="AA2175" s="1126"/>
      <c r="AB2175" s="1126"/>
      <c r="AC2175" s="1125"/>
    </row>
    <row r="2176" spans="1:29" ht="16.7" customHeight="1" thickBot="1">
      <c r="A2176" s="1068"/>
      <c r="B2176" s="1069"/>
      <c r="C2176" s="1069"/>
      <c r="D2176" s="1069"/>
      <c r="E2176" s="1069"/>
      <c r="F2176" s="1069"/>
      <c r="G2176" s="1069"/>
      <c r="H2176" s="1069"/>
      <c r="I2176" s="1071" t="s">
        <v>1205</v>
      </c>
      <c r="J2176" s="1071"/>
      <c r="K2176" s="1071"/>
      <c r="L2176" s="1071"/>
      <c r="M2176" s="1071"/>
      <c r="N2176" s="1071"/>
      <c r="O2176" s="1071"/>
      <c r="P2176" s="1071"/>
      <c r="Q2176" s="1071"/>
      <c r="R2176" s="1071"/>
      <c r="S2176" s="1071"/>
      <c r="T2176" s="1071"/>
      <c r="U2176" s="1071"/>
      <c r="V2176" s="1106"/>
      <c r="W2176" s="1107">
        <v>30.516500000000001</v>
      </c>
      <c r="X2176" s="1108"/>
      <c r="Y2176" s="1108"/>
      <c r="Z2176" s="1108"/>
      <c r="AA2176" s="1108"/>
      <c r="AB2176" s="1108"/>
      <c r="AC2176" s="1107"/>
    </row>
    <row r="2177" spans="1:29" ht="5.85" customHeight="1">
      <c r="A2177" s="1141"/>
      <c r="B2177" s="1113"/>
      <c r="C2177" s="1113"/>
      <c r="D2177" s="1113"/>
      <c r="E2177" s="1113"/>
      <c r="F2177" s="1113"/>
      <c r="G2177" s="1113"/>
      <c r="H2177" s="1113"/>
      <c r="I2177" s="1113"/>
      <c r="J2177" s="1113"/>
      <c r="K2177" s="1113"/>
      <c r="L2177" s="1113"/>
      <c r="M2177" s="1113"/>
      <c r="N2177" s="1113"/>
      <c r="O2177" s="1113"/>
      <c r="P2177" s="1113"/>
      <c r="Q2177" s="1113"/>
      <c r="R2177" s="1113"/>
      <c r="S2177" s="1113"/>
      <c r="T2177" s="1113"/>
      <c r="U2177" s="1113"/>
      <c r="V2177" s="1113"/>
      <c r="W2177" s="1113"/>
      <c r="X2177" s="1113"/>
      <c r="Y2177" s="1113"/>
      <c r="Z2177" s="1113"/>
      <c r="AA2177" s="1113"/>
      <c r="AB2177" s="1113"/>
      <c r="AC2177" s="1142"/>
    </row>
    <row r="2178" spans="1:29" ht="17.45" customHeight="1">
      <c r="A2178" s="1117"/>
      <c r="B2178" s="1118"/>
      <c r="C2178" s="1118"/>
      <c r="D2178" s="1118"/>
      <c r="E2178" s="1118"/>
      <c r="F2178" s="1118"/>
      <c r="G2178" s="1118"/>
      <c r="H2178" s="1118"/>
      <c r="I2178" s="1119" t="s">
        <v>1206</v>
      </c>
      <c r="J2178" s="1119"/>
      <c r="K2178" s="1119"/>
      <c r="L2178" s="1119"/>
      <c r="M2178" s="1119"/>
      <c r="N2178" s="1119"/>
      <c r="O2178" s="1119"/>
      <c r="P2178" s="1119"/>
      <c r="Q2178" s="1119"/>
      <c r="R2178" s="1119"/>
      <c r="S2178" s="1119"/>
      <c r="T2178" s="1119"/>
      <c r="U2178" s="1119"/>
      <c r="V2178" s="1118"/>
      <c r="W2178" s="1143">
        <v>444.01</v>
      </c>
      <c r="X2178" s="1144"/>
      <c r="Y2178" s="1144"/>
      <c r="Z2178" s="1144"/>
      <c r="AA2178" s="1144"/>
      <c r="AB2178" s="1144"/>
      <c r="AC2178" s="1143"/>
    </row>
    <row r="2179" spans="1:29" ht="16.7" customHeight="1">
      <c r="A2179" s="1117"/>
      <c r="B2179" s="1118"/>
      <c r="C2179" s="1118"/>
      <c r="D2179" s="1118"/>
      <c r="E2179" s="1118"/>
      <c r="F2179" s="1118"/>
      <c r="G2179" s="1119" t="s">
        <v>1207</v>
      </c>
      <c r="H2179" s="1119"/>
      <c r="I2179" s="1119"/>
      <c r="J2179" s="1119"/>
      <c r="K2179" s="1119"/>
      <c r="L2179" s="1119"/>
      <c r="M2179" s="1119"/>
      <c r="N2179" s="1145"/>
      <c r="O2179" s="1146">
        <v>0</v>
      </c>
      <c r="P2179" s="1146"/>
      <c r="Q2179" s="1146"/>
      <c r="R2179" s="1145"/>
      <c r="S2179" s="1119" t="s">
        <v>1208</v>
      </c>
      <c r="T2179" s="1119"/>
      <c r="U2179" s="1119"/>
      <c r="V2179" s="1118"/>
      <c r="W2179" s="1143">
        <v>0</v>
      </c>
      <c r="X2179" s="1144"/>
      <c r="Y2179" s="1144"/>
      <c r="Z2179" s="1144"/>
      <c r="AA2179" s="1144"/>
      <c r="AB2179" s="1144"/>
      <c r="AC2179" s="1143"/>
    </row>
    <row r="2180" spans="1:29" ht="17.45" customHeight="1">
      <c r="A2180" s="1117"/>
      <c r="B2180" s="1118"/>
      <c r="C2180" s="1118"/>
      <c r="D2180" s="1118"/>
      <c r="E2180" s="1118"/>
      <c r="F2180" s="1118"/>
      <c r="G2180" s="1118"/>
      <c r="H2180" s="1118"/>
      <c r="I2180" s="1119" t="s">
        <v>1209</v>
      </c>
      <c r="J2180" s="1119"/>
      <c r="K2180" s="1119"/>
      <c r="L2180" s="1119"/>
      <c r="M2180" s="1119"/>
      <c r="N2180" s="1119"/>
      <c r="O2180" s="1119"/>
      <c r="P2180" s="1119"/>
      <c r="Q2180" s="1119"/>
      <c r="R2180" s="1119"/>
      <c r="S2180" s="1119"/>
      <c r="T2180" s="1119"/>
      <c r="U2180" s="1119"/>
      <c r="V2180" s="1118"/>
      <c r="W2180" s="1143">
        <v>444.01</v>
      </c>
      <c r="X2180" s="1144"/>
      <c r="Y2180" s="1144"/>
      <c r="Z2180" s="1144"/>
      <c r="AA2180" s="1144"/>
      <c r="AB2180" s="1144"/>
      <c r="AC2180" s="1143"/>
    </row>
    <row r="2181" spans="1:29" ht="5.85" customHeight="1">
      <c r="A2181" s="1147"/>
      <c r="B2181" s="1118"/>
      <c r="C2181" s="1118"/>
      <c r="D2181" s="1118"/>
      <c r="E2181" s="1118"/>
      <c r="F2181" s="1118"/>
      <c r="G2181" s="1118"/>
      <c r="H2181" s="1118"/>
      <c r="I2181" s="1118"/>
      <c r="J2181" s="1118"/>
      <c r="K2181" s="1118"/>
      <c r="L2181" s="1118"/>
      <c r="M2181" s="1118"/>
      <c r="N2181" s="1118"/>
      <c r="O2181" s="1118"/>
      <c r="P2181" s="1118"/>
      <c r="Q2181" s="1118"/>
      <c r="R2181" s="1118"/>
      <c r="S2181" s="1118"/>
      <c r="T2181" s="1118"/>
      <c r="U2181" s="1118"/>
      <c r="V2181" s="1118"/>
      <c r="W2181" s="1118"/>
      <c r="X2181" s="1118"/>
      <c r="Y2181" s="1118"/>
      <c r="Z2181" s="1118"/>
      <c r="AA2181" s="1118"/>
      <c r="AB2181" s="1118"/>
      <c r="AC2181" s="1148"/>
    </row>
    <row r="2182" spans="1:29" ht="20.45" customHeight="1" thickBot="1">
      <c r="A2182" s="1089"/>
      <c r="B2182" s="1090"/>
      <c r="C2182" s="1090"/>
      <c r="D2182" s="1090"/>
      <c r="E2182" s="1090"/>
      <c r="F2182" s="1090"/>
      <c r="G2182" s="1090"/>
      <c r="H2182" s="1090"/>
      <c r="I2182" s="1090"/>
      <c r="J2182" s="1090"/>
      <c r="K2182" s="1090"/>
      <c r="L2182" s="1090"/>
      <c r="M2182" s="1090"/>
      <c r="N2182" s="1090"/>
      <c r="O2182" s="1090"/>
      <c r="P2182" s="1090"/>
      <c r="Q2182" s="1090"/>
      <c r="R2182" s="1090"/>
      <c r="S2182" s="1090"/>
      <c r="T2182" s="1090"/>
      <c r="U2182" s="1090"/>
      <c r="V2182" s="1090"/>
      <c r="W2182" s="1090"/>
      <c r="X2182" s="1090"/>
      <c r="Y2182" s="1090"/>
      <c r="Z2182" s="1090"/>
      <c r="AA2182" s="1090"/>
      <c r="AB2182" s="1090"/>
      <c r="AC2182" s="1091"/>
    </row>
    <row r="2183" spans="1:29" ht="17.45" customHeight="1" thickBot="1">
      <c r="A2183" s="1068"/>
      <c r="B2183" s="1069"/>
      <c r="C2183" s="1069"/>
      <c r="D2183" s="1069"/>
      <c r="E2183" s="1069"/>
      <c r="F2183" s="1070" t="s">
        <v>1166</v>
      </c>
      <c r="G2183" s="1070"/>
      <c r="H2183" s="1070"/>
      <c r="I2183" s="1070"/>
      <c r="J2183" s="1070"/>
      <c r="K2183" s="1070"/>
      <c r="L2183" s="1069"/>
      <c r="M2183" s="1069"/>
      <c r="N2183" s="1069"/>
      <c r="O2183" s="1069"/>
      <c r="P2183" s="1069"/>
      <c r="Q2183" s="1069"/>
      <c r="R2183" s="1069"/>
      <c r="S2183" s="1069"/>
      <c r="T2183" s="1069"/>
      <c r="U2183" s="1069"/>
      <c r="V2183" s="1069"/>
      <c r="W2183" s="1069"/>
      <c r="X2183" s="1071" t="s">
        <v>1743</v>
      </c>
      <c r="Y2183" s="1071"/>
      <c r="Z2183" s="1071"/>
      <c r="AA2183" s="1071"/>
      <c r="AB2183" s="1071"/>
      <c r="AC2183" s="1072"/>
    </row>
    <row r="2184" spans="1:29" ht="16.7" customHeight="1">
      <c r="A2184" s="1074" t="s">
        <v>1168</v>
      </c>
      <c r="B2184" s="1075"/>
      <c r="C2184" s="1076"/>
      <c r="D2184" s="1077" t="s">
        <v>1744</v>
      </c>
      <c r="E2184" s="1077"/>
      <c r="F2184" s="1077"/>
      <c r="G2184" s="1077"/>
      <c r="H2184" s="1077"/>
      <c r="I2184" s="1077"/>
      <c r="J2184" s="1077"/>
      <c r="K2184" s="1077"/>
      <c r="L2184" s="1077"/>
      <c r="M2184" s="1077"/>
      <c r="N2184" s="1076"/>
      <c r="O2184" s="1076"/>
      <c r="P2184" s="1078" t="s">
        <v>1104</v>
      </c>
      <c r="Q2184" s="1078"/>
      <c r="R2184" s="1078"/>
      <c r="S2184" s="1076"/>
      <c r="T2184" s="1079" t="s">
        <v>1244</v>
      </c>
      <c r="U2184" s="1079"/>
      <c r="V2184" s="1079"/>
      <c r="W2184" s="1079"/>
      <c r="X2184" s="1076"/>
      <c r="Y2184" s="1078" t="s">
        <v>1170</v>
      </c>
      <c r="Z2184" s="1078"/>
      <c r="AA2184" s="1076"/>
      <c r="AB2184" s="1080">
        <v>45658</v>
      </c>
      <c r="AC2184" s="1081"/>
    </row>
    <row r="2185" spans="1:29" ht="17.45" customHeight="1">
      <c r="A2185" s="1082"/>
      <c r="B2185" s="1083"/>
      <c r="D2185" s="1084"/>
      <c r="E2185" s="1084"/>
      <c r="F2185" s="1084"/>
      <c r="G2185" s="1084"/>
      <c r="H2185" s="1084"/>
      <c r="I2185" s="1084"/>
      <c r="J2185" s="1084"/>
      <c r="K2185" s="1084"/>
      <c r="L2185" s="1084"/>
      <c r="M2185" s="1084"/>
      <c r="P2185" s="1085" t="s">
        <v>1171</v>
      </c>
      <c r="Q2185" s="1085"/>
      <c r="R2185" s="1085"/>
      <c r="T2185" s="1086">
        <v>1</v>
      </c>
      <c r="U2185" s="1086"/>
      <c r="V2185" s="1086"/>
      <c r="W2185" s="1086"/>
      <c r="Y2185" s="1085" t="s">
        <v>1172</v>
      </c>
      <c r="Z2185" s="1085"/>
      <c r="AB2185" s="1087" t="s">
        <v>55</v>
      </c>
      <c r="AC2185" s="1088"/>
    </row>
    <row r="2186" spans="1:29" ht="5.85" customHeight="1" thickBot="1">
      <c r="A2186" s="1089"/>
      <c r="B2186" s="1090"/>
      <c r="C2186" s="1090"/>
      <c r="D2186" s="1090"/>
      <c r="E2186" s="1090"/>
      <c r="F2186" s="1090"/>
      <c r="G2186" s="1090"/>
      <c r="H2186" s="1090"/>
      <c r="I2186" s="1090"/>
      <c r="J2186" s="1090"/>
      <c r="K2186" s="1090"/>
      <c r="L2186" s="1090"/>
      <c r="M2186" s="1090"/>
      <c r="N2186" s="1090"/>
      <c r="O2186" s="1090"/>
      <c r="P2186" s="1090"/>
      <c r="Q2186" s="1090"/>
      <c r="R2186" s="1090"/>
      <c r="S2186" s="1090"/>
      <c r="T2186" s="1090"/>
      <c r="U2186" s="1090"/>
      <c r="V2186" s="1090"/>
      <c r="W2186" s="1090"/>
      <c r="X2186" s="1090"/>
      <c r="Y2186" s="1090"/>
      <c r="Z2186" s="1090"/>
      <c r="AA2186" s="1090"/>
      <c r="AB2186" s="1090"/>
      <c r="AC2186" s="1091"/>
    </row>
    <row r="2187" spans="1:29" ht="16.7" customHeight="1" thickBot="1">
      <c r="A2187" s="1092" t="s">
        <v>1173</v>
      </c>
      <c r="B2187" s="1075"/>
      <c r="C2187" s="1075"/>
      <c r="D2187" s="1075"/>
      <c r="E2187" s="1075"/>
      <c r="F2187" s="1075"/>
      <c r="G2187" s="1075"/>
      <c r="H2187" s="1093"/>
      <c r="I2187" s="1094" t="s">
        <v>1174</v>
      </c>
      <c r="J2187" s="1094" t="s">
        <v>1175</v>
      </c>
      <c r="K2187" s="1070"/>
      <c r="L2187" s="1070"/>
      <c r="M2187" s="1070"/>
      <c r="N2187" s="1070"/>
      <c r="O2187" s="1070"/>
      <c r="P2187" s="1095"/>
      <c r="Q2187" s="1094" t="s">
        <v>1176</v>
      </c>
      <c r="R2187" s="1070"/>
      <c r="S2187" s="1070"/>
      <c r="T2187" s="1070"/>
      <c r="U2187" s="1070"/>
      <c r="V2187" s="1070"/>
      <c r="W2187" s="1070"/>
      <c r="X2187" s="1070"/>
      <c r="Y2187" s="1095"/>
      <c r="Z2187" s="1096" t="s">
        <v>1177</v>
      </c>
      <c r="AA2187" s="1097"/>
      <c r="AB2187" s="1097"/>
      <c r="AC2187" s="1098"/>
    </row>
    <row r="2188" spans="1:29" ht="17.45" customHeight="1" thickBot="1">
      <c r="A2188" s="1099"/>
      <c r="B2188" s="1100"/>
      <c r="C2188" s="1100"/>
      <c r="D2188" s="1100"/>
      <c r="E2188" s="1100"/>
      <c r="F2188" s="1100"/>
      <c r="G2188" s="1100"/>
      <c r="H2188" s="1101"/>
      <c r="I2188" s="1102"/>
      <c r="J2188" s="1094" t="s">
        <v>1178</v>
      </c>
      <c r="K2188" s="1070"/>
      <c r="L2188" s="1095"/>
      <c r="M2188" s="1094" t="s">
        <v>1179</v>
      </c>
      <c r="N2188" s="1070"/>
      <c r="O2188" s="1070"/>
      <c r="P2188" s="1095"/>
      <c r="Q2188" s="1094" t="s">
        <v>1178</v>
      </c>
      <c r="R2188" s="1070"/>
      <c r="S2188" s="1070"/>
      <c r="T2188" s="1070"/>
      <c r="U2188" s="1095"/>
      <c r="V2188" s="1094" t="s">
        <v>1179</v>
      </c>
      <c r="W2188" s="1070"/>
      <c r="X2188" s="1070"/>
      <c r="Y2188" s="1095"/>
      <c r="Z2188" s="1103"/>
      <c r="AA2188" s="1104"/>
      <c r="AB2188" s="1104"/>
      <c r="AC2188" s="1105"/>
    </row>
    <row r="2189" spans="1:29" ht="17.45" customHeight="1" thickBot="1">
      <c r="A2189" s="1068"/>
      <c r="B2189" s="1069"/>
      <c r="C2189" s="1069"/>
      <c r="D2189" s="1069"/>
      <c r="E2189" s="1069"/>
      <c r="F2189" s="1069"/>
      <c r="G2189" s="1069"/>
      <c r="H2189" s="1069"/>
      <c r="I2189" s="1071" t="s">
        <v>1180</v>
      </c>
      <c r="J2189" s="1071"/>
      <c r="K2189" s="1071"/>
      <c r="L2189" s="1071"/>
      <c r="M2189" s="1071"/>
      <c r="N2189" s="1071"/>
      <c r="O2189" s="1071"/>
      <c r="P2189" s="1071"/>
      <c r="Q2189" s="1071"/>
      <c r="R2189" s="1071"/>
      <c r="S2189" s="1071"/>
      <c r="T2189" s="1071"/>
      <c r="U2189" s="1071"/>
      <c r="V2189" s="1106"/>
      <c r="W2189" s="1107">
        <v>0</v>
      </c>
      <c r="X2189" s="1108"/>
      <c r="Y2189" s="1108"/>
      <c r="Z2189" s="1108"/>
      <c r="AA2189" s="1108"/>
      <c r="AB2189" s="1108"/>
      <c r="AC2189" s="1107"/>
    </row>
    <row r="2190" spans="1:29" ht="16.7" customHeight="1" thickBot="1">
      <c r="A2190" s="1092" t="s">
        <v>1181</v>
      </c>
      <c r="B2190" s="1109"/>
      <c r="C2190" s="1109"/>
      <c r="D2190" s="1109"/>
      <c r="E2190" s="1109"/>
      <c r="F2190" s="1109"/>
      <c r="G2190" s="1109"/>
      <c r="H2190" s="1109"/>
      <c r="I2190" s="1109"/>
      <c r="J2190" s="1110"/>
      <c r="K2190" s="1094" t="s">
        <v>1182</v>
      </c>
      <c r="L2190" s="1070"/>
      <c r="M2190" s="1070"/>
      <c r="N2190" s="1070"/>
      <c r="O2190" s="1095"/>
      <c r="P2190" s="1094" t="s">
        <v>1174</v>
      </c>
      <c r="Q2190" s="1070"/>
      <c r="R2190" s="1070"/>
      <c r="S2190" s="1070"/>
      <c r="T2190" s="1095"/>
      <c r="U2190" s="1094" t="s">
        <v>1183</v>
      </c>
      <c r="V2190" s="1070"/>
      <c r="W2190" s="1070"/>
      <c r="X2190" s="1070"/>
      <c r="Y2190" s="1095"/>
      <c r="Z2190" s="1096" t="s">
        <v>1177</v>
      </c>
      <c r="AA2190" s="1111"/>
      <c r="AB2190" s="1111"/>
      <c r="AC2190" s="1112"/>
    </row>
    <row r="2191" spans="1:29" ht="17.45" customHeight="1">
      <c r="A2191" s="1150"/>
      <c r="B2191" s="1151" t="s">
        <v>1119</v>
      </c>
      <c r="C2191" s="1151"/>
      <c r="D2191" s="1152" t="s">
        <v>1120</v>
      </c>
      <c r="E2191" s="1151"/>
      <c r="F2191" s="1151"/>
      <c r="G2191" s="1151"/>
      <c r="H2191" s="1151"/>
      <c r="I2191" s="1151"/>
      <c r="J2191" s="1152"/>
      <c r="K2191" s="1153">
        <v>0</v>
      </c>
      <c r="L2191" s="1154"/>
      <c r="M2191" s="1154"/>
      <c r="N2191" s="1154"/>
      <c r="O2191" s="1155"/>
      <c r="P2191" s="1153">
        <v>1</v>
      </c>
      <c r="Q2191" s="1154"/>
      <c r="R2191" s="1154"/>
      <c r="S2191" s="1154"/>
      <c r="T2191" s="1155"/>
      <c r="U2191" s="1156">
        <v>27.222300000000001</v>
      </c>
      <c r="V2191" s="1157"/>
      <c r="W2191" s="1157"/>
      <c r="X2191" s="1157"/>
      <c r="Y2191" s="1158"/>
      <c r="Z2191" s="1159">
        <v>27.222300000000001</v>
      </c>
      <c r="AA2191" s="1116"/>
      <c r="AB2191" s="1116"/>
      <c r="AC2191" s="1115"/>
    </row>
    <row r="2192" spans="1:29" ht="16.7" customHeight="1" thickBot="1">
      <c r="A2192" s="1089"/>
      <c r="B2192" s="1160" t="s">
        <v>1111</v>
      </c>
      <c r="C2192" s="1160"/>
      <c r="D2192" s="1161" t="s">
        <v>1112</v>
      </c>
      <c r="E2192" s="1160"/>
      <c r="F2192" s="1160"/>
      <c r="G2192" s="1160"/>
      <c r="H2192" s="1160"/>
      <c r="I2192" s="1160"/>
      <c r="J2192" s="1161"/>
      <c r="K2192" s="1162">
        <v>0</v>
      </c>
      <c r="L2192" s="1163"/>
      <c r="M2192" s="1163"/>
      <c r="N2192" s="1163"/>
      <c r="O2192" s="1164"/>
      <c r="P2192" s="1162">
        <v>1</v>
      </c>
      <c r="Q2192" s="1163"/>
      <c r="R2192" s="1163"/>
      <c r="S2192" s="1163"/>
      <c r="T2192" s="1164"/>
      <c r="U2192" s="1165">
        <v>22.148800000000001</v>
      </c>
      <c r="V2192" s="1166"/>
      <c r="W2192" s="1166"/>
      <c r="X2192" s="1166"/>
      <c r="Y2192" s="1167"/>
      <c r="Z2192" s="1168">
        <v>22.148800000000001</v>
      </c>
      <c r="AA2192" s="1126"/>
      <c r="AB2192" s="1126"/>
      <c r="AC2192" s="1125"/>
    </row>
    <row r="2193" spans="1:29" ht="17.45" customHeight="1" thickBot="1">
      <c r="A2193" s="1068"/>
      <c r="B2193" s="1113"/>
      <c r="C2193" s="1113"/>
      <c r="D2193" s="1113"/>
      <c r="E2193" s="1113"/>
      <c r="F2193" s="1113"/>
      <c r="G2193" s="1113"/>
      <c r="H2193" s="1113"/>
      <c r="I2193" s="1114" t="s">
        <v>1184</v>
      </c>
      <c r="J2193" s="1114"/>
      <c r="K2193" s="1114"/>
      <c r="L2193" s="1114"/>
      <c r="M2193" s="1114"/>
      <c r="N2193" s="1114"/>
      <c r="O2193" s="1114"/>
      <c r="P2193" s="1114"/>
      <c r="Q2193" s="1114"/>
      <c r="R2193" s="1114"/>
      <c r="S2193" s="1114"/>
      <c r="T2193" s="1114"/>
      <c r="U2193" s="1114"/>
      <c r="V2193" s="1069"/>
      <c r="W2193" s="1115">
        <v>49.371099999999998</v>
      </c>
      <c r="X2193" s="1116"/>
      <c r="Y2193" s="1116"/>
      <c r="Z2193" s="1116"/>
      <c r="AA2193" s="1116"/>
      <c r="AB2193" s="1116"/>
      <c r="AC2193" s="1115"/>
    </row>
    <row r="2194" spans="1:29" ht="17.45" customHeight="1">
      <c r="A2194" s="1117"/>
      <c r="B2194" s="1118"/>
      <c r="C2194" s="1118"/>
      <c r="D2194" s="1118"/>
      <c r="E2194" s="1118"/>
      <c r="F2194" s="1118"/>
      <c r="G2194" s="1118"/>
      <c r="H2194" s="1118"/>
      <c r="I2194" s="1119" t="s">
        <v>1185</v>
      </c>
      <c r="J2194" s="1119"/>
      <c r="K2194" s="1119"/>
      <c r="L2194" s="1119"/>
      <c r="M2194" s="1119"/>
      <c r="N2194" s="1119"/>
      <c r="O2194" s="1119"/>
      <c r="P2194" s="1119"/>
      <c r="Q2194" s="1119"/>
      <c r="R2194" s="1119"/>
      <c r="S2194" s="1119"/>
      <c r="T2194" s="1119"/>
      <c r="U2194" s="1119"/>
      <c r="V2194" s="1118"/>
      <c r="W2194" s="1120">
        <v>49.371099999999998</v>
      </c>
      <c r="X2194" s="1121"/>
      <c r="Y2194" s="1121"/>
      <c r="Z2194" s="1121"/>
      <c r="AA2194" s="1121"/>
      <c r="AB2194" s="1121"/>
      <c r="AC2194" s="1120"/>
    </row>
    <row r="2195" spans="1:29" ht="16.7" customHeight="1">
      <c r="A2195" s="1117"/>
      <c r="B2195" s="1118"/>
      <c r="C2195" s="1118"/>
      <c r="D2195" s="1118"/>
      <c r="E2195" s="1118"/>
      <c r="F2195" s="1118"/>
      <c r="G2195" s="1118"/>
      <c r="H2195" s="1118"/>
      <c r="I2195" s="1119" t="s">
        <v>1186</v>
      </c>
      <c r="J2195" s="1119"/>
      <c r="K2195" s="1119"/>
      <c r="L2195" s="1119"/>
      <c r="M2195" s="1119"/>
      <c r="N2195" s="1119"/>
      <c r="O2195" s="1119"/>
      <c r="P2195" s="1119"/>
      <c r="Q2195" s="1119"/>
      <c r="R2195" s="1119"/>
      <c r="S2195" s="1119"/>
      <c r="T2195" s="1119"/>
      <c r="U2195" s="1119"/>
      <c r="V2195" s="1118"/>
      <c r="W2195" s="1120">
        <v>49.371099999999998</v>
      </c>
      <c r="X2195" s="1121"/>
      <c r="Y2195" s="1121"/>
      <c r="Z2195" s="1121"/>
      <c r="AA2195" s="1121"/>
      <c r="AB2195" s="1121"/>
      <c r="AC2195" s="1120"/>
    </row>
    <row r="2196" spans="1:29" ht="17.45" customHeight="1">
      <c r="A2196" s="1117"/>
      <c r="B2196" s="1118"/>
      <c r="C2196" s="1118"/>
      <c r="D2196" s="1118"/>
      <c r="E2196" s="1118"/>
      <c r="F2196" s="1118"/>
      <c r="G2196" s="1118"/>
      <c r="H2196" s="1118"/>
      <c r="I2196" s="1119" t="s">
        <v>1187</v>
      </c>
      <c r="J2196" s="1119"/>
      <c r="K2196" s="1119"/>
      <c r="L2196" s="1119"/>
      <c r="M2196" s="1119"/>
      <c r="N2196" s="1119"/>
      <c r="O2196" s="1119"/>
      <c r="P2196" s="1119"/>
      <c r="Q2196" s="1119"/>
      <c r="R2196" s="1119"/>
      <c r="S2196" s="1119"/>
      <c r="T2196" s="1119"/>
      <c r="U2196" s="1119"/>
      <c r="V2196" s="1118"/>
      <c r="W2196" s="1120">
        <v>0</v>
      </c>
      <c r="X2196" s="1121"/>
      <c r="Y2196" s="1121"/>
      <c r="Z2196" s="1121"/>
      <c r="AA2196" s="1121"/>
      <c r="AB2196" s="1121"/>
      <c r="AC2196" s="1120"/>
    </row>
    <row r="2197" spans="1:29" ht="17.45" customHeight="1" thickBot="1">
      <c r="A2197" s="1122"/>
      <c r="B2197" s="1123"/>
      <c r="C2197" s="1123"/>
      <c r="D2197" s="1123"/>
      <c r="E2197" s="1123"/>
      <c r="F2197" s="1123"/>
      <c r="G2197" s="1123"/>
      <c r="H2197" s="1123"/>
      <c r="I2197" s="1124" t="s">
        <v>1188</v>
      </c>
      <c r="J2197" s="1124"/>
      <c r="K2197" s="1124"/>
      <c r="L2197" s="1124"/>
      <c r="M2197" s="1124"/>
      <c r="N2197" s="1124"/>
      <c r="O2197" s="1124"/>
      <c r="P2197" s="1124"/>
      <c r="Q2197" s="1124"/>
      <c r="R2197" s="1124"/>
      <c r="S2197" s="1124"/>
      <c r="T2197" s="1124"/>
      <c r="U2197" s="1124"/>
      <c r="V2197" s="1123"/>
      <c r="W2197" s="1125">
        <v>0</v>
      </c>
      <c r="X2197" s="1126"/>
      <c r="Y2197" s="1126"/>
      <c r="Z2197" s="1126"/>
      <c r="AA2197" s="1126"/>
      <c r="AB2197" s="1126"/>
      <c r="AC2197" s="1125"/>
    </row>
    <row r="2198" spans="1:29" ht="16.7" customHeight="1" thickBot="1">
      <c r="A2198" s="1092" t="s">
        <v>1189</v>
      </c>
      <c r="B2198" s="1109"/>
      <c r="C2198" s="1109"/>
      <c r="D2198" s="1109"/>
      <c r="E2198" s="1109"/>
      <c r="F2198" s="1109"/>
      <c r="G2198" s="1109"/>
      <c r="H2198" s="1109"/>
      <c r="I2198" s="1109"/>
      <c r="J2198" s="1110"/>
      <c r="K2198" s="1094" t="s">
        <v>1174</v>
      </c>
      <c r="L2198" s="1070"/>
      <c r="M2198" s="1070"/>
      <c r="N2198" s="1070"/>
      <c r="O2198" s="1095"/>
      <c r="P2198" s="1094" t="s">
        <v>531</v>
      </c>
      <c r="Q2198" s="1070"/>
      <c r="R2198" s="1070"/>
      <c r="S2198" s="1070"/>
      <c r="T2198" s="1095"/>
      <c r="U2198" s="1094" t="s">
        <v>1190</v>
      </c>
      <c r="V2198" s="1070"/>
      <c r="W2198" s="1070"/>
      <c r="X2198" s="1070"/>
      <c r="Y2198" s="1095"/>
      <c r="Z2198" s="1096" t="s">
        <v>1191</v>
      </c>
      <c r="AA2198" s="1111"/>
      <c r="AB2198" s="1111"/>
      <c r="AC2198" s="1112"/>
    </row>
    <row r="2199" spans="1:29" ht="17.45" customHeight="1" thickBot="1">
      <c r="A2199" s="1127"/>
      <c r="B2199" s="1128" t="s">
        <v>1745</v>
      </c>
      <c r="C2199" s="1128"/>
      <c r="D2199" s="1129" t="s">
        <v>1746</v>
      </c>
      <c r="E2199" s="1128"/>
      <c r="F2199" s="1128"/>
      <c r="G2199" s="1128"/>
      <c r="H2199" s="1128"/>
      <c r="I2199" s="1128"/>
      <c r="J2199" s="1129"/>
      <c r="K2199" s="1130">
        <v>13</v>
      </c>
      <c r="L2199" s="1131"/>
      <c r="M2199" s="1131"/>
      <c r="N2199" s="1131"/>
      <c r="O2199" s="1132"/>
      <c r="P2199" s="1133" t="s">
        <v>51</v>
      </c>
      <c r="Q2199" s="1134"/>
      <c r="R2199" s="1134"/>
      <c r="S2199" s="1134"/>
      <c r="T2199" s="1135"/>
      <c r="U2199" s="1136">
        <v>5.4786000000000001</v>
      </c>
      <c r="V2199" s="1137"/>
      <c r="W2199" s="1137"/>
      <c r="X2199" s="1137"/>
      <c r="Y2199" s="1138"/>
      <c r="Z2199" s="1139">
        <v>71.221800000000002</v>
      </c>
      <c r="AA2199" s="1108"/>
      <c r="AB2199" s="1108"/>
      <c r="AC2199" s="1107"/>
    </row>
    <row r="2200" spans="1:29" ht="16.7" customHeight="1" thickBot="1">
      <c r="A2200" s="1068"/>
      <c r="B2200" s="1069"/>
      <c r="C2200" s="1069"/>
      <c r="D2200" s="1069"/>
      <c r="E2200" s="1069"/>
      <c r="F2200" s="1069"/>
      <c r="G2200" s="1069"/>
      <c r="H2200" s="1069"/>
      <c r="I2200" s="1071" t="s">
        <v>1193</v>
      </c>
      <c r="J2200" s="1071"/>
      <c r="K2200" s="1071"/>
      <c r="L2200" s="1071"/>
      <c r="M2200" s="1071"/>
      <c r="N2200" s="1071"/>
      <c r="O2200" s="1071"/>
      <c r="P2200" s="1071"/>
      <c r="Q2200" s="1071"/>
      <c r="R2200" s="1071"/>
      <c r="S2200" s="1071"/>
      <c r="T2200" s="1071"/>
      <c r="U2200" s="1071"/>
      <c r="V2200" s="1106"/>
      <c r="W2200" s="1107">
        <v>71.221800000000002</v>
      </c>
      <c r="X2200" s="1108"/>
      <c r="Y2200" s="1108"/>
      <c r="Z2200" s="1108"/>
      <c r="AA2200" s="1108"/>
      <c r="AB2200" s="1108"/>
      <c r="AC2200" s="1107"/>
    </row>
    <row r="2201" spans="1:29" ht="17.45" customHeight="1" thickBot="1">
      <c r="A2201" s="1092" t="s">
        <v>1194</v>
      </c>
      <c r="B2201" s="1109"/>
      <c r="C2201" s="1109"/>
      <c r="D2201" s="1109"/>
      <c r="E2201" s="1109"/>
      <c r="F2201" s="1109"/>
      <c r="G2201" s="1109"/>
      <c r="H2201" s="1109"/>
      <c r="I2201" s="1109"/>
      <c r="J2201" s="1110"/>
      <c r="K2201" s="1094" t="s">
        <v>1174</v>
      </c>
      <c r="L2201" s="1070"/>
      <c r="M2201" s="1070"/>
      <c r="N2201" s="1070"/>
      <c r="O2201" s="1095"/>
      <c r="P2201" s="1094" t="s">
        <v>531</v>
      </c>
      <c r="Q2201" s="1070"/>
      <c r="R2201" s="1070"/>
      <c r="S2201" s="1070"/>
      <c r="T2201" s="1095"/>
      <c r="U2201" s="1094" t="s">
        <v>1190</v>
      </c>
      <c r="V2201" s="1070"/>
      <c r="W2201" s="1070"/>
      <c r="X2201" s="1070"/>
      <c r="Y2201" s="1095"/>
      <c r="Z2201" s="1096" t="s">
        <v>1191</v>
      </c>
      <c r="AA2201" s="1111"/>
      <c r="AB2201" s="1111"/>
      <c r="AC2201" s="1112"/>
    </row>
    <row r="2202" spans="1:29" ht="17.45" customHeight="1" thickBot="1">
      <c r="A2202" s="1127"/>
      <c r="B2202" s="1128" t="s">
        <v>1747</v>
      </c>
      <c r="C2202" s="1128"/>
      <c r="D2202" s="1129" t="s">
        <v>1748</v>
      </c>
      <c r="E2202" s="1128"/>
      <c r="F2202" s="1128"/>
      <c r="G2202" s="1128"/>
      <c r="H2202" s="1128"/>
      <c r="I2202" s="1128"/>
      <c r="J2202" s="1129"/>
      <c r="K2202" s="1130">
        <v>1.4999999999999999E-2</v>
      </c>
      <c r="L2202" s="1131"/>
      <c r="M2202" s="1131"/>
      <c r="N2202" s="1131"/>
      <c r="O2202" s="1132"/>
      <c r="P2202" s="1133" t="s">
        <v>58</v>
      </c>
      <c r="Q2202" s="1134"/>
      <c r="R2202" s="1134"/>
      <c r="S2202" s="1134"/>
      <c r="T2202" s="1135"/>
      <c r="U2202" s="1136">
        <v>344.38099999999997</v>
      </c>
      <c r="V2202" s="1137"/>
      <c r="W2202" s="1137"/>
      <c r="X2202" s="1137"/>
      <c r="Y2202" s="1138"/>
      <c r="Z2202" s="1139">
        <v>5.1657000000000002</v>
      </c>
      <c r="AA2202" s="1108"/>
      <c r="AB2202" s="1108"/>
      <c r="AC2202" s="1107"/>
    </row>
    <row r="2203" spans="1:29" ht="16.7" customHeight="1" thickBot="1">
      <c r="A2203" s="1068"/>
      <c r="B2203" s="1069"/>
      <c r="C2203" s="1069"/>
      <c r="D2203" s="1069"/>
      <c r="E2203" s="1069"/>
      <c r="F2203" s="1069"/>
      <c r="G2203" s="1069"/>
      <c r="H2203" s="1069"/>
      <c r="I2203" s="1071" t="s">
        <v>1195</v>
      </c>
      <c r="J2203" s="1071"/>
      <c r="K2203" s="1071"/>
      <c r="L2203" s="1071"/>
      <c r="M2203" s="1071"/>
      <c r="N2203" s="1071"/>
      <c r="O2203" s="1071"/>
      <c r="P2203" s="1071"/>
      <c r="Q2203" s="1071"/>
      <c r="R2203" s="1071"/>
      <c r="S2203" s="1071"/>
      <c r="T2203" s="1071"/>
      <c r="U2203" s="1071"/>
      <c r="V2203" s="1106"/>
      <c r="W2203" s="1107">
        <v>5.1657000000000002</v>
      </c>
      <c r="X2203" s="1108"/>
      <c r="Y2203" s="1108"/>
      <c r="Z2203" s="1108"/>
      <c r="AA2203" s="1108"/>
      <c r="AB2203" s="1108"/>
      <c r="AC2203" s="1107"/>
    </row>
    <row r="2204" spans="1:29" ht="17.45" customHeight="1" thickBot="1">
      <c r="A2204" s="1092" t="s">
        <v>1196</v>
      </c>
      <c r="B2204" s="1109"/>
      <c r="C2204" s="1109"/>
      <c r="D2204" s="1109"/>
      <c r="E2204" s="1109"/>
      <c r="F2204" s="1109"/>
      <c r="G2204" s="1109"/>
      <c r="H2204" s="1109"/>
      <c r="I2204" s="1109"/>
      <c r="J2204" s="1110"/>
      <c r="K2204" s="1094" t="s">
        <v>1174</v>
      </c>
      <c r="L2204" s="1070"/>
      <c r="M2204" s="1070"/>
      <c r="N2204" s="1070"/>
      <c r="O2204" s="1095"/>
      <c r="P2204" s="1094" t="s">
        <v>531</v>
      </c>
      <c r="Q2204" s="1070"/>
      <c r="R2204" s="1070"/>
      <c r="S2204" s="1070"/>
      <c r="T2204" s="1095"/>
      <c r="U2204" s="1094" t="s">
        <v>1190</v>
      </c>
      <c r="V2204" s="1070"/>
      <c r="W2204" s="1070"/>
      <c r="X2204" s="1070"/>
      <c r="Y2204" s="1095"/>
      <c r="Z2204" s="1096" t="s">
        <v>1191</v>
      </c>
      <c r="AA2204" s="1111"/>
      <c r="AB2204" s="1111"/>
      <c r="AC2204" s="1112"/>
    </row>
    <row r="2205" spans="1:29" ht="17.45" customHeight="1" thickBot="1">
      <c r="A2205" s="1127"/>
      <c r="B2205" s="1128" t="s">
        <v>1749</v>
      </c>
      <c r="C2205" s="1128"/>
      <c r="D2205" s="1129" t="s">
        <v>1750</v>
      </c>
      <c r="E2205" s="1128"/>
      <c r="F2205" s="1128"/>
      <c r="G2205" s="1128"/>
      <c r="H2205" s="1128"/>
      <c r="I2205" s="1128"/>
      <c r="J2205" s="1129"/>
      <c r="K2205" s="1130">
        <v>0.21060000000000001</v>
      </c>
      <c r="L2205" s="1131"/>
      <c r="M2205" s="1131"/>
      <c r="N2205" s="1131"/>
      <c r="O2205" s="1132"/>
      <c r="P2205" s="1133" t="s">
        <v>565</v>
      </c>
      <c r="Q2205" s="1134"/>
      <c r="R2205" s="1134"/>
      <c r="S2205" s="1134"/>
      <c r="T2205" s="1135"/>
      <c r="U2205" s="1136">
        <v>32.99</v>
      </c>
      <c r="V2205" s="1137"/>
      <c r="W2205" s="1137"/>
      <c r="X2205" s="1137"/>
      <c r="Y2205" s="1138"/>
      <c r="Z2205" s="1139">
        <v>6.9477000000000002</v>
      </c>
      <c r="AA2205" s="1108"/>
      <c r="AB2205" s="1108"/>
      <c r="AC2205" s="1107"/>
    </row>
    <row r="2206" spans="1:29" ht="16.7" customHeight="1" thickBot="1">
      <c r="A2206" s="1068"/>
      <c r="B2206" s="1069"/>
      <c r="C2206" s="1069"/>
      <c r="D2206" s="1069"/>
      <c r="E2206" s="1069"/>
      <c r="F2206" s="1069"/>
      <c r="G2206" s="1069"/>
      <c r="H2206" s="1069"/>
      <c r="I2206" s="1071" t="s">
        <v>1197</v>
      </c>
      <c r="J2206" s="1071"/>
      <c r="K2206" s="1071"/>
      <c r="L2206" s="1071"/>
      <c r="M2206" s="1071"/>
      <c r="N2206" s="1071"/>
      <c r="O2206" s="1071"/>
      <c r="P2206" s="1071"/>
      <c r="Q2206" s="1071"/>
      <c r="R2206" s="1071"/>
      <c r="S2206" s="1071"/>
      <c r="T2206" s="1071"/>
      <c r="U2206" s="1071"/>
      <c r="V2206" s="1106"/>
      <c r="W2206" s="1107">
        <v>6.9477000000000002</v>
      </c>
      <c r="X2206" s="1108"/>
      <c r="Y2206" s="1108"/>
      <c r="Z2206" s="1108"/>
      <c r="AA2206" s="1108"/>
      <c r="AB2206" s="1108"/>
      <c r="AC2206" s="1107"/>
    </row>
    <row r="2207" spans="1:29" ht="17.45" customHeight="1" thickBot="1">
      <c r="A2207" s="1092" t="s">
        <v>1198</v>
      </c>
      <c r="B2207" s="1109"/>
      <c r="C2207" s="1109"/>
      <c r="D2207" s="1110"/>
      <c r="E2207" s="1094" t="s">
        <v>1174</v>
      </c>
      <c r="F2207" s="1070"/>
      <c r="G2207" s="1095"/>
      <c r="H2207" s="1140" t="s">
        <v>1199</v>
      </c>
      <c r="I2207" s="1140" t="s">
        <v>1200</v>
      </c>
      <c r="J2207" s="1094" t="s">
        <v>1201</v>
      </c>
      <c r="K2207" s="1070"/>
      <c r="L2207" s="1095"/>
      <c r="M2207" s="1094" t="s">
        <v>1202</v>
      </c>
      <c r="N2207" s="1070"/>
      <c r="O2207" s="1070"/>
      <c r="P2207" s="1095"/>
      <c r="Q2207" s="1094" t="s">
        <v>1203</v>
      </c>
      <c r="R2207" s="1070"/>
      <c r="S2207" s="1070"/>
      <c r="T2207" s="1070"/>
      <c r="U2207" s="1095"/>
      <c r="V2207" s="1094" t="s">
        <v>1204</v>
      </c>
      <c r="W2207" s="1070"/>
      <c r="X2207" s="1070"/>
      <c r="Y2207" s="1095"/>
      <c r="Z2207" s="1096" t="s">
        <v>1191</v>
      </c>
      <c r="AA2207" s="1111"/>
      <c r="AB2207" s="1111"/>
      <c r="AC2207" s="1112"/>
    </row>
    <row r="2208" spans="1:29" ht="16.7" customHeight="1" thickBot="1">
      <c r="A2208" s="1127"/>
      <c r="B2208" s="1128" t="s">
        <v>1751</v>
      </c>
      <c r="C2208" s="1128"/>
      <c r="D2208" s="1225" t="s">
        <v>1750</v>
      </c>
      <c r="E2208" s="1192">
        <v>0.21060000000000001</v>
      </c>
      <c r="F2208" s="1193"/>
      <c r="G2208" s="1194"/>
      <c r="H2208" s="1191">
        <v>0</v>
      </c>
      <c r="I2208" s="1191">
        <v>0</v>
      </c>
      <c r="J2208" s="1195">
        <v>0</v>
      </c>
      <c r="K2208" s="1196"/>
      <c r="L2208" s="1197"/>
      <c r="M2208" s="1136">
        <v>1.05</v>
      </c>
      <c r="N2208" s="1137"/>
      <c r="O2208" s="1137"/>
      <c r="P2208" s="1138"/>
      <c r="Q2208" s="1136">
        <v>0.84</v>
      </c>
      <c r="R2208" s="1137"/>
      <c r="S2208" s="1137"/>
      <c r="T2208" s="1137"/>
      <c r="U2208" s="1138"/>
      <c r="V2208" s="1136">
        <v>0.69</v>
      </c>
      <c r="W2208" s="1137"/>
      <c r="X2208" s="1137"/>
      <c r="Y2208" s="1138"/>
      <c r="Z2208" s="1139">
        <v>0</v>
      </c>
      <c r="AA2208" s="1108"/>
      <c r="AB2208" s="1108"/>
      <c r="AC2208" s="1107"/>
    </row>
    <row r="2209" spans="1:29" ht="17.45" customHeight="1" thickBot="1">
      <c r="A2209" s="1068"/>
      <c r="B2209" s="1069"/>
      <c r="C2209" s="1069"/>
      <c r="D2209" s="1069"/>
      <c r="E2209" s="1069"/>
      <c r="F2209" s="1069"/>
      <c r="G2209" s="1069"/>
      <c r="H2209" s="1069"/>
      <c r="I2209" s="1071" t="s">
        <v>1205</v>
      </c>
      <c r="J2209" s="1071"/>
      <c r="K2209" s="1071"/>
      <c r="L2209" s="1071"/>
      <c r="M2209" s="1071"/>
      <c r="N2209" s="1071"/>
      <c r="O2209" s="1071"/>
      <c r="P2209" s="1071"/>
      <c r="Q2209" s="1071"/>
      <c r="R2209" s="1071"/>
      <c r="S2209" s="1071"/>
      <c r="T2209" s="1071"/>
      <c r="U2209" s="1071"/>
      <c r="V2209" s="1106"/>
      <c r="W2209" s="1107">
        <v>0</v>
      </c>
      <c r="X2209" s="1108"/>
      <c r="Y2209" s="1108"/>
      <c r="Z2209" s="1108"/>
      <c r="AA2209" s="1108"/>
      <c r="AB2209" s="1108"/>
      <c r="AC2209" s="1107"/>
    </row>
    <row r="2210" spans="1:29" ht="5.85" customHeight="1">
      <c r="A2210" s="1141"/>
      <c r="B2210" s="1113"/>
      <c r="C2210" s="1113"/>
      <c r="D2210" s="1113"/>
      <c r="E2210" s="1113"/>
      <c r="F2210" s="1113"/>
      <c r="G2210" s="1113"/>
      <c r="H2210" s="1113"/>
      <c r="I2210" s="1113"/>
      <c r="J2210" s="1113"/>
      <c r="K2210" s="1113"/>
      <c r="L2210" s="1113"/>
      <c r="M2210" s="1113"/>
      <c r="N2210" s="1113"/>
      <c r="O2210" s="1113"/>
      <c r="P2210" s="1113"/>
      <c r="Q2210" s="1113"/>
      <c r="R2210" s="1113"/>
      <c r="S2210" s="1113"/>
      <c r="T2210" s="1113"/>
      <c r="U2210" s="1113"/>
      <c r="V2210" s="1113"/>
      <c r="W2210" s="1113"/>
      <c r="X2210" s="1113"/>
      <c r="Y2210" s="1113"/>
      <c r="Z2210" s="1113"/>
      <c r="AA2210" s="1113"/>
      <c r="AB2210" s="1113"/>
      <c r="AC2210" s="1142"/>
    </row>
    <row r="2211" spans="1:29" ht="17.45" customHeight="1">
      <c r="A2211" s="1117"/>
      <c r="B2211" s="1118"/>
      <c r="C2211" s="1118"/>
      <c r="D2211" s="1118"/>
      <c r="E2211" s="1118"/>
      <c r="F2211" s="1118"/>
      <c r="G2211" s="1118"/>
      <c r="H2211" s="1118"/>
      <c r="I2211" s="1119" t="s">
        <v>1206</v>
      </c>
      <c r="J2211" s="1119"/>
      <c r="K2211" s="1119"/>
      <c r="L2211" s="1119"/>
      <c r="M2211" s="1119"/>
      <c r="N2211" s="1119"/>
      <c r="O2211" s="1119"/>
      <c r="P2211" s="1119"/>
      <c r="Q2211" s="1119"/>
      <c r="R2211" s="1119"/>
      <c r="S2211" s="1119"/>
      <c r="T2211" s="1119"/>
      <c r="U2211" s="1119"/>
      <c r="V2211" s="1118"/>
      <c r="W2211" s="1143">
        <v>132.71</v>
      </c>
      <c r="X2211" s="1144"/>
      <c r="Y2211" s="1144"/>
      <c r="Z2211" s="1144"/>
      <c r="AA2211" s="1144"/>
      <c r="AB2211" s="1144"/>
      <c r="AC2211" s="1143"/>
    </row>
    <row r="2212" spans="1:29" ht="16.7" customHeight="1">
      <c r="A2212" s="1117"/>
      <c r="B2212" s="1118"/>
      <c r="C2212" s="1118"/>
      <c r="D2212" s="1118"/>
      <c r="E2212" s="1118"/>
      <c r="F2212" s="1118"/>
      <c r="G2212" s="1119" t="s">
        <v>1207</v>
      </c>
      <c r="H2212" s="1119"/>
      <c r="I2212" s="1119"/>
      <c r="J2212" s="1119"/>
      <c r="K2212" s="1119"/>
      <c r="L2212" s="1119"/>
      <c r="M2212" s="1119"/>
      <c r="N2212" s="1145"/>
      <c r="O2212" s="1146">
        <v>0</v>
      </c>
      <c r="P2212" s="1146"/>
      <c r="Q2212" s="1146"/>
      <c r="R2212" s="1145"/>
      <c r="S2212" s="1119" t="s">
        <v>1208</v>
      </c>
      <c r="T2212" s="1119"/>
      <c r="U2212" s="1119"/>
      <c r="V2212" s="1118"/>
      <c r="W2212" s="1143">
        <v>0</v>
      </c>
      <c r="X2212" s="1144"/>
      <c r="Y2212" s="1144"/>
      <c r="Z2212" s="1144"/>
      <c r="AA2212" s="1144"/>
      <c r="AB2212" s="1144"/>
      <c r="AC2212" s="1143"/>
    </row>
    <row r="2213" spans="1:29" ht="17.45" customHeight="1">
      <c r="A2213" s="1117"/>
      <c r="B2213" s="1118"/>
      <c r="C2213" s="1118"/>
      <c r="D2213" s="1118"/>
      <c r="E2213" s="1118"/>
      <c r="F2213" s="1118"/>
      <c r="G2213" s="1118"/>
      <c r="H2213" s="1118"/>
      <c r="I2213" s="1119" t="s">
        <v>1209</v>
      </c>
      <c r="J2213" s="1119"/>
      <c r="K2213" s="1119"/>
      <c r="L2213" s="1119"/>
      <c r="M2213" s="1119"/>
      <c r="N2213" s="1119"/>
      <c r="O2213" s="1119"/>
      <c r="P2213" s="1119"/>
      <c r="Q2213" s="1119"/>
      <c r="R2213" s="1119"/>
      <c r="S2213" s="1119"/>
      <c r="T2213" s="1119"/>
      <c r="U2213" s="1119"/>
      <c r="V2213" s="1118"/>
      <c r="W2213" s="1143">
        <v>132.71</v>
      </c>
      <c r="X2213" s="1144"/>
      <c r="Y2213" s="1144"/>
      <c r="Z2213" s="1144"/>
      <c r="AA2213" s="1144"/>
      <c r="AB2213" s="1144"/>
      <c r="AC2213" s="1143"/>
    </row>
    <row r="2214" spans="1:29" ht="5.85" customHeight="1">
      <c r="A2214" s="1147"/>
      <c r="B2214" s="1118"/>
      <c r="C2214" s="1118"/>
      <c r="D2214" s="1118"/>
      <c r="E2214" s="1118"/>
      <c r="F2214" s="1118"/>
      <c r="G2214" s="1118"/>
      <c r="H2214" s="1118"/>
      <c r="I2214" s="1118"/>
      <c r="J2214" s="1118"/>
      <c r="K2214" s="1118"/>
      <c r="L2214" s="1118"/>
      <c r="M2214" s="1118"/>
      <c r="N2214" s="1118"/>
      <c r="O2214" s="1118"/>
      <c r="P2214" s="1118"/>
      <c r="Q2214" s="1118"/>
      <c r="R2214" s="1118"/>
      <c r="S2214" s="1118"/>
      <c r="T2214" s="1118"/>
      <c r="U2214" s="1118"/>
      <c r="V2214" s="1118"/>
      <c r="W2214" s="1118"/>
      <c r="X2214" s="1118"/>
      <c r="Y2214" s="1118"/>
      <c r="Z2214" s="1118"/>
      <c r="AA2214" s="1118"/>
      <c r="AB2214" s="1118"/>
      <c r="AC2214" s="1148"/>
    </row>
    <row r="2215" spans="1:29" ht="138.94999999999999" customHeight="1">
      <c r="A2215" s="1149"/>
      <c r="AC2215" s="1088"/>
    </row>
    <row r="2216" spans="1:29" ht="138.94999999999999" customHeight="1" thickBot="1">
      <c r="A2216" s="1089"/>
      <c r="B2216" s="1090"/>
      <c r="C2216" s="1090"/>
      <c r="D2216" s="1090"/>
      <c r="E2216" s="1090"/>
      <c r="F2216" s="1090"/>
      <c r="G2216" s="1090"/>
      <c r="H2216" s="1090"/>
      <c r="I2216" s="1090"/>
      <c r="J2216" s="1090"/>
      <c r="K2216" s="1090"/>
      <c r="L2216" s="1090"/>
      <c r="M2216" s="1090"/>
      <c r="N2216" s="1090"/>
      <c r="O2216" s="1090"/>
      <c r="P2216" s="1090"/>
      <c r="Q2216" s="1090"/>
      <c r="R2216" s="1090"/>
      <c r="S2216" s="1090"/>
      <c r="T2216" s="1090"/>
      <c r="U2216" s="1090"/>
      <c r="V2216" s="1090"/>
      <c r="W2216" s="1090"/>
      <c r="X2216" s="1090"/>
      <c r="Y2216" s="1090"/>
      <c r="Z2216" s="1090"/>
      <c r="AA2216" s="1090"/>
      <c r="AB2216" s="1090"/>
      <c r="AC2216" s="1091"/>
    </row>
    <row r="2217" spans="1:29" ht="17.45" customHeight="1" thickBot="1">
      <c r="A2217" s="1068"/>
      <c r="B2217" s="1069"/>
      <c r="C2217" s="1069"/>
      <c r="D2217" s="1069"/>
      <c r="E2217" s="1069"/>
      <c r="F2217" s="1070" t="s">
        <v>1166</v>
      </c>
      <c r="G2217" s="1070"/>
      <c r="H2217" s="1070"/>
      <c r="I2217" s="1070"/>
      <c r="J2217" s="1070"/>
      <c r="K2217" s="1070"/>
      <c r="L2217" s="1069"/>
      <c r="M2217" s="1069"/>
      <c r="N2217" s="1069"/>
      <c r="O2217" s="1069"/>
      <c r="P2217" s="1069"/>
      <c r="Q2217" s="1069"/>
      <c r="R2217" s="1069"/>
      <c r="S2217" s="1069"/>
      <c r="T2217" s="1069"/>
      <c r="U2217" s="1069"/>
      <c r="V2217" s="1069"/>
      <c r="W2217" s="1069"/>
      <c r="X2217" s="1071" t="s">
        <v>1752</v>
      </c>
      <c r="Y2217" s="1071"/>
      <c r="Z2217" s="1071"/>
      <c r="AA2217" s="1071"/>
      <c r="AB2217" s="1071"/>
      <c r="AC2217" s="1072"/>
    </row>
    <row r="2218" spans="1:29" ht="16.7" customHeight="1">
      <c r="A2218" s="1074" t="s">
        <v>1168</v>
      </c>
      <c r="B2218" s="1075"/>
      <c r="C2218" s="1076"/>
      <c r="D2218" s="1077" t="s">
        <v>1753</v>
      </c>
      <c r="E2218" s="1077"/>
      <c r="F2218" s="1077"/>
      <c r="G2218" s="1077"/>
      <c r="H2218" s="1077"/>
      <c r="I2218" s="1077"/>
      <c r="J2218" s="1077"/>
      <c r="K2218" s="1077"/>
      <c r="L2218" s="1077"/>
      <c r="M2218" s="1077"/>
      <c r="N2218" s="1076"/>
      <c r="O2218" s="1076"/>
      <c r="P2218" s="1078" t="s">
        <v>1104</v>
      </c>
      <c r="Q2218" s="1078"/>
      <c r="R2218" s="1078"/>
      <c r="S2218" s="1076"/>
      <c r="T2218" s="1079" t="s">
        <v>1747</v>
      </c>
      <c r="U2218" s="1079"/>
      <c r="V2218" s="1079"/>
      <c r="W2218" s="1079"/>
      <c r="X2218" s="1076"/>
      <c r="Y2218" s="1078" t="s">
        <v>1170</v>
      </c>
      <c r="Z2218" s="1078"/>
      <c r="AA2218" s="1076"/>
      <c r="AB2218" s="1080">
        <v>45658</v>
      </c>
      <c r="AC2218" s="1081"/>
    </row>
    <row r="2219" spans="1:29" ht="17.45" customHeight="1">
      <c r="A2219" s="1082"/>
      <c r="B2219" s="1083"/>
      <c r="D2219" s="1084"/>
      <c r="E2219" s="1084"/>
      <c r="F2219" s="1084"/>
      <c r="G2219" s="1084"/>
      <c r="H2219" s="1084"/>
      <c r="I2219" s="1084"/>
      <c r="J2219" s="1084"/>
      <c r="K2219" s="1084"/>
      <c r="L2219" s="1084"/>
      <c r="M2219" s="1084"/>
      <c r="P2219" s="1085" t="s">
        <v>1171</v>
      </c>
      <c r="Q2219" s="1085"/>
      <c r="R2219" s="1085"/>
      <c r="T2219" s="1086">
        <v>4.0903499999999999</v>
      </c>
      <c r="U2219" s="1086"/>
      <c r="V2219" s="1086"/>
      <c r="W2219" s="1086"/>
      <c r="Y2219" s="1085" t="s">
        <v>1172</v>
      </c>
      <c r="Z2219" s="1085"/>
      <c r="AB2219" s="1087" t="s">
        <v>58</v>
      </c>
      <c r="AC2219" s="1088"/>
    </row>
    <row r="2220" spans="1:29" ht="5.85" customHeight="1" thickBot="1">
      <c r="A2220" s="1089"/>
      <c r="B2220" s="1090"/>
      <c r="C2220" s="1090"/>
      <c r="D2220" s="1090"/>
      <c r="E2220" s="1090"/>
      <c r="F2220" s="1090"/>
      <c r="G2220" s="1090"/>
      <c r="H2220" s="1090"/>
      <c r="I2220" s="1090"/>
      <c r="J2220" s="1090"/>
      <c r="K2220" s="1090"/>
      <c r="L2220" s="1090"/>
      <c r="M2220" s="1090"/>
      <c r="N2220" s="1090"/>
      <c r="O2220" s="1090"/>
      <c r="P2220" s="1090"/>
      <c r="Q2220" s="1090"/>
      <c r="R2220" s="1090"/>
      <c r="S2220" s="1090"/>
      <c r="T2220" s="1090"/>
      <c r="U2220" s="1090"/>
      <c r="V2220" s="1090"/>
      <c r="W2220" s="1090"/>
      <c r="X2220" s="1090"/>
      <c r="Y2220" s="1090"/>
      <c r="Z2220" s="1090"/>
      <c r="AA2220" s="1090"/>
      <c r="AB2220" s="1090"/>
      <c r="AC2220" s="1091"/>
    </row>
    <row r="2221" spans="1:29" ht="16.7" customHeight="1" thickBot="1">
      <c r="A2221" s="1092" t="s">
        <v>1173</v>
      </c>
      <c r="B2221" s="1075"/>
      <c r="C2221" s="1075"/>
      <c r="D2221" s="1075"/>
      <c r="E2221" s="1075"/>
      <c r="F2221" s="1075"/>
      <c r="G2221" s="1075"/>
      <c r="H2221" s="1093"/>
      <c r="I2221" s="1094" t="s">
        <v>1174</v>
      </c>
      <c r="J2221" s="1094" t="s">
        <v>1175</v>
      </c>
      <c r="K2221" s="1070"/>
      <c r="L2221" s="1070"/>
      <c r="M2221" s="1070"/>
      <c r="N2221" s="1070"/>
      <c r="O2221" s="1070"/>
      <c r="P2221" s="1095"/>
      <c r="Q2221" s="1094" t="s">
        <v>1176</v>
      </c>
      <c r="R2221" s="1070"/>
      <c r="S2221" s="1070"/>
      <c r="T2221" s="1070"/>
      <c r="U2221" s="1070"/>
      <c r="V2221" s="1070"/>
      <c r="W2221" s="1070"/>
      <c r="X2221" s="1070"/>
      <c r="Y2221" s="1095"/>
      <c r="Z2221" s="1096" t="s">
        <v>1177</v>
      </c>
      <c r="AA2221" s="1097"/>
      <c r="AB2221" s="1097"/>
      <c r="AC2221" s="1098"/>
    </row>
    <row r="2222" spans="1:29" ht="17.45" customHeight="1" thickBot="1">
      <c r="A2222" s="1099"/>
      <c r="B2222" s="1100"/>
      <c r="C2222" s="1100"/>
      <c r="D2222" s="1100"/>
      <c r="E2222" s="1100"/>
      <c r="F2222" s="1100"/>
      <c r="G2222" s="1100"/>
      <c r="H2222" s="1101"/>
      <c r="I2222" s="1102"/>
      <c r="J2222" s="1094" t="s">
        <v>1178</v>
      </c>
      <c r="K2222" s="1070"/>
      <c r="L2222" s="1095"/>
      <c r="M2222" s="1094" t="s">
        <v>1179</v>
      </c>
      <c r="N2222" s="1070"/>
      <c r="O2222" s="1070"/>
      <c r="P2222" s="1095"/>
      <c r="Q2222" s="1094" t="s">
        <v>1178</v>
      </c>
      <c r="R2222" s="1070"/>
      <c r="S2222" s="1070"/>
      <c r="T2222" s="1070"/>
      <c r="U2222" s="1095"/>
      <c r="V2222" s="1094" t="s">
        <v>1179</v>
      </c>
      <c r="W2222" s="1070"/>
      <c r="X2222" s="1070"/>
      <c r="Y2222" s="1095"/>
      <c r="Z2222" s="1103"/>
      <c r="AA2222" s="1104"/>
      <c r="AB2222" s="1104"/>
      <c r="AC2222" s="1105"/>
    </row>
    <row r="2223" spans="1:29" ht="17.45" customHeight="1">
      <c r="A2223" s="1150"/>
      <c r="B2223" s="1151" t="s">
        <v>1698</v>
      </c>
      <c r="C2223" s="1151"/>
      <c r="D2223" s="1152" t="s">
        <v>1699</v>
      </c>
      <c r="E2223" s="1151"/>
      <c r="F2223" s="1151"/>
      <c r="G2223" s="1151"/>
      <c r="H2223" s="1152"/>
      <c r="I2223" s="1201">
        <v>3</v>
      </c>
      <c r="J2223" s="1202">
        <v>0.32</v>
      </c>
      <c r="K2223" s="1203"/>
      <c r="L2223" s="1204"/>
      <c r="M2223" s="1202">
        <v>0.68</v>
      </c>
      <c r="N2223" s="1203"/>
      <c r="O2223" s="1203"/>
      <c r="P2223" s="1204"/>
      <c r="Q2223" s="1205">
        <v>1.6993</v>
      </c>
      <c r="R2223" s="1206"/>
      <c r="S2223" s="1206"/>
      <c r="T2223" s="1206"/>
      <c r="U2223" s="1207"/>
      <c r="V2223" s="1205">
        <v>1.1552</v>
      </c>
      <c r="W2223" s="1206"/>
      <c r="X2223" s="1206"/>
      <c r="Y2223" s="1207"/>
      <c r="Z2223" s="1159">
        <v>3.9878999999999998</v>
      </c>
      <c r="AA2223" s="1116"/>
      <c r="AB2223" s="1116"/>
      <c r="AC2223" s="1115"/>
    </row>
    <row r="2224" spans="1:29" ht="16.7" customHeight="1">
      <c r="A2224" s="1149"/>
      <c r="B2224" s="1174" t="s">
        <v>1700</v>
      </c>
      <c r="C2224" s="1174"/>
      <c r="D2224" s="1175" t="s">
        <v>1701</v>
      </c>
      <c r="E2224" s="1174"/>
      <c r="F2224" s="1174"/>
      <c r="G2224" s="1174"/>
      <c r="H2224" s="1175"/>
      <c r="I2224" s="1208">
        <v>3</v>
      </c>
      <c r="J2224" s="1209">
        <v>0.95</v>
      </c>
      <c r="K2224" s="1210"/>
      <c r="L2224" s="1211"/>
      <c r="M2224" s="1209">
        <v>0.05</v>
      </c>
      <c r="N2224" s="1210"/>
      <c r="O2224" s="1210"/>
      <c r="P2224" s="1211"/>
      <c r="Q2224" s="1212">
        <v>0.72450000000000003</v>
      </c>
      <c r="R2224" s="1213"/>
      <c r="S2224" s="1213"/>
      <c r="T2224" s="1213"/>
      <c r="U2224" s="1214"/>
      <c r="V2224" s="1212">
        <v>0.49249999999999999</v>
      </c>
      <c r="W2224" s="1213"/>
      <c r="X2224" s="1213"/>
      <c r="Y2224" s="1214"/>
      <c r="Z2224" s="1184">
        <v>2.1387</v>
      </c>
      <c r="AA2224" s="1121"/>
      <c r="AB2224" s="1121"/>
      <c r="AC2224" s="1120"/>
    </row>
    <row r="2225" spans="1:29" ht="17.45" customHeight="1" thickBot="1">
      <c r="A2225" s="1089"/>
      <c r="B2225" s="1160" t="s">
        <v>1702</v>
      </c>
      <c r="C2225" s="1160"/>
      <c r="D2225" s="1161" t="s">
        <v>1703</v>
      </c>
      <c r="E2225" s="1160"/>
      <c r="F2225" s="1160"/>
      <c r="G2225" s="1160"/>
      <c r="H2225" s="1161"/>
      <c r="I2225" s="1215">
        <v>1</v>
      </c>
      <c r="J2225" s="1216">
        <v>1</v>
      </c>
      <c r="K2225" s="1217"/>
      <c r="L2225" s="1218"/>
      <c r="M2225" s="1216">
        <v>0</v>
      </c>
      <c r="N2225" s="1217"/>
      <c r="O2225" s="1217"/>
      <c r="P2225" s="1218"/>
      <c r="Q2225" s="1219">
        <v>51.457099999999997</v>
      </c>
      <c r="R2225" s="1220"/>
      <c r="S2225" s="1220"/>
      <c r="T2225" s="1220"/>
      <c r="U2225" s="1221"/>
      <c r="V2225" s="1219">
        <v>30.9617</v>
      </c>
      <c r="W2225" s="1220"/>
      <c r="X2225" s="1220"/>
      <c r="Y2225" s="1221"/>
      <c r="Z2225" s="1168">
        <v>51.457099999999997</v>
      </c>
      <c r="AA2225" s="1126"/>
      <c r="AB2225" s="1126"/>
      <c r="AC2225" s="1125"/>
    </row>
    <row r="2226" spans="1:29" ht="16.7" customHeight="1" thickBot="1">
      <c r="A2226" s="1068"/>
      <c r="B2226" s="1069"/>
      <c r="C2226" s="1069"/>
      <c r="D2226" s="1069"/>
      <c r="E2226" s="1069"/>
      <c r="F2226" s="1069"/>
      <c r="G2226" s="1069"/>
      <c r="H2226" s="1069"/>
      <c r="I2226" s="1071" t="s">
        <v>1180</v>
      </c>
      <c r="J2226" s="1071"/>
      <c r="K2226" s="1071"/>
      <c r="L2226" s="1071"/>
      <c r="M2226" s="1071"/>
      <c r="N2226" s="1071"/>
      <c r="O2226" s="1071"/>
      <c r="P2226" s="1071"/>
      <c r="Q2226" s="1071"/>
      <c r="R2226" s="1071"/>
      <c r="S2226" s="1071"/>
      <c r="T2226" s="1071"/>
      <c r="U2226" s="1071"/>
      <c r="V2226" s="1106"/>
      <c r="W2226" s="1107">
        <v>57.5837</v>
      </c>
      <c r="X2226" s="1108"/>
      <c r="Y2226" s="1108"/>
      <c r="Z2226" s="1108"/>
      <c r="AA2226" s="1108"/>
      <c r="AB2226" s="1108"/>
      <c r="AC2226" s="1107"/>
    </row>
    <row r="2227" spans="1:29" ht="17.45" customHeight="1" thickBot="1">
      <c r="A2227" s="1092" t="s">
        <v>1181</v>
      </c>
      <c r="B2227" s="1109"/>
      <c r="C2227" s="1109"/>
      <c r="D2227" s="1109"/>
      <c r="E2227" s="1109"/>
      <c r="F2227" s="1109"/>
      <c r="G2227" s="1109"/>
      <c r="H2227" s="1109"/>
      <c r="I2227" s="1109"/>
      <c r="J2227" s="1110"/>
      <c r="K2227" s="1094" t="s">
        <v>1182</v>
      </c>
      <c r="L2227" s="1070"/>
      <c r="M2227" s="1070"/>
      <c r="N2227" s="1070"/>
      <c r="O2227" s="1095"/>
      <c r="P2227" s="1094" t="s">
        <v>1174</v>
      </c>
      <c r="Q2227" s="1070"/>
      <c r="R2227" s="1070"/>
      <c r="S2227" s="1070"/>
      <c r="T2227" s="1095"/>
      <c r="U2227" s="1094" t="s">
        <v>1183</v>
      </c>
      <c r="V2227" s="1070"/>
      <c r="W2227" s="1070"/>
      <c r="X2227" s="1070"/>
      <c r="Y2227" s="1095"/>
      <c r="Z2227" s="1096" t="s">
        <v>1177</v>
      </c>
      <c r="AA2227" s="1111"/>
      <c r="AB2227" s="1111"/>
      <c r="AC2227" s="1112"/>
    </row>
    <row r="2228" spans="1:29" ht="17.45" customHeight="1">
      <c r="A2228" s="1150"/>
      <c r="B2228" s="1151" t="s">
        <v>1119</v>
      </c>
      <c r="C2228" s="1151"/>
      <c r="D2228" s="1152" t="s">
        <v>1120</v>
      </c>
      <c r="E2228" s="1151"/>
      <c r="F2228" s="1151"/>
      <c r="G2228" s="1151"/>
      <c r="H2228" s="1151"/>
      <c r="I2228" s="1151"/>
      <c r="J2228" s="1152"/>
      <c r="K2228" s="1153">
        <v>0</v>
      </c>
      <c r="L2228" s="1154"/>
      <c r="M2228" s="1154"/>
      <c r="N2228" s="1154"/>
      <c r="O2228" s="1155"/>
      <c r="P2228" s="1153">
        <v>1</v>
      </c>
      <c r="Q2228" s="1154"/>
      <c r="R2228" s="1154"/>
      <c r="S2228" s="1154"/>
      <c r="T2228" s="1155"/>
      <c r="U2228" s="1156">
        <v>27.222300000000001</v>
      </c>
      <c r="V2228" s="1157"/>
      <c r="W2228" s="1157"/>
      <c r="X2228" s="1157"/>
      <c r="Y2228" s="1158"/>
      <c r="Z2228" s="1159">
        <v>27.222300000000001</v>
      </c>
      <c r="AA2228" s="1116"/>
      <c r="AB2228" s="1116"/>
      <c r="AC2228" s="1115"/>
    </row>
    <row r="2229" spans="1:29" ht="16.7" customHeight="1" thickBot="1">
      <c r="A2229" s="1089"/>
      <c r="B2229" s="1160" t="s">
        <v>1111</v>
      </c>
      <c r="C2229" s="1160"/>
      <c r="D2229" s="1161" t="s">
        <v>1112</v>
      </c>
      <c r="E2229" s="1160"/>
      <c r="F2229" s="1160"/>
      <c r="G2229" s="1160"/>
      <c r="H2229" s="1160"/>
      <c r="I2229" s="1160"/>
      <c r="J2229" s="1161"/>
      <c r="K2229" s="1162">
        <v>0</v>
      </c>
      <c r="L2229" s="1163"/>
      <c r="M2229" s="1163"/>
      <c r="N2229" s="1163"/>
      <c r="O2229" s="1164"/>
      <c r="P2229" s="1162">
        <v>8</v>
      </c>
      <c r="Q2229" s="1163"/>
      <c r="R2229" s="1163"/>
      <c r="S2229" s="1163"/>
      <c r="T2229" s="1164"/>
      <c r="U2229" s="1165">
        <v>22.148800000000001</v>
      </c>
      <c r="V2229" s="1166"/>
      <c r="W2229" s="1166"/>
      <c r="X2229" s="1166"/>
      <c r="Y2229" s="1167"/>
      <c r="Z2229" s="1168">
        <v>177.19040000000001</v>
      </c>
      <c r="AA2229" s="1126"/>
      <c r="AB2229" s="1126"/>
      <c r="AC2229" s="1125"/>
    </row>
    <row r="2230" spans="1:29" ht="17.45" customHeight="1" thickBot="1">
      <c r="A2230" s="1068"/>
      <c r="B2230" s="1113"/>
      <c r="C2230" s="1113"/>
      <c r="D2230" s="1113"/>
      <c r="E2230" s="1113"/>
      <c r="F2230" s="1113"/>
      <c r="G2230" s="1113"/>
      <c r="H2230" s="1113"/>
      <c r="I2230" s="1114" t="s">
        <v>1184</v>
      </c>
      <c r="J2230" s="1114"/>
      <c r="K2230" s="1114"/>
      <c r="L2230" s="1114"/>
      <c r="M2230" s="1114"/>
      <c r="N2230" s="1114"/>
      <c r="O2230" s="1114"/>
      <c r="P2230" s="1114"/>
      <c r="Q2230" s="1114"/>
      <c r="R2230" s="1114"/>
      <c r="S2230" s="1114"/>
      <c r="T2230" s="1114"/>
      <c r="U2230" s="1114"/>
      <c r="V2230" s="1069"/>
      <c r="W2230" s="1115">
        <v>204.4127</v>
      </c>
      <c r="X2230" s="1116"/>
      <c r="Y2230" s="1116"/>
      <c r="Z2230" s="1116"/>
      <c r="AA2230" s="1116"/>
      <c r="AB2230" s="1116"/>
      <c r="AC2230" s="1115"/>
    </row>
    <row r="2231" spans="1:29" ht="17.45" customHeight="1">
      <c r="A2231" s="1117"/>
      <c r="B2231" s="1118"/>
      <c r="C2231" s="1118"/>
      <c r="D2231" s="1118"/>
      <c r="E2231" s="1118"/>
      <c r="F2231" s="1118"/>
      <c r="G2231" s="1118"/>
      <c r="H2231" s="1118"/>
      <c r="I2231" s="1119" t="s">
        <v>1185</v>
      </c>
      <c r="J2231" s="1119"/>
      <c r="K2231" s="1119"/>
      <c r="L2231" s="1119"/>
      <c r="M2231" s="1119"/>
      <c r="N2231" s="1119"/>
      <c r="O2231" s="1119"/>
      <c r="P2231" s="1119"/>
      <c r="Q2231" s="1119"/>
      <c r="R2231" s="1119"/>
      <c r="S2231" s="1119"/>
      <c r="T2231" s="1119"/>
      <c r="U2231" s="1119"/>
      <c r="V2231" s="1118"/>
      <c r="W2231" s="1120">
        <v>261.99639999999999</v>
      </c>
      <c r="X2231" s="1121"/>
      <c r="Y2231" s="1121"/>
      <c r="Z2231" s="1121"/>
      <c r="AA2231" s="1121"/>
      <c r="AB2231" s="1121"/>
      <c r="AC2231" s="1120"/>
    </row>
    <row r="2232" spans="1:29" ht="16.7" customHeight="1">
      <c r="A2232" s="1117"/>
      <c r="B2232" s="1118"/>
      <c r="C2232" s="1118"/>
      <c r="D2232" s="1118"/>
      <c r="E2232" s="1118"/>
      <c r="F2232" s="1118"/>
      <c r="G2232" s="1118"/>
      <c r="H2232" s="1118"/>
      <c r="I2232" s="1119" t="s">
        <v>1186</v>
      </c>
      <c r="J2232" s="1119"/>
      <c r="K2232" s="1119"/>
      <c r="L2232" s="1119"/>
      <c r="M2232" s="1119"/>
      <c r="N2232" s="1119"/>
      <c r="O2232" s="1119"/>
      <c r="P2232" s="1119"/>
      <c r="Q2232" s="1119"/>
      <c r="R2232" s="1119"/>
      <c r="S2232" s="1119"/>
      <c r="T2232" s="1119"/>
      <c r="U2232" s="1119"/>
      <c r="V2232" s="1118"/>
      <c r="W2232" s="1120">
        <v>64.052300000000002</v>
      </c>
      <c r="X2232" s="1121"/>
      <c r="Y2232" s="1121"/>
      <c r="Z2232" s="1121"/>
      <c r="AA2232" s="1121"/>
      <c r="AB2232" s="1121"/>
      <c r="AC2232" s="1120"/>
    </row>
    <row r="2233" spans="1:29" ht="17.45" customHeight="1">
      <c r="A2233" s="1117"/>
      <c r="B2233" s="1118"/>
      <c r="C2233" s="1118"/>
      <c r="D2233" s="1118"/>
      <c r="E2233" s="1118"/>
      <c r="F2233" s="1118"/>
      <c r="G2233" s="1118"/>
      <c r="H2233" s="1118"/>
      <c r="I2233" s="1119" t="s">
        <v>1187</v>
      </c>
      <c r="J2233" s="1119"/>
      <c r="K2233" s="1119"/>
      <c r="L2233" s="1119"/>
      <c r="M2233" s="1119"/>
      <c r="N2233" s="1119"/>
      <c r="O2233" s="1119"/>
      <c r="P2233" s="1119"/>
      <c r="Q2233" s="1119"/>
      <c r="R2233" s="1119"/>
      <c r="S2233" s="1119"/>
      <c r="T2233" s="1119"/>
      <c r="U2233" s="1119"/>
      <c r="V2233" s="1118"/>
      <c r="W2233" s="1120">
        <v>0</v>
      </c>
      <c r="X2233" s="1121"/>
      <c r="Y2233" s="1121"/>
      <c r="Z2233" s="1121"/>
      <c r="AA2233" s="1121"/>
      <c r="AB2233" s="1121"/>
      <c r="AC2233" s="1120"/>
    </row>
    <row r="2234" spans="1:29" ht="16.7" customHeight="1" thickBot="1">
      <c r="A2234" s="1122"/>
      <c r="B2234" s="1123"/>
      <c r="C2234" s="1123"/>
      <c r="D2234" s="1123"/>
      <c r="E2234" s="1123"/>
      <c r="F2234" s="1123"/>
      <c r="G2234" s="1123"/>
      <c r="H2234" s="1123"/>
      <c r="I2234" s="1124" t="s">
        <v>1188</v>
      </c>
      <c r="J2234" s="1124"/>
      <c r="K2234" s="1124"/>
      <c r="L2234" s="1124"/>
      <c r="M2234" s="1124"/>
      <c r="N2234" s="1124"/>
      <c r="O2234" s="1124"/>
      <c r="P2234" s="1124"/>
      <c r="Q2234" s="1124"/>
      <c r="R2234" s="1124"/>
      <c r="S2234" s="1124"/>
      <c r="T2234" s="1124"/>
      <c r="U2234" s="1124"/>
      <c r="V2234" s="1123"/>
      <c r="W2234" s="1125">
        <v>0</v>
      </c>
      <c r="X2234" s="1126"/>
      <c r="Y2234" s="1126"/>
      <c r="Z2234" s="1126"/>
      <c r="AA2234" s="1126"/>
      <c r="AB2234" s="1126"/>
      <c r="AC2234" s="1125"/>
    </row>
    <row r="2235" spans="1:29" ht="17.45" customHeight="1" thickBot="1">
      <c r="A2235" s="1092" t="s">
        <v>1189</v>
      </c>
      <c r="B2235" s="1109"/>
      <c r="C2235" s="1109"/>
      <c r="D2235" s="1109"/>
      <c r="E2235" s="1109"/>
      <c r="F2235" s="1109"/>
      <c r="G2235" s="1109"/>
      <c r="H2235" s="1109"/>
      <c r="I2235" s="1109"/>
      <c r="J2235" s="1110"/>
      <c r="K2235" s="1094" t="s">
        <v>1174</v>
      </c>
      <c r="L2235" s="1070"/>
      <c r="M2235" s="1070"/>
      <c r="N2235" s="1070"/>
      <c r="O2235" s="1095"/>
      <c r="P2235" s="1094" t="s">
        <v>531</v>
      </c>
      <c r="Q2235" s="1070"/>
      <c r="R2235" s="1070"/>
      <c r="S2235" s="1070"/>
      <c r="T2235" s="1095"/>
      <c r="U2235" s="1094" t="s">
        <v>1190</v>
      </c>
      <c r="V2235" s="1070"/>
      <c r="W2235" s="1070"/>
      <c r="X2235" s="1070"/>
      <c r="Y2235" s="1095"/>
      <c r="Z2235" s="1096" t="s">
        <v>1191</v>
      </c>
      <c r="AA2235" s="1111"/>
      <c r="AB2235" s="1111"/>
      <c r="AC2235" s="1112"/>
    </row>
    <row r="2236" spans="1:29" ht="17.45" customHeight="1">
      <c r="A2236" s="1150"/>
      <c r="B2236" s="1151" t="s">
        <v>1704</v>
      </c>
      <c r="C2236" s="1151"/>
      <c r="D2236" s="1152" t="s">
        <v>632</v>
      </c>
      <c r="E2236" s="1151"/>
      <c r="F2236" s="1151"/>
      <c r="G2236" s="1151"/>
      <c r="H2236" s="1151"/>
      <c r="I2236" s="1151"/>
      <c r="J2236" s="1152"/>
      <c r="K2236" s="1153">
        <v>1.03939</v>
      </c>
      <c r="L2236" s="1154"/>
      <c r="M2236" s="1154"/>
      <c r="N2236" s="1154"/>
      <c r="O2236" s="1155"/>
      <c r="P2236" s="1169" t="s">
        <v>58</v>
      </c>
      <c r="Q2236" s="1078"/>
      <c r="R2236" s="1078"/>
      <c r="S2236" s="1078"/>
      <c r="T2236" s="1170"/>
      <c r="U2236" s="1171">
        <v>128.58850000000001</v>
      </c>
      <c r="V2236" s="1172"/>
      <c r="W2236" s="1172"/>
      <c r="X2236" s="1172"/>
      <c r="Y2236" s="1173"/>
      <c r="Z2236" s="1159">
        <v>133.65360000000001</v>
      </c>
      <c r="AA2236" s="1116"/>
      <c r="AB2236" s="1116"/>
      <c r="AC2236" s="1115"/>
    </row>
    <row r="2237" spans="1:29" ht="16.7" customHeight="1">
      <c r="A2237" s="1149"/>
      <c r="B2237" s="1174" t="s">
        <v>1719</v>
      </c>
      <c r="C2237" s="1174"/>
      <c r="D2237" s="1175" t="s">
        <v>1720</v>
      </c>
      <c r="E2237" s="1174"/>
      <c r="F2237" s="1174"/>
      <c r="G2237" s="1174"/>
      <c r="H2237" s="1174"/>
      <c r="I2237" s="1174"/>
      <c r="J2237" s="1175"/>
      <c r="K2237" s="1176">
        <v>31.337050000000001</v>
      </c>
      <c r="L2237" s="1177"/>
      <c r="M2237" s="1177"/>
      <c r="N2237" s="1177"/>
      <c r="O2237" s="1178"/>
      <c r="P2237" s="1179" t="s">
        <v>1218</v>
      </c>
      <c r="Q2237" s="1085"/>
      <c r="R2237" s="1085"/>
      <c r="S2237" s="1085"/>
      <c r="T2237" s="1180"/>
      <c r="U2237" s="1181">
        <v>0.76680000000000004</v>
      </c>
      <c r="V2237" s="1182"/>
      <c r="W2237" s="1182"/>
      <c r="X2237" s="1182"/>
      <c r="Y2237" s="1183"/>
      <c r="Z2237" s="1184">
        <v>24.029199999999999</v>
      </c>
      <c r="AA2237" s="1121"/>
      <c r="AB2237" s="1121"/>
      <c r="AC2237" s="1120"/>
    </row>
    <row r="2238" spans="1:29" ht="17.45" customHeight="1" thickBot="1">
      <c r="A2238" s="1089"/>
      <c r="B2238" s="1160" t="s">
        <v>1705</v>
      </c>
      <c r="C2238" s="1160"/>
      <c r="D2238" s="1161" t="s">
        <v>1706</v>
      </c>
      <c r="E2238" s="1160"/>
      <c r="F2238" s="1160"/>
      <c r="G2238" s="1160"/>
      <c r="H2238" s="1160"/>
      <c r="I2238" s="1160"/>
      <c r="J2238" s="1161"/>
      <c r="K2238" s="1162">
        <v>175.48747</v>
      </c>
      <c r="L2238" s="1163"/>
      <c r="M2238" s="1163"/>
      <c r="N2238" s="1163"/>
      <c r="O2238" s="1164"/>
      <c r="P2238" s="1185" t="s">
        <v>1218</v>
      </c>
      <c r="Q2238" s="1186"/>
      <c r="R2238" s="1186"/>
      <c r="S2238" s="1186"/>
      <c r="T2238" s="1187"/>
      <c r="U2238" s="1188">
        <v>0.62580000000000002</v>
      </c>
      <c r="V2238" s="1189"/>
      <c r="W2238" s="1189"/>
      <c r="X2238" s="1189"/>
      <c r="Y2238" s="1190"/>
      <c r="Z2238" s="1168">
        <v>109.8201</v>
      </c>
      <c r="AA2238" s="1126"/>
      <c r="AB2238" s="1126"/>
      <c r="AC2238" s="1125"/>
    </row>
    <row r="2239" spans="1:29" ht="17.45" customHeight="1" thickBot="1">
      <c r="A2239" s="1068"/>
      <c r="B2239" s="1069"/>
      <c r="C2239" s="1069"/>
      <c r="D2239" s="1069"/>
      <c r="E2239" s="1069"/>
      <c r="F2239" s="1069"/>
      <c r="G2239" s="1069"/>
      <c r="H2239" s="1069"/>
      <c r="I2239" s="1071" t="s">
        <v>1193</v>
      </c>
      <c r="J2239" s="1071"/>
      <c r="K2239" s="1071"/>
      <c r="L2239" s="1071"/>
      <c r="M2239" s="1071"/>
      <c r="N2239" s="1071"/>
      <c r="O2239" s="1071"/>
      <c r="P2239" s="1071"/>
      <c r="Q2239" s="1071"/>
      <c r="R2239" s="1071"/>
      <c r="S2239" s="1071"/>
      <c r="T2239" s="1071"/>
      <c r="U2239" s="1071"/>
      <c r="V2239" s="1106"/>
      <c r="W2239" s="1107">
        <v>267.50290000000001</v>
      </c>
      <c r="X2239" s="1108"/>
      <c r="Y2239" s="1108"/>
      <c r="Z2239" s="1108"/>
      <c r="AA2239" s="1108"/>
      <c r="AB2239" s="1108"/>
      <c r="AC2239" s="1107"/>
    </row>
    <row r="2240" spans="1:29" ht="16.7" customHeight="1" thickBot="1">
      <c r="A2240" s="1092" t="s">
        <v>1194</v>
      </c>
      <c r="B2240" s="1109"/>
      <c r="C2240" s="1109"/>
      <c r="D2240" s="1109"/>
      <c r="E2240" s="1109"/>
      <c r="F2240" s="1109"/>
      <c r="G2240" s="1109"/>
      <c r="H2240" s="1109"/>
      <c r="I2240" s="1109"/>
      <c r="J2240" s="1110"/>
      <c r="K2240" s="1094" t="s">
        <v>1174</v>
      </c>
      <c r="L2240" s="1070"/>
      <c r="M2240" s="1070"/>
      <c r="N2240" s="1070"/>
      <c r="O2240" s="1095"/>
      <c r="P2240" s="1094" t="s">
        <v>531</v>
      </c>
      <c r="Q2240" s="1070"/>
      <c r="R2240" s="1070"/>
      <c r="S2240" s="1070"/>
      <c r="T2240" s="1095"/>
      <c r="U2240" s="1094" t="s">
        <v>1190</v>
      </c>
      <c r="V2240" s="1070"/>
      <c r="W2240" s="1070"/>
      <c r="X2240" s="1070"/>
      <c r="Y2240" s="1095"/>
      <c r="Z2240" s="1096" t="s">
        <v>1191</v>
      </c>
      <c r="AA2240" s="1111"/>
      <c r="AB2240" s="1111"/>
      <c r="AC2240" s="1112"/>
    </row>
    <row r="2241" spans="1:29" ht="17.45" customHeight="1" thickBot="1">
      <c r="A2241" s="1068"/>
      <c r="B2241" s="1069"/>
      <c r="C2241" s="1069"/>
      <c r="D2241" s="1069"/>
      <c r="E2241" s="1069"/>
      <c r="F2241" s="1069"/>
      <c r="G2241" s="1069"/>
      <c r="H2241" s="1069"/>
      <c r="I2241" s="1071" t="s">
        <v>1195</v>
      </c>
      <c r="J2241" s="1071"/>
      <c r="K2241" s="1071"/>
      <c r="L2241" s="1071"/>
      <c r="M2241" s="1071"/>
      <c r="N2241" s="1071"/>
      <c r="O2241" s="1071"/>
      <c r="P2241" s="1071"/>
      <c r="Q2241" s="1071"/>
      <c r="R2241" s="1071"/>
      <c r="S2241" s="1071"/>
      <c r="T2241" s="1071"/>
      <c r="U2241" s="1071"/>
      <c r="V2241" s="1106"/>
      <c r="W2241" s="1107">
        <v>0</v>
      </c>
      <c r="X2241" s="1108"/>
      <c r="Y2241" s="1108"/>
      <c r="Z2241" s="1108"/>
      <c r="AA2241" s="1108"/>
      <c r="AB2241" s="1108"/>
      <c r="AC2241" s="1107"/>
    </row>
    <row r="2242" spans="1:29" ht="16.7" customHeight="1" thickBot="1">
      <c r="A2242" s="1092" t="s">
        <v>1196</v>
      </c>
      <c r="B2242" s="1109"/>
      <c r="C2242" s="1109"/>
      <c r="D2242" s="1109"/>
      <c r="E2242" s="1109"/>
      <c r="F2242" s="1109"/>
      <c r="G2242" s="1109"/>
      <c r="H2242" s="1109"/>
      <c r="I2242" s="1109"/>
      <c r="J2242" s="1110"/>
      <c r="K2242" s="1094" t="s">
        <v>1174</v>
      </c>
      <c r="L2242" s="1070"/>
      <c r="M2242" s="1070"/>
      <c r="N2242" s="1070"/>
      <c r="O2242" s="1095"/>
      <c r="P2242" s="1094" t="s">
        <v>531</v>
      </c>
      <c r="Q2242" s="1070"/>
      <c r="R2242" s="1070"/>
      <c r="S2242" s="1070"/>
      <c r="T2242" s="1095"/>
      <c r="U2242" s="1094" t="s">
        <v>1190</v>
      </c>
      <c r="V2242" s="1070"/>
      <c r="W2242" s="1070"/>
      <c r="X2242" s="1070"/>
      <c r="Y2242" s="1095"/>
      <c r="Z2242" s="1096" t="s">
        <v>1191</v>
      </c>
      <c r="AA2242" s="1111"/>
      <c r="AB2242" s="1111"/>
      <c r="AC2242" s="1112"/>
    </row>
    <row r="2243" spans="1:29" ht="17.45" customHeight="1">
      <c r="A2243" s="1150"/>
      <c r="B2243" s="1151" t="s">
        <v>1707</v>
      </c>
      <c r="C2243" s="1151"/>
      <c r="D2243" s="1152" t="s">
        <v>1708</v>
      </c>
      <c r="E2243" s="1151"/>
      <c r="F2243" s="1151"/>
      <c r="G2243" s="1151"/>
      <c r="H2243" s="1151"/>
      <c r="I2243" s="1151"/>
      <c r="J2243" s="1152"/>
      <c r="K2243" s="1153">
        <v>1.5590900000000001</v>
      </c>
      <c r="L2243" s="1154"/>
      <c r="M2243" s="1154"/>
      <c r="N2243" s="1154"/>
      <c r="O2243" s="1155"/>
      <c r="P2243" s="1169" t="s">
        <v>565</v>
      </c>
      <c r="Q2243" s="1078"/>
      <c r="R2243" s="1078"/>
      <c r="S2243" s="1078"/>
      <c r="T2243" s="1170"/>
      <c r="U2243" s="1171">
        <v>1.83</v>
      </c>
      <c r="V2243" s="1172"/>
      <c r="W2243" s="1172"/>
      <c r="X2243" s="1172"/>
      <c r="Y2243" s="1173"/>
      <c r="Z2243" s="1159">
        <v>2.8531</v>
      </c>
      <c r="AA2243" s="1116"/>
      <c r="AB2243" s="1116"/>
      <c r="AC2243" s="1115"/>
    </row>
    <row r="2244" spans="1:29" ht="17.45" customHeight="1">
      <c r="A2244" s="1149"/>
      <c r="B2244" s="1174" t="s">
        <v>1721</v>
      </c>
      <c r="C2244" s="1174"/>
      <c r="D2244" s="1175" t="s">
        <v>1722</v>
      </c>
      <c r="E2244" s="1174"/>
      <c r="F2244" s="1174"/>
      <c r="G2244" s="1174"/>
      <c r="H2244" s="1174"/>
      <c r="I2244" s="1174"/>
      <c r="J2244" s="1175"/>
      <c r="K2244" s="1176">
        <v>3.134E-2</v>
      </c>
      <c r="L2244" s="1177"/>
      <c r="M2244" s="1177"/>
      <c r="N2244" s="1177"/>
      <c r="O2244" s="1178"/>
      <c r="P2244" s="1179" t="s">
        <v>565</v>
      </c>
      <c r="Q2244" s="1085"/>
      <c r="R2244" s="1085"/>
      <c r="S2244" s="1085"/>
      <c r="T2244" s="1180"/>
      <c r="U2244" s="1181">
        <v>32.99</v>
      </c>
      <c r="V2244" s="1182"/>
      <c r="W2244" s="1182"/>
      <c r="X2244" s="1182"/>
      <c r="Y2244" s="1183"/>
      <c r="Z2244" s="1184">
        <v>1.0339</v>
      </c>
      <c r="AA2244" s="1121"/>
      <c r="AB2244" s="1121"/>
      <c r="AC2244" s="1120"/>
    </row>
    <row r="2245" spans="1:29" ht="16.7" customHeight="1" thickBot="1">
      <c r="A2245" s="1089"/>
      <c r="B2245" s="1160" t="s">
        <v>1709</v>
      </c>
      <c r="C2245" s="1160"/>
      <c r="D2245" s="1161" t="s">
        <v>1710</v>
      </c>
      <c r="E2245" s="1160"/>
      <c r="F2245" s="1160"/>
      <c r="G2245" s="1160"/>
      <c r="H2245" s="1160"/>
      <c r="I2245" s="1160"/>
      <c r="J2245" s="1161"/>
      <c r="K2245" s="1162">
        <v>0.17549000000000001</v>
      </c>
      <c r="L2245" s="1163"/>
      <c r="M2245" s="1163"/>
      <c r="N2245" s="1163"/>
      <c r="O2245" s="1164"/>
      <c r="P2245" s="1185" t="s">
        <v>565</v>
      </c>
      <c r="Q2245" s="1186"/>
      <c r="R2245" s="1186"/>
      <c r="S2245" s="1186"/>
      <c r="T2245" s="1187"/>
      <c r="U2245" s="1188">
        <v>32.99</v>
      </c>
      <c r="V2245" s="1189"/>
      <c r="W2245" s="1189"/>
      <c r="X2245" s="1189"/>
      <c r="Y2245" s="1190"/>
      <c r="Z2245" s="1168">
        <v>5.7893999999999997</v>
      </c>
      <c r="AA2245" s="1126"/>
      <c r="AB2245" s="1126"/>
      <c r="AC2245" s="1125"/>
    </row>
    <row r="2246" spans="1:29" ht="17.45" customHeight="1" thickBot="1">
      <c r="A2246" s="1068"/>
      <c r="B2246" s="1069"/>
      <c r="C2246" s="1069"/>
      <c r="D2246" s="1069"/>
      <c r="E2246" s="1069"/>
      <c r="F2246" s="1069"/>
      <c r="G2246" s="1069"/>
      <c r="H2246" s="1069"/>
      <c r="I2246" s="1071" t="s">
        <v>1197</v>
      </c>
      <c r="J2246" s="1071"/>
      <c r="K2246" s="1071"/>
      <c r="L2246" s="1071"/>
      <c r="M2246" s="1071"/>
      <c r="N2246" s="1071"/>
      <c r="O2246" s="1071"/>
      <c r="P2246" s="1071"/>
      <c r="Q2246" s="1071"/>
      <c r="R2246" s="1071"/>
      <c r="S2246" s="1071"/>
      <c r="T2246" s="1071"/>
      <c r="U2246" s="1071"/>
      <c r="V2246" s="1106"/>
      <c r="W2246" s="1107">
        <v>9.6763999999999992</v>
      </c>
      <c r="X2246" s="1108"/>
      <c r="Y2246" s="1108"/>
      <c r="Z2246" s="1108"/>
      <c r="AA2246" s="1108"/>
      <c r="AB2246" s="1108"/>
      <c r="AC2246" s="1107"/>
    </row>
    <row r="2247" spans="1:29" ht="17.45" customHeight="1" thickBot="1">
      <c r="A2247" s="1092" t="s">
        <v>1198</v>
      </c>
      <c r="B2247" s="1109"/>
      <c r="C2247" s="1109"/>
      <c r="D2247" s="1110"/>
      <c r="E2247" s="1094" t="s">
        <v>1174</v>
      </c>
      <c r="F2247" s="1070"/>
      <c r="G2247" s="1095"/>
      <c r="H2247" s="1140" t="s">
        <v>1199</v>
      </c>
      <c r="I2247" s="1140" t="s">
        <v>1200</v>
      </c>
      <c r="J2247" s="1094" t="s">
        <v>1201</v>
      </c>
      <c r="K2247" s="1070"/>
      <c r="L2247" s="1095"/>
      <c r="M2247" s="1094" t="s">
        <v>1202</v>
      </c>
      <c r="N2247" s="1070"/>
      <c r="O2247" s="1070"/>
      <c r="P2247" s="1095"/>
      <c r="Q2247" s="1094" t="s">
        <v>1203</v>
      </c>
      <c r="R2247" s="1070"/>
      <c r="S2247" s="1070"/>
      <c r="T2247" s="1070"/>
      <c r="U2247" s="1095"/>
      <c r="V2247" s="1094" t="s">
        <v>1204</v>
      </c>
      <c r="W2247" s="1070"/>
      <c r="X2247" s="1070"/>
      <c r="Y2247" s="1095"/>
      <c r="Z2247" s="1096" t="s">
        <v>1191</v>
      </c>
      <c r="AA2247" s="1111"/>
      <c r="AB2247" s="1111"/>
      <c r="AC2247" s="1112"/>
    </row>
    <row r="2248" spans="1:29" ht="16.7" customHeight="1">
      <c r="A2248" s="1150"/>
      <c r="B2248" s="1151" t="s">
        <v>1711</v>
      </c>
      <c r="C2248" s="1151"/>
      <c r="D2248" s="1222" t="s">
        <v>1708</v>
      </c>
      <c r="E2248" s="1202">
        <v>1.5590900000000001</v>
      </c>
      <c r="F2248" s="1203"/>
      <c r="G2248" s="1204"/>
      <c r="H2248" s="1201">
        <v>0.02</v>
      </c>
      <c r="I2248" s="1201">
        <v>0</v>
      </c>
      <c r="J2248" s="1205">
        <v>2.4</v>
      </c>
      <c r="K2248" s="1206"/>
      <c r="L2248" s="1207"/>
      <c r="M2248" s="1171">
        <v>1.26</v>
      </c>
      <c r="N2248" s="1172"/>
      <c r="O2248" s="1172"/>
      <c r="P2248" s="1173"/>
      <c r="Q2248" s="1171">
        <v>1.01</v>
      </c>
      <c r="R2248" s="1172"/>
      <c r="S2248" s="1172"/>
      <c r="T2248" s="1172"/>
      <c r="U2248" s="1173"/>
      <c r="V2248" s="1171">
        <v>0.83</v>
      </c>
      <c r="W2248" s="1172"/>
      <c r="X2248" s="1172"/>
      <c r="Y2248" s="1173"/>
      <c r="Z2248" s="1159">
        <v>3.1494</v>
      </c>
      <c r="AA2248" s="1116"/>
      <c r="AB2248" s="1116"/>
      <c r="AC2248" s="1115"/>
    </row>
    <row r="2249" spans="1:29" ht="17.45" customHeight="1">
      <c r="A2249" s="1149"/>
      <c r="B2249" s="1174" t="s">
        <v>1723</v>
      </c>
      <c r="C2249" s="1174"/>
      <c r="D2249" s="1223" t="s">
        <v>1722</v>
      </c>
      <c r="E2249" s="1209">
        <v>3.134E-2</v>
      </c>
      <c r="F2249" s="1210"/>
      <c r="G2249" s="1211"/>
      <c r="H2249" s="1208">
        <v>0</v>
      </c>
      <c r="I2249" s="1208">
        <v>0</v>
      </c>
      <c r="J2249" s="1212">
        <v>0</v>
      </c>
      <c r="K2249" s="1213"/>
      <c r="L2249" s="1214"/>
      <c r="M2249" s="1181">
        <v>1.05</v>
      </c>
      <c r="N2249" s="1182"/>
      <c r="O2249" s="1182"/>
      <c r="P2249" s="1183"/>
      <c r="Q2249" s="1181">
        <v>0.84</v>
      </c>
      <c r="R2249" s="1182"/>
      <c r="S2249" s="1182"/>
      <c r="T2249" s="1182"/>
      <c r="U2249" s="1183"/>
      <c r="V2249" s="1181">
        <v>0.69</v>
      </c>
      <c r="W2249" s="1182"/>
      <c r="X2249" s="1182"/>
      <c r="Y2249" s="1183"/>
      <c r="Z2249" s="1184">
        <v>0</v>
      </c>
      <c r="AA2249" s="1121"/>
      <c r="AB2249" s="1121"/>
      <c r="AC2249" s="1120"/>
    </row>
    <row r="2250" spans="1:29" ht="16.7" customHeight="1" thickBot="1">
      <c r="A2250" s="1089"/>
      <c r="B2250" s="1160" t="s">
        <v>1712</v>
      </c>
      <c r="C2250" s="1160"/>
      <c r="D2250" s="1224" t="s">
        <v>1710</v>
      </c>
      <c r="E2250" s="1216">
        <v>0.17549000000000001</v>
      </c>
      <c r="F2250" s="1217"/>
      <c r="G2250" s="1218"/>
      <c r="H2250" s="1215">
        <v>0</v>
      </c>
      <c r="I2250" s="1215">
        <v>0</v>
      </c>
      <c r="J2250" s="1219">
        <v>0</v>
      </c>
      <c r="K2250" s="1220"/>
      <c r="L2250" s="1221"/>
      <c r="M2250" s="1188">
        <v>1.05</v>
      </c>
      <c r="N2250" s="1189"/>
      <c r="O2250" s="1189"/>
      <c r="P2250" s="1190"/>
      <c r="Q2250" s="1188">
        <v>0.84</v>
      </c>
      <c r="R2250" s="1189"/>
      <c r="S2250" s="1189"/>
      <c r="T2250" s="1189"/>
      <c r="U2250" s="1190"/>
      <c r="V2250" s="1188">
        <v>0.69</v>
      </c>
      <c r="W2250" s="1189"/>
      <c r="X2250" s="1189"/>
      <c r="Y2250" s="1190"/>
      <c r="Z2250" s="1168">
        <v>0</v>
      </c>
      <c r="AA2250" s="1126"/>
      <c r="AB2250" s="1126"/>
      <c r="AC2250" s="1125"/>
    </row>
    <row r="2251" spans="1:29" ht="17.45" customHeight="1" thickBot="1">
      <c r="A2251" s="1068"/>
      <c r="B2251" s="1069"/>
      <c r="C2251" s="1069"/>
      <c r="D2251" s="1069"/>
      <c r="E2251" s="1069"/>
      <c r="F2251" s="1069"/>
      <c r="G2251" s="1069"/>
      <c r="H2251" s="1069"/>
      <c r="I2251" s="1071" t="s">
        <v>1205</v>
      </c>
      <c r="J2251" s="1071"/>
      <c r="K2251" s="1071"/>
      <c r="L2251" s="1071"/>
      <c r="M2251" s="1071"/>
      <c r="N2251" s="1071"/>
      <c r="O2251" s="1071"/>
      <c r="P2251" s="1071"/>
      <c r="Q2251" s="1071"/>
      <c r="R2251" s="1071"/>
      <c r="S2251" s="1071"/>
      <c r="T2251" s="1071"/>
      <c r="U2251" s="1071"/>
      <c r="V2251" s="1106"/>
      <c r="W2251" s="1107">
        <v>3.1494</v>
      </c>
      <c r="X2251" s="1108"/>
      <c r="Y2251" s="1108"/>
      <c r="Z2251" s="1108"/>
      <c r="AA2251" s="1108"/>
      <c r="AB2251" s="1108"/>
      <c r="AC2251" s="1107"/>
    </row>
    <row r="2252" spans="1:29" ht="5.85" customHeight="1">
      <c r="A2252" s="1141"/>
      <c r="B2252" s="1113"/>
      <c r="C2252" s="1113"/>
      <c r="D2252" s="1113"/>
      <c r="E2252" s="1113"/>
      <c r="F2252" s="1113"/>
      <c r="G2252" s="1113"/>
      <c r="H2252" s="1113"/>
      <c r="I2252" s="1113"/>
      <c r="J2252" s="1113"/>
      <c r="K2252" s="1113"/>
      <c r="L2252" s="1113"/>
      <c r="M2252" s="1113"/>
      <c r="N2252" s="1113"/>
      <c r="O2252" s="1113"/>
      <c r="P2252" s="1113"/>
      <c r="Q2252" s="1113"/>
      <c r="R2252" s="1113"/>
      <c r="S2252" s="1113"/>
      <c r="T2252" s="1113"/>
      <c r="U2252" s="1113"/>
      <c r="V2252" s="1113"/>
      <c r="W2252" s="1113"/>
      <c r="X2252" s="1113"/>
      <c r="Y2252" s="1113"/>
      <c r="Z2252" s="1113"/>
      <c r="AA2252" s="1113"/>
      <c r="AB2252" s="1113"/>
      <c r="AC2252" s="1142"/>
    </row>
    <row r="2253" spans="1:29" ht="17.45" customHeight="1">
      <c r="A2253" s="1117"/>
      <c r="B2253" s="1118"/>
      <c r="C2253" s="1118"/>
      <c r="D2253" s="1118"/>
      <c r="E2253" s="1118"/>
      <c r="F2253" s="1118"/>
      <c r="G2253" s="1118"/>
      <c r="H2253" s="1118"/>
      <c r="I2253" s="1119" t="s">
        <v>1206</v>
      </c>
      <c r="J2253" s="1119"/>
      <c r="K2253" s="1119"/>
      <c r="L2253" s="1119"/>
      <c r="M2253" s="1119"/>
      <c r="N2253" s="1119"/>
      <c r="O2253" s="1119"/>
      <c r="P2253" s="1119"/>
      <c r="Q2253" s="1119"/>
      <c r="R2253" s="1119"/>
      <c r="S2253" s="1119"/>
      <c r="T2253" s="1119"/>
      <c r="U2253" s="1119"/>
      <c r="V2253" s="1118"/>
      <c r="W2253" s="1143">
        <v>344.38</v>
      </c>
      <c r="X2253" s="1144"/>
      <c r="Y2253" s="1144"/>
      <c r="Z2253" s="1144"/>
      <c r="AA2253" s="1144"/>
      <c r="AB2253" s="1144"/>
      <c r="AC2253" s="1143"/>
    </row>
    <row r="2254" spans="1:29" ht="16.7" customHeight="1">
      <c r="A2254" s="1117"/>
      <c r="B2254" s="1118"/>
      <c r="C2254" s="1118"/>
      <c r="D2254" s="1118"/>
      <c r="E2254" s="1118"/>
      <c r="F2254" s="1118"/>
      <c r="G2254" s="1119" t="s">
        <v>1207</v>
      </c>
      <c r="H2254" s="1119"/>
      <c r="I2254" s="1119"/>
      <c r="J2254" s="1119"/>
      <c r="K2254" s="1119"/>
      <c r="L2254" s="1119"/>
      <c r="M2254" s="1119"/>
      <c r="N2254" s="1145"/>
      <c r="O2254" s="1146">
        <v>0</v>
      </c>
      <c r="P2254" s="1146"/>
      <c r="Q2254" s="1146"/>
      <c r="R2254" s="1145"/>
      <c r="S2254" s="1119" t="s">
        <v>1208</v>
      </c>
      <c r="T2254" s="1119"/>
      <c r="U2254" s="1119"/>
      <c r="V2254" s="1118"/>
      <c r="W2254" s="1143">
        <v>0</v>
      </c>
      <c r="X2254" s="1144"/>
      <c r="Y2254" s="1144"/>
      <c r="Z2254" s="1144"/>
      <c r="AA2254" s="1144"/>
      <c r="AB2254" s="1144"/>
      <c r="AC2254" s="1143"/>
    </row>
    <row r="2255" spans="1:29" ht="17.45" customHeight="1">
      <c r="A2255" s="1117"/>
      <c r="B2255" s="1118"/>
      <c r="C2255" s="1118"/>
      <c r="D2255" s="1118"/>
      <c r="E2255" s="1118"/>
      <c r="F2255" s="1118"/>
      <c r="G2255" s="1118"/>
      <c r="H2255" s="1118"/>
      <c r="I2255" s="1119" t="s">
        <v>1209</v>
      </c>
      <c r="J2255" s="1119"/>
      <c r="K2255" s="1119"/>
      <c r="L2255" s="1119"/>
      <c r="M2255" s="1119"/>
      <c r="N2255" s="1119"/>
      <c r="O2255" s="1119"/>
      <c r="P2255" s="1119"/>
      <c r="Q2255" s="1119"/>
      <c r="R2255" s="1119"/>
      <c r="S2255" s="1119"/>
      <c r="T2255" s="1119"/>
      <c r="U2255" s="1119"/>
      <c r="V2255" s="1118"/>
      <c r="W2255" s="1143">
        <v>344.38</v>
      </c>
      <c r="X2255" s="1144"/>
      <c r="Y2255" s="1144"/>
      <c r="Z2255" s="1144"/>
      <c r="AA2255" s="1144"/>
      <c r="AB2255" s="1144"/>
      <c r="AC2255" s="1143"/>
    </row>
    <row r="2256" spans="1:29" ht="5.85" customHeight="1">
      <c r="A2256" s="1147"/>
      <c r="B2256" s="1118"/>
      <c r="C2256" s="1118"/>
      <c r="D2256" s="1118"/>
      <c r="E2256" s="1118"/>
      <c r="F2256" s="1118"/>
      <c r="G2256" s="1118"/>
      <c r="H2256" s="1118"/>
      <c r="I2256" s="1118"/>
      <c r="J2256" s="1118"/>
      <c r="K2256" s="1118"/>
      <c r="L2256" s="1118"/>
      <c r="M2256" s="1118"/>
      <c r="N2256" s="1118"/>
      <c r="O2256" s="1118"/>
      <c r="P2256" s="1118"/>
      <c r="Q2256" s="1118"/>
      <c r="R2256" s="1118"/>
      <c r="S2256" s="1118"/>
      <c r="T2256" s="1118"/>
      <c r="U2256" s="1118"/>
      <c r="V2256" s="1118"/>
      <c r="W2256" s="1118"/>
      <c r="X2256" s="1118"/>
      <c r="Y2256" s="1118"/>
      <c r="Z2256" s="1118"/>
      <c r="AA2256" s="1118"/>
      <c r="AB2256" s="1118"/>
      <c r="AC2256" s="1148"/>
    </row>
    <row r="2257" spans="1:29" ht="140.25" customHeight="1" thickBot="1">
      <c r="A2257" s="1089"/>
      <c r="B2257" s="1090"/>
      <c r="C2257" s="1090"/>
      <c r="D2257" s="1090"/>
      <c r="E2257" s="1090"/>
      <c r="F2257" s="1090"/>
      <c r="G2257" s="1090"/>
      <c r="H2257" s="1090"/>
      <c r="I2257" s="1090"/>
      <c r="J2257" s="1090"/>
      <c r="K2257" s="1090"/>
      <c r="L2257" s="1090"/>
      <c r="M2257" s="1090"/>
      <c r="N2257" s="1090"/>
      <c r="O2257" s="1090"/>
      <c r="P2257" s="1090"/>
      <c r="Q2257" s="1090"/>
      <c r="R2257" s="1090"/>
      <c r="S2257" s="1090"/>
      <c r="T2257" s="1090"/>
      <c r="U2257" s="1090"/>
      <c r="V2257" s="1090"/>
      <c r="W2257" s="1090"/>
      <c r="X2257" s="1090"/>
      <c r="Y2257" s="1090"/>
      <c r="Z2257" s="1090"/>
      <c r="AA2257" s="1090"/>
      <c r="AB2257" s="1090"/>
      <c r="AC2257" s="1091"/>
    </row>
    <row r="2258" spans="1:29" ht="17.45" customHeight="1" thickBot="1">
      <c r="A2258" s="1068"/>
      <c r="B2258" s="1069"/>
      <c r="C2258" s="1069"/>
      <c r="D2258" s="1069"/>
      <c r="E2258" s="1069"/>
      <c r="F2258" s="1070" t="s">
        <v>1166</v>
      </c>
      <c r="G2258" s="1070"/>
      <c r="H2258" s="1070"/>
      <c r="I2258" s="1070"/>
      <c r="J2258" s="1070"/>
      <c r="K2258" s="1070"/>
      <c r="L2258" s="1069"/>
      <c r="M2258" s="1069"/>
      <c r="N2258" s="1069"/>
      <c r="O2258" s="1069"/>
      <c r="P2258" s="1069"/>
      <c r="Q2258" s="1069"/>
      <c r="R2258" s="1069"/>
      <c r="S2258" s="1069"/>
      <c r="T2258" s="1069"/>
      <c r="U2258" s="1069"/>
      <c r="V2258" s="1069"/>
      <c r="W2258" s="1069"/>
      <c r="X2258" s="1071" t="s">
        <v>1754</v>
      </c>
      <c r="Y2258" s="1071"/>
      <c r="Z2258" s="1071"/>
      <c r="AA2258" s="1071"/>
      <c r="AB2258" s="1071"/>
      <c r="AC2258" s="1072"/>
    </row>
    <row r="2259" spans="1:29" ht="16.7" customHeight="1">
      <c r="A2259" s="1074" t="s">
        <v>1168</v>
      </c>
      <c r="B2259" s="1075"/>
      <c r="C2259" s="1076"/>
      <c r="D2259" s="1077" t="s">
        <v>1755</v>
      </c>
      <c r="E2259" s="1077"/>
      <c r="F2259" s="1077"/>
      <c r="G2259" s="1077"/>
      <c r="H2259" s="1077"/>
      <c r="I2259" s="1077"/>
      <c r="J2259" s="1077"/>
      <c r="K2259" s="1077"/>
      <c r="L2259" s="1077"/>
      <c r="M2259" s="1077"/>
      <c r="N2259" s="1076"/>
      <c r="O2259" s="1076"/>
      <c r="P2259" s="1078" t="s">
        <v>1104</v>
      </c>
      <c r="Q2259" s="1078"/>
      <c r="R2259" s="1078"/>
      <c r="S2259" s="1076"/>
      <c r="T2259" s="1079" t="s">
        <v>1241</v>
      </c>
      <c r="U2259" s="1079"/>
      <c r="V2259" s="1079"/>
      <c r="W2259" s="1079"/>
      <c r="X2259" s="1076"/>
      <c r="Y2259" s="1078" t="s">
        <v>1170</v>
      </c>
      <c r="Z2259" s="1078"/>
      <c r="AA2259" s="1076"/>
      <c r="AB2259" s="1080">
        <v>45658</v>
      </c>
      <c r="AC2259" s="1081"/>
    </row>
    <row r="2260" spans="1:29" ht="17.45" customHeight="1">
      <c r="A2260" s="1082"/>
      <c r="B2260" s="1083"/>
      <c r="D2260" s="1084"/>
      <c r="E2260" s="1084"/>
      <c r="F2260" s="1084"/>
      <c r="G2260" s="1084"/>
      <c r="H2260" s="1084"/>
      <c r="I2260" s="1084"/>
      <c r="J2260" s="1084"/>
      <c r="K2260" s="1084"/>
      <c r="L2260" s="1084"/>
      <c r="M2260" s="1084"/>
      <c r="P2260" s="1085" t="s">
        <v>1171</v>
      </c>
      <c r="Q2260" s="1085"/>
      <c r="R2260" s="1085"/>
      <c r="T2260" s="1086">
        <v>68.650000000000006</v>
      </c>
      <c r="U2260" s="1086"/>
      <c r="V2260" s="1086"/>
      <c r="W2260" s="1086"/>
      <c r="Y2260" s="1085" t="s">
        <v>1172</v>
      </c>
      <c r="Z2260" s="1085"/>
      <c r="AB2260" s="1087" t="s">
        <v>58</v>
      </c>
      <c r="AC2260" s="1088"/>
    </row>
    <row r="2261" spans="1:29" ht="5.85" customHeight="1" thickBot="1">
      <c r="A2261" s="1089"/>
      <c r="B2261" s="1090"/>
      <c r="C2261" s="1090"/>
      <c r="D2261" s="1090"/>
      <c r="E2261" s="1090"/>
      <c r="F2261" s="1090"/>
      <c r="G2261" s="1090"/>
      <c r="H2261" s="1090"/>
      <c r="I2261" s="1090"/>
      <c r="J2261" s="1090"/>
      <c r="K2261" s="1090"/>
      <c r="L2261" s="1090"/>
      <c r="M2261" s="1090"/>
      <c r="N2261" s="1090"/>
      <c r="O2261" s="1090"/>
      <c r="P2261" s="1090"/>
      <c r="Q2261" s="1090"/>
      <c r="R2261" s="1090"/>
      <c r="S2261" s="1090"/>
      <c r="T2261" s="1090"/>
      <c r="U2261" s="1090"/>
      <c r="V2261" s="1090"/>
      <c r="W2261" s="1090"/>
      <c r="X2261" s="1090"/>
      <c r="Y2261" s="1090"/>
      <c r="Z2261" s="1090"/>
      <c r="AA2261" s="1090"/>
      <c r="AB2261" s="1090"/>
      <c r="AC2261" s="1091"/>
    </row>
    <row r="2262" spans="1:29" ht="16.7" customHeight="1" thickBot="1">
      <c r="A2262" s="1092" t="s">
        <v>1173</v>
      </c>
      <c r="B2262" s="1075"/>
      <c r="C2262" s="1075"/>
      <c r="D2262" s="1075"/>
      <c r="E2262" s="1075"/>
      <c r="F2262" s="1075"/>
      <c r="G2262" s="1075"/>
      <c r="H2262" s="1093"/>
      <c r="I2262" s="1094" t="s">
        <v>1174</v>
      </c>
      <c r="J2262" s="1094" t="s">
        <v>1175</v>
      </c>
      <c r="K2262" s="1070"/>
      <c r="L2262" s="1070"/>
      <c r="M2262" s="1070"/>
      <c r="N2262" s="1070"/>
      <c r="O2262" s="1070"/>
      <c r="P2262" s="1095"/>
      <c r="Q2262" s="1094" t="s">
        <v>1176</v>
      </c>
      <c r="R2262" s="1070"/>
      <c r="S2262" s="1070"/>
      <c r="T2262" s="1070"/>
      <c r="U2262" s="1070"/>
      <c r="V2262" s="1070"/>
      <c r="W2262" s="1070"/>
      <c r="X2262" s="1070"/>
      <c r="Y2262" s="1095"/>
      <c r="Z2262" s="1096" t="s">
        <v>1177</v>
      </c>
      <c r="AA2262" s="1097"/>
      <c r="AB2262" s="1097"/>
      <c r="AC2262" s="1098"/>
    </row>
    <row r="2263" spans="1:29" ht="17.45" customHeight="1" thickBot="1">
      <c r="A2263" s="1099"/>
      <c r="B2263" s="1100"/>
      <c r="C2263" s="1100"/>
      <c r="D2263" s="1100"/>
      <c r="E2263" s="1100"/>
      <c r="F2263" s="1100"/>
      <c r="G2263" s="1100"/>
      <c r="H2263" s="1101"/>
      <c r="I2263" s="1102"/>
      <c r="J2263" s="1094" t="s">
        <v>1178</v>
      </c>
      <c r="K2263" s="1070"/>
      <c r="L2263" s="1095"/>
      <c r="M2263" s="1094" t="s">
        <v>1179</v>
      </c>
      <c r="N2263" s="1070"/>
      <c r="O2263" s="1070"/>
      <c r="P2263" s="1095"/>
      <c r="Q2263" s="1094" t="s">
        <v>1178</v>
      </c>
      <c r="R2263" s="1070"/>
      <c r="S2263" s="1070"/>
      <c r="T2263" s="1070"/>
      <c r="U2263" s="1095"/>
      <c r="V2263" s="1094" t="s">
        <v>1179</v>
      </c>
      <c r="W2263" s="1070"/>
      <c r="X2263" s="1070"/>
      <c r="Y2263" s="1095"/>
      <c r="Z2263" s="1103"/>
      <c r="AA2263" s="1104"/>
      <c r="AB2263" s="1104"/>
      <c r="AC2263" s="1105"/>
    </row>
    <row r="2264" spans="1:29" ht="17.45" customHeight="1" thickBot="1">
      <c r="A2264" s="1127"/>
      <c r="B2264" s="1128" t="s">
        <v>731</v>
      </c>
      <c r="C2264" s="1128"/>
      <c r="D2264" s="1129" t="s">
        <v>1330</v>
      </c>
      <c r="E2264" s="1128"/>
      <c r="F2264" s="1128"/>
      <c r="G2264" s="1128"/>
      <c r="H2264" s="1129"/>
      <c r="I2264" s="1191">
        <v>1</v>
      </c>
      <c r="J2264" s="1192">
        <v>1</v>
      </c>
      <c r="K2264" s="1193"/>
      <c r="L2264" s="1194"/>
      <c r="M2264" s="1192">
        <v>0</v>
      </c>
      <c r="N2264" s="1193"/>
      <c r="O2264" s="1193"/>
      <c r="P2264" s="1194"/>
      <c r="Q2264" s="1195">
        <v>208.0633</v>
      </c>
      <c r="R2264" s="1196"/>
      <c r="S2264" s="1196"/>
      <c r="T2264" s="1196"/>
      <c r="U2264" s="1197"/>
      <c r="V2264" s="1195">
        <v>104.10809999999999</v>
      </c>
      <c r="W2264" s="1196"/>
      <c r="X2264" s="1196"/>
      <c r="Y2264" s="1197"/>
      <c r="Z2264" s="1139">
        <v>208.0633</v>
      </c>
      <c r="AA2264" s="1108"/>
      <c r="AB2264" s="1108"/>
      <c r="AC2264" s="1107"/>
    </row>
    <row r="2265" spans="1:29" ht="16.7" customHeight="1" thickBot="1">
      <c r="A2265" s="1068"/>
      <c r="B2265" s="1069"/>
      <c r="C2265" s="1069"/>
      <c r="D2265" s="1069"/>
      <c r="E2265" s="1069"/>
      <c r="F2265" s="1069"/>
      <c r="G2265" s="1069"/>
      <c r="H2265" s="1069"/>
      <c r="I2265" s="1071" t="s">
        <v>1180</v>
      </c>
      <c r="J2265" s="1071"/>
      <c r="K2265" s="1071"/>
      <c r="L2265" s="1071"/>
      <c r="M2265" s="1071"/>
      <c r="N2265" s="1071"/>
      <c r="O2265" s="1071"/>
      <c r="P2265" s="1071"/>
      <c r="Q2265" s="1071"/>
      <c r="R2265" s="1071"/>
      <c r="S2265" s="1071"/>
      <c r="T2265" s="1071"/>
      <c r="U2265" s="1071"/>
      <c r="V2265" s="1106"/>
      <c r="W2265" s="1107">
        <v>208.0633</v>
      </c>
      <c r="X2265" s="1108"/>
      <c r="Y2265" s="1108"/>
      <c r="Z2265" s="1108"/>
      <c r="AA2265" s="1108"/>
      <c r="AB2265" s="1108"/>
      <c r="AC2265" s="1107"/>
    </row>
    <row r="2266" spans="1:29" ht="17.45" customHeight="1" thickBot="1">
      <c r="A2266" s="1092" t="s">
        <v>1181</v>
      </c>
      <c r="B2266" s="1109"/>
      <c r="C2266" s="1109"/>
      <c r="D2266" s="1109"/>
      <c r="E2266" s="1109"/>
      <c r="F2266" s="1109"/>
      <c r="G2266" s="1109"/>
      <c r="H2266" s="1109"/>
      <c r="I2266" s="1109"/>
      <c r="J2266" s="1110"/>
      <c r="K2266" s="1094" t="s">
        <v>1182</v>
      </c>
      <c r="L2266" s="1070"/>
      <c r="M2266" s="1070"/>
      <c r="N2266" s="1070"/>
      <c r="O2266" s="1095"/>
      <c r="P2266" s="1094" t="s">
        <v>1174</v>
      </c>
      <c r="Q2266" s="1070"/>
      <c r="R2266" s="1070"/>
      <c r="S2266" s="1070"/>
      <c r="T2266" s="1095"/>
      <c r="U2266" s="1094" t="s">
        <v>1183</v>
      </c>
      <c r="V2266" s="1070"/>
      <c r="W2266" s="1070"/>
      <c r="X2266" s="1070"/>
      <c r="Y2266" s="1095"/>
      <c r="Z2266" s="1096" t="s">
        <v>1177</v>
      </c>
      <c r="AA2266" s="1111"/>
      <c r="AB2266" s="1111"/>
      <c r="AC2266" s="1112"/>
    </row>
    <row r="2267" spans="1:29" ht="16.7" customHeight="1" thickBot="1">
      <c r="A2267" s="1068"/>
      <c r="B2267" s="1113"/>
      <c r="C2267" s="1113"/>
      <c r="D2267" s="1113"/>
      <c r="E2267" s="1113"/>
      <c r="F2267" s="1113"/>
      <c r="G2267" s="1113"/>
      <c r="H2267" s="1113"/>
      <c r="I2267" s="1114" t="s">
        <v>1184</v>
      </c>
      <c r="J2267" s="1114"/>
      <c r="K2267" s="1114"/>
      <c r="L2267" s="1114"/>
      <c r="M2267" s="1114"/>
      <c r="N2267" s="1114"/>
      <c r="O2267" s="1114"/>
      <c r="P2267" s="1114"/>
      <c r="Q2267" s="1114"/>
      <c r="R2267" s="1114"/>
      <c r="S2267" s="1114"/>
      <c r="T2267" s="1114"/>
      <c r="U2267" s="1114"/>
      <c r="V2267" s="1069"/>
      <c r="W2267" s="1115">
        <v>0</v>
      </c>
      <c r="X2267" s="1116"/>
      <c r="Y2267" s="1116"/>
      <c r="Z2267" s="1116"/>
      <c r="AA2267" s="1116"/>
      <c r="AB2267" s="1116"/>
      <c r="AC2267" s="1115"/>
    </row>
    <row r="2268" spans="1:29" ht="17.45" customHeight="1">
      <c r="A2268" s="1117"/>
      <c r="B2268" s="1118"/>
      <c r="C2268" s="1118"/>
      <c r="D2268" s="1118"/>
      <c r="E2268" s="1118"/>
      <c r="F2268" s="1118"/>
      <c r="G2268" s="1118"/>
      <c r="H2268" s="1118"/>
      <c r="I2268" s="1119" t="s">
        <v>1185</v>
      </c>
      <c r="J2268" s="1119"/>
      <c r="K2268" s="1119"/>
      <c r="L2268" s="1119"/>
      <c r="M2268" s="1119"/>
      <c r="N2268" s="1119"/>
      <c r="O2268" s="1119"/>
      <c r="P2268" s="1119"/>
      <c r="Q2268" s="1119"/>
      <c r="R2268" s="1119"/>
      <c r="S2268" s="1119"/>
      <c r="T2268" s="1119"/>
      <c r="U2268" s="1119"/>
      <c r="V2268" s="1118"/>
      <c r="W2268" s="1120">
        <v>208.0633</v>
      </c>
      <c r="X2268" s="1121"/>
      <c r="Y2268" s="1121"/>
      <c r="Z2268" s="1121"/>
      <c r="AA2268" s="1121"/>
      <c r="AB2268" s="1121"/>
      <c r="AC2268" s="1120"/>
    </row>
    <row r="2269" spans="1:29" ht="17.45" customHeight="1">
      <c r="A2269" s="1117"/>
      <c r="B2269" s="1118"/>
      <c r="C2269" s="1118"/>
      <c r="D2269" s="1118"/>
      <c r="E2269" s="1118"/>
      <c r="F2269" s="1118"/>
      <c r="G2269" s="1118"/>
      <c r="H2269" s="1118"/>
      <c r="I2269" s="1119" t="s">
        <v>1186</v>
      </c>
      <c r="J2269" s="1119"/>
      <c r="K2269" s="1119"/>
      <c r="L2269" s="1119"/>
      <c r="M2269" s="1119"/>
      <c r="N2269" s="1119"/>
      <c r="O2269" s="1119"/>
      <c r="P2269" s="1119"/>
      <c r="Q2269" s="1119"/>
      <c r="R2269" s="1119"/>
      <c r="S2269" s="1119"/>
      <c r="T2269" s="1119"/>
      <c r="U2269" s="1119"/>
      <c r="V2269" s="1118"/>
      <c r="W2269" s="1120">
        <v>3.0308000000000002</v>
      </c>
      <c r="X2269" s="1121"/>
      <c r="Y2269" s="1121"/>
      <c r="Z2269" s="1121"/>
      <c r="AA2269" s="1121"/>
      <c r="AB2269" s="1121"/>
      <c r="AC2269" s="1120"/>
    </row>
    <row r="2270" spans="1:29" ht="16.7" customHeight="1">
      <c r="A2270" s="1117"/>
      <c r="B2270" s="1118"/>
      <c r="C2270" s="1118"/>
      <c r="D2270" s="1118"/>
      <c r="E2270" s="1118"/>
      <c r="F2270" s="1118"/>
      <c r="G2270" s="1118"/>
      <c r="H2270" s="1118"/>
      <c r="I2270" s="1119" t="s">
        <v>1187</v>
      </c>
      <c r="J2270" s="1119"/>
      <c r="K2270" s="1119"/>
      <c r="L2270" s="1119"/>
      <c r="M2270" s="1119"/>
      <c r="N2270" s="1119"/>
      <c r="O2270" s="1119"/>
      <c r="P2270" s="1119"/>
      <c r="Q2270" s="1119"/>
      <c r="R2270" s="1119"/>
      <c r="S2270" s="1119"/>
      <c r="T2270" s="1119"/>
      <c r="U2270" s="1119"/>
      <c r="V2270" s="1118"/>
      <c r="W2270" s="1120">
        <v>0</v>
      </c>
      <c r="X2270" s="1121"/>
      <c r="Y2270" s="1121"/>
      <c r="Z2270" s="1121"/>
      <c r="AA2270" s="1121"/>
      <c r="AB2270" s="1121"/>
      <c r="AC2270" s="1120"/>
    </row>
    <row r="2271" spans="1:29" ht="17.45" customHeight="1" thickBot="1">
      <c r="A2271" s="1122"/>
      <c r="B2271" s="1123"/>
      <c r="C2271" s="1123"/>
      <c r="D2271" s="1123"/>
      <c r="E2271" s="1123"/>
      <c r="F2271" s="1123"/>
      <c r="G2271" s="1123"/>
      <c r="H2271" s="1123"/>
      <c r="I2271" s="1124" t="s">
        <v>1188</v>
      </c>
      <c r="J2271" s="1124"/>
      <c r="K2271" s="1124"/>
      <c r="L2271" s="1124"/>
      <c r="M2271" s="1124"/>
      <c r="N2271" s="1124"/>
      <c r="O2271" s="1124"/>
      <c r="P2271" s="1124"/>
      <c r="Q2271" s="1124"/>
      <c r="R2271" s="1124"/>
      <c r="S2271" s="1124"/>
      <c r="T2271" s="1124"/>
      <c r="U2271" s="1124"/>
      <c r="V2271" s="1123"/>
      <c r="W2271" s="1125">
        <v>0</v>
      </c>
      <c r="X2271" s="1126"/>
      <c r="Y2271" s="1126"/>
      <c r="Z2271" s="1126"/>
      <c r="AA2271" s="1126"/>
      <c r="AB2271" s="1126"/>
      <c r="AC2271" s="1125"/>
    </row>
    <row r="2272" spans="1:29" ht="17.45" customHeight="1" thickBot="1">
      <c r="A2272" s="1092" t="s">
        <v>1189</v>
      </c>
      <c r="B2272" s="1109"/>
      <c r="C2272" s="1109"/>
      <c r="D2272" s="1109"/>
      <c r="E2272" s="1109"/>
      <c r="F2272" s="1109"/>
      <c r="G2272" s="1109"/>
      <c r="H2272" s="1109"/>
      <c r="I2272" s="1109"/>
      <c r="J2272" s="1110"/>
      <c r="K2272" s="1094" t="s">
        <v>1174</v>
      </c>
      <c r="L2272" s="1070"/>
      <c r="M2272" s="1070"/>
      <c r="N2272" s="1070"/>
      <c r="O2272" s="1095"/>
      <c r="P2272" s="1094" t="s">
        <v>531</v>
      </c>
      <c r="Q2272" s="1070"/>
      <c r="R2272" s="1070"/>
      <c r="S2272" s="1070"/>
      <c r="T2272" s="1095"/>
      <c r="U2272" s="1094" t="s">
        <v>1190</v>
      </c>
      <c r="V2272" s="1070"/>
      <c r="W2272" s="1070"/>
      <c r="X2272" s="1070"/>
      <c r="Y2272" s="1095"/>
      <c r="Z2272" s="1096" t="s">
        <v>1191</v>
      </c>
      <c r="AA2272" s="1111"/>
      <c r="AB2272" s="1111"/>
      <c r="AC2272" s="1112"/>
    </row>
    <row r="2273" spans="1:29" ht="16.7" customHeight="1" thickBot="1">
      <c r="A2273" s="1068"/>
      <c r="B2273" s="1069"/>
      <c r="C2273" s="1069"/>
      <c r="D2273" s="1069"/>
      <c r="E2273" s="1069"/>
      <c r="F2273" s="1069"/>
      <c r="G2273" s="1069"/>
      <c r="H2273" s="1069"/>
      <c r="I2273" s="1071" t="s">
        <v>1193</v>
      </c>
      <c r="J2273" s="1071"/>
      <c r="K2273" s="1071"/>
      <c r="L2273" s="1071"/>
      <c r="M2273" s="1071"/>
      <c r="N2273" s="1071"/>
      <c r="O2273" s="1071"/>
      <c r="P2273" s="1071"/>
      <c r="Q2273" s="1071"/>
      <c r="R2273" s="1071"/>
      <c r="S2273" s="1071"/>
      <c r="T2273" s="1071"/>
      <c r="U2273" s="1071"/>
      <c r="V2273" s="1106"/>
      <c r="W2273" s="1107">
        <v>0</v>
      </c>
      <c r="X2273" s="1108"/>
      <c r="Y2273" s="1108"/>
      <c r="Z2273" s="1108"/>
      <c r="AA2273" s="1108"/>
      <c r="AB2273" s="1108"/>
      <c r="AC2273" s="1107"/>
    </row>
    <row r="2274" spans="1:29" ht="17.45" customHeight="1" thickBot="1">
      <c r="A2274" s="1092" t="s">
        <v>1194</v>
      </c>
      <c r="B2274" s="1109"/>
      <c r="C2274" s="1109"/>
      <c r="D2274" s="1109"/>
      <c r="E2274" s="1109"/>
      <c r="F2274" s="1109"/>
      <c r="G2274" s="1109"/>
      <c r="H2274" s="1109"/>
      <c r="I2274" s="1109"/>
      <c r="J2274" s="1110"/>
      <c r="K2274" s="1094" t="s">
        <v>1174</v>
      </c>
      <c r="L2274" s="1070"/>
      <c r="M2274" s="1070"/>
      <c r="N2274" s="1070"/>
      <c r="O2274" s="1095"/>
      <c r="P2274" s="1094" t="s">
        <v>531</v>
      </c>
      <c r="Q2274" s="1070"/>
      <c r="R2274" s="1070"/>
      <c r="S2274" s="1070"/>
      <c r="T2274" s="1095"/>
      <c r="U2274" s="1094" t="s">
        <v>1190</v>
      </c>
      <c r="V2274" s="1070"/>
      <c r="W2274" s="1070"/>
      <c r="X2274" s="1070"/>
      <c r="Y2274" s="1095"/>
      <c r="Z2274" s="1096" t="s">
        <v>1191</v>
      </c>
      <c r="AA2274" s="1111"/>
      <c r="AB2274" s="1111"/>
      <c r="AC2274" s="1112"/>
    </row>
    <row r="2275" spans="1:29" ht="16.7" customHeight="1" thickBot="1">
      <c r="A2275" s="1068"/>
      <c r="B2275" s="1069"/>
      <c r="C2275" s="1069"/>
      <c r="D2275" s="1069"/>
      <c r="E2275" s="1069"/>
      <c r="F2275" s="1069"/>
      <c r="G2275" s="1069"/>
      <c r="H2275" s="1069"/>
      <c r="I2275" s="1071" t="s">
        <v>1195</v>
      </c>
      <c r="J2275" s="1071"/>
      <c r="K2275" s="1071"/>
      <c r="L2275" s="1071"/>
      <c r="M2275" s="1071"/>
      <c r="N2275" s="1071"/>
      <c r="O2275" s="1071"/>
      <c r="P2275" s="1071"/>
      <c r="Q2275" s="1071"/>
      <c r="R2275" s="1071"/>
      <c r="S2275" s="1071"/>
      <c r="T2275" s="1071"/>
      <c r="U2275" s="1071"/>
      <c r="V2275" s="1106"/>
      <c r="W2275" s="1107">
        <v>0</v>
      </c>
      <c r="X2275" s="1108"/>
      <c r="Y2275" s="1108"/>
      <c r="Z2275" s="1108"/>
      <c r="AA2275" s="1108"/>
      <c r="AB2275" s="1108"/>
      <c r="AC2275" s="1107"/>
    </row>
    <row r="2276" spans="1:29" ht="17.45" customHeight="1" thickBot="1">
      <c r="A2276" s="1092" t="s">
        <v>1196</v>
      </c>
      <c r="B2276" s="1109"/>
      <c r="C2276" s="1109"/>
      <c r="D2276" s="1109"/>
      <c r="E2276" s="1109"/>
      <c r="F2276" s="1109"/>
      <c r="G2276" s="1109"/>
      <c r="H2276" s="1109"/>
      <c r="I2276" s="1109"/>
      <c r="J2276" s="1110"/>
      <c r="K2276" s="1094" t="s">
        <v>1174</v>
      </c>
      <c r="L2276" s="1070"/>
      <c r="M2276" s="1070"/>
      <c r="N2276" s="1070"/>
      <c r="O2276" s="1095"/>
      <c r="P2276" s="1094" t="s">
        <v>531</v>
      </c>
      <c r="Q2276" s="1070"/>
      <c r="R2276" s="1070"/>
      <c r="S2276" s="1070"/>
      <c r="T2276" s="1095"/>
      <c r="U2276" s="1094" t="s">
        <v>1190</v>
      </c>
      <c r="V2276" s="1070"/>
      <c r="W2276" s="1070"/>
      <c r="X2276" s="1070"/>
      <c r="Y2276" s="1095"/>
      <c r="Z2276" s="1096" t="s">
        <v>1191</v>
      </c>
      <c r="AA2276" s="1111"/>
      <c r="AB2276" s="1111"/>
      <c r="AC2276" s="1112"/>
    </row>
    <row r="2277" spans="1:29" ht="17.45" customHeight="1" thickBot="1">
      <c r="A2277" s="1127"/>
      <c r="B2277" s="1128" t="s">
        <v>1756</v>
      </c>
      <c r="C2277" s="1128"/>
      <c r="D2277" s="1129" t="s">
        <v>1757</v>
      </c>
      <c r="E2277" s="1128"/>
      <c r="F2277" s="1128"/>
      <c r="G2277" s="1128"/>
      <c r="H2277" s="1128"/>
      <c r="I2277" s="1128"/>
      <c r="J2277" s="1129"/>
      <c r="K2277" s="1130">
        <v>1.5</v>
      </c>
      <c r="L2277" s="1131"/>
      <c r="M2277" s="1131"/>
      <c r="N2277" s="1131"/>
      <c r="O2277" s="1132"/>
      <c r="P2277" s="1133" t="s">
        <v>565</v>
      </c>
      <c r="Q2277" s="1134"/>
      <c r="R2277" s="1134"/>
      <c r="S2277" s="1134"/>
      <c r="T2277" s="1135"/>
      <c r="U2277" s="1136">
        <v>3.07</v>
      </c>
      <c r="V2277" s="1137"/>
      <c r="W2277" s="1137"/>
      <c r="X2277" s="1137"/>
      <c r="Y2277" s="1138"/>
      <c r="Z2277" s="1139">
        <v>4.6050000000000004</v>
      </c>
      <c r="AA2277" s="1108"/>
      <c r="AB2277" s="1108"/>
      <c r="AC2277" s="1107"/>
    </row>
    <row r="2278" spans="1:29" ht="16.7" customHeight="1" thickBot="1">
      <c r="A2278" s="1068"/>
      <c r="B2278" s="1069"/>
      <c r="C2278" s="1069"/>
      <c r="D2278" s="1069"/>
      <c r="E2278" s="1069"/>
      <c r="F2278" s="1069"/>
      <c r="G2278" s="1069"/>
      <c r="H2278" s="1069"/>
      <c r="I2278" s="1071" t="s">
        <v>1197</v>
      </c>
      <c r="J2278" s="1071"/>
      <c r="K2278" s="1071"/>
      <c r="L2278" s="1071"/>
      <c r="M2278" s="1071"/>
      <c r="N2278" s="1071"/>
      <c r="O2278" s="1071"/>
      <c r="P2278" s="1071"/>
      <c r="Q2278" s="1071"/>
      <c r="R2278" s="1071"/>
      <c r="S2278" s="1071"/>
      <c r="T2278" s="1071"/>
      <c r="U2278" s="1071"/>
      <c r="V2278" s="1106"/>
      <c r="W2278" s="1107">
        <v>4.6050000000000004</v>
      </c>
      <c r="X2278" s="1108"/>
      <c r="Y2278" s="1108"/>
      <c r="Z2278" s="1108"/>
      <c r="AA2278" s="1108"/>
      <c r="AB2278" s="1108"/>
      <c r="AC2278" s="1107"/>
    </row>
    <row r="2279" spans="1:29" ht="17.45" customHeight="1" thickBot="1">
      <c r="A2279" s="1092" t="s">
        <v>1198</v>
      </c>
      <c r="B2279" s="1109"/>
      <c r="C2279" s="1109"/>
      <c r="D2279" s="1110"/>
      <c r="E2279" s="1094" t="s">
        <v>1174</v>
      </c>
      <c r="F2279" s="1070"/>
      <c r="G2279" s="1095"/>
      <c r="H2279" s="1140" t="s">
        <v>1199</v>
      </c>
      <c r="I2279" s="1140" t="s">
        <v>1200</v>
      </c>
      <c r="J2279" s="1094" t="s">
        <v>1201</v>
      </c>
      <c r="K2279" s="1070"/>
      <c r="L2279" s="1095"/>
      <c r="M2279" s="1094" t="s">
        <v>1202</v>
      </c>
      <c r="N2279" s="1070"/>
      <c r="O2279" s="1070"/>
      <c r="P2279" s="1095"/>
      <c r="Q2279" s="1094" t="s">
        <v>1203</v>
      </c>
      <c r="R2279" s="1070"/>
      <c r="S2279" s="1070"/>
      <c r="T2279" s="1070"/>
      <c r="U2279" s="1095"/>
      <c r="V2279" s="1094" t="s">
        <v>1204</v>
      </c>
      <c r="W2279" s="1070"/>
      <c r="X2279" s="1070"/>
      <c r="Y2279" s="1095"/>
      <c r="Z2279" s="1096" t="s">
        <v>1191</v>
      </c>
      <c r="AA2279" s="1111"/>
      <c r="AB2279" s="1111"/>
      <c r="AC2279" s="1112"/>
    </row>
    <row r="2280" spans="1:29" ht="17.45" customHeight="1" thickBot="1">
      <c r="A2280" s="1127"/>
      <c r="B2280" s="1128" t="s">
        <v>1758</v>
      </c>
      <c r="C2280" s="1128"/>
      <c r="D2280" s="1225" t="s">
        <v>1757</v>
      </c>
      <c r="E2280" s="1192">
        <v>1.5</v>
      </c>
      <c r="F2280" s="1193"/>
      <c r="G2280" s="1194"/>
      <c r="H2280" s="1191">
        <v>0.04</v>
      </c>
      <c r="I2280" s="1191">
        <v>0</v>
      </c>
      <c r="J2280" s="1195">
        <v>34.83</v>
      </c>
      <c r="K2280" s="1196"/>
      <c r="L2280" s="1197"/>
      <c r="M2280" s="1136">
        <v>1.27</v>
      </c>
      <c r="N2280" s="1137"/>
      <c r="O2280" s="1137"/>
      <c r="P2280" s="1138"/>
      <c r="Q2280" s="1136">
        <v>1.02</v>
      </c>
      <c r="R2280" s="1137"/>
      <c r="S2280" s="1137"/>
      <c r="T2280" s="1137"/>
      <c r="U2280" s="1138"/>
      <c r="V2280" s="1136">
        <v>0.83</v>
      </c>
      <c r="W2280" s="1137"/>
      <c r="X2280" s="1137"/>
      <c r="Y2280" s="1138"/>
      <c r="Z2280" s="1139">
        <v>43.44</v>
      </c>
      <c r="AA2280" s="1108"/>
      <c r="AB2280" s="1108"/>
      <c r="AC2280" s="1107"/>
    </row>
    <row r="2281" spans="1:29" ht="16.7" customHeight="1" thickBot="1">
      <c r="A2281" s="1068"/>
      <c r="B2281" s="1069"/>
      <c r="C2281" s="1069"/>
      <c r="D2281" s="1069"/>
      <c r="E2281" s="1069"/>
      <c r="F2281" s="1069"/>
      <c r="G2281" s="1069"/>
      <c r="H2281" s="1069"/>
      <c r="I2281" s="1071" t="s">
        <v>1205</v>
      </c>
      <c r="J2281" s="1071"/>
      <c r="K2281" s="1071"/>
      <c r="L2281" s="1071"/>
      <c r="M2281" s="1071"/>
      <c r="N2281" s="1071"/>
      <c r="O2281" s="1071"/>
      <c r="P2281" s="1071"/>
      <c r="Q2281" s="1071"/>
      <c r="R2281" s="1071"/>
      <c r="S2281" s="1071"/>
      <c r="T2281" s="1071"/>
      <c r="U2281" s="1071"/>
      <c r="V2281" s="1106"/>
      <c r="W2281" s="1107">
        <v>43.44</v>
      </c>
      <c r="X2281" s="1108"/>
      <c r="Y2281" s="1108"/>
      <c r="Z2281" s="1108"/>
      <c r="AA2281" s="1108"/>
      <c r="AB2281" s="1108"/>
      <c r="AC2281" s="1107"/>
    </row>
    <row r="2282" spans="1:29" ht="5.85" customHeight="1">
      <c r="A2282" s="1141"/>
      <c r="B2282" s="1113"/>
      <c r="C2282" s="1113"/>
      <c r="D2282" s="1113"/>
      <c r="E2282" s="1113"/>
      <c r="F2282" s="1113"/>
      <c r="G2282" s="1113"/>
      <c r="H2282" s="1113"/>
      <c r="I2282" s="1113"/>
      <c r="J2282" s="1113"/>
      <c r="K2282" s="1113"/>
      <c r="L2282" s="1113"/>
      <c r="M2282" s="1113"/>
      <c r="N2282" s="1113"/>
      <c r="O2282" s="1113"/>
      <c r="P2282" s="1113"/>
      <c r="Q2282" s="1113"/>
      <c r="R2282" s="1113"/>
      <c r="S2282" s="1113"/>
      <c r="T2282" s="1113"/>
      <c r="U2282" s="1113"/>
      <c r="V2282" s="1113"/>
      <c r="W2282" s="1113"/>
      <c r="X2282" s="1113"/>
      <c r="Y2282" s="1113"/>
      <c r="Z2282" s="1113"/>
      <c r="AA2282" s="1113"/>
      <c r="AB2282" s="1113"/>
      <c r="AC2282" s="1142"/>
    </row>
    <row r="2283" spans="1:29" ht="17.45" customHeight="1">
      <c r="A2283" s="1117"/>
      <c r="B2283" s="1118"/>
      <c r="C2283" s="1118"/>
      <c r="D2283" s="1118"/>
      <c r="E2283" s="1118"/>
      <c r="F2283" s="1118"/>
      <c r="G2283" s="1118"/>
      <c r="H2283" s="1118"/>
      <c r="I2283" s="1119" t="s">
        <v>1206</v>
      </c>
      <c r="J2283" s="1119"/>
      <c r="K2283" s="1119"/>
      <c r="L2283" s="1119"/>
      <c r="M2283" s="1119"/>
      <c r="N2283" s="1119"/>
      <c r="O2283" s="1119"/>
      <c r="P2283" s="1119"/>
      <c r="Q2283" s="1119"/>
      <c r="R2283" s="1119"/>
      <c r="S2283" s="1119"/>
      <c r="T2283" s="1119"/>
      <c r="U2283" s="1119"/>
      <c r="V2283" s="1118"/>
      <c r="W2283" s="1143">
        <v>51.08</v>
      </c>
      <c r="X2283" s="1144"/>
      <c r="Y2283" s="1144"/>
      <c r="Z2283" s="1144"/>
      <c r="AA2283" s="1144"/>
      <c r="AB2283" s="1144"/>
      <c r="AC2283" s="1143"/>
    </row>
    <row r="2284" spans="1:29" ht="16.7" customHeight="1">
      <c r="A2284" s="1117"/>
      <c r="B2284" s="1118"/>
      <c r="C2284" s="1118"/>
      <c r="D2284" s="1118"/>
      <c r="E2284" s="1118"/>
      <c r="F2284" s="1118"/>
      <c r="G2284" s="1119" t="s">
        <v>1207</v>
      </c>
      <c r="H2284" s="1119"/>
      <c r="I2284" s="1119"/>
      <c r="J2284" s="1119"/>
      <c r="K2284" s="1119"/>
      <c r="L2284" s="1119"/>
      <c r="M2284" s="1119"/>
      <c r="N2284" s="1145"/>
      <c r="O2284" s="1146">
        <v>0</v>
      </c>
      <c r="P2284" s="1146"/>
      <c r="Q2284" s="1146"/>
      <c r="R2284" s="1145"/>
      <c r="S2284" s="1119" t="s">
        <v>1208</v>
      </c>
      <c r="T2284" s="1119"/>
      <c r="U2284" s="1119"/>
      <c r="V2284" s="1118"/>
      <c r="W2284" s="1143">
        <v>0</v>
      </c>
      <c r="X2284" s="1144"/>
      <c r="Y2284" s="1144"/>
      <c r="Z2284" s="1144"/>
      <c r="AA2284" s="1144"/>
      <c r="AB2284" s="1144"/>
      <c r="AC2284" s="1143"/>
    </row>
    <row r="2285" spans="1:29" ht="17.45" customHeight="1">
      <c r="A2285" s="1117"/>
      <c r="B2285" s="1118"/>
      <c r="C2285" s="1118"/>
      <c r="D2285" s="1118"/>
      <c r="E2285" s="1118"/>
      <c r="F2285" s="1118"/>
      <c r="G2285" s="1118"/>
      <c r="H2285" s="1118"/>
      <c r="I2285" s="1119" t="s">
        <v>1209</v>
      </c>
      <c r="J2285" s="1119"/>
      <c r="K2285" s="1119"/>
      <c r="L2285" s="1119"/>
      <c r="M2285" s="1119"/>
      <c r="N2285" s="1119"/>
      <c r="O2285" s="1119"/>
      <c r="P2285" s="1119"/>
      <c r="Q2285" s="1119"/>
      <c r="R2285" s="1119"/>
      <c r="S2285" s="1119"/>
      <c r="T2285" s="1119"/>
      <c r="U2285" s="1119"/>
      <c r="V2285" s="1118"/>
      <c r="W2285" s="1143">
        <v>51.08</v>
      </c>
      <c r="X2285" s="1144"/>
      <c r="Y2285" s="1144"/>
      <c r="Z2285" s="1144"/>
      <c r="AA2285" s="1144"/>
      <c r="AB2285" s="1144"/>
      <c r="AC2285" s="1143"/>
    </row>
    <row r="2286" spans="1:29" ht="5.85" customHeight="1">
      <c r="A2286" s="1147"/>
      <c r="B2286" s="1118"/>
      <c r="C2286" s="1118"/>
      <c r="D2286" s="1118"/>
      <c r="E2286" s="1118"/>
      <c r="F2286" s="1118"/>
      <c r="G2286" s="1118"/>
      <c r="H2286" s="1118"/>
      <c r="I2286" s="1118"/>
      <c r="J2286" s="1118"/>
      <c r="K2286" s="1118"/>
      <c r="L2286" s="1118"/>
      <c r="M2286" s="1118"/>
      <c r="N2286" s="1118"/>
      <c r="O2286" s="1118"/>
      <c r="P2286" s="1118"/>
      <c r="Q2286" s="1118"/>
      <c r="R2286" s="1118"/>
      <c r="S2286" s="1118"/>
      <c r="T2286" s="1118"/>
      <c r="U2286" s="1118"/>
      <c r="V2286" s="1118"/>
      <c r="W2286" s="1118"/>
      <c r="X2286" s="1118"/>
      <c r="Y2286" s="1118"/>
      <c r="Z2286" s="1118"/>
      <c r="AA2286" s="1118"/>
      <c r="AB2286" s="1118"/>
      <c r="AC2286" s="1148"/>
    </row>
    <row r="2287" spans="1:29" ht="145.35" customHeight="1">
      <c r="A2287" s="1149"/>
      <c r="AC2287" s="1088"/>
    </row>
    <row r="2288" spans="1:29" ht="92.45" customHeight="1">
      <c r="A2288" s="1149"/>
      <c r="AC2288" s="1088"/>
    </row>
    <row r="2289" spans="1:29" ht="91.7" customHeight="1" thickBot="1">
      <c r="A2289" s="1089"/>
      <c r="B2289" s="1090"/>
      <c r="C2289" s="1090"/>
      <c r="D2289" s="1090"/>
      <c r="E2289" s="1090"/>
      <c r="F2289" s="1090"/>
      <c r="G2289" s="1090"/>
      <c r="H2289" s="1090"/>
      <c r="I2289" s="1090"/>
      <c r="J2289" s="1090"/>
      <c r="K2289" s="1090"/>
      <c r="L2289" s="1090"/>
      <c r="M2289" s="1090"/>
      <c r="N2289" s="1090"/>
      <c r="O2289" s="1090"/>
      <c r="P2289" s="1090"/>
      <c r="Q2289" s="1090"/>
      <c r="R2289" s="1090"/>
      <c r="S2289" s="1090"/>
      <c r="T2289" s="1090"/>
      <c r="U2289" s="1090"/>
      <c r="V2289" s="1090"/>
      <c r="W2289" s="1090"/>
      <c r="X2289" s="1090"/>
      <c r="Y2289" s="1090"/>
      <c r="Z2289" s="1090"/>
      <c r="AA2289" s="1090"/>
      <c r="AB2289" s="1090"/>
      <c r="AC2289" s="1091"/>
    </row>
    <row r="2290" spans="1:29" ht="17.45" customHeight="1" thickBot="1">
      <c r="A2290" s="1068"/>
      <c r="B2290" s="1069"/>
      <c r="C2290" s="1069"/>
      <c r="D2290" s="1069"/>
      <c r="E2290" s="1069"/>
      <c r="F2290" s="1070" t="s">
        <v>1166</v>
      </c>
      <c r="G2290" s="1070"/>
      <c r="H2290" s="1070"/>
      <c r="I2290" s="1070"/>
      <c r="J2290" s="1070"/>
      <c r="K2290" s="1070"/>
      <c r="L2290" s="1069"/>
      <c r="M2290" s="1069"/>
      <c r="N2290" s="1069"/>
      <c r="O2290" s="1069"/>
      <c r="P2290" s="1069"/>
      <c r="Q2290" s="1069"/>
      <c r="R2290" s="1069"/>
      <c r="S2290" s="1069"/>
      <c r="T2290" s="1069"/>
      <c r="U2290" s="1069"/>
      <c r="V2290" s="1069"/>
      <c r="W2290" s="1069"/>
      <c r="X2290" s="1071" t="s">
        <v>1759</v>
      </c>
      <c r="Y2290" s="1071"/>
      <c r="Z2290" s="1071"/>
      <c r="AA2290" s="1071"/>
      <c r="AB2290" s="1071"/>
      <c r="AC2290" s="1072"/>
    </row>
    <row r="2291" spans="1:29" ht="16.7" customHeight="1">
      <c r="A2291" s="1074" t="s">
        <v>1168</v>
      </c>
      <c r="B2291" s="1075"/>
      <c r="C2291" s="1076"/>
      <c r="D2291" s="1077" t="s">
        <v>1760</v>
      </c>
      <c r="E2291" s="1077"/>
      <c r="F2291" s="1077"/>
      <c r="G2291" s="1077"/>
      <c r="H2291" s="1077"/>
      <c r="I2291" s="1077"/>
      <c r="J2291" s="1077"/>
      <c r="K2291" s="1077"/>
      <c r="L2291" s="1077"/>
      <c r="M2291" s="1077"/>
      <c r="N2291" s="1076"/>
      <c r="O2291" s="1076"/>
      <c r="P2291" s="1078" t="s">
        <v>1104</v>
      </c>
      <c r="Q2291" s="1078"/>
      <c r="R2291" s="1078"/>
      <c r="S2291" s="1076"/>
      <c r="T2291" s="1079" t="s">
        <v>1256</v>
      </c>
      <c r="U2291" s="1079"/>
      <c r="V2291" s="1079"/>
      <c r="W2291" s="1079"/>
      <c r="X2291" s="1076"/>
      <c r="Y2291" s="1078" t="s">
        <v>1170</v>
      </c>
      <c r="Z2291" s="1078"/>
      <c r="AA2291" s="1076"/>
      <c r="AB2291" s="1080">
        <v>45658</v>
      </c>
      <c r="AC2291" s="1081"/>
    </row>
    <row r="2292" spans="1:29" ht="17.45" customHeight="1">
      <c r="A2292" s="1082"/>
      <c r="B2292" s="1083"/>
      <c r="D2292" s="1084"/>
      <c r="E2292" s="1084"/>
      <c r="F2292" s="1084"/>
      <c r="G2292" s="1084"/>
      <c r="H2292" s="1084"/>
      <c r="I2292" s="1084"/>
      <c r="J2292" s="1084"/>
      <c r="K2292" s="1084"/>
      <c r="L2292" s="1084"/>
      <c r="M2292" s="1084"/>
      <c r="P2292" s="1085" t="s">
        <v>1171</v>
      </c>
      <c r="Q2292" s="1085"/>
      <c r="R2292" s="1085"/>
      <c r="T2292" s="1086">
        <v>1</v>
      </c>
      <c r="U2292" s="1086"/>
      <c r="V2292" s="1086"/>
      <c r="W2292" s="1086"/>
      <c r="Y2292" s="1085" t="s">
        <v>1172</v>
      </c>
      <c r="Z2292" s="1085"/>
      <c r="AB2292" s="1087" t="s">
        <v>58</v>
      </c>
      <c r="AC2292" s="1088"/>
    </row>
    <row r="2293" spans="1:29" ht="5.85" customHeight="1" thickBot="1">
      <c r="A2293" s="1089"/>
      <c r="B2293" s="1090"/>
      <c r="C2293" s="1090"/>
      <c r="D2293" s="1090"/>
      <c r="E2293" s="1090"/>
      <c r="F2293" s="1090"/>
      <c r="G2293" s="1090"/>
      <c r="H2293" s="1090"/>
      <c r="I2293" s="1090"/>
      <c r="J2293" s="1090"/>
      <c r="K2293" s="1090"/>
      <c r="L2293" s="1090"/>
      <c r="M2293" s="1090"/>
      <c r="N2293" s="1090"/>
      <c r="O2293" s="1090"/>
      <c r="P2293" s="1090"/>
      <c r="Q2293" s="1090"/>
      <c r="R2293" s="1090"/>
      <c r="S2293" s="1090"/>
      <c r="T2293" s="1090"/>
      <c r="U2293" s="1090"/>
      <c r="V2293" s="1090"/>
      <c r="W2293" s="1090"/>
      <c r="X2293" s="1090"/>
      <c r="Y2293" s="1090"/>
      <c r="Z2293" s="1090"/>
      <c r="AA2293" s="1090"/>
      <c r="AB2293" s="1090"/>
      <c r="AC2293" s="1091"/>
    </row>
    <row r="2294" spans="1:29" ht="16.7" customHeight="1" thickBot="1">
      <c r="A2294" s="1092" t="s">
        <v>1173</v>
      </c>
      <c r="B2294" s="1075"/>
      <c r="C2294" s="1075"/>
      <c r="D2294" s="1075"/>
      <c r="E2294" s="1075"/>
      <c r="F2294" s="1075"/>
      <c r="G2294" s="1075"/>
      <c r="H2294" s="1093"/>
      <c r="I2294" s="1094" t="s">
        <v>1174</v>
      </c>
      <c r="J2294" s="1094" t="s">
        <v>1175</v>
      </c>
      <c r="K2294" s="1070"/>
      <c r="L2294" s="1070"/>
      <c r="M2294" s="1070"/>
      <c r="N2294" s="1070"/>
      <c r="O2294" s="1070"/>
      <c r="P2294" s="1095"/>
      <c r="Q2294" s="1094" t="s">
        <v>1176</v>
      </c>
      <c r="R2294" s="1070"/>
      <c r="S2294" s="1070"/>
      <c r="T2294" s="1070"/>
      <c r="U2294" s="1070"/>
      <c r="V2294" s="1070"/>
      <c r="W2294" s="1070"/>
      <c r="X2294" s="1070"/>
      <c r="Y2294" s="1095"/>
      <c r="Z2294" s="1096" t="s">
        <v>1177</v>
      </c>
      <c r="AA2294" s="1097"/>
      <c r="AB2294" s="1097"/>
      <c r="AC2294" s="1098"/>
    </row>
    <row r="2295" spans="1:29" ht="17.45" customHeight="1" thickBot="1">
      <c r="A2295" s="1099"/>
      <c r="B2295" s="1100"/>
      <c r="C2295" s="1100"/>
      <c r="D2295" s="1100"/>
      <c r="E2295" s="1100"/>
      <c r="F2295" s="1100"/>
      <c r="G2295" s="1100"/>
      <c r="H2295" s="1101"/>
      <c r="I2295" s="1102"/>
      <c r="J2295" s="1094" t="s">
        <v>1178</v>
      </c>
      <c r="K2295" s="1070"/>
      <c r="L2295" s="1095"/>
      <c r="M2295" s="1094" t="s">
        <v>1179</v>
      </c>
      <c r="N2295" s="1070"/>
      <c r="O2295" s="1070"/>
      <c r="P2295" s="1095"/>
      <c r="Q2295" s="1094" t="s">
        <v>1178</v>
      </c>
      <c r="R2295" s="1070"/>
      <c r="S2295" s="1070"/>
      <c r="T2295" s="1070"/>
      <c r="U2295" s="1095"/>
      <c r="V2295" s="1094" t="s">
        <v>1179</v>
      </c>
      <c r="W2295" s="1070"/>
      <c r="X2295" s="1070"/>
      <c r="Y2295" s="1095"/>
      <c r="Z2295" s="1103"/>
      <c r="AA2295" s="1104"/>
      <c r="AB2295" s="1104"/>
      <c r="AC2295" s="1105"/>
    </row>
    <row r="2296" spans="1:29" ht="17.45" customHeight="1" thickBot="1">
      <c r="A2296" s="1068"/>
      <c r="B2296" s="1069"/>
      <c r="C2296" s="1069"/>
      <c r="D2296" s="1069"/>
      <c r="E2296" s="1069"/>
      <c r="F2296" s="1069"/>
      <c r="G2296" s="1069"/>
      <c r="H2296" s="1069"/>
      <c r="I2296" s="1071" t="s">
        <v>1180</v>
      </c>
      <c r="J2296" s="1071"/>
      <c r="K2296" s="1071"/>
      <c r="L2296" s="1071"/>
      <c r="M2296" s="1071"/>
      <c r="N2296" s="1071"/>
      <c r="O2296" s="1071"/>
      <c r="P2296" s="1071"/>
      <c r="Q2296" s="1071"/>
      <c r="R2296" s="1071"/>
      <c r="S2296" s="1071"/>
      <c r="T2296" s="1071"/>
      <c r="U2296" s="1071"/>
      <c r="V2296" s="1106"/>
      <c r="W2296" s="1107">
        <v>0</v>
      </c>
      <c r="X2296" s="1108"/>
      <c r="Y2296" s="1108"/>
      <c r="Z2296" s="1108"/>
      <c r="AA2296" s="1108"/>
      <c r="AB2296" s="1108"/>
      <c r="AC2296" s="1107"/>
    </row>
    <row r="2297" spans="1:29" ht="16.7" customHeight="1" thickBot="1">
      <c r="A2297" s="1092" t="s">
        <v>1181</v>
      </c>
      <c r="B2297" s="1109"/>
      <c r="C2297" s="1109"/>
      <c r="D2297" s="1109"/>
      <c r="E2297" s="1109"/>
      <c r="F2297" s="1109"/>
      <c r="G2297" s="1109"/>
      <c r="H2297" s="1109"/>
      <c r="I2297" s="1109"/>
      <c r="J2297" s="1110"/>
      <c r="K2297" s="1094" t="s">
        <v>1182</v>
      </c>
      <c r="L2297" s="1070"/>
      <c r="M2297" s="1070"/>
      <c r="N2297" s="1070"/>
      <c r="O2297" s="1095"/>
      <c r="P2297" s="1094" t="s">
        <v>1174</v>
      </c>
      <c r="Q2297" s="1070"/>
      <c r="R2297" s="1070"/>
      <c r="S2297" s="1070"/>
      <c r="T2297" s="1095"/>
      <c r="U2297" s="1094" t="s">
        <v>1183</v>
      </c>
      <c r="V2297" s="1070"/>
      <c r="W2297" s="1070"/>
      <c r="X2297" s="1070"/>
      <c r="Y2297" s="1095"/>
      <c r="Z2297" s="1096" t="s">
        <v>1177</v>
      </c>
      <c r="AA2297" s="1111"/>
      <c r="AB2297" s="1111"/>
      <c r="AC2297" s="1112"/>
    </row>
    <row r="2298" spans="1:29" ht="17.45" customHeight="1" thickBot="1">
      <c r="A2298" s="1068"/>
      <c r="B2298" s="1113"/>
      <c r="C2298" s="1113"/>
      <c r="D2298" s="1113"/>
      <c r="E2298" s="1113"/>
      <c r="F2298" s="1113"/>
      <c r="G2298" s="1113"/>
      <c r="H2298" s="1113"/>
      <c r="I2298" s="1114" t="s">
        <v>1184</v>
      </c>
      <c r="J2298" s="1114"/>
      <c r="K2298" s="1114"/>
      <c r="L2298" s="1114"/>
      <c r="M2298" s="1114"/>
      <c r="N2298" s="1114"/>
      <c r="O2298" s="1114"/>
      <c r="P2298" s="1114"/>
      <c r="Q2298" s="1114"/>
      <c r="R2298" s="1114"/>
      <c r="S2298" s="1114"/>
      <c r="T2298" s="1114"/>
      <c r="U2298" s="1114"/>
      <c r="V2298" s="1069"/>
      <c r="W2298" s="1115">
        <v>0</v>
      </c>
      <c r="X2298" s="1116"/>
      <c r="Y2298" s="1116"/>
      <c r="Z2298" s="1116"/>
      <c r="AA2298" s="1116"/>
      <c r="AB2298" s="1116"/>
      <c r="AC2298" s="1115"/>
    </row>
    <row r="2299" spans="1:29" ht="16.7" customHeight="1">
      <c r="A2299" s="1117"/>
      <c r="B2299" s="1118"/>
      <c r="C2299" s="1118"/>
      <c r="D2299" s="1118"/>
      <c r="E2299" s="1118"/>
      <c r="F2299" s="1118"/>
      <c r="G2299" s="1118"/>
      <c r="H2299" s="1118"/>
      <c r="I2299" s="1119" t="s">
        <v>1185</v>
      </c>
      <c r="J2299" s="1119"/>
      <c r="K2299" s="1119"/>
      <c r="L2299" s="1119"/>
      <c r="M2299" s="1119"/>
      <c r="N2299" s="1119"/>
      <c r="O2299" s="1119"/>
      <c r="P2299" s="1119"/>
      <c r="Q2299" s="1119"/>
      <c r="R2299" s="1119"/>
      <c r="S2299" s="1119"/>
      <c r="T2299" s="1119"/>
      <c r="U2299" s="1119"/>
      <c r="V2299" s="1118"/>
      <c r="W2299" s="1120">
        <v>0</v>
      </c>
      <c r="X2299" s="1121"/>
      <c r="Y2299" s="1121"/>
      <c r="Z2299" s="1121"/>
      <c r="AA2299" s="1121"/>
      <c r="AB2299" s="1121"/>
      <c r="AC2299" s="1120"/>
    </row>
    <row r="2300" spans="1:29" ht="17.45" customHeight="1">
      <c r="A2300" s="1117"/>
      <c r="B2300" s="1118"/>
      <c r="C2300" s="1118"/>
      <c r="D2300" s="1118"/>
      <c r="E2300" s="1118"/>
      <c r="F2300" s="1118"/>
      <c r="G2300" s="1118"/>
      <c r="H2300" s="1118"/>
      <c r="I2300" s="1119" t="s">
        <v>1186</v>
      </c>
      <c r="J2300" s="1119"/>
      <c r="K2300" s="1119"/>
      <c r="L2300" s="1119"/>
      <c r="M2300" s="1119"/>
      <c r="N2300" s="1119"/>
      <c r="O2300" s="1119"/>
      <c r="P2300" s="1119"/>
      <c r="Q2300" s="1119"/>
      <c r="R2300" s="1119"/>
      <c r="S2300" s="1119"/>
      <c r="T2300" s="1119"/>
      <c r="U2300" s="1119"/>
      <c r="V2300" s="1118"/>
      <c r="W2300" s="1120">
        <v>0</v>
      </c>
      <c r="X2300" s="1121"/>
      <c r="Y2300" s="1121"/>
      <c r="Z2300" s="1121"/>
      <c r="AA2300" s="1121"/>
      <c r="AB2300" s="1121"/>
      <c r="AC2300" s="1120"/>
    </row>
    <row r="2301" spans="1:29" ht="17.45" customHeight="1">
      <c r="A2301" s="1117"/>
      <c r="B2301" s="1118"/>
      <c r="C2301" s="1118"/>
      <c r="D2301" s="1118"/>
      <c r="E2301" s="1118"/>
      <c r="F2301" s="1118"/>
      <c r="G2301" s="1118"/>
      <c r="H2301" s="1118"/>
      <c r="I2301" s="1119" t="s">
        <v>1187</v>
      </c>
      <c r="J2301" s="1119"/>
      <c r="K2301" s="1119"/>
      <c r="L2301" s="1119"/>
      <c r="M2301" s="1119"/>
      <c r="N2301" s="1119"/>
      <c r="O2301" s="1119"/>
      <c r="P2301" s="1119"/>
      <c r="Q2301" s="1119"/>
      <c r="R2301" s="1119"/>
      <c r="S2301" s="1119"/>
      <c r="T2301" s="1119"/>
      <c r="U2301" s="1119"/>
      <c r="V2301" s="1118"/>
      <c r="W2301" s="1120">
        <v>0</v>
      </c>
      <c r="X2301" s="1121"/>
      <c r="Y2301" s="1121"/>
      <c r="Z2301" s="1121"/>
      <c r="AA2301" s="1121"/>
      <c r="AB2301" s="1121"/>
      <c r="AC2301" s="1120"/>
    </row>
    <row r="2302" spans="1:29" ht="16.7" customHeight="1" thickBot="1">
      <c r="A2302" s="1122"/>
      <c r="B2302" s="1123"/>
      <c r="C2302" s="1123"/>
      <c r="D2302" s="1123"/>
      <c r="E2302" s="1123"/>
      <c r="F2302" s="1123"/>
      <c r="G2302" s="1123"/>
      <c r="H2302" s="1123"/>
      <c r="I2302" s="1124" t="s">
        <v>1188</v>
      </c>
      <c r="J2302" s="1124"/>
      <c r="K2302" s="1124"/>
      <c r="L2302" s="1124"/>
      <c r="M2302" s="1124"/>
      <c r="N2302" s="1124"/>
      <c r="O2302" s="1124"/>
      <c r="P2302" s="1124"/>
      <c r="Q2302" s="1124"/>
      <c r="R2302" s="1124"/>
      <c r="S2302" s="1124"/>
      <c r="T2302" s="1124"/>
      <c r="U2302" s="1124"/>
      <c r="V2302" s="1123"/>
      <c r="W2302" s="1125">
        <v>0</v>
      </c>
      <c r="X2302" s="1126"/>
      <c r="Y2302" s="1126"/>
      <c r="Z2302" s="1126"/>
      <c r="AA2302" s="1126"/>
      <c r="AB2302" s="1126"/>
      <c r="AC2302" s="1125"/>
    </row>
    <row r="2303" spans="1:29" ht="17.45" customHeight="1" thickBot="1">
      <c r="A2303" s="1092" t="s">
        <v>1189</v>
      </c>
      <c r="B2303" s="1109"/>
      <c r="C2303" s="1109"/>
      <c r="D2303" s="1109"/>
      <c r="E2303" s="1109"/>
      <c r="F2303" s="1109"/>
      <c r="G2303" s="1109"/>
      <c r="H2303" s="1109"/>
      <c r="I2303" s="1109"/>
      <c r="J2303" s="1110"/>
      <c r="K2303" s="1094" t="s">
        <v>1174</v>
      </c>
      <c r="L2303" s="1070"/>
      <c r="M2303" s="1070"/>
      <c r="N2303" s="1070"/>
      <c r="O2303" s="1095"/>
      <c r="P2303" s="1094" t="s">
        <v>531</v>
      </c>
      <c r="Q2303" s="1070"/>
      <c r="R2303" s="1070"/>
      <c r="S2303" s="1070"/>
      <c r="T2303" s="1095"/>
      <c r="U2303" s="1094" t="s">
        <v>1190</v>
      </c>
      <c r="V2303" s="1070"/>
      <c r="W2303" s="1070"/>
      <c r="X2303" s="1070"/>
      <c r="Y2303" s="1095"/>
      <c r="Z2303" s="1096" t="s">
        <v>1191</v>
      </c>
      <c r="AA2303" s="1111"/>
      <c r="AB2303" s="1111"/>
      <c r="AC2303" s="1112"/>
    </row>
    <row r="2304" spans="1:29" ht="17.45" customHeight="1" thickBot="1">
      <c r="A2304" s="1127"/>
      <c r="B2304" s="1128" t="s">
        <v>1761</v>
      </c>
      <c r="C2304" s="1128"/>
      <c r="D2304" s="1129" t="s">
        <v>1257</v>
      </c>
      <c r="E2304" s="1128"/>
      <c r="F2304" s="1128"/>
      <c r="G2304" s="1128"/>
      <c r="H2304" s="1128"/>
      <c r="I2304" s="1128"/>
      <c r="J2304" s="1129"/>
      <c r="K2304" s="1130">
        <v>1</v>
      </c>
      <c r="L2304" s="1131"/>
      <c r="M2304" s="1131"/>
      <c r="N2304" s="1131"/>
      <c r="O2304" s="1132"/>
      <c r="P2304" s="1133" t="s">
        <v>58</v>
      </c>
      <c r="Q2304" s="1134"/>
      <c r="R2304" s="1134"/>
      <c r="S2304" s="1134"/>
      <c r="T2304" s="1135"/>
      <c r="U2304" s="1136">
        <v>0</v>
      </c>
      <c r="V2304" s="1137"/>
      <c r="W2304" s="1137"/>
      <c r="X2304" s="1137"/>
      <c r="Y2304" s="1138"/>
      <c r="Z2304" s="1139">
        <v>0</v>
      </c>
      <c r="AA2304" s="1108"/>
      <c r="AB2304" s="1108"/>
      <c r="AC2304" s="1107"/>
    </row>
    <row r="2305" spans="1:29" ht="16.7" customHeight="1" thickBot="1">
      <c r="A2305" s="1068"/>
      <c r="B2305" s="1069"/>
      <c r="C2305" s="1069"/>
      <c r="D2305" s="1069"/>
      <c r="E2305" s="1069"/>
      <c r="F2305" s="1069"/>
      <c r="G2305" s="1069"/>
      <c r="H2305" s="1069"/>
      <c r="I2305" s="1071" t="s">
        <v>1193</v>
      </c>
      <c r="J2305" s="1071"/>
      <c r="K2305" s="1071"/>
      <c r="L2305" s="1071"/>
      <c r="M2305" s="1071"/>
      <c r="N2305" s="1071"/>
      <c r="O2305" s="1071"/>
      <c r="P2305" s="1071"/>
      <c r="Q2305" s="1071"/>
      <c r="R2305" s="1071"/>
      <c r="S2305" s="1071"/>
      <c r="T2305" s="1071"/>
      <c r="U2305" s="1071"/>
      <c r="V2305" s="1106"/>
      <c r="W2305" s="1107">
        <v>0</v>
      </c>
      <c r="X2305" s="1108"/>
      <c r="Y2305" s="1108"/>
      <c r="Z2305" s="1108"/>
      <c r="AA2305" s="1108"/>
      <c r="AB2305" s="1108"/>
      <c r="AC2305" s="1107"/>
    </row>
    <row r="2306" spans="1:29" ht="17.45" customHeight="1" thickBot="1">
      <c r="A2306" s="1092" t="s">
        <v>1194</v>
      </c>
      <c r="B2306" s="1109"/>
      <c r="C2306" s="1109"/>
      <c r="D2306" s="1109"/>
      <c r="E2306" s="1109"/>
      <c r="F2306" s="1109"/>
      <c r="G2306" s="1109"/>
      <c r="H2306" s="1109"/>
      <c r="I2306" s="1109"/>
      <c r="J2306" s="1110"/>
      <c r="K2306" s="1094" t="s">
        <v>1174</v>
      </c>
      <c r="L2306" s="1070"/>
      <c r="M2306" s="1070"/>
      <c r="N2306" s="1070"/>
      <c r="O2306" s="1095"/>
      <c r="P2306" s="1094" t="s">
        <v>531</v>
      </c>
      <c r="Q2306" s="1070"/>
      <c r="R2306" s="1070"/>
      <c r="S2306" s="1070"/>
      <c r="T2306" s="1095"/>
      <c r="U2306" s="1094" t="s">
        <v>1190</v>
      </c>
      <c r="V2306" s="1070"/>
      <c r="W2306" s="1070"/>
      <c r="X2306" s="1070"/>
      <c r="Y2306" s="1095"/>
      <c r="Z2306" s="1096" t="s">
        <v>1191</v>
      </c>
      <c r="AA2306" s="1111"/>
      <c r="AB2306" s="1111"/>
      <c r="AC2306" s="1112"/>
    </row>
    <row r="2307" spans="1:29" ht="16.7" customHeight="1" thickBot="1">
      <c r="A2307" s="1068"/>
      <c r="B2307" s="1069"/>
      <c r="C2307" s="1069"/>
      <c r="D2307" s="1069"/>
      <c r="E2307" s="1069"/>
      <c r="F2307" s="1069"/>
      <c r="G2307" s="1069"/>
      <c r="H2307" s="1069"/>
      <c r="I2307" s="1071" t="s">
        <v>1195</v>
      </c>
      <c r="J2307" s="1071"/>
      <c r="K2307" s="1071"/>
      <c r="L2307" s="1071"/>
      <c r="M2307" s="1071"/>
      <c r="N2307" s="1071"/>
      <c r="O2307" s="1071"/>
      <c r="P2307" s="1071"/>
      <c r="Q2307" s="1071"/>
      <c r="R2307" s="1071"/>
      <c r="S2307" s="1071"/>
      <c r="T2307" s="1071"/>
      <c r="U2307" s="1071"/>
      <c r="V2307" s="1106"/>
      <c r="W2307" s="1107">
        <v>0</v>
      </c>
      <c r="X2307" s="1108"/>
      <c r="Y2307" s="1108"/>
      <c r="Z2307" s="1108"/>
      <c r="AA2307" s="1108"/>
      <c r="AB2307" s="1108"/>
      <c r="AC2307" s="1107"/>
    </row>
    <row r="2308" spans="1:29" ht="17.45" customHeight="1" thickBot="1">
      <c r="A2308" s="1092" t="s">
        <v>1196</v>
      </c>
      <c r="B2308" s="1109"/>
      <c r="C2308" s="1109"/>
      <c r="D2308" s="1109"/>
      <c r="E2308" s="1109"/>
      <c r="F2308" s="1109"/>
      <c r="G2308" s="1109"/>
      <c r="H2308" s="1109"/>
      <c r="I2308" s="1109"/>
      <c r="J2308" s="1110"/>
      <c r="K2308" s="1094" t="s">
        <v>1174</v>
      </c>
      <c r="L2308" s="1070"/>
      <c r="M2308" s="1070"/>
      <c r="N2308" s="1070"/>
      <c r="O2308" s="1095"/>
      <c r="P2308" s="1094" t="s">
        <v>531</v>
      </c>
      <c r="Q2308" s="1070"/>
      <c r="R2308" s="1070"/>
      <c r="S2308" s="1070"/>
      <c r="T2308" s="1095"/>
      <c r="U2308" s="1094" t="s">
        <v>1190</v>
      </c>
      <c r="V2308" s="1070"/>
      <c r="W2308" s="1070"/>
      <c r="X2308" s="1070"/>
      <c r="Y2308" s="1095"/>
      <c r="Z2308" s="1096" t="s">
        <v>1191</v>
      </c>
      <c r="AA2308" s="1111"/>
      <c r="AB2308" s="1111"/>
      <c r="AC2308" s="1112"/>
    </row>
    <row r="2309" spans="1:29" ht="17.45" customHeight="1" thickBot="1">
      <c r="A2309" s="1068"/>
      <c r="B2309" s="1069"/>
      <c r="C2309" s="1069"/>
      <c r="D2309" s="1069"/>
      <c r="E2309" s="1069"/>
      <c r="F2309" s="1069"/>
      <c r="G2309" s="1069"/>
      <c r="H2309" s="1069"/>
      <c r="I2309" s="1071" t="s">
        <v>1197</v>
      </c>
      <c r="J2309" s="1071"/>
      <c r="K2309" s="1071"/>
      <c r="L2309" s="1071"/>
      <c r="M2309" s="1071"/>
      <c r="N2309" s="1071"/>
      <c r="O2309" s="1071"/>
      <c r="P2309" s="1071"/>
      <c r="Q2309" s="1071"/>
      <c r="R2309" s="1071"/>
      <c r="S2309" s="1071"/>
      <c r="T2309" s="1071"/>
      <c r="U2309" s="1071"/>
      <c r="V2309" s="1106"/>
      <c r="W2309" s="1107">
        <v>0</v>
      </c>
      <c r="X2309" s="1108"/>
      <c r="Y2309" s="1108"/>
      <c r="Z2309" s="1108"/>
      <c r="AA2309" s="1108"/>
      <c r="AB2309" s="1108"/>
      <c r="AC2309" s="1107"/>
    </row>
    <row r="2310" spans="1:29" ht="16.7" customHeight="1" thickBot="1">
      <c r="A2310" s="1092" t="s">
        <v>1198</v>
      </c>
      <c r="B2310" s="1109"/>
      <c r="C2310" s="1109"/>
      <c r="D2310" s="1110"/>
      <c r="E2310" s="1094" t="s">
        <v>1174</v>
      </c>
      <c r="F2310" s="1070"/>
      <c r="G2310" s="1095"/>
      <c r="H2310" s="1140" t="s">
        <v>1199</v>
      </c>
      <c r="I2310" s="1140" t="s">
        <v>1200</v>
      </c>
      <c r="J2310" s="1094" t="s">
        <v>1201</v>
      </c>
      <c r="K2310" s="1070"/>
      <c r="L2310" s="1095"/>
      <c r="M2310" s="1094" t="s">
        <v>1202</v>
      </c>
      <c r="N2310" s="1070"/>
      <c r="O2310" s="1070"/>
      <c r="P2310" s="1095"/>
      <c r="Q2310" s="1094" t="s">
        <v>1203</v>
      </c>
      <c r="R2310" s="1070"/>
      <c r="S2310" s="1070"/>
      <c r="T2310" s="1070"/>
      <c r="U2310" s="1095"/>
      <c r="V2310" s="1094" t="s">
        <v>1204</v>
      </c>
      <c r="W2310" s="1070"/>
      <c r="X2310" s="1070"/>
      <c r="Y2310" s="1095"/>
      <c r="Z2310" s="1096" t="s">
        <v>1191</v>
      </c>
      <c r="AA2310" s="1111"/>
      <c r="AB2310" s="1111"/>
      <c r="AC2310" s="1112"/>
    </row>
    <row r="2311" spans="1:29" ht="17.45" customHeight="1" thickBot="1">
      <c r="A2311" s="1068"/>
      <c r="B2311" s="1069"/>
      <c r="C2311" s="1069"/>
      <c r="D2311" s="1069"/>
      <c r="E2311" s="1069"/>
      <c r="F2311" s="1069"/>
      <c r="G2311" s="1069"/>
      <c r="H2311" s="1069"/>
      <c r="I2311" s="1071" t="s">
        <v>1205</v>
      </c>
      <c r="J2311" s="1071"/>
      <c r="K2311" s="1071"/>
      <c r="L2311" s="1071"/>
      <c r="M2311" s="1071"/>
      <c r="N2311" s="1071"/>
      <c r="O2311" s="1071"/>
      <c r="P2311" s="1071"/>
      <c r="Q2311" s="1071"/>
      <c r="R2311" s="1071"/>
      <c r="S2311" s="1071"/>
      <c r="T2311" s="1071"/>
      <c r="U2311" s="1071"/>
      <c r="V2311" s="1106"/>
      <c r="W2311" s="1107">
        <v>0</v>
      </c>
      <c r="X2311" s="1108"/>
      <c r="Y2311" s="1108"/>
      <c r="Z2311" s="1108"/>
      <c r="AA2311" s="1108"/>
      <c r="AB2311" s="1108"/>
      <c r="AC2311" s="1107"/>
    </row>
    <row r="2312" spans="1:29" ht="5.85" customHeight="1">
      <c r="A2312" s="1141"/>
      <c r="B2312" s="1113"/>
      <c r="C2312" s="1113"/>
      <c r="D2312" s="1113"/>
      <c r="E2312" s="1113"/>
      <c r="F2312" s="1113"/>
      <c r="G2312" s="1113"/>
      <c r="H2312" s="1113"/>
      <c r="I2312" s="1113"/>
      <c r="J2312" s="1113"/>
      <c r="K2312" s="1113"/>
      <c r="L2312" s="1113"/>
      <c r="M2312" s="1113"/>
      <c r="N2312" s="1113"/>
      <c r="O2312" s="1113"/>
      <c r="P2312" s="1113"/>
      <c r="Q2312" s="1113"/>
      <c r="R2312" s="1113"/>
      <c r="S2312" s="1113"/>
      <c r="T2312" s="1113"/>
      <c r="U2312" s="1113"/>
      <c r="V2312" s="1113"/>
      <c r="W2312" s="1113"/>
      <c r="X2312" s="1113"/>
      <c r="Y2312" s="1113"/>
      <c r="Z2312" s="1113"/>
      <c r="AA2312" s="1113"/>
      <c r="AB2312" s="1113"/>
      <c r="AC2312" s="1142"/>
    </row>
    <row r="2313" spans="1:29" ht="16.7" customHeight="1">
      <c r="A2313" s="1117"/>
      <c r="B2313" s="1118"/>
      <c r="C2313" s="1118"/>
      <c r="D2313" s="1118"/>
      <c r="E2313" s="1118"/>
      <c r="F2313" s="1118"/>
      <c r="G2313" s="1118"/>
      <c r="H2313" s="1118"/>
      <c r="I2313" s="1119" t="s">
        <v>1206</v>
      </c>
      <c r="J2313" s="1119"/>
      <c r="K2313" s="1119"/>
      <c r="L2313" s="1119"/>
      <c r="M2313" s="1119"/>
      <c r="N2313" s="1119"/>
      <c r="O2313" s="1119"/>
      <c r="P2313" s="1119"/>
      <c r="Q2313" s="1119"/>
      <c r="R2313" s="1119"/>
      <c r="S2313" s="1119"/>
      <c r="T2313" s="1119"/>
      <c r="U2313" s="1119"/>
      <c r="V2313" s="1118"/>
      <c r="W2313" s="1143">
        <v>0</v>
      </c>
      <c r="X2313" s="1144"/>
      <c r="Y2313" s="1144"/>
      <c r="Z2313" s="1144"/>
      <c r="AA2313" s="1144"/>
      <c r="AB2313" s="1144"/>
      <c r="AC2313" s="1143"/>
    </row>
    <row r="2314" spans="1:29" ht="17.45" customHeight="1">
      <c r="A2314" s="1117"/>
      <c r="B2314" s="1118"/>
      <c r="C2314" s="1118"/>
      <c r="D2314" s="1118"/>
      <c r="E2314" s="1118"/>
      <c r="F2314" s="1118"/>
      <c r="G2314" s="1119" t="s">
        <v>1207</v>
      </c>
      <c r="H2314" s="1119"/>
      <c r="I2314" s="1119"/>
      <c r="J2314" s="1119"/>
      <c r="K2314" s="1119"/>
      <c r="L2314" s="1119"/>
      <c r="M2314" s="1119"/>
      <c r="N2314" s="1145"/>
      <c r="O2314" s="1146">
        <v>0</v>
      </c>
      <c r="P2314" s="1146"/>
      <c r="Q2314" s="1146"/>
      <c r="R2314" s="1145"/>
      <c r="S2314" s="1119" t="s">
        <v>1208</v>
      </c>
      <c r="T2314" s="1119"/>
      <c r="U2314" s="1119"/>
      <c r="V2314" s="1118"/>
      <c r="W2314" s="1143">
        <v>0</v>
      </c>
      <c r="X2314" s="1144"/>
      <c r="Y2314" s="1144"/>
      <c r="Z2314" s="1144"/>
      <c r="AA2314" s="1144"/>
      <c r="AB2314" s="1144"/>
      <c r="AC2314" s="1143"/>
    </row>
    <row r="2315" spans="1:29" ht="17.45" customHeight="1">
      <c r="A2315" s="1117"/>
      <c r="B2315" s="1118"/>
      <c r="C2315" s="1118"/>
      <c r="D2315" s="1118"/>
      <c r="E2315" s="1118"/>
      <c r="F2315" s="1118"/>
      <c r="G2315" s="1118"/>
      <c r="H2315" s="1118"/>
      <c r="I2315" s="1119" t="s">
        <v>1209</v>
      </c>
      <c r="J2315" s="1119"/>
      <c r="K2315" s="1119"/>
      <c r="L2315" s="1119"/>
      <c r="M2315" s="1119"/>
      <c r="N2315" s="1119"/>
      <c r="O2315" s="1119"/>
      <c r="P2315" s="1119"/>
      <c r="Q2315" s="1119"/>
      <c r="R2315" s="1119"/>
      <c r="S2315" s="1119"/>
      <c r="T2315" s="1119"/>
      <c r="U2315" s="1119"/>
      <c r="V2315" s="1118"/>
      <c r="W2315" s="1143">
        <v>0</v>
      </c>
      <c r="X2315" s="1144"/>
      <c r="Y2315" s="1144"/>
      <c r="Z2315" s="1144"/>
      <c r="AA2315" s="1144"/>
      <c r="AB2315" s="1144"/>
      <c r="AC2315" s="1143"/>
    </row>
    <row r="2316" spans="1:29" ht="5.85" customHeight="1">
      <c r="A2316" s="1147"/>
      <c r="B2316" s="1118"/>
      <c r="C2316" s="1118"/>
      <c r="D2316" s="1118"/>
      <c r="E2316" s="1118"/>
      <c r="F2316" s="1118"/>
      <c r="G2316" s="1118"/>
      <c r="H2316" s="1118"/>
      <c r="I2316" s="1118"/>
      <c r="J2316" s="1118"/>
      <c r="K2316" s="1118"/>
      <c r="L2316" s="1118"/>
      <c r="M2316" s="1118"/>
      <c r="N2316" s="1118"/>
      <c r="O2316" s="1118"/>
      <c r="P2316" s="1118"/>
      <c r="Q2316" s="1118"/>
      <c r="R2316" s="1118"/>
      <c r="S2316" s="1118"/>
      <c r="T2316" s="1118"/>
      <c r="U2316" s="1118"/>
      <c r="V2316" s="1118"/>
      <c r="W2316" s="1118"/>
      <c r="X2316" s="1118"/>
      <c r="Y2316" s="1118"/>
      <c r="Z2316" s="1118"/>
      <c r="AA2316" s="1118"/>
      <c r="AB2316" s="1118"/>
      <c r="AC2316" s="1148"/>
    </row>
    <row r="2317" spans="1:29" ht="145.35" customHeight="1">
      <c r="A2317" s="1149"/>
      <c r="AC2317" s="1088"/>
    </row>
    <row r="2318" spans="1:29" ht="108.95" customHeight="1">
      <c r="A2318" s="1149"/>
      <c r="AC2318" s="1088"/>
    </row>
    <row r="2319" spans="1:29" ht="108.95" customHeight="1" thickBot="1">
      <c r="A2319" s="1089"/>
      <c r="B2319" s="1090"/>
      <c r="C2319" s="1090"/>
      <c r="D2319" s="1090"/>
      <c r="E2319" s="1090"/>
      <c r="F2319" s="1090"/>
      <c r="G2319" s="1090"/>
      <c r="H2319" s="1090"/>
      <c r="I2319" s="1090"/>
      <c r="J2319" s="1090"/>
      <c r="K2319" s="1090"/>
      <c r="L2319" s="1090"/>
      <c r="M2319" s="1090"/>
      <c r="N2319" s="1090"/>
      <c r="O2319" s="1090"/>
      <c r="P2319" s="1090"/>
      <c r="Q2319" s="1090"/>
      <c r="R2319" s="1090"/>
      <c r="S2319" s="1090"/>
      <c r="T2319" s="1090"/>
      <c r="U2319" s="1090"/>
      <c r="V2319" s="1090"/>
      <c r="W2319" s="1090"/>
      <c r="X2319" s="1090"/>
      <c r="Y2319" s="1090"/>
      <c r="Z2319" s="1090"/>
      <c r="AA2319" s="1090"/>
      <c r="AB2319" s="1090"/>
      <c r="AC2319" s="1091"/>
    </row>
    <row r="2320" spans="1:29" ht="17.45" customHeight="1" thickBot="1">
      <c r="A2320" s="1068"/>
      <c r="B2320" s="1069"/>
      <c r="C2320" s="1069"/>
      <c r="D2320" s="1069"/>
      <c r="E2320" s="1069"/>
      <c r="F2320" s="1070" t="s">
        <v>1166</v>
      </c>
      <c r="G2320" s="1070"/>
      <c r="H2320" s="1070"/>
      <c r="I2320" s="1070"/>
      <c r="J2320" s="1070"/>
      <c r="K2320" s="1070"/>
      <c r="L2320" s="1069"/>
      <c r="M2320" s="1069"/>
      <c r="N2320" s="1069"/>
      <c r="O2320" s="1069"/>
      <c r="P2320" s="1069"/>
      <c r="Q2320" s="1069"/>
      <c r="R2320" s="1069"/>
      <c r="S2320" s="1069"/>
      <c r="T2320" s="1069"/>
      <c r="U2320" s="1069"/>
      <c r="V2320" s="1069"/>
      <c r="W2320" s="1069"/>
      <c r="X2320" s="1071" t="s">
        <v>1762</v>
      </c>
      <c r="Y2320" s="1071"/>
      <c r="Z2320" s="1071"/>
      <c r="AA2320" s="1071"/>
      <c r="AB2320" s="1071"/>
      <c r="AC2320" s="1072"/>
    </row>
    <row r="2321" spans="1:29" ht="16.7" customHeight="1">
      <c r="A2321" s="1074" t="s">
        <v>1168</v>
      </c>
      <c r="B2321" s="1075"/>
      <c r="C2321" s="1076"/>
      <c r="D2321" s="1077" t="s">
        <v>1763</v>
      </c>
      <c r="E2321" s="1077"/>
      <c r="F2321" s="1077"/>
      <c r="G2321" s="1077"/>
      <c r="H2321" s="1077"/>
      <c r="I2321" s="1077"/>
      <c r="J2321" s="1077"/>
      <c r="K2321" s="1077"/>
      <c r="L2321" s="1077"/>
      <c r="M2321" s="1077"/>
      <c r="N2321" s="1076"/>
      <c r="O2321" s="1076"/>
      <c r="P2321" s="1078" t="s">
        <v>1104</v>
      </c>
      <c r="Q2321" s="1078"/>
      <c r="R2321" s="1078"/>
      <c r="S2321" s="1076"/>
      <c r="T2321" s="1079" t="s">
        <v>1336</v>
      </c>
      <c r="U2321" s="1079"/>
      <c r="V2321" s="1079"/>
      <c r="W2321" s="1079"/>
      <c r="X2321" s="1076"/>
      <c r="Y2321" s="1078" t="s">
        <v>1170</v>
      </c>
      <c r="Z2321" s="1078"/>
      <c r="AA2321" s="1076"/>
      <c r="AB2321" s="1080">
        <v>45658</v>
      </c>
      <c r="AC2321" s="1081"/>
    </row>
    <row r="2322" spans="1:29" ht="17.45" customHeight="1">
      <c r="A2322" s="1082"/>
      <c r="B2322" s="1083"/>
      <c r="D2322" s="1084"/>
      <c r="E2322" s="1084"/>
      <c r="F2322" s="1084"/>
      <c r="G2322" s="1084"/>
      <c r="H2322" s="1084"/>
      <c r="I2322" s="1084"/>
      <c r="J2322" s="1084"/>
      <c r="K2322" s="1084"/>
      <c r="L2322" s="1084"/>
      <c r="M2322" s="1084"/>
      <c r="P2322" s="1085" t="s">
        <v>1171</v>
      </c>
      <c r="Q2322" s="1085"/>
      <c r="R2322" s="1085"/>
      <c r="T2322" s="1086">
        <v>16.600000000000001</v>
      </c>
      <c r="U2322" s="1086"/>
      <c r="V2322" s="1086"/>
      <c r="W2322" s="1086"/>
      <c r="Y2322" s="1085" t="s">
        <v>1172</v>
      </c>
      <c r="Z2322" s="1085"/>
      <c r="AB2322" s="1087" t="s">
        <v>58</v>
      </c>
      <c r="AC2322" s="1088"/>
    </row>
    <row r="2323" spans="1:29" ht="5.85" customHeight="1" thickBot="1">
      <c r="A2323" s="1089"/>
      <c r="B2323" s="1090"/>
      <c r="C2323" s="1090"/>
      <c r="D2323" s="1090"/>
      <c r="E2323" s="1090"/>
      <c r="F2323" s="1090"/>
      <c r="G2323" s="1090"/>
      <c r="H2323" s="1090"/>
      <c r="I2323" s="1090"/>
      <c r="J2323" s="1090"/>
      <c r="K2323" s="1090"/>
      <c r="L2323" s="1090"/>
      <c r="M2323" s="1090"/>
      <c r="N2323" s="1090"/>
      <c r="O2323" s="1090"/>
      <c r="P2323" s="1090"/>
      <c r="Q2323" s="1090"/>
      <c r="R2323" s="1090"/>
      <c r="S2323" s="1090"/>
      <c r="T2323" s="1090"/>
      <c r="U2323" s="1090"/>
      <c r="V2323" s="1090"/>
      <c r="W2323" s="1090"/>
      <c r="X2323" s="1090"/>
      <c r="Y2323" s="1090"/>
      <c r="Z2323" s="1090"/>
      <c r="AA2323" s="1090"/>
      <c r="AB2323" s="1090"/>
      <c r="AC2323" s="1091"/>
    </row>
    <row r="2324" spans="1:29" ht="16.7" customHeight="1" thickBot="1">
      <c r="A2324" s="1092" t="s">
        <v>1173</v>
      </c>
      <c r="B2324" s="1075"/>
      <c r="C2324" s="1075"/>
      <c r="D2324" s="1075"/>
      <c r="E2324" s="1075"/>
      <c r="F2324" s="1075"/>
      <c r="G2324" s="1075"/>
      <c r="H2324" s="1093"/>
      <c r="I2324" s="1094" t="s">
        <v>1174</v>
      </c>
      <c r="J2324" s="1094" t="s">
        <v>1175</v>
      </c>
      <c r="K2324" s="1070"/>
      <c r="L2324" s="1070"/>
      <c r="M2324" s="1070"/>
      <c r="N2324" s="1070"/>
      <c r="O2324" s="1070"/>
      <c r="P2324" s="1095"/>
      <c r="Q2324" s="1094" t="s">
        <v>1176</v>
      </c>
      <c r="R2324" s="1070"/>
      <c r="S2324" s="1070"/>
      <c r="T2324" s="1070"/>
      <c r="U2324" s="1070"/>
      <c r="V2324" s="1070"/>
      <c r="W2324" s="1070"/>
      <c r="X2324" s="1070"/>
      <c r="Y2324" s="1095"/>
      <c r="Z2324" s="1096" t="s">
        <v>1177</v>
      </c>
      <c r="AA2324" s="1097"/>
      <c r="AB2324" s="1097"/>
      <c r="AC2324" s="1098"/>
    </row>
    <row r="2325" spans="1:29" ht="17.45" customHeight="1" thickBot="1">
      <c r="A2325" s="1099"/>
      <c r="B2325" s="1100"/>
      <c r="C2325" s="1100"/>
      <c r="D2325" s="1100"/>
      <c r="E2325" s="1100"/>
      <c r="F2325" s="1100"/>
      <c r="G2325" s="1100"/>
      <c r="H2325" s="1101"/>
      <c r="I2325" s="1102"/>
      <c r="J2325" s="1094" t="s">
        <v>1178</v>
      </c>
      <c r="K2325" s="1070"/>
      <c r="L2325" s="1095"/>
      <c r="M2325" s="1094" t="s">
        <v>1179</v>
      </c>
      <c r="N2325" s="1070"/>
      <c r="O2325" s="1070"/>
      <c r="P2325" s="1095"/>
      <c r="Q2325" s="1094" t="s">
        <v>1178</v>
      </c>
      <c r="R2325" s="1070"/>
      <c r="S2325" s="1070"/>
      <c r="T2325" s="1070"/>
      <c r="U2325" s="1095"/>
      <c r="V2325" s="1094" t="s">
        <v>1179</v>
      </c>
      <c r="W2325" s="1070"/>
      <c r="X2325" s="1070"/>
      <c r="Y2325" s="1095"/>
      <c r="Z2325" s="1103"/>
      <c r="AA2325" s="1104"/>
      <c r="AB2325" s="1104"/>
      <c r="AC2325" s="1105"/>
    </row>
    <row r="2326" spans="1:29" ht="17.45" customHeight="1">
      <c r="A2326" s="1150"/>
      <c r="B2326" s="1151" t="s">
        <v>731</v>
      </c>
      <c r="C2326" s="1151"/>
      <c r="D2326" s="1152" t="s">
        <v>1330</v>
      </c>
      <c r="E2326" s="1151"/>
      <c r="F2326" s="1151"/>
      <c r="G2326" s="1151"/>
      <c r="H2326" s="1152"/>
      <c r="I2326" s="1201">
        <v>1</v>
      </c>
      <c r="J2326" s="1202">
        <v>0.23</v>
      </c>
      <c r="K2326" s="1203"/>
      <c r="L2326" s="1204"/>
      <c r="M2326" s="1202">
        <v>0.77</v>
      </c>
      <c r="N2326" s="1203"/>
      <c r="O2326" s="1203"/>
      <c r="P2326" s="1204"/>
      <c r="Q2326" s="1205">
        <v>208.0633</v>
      </c>
      <c r="R2326" s="1206"/>
      <c r="S2326" s="1206"/>
      <c r="T2326" s="1206"/>
      <c r="U2326" s="1207"/>
      <c r="V2326" s="1205">
        <v>104.10809999999999</v>
      </c>
      <c r="W2326" s="1206"/>
      <c r="X2326" s="1206"/>
      <c r="Y2326" s="1207"/>
      <c r="Z2326" s="1159">
        <v>128.01779999999999</v>
      </c>
      <c r="AA2326" s="1116"/>
      <c r="AB2326" s="1116"/>
      <c r="AC2326" s="1115"/>
    </row>
    <row r="2327" spans="1:29" ht="16.7" customHeight="1">
      <c r="A2327" s="1149"/>
      <c r="B2327" s="1174" t="s">
        <v>762</v>
      </c>
      <c r="C2327" s="1174"/>
      <c r="D2327" s="1175" t="s">
        <v>1764</v>
      </c>
      <c r="E2327" s="1174"/>
      <c r="F2327" s="1174"/>
      <c r="G2327" s="1174"/>
      <c r="H2327" s="1175"/>
      <c r="I2327" s="1208">
        <v>1</v>
      </c>
      <c r="J2327" s="1209">
        <v>1</v>
      </c>
      <c r="K2327" s="1210"/>
      <c r="L2327" s="1211"/>
      <c r="M2327" s="1209">
        <v>0</v>
      </c>
      <c r="N2327" s="1210"/>
      <c r="O2327" s="1210"/>
      <c r="P2327" s="1211"/>
      <c r="Q2327" s="1212">
        <v>65.470600000000005</v>
      </c>
      <c r="R2327" s="1213"/>
      <c r="S2327" s="1213"/>
      <c r="T2327" s="1213"/>
      <c r="U2327" s="1214"/>
      <c r="V2327" s="1212">
        <v>52.711799999999997</v>
      </c>
      <c r="W2327" s="1213"/>
      <c r="X2327" s="1213"/>
      <c r="Y2327" s="1214"/>
      <c r="Z2327" s="1184">
        <v>65.470600000000005</v>
      </c>
      <c r="AA2327" s="1121"/>
      <c r="AB2327" s="1121"/>
      <c r="AC2327" s="1120"/>
    </row>
    <row r="2328" spans="1:29" ht="17.45" customHeight="1" thickBot="1">
      <c r="A2328" s="1089"/>
      <c r="B2328" s="1160" t="s">
        <v>1765</v>
      </c>
      <c r="C2328" s="1160"/>
      <c r="D2328" s="1161" t="s">
        <v>1766</v>
      </c>
      <c r="E2328" s="1160"/>
      <c r="F2328" s="1160"/>
      <c r="G2328" s="1160"/>
      <c r="H2328" s="1161"/>
      <c r="I2328" s="1215">
        <v>1</v>
      </c>
      <c r="J2328" s="1216">
        <v>1</v>
      </c>
      <c r="K2328" s="1217"/>
      <c r="L2328" s="1218"/>
      <c r="M2328" s="1216">
        <v>0</v>
      </c>
      <c r="N2328" s="1217"/>
      <c r="O2328" s="1217"/>
      <c r="P2328" s="1218"/>
      <c r="Q2328" s="1219">
        <v>66.711699999999993</v>
      </c>
      <c r="R2328" s="1220"/>
      <c r="S2328" s="1220"/>
      <c r="T2328" s="1220"/>
      <c r="U2328" s="1221"/>
      <c r="V2328" s="1219">
        <v>7.8444000000000003</v>
      </c>
      <c r="W2328" s="1220"/>
      <c r="X2328" s="1220"/>
      <c r="Y2328" s="1221"/>
      <c r="Z2328" s="1168">
        <v>66.711699999999993</v>
      </c>
      <c r="AA2328" s="1126"/>
      <c r="AB2328" s="1126"/>
      <c r="AC2328" s="1125"/>
    </row>
    <row r="2329" spans="1:29" ht="16.7" customHeight="1" thickBot="1">
      <c r="A2329" s="1068"/>
      <c r="B2329" s="1069"/>
      <c r="C2329" s="1069"/>
      <c r="D2329" s="1069"/>
      <c r="E2329" s="1069"/>
      <c r="F2329" s="1069"/>
      <c r="G2329" s="1069"/>
      <c r="H2329" s="1069"/>
      <c r="I2329" s="1071" t="s">
        <v>1180</v>
      </c>
      <c r="J2329" s="1071"/>
      <c r="K2329" s="1071"/>
      <c r="L2329" s="1071"/>
      <c r="M2329" s="1071"/>
      <c r="N2329" s="1071"/>
      <c r="O2329" s="1071"/>
      <c r="P2329" s="1071"/>
      <c r="Q2329" s="1071"/>
      <c r="R2329" s="1071"/>
      <c r="S2329" s="1071"/>
      <c r="T2329" s="1071"/>
      <c r="U2329" s="1071"/>
      <c r="V2329" s="1106"/>
      <c r="W2329" s="1107">
        <v>260.20010000000002</v>
      </c>
      <c r="X2329" s="1108"/>
      <c r="Y2329" s="1108"/>
      <c r="Z2329" s="1108"/>
      <c r="AA2329" s="1108"/>
      <c r="AB2329" s="1108"/>
      <c r="AC2329" s="1107"/>
    </row>
    <row r="2330" spans="1:29" ht="17.45" customHeight="1" thickBot="1">
      <c r="A2330" s="1092" t="s">
        <v>1181</v>
      </c>
      <c r="B2330" s="1109"/>
      <c r="C2330" s="1109"/>
      <c r="D2330" s="1109"/>
      <c r="E2330" s="1109"/>
      <c r="F2330" s="1109"/>
      <c r="G2330" s="1109"/>
      <c r="H2330" s="1109"/>
      <c r="I2330" s="1109"/>
      <c r="J2330" s="1110"/>
      <c r="K2330" s="1094" t="s">
        <v>1182</v>
      </c>
      <c r="L2330" s="1070"/>
      <c r="M2330" s="1070"/>
      <c r="N2330" s="1070"/>
      <c r="O2330" s="1095"/>
      <c r="P2330" s="1094" t="s">
        <v>1174</v>
      </c>
      <c r="Q2330" s="1070"/>
      <c r="R2330" s="1070"/>
      <c r="S2330" s="1070"/>
      <c r="T2330" s="1095"/>
      <c r="U2330" s="1094" t="s">
        <v>1183</v>
      </c>
      <c r="V2330" s="1070"/>
      <c r="W2330" s="1070"/>
      <c r="X2330" s="1070"/>
      <c r="Y2330" s="1095"/>
      <c r="Z2330" s="1096" t="s">
        <v>1177</v>
      </c>
      <c r="AA2330" s="1111"/>
      <c r="AB2330" s="1111"/>
      <c r="AC2330" s="1112"/>
    </row>
    <row r="2331" spans="1:29" ht="17.45" customHeight="1" thickBot="1">
      <c r="A2331" s="1127"/>
      <c r="B2331" s="1128" t="s">
        <v>1111</v>
      </c>
      <c r="C2331" s="1128"/>
      <c r="D2331" s="1129" t="s">
        <v>1112</v>
      </c>
      <c r="E2331" s="1128"/>
      <c r="F2331" s="1128"/>
      <c r="G2331" s="1128"/>
      <c r="H2331" s="1128"/>
      <c r="I2331" s="1128"/>
      <c r="J2331" s="1129"/>
      <c r="K2331" s="1130">
        <v>0</v>
      </c>
      <c r="L2331" s="1131"/>
      <c r="M2331" s="1131"/>
      <c r="N2331" s="1131"/>
      <c r="O2331" s="1132"/>
      <c r="P2331" s="1130">
        <v>3</v>
      </c>
      <c r="Q2331" s="1131"/>
      <c r="R2331" s="1131"/>
      <c r="S2331" s="1131"/>
      <c r="T2331" s="1132"/>
      <c r="U2331" s="1198">
        <v>22.148800000000001</v>
      </c>
      <c r="V2331" s="1199"/>
      <c r="W2331" s="1199"/>
      <c r="X2331" s="1199"/>
      <c r="Y2331" s="1200"/>
      <c r="Z2331" s="1139">
        <v>66.446399999999997</v>
      </c>
      <c r="AA2331" s="1108"/>
      <c r="AB2331" s="1108"/>
      <c r="AC2331" s="1107"/>
    </row>
    <row r="2332" spans="1:29" ht="16.7" customHeight="1" thickBot="1">
      <c r="A2332" s="1068"/>
      <c r="B2332" s="1113"/>
      <c r="C2332" s="1113"/>
      <c r="D2332" s="1113"/>
      <c r="E2332" s="1113"/>
      <c r="F2332" s="1113"/>
      <c r="G2332" s="1113"/>
      <c r="H2332" s="1113"/>
      <c r="I2332" s="1114" t="s">
        <v>1184</v>
      </c>
      <c r="J2332" s="1114"/>
      <c r="K2332" s="1114"/>
      <c r="L2332" s="1114"/>
      <c r="M2332" s="1114"/>
      <c r="N2332" s="1114"/>
      <c r="O2332" s="1114"/>
      <c r="P2332" s="1114"/>
      <c r="Q2332" s="1114"/>
      <c r="R2332" s="1114"/>
      <c r="S2332" s="1114"/>
      <c r="T2332" s="1114"/>
      <c r="U2332" s="1114"/>
      <c r="V2332" s="1069"/>
      <c r="W2332" s="1115">
        <v>66.446399999999997</v>
      </c>
      <c r="X2332" s="1116"/>
      <c r="Y2332" s="1116"/>
      <c r="Z2332" s="1116"/>
      <c r="AA2332" s="1116"/>
      <c r="AB2332" s="1116"/>
      <c r="AC2332" s="1115"/>
    </row>
    <row r="2333" spans="1:29" ht="17.45" customHeight="1">
      <c r="A2333" s="1117"/>
      <c r="B2333" s="1118"/>
      <c r="C2333" s="1118"/>
      <c r="D2333" s="1118"/>
      <c r="E2333" s="1118"/>
      <c r="F2333" s="1118"/>
      <c r="G2333" s="1118"/>
      <c r="H2333" s="1118"/>
      <c r="I2333" s="1119" t="s">
        <v>1185</v>
      </c>
      <c r="J2333" s="1119"/>
      <c r="K2333" s="1119"/>
      <c r="L2333" s="1119"/>
      <c r="M2333" s="1119"/>
      <c r="N2333" s="1119"/>
      <c r="O2333" s="1119"/>
      <c r="P2333" s="1119"/>
      <c r="Q2333" s="1119"/>
      <c r="R2333" s="1119"/>
      <c r="S2333" s="1119"/>
      <c r="T2333" s="1119"/>
      <c r="U2333" s="1119"/>
      <c r="V2333" s="1118"/>
      <c r="W2333" s="1120">
        <v>326.6465</v>
      </c>
      <c r="X2333" s="1121"/>
      <c r="Y2333" s="1121"/>
      <c r="Z2333" s="1121"/>
      <c r="AA2333" s="1121"/>
      <c r="AB2333" s="1121"/>
      <c r="AC2333" s="1120"/>
    </row>
    <row r="2334" spans="1:29" ht="17.45" customHeight="1">
      <c r="A2334" s="1117"/>
      <c r="B2334" s="1118"/>
      <c r="C2334" s="1118"/>
      <c r="D2334" s="1118"/>
      <c r="E2334" s="1118"/>
      <c r="F2334" s="1118"/>
      <c r="G2334" s="1118"/>
      <c r="H2334" s="1118"/>
      <c r="I2334" s="1119" t="s">
        <v>1186</v>
      </c>
      <c r="J2334" s="1119"/>
      <c r="K2334" s="1119"/>
      <c r="L2334" s="1119"/>
      <c r="M2334" s="1119"/>
      <c r="N2334" s="1119"/>
      <c r="O2334" s="1119"/>
      <c r="P2334" s="1119"/>
      <c r="Q2334" s="1119"/>
      <c r="R2334" s="1119"/>
      <c r="S2334" s="1119"/>
      <c r="T2334" s="1119"/>
      <c r="U2334" s="1119"/>
      <c r="V2334" s="1118"/>
      <c r="W2334" s="1120">
        <v>19.677499999999998</v>
      </c>
      <c r="X2334" s="1121"/>
      <c r="Y2334" s="1121"/>
      <c r="Z2334" s="1121"/>
      <c r="AA2334" s="1121"/>
      <c r="AB2334" s="1121"/>
      <c r="AC2334" s="1120"/>
    </row>
    <row r="2335" spans="1:29" ht="16.7" customHeight="1">
      <c r="A2335" s="1117"/>
      <c r="B2335" s="1118"/>
      <c r="C2335" s="1118"/>
      <c r="D2335" s="1118"/>
      <c r="E2335" s="1118"/>
      <c r="F2335" s="1118"/>
      <c r="G2335" s="1118"/>
      <c r="H2335" s="1118"/>
      <c r="I2335" s="1119" t="s">
        <v>1187</v>
      </c>
      <c r="J2335" s="1119"/>
      <c r="K2335" s="1119"/>
      <c r="L2335" s="1119"/>
      <c r="M2335" s="1119"/>
      <c r="N2335" s="1119"/>
      <c r="O2335" s="1119"/>
      <c r="P2335" s="1119"/>
      <c r="Q2335" s="1119"/>
      <c r="R2335" s="1119"/>
      <c r="S2335" s="1119"/>
      <c r="T2335" s="1119"/>
      <c r="U2335" s="1119"/>
      <c r="V2335" s="1118"/>
      <c r="W2335" s="1120">
        <v>0</v>
      </c>
      <c r="X2335" s="1121"/>
      <c r="Y2335" s="1121"/>
      <c r="Z2335" s="1121"/>
      <c r="AA2335" s="1121"/>
      <c r="AB2335" s="1121"/>
      <c r="AC2335" s="1120"/>
    </row>
    <row r="2336" spans="1:29" ht="17.45" customHeight="1" thickBot="1">
      <c r="A2336" s="1122"/>
      <c r="B2336" s="1123"/>
      <c r="C2336" s="1123"/>
      <c r="D2336" s="1123"/>
      <c r="E2336" s="1123"/>
      <c r="F2336" s="1123"/>
      <c r="G2336" s="1123"/>
      <c r="H2336" s="1123"/>
      <c r="I2336" s="1124" t="s">
        <v>1188</v>
      </c>
      <c r="J2336" s="1124"/>
      <c r="K2336" s="1124"/>
      <c r="L2336" s="1124"/>
      <c r="M2336" s="1124"/>
      <c r="N2336" s="1124"/>
      <c r="O2336" s="1124"/>
      <c r="P2336" s="1124"/>
      <c r="Q2336" s="1124"/>
      <c r="R2336" s="1124"/>
      <c r="S2336" s="1124"/>
      <c r="T2336" s="1124"/>
      <c r="U2336" s="1124"/>
      <c r="V2336" s="1123"/>
      <c r="W2336" s="1125">
        <v>0</v>
      </c>
      <c r="X2336" s="1126"/>
      <c r="Y2336" s="1126"/>
      <c r="Z2336" s="1126"/>
      <c r="AA2336" s="1126"/>
      <c r="AB2336" s="1126"/>
      <c r="AC2336" s="1125"/>
    </row>
    <row r="2337" spans="1:29" ht="16.7" customHeight="1" thickBot="1">
      <c r="A2337" s="1092" t="s">
        <v>1189</v>
      </c>
      <c r="B2337" s="1109"/>
      <c r="C2337" s="1109"/>
      <c r="D2337" s="1109"/>
      <c r="E2337" s="1109"/>
      <c r="F2337" s="1109"/>
      <c r="G2337" s="1109"/>
      <c r="H2337" s="1109"/>
      <c r="I2337" s="1109"/>
      <c r="J2337" s="1110"/>
      <c r="K2337" s="1094" t="s">
        <v>1174</v>
      </c>
      <c r="L2337" s="1070"/>
      <c r="M2337" s="1070"/>
      <c r="N2337" s="1070"/>
      <c r="O2337" s="1095"/>
      <c r="P2337" s="1094" t="s">
        <v>531</v>
      </c>
      <c r="Q2337" s="1070"/>
      <c r="R2337" s="1070"/>
      <c r="S2337" s="1070"/>
      <c r="T2337" s="1095"/>
      <c r="U2337" s="1094" t="s">
        <v>1190</v>
      </c>
      <c r="V2337" s="1070"/>
      <c r="W2337" s="1070"/>
      <c r="X2337" s="1070"/>
      <c r="Y2337" s="1095"/>
      <c r="Z2337" s="1096" t="s">
        <v>1191</v>
      </c>
      <c r="AA2337" s="1111"/>
      <c r="AB2337" s="1111"/>
      <c r="AC2337" s="1112"/>
    </row>
    <row r="2338" spans="1:29" ht="17.45" customHeight="1">
      <c r="A2338" s="1150"/>
      <c r="B2338" s="1151" t="s">
        <v>1767</v>
      </c>
      <c r="C2338" s="1151"/>
      <c r="D2338" s="1152" t="s">
        <v>1768</v>
      </c>
      <c r="E2338" s="1151"/>
      <c r="F2338" s="1151"/>
      <c r="G2338" s="1151"/>
      <c r="H2338" s="1151"/>
      <c r="I2338" s="1151"/>
      <c r="J2338" s="1152"/>
      <c r="K2338" s="1153">
        <v>0.19</v>
      </c>
      <c r="L2338" s="1154"/>
      <c r="M2338" s="1154"/>
      <c r="N2338" s="1154"/>
      <c r="O2338" s="1155"/>
      <c r="P2338" s="1169" t="s">
        <v>58</v>
      </c>
      <c r="Q2338" s="1078"/>
      <c r="R2338" s="1078"/>
      <c r="S2338" s="1078"/>
      <c r="T2338" s="1170"/>
      <c r="U2338" s="1171">
        <v>92.98</v>
      </c>
      <c r="V2338" s="1172"/>
      <c r="W2338" s="1172"/>
      <c r="X2338" s="1172"/>
      <c r="Y2338" s="1173"/>
      <c r="Z2338" s="1159">
        <v>17.6662</v>
      </c>
      <c r="AA2338" s="1116"/>
      <c r="AB2338" s="1116"/>
      <c r="AC2338" s="1115"/>
    </row>
    <row r="2339" spans="1:29" ht="17.45" customHeight="1">
      <c r="A2339" s="1149"/>
      <c r="B2339" s="1174" t="s">
        <v>1737</v>
      </c>
      <c r="C2339" s="1174"/>
      <c r="D2339" s="1175" t="s">
        <v>1738</v>
      </c>
      <c r="E2339" s="1174"/>
      <c r="F2339" s="1174"/>
      <c r="G2339" s="1174"/>
      <c r="H2339" s="1174"/>
      <c r="I2339" s="1174"/>
      <c r="J2339" s="1175"/>
      <c r="K2339" s="1176">
        <v>7.4999999999999997E-2</v>
      </c>
      <c r="L2339" s="1177"/>
      <c r="M2339" s="1177"/>
      <c r="N2339" s="1177"/>
      <c r="O2339" s="1178"/>
      <c r="P2339" s="1179" t="s">
        <v>58</v>
      </c>
      <c r="Q2339" s="1085"/>
      <c r="R2339" s="1085"/>
      <c r="S2339" s="1085"/>
      <c r="T2339" s="1180"/>
      <c r="U2339" s="1181">
        <v>83.86</v>
      </c>
      <c r="V2339" s="1182"/>
      <c r="W2339" s="1182"/>
      <c r="X2339" s="1182"/>
      <c r="Y2339" s="1183"/>
      <c r="Z2339" s="1184">
        <v>6.2895000000000003</v>
      </c>
      <c r="AA2339" s="1121"/>
      <c r="AB2339" s="1121"/>
      <c r="AC2339" s="1120"/>
    </row>
    <row r="2340" spans="1:29" ht="16.7" customHeight="1" thickBot="1">
      <c r="A2340" s="1089"/>
      <c r="B2340" s="1160" t="s">
        <v>1769</v>
      </c>
      <c r="C2340" s="1160"/>
      <c r="D2340" s="1161" t="s">
        <v>1770</v>
      </c>
      <c r="E2340" s="1160"/>
      <c r="F2340" s="1160"/>
      <c r="G2340" s="1160"/>
      <c r="H2340" s="1160"/>
      <c r="I2340" s="1160"/>
      <c r="J2340" s="1161"/>
      <c r="K2340" s="1162">
        <v>0.73499999999999999</v>
      </c>
      <c r="L2340" s="1163"/>
      <c r="M2340" s="1163"/>
      <c r="N2340" s="1163"/>
      <c r="O2340" s="1164"/>
      <c r="P2340" s="1185" t="s">
        <v>58</v>
      </c>
      <c r="Q2340" s="1186"/>
      <c r="R2340" s="1186"/>
      <c r="S2340" s="1186"/>
      <c r="T2340" s="1187"/>
      <c r="U2340" s="1188">
        <v>61.79</v>
      </c>
      <c r="V2340" s="1189"/>
      <c r="W2340" s="1189"/>
      <c r="X2340" s="1189"/>
      <c r="Y2340" s="1190"/>
      <c r="Z2340" s="1168">
        <v>45.415700000000001</v>
      </c>
      <c r="AA2340" s="1126"/>
      <c r="AB2340" s="1126"/>
      <c r="AC2340" s="1125"/>
    </row>
    <row r="2341" spans="1:29" ht="17.45" customHeight="1" thickBot="1">
      <c r="A2341" s="1068"/>
      <c r="B2341" s="1069"/>
      <c r="C2341" s="1069"/>
      <c r="D2341" s="1069"/>
      <c r="E2341" s="1069"/>
      <c r="F2341" s="1069"/>
      <c r="G2341" s="1069"/>
      <c r="H2341" s="1069"/>
      <c r="I2341" s="1071" t="s">
        <v>1193</v>
      </c>
      <c r="J2341" s="1071"/>
      <c r="K2341" s="1071"/>
      <c r="L2341" s="1071"/>
      <c r="M2341" s="1071"/>
      <c r="N2341" s="1071"/>
      <c r="O2341" s="1071"/>
      <c r="P2341" s="1071"/>
      <c r="Q2341" s="1071"/>
      <c r="R2341" s="1071"/>
      <c r="S2341" s="1071"/>
      <c r="T2341" s="1071"/>
      <c r="U2341" s="1071"/>
      <c r="V2341" s="1106"/>
      <c r="W2341" s="1107">
        <v>69.371399999999994</v>
      </c>
      <c r="X2341" s="1108"/>
      <c r="Y2341" s="1108"/>
      <c r="Z2341" s="1108"/>
      <c r="AA2341" s="1108"/>
      <c r="AB2341" s="1108"/>
      <c r="AC2341" s="1107"/>
    </row>
    <row r="2342" spans="1:29" ht="17.45" customHeight="1" thickBot="1">
      <c r="A2342" s="1092" t="s">
        <v>1194</v>
      </c>
      <c r="B2342" s="1109"/>
      <c r="C2342" s="1109"/>
      <c r="D2342" s="1109"/>
      <c r="E2342" s="1109"/>
      <c r="F2342" s="1109"/>
      <c r="G2342" s="1109"/>
      <c r="H2342" s="1109"/>
      <c r="I2342" s="1109"/>
      <c r="J2342" s="1110"/>
      <c r="K2342" s="1094" t="s">
        <v>1174</v>
      </c>
      <c r="L2342" s="1070"/>
      <c r="M2342" s="1070"/>
      <c r="N2342" s="1070"/>
      <c r="O2342" s="1095"/>
      <c r="P2342" s="1094" t="s">
        <v>531</v>
      </c>
      <c r="Q2342" s="1070"/>
      <c r="R2342" s="1070"/>
      <c r="S2342" s="1070"/>
      <c r="T2342" s="1095"/>
      <c r="U2342" s="1094" t="s">
        <v>1190</v>
      </c>
      <c r="V2342" s="1070"/>
      <c r="W2342" s="1070"/>
      <c r="X2342" s="1070"/>
      <c r="Y2342" s="1095"/>
      <c r="Z2342" s="1096" t="s">
        <v>1191</v>
      </c>
      <c r="AA2342" s="1111"/>
      <c r="AB2342" s="1111"/>
      <c r="AC2342" s="1112"/>
    </row>
    <row r="2343" spans="1:29" ht="16.7" customHeight="1" thickBot="1">
      <c r="A2343" s="1068"/>
      <c r="B2343" s="1069"/>
      <c r="C2343" s="1069"/>
      <c r="D2343" s="1069"/>
      <c r="E2343" s="1069"/>
      <c r="F2343" s="1069"/>
      <c r="G2343" s="1069"/>
      <c r="H2343" s="1069"/>
      <c r="I2343" s="1071" t="s">
        <v>1195</v>
      </c>
      <c r="J2343" s="1071"/>
      <c r="K2343" s="1071"/>
      <c r="L2343" s="1071"/>
      <c r="M2343" s="1071"/>
      <c r="N2343" s="1071"/>
      <c r="O2343" s="1071"/>
      <c r="P2343" s="1071"/>
      <c r="Q2343" s="1071"/>
      <c r="R2343" s="1071"/>
      <c r="S2343" s="1071"/>
      <c r="T2343" s="1071"/>
      <c r="U2343" s="1071"/>
      <c r="V2343" s="1106"/>
      <c r="W2343" s="1107">
        <v>0</v>
      </c>
      <c r="X2343" s="1108"/>
      <c r="Y2343" s="1108"/>
      <c r="Z2343" s="1108"/>
      <c r="AA2343" s="1108"/>
      <c r="AB2343" s="1108"/>
      <c r="AC2343" s="1107"/>
    </row>
    <row r="2344" spans="1:29" ht="17.45" customHeight="1" thickBot="1">
      <c r="A2344" s="1092" t="s">
        <v>1196</v>
      </c>
      <c r="B2344" s="1109"/>
      <c r="C2344" s="1109"/>
      <c r="D2344" s="1109"/>
      <c r="E2344" s="1109"/>
      <c r="F2344" s="1109"/>
      <c r="G2344" s="1109"/>
      <c r="H2344" s="1109"/>
      <c r="I2344" s="1109"/>
      <c r="J2344" s="1110"/>
      <c r="K2344" s="1094" t="s">
        <v>1174</v>
      </c>
      <c r="L2344" s="1070"/>
      <c r="M2344" s="1070"/>
      <c r="N2344" s="1070"/>
      <c r="O2344" s="1095"/>
      <c r="P2344" s="1094" t="s">
        <v>531</v>
      </c>
      <c r="Q2344" s="1070"/>
      <c r="R2344" s="1070"/>
      <c r="S2344" s="1070"/>
      <c r="T2344" s="1095"/>
      <c r="U2344" s="1094" t="s">
        <v>1190</v>
      </c>
      <c r="V2344" s="1070"/>
      <c r="W2344" s="1070"/>
      <c r="X2344" s="1070"/>
      <c r="Y2344" s="1095"/>
      <c r="Z2344" s="1096" t="s">
        <v>1191</v>
      </c>
      <c r="AA2344" s="1111"/>
      <c r="AB2344" s="1111"/>
      <c r="AC2344" s="1112"/>
    </row>
    <row r="2345" spans="1:29" ht="16.7" customHeight="1">
      <c r="A2345" s="1150"/>
      <c r="B2345" s="1151" t="s">
        <v>1771</v>
      </c>
      <c r="C2345" s="1151"/>
      <c r="D2345" s="1152" t="s">
        <v>1772</v>
      </c>
      <c r="E2345" s="1151"/>
      <c r="F2345" s="1151"/>
      <c r="G2345" s="1151"/>
      <c r="H2345" s="1151"/>
      <c r="I2345" s="1151"/>
      <c r="J2345" s="1152"/>
      <c r="K2345" s="1153">
        <v>0.28499999999999998</v>
      </c>
      <c r="L2345" s="1154"/>
      <c r="M2345" s="1154"/>
      <c r="N2345" s="1154"/>
      <c r="O2345" s="1155"/>
      <c r="P2345" s="1169" t="s">
        <v>565</v>
      </c>
      <c r="Q2345" s="1078"/>
      <c r="R2345" s="1078"/>
      <c r="S2345" s="1078"/>
      <c r="T2345" s="1170"/>
      <c r="U2345" s="1171">
        <v>1.83</v>
      </c>
      <c r="V2345" s="1172"/>
      <c r="W2345" s="1172"/>
      <c r="X2345" s="1172"/>
      <c r="Y2345" s="1173"/>
      <c r="Z2345" s="1159">
        <v>0.52159999999999995</v>
      </c>
      <c r="AA2345" s="1116"/>
      <c r="AB2345" s="1116"/>
      <c r="AC2345" s="1115"/>
    </row>
    <row r="2346" spans="1:29" ht="17.45" customHeight="1">
      <c r="A2346" s="1149"/>
      <c r="B2346" s="1174" t="s">
        <v>1739</v>
      </c>
      <c r="C2346" s="1174"/>
      <c r="D2346" s="1175" t="s">
        <v>1537</v>
      </c>
      <c r="E2346" s="1174"/>
      <c r="F2346" s="1174"/>
      <c r="G2346" s="1174"/>
      <c r="H2346" s="1174"/>
      <c r="I2346" s="1174"/>
      <c r="J2346" s="1175"/>
      <c r="K2346" s="1176">
        <v>0.1125</v>
      </c>
      <c r="L2346" s="1177"/>
      <c r="M2346" s="1177"/>
      <c r="N2346" s="1177"/>
      <c r="O2346" s="1178"/>
      <c r="P2346" s="1179" t="s">
        <v>565</v>
      </c>
      <c r="Q2346" s="1085"/>
      <c r="R2346" s="1085"/>
      <c r="S2346" s="1085"/>
      <c r="T2346" s="1180"/>
      <c r="U2346" s="1181">
        <v>1.83</v>
      </c>
      <c r="V2346" s="1182"/>
      <c r="W2346" s="1182"/>
      <c r="X2346" s="1182"/>
      <c r="Y2346" s="1183"/>
      <c r="Z2346" s="1184">
        <v>0.2059</v>
      </c>
      <c r="AA2346" s="1121"/>
      <c r="AB2346" s="1121"/>
      <c r="AC2346" s="1120"/>
    </row>
    <row r="2347" spans="1:29" ht="17.45" customHeight="1" thickBot="1">
      <c r="A2347" s="1089"/>
      <c r="B2347" s="1160" t="s">
        <v>1773</v>
      </c>
      <c r="C2347" s="1160"/>
      <c r="D2347" s="1161" t="s">
        <v>1774</v>
      </c>
      <c r="E2347" s="1160"/>
      <c r="F2347" s="1160"/>
      <c r="G2347" s="1160"/>
      <c r="H2347" s="1160"/>
      <c r="I2347" s="1160"/>
      <c r="J2347" s="1161"/>
      <c r="K2347" s="1162">
        <v>1.1025</v>
      </c>
      <c r="L2347" s="1163"/>
      <c r="M2347" s="1163"/>
      <c r="N2347" s="1163"/>
      <c r="O2347" s="1164"/>
      <c r="P2347" s="1185" t="s">
        <v>565</v>
      </c>
      <c r="Q2347" s="1186"/>
      <c r="R2347" s="1186"/>
      <c r="S2347" s="1186"/>
      <c r="T2347" s="1187"/>
      <c r="U2347" s="1188">
        <v>1.83</v>
      </c>
      <c r="V2347" s="1189"/>
      <c r="W2347" s="1189"/>
      <c r="X2347" s="1189"/>
      <c r="Y2347" s="1190"/>
      <c r="Z2347" s="1168">
        <v>2.0175999999999998</v>
      </c>
      <c r="AA2347" s="1126"/>
      <c r="AB2347" s="1126"/>
      <c r="AC2347" s="1125"/>
    </row>
    <row r="2348" spans="1:29" ht="16.7" customHeight="1" thickBot="1">
      <c r="A2348" s="1068"/>
      <c r="B2348" s="1069"/>
      <c r="C2348" s="1069"/>
      <c r="D2348" s="1069"/>
      <c r="E2348" s="1069"/>
      <c r="F2348" s="1069"/>
      <c r="G2348" s="1069"/>
      <c r="H2348" s="1069"/>
      <c r="I2348" s="1071" t="s">
        <v>1197</v>
      </c>
      <c r="J2348" s="1071"/>
      <c r="K2348" s="1071"/>
      <c r="L2348" s="1071"/>
      <c r="M2348" s="1071"/>
      <c r="N2348" s="1071"/>
      <c r="O2348" s="1071"/>
      <c r="P2348" s="1071"/>
      <c r="Q2348" s="1071"/>
      <c r="R2348" s="1071"/>
      <c r="S2348" s="1071"/>
      <c r="T2348" s="1071"/>
      <c r="U2348" s="1071"/>
      <c r="V2348" s="1106"/>
      <c r="W2348" s="1107">
        <v>2.7450999999999999</v>
      </c>
      <c r="X2348" s="1108"/>
      <c r="Y2348" s="1108"/>
      <c r="Z2348" s="1108"/>
      <c r="AA2348" s="1108"/>
      <c r="AB2348" s="1108"/>
      <c r="AC2348" s="1107"/>
    </row>
    <row r="2349" spans="1:29" ht="17.45" customHeight="1" thickBot="1">
      <c r="A2349" s="1092" t="s">
        <v>1198</v>
      </c>
      <c r="B2349" s="1109"/>
      <c r="C2349" s="1109"/>
      <c r="D2349" s="1110"/>
      <c r="E2349" s="1094" t="s">
        <v>1174</v>
      </c>
      <c r="F2349" s="1070"/>
      <c r="G2349" s="1095"/>
      <c r="H2349" s="1140" t="s">
        <v>1199</v>
      </c>
      <c r="I2349" s="1140" t="s">
        <v>1200</v>
      </c>
      <c r="J2349" s="1094" t="s">
        <v>1201</v>
      </c>
      <c r="K2349" s="1070"/>
      <c r="L2349" s="1095"/>
      <c r="M2349" s="1094" t="s">
        <v>1202</v>
      </c>
      <c r="N2349" s="1070"/>
      <c r="O2349" s="1070"/>
      <c r="P2349" s="1095"/>
      <c r="Q2349" s="1094" t="s">
        <v>1203</v>
      </c>
      <c r="R2349" s="1070"/>
      <c r="S2349" s="1070"/>
      <c r="T2349" s="1070"/>
      <c r="U2349" s="1095"/>
      <c r="V2349" s="1094" t="s">
        <v>1204</v>
      </c>
      <c r="W2349" s="1070"/>
      <c r="X2349" s="1070"/>
      <c r="Y2349" s="1095"/>
      <c r="Z2349" s="1096" t="s">
        <v>1191</v>
      </c>
      <c r="AA2349" s="1111"/>
      <c r="AB2349" s="1111"/>
      <c r="AC2349" s="1112"/>
    </row>
    <row r="2350" spans="1:29" ht="17.45" customHeight="1">
      <c r="A2350" s="1150"/>
      <c r="B2350" s="1151" t="s">
        <v>1775</v>
      </c>
      <c r="C2350" s="1151"/>
      <c r="D2350" s="1222" t="s">
        <v>1772</v>
      </c>
      <c r="E2350" s="1202">
        <v>0.28499999999999998</v>
      </c>
      <c r="F2350" s="1203"/>
      <c r="G2350" s="1204"/>
      <c r="H2350" s="1201">
        <v>0.02</v>
      </c>
      <c r="I2350" s="1201">
        <v>0</v>
      </c>
      <c r="J2350" s="1205">
        <v>2.4</v>
      </c>
      <c r="K2350" s="1206"/>
      <c r="L2350" s="1207"/>
      <c r="M2350" s="1171">
        <v>1.26</v>
      </c>
      <c r="N2350" s="1172"/>
      <c r="O2350" s="1172"/>
      <c r="P2350" s="1173"/>
      <c r="Q2350" s="1171">
        <v>1.01</v>
      </c>
      <c r="R2350" s="1172"/>
      <c r="S2350" s="1172"/>
      <c r="T2350" s="1172"/>
      <c r="U2350" s="1173"/>
      <c r="V2350" s="1171">
        <v>0.83</v>
      </c>
      <c r="W2350" s="1172"/>
      <c r="X2350" s="1172"/>
      <c r="Y2350" s="1173"/>
      <c r="Z2350" s="1159">
        <v>0.57569999999999999</v>
      </c>
      <c r="AA2350" s="1116"/>
      <c r="AB2350" s="1116"/>
      <c r="AC2350" s="1115"/>
    </row>
    <row r="2351" spans="1:29" ht="16.7" customHeight="1">
      <c r="A2351" s="1149"/>
      <c r="B2351" s="1174" t="s">
        <v>1538</v>
      </c>
      <c r="C2351" s="1174"/>
      <c r="D2351" s="1223" t="s">
        <v>1537</v>
      </c>
      <c r="E2351" s="1209">
        <v>0.1125</v>
      </c>
      <c r="F2351" s="1210"/>
      <c r="G2351" s="1211"/>
      <c r="H2351" s="1208">
        <v>0.02</v>
      </c>
      <c r="I2351" s="1208">
        <v>0</v>
      </c>
      <c r="J2351" s="1212">
        <v>2.4</v>
      </c>
      <c r="K2351" s="1213"/>
      <c r="L2351" s="1214"/>
      <c r="M2351" s="1181">
        <v>1.26</v>
      </c>
      <c r="N2351" s="1182"/>
      <c r="O2351" s="1182"/>
      <c r="P2351" s="1183"/>
      <c r="Q2351" s="1181">
        <v>1.01</v>
      </c>
      <c r="R2351" s="1182"/>
      <c r="S2351" s="1182"/>
      <c r="T2351" s="1182"/>
      <c r="U2351" s="1183"/>
      <c r="V2351" s="1181">
        <v>0.83</v>
      </c>
      <c r="W2351" s="1182"/>
      <c r="X2351" s="1182"/>
      <c r="Y2351" s="1183"/>
      <c r="Z2351" s="1184">
        <v>0.2273</v>
      </c>
      <c r="AA2351" s="1121"/>
      <c r="AB2351" s="1121"/>
      <c r="AC2351" s="1120"/>
    </row>
    <row r="2352" spans="1:29" ht="17.45" customHeight="1" thickBot="1">
      <c r="A2352" s="1089"/>
      <c r="B2352" s="1160" t="s">
        <v>1776</v>
      </c>
      <c r="C2352" s="1160"/>
      <c r="D2352" s="1224" t="s">
        <v>1774</v>
      </c>
      <c r="E2352" s="1216">
        <v>1.1025</v>
      </c>
      <c r="F2352" s="1217"/>
      <c r="G2352" s="1218"/>
      <c r="H2352" s="1215">
        <v>0.02</v>
      </c>
      <c r="I2352" s="1215">
        <v>0</v>
      </c>
      <c r="J2352" s="1219">
        <v>2.4</v>
      </c>
      <c r="K2352" s="1220"/>
      <c r="L2352" s="1221"/>
      <c r="M2352" s="1188">
        <v>1.26</v>
      </c>
      <c r="N2352" s="1189"/>
      <c r="O2352" s="1189"/>
      <c r="P2352" s="1190"/>
      <c r="Q2352" s="1188">
        <v>1.01</v>
      </c>
      <c r="R2352" s="1189"/>
      <c r="S2352" s="1189"/>
      <c r="T2352" s="1189"/>
      <c r="U2352" s="1190"/>
      <c r="V2352" s="1188">
        <v>0.83</v>
      </c>
      <c r="W2352" s="1189"/>
      <c r="X2352" s="1189"/>
      <c r="Y2352" s="1190"/>
      <c r="Z2352" s="1168">
        <v>2.2271000000000001</v>
      </c>
      <c r="AA2352" s="1126"/>
      <c r="AB2352" s="1126"/>
      <c r="AC2352" s="1125"/>
    </row>
    <row r="2353" spans="1:29" ht="16.7" customHeight="1" thickBot="1">
      <c r="A2353" s="1068"/>
      <c r="B2353" s="1069"/>
      <c r="C2353" s="1069"/>
      <c r="D2353" s="1069"/>
      <c r="E2353" s="1069"/>
      <c r="F2353" s="1069"/>
      <c r="G2353" s="1069"/>
      <c r="H2353" s="1069"/>
      <c r="I2353" s="1071" t="s">
        <v>1205</v>
      </c>
      <c r="J2353" s="1071"/>
      <c r="K2353" s="1071"/>
      <c r="L2353" s="1071"/>
      <c r="M2353" s="1071"/>
      <c r="N2353" s="1071"/>
      <c r="O2353" s="1071"/>
      <c r="P2353" s="1071"/>
      <c r="Q2353" s="1071"/>
      <c r="R2353" s="1071"/>
      <c r="S2353" s="1071"/>
      <c r="T2353" s="1071"/>
      <c r="U2353" s="1071"/>
      <c r="V2353" s="1106"/>
      <c r="W2353" s="1107">
        <v>3.0301</v>
      </c>
      <c r="X2353" s="1108"/>
      <c r="Y2353" s="1108"/>
      <c r="Z2353" s="1108"/>
      <c r="AA2353" s="1108"/>
      <c r="AB2353" s="1108"/>
      <c r="AC2353" s="1107"/>
    </row>
    <row r="2354" spans="1:29" ht="5.85" customHeight="1">
      <c r="A2354" s="1141"/>
      <c r="B2354" s="1113"/>
      <c r="C2354" s="1113"/>
      <c r="D2354" s="1113"/>
      <c r="E2354" s="1113"/>
      <c r="F2354" s="1113"/>
      <c r="G2354" s="1113"/>
      <c r="H2354" s="1113"/>
      <c r="I2354" s="1113"/>
      <c r="J2354" s="1113"/>
      <c r="K2354" s="1113"/>
      <c r="L2354" s="1113"/>
      <c r="M2354" s="1113"/>
      <c r="N2354" s="1113"/>
      <c r="O2354" s="1113"/>
      <c r="P2354" s="1113"/>
      <c r="Q2354" s="1113"/>
      <c r="R2354" s="1113"/>
      <c r="S2354" s="1113"/>
      <c r="T2354" s="1113"/>
      <c r="U2354" s="1113"/>
      <c r="V2354" s="1113"/>
      <c r="W2354" s="1113"/>
      <c r="X2354" s="1113"/>
      <c r="Y2354" s="1113"/>
      <c r="Z2354" s="1113"/>
      <c r="AA2354" s="1113"/>
      <c r="AB2354" s="1113"/>
      <c r="AC2354" s="1142"/>
    </row>
    <row r="2355" spans="1:29" ht="17.45" customHeight="1">
      <c r="A2355" s="1117"/>
      <c r="B2355" s="1118"/>
      <c r="C2355" s="1118"/>
      <c r="D2355" s="1118"/>
      <c r="E2355" s="1118"/>
      <c r="F2355" s="1118"/>
      <c r="G2355" s="1118"/>
      <c r="H2355" s="1118"/>
      <c r="I2355" s="1119" t="s">
        <v>1206</v>
      </c>
      <c r="J2355" s="1119"/>
      <c r="K2355" s="1119"/>
      <c r="L2355" s="1119"/>
      <c r="M2355" s="1119"/>
      <c r="N2355" s="1119"/>
      <c r="O2355" s="1119"/>
      <c r="P2355" s="1119"/>
      <c r="Q2355" s="1119"/>
      <c r="R2355" s="1119"/>
      <c r="S2355" s="1119"/>
      <c r="T2355" s="1119"/>
      <c r="U2355" s="1119"/>
      <c r="V2355" s="1118"/>
      <c r="W2355" s="1143">
        <v>94.82</v>
      </c>
      <c r="X2355" s="1144"/>
      <c r="Y2355" s="1144"/>
      <c r="Z2355" s="1144"/>
      <c r="AA2355" s="1144"/>
      <c r="AB2355" s="1144"/>
      <c r="AC2355" s="1143"/>
    </row>
    <row r="2356" spans="1:29" ht="17.45" customHeight="1">
      <c r="A2356" s="1117"/>
      <c r="B2356" s="1118"/>
      <c r="C2356" s="1118"/>
      <c r="D2356" s="1118"/>
      <c r="E2356" s="1118"/>
      <c r="F2356" s="1118"/>
      <c r="G2356" s="1119" t="s">
        <v>1207</v>
      </c>
      <c r="H2356" s="1119"/>
      <c r="I2356" s="1119"/>
      <c r="J2356" s="1119"/>
      <c r="K2356" s="1119"/>
      <c r="L2356" s="1119"/>
      <c r="M2356" s="1119"/>
      <c r="N2356" s="1145"/>
      <c r="O2356" s="1146">
        <v>0</v>
      </c>
      <c r="P2356" s="1146"/>
      <c r="Q2356" s="1146"/>
      <c r="R2356" s="1145"/>
      <c r="S2356" s="1119" t="s">
        <v>1208</v>
      </c>
      <c r="T2356" s="1119"/>
      <c r="U2356" s="1119"/>
      <c r="V2356" s="1118"/>
      <c r="W2356" s="1143">
        <v>0</v>
      </c>
      <c r="X2356" s="1144"/>
      <c r="Y2356" s="1144"/>
      <c r="Z2356" s="1144"/>
      <c r="AA2356" s="1144"/>
      <c r="AB2356" s="1144"/>
      <c r="AC2356" s="1143"/>
    </row>
    <row r="2357" spans="1:29" ht="16.7" customHeight="1">
      <c r="A2357" s="1117"/>
      <c r="B2357" s="1118"/>
      <c r="C2357" s="1118"/>
      <c r="D2357" s="1118"/>
      <c r="E2357" s="1118"/>
      <c r="F2357" s="1118"/>
      <c r="G2357" s="1118"/>
      <c r="H2357" s="1118"/>
      <c r="I2357" s="1119" t="s">
        <v>1209</v>
      </c>
      <c r="J2357" s="1119"/>
      <c r="K2357" s="1119"/>
      <c r="L2357" s="1119"/>
      <c r="M2357" s="1119"/>
      <c r="N2357" s="1119"/>
      <c r="O2357" s="1119"/>
      <c r="P2357" s="1119"/>
      <c r="Q2357" s="1119"/>
      <c r="R2357" s="1119"/>
      <c r="S2357" s="1119"/>
      <c r="T2357" s="1119"/>
      <c r="U2357" s="1119"/>
      <c r="V2357" s="1118"/>
      <c r="W2357" s="1143">
        <v>94.82</v>
      </c>
      <c r="X2357" s="1144"/>
      <c r="Y2357" s="1144"/>
      <c r="Z2357" s="1144"/>
      <c r="AA2357" s="1144"/>
      <c r="AB2357" s="1144"/>
      <c r="AC2357" s="1143"/>
    </row>
    <row r="2358" spans="1:29" ht="5.85" customHeight="1">
      <c r="A2358" s="1147"/>
      <c r="B2358" s="1118"/>
      <c r="C2358" s="1118"/>
      <c r="D2358" s="1118"/>
      <c r="E2358" s="1118"/>
      <c r="F2358" s="1118"/>
      <c r="G2358" s="1118"/>
      <c r="H2358" s="1118"/>
      <c r="I2358" s="1118"/>
      <c r="J2358" s="1118"/>
      <c r="K2358" s="1118"/>
      <c r="L2358" s="1118"/>
      <c r="M2358" s="1118"/>
      <c r="N2358" s="1118"/>
      <c r="O2358" s="1118"/>
      <c r="P2358" s="1118"/>
      <c r="Q2358" s="1118"/>
      <c r="R2358" s="1118"/>
      <c r="S2358" s="1118"/>
      <c r="T2358" s="1118"/>
      <c r="U2358" s="1118"/>
      <c r="V2358" s="1118"/>
      <c r="W2358" s="1118"/>
      <c r="X2358" s="1118"/>
      <c r="Y2358" s="1118"/>
      <c r="Z2358" s="1118"/>
      <c r="AA2358" s="1118"/>
      <c r="AB2358" s="1118"/>
      <c r="AC2358" s="1148"/>
    </row>
    <row r="2359" spans="1:29" ht="79.349999999999994" customHeight="1">
      <c r="A2359" s="1149"/>
      <c r="AC2359" s="1088"/>
    </row>
    <row r="2360" spans="1:29" ht="78.599999999999994" customHeight="1" thickBot="1">
      <c r="A2360" s="1089"/>
      <c r="B2360" s="1090"/>
      <c r="C2360" s="1090"/>
      <c r="D2360" s="1090"/>
      <c r="E2360" s="1090"/>
      <c r="F2360" s="1090"/>
      <c r="G2360" s="1090"/>
      <c r="H2360" s="1090"/>
      <c r="I2360" s="1090"/>
      <c r="J2360" s="1090"/>
      <c r="K2360" s="1090"/>
      <c r="L2360" s="1090"/>
      <c r="M2360" s="1090"/>
      <c r="N2360" s="1090"/>
      <c r="O2360" s="1090"/>
      <c r="P2360" s="1090"/>
      <c r="Q2360" s="1090"/>
      <c r="R2360" s="1090"/>
      <c r="S2360" s="1090"/>
      <c r="T2360" s="1090"/>
      <c r="U2360" s="1090"/>
      <c r="V2360" s="1090"/>
      <c r="W2360" s="1090"/>
      <c r="X2360" s="1090"/>
      <c r="Y2360" s="1090"/>
      <c r="Z2360" s="1090"/>
      <c r="AA2360" s="1090"/>
      <c r="AB2360" s="1090"/>
      <c r="AC2360" s="1091"/>
    </row>
    <row r="2361" spans="1:29" ht="17.45" customHeight="1" thickBot="1">
      <c r="A2361" s="1068"/>
      <c r="B2361" s="1069"/>
      <c r="C2361" s="1069"/>
      <c r="D2361" s="1069"/>
      <c r="E2361" s="1069"/>
      <c r="F2361" s="1070" t="s">
        <v>1166</v>
      </c>
      <c r="G2361" s="1070"/>
      <c r="H2361" s="1070"/>
      <c r="I2361" s="1070"/>
      <c r="J2361" s="1070"/>
      <c r="K2361" s="1070"/>
      <c r="L2361" s="1069"/>
      <c r="M2361" s="1069"/>
      <c r="N2361" s="1069"/>
      <c r="O2361" s="1069"/>
      <c r="P2361" s="1069"/>
      <c r="Q2361" s="1069"/>
      <c r="R2361" s="1069"/>
      <c r="S2361" s="1069"/>
      <c r="T2361" s="1069"/>
      <c r="U2361" s="1069"/>
      <c r="V2361" s="1069"/>
      <c r="W2361" s="1069"/>
      <c r="X2361" s="1071" t="s">
        <v>1777</v>
      </c>
      <c r="Y2361" s="1071"/>
      <c r="Z2361" s="1071"/>
      <c r="AA2361" s="1071"/>
      <c r="AB2361" s="1071"/>
      <c r="AC2361" s="1072"/>
    </row>
    <row r="2362" spans="1:29" ht="16.7" customHeight="1">
      <c r="A2362" s="1074" t="s">
        <v>1168</v>
      </c>
      <c r="B2362" s="1075"/>
      <c r="C2362" s="1076"/>
      <c r="D2362" s="1077" t="s">
        <v>1778</v>
      </c>
      <c r="E2362" s="1077"/>
      <c r="F2362" s="1077"/>
      <c r="G2362" s="1077"/>
      <c r="H2362" s="1077"/>
      <c r="I2362" s="1077"/>
      <c r="J2362" s="1077"/>
      <c r="K2362" s="1077"/>
      <c r="L2362" s="1077"/>
      <c r="M2362" s="1077"/>
      <c r="N2362" s="1076"/>
      <c r="O2362" s="1076"/>
      <c r="P2362" s="1078" t="s">
        <v>1104</v>
      </c>
      <c r="Q2362" s="1078"/>
      <c r="R2362" s="1078"/>
      <c r="S2362" s="1076"/>
      <c r="T2362" s="1079" t="s">
        <v>1368</v>
      </c>
      <c r="U2362" s="1079"/>
      <c r="V2362" s="1079"/>
      <c r="W2362" s="1079"/>
      <c r="X2362" s="1076"/>
      <c r="Y2362" s="1078" t="s">
        <v>1170</v>
      </c>
      <c r="Z2362" s="1078"/>
      <c r="AA2362" s="1076"/>
      <c r="AB2362" s="1080">
        <v>45658</v>
      </c>
      <c r="AC2362" s="1081"/>
    </row>
    <row r="2363" spans="1:29" ht="17.45" customHeight="1">
      <c r="A2363" s="1082"/>
      <c r="B2363" s="1083"/>
      <c r="D2363" s="1084"/>
      <c r="E2363" s="1084"/>
      <c r="F2363" s="1084"/>
      <c r="G2363" s="1084"/>
      <c r="H2363" s="1084"/>
      <c r="I2363" s="1084"/>
      <c r="J2363" s="1084"/>
      <c r="K2363" s="1084"/>
      <c r="L2363" s="1084"/>
      <c r="M2363" s="1084"/>
      <c r="P2363" s="1085" t="s">
        <v>1171</v>
      </c>
      <c r="Q2363" s="1085"/>
      <c r="R2363" s="1085"/>
      <c r="T2363" s="1086">
        <v>1</v>
      </c>
      <c r="U2363" s="1086"/>
      <c r="V2363" s="1086"/>
      <c r="W2363" s="1086"/>
      <c r="Y2363" s="1085" t="s">
        <v>1172</v>
      </c>
      <c r="Z2363" s="1085"/>
      <c r="AB2363" s="1087" t="s">
        <v>55</v>
      </c>
      <c r="AC2363" s="1088"/>
    </row>
    <row r="2364" spans="1:29" ht="5.85" customHeight="1" thickBot="1">
      <c r="A2364" s="1089"/>
      <c r="B2364" s="1090"/>
      <c r="C2364" s="1090"/>
      <c r="D2364" s="1090"/>
      <c r="E2364" s="1090"/>
      <c r="F2364" s="1090"/>
      <c r="G2364" s="1090"/>
      <c r="H2364" s="1090"/>
      <c r="I2364" s="1090"/>
      <c r="J2364" s="1090"/>
      <c r="K2364" s="1090"/>
      <c r="L2364" s="1090"/>
      <c r="M2364" s="1090"/>
      <c r="N2364" s="1090"/>
      <c r="O2364" s="1090"/>
      <c r="P2364" s="1090"/>
      <c r="Q2364" s="1090"/>
      <c r="R2364" s="1090"/>
      <c r="S2364" s="1090"/>
      <c r="T2364" s="1090"/>
      <c r="U2364" s="1090"/>
      <c r="V2364" s="1090"/>
      <c r="W2364" s="1090"/>
      <c r="X2364" s="1090"/>
      <c r="Y2364" s="1090"/>
      <c r="Z2364" s="1090"/>
      <c r="AA2364" s="1090"/>
      <c r="AB2364" s="1090"/>
      <c r="AC2364" s="1091"/>
    </row>
    <row r="2365" spans="1:29" ht="16.7" customHeight="1" thickBot="1">
      <c r="A2365" s="1092" t="s">
        <v>1173</v>
      </c>
      <c r="B2365" s="1075"/>
      <c r="C2365" s="1075"/>
      <c r="D2365" s="1075"/>
      <c r="E2365" s="1075"/>
      <c r="F2365" s="1075"/>
      <c r="G2365" s="1075"/>
      <c r="H2365" s="1093"/>
      <c r="I2365" s="1094" t="s">
        <v>1174</v>
      </c>
      <c r="J2365" s="1094" t="s">
        <v>1175</v>
      </c>
      <c r="K2365" s="1070"/>
      <c r="L2365" s="1070"/>
      <c r="M2365" s="1070"/>
      <c r="N2365" s="1070"/>
      <c r="O2365" s="1070"/>
      <c r="P2365" s="1095"/>
      <c r="Q2365" s="1094" t="s">
        <v>1176</v>
      </c>
      <c r="R2365" s="1070"/>
      <c r="S2365" s="1070"/>
      <c r="T2365" s="1070"/>
      <c r="U2365" s="1070"/>
      <c r="V2365" s="1070"/>
      <c r="W2365" s="1070"/>
      <c r="X2365" s="1070"/>
      <c r="Y2365" s="1095"/>
      <c r="Z2365" s="1096" t="s">
        <v>1177</v>
      </c>
      <c r="AA2365" s="1097"/>
      <c r="AB2365" s="1097"/>
      <c r="AC2365" s="1098"/>
    </row>
    <row r="2366" spans="1:29" ht="17.45" customHeight="1" thickBot="1">
      <c r="A2366" s="1099"/>
      <c r="B2366" s="1100"/>
      <c r="C2366" s="1100"/>
      <c r="D2366" s="1100"/>
      <c r="E2366" s="1100"/>
      <c r="F2366" s="1100"/>
      <c r="G2366" s="1100"/>
      <c r="H2366" s="1101"/>
      <c r="I2366" s="1102"/>
      <c r="J2366" s="1094" t="s">
        <v>1178</v>
      </c>
      <c r="K2366" s="1070"/>
      <c r="L2366" s="1095"/>
      <c r="M2366" s="1094" t="s">
        <v>1179</v>
      </c>
      <c r="N2366" s="1070"/>
      <c r="O2366" s="1070"/>
      <c r="P2366" s="1095"/>
      <c r="Q2366" s="1094" t="s">
        <v>1178</v>
      </c>
      <c r="R2366" s="1070"/>
      <c r="S2366" s="1070"/>
      <c r="T2366" s="1070"/>
      <c r="U2366" s="1095"/>
      <c r="V2366" s="1094" t="s">
        <v>1179</v>
      </c>
      <c r="W2366" s="1070"/>
      <c r="X2366" s="1070"/>
      <c r="Y2366" s="1095"/>
      <c r="Z2366" s="1103"/>
      <c r="AA2366" s="1104"/>
      <c r="AB2366" s="1104"/>
      <c r="AC2366" s="1105"/>
    </row>
    <row r="2367" spans="1:29" ht="17.45" customHeight="1">
      <c r="A2367" s="1150"/>
      <c r="B2367" s="1151" t="s">
        <v>1634</v>
      </c>
      <c r="C2367" s="1151"/>
      <c r="D2367" s="1152" t="s">
        <v>1635</v>
      </c>
      <c r="E2367" s="1151"/>
      <c r="F2367" s="1151"/>
      <c r="G2367" s="1151"/>
      <c r="H2367" s="1152"/>
      <c r="I2367" s="1201">
        <v>9.3719999999999998E-2</v>
      </c>
      <c r="J2367" s="1202">
        <v>1</v>
      </c>
      <c r="K2367" s="1203"/>
      <c r="L2367" s="1204"/>
      <c r="M2367" s="1202">
        <v>0</v>
      </c>
      <c r="N2367" s="1203"/>
      <c r="O2367" s="1203"/>
      <c r="P2367" s="1204"/>
      <c r="Q2367" s="1205">
        <v>18.329000000000001</v>
      </c>
      <c r="R2367" s="1206"/>
      <c r="S2367" s="1206"/>
      <c r="T2367" s="1206"/>
      <c r="U2367" s="1207"/>
      <c r="V2367" s="1205">
        <v>4.6996000000000002</v>
      </c>
      <c r="W2367" s="1206"/>
      <c r="X2367" s="1206"/>
      <c r="Y2367" s="1207"/>
      <c r="Z2367" s="1159">
        <v>1.7178</v>
      </c>
      <c r="AA2367" s="1116"/>
      <c r="AB2367" s="1116"/>
      <c r="AC2367" s="1115"/>
    </row>
    <row r="2368" spans="1:29" ht="16.7" customHeight="1" thickBot="1">
      <c r="A2368" s="1089"/>
      <c r="B2368" s="1160" t="s">
        <v>1636</v>
      </c>
      <c r="C2368" s="1160"/>
      <c r="D2368" s="1161" t="s">
        <v>1637</v>
      </c>
      <c r="E2368" s="1160"/>
      <c r="F2368" s="1160"/>
      <c r="G2368" s="1160"/>
      <c r="H2368" s="1161"/>
      <c r="I2368" s="1215">
        <v>9.3719999999999998E-2</v>
      </c>
      <c r="J2368" s="1216">
        <v>1</v>
      </c>
      <c r="K2368" s="1217"/>
      <c r="L2368" s="1218"/>
      <c r="M2368" s="1216">
        <v>0</v>
      </c>
      <c r="N2368" s="1217"/>
      <c r="O2368" s="1217"/>
      <c r="P2368" s="1218"/>
      <c r="Q2368" s="1219">
        <v>28.216799999999999</v>
      </c>
      <c r="R2368" s="1220"/>
      <c r="S2368" s="1220"/>
      <c r="T2368" s="1220"/>
      <c r="U2368" s="1221"/>
      <c r="V2368" s="1219">
        <v>27.857600000000001</v>
      </c>
      <c r="W2368" s="1220"/>
      <c r="X2368" s="1220"/>
      <c r="Y2368" s="1221"/>
      <c r="Z2368" s="1168">
        <v>2.6444999999999999</v>
      </c>
      <c r="AA2368" s="1126"/>
      <c r="AB2368" s="1126"/>
      <c r="AC2368" s="1125"/>
    </row>
    <row r="2369" spans="1:29" ht="17.45" customHeight="1" thickBot="1">
      <c r="A2369" s="1068"/>
      <c r="B2369" s="1069"/>
      <c r="C2369" s="1069"/>
      <c r="D2369" s="1069"/>
      <c r="E2369" s="1069"/>
      <c r="F2369" s="1069"/>
      <c r="G2369" s="1069"/>
      <c r="H2369" s="1069"/>
      <c r="I2369" s="1071" t="s">
        <v>1180</v>
      </c>
      <c r="J2369" s="1071"/>
      <c r="K2369" s="1071"/>
      <c r="L2369" s="1071"/>
      <c r="M2369" s="1071"/>
      <c r="N2369" s="1071"/>
      <c r="O2369" s="1071"/>
      <c r="P2369" s="1071"/>
      <c r="Q2369" s="1071"/>
      <c r="R2369" s="1071"/>
      <c r="S2369" s="1071"/>
      <c r="T2369" s="1071"/>
      <c r="U2369" s="1071"/>
      <c r="V2369" s="1106"/>
      <c r="W2369" s="1107">
        <v>4.3623000000000003</v>
      </c>
      <c r="X2369" s="1108"/>
      <c r="Y2369" s="1108"/>
      <c r="Z2369" s="1108"/>
      <c r="AA2369" s="1108"/>
      <c r="AB2369" s="1108"/>
      <c r="AC2369" s="1107"/>
    </row>
    <row r="2370" spans="1:29" ht="16.7" customHeight="1" thickBot="1">
      <c r="A2370" s="1092" t="s">
        <v>1181</v>
      </c>
      <c r="B2370" s="1109"/>
      <c r="C2370" s="1109"/>
      <c r="D2370" s="1109"/>
      <c r="E2370" s="1109"/>
      <c r="F2370" s="1109"/>
      <c r="G2370" s="1109"/>
      <c r="H2370" s="1109"/>
      <c r="I2370" s="1109"/>
      <c r="J2370" s="1110"/>
      <c r="K2370" s="1094" t="s">
        <v>1182</v>
      </c>
      <c r="L2370" s="1070"/>
      <c r="M2370" s="1070"/>
      <c r="N2370" s="1070"/>
      <c r="O2370" s="1095"/>
      <c r="P2370" s="1094" t="s">
        <v>1174</v>
      </c>
      <c r="Q2370" s="1070"/>
      <c r="R2370" s="1070"/>
      <c r="S2370" s="1070"/>
      <c r="T2370" s="1095"/>
      <c r="U2370" s="1094" t="s">
        <v>1183</v>
      </c>
      <c r="V2370" s="1070"/>
      <c r="W2370" s="1070"/>
      <c r="X2370" s="1070"/>
      <c r="Y2370" s="1095"/>
      <c r="Z2370" s="1096" t="s">
        <v>1177</v>
      </c>
      <c r="AA2370" s="1111"/>
      <c r="AB2370" s="1111"/>
      <c r="AC2370" s="1112"/>
    </row>
    <row r="2371" spans="1:29" ht="17.45" customHeight="1">
      <c r="A2371" s="1150"/>
      <c r="B2371" s="1151" t="s">
        <v>1115</v>
      </c>
      <c r="C2371" s="1151"/>
      <c r="D2371" s="1152" t="s">
        <v>1116</v>
      </c>
      <c r="E2371" s="1151"/>
      <c r="F2371" s="1151"/>
      <c r="G2371" s="1151"/>
      <c r="H2371" s="1151"/>
      <c r="I2371" s="1151"/>
      <c r="J2371" s="1152"/>
      <c r="K2371" s="1153">
        <v>0</v>
      </c>
      <c r="L2371" s="1154"/>
      <c r="M2371" s="1154"/>
      <c r="N2371" s="1154"/>
      <c r="O2371" s="1155"/>
      <c r="P2371" s="1153">
        <v>0.9</v>
      </c>
      <c r="Q2371" s="1154"/>
      <c r="R2371" s="1154"/>
      <c r="S2371" s="1154"/>
      <c r="T2371" s="1155"/>
      <c r="U2371" s="1156">
        <v>22.3398</v>
      </c>
      <c r="V2371" s="1157"/>
      <c r="W2371" s="1157"/>
      <c r="X2371" s="1157"/>
      <c r="Y2371" s="1158"/>
      <c r="Z2371" s="1159">
        <v>20.105799999999999</v>
      </c>
      <c r="AA2371" s="1116"/>
      <c r="AB2371" s="1116"/>
      <c r="AC2371" s="1115"/>
    </row>
    <row r="2372" spans="1:29" ht="17.45" customHeight="1" thickBot="1">
      <c r="A2372" s="1089"/>
      <c r="B2372" s="1160" t="s">
        <v>1113</v>
      </c>
      <c r="C2372" s="1160"/>
      <c r="D2372" s="1161" t="s">
        <v>1114</v>
      </c>
      <c r="E2372" s="1160"/>
      <c r="F2372" s="1160"/>
      <c r="G2372" s="1160"/>
      <c r="H2372" s="1160"/>
      <c r="I2372" s="1160"/>
      <c r="J2372" s="1161"/>
      <c r="K2372" s="1162">
        <v>0</v>
      </c>
      <c r="L2372" s="1163"/>
      <c r="M2372" s="1163"/>
      <c r="N2372" s="1163"/>
      <c r="O2372" s="1164"/>
      <c r="P2372" s="1162">
        <v>0.9</v>
      </c>
      <c r="Q2372" s="1163"/>
      <c r="R2372" s="1163"/>
      <c r="S2372" s="1163"/>
      <c r="T2372" s="1164"/>
      <c r="U2372" s="1165">
        <v>27.586200000000002</v>
      </c>
      <c r="V2372" s="1166"/>
      <c r="W2372" s="1166"/>
      <c r="X2372" s="1166"/>
      <c r="Y2372" s="1167"/>
      <c r="Z2372" s="1168">
        <v>24.8276</v>
      </c>
      <c r="AA2372" s="1126"/>
      <c r="AB2372" s="1126"/>
      <c r="AC2372" s="1125"/>
    </row>
    <row r="2373" spans="1:29" ht="16.7" customHeight="1" thickBot="1">
      <c r="A2373" s="1068"/>
      <c r="B2373" s="1113"/>
      <c r="C2373" s="1113"/>
      <c r="D2373" s="1113"/>
      <c r="E2373" s="1113"/>
      <c r="F2373" s="1113"/>
      <c r="G2373" s="1113"/>
      <c r="H2373" s="1113"/>
      <c r="I2373" s="1114" t="s">
        <v>1184</v>
      </c>
      <c r="J2373" s="1114"/>
      <c r="K2373" s="1114"/>
      <c r="L2373" s="1114"/>
      <c r="M2373" s="1114"/>
      <c r="N2373" s="1114"/>
      <c r="O2373" s="1114"/>
      <c r="P2373" s="1114"/>
      <c r="Q2373" s="1114"/>
      <c r="R2373" s="1114"/>
      <c r="S2373" s="1114"/>
      <c r="T2373" s="1114"/>
      <c r="U2373" s="1114"/>
      <c r="V2373" s="1069"/>
      <c r="W2373" s="1115">
        <v>44.933399999999999</v>
      </c>
      <c r="X2373" s="1116"/>
      <c r="Y2373" s="1116"/>
      <c r="Z2373" s="1116"/>
      <c r="AA2373" s="1116"/>
      <c r="AB2373" s="1116"/>
      <c r="AC2373" s="1115"/>
    </row>
    <row r="2374" spans="1:29" ht="17.45" customHeight="1">
      <c r="A2374" s="1117"/>
      <c r="B2374" s="1118"/>
      <c r="C2374" s="1118"/>
      <c r="D2374" s="1118"/>
      <c r="E2374" s="1118"/>
      <c r="F2374" s="1118"/>
      <c r="G2374" s="1118"/>
      <c r="H2374" s="1118"/>
      <c r="I2374" s="1119" t="s">
        <v>1185</v>
      </c>
      <c r="J2374" s="1119"/>
      <c r="K2374" s="1119"/>
      <c r="L2374" s="1119"/>
      <c r="M2374" s="1119"/>
      <c r="N2374" s="1119"/>
      <c r="O2374" s="1119"/>
      <c r="P2374" s="1119"/>
      <c r="Q2374" s="1119"/>
      <c r="R2374" s="1119"/>
      <c r="S2374" s="1119"/>
      <c r="T2374" s="1119"/>
      <c r="U2374" s="1119"/>
      <c r="V2374" s="1118"/>
      <c r="W2374" s="1120">
        <v>49.295699999999997</v>
      </c>
      <c r="X2374" s="1121"/>
      <c r="Y2374" s="1121"/>
      <c r="Z2374" s="1121"/>
      <c r="AA2374" s="1121"/>
      <c r="AB2374" s="1121"/>
      <c r="AC2374" s="1120"/>
    </row>
    <row r="2375" spans="1:29" ht="17.45" customHeight="1">
      <c r="A2375" s="1117"/>
      <c r="B2375" s="1118"/>
      <c r="C2375" s="1118"/>
      <c r="D2375" s="1118"/>
      <c r="E2375" s="1118"/>
      <c r="F2375" s="1118"/>
      <c r="G2375" s="1118"/>
      <c r="H2375" s="1118"/>
      <c r="I2375" s="1119" t="s">
        <v>1186</v>
      </c>
      <c r="J2375" s="1119"/>
      <c r="K2375" s="1119"/>
      <c r="L2375" s="1119"/>
      <c r="M2375" s="1119"/>
      <c r="N2375" s="1119"/>
      <c r="O2375" s="1119"/>
      <c r="P2375" s="1119"/>
      <c r="Q2375" s="1119"/>
      <c r="R2375" s="1119"/>
      <c r="S2375" s="1119"/>
      <c r="T2375" s="1119"/>
      <c r="U2375" s="1119"/>
      <c r="V2375" s="1118"/>
      <c r="W2375" s="1120">
        <v>49.295699999999997</v>
      </c>
      <c r="X2375" s="1121"/>
      <c r="Y2375" s="1121"/>
      <c r="Z2375" s="1121"/>
      <c r="AA2375" s="1121"/>
      <c r="AB2375" s="1121"/>
      <c r="AC2375" s="1120"/>
    </row>
    <row r="2376" spans="1:29" ht="16.7" customHeight="1">
      <c r="A2376" s="1117"/>
      <c r="B2376" s="1118"/>
      <c r="C2376" s="1118"/>
      <c r="D2376" s="1118"/>
      <c r="E2376" s="1118"/>
      <c r="F2376" s="1118"/>
      <c r="G2376" s="1118"/>
      <c r="H2376" s="1118"/>
      <c r="I2376" s="1119" t="s">
        <v>1187</v>
      </c>
      <c r="J2376" s="1119"/>
      <c r="K2376" s="1119"/>
      <c r="L2376" s="1119"/>
      <c r="M2376" s="1119"/>
      <c r="N2376" s="1119"/>
      <c r="O2376" s="1119"/>
      <c r="P2376" s="1119"/>
      <c r="Q2376" s="1119"/>
      <c r="R2376" s="1119"/>
      <c r="S2376" s="1119"/>
      <c r="T2376" s="1119"/>
      <c r="U2376" s="1119"/>
      <c r="V2376" s="1118"/>
      <c r="W2376" s="1120">
        <v>0</v>
      </c>
      <c r="X2376" s="1121"/>
      <c r="Y2376" s="1121"/>
      <c r="Z2376" s="1121"/>
      <c r="AA2376" s="1121"/>
      <c r="AB2376" s="1121"/>
      <c r="AC2376" s="1120"/>
    </row>
    <row r="2377" spans="1:29" ht="17.45" customHeight="1" thickBot="1">
      <c r="A2377" s="1122"/>
      <c r="B2377" s="1123"/>
      <c r="C2377" s="1123"/>
      <c r="D2377" s="1123"/>
      <c r="E2377" s="1123"/>
      <c r="F2377" s="1123"/>
      <c r="G2377" s="1123"/>
      <c r="H2377" s="1123"/>
      <c r="I2377" s="1124" t="s">
        <v>1188</v>
      </c>
      <c r="J2377" s="1124"/>
      <c r="K2377" s="1124"/>
      <c r="L2377" s="1124"/>
      <c r="M2377" s="1124"/>
      <c r="N2377" s="1124"/>
      <c r="O2377" s="1124"/>
      <c r="P2377" s="1124"/>
      <c r="Q2377" s="1124"/>
      <c r="R2377" s="1124"/>
      <c r="S2377" s="1124"/>
      <c r="T2377" s="1124"/>
      <c r="U2377" s="1124"/>
      <c r="V2377" s="1123"/>
      <c r="W2377" s="1125">
        <v>0</v>
      </c>
      <c r="X2377" s="1126"/>
      <c r="Y2377" s="1126"/>
      <c r="Z2377" s="1126"/>
      <c r="AA2377" s="1126"/>
      <c r="AB2377" s="1126"/>
      <c r="AC2377" s="1125"/>
    </row>
    <row r="2378" spans="1:29" ht="16.7" customHeight="1" thickBot="1">
      <c r="A2378" s="1092" t="s">
        <v>1189</v>
      </c>
      <c r="B2378" s="1109"/>
      <c r="C2378" s="1109"/>
      <c r="D2378" s="1109"/>
      <c r="E2378" s="1109"/>
      <c r="F2378" s="1109"/>
      <c r="G2378" s="1109"/>
      <c r="H2378" s="1109"/>
      <c r="I2378" s="1109"/>
      <c r="J2378" s="1110"/>
      <c r="K2378" s="1094" t="s">
        <v>1174</v>
      </c>
      <c r="L2378" s="1070"/>
      <c r="M2378" s="1070"/>
      <c r="N2378" s="1070"/>
      <c r="O2378" s="1095"/>
      <c r="P2378" s="1094" t="s">
        <v>531</v>
      </c>
      <c r="Q2378" s="1070"/>
      <c r="R2378" s="1070"/>
      <c r="S2378" s="1070"/>
      <c r="T2378" s="1095"/>
      <c r="U2378" s="1094" t="s">
        <v>1190</v>
      </c>
      <c r="V2378" s="1070"/>
      <c r="W2378" s="1070"/>
      <c r="X2378" s="1070"/>
      <c r="Y2378" s="1095"/>
      <c r="Z2378" s="1096" t="s">
        <v>1191</v>
      </c>
      <c r="AA2378" s="1111"/>
      <c r="AB2378" s="1111"/>
      <c r="AC2378" s="1112"/>
    </row>
    <row r="2379" spans="1:29" ht="17.45" customHeight="1">
      <c r="A2379" s="1150"/>
      <c r="B2379" s="1151" t="s">
        <v>1642</v>
      </c>
      <c r="C2379" s="1151"/>
      <c r="D2379" s="1152" t="s">
        <v>1643</v>
      </c>
      <c r="E2379" s="1151"/>
      <c r="F2379" s="1151"/>
      <c r="G2379" s="1151"/>
      <c r="H2379" s="1151"/>
      <c r="I2379" s="1151"/>
      <c r="J2379" s="1152"/>
      <c r="K2379" s="1153">
        <v>1.21489</v>
      </c>
      <c r="L2379" s="1154"/>
      <c r="M2379" s="1154"/>
      <c r="N2379" s="1154"/>
      <c r="O2379" s="1155"/>
      <c r="P2379" s="1169" t="s">
        <v>59</v>
      </c>
      <c r="Q2379" s="1078"/>
      <c r="R2379" s="1078"/>
      <c r="S2379" s="1078"/>
      <c r="T2379" s="1170"/>
      <c r="U2379" s="1171">
        <v>5.4050000000000002</v>
      </c>
      <c r="V2379" s="1172"/>
      <c r="W2379" s="1172"/>
      <c r="X2379" s="1172"/>
      <c r="Y2379" s="1173"/>
      <c r="Z2379" s="1159">
        <v>6.5664999999999996</v>
      </c>
      <c r="AA2379" s="1116"/>
      <c r="AB2379" s="1116"/>
      <c r="AC2379" s="1115"/>
    </row>
    <row r="2380" spans="1:29" ht="17.45" customHeight="1">
      <c r="A2380" s="1149"/>
      <c r="B2380" s="1174" t="s">
        <v>1648</v>
      </c>
      <c r="C2380" s="1174"/>
      <c r="D2380" s="1175" t="s">
        <v>1649</v>
      </c>
      <c r="E2380" s="1174"/>
      <c r="F2380" s="1174"/>
      <c r="G2380" s="1174"/>
      <c r="H2380" s="1174"/>
      <c r="I2380" s="1174"/>
      <c r="J2380" s="1175"/>
      <c r="K2380" s="1176">
        <v>1.8519999999999998E-2</v>
      </c>
      <c r="L2380" s="1177"/>
      <c r="M2380" s="1177"/>
      <c r="N2380" s="1177"/>
      <c r="O2380" s="1178"/>
      <c r="P2380" s="1179" t="s">
        <v>1393</v>
      </c>
      <c r="Q2380" s="1085"/>
      <c r="R2380" s="1085"/>
      <c r="S2380" s="1085"/>
      <c r="T2380" s="1180"/>
      <c r="U2380" s="1181">
        <v>12.635199999999999</v>
      </c>
      <c r="V2380" s="1182"/>
      <c r="W2380" s="1182"/>
      <c r="X2380" s="1182"/>
      <c r="Y2380" s="1183"/>
      <c r="Z2380" s="1184">
        <v>0.23400000000000001</v>
      </c>
      <c r="AA2380" s="1121"/>
      <c r="AB2380" s="1121"/>
      <c r="AC2380" s="1120"/>
    </row>
    <row r="2381" spans="1:29" ht="16.7" customHeight="1">
      <c r="A2381" s="1149"/>
      <c r="B2381" s="1174" t="s">
        <v>1216</v>
      </c>
      <c r="C2381" s="1174"/>
      <c r="D2381" s="1175" t="s">
        <v>1217</v>
      </c>
      <c r="E2381" s="1174"/>
      <c r="F2381" s="1174"/>
      <c r="G2381" s="1174"/>
      <c r="H2381" s="1174"/>
      <c r="I2381" s="1174"/>
      <c r="J2381" s="1175"/>
      <c r="K2381" s="1176">
        <v>2.3650000000000001E-2</v>
      </c>
      <c r="L2381" s="1177"/>
      <c r="M2381" s="1177"/>
      <c r="N2381" s="1177"/>
      <c r="O2381" s="1178"/>
      <c r="P2381" s="1179" t="s">
        <v>1218</v>
      </c>
      <c r="Q2381" s="1085"/>
      <c r="R2381" s="1085"/>
      <c r="S2381" s="1085"/>
      <c r="T2381" s="1180"/>
      <c r="U2381" s="1181">
        <v>14.8927</v>
      </c>
      <c r="V2381" s="1182"/>
      <c r="W2381" s="1182"/>
      <c r="X2381" s="1182"/>
      <c r="Y2381" s="1183"/>
      <c r="Z2381" s="1184">
        <v>0.35220000000000001</v>
      </c>
      <c r="AA2381" s="1121"/>
      <c r="AB2381" s="1121"/>
      <c r="AC2381" s="1120"/>
    </row>
    <row r="2382" spans="1:29" ht="17.45" customHeight="1" thickBot="1">
      <c r="A2382" s="1089"/>
      <c r="B2382" s="1160" t="s">
        <v>1779</v>
      </c>
      <c r="C2382" s="1160"/>
      <c r="D2382" s="1161" t="s">
        <v>1780</v>
      </c>
      <c r="E2382" s="1160"/>
      <c r="F2382" s="1160"/>
      <c r="G2382" s="1160"/>
      <c r="H2382" s="1160"/>
      <c r="I2382" s="1160"/>
      <c r="J2382" s="1161"/>
      <c r="K2382" s="1162">
        <v>0.40429999999999999</v>
      </c>
      <c r="L2382" s="1163"/>
      <c r="M2382" s="1163"/>
      <c r="N2382" s="1163"/>
      <c r="O2382" s="1164"/>
      <c r="P2382" s="1185" t="s">
        <v>55</v>
      </c>
      <c r="Q2382" s="1186"/>
      <c r="R2382" s="1186"/>
      <c r="S2382" s="1186"/>
      <c r="T2382" s="1187"/>
      <c r="U2382" s="1188">
        <v>59.94</v>
      </c>
      <c r="V2382" s="1189"/>
      <c r="W2382" s="1189"/>
      <c r="X2382" s="1189"/>
      <c r="Y2382" s="1190"/>
      <c r="Z2382" s="1168">
        <v>24.233699999999999</v>
      </c>
      <c r="AA2382" s="1126"/>
      <c r="AB2382" s="1126"/>
      <c r="AC2382" s="1125"/>
    </row>
    <row r="2383" spans="1:29" ht="17.45" customHeight="1" thickBot="1">
      <c r="A2383" s="1068"/>
      <c r="B2383" s="1069"/>
      <c r="C2383" s="1069"/>
      <c r="D2383" s="1069"/>
      <c r="E2383" s="1069"/>
      <c r="F2383" s="1069"/>
      <c r="G2383" s="1069"/>
      <c r="H2383" s="1069"/>
      <c r="I2383" s="1071" t="s">
        <v>1193</v>
      </c>
      <c r="J2383" s="1071"/>
      <c r="K2383" s="1071"/>
      <c r="L2383" s="1071"/>
      <c r="M2383" s="1071"/>
      <c r="N2383" s="1071"/>
      <c r="O2383" s="1071"/>
      <c r="P2383" s="1071"/>
      <c r="Q2383" s="1071"/>
      <c r="R2383" s="1071"/>
      <c r="S2383" s="1071"/>
      <c r="T2383" s="1071"/>
      <c r="U2383" s="1071"/>
      <c r="V2383" s="1106"/>
      <c r="W2383" s="1107">
        <v>31.386399999999998</v>
      </c>
      <c r="X2383" s="1108"/>
      <c r="Y2383" s="1108"/>
      <c r="Z2383" s="1108"/>
      <c r="AA2383" s="1108"/>
      <c r="AB2383" s="1108"/>
      <c r="AC2383" s="1107"/>
    </row>
    <row r="2384" spans="1:29" ht="16.7" customHeight="1" thickBot="1">
      <c r="A2384" s="1092" t="s">
        <v>1194</v>
      </c>
      <c r="B2384" s="1109"/>
      <c r="C2384" s="1109"/>
      <c r="D2384" s="1109"/>
      <c r="E2384" s="1109"/>
      <c r="F2384" s="1109"/>
      <c r="G2384" s="1109"/>
      <c r="H2384" s="1109"/>
      <c r="I2384" s="1109"/>
      <c r="J2384" s="1110"/>
      <c r="K2384" s="1094" t="s">
        <v>1174</v>
      </c>
      <c r="L2384" s="1070"/>
      <c r="M2384" s="1070"/>
      <c r="N2384" s="1070"/>
      <c r="O2384" s="1095"/>
      <c r="P2384" s="1094" t="s">
        <v>531</v>
      </c>
      <c r="Q2384" s="1070"/>
      <c r="R2384" s="1070"/>
      <c r="S2384" s="1070"/>
      <c r="T2384" s="1095"/>
      <c r="U2384" s="1094" t="s">
        <v>1190</v>
      </c>
      <c r="V2384" s="1070"/>
      <c r="W2384" s="1070"/>
      <c r="X2384" s="1070"/>
      <c r="Y2384" s="1095"/>
      <c r="Z2384" s="1096" t="s">
        <v>1191</v>
      </c>
      <c r="AA2384" s="1111"/>
      <c r="AB2384" s="1111"/>
      <c r="AC2384" s="1112"/>
    </row>
    <row r="2385" spans="1:29" ht="17.45" customHeight="1" thickBot="1">
      <c r="A2385" s="1068"/>
      <c r="B2385" s="1069"/>
      <c r="C2385" s="1069"/>
      <c r="D2385" s="1069"/>
      <c r="E2385" s="1069"/>
      <c r="F2385" s="1069"/>
      <c r="G2385" s="1069"/>
      <c r="H2385" s="1069"/>
      <c r="I2385" s="1071" t="s">
        <v>1195</v>
      </c>
      <c r="J2385" s="1071"/>
      <c r="K2385" s="1071"/>
      <c r="L2385" s="1071"/>
      <c r="M2385" s="1071"/>
      <c r="N2385" s="1071"/>
      <c r="O2385" s="1071"/>
      <c r="P2385" s="1071"/>
      <c r="Q2385" s="1071"/>
      <c r="R2385" s="1071"/>
      <c r="S2385" s="1071"/>
      <c r="T2385" s="1071"/>
      <c r="U2385" s="1071"/>
      <c r="V2385" s="1106"/>
      <c r="W2385" s="1107">
        <v>0</v>
      </c>
      <c r="X2385" s="1108"/>
      <c r="Y2385" s="1108"/>
      <c r="Z2385" s="1108"/>
      <c r="AA2385" s="1108"/>
      <c r="AB2385" s="1108"/>
      <c r="AC2385" s="1107"/>
    </row>
    <row r="2386" spans="1:29" ht="16.7" customHeight="1" thickBot="1">
      <c r="A2386" s="1092" t="s">
        <v>1196</v>
      </c>
      <c r="B2386" s="1109"/>
      <c r="C2386" s="1109"/>
      <c r="D2386" s="1109"/>
      <c r="E2386" s="1109"/>
      <c r="F2386" s="1109"/>
      <c r="G2386" s="1109"/>
      <c r="H2386" s="1109"/>
      <c r="I2386" s="1109"/>
      <c r="J2386" s="1110"/>
      <c r="K2386" s="1094" t="s">
        <v>1174</v>
      </c>
      <c r="L2386" s="1070"/>
      <c r="M2386" s="1070"/>
      <c r="N2386" s="1070"/>
      <c r="O2386" s="1095"/>
      <c r="P2386" s="1094" t="s">
        <v>531</v>
      </c>
      <c r="Q2386" s="1070"/>
      <c r="R2386" s="1070"/>
      <c r="S2386" s="1070"/>
      <c r="T2386" s="1095"/>
      <c r="U2386" s="1094" t="s">
        <v>1190</v>
      </c>
      <c r="V2386" s="1070"/>
      <c r="W2386" s="1070"/>
      <c r="X2386" s="1070"/>
      <c r="Y2386" s="1095"/>
      <c r="Z2386" s="1096" t="s">
        <v>1191</v>
      </c>
      <c r="AA2386" s="1111"/>
      <c r="AB2386" s="1111"/>
      <c r="AC2386" s="1112"/>
    </row>
    <row r="2387" spans="1:29" ht="17.45" customHeight="1">
      <c r="A2387" s="1150"/>
      <c r="B2387" s="1151" t="s">
        <v>1652</v>
      </c>
      <c r="C2387" s="1151"/>
      <c r="D2387" s="1152" t="s">
        <v>1653</v>
      </c>
      <c r="E2387" s="1151"/>
      <c r="F2387" s="1151"/>
      <c r="G2387" s="1151"/>
      <c r="H2387" s="1151"/>
      <c r="I2387" s="1151"/>
      <c r="J2387" s="1152"/>
      <c r="K2387" s="1153">
        <v>2.0000000000000002E-5</v>
      </c>
      <c r="L2387" s="1154"/>
      <c r="M2387" s="1154"/>
      <c r="N2387" s="1154"/>
      <c r="O2387" s="1155"/>
      <c r="P2387" s="1169" t="s">
        <v>565</v>
      </c>
      <c r="Q2387" s="1078"/>
      <c r="R2387" s="1078"/>
      <c r="S2387" s="1078"/>
      <c r="T2387" s="1170"/>
      <c r="U2387" s="1171">
        <v>32.99</v>
      </c>
      <c r="V2387" s="1172"/>
      <c r="W2387" s="1172"/>
      <c r="X2387" s="1172"/>
      <c r="Y2387" s="1173"/>
      <c r="Z2387" s="1159">
        <v>6.9999999999999999E-4</v>
      </c>
      <c r="AA2387" s="1116"/>
      <c r="AB2387" s="1116"/>
      <c r="AC2387" s="1115"/>
    </row>
    <row r="2388" spans="1:29" ht="17.45" customHeight="1">
      <c r="A2388" s="1149"/>
      <c r="B2388" s="1174" t="s">
        <v>1781</v>
      </c>
      <c r="C2388" s="1174"/>
      <c r="D2388" s="1175" t="s">
        <v>1782</v>
      </c>
      <c r="E2388" s="1174"/>
      <c r="F2388" s="1174"/>
      <c r="G2388" s="1174"/>
      <c r="H2388" s="1174"/>
      <c r="I2388" s="1174"/>
      <c r="J2388" s="1175"/>
      <c r="K2388" s="1176">
        <v>1.0109999999999999E-2</v>
      </c>
      <c r="L2388" s="1177"/>
      <c r="M2388" s="1177"/>
      <c r="N2388" s="1177"/>
      <c r="O2388" s="1178"/>
      <c r="P2388" s="1179" t="s">
        <v>565</v>
      </c>
      <c r="Q2388" s="1085"/>
      <c r="R2388" s="1085"/>
      <c r="S2388" s="1085"/>
      <c r="T2388" s="1180"/>
      <c r="U2388" s="1181">
        <v>32.99</v>
      </c>
      <c r="V2388" s="1182"/>
      <c r="W2388" s="1182"/>
      <c r="X2388" s="1182"/>
      <c r="Y2388" s="1183"/>
      <c r="Z2388" s="1184">
        <v>0.33350000000000002</v>
      </c>
      <c r="AA2388" s="1121"/>
      <c r="AB2388" s="1121"/>
      <c r="AC2388" s="1120"/>
    </row>
    <row r="2389" spans="1:29" ht="16.7" customHeight="1">
      <c r="A2389" s="1149"/>
      <c r="B2389" s="1174" t="s">
        <v>1656</v>
      </c>
      <c r="C2389" s="1174"/>
      <c r="D2389" s="1175" t="s">
        <v>1657</v>
      </c>
      <c r="E2389" s="1174"/>
      <c r="F2389" s="1174"/>
      <c r="G2389" s="1174"/>
      <c r="H2389" s="1174"/>
      <c r="I2389" s="1174"/>
      <c r="J2389" s="1175"/>
      <c r="K2389" s="1176">
        <v>3.0400000000000002E-3</v>
      </c>
      <c r="L2389" s="1177"/>
      <c r="M2389" s="1177"/>
      <c r="N2389" s="1177"/>
      <c r="O2389" s="1178"/>
      <c r="P2389" s="1179" t="s">
        <v>565</v>
      </c>
      <c r="Q2389" s="1085"/>
      <c r="R2389" s="1085"/>
      <c r="S2389" s="1085"/>
      <c r="T2389" s="1180"/>
      <c r="U2389" s="1181">
        <v>32.99</v>
      </c>
      <c r="V2389" s="1182"/>
      <c r="W2389" s="1182"/>
      <c r="X2389" s="1182"/>
      <c r="Y2389" s="1183"/>
      <c r="Z2389" s="1184">
        <v>0.1003</v>
      </c>
      <c r="AA2389" s="1121"/>
      <c r="AB2389" s="1121"/>
      <c r="AC2389" s="1120"/>
    </row>
    <row r="2390" spans="1:29" ht="17.45" customHeight="1" thickBot="1">
      <c r="A2390" s="1089"/>
      <c r="B2390" s="1160" t="s">
        <v>1662</v>
      </c>
      <c r="C2390" s="1160"/>
      <c r="D2390" s="1161" t="s">
        <v>1663</v>
      </c>
      <c r="E2390" s="1160"/>
      <c r="F2390" s="1160"/>
      <c r="G2390" s="1160"/>
      <c r="H2390" s="1160"/>
      <c r="I2390" s="1160"/>
      <c r="J2390" s="1161"/>
      <c r="K2390" s="1162">
        <v>2.0000000000000002E-5</v>
      </c>
      <c r="L2390" s="1163"/>
      <c r="M2390" s="1163"/>
      <c r="N2390" s="1163"/>
      <c r="O2390" s="1164"/>
      <c r="P2390" s="1185" t="s">
        <v>565</v>
      </c>
      <c r="Q2390" s="1186"/>
      <c r="R2390" s="1186"/>
      <c r="S2390" s="1186"/>
      <c r="T2390" s="1187"/>
      <c r="U2390" s="1188">
        <v>32.99</v>
      </c>
      <c r="V2390" s="1189"/>
      <c r="W2390" s="1189"/>
      <c r="X2390" s="1189"/>
      <c r="Y2390" s="1190"/>
      <c r="Z2390" s="1168">
        <v>6.9999999999999999E-4</v>
      </c>
      <c r="AA2390" s="1126"/>
      <c r="AB2390" s="1126"/>
      <c r="AC2390" s="1125"/>
    </row>
    <row r="2391" spans="1:29" ht="17.45" customHeight="1" thickBot="1">
      <c r="A2391" s="1068"/>
      <c r="B2391" s="1069"/>
      <c r="C2391" s="1069"/>
      <c r="D2391" s="1069"/>
      <c r="E2391" s="1069"/>
      <c r="F2391" s="1069"/>
      <c r="G2391" s="1069"/>
      <c r="H2391" s="1069"/>
      <c r="I2391" s="1071" t="s">
        <v>1197</v>
      </c>
      <c r="J2391" s="1071"/>
      <c r="K2391" s="1071"/>
      <c r="L2391" s="1071"/>
      <c r="M2391" s="1071"/>
      <c r="N2391" s="1071"/>
      <c r="O2391" s="1071"/>
      <c r="P2391" s="1071"/>
      <c r="Q2391" s="1071"/>
      <c r="R2391" s="1071"/>
      <c r="S2391" s="1071"/>
      <c r="T2391" s="1071"/>
      <c r="U2391" s="1071"/>
      <c r="V2391" s="1106"/>
      <c r="W2391" s="1107">
        <v>0.43519999999999998</v>
      </c>
      <c r="X2391" s="1108"/>
      <c r="Y2391" s="1108"/>
      <c r="Z2391" s="1108"/>
      <c r="AA2391" s="1108"/>
      <c r="AB2391" s="1108"/>
      <c r="AC2391" s="1107"/>
    </row>
    <row r="2392" spans="1:29" ht="16.7" customHeight="1" thickBot="1">
      <c r="A2392" s="1092" t="s">
        <v>1198</v>
      </c>
      <c r="B2392" s="1109"/>
      <c r="C2392" s="1109"/>
      <c r="D2392" s="1110"/>
      <c r="E2392" s="1094" t="s">
        <v>1174</v>
      </c>
      <c r="F2392" s="1070"/>
      <c r="G2392" s="1095"/>
      <c r="H2392" s="1140" t="s">
        <v>1199</v>
      </c>
      <c r="I2392" s="1140" t="s">
        <v>1200</v>
      </c>
      <c r="J2392" s="1094" t="s">
        <v>1201</v>
      </c>
      <c r="K2392" s="1070"/>
      <c r="L2392" s="1095"/>
      <c r="M2392" s="1094" t="s">
        <v>1202</v>
      </c>
      <c r="N2392" s="1070"/>
      <c r="O2392" s="1070"/>
      <c r="P2392" s="1095"/>
      <c r="Q2392" s="1094" t="s">
        <v>1203</v>
      </c>
      <c r="R2392" s="1070"/>
      <c r="S2392" s="1070"/>
      <c r="T2392" s="1070"/>
      <c r="U2392" s="1095"/>
      <c r="V2392" s="1094" t="s">
        <v>1204</v>
      </c>
      <c r="W2392" s="1070"/>
      <c r="X2392" s="1070"/>
      <c r="Y2392" s="1095"/>
      <c r="Z2392" s="1096" t="s">
        <v>1191</v>
      </c>
      <c r="AA2392" s="1111"/>
      <c r="AB2392" s="1111"/>
      <c r="AC2392" s="1112"/>
    </row>
    <row r="2393" spans="1:29" ht="17.45" customHeight="1">
      <c r="A2393" s="1150"/>
      <c r="B2393" s="1151" t="s">
        <v>1665</v>
      </c>
      <c r="C2393" s="1151"/>
      <c r="D2393" s="1222" t="s">
        <v>1653</v>
      </c>
      <c r="E2393" s="1202">
        <v>2.0000000000000002E-5</v>
      </c>
      <c r="F2393" s="1203"/>
      <c r="G2393" s="1204"/>
      <c r="H2393" s="1201">
        <v>0</v>
      </c>
      <c r="I2393" s="1201">
        <v>0</v>
      </c>
      <c r="J2393" s="1205">
        <v>0</v>
      </c>
      <c r="K2393" s="1206"/>
      <c r="L2393" s="1207"/>
      <c r="M2393" s="1171">
        <v>1.05</v>
      </c>
      <c r="N2393" s="1172"/>
      <c r="O2393" s="1172"/>
      <c r="P2393" s="1173"/>
      <c r="Q2393" s="1171">
        <v>0.84</v>
      </c>
      <c r="R2393" s="1172"/>
      <c r="S2393" s="1172"/>
      <c r="T2393" s="1172"/>
      <c r="U2393" s="1173"/>
      <c r="V2393" s="1171">
        <v>0.69</v>
      </c>
      <c r="W2393" s="1172"/>
      <c r="X2393" s="1172"/>
      <c r="Y2393" s="1173"/>
      <c r="Z2393" s="1159">
        <v>0</v>
      </c>
      <c r="AA2393" s="1116"/>
      <c r="AB2393" s="1116"/>
      <c r="AC2393" s="1115"/>
    </row>
    <row r="2394" spans="1:29" ht="16.7" customHeight="1">
      <c r="A2394" s="1149"/>
      <c r="B2394" s="1174" t="s">
        <v>1783</v>
      </c>
      <c r="C2394" s="1174"/>
      <c r="D2394" s="1223" t="s">
        <v>1782</v>
      </c>
      <c r="E2394" s="1209">
        <v>1.0109999999999999E-2</v>
      </c>
      <c r="F2394" s="1210"/>
      <c r="G2394" s="1211"/>
      <c r="H2394" s="1208">
        <v>0</v>
      </c>
      <c r="I2394" s="1208">
        <v>0</v>
      </c>
      <c r="J2394" s="1212">
        <v>0</v>
      </c>
      <c r="K2394" s="1213"/>
      <c r="L2394" s="1214"/>
      <c r="M2394" s="1181">
        <v>1.05</v>
      </c>
      <c r="N2394" s="1182"/>
      <c r="O2394" s="1182"/>
      <c r="P2394" s="1183"/>
      <c r="Q2394" s="1181">
        <v>0.84</v>
      </c>
      <c r="R2394" s="1182"/>
      <c r="S2394" s="1182"/>
      <c r="T2394" s="1182"/>
      <c r="U2394" s="1183"/>
      <c r="V2394" s="1181">
        <v>0.69</v>
      </c>
      <c r="W2394" s="1182"/>
      <c r="X2394" s="1182"/>
      <c r="Y2394" s="1183"/>
      <c r="Z2394" s="1184">
        <v>0</v>
      </c>
      <c r="AA2394" s="1121"/>
      <c r="AB2394" s="1121"/>
      <c r="AC2394" s="1120"/>
    </row>
    <row r="2395" spans="1:29" ht="17.45" customHeight="1">
      <c r="A2395" s="1149"/>
      <c r="B2395" s="1174" t="s">
        <v>1667</v>
      </c>
      <c r="C2395" s="1174"/>
      <c r="D2395" s="1223" t="s">
        <v>1657</v>
      </c>
      <c r="E2395" s="1209">
        <v>3.0400000000000002E-3</v>
      </c>
      <c r="F2395" s="1210"/>
      <c r="G2395" s="1211"/>
      <c r="H2395" s="1208">
        <v>0</v>
      </c>
      <c r="I2395" s="1208">
        <v>0</v>
      </c>
      <c r="J2395" s="1212">
        <v>0</v>
      </c>
      <c r="K2395" s="1213"/>
      <c r="L2395" s="1214"/>
      <c r="M2395" s="1181">
        <v>1.05</v>
      </c>
      <c r="N2395" s="1182"/>
      <c r="O2395" s="1182"/>
      <c r="P2395" s="1183"/>
      <c r="Q2395" s="1181">
        <v>0.84</v>
      </c>
      <c r="R2395" s="1182"/>
      <c r="S2395" s="1182"/>
      <c r="T2395" s="1182"/>
      <c r="U2395" s="1183"/>
      <c r="V2395" s="1181">
        <v>0.69</v>
      </c>
      <c r="W2395" s="1182"/>
      <c r="X2395" s="1182"/>
      <c r="Y2395" s="1183"/>
      <c r="Z2395" s="1184">
        <v>0</v>
      </c>
      <c r="AA2395" s="1121"/>
      <c r="AB2395" s="1121"/>
      <c r="AC2395" s="1120"/>
    </row>
    <row r="2396" spans="1:29" ht="17.45" customHeight="1" thickBot="1">
      <c r="A2396" s="1089"/>
      <c r="B2396" s="1160" t="s">
        <v>1670</v>
      </c>
      <c r="C2396" s="1160"/>
      <c r="D2396" s="1224" t="s">
        <v>1663</v>
      </c>
      <c r="E2396" s="1216">
        <v>2.0000000000000002E-5</v>
      </c>
      <c r="F2396" s="1217"/>
      <c r="G2396" s="1218"/>
      <c r="H2396" s="1215">
        <v>0</v>
      </c>
      <c r="I2396" s="1215">
        <v>0</v>
      </c>
      <c r="J2396" s="1219">
        <v>0</v>
      </c>
      <c r="K2396" s="1220"/>
      <c r="L2396" s="1221"/>
      <c r="M2396" s="1188">
        <v>1.05</v>
      </c>
      <c r="N2396" s="1189"/>
      <c r="O2396" s="1189"/>
      <c r="P2396" s="1190"/>
      <c r="Q2396" s="1188">
        <v>0.84</v>
      </c>
      <c r="R2396" s="1189"/>
      <c r="S2396" s="1189"/>
      <c r="T2396" s="1189"/>
      <c r="U2396" s="1190"/>
      <c r="V2396" s="1188">
        <v>0.69</v>
      </c>
      <c r="W2396" s="1189"/>
      <c r="X2396" s="1189"/>
      <c r="Y2396" s="1190"/>
      <c r="Z2396" s="1168">
        <v>0</v>
      </c>
      <c r="AA2396" s="1126"/>
      <c r="AB2396" s="1126"/>
      <c r="AC2396" s="1125"/>
    </row>
    <row r="2397" spans="1:29" ht="16.7" customHeight="1" thickBot="1">
      <c r="A2397" s="1068"/>
      <c r="B2397" s="1069"/>
      <c r="C2397" s="1069"/>
      <c r="D2397" s="1069"/>
      <c r="E2397" s="1069"/>
      <c r="F2397" s="1069"/>
      <c r="G2397" s="1069"/>
      <c r="H2397" s="1069"/>
      <c r="I2397" s="1071" t="s">
        <v>1205</v>
      </c>
      <c r="J2397" s="1071"/>
      <c r="K2397" s="1071"/>
      <c r="L2397" s="1071"/>
      <c r="M2397" s="1071"/>
      <c r="N2397" s="1071"/>
      <c r="O2397" s="1071"/>
      <c r="P2397" s="1071"/>
      <c r="Q2397" s="1071"/>
      <c r="R2397" s="1071"/>
      <c r="S2397" s="1071"/>
      <c r="T2397" s="1071"/>
      <c r="U2397" s="1071"/>
      <c r="V2397" s="1106"/>
      <c r="W2397" s="1107">
        <v>0</v>
      </c>
      <c r="X2397" s="1108"/>
      <c r="Y2397" s="1108"/>
      <c r="Z2397" s="1108"/>
      <c r="AA2397" s="1108"/>
      <c r="AB2397" s="1108"/>
      <c r="AC2397" s="1107"/>
    </row>
    <row r="2398" spans="1:29" ht="5.85" customHeight="1">
      <c r="A2398" s="1141"/>
      <c r="B2398" s="1113"/>
      <c r="C2398" s="1113"/>
      <c r="D2398" s="1113"/>
      <c r="E2398" s="1113"/>
      <c r="F2398" s="1113"/>
      <c r="G2398" s="1113"/>
      <c r="H2398" s="1113"/>
      <c r="I2398" s="1113"/>
      <c r="J2398" s="1113"/>
      <c r="K2398" s="1113"/>
      <c r="L2398" s="1113"/>
      <c r="M2398" s="1113"/>
      <c r="N2398" s="1113"/>
      <c r="O2398" s="1113"/>
      <c r="P2398" s="1113"/>
      <c r="Q2398" s="1113"/>
      <c r="R2398" s="1113"/>
      <c r="S2398" s="1113"/>
      <c r="T2398" s="1113"/>
      <c r="U2398" s="1113"/>
      <c r="V2398" s="1113"/>
      <c r="W2398" s="1113"/>
      <c r="X2398" s="1113"/>
      <c r="Y2398" s="1113"/>
      <c r="Z2398" s="1113"/>
      <c r="AA2398" s="1113"/>
      <c r="AB2398" s="1113"/>
      <c r="AC2398" s="1142"/>
    </row>
    <row r="2399" spans="1:29" ht="17.45" customHeight="1">
      <c r="A2399" s="1117"/>
      <c r="B2399" s="1118"/>
      <c r="C2399" s="1118"/>
      <c r="D2399" s="1118"/>
      <c r="E2399" s="1118"/>
      <c r="F2399" s="1118"/>
      <c r="G2399" s="1118"/>
      <c r="H2399" s="1118"/>
      <c r="I2399" s="1119" t="s">
        <v>1206</v>
      </c>
      <c r="J2399" s="1119"/>
      <c r="K2399" s="1119"/>
      <c r="L2399" s="1119"/>
      <c r="M2399" s="1119"/>
      <c r="N2399" s="1119"/>
      <c r="O2399" s="1119"/>
      <c r="P2399" s="1119"/>
      <c r="Q2399" s="1119"/>
      <c r="R2399" s="1119"/>
      <c r="S2399" s="1119"/>
      <c r="T2399" s="1119"/>
      <c r="U2399" s="1119"/>
      <c r="V2399" s="1118"/>
      <c r="W2399" s="1143">
        <v>81.12</v>
      </c>
      <c r="X2399" s="1144"/>
      <c r="Y2399" s="1144"/>
      <c r="Z2399" s="1144"/>
      <c r="AA2399" s="1144"/>
      <c r="AB2399" s="1144"/>
      <c r="AC2399" s="1143"/>
    </row>
    <row r="2400" spans="1:29" ht="16.7" customHeight="1">
      <c r="A2400" s="1117"/>
      <c r="B2400" s="1118"/>
      <c r="C2400" s="1118"/>
      <c r="D2400" s="1118"/>
      <c r="E2400" s="1118"/>
      <c r="F2400" s="1118"/>
      <c r="G2400" s="1119" t="s">
        <v>1207</v>
      </c>
      <c r="H2400" s="1119"/>
      <c r="I2400" s="1119"/>
      <c r="J2400" s="1119"/>
      <c r="K2400" s="1119"/>
      <c r="L2400" s="1119"/>
      <c r="M2400" s="1119"/>
      <c r="N2400" s="1145"/>
      <c r="O2400" s="1146">
        <v>0</v>
      </c>
      <c r="P2400" s="1146"/>
      <c r="Q2400" s="1146"/>
      <c r="R2400" s="1145"/>
      <c r="S2400" s="1119" t="s">
        <v>1208</v>
      </c>
      <c r="T2400" s="1119"/>
      <c r="U2400" s="1119"/>
      <c r="V2400" s="1118"/>
      <c r="W2400" s="1143">
        <v>0</v>
      </c>
      <c r="X2400" s="1144"/>
      <c r="Y2400" s="1144"/>
      <c r="Z2400" s="1144"/>
      <c r="AA2400" s="1144"/>
      <c r="AB2400" s="1144"/>
      <c r="AC2400" s="1143"/>
    </row>
    <row r="2401" spans="1:29" ht="17.45" customHeight="1">
      <c r="A2401" s="1117"/>
      <c r="B2401" s="1118"/>
      <c r="C2401" s="1118"/>
      <c r="D2401" s="1118"/>
      <c r="E2401" s="1118"/>
      <c r="F2401" s="1118"/>
      <c r="G2401" s="1118"/>
      <c r="H2401" s="1118"/>
      <c r="I2401" s="1119" t="s">
        <v>1209</v>
      </c>
      <c r="J2401" s="1119"/>
      <c r="K2401" s="1119"/>
      <c r="L2401" s="1119"/>
      <c r="M2401" s="1119"/>
      <c r="N2401" s="1119"/>
      <c r="O2401" s="1119"/>
      <c r="P2401" s="1119"/>
      <c r="Q2401" s="1119"/>
      <c r="R2401" s="1119"/>
      <c r="S2401" s="1119"/>
      <c r="T2401" s="1119"/>
      <c r="U2401" s="1119"/>
      <c r="V2401" s="1118"/>
      <c r="W2401" s="1143">
        <v>81.12</v>
      </c>
      <c r="X2401" s="1144"/>
      <c r="Y2401" s="1144"/>
      <c r="Z2401" s="1144"/>
      <c r="AA2401" s="1144"/>
      <c r="AB2401" s="1144"/>
      <c r="AC2401" s="1143"/>
    </row>
    <row r="2402" spans="1:29" ht="5.85" customHeight="1">
      <c r="A2402" s="1147"/>
      <c r="B2402" s="1118"/>
      <c r="C2402" s="1118"/>
      <c r="D2402" s="1118"/>
      <c r="E2402" s="1118"/>
      <c r="F2402" s="1118"/>
      <c r="G2402" s="1118"/>
      <c r="H2402" s="1118"/>
      <c r="I2402" s="1118"/>
      <c r="J2402" s="1118"/>
      <c r="K2402" s="1118"/>
      <c r="L2402" s="1118"/>
      <c r="M2402" s="1118"/>
      <c r="N2402" s="1118"/>
      <c r="O2402" s="1118"/>
      <c r="P2402" s="1118"/>
      <c r="Q2402" s="1118"/>
      <c r="R2402" s="1118"/>
      <c r="S2402" s="1118"/>
      <c r="T2402" s="1118"/>
      <c r="U2402" s="1118"/>
      <c r="V2402" s="1118"/>
      <c r="W2402" s="1118"/>
      <c r="X2402" s="1118"/>
      <c r="Y2402" s="1118"/>
      <c r="Z2402" s="1118"/>
      <c r="AA2402" s="1118"/>
      <c r="AB2402" s="1118"/>
      <c r="AC2402" s="1148"/>
    </row>
    <row r="2403" spans="1:29" ht="106.15" customHeight="1" thickBot="1">
      <c r="A2403" s="1089"/>
      <c r="B2403" s="1090"/>
      <c r="C2403" s="1090"/>
      <c r="D2403" s="1090"/>
      <c r="E2403" s="1090"/>
      <c r="F2403" s="1090"/>
      <c r="G2403" s="1090"/>
      <c r="H2403" s="1090"/>
      <c r="I2403" s="1090"/>
      <c r="J2403" s="1090"/>
      <c r="K2403" s="1090"/>
      <c r="L2403" s="1090"/>
      <c r="M2403" s="1090"/>
      <c r="N2403" s="1090"/>
      <c r="O2403" s="1090"/>
      <c r="P2403" s="1090"/>
      <c r="Q2403" s="1090"/>
      <c r="R2403" s="1090"/>
      <c r="S2403" s="1090"/>
      <c r="T2403" s="1090"/>
      <c r="U2403" s="1090"/>
      <c r="V2403" s="1090"/>
      <c r="W2403" s="1090"/>
      <c r="X2403" s="1090"/>
      <c r="Y2403" s="1090"/>
      <c r="Z2403" s="1090"/>
      <c r="AA2403" s="1090"/>
      <c r="AB2403" s="1090"/>
      <c r="AC2403" s="1091"/>
    </row>
    <row r="2404" spans="1:29" ht="17.45" customHeight="1" thickBot="1">
      <c r="A2404" s="1068"/>
      <c r="B2404" s="1069"/>
      <c r="C2404" s="1069"/>
      <c r="D2404" s="1069"/>
      <c r="E2404" s="1069"/>
      <c r="F2404" s="1070" t="s">
        <v>1166</v>
      </c>
      <c r="G2404" s="1070"/>
      <c r="H2404" s="1070"/>
      <c r="I2404" s="1070"/>
      <c r="J2404" s="1070"/>
      <c r="K2404" s="1070"/>
      <c r="L2404" s="1069"/>
      <c r="M2404" s="1069"/>
      <c r="N2404" s="1069"/>
      <c r="O2404" s="1069"/>
      <c r="P2404" s="1069"/>
      <c r="Q2404" s="1069"/>
      <c r="R2404" s="1069"/>
      <c r="S2404" s="1069"/>
      <c r="T2404" s="1069"/>
      <c r="U2404" s="1069"/>
      <c r="V2404" s="1069"/>
      <c r="W2404" s="1069"/>
      <c r="X2404" s="1071" t="s">
        <v>1784</v>
      </c>
      <c r="Y2404" s="1071"/>
      <c r="Z2404" s="1071"/>
      <c r="AA2404" s="1071"/>
      <c r="AB2404" s="1071"/>
      <c r="AC2404" s="1072"/>
    </row>
    <row r="2405" spans="1:29" ht="16.7" customHeight="1">
      <c r="A2405" s="1074" t="s">
        <v>1168</v>
      </c>
      <c r="B2405" s="1075"/>
      <c r="C2405" s="1076"/>
      <c r="D2405" s="1077" t="s">
        <v>1785</v>
      </c>
      <c r="E2405" s="1077"/>
      <c r="F2405" s="1077"/>
      <c r="G2405" s="1077"/>
      <c r="H2405" s="1077"/>
      <c r="I2405" s="1077"/>
      <c r="J2405" s="1077"/>
      <c r="K2405" s="1077"/>
      <c r="L2405" s="1077"/>
      <c r="M2405" s="1077"/>
      <c r="N2405" s="1076"/>
      <c r="O2405" s="1076"/>
      <c r="P2405" s="1078" t="s">
        <v>1104</v>
      </c>
      <c r="Q2405" s="1078"/>
      <c r="R2405" s="1078"/>
      <c r="S2405" s="1076"/>
      <c r="T2405" s="1079" t="s">
        <v>1370</v>
      </c>
      <c r="U2405" s="1079"/>
      <c r="V2405" s="1079"/>
      <c r="W2405" s="1079"/>
      <c r="X2405" s="1076"/>
      <c r="Y2405" s="1078" t="s">
        <v>1170</v>
      </c>
      <c r="Z2405" s="1078"/>
      <c r="AA2405" s="1076"/>
      <c r="AB2405" s="1080">
        <v>45658</v>
      </c>
      <c r="AC2405" s="1081"/>
    </row>
    <row r="2406" spans="1:29" ht="17.45" customHeight="1">
      <c r="A2406" s="1082"/>
      <c r="B2406" s="1083"/>
      <c r="D2406" s="1084"/>
      <c r="E2406" s="1084"/>
      <c r="F2406" s="1084"/>
      <c r="G2406" s="1084"/>
      <c r="H2406" s="1084"/>
      <c r="I2406" s="1084"/>
      <c r="J2406" s="1084"/>
      <c r="K2406" s="1084"/>
      <c r="L2406" s="1084"/>
      <c r="M2406" s="1084"/>
      <c r="P2406" s="1085" t="s">
        <v>1171</v>
      </c>
      <c r="Q2406" s="1085"/>
      <c r="R2406" s="1085"/>
      <c r="T2406" s="1086">
        <v>0.5</v>
      </c>
      <c r="U2406" s="1086"/>
      <c r="V2406" s="1086"/>
      <c r="W2406" s="1086"/>
      <c r="Y2406" s="1085" t="s">
        <v>1172</v>
      </c>
      <c r="Z2406" s="1085"/>
      <c r="AB2406" s="1087" t="s">
        <v>58</v>
      </c>
      <c r="AC2406" s="1088"/>
    </row>
    <row r="2407" spans="1:29" ht="5.85" customHeight="1" thickBot="1">
      <c r="A2407" s="1089"/>
      <c r="B2407" s="1090"/>
      <c r="C2407" s="1090"/>
      <c r="D2407" s="1090"/>
      <c r="E2407" s="1090"/>
      <c r="F2407" s="1090"/>
      <c r="G2407" s="1090"/>
      <c r="H2407" s="1090"/>
      <c r="I2407" s="1090"/>
      <c r="J2407" s="1090"/>
      <c r="K2407" s="1090"/>
      <c r="L2407" s="1090"/>
      <c r="M2407" s="1090"/>
      <c r="N2407" s="1090"/>
      <c r="O2407" s="1090"/>
      <c r="P2407" s="1090"/>
      <c r="Q2407" s="1090"/>
      <c r="R2407" s="1090"/>
      <c r="S2407" s="1090"/>
      <c r="T2407" s="1090"/>
      <c r="U2407" s="1090"/>
      <c r="V2407" s="1090"/>
      <c r="W2407" s="1090"/>
      <c r="X2407" s="1090"/>
      <c r="Y2407" s="1090"/>
      <c r="Z2407" s="1090"/>
      <c r="AA2407" s="1090"/>
      <c r="AB2407" s="1090"/>
      <c r="AC2407" s="1091"/>
    </row>
    <row r="2408" spans="1:29" ht="16.7" customHeight="1" thickBot="1">
      <c r="A2408" s="1092" t="s">
        <v>1173</v>
      </c>
      <c r="B2408" s="1075"/>
      <c r="C2408" s="1075"/>
      <c r="D2408" s="1075"/>
      <c r="E2408" s="1075"/>
      <c r="F2408" s="1075"/>
      <c r="G2408" s="1075"/>
      <c r="H2408" s="1093"/>
      <c r="I2408" s="1094" t="s">
        <v>1174</v>
      </c>
      <c r="J2408" s="1094" t="s">
        <v>1175</v>
      </c>
      <c r="K2408" s="1070"/>
      <c r="L2408" s="1070"/>
      <c r="M2408" s="1070"/>
      <c r="N2408" s="1070"/>
      <c r="O2408" s="1070"/>
      <c r="P2408" s="1095"/>
      <c r="Q2408" s="1094" t="s">
        <v>1176</v>
      </c>
      <c r="R2408" s="1070"/>
      <c r="S2408" s="1070"/>
      <c r="T2408" s="1070"/>
      <c r="U2408" s="1070"/>
      <c r="V2408" s="1070"/>
      <c r="W2408" s="1070"/>
      <c r="X2408" s="1070"/>
      <c r="Y2408" s="1095"/>
      <c r="Z2408" s="1096" t="s">
        <v>1177</v>
      </c>
      <c r="AA2408" s="1097"/>
      <c r="AB2408" s="1097"/>
      <c r="AC2408" s="1098"/>
    </row>
    <row r="2409" spans="1:29" ht="17.45" customHeight="1" thickBot="1">
      <c r="A2409" s="1099"/>
      <c r="B2409" s="1100"/>
      <c r="C2409" s="1100"/>
      <c r="D2409" s="1100"/>
      <c r="E2409" s="1100"/>
      <c r="F2409" s="1100"/>
      <c r="G2409" s="1100"/>
      <c r="H2409" s="1101"/>
      <c r="I2409" s="1102"/>
      <c r="J2409" s="1094" t="s">
        <v>1178</v>
      </c>
      <c r="K2409" s="1070"/>
      <c r="L2409" s="1095"/>
      <c r="M2409" s="1094" t="s">
        <v>1179</v>
      </c>
      <c r="N2409" s="1070"/>
      <c r="O2409" s="1070"/>
      <c r="P2409" s="1095"/>
      <c r="Q2409" s="1094" t="s">
        <v>1178</v>
      </c>
      <c r="R2409" s="1070"/>
      <c r="S2409" s="1070"/>
      <c r="T2409" s="1070"/>
      <c r="U2409" s="1095"/>
      <c r="V2409" s="1094" t="s">
        <v>1179</v>
      </c>
      <c r="W2409" s="1070"/>
      <c r="X2409" s="1070"/>
      <c r="Y2409" s="1095"/>
      <c r="Z2409" s="1103"/>
      <c r="AA2409" s="1104"/>
      <c r="AB2409" s="1104"/>
      <c r="AC2409" s="1105"/>
    </row>
    <row r="2410" spans="1:29" ht="17.45" customHeight="1" thickBot="1">
      <c r="A2410" s="1068"/>
      <c r="B2410" s="1069"/>
      <c r="C2410" s="1069"/>
      <c r="D2410" s="1069"/>
      <c r="E2410" s="1069"/>
      <c r="F2410" s="1069"/>
      <c r="G2410" s="1069"/>
      <c r="H2410" s="1069"/>
      <c r="I2410" s="1071" t="s">
        <v>1180</v>
      </c>
      <c r="J2410" s="1071"/>
      <c r="K2410" s="1071"/>
      <c r="L2410" s="1071"/>
      <c r="M2410" s="1071"/>
      <c r="N2410" s="1071"/>
      <c r="O2410" s="1071"/>
      <c r="P2410" s="1071"/>
      <c r="Q2410" s="1071"/>
      <c r="R2410" s="1071"/>
      <c r="S2410" s="1071"/>
      <c r="T2410" s="1071"/>
      <c r="U2410" s="1071"/>
      <c r="V2410" s="1106"/>
      <c r="W2410" s="1107">
        <v>0</v>
      </c>
      <c r="X2410" s="1108"/>
      <c r="Y2410" s="1108"/>
      <c r="Z2410" s="1108"/>
      <c r="AA2410" s="1108"/>
      <c r="AB2410" s="1108"/>
      <c r="AC2410" s="1107"/>
    </row>
    <row r="2411" spans="1:29" ht="16.7" customHeight="1" thickBot="1">
      <c r="A2411" s="1092" t="s">
        <v>1181</v>
      </c>
      <c r="B2411" s="1109"/>
      <c r="C2411" s="1109"/>
      <c r="D2411" s="1109"/>
      <c r="E2411" s="1109"/>
      <c r="F2411" s="1109"/>
      <c r="G2411" s="1109"/>
      <c r="H2411" s="1109"/>
      <c r="I2411" s="1109"/>
      <c r="J2411" s="1110"/>
      <c r="K2411" s="1094" t="s">
        <v>1182</v>
      </c>
      <c r="L2411" s="1070"/>
      <c r="M2411" s="1070"/>
      <c r="N2411" s="1070"/>
      <c r="O2411" s="1095"/>
      <c r="P2411" s="1094" t="s">
        <v>1174</v>
      </c>
      <c r="Q2411" s="1070"/>
      <c r="R2411" s="1070"/>
      <c r="S2411" s="1070"/>
      <c r="T2411" s="1095"/>
      <c r="U2411" s="1094" t="s">
        <v>1183</v>
      </c>
      <c r="V2411" s="1070"/>
      <c r="W2411" s="1070"/>
      <c r="X2411" s="1070"/>
      <c r="Y2411" s="1095"/>
      <c r="Z2411" s="1096" t="s">
        <v>1177</v>
      </c>
      <c r="AA2411" s="1111"/>
      <c r="AB2411" s="1111"/>
      <c r="AC2411" s="1112"/>
    </row>
    <row r="2412" spans="1:29" ht="17.45" customHeight="1" thickBot="1">
      <c r="A2412" s="1127"/>
      <c r="B2412" s="1128" t="s">
        <v>1111</v>
      </c>
      <c r="C2412" s="1128"/>
      <c r="D2412" s="1129" t="s">
        <v>1112</v>
      </c>
      <c r="E2412" s="1128"/>
      <c r="F2412" s="1128"/>
      <c r="G2412" s="1128"/>
      <c r="H2412" s="1128"/>
      <c r="I2412" s="1128"/>
      <c r="J2412" s="1129"/>
      <c r="K2412" s="1130">
        <v>0</v>
      </c>
      <c r="L2412" s="1131"/>
      <c r="M2412" s="1131"/>
      <c r="N2412" s="1131"/>
      <c r="O2412" s="1132"/>
      <c r="P2412" s="1130">
        <v>1</v>
      </c>
      <c r="Q2412" s="1131"/>
      <c r="R2412" s="1131"/>
      <c r="S2412" s="1131"/>
      <c r="T2412" s="1132"/>
      <c r="U2412" s="1198">
        <v>22.148800000000001</v>
      </c>
      <c r="V2412" s="1199"/>
      <c r="W2412" s="1199"/>
      <c r="X2412" s="1199"/>
      <c r="Y2412" s="1200"/>
      <c r="Z2412" s="1139">
        <v>22.148800000000001</v>
      </c>
      <c r="AA2412" s="1108"/>
      <c r="AB2412" s="1108"/>
      <c r="AC2412" s="1107"/>
    </row>
    <row r="2413" spans="1:29" ht="16.7" customHeight="1" thickBot="1">
      <c r="A2413" s="1068"/>
      <c r="B2413" s="1113"/>
      <c r="C2413" s="1113"/>
      <c r="D2413" s="1113"/>
      <c r="E2413" s="1113"/>
      <c r="F2413" s="1113"/>
      <c r="G2413" s="1113"/>
      <c r="H2413" s="1113"/>
      <c r="I2413" s="1114" t="s">
        <v>1184</v>
      </c>
      <c r="J2413" s="1114"/>
      <c r="K2413" s="1114"/>
      <c r="L2413" s="1114"/>
      <c r="M2413" s="1114"/>
      <c r="N2413" s="1114"/>
      <c r="O2413" s="1114"/>
      <c r="P2413" s="1114"/>
      <c r="Q2413" s="1114"/>
      <c r="R2413" s="1114"/>
      <c r="S2413" s="1114"/>
      <c r="T2413" s="1114"/>
      <c r="U2413" s="1114"/>
      <c r="V2413" s="1069"/>
      <c r="W2413" s="1115">
        <v>22.148800000000001</v>
      </c>
      <c r="X2413" s="1116"/>
      <c r="Y2413" s="1116"/>
      <c r="Z2413" s="1116"/>
      <c r="AA2413" s="1116"/>
      <c r="AB2413" s="1116"/>
      <c r="AC2413" s="1115"/>
    </row>
    <row r="2414" spans="1:29" ht="17.45" customHeight="1">
      <c r="A2414" s="1117"/>
      <c r="B2414" s="1118"/>
      <c r="C2414" s="1118"/>
      <c r="D2414" s="1118"/>
      <c r="E2414" s="1118"/>
      <c r="F2414" s="1118"/>
      <c r="G2414" s="1118"/>
      <c r="H2414" s="1118"/>
      <c r="I2414" s="1119" t="s">
        <v>1185</v>
      </c>
      <c r="J2414" s="1119"/>
      <c r="K2414" s="1119"/>
      <c r="L2414" s="1119"/>
      <c r="M2414" s="1119"/>
      <c r="N2414" s="1119"/>
      <c r="O2414" s="1119"/>
      <c r="P2414" s="1119"/>
      <c r="Q2414" s="1119"/>
      <c r="R2414" s="1119"/>
      <c r="S2414" s="1119"/>
      <c r="T2414" s="1119"/>
      <c r="U2414" s="1119"/>
      <c r="V2414" s="1118"/>
      <c r="W2414" s="1120">
        <v>22.148800000000001</v>
      </c>
      <c r="X2414" s="1121"/>
      <c r="Y2414" s="1121"/>
      <c r="Z2414" s="1121"/>
      <c r="AA2414" s="1121"/>
      <c r="AB2414" s="1121"/>
      <c r="AC2414" s="1120"/>
    </row>
    <row r="2415" spans="1:29" ht="17.45" customHeight="1">
      <c r="A2415" s="1117"/>
      <c r="B2415" s="1118"/>
      <c r="C2415" s="1118"/>
      <c r="D2415" s="1118"/>
      <c r="E2415" s="1118"/>
      <c r="F2415" s="1118"/>
      <c r="G2415" s="1118"/>
      <c r="H2415" s="1118"/>
      <c r="I2415" s="1119" t="s">
        <v>1186</v>
      </c>
      <c r="J2415" s="1119"/>
      <c r="K2415" s="1119"/>
      <c r="L2415" s="1119"/>
      <c r="M2415" s="1119"/>
      <c r="N2415" s="1119"/>
      <c r="O2415" s="1119"/>
      <c r="P2415" s="1119"/>
      <c r="Q2415" s="1119"/>
      <c r="R2415" s="1119"/>
      <c r="S2415" s="1119"/>
      <c r="T2415" s="1119"/>
      <c r="U2415" s="1119"/>
      <c r="V2415" s="1118"/>
      <c r="W2415" s="1120">
        <v>44.297600000000003</v>
      </c>
      <c r="X2415" s="1121"/>
      <c r="Y2415" s="1121"/>
      <c r="Z2415" s="1121"/>
      <c r="AA2415" s="1121"/>
      <c r="AB2415" s="1121"/>
      <c r="AC2415" s="1120"/>
    </row>
    <row r="2416" spans="1:29" ht="16.7" customHeight="1">
      <c r="A2416" s="1117"/>
      <c r="B2416" s="1118"/>
      <c r="C2416" s="1118"/>
      <c r="D2416" s="1118"/>
      <c r="E2416" s="1118"/>
      <c r="F2416" s="1118"/>
      <c r="G2416" s="1118"/>
      <c r="H2416" s="1118"/>
      <c r="I2416" s="1119" t="s">
        <v>1187</v>
      </c>
      <c r="J2416" s="1119"/>
      <c r="K2416" s="1119"/>
      <c r="L2416" s="1119"/>
      <c r="M2416" s="1119"/>
      <c r="N2416" s="1119"/>
      <c r="O2416" s="1119"/>
      <c r="P2416" s="1119"/>
      <c r="Q2416" s="1119"/>
      <c r="R2416" s="1119"/>
      <c r="S2416" s="1119"/>
      <c r="T2416" s="1119"/>
      <c r="U2416" s="1119"/>
      <c r="V2416" s="1118"/>
      <c r="W2416" s="1120">
        <v>0.72336999999999996</v>
      </c>
      <c r="X2416" s="1121"/>
      <c r="Y2416" s="1121"/>
      <c r="Z2416" s="1121"/>
      <c r="AA2416" s="1121"/>
      <c r="AB2416" s="1121"/>
      <c r="AC2416" s="1120"/>
    </row>
    <row r="2417" spans="1:29" ht="17.45" customHeight="1" thickBot="1">
      <c r="A2417" s="1122"/>
      <c r="B2417" s="1123"/>
      <c r="C2417" s="1123"/>
      <c r="D2417" s="1123"/>
      <c r="E2417" s="1123"/>
      <c r="F2417" s="1123"/>
      <c r="G2417" s="1123"/>
      <c r="H2417" s="1123"/>
      <c r="I2417" s="1124" t="s">
        <v>1188</v>
      </c>
      <c r="J2417" s="1124"/>
      <c r="K2417" s="1124"/>
      <c r="L2417" s="1124"/>
      <c r="M2417" s="1124"/>
      <c r="N2417" s="1124"/>
      <c r="O2417" s="1124"/>
      <c r="P2417" s="1124"/>
      <c r="Q2417" s="1124"/>
      <c r="R2417" s="1124"/>
      <c r="S2417" s="1124"/>
      <c r="T2417" s="1124"/>
      <c r="U2417" s="1124"/>
      <c r="V2417" s="1123"/>
      <c r="W2417" s="1125">
        <v>0</v>
      </c>
      <c r="X2417" s="1126"/>
      <c r="Y2417" s="1126"/>
      <c r="Z2417" s="1126"/>
      <c r="AA2417" s="1126"/>
      <c r="AB2417" s="1126"/>
      <c r="AC2417" s="1125"/>
    </row>
    <row r="2418" spans="1:29" ht="17.45" customHeight="1" thickBot="1">
      <c r="A2418" s="1092" t="s">
        <v>1189</v>
      </c>
      <c r="B2418" s="1109"/>
      <c r="C2418" s="1109"/>
      <c r="D2418" s="1109"/>
      <c r="E2418" s="1109"/>
      <c r="F2418" s="1109"/>
      <c r="G2418" s="1109"/>
      <c r="H2418" s="1109"/>
      <c r="I2418" s="1109"/>
      <c r="J2418" s="1110"/>
      <c r="K2418" s="1094" t="s">
        <v>1174</v>
      </c>
      <c r="L2418" s="1070"/>
      <c r="M2418" s="1070"/>
      <c r="N2418" s="1070"/>
      <c r="O2418" s="1095"/>
      <c r="P2418" s="1094" t="s">
        <v>531</v>
      </c>
      <c r="Q2418" s="1070"/>
      <c r="R2418" s="1070"/>
      <c r="S2418" s="1070"/>
      <c r="T2418" s="1095"/>
      <c r="U2418" s="1094" t="s">
        <v>1190</v>
      </c>
      <c r="V2418" s="1070"/>
      <c r="W2418" s="1070"/>
      <c r="X2418" s="1070"/>
      <c r="Y2418" s="1095"/>
      <c r="Z2418" s="1096" t="s">
        <v>1191</v>
      </c>
      <c r="AA2418" s="1111"/>
      <c r="AB2418" s="1111"/>
      <c r="AC2418" s="1112"/>
    </row>
    <row r="2419" spans="1:29" ht="16.7" customHeight="1" thickBot="1">
      <c r="A2419" s="1068"/>
      <c r="B2419" s="1069"/>
      <c r="C2419" s="1069"/>
      <c r="D2419" s="1069"/>
      <c r="E2419" s="1069"/>
      <c r="F2419" s="1069"/>
      <c r="G2419" s="1069"/>
      <c r="H2419" s="1069"/>
      <c r="I2419" s="1071" t="s">
        <v>1193</v>
      </c>
      <c r="J2419" s="1071"/>
      <c r="K2419" s="1071"/>
      <c r="L2419" s="1071"/>
      <c r="M2419" s="1071"/>
      <c r="N2419" s="1071"/>
      <c r="O2419" s="1071"/>
      <c r="P2419" s="1071"/>
      <c r="Q2419" s="1071"/>
      <c r="R2419" s="1071"/>
      <c r="S2419" s="1071"/>
      <c r="T2419" s="1071"/>
      <c r="U2419" s="1071"/>
      <c r="V2419" s="1106"/>
      <c r="W2419" s="1107">
        <v>0</v>
      </c>
      <c r="X2419" s="1108"/>
      <c r="Y2419" s="1108"/>
      <c r="Z2419" s="1108"/>
      <c r="AA2419" s="1108"/>
      <c r="AB2419" s="1108"/>
      <c r="AC2419" s="1107"/>
    </row>
    <row r="2420" spans="1:29" ht="17.45" customHeight="1" thickBot="1">
      <c r="A2420" s="1092" t="s">
        <v>1194</v>
      </c>
      <c r="B2420" s="1109"/>
      <c r="C2420" s="1109"/>
      <c r="D2420" s="1109"/>
      <c r="E2420" s="1109"/>
      <c r="F2420" s="1109"/>
      <c r="G2420" s="1109"/>
      <c r="H2420" s="1109"/>
      <c r="I2420" s="1109"/>
      <c r="J2420" s="1110"/>
      <c r="K2420" s="1094" t="s">
        <v>1174</v>
      </c>
      <c r="L2420" s="1070"/>
      <c r="M2420" s="1070"/>
      <c r="N2420" s="1070"/>
      <c r="O2420" s="1095"/>
      <c r="P2420" s="1094" t="s">
        <v>531</v>
      </c>
      <c r="Q2420" s="1070"/>
      <c r="R2420" s="1070"/>
      <c r="S2420" s="1070"/>
      <c r="T2420" s="1095"/>
      <c r="U2420" s="1094" t="s">
        <v>1190</v>
      </c>
      <c r="V2420" s="1070"/>
      <c r="W2420" s="1070"/>
      <c r="X2420" s="1070"/>
      <c r="Y2420" s="1095"/>
      <c r="Z2420" s="1096" t="s">
        <v>1191</v>
      </c>
      <c r="AA2420" s="1111"/>
      <c r="AB2420" s="1111"/>
      <c r="AC2420" s="1112"/>
    </row>
    <row r="2421" spans="1:29" ht="16.7" customHeight="1" thickBot="1">
      <c r="A2421" s="1068"/>
      <c r="B2421" s="1069"/>
      <c r="C2421" s="1069"/>
      <c r="D2421" s="1069"/>
      <c r="E2421" s="1069"/>
      <c r="F2421" s="1069"/>
      <c r="G2421" s="1069"/>
      <c r="H2421" s="1069"/>
      <c r="I2421" s="1071" t="s">
        <v>1195</v>
      </c>
      <c r="J2421" s="1071"/>
      <c r="K2421" s="1071"/>
      <c r="L2421" s="1071"/>
      <c r="M2421" s="1071"/>
      <c r="N2421" s="1071"/>
      <c r="O2421" s="1071"/>
      <c r="P2421" s="1071"/>
      <c r="Q2421" s="1071"/>
      <c r="R2421" s="1071"/>
      <c r="S2421" s="1071"/>
      <c r="T2421" s="1071"/>
      <c r="U2421" s="1071"/>
      <c r="V2421" s="1106"/>
      <c r="W2421" s="1107">
        <v>0</v>
      </c>
      <c r="X2421" s="1108"/>
      <c r="Y2421" s="1108"/>
      <c r="Z2421" s="1108"/>
      <c r="AA2421" s="1108"/>
      <c r="AB2421" s="1108"/>
      <c r="AC2421" s="1107"/>
    </row>
    <row r="2422" spans="1:29" ht="17.45" customHeight="1" thickBot="1">
      <c r="A2422" s="1092" t="s">
        <v>1196</v>
      </c>
      <c r="B2422" s="1109"/>
      <c r="C2422" s="1109"/>
      <c r="D2422" s="1109"/>
      <c r="E2422" s="1109"/>
      <c r="F2422" s="1109"/>
      <c r="G2422" s="1109"/>
      <c r="H2422" s="1109"/>
      <c r="I2422" s="1109"/>
      <c r="J2422" s="1110"/>
      <c r="K2422" s="1094" t="s">
        <v>1174</v>
      </c>
      <c r="L2422" s="1070"/>
      <c r="M2422" s="1070"/>
      <c r="N2422" s="1070"/>
      <c r="O2422" s="1095"/>
      <c r="P2422" s="1094" t="s">
        <v>531</v>
      </c>
      <c r="Q2422" s="1070"/>
      <c r="R2422" s="1070"/>
      <c r="S2422" s="1070"/>
      <c r="T2422" s="1095"/>
      <c r="U2422" s="1094" t="s">
        <v>1190</v>
      </c>
      <c r="V2422" s="1070"/>
      <c r="W2422" s="1070"/>
      <c r="X2422" s="1070"/>
      <c r="Y2422" s="1095"/>
      <c r="Z2422" s="1096" t="s">
        <v>1191</v>
      </c>
      <c r="AA2422" s="1111"/>
      <c r="AB2422" s="1111"/>
      <c r="AC2422" s="1112"/>
    </row>
    <row r="2423" spans="1:29" ht="17.45" customHeight="1" thickBot="1">
      <c r="A2423" s="1068"/>
      <c r="B2423" s="1069"/>
      <c r="C2423" s="1069"/>
      <c r="D2423" s="1069"/>
      <c r="E2423" s="1069"/>
      <c r="F2423" s="1069"/>
      <c r="G2423" s="1069"/>
      <c r="H2423" s="1069"/>
      <c r="I2423" s="1071" t="s">
        <v>1197</v>
      </c>
      <c r="J2423" s="1071"/>
      <c r="K2423" s="1071"/>
      <c r="L2423" s="1071"/>
      <c r="M2423" s="1071"/>
      <c r="N2423" s="1071"/>
      <c r="O2423" s="1071"/>
      <c r="P2423" s="1071"/>
      <c r="Q2423" s="1071"/>
      <c r="R2423" s="1071"/>
      <c r="S2423" s="1071"/>
      <c r="T2423" s="1071"/>
      <c r="U2423" s="1071"/>
      <c r="V2423" s="1106"/>
      <c r="W2423" s="1107">
        <v>0</v>
      </c>
      <c r="X2423" s="1108"/>
      <c r="Y2423" s="1108"/>
      <c r="Z2423" s="1108"/>
      <c r="AA2423" s="1108"/>
      <c r="AB2423" s="1108"/>
      <c r="AC2423" s="1107"/>
    </row>
    <row r="2424" spans="1:29" ht="16.7" customHeight="1" thickBot="1">
      <c r="A2424" s="1092" t="s">
        <v>1198</v>
      </c>
      <c r="B2424" s="1109"/>
      <c r="C2424" s="1109"/>
      <c r="D2424" s="1110"/>
      <c r="E2424" s="1094" t="s">
        <v>1174</v>
      </c>
      <c r="F2424" s="1070"/>
      <c r="G2424" s="1095"/>
      <c r="H2424" s="1140" t="s">
        <v>1199</v>
      </c>
      <c r="I2424" s="1140" t="s">
        <v>1200</v>
      </c>
      <c r="J2424" s="1094" t="s">
        <v>1201</v>
      </c>
      <c r="K2424" s="1070"/>
      <c r="L2424" s="1095"/>
      <c r="M2424" s="1094" t="s">
        <v>1202</v>
      </c>
      <c r="N2424" s="1070"/>
      <c r="O2424" s="1070"/>
      <c r="P2424" s="1095"/>
      <c r="Q2424" s="1094" t="s">
        <v>1203</v>
      </c>
      <c r="R2424" s="1070"/>
      <c r="S2424" s="1070"/>
      <c r="T2424" s="1070"/>
      <c r="U2424" s="1095"/>
      <c r="V2424" s="1094" t="s">
        <v>1204</v>
      </c>
      <c r="W2424" s="1070"/>
      <c r="X2424" s="1070"/>
      <c r="Y2424" s="1095"/>
      <c r="Z2424" s="1096" t="s">
        <v>1191</v>
      </c>
      <c r="AA2424" s="1111"/>
      <c r="AB2424" s="1111"/>
      <c r="AC2424" s="1112"/>
    </row>
    <row r="2425" spans="1:29" ht="17.45" customHeight="1" thickBot="1">
      <c r="A2425" s="1068"/>
      <c r="B2425" s="1069"/>
      <c r="C2425" s="1069"/>
      <c r="D2425" s="1069"/>
      <c r="E2425" s="1069"/>
      <c r="F2425" s="1069"/>
      <c r="G2425" s="1069"/>
      <c r="H2425" s="1069"/>
      <c r="I2425" s="1071" t="s">
        <v>1205</v>
      </c>
      <c r="J2425" s="1071"/>
      <c r="K2425" s="1071"/>
      <c r="L2425" s="1071"/>
      <c r="M2425" s="1071"/>
      <c r="N2425" s="1071"/>
      <c r="O2425" s="1071"/>
      <c r="P2425" s="1071"/>
      <c r="Q2425" s="1071"/>
      <c r="R2425" s="1071"/>
      <c r="S2425" s="1071"/>
      <c r="T2425" s="1071"/>
      <c r="U2425" s="1071"/>
      <c r="V2425" s="1106"/>
      <c r="W2425" s="1107">
        <v>0</v>
      </c>
      <c r="X2425" s="1108"/>
      <c r="Y2425" s="1108"/>
      <c r="Z2425" s="1108"/>
      <c r="AA2425" s="1108"/>
      <c r="AB2425" s="1108"/>
      <c r="AC2425" s="1107"/>
    </row>
    <row r="2426" spans="1:29" ht="5.85" customHeight="1">
      <c r="A2426" s="1141"/>
      <c r="B2426" s="1113"/>
      <c r="C2426" s="1113"/>
      <c r="D2426" s="1113"/>
      <c r="E2426" s="1113"/>
      <c r="F2426" s="1113"/>
      <c r="G2426" s="1113"/>
      <c r="H2426" s="1113"/>
      <c r="I2426" s="1113"/>
      <c r="J2426" s="1113"/>
      <c r="K2426" s="1113"/>
      <c r="L2426" s="1113"/>
      <c r="M2426" s="1113"/>
      <c r="N2426" s="1113"/>
      <c r="O2426" s="1113"/>
      <c r="P2426" s="1113"/>
      <c r="Q2426" s="1113"/>
      <c r="R2426" s="1113"/>
      <c r="S2426" s="1113"/>
      <c r="T2426" s="1113"/>
      <c r="U2426" s="1113"/>
      <c r="V2426" s="1113"/>
      <c r="W2426" s="1113"/>
      <c r="X2426" s="1113"/>
      <c r="Y2426" s="1113"/>
      <c r="Z2426" s="1113"/>
      <c r="AA2426" s="1113"/>
      <c r="AB2426" s="1113"/>
      <c r="AC2426" s="1142"/>
    </row>
    <row r="2427" spans="1:29" ht="16.7" customHeight="1">
      <c r="A2427" s="1117"/>
      <c r="B2427" s="1118"/>
      <c r="C2427" s="1118"/>
      <c r="D2427" s="1118"/>
      <c r="E2427" s="1118"/>
      <c r="F2427" s="1118"/>
      <c r="G2427" s="1118"/>
      <c r="H2427" s="1118"/>
      <c r="I2427" s="1119" t="s">
        <v>1206</v>
      </c>
      <c r="J2427" s="1119"/>
      <c r="K2427" s="1119"/>
      <c r="L2427" s="1119"/>
      <c r="M2427" s="1119"/>
      <c r="N2427" s="1119"/>
      <c r="O2427" s="1119"/>
      <c r="P2427" s="1119"/>
      <c r="Q2427" s="1119"/>
      <c r="R2427" s="1119"/>
      <c r="S2427" s="1119"/>
      <c r="T2427" s="1119"/>
      <c r="U2427" s="1119"/>
      <c r="V2427" s="1118"/>
      <c r="W2427" s="1143">
        <v>45.02</v>
      </c>
      <c r="X2427" s="1144"/>
      <c r="Y2427" s="1144"/>
      <c r="Z2427" s="1144"/>
      <c r="AA2427" s="1144"/>
      <c r="AB2427" s="1144"/>
      <c r="AC2427" s="1143"/>
    </row>
    <row r="2428" spans="1:29" ht="17.45" customHeight="1">
      <c r="A2428" s="1117"/>
      <c r="B2428" s="1118"/>
      <c r="C2428" s="1118"/>
      <c r="D2428" s="1118"/>
      <c r="E2428" s="1118"/>
      <c r="F2428" s="1118"/>
      <c r="G2428" s="1119" t="s">
        <v>1207</v>
      </c>
      <c r="H2428" s="1119"/>
      <c r="I2428" s="1119"/>
      <c r="J2428" s="1119"/>
      <c r="K2428" s="1119"/>
      <c r="L2428" s="1119"/>
      <c r="M2428" s="1119"/>
      <c r="N2428" s="1145"/>
      <c r="O2428" s="1146">
        <v>0</v>
      </c>
      <c r="P2428" s="1146"/>
      <c r="Q2428" s="1146"/>
      <c r="R2428" s="1145"/>
      <c r="S2428" s="1119" t="s">
        <v>1208</v>
      </c>
      <c r="T2428" s="1119"/>
      <c r="U2428" s="1119"/>
      <c r="V2428" s="1118"/>
      <c r="W2428" s="1143">
        <v>0</v>
      </c>
      <c r="X2428" s="1144"/>
      <c r="Y2428" s="1144"/>
      <c r="Z2428" s="1144"/>
      <c r="AA2428" s="1144"/>
      <c r="AB2428" s="1144"/>
      <c r="AC2428" s="1143"/>
    </row>
    <row r="2429" spans="1:29" ht="17.45" customHeight="1">
      <c r="A2429" s="1117"/>
      <c r="B2429" s="1118"/>
      <c r="C2429" s="1118"/>
      <c r="D2429" s="1118"/>
      <c r="E2429" s="1118"/>
      <c r="F2429" s="1118"/>
      <c r="G2429" s="1118"/>
      <c r="H2429" s="1118"/>
      <c r="I2429" s="1119" t="s">
        <v>1209</v>
      </c>
      <c r="J2429" s="1119"/>
      <c r="K2429" s="1119"/>
      <c r="L2429" s="1119"/>
      <c r="M2429" s="1119"/>
      <c r="N2429" s="1119"/>
      <c r="O2429" s="1119"/>
      <c r="P2429" s="1119"/>
      <c r="Q2429" s="1119"/>
      <c r="R2429" s="1119"/>
      <c r="S2429" s="1119"/>
      <c r="T2429" s="1119"/>
      <c r="U2429" s="1119"/>
      <c r="V2429" s="1118"/>
      <c r="W2429" s="1143">
        <v>45.02</v>
      </c>
      <c r="X2429" s="1144"/>
      <c r="Y2429" s="1144"/>
      <c r="Z2429" s="1144"/>
      <c r="AA2429" s="1144"/>
      <c r="AB2429" s="1144"/>
      <c r="AC2429" s="1143"/>
    </row>
    <row r="2430" spans="1:29" ht="5.85" customHeight="1">
      <c r="A2430" s="1147"/>
      <c r="B2430" s="1118"/>
      <c r="C2430" s="1118"/>
      <c r="D2430" s="1118"/>
      <c r="E2430" s="1118"/>
      <c r="F2430" s="1118"/>
      <c r="G2430" s="1118"/>
      <c r="H2430" s="1118"/>
      <c r="I2430" s="1118"/>
      <c r="J2430" s="1118"/>
      <c r="K2430" s="1118"/>
      <c r="L2430" s="1118"/>
      <c r="M2430" s="1118"/>
      <c r="N2430" s="1118"/>
      <c r="O2430" s="1118"/>
      <c r="P2430" s="1118"/>
      <c r="Q2430" s="1118"/>
      <c r="R2430" s="1118"/>
      <c r="S2430" s="1118"/>
      <c r="T2430" s="1118"/>
      <c r="U2430" s="1118"/>
      <c r="V2430" s="1118"/>
      <c r="W2430" s="1118"/>
      <c r="X2430" s="1118"/>
      <c r="Y2430" s="1118"/>
      <c r="Z2430" s="1118"/>
      <c r="AA2430" s="1118"/>
      <c r="AB2430" s="1118"/>
      <c r="AC2430" s="1148"/>
    </row>
    <row r="2431" spans="1:29" ht="145.35" customHeight="1">
      <c r="A2431" s="1149"/>
      <c r="AC2431" s="1088"/>
    </row>
    <row r="2432" spans="1:29" ht="108.95" customHeight="1">
      <c r="A2432" s="1149"/>
      <c r="AC2432" s="1088"/>
    </row>
    <row r="2433" spans="1:29" ht="108.95" customHeight="1" thickBot="1">
      <c r="A2433" s="1089"/>
      <c r="B2433" s="1090"/>
      <c r="C2433" s="1090"/>
      <c r="D2433" s="1090"/>
      <c r="E2433" s="1090"/>
      <c r="F2433" s="1090"/>
      <c r="G2433" s="1090"/>
      <c r="H2433" s="1090"/>
      <c r="I2433" s="1090"/>
      <c r="J2433" s="1090"/>
      <c r="K2433" s="1090"/>
      <c r="L2433" s="1090"/>
      <c r="M2433" s="1090"/>
      <c r="N2433" s="1090"/>
      <c r="O2433" s="1090"/>
      <c r="P2433" s="1090"/>
      <c r="Q2433" s="1090"/>
      <c r="R2433" s="1090"/>
      <c r="S2433" s="1090"/>
      <c r="T2433" s="1090"/>
      <c r="U2433" s="1090"/>
      <c r="V2433" s="1090"/>
      <c r="W2433" s="1090"/>
      <c r="X2433" s="1090"/>
      <c r="Y2433" s="1090"/>
      <c r="Z2433" s="1090"/>
      <c r="AA2433" s="1090"/>
      <c r="AB2433" s="1090"/>
      <c r="AC2433" s="1091"/>
    </row>
    <row r="2434" spans="1:29" ht="17.45" customHeight="1" thickBot="1">
      <c r="A2434" s="1068"/>
      <c r="B2434" s="1069"/>
      <c r="C2434" s="1069"/>
      <c r="D2434" s="1069"/>
      <c r="E2434" s="1069"/>
      <c r="F2434" s="1070" t="s">
        <v>1166</v>
      </c>
      <c r="G2434" s="1070"/>
      <c r="H2434" s="1070"/>
      <c r="I2434" s="1070"/>
      <c r="J2434" s="1070"/>
      <c r="K2434" s="1070"/>
      <c r="L2434" s="1069"/>
      <c r="M2434" s="1069"/>
      <c r="N2434" s="1069"/>
      <c r="O2434" s="1069"/>
      <c r="P2434" s="1069"/>
      <c r="Q2434" s="1069"/>
      <c r="R2434" s="1069"/>
      <c r="S2434" s="1069"/>
      <c r="T2434" s="1069"/>
      <c r="U2434" s="1069"/>
      <c r="V2434" s="1069"/>
      <c r="W2434" s="1069"/>
      <c r="X2434" s="1071" t="s">
        <v>1786</v>
      </c>
      <c r="Y2434" s="1071"/>
      <c r="Z2434" s="1071"/>
      <c r="AA2434" s="1071"/>
      <c r="AB2434" s="1071"/>
      <c r="AC2434" s="1072"/>
    </row>
    <row r="2435" spans="1:29" ht="16.7" customHeight="1">
      <c r="A2435" s="1074" t="s">
        <v>1168</v>
      </c>
      <c r="B2435" s="1075"/>
      <c r="C2435" s="1076"/>
      <c r="D2435" s="1077" t="s">
        <v>1787</v>
      </c>
      <c r="E2435" s="1077"/>
      <c r="F2435" s="1077"/>
      <c r="G2435" s="1077"/>
      <c r="H2435" s="1077"/>
      <c r="I2435" s="1077"/>
      <c r="J2435" s="1077"/>
      <c r="K2435" s="1077"/>
      <c r="L2435" s="1077"/>
      <c r="M2435" s="1077"/>
      <c r="N2435" s="1076"/>
      <c r="O2435" s="1076"/>
      <c r="P2435" s="1078" t="s">
        <v>1104</v>
      </c>
      <c r="Q2435" s="1078"/>
      <c r="R2435" s="1078"/>
      <c r="S2435" s="1076"/>
      <c r="T2435" s="1079" t="s">
        <v>1431</v>
      </c>
      <c r="U2435" s="1079"/>
      <c r="V2435" s="1079"/>
      <c r="W2435" s="1079"/>
      <c r="X2435" s="1076"/>
      <c r="Y2435" s="1078" t="s">
        <v>1170</v>
      </c>
      <c r="Z2435" s="1078"/>
      <c r="AA2435" s="1076"/>
      <c r="AB2435" s="1080">
        <v>45658</v>
      </c>
      <c r="AC2435" s="1081"/>
    </row>
    <row r="2436" spans="1:29" ht="17.45" customHeight="1">
      <c r="A2436" s="1082"/>
      <c r="B2436" s="1083"/>
      <c r="D2436" s="1084"/>
      <c r="E2436" s="1084"/>
      <c r="F2436" s="1084"/>
      <c r="G2436" s="1084"/>
      <c r="H2436" s="1084"/>
      <c r="I2436" s="1084"/>
      <c r="J2436" s="1084"/>
      <c r="K2436" s="1084"/>
      <c r="L2436" s="1084"/>
      <c r="M2436" s="1084"/>
      <c r="P2436" s="1085" t="s">
        <v>1171</v>
      </c>
      <c r="Q2436" s="1085"/>
      <c r="R2436" s="1085"/>
      <c r="T2436" s="1086">
        <v>4</v>
      </c>
      <c r="U2436" s="1086"/>
      <c r="V2436" s="1086"/>
      <c r="W2436" s="1086"/>
      <c r="Y2436" s="1085" t="s">
        <v>1172</v>
      </c>
      <c r="Z2436" s="1085"/>
      <c r="AB2436" s="1087" t="s">
        <v>55</v>
      </c>
      <c r="AC2436" s="1088"/>
    </row>
    <row r="2437" spans="1:29" ht="5.85" customHeight="1" thickBot="1">
      <c r="A2437" s="1089"/>
      <c r="B2437" s="1090"/>
      <c r="C2437" s="1090"/>
      <c r="D2437" s="1090"/>
      <c r="E2437" s="1090"/>
      <c r="F2437" s="1090"/>
      <c r="G2437" s="1090"/>
      <c r="H2437" s="1090"/>
      <c r="I2437" s="1090"/>
      <c r="J2437" s="1090"/>
      <c r="K2437" s="1090"/>
      <c r="L2437" s="1090"/>
      <c r="M2437" s="1090"/>
      <c r="N2437" s="1090"/>
      <c r="O2437" s="1090"/>
      <c r="P2437" s="1090"/>
      <c r="Q2437" s="1090"/>
      <c r="R2437" s="1090"/>
      <c r="S2437" s="1090"/>
      <c r="T2437" s="1090"/>
      <c r="U2437" s="1090"/>
      <c r="V2437" s="1090"/>
      <c r="W2437" s="1090"/>
      <c r="X2437" s="1090"/>
      <c r="Y2437" s="1090"/>
      <c r="Z2437" s="1090"/>
      <c r="AA2437" s="1090"/>
      <c r="AB2437" s="1090"/>
      <c r="AC2437" s="1091"/>
    </row>
    <row r="2438" spans="1:29" ht="16.7" customHeight="1" thickBot="1">
      <c r="A2438" s="1092" t="s">
        <v>1173</v>
      </c>
      <c r="B2438" s="1075"/>
      <c r="C2438" s="1075"/>
      <c r="D2438" s="1075"/>
      <c r="E2438" s="1075"/>
      <c r="F2438" s="1075"/>
      <c r="G2438" s="1075"/>
      <c r="H2438" s="1093"/>
      <c r="I2438" s="1094" t="s">
        <v>1174</v>
      </c>
      <c r="J2438" s="1094" t="s">
        <v>1175</v>
      </c>
      <c r="K2438" s="1070"/>
      <c r="L2438" s="1070"/>
      <c r="M2438" s="1070"/>
      <c r="N2438" s="1070"/>
      <c r="O2438" s="1070"/>
      <c r="P2438" s="1095"/>
      <c r="Q2438" s="1094" t="s">
        <v>1176</v>
      </c>
      <c r="R2438" s="1070"/>
      <c r="S2438" s="1070"/>
      <c r="T2438" s="1070"/>
      <c r="U2438" s="1070"/>
      <c r="V2438" s="1070"/>
      <c r="W2438" s="1070"/>
      <c r="X2438" s="1070"/>
      <c r="Y2438" s="1095"/>
      <c r="Z2438" s="1096" t="s">
        <v>1177</v>
      </c>
      <c r="AA2438" s="1097"/>
      <c r="AB2438" s="1097"/>
      <c r="AC2438" s="1098"/>
    </row>
    <row r="2439" spans="1:29" ht="17.45" customHeight="1" thickBot="1">
      <c r="A2439" s="1099"/>
      <c r="B2439" s="1100"/>
      <c r="C2439" s="1100"/>
      <c r="D2439" s="1100"/>
      <c r="E2439" s="1100"/>
      <c r="F2439" s="1100"/>
      <c r="G2439" s="1100"/>
      <c r="H2439" s="1101"/>
      <c r="I2439" s="1102"/>
      <c r="J2439" s="1094" t="s">
        <v>1178</v>
      </c>
      <c r="K2439" s="1070"/>
      <c r="L2439" s="1095"/>
      <c r="M2439" s="1094" t="s">
        <v>1179</v>
      </c>
      <c r="N2439" s="1070"/>
      <c r="O2439" s="1070"/>
      <c r="P2439" s="1095"/>
      <c r="Q2439" s="1094" t="s">
        <v>1178</v>
      </c>
      <c r="R2439" s="1070"/>
      <c r="S2439" s="1070"/>
      <c r="T2439" s="1070"/>
      <c r="U2439" s="1095"/>
      <c r="V2439" s="1094" t="s">
        <v>1179</v>
      </c>
      <c r="W2439" s="1070"/>
      <c r="X2439" s="1070"/>
      <c r="Y2439" s="1095"/>
      <c r="Z2439" s="1103"/>
      <c r="AA2439" s="1104"/>
      <c r="AB2439" s="1104"/>
      <c r="AC2439" s="1105"/>
    </row>
    <row r="2440" spans="1:29" ht="17.45" customHeight="1">
      <c r="A2440" s="1150"/>
      <c r="B2440" s="1151" t="s">
        <v>1788</v>
      </c>
      <c r="C2440" s="1151"/>
      <c r="D2440" s="1152" t="s">
        <v>1789</v>
      </c>
      <c r="E2440" s="1151"/>
      <c r="F2440" s="1151"/>
      <c r="G2440" s="1151"/>
      <c r="H2440" s="1152"/>
      <c r="I2440" s="1201">
        <v>0.48193000000000003</v>
      </c>
      <c r="J2440" s="1202">
        <v>1</v>
      </c>
      <c r="K2440" s="1203"/>
      <c r="L2440" s="1204"/>
      <c r="M2440" s="1202">
        <v>0</v>
      </c>
      <c r="N2440" s="1203"/>
      <c r="O2440" s="1203"/>
      <c r="P2440" s="1204"/>
      <c r="Q2440" s="1205">
        <v>25.491499999999998</v>
      </c>
      <c r="R2440" s="1206"/>
      <c r="S2440" s="1206"/>
      <c r="T2440" s="1206"/>
      <c r="U2440" s="1207"/>
      <c r="V2440" s="1205">
        <v>16.07</v>
      </c>
      <c r="W2440" s="1206"/>
      <c r="X2440" s="1206"/>
      <c r="Y2440" s="1207"/>
      <c r="Z2440" s="1159">
        <v>12.2851</v>
      </c>
      <c r="AA2440" s="1116"/>
      <c r="AB2440" s="1116"/>
      <c r="AC2440" s="1115"/>
    </row>
    <row r="2441" spans="1:29" ht="16.7" customHeight="1">
      <c r="A2441" s="1149"/>
      <c r="B2441" s="1174" t="s">
        <v>1790</v>
      </c>
      <c r="C2441" s="1174"/>
      <c r="D2441" s="1175" t="s">
        <v>1791</v>
      </c>
      <c r="E2441" s="1174"/>
      <c r="F2441" s="1174"/>
      <c r="G2441" s="1174"/>
      <c r="H2441" s="1175"/>
      <c r="I2441" s="1208">
        <v>0.15060000000000001</v>
      </c>
      <c r="J2441" s="1209">
        <v>1</v>
      </c>
      <c r="K2441" s="1210"/>
      <c r="L2441" s="1211"/>
      <c r="M2441" s="1209">
        <v>0</v>
      </c>
      <c r="N2441" s="1210"/>
      <c r="O2441" s="1210"/>
      <c r="P2441" s="1211"/>
      <c r="Q2441" s="1212">
        <v>0.21590000000000001</v>
      </c>
      <c r="R2441" s="1213"/>
      <c r="S2441" s="1213"/>
      <c r="T2441" s="1213"/>
      <c r="U2441" s="1214"/>
      <c r="V2441" s="1212">
        <v>0.14319999999999999</v>
      </c>
      <c r="W2441" s="1213"/>
      <c r="X2441" s="1213"/>
      <c r="Y2441" s="1214"/>
      <c r="Z2441" s="1184">
        <v>3.2500000000000001E-2</v>
      </c>
      <c r="AA2441" s="1121"/>
      <c r="AB2441" s="1121"/>
      <c r="AC2441" s="1120"/>
    </row>
    <row r="2442" spans="1:29" ht="17.45" customHeight="1">
      <c r="A2442" s="1149"/>
      <c r="B2442" s="1174" t="s">
        <v>1792</v>
      </c>
      <c r="C2442" s="1174"/>
      <c r="D2442" s="1175" t="s">
        <v>1793</v>
      </c>
      <c r="E2442" s="1174"/>
      <c r="F2442" s="1174"/>
      <c r="G2442" s="1174"/>
      <c r="H2442" s="1175"/>
      <c r="I2442" s="1208">
        <v>0.48193000000000003</v>
      </c>
      <c r="J2442" s="1209">
        <v>1</v>
      </c>
      <c r="K2442" s="1210"/>
      <c r="L2442" s="1211"/>
      <c r="M2442" s="1209">
        <v>0</v>
      </c>
      <c r="N2442" s="1210"/>
      <c r="O2442" s="1210"/>
      <c r="P2442" s="1211"/>
      <c r="Q2442" s="1212">
        <v>12.761900000000001</v>
      </c>
      <c r="R2442" s="1213"/>
      <c r="S2442" s="1213"/>
      <c r="T2442" s="1213"/>
      <c r="U2442" s="1214"/>
      <c r="V2442" s="1212">
        <v>8.1121999999999996</v>
      </c>
      <c r="W2442" s="1213"/>
      <c r="X2442" s="1213"/>
      <c r="Y2442" s="1214"/>
      <c r="Z2442" s="1184">
        <v>6.1502999999999997</v>
      </c>
      <c r="AA2442" s="1121"/>
      <c r="AB2442" s="1121"/>
      <c r="AC2442" s="1120"/>
    </row>
    <row r="2443" spans="1:29" ht="16.7" customHeight="1">
      <c r="A2443" s="1149"/>
      <c r="B2443" s="1174" t="s">
        <v>1794</v>
      </c>
      <c r="C2443" s="1174"/>
      <c r="D2443" s="1175" t="s">
        <v>1795</v>
      </c>
      <c r="E2443" s="1174"/>
      <c r="F2443" s="1174"/>
      <c r="G2443" s="1174"/>
      <c r="H2443" s="1175"/>
      <c r="I2443" s="1208">
        <v>0.20080000000000001</v>
      </c>
      <c r="J2443" s="1209">
        <v>1</v>
      </c>
      <c r="K2443" s="1210"/>
      <c r="L2443" s="1211"/>
      <c r="M2443" s="1209">
        <v>0</v>
      </c>
      <c r="N2443" s="1210"/>
      <c r="O2443" s="1210"/>
      <c r="P2443" s="1211"/>
      <c r="Q2443" s="1212">
        <v>15.082000000000001</v>
      </c>
      <c r="R2443" s="1213"/>
      <c r="S2443" s="1213"/>
      <c r="T2443" s="1213"/>
      <c r="U2443" s="1214"/>
      <c r="V2443" s="1212">
        <v>9.5869999999999997</v>
      </c>
      <c r="W2443" s="1213"/>
      <c r="X2443" s="1213"/>
      <c r="Y2443" s="1214"/>
      <c r="Z2443" s="1184">
        <v>3.0285000000000002</v>
      </c>
      <c r="AA2443" s="1121"/>
      <c r="AB2443" s="1121"/>
      <c r="AC2443" s="1120"/>
    </row>
    <row r="2444" spans="1:29" ht="17.45" customHeight="1" thickBot="1">
      <c r="A2444" s="1089"/>
      <c r="B2444" s="1160" t="s">
        <v>1796</v>
      </c>
      <c r="C2444" s="1160"/>
      <c r="D2444" s="1161" t="s">
        <v>1797</v>
      </c>
      <c r="E2444" s="1160"/>
      <c r="F2444" s="1160"/>
      <c r="G2444" s="1160"/>
      <c r="H2444" s="1161"/>
      <c r="I2444" s="1215">
        <v>0.48193000000000003</v>
      </c>
      <c r="J2444" s="1216">
        <v>1</v>
      </c>
      <c r="K2444" s="1217"/>
      <c r="L2444" s="1218"/>
      <c r="M2444" s="1216">
        <v>0</v>
      </c>
      <c r="N2444" s="1217"/>
      <c r="O2444" s="1217"/>
      <c r="P2444" s="1218"/>
      <c r="Q2444" s="1219">
        <v>26.986899999999999</v>
      </c>
      <c r="R2444" s="1220"/>
      <c r="S2444" s="1220"/>
      <c r="T2444" s="1220"/>
      <c r="U2444" s="1221"/>
      <c r="V2444" s="1219">
        <v>5.7229999999999999</v>
      </c>
      <c r="W2444" s="1220"/>
      <c r="X2444" s="1220"/>
      <c r="Y2444" s="1221"/>
      <c r="Z2444" s="1168">
        <v>13.005800000000001</v>
      </c>
      <c r="AA2444" s="1126"/>
      <c r="AB2444" s="1126"/>
      <c r="AC2444" s="1125"/>
    </row>
    <row r="2445" spans="1:29" ht="17.45" customHeight="1" thickBot="1">
      <c r="A2445" s="1068"/>
      <c r="B2445" s="1069"/>
      <c r="C2445" s="1069"/>
      <c r="D2445" s="1069"/>
      <c r="E2445" s="1069"/>
      <c r="F2445" s="1069"/>
      <c r="G2445" s="1069"/>
      <c r="H2445" s="1069"/>
      <c r="I2445" s="1071" t="s">
        <v>1180</v>
      </c>
      <c r="J2445" s="1071"/>
      <c r="K2445" s="1071"/>
      <c r="L2445" s="1071"/>
      <c r="M2445" s="1071"/>
      <c r="N2445" s="1071"/>
      <c r="O2445" s="1071"/>
      <c r="P2445" s="1071"/>
      <c r="Q2445" s="1071"/>
      <c r="R2445" s="1071"/>
      <c r="S2445" s="1071"/>
      <c r="T2445" s="1071"/>
      <c r="U2445" s="1071"/>
      <c r="V2445" s="1106"/>
      <c r="W2445" s="1107">
        <v>34.502200000000002</v>
      </c>
      <c r="X2445" s="1108"/>
      <c r="Y2445" s="1108"/>
      <c r="Z2445" s="1108"/>
      <c r="AA2445" s="1108"/>
      <c r="AB2445" s="1108"/>
      <c r="AC2445" s="1107"/>
    </row>
    <row r="2446" spans="1:29" ht="16.7" customHeight="1" thickBot="1">
      <c r="A2446" s="1092" t="s">
        <v>1181</v>
      </c>
      <c r="B2446" s="1109"/>
      <c r="C2446" s="1109"/>
      <c r="D2446" s="1109"/>
      <c r="E2446" s="1109"/>
      <c r="F2446" s="1109"/>
      <c r="G2446" s="1109"/>
      <c r="H2446" s="1109"/>
      <c r="I2446" s="1109"/>
      <c r="J2446" s="1110"/>
      <c r="K2446" s="1094" t="s">
        <v>1182</v>
      </c>
      <c r="L2446" s="1070"/>
      <c r="M2446" s="1070"/>
      <c r="N2446" s="1070"/>
      <c r="O2446" s="1095"/>
      <c r="P2446" s="1094" t="s">
        <v>1174</v>
      </c>
      <c r="Q2446" s="1070"/>
      <c r="R2446" s="1070"/>
      <c r="S2446" s="1070"/>
      <c r="T2446" s="1095"/>
      <c r="U2446" s="1094" t="s">
        <v>1183</v>
      </c>
      <c r="V2446" s="1070"/>
      <c r="W2446" s="1070"/>
      <c r="X2446" s="1070"/>
      <c r="Y2446" s="1095"/>
      <c r="Z2446" s="1096" t="s">
        <v>1177</v>
      </c>
      <c r="AA2446" s="1111"/>
      <c r="AB2446" s="1111"/>
      <c r="AC2446" s="1112"/>
    </row>
    <row r="2447" spans="1:29" ht="17.45" customHeight="1">
      <c r="A2447" s="1150"/>
      <c r="B2447" s="1151" t="s">
        <v>1115</v>
      </c>
      <c r="C2447" s="1151"/>
      <c r="D2447" s="1152" t="s">
        <v>1116</v>
      </c>
      <c r="E2447" s="1151"/>
      <c r="F2447" s="1151"/>
      <c r="G2447" s="1151"/>
      <c r="H2447" s="1151"/>
      <c r="I2447" s="1151"/>
      <c r="J2447" s="1152"/>
      <c r="K2447" s="1153">
        <v>0</v>
      </c>
      <c r="L2447" s="1154"/>
      <c r="M2447" s="1154"/>
      <c r="N2447" s="1154"/>
      <c r="O2447" s="1155"/>
      <c r="P2447" s="1153">
        <v>2</v>
      </c>
      <c r="Q2447" s="1154"/>
      <c r="R2447" s="1154"/>
      <c r="S2447" s="1154"/>
      <c r="T2447" s="1155"/>
      <c r="U2447" s="1156">
        <v>22.3398</v>
      </c>
      <c r="V2447" s="1157"/>
      <c r="W2447" s="1157"/>
      <c r="X2447" s="1157"/>
      <c r="Y2447" s="1158"/>
      <c r="Z2447" s="1159">
        <v>44.679600000000001</v>
      </c>
      <c r="AA2447" s="1116"/>
      <c r="AB2447" s="1116"/>
      <c r="AC2447" s="1115"/>
    </row>
    <row r="2448" spans="1:29" ht="17.45" customHeight="1">
      <c r="A2448" s="1149"/>
      <c r="B2448" s="1174" t="s">
        <v>1125</v>
      </c>
      <c r="C2448" s="1174"/>
      <c r="D2448" s="1175" t="s">
        <v>1126</v>
      </c>
      <c r="E2448" s="1174"/>
      <c r="F2448" s="1174"/>
      <c r="G2448" s="1174"/>
      <c r="H2448" s="1174"/>
      <c r="I2448" s="1174"/>
      <c r="J2448" s="1175"/>
      <c r="K2448" s="1176">
        <v>0</v>
      </c>
      <c r="L2448" s="1177"/>
      <c r="M2448" s="1177"/>
      <c r="N2448" s="1177"/>
      <c r="O2448" s="1178"/>
      <c r="P2448" s="1176">
        <v>1</v>
      </c>
      <c r="Q2448" s="1177"/>
      <c r="R2448" s="1177"/>
      <c r="S2448" s="1177"/>
      <c r="T2448" s="1178"/>
      <c r="U2448" s="1226">
        <v>28.457100000000001</v>
      </c>
      <c r="V2448" s="1146"/>
      <c r="W2448" s="1146"/>
      <c r="X2448" s="1146"/>
      <c r="Y2448" s="1227"/>
      <c r="Z2448" s="1184">
        <v>28.457100000000001</v>
      </c>
      <c r="AA2448" s="1121"/>
      <c r="AB2448" s="1121"/>
      <c r="AC2448" s="1120"/>
    </row>
    <row r="2449" spans="1:29" ht="16.7" customHeight="1">
      <c r="A2449" s="1149"/>
      <c r="B2449" s="1174" t="s">
        <v>1111</v>
      </c>
      <c r="C2449" s="1174"/>
      <c r="D2449" s="1175" t="s">
        <v>1112</v>
      </c>
      <c r="E2449" s="1174"/>
      <c r="F2449" s="1174"/>
      <c r="G2449" s="1174"/>
      <c r="H2449" s="1174"/>
      <c r="I2449" s="1174"/>
      <c r="J2449" s="1175"/>
      <c r="K2449" s="1176">
        <v>0</v>
      </c>
      <c r="L2449" s="1177"/>
      <c r="M2449" s="1177"/>
      <c r="N2449" s="1177"/>
      <c r="O2449" s="1178"/>
      <c r="P2449" s="1176">
        <v>2</v>
      </c>
      <c r="Q2449" s="1177"/>
      <c r="R2449" s="1177"/>
      <c r="S2449" s="1177"/>
      <c r="T2449" s="1178"/>
      <c r="U2449" s="1226">
        <v>22.148800000000001</v>
      </c>
      <c r="V2449" s="1146"/>
      <c r="W2449" s="1146"/>
      <c r="X2449" s="1146"/>
      <c r="Y2449" s="1227"/>
      <c r="Z2449" s="1184">
        <v>44.297600000000003</v>
      </c>
      <c r="AA2449" s="1121"/>
      <c r="AB2449" s="1121"/>
      <c r="AC2449" s="1120"/>
    </row>
    <row r="2450" spans="1:29" ht="17.45" customHeight="1" thickBot="1">
      <c r="A2450" s="1089"/>
      <c r="B2450" s="1160" t="s">
        <v>1117</v>
      </c>
      <c r="C2450" s="1160"/>
      <c r="D2450" s="1161" t="s">
        <v>1118</v>
      </c>
      <c r="E2450" s="1160"/>
      <c r="F2450" s="1160"/>
      <c r="G2450" s="1160"/>
      <c r="H2450" s="1160"/>
      <c r="I2450" s="1160"/>
      <c r="J2450" s="1161"/>
      <c r="K2450" s="1162">
        <v>0</v>
      </c>
      <c r="L2450" s="1163"/>
      <c r="M2450" s="1163"/>
      <c r="N2450" s="1163"/>
      <c r="O2450" s="1164"/>
      <c r="P2450" s="1162">
        <v>1</v>
      </c>
      <c r="Q2450" s="1163"/>
      <c r="R2450" s="1163"/>
      <c r="S2450" s="1163"/>
      <c r="T2450" s="1164"/>
      <c r="U2450" s="1165">
        <v>31.5581</v>
      </c>
      <c r="V2450" s="1166"/>
      <c r="W2450" s="1166"/>
      <c r="X2450" s="1166"/>
      <c r="Y2450" s="1167"/>
      <c r="Z2450" s="1168">
        <v>31.5581</v>
      </c>
      <c r="AA2450" s="1126"/>
      <c r="AB2450" s="1126"/>
      <c r="AC2450" s="1125"/>
    </row>
    <row r="2451" spans="1:29" ht="16.7" customHeight="1" thickBot="1">
      <c r="A2451" s="1068"/>
      <c r="B2451" s="1113"/>
      <c r="C2451" s="1113"/>
      <c r="D2451" s="1113"/>
      <c r="E2451" s="1113"/>
      <c r="F2451" s="1113"/>
      <c r="G2451" s="1113"/>
      <c r="H2451" s="1113"/>
      <c r="I2451" s="1114" t="s">
        <v>1184</v>
      </c>
      <c r="J2451" s="1114"/>
      <c r="K2451" s="1114"/>
      <c r="L2451" s="1114"/>
      <c r="M2451" s="1114"/>
      <c r="N2451" s="1114"/>
      <c r="O2451" s="1114"/>
      <c r="P2451" s="1114"/>
      <c r="Q2451" s="1114"/>
      <c r="R2451" s="1114"/>
      <c r="S2451" s="1114"/>
      <c r="T2451" s="1114"/>
      <c r="U2451" s="1114"/>
      <c r="V2451" s="1069"/>
      <c r="W2451" s="1115">
        <v>148.9924</v>
      </c>
      <c r="X2451" s="1116"/>
      <c r="Y2451" s="1116"/>
      <c r="Z2451" s="1116"/>
      <c r="AA2451" s="1116"/>
      <c r="AB2451" s="1116"/>
      <c r="AC2451" s="1115"/>
    </row>
    <row r="2452" spans="1:29" ht="17.45" customHeight="1">
      <c r="A2452" s="1117"/>
      <c r="B2452" s="1118"/>
      <c r="C2452" s="1118"/>
      <c r="D2452" s="1118"/>
      <c r="E2452" s="1118"/>
      <c r="F2452" s="1118"/>
      <c r="G2452" s="1118"/>
      <c r="H2452" s="1118"/>
      <c r="I2452" s="1119" t="s">
        <v>1185</v>
      </c>
      <c r="J2452" s="1119"/>
      <c r="K2452" s="1119"/>
      <c r="L2452" s="1119"/>
      <c r="M2452" s="1119"/>
      <c r="N2452" s="1119"/>
      <c r="O2452" s="1119"/>
      <c r="P2452" s="1119"/>
      <c r="Q2452" s="1119"/>
      <c r="R2452" s="1119"/>
      <c r="S2452" s="1119"/>
      <c r="T2452" s="1119"/>
      <c r="U2452" s="1119"/>
      <c r="V2452" s="1118"/>
      <c r="W2452" s="1120">
        <v>183.49459999999999</v>
      </c>
      <c r="X2452" s="1121"/>
      <c r="Y2452" s="1121"/>
      <c r="Z2452" s="1121"/>
      <c r="AA2452" s="1121"/>
      <c r="AB2452" s="1121"/>
      <c r="AC2452" s="1120"/>
    </row>
    <row r="2453" spans="1:29" ht="17.45" customHeight="1">
      <c r="A2453" s="1117"/>
      <c r="B2453" s="1118"/>
      <c r="C2453" s="1118"/>
      <c r="D2453" s="1118"/>
      <c r="E2453" s="1118"/>
      <c r="F2453" s="1118"/>
      <c r="G2453" s="1118"/>
      <c r="H2453" s="1118"/>
      <c r="I2453" s="1119" t="s">
        <v>1186</v>
      </c>
      <c r="J2453" s="1119"/>
      <c r="K2453" s="1119"/>
      <c r="L2453" s="1119"/>
      <c r="M2453" s="1119"/>
      <c r="N2453" s="1119"/>
      <c r="O2453" s="1119"/>
      <c r="P2453" s="1119"/>
      <c r="Q2453" s="1119"/>
      <c r="R2453" s="1119"/>
      <c r="S2453" s="1119"/>
      <c r="T2453" s="1119"/>
      <c r="U2453" s="1119"/>
      <c r="V2453" s="1118"/>
      <c r="W2453" s="1120">
        <v>45.873699999999999</v>
      </c>
      <c r="X2453" s="1121"/>
      <c r="Y2453" s="1121"/>
      <c r="Z2453" s="1121"/>
      <c r="AA2453" s="1121"/>
      <c r="AB2453" s="1121"/>
      <c r="AC2453" s="1120"/>
    </row>
    <row r="2454" spans="1:29" ht="16.7" customHeight="1">
      <c r="A2454" s="1117"/>
      <c r="B2454" s="1118"/>
      <c r="C2454" s="1118"/>
      <c r="D2454" s="1118"/>
      <c r="E2454" s="1118"/>
      <c r="F2454" s="1118"/>
      <c r="G2454" s="1118"/>
      <c r="H2454" s="1118"/>
      <c r="I2454" s="1119" t="s">
        <v>1187</v>
      </c>
      <c r="J2454" s="1119"/>
      <c r="K2454" s="1119"/>
      <c r="L2454" s="1119"/>
      <c r="M2454" s="1119"/>
      <c r="N2454" s="1119"/>
      <c r="O2454" s="1119"/>
      <c r="P2454" s="1119"/>
      <c r="Q2454" s="1119"/>
      <c r="R2454" s="1119"/>
      <c r="S2454" s="1119"/>
      <c r="T2454" s="1119"/>
      <c r="U2454" s="1119"/>
      <c r="V2454" s="1118"/>
      <c r="W2454" s="1120">
        <v>0</v>
      </c>
      <c r="X2454" s="1121"/>
      <c r="Y2454" s="1121"/>
      <c r="Z2454" s="1121"/>
      <c r="AA2454" s="1121"/>
      <c r="AB2454" s="1121"/>
      <c r="AC2454" s="1120"/>
    </row>
    <row r="2455" spans="1:29" ht="17.45" customHeight="1" thickBot="1">
      <c r="A2455" s="1122"/>
      <c r="B2455" s="1123"/>
      <c r="C2455" s="1123"/>
      <c r="D2455" s="1123"/>
      <c r="E2455" s="1123"/>
      <c r="F2455" s="1123"/>
      <c r="G2455" s="1123"/>
      <c r="H2455" s="1123"/>
      <c r="I2455" s="1124" t="s">
        <v>1188</v>
      </c>
      <c r="J2455" s="1124"/>
      <c r="K2455" s="1124"/>
      <c r="L2455" s="1124"/>
      <c r="M2455" s="1124"/>
      <c r="N2455" s="1124"/>
      <c r="O2455" s="1124"/>
      <c r="P2455" s="1124"/>
      <c r="Q2455" s="1124"/>
      <c r="R2455" s="1124"/>
      <c r="S2455" s="1124"/>
      <c r="T2455" s="1124"/>
      <c r="U2455" s="1124"/>
      <c r="V2455" s="1123"/>
      <c r="W2455" s="1125">
        <v>0</v>
      </c>
      <c r="X2455" s="1126"/>
      <c r="Y2455" s="1126"/>
      <c r="Z2455" s="1126"/>
      <c r="AA2455" s="1126"/>
      <c r="AB2455" s="1126"/>
      <c r="AC2455" s="1125"/>
    </row>
    <row r="2456" spans="1:29" ht="17.45" customHeight="1" thickBot="1">
      <c r="A2456" s="1092" t="s">
        <v>1189</v>
      </c>
      <c r="B2456" s="1109"/>
      <c r="C2456" s="1109"/>
      <c r="D2456" s="1109"/>
      <c r="E2456" s="1109"/>
      <c r="F2456" s="1109"/>
      <c r="G2456" s="1109"/>
      <c r="H2456" s="1109"/>
      <c r="I2456" s="1109"/>
      <c r="J2456" s="1110"/>
      <c r="K2456" s="1094" t="s">
        <v>1174</v>
      </c>
      <c r="L2456" s="1070"/>
      <c r="M2456" s="1070"/>
      <c r="N2456" s="1070"/>
      <c r="O2456" s="1095"/>
      <c r="P2456" s="1094" t="s">
        <v>531</v>
      </c>
      <c r="Q2456" s="1070"/>
      <c r="R2456" s="1070"/>
      <c r="S2456" s="1070"/>
      <c r="T2456" s="1095"/>
      <c r="U2456" s="1094" t="s">
        <v>1190</v>
      </c>
      <c r="V2456" s="1070"/>
      <c r="W2456" s="1070"/>
      <c r="X2456" s="1070"/>
      <c r="Y2456" s="1095"/>
      <c r="Z2456" s="1096" t="s">
        <v>1191</v>
      </c>
      <c r="AA2456" s="1111"/>
      <c r="AB2456" s="1111"/>
      <c r="AC2456" s="1112"/>
    </row>
    <row r="2457" spans="1:29" ht="16.7" customHeight="1">
      <c r="A2457" s="1150"/>
      <c r="B2457" s="1151" t="s">
        <v>1798</v>
      </c>
      <c r="C2457" s="1151"/>
      <c r="D2457" s="1152" t="s">
        <v>1799</v>
      </c>
      <c r="E2457" s="1151"/>
      <c r="F2457" s="1151"/>
      <c r="G2457" s="1151"/>
      <c r="H2457" s="1151"/>
      <c r="I2457" s="1151"/>
      <c r="J2457" s="1152"/>
      <c r="K2457" s="1153">
        <v>11.775</v>
      </c>
      <c r="L2457" s="1154"/>
      <c r="M2457" s="1154"/>
      <c r="N2457" s="1154"/>
      <c r="O2457" s="1155"/>
      <c r="P2457" s="1169" t="s">
        <v>1218</v>
      </c>
      <c r="Q2457" s="1078"/>
      <c r="R2457" s="1078"/>
      <c r="S2457" s="1078"/>
      <c r="T2457" s="1170"/>
      <c r="U2457" s="1171">
        <v>12.308</v>
      </c>
      <c r="V2457" s="1172"/>
      <c r="W2457" s="1172"/>
      <c r="X2457" s="1172"/>
      <c r="Y2457" s="1173"/>
      <c r="Z2457" s="1159">
        <v>144.92670000000001</v>
      </c>
      <c r="AA2457" s="1116"/>
      <c r="AB2457" s="1116"/>
      <c r="AC2457" s="1115"/>
    </row>
    <row r="2458" spans="1:29" ht="17.45" customHeight="1" thickBot="1">
      <c r="A2458" s="1089"/>
      <c r="B2458" s="1160" t="s">
        <v>1800</v>
      </c>
      <c r="C2458" s="1160"/>
      <c r="D2458" s="1161" t="s">
        <v>1801</v>
      </c>
      <c r="E2458" s="1160"/>
      <c r="F2458" s="1160"/>
      <c r="G2458" s="1160"/>
      <c r="H2458" s="1160"/>
      <c r="I2458" s="1160"/>
      <c r="J2458" s="1161"/>
      <c r="K2458" s="1162">
        <v>1.4</v>
      </c>
      <c r="L2458" s="1163"/>
      <c r="M2458" s="1163"/>
      <c r="N2458" s="1163"/>
      <c r="O2458" s="1164"/>
      <c r="P2458" s="1185" t="s">
        <v>55</v>
      </c>
      <c r="Q2458" s="1186"/>
      <c r="R2458" s="1186"/>
      <c r="S2458" s="1186"/>
      <c r="T2458" s="1187"/>
      <c r="U2458" s="1188">
        <v>259.21260000000001</v>
      </c>
      <c r="V2458" s="1189"/>
      <c r="W2458" s="1189"/>
      <c r="X2458" s="1189"/>
      <c r="Y2458" s="1190"/>
      <c r="Z2458" s="1168">
        <v>362.89760000000001</v>
      </c>
      <c r="AA2458" s="1126"/>
      <c r="AB2458" s="1126"/>
      <c r="AC2458" s="1125"/>
    </row>
    <row r="2459" spans="1:29" ht="16.7" customHeight="1" thickBot="1">
      <c r="A2459" s="1068"/>
      <c r="B2459" s="1069"/>
      <c r="C2459" s="1069"/>
      <c r="D2459" s="1069"/>
      <c r="E2459" s="1069"/>
      <c r="F2459" s="1069"/>
      <c r="G2459" s="1069"/>
      <c r="H2459" s="1069"/>
      <c r="I2459" s="1071" t="s">
        <v>1193</v>
      </c>
      <c r="J2459" s="1071"/>
      <c r="K2459" s="1071"/>
      <c r="L2459" s="1071"/>
      <c r="M2459" s="1071"/>
      <c r="N2459" s="1071"/>
      <c r="O2459" s="1071"/>
      <c r="P2459" s="1071"/>
      <c r="Q2459" s="1071"/>
      <c r="R2459" s="1071"/>
      <c r="S2459" s="1071"/>
      <c r="T2459" s="1071"/>
      <c r="U2459" s="1071"/>
      <c r="V2459" s="1106"/>
      <c r="W2459" s="1107">
        <v>507.82429999999999</v>
      </c>
      <c r="X2459" s="1108"/>
      <c r="Y2459" s="1108"/>
      <c r="Z2459" s="1108"/>
      <c r="AA2459" s="1108"/>
      <c r="AB2459" s="1108"/>
      <c r="AC2459" s="1107"/>
    </row>
    <row r="2460" spans="1:29" ht="17.45" customHeight="1" thickBot="1">
      <c r="A2460" s="1092" t="s">
        <v>1194</v>
      </c>
      <c r="B2460" s="1109"/>
      <c r="C2460" s="1109"/>
      <c r="D2460" s="1109"/>
      <c r="E2460" s="1109"/>
      <c r="F2460" s="1109"/>
      <c r="G2460" s="1109"/>
      <c r="H2460" s="1109"/>
      <c r="I2460" s="1109"/>
      <c r="J2460" s="1110"/>
      <c r="K2460" s="1094" t="s">
        <v>1174</v>
      </c>
      <c r="L2460" s="1070"/>
      <c r="M2460" s="1070"/>
      <c r="N2460" s="1070"/>
      <c r="O2460" s="1095"/>
      <c r="P2460" s="1094" t="s">
        <v>531</v>
      </c>
      <c r="Q2460" s="1070"/>
      <c r="R2460" s="1070"/>
      <c r="S2460" s="1070"/>
      <c r="T2460" s="1095"/>
      <c r="U2460" s="1094" t="s">
        <v>1190</v>
      </c>
      <c r="V2460" s="1070"/>
      <c r="W2460" s="1070"/>
      <c r="X2460" s="1070"/>
      <c r="Y2460" s="1095"/>
      <c r="Z2460" s="1096" t="s">
        <v>1191</v>
      </c>
      <c r="AA2460" s="1111"/>
      <c r="AB2460" s="1111"/>
      <c r="AC2460" s="1112"/>
    </row>
    <row r="2461" spans="1:29" ht="17.45" customHeight="1" thickBot="1">
      <c r="A2461" s="1127"/>
      <c r="B2461" s="1128" t="s">
        <v>1802</v>
      </c>
      <c r="C2461" s="1128"/>
      <c r="D2461" s="1129" t="s">
        <v>1803</v>
      </c>
      <c r="E2461" s="1128"/>
      <c r="F2461" s="1128"/>
      <c r="G2461" s="1128"/>
      <c r="H2461" s="1128"/>
      <c r="I2461" s="1128"/>
      <c r="J2461" s="1129"/>
      <c r="K2461" s="1130">
        <v>1</v>
      </c>
      <c r="L2461" s="1131"/>
      <c r="M2461" s="1131"/>
      <c r="N2461" s="1131"/>
      <c r="O2461" s="1132"/>
      <c r="P2461" s="1133" t="s">
        <v>55</v>
      </c>
      <c r="Q2461" s="1134"/>
      <c r="R2461" s="1134"/>
      <c r="S2461" s="1134"/>
      <c r="T2461" s="1135"/>
      <c r="U2461" s="1136">
        <v>17.414400000000001</v>
      </c>
      <c r="V2461" s="1137"/>
      <c r="W2461" s="1137"/>
      <c r="X2461" s="1137"/>
      <c r="Y2461" s="1138"/>
      <c r="Z2461" s="1139">
        <v>17.41</v>
      </c>
      <c r="AA2461" s="1108"/>
      <c r="AB2461" s="1108"/>
      <c r="AC2461" s="1107"/>
    </row>
    <row r="2462" spans="1:29" ht="16.7" customHeight="1" thickBot="1">
      <c r="A2462" s="1068"/>
      <c r="B2462" s="1069"/>
      <c r="C2462" s="1069"/>
      <c r="D2462" s="1069"/>
      <c r="E2462" s="1069"/>
      <c r="F2462" s="1069"/>
      <c r="G2462" s="1069"/>
      <c r="H2462" s="1069"/>
      <c r="I2462" s="1071" t="s">
        <v>1195</v>
      </c>
      <c r="J2462" s="1071"/>
      <c r="K2462" s="1071"/>
      <c r="L2462" s="1071"/>
      <c r="M2462" s="1071"/>
      <c r="N2462" s="1071"/>
      <c r="O2462" s="1071"/>
      <c r="P2462" s="1071"/>
      <c r="Q2462" s="1071"/>
      <c r="R2462" s="1071"/>
      <c r="S2462" s="1071"/>
      <c r="T2462" s="1071"/>
      <c r="U2462" s="1071"/>
      <c r="V2462" s="1106"/>
      <c r="W2462" s="1107">
        <v>17.41</v>
      </c>
      <c r="X2462" s="1108"/>
      <c r="Y2462" s="1108"/>
      <c r="Z2462" s="1108"/>
      <c r="AA2462" s="1108"/>
      <c r="AB2462" s="1108"/>
      <c r="AC2462" s="1107"/>
    </row>
    <row r="2463" spans="1:29" ht="17.45" customHeight="1" thickBot="1">
      <c r="A2463" s="1092" t="s">
        <v>1196</v>
      </c>
      <c r="B2463" s="1109"/>
      <c r="C2463" s="1109"/>
      <c r="D2463" s="1109"/>
      <c r="E2463" s="1109"/>
      <c r="F2463" s="1109"/>
      <c r="G2463" s="1109"/>
      <c r="H2463" s="1109"/>
      <c r="I2463" s="1109"/>
      <c r="J2463" s="1110"/>
      <c r="K2463" s="1094" t="s">
        <v>1174</v>
      </c>
      <c r="L2463" s="1070"/>
      <c r="M2463" s="1070"/>
      <c r="N2463" s="1070"/>
      <c r="O2463" s="1095"/>
      <c r="P2463" s="1094" t="s">
        <v>531</v>
      </c>
      <c r="Q2463" s="1070"/>
      <c r="R2463" s="1070"/>
      <c r="S2463" s="1070"/>
      <c r="T2463" s="1095"/>
      <c r="U2463" s="1094" t="s">
        <v>1190</v>
      </c>
      <c r="V2463" s="1070"/>
      <c r="W2463" s="1070"/>
      <c r="X2463" s="1070"/>
      <c r="Y2463" s="1095"/>
      <c r="Z2463" s="1096" t="s">
        <v>1191</v>
      </c>
      <c r="AA2463" s="1111"/>
      <c r="AB2463" s="1111"/>
      <c r="AC2463" s="1112"/>
    </row>
    <row r="2464" spans="1:29" ht="17.45" customHeight="1">
      <c r="A2464" s="1150"/>
      <c r="B2464" s="1151" t="s">
        <v>1804</v>
      </c>
      <c r="C2464" s="1151"/>
      <c r="D2464" s="1152" t="s">
        <v>1805</v>
      </c>
      <c r="E2464" s="1151"/>
      <c r="F2464" s="1151"/>
      <c r="G2464" s="1151"/>
      <c r="H2464" s="1151"/>
      <c r="I2464" s="1151"/>
      <c r="J2464" s="1152"/>
      <c r="K2464" s="1153">
        <v>1.1780000000000001E-2</v>
      </c>
      <c r="L2464" s="1154"/>
      <c r="M2464" s="1154"/>
      <c r="N2464" s="1154"/>
      <c r="O2464" s="1155"/>
      <c r="P2464" s="1169" t="s">
        <v>565</v>
      </c>
      <c r="Q2464" s="1078"/>
      <c r="R2464" s="1078"/>
      <c r="S2464" s="1078"/>
      <c r="T2464" s="1170"/>
      <c r="U2464" s="1171">
        <v>32.630000000000003</v>
      </c>
      <c r="V2464" s="1172"/>
      <c r="W2464" s="1172"/>
      <c r="X2464" s="1172"/>
      <c r="Y2464" s="1173"/>
      <c r="Z2464" s="1159">
        <v>0.38440000000000002</v>
      </c>
      <c r="AA2464" s="1116"/>
      <c r="AB2464" s="1116"/>
      <c r="AC2464" s="1115"/>
    </row>
    <row r="2465" spans="1:29" ht="16.7" customHeight="1" thickBot="1">
      <c r="A2465" s="1089"/>
      <c r="B2465" s="1160" t="s">
        <v>1806</v>
      </c>
      <c r="C2465" s="1160"/>
      <c r="D2465" s="1161" t="s">
        <v>1807</v>
      </c>
      <c r="E2465" s="1160"/>
      <c r="F2465" s="1160"/>
      <c r="G2465" s="1160"/>
      <c r="H2465" s="1160"/>
      <c r="I2465" s="1160"/>
      <c r="J2465" s="1161"/>
      <c r="K2465" s="1162">
        <v>6.7000000000000002E-4</v>
      </c>
      <c r="L2465" s="1163"/>
      <c r="M2465" s="1163"/>
      <c r="N2465" s="1163"/>
      <c r="O2465" s="1164"/>
      <c r="P2465" s="1185" t="s">
        <v>565</v>
      </c>
      <c r="Q2465" s="1186"/>
      <c r="R2465" s="1186"/>
      <c r="S2465" s="1186"/>
      <c r="T2465" s="1187"/>
      <c r="U2465" s="1188">
        <v>32.99</v>
      </c>
      <c r="V2465" s="1189"/>
      <c r="W2465" s="1189"/>
      <c r="X2465" s="1189"/>
      <c r="Y2465" s="1190"/>
      <c r="Z2465" s="1168">
        <v>2.2100000000000002E-2</v>
      </c>
      <c r="AA2465" s="1126"/>
      <c r="AB2465" s="1126"/>
      <c r="AC2465" s="1125"/>
    </row>
    <row r="2466" spans="1:29" ht="17.45" customHeight="1" thickBot="1">
      <c r="A2466" s="1068"/>
      <c r="B2466" s="1069"/>
      <c r="C2466" s="1069"/>
      <c r="D2466" s="1069"/>
      <c r="E2466" s="1069"/>
      <c r="F2466" s="1069"/>
      <c r="G2466" s="1069"/>
      <c r="H2466" s="1069"/>
      <c r="I2466" s="1071" t="s">
        <v>1197</v>
      </c>
      <c r="J2466" s="1071"/>
      <c r="K2466" s="1071"/>
      <c r="L2466" s="1071"/>
      <c r="M2466" s="1071"/>
      <c r="N2466" s="1071"/>
      <c r="O2466" s="1071"/>
      <c r="P2466" s="1071"/>
      <c r="Q2466" s="1071"/>
      <c r="R2466" s="1071"/>
      <c r="S2466" s="1071"/>
      <c r="T2466" s="1071"/>
      <c r="U2466" s="1071"/>
      <c r="V2466" s="1106"/>
      <c r="W2466" s="1107">
        <v>0.40649999999999997</v>
      </c>
      <c r="X2466" s="1108"/>
      <c r="Y2466" s="1108"/>
      <c r="Z2466" s="1108"/>
      <c r="AA2466" s="1108"/>
      <c r="AB2466" s="1108"/>
      <c r="AC2466" s="1107"/>
    </row>
    <row r="2467" spans="1:29" ht="16.7" customHeight="1" thickBot="1">
      <c r="A2467" s="1092" t="s">
        <v>1198</v>
      </c>
      <c r="B2467" s="1109"/>
      <c r="C2467" s="1109"/>
      <c r="D2467" s="1110"/>
      <c r="E2467" s="1094" t="s">
        <v>1174</v>
      </c>
      <c r="F2467" s="1070"/>
      <c r="G2467" s="1095"/>
      <c r="H2467" s="1140" t="s">
        <v>1199</v>
      </c>
      <c r="I2467" s="1140" t="s">
        <v>1200</v>
      </c>
      <c r="J2467" s="1094" t="s">
        <v>1201</v>
      </c>
      <c r="K2467" s="1070"/>
      <c r="L2467" s="1095"/>
      <c r="M2467" s="1094" t="s">
        <v>1202</v>
      </c>
      <c r="N2467" s="1070"/>
      <c r="O2467" s="1070"/>
      <c r="P2467" s="1095"/>
      <c r="Q2467" s="1094" t="s">
        <v>1203</v>
      </c>
      <c r="R2467" s="1070"/>
      <c r="S2467" s="1070"/>
      <c r="T2467" s="1070"/>
      <c r="U2467" s="1095"/>
      <c r="V2467" s="1094" t="s">
        <v>1204</v>
      </c>
      <c r="W2467" s="1070"/>
      <c r="X2467" s="1070"/>
      <c r="Y2467" s="1095"/>
      <c r="Z2467" s="1096" t="s">
        <v>1191</v>
      </c>
      <c r="AA2467" s="1111"/>
      <c r="AB2467" s="1111"/>
      <c r="AC2467" s="1112"/>
    </row>
    <row r="2468" spans="1:29" ht="17.45" customHeight="1">
      <c r="A2468" s="1150"/>
      <c r="B2468" s="1151" t="s">
        <v>1808</v>
      </c>
      <c r="C2468" s="1151"/>
      <c r="D2468" s="1222" t="s">
        <v>1805</v>
      </c>
      <c r="E2468" s="1202">
        <v>1.1780000000000001E-2</v>
      </c>
      <c r="F2468" s="1203"/>
      <c r="G2468" s="1204"/>
      <c r="H2468" s="1201">
        <v>0</v>
      </c>
      <c r="I2468" s="1201">
        <v>0</v>
      </c>
      <c r="J2468" s="1205">
        <v>0</v>
      </c>
      <c r="K2468" s="1206"/>
      <c r="L2468" s="1207"/>
      <c r="M2468" s="1171">
        <v>1.05</v>
      </c>
      <c r="N2468" s="1172"/>
      <c r="O2468" s="1172"/>
      <c r="P2468" s="1173"/>
      <c r="Q2468" s="1171">
        <v>0.84</v>
      </c>
      <c r="R2468" s="1172"/>
      <c r="S2468" s="1172"/>
      <c r="T2468" s="1172"/>
      <c r="U2468" s="1173"/>
      <c r="V2468" s="1171">
        <v>0.69</v>
      </c>
      <c r="W2468" s="1172"/>
      <c r="X2468" s="1172"/>
      <c r="Y2468" s="1173"/>
      <c r="Z2468" s="1159">
        <v>0</v>
      </c>
      <c r="AA2468" s="1116"/>
      <c r="AB2468" s="1116"/>
      <c r="AC2468" s="1115"/>
    </row>
    <row r="2469" spans="1:29" ht="17.45" customHeight="1" thickBot="1">
      <c r="A2469" s="1089"/>
      <c r="B2469" s="1160" t="s">
        <v>1809</v>
      </c>
      <c r="C2469" s="1160"/>
      <c r="D2469" s="1224" t="s">
        <v>1807</v>
      </c>
      <c r="E2469" s="1216">
        <v>6.7000000000000002E-4</v>
      </c>
      <c r="F2469" s="1217"/>
      <c r="G2469" s="1218"/>
      <c r="H2469" s="1215">
        <v>0</v>
      </c>
      <c r="I2469" s="1215">
        <v>0</v>
      </c>
      <c r="J2469" s="1219">
        <v>0</v>
      </c>
      <c r="K2469" s="1220"/>
      <c r="L2469" s="1221"/>
      <c r="M2469" s="1188">
        <v>1.05</v>
      </c>
      <c r="N2469" s="1189"/>
      <c r="O2469" s="1189"/>
      <c r="P2469" s="1190"/>
      <c r="Q2469" s="1188">
        <v>0.84</v>
      </c>
      <c r="R2469" s="1189"/>
      <c r="S2469" s="1189"/>
      <c r="T2469" s="1189"/>
      <c r="U2469" s="1190"/>
      <c r="V2469" s="1188">
        <v>0.69</v>
      </c>
      <c r="W2469" s="1189"/>
      <c r="X2469" s="1189"/>
      <c r="Y2469" s="1190"/>
      <c r="Z2469" s="1168">
        <v>0</v>
      </c>
      <c r="AA2469" s="1126"/>
      <c r="AB2469" s="1126"/>
      <c r="AC2469" s="1125"/>
    </row>
    <row r="2470" spans="1:29" ht="16.7" customHeight="1" thickBot="1">
      <c r="A2470" s="1068"/>
      <c r="B2470" s="1069"/>
      <c r="C2470" s="1069"/>
      <c r="D2470" s="1069"/>
      <c r="E2470" s="1069"/>
      <c r="F2470" s="1069"/>
      <c r="G2470" s="1069"/>
      <c r="H2470" s="1069"/>
      <c r="I2470" s="1071" t="s">
        <v>1205</v>
      </c>
      <c r="J2470" s="1071"/>
      <c r="K2470" s="1071"/>
      <c r="L2470" s="1071"/>
      <c r="M2470" s="1071"/>
      <c r="N2470" s="1071"/>
      <c r="O2470" s="1071"/>
      <c r="P2470" s="1071"/>
      <c r="Q2470" s="1071"/>
      <c r="R2470" s="1071"/>
      <c r="S2470" s="1071"/>
      <c r="T2470" s="1071"/>
      <c r="U2470" s="1071"/>
      <c r="V2470" s="1106"/>
      <c r="W2470" s="1107">
        <v>0</v>
      </c>
      <c r="X2470" s="1108"/>
      <c r="Y2470" s="1108"/>
      <c r="Z2470" s="1108"/>
      <c r="AA2470" s="1108"/>
      <c r="AB2470" s="1108"/>
      <c r="AC2470" s="1107"/>
    </row>
    <row r="2471" spans="1:29" ht="5.85" customHeight="1">
      <c r="A2471" s="1141"/>
      <c r="B2471" s="1113"/>
      <c r="C2471" s="1113"/>
      <c r="D2471" s="1113"/>
      <c r="E2471" s="1113"/>
      <c r="F2471" s="1113"/>
      <c r="G2471" s="1113"/>
      <c r="H2471" s="1113"/>
      <c r="I2471" s="1113"/>
      <c r="J2471" s="1113"/>
      <c r="K2471" s="1113"/>
      <c r="L2471" s="1113"/>
      <c r="M2471" s="1113"/>
      <c r="N2471" s="1113"/>
      <c r="O2471" s="1113"/>
      <c r="P2471" s="1113"/>
      <c r="Q2471" s="1113"/>
      <c r="R2471" s="1113"/>
      <c r="S2471" s="1113"/>
      <c r="T2471" s="1113"/>
      <c r="U2471" s="1113"/>
      <c r="V2471" s="1113"/>
      <c r="W2471" s="1113"/>
      <c r="X2471" s="1113"/>
      <c r="Y2471" s="1113"/>
      <c r="Z2471" s="1113"/>
      <c r="AA2471" s="1113"/>
      <c r="AB2471" s="1113"/>
      <c r="AC2471" s="1142"/>
    </row>
    <row r="2472" spans="1:29" ht="17.45" customHeight="1">
      <c r="A2472" s="1117"/>
      <c r="B2472" s="1118"/>
      <c r="C2472" s="1118"/>
      <c r="D2472" s="1118"/>
      <c r="E2472" s="1118"/>
      <c r="F2472" s="1118"/>
      <c r="G2472" s="1118"/>
      <c r="H2472" s="1118"/>
      <c r="I2472" s="1119" t="s">
        <v>1206</v>
      </c>
      <c r="J2472" s="1119"/>
      <c r="K2472" s="1119"/>
      <c r="L2472" s="1119"/>
      <c r="M2472" s="1119"/>
      <c r="N2472" s="1119"/>
      <c r="O2472" s="1119"/>
      <c r="P2472" s="1119"/>
      <c r="Q2472" s="1119"/>
      <c r="R2472" s="1119"/>
      <c r="S2472" s="1119"/>
      <c r="T2472" s="1119"/>
      <c r="U2472" s="1119"/>
      <c r="V2472" s="1118"/>
      <c r="W2472" s="1143">
        <v>571.51</v>
      </c>
      <c r="X2472" s="1144"/>
      <c r="Y2472" s="1144"/>
      <c r="Z2472" s="1144"/>
      <c r="AA2472" s="1144"/>
      <c r="AB2472" s="1144"/>
      <c r="AC2472" s="1143"/>
    </row>
    <row r="2473" spans="1:29" ht="16.7" customHeight="1">
      <c r="A2473" s="1117"/>
      <c r="B2473" s="1118"/>
      <c r="C2473" s="1118"/>
      <c r="D2473" s="1118"/>
      <c r="E2473" s="1118"/>
      <c r="F2473" s="1118"/>
      <c r="G2473" s="1119" t="s">
        <v>1207</v>
      </c>
      <c r="H2473" s="1119"/>
      <c r="I2473" s="1119"/>
      <c r="J2473" s="1119"/>
      <c r="K2473" s="1119"/>
      <c r="L2473" s="1119"/>
      <c r="M2473" s="1119"/>
      <c r="N2473" s="1145"/>
      <c r="O2473" s="1146">
        <v>0</v>
      </c>
      <c r="P2473" s="1146"/>
      <c r="Q2473" s="1146"/>
      <c r="R2473" s="1145"/>
      <c r="S2473" s="1119" t="s">
        <v>1208</v>
      </c>
      <c r="T2473" s="1119"/>
      <c r="U2473" s="1119"/>
      <c r="V2473" s="1118"/>
      <c r="W2473" s="1143">
        <v>0</v>
      </c>
      <c r="X2473" s="1144"/>
      <c r="Y2473" s="1144"/>
      <c r="Z2473" s="1144"/>
      <c r="AA2473" s="1144"/>
      <c r="AB2473" s="1144"/>
      <c r="AC2473" s="1143"/>
    </row>
    <row r="2474" spans="1:29" ht="17.45" customHeight="1">
      <c r="A2474" s="1117"/>
      <c r="B2474" s="1118"/>
      <c r="C2474" s="1118"/>
      <c r="D2474" s="1118"/>
      <c r="E2474" s="1118"/>
      <c r="F2474" s="1118"/>
      <c r="G2474" s="1118"/>
      <c r="H2474" s="1118"/>
      <c r="I2474" s="1119" t="s">
        <v>1209</v>
      </c>
      <c r="J2474" s="1119"/>
      <c r="K2474" s="1119"/>
      <c r="L2474" s="1119"/>
      <c r="M2474" s="1119"/>
      <c r="N2474" s="1119"/>
      <c r="O2474" s="1119"/>
      <c r="P2474" s="1119"/>
      <c r="Q2474" s="1119"/>
      <c r="R2474" s="1119"/>
      <c r="S2474" s="1119"/>
      <c r="T2474" s="1119"/>
      <c r="U2474" s="1119"/>
      <c r="V2474" s="1118"/>
      <c r="W2474" s="1143">
        <v>571.51</v>
      </c>
      <c r="X2474" s="1144"/>
      <c r="Y2474" s="1144"/>
      <c r="Z2474" s="1144"/>
      <c r="AA2474" s="1144"/>
      <c r="AB2474" s="1144"/>
      <c r="AC2474" s="1143"/>
    </row>
    <row r="2475" spans="1:29" ht="5.85" customHeight="1">
      <c r="A2475" s="1147"/>
      <c r="B2475" s="1118"/>
      <c r="C2475" s="1118"/>
      <c r="D2475" s="1118"/>
      <c r="E2475" s="1118"/>
      <c r="F2475" s="1118"/>
      <c r="G2475" s="1118"/>
      <c r="H2475" s="1118"/>
      <c r="I2475" s="1118"/>
      <c r="J2475" s="1118"/>
      <c r="K2475" s="1118"/>
      <c r="L2475" s="1118"/>
      <c r="M2475" s="1118"/>
      <c r="N2475" s="1118"/>
      <c r="O2475" s="1118"/>
      <c r="P2475" s="1118"/>
      <c r="Q2475" s="1118"/>
      <c r="R2475" s="1118"/>
      <c r="S2475" s="1118"/>
      <c r="T2475" s="1118"/>
      <c r="U2475" s="1118"/>
      <c r="V2475" s="1118"/>
      <c r="W2475" s="1118"/>
      <c r="X2475" s="1118"/>
      <c r="Y2475" s="1118"/>
      <c r="Z2475" s="1118"/>
      <c r="AA2475" s="1118"/>
      <c r="AB2475" s="1118"/>
      <c r="AC2475" s="1148"/>
    </row>
    <row r="2476" spans="1:29" ht="106.15" customHeight="1" thickBot="1">
      <c r="A2476" s="1089"/>
      <c r="B2476" s="1090"/>
      <c r="C2476" s="1090"/>
      <c r="D2476" s="1090"/>
      <c r="E2476" s="1090"/>
      <c r="F2476" s="1090"/>
      <c r="G2476" s="1090"/>
      <c r="H2476" s="1090"/>
      <c r="I2476" s="1090"/>
      <c r="J2476" s="1090"/>
      <c r="K2476" s="1090"/>
      <c r="L2476" s="1090"/>
      <c r="M2476" s="1090"/>
      <c r="N2476" s="1090"/>
      <c r="O2476" s="1090"/>
      <c r="P2476" s="1090"/>
      <c r="Q2476" s="1090"/>
      <c r="R2476" s="1090"/>
      <c r="S2476" s="1090"/>
      <c r="T2476" s="1090"/>
      <c r="U2476" s="1090"/>
      <c r="V2476" s="1090"/>
      <c r="W2476" s="1090"/>
      <c r="X2476" s="1090"/>
      <c r="Y2476" s="1090"/>
      <c r="Z2476" s="1090"/>
      <c r="AA2476" s="1090"/>
      <c r="AB2476" s="1090"/>
      <c r="AC2476" s="1091"/>
    </row>
    <row r="2477" spans="1:29" ht="17.45" customHeight="1" thickBot="1">
      <c r="A2477" s="1068"/>
      <c r="B2477" s="1069"/>
      <c r="C2477" s="1069"/>
      <c r="D2477" s="1069"/>
      <c r="E2477" s="1069"/>
      <c r="F2477" s="1070" t="s">
        <v>1166</v>
      </c>
      <c r="G2477" s="1070"/>
      <c r="H2477" s="1070"/>
      <c r="I2477" s="1070"/>
      <c r="J2477" s="1070"/>
      <c r="K2477" s="1070"/>
      <c r="L2477" s="1069"/>
      <c r="M2477" s="1069"/>
      <c r="N2477" s="1069"/>
      <c r="O2477" s="1069"/>
      <c r="P2477" s="1069"/>
      <c r="Q2477" s="1069"/>
      <c r="R2477" s="1069"/>
      <c r="S2477" s="1069"/>
      <c r="T2477" s="1069"/>
      <c r="U2477" s="1069"/>
      <c r="V2477" s="1069"/>
      <c r="W2477" s="1069"/>
      <c r="X2477" s="1071" t="s">
        <v>1810</v>
      </c>
      <c r="Y2477" s="1071"/>
      <c r="Z2477" s="1071"/>
      <c r="AA2477" s="1071"/>
      <c r="AB2477" s="1071"/>
      <c r="AC2477" s="1072"/>
    </row>
    <row r="2478" spans="1:29" ht="16.7" customHeight="1">
      <c r="A2478" s="1074" t="s">
        <v>1168</v>
      </c>
      <c r="B2478" s="1075"/>
      <c r="C2478" s="1076"/>
      <c r="D2478" s="1077" t="s">
        <v>1811</v>
      </c>
      <c r="E2478" s="1077"/>
      <c r="F2478" s="1077"/>
      <c r="G2478" s="1077"/>
      <c r="H2478" s="1077"/>
      <c r="I2478" s="1077"/>
      <c r="J2478" s="1077"/>
      <c r="K2478" s="1077"/>
      <c r="L2478" s="1077"/>
      <c r="M2478" s="1077"/>
      <c r="N2478" s="1076"/>
      <c r="O2478" s="1076"/>
      <c r="P2478" s="1078" t="s">
        <v>1104</v>
      </c>
      <c r="Q2478" s="1078"/>
      <c r="R2478" s="1078"/>
      <c r="S2478" s="1076"/>
      <c r="T2478" s="1079" t="s">
        <v>1802</v>
      </c>
      <c r="U2478" s="1079"/>
      <c r="V2478" s="1079"/>
      <c r="W2478" s="1079"/>
      <c r="X2478" s="1076"/>
      <c r="Y2478" s="1078" t="s">
        <v>1170</v>
      </c>
      <c r="Z2478" s="1078"/>
      <c r="AA2478" s="1076"/>
      <c r="AB2478" s="1080">
        <v>45658</v>
      </c>
      <c r="AC2478" s="1081"/>
    </row>
    <row r="2479" spans="1:29" ht="17.45" customHeight="1">
      <c r="A2479" s="1082"/>
      <c r="B2479" s="1083"/>
      <c r="D2479" s="1084"/>
      <c r="E2479" s="1084"/>
      <c r="F2479" s="1084"/>
      <c r="G2479" s="1084"/>
      <c r="H2479" s="1084"/>
      <c r="I2479" s="1084"/>
      <c r="J2479" s="1084"/>
      <c r="K2479" s="1084"/>
      <c r="L2479" s="1084"/>
      <c r="M2479" s="1084"/>
      <c r="P2479" s="1085" t="s">
        <v>1171</v>
      </c>
      <c r="Q2479" s="1085"/>
      <c r="R2479" s="1085"/>
      <c r="T2479" s="1086">
        <v>19.149999999999999</v>
      </c>
      <c r="U2479" s="1086"/>
      <c r="V2479" s="1086"/>
      <c r="W2479" s="1086"/>
      <c r="Y2479" s="1085" t="s">
        <v>1172</v>
      </c>
      <c r="Z2479" s="1085"/>
      <c r="AB2479" s="1087" t="s">
        <v>55</v>
      </c>
      <c r="AC2479" s="1088"/>
    </row>
    <row r="2480" spans="1:29" ht="5.85" customHeight="1" thickBot="1">
      <c r="A2480" s="1089"/>
      <c r="B2480" s="1090"/>
      <c r="C2480" s="1090"/>
      <c r="D2480" s="1090"/>
      <c r="E2480" s="1090"/>
      <c r="F2480" s="1090"/>
      <c r="G2480" s="1090"/>
      <c r="H2480" s="1090"/>
      <c r="I2480" s="1090"/>
      <c r="J2480" s="1090"/>
      <c r="K2480" s="1090"/>
      <c r="L2480" s="1090"/>
      <c r="M2480" s="1090"/>
      <c r="N2480" s="1090"/>
      <c r="O2480" s="1090"/>
      <c r="P2480" s="1090"/>
      <c r="Q2480" s="1090"/>
      <c r="R2480" s="1090"/>
      <c r="S2480" s="1090"/>
      <c r="T2480" s="1090"/>
      <c r="U2480" s="1090"/>
      <c r="V2480" s="1090"/>
      <c r="W2480" s="1090"/>
      <c r="X2480" s="1090"/>
      <c r="Y2480" s="1090"/>
      <c r="Z2480" s="1090"/>
      <c r="AA2480" s="1090"/>
      <c r="AB2480" s="1090"/>
      <c r="AC2480" s="1091"/>
    </row>
    <row r="2481" spans="1:29" ht="16.7" customHeight="1" thickBot="1">
      <c r="A2481" s="1092" t="s">
        <v>1173</v>
      </c>
      <c r="B2481" s="1075"/>
      <c r="C2481" s="1075"/>
      <c r="D2481" s="1075"/>
      <c r="E2481" s="1075"/>
      <c r="F2481" s="1075"/>
      <c r="G2481" s="1075"/>
      <c r="H2481" s="1093"/>
      <c r="I2481" s="1094" t="s">
        <v>1174</v>
      </c>
      <c r="J2481" s="1094" t="s">
        <v>1175</v>
      </c>
      <c r="K2481" s="1070"/>
      <c r="L2481" s="1070"/>
      <c r="M2481" s="1070"/>
      <c r="N2481" s="1070"/>
      <c r="O2481" s="1070"/>
      <c r="P2481" s="1095"/>
      <c r="Q2481" s="1094" t="s">
        <v>1176</v>
      </c>
      <c r="R2481" s="1070"/>
      <c r="S2481" s="1070"/>
      <c r="T2481" s="1070"/>
      <c r="U2481" s="1070"/>
      <c r="V2481" s="1070"/>
      <c r="W2481" s="1070"/>
      <c r="X2481" s="1070"/>
      <c r="Y2481" s="1095"/>
      <c r="Z2481" s="1096" t="s">
        <v>1177</v>
      </c>
      <c r="AA2481" s="1097"/>
      <c r="AB2481" s="1097"/>
      <c r="AC2481" s="1098"/>
    </row>
    <row r="2482" spans="1:29" ht="17.45" customHeight="1" thickBot="1">
      <c r="A2482" s="1099"/>
      <c r="B2482" s="1100"/>
      <c r="C2482" s="1100"/>
      <c r="D2482" s="1100"/>
      <c r="E2482" s="1100"/>
      <c r="F2482" s="1100"/>
      <c r="G2482" s="1100"/>
      <c r="H2482" s="1101"/>
      <c r="I2482" s="1102"/>
      <c r="J2482" s="1094" t="s">
        <v>1178</v>
      </c>
      <c r="K2482" s="1070"/>
      <c r="L2482" s="1095"/>
      <c r="M2482" s="1094" t="s">
        <v>1179</v>
      </c>
      <c r="N2482" s="1070"/>
      <c r="O2482" s="1070"/>
      <c r="P2482" s="1095"/>
      <c r="Q2482" s="1094" t="s">
        <v>1178</v>
      </c>
      <c r="R2482" s="1070"/>
      <c r="S2482" s="1070"/>
      <c r="T2482" s="1070"/>
      <c r="U2482" s="1095"/>
      <c r="V2482" s="1094" t="s">
        <v>1179</v>
      </c>
      <c r="W2482" s="1070"/>
      <c r="X2482" s="1070"/>
      <c r="Y2482" s="1095"/>
      <c r="Z2482" s="1103"/>
      <c r="AA2482" s="1104"/>
      <c r="AB2482" s="1104"/>
      <c r="AC2482" s="1105"/>
    </row>
    <row r="2483" spans="1:29" ht="17.45" customHeight="1">
      <c r="A2483" s="1150"/>
      <c r="B2483" s="1151" t="s">
        <v>710</v>
      </c>
      <c r="C2483" s="1151"/>
      <c r="D2483" s="1152" t="s">
        <v>1812</v>
      </c>
      <c r="E2483" s="1151"/>
      <c r="F2483" s="1151"/>
      <c r="G2483" s="1151"/>
      <c r="H2483" s="1152"/>
      <c r="I2483" s="1201">
        <v>1</v>
      </c>
      <c r="J2483" s="1202">
        <v>1</v>
      </c>
      <c r="K2483" s="1203"/>
      <c r="L2483" s="1204"/>
      <c r="M2483" s="1202">
        <v>0</v>
      </c>
      <c r="N2483" s="1203"/>
      <c r="O2483" s="1203"/>
      <c r="P2483" s="1204"/>
      <c r="Q2483" s="1205">
        <v>46.1402</v>
      </c>
      <c r="R2483" s="1206"/>
      <c r="S2483" s="1206"/>
      <c r="T2483" s="1206"/>
      <c r="U2483" s="1207"/>
      <c r="V2483" s="1205">
        <v>40.352600000000002</v>
      </c>
      <c r="W2483" s="1206"/>
      <c r="X2483" s="1206"/>
      <c r="Y2483" s="1207"/>
      <c r="Z2483" s="1159">
        <v>46.1402</v>
      </c>
      <c r="AA2483" s="1116"/>
      <c r="AB2483" s="1116"/>
      <c r="AC2483" s="1115"/>
    </row>
    <row r="2484" spans="1:29" ht="16.7" customHeight="1" thickBot="1">
      <c r="A2484" s="1089"/>
      <c r="B2484" s="1160" t="s">
        <v>1796</v>
      </c>
      <c r="C2484" s="1160"/>
      <c r="D2484" s="1161" t="s">
        <v>1797</v>
      </c>
      <c r="E2484" s="1160"/>
      <c r="F2484" s="1160"/>
      <c r="G2484" s="1160"/>
      <c r="H2484" s="1161"/>
      <c r="I2484" s="1215">
        <v>1</v>
      </c>
      <c r="J2484" s="1216">
        <v>1</v>
      </c>
      <c r="K2484" s="1217"/>
      <c r="L2484" s="1218"/>
      <c r="M2484" s="1216">
        <v>0</v>
      </c>
      <c r="N2484" s="1217"/>
      <c r="O2484" s="1217"/>
      <c r="P2484" s="1218"/>
      <c r="Q2484" s="1219">
        <v>26.986899999999999</v>
      </c>
      <c r="R2484" s="1220"/>
      <c r="S2484" s="1220"/>
      <c r="T2484" s="1220"/>
      <c r="U2484" s="1221"/>
      <c r="V2484" s="1219">
        <v>5.7229999999999999</v>
      </c>
      <c r="W2484" s="1220"/>
      <c r="X2484" s="1220"/>
      <c r="Y2484" s="1221"/>
      <c r="Z2484" s="1168">
        <v>26.986899999999999</v>
      </c>
      <c r="AA2484" s="1126"/>
      <c r="AB2484" s="1126"/>
      <c r="AC2484" s="1125"/>
    </row>
    <row r="2485" spans="1:29" ht="17.45" customHeight="1" thickBot="1">
      <c r="A2485" s="1068"/>
      <c r="B2485" s="1069"/>
      <c r="C2485" s="1069"/>
      <c r="D2485" s="1069"/>
      <c r="E2485" s="1069"/>
      <c r="F2485" s="1069"/>
      <c r="G2485" s="1069"/>
      <c r="H2485" s="1069"/>
      <c r="I2485" s="1071" t="s">
        <v>1180</v>
      </c>
      <c r="J2485" s="1071"/>
      <c r="K2485" s="1071"/>
      <c r="L2485" s="1071"/>
      <c r="M2485" s="1071"/>
      <c r="N2485" s="1071"/>
      <c r="O2485" s="1071"/>
      <c r="P2485" s="1071"/>
      <c r="Q2485" s="1071"/>
      <c r="R2485" s="1071"/>
      <c r="S2485" s="1071"/>
      <c r="T2485" s="1071"/>
      <c r="U2485" s="1071"/>
      <c r="V2485" s="1106"/>
      <c r="W2485" s="1107">
        <v>73.127099999999999</v>
      </c>
      <c r="X2485" s="1108"/>
      <c r="Y2485" s="1108"/>
      <c r="Z2485" s="1108"/>
      <c r="AA2485" s="1108"/>
      <c r="AB2485" s="1108"/>
      <c r="AC2485" s="1107"/>
    </row>
    <row r="2486" spans="1:29" ht="16.7" customHeight="1" thickBot="1">
      <c r="A2486" s="1092" t="s">
        <v>1181</v>
      </c>
      <c r="B2486" s="1109"/>
      <c r="C2486" s="1109"/>
      <c r="D2486" s="1109"/>
      <c r="E2486" s="1109"/>
      <c r="F2486" s="1109"/>
      <c r="G2486" s="1109"/>
      <c r="H2486" s="1109"/>
      <c r="I2486" s="1109"/>
      <c r="J2486" s="1110"/>
      <c r="K2486" s="1094" t="s">
        <v>1182</v>
      </c>
      <c r="L2486" s="1070"/>
      <c r="M2486" s="1070"/>
      <c r="N2486" s="1070"/>
      <c r="O2486" s="1095"/>
      <c r="P2486" s="1094" t="s">
        <v>1174</v>
      </c>
      <c r="Q2486" s="1070"/>
      <c r="R2486" s="1070"/>
      <c r="S2486" s="1070"/>
      <c r="T2486" s="1095"/>
      <c r="U2486" s="1094" t="s">
        <v>1183</v>
      </c>
      <c r="V2486" s="1070"/>
      <c r="W2486" s="1070"/>
      <c r="X2486" s="1070"/>
      <c r="Y2486" s="1095"/>
      <c r="Z2486" s="1096" t="s">
        <v>1177</v>
      </c>
      <c r="AA2486" s="1111"/>
      <c r="AB2486" s="1111"/>
      <c r="AC2486" s="1112"/>
    </row>
    <row r="2487" spans="1:29" ht="17.45" customHeight="1">
      <c r="A2487" s="1150"/>
      <c r="B2487" s="1151" t="s">
        <v>1115</v>
      </c>
      <c r="C2487" s="1151"/>
      <c r="D2487" s="1152" t="s">
        <v>1116</v>
      </c>
      <c r="E2487" s="1151"/>
      <c r="F2487" s="1151"/>
      <c r="G2487" s="1151"/>
      <c r="H2487" s="1151"/>
      <c r="I2487" s="1151"/>
      <c r="J2487" s="1152"/>
      <c r="K2487" s="1153">
        <v>0</v>
      </c>
      <c r="L2487" s="1154"/>
      <c r="M2487" s="1154"/>
      <c r="N2487" s="1154"/>
      <c r="O2487" s="1155"/>
      <c r="P2487" s="1153">
        <v>1</v>
      </c>
      <c r="Q2487" s="1154"/>
      <c r="R2487" s="1154"/>
      <c r="S2487" s="1154"/>
      <c r="T2487" s="1155"/>
      <c r="U2487" s="1156">
        <v>22.3398</v>
      </c>
      <c r="V2487" s="1157"/>
      <c r="W2487" s="1157"/>
      <c r="X2487" s="1157"/>
      <c r="Y2487" s="1158"/>
      <c r="Z2487" s="1159">
        <v>22.3398</v>
      </c>
      <c r="AA2487" s="1116"/>
      <c r="AB2487" s="1116"/>
      <c r="AC2487" s="1115"/>
    </row>
    <row r="2488" spans="1:29" ht="17.45" customHeight="1" thickBot="1">
      <c r="A2488" s="1089"/>
      <c r="B2488" s="1160" t="s">
        <v>1121</v>
      </c>
      <c r="C2488" s="1160"/>
      <c r="D2488" s="1161" t="s">
        <v>1122</v>
      </c>
      <c r="E2488" s="1160"/>
      <c r="F2488" s="1160"/>
      <c r="G2488" s="1160"/>
      <c r="H2488" s="1160"/>
      <c r="I2488" s="1160"/>
      <c r="J2488" s="1161"/>
      <c r="K2488" s="1162">
        <v>0</v>
      </c>
      <c r="L2488" s="1163"/>
      <c r="M2488" s="1163"/>
      <c r="N2488" s="1163"/>
      <c r="O2488" s="1164"/>
      <c r="P2488" s="1162">
        <v>2</v>
      </c>
      <c r="Q2488" s="1163"/>
      <c r="R2488" s="1163"/>
      <c r="S2488" s="1163"/>
      <c r="T2488" s="1164"/>
      <c r="U2488" s="1165">
        <v>30.6753</v>
      </c>
      <c r="V2488" s="1166"/>
      <c r="W2488" s="1166"/>
      <c r="X2488" s="1166"/>
      <c r="Y2488" s="1167"/>
      <c r="Z2488" s="1168">
        <v>61.3506</v>
      </c>
      <c r="AA2488" s="1126"/>
      <c r="AB2488" s="1126"/>
      <c r="AC2488" s="1125"/>
    </row>
    <row r="2489" spans="1:29" ht="16.7" customHeight="1" thickBot="1">
      <c r="A2489" s="1068"/>
      <c r="B2489" s="1113"/>
      <c r="C2489" s="1113"/>
      <c r="D2489" s="1113"/>
      <c r="E2489" s="1113"/>
      <c r="F2489" s="1113"/>
      <c r="G2489" s="1113"/>
      <c r="H2489" s="1113"/>
      <c r="I2489" s="1114" t="s">
        <v>1184</v>
      </c>
      <c r="J2489" s="1114"/>
      <c r="K2489" s="1114"/>
      <c r="L2489" s="1114"/>
      <c r="M2489" s="1114"/>
      <c r="N2489" s="1114"/>
      <c r="O2489" s="1114"/>
      <c r="P2489" s="1114"/>
      <c r="Q2489" s="1114"/>
      <c r="R2489" s="1114"/>
      <c r="S2489" s="1114"/>
      <c r="T2489" s="1114"/>
      <c r="U2489" s="1114"/>
      <c r="V2489" s="1069"/>
      <c r="W2489" s="1115">
        <v>83.690399999999997</v>
      </c>
      <c r="X2489" s="1116"/>
      <c r="Y2489" s="1116"/>
      <c r="Z2489" s="1116"/>
      <c r="AA2489" s="1116"/>
      <c r="AB2489" s="1116"/>
      <c r="AC2489" s="1115"/>
    </row>
    <row r="2490" spans="1:29" ht="17.45" customHeight="1">
      <c r="A2490" s="1117"/>
      <c r="B2490" s="1118"/>
      <c r="C2490" s="1118"/>
      <c r="D2490" s="1118"/>
      <c r="E2490" s="1118"/>
      <c r="F2490" s="1118"/>
      <c r="G2490" s="1118"/>
      <c r="H2490" s="1118"/>
      <c r="I2490" s="1119" t="s">
        <v>1185</v>
      </c>
      <c r="J2490" s="1119"/>
      <c r="K2490" s="1119"/>
      <c r="L2490" s="1119"/>
      <c r="M2490" s="1119"/>
      <c r="N2490" s="1119"/>
      <c r="O2490" s="1119"/>
      <c r="P2490" s="1119"/>
      <c r="Q2490" s="1119"/>
      <c r="R2490" s="1119"/>
      <c r="S2490" s="1119"/>
      <c r="T2490" s="1119"/>
      <c r="U2490" s="1119"/>
      <c r="V2490" s="1118"/>
      <c r="W2490" s="1120">
        <v>156.8175</v>
      </c>
      <c r="X2490" s="1121"/>
      <c r="Y2490" s="1121"/>
      <c r="Z2490" s="1121"/>
      <c r="AA2490" s="1121"/>
      <c r="AB2490" s="1121"/>
      <c r="AC2490" s="1120"/>
    </row>
    <row r="2491" spans="1:29" ht="17.45" customHeight="1">
      <c r="A2491" s="1117"/>
      <c r="B2491" s="1118"/>
      <c r="C2491" s="1118"/>
      <c r="D2491" s="1118"/>
      <c r="E2491" s="1118"/>
      <c r="F2491" s="1118"/>
      <c r="G2491" s="1118"/>
      <c r="H2491" s="1118"/>
      <c r="I2491" s="1119" t="s">
        <v>1186</v>
      </c>
      <c r="J2491" s="1119"/>
      <c r="K2491" s="1119"/>
      <c r="L2491" s="1119"/>
      <c r="M2491" s="1119"/>
      <c r="N2491" s="1119"/>
      <c r="O2491" s="1119"/>
      <c r="P2491" s="1119"/>
      <c r="Q2491" s="1119"/>
      <c r="R2491" s="1119"/>
      <c r="S2491" s="1119"/>
      <c r="T2491" s="1119"/>
      <c r="U2491" s="1119"/>
      <c r="V2491" s="1118"/>
      <c r="W2491" s="1120">
        <v>8.1889000000000003</v>
      </c>
      <c r="X2491" s="1121"/>
      <c r="Y2491" s="1121"/>
      <c r="Z2491" s="1121"/>
      <c r="AA2491" s="1121"/>
      <c r="AB2491" s="1121"/>
      <c r="AC2491" s="1120"/>
    </row>
    <row r="2492" spans="1:29" ht="16.7" customHeight="1">
      <c r="A2492" s="1117"/>
      <c r="B2492" s="1118"/>
      <c r="C2492" s="1118"/>
      <c r="D2492" s="1118"/>
      <c r="E2492" s="1118"/>
      <c r="F2492" s="1118"/>
      <c r="G2492" s="1118"/>
      <c r="H2492" s="1118"/>
      <c r="I2492" s="1119" t="s">
        <v>1187</v>
      </c>
      <c r="J2492" s="1119"/>
      <c r="K2492" s="1119"/>
      <c r="L2492" s="1119"/>
      <c r="M2492" s="1119"/>
      <c r="N2492" s="1119"/>
      <c r="O2492" s="1119"/>
      <c r="P2492" s="1119"/>
      <c r="Q2492" s="1119"/>
      <c r="R2492" s="1119"/>
      <c r="S2492" s="1119"/>
      <c r="T2492" s="1119"/>
      <c r="U2492" s="1119"/>
      <c r="V2492" s="1118"/>
      <c r="W2492" s="1120">
        <v>0</v>
      </c>
      <c r="X2492" s="1121"/>
      <c r="Y2492" s="1121"/>
      <c r="Z2492" s="1121"/>
      <c r="AA2492" s="1121"/>
      <c r="AB2492" s="1121"/>
      <c r="AC2492" s="1120"/>
    </row>
    <row r="2493" spans="1:29" ht="17.45" customHeight="1" thickBot="1">
      <c r="A2493" s="1122"/>
      <c r="B2493" s="1123"/>
      <c r="C2493" s="1123"/>
      <c r="D2493" s="1123"/>
      <c r="E2493" s="1123"/>
      <c r="F2493" s="1123"/>
      <c r="G2493" s="1123"/>
      <c r="H2493" s="1123"/>
      <c r="I2493" s="1124" t="s">
        <v>1188</v>
      </c>
      <c r="J2493" s="1124"/>
      <c r="K2493" s="1124"/>
      <c r="L2493" s="1124"/>
      <c r="M2493" s="1124"/>
      <c r="N2493" s="1124"/>
      <c r="O2493" s="1124"/>
      <c r="P2493" s="1124"/>
      <c r="Q2493" s="1124"/>
      <c r="R2493" s="1124"/>
      <c r="S2493" s="1124"/>
      <c r="T2493" s="1124"/>
      <c r="U2493" s="1124"/>
      <c r="V2493" s="1123"/>
      <c r="W2493" s="1125">
        <v>0</v>
      </c>
      <c r="X2493" s="1126"/>
      <c r="Y2493" s="1126"/>
      <c r="Z2493" s="1126"/>
      <c r="AA2493" s="1126"/>
      <c r="AB2493" s="1126"/>
      <c r="AC2493" s="1125"/>
    </row>
    <row r="2494" spans="1:29" ht="16.7" customHeight="1" thickBot="1">
      <c r="A2494" s="1092" t="s">
        <v>1189</v>
      </c>
      <c r="B2494" s="1109"/>
      <c r="C2494" s="1109"/>
      <c r="D2494" s="1109"/>
      <c r="E2494" s="1109"/>
      <c r="F2494" s="1109"/>
      <c r="G2494" s="1109"/>
      <c r="H2494" s="1109"/>
      <c r="I2494" s="1109"/>
      <c r="J2494" s="1110"/>
      <c r="K2494" s="1094" t="s">
        <v>1174</v>
      </c>
      <c r="L2494" s="1070"/>
      <c r="M2494" s="1070"/>
      <c r="N2494" s="1070"/>
      <c r="O2494" s="1095"/>
      <c r="P2494" s="1094" t="s">
        <v>531</v>
      </c>
      <c r="Q2494" s="1070"/>
      <c r="R2494" s="1070"/>
      <c r="S2494" s="1070"/>
      <c r="T2494" s="1095"/>
      <c r="U2494" s="1094" t="s">
        <v>1190</v>
      </c>
      <c r="V2494" s="1070"/>
      <c r="W2494" s="1070"/>
      <c r="X2494" s="1070"/>
      <c r="Y2494" s="1095"/>
      <c r="Z2494" s="1096" t="s">
        <v>1191</v>
      </c>
      <c r="AA2494" s="1111"/>
      <c r="AB2494" s="1111"/>
      <c r="AC2494" s="1112"/>
    </row>
    <row r="2495" spans="1:29" ht="17.45" customHeight="1" thickBot="1">
      <c r="A2495" s="1127"/>
      <c r="B2495" s="1128" t="s">
        <v>1813</v>
      </c>
      <c r="C2495" s="1128"/>
      <c r="D2495" s="1129" t="s">
        <v>1814</v>
      </c>
      <c r="E2495" s="1128"/>
      <c r="F2495" s="1128"/>
      <c r="G2495" s="1128"/>
      <c r="H2495" s="1128"/>
      <c r="I2495" s="1128"/>
      <c r="J2495" s="1129"/>
      <c r="K2495" s="1130">
        <v>0.112</v>
      </c>
      <c r="L2495" s="1131"/>
      <c r="M2495" s="1131"/>
      <c r="N2495" s="1131"/>
      <c r="O2495" s="1132"/>
      <c r="P2495" s="1133" t="s">
        <v>1218</v>
      </c>
      <c r="Q2495" s="1134"/>
      <c r="R2495" s="1134"/>
      <c r="S2495" s="1134"/>
      <c r="T2495" s="1135"/>
      <c r="U2495" s="1136">
        <v>82.338800000000006</v>
      </c>
      <c r="V2495" s="1137"/>
      <c r="W2495" s="1137"/>
      <c r="X2495" s="1137"/>
      <c r="Y2495" s="1138"/>
      <c r="Z2495" s="1139">
        <v>9.2218999999999998</v>
      </c>
      <c r="AA2495" s="1108"/>
      <c r="AB2495" s="1108"/>
      <c r="AC2495" s="1107"/>
    </row>
    <row r="2496" spans="1:29" ht="17.45" customHeight="1" thickBot="1">
      <c r="A2496" s="1068"/>
      <c r="B2496" s="1069"/>
      <c r="C2496" s="1069"/>
      <c r="D2496" s="1069"/>
      <c r="E2496" s="1069"/>
      <c r="F2496" s="1069"/>
      <c r="G2496" s="1069"/>
      <c r="H2496" s="1069"/>
      <c r="I2496" s="1071" t="s">
        <v>1193</v>
      </c>
      <c r="J2496" s="1071"/>
      <c r="K2496" s="1071"/>
      <c r="L2496" s="1071"/>
      <c r="M2496" s="1071"/>
      <c r="N2496" s="1071"/>
      <c r="O2496" s="1071"/>
      <c r="P2496" s="1071"/>
      <c r="Q2496" s="1071"/>
      <c r="R2496" s="1071"/>
      <c r="S2496" s="1071"/>
      <c r="T2496" s="1071"/>
      <c r="U2496" s="1071"/>
      <c r="V2496" s="1106"/>
      <c r="W2496" s="1107">
        <v>9.2218999999999998</v>
      </c>
      <c r="X2496" s="1108"/>
      <c r="Y2496" s="1108"/>
      <c r="Z2496" s="1108"/>
      <c r="AA2496" s="1108"/>
      <c r="AB2496" s="1108"/>
      <c r="AC2496" s="1107"/>
    </row>
    <row r="2497" spans="1:29" ht="16.7" customHeight="1" thickBot="1">
      <c r="A2497" s="1092" t="s">
        <v>1194</v>
      </c>
      <c r="B2497" s="1109"/>
      <c r="C2497" s="1109"/>
      <c r="D2497" s="1109"/>
      <c r="E2497" s="1109"/>
      <c r="F2497" s="1109"/>
      <c r="G2497" s="1109"/>
      <c r="H2497" s="1109"/>
      <c r="I2497" s="1109"/>
      <c r="J2497" s="1110"/>
      <c r="K2497" s="1094" t="s">
        <v>1174</v>
      </c>
      <c r="L2497" s="1070"/>
      <c r="M2497" s="1070"/>
      <c r="N2497" s="1070"/>
      <c r="O2497" s="1095"/>
      <c r="P2497" s="1094" t="s">
        <v>531</v>
      </c>
      <c r="Q2497" s="1070"/>
      <c r="R2497" s="1070"/>
      <c r="S2497" s="1070"/>
      <c r="T2497" s="1095"/>
      <c r="U2497" s="1094" t="s">
        <v>1190</v>
      </c>
      <c r="V2497" s="1070"/>
      <c r="W2497" s="1070"/>
      <c r="X2497" s="1070"/>
      <c r="Y2497" s="1095"/>
      <c r="Z2497" s="1096" t="s">
        <v>1191</v>
      </c>
      <c r="AA2497" s="1111"/>
      <c r="AB2497" s="1111"/>
      <c r="AC2497" s="1112"/>
    </row>
    <row r="2498" spans="1:29" ht="17.45" customHeight="1" thickBot="1">
      <c r="A2498" s="1068"/>
      <c r="B2498" s="1069"/>
      <c r="C2498" s="1069"/>
      <c r="D2498" s="1069"/>
      <c r="E2498" s="1069"/>
      <c r="F2498" s="1069"/>
      <c r="G2498" s="1069"/>
      <c r="H2498" s="1069"/>
      <c r="I2498" s="1071" t="s">
        <v>1195</v>
      </c>
      <c r="J2498" s="1071"/>
      <c r="K2498" s="1071"/>
      <c r="L2498" s="1071"/>
      <c r="M2498" s="1071"/>
      <c r="N2498" s="1071"/>
      <c r="O2498" s="1071"/>
      <c r="P2498" s="1071"/>
      <c r="Q2498" s="1071"/>
      <c r="R2498" s="1071"/>
      <c r="S2498" s="1071"/>
      <c r="T2498" s="1071"/>
      <c r="U2498" s="1071"/>
      <c r="V2498" s="1106"/>
      <c r="W2498" s="1107">
        <v>0</v>
      </c>
      <c r="X2498" s="1108"/>
      <c r="Y2498" s="1108"/>
      <c r="Z2498" s="1108"/>
      <c r="AA2498" s="1108"/>
      <c r="AB2498" s="1108"/>
      <c r="AC2498" s="1107"/>
    </row>
    <row r="2499" spans="1:29" ht="17.45" customHeight="1" thickBot="1">
      <c r="A2499" s="1092" t="s">
        <v>1196</v>
      </c>
      <c r="B2499" s="1109"/>
      <c r="C2499" s="1109"/>
      <c r="D2499" s="1109"/>
      <c r="E2499" s="1109"/>
      <c r="F2499" s="1109"/>
      <c r="G2499" s="1109"/>
      <c r="H2499" s="1109"/>
      <c r="I2499" s="1109"/>
      <c r="J2499" s="1110"/>
      <c r="K2499" s="1094" t="s">
        <v>1174</v>
      </c>
      <c r="L2499" s="1070"/>
      <c r="M2499" s="1070"/>
      <c r="N2499" s="1070"/>
      <c r="O2499" s="1095"/>
      <c r="P2499" s="1094" t="s">
        <v>531</v>
      </c>
      <c r="Q2499" s="1070"/>
      <c r="R2499" s="1070"/>
      <c r="S2499" s="1070"/>
      <c r="T2499" s="1095"/>
      <c r="U2499" s="1094" t="s">
        <v>1190</v>
      </c>
      <c r="V2499" s="1070"/>
      <c r="W2499" s="1070"/>
      <c r="X2499" s="1070"/>
      <c r="Y2499" s="1095"/>
      <c r="Z2499" s="1096" t="s">
        <v>1191</v>
      </c>
      <c r="AA2499" s="1111"/>
      <c r="AB2499" s="1111"/>
      <c r="AC2499" s="1112"/>
    </row>
    <row r="2500" spans="1:29" ht="16.7" customHeight="1" thickBot="1">
      <c r="A2500" s="1127"/>
      <c r="B2500" s="1128" t="s">
        <v>1815</v>
      </c>
      <c r="C2500" s="1128"/>
      <c r="D2500" s="1129" t="s">
        <v>1816</v>
      </c>
      <c r="E2500" s="1128"/>
      <c r="F2500" s="1128"/>
      <c r="G2500" s="1128"/>
      <c r="H2500" s="1128"/>
      <c r="I2500" s="1128"/>
      <c r="J2500" s="1129"/>
      <c r="K2500" s="1130">
        <v>1.1E-4</v>
      </c>
      <c r="L2500" s="1131"/>
      <c r="M2500" s="1131"/>
      <c r="N2500" s="1131"/>
      <c r="O2500" s="1132"/>
      <c r="P2500" s="1133" t="s">
        <v>565</v>
      </c>
      <c r="Q2500" s="1134"/>
      <c r="R2500" s="1134"/>
      <c r="S2500" s="1134"/>
      <c r="T2500" s="1135"/>
      <c r="U2500" s="1136">
        <v>32.99</v>
      </c>
      <c r="V2500" s="1137"/>
      <c r="W2500" s="1137"/>
      <c r="X2500" s="1137"/>
      <c r="Y2500" s="1138"/>
      <c r="Z2500" s="1139">
        <v>3.5999999999999999E-3</v>
      </c>
      <c r="AA2500" s="1108"/>
      <c r="AB2500" s="1108"/>
      <c r="AC2500" s="1107"/>
    </row>
    <row r="2501" spans="1:29" ht="17.45" customHeight="1" thickBot="1">
      <c r="A2501" s="1068"/>
      <c r="B2501" s="1069"/>
      <c r="C2501" s="1069"/>
      <c r="D2501" s="1069"/>
      <c r="E2501" s="1069"/>
      <c r="F2501" s="1069"/>
      <c r="G2501" s="1069"/>
      <c r="H2501" s="1069"/>
      <c r="I2501" s="1071" t="s">
        <v>1197</v>
      </c>
      <c r="J2501" s="1071"/>
      <c r="K2501" s="1071"/>
      <c r="L2501" s="1071"/>
      <c r="M2501" s="1071"/>
      <c r="N2501" s="1071"/>
      <c r="O2501" s="1071"/>
      <c r="P2501" s="1071"/>
      <c r="Q2501" s="1071"/>
      <c r="R2501" s="1071"/>
      <c r="S2501" s="1071"/>
      <c r="T2501" s="1071"/>
      <c r="U2501" s="1071"/>
      <c r="V2501" s="1106"/>
      <c r="W2501" s="1107">
        <v>3.5999999999999999E-3</v>
      </c>
      <c r="X2501" s="1108"/>
      <c r="Y2501" s="1108"/>
      <c r="Z2501" s="1108"/>
      <c r="AA2501" s="1108"/>
      <c r="AB2501" s="1108"/>
      <c r="AC2501" s="1107"/>
    </row>
    <row r="2502" spans="1:29" ht="16.7" customHeight="1" thickBot="1">
      <c r="A2502" s="1092" t="s">
        <v>1198</v>
      </c>
      <c r="B2502" s="1109"/>
      <c r="C2502" s="1109"/>
      <c r="D2502" s="1110"/>
      <c r="E2502" s="1094" t="s">
        <v>1174</v>
      </c>
      <c r="F2502" s="1070"/>
      <c r="G2502" s="1095"/>
      <c r="H2502" s="1140" t="s">
        <v>1199</v>
      </c>
      <c r="I2502" s="1140" t="s">
        <v>1200</v>
      </c>
      <c r="J2502" s="1094" t="s">
        <v>1201</v>
      </c>
      <c r="K2502" s="1070"/>
      <c r="L2502" s="1095"/>
      <c r="M2502" s="1094" t="s">
        <v>1202</v>
      </c>
      <c r="N2502" s="1070"/>
      <c r="O2502" s="1070"/>
      <c r="P2502" s="1095"/>
      <c r="Q2502" s="1094" t="s">
        <v>1203</v>
      </c>
      <c r="R2502" s="1070"/>
      <c r="S2502" s="1070"/>
      <c r="T2502" s="1070"/>
      <c r="U2502" s="1095"/>
      <c r="V2502" s="1094" t="s">
        <v>1204</v>
      </c>
      <c r="W2502" s="1070"/>
      <c r="X2502" s="1070"/>
      <c r="Y2502" s="1095"/>
      <c r="Z2502" s="1096" t="s">
        <v>1191</v>
      </c>
      <c r="AA2502" s="1111"/>
      <c r="AB2502" s="1111"/>
      <c r="AC2502" s="1112"/>
    </row>
    <row r="2503" spans="1:29" ht="17.45" customHeight="1" thickBot="1">
      <c r="A2503" s="1127"/>
      <c r="B2503" s="1128" t="s">
        <v>1817</v>
      </c>
      <c r="C2503" s="1128"/>
      <c r="D2503" s="1225" t="s">
        <v>1816</v>
      </c>
      <c r="E2503" s="1192">
        <v>1.1E-4</v>
      </c>
      <c r="F2503" s="1193"/>
      <c r="G2503" s="1194"/>
      <c r="H2503" s="1191">
        <v>0</v>
      </c>
      <c r="I2503" s="1191">
        <v>0</v>
      </c>
      <c r="J2503" s="1195">
        <v>0</v>
      </c>
      <c r="K2503" s="1196"/>
      <c r="L2503" s="1197"/>
      <c r="M2503" s="1136">
        <v>1.05</v>
      </c>
      <c r="N2503" s="1137"/>
      <c r="O2503" s="1137"/>
      <c r="P2503" s="1138"/>
      <c r="Q2503" s="1136">
        <v>0.84</v>
      </c>
      <c r="R2503" s="1137"/>
      <c r="S2503" s="1137"/>
      <c r="T2503" s="1137"/>
      <c r="U2503" s="1138"/>
      <c r="V2503" s="1136">
        <v>0.69</v>
      </c>
      <c r="W2503" s="1137"/>
      <c r="X2503" s="1137"/>
      <c r="Y2503" s="1138"/>
      <c r="Z2503" s="1139">
        <v>0</v>
      </c>
      <c r="AA2503" s="1108"/>
      <c r="AB2503" s="1108"/>
      <c r="AC2503" s="1107"/>
    </row>
    <row r="2504" spans="1:29" ht="17.45" customHeight="1" thickBot="1">
      <c r="A2504" s="1068"/>
      <c r="B2504" s="1069"/>
      <c r="C2504" s="1069"/>
      <c r="D2504" s="1069"/>
      <c r="E2504" s="1069"/>
      <c r="F2504" s="1069"/>
      <c r="G2504" s="1069"/>
      <c r="H2504" s="1069"/>
      <c r="I2504" s="1071" t="s">
        <v>1205</v>
      </c>
      <c r="J2504" s="1071"/>
      <c r="K2504" s="1071"/>
      <c r="L2504" s="1071"/>
      <c r="M2504" s="1071"/>
      <c r="N2504" s="1071"/>
      <c r="O2504" s="1071"/>
      <c r="P2504" s="1071"/>
      <c r="Q2504" s="1071"/>
      <c r="R2504" s="1071"/>
      <c r="S2504" s="1071"/>
      <c r="T2504" s="1071"/>
      <c r="U2504" s="1071"/>
      <c r="V2504" s="1106"/>
      <c r="W2504" s="1107">
        <v>0</v>
      </c>
      <c r="X2504" s="1108"/>
      <c r="Y2504" s="1108"/>
      <c r="Z2504" s="1108"/>
      <c r="AA2504" s="1108"/>
      <c r="AB2504" s="1108"/>
      <c r="AC2504" s="1107"/>
    </row>
    <row r="2505" spans="1:29" ht="5.85" customHeight="1">
      <c r="A2505" s="1141"/>
      <c r="B2505" s="1113"/>
      <c r="C2505" s="1113"/>
      <c r="D2505" s="1113"/>
      <c r="E2505" s="1113"/>
      <c r="F2505" s="1113"/>
      <c r="G2505" s="1113"/>
      <c r="H2505" s="1113"/>
      <c r="I2505" s="1113"/>
      <c r="J2505" s="1113"/>
      <c r="K2505" s="1113"/>
      <c r="L2505" s="1113"/>
      <c r="M2505" s="1113"/>
      <c r="N2505" s="1113"/>
      <c r="O2505" s="1113"/>
      <c r="P2505" s="1113"/>
      <c r="Q2505" s="1113"/>
      <c r="R2505" s="1113"/>
      <c r="S2505" s="1113"/>
      <c r="T2505" s="1113"/>
      <c r="U2505" s="1113"/>
      <c r="V2505" s="1113"/>
      <c r="W2505" s="1113"/>
      <c r="X2505" s="1113"/>
      <c r="Y2505" s="1113"/>
      <c r="Z2505" s="1113"/>
      <c r="AA2505" s="1113"/>
      <c r="AB2505" s="1113"/>
      <c r="AC2505" s="1142"/>
    </row>
    <row r="2506" spans="1:29" ht="16.7" customHeight="1">
      <c r="A2506" s="1117"/>
      <c r="B2506" s="1118"/>
      <c r="C2506" s="1118"/>
      <c r="D2506" s="1118"/>
      <c r="E2506" s="1118"/>
      <c r="F2506" s="1118"/>
      <c r="G2506" s="1118"/>
      <c r="H2506" s="1118"/>
      <c r="I2506" s="1119" t="s">
        <v>1206</v>
      </c>
      <c r="J2506" s="1119"/>
      <c r="K2506" s="1119"/>
      <c r="L2506" s="1119"/>
      <c r="M2506" s="1119"/>
      <c r="N2506" s="1119"/>
      <c r="O2506" s="1119"/>
      <c r="P2506" s="1119"/>
      <c r="Q2506" s="1119"/>
      <c r="R2506" s="1119"/>
      <c r="S2506" s="1119"/>
      <c r="T2506" s="1119"/>
      <c r="U2506" s="1119"/>
      <c r="V2506" s="1118"/>
      <c r="W2506" s="1143">
        <v>17.41</v>
      </c>
      <c r="X2506" s="1144"/>
      <c r="Y2506" s="1144"/>
      <c r="Z2506" s="1144"/>
      <c r="AA2506" s="1144"/>
      <c r="AB2506" s="1144"/>
      <c r="AC2506" s="1143"/>
    </row>
    <row r="2507" spans="1:29" ht="17.45" customHeight="1">
      <c r="A2507" s="1117"/>
      <c r="B2507" s="1118"/>
      <c r="C2507" s="1118"/>
      <c r="D2507" s="1118"/>
      <c r="E2507" s="1118"/>
      <c r="F2507" s="1118"/>
      <c r="G2507" s="1119" t="s">
        <v>1207</v>
      </c>
      <c r="H2507" s="1119"/>
      <c r="I2507" s="1119"/>
      <c r="J2507" s="1119"/>
      <c r="K2507" s="1119"/>
      <c r="L2507" s="1119"/>
      <c r="M2507" s="1119"/>
      <c r="N2507" s="1145"/>
      <c r="O2507" s="1146">
        <v>0</v>
      </c>
      <c r="P2507" s="1146"/>
      <c r="Q2507" s="1146"/>
      <c r="R2507" s="1145"/>
      <c r="S2507" s="1119" t="s">
        <v>1208</v>
      </c>
      <c r="T2507" s="1119"/>
      <c r="U2507" s="1119"/>
      <c r="V2507" s="1118"/>
      <c r="W2507" s="1143">
        <v>0</v>
      </c>
      <c r="X2507" s="1144"/>
      <c r="Y2507" s="1144"/>
      <c r="Z2507" s="1144"/>
      <c r="AA2507" s="1144"/>
      <c r="AB2507" s="1144"/>
      <c r="AC2507" s="1143"/>
    </row>
    <row r="2508" spans="1:29" ht="16.7" customHeight="1">
      <c r="A2508" s="1117"/>
      <c r="B2508" s="1118"/>
      <c r="C2508" s="1118"/>
      <c r="D2508" s="1118"/>
      <c r="E2508" s="1118"/>
      <c r="F2508" s="1118"/>
      <c r="G2508" s="1118"/>
      <c r="H2508" s="1118"/>
      <c r="I2508" s="1119" t="s">
        <v>1209</v>
      </c>
      <c r="J2508" s="1119"/>
      <c r="K2508" s="1119"/>
      <c r="L2508" s="1119"/>
      <c r="M2508" s="1119"/>
      <c r="N2508" s="1119"/>
      <c r="O2508" s="1119"/>
      <c r="P2508" s="1119"/>
      <c r="Q2508" s="1119"/>
      <c r="R2508" s="1119"/>
      <c r="S2508" s="1119"/>
      <c r="T2508" s="1119"/>
      <c r="U2508" s="1119"/>
      <c r="V2508" s="1118"/>
      <c r="W2508" s="1143">
        <v>17.41</v>
      </c>
      <c r="X2508" s="1144"/>
      <c r="Y2508" s="1144"/>
      <c r="Z2508" s="1144"/>
      <c r="AA2508" s="1144"/>
      <c r="AB2508" s="1144"/>
      <c r="AC2508" s="1143"/>
    </row>
    <row r="2509" spans="1:29" ht="5.85" customHeight="1">
      <c r="A2509" s="1147"/>
      <c r="B2509" s="1118"/>
      <c r="C2509" s="1118"/>
      <c r="D2509" s="1118"/>
      <c r="E2509" s="1118"/>
      <c r="F2509" s="1118"/>
      <c r="G2509" s="1118"/>
      <c r="H2509" s="1118"/>
      <c r="I2509" s="1118"/>
      <c r="J2509" s="1118"/>
      <c r="K2509" s="1118"/>
      <c r="L2509" s="1118"/>
      <c r="M2509" s="1118"/>
      <c r="N2509" s="1118"/>
      <c r="O2509" s="1118"/>
      <c r="P2509" s="1118"/>
      <c r="Q2509" s="1118"/>
      <c r="R2509" s="1118"/>
      <c r="S2509" s="1118"/>
      <c r="T2509" s="1118"/>
      <c r="U2509" s="1118"/>
      <c r="V2509" s="1118"/>
      <c r="W2509" s="1118"/>
      <c r="X2509" s="1118"/>
      <c r="Y2509" s="1118"/>
      <c r="Z2509" s="1118"/>
      <c r="AA2509" s="1118"/>
      <c r="AB2509" s="1118"/>
      <c r="AC2509" s="1148"/>
    </row>
    <row r="2510" spans="1:29" ht="130.9" customHeight="1">
      <c r="A2510" s="1149"/>
      <c r="AC2510" s="1088"/>
    </row>
    <row r="2511" spans="1:29" ht="130.15" customHeight="1" thickBot="1">
      <c r="A2511" s="1089"/>
      <c r="B2511" s="1090"/>
      <c r="C2511" s="1090"/>
      <c r="D2511" s="1090"/>
      <c r="E2511" s="1090"/>
      <c r="F2511" s="1090"/>
      <c r="G2511" s="1090"/>
      <c r="H2511" s="1090"/>
      <c r="I2511" s="1090"/>
      <c r="J2511" s="1090"/>
      <c r="K2511" s="1090"/>
      <c r="L2511" s="1090"/>
      <c r="M2511" s="1090"/>
      <c r="N2511" s="1090"/>
      <c r="O2511" s="1090"/>
      <c r="P2511" s="1090"/>
      <c r="Q2511" s="1090"/>
      <c r="R2511" s="1090"/>
      <c r="S2511" s="1090"/>
      <c r="T2511" s="1090"/>
      <c r="U2511" s="1090"/>
      <c r="V2511" s="1090"/>
      <c r="W2511" s="1090"/>
      <c r="X2511" s="1090"/>
      <c r="Y2511" s="1090"/>
      <c r="Z2511" s="1090"/>
      <c r="AA2511" s="1090"/>
      <c r="AB2511" s="1090"/>
      <c r="AC2511" s="1091"/>
    </row>
    <row r="2512" spans="1:29" ht="17.45" customHeight="1" thickBot="1">
      <c r="A2512" s="1068"/>
      <c r="B2512" s="1069"/>
      <c r="C2512" s="1069"/>
      <c r="D2512" s="1069"/>
      <c r="E2512" s="1069"/>
      <c r="F2512" s="1070" t="s">
        <v>1166</v>
      </c>
      <c r="G2512" s="1070"/>
      <c r="H2512" s="1070"/>
      <c r="I2512" s="1070"/>
      <c r="J2512" s="1070"/>
      <c r="K2512" s="1070"/>
      <c r="L2512" s="1069"/>
      <c r="M2512" s="1069"/>
      <c r="N2512" s="1069"/>
      <c r="O2512" s="1069"/>
      <c r="P2512" s="1069"/>
      <c r="Q2512" s="1069"/>
      <c r="R2512" s="1069"/>
      <c r="S2512" s="1069"/>
      <c r="T2512" s="1069"/>
      <c r="U2512" s="1069"/>
      <c r="V2512" s="1069"/>
      <c r="W2512" s="1069"/>
      <c r="X2512" s="1071" t="s">
        <v>1818</v>
      </c>
      <c r="Y2512" s="1071"/>
      <c r="Z2512" s="1071"/>
      <c r="AA2512" s="1071"/>
      <c r="AB2512" s="1071"/>
      <c r="AC2512" s="1072"/>
    </row>
    <row r="2513" spans="1:29" ht="16.7" customHeight="1">
      <c r="A2513" s="1074" t="s">
        <v>1168</v>
      </c>
      <c r="B2513" s="1075"/>
      <c r="C2513" s="1076"/>
      <c r="D2513" s="1077" t="s">
        <v>1819</v>
      </c>
      <c r="E2513" s="1077"/>
      <c r="F2513" s="1077"/>
      <c r="G2513" s="1077"/>
      <c r="H2513" s="1077"/>
      <c r="I2513" s="1077"/>
      <c r="J2513" s="1077"/>
      <c r="K2513" s="1077"/>
      <c r="L2513" s="1077"/>
      <c r="M2513" s="1077"/>
      <c r="N2513" s="1076"/>
      <c r="O2513" s="1076"/>
      <c r="P2513" s="1078" t="s">
        <v>1104</v>
      </c>
      <c r="Q2513" s="1078"/>
      <c r="R2513" s="1078"/>
      <c r="S2513" s="1076"/>
      <c r="T2513" s="1079" t="s">
        <v>1435</v>
      </c>
      <c r="U2513" s="1079"/>
      <c r="V2513" s="1079"/>
      <c r="W2513" s="1079"/>
      <c r="X2513" s="1076"/>
      <c r="Y2513" s="1078" t="s">
        <v>1170</v>
      </c>
      <c r="Z2513" s="1078"/>
      <c r="AA2513" s="1076"/>
      <c r="AB2513" s="1080">
        <v>45658</v>
      </c>
      <c r="AC2513" s="1081"/>
    </row>
    <row r="2514" spans="1:29" ht="17.45" customHeight="1">
      <c r="A2514" s="1082"/>
      <c r="B2514" s="1083"/>
      <c r="D2514" s="1084"/>
      <c r="E2514" s="1084"/>
      <c r="F2514" s="1084"/>
      <c r="G2514" s="1084"/>
      <c r="H2514" s="1084"/>
      <c r="I2514" s="1084"/>
      <c r="J2514" s="1084"/>
      <c r="K2514" s="1084"/>
      <c r="L2514" s="1084"/>
      <c r="M2514" s="1084"/>
      <c r="P2514" s="1085" t="s">
        <v>1171</v>
      </c>
      <c r="Q2514" s="1085"/>
      <c r="R2514" s="1085"/>
      <c r="T2514" s="1086">
        <v>4</v>
      </c>
      <c r="U2514" s="1086"/>
      <c r="V2514" s="1086"/>
      <c r="W2514" s="1086"/>
      <c r="Y2514" s="1085" t="s">
        <v>1172</v>
      </c>
      <c r="Z2514" s="1085"/>
      <c r="AB2514" s="1087" t="s">
        <v>55</v>
      </c>
      <c r="AC2514" s="1088"/>
    </row>
    <row r="2515" spans="1:29" ht="5.85" customHeight="1" thickBot="1">
      <c r="A2515" s="1089"/>
      <c r="B2515" s="1090"/>
      <c r="C2515" s="1090"/>
      <c r="D2515" s="1090"/>
      <c r="E2515" s="1090"/>
      <c r="F2515" s="1090"/>
      <c r="G2515" s="1090"/>
      <c r="H2515" s="1090"/>
      <c r="I2515" s="1090"/>
      <c r="J2515" s="1090"/>
      <c r="K2515" s="1090"/>
      <c r="L2515" s="1090"/>
      <c r="M2515" s="1090"/>
      <c r="N2515" s="1090"/>
      <c r="O2515" s="1090"/>
      <c r="P2515" s="1090"/>
      <c r="Q2515" s="1090"/>
      <c r="R2515" s="1090"/>
      <c r="S2515" s="1090"/>
      <c r="T2515" s="1090"/>
      <c r="U2515" s="1090"/>
      <c r="V2515" s="1090"/>
      <c r="W2515" s="1090"/>
      <c r="X2515" s="1090"/>
      <c r="Y2515" s="1090"/>
      <c r="Z2515" s="1090"/>
      <c r="AA2515" s="1090"/>
      <c r="AB2515" s="1090"/>
      <c r="AC2515" s="1091"/>
    </row>
    <row r="2516" spans="1:29" ht="16.7" customHeight="1" thickBot="1">
      <c r="A2516" s="1092" t="s">
        <v>1173</v>
      </c>
      <c r="B2516" s="1075"/>
      <c r="C2516" s="1075"/>
      <c r="D2516" s="1075"/>
      <c r="E2516" s="1075"/>
      <c r="F2516" s="1075"/>
      <c r="G2516" s="1075"/>
      <c r="H2516" s="1093"/>
      <c r="I2516" s="1094" t="s">
        <v>1174</v>
      </c>
      <c r="J2516" s="1094" t="s">
        <v>1175</v>
      </c>
      <c r="K2516" s="1070"/>
      <c r="L2516" s="1070"/>
      <c r="M2516" s="1070"/>
      <c r="N2516" s="1070"/>
      <c r="O2516" s="1070"/>
      <c r="P2516" s="1095"/>
      <c r="Q2516" s="1094" t="s">
        <v>1176</v>
      </c>
      <c r="R2516" s="1070"/>
      <c r="S2516" s="1070"/>
      <c r="T2516" s="1070"/>
      <c r="U2516" s="1070"/>
      <c r="V2516" s="1070"/>
      <c r="W2516" s="1070"/>
      <c r="X2516" s="1070"/>
      <c r="Y2516" s="1095"/>
      <c r="Z2516" s="1096" t="s">
        <v>1177</v>
      </c>
      <c r="AA2516" s="1097"/>
      <c r="AB2516" s="1097"/>
      <c r="AC2516" s="1098"/>
    </row>
    <row r="2517" spans="1:29" ht="17.45" customHeight="1" thickBot="1">
      <c r="A2517" s="1099"/>
      <c r="B2517" s="1100"/>
      <c r="C2517" s="1100"/>
      <c r="D2517" s="1100"/>
      <c r="E2517" s="1100"/>
      <c r="F2517" s="1100"/>
      <c r="G2517" s="1100"/>
      <c r="H2517" s="1101"/>
      <c r="I2517" s="1102"/>
      <c r="J2517" s="1094" t="s">
        <v>1178</v>
      </c>
      <c r="K2517" s="1070"/>
      <c r="L2517" s="1095"/>
      <c r="M2517" s="1094" t="s">
        <v>1179</v>
      </c>
      <c r="N2517" s="1070"/>
      <c r="O2517" s="1070"/>
      <c r="P2517" s="1095"/>
      <c r="Q2517" s="1094" t="s">
        <v>1178</v>
      </c>
      <c r="R2517" s="1070"/>
      <c r="S2517" s="1070"/>
      <c r="T2517" s="1070"/>
      <c r="U2517" s="1095"/>
      <c r="V2517" s="1094" t="s">
        <v>1179</v>
      </c>
      <c r="W2517" s="1070"/>
      <c r="X2517" s="1070"/>
      <c r="Y2517" s="1095"/>
      <c r="Z2517" s="1103"/>
      <c r="AA2517" s="1104"/>
      <c r="AB2517" s="1104"/>
      <c r="AC2517" s="1105"/>
    </row>
    <row r="2518" spans="1:29" ht="17.45" customHeight="1">
      <c r="A2518" s="1150"/>
      <c r="B2518" s="1151" t="s">
        <v>1790</v>
      </c>
      <c r="C2518" s="1151"/>
      <c r="D2518" s="1152" t="s">
        <v>1791</v>
      </c>
      <c r="E2518" s="1151"/>
      <c r="F2518" s="1151"/>
      <c r="G2518" s="1151"/>
      <c r="H2518" s="1152"/>
      <c r="I2518" s="1201">
        <v>0.15060000000000001</v>
      </c>
      <c r="J2518" s="1202">
        <v>1</v>
      </c>
      <c r="K2518" s="1203"/>
      <c r="L2518" s="1204"/>
      <c r="M2518" s="1202">
        <v>0</v>
      </c>
      <c r="N2518" s="1203"/>
      <c r="O2518" s="1203"/>
      <c r="P2518" s="1204"/>
      <c r="Q2518" s="1205">
        <v>0.21590000000000001</v>
      </c>
      <c r="R2518" s="1206"/>
      <c r="S2518" s="1206"/>
      <c r="T2518" s="1206"/>
      <c r="U2518" s="1207"/>
      <c r="V2518" s="1205">
        <v>0.14319999999999999</v>
      </c>
      <c r="W2518" s="1206"/>
      <c r="X2518" s="1206"/>
      <c r="Y2518" s="1207"/>
      <c r="Z2518" s="1159">
        <v>3.2500000000000001E-2</v>
      </c>
      <c r="AA2518" s="1116"/>
      <c r="AB2518" s="1116"/>
      <c r="AC2518" s="1115"/>
    </row>
    <row r="2519" spans="1:29" ht="16.7" customHeight="1">
      <c r="A2519" s="1149"/>
      <c r="B2519" s="1174" t="s">
        <v>1792</v>
      </c>
      <c r="C2519" s="1174"/>
      <c r="D2519" s="1175" t="s">
        <v>1793</v>
      </c>
      <c r="E2519" s="1174"/>
      <c r="F2519" s="1174"/>
      <c r="G2519" s="1174"/>
      <c r="H2519" s="1175"/>
      <c r="I2519" s="1208">
        <v>0.48193000000000003</v>
      </c>
      <c r="J2519" s="1209">
        <v>1</v>
      </c>
      <c r="K2519" s="1210"/>
      <c r="L2519" s="1211"/>
      <c r="M2519" s="1209">
        <v>0</v>
      </c>
      <c r="N2519" s="1210"/>
      <c r="O2519" s="1210"/>
      <c r="P2519" s="1211"/>
      <c r="Q2519" s="1212">
        <v>12.761900000000001</v>
      </c>
      <c r="R2519" s="1213"/>
      <c r="S2519" s="1213"/>
      <c r="T2519" s="1213"/>
      <c r="U2519" s="1214"/>
      <c r="V2519" s="1212">
        <v>8.1121999999999996</v>
      </c>
      <c r="W2519" s="1213"/>
      <c r="X2519" s="1213"/>
      <c r="Y2519" s="1214"/>
      <c r="Z2519" s="1184">
        <v>6.1502999999999997</v>
      </c>
      <c r="AA2519" s="1121"/>
      <c r="AB2519" s="1121"/>
      <c r="AC2519" s="1120"/>
    </row>
    <row r="2520" spans="1:29" ht="17.45" customHeight="1">
      <c r="A2520" s="1149"/>
      <c r="B2520" s="1174" t="s">
        <v>1794</v>
      </c>
      <c r="C2520" s="1174"/>
      <c r="D2520" s="1175" t="s">
        <v>1795</v>
      </c>
      <c r="E2520" s="1174"/>
      <c r="F2520" s="1174"/>
      <c r="G2520" s="1174"/>
      <c r="H2520" s="1175"/>
      <c r="I2520" s="1208">
        <v>0.20080000000000001</v>
      </c>
      <c r="J2520" s="1209">
        <v>1</v>
      </c>
      <c r="K2520" s="1210"/>
      <c r="L2520" s="1211"/>
      <c r="M2520" s="1209">
        <v>0</v>
      </c>
      <c r="N2520" s="1210"/>
      <c r="O2520" s="1210"/>
      <c r="P2520" s="1211"/>
      <c r="Q2520" s="1212">
        <v>15.082000000000001</v>
      </c>
      <c r="R2520" s="1213"/>
      <c r="S2520" s="1213"/>
      <c r="T2520" s="1213"/>
      <c r="U2520" s="1214"/>
      <c r="V2520" s="1212">
        <v>9.5869999999999997</v>
      </c>
      <c r="W2520" s="1213"/>
      <c r="X2520" s="1213"/>
      <c r="Y2520" s="1214"/>
      <c r="Z2520" s="1184">
        <v>3.0285000000000002</v>
      </c>
      <c r="AA2520" s="1121"/>
      <c r="AB2520" s="1121"/>
      <c r="AC2520" s="1120"/>
    </row>
    <row r="2521" spans="1:29" ht="16.7" customHeight="1" thickBot="1">
      <c r="A2521" s="1089"/>
      <c r="B2521" s="1160" t="s">
        <v>1796</v>
      </c>
      <c r="C2521" s="1160"/>
      <c r="D2521" s="1161" t="s">
        <v>1797</v>
      </c>
      <c r="E2521" s="1160"/>
      <c r="F2521" s="1160"/>
      <c r="G2521" s="1160"/>
      <c r="H2521" s="1161"/>
      <c r="I2521" s="1215">
        <v>0.48193000000000003</v>
      </c>
      <c r="J2521" s="1216">
        <v>1</v>
      </c>
      <c r="K2521" s="1217"/>
      <c r="L2521" s="1218"/>
      <c r="M2521" s="1216">
        <v>0</v>
      </c>
      <c r="N2521" s="1217"/>
      <c r="O2521" s="1217"/>
      <c r="P2521" s="1218"/>
      <c r="Q2521" s="1219">
        <v>26.986899999999999</v>
      </c>
      <c r="R2521" s="1220"/>
      <c r="S2521" s="1220"/>
      <c r="T2521" s="1220"/>
      <c r="U2521" s="1221"/>
      <c r="V2521" s="1219">
        <v>5.7229999999999999</v>
      </c>
      <c r="W2521" s="1220"/>
      <c r="X2521" s="1220"/>
      <c r="Y2521" s="1221"/>
      <c r="Z2521" s="1168">
        <v>13.005800000000001</v>
      </c>
      <c r="AA2521" s="1126"/>
      <c r="AB2521" s="1126"/>
      <c r="AC2521" s="1125"/>
    </row>
    <row r="2522" spans="1:29" ht="17.45" customHeight="1" thickBot="1">
      <c r="A2522" s="1068"/>
      <c r="B2522" s="1069"/>
      <c r="C2522" s="1069"/>
      <c r="D2522" s="1069"/>
      <c r="E2522" s="1069"/>
      <c r="F2522" s="1069"/>
      <c r="G2522" s="1069"/>
      <c r="H2522" s="1069"/>
      <c r="I2522" s="1071" t="s">
        <v>1180</v>
      </c>
      <c r="J2522" s="1071"/>
      <c r="K2522" s="1071"/>
      <c r="L2522" s="1071"/>
      <c r="M2522" s="1071"/>
      <c r="N2522" s="1071"/>
      <c r="O2522" s="1071"/>
      <c r="P2522" s="1071"/>
      <c r="Q2522" s="1071"/>
      <c r="R2522" s="1071"/>
      <c r="S2522" s="1071"/>
      <c r="T2522" s="1071"/>
      <c r="U2522" s="1071"/>
      <c r="V2522" s="1106"/>
      <c r="W2522" s="1107">
        <v>22.217099999999999</v>
      </c>
      <c r="X2522" s="1108"/>
      <c r="Y2522" s="1108"/>
      <c r="Z2522" s="1108"/>
      <c r="AA2522" s="1108"/>
      <c r="AB2522" s="1108"/>
      <c r="AC2522" s="1107"/>
    </row>
    <row r="2523" spans="1:29" ht="17.45" customHeight="1" thickBot="1">
      <c r="A2523" s="1092" t="s">
        <v>1181</v>
      </c>
      <c r="B2523" s="1109"/>
      <c r="C2523" s="1109"/>
      <c r="D2523" s="1109"/>
      <c r="E2523" s="1109"/>
      <c r="F2523" s="1109"/>
      <c r="G2523" s="1109"/>
      <c r="H2523" s="1109"/>
      <c r="I2523" s="1109"/>
      <c r="J2523" s="1110"/>
      <c r="K2523" s="1094" t="s">
        <v>1182</v>
      </c>
      <c r="L2523" s="1070"/>
      <c r="M2523" s="1070"/>
      <c r="N2523" s="1070"/>
      <c r="O2523" s="1095"/>
      <c r="P2523" s="1094" t="s">
        <v>1174</v>
      </c>
      <c r="Q2523" s="1070"/>
      <c r="R2523" s="1070"/>
      <c r="S2523" s="1070"/>
      <c r="T2523" s="1095"/>
      <c r="U2523" s="1094" t="s">
        <v>1183</v>
      </c>
      <c r="V2523" s="1070"/>
      <c r="W2523" s="1070"/>
      <c r="X2523" s="1070"/>
      <c r="Y2523" s="1095"/>
      <c r="Z2523" s="1096" t="s">
        <v>1177</v>
      </c>
      <c r="AA2523" s="1111"/>
      <c r="AB2523" s="1111"/>
      <c r="AC2523" s="1112"/>
    </row>
    <row r="2524" spans="1:29" ht="16.7" customHeight="1">
      <c r="A2524" s="1150"/>
      <c r="B2524" s="1151" t="s">
        <v>1115</v>
      </c>
      <c r="C2524" s="1151"/>
      <c r="D2524" s="1152" t="s">
        <v>1116</v>
      </c>
      <c r="E2524" s="1151"/>
      <c r="F2524" s="1151"/>
      <c r="G2524" s="1151"/>
      <c r="H2524" s="1151"/>
      <c r="I2524" s="1151"/>
      <c r="J2524" s="1152"/>
      <c r="K2524" s="1153">
        <v>0</v>
      </c>
      <c r="L2524" s="1154"/>
      <c r="M2524" s="1154"/>
      <c r="N2524" s="1154"/>
      <c r="O2524" s="1155"/>
      <c r="P2524" s="1153">
        <v>2</v>
      </c>
      <c r="Q2524" s="1154"/>
      <c r="R2524" s="1154"/>
      <c r="S2524" s="1154"/>
      <c r="T2524" s="1155"/>
      <c r="U2524" s="1156">
        <v>22.3398</v>
      </c>
      <c r="V2524" s="1157"/>
      <c r="W2524" s="1157"/>
      <c r="X2524" s="1157"/>
      <c r="Y2524" s="1158"/>
      <c r="Z2524" s="1159">
        <v>44.679600000000001</v>
      </c>
      <c r="AA2524" s="1116"/>
      <c r="AB2524" s="1116"/>
      <c r="AC2524" s="1115"/>
    </row>
    <row r="2525" spans="1:29" ht="17.45" customHeight="1">
      <c r="A2525" s="1149"/>
      <c r="B2525" s="1174" t="s">
        <v>1125</v>
      </c>
      <c r="C2525" s="1174"/>
      <c r="D2525" s="1175" t="s">
        <v>1126</v>
      </c>
      <c r="E2525" s="1174"/>
      <c r="F2525" s="1174"/>
      <c r="G2525" s="1174"/>
      <c r="H2525" s="1174"/>
      <c r="I2525" s="1174"/>
      <c r="J2525" s="1175"/>
      <c r="K2525" s="1176">
        <v>0</v>
      </c>
      <c r="L2525" s="1177"/>
      <c r="M2525" s="1177"/>
      <c r="N2525" s="1177"/>
      <c r="O2525" s="1178"/>
      <c r="P2525" s="1176">
        <v>1</v>
      </c>
      <c r="Q2525" s="1177"/>
      <c r="R2525" s="1177"/>
      <c r="S2525" s="1177"/>
      <c r="T2525" s="1178"/>
      <c r="U2525" s="1226">
        <v>28.457100000000001</v>
      </c>
      <c r="V2525" s="1146"/>
      <c r="W2525" s="1146"/>
      <c r="X2525" s="1146"/>
      <c r="Y2525" s="1227"/>
      <c r="Z2525" s="1184">
        <v>28.457100000000001</v>
      </c>
      <c r="AA2525" s="1121"/>
      <c r="AB2525" s="1121"/>
      <c r="AC2525" s="1120"/>
    </row>
    <row r="2526" spans="1:29" ht="17.45" customHeight="1">
      <c r="A2526" s="1149"/>
      <c r="B2526" s="1174" t="s">
        <v>1111</v>
      </c>
      <c r="C2526" s="1174"/>
      <c r="D2526" s="1175" t="s">
        <v>1112</v>
      </c>
      <c r="E2526" s="1174"/>
      <c r="F2526" s="1174"/>
      <c r="G2526" s="1174"/>
      <c r="H2526" s="1174"/>
      <c r="I2526" s="1174"/>
      <c r="J2526" s="1175"/>
      <c r="K2526" s="1176">
        <v>0</v>
      </c>
      <c r="L2526" s="1177"/>
      <c r="M2526" s="1177"/>
      <c r="N2526" s="1177"/>
      <c r="O2526" s="1178"/>
      <c r="P2526" s="1176">
        <v>2</v>
      </c>
      <c r="Q2526" s="1177"/>
      <c r="R2526" s="1177"/>
      <c r="S2526" s="1177"/>
      <c r="T2526" s="1178"/>
      <c r="U2526" s="1226">
        <v>22.148800000000001</v>
      </c>
      <c r="V2526" s="1146"/>
      <c r="W2526" s="1146"/>
      <c r="X2526" s="1146"/>
      <c r="Y2526" s="1227"/>
      <c r="Z2526" s="1184">
        <v>44.297600000000003</v>
      </c>
      <c r="AA2526" s="1121"/>
      <c r="AB2526" s="1121"/>
      <c r="AC2526" s="1120"/>
    </row>
    <row r="2527" spans="1:29" ht="16.7" customHeight="1" thickBot="1">
      <c r="A2527" s="1089"/>
      <c r="B2527" s="1160" t="s">
        <v>1117</v>
      </c>
      <c r="C2527" s="1160"/>
      <c r="D2527" s="1161" t="s">
        <v>1118</v>
      </c>
      <c r="E2527" s="1160"/>
      <c r="F2527" s="1160"/>
      <c r="G2527" s="1160"/>
      <c r="H2527" s="1160"/>
      <c r="I2527" s="1160"/>
      <c r="J2527" s="1161"/>
      <c r="K2527" s="1162">
        <v>0</v>
      </c>
      <c r="L2527" s="1163"/>
      <c r="M2527" s="1163"/>
      <c r="N2527" s="1163"/>
      <c r="O2527" s="1164"/>
      <c r="P2527" s="1162">
        <v>1</v>
      </c>
      <c r="Q2527" s="1163"/>
      <c r="R2527" s="1163"/>
      <c r="S2527" s="1163"/>
      <c r="T2527" s="1164"/>
      <c r="U2527" s="1165">
        <v>31.5581</v>
      </c>
      <c r="V2527" s="1166"/>
      <c r="W2527" s="1166"/>
      <c r="X2527" s="1166"/>
      <c r="Y2527" s="1167"/>
      <c r="Z2527" s="1168">
        <v>31.5581</v>
      </c>
      <c r="AA2527" s="1126"/>
      <c r="AB2527" s="1126"/>
      <c r="AC2527" s="1125"/>
    </row>
    <row r="2528" spans="1:29" ht="17.45" customHeight="1" thickBot="1">
      <c r="A2528" s="1068"/>
      <c r="B2528" s="1113"/>
      <c r="C2528" s="1113"/>
      <c r="D2528" s="1113"/>
      <c r="E2528" s="1113"/>
      <c r="F2528" s="1113"/>
      <c r="G2528" s="1113"/>
      <c r="H2528" s="1113"/>
      <c r="I2528" s="1114" t="s">
        <v>1184</v>
      </c>
      <c r="J2528" s="1114"/>
      <c r="K2528" s="1114"/>
      <c r="L2528" s="1114"/>
      <c r="M2528" s="1114"/>
      <c r="N2528" s="1114"/>
      <c r="O2528" s="1114"/>
      <c r="P2528" s="1114"/>
      <c r="Q2528" s="1114"/>
      <c r="R2528" s="1114"/>
      <c r="S2528" s="1114"/>
      <c r="T2528" s="1114"/>
      <c r="U2528" s="1114"/>
      <c r="V2528" s="1069"/>
      <c r="W2528" s="1115">
        <v>148.9924</v>
      </c>
      <c r="X2528" s="1116"/>
      <c r="Y2528" s="1116"/>
      <c r="Z2528" s="1116"/>
      <c r="AA2528" s="1116"/>
      <c r="AB2528" s="1116"/>
      <c r="AC2528" s="1115"/>
    </row>
    <row r="2529" spans="1:29" ht="16.7" customHeight="1">
      <c r="A2529" s="1117"/>
      <c r="B2529" s="1118"/>
      <c r="C2529" s="1118"/>
      <c r="D2529" s="1118"/>
      <c r="E2529" s="1118"/>
      <c r="F2529" s="1118"/>
      <c r="G2529" s="1118"/>
      <c r="H2529" s="1118"/>
      <c r="I2529" s="1119" t="s">
        <v>1185</v>
      </c>
      <c r="J2529" s="1119"/>
      <c r="K2529" s="1119"/>
      <c r="L2529" s="1119"/>
      <c r="M2529" s="1119"/>
      <c r="N2529" s="1119"/>
      <c r="O2529" s="1119"/>
      <c r="P2529" s="1119"/>
      <c r="Q2529" s="1119"/>
      <c r="R2529" s="1119"/>
      <c r="S2529" s="1119"/>
      <c r="T2529" s="1119"/>
      <c r="U2529" s="1119"/>
      <c r="V2529" s="1118"/>
      <c r="W2529" s="1120">
        <v>171.20949999999999</v>
      </c>
      <c r="X2529" s="1121"/>
      <c r="Y2529" s="1121"/>
      <c r="Z2529" s="1121"/>
      <c r="AA2529" s="1121"/>
      <c r="AB2529" s="1121"/>
      <c r="AC2529" s="1120"/>
    </row>
    <row r="2530" spans="1:29" ht="17.45" customHeight="1">
      <c r="A2530" s="1117"/>
      <c r="B2530" s="1118"/>
      <c r="C2530" s="1118"/>
      <c r="D2530" s="1118"/>
      <c r="E2530" s="1118"/>
      <c r="F2530" s="1118"/>
      <c r="G2530" s="1118"/>
      <c r="H2530" s="1118"/>
      <c r="I2530" s="1119" t="s">
        <v>1186</v>
      </c>
      <c r="J2530" s="1119"/>
      <c r="K2530" s="1119"/>
      <c r="L2530" s="1119"/>
      <c r="M2530" s="1119"/>
      <c r="N2530" s="1119"/>
      <c r="O2530" s="1119"/>
      <c r="P2530" s="1119"/>
      <c r="Q2530" s="1119"/>
      <c r="R2530" s="1119"/>
      <c r="S2530" s="1119"/>
      <c r="T2530" s="1119"/>
      <c r="U2530" s="1119"/>
      <c r="V2530" s="1118"/>
      <c r="W2530" s="1120">
        <v>42.802399999999999</v>
      </c>
      <c r="X2530" s="1121"/>
      <c r="Y2530" s="1121"/>
      <c r="Z2530" s="1121"/>
      <c r="AA2530" s="1121"/>
      <c r="AB2530" s="1121"/>
      <c r="AC2530" s="1120"/>
    </row>
    <row r="2531" spans="1:29" ht="17.45" customHeight="1">
      <c r="A2531" s="1117"/>
      <c r="B2531" s="1118"/>
      <c r="C2531" s="1118"/>
      <c r="D2531" s="1118"/>
      <c r="E2531" s="1118"/>
      <c r="F2531" s="1118"/>
      <c r="G2531" s="1118"/>
      <c r="H2531" s="1118"/>
      <c r="I2531" s="1119" t="s">
        <v>1187</v>
      </c>
      <c r="J2531" s="1119"/>
      <c r="K2531" s="1119"/>
      <c r="L2531" s="1119"/>
      <c r="M2531" s="1119"/>
      <c r="N2531" s="1119"/>
      <c r="O2531" s="1119"/>
      <c r="P2531" s="1119"/>
      <c r="Q2531" s="1119"/>
      <c r="R2531" s="1119"/>
      <c r="S2531" s="1119"/>
      <c r="T2531" s="1119"/>
      <c r="U2531" s="1119"/>
      <c r="V2531" s="1118"/>
      <c r="W2531" s="1120">
        <v>0</v>
      </c>
      <c r="X2531" s="1121"/>
      <c r="Y2531" s="1121"/>
      <c r="Z2531" s="1121"/>
      <c r="AA2531" s="1121"/>
      <c r="AB2531" s="1121"/>
      <c r="AC2531" s="1120"/>
    </row>
    <row r="2532" spans="1:29" ht="16.7" customHeight="1" thickBot="1">
      <c r="A2532" s="1122"/>
      <c r="B2532" s="1123"/>
      <c r="C2532" s="1123"/>
      <c r="D2532" s="1123"/>
      <c r="E2532" s="1123"/>
      <c r="F2532" s="1123"/>
      <c r="G2532" s="1123"/>
      <c r="H2532" s="1123"/>
      <c r="I2532" s="1124" t="s">
        <v>1188</v>
      </c>
      <c r="J2532" s="1124"/>
      <c r="K2532" s="1124"/>
      <c r="L2532" s="1124"/>
      <c r="M2532" s="1124"/>
      <c r="N2532" s="1124"/>
      <c r="O2532" s="1124"/>
      <c r="P2532" s="1124"/>
      <c r="Q2532" s="1124"/>
      <c r="R2532" s="1124"/>
      <c r="S2532" s="1124"/>
      <c r="T2532" s="1124"/>
      <c r="U2532" s="1124"/>
      <c r="V2532" s="1123"/>
      <c r="W2532" s="1125">
        <v>0</v>
      </c>
      <c r="X2532" s="1126"/>
      <c r="Y2532" s="1126"/>
      <c r="Z2532" s="1126"/>
      <c r="AA2532" s="1126"/>
      <c r="AB2532" s="1126"/>
      <c r="AC2532" s="1125"/>
    </row>
    <row r="2533" spans="1:29" ht="17.45" customHeight="1" thickBot="1">
      <c r="A2533" s="1092" t="s">
        <v>1189</v>
      </c>
      <c r="B2533" s="1109"/>
      <c r="C2533" s="1109"/>
      <c r="D2533" s="1109"/>
      <c r="E2533" s="1109"/>
      <c r="F2533" s="1109"/>
      <c r="G2533" s="1109"/>
      <c r="H2533" s="1109"/>
      <c r="I2533" s="1109"/>
      <c r="J2533" s="1110"/>
      <c r="K2533" s="1094" t="s">
        <v>1174</v>
      </c>
      <c r="L2533" s="1070"/>
      <c r="M2533" s="1070"/>
      <c r="N2533" s="1070"/>
      <c r="O2533" s="1095"/>
      <c r="P2533" s="1094" t="s">
        <v>531</v>
      </c>
      <c r="Q2533" s="1070"/>
      <c r="R2533" s="1070"/>
      <c r="S2533" s="1070"/>
      <c r="T2533" s="1095"/>
      <c r="U2533" s="1094" t="s">
        <v>1190</v>
      </c>
      <c r="V2533" s="1070"/>
      <c r="W2533" s="1070"/>
      <c r="X2533" s="1070"/>
      <c r="Y2533" s="1095"/>
      <c r="Z2533" s="1096" t="s">
        <v>1191</v>
      </c>
      <c r="AA2533" s="1111"/>
      <c r="AB2533" s="1111"/>
      <c r="AC2533" s="1112"/>
    </row>
    <row r="2534" spans="1:29" ht="17.45" customHeight="1">
      <c r="A2534" s="1150"/>
      <c r="B2534" s="1151" t="s">
        <v>1798</v>
      </c>
      <c r="C2534" s="1151"/>
      <c r="D2534" s="1152" t="s">
        <v>1799</v>
      </c>
      <c r="E2534" s="1151"/>
      <c r="F2534" s="1151"/>
      <c r="G2534" s="1151"/>
      <c r="H2534" s="1151"/>
      <c r="I2534" s="1151"/>
      <c r="J2534" s="1152"/>
      <c r="K2534" s="1153">
        <v>11.775</v>
      </c>
      <c r="L2534" s="1154"/>
      <c r="M2534" s="1154"/>
      <c r="N2534" s="1154"/>
      <c r="O2534" s="1155"/>
      <c r="P2534" s="1169" t="s">
        <v>1218</v>
      </c>
      <c r="Q2534" s="1078"/>
      <c r="R2534" s="1078"/>
      <c r="S2534" s="1078"/>
      <c r="T2534" s="1170"/>
      <c r="U2534" s="1171">
        <v>12.308</v>
      </c>
      <c r="V2534" s="1172"/>
      <c r="W2534" s="1172"/>
      <c r="X2534" s="1172"/>
      <c r="Y2534" s="1173"/>
      <c r="Z2534" s="1159">
        <v>144.92670000000001</v>
      </c>
      <c r="AA2534" s="1116"/>
      <c r="AB2534" s="1116"/>
      <c r="AC2534" s="1115"/>
    </row>
    <row r="2535" spans="1:29" ht="16.7" customHeight="1" thickBot="1">
      <c r="A2535" s="1089"/>
      <c r="B2535" s="1160" t="s">
        <v>1820</v>
      </c>
      <c r="C2535" s="1160"/>
      <c r="D2535" s="1161" t="s">
        <v>1821</v>
      </c>
      <c r="E2535" s="1160"/>
      <c r="F2535" s="1160"/>
      <c r="G2535" s="1160"/>
      <c r="H2535" s="1160"/>
      <c r="I2535" s="1160"/>
      <c r="J2535" s="1161"/>
      <c r="K2535" s="1162">
        <v>1</v>
      </c>
      <c r="L2535" s="1163"/>
      <c r="M2535" s="1163"/>
      <c r="N2535" s="1163"/>
      <c r="O2535" s="1164"/>
      <c r="P2535" s="1185" t="s">
        <v>55</v>
      </c>
      <c r="Q2535" s="1186"/>
      <c r="R2535" s="1186"/>
      <c r="S2535" s="1186"/>
      <c r="T2535" s="1187"/>
      <c r="U2535" s="1188">
        <v>394.13529999999997</v>
      </c>
      <c r="V2535" s="1189"/>
      <c r="W2535" s="1189"/>
      <c r="X2535" s="1189"/>
      <c r="Y2535" s="1190"/>
      <c r="Z2535" s="1168">
        <v>394.13529999999997</v>
      </c>
      <c r="AA2535" s="1126"/>
      <c r="AB2535" s="1126"/>
      <c r="AC2535" s="1125"/>
    </row>
    <row r="2536" spans="1:29" ht="17.45" customHeight="1" thickBot="1">
      <c r="A2536" s="1068"/>
      <c r="B2536" s="1069"/>
      <c r="C2536" s="1069"/>
      <c r="D2536" s="1069"/>
      <c r="E2536" s="1069"/>
      <c r="F2536" s="1069"/>
      <c r="G2536" s="1069"/>
      <c r="H2536" s="1069"/>
      <c r="I2536" s="1071" t="s">
        <v>1193</v>
      </c>
      <c r="J2536" s="1071"/>
      <c r="K2536" s="1071"/>
      <c r="L2536" s="1071"/>
      <c r="M2536" s="1071"/>
      <c r="N2536" s="1071"/>
      <c r="O2536" s="1071"/>
      <c r="P2536" s="1071"/>
      <c r="Q2536" s="1071"/>
      <c r="R2536" s="1071"/>
      <c r="S2536" s="1071"/>
      <c r="T2536" s="1071"/>
      <c r="U2536" s="1071"/>
      <c r="V2536" s="1106"/>
      <c r="W2536" s="1107">
        <v>539.06200000000001</v>
      </c>
      <c r="X2536" s="1108"/>
      <c r="Y2536" s="1108"/>
      <c r="Z2536" s="1108"/>
      <c r="AA2536" s="1108"/>
      <c r="AB2536" s="1108"/>
      <c r="AC2536" s="1107"/>
    </row>
    <row r="2537" spans="1:29" ht="16.7" customHeight="1" thickBot="1">
      <c r="A2537" s="1092" t="s">
        <v>1194</v>
      </c>
      <c r="B2537" s="1109"/>
      <c r="C2537" s="1109"/>
      <c r="D2537" s="1109"/>
      <c r="E2537" s="1109"/>
      <c r="F2537" s="1109"/>
      <c r="G2537" s="1109"/>
      <c r="H2537" s="1109"/>
      <c r="I2537" s="1109"/>
      <c r="J2537" s="1110"/>
      <c r="K2537" s="1094" t="s">
        <v>1174</v>
      </c>
      <c r="L2537" s="1070"/>
      <c r="M2537" s="1070"/>
      <c r="N2537" s="1070"/>
      <c r="O2537" s="1095"/>
      <c r="P2537" s="1094" t="s">
        <v>531</v>
      </c>
      <c r="Q2537" s="1070"/>
      <c r="R2537" s="1070"/>
      <c r="S2537" s="1070"/>
      <c r="T2537" s="1095"/>
      <c r="U2537" s="1094" t="s">
        <v>1190</v>
      </c>
      <c r="V2537" s="1070"/>
      <c r="W2537" s="1070"/>
      <c r="X2537" s="1070"/>
      <c r="Y2537" s="1095"/>
      <c r="Z2537" s="1096" t="s">
        <v>1191</v>
      </c>
      <c r="AA2537" s="1111"/>
      <c r="AB2537" s="1111"/>
      <c r="AC2537" s="1112"/>
    </row>
    <row r="2538" spans="1:29" ht="17.45" customHeight="1" thickBot="1">
      <c r="A2538" s="1127"/>
      <c r="B2538" s="1128" t="s">
        <v>1802</v>
      </c>
      <c r="C2538" s="1128"/>
      <c r="D2538" s="1129" t="s">
        <v>1803</v>
      </c>
      <c r="E2538" s="1128"/>
      <c r="F2538" s="1128"/>
      <c r="G2538" s="1128"/>
      <c r="H2538" s="1128"/>
      <c r="I2538" s="1128"/>
      <c r="J2538" s="1129"/>
      <c r="K2538" s="1130">
        <v>1</v>
      </c>
      <c r="L2538" s="1131"/>
      <c r="M2538" s="1131"/>
      <c r="N2538" s="1131"/>
      <c r="O2538" s="1132"/>
      <c r="P2538" s="1133" t="s">
        <v>55</v>
      </c>
      <c r="Q2538" s="1134"/>
      <c r="R2538" s="1134"/>
      <c r="S2538" s="1134"/>
      <c r="T2538" s="1135"/>
      <c r="U2538" s="1136">
        <v>17.414400000000001</v>
      </c>
      <c r="V2538" s="1137"/>
      <c r="W2538" s="1137"/>
      <c r="X2538" s="1137"/>
      <c r="Y2538" s="1138"/>
      <c r="Z2538" s="1139">
        <v>17.41</v>
      </c>
      <c r="AA2538" s="1108"/>
      <c r="AB2538" s="1108"/>
      <c r="AC2538" s="1107"/>
    </row>
    <row r="2539" spans="1:29" ht="17.45" customHeight="1" thickBot="1">
      <c r="A2539" s="1068"/>
      <c r="B2539" s="1069"/>
      <c r="C2539" s="1069"/>
      <c r="D2539" s="1069"/>
      <c r="E2539" s="1069"/>
      <c r="F2539" s="1069"/>
      <c r="G2539" s="1069"/>
      <c r="H2539" s="1069"/>
      <c r="I2539" s="1071" t="s">
        <v>1195</v>
      </c>
      <c r="J2539" s="1071"/>
      <c r="K2539" s="1071"/>
      <c r="L2539" s="1071"/>
      <c r="M2539" s="1071"/>
      <c r="N2539" s="1071"/>
      <c r="O2539" s="1071"/>
      <c r="P2539" s="1071"/>
      <c r="Q2539" s="1071"/>
      <c r="R2539" s="1071"/>
      <c r="S2539" s="1071"/>
      <c r="T2539" s="1071"/>
      <c r="U2539" s="1071"/>
      <c r="V2539" s="1106"/>
      <c r="W2539" s="1107">
        <v>17.41</v>
      </c>
      <c r="X2539" s="1108"/>
      <c r="Y2539" s="1108"/>
      <c r="Z2539" s="1108"/>
      <c r="AA2539" s="1108"/>
      <c r="AB2539" s="1108"/>
      <c r="AC2539" s="1107"/>
    </row>
    <row r="2540" spans="1:29" ht="16.7" customHeight="1" thickBot="1">
      <c r="A2540" s="1092" t="s">
        <v>1196</v>
      </c>
      <c r="B2540" s="1109"/>
      <c r="C2540" s="1109"/>
      <c r="D2540" s="1109"/>
      <c r="E2540" s="1109"/>
      <c r="F2540" s="1109"/>
      <c r="G2540" s="1109"/>
      <c r="H2540" s="1109"/>
      <c r="I2540" s="1109"/>
      <c r="J2540" s="1110"/>
      <c r="K2540" s="1094" t="s">
        <v>1174</v>
      </c>
      <c r="L2540" s="1070"/>
      <c r="M2540" s="1070"/>
      <c r="N2540" s="1070"/>
      <c r="O2540" s="1095"/>
      <c r="P2540" s="1094" t="s">
        <v>531</v>
      </c>
      <c r="Q2540" s="1070"/>
      <c r="R2540" s="1070"/>
      <c r="S2540" s="1070"/>
      <c r="T2540" s="1095"/>
      <c r="U2540" s="1094" t="s">
        <v>1190</v>
      </c>
      <c r="V2540" s="1070"/>
      <c r="W2540" s="1070"/>
      <c r="X2540" s="1070"/>
      <c r="Y2540" s="1095"/>
      <c r="Z2540" s="1096" t="s">
        <v>1191</v>
      </c>
      <c r="AA2540" s="1111"/>
      <c r="AB2540" s="1111"/>
      <c r="AC2540" s="1112"/>
    </row>
    <row r="2541" spans="1:29" ht="17.45" customHeight="1">
      <c r="A2541" s="1150"/>
      <c r="B2541" s="1151" t="s">
        <v>1804</v>
      </c>
      <c r="C2541" s="1151"/>
      <c r="D2541" s="1152" t="s">
        <v>1805</v>
      </c>
      <c r="E2541" s="1151"/>
      <c r="F2541" s="1151"/>
      <c r="G2541" s="1151"/>
      <c r="H2541" s="1151"/>
      <c r="I2541" s="1151"/>
      <c r="J2541" s="1152"/>
      <c r="K2541" s="1153">
        <v>1.1780000000000001E-2</v>
      </c>
      <c r="L2541" s="1154"/>
      <c r="M2541" s="1154"/>
      <c r="N2541" s="1154"/>
      <c r="O2541" s="1155"/>
      <c r="P2541" s="1169" t="s">
        <v>565</v>
      </c>
      <c r="Q2541" s="1078"/>
      <c r="R2541" s="1078"/>
      <c r="S2541" s="1078"/>
      <c r="T2541" s="1170"/>
      <c r="U2541" s="1171">
        <v>32.630000000000003</v>
      </c>
      <c r="V2541" s="1172"/>
      <c r="W2541" s="1172"/>
      <c r="X2541" s="1172"/>
      <c r="Y2541" s="1173"/>
      <c r="Z2541" s="1159">
        <v>0.38440000000000002</v>
      </c>
      <c r="AA2541" s="1116"/>
      <c r="AB2541" s="1116"/>
      <c r="AC2541" s="1115"/>
    </row>
    <row r="2542" spans="1:29" ht="17.45" customHeight="1" thickBot="1">
      <c r="A2542" s="1089"/>
      <c r="B2542" s="1160" t="s">
        <v>1822</v>
      </c>
      <c r="C2542" s="1160"/>
      <c r="D2542" s="1161" t="s">
        <v>1823</v>
      </c>
      <c r="E2542" s="1160"/>
      <c r="F2542" s="1160"/>
      <c r="G2542" s="1160"/>
      <c r="H2542" s="1160"/>
      <c r="I2542" s="1160"/>
      <c r="J2542" s="1161"/>
      <c r="K2542" s="1162">
        <v>4.4000000000000002E-4</v>
      </c>
      <c r="L2542" s="1163"/>
      <c r="M2542" s="1163"/>
      <c r="N2542" s="1163"/>
      <c r="O2542" s="1164"/>
      <c r="P2542" s="1185" t="s">
        <v>565</v>
      </c>
      <c r="Q2542" s="1186"/>
      <c r="R2542" s="1186"/>
      <c r="S2542" s="1186"/>
      <c r="T2542" s="1187"/>
      <c r="U2542" s="1188">
        <v>32.99</v>
      </c>
      <c r="V2542" s="1189"/>
      <c r="W2542" s="1189"/>
      <c r="X2542" s="1189"/>
      <c r="Y2542" s="1190"/>
      <c r="Z2542" s="1168">
        <v>1.4500000000000001E-2</v>
      </c>
      <c r="AA2542" s="1126"/>
      <c r="AB2542" s="1126"/>
      <c r="AC2542" s="1125"/>
    </row>
    <row r="2543" spans="1:29" ht="16.7" customHeight="1" thickBot="1">
      <c r="A2543" s="1068"/>
      <c r="B2543" s="1069"/>
      <c r="C2543" s="1069"/>
      <c r="D2543" s="1069"/>
      <c r="E2543" s="1069"/>
      <c r="F2543" s="1069"/>
      <c r="G2543" s="1069"/>
      <c r="H2543" s="1069"/>
      <c r="I2543" s="1071" t="s">
        <v>1197</v>
      </c>
      <c r="J2543" s="1071"/>
      <c r="K2543" s="1071"/>
      <c r="L2543" s="1071"/>
      <c r="M2543" s="1071"/>
      <c r="N2543" s="1071"/>
      <c r="O2543" s="1071"/>
      <c r="P2543" s="1071"/>
      <c r="Q2543" s="1071"/>
      <c r="R2543" s="1071"/>
      <c r="S2543" s="1071"/>
      <c r="T2543" s="1071"/>
      <c r="U2543" s="1071"/>
      <c r="V2543" s="1106"/>
      <c r="W2543" s="1107">
        <v>0.39889999999999998</v>
      </c>
      <c r="X2543" s="1108"/>
      <c r="Y2543" s="1108"/>
      <c r="Z2543" s="1108"/>
      <c r="AA2543" s="1108"/>
      <c r="AB2543" s="1108"/>
      <c r="AC2543" s="1107"/>
    </row>
    <row r="2544" spans="1:29" ht="17.45" customHeight="1" thickBot="1">
      <c r="A2544" s="1092" t="s">
        <v>1198</v>
      </c>
      <c r="B2544" s="1109"/>
      <c r="C2544" s="1109"/>
      <c r="D2544" s="1110"/>
      <c r="E2544" s="1094" t="s">
        <v>1174</v>
      </c>
      <c r="F2544" s="1070"/>
      <c r="G2544" s="1095"/>
      <c r="H2544" s="1140" t="s">
        <v>1199</v>
      </c>
      <c r="I2544" s="1140" t="s">
        <v>1200</v>
      </c>
      <c r="J2544" s="1094" t="s">
        <v>1201</v>
      </c>
      <c r="K2544" s="1070"/>
      <c r="L2544" s="1095"/>
      <c r="M2544" s="1094" t="s">
        <v>1202</v>
      </c>
      <c r="N2544" s="1070"/>
      <c r="O2544" s="1070"/>
      <c r="P2544" s="1095"/>
      <c r="Q2544" s="1094" t="s">
        <v>1203</v>
      </c>
      <c r="R2544" s="1070"/>
      <c r="S2544" s="1070"/>
      <c r="T2544" s="1070"/>
      <c r="U2544" s="1095"/>
      <c r="V2544" s="1094" t="s">
        <v>1204</v>
      </c>
      <c r="W2544" s="1070"/>
      <c r="X2544" s="1070"/>
      <c r="Y2544" s="1095"/>
      <c r="Z2544" s="1096" t="s">
        <v>1191</v>
      </c>
      <c r="AA2544" s="1111"/>
      <c r="AB2544" s="1111"/>
      <c r="AC2544" s="1112"/>
    </row>
    <row r="2545" spans="1:29" ht="16.7" customHeight="1">
      <c r="A2545" s="1150"/>
      <c r="B2545" s="1151" t="s">
        <v>1808</v>
      </c>
      <c r="C2545" s="1151"/>
      <c r="D2545" s="1222" t="s">
        <v>1805</v>
      </c>
      <c r="E2545" s="1202">
        <v>1.1780000000000001E-2</v>
      </c>
      <c r="F2545" s="1203"/>
      <c r="G2545" s="1204"/>
      <c r="H2545" s="1201">
        <v>0</v>
      </c>
      <c r="I2545" s="1201">
        <v>0</v>
      </c>
      <c r="J2545" s="1205">
        <v>0</v>
      </c>
      <c r="K2545" s="1206"/>
      <c r="L2545" s="1207"/>
      <c r="M2545" s="1171">
        <v>1.05</v>
      </c>
      <c r="N2545" s="1172"/>
      <c r="O2545" s="1172"/>
      <c r="P2545" s="1173"/>
      <c r="Q2545" s="1171">
        <v>0.84</v>
      </c>
      <c r="R2545" s="1172"/>
      <c r="S2545" s="1172"/>
      <c r="T2545" s="1172"/>
      <c r="U2545" s="1173"/>
      <c r="V2545" s="1171">
        <v>0.69</v>
      </c>
      <c r="W2545" s="1172"/>
      <c r="X2545" s="1172"/>
      <c r="Y2545" s="1173"/>
      <c r="Z2545" s="1159">
        <v>0</v>
      </c>
      <c r="AA2545" s="1116"/>
      <c r="AB2545" s="1116"/>
      <c r="AC2545" s="1115"/>
    </row>
    <row r="2546" spans="1:29" ht="17.45" customHeight="1" thickBot="1">
      <c r="A2546" s="1089"/>
      <c r="B2546" s="1160" t="s">
        <v>1824</v>
      </c>
      <c r="C2546" s="1160"/>
      <c r="D2546" s="1224" t="s">
        <v>1823</v>
      </c>
      <c r="E2546" s="1216">
        <v>4.4000000000000002E-4</v>
      </c>
      <c r="F2546" s="1217"/>
      <c r="G2546" s="1218"/>
      <c r="H2546" s="1215">
        <v>0</v>
      </c>
      <c r="I2546" s="1215">
        <v>0</v>
      </c>
      <c r="J2546" s="1219">
        <v>0</v>
      </c>
      <c r="K2546" s="1220"/>
      <c r="L2546" s="1221"/>
      <c r="M2546" s="1188">
        <v>1.05</v>
      </c>
      <c r="N2546" s="1189"/>
      <c r="O2546" s="1189"/>
      <c r="P2546" s="1190"/>
      <c r="Q2546" s="1188">
        <v>0.84</v>
      </c>
      <c r="R2546" s="1189"/>
      <c r="S2546" s="1189"/>
      <c r="T2546" s="1189"/>
      <c r="U2546" s="1190"/>
      <c r="V2546" s="1188">
        <v>0.69</v>
      </c>
      <c r="W2546" s="1189"/>
      <c r="X2546" s="1189"/>
      <c r="Y2546" s="1190"/>
      <c r="Z2546" s="1168">
        <v>0</v>
      </c>
      <c r="AA2546" s="1126"/>
      <c r="AB2546" s="1126"/>
      <c r="AC2546" s="1125"/>
    </row>
    <row r="2547" spans="1:29" ht="17.45" customHeight="1" thickBot="1">
      <c r="A2547" s="1068"/>
      <c r="B2547" s="1069"/>
      <c r="C2547" s="1069"/>
      <c r="D2547" s="1069"/>
      <c r="E2547" s="1069"/>
      <c r="F2547" s="1069"/>
      <c r="G2547" s="1069"/>
      <c r="H2547" s="1069"/>
      <c r="I2547" s="1071" t="s">
        <v>1205</v>
      </c>
      <c r="J2547" s="1071"/>
      <c r="K2547" s="1071"/>
      <c r="L2547" s="1071"/>
      <c r="M2547" s="1071"/>
      <c r="N2547" s="1071"/>
      <c r="O2547" s="1071"/>
      <c r="P2547" s="1071"/>
      <c r="Q2547" s="1071"/>
      <c r="R2547" s="1071"/>
      <c r="S2547" s="1071"/>
      <c r="T2547" s="1071"/>
      <c r="U2547" s="1071"/>
      <c r="V2547" s="1106"/>
      <c r="W2547" s="1107">
        <v>0</v>
      </c>
      <c r="X2547" s="1108"/>
      <c r="Y2547" s="1108"/>
      <c r="Z2547" s="1108"/>
      <c r="AA2547" s="1108"/>
      <c r="AB2547" s="1108"/>
      <c r="AC2547" s="1107"/>
    </row>
    <row r="2548" spans="1:29" ht="5.85" customHeight="1">
      <c r="A2548" s="1141"/>
      <c r="B2548" s="1113"/>
      <c r="C2548" s="1113"/>
      <c r="D2548" s="1113"/>
      <c r="E2548" s="1113"/>
      <c r="F2548" s="1113"/>
      <c r="G2548" s="1113"/>
      <c r="H2548" s="1113"/>
      <c r="I2548" s="1113"/>
      <c r="J2548" s="1113"/>
      <c r="K2548" s="1113"/>
      <c r="L2548" s="1113"/>
      <c r="M2548" s="1113"/>
      <c r="N2548" s="1113"/>
      <c r="O2548" s="1113"/>
      <c r="P2548" s="1113"/>
      <c r="Q2548" s="1113"/>
      <c r="R2548" s="1113"/>
      <c r="S2548" s="1113"/>
      <c r="T2548" s="1113"/>
      <c r="U2548" s="1113"/>
      <c r="V2548" s="1113"/>
      <c r="W2548" s="1113"/>
      <c r="X2548" s="1113"/>
      <c r="Y2548" s="1113"/>
      <c r="Z2548" s="1113"/>
      <c r="AA2548" s="1113"/>
      <c r="AB2548" s="1113"/>
      <c r="AC2548" s="1142"/>
    </row>
    <row r="2549" spans="1:29" ht="16.7" customHeight="1">
      <c r="A2549" s="1117"/>
      <c r="B2549" s="1118"/>
      <c r="C2549" s="1118"/>
      <c r="D2549" s="1118"/>
      <c r="E2549" s="1118"/>
      <c r="F2549" s="1118"/>
      <c r="G2549" s="1118"/>
      <c r="H2549" s="1118"/>
      <c r="I2549" s="1119" t="s">
        <v>1206</v>
      </c>
      <c r="J2549" s="1119"/>
      <c r="K2549" s="1119"/>
      <c r="L2549" s="1119"/>
      <c r="M2549" s="1119"/>
      <c r="N2549" s="1119"/>
      <c r="O2549" s="1119"/>
      <c r="P2549" s="1119"/>
      <c r="Q2549" s="1119"/>
      <c r="R2549" s="1119"/>
      <c r="S2549" s="1119"/>
      <c r="T2549" s="1119"/>
      <c r="U2549" s="1119"/>
      <c r="V2549" s="1118"/>
      <c r="W2549" s="1143">
        <v>599.66999999999996</v>
      </c>
      <c r="X2549" s="1144"/>
      <c r="Y2549" s="1144"/>
      <c r="Z2549" s="1144"/>
      <c r="AA2549" s="1144"/>
      <c r="AB2549" s="1144"/>
      <c r="AC2549" s="1143"/>
    </row>
    <row r="2550" spans="1:29" ht="17.45" customHeight="1">
      <c r="A2550" s="1117"/>
      <c r="B2550" s="1118"/>
      <c r="C2550" s="1118"/>
      <c r="D2550" s="1118"/>
      <c r="E2550" s="1118"/>
      <c r="F2550" s="1118"/>
      <c r="G2550" s="1119" t="s">
        <v>1207</v>
      </c>
      <c r="H2550" s="1119"/>
      <c r="I2550" s="1119"/>
      <c r="J2550" s="1119"/>
      <c r="K2550" s="1119"/>
      <c r="L2550" s="1119"/>
      <c r="M2550" s="1119"/>
      <c r="N2550" s="1145"/>
      <c r="O2550" s="1146">
        <v>0</v>
      </c>
      <c r="P2550" s="1146"/>
      <c r="Q2550" s="1146"/>
      <c r="R2550" s="1145"/>
      <c r="S2550" s="1119" t="s">
        <v>1208</v>
      </c>
      <c r="T2550" s="1119"/>
      <c r="U2550" s="1119"/>
      <c r="V2550" s="1118"/>
      <c r="W2550" s="1143">
        <v>0</v>
      </c>
      <c r="X2550" s="1144"/>
      <c r="Y2550" s="1144"/>
      <c r="Z2550" s="1144"/>
      <c r="AA2550" s="1144"/>
      <c r="AB2550" s="1144"/>
      <c r="AC2550" s="1143"/>
    </row>
    <row r="2551" spans="1:29" ht="16.7" customHeight="1">
      <c r="A2551" s="1117"/>
      <c r="B2551" s="1118"/>
      <c r="C2551" s="1118"/>
      <c r="D2551" s="1118"/>
      <c r="E2551" s="1118"/>
      <c r="F2551" s="1118"/>
      <c r="G2551" s="1118"/>
      <c r="H2551" s="1118"/>
      <c r="I2551" s="1119" t="s">
        <v>1209</v>
      </c>
      <c r="J2551" s="1119"/>
      <c r="K2551" s="1119"/>
      <c r="L2551" s="1119"/>
      <c r="M2551" s="1119"/>
      <c r="N2551" s="1119"/>
      <c r="O2551" s="1119"/>
      <c r="P2551" s="1119"/>
      <c r="Q2551" s="1119"/>
      <c r="R2551" s="1119"/>
      <c r="S2551" s="1119"/>
      <c r="T2551" s="1119"/>
      <c r="U2551" s="1119"/>
      <c r="V2551" s="1118"/>
      <c r="W2551" s="1143">
        <v>599.66999999999996</v>
      </c>
      <c r="X2551" s="1144"/>
      <c r="Y2551" s="1144"/>
      <c r="Z2551" s="1144"/>
      <c r="AA2551" s="1144"/>
      <c r="AB2551" s="1144"/>
      <c r="AC2551" s="1143"/>
    </row>
    <row r="2552" spans="1:29" ht="5.85" customHeight="1">
      <c r="A2552" s="1147"/>
      <c r="B2552" s="1118"/>
      <c r="C2552" s="1118"/>
      <c r="D2552" s="1118"/>
      <c r="E2552" s="1118"/>
      <c r="F2552" s="1118"/>
      <c r="G2552" s="1118"/>
      <c r="H2552" s="1118"/>
      <c r="I2552" s="1118"/>
      <c r="J2552" s="1118"/>
      <c r="K2552" s="1118"/>
      <c r="L2552" s="1118"/>
      <c r="M2552" s="1118"/>
      <c r="N2552" s="1118"/>
      <c r="O2552" s="1118"/>
      <c r="P2552" s="1118"/>
      <c r="Q2552" s="1118"/>
      <c r="R2552" s="1118"/>
      <c r="S2552" s="1118"/>
      <c r="T2552" s="1118"/>
      <c r="U2552" s="1118"/>
      <c r="V2552" s="1118"/>
      <c r="W2552" s="1118"/>
      <c r="X2552" s="1118"/>
      <c r="Y2552" s="1118"/>
      <c r="Z2552" s="1118"/>
      <c r="AA2552" s="1118"/>
      <c r="AB2552" s="1118"/>
      <c r="AC2552" s="1148"/>
    </row>
    <row r="2553" spans="1:29" ht="123.6" customHeight="1" thickBot="1">
      <c r="A2553" s="1089"/>
      <c r="B2553" s="1090"/>
      <c r="C2553" s="1090"/>
      <c r="D2553" s="1090"/>
      <c r="E2553" s="1090"/>
      <c r="F2553" s="1090"/>
      <c r="G2553" s="1090"/>
      <c r="H2553" s="1090"/>
      <c r="I2553" s="1090"/>
      <c r="J2553" s="1090"/>
      <c r="K2553" s="1090"/>
      <c r="L2553" s="1090"/>
      <c r="M2553" s="1090"/>
      <c r="N2553" s="1090"/>
      <c r="O2553" s="1090"/>
      <c r="P2553" s="1090"/>
      <c r="Q2553" s="1090"/>
      <c r="R2553" s="1090"/>
      <c r="S2553" s="1090"/>
      <c r="T2553" s="1090"/>
      <c r="U2553" s="1090"/>
      <c r="V2553" s="1090"/>
      <c r="W2553" s="1090"/>
      <c r="X2553" s="1090"/>
      <c r="Y2553" s="1090"/>
      <c r="Z2553" s="1090"/>
      <c r="AA2553" s="1090"/>
      <c r="AB2553" s="1090"/>
      <c r="AC2553" s="1091"/>
    </row>
    <row r="2554" spans="1:29" ht="17.45" customHeight="1" thickBot="1">
      <c r="A2554" s="1068"/>
      <c r="B2554" s="1069"/>
      <c r="C2554" s="1069"/>
      <c r="D2554" s="1069"/>
      <c r="E2554" s="1069"/>
      <c r="F2554" s="1070" t="s">
        <v>1166</v>
      </c>
      <c r="G2554" s="1070"/>
      <c r="H2554" s="1070"/>
      <c r="I2554" s="1070"/>
      <c r="J2554" s="1070"/>
      <c r="K2554" s="1070"/>
      <c r="L2554" s="1069"/>
      <c r="M2554" s="1069"/>
      <c r="N2554" s="1069"/>
      <c r="O2554" s="1069"/>
      <c r="P2554" s="1069"/>
      <c r="Q2554" s="1069"/>
      <c r="R2554" s="1069"/>
      <c r="S2554" s="1069"/>
      <c r="T2554" s="1069"/>
      <c r="U2554" s="1069"/>
      <c r="V2554" s="1069"/>
      <c r="W2554" s="1069"/>
      <c r="X2554" s="1071" t="s">
        <v>1825</v>
      </c>
      <c r="Y2554" s="1071"/>
      <c r="Z2554" s="1071"/>
      <c r="AA2554" s="1071"/>
      <c r="AB2554" s="1071"/>
      <c r="AC2554" s="1072"/>
    </row>
    <row r="2555" spans="1:29" ht="16.7" customHeight="1">
      <c r="A2555" s="1074" t="s">
        <v>1168</v>
      </c>
      <c r="B2555" s="1075"/>
      <c r="C2555" s="1076"/>
      <c r="D2555" s="1077" t="s">
        <v>1826</v>
      </c>
      <c r="E2555" s="1077"/>
      <c r="F2555" s="1077"/>
      <c r="G2555" s="1077"/>
      <c r="H2555" s="1077"/>
      <c r="I2555" s="1077"/>
      <c r="J2555" s="1077"/>
      <c r="K2555" s="1077"/>
      <c r="L2555" s="1077"/>
      <c r="M2555" s="1077"/>
      <c r="N2555" s="1076"/>
      <c r="O2555" s="1076"/>
      <c r="P2555" s="1078" t="s">
        <v>1104</v>
      </c>
      <c r="Q2555" s="1078"/>
      <c r="R2555" s="1078"/>
      <c r="S2555" s="1076"/>
      <c r="T2555" s="1079" t="s">
        <v>123</v>
      </c>
      <c r="U2555" s="1079"/>
      <c r="V2555" s="1079"/>
      <c r="W2555" s="1079"/>
      <c r="X2555" s="1076"/>
      <c r="Y2555" s="1078" t="s">
        <v>1170</v>
      </c>
      <c r="Z2555" s="1078"/>
      <c r="AA2555" s="1076"/>
      <c r="AB2555" s="1080">
        <v>45658</v>
      </c>
      <c r="AC2555" s="1081"/>
    </row>
    <row r="2556" spans="1:29" ht="17.45" customHeight="1">
      <c r="A2556" s="1082"/>
      <c r="B2556" s="1083"/>
      <c r="D2556" s="1084"/>
      <c r="E2556" s="1084"/>
      <c r="F2556" s="1084"/>
      <c r="G2556" s="1084"/>
      <c r="H2556" s="1084"/>
      <c r="I2556" s="1084"/>
      <c r="J2556" s="1084"/>
      <c r="K2556" s="1084"/>
      <c r="L2556" s="1084"/>
      <c r="M2556" s="1084"/>
      <c r="P2556" s="1085" t="s">
        <v>1171</v>
      </c>
      <c r="Q2556" s="1085"/>
      <c r="R2556" s="1085"/>
      <c r="T2556" s="1086">
        <v>4</v>
      </c>
      <c r="U2556" s="1086"/>
      <c r="V2556" s="1086"/>
      <c r="W2556" s="1086"/>
      <c r="Y2556" s="1085" t="s">
        <v>1172</v>
      </c>
      <c r="Z2556" s="1085"/>
      <c r="AB2556" s="1087" t="s">
        <v>55</v>
      </c>
      <c r="AC2556" s="1088"/>
    </row>
    <row r="2557" spans="1:29" ht="5.85" customHeight="1" thickBot="1">
      <c r="A2557" s="1089"/>
      <c r="B2557" s="1090"/>
      <c r="C2557" s="1090"/>
      <c r="D2557" s="1090"/>
      <c r="E2557" s="1090"/>
      <c r="F2557" s="1090"/>
      <c r="G2557" s="1090"/>
      <c r="H2557" s="1090"/>
      <c r="I2557" s="1090"/>
      <c r="J2557" s="1090"/>
      <c r="K2557" s="1090"/>
      <c r="L2557" s="1090"/>
      <c r="M2557" s="1090"/>
      <c r="N2557" s="1090"/>
      <c r="O2557" s="1090"/>
      <c r="P2557" s="1090"/>
      <c r="Q2557" s="1090"/>
      <c r="R2557" s="1090"/>
      <c r="S2557" s="1090"/>
      <c r="T2557" s="1090"/>
      <c r="U2557" s="1090"/>
      <c r="V2557" s="1090"/>
      <c r="W2557" s="1090"/>
      <c r="X2557" s="1090"/>
      <c r="Y2557" s="1090"/>
      <c r="Z2557" s="1090"/>
      <c r="AA2557" s="1090"/>
      <c r="AB2557" s="1090"/>
      <c r="AC2557" s="1091"/>
    </row>
    <row r="2558" spans="1:29" ht="16.7" customHeight="1" thickBot="1">
      <c r="A2558" s="1092" t="s">
        <v>1173</v>
      </c>
      <c r="B2558" s="1075"/>
      <c r="C2558" s="1075"/>
      <c r="D2558" s="1075"/>
      <c r="E2558" s="1075"/>
      <c r="F2558" s="1075"/>
      <c r="G2558" s="1075"/>
      <c r="H2558" s="1093"/>
      <c r="I2558" s="1094" t="s">
        <v>1174</v>
      </c>
      <c r="J2558" s="1094" t="s">
        <v>1175</v>
      </c>
      <c r="K2558" s="1070"/>
      <c r="L2558" s="1070"/>
      <c r="M2558" s="1070"/>
      <c r="N2558" s="1070"/>
      <c r="O2558" s="1070"/>
      <c r="P2558" s="1095"/>
      <c r="Q2558" s="1094" t="s">
        <v>1176</v>
      </c>
      <c r="R2558" s="1070"/>
      <c r="S2558" s="1070"/>
      <c r="T2558" s="1070"/>
      <c r="U2558" s="1070"/>
      <c r="V2558" s="1070"/>
      <c r="W2558" s="1070"/>
      <c r="X2558" s="1070"/>
      <c r="Y2558" s="1095"/>
      <c r="Z2558" s="1096" t="s">
        <v>1177</v>
      </c>
      <c r="AA2558" s="1097"/>
      <c r="AB2558" s="1097"/>
      <c r="AC2558" s="1098"/>
    </row>
    <row r="2559" spans="1:29" ht="17.45" customHeight="1" thickBot="1">
      <c r="A2559" s="1099"/>
      <c r="B2559" s="1100"/>
      <c r="C2559" s="1100"/>
      <c r="D2559" s="1100"/>
      <c r="E2559" s="1100"/>
      <c r="F2559" s="1100"/>
      <c r="G2559" s="1100"/>
      <c r="H2559" s="1101"/>
      <c r="I2559" s="1102"/>
      <c r="J2559" s="1094" t="s">
        <v>1178</v>
      </c>
      <c r="K2559" s="1070"/>
      <c r="L2559" s="1095"/>
      <c r="M2559" s="1094" t="s">
        <v>1179</v>
      </c>
      <c r="N2559" s="1070"/>
      <c r="O2559" s="1070"/>
      <c r="P2559" s="1095"/>
      <c r="Q2559" s="1094" t="s">
        <v>1178</v>
      </c>
      <c r="R2559" s="1070"/>
      <c r="S2559" s="1070"/>
      <c r="T2559" s="1070"/>
      <c r="U2559" s="1095"/>
      <c r="V2559" s="1094" t="s">
        <v>1179</v>
      </c>
      <c r="W2559" s="1070"/>
      <c r="X2559" s="1070"/>
      <c r="Y2559" s="1095"/>
      <c r="Z2559" s="1103"/>
      <c r="AA2559" s="1104"/>
      <c r="AB2559" s="1104"/>
      <c r="AC2559" s="1105"/>
    </row>
    <row r="2560" spans="1:29" ht="17.45" customHeight="1">
      <c r="A2560" s="1150"/>
      <c r="B2560" s="1151" t="s">
        <v>1788</v>
      </c>
      <c r="C2560" s="1151"/>
      <c r="D2560" s="1152" t="s">
        <v>1789</v>
      </c>
      <c r="E2560" s="1151"/>
      <c r="F2560" s="1151"/>
      <c r="G2560" s="1151"/>
      <c r="H2560" s="1152"/>
      <c r="I2560" s="1201">
        <v>0.48193000000000003</v>
      </c>
      <c r="J2560" s="1202">
        <v>1</v>
      </c>
      <c r="K2560" s="1203"/>
      <c r="L2560" s="1204"/>
      <c r="M2560" s="1202">
        <v>0</v>
      </c>
      <c r="N2560" s="1203"/>
      <c r="O2560" s="1203"/>
      <c r="P2560" s="1204"/>
      <c r="Q2560" s="1205">
        <v>25.491499999999998</v>
      </c>
      <c r="R2560" s="1206"/>
      <c r="S2560" s="1206"/>
      <c r="T2560" s="1206"/>
      <c r="U2560" s="1207"/>
      <c r="V2560" s="1205">
        <v>16.07</v>
      </c>
      <c r="W2560" s="1206"/>
      <c r="X2560" s="1206"/>
      <c r="Y2560" s="1207"/>
      <c r="Z2560" s="1159">
        <v>12.2851</v>
      </c>
      <c r="AA2560" s="1116"/>
      <c r="AB2560" s="1116"/>
      <c r="AC2560" s="1115"/>
    </row>
    <row r="2561" spans="1:29" ht="16.7" customHeight="1">
      <c r="A2561" s="1149"/>
      <c r="B2561" s="1174" t="s">
        <v>1790</v>
      </c>
      <c r="C2561" s="1174"/>
      <c r="D2561" s="1175" t="s">
        <v>1791</v>
      </c>
      <c r="E2561" s="1174"/>
      <c r="F2561" s="1174"/>
      <c r="G2561" s="1174"/>
      <c r="H2561" s="1175"/>
      <c r="I2561" s="1208">
        <v>0.15060000000000001</v>
      </c>
      <c r="J2561" s="1209">
        <v>1</v>
      </c>
      <c r="K2561" s="1210"/>
      <c r="L2561" s="1211"/>
      <c r="M2561" s="1209">
        <v>0</v>
      </c>
      <c r="N2561" s="1210"/>
      <c r="O2561" s="1210"/>
      <c r="P2561" s="1211"/>
      <c r="Q2561" s="1212">
        <v>0.21590000000000001</v>
      </c>
      <c r="R2561" s="1213"/>
      <c r="S2561" s="1213"/>
      <c r="T2561" s="1213"/>
      <c r="U2561" s="1214"/>
      <c r="V2561" s="1212">
        <v>0.14319999999999999</v>
      </c>
      <c r="W2561" s="1213"/>
      <c r="X2561" s="1213"/>
      <c r="Y2561" s="1214"/>
      <c r="Z2561" s="1184">
        <v>3.2500000000000001E-2</v>
      </c>
      <c r="AA2561" s="1121"/>
      <c r="AB2561" s="1121"/>
      <c r="AC2561" s="1120"/>
    </row>
    <row r="2562" spans="1:29" ht="17.45" customHeight="1">
      <c r="A2562" s="1149"/>
      <c r="B2562" s="1174" t="s">
        <v>1792</v>
      </c>
      <c r="C2562" s="1174"/>
      <c r="D2562" s="1175" t="s">
        <v>1793</v>
      </c>
      <c r="E2562" s="1174"/>
      <c r="F2562" s="1174"/>
      <c r="G2562" s="1174"/>
      <c r="H2562" s="1175"/>
      <c r="I2562" s="1208">
        <v>0.48193000000000003</v>
      </c>
      <c r="J2562" s="1209">
        <v>1</v>
      </c>
      <c r="K2562" s="1210"/>
      <c r="L2562" s="1211"/>
      <c r="M2562" s="1209">
        <v>0</v>
      </c>
      <c r="N2562" s="1210"/>
      <c r="O2562" s="1210"/>
      <c r="P2562" s="1211"/>
      <c r="Q2562" s="1212">
        <v>12.761900000000001</v>
      </c>
      <c r="R2562" s="1213"/>
      <c r="S2562" s="1213"/>
      <c r="T2562" s="1213"/>
      <c r="U2562" s="1214"/>
      <c r="V2562" s="1212">
        <v>8.1121999999999996</v>
      </c>
      <c r="W2562" s="1213"/>
      <c r="X2562" s="1213"/>
      <c r="Y2562" s="1214"/>
      <c r="Z2562" s="1184">
        <v>6.1502999999999997</v>
      </c>
      <c r="AA2562" s="1121"/>
      <c r="AB2562" s="1121"/>
      <c r="AC2562" s="1120"/>
    </row>
    <row r="2563" spans="1:29" ht="16.7" customHeight="1">
      <c r="A2563" s="1149"/>
      <c r="B2563" s="1174" t="s">
        <v>1794</v>
      </c>
      <c r="C2563" s="1174"/>
      <c r="D2563" s="1175" t="s">
        <v>1795</v>
      </c>
      <c r="E2563" s="1174"/>
      <c r="F2563" s="1174"/>
      <c r="G2563" s="1174"/>
      <c r="H2563" s="1175"/>
      <c r="I2563" s="1208">
        <v>0.20080000000000001</v>
      </c>
      <c r="J2563" s="1209">
        <v>1</v>
      </c>
      <c r="K2563" s="1210"/>
      <c r="L2563" s="1211"/>
      <c r="M2563" s="1209">
        <v>0</v>
      </c>
      <c r="N2563" s="1210"/>
      <c r="O2563" s="1210"/>
      <c r="P2563" s="1211"/>
      <c r="Q2563" s="1212">
        <v>15.082000000000001</v>
      </c>
      <c r="R2563" s="1213"/>
      <c r="S2563" s="1213"/>
      <c r="T2563" s="1213"/>
      <c r="U2563" s="1214"/>
      <c r="V2563" s="1212">
        <v>9.5869999999999997</v>
      </c>
      <c r="W2563" s="1213"/>
      <c r="X2563" s="1213"/>
      <c r="Y2563" s="1214"/>
      <c r="Z2563" s="1184">
        <v>3.0285000000000002</v>
      </c>
      <c r="AA2563" s="1121"/>
      <c r="AB2563" s="1121"/>
      <c r="AC2563" s="1120"/>
    </row>
    <row r="2564" spans="1:29" ht="17.45" customHeight="1" thickBot="1">
      <c r="A2564" s="1089"/>
      <c r="B2564" s="1160" t="s">
        <v>1796</v>
      </c>
      <c r="C2564" s="1160"/>
      <c r="D2564" s="1161" t="s">
        <v>1797</v>
      </c>
      <c r="E2564" s="1160"/>
      <c r="F2564" s="1160"/>
      <c r="G2564" s="1160"/>
      <c r="H2564" s="1161"/>
      <c r="I2564" s="1215">
        <v>0.48193000000000003</v>
      </c>
      <c r="J2564" s="1216">
        <v>1</v>
      </c>
      <c r="K2564" s="1217"/>
      <c r="L2564" s="1218"/>
      <c r="M2564" s="1216">
        <v>0</v>
      </c>
      <c r="N2564" s="1217"/>
      <c r="O2564" s="1217"/>
      <c r="P2564" s="1218"/>
      <c r="Q2564" s="1219">
        <v>26.986899999999999</v>
      </c>
      <c r="R2564" s="1220"/>
      <c r="S2564" s="1220"/>
      <c r="T2564" s="1220"/>
      <c r="U2564" s="1221"/>
      <c r="V2564" s="1219">
        <v>5.7229999999999999</v>
      </c>
      <c r="W2564" s="1220"/>
      <c r="X2564" s="1220"/>
      <c r="Y2564" s="1221"/>
      <c r="Z2564" s="1168">
        <v>13.005800000000001</v>
      </c>
      <c r="AA2564" s="1126"/>
      <c r="AB2564" s="1126"/>
      <c r="AC2564" s="1125"/>
    </row>
    <row r="2565" spans="1:29" ht="17.45" customHeight="1" thickBot="1">
      <c r="A2565" s="1068"/>
      <c r="B2565" s="1069"/>
      <c r="C2565" s="1069"/>
      <c r="D2565" s="1069"/>
      <c r="E2565" s="1069"/>
      <c r="F2565" s="1069"/>
      <c r="G2565" s="1069"/>
      <c r="H2565" s="1069"/>
      <c r="I2565" s="1071" t="s">
        <v>1180</v>
      </c>
      <c r="J2565" s="1071"/>
      <c r="K2565" s="1071"/>
      <c r="L2565" s="1071"/>
      <c r="M2565" s="1071"/>
      <c r="N2565" s="1071"/>
      <c r="O2565" s="1071"/>
      <c r="P2565" s="1071"/>
      <c r="Q2565" s="1071"/>
      <c r="R2565" s="1071"/>
      <c r="S2565" s="1071"/>
      <c r="T2565" s="1071"/>
      <c r="U2565" s="1071"/>
      <c r="V2565" s="1106"/>
      <c r="W2565" s="1107">
        <v>34.502200000000002</v>
      </c>
      <c r="X2565" s="1108"/>
      <c r="Y2565" s="1108"/>
      <c r="Z2565" s="1108"/>
      <c r="AA2565" s="1108"/>
      <c r="AB2565" s="1108"/>
      <c r="AC2565" s="1107"/>
    </row>
    <row r="2566" spans="1:29" ht="16.7" customHeight="1" thickBot="1">
      <c r="A2566" s="1092" t="s">
        <v>1181</v>
      </c>
      <c r="B2566" s="1109"/>
      <c r="C2566" s="1109"/>
      <c r="D2566" s="1109"/>
      <c r="E2566" s="1109"/>
      <c r="F2566" s="1109"/>
      <c r="G2566" s="1109"/>
      <c r="H2566" s="1109"/>
      <c r="I2566" s="1109"/>
      <c r="J2566" s="1110"/>
      <c r="K2566" s="1094" t="s">
        <v>1182</v>
      </c>
      <c r="L2566" s="1070"/>
      <c r="M2566" s="1070"/>
      <c r="N2566" s="1070"/>
      <c r="O2566" s="1095"/>
      <c r="P2566" s="1094" t="s">
        <v>1174</v>
      </c>
      <c r="Q2566" s="1070"/>
      <c r="R2566" s="1070"/>
      <c r="S2566" s="1070"/>
      <c r="T2566" s="1095"/>
      <c r="U2566" s="1094" t="s">
        <v>1183</v>
      </c>
      <c r="V2566" s="1070"/>
      <c r="W2566" s="1070"/>
      <c r="X2566" s="1070"/>
      <c r="Y2566" s="1095"/>
      <c r="Z2566" s="1096" t="s">
        <v>1177</v>
      </c>
      <c r="AA2566" s="1111"/>
      <c r="AB2566" s="1111"/>
      <c r="AC2566" s="1112"/>
    </row>
    <row r="2567" spans="1:29" ht="17.45" customHeight="1">
      <c r="A2567" s="1150"/>
      <c r="B2567" s="1151" t="s">
        <v>1115</v>
      </c>
      <c r="C2567" s="1151"/>
      <c r="D2567" s="1152" t="s">
        <v>1116</v>
      </c>
      <c r="E2567" s="1151"/>
      <c r="F2567" s="1151"/>
      <c r="G2567" s="1151"/>
      <c r="H2567" s="1151"/>
      <c r="I2567" s="1151"/>
      <c r="J2567" s="1152"/>
      <c r="K2567" s="1153">
        <v>0</v>
      </c>
      <c r="L2567" s="1154"/>
      <c r="M2567" s="1154"/>
      <c r="N2567" s="1154"/>
      <c r="O2567" s="1155"/>
      <c r="P2567" s="1153">
        <v>2</v>
      </c>
      <c r="Q2567" s="1154"/>
      <c r="R2567" s="1154"/>
      <c r="S2567" s="1154"/>
      <c r="T2567" s="1155"/>
      <c r="U2567" s="1156">
        <v>22.3398</v>
      </c>
      <c r="V2567" s="1157"/>
      <c r="W2567" s="1157"/>
      <c r="X2567" s="1157"/>
      <c r="Y2567" s="1158"/>
      <c r="Z2567" s="1159">
        <v>44.679600000000001</v>
      </c>
      <c r="AA2567" s="1116"/>
      <c r="AB2567" s="1116"/>
      <c r="AC2567" s="1115"/>
    </row>
    <row r="2568" spans="1:29" ht="17.45" customHeight="1">
      <c r="A2568" s="1149"/>
      <c r="B2568" s="1174" t="s">
        <v>1125</v>
      </c>
      <c r="C2568" s="1174"/>
      <c r="D2568" s="1175" t="s">
        <v>1126</v>
      </c>
      <c r="E2568" s="1174"/>
      <c r="F2568" s="1174"/>
      <c r="G2568" s="1174"/>
      <c r="H2568" s="1174"/>
      <c r="I2568" s="1174"/>
      <c r="J2568" s="1175"/>
      <c r="K2568" s="1176">
        <v>0</v>
      </c>
      <c r="L2568" s="1177"/>
      <c r="M2568" s="1177"/>
      <c r="N2568" s="1177"/>
      <c r="O2568" s="1178"/>
      <c r="P2568" s="1176">
        <v>1</v>
      </c>
      <c r="Q2568" s="1177"/>
      <c r="R2568" s="1177"/>
      <c r="S2568" s="1177"/>
      <c r="T2568" s="1178"/>
      <c r="U2568" s="1226">
        <v>28.457100000000001</v>
      </c>
      <c r="V2568" s="1146"/>
      <c r="W2568" s="1146"/>
      <c r="X2568" s="1146"/>
      <c r="Y2568" s="1227"/>
      <c r="Z2568" s="1184">
        <v>28.457100000000001</v>
      </c>
      <c r="AA2568" s="1121"/>
      <c r="AB2568" s="1121"/>
      <c r="AC2568" s="1120"/>
    </row>
    <row r="2569" spans="1:29" ht="16.7" customHeight="1">
      <c r="A2569" s="1149"/>
      <c r="B2569" s="1174" t="s">
        <v>1111</v>
      </c>
      <c r="C2569" s="1174"/>
      <c r="D2569" s="1175" t="s">
        <v>1112</v>
      </c>
      <c r="E2569" s="1174"/>
      <c r="F2569" s="1174"/>
      <c r="G2569" s="1174"/>
      <c r="H2569" s="1174"/>
      <c r="I2569" s="1174"/>
      <c r="J2569" s="1175"/>
      <c r="K2569" s="1176">
        <v>0</v>
      </c>
      <c r="L2569" s="1177"/>
      <c r="M2569" s="1177"/>
      <c r="N2569" s="1177"/>
      <c r="O2569" s="1178"/>
      <c r="P2569" s="1176">
        <v>2</v>
      </c>
      <c r="Q2569" s="1177"/>
      <c r="R2569" s="1177"/>
      <c r="S2569" s="1177"/>
      <c r="T2569" s="1178"/>
      <c r="U2569" s="1226">
        <v>22.148800000000001</v>
      </c>
      <c r="V2569" s="1146"/>
      <c r="W2569" s="1146"/>
      <c r="X2569" s="1146"/>
      <c r="Y2569" s="1227"/>
      <c r="Z2569" s="1184">
        <v>44.297600000000003</v>
      </c>
      <c r="AA2569" s="1121"/>
      <c r="AB2569" s="1121"/>
      <c r="AC2569" s="1120"/>
    </row>
    <row r="2570" spans="1:29" ht="17.45" customHeight="1" thickBot="1">
      <c r="A2570" s="1089"/>
      <c r="B2570" s="1160" t="s">
        <v>1117</v>
      </c>
      <c r="C2570" s="1160"/>
      <c r="D2570" s="1161" t="s">
        <v>1118</v>
      </c>
      <c r="E2570" s="1160"/>
      <c r="F2570" s="1160"/>
      <c r="G2570" s="1160"/>
      <c r="H2570" s="1160"/>
      <c r="I2570" s="1160"/>
      <c r="J2570" s="1161"/>
      <c r="K2570" s="1162">
        <v>0</v>
      </c>
      <c r="L2570" s="1163"/>
      <c r="M2570" s="1163"/>
      <c r="N2570" s="1163"/>
      <c r="O2570" s="1164"/>
      <c r="P2570" s="1162">
        <v>1</v>
      </c>
      <c r="Q2570" s="1163"/>
      <c r="R2570" s="1163"/>
      <c r="S2570" s="1163"/>
      <c r="T2570" s="1164"/>
      <c r="U2570" s="1165">
        <v>31.5581</v>
      </c>
      <c r="V2570" s="1166"/>
      <c r="W2570" s="1166"/>
      <c r="X2570" s="1166"/>
      <c r="Y2570" s="1167"/>
      <c r="Z2570" s="1168">
        <v>31.5581</v>
      </c>
      <c r="AA2570" s="1126"/>
      <c r="AB2570" s="1126"/>
      <c r="AC2570" s="1125"/>
    </row>
    <row r="2571" spans="1:29" ht="16.7" customHeight="1" thickBot="1">
      <c r="A2571" s="1068"/>
      <c r="B2571" s="1113"/>
      <c r="C2571" s="1113"/>
      <c r="D2571" s="1113"/>
      <c r="E2571" s="1113"/>
      <c r="F2571" s="1113"/>
      <c r="G2571" s="1113"/>
      <c r="H2571" s="1113"/>
      <c r="I2571" s="1114" t="s">
        <v>1184</v>
      </c>
      <c r="J2571" s="1114"/>
      <c r="K2571" s="1114"/>
      <c r="L2571" s="1114"/>
      <c r="M2571" s="1114"/>
      <c r="N2571" s="1114"/>
      <c r="O2571" s="1114"/>
      <c r="P2571" s="1114"/>
      <c r="Q2571" s="1114"/>
      <c r="R2571" s="1114"/>
      <c r="S2571" s="1114"/>
      <c r="T2571" s="1114"/>
      <c r="U2571" s="1114"/>
      <c r="V2571" s="1069"/>
      <c r="W2571" s="1115">
        <v>148.9924</v>
      </c>
      <c r="X2571" s="1116"/>
      <c r="Y2571" s="1116"/>
      <c r="Z2571" s="1116"/>
      <c r="AA2571" s="1116"/>
      <c r="AB2571" s="1116"/>
      <c r="AC2571" s="1115"/>
    </row>
    <row r="2572" spans="1:29" ht="17.45" customHeight="1">
      <c r="A2572" s="1117"/>
      <c r="B2572" s="1118"/>
      <c r="C2572" s="1118"/>
      <c r="D2572" s="1118"/>
      <c r="E2572" s="1118"/>
      <c r="F2572" s="1118"/>
      <c r="G2572" s="1118"/>
      <c r="H2572" s="1118"/>
      <c r="I2572" s="1119" t="s">
        <v>1185</v>
      </c>
      <c r="J2572" s="1119"/>
      <c r="K2572" s="1119"/>
      <c r="L2572" s="1119"/>
      <c r="M2572" s="1119"/>
      <c r="N2572" s="1119"/>
      <c r="O2572" s="1119"/>
      <c r="P2572" s="1119"/>
      <c r="Q2572" s="1119"/>
      <c r="R2572" s="1119"/>
      <c r="S2572" s="1119"/>
      <c r="T2572" s="1119"/>
      <c r="U2572" s="1119"/>
      <c r="V2572" s="1118"/>
      <c r="W2572" s="1120">
        <v>183.49459999999999</v>
      </c>
      <c r="X2572" s="1121"/>
      <c r="Y2572" s="1121"/>
      <c r="Z2572" s="1121"/>
      <c r="AA2572" s="1121"/>
      <c r="AB2572" s="1121"/>
      <c r="AC2572" s="1120"/>
    </row>
    <row r="2573" spans="1:29" ht="17.45" customHeight="1">
      <c r="A2573" s="1117"/>
      <c r="B2573" s="1118"/>
      <c r="C2573" s="1118"/>
      <c r="D2573" s="1118"/>
      <c r="E2573" s="1118"/>
      <c r="F2573" s="1118"/>
      <c r="G2573" s="1118"/>
      <c r="H2573" s="1118"/>
      <c r="I2573" s="1119" t="s">
        <v>1186</v>
      </c>
      <c r="J2573" s="1119"/>
      <c r="K2573" s="1119"/>
      <c r="L2573" s="1119"/>
      <c r="M2573" s="1119"/>
      <c r="N2573" s="1119"/>
      <c r="O2573" s="1119"/>
      <c r="P2573" s="1119"/>
      <c r="Q2573" s="1119"/>
      <c r="R2573" s="1119"/>
      <c r="S2573" s="1119"/>
      <c r="T2573" s="1119"/>
      <c r="U2573" s="1119"/>
      <c r="V2573" s="1118"/>
      <c r="W2573" s="1120">
        <v>45.873699999999999</v>
      </c>
      <c r="X2573" s="1121"/>
      <c r="Y2573" s="1121"/>
      <c r="Z2573" s="1121"/>
      <c r="AA2573" s="1121"/>
      <c r="AB2573" s="1121"/>
      <c r="AC2573" s="1120"/>
    </row>
    <row r="2574" spans="1:29" ht="16.7" customHeight="1">
      <c r="A2574" s="1117"/>
      <c r="B2574" s="1118"/>
      <c r="C2574" s="1118"/>
      <c r="D2574" s="1118"/>
      <c r="E2574" s="1118"/>
      <c r="F2574" s="1118"/>
      <c r="G2574" s="1118"/>
      <c r="H2574" s="1118"/>
      <c r="I2574" s="1119" t="s">
        <v>1187</v>
      </c>
      <c r="J2574" s="1119"/>
      <c r="K2574" s="1119"/>
      <c r="L2574" s="1119"/>
      <c r="M2574" s="1119"/>
      <c r="N2574" s="1119"/>
      <c r="O2574" s="1119"/>
      <c r="P2574" s="1119"/>
      <c r="Q2574" s="1119"/>
      <c r="R2574" s="1119"/>
      <c r="S2574" s="1119"/>
      <c r="T2574" s="1119"/>
      <c r="U2574" s="1119"/>
      <c r="V2574" s="1118"/>
      <c r="W2574" s="1120">
        <v>0</v>
      </c>
      <c r="X2574" s="1121"/>
      <c r="Y2574" s="1121"/>
      <c r="Z2574" s="1121"/>
      <c r="AA2574" s="1121"/>
      <c r="AB2574" s="1121"/>
      <c r="AC2574" s="1120"/>
    </row>
    <row r="2575" spans="1:29" ht="17.45" customHeight="1" thickBot="1">
      <c r="A2575" s="1122"/>
      <c r="B2575" s="1123"/>
      <c r="C2575" s="1123"/>
      <c r="D2575" s="1123"/>
      <c r="E2575" s="1123"/>
      <c r="F2575" s="1123"/>
      <c r="G2575" s="1123"/>
      <c r="H2575" s="1123"/>
      <c r="I2575" s="1124" t="s">
        <v>1188</v>
      </c>
      <c r="J2575" s="1124"/>
      <c r="K2575" s="1124"/>
      <c r="L2575" s="1124"/>
      <c r="M2575" s="1124"/>
      <c r="N2575" s="1124"/>
      <c r="O2575" s="1124"/>
      <c r="P2575" s="1124"/>
      <c r="Q2575" s="1124"/>
      <c r="R2575" s="1124"/>
      <c r="S2575" s="1124"/>
      <c r="T2575" s="1124"/>
      <c r="U2575" s="1124"/>
      <c r="V2575" s="1123"/>
      <c r="W2575" s="1125">
        <v>0</v>
      </c>
      <c r="X2575" s="1126"/>
      <c r="Y2575" s="1126"/>
      <c r="Z2575" s="1126"/>
      <c r="AA2575" s="1126"/>
      <c r="AB2575" s="1126"/>
      <c r="AC2575" s="1125"/>
    </row>
    <row r="2576" spans="1:29" ht="17.45" customHeight="1" thickBot="1">
      <c r="A2576" s="1092" t="s">
        <v>1189</v>
      </c>
      <c r="B2576" s="1109"/>
      <c r="C2576" s="1109"/>
      <c r="D2576" s="1109"/>
      <c r="E2576" s="1109"/>
      <c r="F2576" s="1109"/>
      <c r="G2576" s="1109"/>
      <c r="H2576" s="1109"/>
      <c r="I2576" s="1109"/>
      <c r="J2576" s="1110"/>
      <c r="K2576" s="1094" t="s">
        <v>1174</v>
      </c>
      <c r="L2576" s="1070"/>
      <c r="M2576" s="1070"/>
      <c r="N2576" s="1070"/>
      <c r="O2576" s="1095"/>
      <c r="P2576" s="1094" t="s">
        <v>531</v>
      </c>
      <c r="Q2576" s="1070"/>
      <c r="R2576" s="1070"/>
      <c r="S2576" s="1070"/>
      <c r="T2576" s="1095"/>
      <c r="U2576" s="1094" t="s">
        <v>1190</v>
      </c>
      <c r="V2576" s="1070"/>
      <c r="W2576" s="1070"/>
      <c r="X2576" s="1070"/>
      <c r="Y2576" s="1095"/>
      <c r="Z2576" s="1096" t="s">
        <v>1191</v>
      </c>
      <c r="AA2576" s="1111"/>
      <c r="AB2576" s="1111"/>
      <c r="AC2576" s="1112"/>
    </row>
    <row r="2577" spans="1:29" ht="16.7" customHeight="1">
      <c r="A2577" s="1150"/>
      <c r="B2577" s="1151" t="s">
        <v>1798</v>
      </c>
      <c r="C2577" s="1151"/>
      <c r="D2577" s="1152" t="s">
        <v>1799</v>
      </c>
      <c r="E2577" s="1151"/>
      <c r="F2577" s="1151"/>
      <c r="G2577" s="1151"/>
      <c r="H2577" s="1151"/>
      <c r="I2577" s="1151"/>
      <c r="J2577" s="1152"/>
      <c r="K2577" s="1153">
        <v>11.775</v>
      </c>
      <c r="L2577" s="1154"/>
      <c r="M2577" s="1154"/>
      <c r="N2577" s="1154"/>
      <c r="O2577" s="1155"/>
      <c r="P2577" s="1169" t="s">
        <v>1218</v>
      </c>
      <c r="Q2577" s="1078"/>
      <c r="R2577" s="1078"/>
      <c r="S2577" s="1078"/>
      <c r="T2577" s="1170"/>
      <c r="U2577" s="1171">
        <v>12.308</v>
      </c>
      <c r="V2577" s="1172"/>
      <c r="W2577" s="1172"/>
      <c r="X2577" s="1172"/>
      <c r="Y2577" s="1173"/>
      <c r="Z2577" s="1159">
        <v>144.92670000000001</v>
      </c>
      <c r="AA2577" s="1116"/>
      <c r="AB2577" s="1116"/>
      <c r="AC2577" s="1115"/>
    </row>
    <row r="2578" spans="1:29" ht="17.45" customHeight="1">
      <c r="A2578" s="1149"/>
      <c r="B2578" s="1174" t="s">
        <v>1800</v>
      </c>
      <c r="C2578" s="1174"/>
      <c r="D2578" s="1175" t="s">
        <v>1801</v>
      </c>
      <c r="E2578" s="1174"/>
      <c r="F2578" s="1174"/>
      <c r="G2578" s="1174"/>
      <c r="H2578" s="1174"/>
      <c r="I2578" s="1174"/>
      <c r="J2578" s="1175"/>
      <c r="K2578" s="1176">
        <v>1</v>
      </c>
      <c r="L2578" s="1177"/>
      <c r="M2578" s="1177"/>
      <c r="N2578" s="1177"/>
      <c r="O2578" s="1178"/>
      <c r="P2578" s="1179" t="s">
        <v>55</v>
      </c>
      <c r="Q2578" s="1085"/>
      <c r="R2578" s="1085"/>
      <c r="S2578" s="1085"/>
      <c r="T2578" s="1180"/>
      <c r="U2578" s="1181">
        <v>259.21260000000001</v>
      </c>
      <c r="V2578" s="1182"/>
      <c r="W2578" s="1182"/>
      <c r="X2578" s="1182"/>
      <c r="Y2578" s="1183"/>
      <c r="Z2578" s="1184">
        <v>259.21260000000001</v>
      </c>
      <c r="AA2578" s="1121"/>
      <c r="AB2578" s="1121"/>
      <c r="AC2578" s="1120"/>
    </row>
    <row r="2579" spans="1:29" ht="16.7" customHeight="1" thickBot="1">
      <c r="A2579" s="1089"/>
      <c r="B2579" s="1160" t="s">
        <v>1827</v>
      </c>
      <c r="C2579" s="1160"/>
      <c r="D2579" s="1161" t="s">
        <v>1828</v>
      </c>
      <c r="E2579" s="1160"/>
      <c r="F2579" s="1160"/>
      <c r="G2579" s="1160"/>
      <c r="H2579" s="1160"/>
      <c r="I2579" s="1160"/>
      <c r="J2579" s="1161"/>
      <c r="K2579" s="1162">
        <v>0.4</v>
      </c>
      <c r="L2579" s="1163"/>
      <c r="M2579" s="1163"/>
      <c r="N2579" s="1163"/>
      <c r="O2579" s="1164"/>
      <c r="P2579" s="1185" t="s">
        <v>55</v>
      </c>
      <c r="Q2579" s="1186"/>
      <c r="R2579" s="1186"/>
      <c r="S2579" s="1186"/>
      <c r="T2579" s="1187"/>
      <c r="U2579" s="1188">
        <v>130.73920000000001</v>
      </c>
      <c r="V2579" s="1189"/>
      <c r="W2579" s="1189"/>
      <c r="X2579" s="1189"/>
      <c r="Y2579" s="1190"/>
      <c r="Z2579" s="1168">
        <v>52.295699999999997</v>
      </c>
      <c r="AA2579" s="1126"/>
      <c r="AB2579" s="1126"/>
      <c r="AC2579" s="1125"/>
    </row>
    <row r="2580" spans="1:29" ht="17.45" customHeight="1" thickBot="1">
      <c r="A2580" s="1068"/>
      <c r="B2580" s="1069"/>
      <c r="C2580" s="1069"/>
      <c r="D2580" s="1069"/>
      <c r="E2580" s="1069"/>
      <c r="F2580" s="1069"/>
      <c r="G2580" s="1069"/>
      <c r="H2580" s="1069"/>
      <c r="I2580" s="1071" t="s">
        <v>1193</v>
      </c>
      <c r="J2580" s="1071"/>
      <c r="K2580" s="1071"/>
      <c r="L2580" s="1071"/>
      <c r="M2580" s="1071"/>
      <c r="N2580" s="1071"/>
      <c r="O2580" s="1071"/>
      <c r="P2580" s="1071"/>
      <c r="Q2580" s="1071"/>
      <c r="R2580" s="1071"/>
      <c r="S2580" s="1071"/>
      <c r="T2580" s="1071"/>
      <c r="U2580" s="1071"/>
      <c r="V2580" s="1106"/>
      <c r="W2580" s="1107">
        <v>456.435</v>
      </c>
      <c r="X2580" s="1108"/>
      <c r="Y2580" s="1108"/>
      <c r="Z2580" s="1108"/>
      <c r="AA2580" s="1108"/>
      <c r="AB2580" s="1108"/>
      <c r="AC2580" s="1107"/>
    </row>
    <row r="2581" spans="1:29" ht="17.45" customHeight="1" thickBot="1">
      <c r="A2581" s="1092" t="s">
        <v>1194</v>
      </c>
      <c r="B2581" s="1109"/>
      <c r="C2581" s="1109"/>
      <c r="D2581" s="1109"/>
      <c r="E2581" s="1109"/>
      <c r="F2581" s="1109"/>
      <c r="G2581" s="1109"/>
      <c r="H2581" s="1109"/>
      <c r="I2581" s="1109"/>
      <c r="J2581" s="1110"/>
      <c r="K2581" s="1094" t="s">
        <v>1174</v>
      </c>
      <c r="L2581" s="1070"/>
      <c r="M2581" s="1070"/>
      <c r="N2581" s="1070"/>
      <c r="O2581" s="1095"/>
      <c r="P2581" s="1094" t="s">
        <v>531</v>
      </c>
      <c r="Q2581" s="1070"/>
      <c r="R2581" s="1070"/>
      <c r="S2581" s="1070"/>
      <c r="T2581" s="1095"/>
      <c r="U2581" s="1094" t="s">
        <v>1190</v>
      </c>
      <c r="V2581" s="1070"/>
      <c r="W2581" s="1070"/>
      <c r="X2581" s="1070"/>
      <c r="Y2581" s="1095"/>
      <c r="Z2581" s="1096" t="s">
        <v>1191</v>
      </c>
      <c r="AA2581" s="1111"/>
      <c r="AB2581" s="1111"/>
      <c r="AC2581" s="1112"/>
    </row>
    <row r="2582" spans="1:29" ht="16.7" customHeight="1">
      <c r="A2582" s="1150"/>
      <c r="B2582" s="1151" t="s">
        <v>1829</v>
      </c>
      <c r="C2582" s="1151"/>
      <c r="D2582" s="1152" t="s">
        <v>1830</v>
      </c>
      <c r="E2582" s="1151"/>
      <c r="F2582" s="1151"/>
      <c r="G2582" s="1151"/>
      <c r="H2582" s="1151"/>
      <c r="I2582" s="1151"/>
      <c r="J2582" s="1152"/>
      <c r="K2582" s="1153">
        <v>1</v>
      </c>
      <c r="L2582" s="1154"/>
      <c r="M2582" s="1154"/>
      <c r="N2582" s="1154"/>
      <c r="O2582" s="1155"/>
      <c r="P2582" s="1169" t="s">
        <v>55</v>
      </c>
      <c r="Q2582" s="1078"/>
      <c r="R2582" s="1078"/>
      <c r="S2582" s="1078"/>
      <c r="T2582" s="1170"/>
      <c r="U2582" s="1171">
        <v>427.54419999999999</v>
      </c>
      <c r="V2582" s="1172"/>
      <c r="W2582" s="1172"/>
      <c r="X2582" s="1172"/>
      <c r="Y2582" s="1173"/>
      <c r="Z2582" s="1159">
        <v>427.54</v>
      </c>
      <c r="AA2582" s="1116"/>
      <c r="AB2582" s="1116"/>
      <c r="AC2582" s="1115"/>
    </row>
    <row r="2583" spans="1:29" ht="17.45" customHeight="1">
      <c r="A2583" s="1149"/>
      <c r="B2583" s="1174" t="s">
        <v>1831</v>
      </c>
      <c r="C2583" s="1174"/>
      <c r="D2583" s="1175" t="s">
        <v>1832</v>
      </c>
      <c r="E2583" s="1174"/>
      <c r="F2583" s="1174"/>
      <c r="G2583" s="1174"/>
      <c r="H2583" s="1174"/>
      <c r="I2583" s="1174"/>
      <c r="J2583" s="1175"/>
      <c r="K2583" s="1176">
        <v>6.3000000000000003E-4</v>
      </c>
      <c r="L2583" s="1177"/>
      <c r="M2583" s="1177"/>
      <c r="N2583" s="1177"/>
      <c r="O2583" s="1178"/>
      <c r="P2583" s="1179" t="s">
        <v>62</v>
      </c>
      <c r="Q2583" s="1085"/>
      <c r="R2583" s="1085"/>
      <c r="S2583" s="1085"/>
      <c r="T2583" s="1180"/>
      <c r="U2583" s="1181">
        <v>32.987000000000002</v>
      </c>
      <c r="V2583" s="1182"/>
      <c r="W2583" s="1182"/>
      <c r="X2583" s="1182"/>
      <c r="Y2583" s="1183"/>
      <c r="Z2583" s="1184">
        <v>2.0799999999999999E-2</v>
      </c>
      <c r="AA2583" s="1121"/>
      <c r="AB2583" s="1121"/>
      <c r="AC2583" s="1120"/>
    </row>
    <row r="2584" spans="1:29" ht="17.45" customHeight="1" thickBot="1">
      <c r="A2584" s="1089"/>
      <c r="B2584" s="1160" t="s">
        <v>1833</v>
      </c>
      <c r="C2584" s="1160"/>
      <c r="D2584" s="1161" t="s">
        <v>1834</v>
      </c>
      <c r="E2584" s="1160"/>
      <c r="F2584" s="1160"/>
      <c r="G2584" s="1160"/>
      <c r="H2584" s="1160"/>
      <c r="I2584" s="1160"/>
      <c r="J2584" s="1161"/>
      <c r="K2584" s="1162">
        <v>1.1780000000000001E-2</v>
      </c>
      <c r="L2584" s="1163"/>
      <c r="M2584" s="1163"/>
      <c r="N2584" s="1163"/>
      <c r="O2584" s="1164"/>
      <c r="P2584" s="1185" t="s">
        <v>62</v>
      </c>
      <c r="Q2584" s="1186"/>
      <c r="R2584" s="1186"/>
      <c r="S2584" s="1186"/>
      <c r="T2584" s="1187"/>
      <c r="U2584" s="1188">
        <v>32.630800000000001</v>
      </c>
      <c r="V2584" s="1189"/>
      <c r="W2584" s="1189"/>
      <c r="X2584" s="1189"/>
      <c r="Y2584" s="1190"/>
      <c r="Z2584" s="1168">
        <v>0.38440000000000002</v>
      </c>
      <c r="AA2584" s="1126"/>
      <c r="AB2584" s="1126"/>
      <c r="AC2584" s="1125"/>
    </row>
    <row r="2585" spans="1:29" ht="16.7" customHeight="1" thickBot="1">
      <c r="A2585" s="1068"/>
      <c r="B2585" s="1069"/>
      <c r="C2585" s="1069"/>
      <c r="D2585" s="1069"/>
      <c r="E2585" s="1069"/>
      <c r="F2585" s="1069"/>
      <c r="G2585" s="1069"/>
      <c r="H2585" s="1069"/>
      <c r="I2585" s="1071" t="s">
        <v>1195</v>
      </c>
      <c r="J2585" s="1071"/>
      <c r="K2585" s="1071"/>
      <c r="L2585" s="1071"/>
      <c r="M2585" s="1071"/>
      <c r="N2585" s="1071"/>
      <c r="O2585" s="1071"/>
      <c r="P2585" s="1071"/>
      <c r="Q2585" s="1071"/>
      <c r="R2585" s="1071"/>
      <c r="S2585" s="1071"/>
      <c r="T2585" s="1071"/>
      <c r="U2585" s="1071"/>
      <c r="V2585" s="1106"/>
      <c r="W2585" s="1107">
        <v>427.9452</v>
      </c>
      <c r="X2585" s="1108"/>
      <c r="Y2585" s="1108"/>
      <c r="Z2585" s="1108"/>
      <c r="AA2585" s="1108"/>
      <c r="AB2585" s="1108"/>
      <c r="AC2585" s="1107"/>
    </row>
    <row r="2586" spans="1:29" ht="17.45" customHeight="1" thickBot="1">
      <c r="A2586" s="1092" t="s">
        <v>1196</v>
      </c>
      <c r="B2586" s="1109"/>
      <c r="C2586" s="1109"/>
      <c r="D2586" s="1109"/>
      <c r="E2586" s="1109"/>
      <c r="F2586" s="1109"/>
      <c r="G2586" s="1109"/>
      <c r="H2586" s="1109"/>
      <c r="I2586" s="1109"/>
      <c r="J2586" s="1110"/>
      <c r="K2586" s="1094" t="s">
        <v>1174</v>
      </c>
      <c r="L2586" s="1070"/>
      <c r="M2586" s="1070"/>
      <c r="N2586" s="1070"/>
      <c r="O2586" s="1095"/>
      <c r="P2586" s="1094" t="s">
        <v>531</v>
      </c>
      <c r="Q2586" s="1070"/>
      <c r="R2586" s="1070"/>
      <c r="S2586" s="1070"/>
      <c r="T2586" s="1095"/>
      <c r="U2586" s="1094" t="s">
        <v>1190</v>
      </c>
      <c r="V2586" s="1070"/>
      <c r="W2586" s="1070"/>
      <c r="X2586" s="1070"/>
      <c r="Y2586" s="1095"/>
      <c r="Z2586" s="1096" t="s">
        <v>1191</v>
      </c>
      <c r="AA2586" s="1111"/>
      <c r="AB2586" s="1111"/>
      <c r="AC2586" s="1112"/>
    </row>
    <row r="2587" spans="1:29" ht="16.7" customHeight="1" thickBot="1">
      <c r="A2587" s="1068"/>
      <c r="B2587" s="1069"/>
      <c r="C2587" s="1069"/>
      <c r="D2587" s="1069"/>
      <c r="E2587" s="1069"/>
      <c r="F2587" s="1069"/>
      <c r="G2587" s="1069"/>
      <c r="H2587" s="1069"/>
      <c r="I2587" s="1071" t="s">
        <v>1197</v>
      </c>
      <c r="J2587" s="1071"/>
      <c r="K2587" s="1071"/>
      <c r="L2587" s="1071"/>
      <c r="M2587" s="1071"/>
      <c r="N2587" s="1071"/>
      <c r="O2587" s="1071"/>
      <c r="P2587" s="1071"/>
      <c r="Q2587" s="1071"/>
      <c r="R2587" s="1071"/>
      <c r="S2587" s="1071"/>
      <c r="T2587" s="1071"/>
      <c r="U2587" s="1071"/>
      <c r="V2587" s="1106"/>
      <c r="W2587" s="1107">
        <v>0</v>
      </c>
      <c r="X2587" s="1108"/>
      <c r="Y2587" s="1108"/>
      <c r="Z2587" s="1108"/>
      <c r="AA2587" s="1108"/>
      <c r="AB2587" s="1108"/>
      <c r="AC2587" s="1107"/>
    </row>
    <row r="2588" spans="1:29" ht="17.45" customHeight="1" thickBot="1">
      <c r="A2588" s="1092" t="s">
        <v>1198</v>
      </c>
      <c r="B2588" s="1109"/>
      <c r="C2588" s="1109"/>
      <c r="D2588" s="1110"/>
      <c r="E2588" s="1094" t="s">
        <v>1174</v>
      </c>
      <c r="F2588" s="1070"/>
      <c r="G2588" s="1095"/>
      <c r="H2588" s="1140" t="s">
        <v>1199</v>
      </c>
      <c r="I2588" s="1140" t="s">
        <v>1200</v>
      </c>
      <c r="J2588" s="1094" t="s">
        <v>1201</v>
      </c>
      <c r="K2588" s="1070"/>
      <c r="L2588" s="1095"/>
      <c r="M2588" s="1094" t="s">
        <v>1202</v>
      </c>
      <c r="N2588" s="1070"/>
      <c r="O2588" s="1070"/>
      <c r="P2588" s="1095"/>
      <c r="Q2588" s="1094" t="s">
        <v>1203</v>
      </c>
      <c r="R2588" s="1070"/>
      <c r="S2588" s="1070"/>
      <c r="T2588" s="1070"/>
      <c r="U2588" s="1095"/>
      <c r="V2588" s="1094" t="s">
        <v>1204</v>
      </c>
      <c r="W2588" s="1070"/>
      <c r="X2588" s="1070"/>
      <c r="Y2588" s="1095"/>
      <c r="Z2588" s="1096" t="s">
        <v>1191</v>
      </c>
      <c r="AA2588" s="1111"/>
      <c r="AB2588" s="1111"/>
      <c r="AC2588" s="1112"/>
    </row>
    <row r="2589" spans="1:29" ht="17.45" customHeight="1" thickBot="1">
      <c r="A2589" s="1068"/>
      <c r="B2589" s="1069"/>
      <c r="C2589" s="1069"/>
      <c r="D2589" s="1069"/>
      <c r="E2589" s="1069"/>
      <c r="F2589" s="1069"/>
      <c r="G2589" s="1069"/>
      <c r="H2589" s="1069"/>
      <c r="I2589" s="1071" t="s">
        <v>1205</v>
      </c>
      <c r="J2589" s="1071"/>
      <c r="K2589" s="1071"/>
      <c r="L2589" s="1071"/>
      <c r="M2589" s="1071"/>
      <c r="N2589" s="1071"/>
      <c r="O2589" s="1071"/>
      <c r="P2589" s="1071"/>
      <c r="Q2589" s="1071"/>
      <c r="R2589" s="1071"/>
      <c r="S2589" s="1071"/>
      <c r="T2589" s="1071"/>
      <c r="U2589" s="1071"/>
      <c r="V2589" s="1106"/>
      <c r="W2589" s="1107">
        <v>0</v>
      </c>
      <c r="X2589" s="1108"/>
      <c r="Y2589" s="1108"/>
      <c r="Z2589" s="1108"/>
      <c r="AA2589" s="1108"/>
      <c r="AB2589" s="1108"/>
      <c r="AC2589" s="1107"/>
    </row>
    <row r="2590" spans="1:29" ht="5.85" customHeight="1">
      <c r="A2590" s="1141"/>
      <c r="B2590" s="1113"/>
      <c r="C2590" s="1113"/>
      <c r="D2590" s="1113"/>
      <c r="E2590" s="1113"/>
      <c r="F2590" s="1113"/>
      <c r="G2590" s="1113"/>
      <c r="H2590" s="1113"/>
      <c r="I2590" s="1113"/>
      <c r="J2590" s="1113"/>
      <c r="K2590" s="1113"/>
      <c r="L2590" s="1113"/>
      <c r="M2590" s="1113"/>
      <c r="N2590" s="1113"/>
      <c r="O2590" s="1113"/>
      <c r="P2590" s="1113"/>
      <c r="Q2590" s="1113"/>
      <c r="R2590" s="1113"/>
      <c r="S2590" s="1113"/>
      <c r="T2590" s="1113"/>
      <c r="U2590" s="1113"/>
      <c r="V2590" s="1113"/>
      <c r="W2590" s="1113"/>
      <c r="X2590" s="1113"/>
      <c r="Y2590" s="1113"/>
      <c r="Z2590" s="1113"/>
      <c r="AA2590" s="1113"/>
      <c r="AB2590" s="1113"/>
      <c r="AC2590" s="1142"/>
    </row>
    <row r="2591" spans="1:29" ht="16.7" customHeight="1">
      <c r="A2591" s="1117"/>
      <c r="B2591" s="1118"/>
      <c r="C2591" s="1118"/>
      <c r="D2591" s="1118"/>
      <c r="E2591" s="1118"/>
      <c r="F2591" s="1118"/>
      <c r="G2591" s="1118"/>
      <c r="H2591" s="1118"/>
      <c r="I2591" s="1119" t="s">
        <v>1206</v>
      </c>
      <c r="J2591" s="1119"/>
      <c r="K2591" s="1119"/>
      <c r="L2591" s="1119"/>
      <c r="M2591" s="1119"/>
      <c r="N2591" s="1119"/>
      <c r="O2591" s="1119"/>
      <c r="P2591" s="1119"/>
      <c r="Q2591" s="1119"/>
      <c r="R2591" s="1119"/>
      <c r="S2591" s="1119"/>
      <c r="T2591" s="1119"/>
      <c r="U2591" s="1119"/>
      <c r="V2591" s="1118"/>
      <c r="W2591" s="1143">
        <v>930.25</v>
      </c>
      <c r="X2591" s="1144"/>
      <c r="Y2591" s="1144"/>
      <c r="Z2591" s="1144"/>
      <c r="AA2591" s="1144"/>
      <c r="AB2591" s="1144"/>
      <c r="AC2591" s="1143"/>
    </row>
    <row r="2592" spans="1:29" ht="17.45" customHeight="1">
      <c r="A2592" s="1117"/>
      <c r="B2592" s="1118"/>
      <c r="C2592" s="1118"/>
      <c r="D2592" s="1118"/>
      <c r="E2592" s="1118"/>
      <c r="F2592" s="1118"/>
      <c r="G2592" s="1119" t="s">
        <v>1207</v>
      </c>
      <c r="H2592" s="1119"/>
      <c r="I2592" s="1119"/>
      <c r="J2592" s="1119"/>
      <c r="K2592" s="1119"/>
      <c r="L2592" s="1119"/>
      <c r="M2592" s="1119"/>
      <c r="N2592" s="1145"/>
      <c r="O2592" s="1146">
        <v>0</v>
      </c>
      <c r="P2592" s="1146"/>
      <c r="Q2592" s="1146"/>
      <c r="R2592" s="1145"/>
      <c r="S2592" s="1119" t="s">
        <v>1208</v>
      </c>
      <c r="T2592" s="1119"/>
      <c r="U2592" s="1119"/>
      <c r="V2592" s="1118"/>
      <c r="W2592" s="1143">
        <v>0</v>
      </c>
      <c r="X2592" s="1144"/>
      <c r="Y2592" s="1144"/>
      <c r="Z2592" s="1144"/>
      <c r="AA2592" s="1144"/>
      <c r="AB2592" s="1144"/>
      <c r="AC2592" s="1143"/>
    </row>
    <row r="2593" spans="1:29" ht="16.7" customHeight="1">
      <c r="A2593" s="1117"/>
      <c r="B2593" s="1118"/>
      <c r="C2593" s="1118"/>
      <c r="D2593" s="1118"/>
      <c r="E2593" s="1118"/>
      <c r="F2593" s="1118"/>
      <c r="G2593" s="1118"/>
      <c r="H2593" s="1118"/>
      <c r="I2593" s="1119" t="s">
        <v>1209</v>
      </c>
      <c r="J2593" s="1119"/>
      <c r="K2593" s="1119"/>
      <c r="L2593" s="1119"/>
      <c r="M2593" s="1119"/>
      <c r="N2593" s="1119"/>
      <c r="O2593" s="1119"/>
      <c r="P2593" s="1119"/>
      <c r="Q2593" s="1119"/>
      <c r="R2593" s="1119"/>
      <c r="S2593" s="1119"/>
      <c r="T2593" s="1119"/>
      <c r="U2593" s="1119"/>
      <c r="V2593" s="1118"/>
      <c r="W2593" s="1143">
        <v>930.25</v>
      </c>
      <c r="X2593" s="1144"/>
      <c r="Y2593" s="1144"/>
      <c r="Z2593" s="1144"/>
      <c r="AA2593" s="1144"/>
      <c r="AB2593" s="1144"/>
      <c r="AC2593" s="1143"/>
    </row>
    <row r="2594" spans="1:29" ht="5.85" customHeight="1">
      <c r="A2594" s="1147"/>
      <c r="B2594" s="1118"/>
      <c r="C2594" s="1118"/>
      <c r="D2594" s="1118"/>
      <c r="E2594" s="1118"/>
      <c r="F2594" s="1118"/>
      <c r="G2594" s="1118"/>
      <c r="H2594" s="1118"/>
      <c r="I2594" s="1118"/>
      <c r="J2594" s="1118"/>
      <c r="K2594" s="1118"/>
      <c r="L2594" s="1118"/>
      <c r="M2594" s="1118"/>
      <c r="N2594" s="1118"/>
      <c r="O2594" s="1118"/>
      <c r="P2594" s="1118"/>
      <c r="Q2594" s="1118"/>
      <c r="R2594" s="1118"/>
      <c r="S2594" s="1118"/>
      <c r="T2594" s="1118"/>
      <c r="U2594" s="1118"/>
      <c r="V2594" s="1118"/>
      <c r="W2594" s="1118"/>
      <c r="X2594" s="1118"/>
      <c r="Y2594" s="1118"/>
      <c r="Z2594" s="1118"/>
      <c r="AA2594" s="1118"/>
      <c r="AB2594" s="1118"/>
      <c r="AC2594" s="1148"/>
    </row>
    <row r="2595" spans="1:29" ht="123.6" customHeight="1" thickBot="1">
      <c r="A2595" s="1089"/>
      <c r="B2595" s="1090"/>
      <c r="C2595" s="1090"/>
      <c r="D2595" s="1090"/>
      <c r="E2595" s="1090"/>
      <c r="F2595" s="1090"/>
      <c r="G2595" s="1090"/>
      <c r="H2595" s="1090"/>
      <c r="I2595" s="1090"/>
      <c r="J2595" s="1090"/>
      <c r="K2595" s="1090"/>
      <c r="L2595" s="1090"/>
      <c r="M2595" s="1090"/>
      <c r="N2595" s="1090"/>
      <c r="O2595" s="1090"/>
      <c r="P2595" s="1090"/>
      <c r="Q2595" s="1090"/>
      <c r="R2595" s="1090"/>
      <c r="S2595" s="1090"/>
      <c r="T2595" s="1090"/>
      <c r="U2595" s="1090"/>
      <c r="V2595" s="1090"/>
      <c r="W2595" s="1090"/>
      <c r="X2595" s="1090"/>
      <c r="Y2595" s="1090"/>
      <c r="Z2595" s="1090"/>
      <c r="AA2595" s="1090"/>
      <c r="AB2595" s="1090"/>
      <c r="AC2595" s="1091"/>
    </row>
    <row r="2596" spans="1:29" ht="17.45" customHeight="1" thickBot="1">
      <c r="A2596" s="1068"/>
      <c r="B2596" s="1069"/>
      <c r="C2596" s="1069"/>
      <c r="D2596" s="1069"/>
      <c r="E2596" s="1069"/>
      <c r="F2596" s="1070" t="s">
        <v>1166</v>
      </c>
      <c r="G2596" s="1070"/>
      <c r="H2596" s="1070"/>
      <c r="I2596" s="1070"/>
      <c r="J2596" s="1070"/>
      <c r="K2596" s="1070"/>
      <c r="L2596" s="1069"/>
      <c r="M2596" s="1069"/>
      <c r="N2596" s="1069"/>
      <c r="O2596" s="1069"/>
      <c r="P2596" s="1069"/>
      <c r="Q2596" s="1069"/>
      <c r="R2596" s="1069"/>
      <c r="S2596" s="1069"/>
      <c r="T2596" s="1069"/>
      <c r="U2596" s="1069"/>
      <c r="V2596" s="1069"/>
      <c r="W2596" s="1069"/>
      <c r="X2596" s="1071" t="s">
        <v>1835</v>
      </c>
      <c r="Y2596" s="1071"/>
      <c r="Z2596" s="1071"/>
      <c r="AA2596" s="1071"/>
      <c r="AB2596" s="1071"/>
      <c r="AC2596" s="1072"/>
    </row>
    <row r="2597" spans="1:29" ht="16.7" customHeight="1">
      <c r="A2597" s="1074" t="s">
        <v>1168</v>
      </c>
      <c r="B2597" s="1075"/>
      <c r="C2597" s="1076"/>
      <c r="D2597" s="1077" t="s">
        <v>1836</v>
      </c>
      <c r="E2597" s="1077"/>
      <c r="F2597" s="1077"/>
      <c r="G2597" s="1077"/>
      <c r="H2597" s="1077"/>
      <c r="I2597" s="1077"/>
      <c r="J2597" s="1077"/>
      <c r="K2597" s="1077"/>
      <c r="L2597" s="1077"/>
      <c r="M2597" s="1077"/>
      <c r="N2597" s="1076"/>
      <c r="O2597" s="1076"/>
      <c r="P2597" s="1078" t="s">
        <v>1104</v>
      </c>
      <c r="Q2597" s="1078"/>
      <c r="R2597" s="1078"/>
      <c r="S2597" s="1076"/>
      <c r="T2597" s="1079" t="s">
        <v>1831</v>
      </c>
      <c r="U2597" s="1079"/>
      <c r="V2597" s="1079"/>
      <c r="W2597" s="1079"/>
      <c r="X2597" s="1076"/>
      <c r="Y2597" s="1078" t="s">
        <v>1170</v>
      </c>
      <c r="Z2597" s="1078"/>
      <c r="AA2597" s="1076"/>
      <c r="AB2597" s="1080">
        <v>45658</v>
      </c>
      <c r="AC2597" s="1081"/>
    </row>
    <row r="2598" spans="1:29" ht="17.45" customHeight="1">
      <c r="A2598" s="1082"/>
      <c r="B2598" s="1083"/>
      <c r="D2598" s="1084"/>
      <c r="E2598" s="1084"/>
      <c r="F2598" s="1084"/>
      <c r="G2598" s="1084"/>
      <c r="H2598" s="1084"/>
      <c r="I2598" s="1084"/>
      <c r="J2598" s="1084"/>
      <c r="K2598" s="1084"/>
      <c r="L2598" s="1084"/>
      <c r="M2598" s="1084"/>
      <c r="P2598" s="1085" t="s">
        <v>1171</v>
      </c>
      <c r="Q2598" s="1085"/>
      <c r="R2598" s="1085"/>
      <c r="T2598" s="1086">
        <v>11.84</v>
      </c>
      <c r="U2598" s="1086"/>
      <c r="V2598" s="1086"/>
      <c r="W2598" s="1086"/>
      <c r="Y2598" s="1085" t="s">
        <v>1172</v>
      </c>
      <c r="Z2598" s="1085"/>
      <c r="AB2598" s="1087" t="s">
        <v>62</v>
      </c>
      <c r="AC2598" s="1088"/>
    </row>
    <row r="2599" spans="1:29" ht="5.85" customHeight="1" thickBot="1">
      <c r="A2599" s="1089"/>
      <c r="B2599" s="1090"/>
      <c r="C2599" s="1090"/>
      <c r="D2599" s="1090"/>
      <c r="E2599" s="1090"/>
      <c r="F2599" s="1090"/>
      <c r="G2599" s="1090"/>
      <c r="H2599" s="1090"/>
      <c r="I2599" s="1090"/>
      <c r="J2599" s="1090"/>
      <c r="K2599" s="1090"/>
      <c r="L2599" s="1090"/>
      <c r="M2599" s="1090"/>
      <c r="N2599" s="1090"/>
      <c r="O2599" s="1090"/>
      <c r="P2599" s="1090"/>
      <c r="Q2599" s="1090"/>
      <c r="R2599" s="1090"/>
      <c r="S2599" s="1090"/>
      <c r="T2599" s="1090"/>
      <c r="U2599" s="1090"/>
      <c r="V2599" s="1090"/>
      <c r="W2599" s="1090"/>
      <c r="X2599" s="1090"/>
      <c r="Y2599" s="1090"/>
      <c r="Z2599" s="1090"/>
      <c r="AA2599" s="1090"/>
      <c r="AB2599" s="1090"/>
      <c r="AC2599" s="1091"/>
    </row>
    <row r="2600" spans="1:29" ht="16.7" customHeight="1" thickBot="1">
      <c r="A2600" s="1092" t="s">
        <v>1173</v>
      </c>
      <c r="B2600" s="1075"/>
      <c r="C2600" s="1075"/>
      <c r="D2600" s="1075"/>
      <c r="E2600" s="1075"/>
      <c r="F2600" s="1075"/>
      <c r="G2600" s="1075"/>
      <c r="H2600" s="1093"/>
      <c r="I2600" s="1094" t="s">
        <v>1174</v>
      </c>
      <c r="J2600" s="1094" t="s">
        <v>1175</v>
      </c>
      <c r="K2600" s="1070"/>
      <c r="L2600" s="1070"/>
      <c r="M2600" s="1070"/>
      <c r="N2600" s="1070"/>
      <c r="O2600" s="1070"/>
      <c r="P2600" s="1095"/>
      <c r="Q2600" s="1094" t="s">
        <v>1176</v>
      </c>
      <c r="R2600" s="1070"/>
      <c r="S2600" s="1070"/>
      <c r="T2600" s="1070"/>
      <c r="U2600" s="1070"/>
      <c r="V2600" s="1070"/>
      <c r="W2600" s="1070"/>
      <c r="X2600" s="1070"/>
      <c r="Y2600" s="1095"/>
      <c r="Z2600" s="1096" t="s">
        <v>1177</v>
      </c>
      <c r="AA2600" s="1097"/>
      <c r="AB2600" s="1097"/>
      <c r="AC2600" s="1098"/>
    </row>
    <row r="2601" spans="1:29" ht="17.45" customHeight="1" thickBot="1">
      <c r="A2601" s="1099"/>
      <c r="B2601" s="1100"/>
      <c r="C2601" s="1100"/>
      <c r="D2601" s="1100"/>
      <c r="E2601" s="1100"/>
      <c r="F2601" s="1100"/>
      <c r="G2601" s="1100"/>
      <c r="H2601" s="1101"/>
      <c r="I2601" s="1102"/>
      <c r="J2601" s="1094" t="s">
        <v>1178</v>
      </c>
      <c r="K2601" s="1070"/>
      <c r="L2601" s="1095"/>
      <c r="M2601" s="1094" t="s">
        <v>1179</v>
      </c>
      <c r="N2601" s="1070"/>
      <c r="O2601" s="1070"/>
      <c r="P2601" s="1095"/>
      <c r="Q2601" s="1094" t="s">
        <v>1178</v>
      </c>
      <c r="R2601" s="1070"/>
      <c r="S2601" s="1070"/>
      <c r="T2601" s="1070"/>
      <c r="U2601" s="1095"/>
      <c r="V2601" s="1094" t="s">
        <v>1179</v>
      </c>
      <c r="W2601" s="1070"/>
      <c r="X2601" s="1070"/>
      <c r="Y2601" s="1095"/>
      <c r="Z2601" s="1103"/>
      <c r="AA2601" s="1104"/>
      <c r="AB2601" s="1104"/>
      <c r="AC2601" s="1105"/>
    </row>
    <row r="2602" spans="1:29" ht="17.45" customHeight="1" thickBot="1">
      <c r="A2602" s="1127"/>
      <c r="B2602" s="1128" t="s">
        <v>1837</v>
      </c>
      <c r="C2602" s="1128"/>
      <c r="D2602" s="1129" t="s">
        <v>1838</v>
      </c>
      <c r="E2602" s="1128"/>
      <c r="F2602" s="1128"/>
      <c r="G2602" s="1128"/>
      <c r="H2602" s="1129"/>
      <c r="I2602" s="1191">
        <v>1</v>
      </c>
      <c r="J2602" s="1192">
        <v>1</v>
      </c>
      <c r="K2602" s="1193"/>
      <c r="L2602" s="1194"/>
      <c r="M2602" s="1192">
        <v>0</v>
      </c>
      <c r="N2602" s="1193"/>
      <c r="O2602" s="1193"/>
      <c r="P2602" s="1194"/>
      <c r="Q2602" s="1195">
        <v>257.6737</v>
      </c>
      <c r="R2602" s="1196"/>
      <c r="S2602" s="1196"/>
      <c r="T2602" s="1196"/>
      <c r="U2602" s="1197"/>
      <c r="V2602" s="1195">
        <v>76.792100000000005</v>
      </c>
      <c r="W2602" s="1196"/>
      <c r="X2602" s="1196"/>
      <c r="Y2602" s="1197"/>
      <c r="Z2602" s="1139">
        <v>257.6737</v>
      </c>
      <c r="AA2602" s="1108"/>
      <c r="AB2602" s="1108"/>
      <c r="AC2602" s="1107"/>
    </row>
    <row r="2603" spans="1:29" ht="16.7" customHeight="1" thickBot="1">
      <c r="A2603" s="1068"/>
      <c r="B2603" s="1069"/>
      <c r="C2603" s="1069"/>
      <c r="D2603" s="1069"/>
      <c r="E2603" s="1069"/>
      <c r="F2603" s="1069"/>
      <c r="G2603" s="1069"/>
      <c r="H2603" s="1069"/>
      <c r="I2603" s="1071" t="s">
        <v>1180</v>
      </c>
      <c r="J2603" s="1071"/>
      <c r="K2603" s="1071"/>
      <c r="L2603" s="1071"/>
      <c r="M2603" s="1071"/>
      <c r="N2603" s="1071"/>
      <c r="O2603" s="1071"/>
      <c r="P2603" s="1071"/>
      <c r="Q2603" s="1071"/>
      <c r="R2603" s="1071"/>
      <c r="S2603" s="1071"/>
      <c r="T2603" s="1071"/>
      <c r="U2603" s="1071"/>
      <c r="V2603" s="1106"/>
      <c r="W2603" s="1107">
        <v>257.6737</v>
      </c>
      <c r="X2603" s="1108"/>
      <c r="Y2603" s="1108"/>
      <c r="Z2603" s="1108"/>
      <c r="AA2603" s="1108"/>
      <c r="AB2603" s="1108"/>
      <c r="AC2603" s="1107"/>
    </row>
    <row r="2604" spans="1:29" ht="17.45" customHeight="1" thickBot="1">
      <c r="A2604" s="1092" t="s">
        <v>1181</v>
      </c>
      <c r="B2604" s="1109"/>
      <c r="C2604" s="1109"/>
      <c r="D2604" s="1109"/>
      <c r="E2604" s="1109"/>
      <c r="F2604" s="1109"/>
      <c r="G2604" s="1109"/>
      <c r="H2604" s="1109"/>
      <c r="I2604" s="1109"/>
      <c r="J2604" s="1110"/>
      <c r="K2604" s="1094" t="s">
        <v>1182</v>
      </c>
      <c r="L2604" s="1070"/>
      <c r="M2604" s="1070"/>
      <c r="N2604" s="1070"/>
      <c r="O2604" s="1095"/>
      <c r="P2604" s="1094" t="s">
        <v>1174</v>
      </c>
      <c r="Q2604" s="1070"/>
      <c r="R2604" s="1070"/>
      <c r="S2604" s="1070"/>
      <c r="T2604" s="1095"/>
      <c r="U2604" s="1094" t="s">
        <v>1183</v>
      </c>
      <c r="V2604" s="1070"/>
      <c r="W2604" s="1070"/>
      <c r="X2604" s="1070"/>
      <c r="Y2604" s="1095"/>
      <c r="Z2604" s="1096" t="s">
        <v>1177</v>
      </c>
      <c r="AA2604" s="1111"/>
      <c r="AB2604" s="1111"/>
      <c r="AC2604" s="1112"/>
    </row>
    <row r="2605" spans="1:29" ht="16.7" customHeight="1" thickBot="1">
      <c r="A2605" s="1127"/>
      <c r="B2605" s="1128" t="s">
        <v>1111</v>
      </c>
      <c r="C2605" s="1128"/>
      <c r="D2605" s="1129" t="s">
        <v>1112</v>
      </c>
      <c r="E2605" s="1128"/>
      <c r="F2605" s="1128"/>
      <c r="G2605" s="1128"/>
      <c r="H2605" s="1128"/>
      <c r="I2605" s="1128"/>
      <c r="J2605" s="1129"/>
      <c r="K2605" s="1130">
        <v>0</v>
      </c>
      <c r="L2605" s="1131"/>
      <c r="M2605" s="1131"/>
      <c r="N2605" s="1131"/>
      <c r="O2605" s="1132"/>
      <c r="P2605" s="1130">
        <v>6</v>
      </c>
      <c r="Q2605" s="1131"/>
      <c r="R2605" s="1131"/>
      <c r="S2605" s="1131"/>
      <c r="T2605" s="1132"/>
      <c r="U2605" s="1198">
        <v>22.148800000000001</v>
      </c>
      <c r="V2605" s="1199"/>
      <c r="W2605" s="1199"/>
      <c r="X2605" s="1199"/>
      <c r="Y2605" s="1200"/>
      <c r="Z2605" s="1139">
        <v>132.89279999999999</v>
      </c>
      <c r="AA2605" s="1108"/>
      <c r="AB2605" s="1108"/>
      <c r="AC2605" s="1107"/>
    </row>
    <row r="2606" spans="1:29" ht="17.45" customHeight="1" thickBot="1">
      <c r="A2606" s="1068"/>
      <c r="B2606" s="1113"/>
      <c r="C2606" s="1113"/>
      <c r="D2606" s="1113"/>
      <c r="E2606" s="1113"/>
      <c r="F2606" s="1113"/>
      <c r="G2606" s="1113"/>
      <c r="H2606" s="1113"/>
      <c r="I2606" s="1114" t="s">
        <v>1184</v>
      </c>
      <c r="J2606" s="1114"/>
      <c r="K2606" s="1114"/>
      <c r="L2606" s="1114"/>
      <c r="M2606" s="1114"/>
      <c r="N2606" s="1114"/>
      <c r="O2606" s="1114"/>
      <c r="P2606" s="1114"/>
      <c r="Q2606" s="1114"/>
      <c r="R2606" s="1114"/>
      <c r="S2606" s="1114"/>
      <c r="T2606" s="1114"/>
      <c r="U2606" s="1114"/>
      <c r="V2606" s="1069"/>
      <c r="W2606" s="1115">
        <v>132.89279999999999</v>
      </c>
      <c r="X2606" s="1116"/>
      <c r="Y2606" s="1116"/>
      <c r="Z2606" s="1116"/>
      <c r="AA2606" s="1116"/>
      <c r="AB2606" s="1116"/>
      <c r="AC2606" s="1115"/>
    </row>
    <row r="2607" spans="1:29" ht="17.45" customHeight="1">
      <c r="A2607" s="1117"/>
      <c r="B2607" s="1118"/>
      <c r="C2607" s="1118"/>
      <c r="D2607" s="1118"/>
      <c r="E2607" s="1118"/>
      <c r="F2607" s="1118"/>
      <c r="G2607" s="1118"/>
      <c r="H2607" s="1118"/>
      <c r="I2607" s="1119" t="s">
        <v>1185</v>
      </c>
      <c r="J2607" s="1119"/>
      <c r="K2607" s="1119"/>
      <c r="L2607" s="1119"/>
      <c r="M2607" s="1119"/>
      <c r="N2607" s="1119"/>
      <c r="O2607" s="1119"/>
      <c r="P2607" s="1119"/>
      <c r="Q2607" s="1119"/>
      <c r="R2607" s="1119"/>
      <c r="S2607" s="1119"/>
      <c r="T2607" s="1119"/>
      <c r="U2607" s="1119"/>
      <c r="V2607" s="1118"/>
      <c r="W2607" s="1120">
        <v>390.56650000000002</v>
      </c>
      <c r="X2607" s="1121"/>
      <c r="Y2607" s="1121"/>
      <c r="Z2607" s="1121"/>
      <c r="AA2607" s="1121"/>
      <c r="AB2607" s="1121"/>
      <c r="AC2607" s="1120"/>
    </row>
    <row r="2608" spans="1:29" ht="16.7" customHeight="1">
      <c r="A2608" s="1117"/>
      <c r="B2608" s="1118"/>
      <c r="C2608" s="1118"/>
      <c r="D2608" s="1118"/>
      <c r="E2608" s="1118"/>
      <c r="F2608" s="1118"/>
      <c r="G2608" s="1118"/>
      <c r="H2608" s="1118"/>
      <c r="I2608" s="1119" t="s">
        <v>1186</v>
      </c>
      <c r="J2608" s="1119"/>
      <c r="K2608" s="1119"/>
      <c r="L2608" s="1119"/>
      <c r="M2608" s="1119"/>
      <c r="N2608" s="1119"/>
      <c r="O2608" s="1119"/>
      <c r="P2608" s="1119"/>
      <c r="Q2608" s="1119"/>
      <c r="R2608" s="1119"/>
      <c r="S2608" s="1119"/>
      <c r="T2608" s="1119"/>
      <c r="U2608" s="1119"/>
      <c r="V2608" s="1118"/>
      <c r="W2608" s="1120">
        <v>32.987000000000002</v>
      </c>
      <c r="X2608" s="1121"/>
      <c r="Y2608" s="1121"/>
      <c r="Z2608" s="1121"/>
      <c r="AA2608" s="1121"/>
      <c r="AB2608" s="1121"/>
      <c r="AC2608" s="1120"/>
    </row>
    <row r="2609" spans="1:29" ht="17.45" customHeight="1">
      <c r="A2609" s="1117"/>
      <c r="B2609" s="1118"/>
      <c r="C2609" s="1118"/>
      <c r="D2609" s="1118"/>
      <c r="E2609" s="1118"/>
      <c r="F2609" s="1118"/>
      <c r="G2609" s="1118"/>
      <c r="H2609" s="1118"/>
      <c r="I2609" s="1119" t="s">
        <v>1187</v>
      </c>
      <c r="J2609" s="1119"/>
      <c r="K2609" s="1119"/>
      <c r="L2609" s="1119"/>
      <c r="M2609" s="1119"/>
      <c r="N2609" s="1119"/>
      <c r="O2609" s="1119"/>
      <c r="P2609" s="1119"/>
      <c r="Q2609" s="1119"/>
      <c r="R2609" s="1119"/>
      <c r="S2609" s="1119"/>
      <c r="T2609" s="1119"/>
      <c r="U2609" s="1119"/>
      <c r="V2609" s="1118"/>
      <c r="W2609" s="1120">
        <v>0</v>
      </c>
      <c r="X2609" s="1121"/>
      <c r="Y2609" s="1121"/>
      <c r="Z2609" s="1121"/>
      <c r="AA2609" s="1121"/>
      <c r="AB2609" s="1121"/>
      <c r="AC2609" s="1120"/>
    </row>
    <row r="2610" spans="1:29" ht="17.45" customHeight="1" thickBot="1">
      <c r="A2610" s="1122"/>
      <c r="B2610" s="1123"/>
      <c r="C2610" s="1123"/>
      <c r="D2610" s="1123"/>
      <c r="E2610" s="1123"/>
      <c r="F2610" s="1123"/>
      <c r="G2610" s="1123"/>
      <c r="H2610" s="1123"/>
      <c r="I2610" s="1124" t="s">
        <v>1188</v>
      </c>
      <c r="J2610" s="1124"/>
      <c r="K2610" s="1124"/>
      <c r="L2610" s="1124"/>
      <c r="M2610" s="1124"/>
      <c r="N2610" s="1124"/>
      <c r="O2610" s="1124"/>
      <c r="P2610" s="1124"/>
      <c r="Q2610" s="1124"/>
      <c r="R2610" s="1124"/>
      <c r="S2610" s="1124"/>
      <c r="T2610" s="1124"/>
      <c r="U2610" s="1124"/>
      <c r="V2610" s="1123"/>
      <c r="W2610" s="1125">
        <v>0</v>
      </c>
      <c r="X2610" s="1126"/>
      <c r="Y2610" s="1126"/>
      <c r="Z2610" s="1126"/>
      <c r="AA2610" s="1126"/>
      <c r="AB2610" s="1126"/>
      <c r="AC2610" s="1125"/>
    </row>
    <row r="2611" spans="1:29" ht="16.7" customHeight="1" thickBot="1">
      <c r="A2611" s="1092" t="s">
        <v>1189</v>
      </c>
      <c r="B2611" s="1109"/>
      <c r="C2611" s="1109"/>
      <c r="D2611" s="1109"/>
      <c r="E2611" s="1109"/>
      <c r="F2611" s="1109"/>
      <c r="G2611" s="1109"/>
      <c r="H2611" s="1109"/>
      <c r="I2611" s="1109"/>
      <c r="J2611" s="1110"/>
      <c r="K2611" s="1094" t="s">
        <v>1174</v>
      </c>
      <c r="L2611" s="1070"/>
      <c r="M2611" s="1070"/>
      <c r="N2611" s="1070"/>
      <c r="O2611" s="1095"/>
      <c r="P2611" s="1094" t="s">
        <v>531</v>
      </c>
      <c r="Q2611" s="1070"/>
      <c r="R2611" s="1070"/>
      <c r="S2611" s="1070"/>
      <c r="T2611" s="1095"/>
      <c r="U2611" s="1094" t="s">
        <v>1190</v>
      </c>
      <c r="V2611" s="1070"/>
      <c r="W2611" s="1070"/>
      <c r="X2611" s="1070"/>
      <c r="Y2611" s="1095"/>
      <c r="Z2611" s="1096" t="s">
        <v>1191</v>
      </c>
      <c r="AA2611" s="1111"/>
      <c r="AB2611" s="1111"/>
      <c r="AC2611" s="1112"/>
    </row>
    <row r="2612" spans="1:29" ht="17.45" customHeight="1" thickBot="1">
      <c r="A2612" s="1068"/>
      <c r="B2612" s="1069"/>
      <c r="C2612" s="1069"/>
      <c r="D2612" s="1069"/>
      <c r="E2612" s="1069"/>
      <c r="F2612" s="1069"/>
      <c r="G2612" s="1069"/>
      <c r="H2612" s="1069"/>
      <c r="I2612" s="1071" t="s">
        <v>1193</v>
      </c>
      <c r="J2612" s="1071"/>
      <c r="K2612" s="1071"/>
      <c r="L2612" s="1071"/>
      <c r="M2612" s="1071"/>
      <c r="N2612" s="1071"/>
      <c r="O2612" s="1071"/>
      <c r="P2612" s="1071"/>
      <c r="Q2612" s="1071"/>
      <c r="R2612" s="1071"/>
      <c r="S2612" s="1071"/>
      <c r="T2612" s="1071"/>
      <c r="U2612" s="1071"/>
      <c r="V2612" s="1106"/>
      <c r="W2612" s="1107">
        <v>0</v>
      </c>
      <c r="X2612" s="1108"/>
      <c r="Y2612" s="1108"/>
      <c r="Z2612" s="1108"/>
      <c r="AA2612" s="1108"/>
      <c r="AB2612" s="1108"/>
      <c r="AC2612" s="1107"/>
    </row>
    <row r="2613" spans="1:29" ht="16.7" customHeight="1" thickBot="1">
      <c r="A2613" s="1092" t="s">
        <v>1194</v>
      </c>
      <c r="B2613" s="1109"/>
      <c r="C2613" s="1109"/>
      <c r="D2613" s="1109"/>
      <c r="E2613" s="1109"/>
      <c r="F2613" s="1109"/>
      <c r="G2613" s="1109"/>
      <c r="H2613" s="1109"/>
      <c r="I2613" s="1109"/>
      <c r="J2613" s="1110"/>
      <c r="K2613" s="1094" t="s">
        <v>1174</v>
      </c>
      <c r="L2613" s="1070"/>
      <c r="M2613" s="1070"/>
      <c r="N2613" s="1070"/>
      <c r="O2613" s="1095"/>
      <c r="P2613" s="1094" t="s">
        <v>531</v>
      </c>
      <c r="Q2613" s="1070"/>
      <c r="R2613" s="1070"/>
      <c r="S2613" s="1070"/>
      <c r="T2613" s="1095"/>
      <c r="U2613" s="1094" t="s">
        <v>1190</v>
      </c>
      <c r="V2613" s="1070"/>
      <c r="W2613" s="1070"/>
      <c r="X2613" s="1070"/>
      <c r="Y2613" s="1095"/>
      <c r="Z2613" s="1096" t="s">
        <v>1191</v>
      </c>
      <c r="AA2613" s="1111"/>
      <c r="AB2613" s="1111"/>
      <c r="AC2613" s="1112"/>
    </row>
    <row r="2614" spans="1:29" ht="17.45" customHeight="1" thickBot="1">
      <c r="A2614" s="1068"/>
      <c r="B2614" s="1069"/>
      <c r="C2614" s="1069"/>
      <c r="D2614" s="1069"/>
      <c r="E2614" s="1069"/>
      <c r="F2614" s="1069"/>
      <c r="G2614" s="1069"/>
      <c r="H2614" s="1069"/>
      <c r="I2614" s="1071" t="s">
        <v>1195</v>
      </c>
      <c r="J2614" s="1071"/>
      <c r="K2614" s="1071"/>
      <c r="L2614" s="1071"/>
      <c r="M2614" s="1071"/>
      <c r="N2614" s="1071"/>
      <c r="O2614" s="1071"/>
      <c r="P2614" s="1071"/>
      <c r="Q2614" s="1071"/>
      <c r="R2614" s="1071"/>
      <c r="S2614" s="1071"/>
      <c r="T2614" s="1071"/>
      <c r="U2614" s="1071"/>
      <c r="V2614" s="1106"/>
      <c r="W2614" s="1107">
        <v>0</v>
      </c>
      <c r="X2614" s="1108"/>
      <c r="Y2614" s="1108"/>
      <c r="Z2614" s="1108"/>
      <c r="AA2614" s="1108"/>
      <c r="AB2614" s="1108"/>
      <c r="AC2614" s="1107"/>
    </row>
    <row r="2615" spans="1:29" ht="17.45" customHeight="1" thickBot="1">
      <c r="A2615" s="1092" t="s">
        <v>1196</v>
      </c>
      <c r="B2615" s="1109"/>
      <c r="C2615" s="1109"/>
      <c r="D2615" s="1109"/>
      <c r="E2615" s="1109"/>
      <c r="F2615" s="1109"/>
      <c r="G2615" s="1109"/>
      <c r="H2615" s="1109"/>
      <c r="I2615" s="1109"/>
      <c r="J2615" s="1110"/>
      <c r="K2615" s="1094" t="s">
        <v>1174</v>
      </c>
      <c r="L2615" s="1070"/>
      <c r="M2615" s="1070"/>
      <c r="N2615" s="1070"/>
      <c r="O2615" s="1095"/>
      <c r="P2615" s="1094" t="s">
        <v>531</v>
      </c>
      <c r="Q2615" s="1070"/>
      <c r="R2615" s="1070"/>
      <c r="S2615" s="1070"/>
      <c r="T2615" s="1095"/>
      <c r="U2615" s="1094" t="s">
        <v>1190</v>
      </c>
      <c r="V2615" s="1070"/>
      <c r="W2615" s="1070"/>
      <c r="X2615" s="1070"/>
      <c r="Y2615" s="1095"/>
      <c r="Z2615" s="1096" t="s">
        <v>1191</v>
      </c>
      <c r="AA2615" s="1111"/>
      <c r="AB2615" s="1111"/>
      <c r="AC2615" s="1112"/>
    </row>
    <row r="2616" spans="1:29" ht="16.7" customHeight="1" thickBot="1">
      <c r="A2616" s="1068"/>
      <c r="B2616" s="1069"/>
      <c r="C2616" s="1069"/>
      <c r="D2616" s="1069"/>
      <c r="E2616" s="1069"/>
      <c r="F2616" s="1069"/>
      <c r="G2616" s="1069"/>
      <c r="H2616" s="1069"/>
      <c r="I2616" s="1071" t="s">
        <v>1197</v>
      </c>
      <c r="J2616" s="1071"/>
      <c r="K2616" s="1071"/>
      <c r="L2616" s="1071"/>
      <c r="M2616" s="1071"/>
      <c r="N2616" s="1071"/>
      <c r="O2616" s="1071"/>
      <c r="P2616" s="1071"/>
      <c r="Q2616" s="1071"/>
      <c r="R2616" s="1071"/>
      <c r="S2616" s="1071"/>
      <c r="T2616" s="1071"/>
      <c r="U2616" s="1071"/>
      <c r="V2616" s="1106"/>
      <c r="W2616" s="1107">
        <v>0</v>
      </c>
      <c r="X2616" s="1108"/>
      <c r="Y2616" s="1108"/>
      <c r="Z2616" s="1108"/>
      <c r="AA2616" s="1108"/>
      <c r="AB2616" s="1108"/>
      <c r="AC2616" s="1107"/>
    </row>
    <row r="2617" spans="1:29" ht="17.45" customHeight="1" thickBot="1">
      <c r="A2617" s="1092" t="s">
        <v>1198</v>
      </c>
      <c r="B2617" s="1109"/>
      <c r="C2617" s="1109"/>
      <c r="D2617" s="1110"/>
      <c r="E2617" s="1094" t="s">
        <v>1174</v>
      </c>
      <c r="F2617" s="1070"/>
      <c r="G2617" s="1095"/>
      <c r="H2617" s="1140" t="s">
        <v>1199</v>
      </c>
      <c r="I2617" s="1140" t="s">
        <v>1200</v>
      </c>
      <c r="J2617" s="1094" t="s">
        <v>1201</v>
      </c>
      <c r="K2617" s="1070"/>
      <c r="L2617" s="1095"/>
      <c r="M2617" s="1094" t="s">
        <v>1202</v>
      </c>
      <c r="N2617" s="1070"/>
      <c r="O2617" s="1070"/>
      <c r="P2617" s="1095"/>
      <c r="Q2617" s="1094" t="s">
        <v>1203</v>
      </c>
      <c r="R2617" s="1070"/>
      <c r="S2617" s="1070"/>
      <c r="T2617" s="1070"/>
      <c r="U2617" s="1095"/>
      <c r="V2617" s="1094" t="s">
        <v>1204</v>
      </c>
      <c r="W2617" s="1070"/>
      <c r="X2617" s="1070"/>
      <c r="Y2617" s="1095"/>
      <c r="Z2617" s="1096" t="s">
        <v>1191</v>
      </c>
      <c r="AA2617" s="1111"/>
      <c r="AB2617" s="1111"/>
      <c r="AC2617" s="1112"/>
    </row>
    <row r="2618" spans="1:29" ht="17.45" customHeight="1" thickBot="1">
      <c r="A2618" s="1068"/>
      <c r="B2618" s="1069"/>
      <c r="C2618" s="1069"/>
      <c r="D2618" s="1069"/>
      <c r="E2618" s="1069"/>
      <c r="F2618" s="1069"/>
      <c r="G2618" s="1069"/>
      <c r="H2618" s="1069"/>
      <c r="I2618" s="1071" t="s">
        <v>1205</v>
      </c>
      <c r="J2618" s="1071"/>
      <c r="K2618" s="1071"/>
      <c r="L2618" s="1071"/>
      <c r="M2618" s="1071"/>
      <c r="N2618" s="1071"/>
      <c r="O2618" s="1071"/>
      <c r="P2618" s="1071"/>
      <c r="Q2618" s="1071"/>
      <c r="R2618" s="1071"/>
      <c r="S2618" s="1071"/>
      <c r="T2618" s="1071"/>
      <c r="U2618" s="1071"/>
      <c r="V2618" s="1106"/>
      <c r="W2618" s="1107">
        <v>0</v>
      </c>
      <c r="X2618" s="1108"/>
      <c r="Y2618" s="1108"/>
      <c r="Z2618" s="1108"/>
      <c r="AA2618" s="1108"/>
      <c r="AB2618" s="1108"/>
      <c r="AC2618" s="1107"/>
    </row>
    <row r="2619" spans="1:29" ht="5.0999999999999996" customHeight="1">
      <c r="A2619" s="1141"/>
      <c r="B2619" s="1113"/>
      <c r="C2619" s="1113"/>
      <c r="D2619" s="1113"/>
      <c r="E2619" s="1113"/>
      <c r="F2619" s="1113"/>
      <c r="G2619" s="1113"/>
      <c r="H2619" s="1113"/>
      <c r="I2619" s="1113"/>
      <c r="J2619" s="1113"/>
      <c r="K2619" s="1113"/>
      <c r="L2619" s="1113"/>
      <c r="M2619" s="1113"/>
      <c r="N2619" s="1113"/>
      <c r="O2619" s="1113"/>
      <c r="P2619" s="1113"/>
      <c r="Q2619" s="1113"/>
      <c r="R2619" s="1113"/>
      <c r="S2619" s="1113"/>
      <c r="T2619" s="1113"/>
      <c r="U2619" s="1113"/>
      <c r="V2619" s="1113"/>
      <c r="W2619" s="1113"/>
      <c r="X2619" s="1113"/>
      <c r="Y2619" s="1113"/>
      <c r="Z2619" s="1113"/>
      <c r="AA2619" s="1113"/>
      <c r="AB2619" s="1113"/>
      <c r="AC2619" s="1142"/>
    </row>
    <row r="2620" spans="1:29" ht="17.45" customHeight="1">
      <c r="A2620" s="1117"/>
      <c r="B2620" s="1118"/>
      <c r="C2620" s="1118"/>
      <c r="D2620" s="1118"/>
      <c r="E2620" s="1118"/>
      <c r="F2620" s="1118"/>
      <c r="G2620" s="1118"/>
      <c r="H2620" s="1118"/>
      <c r="I2620" s="1119" t="s">
        <v>1206</v>
      </c>
      <c r="J2620" s="1119"/>
      <c r="K2620" s="1119"/>
      <c r="L2620" s="1119"/>
      <c r="M2620" s="1119"/>
      <c r="N2620" s="1119"/>
      <c r="O2620" s="1119"/>
      <c r="P2620" s="1119"/>
      <c r="Q2620" s="1119"/>
      <c r="R2620" s="1119"/>
      <c r="S2620" s="1119"/>
      <c r="T2620" s="1119"/>
      <c r="U2620" s="1119"/>
      <c r="V2620" s="1118"/>
      <c r="W2620" s="1143">
        <v>32.99</v>
      </c>
      <c r="X2620" s="1144"/>
      <c r="Y2620" s="1144"/>
      <c r="Z2620" s="1144"/>
      <c r="AA2620" s="1144"/>
      <c r="AB2620" s="1144"/>
      <c r="AC2620" s="1143"/>
    </row>
    <row r="2621" spans="1:29" ht="17.45" customHeight="1">
      <c r="A2621" s="1117"/>
      <c r="B2621" s="1118"/>
      <c r="C2621" s="1118"/>
      <c r="D2621" s="1118"/>
      <c r="E2621" s="1118"/>
      <c r="F2621" s="1118"/>
      <c r="G2621" s="1119" t="s">
        <v>1207</v>
      </c>
      <c r="H2621" s="1119"/>
      <c r="I2621" s="1119"/>
      <c r="J2621" s="1119"/>
      <c r="K2621" s="1119"/>
      <c r="L2621" s="1119"/>
      <c r="M2621" s="1119"/>
      <c r="N2621" s="1145"/>
      <c r="O2621" s="1146">
        <v>0</v>
      </c>
      <c r="P2621" s="1146"/>
      <c r="Q2621" s="1146"/>
      <c r="R2621" s="1145"/>
      <c r="S2621" s="1119" t="s">
        <v>1208</v>
      </c>
      <c r="T2621" s="1119"/>
      <c r="U2621" s="1119"/>
      <c r="V2621" s="1118"/>
      <c r="W2621" s="1143">
        <v>0</v>
      </c>
      <c r="X2621" s="1144"/>
      <c r="Y2621" s="1144"/>
      <c r="Z2621" s="1144"/>
      <c r="AA2621" s="1144"/>
      <c r="AB2621" s="1144"/>
      <c r="AC2621" s="1143"/>
    </row>
    <row r="2622" spans="1:29" ht="16.7" customHeight="1">
      <c r="A2622" s="1117"/>
      <c r="B2622" s="1118"/>
      <c r="C2622" s="1118"/>
      <c r="D2622" s="1118"/>
      <c r="E2622" s="1118"/>
      <c r="F2622" s="1118"/>
      <c r="G2622" s="1118"/>
      <c r="H2622" s="1118"/>
      <c r="I2622" s="1119" t="s">
        <v>1209</v>
      </c>
      <c r="J2622" s="1119"/>
      <c r="K2622" s="1119"/>
      <c r="L2622" s="1119"/>
      <c r="M2622" s="1119"/>
      <c r="N2622" s="1119"/>
      <c r="O2622" s="1119"/>
      <c r="P2622" s="1119"/>
      <c r="Q2622" s="1119"/>
      <c r="R2622" s="1119"/>
      <c r="S2622" s="1119"/>
      <c r="T2622" s="1119"/>
      <c r="U2622" s="1119"/>
      <c r="V2622" s="1118"/>
      <c r="W2622" s="1143">
        <v>32.99</v>
      </c>
      <c r="X2622" s="1144"/>
      <c r="Y2622" s="1144"/>
      <c r="Z2622" s="1144"/>
      <c r="AA2622" s="1144"/>
      <c r="AB2622" s="1144"/>
      <c r="AC2622" s="1143"/>
    </row>
    <row r="2623" spans="1:29" ht="5.85" customHeight="1">
      <c r="A2623" s="1147"/>
      <c r="B2623" s="1118"/>
      <c r="C2623" s="1118"/>
      <c r="D2623" s="1118"/>
      <c r="E2623" s="1118"/>
      <c r="F2623" s="1118"/>
      <c r="G2623" s="1118"/>
      <c r="H2623" s="1118"/>
      <c r="I2623" s="1118"/>
      <c r="J2623" s="1118"/>
      <c r="K2623" s="1118"/>
      <c r="L2623" s="1118"/>
      <c r="M2623" s="1118"/>
      <c r="N2623" s="1118"/>
      <c r="O2623" s="1118"/>
      <c r="P2623" s="1118"/>
      <c r="Q2623" s="1118"/>
      <c r="R2623" s="1118"/>
      <c r="S2623" s="1118"/>
      <c r="T2623" s="1118"/>
      <c r="U2623" s="1118"/>
      <c r="V2623" s="1118"/>
      <c r="W2623" s="1118"/>
      <c r="X2623" s="1118"/>
      <c r="Y2623" s="1118"/>
      <c r="Z2623" s="1118"/>
      <c r="AA2623" s="1118"/>
      <c r="AB2623" s="1118"/>
      <c r="AC2623" s="1148"/>
    </row>
    <row r="2624" spans="1:29" ht="145.35" customHeight="1">
      <c r="A2624" s="1149"/>
      <c r="AC2624" s="1088"/>
    </row>
    <row r="2625" spans="1:29" ht="101.1" customHeight="1">
      <c r="A2625" s="1149"/>
      <c r="AC2625" s="1088"/>
    </row>
    <row r="2626" spans="1:29" ht="100.35" customHeight="1" thickBot="1">
      <c r="A2626" s="1089"/>
      <c r="B2626" s="1090"/>
      <c r="C2626" s="1090"/>
      <c r="D2626" s="1090"/>
      <c r="E2626" s="1090"/>
      <c r="F2626" s="1090"/>
      <c r="G2626" s="1090"/>
      <c r="H2626" s="1090"/>
      <c r="I2626" s="1090"/>
      <c r="J2626" s="1090"/>
      <c r="K2626" s="1090"/>
      <c r="L2626" s="1090"/>
      <c r="M2626" s="1090"/>
      <c r="N2626" s="1090"/>
      <c r="O2626" s="1090"/>
      <c r="P2626" s="1090"/>
      <c r="Q2626" s="1090"/>
      <c r="R2626" s="1090"/>
      <c r="S2626" s="1090"/>
      <c r="T2626" s="1090"/>
      <c r="U2626" s="1090"/>
      <c r="V2626" s="1090"/>
      <c r="W2626" s="1090"/>
      <c r="X2626" s="1090"/>
      <c r="Y2626" s="1090"/>
      <c r="Z2626" s="1090"/>
      <c r="AA2626" s="1090"/>
      <c r="AB2626" s="1090"/>
      <c r="AC2626" s="1091"/>
    </row>
    <row r="2627" spans="1:29" ht="17.45" customHeight="1" thickBot="1">
      <c r="A2627" s="1068"/>
      <c r="B2627" s="1069"/>
      <c r="C2627" s="1069"/>
      <c r="D2627" s="1069"/>
      <c r="E2627" s="1069"/>
      <c r="F2627" s="1070" t="s">
        <v>1166</v>
      </c>
      <c r="G2627" s="1070"/>
      <c r="H2627" s="1070"/>
      <c r="I2627" s="1070"/>
      <c r="J2627" s="1070"/>
      <c r="K2627" s="1070"/>
      <c r="L2627" s="1069"/>
      <c r="M2627" s="1069"/>
      <c r="N2627" s="1069"/>
      <c r="O2627" s="1069"/>
      <c r="P2627" s="1069"/>
      <c r="Q2627" s="1069"/>
      <c r="R2627" s="1069"/>
      <c r="S2627" s="1069"/>
      <c r="T2627" s="1069"/>
      <c r="U2627" s="1069"/>
      <c r="V2627" s="1069"/>
      <c r="W2627" s="1069"/>
      <c r="X2627" s="1071" t="s">
        <v>1839</v>
      </c>
      <c r="Y2627" s="1071"/>
      <c r="Z2627" s="1071"/>
      <c r="AA2627" s="1071"/>
      <c r="AB2627" s="1071"/>
      <c r="AC2627" s="1072"/>
    </row>
    <row r="2628" spans="1:29" ht="16.7" customHeight="1">
      <c r="A2628" s="1074" t="s">
        <v>1168</v>
      </c>
      <c r="B2628" s="1075"/>
      <c r="C2628" s="1076"/>
      <c r="D2628" s="1077" t="s">
        <v>1840</v>
      </c>
      <c r="E2628" s="1077"/>
      <c r="F2628" s="1077"/>
      <c r="G2628" s="1077"/>
      <c r="H2628" s="1077"/>
      <c r="I2628" s="1077"/>
      <c r="J2628" s="1077"/>
      <c r="K2628" s="1077"/>
      <c r="L2628" s="1077"/>
      <c r="M2628" s="1077"/>
      <c r="N2628" s="1076"/>
      <c r="O2628" s="1076"/>
      <c r="P2628" s="1078" t="s">
        <v>1104</v>
      </c>
      <c r="Q2628" s="1078"/>
      <c r="R2628" s="1078"/>
      <c r="S2628" s="1076"/>
      <c r="T2628" s="1079" t="s">
        <v>1833</v>
      </c>
      <c r="U2628" s="1079"/>
      <c r="V2628" s="1079"/>
      <c r="W2628" s="1079"/>
      <c r="X2628" s="1076"/>
      <c r="Y2628" s="1078" t="s">
        <v>1170</v>
      </c>
      <c r="Z2628" s="1078"/>
      <c r="AA2628" s="1076"/>
      <c r="AB2628" s="1080">
        <v>45658</v>
      </c>
      <c r="AC2628" s="1081"/>
    </row>
    <row r="2629" spans="1:29" ht="17.45" customHeight="1">
      <c r="A2629" s="1082"/>
      <c r="B2629" s="1083"/>
      <c r="D2629" s="1084"/>
      <c r="E2629" s="1084"/>
      <c r="F2629" s="1084"/>
      <c r="G2629" s="1084"/>
      <c r="H2629" s="1084"/>
      <c r="I2629" s="1084"/>
      <c r="J2629" s="1084"/>
      <c r="K2629" s="1084"/>
      <c r="L2629" s="1084"/>
      <c r="M2629" s="1084"/>
      <c r="P2629" s="1085" t="s">
        <v>1171</v>
      </c>
      <c r="Q2629" s="1085"/>
      <c r="R2629" s="1085"/>
      <c r="T2629" s="1086">
        <v>21.37</v>
      </c>
      <c r="U2629" s="1086"/>
      <c r="V2629" s="1086"/>
      <c r="W2629" s="1086"/>
      <c r="Y2629" s="1085" t="s">
        <v>1172</v>
      </c>
      <c r="Z2629" s="1085"/>
      <c r="AB2629" s="1087" t="s">
        <v>62</v>
      </c>
      <c r="AC2629" s="1088"/>
    </row>
    <row r="2630" spans="1:29" ht="5.85" customHeight="1" thickBot="1">
      <c r="A2630" s="1089"/>
      <c r="B2630" s="1090"/>
      <c r="C2630" s="1090"/>
      <c r="D2630" s="1090"/>
      <c r="E2630" s="1090"/>
      <c r="F2630" s="1090"/>
      <c r="G2630" s="1090"/>
      <c r="H2630" s="1090"/>
      <c r="I2630" s="1090"/>
      <c r="J2630" s="1090"/>
      <c r="K2630" s="1090"/>
      <c r="L2630" s="1090"/>
      <c r="M2630" s="1090"/>
      <c r="N2630" s="1090"/>
      <c r="O2630" s="1090"/>
      <c r="P2630" s="1090"/>
      <c r="Q2630" s="1090"/>
      <c r="R2630" s="1090"/>
      <c r="S2630" s="1090"/>
      <c r="T2630" s="1090"/>
      <c r="U2630" s="1090"/>
      <c r="V2630" s="1090"/>
      <c r="W2630" s="1090"/>
      <c r="X2630" s="1090"/>
      <c r="Y2630" s="1090"/>
      <c r="Z2630" s="1090"/>
      <c r="AA2630" s="1090"/>
      <c r="AB2630" s="1090"/>
      <c r="AC2630" s="1091"/>
    </row>
    <row r="2631" spans="1:29" ht="16.7" customHeight="1" thickBot="1">
      <c r="A2631" s="1092" t="s">
        <v>1173</v>
      </c>
      <c r="B2631" s="1075"/>
      <c r="C2631" s="1075"/>
      <c r="D2631" s="1075"/>
      <c r="E2631" s="1075"/>
      <c r="F2631" s="1075"/>
      <c r="G2631" s="1075"/>
      <c r="H2631" s="1093"/>
      <c r="I2631" s="1094" t="s">
        <v>1174</v>
      </c>
      <c r="J2631" s="1094" t="s">
        <v>1175</v>
      </c>
      <c r="K2631" s="1070"/>
      <c r="L2631" s="1070"/>
      <c r="M2631" s="1070"/>
      <c r="N2631" s="1070"/>
      <c r="O2631" s="1070"/>
      <c r="P2631" s="1095"/>
      <c r="Q2631" s="1094" t="s">
        <v>1176</v>
      </c>
      <c r="R2631" s="1070"/>
      <c r="S2631" s="1070"/>
      <c r="T2631" s="1070"/>
      <c r="U2631" s="1070"/>
      <c r="V2631" s="1070"/>
      <c r="W2631" s="1070"/>
      <c r="X2631" s="1070"/>
      <c r="Y2631" s="1095"/>
      <c r="Z2631" s="1096" t="s">
        <v>1177</v>
      </c>
      <c r="AA2631" s="1097"/>
      <c r="AB2631" s="1097"/>
      <c r="AC2631" s="1098"/>
    </row>
    <row r="2632" spans="1:29" ht="17.45" customHeight="1" thickBot="1">
      <c r="A2632" s="1099"/>
      <c r="B2632" s="1100"/>
      <c r="C2632" s="1100"/>
      <c r="D2632" s="1100"/>
      <c r="E2632" s="1100"/>
      <c r="F2632" s="1100"/>
      <c r="G2632" s="1100"/>
      <c r="H2632" s="1101"/>
      <c r="I2632" s="1102"/>
      <c r="J2632" s="1094" t="s">
        <v>1178</v>
      </c>
      <c r="K2632" s="1070"/>
      <c r="L2632" s="1095"/>
      <c r="M2632" s="1094" t="s">
        <v>1179</v>
      </c>
      <c r="N2632" s="1070"/>
      <c r="O2632" s="1070"/>
      <c r="P2632" s="1095"/>
      <c r="Q2632" s="1094" t="s">
        <v>1178</v>
      </c>
      <c r="R2632" s="1070"/>
      <c r="S2632" s="1070"/>
      <c r="T2632" s="1070"/>
      <c r="U2632" s="1095"/>
      <c r="V2632" s="1094" t="s">
        <v>1179</v>
      </c>
      <c r="W2632" s="1070"/>
      <c r="X2632" s="1070"/>
      <c r="Y2632" s="1095"/>
      <c r="Z2632" s="1103"/>
      <c r="AA2632" s="1104"/>
      <c r="AB2632" s="1104"/>
      <c r="AC2632" s="1105"/>
    </row>
    <row r="2633" spans="1:29" ht="17.45" customHeight="1">
      <c r="A2633" s="1150"/>
      <c r="B2633" s="1151" t="s">
        <v>1837</v>
      </c>
      <c r="C2633" s="1151"/>
      <c r="D2633" s="1152" t="s">
        <v>1838</v>
      </c>
      <c r="E2633" s="1151"/>
      <c r="F2633" s="1151"/>
      <c r="G2633" s="1151"/>
      <c r="H2633" s="1152"/>
      <c r="I2633" s="1201">
        <v>2</v>
      </c>
      <c r="J2633" s="1202">
        <v>0.53</v>
      </c>
      <c r="K2633" s="1203"/>
      <c r="L2633" s="1204"/>
      <c r="M2633" s="1202">
        <v>0.47</v>
      </c>
      <c r="N2633" s="1203"/>
      <c r="O2633" s="1203"/>
      <c r="P2633" s="1204"/>
      <c r="Q2633" s="1205">
        <v>257.6737</v>
      </c>
      <c r="R2633" s="1206"/>
      <c r="S2633" s="1206"/>
      <c r="T2633" s="1206"/>
      <c r="U2633" s="1207"/>
      <c r="V2633" s="1205">
        <v>76.792100000000005</v>
      </c>
      <c r="W2633" s="1206"/>
      <c r="X2633" s="1206"/>
      <c r="Y2633" s="1207"/>
      <c r="Z2633" s="1159">
        <v>345.31869999999998</v>
      </c>
      <c r="AA2633" s="1116"/>
      <c r="AB2633" s="1116"/>
      <c r="AC2633" s="1115"/>
    </row>
    <row r="2634" spans="1:29" ht="16.7" customHeight="1" thickBot="1">
      <c r="A2634" s="1089"/>
      <c r="B2634" s="1160" t="s">
        <v>1047</v>
      </c>
      <c r="C2634" s="1160"/>
      <c r="D2634" s="1161" t="s">
        <v>1601</v>
      </c>
      <c r="E2634" s="1160"/>
      <c r="F2634" s="1160"/>
      <c r="G2634" s="1160"/>
      <c r="H2634" s="1161"/>
      <c r="I2634" s="1215">
        <v>1</v>
      </c>
      <c r="J2634" s="1216">
        <v>1</v>
      </c>
      <c r="K2634" s="1217"/>
      <c r="L2634" s="1218"/>
      <c r="M2634" s="1216">
        <v>0</v>
      </c>
      <c r="N2634" s="1217"/>
      <c r="O2634" s="1217"/>
      <c r="P2634" s="1218"/>
      <c r="Q2634" s="1219">
        <v>307.70490000000001</v>
      </c>
      <c r="R2634" s="1220"/>
      <c r="S2634" s="1220"/>
      <c r="T2634" s="1220"/>
      <c r="U2634" s="1221"/>
      <c r="V2634" s="1219">
        <v>118.57299999999999</v>
      </c>
      <c r="W2634" s="1220"/>
      <c r="X2634" s="1220"/>
      <c r="Y2634" s="1221"/>
      <c r="Z2634" s="1168">
        <v>307.70490000000001</v>
      </c>
      <c r="AA2634" s="1126"/>
      <c r="AB2634" s="1126"/>
      <c r="AC2634" s="1125"/>
    </row>
    <row r="2635" spans="1:29" ht="17.45" customHeight="1" thickBot="1">
      <c r="A2635" s="1068"/>
      <c r="B2635" s="1069"/>
      <c r="C2635" s="1069"/>
      <c r="D2635" s="1069"/>
      <c r="E2635" s="1069"/>
      <c r="F2635" s="1069"/>
      <c r="G2635" s="1069"/>
      <c r="H2635" s="1069"/>
      <c r="I2635" s="1071" t="s">
        <v>1180</v>
      </c>
      <c r="J2635" s="1071"/>
      <c r="K2635" s="1071"/>
      <c r="L2635" s="1071"/>
      <c r="M2635" s="1071"/>
      <c r="N2635" s="1071"/>
      <c r="O2635" s="1071"/>
      <c r="P2635" s="1071"/>
      <c r="Q2635" s="1071"/>
      <c r="R2635" s="1071"/>
      <c r="S2635" s="1071"/>
      <c r="T2635" s="1071"/>
      <c r="U2635" s="1071"/>
      <c r="V2635" s="1106"/>
      <c r="W2635" s="1107">
        <v>653.02359999999999</v>
      </c>
      <c r="X2635" s="1108"/>
      <c r="Y2635" s="1108"/>
      <c r="Z2635" s="1108"/>
      <c r="AA2635" s="1108"/>
      <c r="AB2635" s="1108"/>
      <c r="AC2635" s="1107"/>
    </row>
    <row r="2636" spans="1:29" ht="16.7" customHeight="1" thickBot="1">
      <c r="A2636" s="1092" t="s">
        <v>1181</v>
      </c>
      <c r="B2636" s="1109"/>
      <c r="C2636" s="1109"/>
      <c r="D2636" s="1109"/>
      <c r="E2636" s="1109"/>
      <c r="F2636" s="1109"/>
      <c r="G2636" s="1109"/>
      <c r="H2636" s="1109"/>
      <c r="I2636" s="1109"/>
      <c r="J2636" s="1110"/>
      <c r="K2636" s="1094" t="s">
        <v>1182</v>
      </c>
      <c r="L2636" s="1070"/>
      <c r="M2636" s="1070"/>
      <c r="N2636" s="1070"/>
      <c r="O2636" s="1095"/>
      <c r="P2636" s="1094" t="s">
        <v>1174</v>
      </c>
      <c r="Q2636" s="1070"/>
      <c r="R2636" s="1070"/>
      <c r="S2636" s="1070"/>
      <c r="T2636" s="1095"/>
      <c r="U2636" s="1094" t="s">
        <v>1183</v>
      </c>
      <c r="V2636" s="1070"/>
      <c r="W2636" s="1070"/>
      <c r="X2636" s="1070"/>
      <c r="Y2636" s="1095"/>
      <c r="Z2636" s="1096" t="s">
        <v>1177</v>
      </c>
      <c r="AA2636" s="1111"/>
      <c r="AB2636" s="1111"/>
      <c r="AC2636" s="1112"/>
    </row>
    <row r="2637" spans="1:29" ht="17.45" customHeight="1" thickBot="1">
      <c r="A2637" s="1127"/>
      <c r="B2637" s="1128" t="s">
        <v>1111</v>
      </c>
      <c r="C2637" s="1128"/>
      <c r="D2637" s="1129" t="s">
        <v>1112</v>
      </c>
      <c r="E2637" s="1128"/>
      <c r="F2637" s="1128"/>
      <c r="G2637" s="1128"/>
      <c r="H2637" s="1128"/>
      <c r="I2637" s="1128"/>
      <c r="J2637" s="1129"/>
      <c r="K2637" s="1130">
        <v>0</v>
      </c>
      <c r="L2637" s="1131"/>
      <c r="M2637" s="1131"/>
      <c r="N2637" s="1131"/>
      <c r="O2637" s="1132"/>
      <c r="P2637" s="1130">
        <v>2</v>
      </c>
      <c r="Q2637" s="1131"/>
      <c r="R2637" s="1131"/>
      <c r="S2637" s="1131"/>
      <c r="T2637" s="1132"/>
      <c r="U2637" s="1198">
        <v>22.148800000000001</v>
      </c>
      <c r="V2637" s="1199"/>
      <c r="W2637" s="1199"/>
      <c r="X2637" s="1199"/>
      <c r="Y2637" s="1200"/>
      <c r="Z2637" s="1139">
        <v>44.297600000000003</v>
      </c>
      <c r="AA2637" s="1108"/>
      <c r="AB2637" s="1108"/>
      <c r="AC2637" s="1107"/>
    </row>
    <row r="2638" spans="1:29" ht="17.45" customHeight="1" thickBot="1">
      <c r="A2638" s="1068"/>
      <c r="B2638" s="1113"/>
      <c r="C2638" s="1113"/>
      <c r="D2638" s="1113"/>
      <c r="E2638" s="1113"/>
      <c r="F2638" s="1113"/>
      <c r="G2638" s="1113"/>
      <c r="H2638" s="1113"/>
      <c r="I2638" s="1114" t="s">
        <v>1184</v>
      </c>
      <c r="J2638" s="1114"/>
      <c r="K2638" s="1114"/>
      <c r="L2638" s="1114"/>
      <c r="M2638" s="1114"/>
      <c r="N2638" s="1114"/>
      <c r="O2638" s="1114"/>
      <c r="P2638" s="1114"/>
      <c r="Q2638" s="1114"/>
      <c r="R2638" s="1114"/>
      <c r="S2638" s="1114"/>
      <c r="T2638" s="1114"/>
      <c r="U2638" s="1114"/>
      <c r="V2638" s="1069"/>
      <c r="W2638" s="1115">
        <v>44.297600000000003</v>
      </c>
      <c r="X2638" s="1116"/>
      <c r="Y2638" s="1116"/>
      <c r="Z2638" s="1116"/>
      <c r="AA2638" s="1116"/>
      <c r="AB2638" s="1116"/>
      <c r="AC2638" s="1115"/>
    </row>
    <row r="2639" spans="1:29" ht="16.7" customHeight="1">
      <c r="A2639" s="1117"/>
      <c r="B2639" s="1118"/>
      <c r="C2639" s="1118"/>
      <c r="D2639" s="1118"/>
      <c r="E2639" s="1118"/>
      <c r="F2639" s="1118"/>
      <c r="G2639" s="1118"/>
      <c r="H2639" s="1118"/>
      <c r="I2639" s="1119" t="s">
        <v>1185</v>
      </c>
      <c r="J2639" s="1119"/>
      <c r="K2639" s="1119"/>
      <c r="L2639" s="1119"/>
      <c r="M2639" s="1119"/>
      <c r="N2639" s="1119"/>
      <c r="O2639" s="1119"/>
      <c r="P2639" s="1119"/>
      <c r="Q2639" s="1119"/>
      <c r="R2639" s="1119"/>
      <c r="S2639" s="1119"/>
      <c r="T2639" s="1119"/>
      <c r="U2639" s="1119"/>
      <c r="V2639" s="1118"/>
      <c r="W2639" s="1120">
        <v>697.32119999999998</v>
      </c>
      <c r="X2639" s="1121"/>
      <c r="Y2639" s="1121"/>
      <c r="Z2639" s="1121"/>
      <c r="AA2639" s="1121"/>
      <c r="AB2639" s="1121"/>
      <c r="AC2639" s="1120"/>
    </row>
    <row r="2640" spans="1:29" ht="17.45" customHeight="1">
      <c r="A2640" s="1117"/>
      <c r="B2640" s="1118"/>
      <c r="C2640" s="1118"/>
      <c r="D2640" s="1118"/>
      <c r="E2640" s="1118"/>
      <c r="F2640" s="1118"/>
      <c r="G2640" s="1118"/>
      <c r="H2640" s="1118"/>
      <c r="I2640" s="1119" t="s">
        <v>1186</v>
      </c>
      <c r="J2640" s="1119"/>
      <c r="K2640" s="1119"/>
      <c r="L2640" s="1119"/>
      <c r="M2640" s="1119"/>
      <c r="N2640" s="1119"/>
      <c r="O2640" s="1119"/>
      <c r="P2640" s="1119"/>
      <c r="Q2640" s="1119"/>
      <c r="R2640" s="1119"/>
      <c r="S2640" s="1119"/>
      <c r="T2640" s="1119"/>
      <c r="U2640" s="1119"/>
      <c r="V2640" s="1118"/>
      <c r="W2640" s="1120">
        <v>32.630800000000001</v>
      </c>
      <c r="X2640" s="1121"/>
      <c r="Y2640" s="1121"/>
      <c r="Z2640" s="1121"/>
      <c r="AA2640" s="1121"/>
      <c r="AB2640" s="1121"/>
      <c r="AC2640" s="1120"/>
    </row>
    <row r="2641" spans="1:29" ht="17.45" customHeight="1">
      <c r="A2641" s="1117"/>
      <c r="B2641" s="1118"/>
      <c r="C2641" s="1118"/>
      <c r="D2641" s="1118"/>
      <c r="E2641" s="1118"/>
      <c r="F2641" s="1118"/>
      <c r="G2641" s="1118"/>
      <c r="H2641" s="1118"/>
      <c r="I2641" s="1119" t="s">
        <v>1187</v>
      </c>
      <c r="J2641" s="1119"/>
      <c r="K2641" s="1119"/>
      <c r="L2641" s="1119"/>
      <c r="M2641" s="1119"/>
      <c r="N2641" s="1119"/>
      <c r="O2641" s="1119"/>
      <c r="P2641" s="1119"/>
      <c r="Q2641" s="1119"/>
      <c r="R2641" s="1119"/>
      <c r="S2641" s="1119"/>
      <c r="T2641" s="1119"/>
      <c r="U2641" s="1119"/>
      <c r="V2641" s="1118"/>
      <c r="W2641" s="1120">
        <v>0</v>
      </c>
      <c r="X2641" s="1121"/>
      <c r="Y2641" s="1121"/>
      <c r="Z2641" s="1121"/>
      <c r="AA2641" s="1121"/>
      <c r="AB2641" s="1121"/>
      <c r="AC2641" s="1120"/>
    </row>
    <row r="2642" spans="1:29" ht="16.7" customHeight="1" thickBot="1">
      <c r="A2642" s="1122"/>
      <c r="B2642" s="1123"/>
      <c r="C2642" s="1123"/>
      <c r="D2642" s="1123"/>
      <c r="E2642" s="1123"/>
      <c r="F2642" s="1123"/>
      <c r="G2642" s="1123"/>
      <c r="H2642" s="1123"/>
      <c r="I2642" s="1124" t="s">
        <v>1188</v>
      </c>
      <c r="J2642" s="1124"/>
      <c r="K2642" s="1124"/>
      <c r="L2642" s="1124"/>
      <c r="M2642" s="1124"/>
      <c r="N2642" s="1124"/>
      <c r="O2642" s="1124"/>
      <c r="P2642" s="1124"/>
      <c r="Q2642" s="1124"/>
      <c r="R2642" s="1124"/>
      <c r="S2642" s="1124"/>
      <c r="T2642" s="1124"/>
      <c r="U2642" s="1124"/>
      <c r="V2642" s="1123"/>
      <c r="W2642" s="1125">
        <v>0</v>
      </c>
      <c r="X2642" s="1126"/>
      <c r="Y2642" s="1126"/>
      <c r="Z2642" s="1126"/>
      <c r="AA2642" s="1126"/>
      <c r="AB2642" s="1126"/>
      <c r="AC2642" s="1125"/>
    </row>
    <row r="2643" spans="1:29" ht="17.45" customHeight="1" thickBot="1">
      <c r="A2643" s="1092" t="s">
        <v>1189</v>
      </c>
      <c r="B2643" s="1109"/>
      <c r="C2643" s="1109"/>
      <c r="D2643" s="1109"/>
      <c r="E2643" s="1109"/>
      <c r="F2643" s="1109"/>
      <c r="G2643" s="1109"/>
      <c r="H2643" s="1109"/>
      <c r="I2643" s="1109"/>
      <c r="J2643" s="1110"/>
      <c r="K2643" s="1094" t="s">
        <v>1174</v>
      </c>
      <c r="L2643" s="1070"/>
      <c r="M2643" s="1070"/>
      <c r="N2643" s="1070"/>
      <c r="O2643" s="1095"/>
      <c r="P2643" s="1094" t="s">
        <v>531</v>
      </c>
      <c r="Q2643" s="1070"/>
      <c r="R2643" s="1070"/>
      <c r="S2643" s="1070"/>
      <c r="T2643" s="1095"/>
      <c r="U2643" s="1094" t="s">
        <v>1190</v>
      </c>
      <c r="V2643" s="1070"/>
      <c r="W2643" s="1070"/>
      <c r="X2643" s="1070"/>
      <c r="Y2643" s="1095"/>
      <c r="Z2643" s="1096" t="s">
        <v>1191</v>
      </c>
      <c r="AA2643" s="1111"/>
      <c r="AB2643" s="1111"/>
      <c r="AC2643" s="1112"/>
    </row>
    <row r="2644" spans="1:29" ht="16.7" customHeight="1" thickBot="1">
      <c r="A2644" s="1068"/>
      <c r="B2644" s="1069"/>
      <c r="C2644" s="1069"/>
      <c r="D2644" s="1069"/>
      <c r="E2644" s="1069"/>
      <c r="F2644" s="1069"/>
      <c r="G2644" s="1069"/>
      <c r="H2644" s="1069"/>
      <c r="I2644" s="1071" t="s">
        <v>1193</v>
      </c>
      <c r="J2644" s="1071"/>
      <c r="K2644" s="1071"/>
      <c r="L2644" s="1071"/>
      <c r="M2644" s="1071"/>
      <c r="N2644" s="1071"/>
      <c r="O2644" s="1071"/>
      <c r="P2644" s="1071"/>
      <c r="Q2644" s="1071"/>
      <c r="R2644" s="1071"/>
      <c r="S2644" s="1071"/>
      <c r="T2644" s="1071"/>
      <c r="U2644" s="1071"/>
      <c r="V2644" s="1106"/>
      <c r="W2644" s="1107">
        <v>0</v>
      </c>
      <c r="X2644" s="1108"/>
      <c r="Y2644" s="1108"/>
      <c r="Z2644" s="1108"/>
      <c r="AA2644" s="1108"/>
      <c r="AB2644" s="1108"/>
      <c r="AC2644" s="1107"/>
    </row>
    <row r="2645" spans="1:29" ht="17.45" customHeight="1" thickBot="1">
      <c r="A2645" s="1092" t="s">
        <v>1194</v>
      </c>
      <c r="B2645" s="1109"/>
      <c r="C2645" s="1109"/>
      <c r="D2645" s="1109"/>
      <c r="E2645" s="1109"/>
      <c r="F2645" s="1109"/>
      <c r="G2645" s="1109"/>
      <c r="H2645" s="1109"/>
      <c r="I2645" s="1109"/>
      <c r="J2645" s="1110"/>
      <c r="K2645" s="1094" t="s">
        <v>1174</v>
      </c>
      <c r="L2645" s="1070"/>
      <c r="M2645" s="1070"/>
      <c r="N2645" s="1070"/>
      <c r="O2645" s="1095"/>
      <c r="P2645" s="1094" t="s">
        <v>531</v>
      </c>
      <c r="Q2645" s="1070"/>
      <c r="R2645" s="1070"/>
      <c r="S2645" s="1070"/>
      <c r="T2645" s="1095"/>
      <c r="U2645" s="1094" t="s">
        <v>1190</v>
      </c>
      <c r="V2645" s="1070"/>
      <c r="W2645" s="1070"/>
      <c r="X2645" s="1070"/>
      <c r="Y2645" s="1095"/>
      <c r="Z2645" s="1096" t="s">
        <v>1191</v>
      </c>
      <c r="AA2645" s="1111"/>
      <c r="AB2645" s="1111"/>
      <c r="AC2645" s="1112"/>
    </row>
    <row r="2646" spans="1:29" ht="17.45" customHeight="1" thickBot="1">
      <c r="A2646" s="1068"/>
      <c r="B2646" s="1069"/>
      <c r="C2646" s="1069"/>
      <c r="D2646" s="1069"/>
      <c r="E2646" s="1069"/>
      <c r="F2646" s="1069"/>
      <c r="G2646" s="1069"/>
      <c r="H2646" s="1069"/>
      <c r="I2646" s="1071" t="s">
        <v>1195</v>
      </c>
      <c r="J2646" s="1071"/>
      <c r="K2646" s="1071"/>
      <c r="L2646" s="1071"/>
      <c r="M2646" s="1071"/>
      <c r="N2646" s="1071"/>
      <c r="O2646" s="1071"/>
      <c r="P2646" s="1071"/>
      <c r="Q2646" s="1071"/>
      <c r="R2646" s="1071"/>
      <c r="S2646" s="1071"/>
      <c r="T2646" s="1071"/>
      <c r="U2646" s="1071"/>
      <c r="V2646" s="1106"/>
      <c r="W2646" s="1107">
        <v>0</v>
      </c>
      <c r="X2646" s="1108"/>
      <c r="Y2646" s="1108"/>
      <c r="Z2646" s="1108"/>
      <c r="AA2646" s="1108"/>
      <c r="AB2646" s="1108"/>
      <c r="AC2646" s="1107"/>
    </row>
    <row r="2647" spans="1:29" ht="16.7" customHeight="1" thickBot="1">
      <c r="A2647" s="1092" t="s">
        <v>1196</v>
      </c>
      <c r="B2647" s="1109"/>
      <c r="C2647" s="1109"/>
      <c r="D2647" s="1109"/>
      <c r="E2647" s="1109"/>
      <c r="F2647" s="1109"/>
      <c r="G2647" s="1109"/>
      <c r="H2647" s="1109"/>
      <c r="I2647" s="1109"/>
      <c r="J2647" s="1110"/>
      <c r="K2647" s="1094" t="s">
        <v>1174</v>
      </c>
      <c r="L2647" s="1070"/>
      <c r="M2647" s="1070"/>
      <c r="N2647" s="1070"/>
      <c r="O2647" s="1095"/>
      <c r="P2647" s="1094" t="s">
        <v>531</v>
      </c>
      <c r="Q2647" s="1070"/>
      <c r="R2647" s="1070"/>
      <c r="S2647" s="1070"/>
      <c r="T2647" s="1095"/>
      <c r="U2647" s="1094" t="s">
        <v>1190</v>
      </c>
      <c r="V2647" s="1070"/>
      <c r="W2647" s="1070"/>
      <c r="X2647" s="1070"/>
      <c r="Y2647" s="1095"/>
      <c r="Z2647" s="1096" t="s">
        <v>1191</v>
      </c>
      <c r="AA2647" s="1111"/>
      <c r="AB2647" s="1111"/>
      <c r="AC2647" s="1112"/>
    </row>
    <row r="2648" spans="1:29" ht="17.45" customHeight="1" thickBot="1">
      <c r="A2648" s="1068"/>
      <c r="B2648" s="1069"/>
      <c r="C2648" s="1069"/>
      <c r="D2648" s="1069"/>
      <c r="E2648" s="1069"/>
      <c r="F2648" s="1069"/>
      <c r="G2648" s="1069"/>
      <c r="H2648" s="1069"/>
      <c r="I2648" s="1071" t="s">
        <v>1197</v>
      </c>
      <c r="J2648" s="1071"/>
      <c r="K2648" s="1071"/>
      <c r="L2648" s="1071"/>
      <c r="M2648" s="1071"/>
      <c r="N2648" s="1071"/>
      <c r="O2648" s="1071"/>
      <c r="P2648" s="1071"/>
      <c r="Q2648" s="1071"/>
      <c r="R2648" s="1071"/>
      <c r="S2648" s="1071"/>
      <c r="T2648" s="1071"/>
      <c r="U2648" s="1071"/>
      <c r="V2648" s="1106"/>
      <c r="W2648" s="1107">
        <v>0</v>
      </c>
      <c r="X2648" s="1108"/>
      <c r="Y2648" s="1108"/>
      <c r="Z2648" s="1108"/>
      <c r="AA2648" s="1108"/>
      <c r="AB2648" s="1108"/>
      <c r="AC2648" s="1107"/>
    </row>
    <row r="2649" spans="1:29" ht="17.45" customHeight="1" thickBot="1">
      <c r="A2649" s="1092" t="s">
        <v>1198</v>
      </c>
      <c r="B2649" s="1109"/>
      <c r="C2649" s="1109"/>
      <c r="D2649" s="1110"/>
      <c r="E2649" s="1094" t="s">
        <v>1174</v>
      </c>
      <c r="F2649" s="1070"/>
      <c r="G2649" s="1095"/>
      <c r="H2649" s="1140" t="s">
        <v>1199</v>
      </c>
      <c r="I2649" s="1140" t="s">
        <v>1200</v>
      </c>
      <c r="J2649" s="1094" t="s">
        <v>1201</v>
      </c>
      <c r="K2649" s="1070"/>
      <c r="L2649" s="1095"/>
      <c r="M2649" s="1094" t="s">
        <v>1202</v>
      </c>
      <c r="N2649" s="1070"/>
      <c r="O2649" s="1070"/>
      <c r="P2649" s="1095"/>
      <c r="Q2649" s="1094" t="s">
        <v>1203</v>
      </c>
      <c r="R2649" s="1070"/>
      <c r="S2649" s="1070"/>
      <c r="T2649" s="1070"/>
      <c r="U2649" s="1095"/>
      <c r="V2649" s="1094" t="s">
        <v>1204</v>
      </c>
      <c r="W2649" s="1070"/>
      <c r="X2649" s="1070"/>
      <c r="Y2649" s="1095"/>
      <c r="Z2649" s="1096" t="s">
        <v>1191</v>
      </c>
      <c r="AA2649" s="1111"/>
      <c r="AB2649" s="1111"/>
      <c r="AC2649" s="1112"/>
    </row>
    <row r="2650" spans="1:29" ht="16.7" customHeight="1" thickBot="1">
      <c r="A2650" s="1068"/>
      <c r="B2650" s="1069"/>
      <c r="C2650" s="1069"/>
      <c r="D2650" s="1069"/>
      <c r="E2650" s="1069"/>
      <c r="F2650" s="1069"/>
      <c r="G2650" s="1069"/>
      <c r="H2650" s="1069"/>
      <c r="I2650" s="1071" t="s">
        <v>1205</v>
      </c>
      <c r="J2650" s="1071"/>
      <c r="K2650" s="1071"/>
      <c r="L2650" s="1071"/>
      <c r="M2650" s="1071"/>
      <c r="N2650" s="1071"/>
      <c r="O2650" s="1071"/>
      <c r="P2650" s="1071"/>
      <c r="Q2650" s="1071"/>
      <c r="R2650" s="1071"/>
      <c r="S2650" s="1071"/>
      <c r="T2650" s="1071"/>
      <c r="U2650" s="1071"/>
      <c r="V2650" s="1106"/>
      <c r="W2650" s="1107">
        <v>0</v>
      </c>
      <c r="X2650" s="1108"/>
      <c r="Y2650" s="1108"/>
      <c r="Z2650" s="1108"/>
      <c r="AA2650" s="1108"/>
      <c r="AB2650" s="1108"/>
      <c r="AC2650" s="1107"/>
    </row>
    <row r="2651" spans="1:29" ht="5.85" customHeight="1">
      <c r="A2651" s="1141"/>
      <c r="B2651" s="1113"/>
      <c r="C2651" s="1113"/>
      <c r="D2651" s="1113"/>
      <c r="E2651" s="1113"/>
      <c r="F2651" s="1113"/>
      <c r="G2651" s="1113"/>
      <c r="H2651" s="1113"/>
      <c r="I2651" s="1113"/>
      <c r="J2651" s="1113"/>
      <c r="K2651" s="1113"/>
      <c r="L2651" s="1113"/>
      <c r="M2651" s="1113"/>
      <c r="N2651" s="1113"/>
      <c r="O2651" s="1113"/>
      <c r="P2651" s="1113"/>
      <c r="Q2651" s="1113"/>
      <c r="R2651" s="1113"/>
      <c r="S2651" s="1113"/>
      <c r="T2651" s="1113"/>
      <c r="U2651" s="1113"/>
      <c r="V2651" s="1113"/>
      <c r="W2651" s="1113"/>
      <c r="X2651" s="1113"/>
      <c r="Y2651" s="1113"/>
      <c r="Z2651" s="1113"/>
      <c r="AA2651" s="1113"/>
      <c r="AB2651" s="1113"/>
      <c r="AC2651" s="1142"/>
    </row>
    <row r="2652" spans="1:29" ht="17.45" customHeight="1">
      <c r="A2652" s="1117"/>
      <c r="B2652" s="1118"/>
      <c r="C2652" s="1118"/>
      <c r="D2652" s="1118"/>
      <c r="E2652" s="1118"/>
      <c r="F2652" s="1118"/>
      <c r="G2652" s="1118"/>
      <c r="H2652" s="1118"/>
      <c r="I2652" s="1119" t="s">
        <v>1206</v>
      </c>
      <c r="J2652" s="1119"/>
      <c r="K2652" s="1119"/>
      <c r="L2652" s="1119"/>
      <c r="M2652" s="1119"/>
      <c r="N2652" s="1119"/>
      <c r="O2652" s="1119"/>
      <c r="P2652" s="1119"/>
      <c r="Q2652" s="1119"/>
      <c r="R2652" s="1119"/>
      <c r="S2652" s="1119"/>
      <c r="T2652" s="1119"/>
      <c r="U2652" s="1119"/>
      <c r="V2652" s="1118"/>
      <c r="W2652" s="1143">
        <v>32.630000000000003</v>
      </c>
      <c r="X2652" s="1144"/>
      <c r="Y2652" s="1144"/>
      <c r="Z2652" s="1144"/>
      <c r="AA2652" s="1144"/>
      <c r="AB2652" s="1144"/>
      <c r="AC2652" s="1143"/>
    </row>
    <row r="2653" spans="1:29" ht="16.7" customHeight="1">
      <c r="A2653" s="1117"/>
      <c r="B2653" s="1118"/>
      <c r="C2653" s="1118"/>
      <c r="D2653" s="1118"/>
      <c r="E2653" s="1118"/>
      <c r="F2653" s="1118"/>
      <c r="G2653" s="1119" t="s">
        <v>1207</v>
      </c>
      <c r="H2653" s="1119"/>
      <c r="I2653" s="1119"/>
      <c r="J2653" s="1119"/>
      <c r="K2653" s="1119"/>
      <c r="L2653" s="1119"/>
      <c r="M2653" s="1119"/>
      <c r="N2653" s="1145"/>
      <c r="O2653" s="1146">
        <v>0</v>
      </c>
      <c r="P2653" s="1146"/>
      <c r="Q2653" s="1146"/>
      <c r="R2653" s="1145"/>
      <c r="S2653" s="1119" t="s">
        <v>1208</v>
      </c>
      <c r="T2653" s="1119"/>
      <c r="U2653" s="1119"/>
      <c r="V2653" s="1118"/>
      <c r="W2653" s="1143">
        <v>0</v>
      </c>
      <c r="X2653" s="1144"/>
      <c r="Y2653" s="1144"/>
      <c r="Z2653" s="1144"/>
      <c r="AA2653" s="1144"/>
      <c r="AB2653" s="1144"/>
      <c r="AC2653" s="1143"/>
    </row>
    <row r="2654" spans="1:29" ht="17.45" customHeight="1">
      <c r="A2654" s="1117"/>
      <c r="B2654" s="1118"/>
      <c r="C2654" s="1118"/>
      <c r="D2654" s="1118"/>
      <c r="E2654" s="1118"/>
      <c r="F2654" s="1118"/>
      <c r="G2654" s="1118"/>
      <c r="H2654" s="1118"/>
      <c r="I2654" s="1119" t="s">
        <v>1209</v>
      </c>
      <c r="J2654" s="1119"/>
      <c r="K2654" s="1119"/>
      <c r="L2654" s="1119"/>
      <c r="M2654" s="1119"/>
      <c r="N2654" s="1119"/>
      <c r="O2654" s="1119"/>
      <c r="P2654" s="1119"/>
      <c r="Q2654" s="1119"/>
      <c r="R2654" s="1119"/>
      <c r="S2654" s="1119"/>
      <c r="T2654" s="1119"/>
      <c r="U2654" s="1119"/>
      <c r="V2654" s="1118"/>
      <c r="W2654" s="1143">
        <v>32.630000000000003</v>
      </c>
      <c r="X2654" s="1144"/>
      <c r="Y2654" s="1144"/>
      <c r="Z2654" s="1144"/>
      <c r="AA2654" s="1144"/>
      <c r="AB2654" s="1144"/>
      <c r="AC2654" s="1143"/>
    </row>
    <row r="2655" spans="1:29" ht="5.85" customHeight="1">
      <c r="A2655" s="1147"/>
      <c r="B2655" s="1118"/>
      <c r="C2655" s="1118"/>
      <c r="D2655" s="1118"/>
      <c r="E2655" s="1118"/>
      <c r="F2655" s="1118"/>
      <c r="G2655" s="1118"/>
      <c r="H2655" s="1118"/>
      <c r="I2655" s="1118"/>
      <c r="J2655" s="1118"/>
      <c r="K2655" s="1118"/>
      <c r="L2655" s="1118"/>
      <c r="M2655" s="1118"/>
      <c r="N2655" s="1118"/>
      <c r="O2655" s="1118"/>
      <c r="P2655" s="1118"/>
      <c r="Q2655" s="1118"/>
      <c r="R2655" s="1118"/>
      <c r="S2655" s="1118"/>
      <c r="T2655" s="1118"/>
      <c r="U2655" s="1118"/>
      <c r="V2655" s="1118"/>
      <c r="W2655" s="1118"/>
      <c r="X2655" s="1118"/>
      <c r="Y2655" s="1118"/>
      <c r="Z2655" s="1118"/>
      <c r="AA2655" s="1118"/>
      <c r="AB2655" s="1118"/>
      <c r="AC2655" s="1148"/>
    </row>
    <row r="2656" spans="1:29" ht="145.35" customHeight="1">
      <c r="A2656" s="1149"/>
      <c r="AC2656" s="1088"/>
    </row>
    <row r="2657" spans="1:29" ht="92.45" customHeight="1">
      <c r="A2657" s="1149"/>
      <c r="AC2657" s="1088"/>
    </row>
    <row r="2658" spans="1:29" ht="91.7" customHeight="1" thickBot="1">
      <c r="A2658" s="1089"/>
      <c r="B2658" s="1090"/>
      <c r="C2658" s="1090"/>
      <c r="D2658" s="1090"/>
      <c r="E2658" s="1090"/>
      <c r="F2658" s="1090"/>
      <c r="G2658" s="1090"/>
      <c r="H2658" s="1090"/>
      <c r="I2658" s="1090"/>
      <c r="J2658" s="1090"/>
      <c r="K2658" s="1090"/>
      <c r="L2658" s="1090"/>
      <c r="M2658" s="1090"/>
      <c r="N2658" s="1090"/>
      <c r="O2658" s="1090"/>
      <c r="P2658" s="1090"/>
      <c r="Q2658" s="1090"/>
      <c r="R2658" s="1090"/>
      <c r="S2658" s="1090"/>
      <c r="T2658" s="1090"/>
      <c r="U2658" s="1090"/>
      <c r="V2658" s="1090"/>
      <c r="W2658" s="1090"/>
      <c r="X2658" s="1090"/>
      <c r="Y2658" s="1090"/>
      <c r="Z2658" s="1090"/>
      <c r="AA2658" s="1090"/>
      <c r="AB2658" s="1090"/>
      <c r="AC2658" s="1091"/>
    </row>
    <row r="2659" spans="1:29" ht="17.45" customHeight="1" thickBot="1">
      <c r="A2659" s="1068"/>
      <c r="B2659" s="1069"/>
      <c r="C2659" s="1069"/>
      <c r="D2659" s="1069"/>
      <c r="E2659" s="1069"/>
      <c r="F2659" s="1070" t="s">
        <v>1166</v>
      </c>
      <c r="G2659" s="1070"/>
      <c r="H2659" s="1070"/>
      <c r="I2659" s="1070"/>
      <c r="J2659" s="1070"/>
      <c r="K2659" s="1070"/>
      <c r="L2659" s="1069"/>
      <c r="M2659" s="1069"/>
      <c r="N2659" s="1069"/>
      <c r="O2659" s="1069"/>
      <c r="P2659" s="1069"/>
      <c r="Q2659" s="1069"/>
      <c r="R2659" s="1069"/>
      <c r="S2659" s="1069"/>
      <c r="T2659" s="1069"/>
      <c r="U2659" s="1069"/>
      <c r="V2659" s="1069"/>
      <c r="W2659" s="1069"/>
      <c r="X2659" s="1071" t="s">
        <v>1841</v>
      </c>
      <c r="Y2659" s="1071"/>
      <c r="Z2659" s="1071"/>
      <c r="AA2659" s="1071"/>
      <c r="AB2659" s="1071"/>
      <c r="AC2659" s="1072"/>
    </row>
    <row r="2660" spans="1:29" ht="16.7" customHeight="1">
      <c r="A2660" s="1074" t="s">
        <v>1168</v>
      </c>
      <c r="B2660" s="1075"/>
      <c r="C2660" s="1076"/>
      <c r="D2660" s="1077" t="s">
        <v>1842</v>
      </c>
      <c r="E2660" s="1077"/>
      <c r="F2660" s="1077"/>
      <c r="G2660" s="1077"/>
      <c r="H2660" s="1077"/>
      <c r="I2660" s="1077"/>
      <c r="J2660" s="1077"/>
      <c r="K2660" s="1077"/>
      <c r="L2660" s="1077"/>
      <c r="M2660" s="1077"/>
      <c r="N2660" s="1076"/>
      <c r="O2660" s="1076"/>
      <c r="P2660" s="1078" t="s">
        <v>1104</v>
      </c>
      <c r="Q2660" s="1078"/>
      <c r="R2660" s="1078"/>
      <c r="S2660" s="1076"/>
      <c r="T2660" s="1079" t="s">
        <v>1829</v>
      </c>
      <c r="U2660" s="1079"/>
      <c r="V2660" s="1079"/>
      <c r="W2660" s="1079"/>
      <c r="X2660" s="1076"/>
      <c r="Y2660" s="1078" t="s">
        <v>1170</v>
      </c>
      <c r="Z2660" s="1078"/>
      <c r="AA2660" s="1076"/>
      <c r="AB2660" s="1080">
        <v>45658</v>
      </c>
      <c r="AC2660" s="1081"/>
    </row>
    <row r="2661" spans="1:29" ht="17.45" customHeight="1">
      <c r="A2661" s="1082"/>
      <c r="B2661" s="1083"/>
      <c r="D2661" s="1084"/>
      <c r="E2661" s="1084"/>
      <c r="F2661" s="1084"/>
      <c r="G2661" s="1084"/>
      <c r="H2661" s="1084"/>
      <c r="I2661" s="1084"/>
      <c r="J2661" s="1084"/>
      <c r="K2661" s="1084"/>
      <c r="L2661" s="1084"/>
      <c r="M2661" s="1084"/>
      <c r="P2661" s="1085" t="s">
        <v>1171</v>
      </c>
      <c r="Q2661" s="1085"/>
      <c r="R2661" s="1085"/>
      <c r="T2661" s="1086">
        <v>7</v>
      </c>
      <c r="U2661" s="1086"/>
      <c r="V2661" s="1086"/>
      <c r="W2661" s="1086"/>
      <c r="Y2661" s="1085" t="s">
        <v>1172</v>
      </c>
      <c r="Z2661" s="1085"/>
      <c r="AB2661" s="1087" t="s">
        <v>55</v>
      </c>
      <c r="AC2661" s="1088"/>
    </row>
    <row r="2662" spans="1:29" ht="5.85" customHeight="1" thickBot="1">
      <c r="A2662" s="1089"/>
      <c r="B2662" s="1090"/>
      <c r="C2662" s="1090"/>
      <c r="D2662" s="1090"/>
      <c r="E2662" s="1090"/>
      <c r="F2662" s="1090"/>
      <c r="G2662" s="1090"/>
      <c r="H2662" s="1090"/>
      <c r="I2662" s="1090"/>
      <c r="J2662" s="1090"/>
      <c r="K2662" s="1090"/>
      <c r="L2662" s="1090"/>
      <c r="M2662" s="1090"/>
      <c r="N2662" s="1090"/>
      <c r="O2662" s="1090"/>
      <c r="P2662" s="1090"/>
      <c r="Q2662" s="1090"/>
      <c r="R2662" s="1090"/>
      <c r="S2662" s="1090"/>
      <c r="T2662" s="1090"/>
      <c r="U2662" s="1090"/>
      <c r="V2662" s="1090"/>
      <c r="W2662" s="1090"/>
      <c r="X2662" s="1090"/>
      <c r="Y2662" s="1090"/>
      <c r="Z2662" s="1090"/>
      <c r="AA2662" s="1090"/>
      <c r="AB2662" s="1090"/>
      <c r="AC2662" s="1091"/>
    </row>
    <row r="2663" spans="1:29" ht="16.7" customHeight="1" thickBot="1">
      <c r="A2663" s="1092" t="s">
        <v>1173</v>
      </c>
      <c r="B2663" s="1075"/>
      <c r="C2663" s="1075"/>
      <c r="D2663" s="1075"/>
      <c r="E2663" s="1075"/>
      <c r="F2663" s="1075"/>
      <c r="G2663" s="1075"/>
      <c r="H2663" s="1093"/>
      <c r="I2663" s="1094" t="s">
        <v>1174</v>
      </c>
      <c r="J2663" s="1094" t="s">
        <v>1175</v>
      </c>
      <c r="K2663" s="1070"/>
      <c r="L2663" s="1070"/>
      <c r="M2663" s="1070"/>
      <c r="N2663" s="1070"/>
      <c r="O2663" s="1070"/>
      <c r="P2663" s="1095"/>
      <c r="Q2663" s="1094" t="s">
        <v>1176</v>
      </c>
      <c r="R2663" s="1070"/>
      <c r="S2663" s="1070"/>
      <c r="T2663" s="1070"/>
      <c r="U2663" s="1070"/>
      <c r="V2663" s="1070"/>
      <c r="W2663" s="1070"/>
      <c r="X2663" s="1070"/>
      <c r="Y2663" s="1095"/>
      <c r="Z2663" s="1096" t="s">
        <v>1177</v>
      </c>
      <c r="AA2663" s="1097"/>
      <c r="AB2663" s="1097"/>
      <c r="AC2663" s="1098"/>
    </row>
    <row r="2664" spans="1:29" ht="17.45" customHeight="1" thickBot="1">
      <c r="A2664" s="1099"/>
      <c r="B2664" s="1100"/>
      <c r="C2664" s="1100"/>
      <c r="D2664" s="1100"/>
      <c r="E2664" s="1100"/>
      <c r="F2664" s="1100"/>
      <c r="G2664" s="1100"/>
      <c r="H2664" s="1101"/>
      <c r="I2664" s="1102"/>
      <c r="J2664" s="1094" t="s">
        <v>1178</v>
      </c>
      <c r="K2664" s="1070"/>
      <c r="L2664" s="1095"/>
      <c r="M2664" s="1094" t="s">
        <v>1179</v>
      </c>
      <c r="N2664" s="1070"/>
      <c r="O2664" s="1070"/>
      <c r="P2664" s="1095"/>
      <c r="Q2664" s="1094" t="s">
        <v>1178</v>
      </c>
      <c r="R2664" s="1070"/>
      <c r="S2664" s="1070"/>
      <c r="T2664" s="1070"/>
      <c r="U2664" s="1095"/>
      <c r="V2664" s="1094" t="s">
        <v>1179</v>
      </c>
      <c r="W2664" s="1070"/>
      <c r="X2664" s="1070"/>
      <c r="Y2664" s="1095"/>
      <c r="Z2664" s="1103"/>
      <c r="AA2664" s="1104"/>
      <c r="AB2664" s="1104"/>
      <c r="AC2664" s="1105"/>
    </row>
    <row r="2665" spans="1:29" ht="17.45" customHeight="1">
      <c r="A2665" s="1150"/>
      <c r="B2665" s="1151" t="s">
        <v>1788</v>
      </c>
      <c r="C2665" s="1151"/>
      <c r="D2665" s="1152" t="s">
        <v>1789</v>
      </c>
      <c r="E2665" s="1151"/>
      <c r="F2665" s="1151"/>
      <c r="G2665" s="1151"/>
      <c r="H2665" s="1152"/>
      <c r="I2665" s="1201">
        <v>0.84336999999999995</v>
      </c>
      <c r="J2665" s="1202">
        <v>1</v>
      </c>
      <c r="K2665" s="1203"/>
      <c r="L2665" s="1204"/>
      <c r="M2665" s="1202">
        <v>0</v>
      </c>
      <c r="N2665" s="1203"/>
      <c r="O2665" s="1203"/>
      <c r="P2665" s="1204"/>
      <c r="Q2665" s="1205">
        <v>25.491499999999998</v>
      </c>
      <c r="R2665" s="1206"/>
      <c r="S2665" s="1206"/>
      <c r="T2665" s="1206"/>
      <c r="U2665" s="1207"/>
      <c r="V2665" s="1205">
        <v>16.07</v>
      </c>
      <c r="W2665" s="1206"/>
      <c r="X2665" s="1206"/>
      <c r="Y2665" s="1207"/>
      <c r="Z2665" s="1159">
        <v>21.498799999999999</v>
      </c>
      <c r="AA2665" s="1116"/>
      <c r="AB2665" s="1116"/>
      <c r="AC2665" s="1115"/>
    </row>
    <row r="2666" spans="1:29" ht="16.7" customHeight="1" thickBot="1">
      <c r="A2666" s="1089"/>
      <c r="B2666" s="1160" t="s">
        <v>1843</v>
      </c>
      <c r="C2666" s="1160"/>
      <c r="D2666" s="1161" t="s">
        <v>1844</v>
      </c>
      <c r="E2666" s="1160"/>
      <c r="F2666" s="1160"/>
      <c r="G2666" s="1160"/>
      <c r="H2666" s="1161"/>
      <c r="I2666" s="1215">
        <v>0.84336999999999995</v>
      </c>
      <c r="J2666" s="1216">
        <v>1</v>
      </c>
      <c r="K2666" s="1217"/>
      <c r="L2666" s="1218"/>
      <c r="M2666" s="1216">
        <v>0</v>
      </c>
      <c r="N2666" s="1217"/>
      <c r="O2666" s="1217"/>
      <c r="P2666" s="1218"/>
      <c r="Q2666" s="1219">
        <v>4.6772999999999998</v>
      </c>
      <c r="R2666" s="1220"/>
      <c r="S2666" s="1220"/>
      <c r="T2666" s="1220"/>
      <c r="U2666" s="1221"/>
      <c r="V2666" s="1219">
        <v>0.24049999999999999</v>
      </c>
      <c r="W2666" s="1220"/>
      <c r="X2666" s="1220"/>
      <c r="Y2666" s="1221"/>
      <c r="Z2666" s="1168">
        <v>3.9447000000000001</v>
      </c>
      <c r="AA2666" s="1126"/>
      <c r="AB2666" s="1126"/>
      <c r="AC2666" s="1125"/>
    </row>
    <row r="2667" spans="1:29" ht="17.45" customHeight="1" thickBot="1">
      <c r="A2667" s="1068"/>
      <c r="B2667" s="1069"/>
      <c r="C2667" s="1069"/>
      <c r="D2667" s="1069"/>
      <c r="E2667" s="1069"/>
      <c r="F2667" s="1069"/>
      <c r="G2667" s="1069"/>
      <c r="H2667" s="1069"/>
      <c r="I2667" s="1071" t="s">
        <v>1180</v>
      </c>
      <c r="J2667" s="1071"/>
      <c r="K2667" s="1071"/>
      <c r="L2667" s="1071"/>
      <c r="M2667" s="1071"/>
      <c r="N2667" s="1071"/>
      <c r="O2667" s="1071"/>
      <c r="P2667" s="1071"/>
      <c r="Q2667" s="1071"/>
      <c r="R2667" s="1071"/>
      <c r="S2667" s="1071"/>
      <c r="T2667" s="1071"/>
      <c r="U2667" s="1071"/>
      <c r="V2667" s="1106"/>
      <c r="W2667" s="1107">
        <v>25.4435</v>
      </c>
      <c r="X2667" s="1108"/>
      <c r="Y2667" s="1108"/>
      <c r="Z2667" s="1108"/>
      <c r="AA2667" s="1108"/>
      <c r="AB2667" s="1108"/>
      <c r="AC2667" s="1107"/>
    </row>
    <row r="2668" spans="1:29" ht="16.7" customHeight="1" thickBot="1">
      <c r="A2668" s="1092" t="s">
        <v>1181</v>
      </c>
      <c r="B2668" s="1109"/>
      <c r="C2668" s="1109"/>
      <c r="D2668" s="1109"/>
      <c r="E2668" s="1109"/>
      <c r="F2668" s="1109"/>
      <c r="G2668" s="1109"/>
      <c r="H2668" s="1109"/>
      <c r="I2668" s="1109"/>
      <c r="J2668" s="1110"/>
      <c r="K2668" s="1094" t="s">
        <v>1182</v>
      </c>
      <c r="L2668" s="1070"/>
      <c r="M2668" s="1070"/>
      <c r="N2668" s="1070"/>
      <c r="O2668" s="1095"/>
      <c r="P2668" s="1094" t="s">
        <v>1174</v>
      </c>
      <c r="Q2668" s="1070"/>
      <c r="R2668" s="1070"/>
      <c r="S2668" s="1070"/>
      <c r="T2668" s="1095"/>
      <c r="U2668" s="1094" t="s">
        <v>1183</v>
      </c>
      <c r="V2668" s="1070"/>
      <c r="W2668" s="1070"/>
      <c r="X2668" s="1070"/>
      <c r="Y2668" s="1095"/>
      <c r="Z2668" s="1096" t="s">
        <v>1177</v>
      </c>
      <c r="AA2668" s="1111"/>
      <c r="AB2668" s="1111"/>
      <c r="AC2668" s="1112"/>
    </row>
    <row r="2669" spans="1:29" ht="17.45" customHeight="1">
      <c r="A2669" s="1150"/>
      <c r="B2669" s="1151" t="s">
        <v>1115</v>
      </c>
      <c r="C2669" s="1151"/>
      <c r="D2669" s="1152" t="s">
        <v>1116</v>
      </c>
      <c r="E2669" s="1151"/>
      <c r="F2669" s="1151"/>
      <c r="G2669" s="1151"/>
      <c r="H2669" s="1151"/>
      <c r="I2669" s="1151"/>
      <c r="J2669" s="1152"/>
      <c r="K2669" s="1153">
        <v>0</v>
      </c>
      <c r="L2669" s="1154"/>
      <c r="M2669" s="1154"/>
      <c r="N2669" s="1154"/>
      <c r="O2669" s="1155"/>
      <c r="P2669" s="1153">
        <v>1</v>
      </c>
      <c r="Q2669" s="1154"/>
      <c r="R2669" s="1154"/>
      <c r="S2669" s="1154"/>
      <c r="T2669" s="1155"/>
      <c r="U2669" s="1156">
        <v>22.3398</v>
      </c>
      <c r="V2669" s="1157"/>
      <c r="W2669" s="1157"/>
      <c r="X2669" s="1157"/>
      <c r="Y2669" s="1158"/>
      <c r="Z2669" s="1159">
        <v>22.3398</v>
      </c>
      <c r="AA2669" s="1116"/>
      <c r="AB2669" s="1116"/>
      <c r="AC2669" s="1115"/>
    </row>
    <row r="2670" spans="1:29" ht="17.45" customHeight="1" thickBot="1">
      <c r="A2670" s="1089"/>
      <c r="B2670" s="1160" t="s">
        <v>1117</v>
      </c>
      <c r="C2670" s="1160"/>
      <c r="D2670" s="1161" t="s">
        <v>1118</v>
      </c>
      <c r="E2670" s="1160"/>
      <c r="F2670" s="1160"/>
      <c r="G2670" s="1160"/>
      <c r="H2670" s="1160"/>
      <c r="I2670" s="1160"/>
      <c r="J2670" s="1161"/>
      <c r="K2670" s="1162">
        <v>0</v>
      </c>
      <c r="L2670" s="1163"/>
      <c r="M2670" s="1163"/>
      <c r="N2670" s="1163"/>
      <c r="O2670" s="1164"/>
      <c r="P2670" s="1162">
        <v>1</v>
      </c>
      <c r="Q2670" s="1163"/>
      <c r="R2670" s="1163"/>
      <c r="S2670" s="1163"/>
      <c r="T2670" s="1164"/>
      <c r="U2670" s="1165">
        <v>31.5581</v>
      </c>
      <c r="V2670" s="1166"/>
      <c r="W2670" s="1166"/>
      <c r="X2670" s="1166"/>
      <c r="Y2670" s="1167"/>
      <c r="Z2670" s="1168">
        <v>31.5581</v>
      </c>
      <c r="AA2670" s="1126"/>
      <c r="AB2670" s="1126"/>
      <c r="AC2670" s="1125"/>
    </row>
    <row r="2671" spans="1:29" ht="16.7" customHeight="1" thickBot="1">
      <c r="A2671" s="1068"/>
      <c r="B2671" s="1113"/>
      <c r="C2671" s="1113"/>
      <c r="D2671" s="1113"/>
      <c r="E2671" s="1113"/>
      <c r="F2671" s="1113"/>
      <c r="G2671" s="1113"/>
      <c r="H2671" s="1113"/>
      <c r="I2671" s="1114" t="s">
        <v>1184</v>
      </c>
      <c r="J2671" s="1114"/>
      <c r="K2671" s="1114"/>
      <c r="L2671" s="1114"/>
      <c r="M2671" s="1114"/>
      <c r="N2671" s="1114"/>
      <c r="O2671" s="1114"/>
      <c r="P2671" s="1114"/>
      <c r="Q2671" s="1114"/>
      <c r="R2671" s="1114"/>
      <c r="S2671" s="1114"/>
      <c r="T2671" s="1114"/>
      <c r="U2671" s="1114"/>
      <c r="V2671" s="1069"/>
      <c r="W2671" s="1115">
        <v>53.8979</v>
      </c>
      <c r="X2671" s="1116"/>
      <c r="Y2671" s="1116"/>
      <c r="Z2671" s="1116"/>
      <c r="AA2671" s="1116"/>
      <c r="AB2671" s="1116"/>
      <c r="AC2671" s="1115"/>
    </row>
    <row r="2672" spans="1:29" ht="17.45" customHeight="1">
      <c r="A2672" s="1117"/>
      <c r="B2672" s="1118"/>
      <c r="C2672" s="1118"/>
      <c r="D2672" s="1118"/>
      <c r="E2672" s="1118"/>
      <c r="F2672" s="1118"/>
      <c r="G2672" s="1118"/>
      <c r="H2672" s="1118"/>
      <c r="I2672" s="1119" t="s">
        <v>1185</v>
      </c>
      <c r="J2672" s="1119"/>
      <c r="K2672" s="1119"/>
      <c r="L2672" s="1119"/>
      <c r="M2672" s="1119"/>
      <c r="N2672" s="1119"/>
      <c r="O2672" s="1119"/>
      <c r="P2672" s="1119"/>
      <c r="Q2672" s="1119"/>
      <c r="R2672" s="1119"/>
      <c r="S2672" s="1119"/>
      <c r="T2672" s="1119"/>
      <c r="U2672" s="1119"/>
      <c r="V2672" s="1118"/>
      <c r="W2672" s="1120">
        <v>79.341399999999993</v>
      </c>
      <c r="X2672" s="1121"/>
      <c r="Y2672" s="1121"/>
      <c r="Z2672" s="1121"/>
      <c r="AA2672" s="1121"/>
      <c r="AB2672" s="1121"/>
      <c r="AC2672" s="1120"/>
    </row>
    <row r="2673" spans="1:29" ht="17.45" customHeight="1">
      <c r="A2673" s="1117"/>
      <c r="B2673" s="1118"/>
      <c r="C2673" s="1118"/>
      <c r="D2673" s="1118"/>
      <c r="E2673" s="1118"/>
      <c r="F2673" s="1118"/>
      <c r="G2673" s="1118"/>
      <c r="H2673" s="1118"/>
      <c r="I2673" s="1119" t="s">
        <v>1186</v>
      </c>
      <c r="J2673" s="1119"/>
      <c r="K2673" s="1119"/>
      <c r="L2673" s="1119"/>
      <c r="M2673" s="1119"/>
      <c r="N2673" s="1119"/>
      <c r="O2673" s="1119"/>
      <c r="P2673" s="1119"/>
      <c r="Q2673" s="1119"/>
      <c r="R2673" s="1119"/>
      <c r="S2673" s="1119"/>
      <c r="T2673" s="1119"/>
      <c r="U2673" s="1119"/>
      <c r="V2673" s="1118"/>
      <c r="W2673" s="1120">
        <v>11.3345</v>
      </c>
      <c r="X2673" s="1121"/>
      <c r="Y2673" s="1121"/>
      <c r="Z2673" s="1121"/>
      <c r="AA2673" s="1121"/>
      <c r="AB2673" s="1121"/>
      <c r="AC2673" s="1120"/>
    </row>
    <row r="2674" spans="1:29" ht="16.7" customHeight="1">
      <c r="A2674" s="1117"/>
      <c r="B2674" s="1118"/>
      <c r="C2674" s="1118"/>
      <c r="D2674" s="1118"/>
      <c r="E2674" s="1118"/>
      <c r="F2674" s="1118"/>
      <c r="G2674" s="1118"/>
      <c r="H2674" s="1118"/>
      <c r="I2674" s="1119" t="s">
        <v>1187</v>
      </c>
      <c r="J2674" s="1119"/>
      <c r="K2674" s="1119"/>
      <c r="L2674" s="1119"/>
      <c r="M2674" s="1119"/>
      <c r="N2674" s="1119"/>
      <c r="O2674" s="1119"/>
      <c r="P2674" s="1119"/>
      <c r="Q2674" s="1119"/>
      <c r="R2674" s="1119"/>
      <c r="S2674" s="1119"/>
      <c r="T2674" s="1119"/>
      <c r="U2674" s="1119"/>
      <c r="V2674" s="1118"/>
      <c r="W2674" s="1120">
        <v>0</v>
      </c>
      <c r="X2674" s="1121"/>
      <c r="Y2674" s="1121"/>
      <c r="Z2674" s="1121"/>
      <c r="AA2674" s="1121"/>
      <c r="AB2674" s="1121"/>
      <c r="AC2674" s="1120"/>
    </row>
    <row r="2675" spans="1:29" ht="17.45" customHeight="1" thickBot="1">
      <c r="A2675" s="1122"/>
      <c r="B2675" s="1123"/>
      <c r="C2675" s="1123"/>
      <c r="D2675" s="1123"/>
      <c r="E2675" s="1123"/>
      <c r="F2675" s="1123"/>
      <c r="G2675" s="1123"/>
      <c r="H2675" s="1123"/>
      <c r="I2675" s="1124" t="s">
        <v>1188</v>
      </c>
      <c r="J2675" s="1124"/>
      <c r="K2675" s="1124"/>
      <c r="L2675" s="1124"/>
      <c r="M2675" s="1124"/>
      <c r="N2675" s="1124"/>
      <c r="O2675" s="1124"/>
      <c r="P2675" s="1124"/>
      <c r="Q2675" s="1124"/>
      <c r="R2675" s="1124"/>
      <c r="S2675" s="1124"/>
      <c r="T2675" s="1124"/>
      <c r="U2675" s="1124"/>
      <c r="V2675" s="1123"/>
      <c r="W2675" s="1125">
        <v>0</v>
      </c>
      <c r="X2675" s="1126"/>
      <c r="Y2675" s="1126"/>
      <c r="Z2675" s="1126"/>
      <c r="AA2675" s="1126"/>
      <c r="AB2675" s="1126"/>
      <c r="AC2675" s="1125"/>
    </row>
    <row r="2676" spans="1:29" ht="16.7" customHeight="1" thickBot="1">
      <c r="A2676" s="1092" t="s">
        <v>1189</v>
      </c>
      <c r="B2676" s="1109"/>
      <c r="C2676" s="1109"/>
      <c r="D2676" s="1109"/>
      <c r="E2676" s="1109"/>
      <c r="F2676" s="1109"/>
      <c r="G2676" s="1109"/>
      <c r="H2676" s="1109"/>
      <c r="I2676" s="1109"/>
      <c r="J2676" s="1110"/>
      <c r="K2676" s="1094" t="s">
        <v>1174</v>
      </c>
      <c r="L2676" s="1070"/>
      <c r="M2676" s="1070"/>
      <c r="N2676" s="1070"/>
      <c r="O2676" s="1095"/>
      <c r="P2676" s="1094" t="s">
        <v>531</v>
      </c>
      <c r="Q2676" s="1070"/>
      <c r="R2676" s="1070"/>
      <c r="S2676" s="1070"/>
      <c r="T2676" s="1095"/>
      <c r="U2676" s="1094" t="s">
        <v>1190</v>
      </c>
      <c r="V2676" s="1070"/>
      <c r="W2676" s="1070"/>
      <c r="X2676" s="1070"/>
      <c r="Y2676" s="1095"/>
      <c r="Z2676" s="1096" t="s">
        <v>1191</v>
      </c>
      <c r="AA2676" s="1111"/>
      <c r="AB2676" s="1111"/>
      <c r="AC2676" s="1112"/>
    </row>
    <row r="2677" spans="1:29" ht="17.45" customHeight="1" thickBot="1">
      <c r="A2677" s="1127"/>
      <c r="B2677" s="1128" t="s">
        <v>1800</v>
      </c>
      <c r="C2677" s="1128"/>
      <c r="D2677" s="1129" t="s">
        <v>1801</v>
      </c>
      <c r="E2677" s="1128"/>
      <c r="F2677" s="1128"/>
      <c r="G2677" s="1128"/>
      <c r="H2677" s="1128"/>
      <c r="I2677" s="1128"/>
      <c r="J2677" s="1129"/>
      <c r="K2677" s="1130">
        <v>1.4</v>
      </c>
      <c r="L2677" s="1131"/>
      <c r="M2677" s="1131"/>
      <c r="N2677" s="1131"/>
      <c r="O2677" s="1132"/>
      <c r="P2677" s="1133" t="s">
        <v>55</v>
      </c>
      <c r="Q2677" s="1134"/>
      <c r="R2677" s="1134"/>
      <c r="S2677" s="1134"/>
      <c r="T2677" s="1135"/>
      <c r="U2677" s="1136">
        <v>259.21260000000001</v>
      </c>
      <c r="V2677" s="1137"/>
      <c r="W2677" s="1137"/>
      <c r="X2677" s="1137"/>
      <c r="Y2677" s="1138"/>
      <c r="Z2677" s="1139">
        <v>362.89760000000001</v>
      </c>
      <c r="AA2677" s="1108"/>
      <c r="AB2677" s="1108"/>
      <c r="AC2677" s="1107"/>
    </row>
    <row r="2678" spans="1:29" ht="17.45" customHeight="1" thickBot="1">
      <c r="A2678" s="1068"/>
      <c r="B2678" s="1069"/>
      <c r="C2678" s="1069"/>
      <c r="D2678" s="1069"/>
      <c r="E2678" s="1069"/>
      <c r="F2678" s="1069"/>
      <c r="G2678" s="1069"/>
      <c r="H2678" s="1069"/>
      <c r="I2678" s="1071" t="s">
        <v>1193</v>
      </c>
      <c r="J2678" s="1071"/>
      <c r="K2678" s="1071"/>
      <c r="L2678" s="1071"/>
      <c r="M2678" s="1071"/>
      <c r="N2678" s="1071"/>
      <c r="O2678" s="1071"/>
      <c r="P2678" s="1071"/>
      <c r="Q2678" s="1071"/>
      <c r="R2678" s="1071"/>
      <c r="S2678" s="1071"/>
      <c r="T2678" s="1071"/>
      <c r="U2678" s="1071"/>
      <c r="V2678" s="1106"/>
      <c r="W2678" s="1107">
        <v>362.89760000000001</v>
      </c>
      <c r="X2678" s="1108"/>
      <c r="Y2678" s="1108"/>
      <c r="Z2678" s="1108"/>
      <c r="AA2678" s="1108"/>
      <c r="AB2678" s="1108"/>
      <c r="AC2678" s="1107"/>
    </row>
    <row r="2679" spans="1:29" ht="16.7" customHeight="1" thickBot="1">
      <c r="A2679" s="1092" t="s">
        <v>1194</v>
      </c>
      <c r="B2679" s="1109"/>
      <c r="C2679" s="1109"/>
      <c r="D2679" s="1109"/>
      <c r="E2679" s="1109"/>
      <c r="F2679" s="1109"/>
      <c r="G2679" s="1109"/>
      <c r="H2679" s="1109"/>
      <c r="I2679" s="1109"/>
      <c r="J2679" s="1110"/>
      <c r="K2679" s="1094" t="s">
        <v>1174</v>
      </c>
      <c r="L2679" s="1070"/>
      <c r="M2679" s="1070"/>
      <c r="N2679" s="1070"/>
      <c r="O2679" s="1095"/>
      <c r="P2679" s="1094" t="s">
        <v>531</v>
      </c>
      <c r="Q2679" s="1070"/>
      <c r="R2679" s="1070"/>
      <c r="S2679" s="1070"/>
      <c r="T2679" s="1095"/>
      <c r="U2679" s="1094" t="s">
        <v>1190</v>
      </c>
      <c r="V2679" s="1070"/>
      <c r="W2679" s="1070"/>
      <c r="X2679" s="1070"/>
      <c r="Y2679" s="1095"/>
      <c r="Z2679" s="1096" t="s">
        <v>1191</v>
      </c>
      <c r="AA2679" s="1111"/>
      <c r="AB2679" s="1111"/>
      <c r="AC2679" s="1112"/>
    </row>
    <row r="2680" spans="1:29" ht="17.45" customHeight="1">
      <c r="A2680" s="1150"/>
      <c r="B2680" s="1151" t="s">
        <v>1802</v>
      </c>
      <c r="C2680" s="1151"/>
      <c r="D2680" s="1152" t="s">
        <v>1803</v>
      </c>
      <c r="E2680" s="1151"/>
      <c r="F2680" s="1151"/>
      <c r="G2680" s="1151"/>
      <c r="H2680" s="1151"/>
      <c r="I2680" s="1151"/>
      <c r="J2680" s="1152"/>
      <c r="K2680" s="1153">
        <v>1</v>
      </c>
      <c r="L2680" s="1154"/>
      <c r="M2680" s="1154"/>
      <c r="N2680" s="1154"/>
      <c r="O2680" s="1155"/>
      <c r="P2680" s="1169" t="s">
        <v>55</v>
      </c>
      <c r="Q2680" s="1078"/>
      <c r="R2680" s="1078"/>
      <c r="S2680" s="1078"/>
      <c r="T2680" s="1170"/>
      <c r="U2680" s="1171">
        <v>17.414400000000001</v>
      </c>
      <c r="V2680" s="1172"/>
      <c r="W2680" s="1172"/>
      <c r="X2680" s="1172"/>
      <c r="Y2680" s="1173"/>
      <c r="Z2680" s="1159">
        <v>17.41</v>
      </c>
      <c r="AA2680" s="1116"/>
      <c r="AB2680" s="1116"/>
      <c r="AC2680" s="1115"/>
    </row>
    <row r="2681" spans="1:29" ht="17.45" customHeight="1" thickBot="1">
      <c r="A2681" s="1089"/>
      <c r="B2681" s="1160" t="s">
        <v>1845</v>
      </c>
      <c r="C2681" s="1160"/>
      <c r="D2681" s="1161" t="s">
        <v>1846</v>
      </c>
      <c r="E2681" s="1160"/>
      <c r="F2681" s="1160"/>
      <c r="G2681" s="1160"/>
      <c r="H2681" s="1160"/>
      <c r="I2681" s="1160"/>
      <c r="J2681" s="1161"/>
      <c r="K2681" s="1162">
        <v>1</v>
      </c>
      <c r="L2681" s="1163"/>
      <c r="M2681" s="1163"/>
      <c r="N2681" s="1163"/>
      <c r="O2681" s="1164"/>
      <c r="P2681" s="1185" t="s">
        <v>55</v>
      </c>
      <c r="Q2681" s="1186"/>
      <c r="R2681" s="1186"/>
      <c r="S2681" s="1186"/>
      <c r="T2681" s="1187"/>
      <c r="U2681" s="1188">
        <v>35.883899999999997</v>
      </c>
      <c r="V2681" s="1189"/>
      <c r="W2681" s="1189"/>
      <c r="X2681" s="1189"/>
      <c r="Y2681" s="1190"/>
      <c r="Z2681" s="1168">
        <v>35.880000000000003</v>
      </c>
      <c r="AA2681" s="1126"/>
      <c r="AB2681" s="1126"/>
      <c r="AC2681" s="1125"/>
    </row>
    <row r="2682" spans="1:29" ht="16.7" customHeight="1" thickBot="1">
      <c r="A2682" s="1068"/>
      <c r="B2682" s="1069"/>
      <c r="C2682" s="1069"/>
      <c r="D2682" s="1069"/>
      <c r="E2682" s="1069"/>
      <c r="F2682" s="1069"/>
      <c r="G2682" s="1069"/>
      <c r="H2682" s="1069"/>
      <c r="I2682" s="1071" t="s">
        <v>1195</v>
      </c>
      <c r="J2682" s="1071"/>
      <c r="K2682" s="1071"/>
      <c r="L2682" s="1071"/>
      <c r="M2682" s="1071"/>
      <c r="N2682" s="1071"/>
      <c r="O2682" s="1071"/>
      <c r="P2682" s="1071"/>
      <c r="Q2682" s="1071"/>
      <c r="R2682" s="1071"/>
      <c r="S2682" s="1071"/>
      <c r="T2682" s="1071"/>
      <c r="U2682" s="1071"/>
      <c r="V2682" s="1106"/>
      <c r="W2682" s="1107">
        <v>53.29</v>
      </c>
      <c r="X2682" s="1108"/>
      <c r="Y2682" s="1108"/>
      <c r="Z2682" s="1108"/>
      <c r="AA2682" s="1108"/>
      <c r="AB2682" s="1108"/>
      <c r="AC2682" s="1107"/>
    </row>
    <row r="2683" spans="1:29" ht="17.45" customHeight="1" thickBot="1">
      <c r="A2683" s="1092" t="s">
        <v>1196</v>
      </c>
      <c r="B2683" s="1109"/>
      <c r="C2683" s="1109"/>
      <c r="D2683" s="1109"/>
      <c r="E2683" s="1109"/>
      <c r="F2683" s="1109"/>
      <c r="G2683" s="1109"/>
      <c r="H2683" s="1109"/>
      <c r="I2683" s="1109"/>
      <c r="J2683" s="1110"/>
      <c r="K2683" s="1094" t="s">
        <v>1174</v>
      </c>
      <c r="L2683" s="1070"/>
      <c r="M2683" s="1070"/>
      <c r="N2683" s="1070"/>
      <c r="O2683" s="1095"/>
      <c r="P2683" s="1094" t="s">
        <v>531</v>
      </c>
      <c r="Q2683" s="1070"/>
      <c r="R2683" s="1070"/>
      <c r="S2683" s="1070"/>
      <c r="T2683" s="1095"/>
      <c r="U2683" s="1094" t="s">
        <v>1190</v>
      </c>
      <c r="V2683" s="1070"/>
      <c r="W2683" s="1070"/>
      <c r="X2683" s="1070"/>
      <c r="Y2683" s="1095"/>
      <c r="Z2683" s="1096" t="s">
        <v>1191</v>
      </c>
      <c r="AA2683" s="1111"/>
      <c r="AB2683" s="1111"/>
      <c r="AC2683" s="1112"/>
    </row>
    <row r="2684" spans="1:29" ht="16.7" customHeight="1" thickBot="1">
      <c r="A2684" s="1127"/>
      <c r="B2684" s="1128" t="s">
        <v>1806</v>
      </c>
      <c r="C2684" s="1128"/>
      <c r="D2684" s="1129" t="s">
        <v>1807</v>
      </c>
      <c r="E2684" s="1128"/>
      <c r="F2684" s="1128"/>
      <c r="G2684" s="1128"/>
      <c r="H2684" s="1128"/>
      <c r="I2684" s="1128"/>
      <c r="J2684" s="1129"/>
      <c r="K2684" s="1130">
        <v>6.7000000000000002E-4</v>
      </c>
      <c r="L2684" s="1131"/>
      <c r="M2684" s="1131"/>
      <c r="N2684" s="1131"/>
      <c r="O2684" s="1132"/>
      <c r="P2684" s="1133" t="s">
        <v>565</v>
      </c>
      <c r="Q2684" s="1134"/>
      <c r="R2684" s="1134"/>
      <c r="S2684" s="1134"/>
      <c r="T2684" s="1135"/>
      <c r="U2684" s="1136">
        <v>32.99</v>
      </c>
      <c r="V2684" s="1137"/>
      <c r="W2684" s="1137"/>
      <c r="X2684" s="1137"/>
      <c r="Y2684" s="1138"/>
      <c r="Z2684" s="1139">
        <v>2.2100000000000002E-2</v>
      </c>
      <c r="AA2684" s="1108"/>
      <c r="AB2684" s="1108"/>
      <c r="AC2684" s="1107"/>
    </row>
    <row r="2685" spans="1:29" ht="17.45" customHeight="1" thickBot="1">
      <c r="A2685" s="1068"/>
      <c r="B2685" s="1069"/>
      <c r="C2685" s="1069"/>
      <c r="D2685" s="1069"/>
      <c r="E2685" s="1069"/>
      <c r="F2685" s="1069"/>
      <c r="G2685" s="1069"/>
      <c r="H2685" s="1069"/>
      <c r="I2685" s="1071" t="s">
        <v>1197</v>
      </c>
      <c r="J2685" s="1071"/>
      <c r="K2685" s="1071"/>
      <c r="L2685" s="1071"/>
      <c r="M2685" s="1071"/>
      <c r="N2685" s="1071"/>
      <c r="O2685" s="1071"/>
      <c r="P2685" s="1071"/>
      <c r="Q2685" s="1071"/>
      <c r="R2685" s="1071"/>
      <c r="S2685" s="1071"/>
      <c r="T2685" s="1071"/>
      <c r="U2685" s="1071"/>
      <c r="V2685" s="1106"/>
      <c r="W2685" s="1107">
        <v>2.2100000000000002E-2</v>
      </c>
      <c r="X2685" s="1108"/>
      <c r="Y2685" s="1108"/>
      <c r="Z2685" s="1108"/>
      <c r="AA2685" s="1108"/>
      <c r="AB2685" s="1108"/>
      <c r="AC2685" s="1107"/>
    </row>
    <row r="2686" spans="1:29" ht="17.45" customHeight="1" thickBot="1">
      <c r="A2686" s="1092" t="s">
        <v>1198</v>
      </c>
      <c r="B2686" s="1109"/>
      <c r="C2686" s="1109"/>
      <c r="D2686" s="1110"/>
      <c r="E2686" s="1094" t="s">
        <v>1174</v>
      </c>
      <c r="F2686" s="1070"/>
      <c r="G2686" s="1095"/>
      <c r="H2686" s="1140" t="s">
        <v>1199</v>
      </c>
      <c r="I2686" s="1140" t="s">
        <v>1200</v>
      </c>
      <c r="J2686" s="1094" t="s">
        <v>1201</v>
      </c>
      <c r="K2686" s="1070"/>
      <c r="L2686" s="1095"/>
      <c r="M2686" s="1094" t="s">
        <v>1202</v>
      </c>
      <c r="N2686" s="1070"/>
      <c r="O2686" s="1070"/>
      <c r="P2686" s="1095"/>
      <c r="Q2686" s="1094" t="s">
        <v>1203</v>
      </c>
      <c r="R2686" s="1070"/>
      <c r="S2686" s="1070"/>
      <c r="T2686" s="1070"/>
      <c r="U2686" s="1095"/>
      <c r="V2686" s="1094" t="s">
        <v>1204</v>
      </c>
      <c r="W2686" s="1070"/>
      <c r="X2686" s="1070"/>
      <c r="Y2686" s="1095"/>
      <c r="Z2686" s="1096" t="s">
        <v>1191</v>
      </c>
      <c r="AA2686" s="1111"/>
      <c r="AB2686" s="1111"/>
      <c r="AC2686" s="1112"/>
    </row>
    <row r="2687" spans="1:29" ht="16.7" customHeight="1" thickBot="1">
      <c r="A2687" s="1127"/>
      <c r="B2687" s="1128" t="s">
        <v>1809</v>
      </c>
      <c r="C2687" s="1128"/>
      <c r="D2687" s="1225" t="s">
        <v>1807</v>
      </c>
      <c r="E2687" s="1192">
        <v>6.7000000000000002E-4</v>
      </c>
      <c r="F2687" s="1193"/>
      <c r="G2687" s="1194"/>
      <c r="H2687" s="1191">
        <v>0</v>
      </c>
      <c r="I2687" s="1191">
        <v>0</v>
      </c>
      <c r="J2687" s="1195">
        <v>0</v>
      </c>
      <c r="K2687" s="1196"/>
      <c r="L2687" s="1197"/>
      <c r="M2687" s="1136">
        <v>1.05</v>
      </c>
      <c r="N2687" s="1137"/>
      <c r="O2687" s="1137"/>
      <c r="P2687" s="1138"/>
      <c r="Q2687" s="1136">
        <v>0.84</v>
      </c>
      <c r="R2687" s="1137"/>
      <c r="S2687" s="1137"/>
      <c r="T2687" s="1137"/>
      <c r="U2687" s="1138"/>
      <c r="V2687" s="1136">
        <v>0.69</v>
      </c>
      <c r="W2687" s="1137"/>
      <c r="X2687" s="1137"/>
      <c r="Y2687" s="1138"/>
      <c r="Z2687" s="1139">
        <v>0</v>
      </c>
      <c r="AA2687" s="1108"/>
      <c r="AB2687" s="1108"/>
      <c r="AC2687" s="1107"/>
    </row>
    <row r="2688" spans="1:29" ht="17.45" customHeight="1" thickBot="1">
      <c r="A2688" s="1068"/>
      <c r="B2688" s="1069"/>
      <c r="C2688" s="1069"/>
      <c r="D2688" s="1069"/>
      <c r="E2688" s="1069"/>
      <c r="F2688" s="1069"/>
      <c r="G2688" s="1069"/>
      <c r="H2688" s="1069"/>
      <c r="I2688" s="1071" t="s">
        <v>1205</v>
      </c>
      <c r="J2688" s="1071"/>
      <c r="K2688" s="1071"/>
      <c r="L2688" s="1071"/>
      <c r="M2688" s="1071"/>
      <c r="N2688" s="1071"/>
      <c r="O2688" s="1071"/>
      <c r="P2688" s="1071"/>
      <c r="Q2688" s="1071"/>
      <c r="R2688" s="1071"/>
      <c r="S2688" s="1071"/>
      <c r="T2688" s="1071"/>
      <c r="U2688" s="1071"/>
      <c r="V2688" s="1106"/>
      <c r="W2688" s="1107">
        <v>0</v>
      </c>
      <c r="X2688" s="1108"/>
      <c r="Y2688" s="1108"/>
      <c r="Z2688" s="1108"/>
      <c r="AA2688" s="1108"/>
      <c r="AB2688" s="1108"/>
      <c r="AC2688" s="1107"/>
    </row>
    <row r="2689" spans="1:29" ht="5.85" customHeight="1">
      <c r="A2689" s="1141"/>
      <c r="B2689" s="1113"/>
      <c r="C2689" s="1113"/>
      <c r="D2689" s="1113"/>
      <c r="E2689" s="1113"/>
      <c r="F2689" s="1113"/>
      <c r="G2689" s="1113"/>
      <c r="H2689" s="1113"/>
      <c r="I2689" s="1113"/>
      <c r="J2689" s="1113"/>
      <c r="K2689" s="1113"/>
      <c r="L2689" s="1113"/>
      <c r="M2689" s="1113"/>
      <c r="N2689" s="1113"/>
      <c r="O2689" s="1113"/>
      <c r="P2689" s="1113"/>
      <c r="Q2689" s="1113"/>
      <c r="R2689" s="1113"/>
      <c r="S2689" s="1113"/>
      <c r="T2689" s="1113"/>
      <c r="U2689" s="1113"/>
      <c r="V2689" s="1113"/>
      <c r="W2689" s="1113"/>
      <c r="X2689" s="1113"/>
      <c r="Y2689" s="1113"/>
      <c r="Z2689" s="1113"/>
      <c r="AA2689" s="1113"/>
      <c r="AB2689" s="1113"/>
      <c r="AC2689" s="1142"/>
    </row>
    <row r="2690" spans="1:29" ht="16.7" customHeight="1">
      <c r="A2690" s="1117"/>
      <c r="B2690" s="1118"/>
      <c r="C2690" s="1118"/>
      <c r="D2690" s="1118"/>
      <c r="E2690" s="1118"/>
      <c r="F2690" s="1118"/>
      <c r="G2690" s="1118"/>
      <c r="H2690" s="1118"/>
      <c r="I2690" s="1119" t="s">
        <v>1206</v>
      </c>
      <c r="J2690" s="1119"/>
      <c r="K2690" s="1119"/>
      <c r="L2690" s="1119"/>
      <c r="M2690" s="1119"/>
      <c r="N2690" s="1119"/>
      <c r="O2690" s="1119"/>
      <c r="P2690" s="1119"/>
      <c r="Q2690" s="1119"/>
      <c r="R2690" s="1119"/>
      <c r="S2690" s="1119"/>
      <c r="T2690" s="1119"/>
      <c r="U2690" s="1119"/>
      <c r="V2690" s="1118"/>
      <c r="W2690" s="1143">
        <v>427.54</v>
      </c>
      <c r="X2690" s="1144"/>
      <c r="Y2690" s="1144"/>
      <c r="Z2690" s="1144"/>
      <c r="AA2690" s="1144"/>
      <c r="AB2690" s="1144"/>
      <c r="AC2690" s="1143"/>
    </row>
    <row r="2691" spans="1:29" ht="17.45" customHeight="1">
      <c r="A2691" s="1117"/>
      <c r="B2691" s="1118"/>
      <c r="C2691" s="1118"/>
      <c r="D2691" s="1118"/>
      <c r="E2691" s="1118"/>
      <c r="F2691" s="1118"/>
      <c r="G2691" s="1119" t="s">
        <v>1207</v>
      </c>
      <c r="H2691" s="1119"/>
      <c r="I2691" s="1119"/>
      <c r="J2691" s="1119"/>
      <c r="K2691" s="1119"/>
      <c r="L2691" s="1119"/>
      <c r="M2691" s="1119"/>
      <c r="N2691" s="1145"/>
      <c r="O2691" s="1146">
        <v>0</v>
      </c>
      <c r="P2691" s="1146"/>
      <c r="Q2691" s="1146"/>
      <c r="R2691" s="1145"/>
      <c r="S2691" s="1119" t="s">
        <v>1208</v>
      </c>
      <c r="T2691" s="1119"/>
      <c r="U2691" s="1119"/>
      <c r="V2691" s="1118"/>
      <c r="W2691" s="1143">
        <v>0</v>
      </c>
      <c r="X2691" s="1144"/>
      <c r="Y2691" s="1144"/>
      <c r="Z2691" s="1144"/>
      <c r="AA2691" s="1144"/>
      <c r="AB2691" s="1144"/>
      <c r="AC2691" s="1143"/>
    </row>
    <row r="2692" spans="1:29" ht="17.45" customHeight="1">
      <c r="A2692" s="1117"/>
      <c r="B2692" s="1118"/>
      <c r="C2692" s="1118"/>
      <c r="D2692" s="1118"/>
      <c r="E2692" s="1118"/>
      <c r="F2692" s="1118"/>
      <c r="G2692" s="1118"/>
      <c r="H2692" s="1118"/>
      <c r="I2692" s="1119" t="s">
        <v>1209</v>
      </c>
      <c r="J2692" s="1119"/>
      <c r="K2692" s="1119"/>
      <c r="L2692" s="1119"/>
      <c r="M2692" s="1119"/>
      <c r="N2692" s="1119"/>
      <c r="O2692" s="1119"/>
      <c r="P2692" s="1119"/>
      <c r="Q2692" s="1119"/>
      <c r="R2692" s="1119"/>
      <c r="S2692" s="1119"/>
      <c r="T2692" s="1119"/>
      <c r="U2692" s="1119"/>
      <c r="V2692" s="1118"/>
      <c r="W2692" s="1143">
        <v>427.54</v>
      </c>
      <c r="X2692" s="1144"/>
      <c r="Y2692" s="1144"/>
      <c r="Z2692" s="1144"/>
      <c r="AA2692" s="1144"/>
      <c r="AB2692" s="1144"/>
      <c r="AC2692" s="1143"/>
    </row>
    <row r="2693" spans="1:29" ht="5.85" customHeight="1">
      <c r="A2693" s="1147"/>
      <c r="B2693" s="1118"/>
      <c r="C2693" s="1118"/>
      <c r="D2693" s="1118"/>
      <c r="E2693" s="1118"/>
      <c r="F2693" s="1118"/>
      <c r="G2693" s="1118"/>
      <c r="H2693" s="1118"/>
      <c r="I2693" s="1118"/>
      <c r="J2693" s="1118"/>
      <c r="K2693" s="1118"/>
      <c r="L2693" s="1118"/>
      <c r="M2693" s="1118"/>
      <c r="N2693" s="1118"/>
      <c r="O2693" s="1118"/>
      <c r="P2693" s="1118"/>
      <c r="Q2693" s="1118"/>
      <c r="R2693" s="1118"/>
      <c r="S2693" s="1118"/>
      <c r="T2693" s="1118"/>
      <c r="U2693" s="1118"/>
      <c r="V2693" s="1118"/>
      <c r="W2693" s="1118"/>
      <c r="X2693" s="1118"/>
      <c r="Y2693" s="1118"/>
      <c r="Z2693" s="1118"/>
      <c r="AA2693" s="1118"/>
      <c r="AB2693" s="1118"/>
      <c r="AC2693" s="1148"/>
    </row>
    <row r="2694" spans="1:29" ht="113.45" customHeight="1">
      <c r="A2694" s="1149"/>
      <c r="AC2694" s="1088"/>
    </row>
    <row r="2695" spans="1:29" ht="112.7" customHeight="1" thickBot="1">
      <c r="A2695" s="1089"/>
      <c r="B2695" s="1090"/>
      <c r="C2695" s="1090"/>
      <c r="D2695" s="1090"/>
      <c r="E2695" s="1090"/>
      <c r="F2695" s="1090"/>
      <c r="G2695" s="1090"/>
      <c r="H2695" s="1090"/>
      <c r="I2695" s="1090"/>
      <c r="J2695" s="1090"/>
      <c r="K2695" s="1090"/>
      <c r="L2695" s="1090"/>
      <c r="M2695" s="1090"/>
      <c r="N2695" s="1090"/>
      <c r="O2695" s="1090"/>
      <c r="P2695" s="1090"/>
      <c r="Q2695" s="1090"/>
      <c r="R2695" s="1090"/>
      <c r="S2695" s="1090"/>
      <c r="T2695" s="1090"/>
      <c r="U2695" s="1090"/>
      <c r="V2695" s="1090"/>
      <c r="W2695" s="1090"/>
      <c r="X2695" s="1090"/>
      <c r="Y2695" s="1090"/>
      <c r="Z2695" s="1090"/>
      <c r="AA2695" s="1090"/>
      <c r="AB2695" s="1090"/>
      <c r="AC2695" s="1091"/>
    </row>
    <row r="2696" spans="1:29" ht="17.45" customHeight="1" thickBot="1">
      <c r="A2696" s="1068"/>
      <c r="B2696" s="1069"/>
      <c r="C2696" s="1069"/>
      <c r="D2696" s="1069"/>
      <c r="E2696" s="1069"/>
      <c r="F2696" s="1070" t="s">
        <v>1166</v>
      </c>
      <c r="G2696" s="1070"/>
      <c r="H2696" s="1070"/>
      <c r="I2696" s="1070"/>
      <c r="J2696" s="1070"/>
      <c r="K2696" s="1070"/>
      <c r="L2696" s="1069"/>
      <c r="M2696" s="1069"/>
      <c r="N2696" s="1069"/>
      <c r="O2696" s="1069"/>
      <c r="P2696" s="1069"/>
      <c r="Q2696" s="1069"/>
      <c r="R2696" s="1069"/>
      <c r="S2696" s="1069"/>
      <c r="T2696" s="1069"/>
      <c r="U2696" s="1069"/>
      <c r="V2696" s="1069"/>
      <c r="W2696" s="1069"/>
      <c r="X2696" s="1071" t="s">
        <v>1847</v>
      </c>
      <c r="Y2696" s="1071"/>
      <c r="Z2696" s="1071"/>
      <c r="AA2696" s="1071"/>
      <c r="AB2696" s="1071"/>
      <c r="AC2696" s="1072"/>
    </row>
    <row r="2697" spans="1:29" ht="16.7" customHeight="1">
      <c r="A2697" s="1074" t="s">
        <v>1168</v>
      </c>
      <c r="B2697" s="1075"/>
      <c r="C2697" s="1076"/>
      <c r="D2697" s="1077" t="s">
        <v>1848</v>
      </c>
      <c r="E2697" s="1077"/>
      <c r="F2697" s="1077"/>
      <c r="G2697" s="1077"/>
      <c r="H2697" s="1077"/>
      <c r="I2697" s="1077"/>
      <c r="J2697" s="1077"/>
      <c r="K2697" s="1077"/>
      <c r="L2697" s="1077"/>
      <c r="M2697" s="1077"/>
      <c r="N2697" s="1076"/>
      <c r="O2697" s="1076"/>
      <c r="P2697" s="1078" t="s">
        <v>1104</v>
      </c>
      <c r="Q2697" s="1078"/>
      <c r="R2697" s="1078"/>
      <c r="S2697" s="1076"/>
      <c r="T2697" s="1079" t="s">
        <v>1845</v>
      </c>
      <c r="U2697" s="1079"/>
      <c r="V2697" s="1079"/>
      <c r="W2697" s="1079"/>
      <c r="X2697" s="1076"/>
      <c r="Y2697" s="1078" t="s">
        <v>1170</v>
      </c>
      <c r="Z2697" s="1078"/>
      <c r="AA2697" s="1076"/>
      <c r="AB2697" s="1080">
        <v>45658</v>
      </c>
      <c r="AC2697" s="1081"/>
    </row>
    <row r="2698" spans="1:29" ht="17.45" customHeight="1">
      <c r="A2698" s="1082"/>
      <c r="B2698" s="1083"/>
      <c r="D2698" s="1084"/>
      <c r="E2698" s="1084"/>
      <c r="F2698" s="1084"/>
      <c r="G2698" s="1084"/>
      <c r="H2698" s="1084"/>
      <c r="I2698" s="1084"/>
      <c r="J2698" s="1084"/>
      <c r="K2698" s="1084"/>
      <c r="L2698" s="1084"/>
      <c r="M2698" s="1084"/>
      <c r="P2698" s="1085" t="s">
        <v>1171</v>
      </c>
      <c r="Q2698" s="1085"/>
      <c r="R2698" s="1085"/>
      <c r="T2698" s="1086">
        <v>3</v>
      </c>
      <c r="U2698" s="1086"/>
      <c r="V2698" s="1086"/>
      <c r="W2698" s="1086"/>
      <c r="Y2698" s="1085" t="s">
        <v>1172</v>
      </c>
      <c r="Z2698" s="1085"/>
      <c r="AB2698" s="1087" t="s">
        <v>55</v>
      </c>
      <c r="AC2698" s="1088"/>
    </row>
    <row r="2699" spans="1:29" ht="5.85" customHeight="1" thickBot="1">
      <c r="A2699" s="1089"/>
      <c r="B2699" s="1090"/>
      <c r="C2699" s="1090"/>
      <c r="D2699" s="1090"/>
      <c r="E2699" s="1090"/>
      <c r="F2699" s="1090"/>
      <c r="G2699" s="1090"/>
      <c r="H2699" s="1090"/>
      <c r="I2699" s="1090"/>
      <c r="J2699" s="1090"/>
      <c r="K2699" s="1090"/>
      <c r="L2699" s="1090"/>
      <c r="M2699" s="1090"/>
      <c r="N2699" s="1090"/>
      <c r="O2699" s="1090"/>
      <c r="P2699" s="1090"/>
      <c r="Q2699" s="1090"/>
      <c r="R2699" s="1090"/>
      <c r="S2699" s="1090"/>
      <c r="T2699" s="1090"/>
      <c r="U2699" s="1090"/>
      <c r="V2699" s="1090"/>
      <c r="W2699" s="1090"/>
      <c r="X2699" s="1090"/>
      <c r="Y2699" s="1090"/>
      <c r="Z2699" s="1090"/>
      <c r="AA2699" s="1090"/>
      <c r="AB2699" s="1090"/>
      <c r="AC2699" s="1091"/>
    </row>
    <row r="2700" spans="1:29" ht="16.7" customHeight="1" thickBot="1">
      <c r="A2700" s="1092" t="s">
        <v>1173</v>
      </c>
      <c r="B2700" s="1075"/>
      <c r="C2700" s="1075"/>
      <c r="D2700" s="1075"/>
      <c r="E2700" s="1075"/>
      <c r="F2700" s="1075"/>
      <c r="G2700" s="1075"/>
      <c r="H2700" s="1093"/>
      <c r="I2700" s="1094" t="s">
        <v>1174</v>
      </c>
      <c r="J2700" s="1094" t="s">
        <v>1175</v>
      </c>
      <c r="K2700" s="1070"/>
      <c r="L2700" s="1070"/>
      <c r="M2700" s="1070"/>
      <c r="N2700" s="1070"/>
      <c r="O2700" s="1070"/>
      <c r="P2700" s="1095"/>
      <c r="Q2700" s="1094" t="s">
        <v>1176</v>
      </c>
      <c r="R2700" s="1070"/>
      <c r="S2700" s="1070"/>
      <c r="T2700" s="1070"/>
      <c r="U2700" s="1070"/>
      <c r="V2700" s="1070"/>
      <c r="W2700" s="1070"/>
      <c r="X2700" s="1070"/>
      <c r="Y2700" s="1095"/>
      <c r="Z2700" s="1096" t="s">
        <v>1177</v>
      </c>
      <c r="AA2700" s="1097"/>
      <c r="AB2700" s="1097"/>
      <c r="AC2700" s="1098"/>
    </row>
    <row r="2701" spans="1:29" ht="17.45" customHeight="1" thickBot="1">
      <c r="A2701" s="1099"/>
      <c r="B2701" s="1100"/>
      <c r="C2701" s="1100"/>
      <c r="D2701" s="1100"/>
      <c r="E2701" s="1100"/>
      <c r="F2701" s="1100"/>
      <c r="G2701" s="1100"/>
      <c r="H2701" s="1101"/>
      <c r="I2701" s="1102"/>
      <c r="J2701" s="1094" t="s">
        <v>1178</v>
      </c>
      <c r="K2701" s="1070"/>
      <c r="L2701" s="1095"/>
      <c r="M2701" s="1094" t="s">
        <v>1179</v>
      </c>
      <c r="N2701" s="1070"/>
      <c r="O2701" s="1070"/>
      <c r="P2701" s="1095"/>
      <c r="Q2701" s="1094" t="s">
        <v>1178</v>
      </c>
      <c r="R2701" s="1070"/>
      <c r="S2701" s="1070"/>
      <c r="T2701" s="1070"/>
      <c r="U2701" s="1095"/>
      <c r="V2701" s="1094" t="s">
        <v>1179</v>
      </c>
      <c r="W2701" s="1070"/>
      <c r="X2701" s="1070"/>
      <c r="Y2701" s="1095"/>
      <c r="Z2701" s="1103"/>
      <c r="AA2701" s="1104"/>
      <c r="AB2701" s="1104"/>
      <c r="AC2701" s="1105"/>
    </row>
    <row r="2702" spans="1:29" ht="17.45" customHeight="1">
      <c r="A2702" s="1150"/>
      <c r="B2702" s="1151" t="s">
        <v>1849</v>
      </c>
      <c r="C2702" s="1151"/>
      <c r="D2702" s="1152" t="s">
        <v>1850</v>
      </c>
      <c r="E2702" s="1151"/>
      <c r="F2702" s="1151"/>
      <c r="G2702" s="1151"/>
      <c r="H2702" s="1152"/>
      <c r="I2702" s="1201">
        <v>0.4</v>
      </c>
      <c r="J2702" s="1202">
        <v>1</v>
      </c>
      <c r="K2702" s="1203"/>
      <c r="L2702" s="1204"/>
      <c r="M2702" s="1202">
        <v>0</v>
      </c>
      <c r="N2702" s="1203"/>
      <c r="O2702" s="1203"/>
      <c r="P2702" s="1204"/>
      <c r="Q2702" s="1205">
        <v>0.21920000000000001</v>
      </c>
      <c r="R2702" s="1206"/>
      <c r="S2702" s="1206"/>
      <c r="T2702" s="1206"/>
      <c r="U2702" s="1207"/>
      <c r="V2702" s="1205">
        <v>0.1454</v>
      </c>
      <c r="W2702" s="1206"/>
      <c r="X2702" s="1206"/>
      <c r="Y2702" s="1207"/>
      <c r="Z2702" s="1159">
        <v>8.77E-2</v>
      </c>
      <c r="AA2702" s="1116"/>
      <c r="AB2702" s="1116"/>
      <c r="AC2702" s="1115"/>
    </row>
    <row r="2703" spans="1:29" ht="16.7" customHeight="1" thickBot="1">
      <c r="A2703" s="1089"/>
      <c r="B2703" s="1160" t="s">
        <v>1414</v>
      </c>
      <c r="C2703" s="1160"/>
      <c r="D2703" s="1161" t="s">
        <v>1415</v>
      </c>
      <c r="E2703" s="1160"/>
      <c r="F2703" s="1160"/>
      <c r="G2703" s="1160"/>
      <c r="H2703" s="1161"/>
      <c r="I2703" s="1215">
        <v>0.4</v>
      </c>
      <c r="J2703" s="1216">
        <v>1</v>
      </c>
      <c r="K2703" s="1217"/>
      <c r="L2703" s="1218"/>
      <c r="M2703" s="1216">
        <v>0</v>
      </c>
      <c r="N2703" s="1217"/>
      <c r="O2703" s="1217"/>
      <c r="P2703" s="1218"/>
      <c r="Q2703" s="1219">
        <v>10.4664</v>
      </c>
      <c r="R2703" s="1220"/>
      <c r="S2703" s="1220"/>
      <c r="T2703" s="1220"/>
      <c r="U2703" s="1221"/>
      <c r="V2703" s="1219">
        <v>0.50349999999999995</v>
      </c>
      <c r="W2703" s="1220"/>
      <c r="X2703" s="1220"/>
      <c r="Y2703" s="1221"/>
      <c r="Z2703" s="1168">
        <v>4.1866000000000003</v>
      </c>
      <c r="AA2703" s="1126"/>
      <c r="AB2703" s="1126"/>
      <c r="AC2703" s="1125"/>
    </row>
    <row r="2704" spans="1:29" ht="17.45" customHeight="1" thickBot="1">
      <c r="A2704" s="1068"/>
      <c r="B2704" s="1069"/>
      <c r="C2704" s="1069"/>
      <c r="D2704" s="1069"/>
      <c r="E2704" s="1069"/>
      <c r="F2704" s="1069"/>
      <c r="G2704" s="1069"/>
      <c r="H2704" s="1069"/>
      <c r="I2704" s="1071" t="s">
        <v>1180</v>
      </c>
      <c r="J2704" s="1071"/>
      <c r="K2704" s="1071"/>
      <c r="L2704" s="1071"/>
      <c r="M2704" s="1071"/>
      <c r="N2704" s="1071"/>
      <c r="O2704" s="1071"/>
      <c r="P2704" s="1071"/>
      <c r="Q2704" s="1071"/>
      <c r="R2704" s="1071"/>
      <c r="S2704" s="1071"/>
      <c r="T2704" s="1071"/>
      <c r="U2704" s="1071"/>
      <c r="V2704" s="1106"/>
      <c r="W2704" s="1107">
        <v>4.2743000000000002</v>
      </c>
      <c r="X2704" s="1108"/>
      <c r="Y2704" s="1108"/>
      <c r="Z2704" s="1108"/>
      <c r="AA2704" s="1108"/>
      <c r="AB2704" s="1108"/>
      <c r="AC2704" s="1107"/>
    </row>
    <row r="2705" spans="1:29" ht="16.7" customHeight="1" thickBot="1">
      <c r="A2705" s="1092" t="s">
        <v>1181</v>
      </c>
      <c r="B2705" s="1109"/>
      <c r="C2705" s="1109"/>
      <c r="D2705" s="1109"/>
      <c r="E2705" s="1109"/>
      <c r="F2705" s="1109"/>
      <c r="G2705" s="1109"/>
      <c r="H2705" s="1109"/>
      <c r="I2705" s="1109"/>
      <c r="J2705" s="1110"/>
      <c r="K2705" s="1094" t="s">
        <v>1182</v>
      </c>
      <c r="L2705" s="1070"/>
      <c r="M2705" s="1070"/>
      <c r="N2705" s="1070"/>
      <c r="O2705" s="1095"/>
      <c r="P2705" s="1094" t="s">
        <v>1174</v>
      </c>
      <c r="Q2705" s="1070"/>
      <c r="R2705" s="1070"/>
      <c r="S2705" s="1070"/>
      <c r="T2705" s="1095"/>
      <c r="U2705" s="1094" t="s">
        <v>1183</v>
      </c>
      <c r="V2705" s="1070"/>
      <c r="W2705" s="1070"/>
      <c r="X2705" s="1070"/>
      <c r="Y2705" s="1095"/>
      <c r="Z2705" s="1096" t="s">
        <v>1177</v>
      </c>
      <c r="AA2705" s="1111"/>
      <c r="AB2705" s="1111"/>
      <c r="AC2705" s="1112"/>
    </row>
    <row r="2706" spans="1:29" ht="17.45" customHeight="1">
      <c r="A2706" s="1150"/>
      <c r="B2706" s="1151" t="s">
        <v>1121</v>
      </c>
      <c r="C2706" s="1151"/>
      <c r="D2706" s="1152" t="s">
        <v>1122</v>
      </c>
      <c r="E2706" s="1151"/>
      <c r="F2706" s="1151"/>
      <c r="G2706" s="1151"/>
      <c r="H2706" s="1151"/>
      <c r="I2706" s="1151"/>
      <c r="J2706" s="1152"/>
      <c r="K2706" s="1153">
        <v>0</v>
      </c>
      <c r="L2706" s="1154"/>
      <c r="M2706" s="1154"/>
      <c r="N2706" s="1154"/>
      <c r="O2706" s="1155"/>
      <c r="P2706" s="1153">
        <v>0.5</v>
      </c>
      <c r="Q2706" s="1154"/>
      <c r="R2706" s="1154"/>
      <c r="S2706" s="1154"/>
      <c r="T2706" s="1155"/>
      <c r="U2706" s="1156">
        <v>30.6753</v>
      </c>
      <c r="V2706" s="1157"/>
      <c r="W2706" s="1157"/>
      <c r="X2706" s="1157"/>
      <c r="Y2706" s="1158"/>
      <c r="Z2706" s="1159">
        <v>15.3377</v>
      </c>
      <c r="AA2706" s="1116"/>
      <c r="AB2706" s="1116"/>
      <c r="AC2706" s="1115"/>
    </row>
    <row r="2707" spans="1:29" ht="17.45" customHeight="1" thickBot="1">
      <c r="A2707" s="1089"/>
      <c r="B2707" s="1160" t="s">
        <v>1111</v>
      </c>
      <c r="C2707" s="1160"/>
      <c r="D2707" s="1161" t="s">
        <v>1112</v>
      </c>
      <c r="E2707" s="1160"/>
      <c r="F2707" s="1160"/>
      <c r="G2707" s="1160"/>
      <c r="H2707" s="1160"/>
      <c r="I2707" s="1160"/>
      <c r="J2707" s="1161"/>
      <c r="K2707" s="1162">
        <v>0</v>
      </c>
      <c r="L2707" s="1163"/>
      <c r="M2707" s="1163"/>
      <c r="N2707" s="1163"/>
      <c r="O2707" s="1164"/>
      <c r="P2707" s="1162">
        <v>2</v>
      </c>
      <c r="Q2707" s="1163"/>
      <c r="R2707" s="1163"/>
      <c r="S2707" s="1163"/>
      <c r="T2707" s="1164"/>
      <c r="U2707" s="1165">
        <v>22.148800000000001</v>
      </c>
      <c r="V2707" s="1166"/>
      <c r="W2707" s="1166"/>
      <c r="X2707" s="1166"/>
      <c r="Y2707" s="1167"/>
      <c r="Z2707" s="1168">
        <v>44.297600000000003</v>
      </c>
      <c r="AA2707" s="1126"/>
      <c r="AB2707" s="1126"/>
      <c r="AC2707" s="1125"/>
    </row>
    <row r="2708" spans="1:29" ht="16.7" customHeight="1" thickBot="1">
      <c r="A2708" s="1068"/>
      <c r="B2708" s="1113"/>
      <c r="C2708" s="1113"/>
      <c r="D2708" s="1113"/>
      <c r="E2708" s="1113"/>
      <c r="F2708" s="1113"/>
      <c r="G2708" s="1113"/>
      <c r="H2708" s="1113"/>
      <c r="I2708" s="1114" t="s">
        <v>1184</v>
      </c>
      <c r="J2708" s="1114"/>
      <c r="K2708" s="1114"/>
      <c r="L2708" s="1114"/>
      <c r="M2708" s="1114"/>
      <c r="N2708" s="1114"/>
      <c r="O2708" s="1114"/>
      <c r="P2708" s="1114"/>
      <c r="Q2708" s="1114"/>
      <c r="R2708" s="1114"/>
      <c r="S2708" s="1114"/>
      <c r="T2708" s="1114"/>
      <c r="U2708" s="1114"/>
      <c r="V2708" s="1069"/>
      <c r="W2708" s="1115">
        <v>59.635300000000001</v>
      </c>
      <c r="X2708" s="1116"/>
      <c r="Y2708" s="1116"/>
      <c r="Z2708" s="1116"/>
      <c r="AA2708" s="1116"/>
      <c r="AB2708" s="1116"/>
      <c r="AC2708" s="1115"/>
    </row>
    <row r="2709" spans="1:29" ht="17.45" customHeight="1">
      <c r="A2709" s="1117"/>
      <c r="B2709" s="1118"/>
      <c r="C2709" s="1118"/>
      <c r="D2709" s="1118"/>
      <c r="E2709" s="1118"/>
      <c r="F2709" s="1118"/>
      <c r="G2709" s="1118"/>
      <c r="H2709" s="1118"/>
      <c r="I2709" s="1119" t="s">
        <v>1185</v>
      </c>
      <c r="J2709" s="1119"/>
      <c r="K2709" s="1119"/>
      <c r="L2709" s="1119"/>
      <c r="M2709" s="1119"/>
      <c r="N2709" s="1119"/>
      <c r="O2709" s="1119"/>
      <c r="P2709" s="1119"/>
      <c r="Q2709" s="1119"/>
      <c r="R2709" s="1119"/>
      <c r="S2709" s="1119"/>
      <c r="T2709" s="1119"/>
      <c r="U2709" s="1119"/>
      <c r="V2709" s="1118"/>
      <c r="W2709" s="1120">
        <v>63.909599999999998</v>
      </c>
      <c r="X2709" s="1121"/>
      <c r="Y2709" s="1121"/>
      <c r="Z2709" s="1121"/>
      <c r="AA2709" s="1121"/>
      <c r="AB2709" s="1121"/>
      <c r="AC2709" s="1120"/>
    </row>
    <row r="2710" spans="1:29" ht="17.45" customHeight="1">
      <c r="A2710" s="1117"/>
      <c r="B2710" s="1118"/>
      <c r="C2710" s="1118"/>
      <c r="D2710" s="1118"/>
      <c r="E2710" s="1118"/>
      <c r="F2710" s="1118"/>
      <c r="G2710" s="1118"/>
      <c r="H2710" s="1118"/>
      <c r="I2710" s="1119" t="s">
        <v>1186</v>
      </c>
      <c r="J2710" s="1119"/>
      <c r="K2710" s="1119"/>
      <c r="L2710" s="1119"/>
      <c r="M2710" s="1119"/>
      <c r="N2710" s="1119"/>
      <c r="O2710" s="1119"/>
      <c r="P2710" s="1119"/>
      <c r="Q2710" s="1119"/>
      <c r="R2710" s="1119"/>
      <c r="S2710" s="1119"/>
      <c r="T2710" s="1119"/>
      <c r="U2710" s="1119"/>
      <c r="V2710" s="1118"/>
      <c r="W2710" s="1120">
        <v>21.3032</v>
      </c>
      <c r="X2710" s="1121"/>
      <c r="Y2710" s="1121"/>
      <c r="Z2710" s="1121"/>
      <c r="AA2710" s="1121"/>
      <c r="AB2710" s="1121"/>
      <c r="AC2710" s="1120"/>
    </row>
    <row r="2711" spans="1:29" ht="16.7" customHeight="1">
      <c r="A2711" s="1117"/>
      <c r="B2711" s="1118"/>
      <c r="C2711" s="1118"/>
      <c r="D2711" s="1118"/>
      <c r="E2711" s="1118"/>
      <c r="F2711" s="1118"/>
      <c r="G2711" s="1118"/>
      <c r="H2711" s="1118"/>
      <c r="I2711" s="1119" t="s">
        <v>1187</v>
      </c>
      <c r="J2711" s="1119"/>
      <c r="K2711" s="1119"/>
      <c r="L2711" s="1119"/>
      <c r="M2711" s="1119"/>
      <c r="N2711" s="1119"/>
      <c r="O2711" s="1119"/>
      <c r="P2711" s="1119"/>
      <c r="Q2711" s="1119"/>
      <c r="R2711" s="1119"/>
      <c r="S2711" s="1119"/>
      <c r="T2711" s="1119"/>
      <c r="U2711" s="1119"/>
      <c r="V2711" s="1118"/>
      <c r="W2711" s="1120">
        <v>0</v>
      </c>
      <c r="X2711" s="1121"/>
      <c r="Y2711" s="1121"/>
      <c r="Z2711" s="1121"/>
      <c r="AA2711" s="1121"/>
      <c r="AB2711" s="1121"/>
      <c r="AC2711" s="1120"/>
    </row>
    <row r="2712" spans="1:29" ht="17.45" customHeight="1" thickBot="1">
      <c r="A2712" s="1122"/>
      <c r="B2712" s="1123"/>
      <c r="C2712" s="1123"/>
      <c r="D2712" s="1123"/>
      <c r="E2712" s="1123"/>
      <c r="F2712" s="1123"/>
      <c r="G2712" s="1123"/>
      <c r="H2712" s="1123"/>
      <c r="I2712" s="1124" t="s">
        <v>1188</v>
      </c>
      <c r="J2712" s="1124"/>
      <c r="K2712" s="1124"/>
      <c r="L2712" s="1124"/>
      <c r="M2712" s="1124"/>
      <c r="N2712" s="1124"/>
      <c r="O2712" s="1124"/>
      <c r="P2712" s="1124"/>
      <c r="Q2712" s="1124"/>
      <c r="R2712" s="1124"/>
      <c r="S2712" s="1124"/>
      <c r="T2712" s="1124"/>
      <c r="U2712" s="1124"/>
      <c r="V2712" s="1123"/>
      <c r="W2712" s="1125">
        <v>0</v>
      </c>
      <c r="X2712" s="1126"/>
      <c r="Y2712" s="1126"/>
      <c r="Z2712" s="1126"/>
      <c r="AA2712" s="1126"/>
      <c r="AB2712" s="1126"/>
      <c r="AC2712" s="1125"/>
    </row>
    <row r="2713" spans="1:29" ht="16.7" customHeight="1" thickBot="1">
      <c r="A2713" s="1092" t="s">
        <v>1189</v>
      </c>
      <c r="B2713" s="1109"/>
      <c r="C2713" s="1109"/>
      <c r="D2713" s="1109"/>
      <c r="E2713" s="1109"/>
      <c r="F2713" s="1109"/>
      <c r="G2713" s="1109"/>
      <c r="H2713" s="1109"/>
      <c r="I2713" s="1109"/>
      <c r="J2713" s="1110"/>
      <c r="K2713" s="1094" t="s">
        <v>1174</v>
      </c>
      <c r="L2713" s="1070"/>
      <c r="M2713" s="1070"/>
      <c r="N2713" s="1070"/>
      <c r="O2713" s="1095"/>
      <c r="P2713" s="1094" t="s">
        <v>531</v>
      </c>
      <c r="Q2713" s="1070"/>
      <c r="R2713" s="1070"/>
      <c r="S2713" s="1070"/>
      <c r="T2713" s="1095"/>
      <c r="U2713" s="1094" t="s">
        <v>1190</v>
      </c>
      <c r="V2713" s="1070"/>
      <c r="W2713" s="1070"/>
      <c r="X2713" s="1070"/>
      <c r="Y2713" s="1095"/>
      <c r="Z2713" s="1096" t="s">
        <v>1191</v>
      </c>
      <c r="AA2713" s="1111"/>
      <c r="AB2713" s="1111"/>
      <c r="AC2713" s="1112"/>
    </row>
    <row r="2714" spans="1:29" ht="17.45" customHeight="1">
      <c r="A2714" s="1150"/>
      <c r="B2714" s="1151" t="s">
        <v>1851</v>
      </c>
      <c r="C2714" s="1151"/>
      <c r="D2714" s="1152" t="s">
        <v>1852</v>
      </c>
      <c r="E2714" s="1151"/>
      <c r="F2714" s="1151"/>
      <c r="G2714" s="1151"/>
      <c r="H2714" s="1151"/>
      <c r="I2714" s="1151"/>
      <c r="J2714" s="1152"/>
      <c r="K2714" s="1153">
        <v>7.4999999999999997E-2</v>
      </c>
      <c r="L2714" s="1154"/>
      <c r="M2714" s="1154"/>
      <c r="N2714" s="1154"/>
      <c r="O2714" s="1155"/>
      <c r="P2714" s="1169" t="s">
        <v>1393</v>
      </c>
      <c r="Q2714" s="1078"/>
      <c r="R2714" s="1078"/>
      <c r="S2714" s="1078"/>
      <c r="T2714" s="1170"/>
      <c r="U2714" s="1171">
        <v>50.867600000000003</v>
      </c>
      <c r="V2714" s="1172"/>
      <c r="W2714" s="1172"/>
      <c r="X2714" s="1172"/>
      <c r="Y2714" s="1173"/>
      <c r="Z2714" s="1159">
        <v>3.8151000000000002</v>
      </c>
      <c r="AA2714" s="1116"/>
      <c r="AB2714" s="1116"/>
      <c r="AC2714" s="1115"/>
    </row>
    <row r="2715" spans="1:29" ht="17.45" customHeight="1" thickBot="1">
      <c r="A2715" s="1089"/>
      <c r="B2715" s="1160" t="s">
        <v>1853</v>
      </c>
      <c r="C2715" s="1160"/>
      <c r="D2715" s="1161" t="s">
        <v>1854</v>
      </c>
      <c r="E2715" s="1160"/>
      <c r="F2715" s="1160"/>
      <c r="G2715" s="1160"/>
      <c r="H2715" s="1160"/>
      <c r="I2715" s="1160"/>
      <c r="J2715" s="1161"/>
      <c r="K2715" s="1162">
        <v>2</v>
      </c>
      <c r="L2715" s="1163"/>
      <c r="M2715" s="1163"/>
      <c r="N2715" s="1163"/>
      <c r="O2715" s="1164"/>
      <c r="P2715" s="1185" t="s">
        <v>51</v>
      </c>
      <c r="Q2715" s="1186"/>
      <c r="R2715" s="1186"/>
      <c r="S2715" s="1186"/>
      <c r="T2715" s="1187"/>
      <c r="U2715" s="1188">
        <v>2.8269000000000002</v>
      </c>
      <c r="V2715" s="1189"/>
      <c r="W2715" s="1189"/>
      <c r="X2715" s="1189"/>
      <c r="Y2715" s="1190"/>
      <c r="Z2715" s="1168">
        <v>5.6538000000000004</v>
      </c>
      <c r="AA2715" s="1126"/>
      <c r="AB2715" s="1126"/>
      <c r="AC2715" s="1125"/>
    </row>
    <row r="2716" spans="1:29" ht="16.7" customHeight="1" thickBot="1">
      <c r="A2716" s="1068"/>
      <c r="B2716" s="1069"/>
      <c r="C2716" s="1069"/>
      <c r="D2716" s="1069"/>
      <c r="E2716" s="1069"/>
      <c r="F2716" s="1069"/>
      <c r="G2716" s="1069"/>
      <c r="H2716" s="1069"/>
      <c r="I2716" s="1071" t="s">
        <v>1193</v>
      </c>
      <c r="J2716" s="1071"/>
      <c r="K2716" s="1071"/>
      <c r="L2716" s="1071"/>
      <c r="M2716" s="1071"/>
      <c r="N2716" s="1071"/>
      <c r="O2716" s="1071"/>
      <c r="P2716" s="1071"/>
      <c r="Q2716" s="1071"/>
      <c r="R2716" s="1071"/>
      <c r="S2716" s="1071"/>
      <c r="T2716" s="1071"/>
      <c r="U2716" s="1071"/>
      <c r="V2716" s="1106"/>
      <c r="W2716" s="1107">
        <v>9.4688999999999997</v>
      </c>
      <c r="X2716" s="1108"/>
      <c r="Y2716" s="1108"/>
      <c r="Z2716" s="1108"/>
      <c r="AA2716" s="1108"/>
      <c r="AB2716" s="1108"/>
      <c r="AC2716" s="1107"/>
    </row>
    <row r="2717" spans="1:29" ht="17.45" customHeight="1" thickBot="1">
      <c r="A2717" s="1092" t="s">
        <v>1194</v>
      </c>
      <c r="B2717" s="1109"/>
      <c r="C2717" s="1109"/>
      <c r="D2717" s="1109"/>
      <c r="E2717" s="1109"/>
      <c r="F2717" s="1109"/>
      <c r="G2717" s="1109"/>
      <c r="H2717" s="1109"/>
      <c r="I2717" s="1109"/>
      <c r="J2717" s="1110"/>
      <c r="K2717" s="1094" t="s">
        <v>1174</v>
      </c>
      <c r="L2717" s="1070"/>
      <c r="M2717" s="1070"/>
      <c r="N2717" s="1070"/>
      <c r="O2717" s="1095"/>
      <c r="P2717" s="1094" t="s">
        <v>531</v>
      </c>
      <c r="Q2717" s="1070"/>
      <c r="R2717" s="1070"/>
      <c r="S2717" s="1070"/>
      <c r="T2717" s="1095"/>
      <c r="U2717" s="1094" t="s">
        <v>1190</v>
      </c>
      <c r="V2717" s="1070"/>
      <c r="W2717" s="1070"/>
      <c r="X2717" s="1070"/>
      <c r="Y2717" s="1095"/>
      <c r="Z2717" s="1096" t="s">
        <v>1191</v>
      </c>
      <c r="AA2717" s="1111"/>
      <c r="AB2717" s="1111"/>
      <c r="AC2717" s="1112"/>
    </row>
    <row r="2718" spans="1:29" ht="17.45" customHeight="1" thickBot="1">
      <c r="A2718" s="1127"/>
      <c r="B2718" s="1128" t="s">
        <v>1855</v>
      </c>
      <c r="C2718" s="1128"/>
      <c r="D2718" s="1129" t="s">
        <v>1856</v>
      </c>
      <c r="E2718" s="1128"/>
      <c r="F2718" s="1128"/>
      <c r="G2718" s="1128"/>
      <c r="H2718" s="1128"/>
      <c r="I2718" s="1128"/>
      <c r="J2718" s="1129"/>
      <c r="K2718" s="1130">
        <v>7.9030000000000003E-2</v>
      </c>
      <c r="L2718" s="1131"/>
      <c r="M2718" s="1131"/>
      <c r="N2718" s="1131"/>
      <c r="O2718" s="1132"/>
      <c r="P2718" s="1133" t="s">
        <v>1218</v>
      </c>
      <c r="Q2718" s="1134"/>
      <c r="R2718" s="1134"/>
      <c r="S2718" s="1134"/>
      <c r="T2718" s="1135"/>
      <c r="U2718" s="1136">
        <v>64.642499999999998</v>
      </c>
      <c r="V2718" s="1137"/>
      <c r="W2718" s="1137"/>
      <c r="X2718" s="1137"/>
      <c r="Y2718" s="1138"/>
      <c r="Z2718" s="1139">
        <v>5.1085000000000003</v>
      </c>
      <c r="AA2718" s="1108"/>
      <c r="AB2718" s="1108"/>
      <c r="AC2718" s="1107"/>
    </row>
    <row r="2719" spans="1:29" ht="16.7" customHeight="1" thickBot="1">
      <c r="A2719" s="1068"/>
      <c r="B2719" s="1069"/>
      <c r="C2719" s="1069"/>
      <c r="D2719" s="1069"/>
      <c r="E2719" s="1069"/>
      <c r="F2719" s="1069"/>
      <c r="G2719" s="1069"/>
      <c r="H2719" s="1069"/>
      <c r="I2719" s="1071" t="s">
        <v>1195</v>
      </c>
      <c r="J2719" s="1071"/>
      <c r="K2719" s="1071"/>
      <c r="L2719" s="1071"/>
      <c r="M2719" s="1071"/>
      <c r="N2719" s="1071"/>
      <c r="O2719" s="1071"/>
      <c r="P2719" s="1071"/>
      <c r="Q2719" s="1071"/>
      <c r="R2719" s="1071"/>
      <c r="S2719" s="1071"/>
      <c r="T2719" s="1071"/>
      <c r="U2719" s="1071"/>
      <c r="V2719" s="1106"/>
      <c r="W2719" s="1107">
        <v>5.1085000000000003</v>
      </c>
      <c r="X2719" s="1108"/>
      <c r="Y2719" s="1108"/>
      <c r="Z2719" s="1108"/>
      <c r="AA2719" s="1108"/>
      <c r="AB2719" s="1108"/>
      <c r="AC2719" s="1107"/>
    </row>
    <row r="2720" spans="1:29" ht="17.45" customHeight="1" thickBot="1">
      <c r="A2720" s="1092" t="s">
        <v>1196</v>
      </c>
      <c r="B2720" s="1109"/>
      <c r="C2720" s="1109"/>
      <c r="D2720" s="1109"/>
      <c r="E2720" s="1109"/>
      <c r="F2720" s="1109"/>
      <c r="G2720" s="1109"/>
      <c r="H2720" s="1109"/>
      <c r="I2720" s="1109"/>
      <c r="J2720" s="1110"/>
      <c r="K2720" s="1094" t="s">
        <v>1174</v>
      </c>
      <c r="L2720" s="1070"/>
      <c r="M2720" s="1070"/>
      <c r="N2720" s="1070"/>
      <c r="O2720" s="1095"/>
      <c r="P2720" s="1094" t="s">
        <v>531</v>
      </c>
      <c r="Q2720" s="1070"/>
      <c r="R2720" s="1070"/>
      <c r="S2720" s="1070"/>
      <c r="T2720" s="1095"/>
      <c r="U2720" s="1094" t="s">
        <v>1190</v>
      </c>
      <c r="V2720" s="1070"/>
      <c r="W2720" s="1070"/>
      <c r="X2720" s="1070"/>
      <c r="Y2720" s="1095"/>
      <c r="Z2720" s="1096" t="s">
        <v>1191</v>
      </c>
      <c r="AA2720" s="1111"/>
      <c r="AB2720" s="1111"/>
      <c r="AC2720" s="1112"/>
    </row>
    <row r="2721" spans="1:29" ht="16.7" customHeight="1" thickBot="1">
      <c r="A2721" s="1127"/>
      <c r="B2721" s="1128" t="s">
        <v>1857</v>
      </c>
      <c r="C2721" s="1128"/>
      <c r="D2721" s="1129" t="s">
        <v>1858</v>
      </c>
      <c r="E2721" s="1128"/>
      <c r="F2721" s="1128"/>
      <c r="G2721" s="1128"/>
      <c r="H2721" s="1128"/>
      <c r="I2721" s="1128"/>
      <c r="J2721" s="1129"/>
      <c r="K2721" s="1130">
        <v>1E-4</v>
      </c>
      <c r="L2721" s="1131"/>
      <c r="M2721" s="1131"/>
      <c r="N2721" s="1131"/>
      <c r="O2721" s="1132"/>
      <c r="P2721" s="1133" t="s">
        <v>565</v>
      </c>
      <c r="Q2721" s="1134"/>
      <c r="R2721" s="1134"/>
      <c r="S2721" s="1134"/>
      <c r="T2721" s="1135"/>
      <c r="U2721" s="1136">
        <v>32.99</v>
      </c>
      <c r="V2721" s="1137"/>
      <c r="W2721" s="1137"/>
      <c r="X2721" s="1137"/>
      <c r="Y2721" s="1138"/>
      <c r="Z2721" s="1139">
        <v>3.3E-3</v>
      </c>
      <c r="AA2721" s="1108"/>
      <c r="AB2721" s="1108"/>
      <c r="AC2721" s="1107"/>
    </row>
    <row r="2722" spans="1:29" ht="17.45" customHeight="1" thickBot="1">
      <c r="A2722" s="1068"/>
      <c r="B2722" s="1069"/>
      <c r="C2722" s="1069"/>
      <c r="D2722" s="1069"/>
      <c r="E2722" s="1069"/>
      <c r="F2722" s="1069"/>
      <c r="G2722" s="1069"/>
      <c r="H2722" s="1069"/>
      <c r="I2722" s="1071" t="s">
        <v>1197</v>
      </c>
      <c r="J2722" s="1071"/>
      <c r="K2722" s="1071"/>
      <c r="L2722" s="1071"/>
      <c r="M2722" s="1071"/>
      <c r="N2722" s="1071"/>
      <c r="O2722" s="1071"/>
      <c r="P2722" s="1071"/>
      <c r="Q2722" s="1071"/>
      <c r="R2722" s="1071"/>
      <c r="S2722" s="1071"/>
      <c r="T2722" s="1071"/>
      <c r="U2722" s="1071"/>
      <c r="V2722" s="1106"/>
      <c r="W2722" s="1107">
        <v>3.3E-3</v>
      </c>
      <c r="X2722" s="1108"/>
      <c r="Y2722" s="1108"/>
      <c r="Z2722" s="1108"/>
      <c r="AA2722" s="1108"/>
      <c r="AB2722" s="1108"/>
      <c r="AC2722" s="1107"/>
    </row>
    <row r="2723" spans="1:29" ht="17.45" customHeight="1" thickBot="1">
      <c r="A2723" s="1092" t="s">
        <v>1198</v>
      </c>
      <c r="B2723" s="1109"/>
      <c r="C2723" s="1109"/>
      <c r="D2723" s="1110"/>
      <c r="E2723" s="1094" t="s">
        <v>1174</v>
      </c>
      <c r="F2723" s="1070"/>
      <c r="G2723" s="1095"/>
      <c r="H2723" s="1140" t="s">
        <v>1199</v>
      </c>
      <c r="I2723" s="1140" t="s">
        <v>1200</v>
      </c>
      <c r="J2723" s="1094" t="s">
        <v>1201</v>
      </c>
      <c r="K2723" s="1070"/>
      <c r="L2723" s="1095"/>
      <c r="M2723" s="1094" t="s">
        <v>1202</v>
      </c>
      <c r="N2723" s="1070"/>
      <c r="O2723" s="1070"/>
      <c r="P2723" s="1095"/>
      <c r="Q2723" s="1094" t="s">
        <v>1203</v>
      </c>
      <c r="R2723" s="1070"/>
      <c r="S2723" s="1070"/>
      <c r="T2723" s="1070"/>
      <c r="U2723" s="1095"/>
      <c r="V2723" s="1094" t="s">
        <v>1204</v>
      </c>
      <c r="W2723" s="1070"/>
      <c r="X2723" s="1070"/>
      <c r="Y2723" s="1095"/>
      <c r="Z2723" s="1096" t="s">
        <v>1191</v>
      </c>
      <c r="AA2723" s="1111"/>
      <c r="AB2723" s="1111"/>
      <c r="AC2723" s="1112"/>
    </row>
    <row r="2724" spans="1:29" ht="16.7" customHeight="1" thickBot="1">
      <c r="A2724" s="1127"/>
      <c r="B2724" s="1128" t="s">
        <v>1859</v>
      </c>
      <c r="C2724" s="1128"/>
      <c r="D2724" s="1225" t="s">
        <v>1858</v>
      </c>
      <c r="E2724" s="1192">
        <v>1E-4</v>
      </c>
      <c r="F2724" s="1193"/>
      <c r="G2724" s="1194"/>
      <c r="H2724" s="1191">
        <v>0</v>
      </c>
      <c r="I2724" s="1191">
        <v>0</v>
      </c>
      <c r="J2724" s="1195">
        <v>0</v>
      </c>
      <c r="K2724" s="1196"/>
      <c r="L2724" s="1197"/>
      <c r="M2724" s="1136">
        <v>1.05</v>
      </c>
      <c r="N2724" s="1137"/>
      <c r="O2724" s="1137"/>
      <c r="P2724" s="1138"/>
      <c r="Q2724" s="1136">
        <v>0.84</v>
      </c>
      <c r="R2724" s="1137"/>
      <c r="S2724" s="1137"/>
      <c r="T2724" s="1137"/>
      <c r="U2724" s="1138"/>
      <c r="V2724" s="1136">
        <v>0.69</v>
      </c>
      <c r="W2724" s="1137"/>
      <c r="X2724" s="1137"/>
      <c r="Y2724" s="1138"/>
      <c r="Z2724" s="1139">
        <v>0</v>
      </c>
      <c r="AA2724" s="1108"/>
      <c r="AB2724" s="1108"/>
      <c r="AC2724" s="1107"/>
    </row>
    <row r="2725" spans="1:29" ht="17.45" customHeight="1" thickBot="1">
      <c r="A2725" s="1068"/>
      <c r="B2725" s="1069"/>
      <c r="C2725" s="1069"/>
      <c r="D2725" s="1069"/>
      <c r="E2725" s="1069"/>
      <c r="F2725" s="1069"/>
      <c r="G2725" s="1069"/>
      <c r="H2725" s="1069"/>
      <c r="I2725" s="1071" t="s">
        <v>1205</v>
      </c>
      <c r="J2725" s="1071"/>
      <c r="K2725" s="1071"/>
      <c r="L2725" s="1071"/>
      <c r="M2725" s="1071"/>
      <c r="N2725" s="1071"/>
      <c r="O2725" s="1071"/>
      <c r="P2725" s="1071"/>
      <c r="Q2725" s="1071"/>
      <c r="R2725" s="1071"/>
      <c r="S2725" s="1071"/>
      <c r="T2725" s="1071"/>
      <c r="U2725" s="1071"/>
      <c r="V2725" s="1106"/>
      <c r="W2725" s="1107">
        <v>0</v>
      </c>
      <c r="X2725" s="1108"/>
      <c r="Y2725" s="1108"/>
      <c r="Z2725" s="1108"/>
      <c r="AA2725" s="1108"/>
      <c r="AB2725" s="1108"/>
      <c r="AC2725" s="1107"/>
    </row>
    <row r="2726" spans="1:29" ht="5.85" customHeight="1">
      <c r="A2726" s="1141"/>
      <c r="B2726" s="1113"/>
      <c r="C2726" s="1113"/>
      <c r="D2726" s="1113"/>
      <c r="E2726" s="1113"/>
      <c r="F2726" s="1113"/>
      <c r="G2726" s="1113"/>
      <c r="H2726" s="1113"/>
      <c r="I2726" s="1113"/>
      <c r="J2726" s="1113"/>
      <c r="K2726" s="1113"/>
      <c r="L2726" s="1113"/>
      <c r="M2726" s="1113"/>
      <c r="N2726" s="1113"/>
      <c r="O2726" s="1113"/>
      <c r="P2726" s="1113"/>
      <c r="Q2726" s="1113"/>
      <c r="R2726" s="1113"/>
      <c r="S2726" s="1113"/>
      <c r="T2726" s="1113"/>
      <c r="U2726" s="1113"/>
      <c r="V2726" s="1113"/>
      <c r="W2726" s="1113"/>
      <c r="X2726" s="1113"/>
      <c r="Y2726" s="1113"/>
      <c r="Z2726" s="1113"/>
      <c r="AA2726" s="1113"/>
      <c r="AB2726" s="1113"/>
      <c r="AC2726" s="1142"/>
    </row>
    <row r="2727" spans="1:29" ht="16.7" customHeight="1">
      <c r="A2727" s="1117"/>
      <c r="B2727" s="1118"/>
      <c r="C2727" s="1118"/>
      <c r="D2727" s="1118"/>
      <c r="E2727" s="1118"/>
      <c r="F2727" s="1118"/>
      <c r="G2727" s="1118"/>
      <c r="H2727" s="1118"/>
      <c r="I2727" s="1119" t="s">
        <v>1206</v>
      </c>
      <c r="J2727" s="1119"/>
      <c r="K2727" s="1119"/>
      <c r="L2727" s="1119"/>
      <c r="M2727" s="1119"/>
      <c r="N2727" s="1119"/>
      <c r="O2727" s="1119"/>
      <c r="P2727" s="1119"/>
      <c r="Q2727" s="1119"/>
      <c r="R2727" s="1119"/>
      <c r="S2727" s="1119"/>
      <c r="T2727" s="1119"/>
      <c r="U2727" s="1119"/>
      <c r="V2727" s="1118"/>
      <c r="W2727" s="1143">
        <v>35.880000000000003</v>
      </c>
      <c r="X2727" s="1144"/>
      <c r="Y2727" s="1144"/>
      <c r="Z2727" s="1144"/>
      <c r="AA2727" s="1144"/>
      <c r="AB2727" s="1144"/>
      <c r="AC2727" s="1143"/>
    </row>
    <row r="2728" spans="1:29" ht="17.45" customHeight="1">
      <c r="A2728" s="1117"/>
      <c r="B2728" s="1118"/>
      <c r="C2728" s="1118"/>
      <c r="D2728" s="1118"/>
      <c r="E2728" s="1118"/>
      <c r="F2728" s="1118"/>
      <c r="G2728" s="1119" t="s">
        <v>1207</v>
      </c>
      <c r="H2728" s="1119"/>
      <c r="I2728" s="1119"/>
      <c r="J2728" s="1119"/>
      <c r="K2728" s="1119"/>
      <c r="L2728" s="1119"/>
      <c r="M2728" s="1119"/>
      <c r="N2728" s="1145"/>
      <c r="O2728" s="1146">
        <v>0</v>
      </c>
      <c r="P2728" s="1146"/>
      <c r="Q2728" s="1146"/>
      <c r="R2728" s="1145"/>
      <c r="S2728" s="1119" t="s">
        <v>1208</v>
      </c>
      <c r="T2728" s="1119"/>
      <c r="U2728" s="1119"/>
      <c r="V2728" s="1118"/>
      <c r="W2728" s="1143">
        <v>0</v>
      </c>
      <c r="X2728" s="1144"/>
      <c r="Y2728" s="1144"/>
      <c r="Z2728" s="1144"/>
      <c r="AA2728" s="1144"/>
      <c r="AB2728" s="1144"/>
      <c r="AC2728" s="1143"/>
    </row>
    <row r="2729" spans="1:29" ht="17.45" customHeight="1">
      <c r="A2729" s="1117"/>
      <c r="B2729" s="1118"/>
      <c r="C2729" s="1118"/>
      <c r="D2729" s="1118"/>
      <c r="E2729" s="1118"/>
      <c r="F2729" s="1118"/>
      <c r="G2729" s="1118"/>
      <c r="H2729" s="1118"/>
      <c r="I2729" s="1119" t="s">
        <v>1209</v>
      </c>
      <c r="J2729" s="1119"/>
      <c r="K2729" s="1119"/>
      <c r="L2729" s="1119"/>
      <c r="M2729" s="1119"/>
      <c r="N2729" s="1119"/>
      <c r="O2729" s="1119"/>
      <c r="P2729" s="1119"/>
      <c r="Q2729" s="1119"/>
      <c r="R2729" s="1119"/>
      <c r="S2729" s="1119"/>
      <c r="T2729" s="1119"/>
      <c r="U2729" s="1119"/>
      <c r="V2729" s="1118"/>
      <c r="W2729" s="1143">
        <v>35.880000000000003</v>
      </c>
      <c r="X2729" s="1144"/>
      <c r="Y2729" s="1144"/>
      <c r="Z2729" s="1144"/>
      <c r="AA2729" s="1144"/>
      <c r="AB2729" s="1144"/>
      <c r="AC2729" s="1143"/>
    </row>
    <row r="2730" spans="1:29" ht="5.85" customHeight="1">
      <c r="A2730" s="1147"/>
      <c r="B2730" s="1118"/>
      <c r="C2730" s="1118"/>
      <c r="D2730" s="1118"/>
      <c r="E2730" s="1118"/>
      <c r="F2730" s="1118"/>
      <c r="G2730" s="1118"/>
      <c r="H2730" s="1118"/>
      <c r="I2730" s="1118"/>
      <c r="J2730" s="1118"/>
      <c r="K2730" s="1118"/>
      <c r="L2730" s="1118"/>
      <c r="M2730" s="1118"/>
      <c r="N2730" s="1118"/>
      <c r="O2730" s="1118"/>
      <c r="P2730" s="1118"/>
      <c r="Q2730" s="1118"/>
      <c r="R2730" s="1118"/>
      <c r="S2730" s="1118"/>
      <c r="T2730" s="1118"/>
      <c r="U2730" s="1118"/>
      <c r="V2730" s="1118"/>
      <c r="W2730" s="1118"/>
      <c r="X2730" s="1118"/>
      <c r="Y2730" s="1118"/>
      <c r="Z2730" s="1118"/>
      <c r="AA2730" s="1118"/>
      <c r="AB2730" s="1118"/>
      <c r="AC2730" s="1148"/>
    </row>
    <row r="2731" spans="1:29" ht="113.45" customHeight="1">
      <c r="A2731" s="1149"/>
      <c r="AC2731" s="1088"/>
    </row>
    <row r="2732" spans="1:29" ht="112.7" customHeight="1" thickBot="1">
      <c r="A2732" s="1089"/>
      <c r="B2732" s="1090"/>
      <c r="C2732" s="1090"/>
      <c r="D2732" s="1090"/>
      <c r="E2732" s="1090"/>
      <c r="F2732" s="1090"/>
      <c r="G2732" s="1090"/>
      <c r="H2732" s="1090"/>
      <c r="I2732" s="1090"/>
      <c r="J2732" s="1090"/>
      <c r="K2732" s="1090"/>
      <c r="L2732" s="1090"/>
      <c r="M2732" s="1090"/>
      <c r="N2732" s="1090"/>
      <c r="O2732" s="1090"/>
      <c r="P2732" s="1090"/>
      <c r="Q2732" s="1090"/>
      <c r="R2732" s="1090"/>
      <c r="S2732" s="1090"/>
      <c r="T2732" s="1090"/>
      <c r="U2732" s="1090"/>
      <c r="V2732" s="1090"/>
      <c r="W2732" s="1090"/>
      <c r="X2732" s="1090"/>
      <c r="Y2732" s="1090"/>
      <c r="Z2732" s="1090"/>
      <c r="AA2732" s="1090"/>
      <c r="AB2732" s="1090"/>
      <c r="AC2732" s="1091"/>
    </row>
    <row r="2733" spans="1:29" ht="17.45" customHeight="1" thickBot="1">
      <c r="A2733" s="1068"/>
      <c r="B2733" s="1069"/>
      <c r="C2733" s="1069"/>
      <c r="D2733" s="1069"/>
      <c r="E2733" s="1069"/>
      <c r="F2733" s="1070" t="s">
        <v>1166</v>
      </c>
      <c r="G2733" s="1070"/>
      <c r="H2733" s="1070"/>
      <c r="I2733" s="1070"/>
      <c r="J2733" s="1070"/>
      <c r="K2733" s="1070"/>
      <c r="L2733" s="1069"/>
      <c r="M2733" s="1069"/>
      <c r="N2733" s="1069"/>
      <c r="O2733" s="1069"/>
      <c r="P2733" s="1069"/>
      <c r="Q2733" s="1069"/>
      <c r="R2733" s="1069"/>
      <c r="S2733" s="1069"/>
      <c r="T2733" s="1069"/>
      <c r="U2733" s="1069"/>
      <c r="V2733" s="1069"/>
      <c r="W2733" s="1069"/>
      <c r="X2733" s="1071" t="s">
        <v>1860</v>
      </c>
      <c r="Y2733" s="1071"/>
      <c r="Z2733" s="1071"/>
      <c r="AA2733" s="1071"/>
      <c r="AB2733" s="1071"/>
      <c r="AC2733" s="1072"/>
    </row>
    <row r="2734" spans="1:29" ht="16.7" customHeight="1">
      <c r="A2734" s="1074" t="s">
        <v>1168</v>
      </c>
      <c r="B2734" s="1075"/>
      <c r="C2734" s="1076"/>
      <c r="D2734" s="1077" t="s">
        <v>1861</v>
      </c>
      <c r="E2734" s="1077"/>
      <c r="F2734" s="1077"/>
      <c r="G2734" s="1077"/>
      <c r="H2734" s="1077"/>
      <c r="I2734" s="1077"/>
      <c r="J2734" s="1077"/>
      <c r="K2734" s="1077"/>
      <c r="L2734" s="1077"/>
      <c r="M2734" s="1077"/>
      <c r="N2734" s="1076"/>
      <c r="O2734" s="1076"/>
      <c r="P2734" s="1078" t="s">
        <v>1104</v>
      </c>
      <c r="Q2734" s="1078"/>
      <c r="R2734" s="1078"/>
      <c r="S2734" s="1076"/>
      <c r="T2734" s="1079" t="s">
        <v>1855</v>
      </c>
      <c r="U2734" s="1079"/>
      <c r="V2734" s="1079"/>
      <c r="W2734" s="1079"/>
      <c r="X2734" s="1076"/>
      <c r="Y2734" s="1078" t="s">
        <v>1170</v>
      </c>
      <c r="Z2734" s="1078"/>
      <c r="AA2734" s="1076"/>
      <c r="AB2734" s="1080">
        <v>45658</v>
      </c>
      <c r="AC2734" s="1081"/>
    </row>
    <row r="2735" spans="1:29" ht="17.45" customHeight="1">
      <c r="A2735" s="1082"/>
      <c r="B2735" s="1083"/>
      <c r="D2735" s="1084"/>
      <c r="E2735" s="1084"/>
      <c r="F2735" s="1084"/>
      <c r="G2735" s="1084"/>
      <c r="H2735" s="1084"/>
      <c r="I2735" s="1084"/>
      <c r="J2735" s="1084"/>
      <c r="K2735" s="1084"/>
      <c r="L2735" s="1084"/>
      <c r="M2735" s="1084"/>
      <c r="P2735" s="1085" t="s">
        <v>1171</v>
      </c>
      <c r="Q2735" s="1085"/>
      <c r="R2735" s="1085"/>
      <c r="T2735" s="1086">
        <v>2.8138700000000001</v>
      </c>
      <c r="U2735" s="1086"/>
      <c r="V2735" s="1086"/>
      <c r="W2735" s="1086"/>
      <c r="Y2735" s="1085" t="s">
        <v>1172</v>
      </c>
      <c r="Z2735" s="1085"/>
      <c r="AB2735" s="1087" t="s">
        <v>1218</v>
      </c>
      <c r="AC2735" s="1088"/>
    </row>
    <row r="2736" spans="1:29" ht="5.85" customHeight="1" thickBot="1">
      <c r="A2736" s="1089"/>
      <c r="B2736" s="1090"/>
      <c r="C2736" s="1090"/>
      <c r="D2736" s="1090"/>
      <c r="E2736" s="1090"/>
      <c r="F2736" s="1090"/>
      <c r="G2736" s="1090"/>
      <c r="H2736" s="1090"/>
      <c r="I2736" s="1090"/>
      <c r="J2736" s="1090"/>
      <c r="K2736" s="1090"/>
      <c r="L2736" s="1090"/>
      <c r="M2736" s="1090"/>
      <c r="N2736" s="1090"/>
      <c r="O2736" s="1090"/>
      <c r="P2736" s="1090"/>
      <c r="Q2736" s="1090"/>
      <c r="R2736" s="1090"/>
      <c r="S2736" s="1090"/>
      <c r="T2736" s="1090"/>
      <c r="U2736" s="1090"/>
      <c r="V2736" s="1090"/>
      <c r="W2736" s="1090"/>
      <c r="X2736" s="1090"/>
      <c r="Y2736" s="1090"/>
      <c r="Z2736" s="1090"/>
      <c r="AA2736" s="1090"/>
      <c r="AB2736" s="1090"/>
      <c r="AC2736" s="1091"/>
    </row>
    <row r="2737" spans="1:29" ht="16.7" customHeight="1" thickBot="1">
      <c r="A2737" s="1092" t="s">
        <v>1173</v>
      </c>
      <c r="B2737" s="1075"/>
      <c r="C2737" s="1075"/>
      <c r="D2737" s="1075"/>
      <c r="E2737" s="1075"/>
      <c r="F2737" s="1075"/>
      <c r="G2737" s="1075"/>
      <c r="H2737" s="1093"/>
      <c r="I2737" s="1094" t="s">
        <v>1174</v>
      </c>
      <c r="J2737" s="1094" t="s">
        <v>1175</v>
      </c>
      <c r="K2737" s="1070"/>
      <c r="L2737" s="1070"/>
      <c r="M2737" s="1070"/>
      <c r="N2737" s="1070"/>
      <c r="O2737" s="1070"/>
      <c r="P2737" s="1095"/>
      <c r="Q2737" s="1094" t="s">
        <v>1176</v>
      </c>
      <c r="R2737" s="1070"/>
      <c r="S2737" s="1070"/>
      <c r="T2737" s="1070"/>
      <c r="U2737" s="1070"/>
      <c r="V2737" s="1070"/>
      <c r="W2737" s="1070"/>
      <c r="X2737" s="1070"/>
      <c r="Y2737" s="1095"/>
      <c r="Z2737" s="1096" t="s">
        <v>1177</v>
      </c>
      <c r="AA2737" s="1097"/>
      <c r="AB2737" s="1097"/>
      <c r="AC2737" s="1098"/>
    </row>
    <row r="2738" spans="1:29" ht="17.45" customHeight="1" thickBot="1">
      <c r="A2738" s="1099"/>
      <c r="B2738" s="1100"/>
      <c r="C2738" s="1100"/>
      <c r="D2738" s="1100"/>
      <c r="E2738" s="1100"/>
      <c r="F2738" s="1100"/>
      <c r="G2738" s="1100"/>
      <c r="H2738" s="1101"/>
      <c r="I2738" s="1102"/>
      <c r="J2738" s="1094" t="s">
        <v>1178</v>
      </c>
      <c r="K2738" s="1070"/>
      <c r="L2738" s="1095"/>
      <c r="M2738" s="1094" t="s">
        <v>1179</v>
      </c>
      <c r="N2738" s="1070"/>
      <c r="O2738" s="1070"/>
      <c r="P2738" s="1095"/>
      <c r="Q2738" s="1094" t="s">
        <v>1178</v>
      </c>
      <c r="R2738" s="1070"/>
      <c r="S2738" s="1070"/>
      <c r="T2738" s="1070"/>
      <c r="U2738" s="1095"/>
      <c r="V2738" s="1094" t="s">
        <v>1179</v>
      </c>
      <c r="W2738" s="1070"/>
      <c r="X2738" s="1070"/>
      <c r="Y2738" s="1095"/>
      <c r="Z2738" s="1103"/>
      <c r="AA2738" s="1104"/>
      <c r="AB2738" s="1104"/>
      <c r="AC2738" s="1105"/>
    </row>
    <row r="2739" spans="1:29" ht="17.45" customHeight="1">
      <c r="A2739" s="1150"/>
      <c r="B2739" s="1151" t="s">
        <v>1862</v>
      </c>
      <c r="C2739" s="1151"/>
      <c r="D2739" s="1152" t="s">
        <v>1863</v>
      </c>
      <c r="E2739" s="1151"/>
      <c r="F2739" s="1151"/>
      <c r="G2739" s="1151"/>
      <c r="H2739" s="1152"/>
      <c r="I2739" s="1201">
        <v>1</v>
      </c>
      <c r="J2739" s="1202">
        <v>1</v>
      </c>
      <c r="K2739" s="1203"/>
      <c r="L2739" s="1204"/>
      <c r="M2739" s="1202">
        <v>0</v>
      </c>
      <c r="N2739" s="1203"/>
      <c r="O2739" s="1203"/>
      <c r="P2739" s="1204"/>
      <c r="Q2739" s="1205">
        <v>0.22470000000000001</v>
      </c>
      <c r="R2739" s="1206"/>
      <c r="S2739" s="1206"/>
      <c r="T2739" s="1206"/>
      <c r="U2739" s="1207"/>
      <c r="V2739" s="1205">
        <v>0.124</v>
      </c>
      <c r="W2739" s="1206"/>
      <c r="X2739" s="1206"/>
      <c r="Y2739" s="1207"/>
      <c r="Z2739" s="1159">
        <v>0.22470000000000001</v>
      </c>
      <c r="AA2739" s="1116"/>
      <c r="AB2739" s="1116"/>
      <c r="AC2739" s="1115"/>
    </row>
    <row r="2740" spans="1:29" ht="16.7" customHeight="1" thickBot="1">
      <c r="A2740" s="1089"/>
      <c r="B2740" s="1160" t="s">
        <v>1796</v>
      </c>
      <c r="C2740" s="1160"/>
      <c r="D2740" s="1161" t="s">
        <v>1797</v>
      </c>
      <c r="E2740" s="1160"/>
      <c r="F2740" s="1160"/>
      <c r="G2740" s="1160"/>
      <c r="H2740" s="1161"/>
      <c r="I2740" s="1215">
        <v>1</v>
      </c>
      <c r="J2740" s="1216">
        <v>1</v>
      </c>
      <c r="K2740" s="1217"/>
      <c r="L2740" s="1218"/>
      <c r="M2740" s="1216">
        <v>0</v>
      </c>
      <c r="N2740" s="1217"/>
      <c r="O2740" s="1217"/>
      <c r="P2740" s="1218"/>
      <c r="Q2740" s="1219">
        <v>26.986899999999999</v>
      </c>
      <c r="R2740" s="1220"/>
      <c r="S2740" s="1220"/>
      <c r="T2740" s="1220"/>
      <c r="U2740" s="1221"/>
      <c r="V2740" s="1219">
        <v>5.7229999999999999</v>
      </c>
      <c r="W2740" s="1220"/>
      <c r="X2740" s="1220"/>
      <c r="Y2740" s="1221"/>
      <c r="Z2740" s="1168">
        <v>26.986899999999999</v>
      </c>
      <c r="AA2740" s="1126"/>
      <c r="AB2740" s="1126"/>
      <c r="AC2740" s="1125"/>
    </row>
    <row r="2741" spans="1:29" ht="17.45" customHeight="1" thickBot="1">
      <c r="A2741" s="1068"/>
      <c r="B2741" s="1069"/>
      <c r="C2741" s="1069"/>
      <c r="D2741" s="1069"/>
      <c r="E2741" s="1069"/>
      <c r="F2741" s="1069"/>
      <c r="G2741" s="1069"/>
      <c r="H2741" s="1069"/>
      <c r="I2741" s="1071" t="s">
        <v>1180</v>
      </c>
      <c r="J2741" s="1071"/>
      <c r="K2741" s="1071"/>
      <c r="L2741" s="1071"/>
      <c r="M2741" s="1071"/>
      <c r="N2741" s="1071"/>
      <c r="O2741" s="1071"/>
      <c r="P2741" s="1071"/>
      <c r="Q2741" s="1071"/>
      <c r="R2741" s="1071"/>
      <c r="S2741" s="1071"/>
      <c r="T2741" s="1071"/>
      <c r="U2741" s="1071"/>
      <c r="V2741" s="1106"/>
      <c r="W2741" s="1107">
        <v>27.211600000000001</v>
      </c>
      <c r="X2741" s="1108"/>
      <c r="Y2741" s="1108"/>
      <c r="Z2741" s="1108"/>
      <c r="AA2741" s="1108"/>
      <c r="AB2741" s="1108"/>
      <c r="AC2741" s="1107"/>
    </row>
    <row r="2742" spans="1:29" ht="16.7" customHeight="1" thickBot="1">
      <c r="A2742" s="1092" t="s">
        <v>1181</v>
      </c>
      <c r="B2742" s="1109"/>
      <c r="C2742" s="1109"/>
      <c r="D2742" s="1109"/>
      <c r="E2742" s="1109"/>
      <c r="F2742" s="1109"/>
      <c r="G2742" s="1109"/>
      <c r="H2742" s="1109"/>
      <c r="I2742" s="1109"/>
      <c r="J2742" s="1110"/>
      <c r="K2742" s="1094" t="s">
        <v>1182</v>
      </c>
      <c r="L2742" s="1070"/>
      <c r="M2742" s="1070"/>
      <c r="N2742" s="1070"/>
      <c r="O2742" s="1095"/>
      <c r="P2742" s="1094" t="s">
        <v>1174</v>
      </c>
      <c r="Q2742" s="1070"/>
      <c r="R2742" s="1070"/>
      <c r="S2742" s="1070"/>
      <c r="T2742" s="1095"/>
      <c r="U2742" s="1094" t="s">
        <v>1183</v>
      </c>
      <c r="V2742" s="1070"/>
      <c r="W2742" s="1070"/>
      <c r="X2742" s="1070"/>
      <c r="Y2742" s="1095"/>
      <c r="Z2742" s="1096" t="s">
        <v>1177</v>
      </c>
      <c r="AA2742" s="1111"/>
      <c r="AB2742" s="1111"/>
      <c r="AC2742" s="1112"/>
    </row>
    <row r="2743" spans="1:29" ht="17.45" customHeight="1">
      <c r="A2743" s="1150"/>
      <c r="B2743" s="1151" t="s">
        <v>1115</v>
      </c>
      <c r="C2743" s="1151"/>
      <c r="D2743" s="1152" t="s">
        <v>1116</v>
      </c>
      <c r="E2743" s="1151"/>
      <c r="F2743" s="1151"/>
      <c r="G2743" s="1151"/>
      <c r="H2743" s="1151"/>
      <c r="I2743" s="1151"/>
      <c r="J2743" s="1152"/>
      <c r="K2743" s="1153">
        <v>0</v>
      </c>
      <c r="L2743" s="1154"/>
      <c r="M2743" s="1154"/>
      <c r="N2743" s="1154"/>
      <c r="O2743" s="1155"/>
      <c r="P2743" s="1153">
        <v>1</v>
      </c>
      <c r="Q2743" s="1154"/>
      <c r="R2743" s="1154"/>
      <c r="S2743" s="1154"/>
      <c r="T2743" s="1155"/>
      <c r="U2743" s="1156">
        <v>22.3398</v>
      </c>
      <c r="V2743" s="1157"/>
      <c r="W2743" s="1157"/>
      <c r="X2743" s="1157"/>
      <c r="Y2743" s="1158"/>
      <c r="Z2743" s="1159">
        <v>22.3398</v>
      </c>
      <c r="AA2743" s="1116"/>
      <c r="AB2743" s="1116"/>
      <c r="AC2743" s="1115"/>
    </row>
    <row r="2744" spans="1:29" ht="17.45" customHeight="1" thickBot="1">
      <c r="A2744" s="1089"/>
      <c r="B2744" s="1160" t="s">
        <v>1131</v>
      </c>
      <c r="C2744" s="1160"/>
      <c r="D2744" s="1161" t="s">
        <v>1132</v>
      </c>
      <c r="E2744" s="1160"/>
      <c r="F2744" s="1160"/>
      <c r="G2744" s="1160"/>
      <c r="H2744" s="1160"/>
      <c r="I2744" s="1160"/>
      <c r="J2744" s="1161"/>
      <c r="K2744" s="1162">
        <v>0</v>
      </c>
      <c r="L2744" s="1163"/>
      <c r="M2744" s="1163"/>
      <c r="N2744" s="1163"/>
      <c r="O2744" s="1164"/>
      <c r="P2744" s="1162">
        <v>1</v>
      </c>
      <c r="Q2744" s="1163"/>
      <c r="R2744" s="1163"/>
      <c r="S2744" s="1163"/>
      <c r="T2744" s="1164"/>
      <c r="U2744" s="1165">
        <v>34.5931</v>
      </c>
      <c r="V2744" s="1166"/>
      <c r="W2744" s="1166"/>
      <c r="X2744" s="1166"/>
      <c r="Y2744" s="1167"/>
      <c r="Z2744" s="1168">
        <v>34.5931</v>
      </c>
      <c r="AA2744" s="1126"/>
      <c r="AB2744" s="1126"/>
      <c r="AC2744" s="1125"/>
    </row>
    <row r="2745" spans="1:29" ht="16.7" customHeight="1" thickBot="1">
      <c r="A2745" s="1068"/>
      <c r="B2745" s="1113"/>
      <c r="C2745" s="1113"/>
      <c r="D2745" s="1113"/>
      <c r="E2745" s="1113"/>
      <c r="F2745" s="1113"/>
      <c r="G2745" s="1113"/>
      <c r="H2745" s="1113"/>
      <c r="I2745" s="1114" t="s">
        <v>1184</v>
      </c>
      <c r="J2745" s="1114"/>
      <c r="K2745" s="1114"/>
      <c r="L2745" s="1114"/>
      <c r="M2745" s="1114"/>
      <c r="N2745" s="1114"/>
      <c r="O2745" s="1114"/>
      <c r="P2745" s="1114"/>
      <c r="Q2745" s="1114"/>
      <c r="R2745" s="1114"/>
      <c r="S2745" s="1114"/>
      <c r="T2745" s="1114"/>
      <c r="U2745" s="1114"/>
      <c r="V2745" s="1069"/>
      <c r="W2745" s="1115">
        <v>56.932899999999997</v>
      </c>
      <c r="X2745" s="1116"/>
      <c r="Y2745" s="1116"/>
      <c r="Z2745" s="1116"/>
      <c r="AA2745" s="1116"/>
      <c r="AB2745" s="1116"/>
      <c r="AC2745" s="1115"/>
    </row>
    <row r="2746" spans="1:29" ht="17.45" customHeight="1">
      <c r="A2746" s="1117"/>
      <c r="B2746" s="1118"/>
      <c r="C2746" s="1118"/>
      <c r="D2746" s="1118"/>
      <c r="E2746" s="1118"/>
      <c r="F2746" s="1118"/>
      <c r="G2746" s="1118"/>
      <c r="H2746" s="1118"/>
      <c r="I2746" s="1119" t="s">
        <v>1185</v>
      </c>
      <c r="J2746" s="1119"/>
      <c r="K2746" s="1119"/>
      <c r="L2746" s="1119"/>
      <c r="M2746" s="1119"/>
      <c r="N2746" s="1119"/>
      <c r="O2746" s="1119"/>
      <c r="P2746" s="1119"/>
      <c r="Q2746" s="1119"/>
      <c r="R2746" s="1119"/>
      <c r="S2746" s="1119"/>
      <c r="T2746" s="1119"/>
      <c r="U2746" s="1119"/>
      <c r="V2746" s="1118"/>
      <c r="W2746" s="1120">
        <v>84.144499999999994</v>
      </c>
      <c r="X2746" s="1121"/>
      <c r="Y2746" s="1121"/>
      <c r="Z2746" s="1121"/>
      <c r="AA2746" s="1121"/>
      <c r="AB2746" s="1121"/>
      <c r="AC2746" s="1120"/>
    </row>
    <row r="2747" spans="1:29" ht="17.45" customHeight="1">
      <c r="A2747" s="1117"/>
      <c r="B2747" s="1118"/>
      <c r="C2747" s="1118"/>
      <c r="D2747" s="1118"/>
      <c r="E2747" s="1118"/>
      <c r="F2747" s="1118"/>
      <c r="G2747" s="1118"/>
      <c r="H2747" s="1118"/>
      <c r="I2747" s="1119" t="s">
        <v>1186</v>
      </c>
      <c r="J2747" s="1119"/>
      <c r="K2747" s="1119"/>
      <c r="L2747" s="1119"/>
      <c r="M2747" s="1119"/>
      <c r="N2747" s="1119"/>
      <c r="O2747" s="1119"/>
      <c r="P2747" s="1119"/>
      <c r="Q2747" s="1119"/>
      <c r="R2747" s="1119"/>
      <c r="S2747" s="1119"/>
      <c r="T2747" s="1119"/>
      <c r="U2747" s="1119"/>
      <c r="V2747" s="1118"/>
      <c r="W2747" s="1120">
        <v>29.903500000000001</v>
      </c>
      <c r="X2747" s="1121"/>
      <c r="Y2747" s="1121"/>
      <c r="Z2747" s="1121"/>
      <c r="AA2747" s="1121"/>
      <c r="AB2747" s="1121"/>
      <c r="AC2747" s="1120"/>
    </row>
    <row r="2748" spans="1:29" ht="16.7" customHeight="1">
      <c r="A2748" s="1117"/>
      <c r="B2748" s="1118"/>
      <c r="C2748" s="1118"/>
      <c r="D2748" s="1118"/>
      <c r="E2748" s="1118"/>
      <c r="F2748" s="1118"/>
      <c r="G2748" s="1118"/>
      <c r="H2748" s="1118"/>
      <c r="I2748" s="1119" t="s">
        <v>1187</v>
      </c>
      <c r="J2748" s="1119"/>
      <c r="K2748" s="1119"/>
      <c r="L2748" s="1119"/>
      <c r="M2748" s="1119"/>
      <c r="N2748" s="1119"/>
      <c r="O2748" s="1119"/>
      <c r="P2748" s="1119"/>
      <c r="Q2748" s="1119"/>
      <c r="R2748" s="1119"/>
      <c r="S2748" s="1119"/>
      <c r="T2748" s="1119"/>
      <c r="U2748" s="1119"/>
      <c r="V2748" s="1118"/>
      <c r="W2748" s="1120">
        <v>0</v>
      </c>
      <c r="X2748" s="1121"/>
      <c r="Y2748" s="1121"/>
      <c r="Z2748" s="1121"/>
      <c r="AA2748" s="1121"/>
      <c r="AB2748" s="1121"/>
      <c r="AC2748" s="1120"/>
    </row>
    <row r="2749" spans="1:29" ht="17.45" customHeight="1" thickBot="1">
      <c r="A2749" s="1122"/>
      <c r="B2749" s="1123"/>
      <c r="C2749" s="1123"/>
      <c r="D2749" s="1123"/>
      <c r="E2749" s="1123"/>
      <c r="F2749" s="1123"/>
      <c r="G2749" s="1123"/>
      <c r="H2749" s="1123"/>
      <c r="I2749" s="1124" t="s">
        <v>1188</v>
      </c>
      <c r="J2749" s="1124"/>
      <c r="K2749" s="1124"/>
      <c r="L2749" s="1124"/>
      <c r="M2749" s="1124"/>
      <c r="N2749" s="1124"/>
      <c r="O2749" s="1124"/>
      <c r="P2749" s="1124"/>
      <c r="Q2749" s="1124"/>
      <c r="R2749" s="1124"/>
      <c r="S2749" s="1124"/>
      <c r="T2749" s="1124"/>
      <c r="U2749" s="1124"/>
      <c r="V2749" s="1123"/>
      <c r="W2749" s="1125">
        <v>0</v>
      </c>
      <c r="X2749" s="1126"/>
      <c r="Y2749" s="1126"/>
      <c r="Z2749" s="1126"/>
      <c r="AA2749" s="1126"/>
      <c r="AB2749" s="1126"/>
      <c r="AC2749" s="1125"/>
    </row>
    <row r="2750" spans="1:29" ht="16.7" customHeight="1" thickBot="1">
      <c r="A2750" s="1092" t="s">
        <v>1189</v>
      </c>
      <c r="B2750" s="1109"/>
      <c r="C2750" s="1109"/>
      <c r="D2750" s="1109"/>
      <c r="E2750" s="1109"/>
      <c r="F2750" s="1109"/>
      <c r="G2750" s="1109"/>
      <c r="H2750" s="1109"/>
      <c r="I2750" s="1109"/>
      <c r="J2750" s="1110"/>
      <c r="K2750" s="1094" t="s">
        <v>1174</v>
      </c>
      <c r="L2750" s="1070"/>
      <c r="M2750" s="1070"/>
      <c r="N2750" s="1070"/>
      <c r="O2750" s="1095"/>
      <c r="P2750" s="1094" t="s">
        <v>531</v>
      </c>
      <c r="Q2750" s="1070"/>
      <c r="R2750" s="1070"/>
      <c r="S2750" s="1070"/>
      <c r="T2750" s="1095"/>
      <c r="U2750" s="1094" t="s">
        <v>1190</v>
      </c>
      <c r="V2750" s="1070"/>
      <c r="W2750" s="1070"/>
      <c r="X2750" s="1070"/>
      <c r="Y2750" s="1095"/>
      <c r="Z2750" s="1096" t="s">
        <v>1191</v>
      </c>
      <c r="AA2750" s="1111"/>
      <c r="AB2750" s="1111"/>
      <c r="AC2750" s="1112"/>
    </row>
    <row r="2751" spans="1:29" ht="17.45" customHeight="1" thickBot="1">
      <c r="A2751" s="1127"/>
      <c r="B2751" s="1128" t="s">
        <v>1864</v>
      </c>
      <c r="C2751" s="1128"/>
      <c r="D2751" s="1129" t="s">
        <v>1865</v>
      </c>
      <c r="E2751" s="1128"/>
      <c r="F2751" s="1128"/>
      <c r="G2751" s="1128"/>
      <c r="H2751" s="1128"/>
      <c r="I2751" s="1128"/>
      <c r="J2751" s="1129"/>
      <c r="K2751" s="1130">
        <v>1</v>
      </c>
      <c r="L2751" s="1131"/>
      <c r="M2751" s="1131"/>
      <c r="N2751" s="1131"/>
      <c r="O2751" s="1132"/>
      <c r="P2751" s="1133" t="s">
        <v>1218</v>
      </c>
      <c r="Q2751" s="1134"/>
      <c r="R2751" s="1134"/>
      <c r="S2751" s="1134"/>
      <c r="T2751" s="1135"/>
      <c r="U2751" s="1136">
        <v>34.706000000000003</v>
      </c>
      <c r="V2751" s="1137"/>
      <c r="W2751" s="1137"/>
      <c r="X2751" s="1137"/>
      <c r="Y2751" s="1138"/>
      <c r="Z2751" s="1139">
        <v>34.706000000000003</v>
      </c>
      <c r="AA2751" s="1108"/>
      <c r="AB2751" s="1108"/>
      <c r="AC2751" s="1107"/>
    </row>
    <row r="2752" spans="1:29" ht="17.45" customHeight="1" thickBot="1">
      <c r="A2752" s="1068"/>
      <c r="B2752" s="1069"/>
      <c r="C2752" s="1069"/>
      <c r="D2752" s="1069"/>
      <c r="E2752" s="1069"/>
      <c r="F2752" s="1069"/>
      <c r="G2752" s="1069"/>
      <c r="H2752" s="1069"/>
      <c r="I2752" s="1071" t="s">
        <v>1193</v>
      </c>
      <c r="J2752" s="1071"/>
      <c r="K2752" s="1071"/>
      <c r="L2752" s="1071"/>
      <c r="M2752" s="1071"/>
      <c r="N2752" s="1071"/>
      <c r="O2752" s="1071"/>
      <c r="P2752" s="1071"/>
      <c r="Q2752" s="1071"/>
      <c r="R2752" s="1071"/>
      <c r="S2752" s="1071"/>
      <c r="T2752" s="1071"/>
      <c r="U2752" s="1071"/>
      <c r="V2752" s="1106"/>
      <c r="W2752" s="1107">
        <v>34.706000000000003</v>
      </c>
      <c r="X2752" s="1108"/>
      <c r="Y2752" s="1108"/>
      <c r="Z2752" s="1108"/>
      <c r="AA2752" s="1108"/>
      <c r="AB2752" s="1108"/>
      <c r="AC2752" s="1107"/>
    </row>
    <row r="2753" spans="1:29" ht="16.7" customHeight="1" thickBot="1">
      <c r="A2753" s="1092" t="s">
        <v>1194</v>
      </c>
      <c r="B2753" s="1109"/>
      <c r="C2753" s="1109"/>
      <c r="D2753" s="1109"/>
      <c r="E2753" s="1109"/>
      <c r="F2753" s="1109"/>
      <c r="G2753" s="1109"/>
      <c r="H2753" s="1109"/>
      <c r="I2753" s="1109"/>
      <c r="J2753" s="1110"/>
      <c r="K2753" s="1094" t="s">
        <v>1174</v>
      </c>
      <c r="L2753" s="1070"/>
      <c r="M2753" s="1070"/>
      <c r="N2753" s="1070"/>
      <c r="O2753" s="1095"/>
      <c r="P2753" s="1094" t="s">
        <v>531</v>
      </c>
      <c r="Q2753" s="1070"/>
      <c r="R2753" s="1070"/>
      <c r="S2753" s="1070"/>
      <c r="T2753" s="1095"/>
      <c r="U2753" s="1094" t="s">
        <v>1190</v>
      </c>
      <c r="V2753" s="1070"/>
      <c r="W2753" s="1070"/>
      <c r="X2753" s="1070"/>
      <c r="Y2753" s="1095"/>
      <c r="Z2753" s="1096" t="s">
        <v>1191</v>
      </c>
      <c r="AA2753" s="1111"/>
      <c r="AB2753" s="1111"/>
      <c r="AC2753" s="1112"/>
    </row>
    <row r="2754" spans="1:29" ht="17.45" customHeight="1" thickBot="1">
      <c r="A2754" s="1068"/>
      <c r="B2754" s="1069"/>
      <c r="C2754" s="1069"/>
      <c r="D2754" s="1069"/>
      <c r="E2754" s="1069"/>
      <c r="F2754" s="1069"/>
      <c r="G2754" s="1069"/>
      <c r="H2754" s="1069"/>
      <c r="I2754" s="1071" t="s">
        <v>1195</v>
      </c>
      <c r="J2754" s="1071"/>
      <c r="K2754" s="1071"/>
      <c r="L2754" s="1071"/>
      <c r="M2754" s="1071"/>
      <c r="N2754" s="1071"/>
      <c r="O2754" s="1071"/>
      <c r="P2754" s="1071"/>
      <c r="Q2754" s="1071"/>
      <c r="R2754" s="1071"/>
      <c r="S2754" s="1071"/>
      <c r="T2754" s="1071"/>
      <c r="U2754" s="1071"/>
      <c r="V2754" s="1106"/>
      <c r="W2754" s="1107">
        <v>0</v>
      </c>
      <c r="X2754" s="1108"/>
      <c r="Y2754" s="1108"/>
      <c r="Z2754" s="1108"/>
      <c r="AA2754" s="1108"/>
      <c r="AB2754" s="1108"/>
      <c r="AC2754" s="1107"/>
    </row>
    <row r="2755" spans="1:29" ht="17.45" customHeight="1" thickBot="1">
      <c r="A2755" s="1092" t="s">
        <v>1196</v>
      </c>
      <c r="B2755" s="1109"/>
      <c r="C2755" s="1109"/>
      <c r="D2755" s="1109"/>
      <c r="E2755" s="1109"/>
      <c r="F2755" s="1109"/>
      <c r="G2755" s="1109"/>
      <c r="H2755" s="1109"/>
      <c r="I2755" s="1109"/>
      <c r="J2755" s="1110"/>
      <c r="K2755" s="1094" t="s">
        <v>1174</v>
      </c>
      <c r="L2755" s="1070"/>
      <c r="M2755" s="1070"/>
      <c r="N2755" s="1070"/>
      <c r="O2755" s="1095"/>
      <c r="P2755" s="1094" t="s">
        <v>531</v>
      </c>
      <c r="Q2755" s="1070"/>
      <c r="R2755" s="1070"/>
      <c r="S2755" s="1070"/>
      <c r="T2755" s="1095"/>
      <c r="U2755" s="1094" t="s">
        <v>1190</v>
      </c>
      <c r="V2755" s="1070"/>
      <c r="W2755" s="1070"/>
      <c r="X2755" s="1070"/>
      <c r="Y2755" s="1095"/>
      <c r="Z2755" s="1096" t="s">
        <v>1191</v>
      </c>
      <c r="AA2755" s="1111"/>
      <c r="AB2755" s="1111"/>
      <c r="AC2755" s="1112"/>
    </row>
    <row r="2756" spans="1:29" ht="16.7" customHeight="1" thickBot="1">
      <c r="A2756" s="1127"/>
      <c r="B2756" s="1128" t="s">
        <v>1866</v>
      </c>
      <c r="C2756" s="1128"/>
      <c r="D2756" s="1129" t="s">
        <v>1867</v>
      </c>
      <c r="E2756" s="1128"/>
      <c r="F2756" s="1128"/>
      <c r="G2756" s="1128"/>
      <c r="H2756" s="1128"/>
      <c r="I2756" s="1128"/>
      <c r="J2756" s="1129"/>
      <c r="K2756" s="1130">
        <v>1E-3</v>
      </c>
      <c r="L2756" s="1131"/>
      <c r="M2756" s="1131"/>
      <c r="N2756" s="1131"/>
      <c r="O2756" s="1132"/>
      <c r="P2756" s="1133" t="s">
        <v>565</v>
      </c>
      <c r="Q2756" s="1134"/>
      <c r="R2756" s="1134"/>
      <c r="S2756" s="1134"/>
      <c r="T2756" s="1135"/>
      <c r="U2756" s="1136">
        <v>32.99</v>
      </c>
      <c r="V2756" s="1137"/>
      <c r="W2756" s="1137"/>
      <c r="X2756" s="1137"/>
      <c r="Y2756" s="1138"/>
      <c r="Z2756" s="1139">
        <v>3.3000000000000002E-2</v>
      </c>
      <c r="AA2756" s="1108"/>
      <c r="AB2756" s="1108"/>
      <c r="AC2756" s="1107"/>
    </row>
    <row r="2757" spans="1:29" ht="17.45" customHeight="1" thickBot="1">
      <c r="A2757" s="1068"/>
      <c r="B2757" s="1069"/>
      <c r="C2757" s="1069"/>
      <c r="D2757" s="1069"/>
      <c r="E2757" s="1069"/>
      <c r="F2757" s="1069"/>
      <c r="G2757" s="1069"/>
      <c r="H2757" s="1069"/>
      <c r="I2757" s="1071" t="s">
        <v>1197</v>
      </c>
      <c r="J2757" s="1071"/>
      <c r="K2757" s="1071"/>
      <c r="L2757" s="1071"/>
      <c r="M2757" s="1071"/>
      <c r="N2757" s="1071"/>
      <c r="O2757" s="1071"/>
      <c r="P2757" s="1071"/>
      <c r="Q2757" s="1071"/>
      <c r="R2757" s="1071"/>
      <c r="S2757" s="1071"/>
      <c r="T2757" s="1071"/>
      <c r="U2757" s="1071"/>
      <c r="V2757" s="1106"/>
      <c r="W2757" s="1107">
        <v>3.3000000000000002E-2</v>
      </c>
      <c r="X2757" s="1108"/>
      <c r="Y2757" s="1108"/>
      <c r="Z2757" s="1108"/>
      <c r="AA2757" s="1108"/>
      <c r="AB2757" s="1108"/>
      <c r="AC2757" s="1107"/>
    </row>
    <row r="2758" spans="1:29" ht="16.7" customHeight="1" thickBot="1">
      <c r="A2758" s="1092" t="s">
        <v>1198</v>
      </c>
      <c r="B2758" s="1109"/>
      <c r="C2758" s="1109"/>
      <c r="D2758" s="1110"/>
      <c r="E2758" s="1094" t="s">
        <v>1174</v>
      </c>
      <c r="F2758" s="1070"/>
      <c r="G2758" s="1095"/>
      <c r="H2758" s="1140" t="s">
        <v>1199</v>
      </c>
      <c r="I2758" s="1140" t="s">
        <v>1200</v>
      </c>
      <c r="J2758" s="1094" t="s">
        <v>1201</v>
      </c>
      <c r="K2758" s="1070"/>
      <c r="L2758" s="1095"/>
      <c r="M2758" s="1094" t="s">
        <v>1202</v>
      </c>
      <c r="N2758" s="1070"/>
      <c r="O2758" s="1070"/>
      <c r="P2758" s="1095"/>
      <c r="Q2758" s="1094" t="s">
        <v>1203</v>
      </c>
      <c r="R2758" s="1070"/>
      <c r="S2758" s="1070"/>
      <c r="T2758" s="1070"/>
      <c r="U2758" s="1095"/>
      <c r="V2758" s="1094" t="s">
        <v>1204</v>
      </c>
      <c r="W2758" s="1070"/>
      <c r="X2758" s="1070"/>
      <c r="Y2758" s="1095"/>
      <c r="Z2758" s="1096" t="s">
        <v>1191</v>
      </c>
      <c r="AA2758" s="1111"/>
      <c r="AB2758" s="1111"/>
      <c r="AC2758" s="1112"/>
    </row>
    <row r="2759" spans="1:29" ht="17.45" customHeight="1" thickBot="1">
      <c r="A2759" s="1127"/>
      <c r="B2759" s="1128" t="s">
        <v>1868</v>
      </c>
      <c r="C2759" s="1128"/>
      <c r="D2759" s="1225" t="s">
        <v>1867</v>
      </c>
      <c r="E2759" s="1192">
        <v>1E-3</v>
      </c>
      <c r="F2759" s="1193"/>
      <c r="G2759" s="1194"/>
      <c r="H2759" s="1191">
        <v>0</v>
      </c>
      <c r="I2759" s="1191">
        <v>0</v>
      </c>
      <c r="J2759" s="1195">
        <v>0</v>
      </c>
      <c r="K2759" s="1196"/>
      <c r="L2759" s="1197"/>
      <c r="M2759" s="1136">
        <v>1.05</v>
      </c>
      <c r="N2759" s="1137"/>
      <c r="O2759" s="1137"/>
      <c r="P2759" s="1138"/>
      <c r="Q2759" s="1136">
        <v>0.84</v>
      </c>
      <c r="R2759" s="1137"/>
      <c r="S2759" s="1137"/>
      <c r="T2759" s="1137"/>
      <c r="U2759" s="1138"/>
      <c r="V2759" s="1136">
        <v>0.69</v>
      </c>
      <c r="W2759" s="1137"/>
      <c r="X2759" s="1137"/>
      <c r="Y2759" s="1138"/>
      <c r="Z2759" s="1139">
        <v>0</v>
      </c>
      <c r="AA2759" s="1108"/>
      <c r="AB2759" s="1108"/>
      <c r="AC2759" s="1107"/>
    </row>
    <row r="2760" spans="1:29" ht="17.45" customHeight="1" thickBot="1">
      <c r="A2760" s="1068"/>
      <c r="B2760" s="1069"/>
      <c r="C2760" s="1069"/>
      <c r="D2760" s="1069"/>
      <c r="E2760" s="1069"/>
      <c r="F2760" s="1069"/>
      <c r="G2760" s="1069"/>
      <c r="H2760" s="1069"/>
      <c r="I2760" s="1071" t="s">
        <v>1205</v>
      </c>
      <c r="J2760" s="1071"/>
      <c r="K2760" s="1071"/>
      <c r="L2760" s="1071"/>
      <c r="M2760" s="1071"/>
      <c r="N2760" s="1071"/>
      <c r="O2760" s="1071"/>
      <c r="P2760" s="1071"/>
      <c r="Q2760" s="1071"/>
      <c r="R2760" s="1071"/>
      <c r="S2760" s="1071"/>
      <c r="T2760" s="1071"/>
      <c r="U2760" s="1071"/>
      <c r="V2760" s="1106"/>
      <c r="W2760" s="1107">
        <v>0</v>
      </c>
      <c r="X2760" s="1108"/>
      <c r="Y2760" s="1108"/>
      <c r="Z2760" s="1108"/>
      <c r="AA2760" s="1108"/>
      <c r="AB2760" s="1108"/>
      <c r="AC2760" s="1107"/>
    </row>
    <row r="2761" spans="1:29" ht="5.85" customHeight="1">
      <c r="A2761" s="1141"/>
      <c r="B2761" s="1113"/>
      <c r="C2761" s="1113"/>
      <c r="D2761" s="1113"/>
      <c r="E2761" s="1113"/>
      <c r="F2761" s="1113"/>
      <c r="G2761" s="1113"/>
      <c r="H2761" s="1113"/>
      <c r="I2761" s="1113"/>
      <c r="J2761" s="1113"/>
      <c r="K2761" s="1113"/>
      <c r="L2761" s="1113"/>
      <c r="M2761" s="1113"/>
      <c r="N2761" s="1113"/>
      <c r="O2761" s="1113"/>
      <c r="P2761" s="1113"/>
      <c r="Q2761" s="1113"/>
      <c r="R2761" s="1113"/>
      <c r="S2761" s="1113"/>
      <c r="T2761" s="1113"/>
      <c r="U2761" s="1113"/>
      <c r="V2761" s="1113"/>
      <c r="W2761" s="1113"/>
      <c r="X2761" s="1113"/>
      <c r="Y2761" s="1113"/>
      <c r="Z2761" s="1113"/>
      <c r="AA2761" s="1113"/>
      <c r="AB2761" s="1113"/>
      <c r="AC2761" s="1142"/>
    </row>
    <row r="2762" spans="1:29" ht="16.7" customHeight="1">
      <c r="A2762" s="1117"/>
      <c r="B2762" s="1118"/>
      <c r="C2762" s="1118"/>
      <c r="D2762" s="1118"/>
      <c r="E2762" s="1118"/>
      <c r="F2762" s="1118"/>
      <c r="G2762" s="1118"/>
      <c r="H2762" s="1118"/>
      <c r="I2762" s="1119" t="s">
        <v>1206</v>
      </c>
      <c r="J2762" s="1119"/>
      <c r="K2762" s="1119"/>
      <c r="L2762" s="1119"/>
      <c r="M2762" s="1119"/>
      <c r="N2762" s="1119"/>
      <c r="O2762" s="1119"/>
      <c r="P2762" s="1119"/>
      <c r="Q2762" s="1119"/>
      <c r="R2762" s="1119"/>
      <c r="S2762" s="1119"/>
      <c r="T2762" s="1119"/>
      <c r="U2762" s="1119"/>
      <c r="V2762" s="1118"/>
      <c r="W2762" s="1143">
        <v>64.64</v>
      </c>
      <c r="X2762" s="1144"/>
      <c r="Y2762" s="1144"/>
      <c r="Z2762" s="1144"/>
      <c r="AA2762" s="1144"/>
      <c r="AB2762" s="1144"/>
      <c r="AC2762" s="1143"/>
    </row>
    <row r="2763" spans="1:29" ht="17.45" customHeight="1">
      <c r="A2763" s="1117"/>
      <c r="B2763" s="1118"/>
      <c r="C2763" s="1118"/>
      <c r="D2763" s="1118"/>
      <c r="E2763" s="1118"/>
      <c r="F2763" s="1118"/>
      <c r="G2763" s="1119" t="s">
        <v>1207</v>
      </c>
      <c r="H2763" s="1119"/>
      <c r="I2763" s="1119"/>
      <c r="J2763" s="1119"/>
      <c r="K2763" s="1119"/>
      <c r="L2763" s="1119"/>
      <c r="M2763" s="1119"/>
      <c r="N2763" s="1145"/>
      <c r="O2763" s="1146">
        <v>0</v>
      </c>
      <c r="P2763" s="1146"/>
      <c r="Q2763" s="1146"/>
      <c r="R2763" s="1145"/>
      <c r="S2763" s="1119" t="s">
        <v>1208</v>
      </c>
      <c r="T2763" s="1119"/>
      <c r="U2763" s="1119"/>
      <c r="V2763" s="1118"/>
      <c r="W2763" s="1143">
        <v>0</v>
      </c>
      <c r="X2763" s="1144"/>
      <c r="Y2763" s="1144"/>
      <c r="Z2763" s="1144"/>
      <c r="AA2763" s="1144"/>
      <c r="AB2763" s="1144"/>
      <c r="AC2763" s="1143"/>
    </row>
    <row r="2764" spans="1:29" ht="16.7" customHeight="1">
      <c r="A2764" s="1117"/>
      <c r="B2764" s="1118"/>
      <c r="C2764" s="1118"/>
      <c r="D2764" s="1118"/>
      <c r="E2764" s="1118"/>
      <c r="F2764" s="1118"/>
      <c r="G2764" s="1118"/>
      <c r="H2764" s="1118"/>
      <c r="I2764" s="1119" t="s">
        <v>1209</v>
      </c>
      <c r="J2764" s="1119"/>
      <c r="K2764" s="1119"/>
      <c r="L2764" s="1119"/>
      <c r="M2764" s="1119"/>
      <c r="N2764" s="1119"/>
      <c r="O2764" s="1119"/>
      <c r="P2764" s="1119"/>
      <c r="Q2764" s="1119"/>
      <c r="R2764" s="1119"/>
      <c r="S2764" s="1119"/>
      <c r="T2764" s="1119"/>
      <c r="U2764" s="1119"/>
      <c r="V2764" s="1118"/>
      <c r="W2764" s="1143">
        <v>64.64</v>
      </c>
      <c r="X2764" s="1144"/>
      <c r="Y2764" s="1144"/>
      <c r="Z2764" s="1144"/>
      <c r="AA2764" s="1144"/>
      <c r="AB2764" s="1144"/>
      <c r="AC2764" s="1143"/>
    </row>
    <row r="2765" spans="1:29" ht="5.85" customHeight="1">
      <c r="A2765" s="1147"/>
      <c r="B2765" s="1118"/>
      <c r="C2765" s="1118"/>
      <c r="D2765" s="1118"/>
      <c r="E2765" s="1118"/>
      <c r="F2765" s="1118"/>
      <c r="G2765" s="1118"/>
      <c r="H2765" s="1118"/>
      <c r="I2765" s="1118"/>
      <c r="J2765" s="1118"/>
      <c r="K2765" s="1118"/>
      <c r="L2765" s="1118"/>
      <c r="M2765" s="1118"/>
      <c r="N2765" s="1118"/>
      <c r="O2765" s="1118"/>
      <c r="P2765" s="1118"/>
      <c r="Q2765" s="1118"/>
      <c r="R2765" s="1118"/>
      <c r="S2765" s="1118"/>
      <c r="T2765" s="1118"/>
      <c r="U2765" s="1118"/>
      <c r="V2765" s="1118"/>
      <c r="W2765" s="1118"/>
      <c r="X2765" s="1118"/>
      <c r="Y2765" s="1118"/>
      <c r="Z2765" s="1118"/>
      <c r="AA2765" s="1118"/>
      <c r="AB2765" s="1118"/>
      <c r="AC2765" s="1148"/>
    </row>
    <row r="2766" spans="1:29" ht="130.9" customHeight="1">
      <c r="A2766" s="1149"/>
      <c r="AC2766" s="1088"/>
    </row>
    <row r="2767" spans="1:29" ht="130.15" customHeight="1" thickBot="1">
      <c r="A2767" s="1089"/>
      <c r="B2767" s="1090"/>
      <c r="C2767" s="1090"/>
      <c r="D2767" s="1090"/>
      <c r="E2767" s="1090"/>
      <c r="F2767" s="1090"/>
      <c r="G2767" s="1090"/>
      <c r="H2767" s="1090"/>
      <c r="I2767" s="1090"/>
      <c r="J2767" s="1090"/>
      <c r="K2767" s="1090"/>
      <c r="L2767" s="1090"/>
      <c r="M2767" s="1090"/>
      <c r="N2767" s="1090"/>
      <c r="O2767" s="1090"/>
      <c r="P2767" s="1090"/>
      <c r="Q2767" s="1090"/>
      <c r="R2767" s="1090"/>
      <c r="S2767" s="1090"/>
      <c r="T2767" s="1090"/>
      <c r="U2767" s="1090"/>
      <c r="V2767" s="1090"/>
      <c r="W2767" s="1090"/>
      <c r="X2767" s="1090"/>
      <c r="Y2767" s="1090"/>
      <c r="Z2767" s="1090"/>
      <c r="AA2767" s="1090"/>
      <c r="AB2767" s="1090"/>
      <c r="AC2767" s="1091"/>
    </row>
    <row r="2768" spans="1:29" ht="17.45" customHeight="1" thickBot="1">
      <c r="A2768" s="1068"/>
      <c r="B2768" s="1069"/>
      <c r="C2768" s="1069"/>
      <c r="D2768" s="1069"/>
      <c r="E2768" s="1069"/>
      <c r="F2768" s="1070" t="s">
        <v>1166</v>
      </c>
      <c r="G2768" s="1070"/>
      <c r="H2768" s="1070"/>
      <c r="I2768" s="1070"/>
      <c r="J2768" s="1070"/>
      <c r="K2768" s="1070"/>
      <c r="L2768" s="1069"/>
      <c r="M2768" s="1069"/>
      <c r="N2768" s="1069"/>
      <c r="O2768" s="1069"/>
      <c r="P2768" s="1069"/>
      <c r="Q2768" s="1069"/>
      <c r="R2768" s="1069"/>
      <c r="S2768" s="1069"/>
      <c r="T2768" s="1069"/>
      <c r="U2768" s="1069"/>
      <c r="V2768" s="1069"/>
      <c r="W2768" s="1069"/>
      <c r="X2768" s="1071" t="s">
        <v>1869</v>
      </c>
      <c r="Y2768" s="1071"/>
      <c r="Z2768" s="1071"/>
      <c r="AA2768" s="1071"/>
      <c r="AB2768" s="1071"/>
      <c r="AC2768" s="1072"/>
    </row>
    <row r="2769" spans="1:29" ht="16.7" customHeight="1">
      <c r="A2769" s="1074" t="s">
        <v>1168</v>
      </c>
      <c r="B2769" s="1075"/>
      <c r="C2769" s="1076"/>
      <c r="D2769" s="1077" t="s">
        <v>1870</v>
      </c>
      <c r="E2769" s="1077"/>
      <c r="F2769" s="1077"/>
      <c r="G2769" s="1077"/>
      <c r="H2769" s="1077"/>
      <c r="I2769" s="1077"/>
      <c r="J2769" s="1077"/>
      <c r="K2769" s="1077"/>
      <c r="L2769" s="1077"/>
      <c r="M2769" s="1077"/>
      <c r="N2769" s="1076"/>
      <c r="O2769" s="1076"/>
      <c r="P2769" s="1078" t="s">
        <v>1104</v>
      </c>
      <c r="Q2769" s="1078"/>
      <c r="R2769" s="1078"/>
      <c r="S2769" s="1076"/>
      <c r="T2769" s="1079" t="s">
        <v>1449</v>
      </c>
      <c r="U2769" s="1079"/>
      <c r="V2769" s="1079"/>
      <c r="W2769" s="1079"/>
      <c r="X2769" s="1076"/>
      <c r="Y2769" s="1078" t="s">
        <v>1170</v>
      </c>
      <c r="Z2769" s="1078"/>
      <c r="AA2769" s="1076"/>
      <c r="AB2769" s="1080">
        <v>45658</v>
      </c>
      <c r="AC2769" s="1081"/>
    </row>
    <row r="2770" spans="1:29" ht="17.45" customHeight="1">
      <c r="A2770" s="1082"/>
      <c r="B2770" s="1083"/>
      <c r="D2770" s="1084"/>
      <c r="E2770" s="1084"/>
      <c r="F2770" s="1084"/>
      <c r="G2770" s="1084"/>
      <c r="H2770" s="1084"/>
      <c r="I2770" s="1084"/>
      <c r="J2770" s="1084"/>
      <c r="K2770" s="1084"/>
      <c r="L2770" s="1084"/>
      <c r="M2770" s="1084"/>
      <c r="P2770" s="1085" t="s">
        <v>1171</v>
      </c>
      <c r="Q2770" s="1085"/>
      <c r="R2770" s="1085"/>
      <c r="T2770" s="1086">
        <v>3.9289900000000002</v>
      </c>
      <c r="U2770" s="1086"/>
      <c r="V2770" s="1086"/>
      <c r="W2770" s="1086"/>
      <c r="Y2770" s="1085" t="s">
        <v>1172</v>
      </c>
      <c r="Z2770" s="1085"/>
      <c r="AB2770" s="1087" t="s">
        <v>58</v>
      </c>
      <c r="AC2770" s="1088"/>
    </row>
    <row r="2771" spans="1:29" ht="5.85" customHeight="1" thickBot="1">
      <c r="A2771" s="1089"/>
      <c r="B2771" s="1090"/>
      <c r="C2771" s="1090"/>
      <c r="D2771" s="1090"/>
      <c r="E2771" s="1090"/>
      <c r="F2771" s="1090"/>
      <c r="G2771" s="1090"/>
      <c r="H2771" s="1090"/>
      <c r="I2771" s="1090"/>
      <c r="J2771" s="1090"/>
      <c r="K2771" s="1090"/>
      <c r="L2771" s="1090"/>
      <c r="M2771" s="1090"/>
      <c r="N2771" s="1090"/>
      <c r="O2771" s="1090"/>
      <c r="P2771" s="1090"/>
      <c r="Q2771" s="1090"/>
      <c r="R2771" s="1090"/>
      <c r="S2771" s="1090"/>
      <c r="T2771" s="1090"/>
      <c r="U2771" s="1090"/>
      <c r="V2771" s="1090"/>
      <c r="W2771" s="1090"/>
      <c r="X2771" s="1090"/>
      <c r="Y2771" s="1090"/>
      <c r="Z2771" s="1090"/>
      <c r="AA2771" s="1090"/>
      <c r="AB2771" s="1090"/>
      <c r="AC2771" s="1091"/>
    </row>
    <row r="2772" spans="1:29" ht="16.7" customHeight="1" thickBot="1">
      <c r="A2772" s="1092" t="s">
        <v>1173</v>
      </c>
      <c r="B2772" s="1075"/>
      <c r="C2772" s="1075"/>
      <c r="D2772" s="1075"/>
      <c r="E2772" s="1075"/>
      <c r="F2772" s="1075"/>
      <c r="G2772" s="1075"/>
      <c r="H2772" s="1093"/>
      <c r="I2772" s="1094" t="s">
        <v>1174</v>
      </c>
      <c r="J2772" s="1094" t="s">
        <v>1175</v>
      </c>
      <c r="K2772" s="1070"/>
      <c r="L2772" s="1070"/>
      <c r="M2772" s="1070"/>
      <c r="N2772" s="1070"/>
      <c r="O2772" s="1070"/>
      <c r="P2772" s="1095"/>
      <c r="Q2772" s="1094" t="s">
        <v>1176</v>
      </c>
      <c r="R2772" s="1070"/>
      <c r="S2772" s="1070"/>
      <c r="T2772" s="1070"/>
      <c r="U2772" s="1070"/>
      <c r="V2772" s="1070"/>
      <c r="W2772" s="1070"/>
      <c r="X2772" s="1070"/>
      <c r="Y2772" s="1095"/>
      <c r="Z2772" s="1096" t="s">
        <v>1177</v>
      </c>
      <c r="AA2772" s="1097"/>
      <c r="AB2772" s="1097"/>
      <c r="AC2772" s="1098"/>
    </row>
    <row r="2773" spans="1:29" ht="17.45" customHeight="1" thickBot="1">
      <c r="A2773" s="1099"/>
      <c r="B2773" s="1100"/>
      <c r="C2773" s="1100"/>
      <c r="D2773" s="1100"/>
      <c r="E2773" s="1100"/>
      <c r="F2773" s="1100"/>
      <c r="G2773" s="1100"/>
      <c r="H2773" s="1101"/>
      <c r="I2773" s="1102"/>
      <c r="J2773" s="1094" t="s">
        <v>1178</v>
      </c>
      <c r="K2773" s="1070"/>
      <c r="L2773" s="1095"/>
      <c r="M2773" s="1094" t="s">
        <v>1179</v>
      </c>
      <c r="N2773" s="1070"/>
      <c r="O2773" s="1070"/>
      <c r="P2773" s="1095"/>
      <c r="Q2773" s="1094" t="s">
        <v>1178</v>
      </c>
      <c r="R2773" s="1070"/>
      <c r="S2773" s="1070"/>
      <c r="T2773" s="1070"/>
      <c r="U2773" s="1095"/>
      <c r="V2773" s="1094" t="s">
        <v>1179</v>
      </c>
      <c r="W2773" s="1070"/>
      <c r="X2773" s="1070"/>
      <c r="Y2773" s="1095"/>
      <c r="Z2773" s="1103"/>
      <c r="AA2773" s="1104"/>
      <c r="AB2773" s="1104"/>
      <c r="AC2773" s="1105"/>
    </row>
    <row r="2774" spans="1:29" ht="17.45" customHeight="1" thickBot="1">
      <c r="A2774" s="1068"/>
      <c r="B2774" s="1069"/>
      <c r="C2774" s="1069"/>
      <c r="D2774" s="1069"/>
      <c r="E2774" s="1069"/>
      <c r="F2774" s="1069"/>
      <c r="G2774" s="1069"/>
      <c r="H2774" s="1069"/>
      <c r="I2774" s="1071" t="s">
        <v>1180</v>
      </c>
      <c r="J2774" s="1071"/>
      <c r="K2774" s="1071"/>
      <c r="L2774" s="1071"/>
      <c r="M2774" s="1071"/>
      <c r="N2774" s="1071"/>
      <c r="O2774" s="1071"/>
      <c r="P2774" s="1071"/>
      <c r="Q2774" s="1071"/>
      <c r="R2774" s="1071"/>
      <c r="S2774" s="1071"/>
      <c r="T2774" s="1071"/>
      <c r="U2774" s="1071"/>
      <c r="V2774" s="1106"/>
      <c r="W2774" s="1107">
        <v>0</v>
      </c>
      <c r="X2774" s="1108"/>
      <c r="Y2774" s="1108"/>
      <c r="Z2774" s="1108"/>
      <c r="AA2774" s="1108"/>
      <c r="AB2774" s="1108"/>
      <c r="AC2774" s="1107"/>
    </row>
    <row r="2775" spans="1:29" ht="16.7" customHeight="1" thickBot="1">
      <c r="A2775" s="1092" t="s">
        <v>1181</v>
      </c>
      <c r="B2775" s="1109"/>
      <c r="C2775" s="1109"/>
      <c r="D2775" s="1109"/>
      <c r="E2775" s="1109"/>
      <c r="F2775" s="1109"/>
      <c r="G2775" s="1109"/>
      <c r="H2775" s="1109"/>
      <c r="I2775" s="1109"/>
      <c r="J2775" s="1110"/>
      <c r="K2775" s="1094" t="s">
        <v>1182</v>
      </c>
      <c r="L2775" s="1070"/>
      <c r="M2775" s="1070"/>
      <c r="N2775" s="1070"/>
      <c r="O2775" s="1095"/>
      <c r="P2775" s="1094" t="s">
        <v>1174</v>
      </c>
      <c r="Q2775" s="1070"/>
      <c r="R2775" s="1070"/>
      <c r="S2775" s="1070"/>
      <c r="T2775" s="1095"/>
      <c r="U2775" s="1094" t="s">
        <v>1183</v>
      </c>
      <c r="V2775" s="1070"/>
      <c r="W2775" s="1070"/>
      <c r="X2775" s="1070"/>
      <c r="Y2775" s="1095"/>
      <c r="Z2775" s="1096" t="s">
        <v>1177</v>
      </c>
      <c r="AA2775" s="1111"/>
      <c r="AB2775" s="1111"/>
      <c r="AC2775" s="1112"/>
    </row>
    <row r="2776" spans="1:29" ht="17.45" customHeight="1" thickBot="1">
      <c r="A2776" s="1127"/>
      <c r="B2776" s="1128" t="s">
        <v>1111</v>
      </c>
      <c r="C2776" s="1128"/>
      <c r="D2776" s="1129" t="s">
        <v>1112</v>
      </c>
      <c r="E2776" s="1128"/>
      <c r="F2776" s="1128"/>
      <c r="G2776" s="1128"/>
      <c r="H2776" s="1128"/>
      <c r="I2776" s="1128"/>
      <c r="J2776" s="1129"/>
      <c r="K2776" s="1130">
        <v>0</v>
      </c>
      <c r="L2776" s="1131"/>
      <c r="M2776" s="1131"/>
      <c r="N2776" s="1131"/>
      <c r="O2776" s="1132"/>
      <c r="P2776" s="1130">
        <v>2</v>
      </c>
      <c r="Q2776" s="1131"/>
      <c r="R2776" s="1131"/>
      <c r="S2776" s="1131"/>
      <c r="T2776" s="1132"/>
      <c r="U2776" s="1198">
        <v>22.148800000000001</v>
      </c>
      <c r="V2776" s="1199"/>
      <c r="W2776" s="1199"/>
      <c r="X2776" s="1199"/>
      <c r="Y2776" s="1200"/>
      <c r="Z2776" s="1139">
        <v>44.297600000000003</v>
      </c>
      <c r="AA2776" s="1108"/>
      <c r="AB2776" s="1108"/>
      <c r="AC2776" s="1107"/>
    </row>
    <row r="2777" spans="1:29" ht="16.7" customHeight="1" thickBot="1">
      <c r="A2777" s="1068"/>
      <c r="B2777" s="1113"/>
      <c r="C2777" s="1113"/>
      <c r="D2777" s="1113"/>
      <c r="E2777" s="1113"/>
      <c r="F2777" s="1113"/>
      <c r="G2777" s="1113"/>
      <c r="H2777" s="1113"/>
      <c r="I2777" s="1114" t="s">
        <v>1184</v>
      </c>
      <c r="J2777" s="1114"/>
      <c r="K2777" s="1114"/>
      <c r="L2777" s="1114"/>
      <c r="M2777" s="1114"/>
      <c r="N2777" s="1114"/>
      <c r="O2777" s="1114"/>
      <c r="P2777" s="1114"/>
      <c r="Q2777" s="1114"/>
      <c r="R2777" s="1114"/>
      <c r="S2777" s="1114"/>
      <c r="T2777" s="1114"/>
      <c r="U2777" s="1114"/>
      <c r="V2777" s="1069"/>
      <c r="W2777" s="1115">
        <v>44.297600000000003</v>
      </c>
      <c r="X2777" s="1116"/>
      <c r="Y2777" s="1116"/>
      <c r="Z2777" s="1116"/>
      <c r="AA2777" s="1116"/>
      <c r="AB2777" s="1116"/>
      <c r="AC2777" s="1115"/>
    </row>
    <row r="2778" spans="1:29" ht="17.45" customHeight="1">
      <c r="A2778" s="1117"/>
      <c r="B2778" s="1118"/>
      <c r="C2778" s="1118"/>
      <c r="D2778" s="1118"/>
      <c r="E2778" s="1118"/>
      <c r="F2778" s="1118"/>
      <c r="G2778" s="1118"/>
      <c r="H2778" s="1118"/>
      <c r="I2778" s="1119" t="s">
        <v>1185</v>
      </c>
      <c r="J2778" s="1119"/>
      <c r="K2778" s="1119"/>
      <c r="L2778" s="1119"/>
      <c r="M2778" s="1119"/>
      <c r="N2778" s="1119"/>
      <c r="O2778" s="1119"/>
      <c r="P2778" s="1119"/>
      <c r="Q2778" s="1119"/>
      <c r="R2778" s="1119"/>
      <c r="S2778" s="1119"/>
      <c r="T2778" s="1119"/>
      <c r="U2778" s="1119"/>
      <c r="V2778" s="1118"/>
      <c r="W2778" s="1120">
        <v>44.297600000000003</v>
      </c>
      <c r="X2778" s="1121"/>
      <c r="Y2778" s="1121"/>
      <c r="Z2778" s="1121"/>
      <c r="AA2778" s="1121"/>
      <c r="AB2778" s="1121"/>
      <c r="AC2778" s="1120"/>
    </row>
    <row r="2779" spans="1:29" ht="17.45" customHeight="1">
      <c r="A2779" s="1117"/>
      <c r="B2779" s="1118"/>
      <c r="C2779" s="1118"/>
      <c r="D2779" s="1118"/>
      <c r="E2779" s="1118"/>
      <c r="F2779" s="1118"/>
      <c r="G2779" s="1118"/>
      <c r="H2779" s="1118"/>
      <c r="I2779" s="1119" t="s">
        <v>1186</v>
      </c>
      <c r="J2779" s="1119"/>
      <c r="K2779" s="1119"/>
      <c r="L2779" s="1119"/>
      <c r="M2779" s="1119"/>
      <c r="N2779" s="1119"/>
      <c r="O2779" s="1119"/>
      <c r="P2779" s="1119"/>
      <c r="Q2779" s="1119"/>
      <c r="R2779" s="1119"/>
      <c r="S2779" s="1119"/>
      <c r="T2779" s="1119"/>
      <c r="U2779" s="1119"/>
      <c r="V2779" s="1118"/>
      <c r="W2779" s="1120">
        <v>11.2746</v>
      </c>
      <c r="X2779" s="1121"/>
      <c r="Y2779" s="1121"/>
      <c r="Z2779" s="1121"/>
      <c r="AA2779" s="1121"/>
      <c r="AB2779" s="1121"/>
      <c r="AC2779" s="1120"/>
    </row>
    <row r="2780" spans="1:29" ht="16.7" customHeight="1">
      <c r="A2780" s="1117"/>
      <c r="B2780" s="1118"/>
      <c r="C2780" s="1118"/>
      <c r="D2780" s="1118"/>
      <c r="E2780" s="1118"/>
      <c r="F2780" s="1118"/>
      <c r="G2780" s="1118"/>
      <c r="H2780" s="1118"/>
      <c r="I2780" s="1119" t="s">
        <v>1187</v>
      </c>
      <c r="J2780" s="1119"/>
      <c r="K2780" s="1119"/>
      <c r="L2780" s="1119"/>
      <c r="M2780" s="1119"/>
      <c r="N2780" s="1119"/>
      <c r="O2780" s="1119"/>
      <c r="P2780" s="1119"/>
      <c r="Q2780" s="1119"/>
      <c r="R2780" s="1119"/>
      <c r="S2780" s="1119"/>
      <c r="T2780" s="1119"/>
      <c r="U2780" s="1119"/>
      <c r="V2780" s="1118"/>
      <c r="W2780" s="1120">
        <v>0</v>
      </c>
      <c r="X2780" s="1121"/>
      <c r="Y2780" s="1121"/>
      <c r="Z2780" s="1121"/>
      <c r="AA2780" s="1121"/>
      <c r="AB2780" s="1121"/>
      <c r="AC2780" s="1120"/>
    </row>
    <row r="2781" spans="1:29" ht="17.45" customHeight="1" thickBot="1">
      <c r="A2781" s="1122"/>
      <c r="B2781" s="1123"/>
      <c r="C2781" s="1123"/>
      <c r="D2781" s="1123"/>
      <c r="E2781" s="1123"/>
      <c r="F2781" s="1123"/>
      <c r="G2781" s="1123"/>
      <c r="H2781" s="1123"/>
      <c r="I2781" s="1124" t="s">
        <v>1188</v>
      </c>
      <c r="J2781" s="1124"/>
      <c r="K2781" s="1124"/>
      <c r="L2781" s="1124"/>
      <c r="M2781" s="1124"/>
      <c r="N2781" s="1124"/>
      <c r="O2781" s="1124"/>
      <c r="P2781" s="1124"/>
      <c r="Q2781" s="1124"/>
      <c r="R2781" s="1124"/>
      <c r="S2781" s="1124"/>
      <c r="T2781" s="1124"/>
      <c r="U2781" s="1124"/>
      <c r="V2781" s="1123"/>
      <c r="W2781" s="1125">
        <v>0</v>
      </c>
      <c r="X2781" s="1126"/>
      <c r="Y2781" s="1126"/>
      <c r="Z2781" s="1126"/>
      <c r="AA2781" s="1126"/>
      <c r="AB2781" s="1126"/>
      <c r="AC2781" s="1125"/>
    </row>
    <row r="2782" spans="1:29" ht="17.45" customHeight="1" thickBot="1">
      <c r="A2782" s="1092" t="s">
        <v>1189</v>
      </c>
      <c r="B2782" s="1109"/>
      <c r="C2782" s="1109"/>
      <c r="D2782" s="1109"/>
      <c r="E2782" s="1109"/>
      <c r="F2782" s="1109"/>
      <c r="G2782" s="1109"/>
      <c r="H2782" s="1109"/>
      <c r="I2782" s="1109"/>
      <c r="J2782" s="1110"/>
      <c r="K2782" s="1094" t="s">
        <v>1174</v>
      </c>
      <c r="L2782" s="1070"/>
      <c r="M2782" s="1070"/>
      <c r="N2782" s="1070"/>
      <c r="O2782" s="1095"/>
      <c r="P2782" s="1094" t="s">
        <v>531</v>
      </c>
      <c r="Q2782" s="1070"/>
      <c r="R2782" s="1070"/>
      <c r="S2782" s="1070"/>
      <c r="T2782" s="1095"/>
      <c r="U2782" s="1094" t="s">
        <v>1190</v>
      </c>
      <c r="V2782" s="1070"/>
      <c r="W2782" s="1070"/>
      <c r="X2782" s="1070"/>
      <c r="Y2782" s="1095"/>
      <c r="Z2782" s="1096" t="s">
        <v>1191</v>
      </c>
      <c r="AA2782" s="1111"/>
      <c r="AB2782" s="1111"/>
      <c r="AC2782" s="1112"/>
    </row>
    <row r="2783" spans="1:29" ht="16.7" customHeight="1" thickBot="1">
      <c r="A2783" s="1127"/>
      <c r="B2783" s="1128" t="s">
        <v>1581</v>
      </c>
      <c r="C2783" s="1128"/>
      <c r="D2783" s="1129" t="s">
        <v>1582</v>
      </c>
      <c r="E2783" s="1128"/>
      <c r="F2783" s="1128"/>
      <c r="G2783" s="1128"/>
      <c r="H2783" s="1128"/>
      <c r="I2783" s="1128"/>
      <c r="J2783" s="1129"/>
      <c r="K2783" s="1130">
        <v>0.52600000000000002</v>
      </c>
      <c r="L2783" s="1131"/>
      <c r="M2783" s="1131"/>
      <c r="N2783" s="1131"/>
      <c r="O2783" s="1132"/>
      <c r="P2783" s="1133" t="s">
        <v>58</v>
      </c>
      <c r="Q2783" s="1134"/>
      <c r="R2783" s="1134"/>
      <c r="S2783" s="1134"/>
      <c r="T2783" s="1135"/>
      <c r="U2783" s="1136">
        <v>71.25</v>
      </c>
      <c r="V2783" s="1137"/>
      <c r="W2783" s="1137"/>
      <c r="X2783" s="1137"/>
      <c r="Y2783" s="1138"/>
      <c r="Z2783" s="1139">
        <v>37.477499999999999</v>
      </c>
      <c r="AA2783" s="1108"/>
      <c r="AB2783" s="1108"/>
      <c r="AC2783" s="1107"/>
    </row>
    <row r="2784" spans="1:29" ht="17.45" customHeight="1" thickBot="1">
      <c r="A2784" s="1068"/>
      <c r="B2784" s="1069"/>
      <c r="C2784" s="1069"/>
      <c r="D2784" s="1069"/>
      <c r="E2784" s="1069"/>
      <c r="F2784" s="1069"/>
      <c r="G2784" s="1069"/>
      <c r="H2784" s="1069"/>
      <c r="I2784" s="1071" t="s">
        <v>1193</v>
      </c>
      <c r="J2784" s="1071"/>
      <c r="K2784" s="1071"/>
      <c r="L2784" s="1071"/>
      <c r="M2784" s="1071"/>
      <c r="N2784" s="1071"/>
      <c r="O2784" s="1071"/>
      <c r="P2784" s="1071"/>
      <c r="Q2784" s="1071"/>
      <c r="R2784" s="1071"/>
      <c r="S2784" s="1071"/>
      <c r="T2784" s="1071"/>
      <c r="U2784" s="1071"/>
      <c r="V2784" s="1106"/>
      <c r="W2784" s="1107">
        <v>37.477499999999999</v>
      </c>
      <c r="X2784" s="1108"/>
      <c r="Y2784" s="1108"/>
      <c r="Z2784" s="1108"/>
      <c r="AA2784" s="1108"/>
      <c r="AB2784" s="1108"/>
      <c r="AC2784" s="1107"/>
    </row>
    <row r="2785" spans="1:29" ht="16.7" customHeight="1" thickBot="1">
      <c r="A2785" s="1092" t="s">
        <v>1194</v>
      </c>
      <c r="B2785" s="1109"/>
      <c r="C2785" s="1109"/>
      <c r="D2785" s="1109"/>
      <c r="E2785" s="1109"/>
      <c r="F2785" s="1109"/>
      <c r="G2785" s="1109"/>
      <c r="H2785" s="1109"/>
      <c r="I2785" s="1109"/>
      <c r="J2785" s="1110"/>
      <c r="K2785" s="1094" t="s">
        <v>1174</v>
      </c>
      <c r="L2785" s="1070"/>
      <c r="M2785" s="1070"/>
      <c r="N2785" s="1070"/>
      <c r="O2785" s="1095"/>
      <c r="P2785" s="1094" t="s">
        <v>531</v>
      </c>
      <c r="Q2785" s="1070"/>
      <c r="R2785" s="1070"/>
      <c r="S2785" s="1070"/>
      <c r="T2785" s="1095"/>
      <c r="U2785" s="1094" t="s">
        <v>1190</v>
      </c>
      <c r="V2785" s="1070"/>
      <c r="W2785" s="1070"/>
      <c r="X2785" s="1070"/>
      <c r="Y2785" s="1095"/>
      <c r="Z2785" s="1096" t="s">
        <v>1191</v>
      </c>
      <c r="AA2785" s="1111"/>
      <c r="AB2785" s="1111"/>
      <c r="AC2785" s="1112"/>
    </row>
    <row r="2786" spans="1:29" ht="17.45" customHeight="1" thickBot="1">
      <c r="A2786" s="1127"/>
      <c r="B2786" s="1128" t="s">
        <v>1237</v>
      </c>
      <c r="C2786" s="1128"/>
      <c r="D2786" s="1129" t="s">
        <v>1238</v>
      </c>
      <c r="E2786" s="1128"/>
      <c r="F2786" s="1128"/>
      <c r="G2786" s="1128"/>
      <c r="H2786" s="1128"/>
      <c r="I2786" s="1128"/>
      <c r="J2786" s="1129"/>
      <c r="K2786" s="1130">
        <v>0.7</v>
      </c>
      <c r="L2786" s="1131"/>
      <c r="M2786" s="1131"/>
      <c r="N2786" s="1131"/>
      <c r="O2786" s="1132"/>
      <c r="P2786" s="1133" t="s">
        <v>58</v>
      </c>
      <c r="Q2786" s="1134"/>
      <c r="R2786" s="1134"/>
      <c r="S2786" s="1134"/>
      <c r="T2786" s="1135"/>
      <c r="U2786" s="1136">
        <v>444.01130000000001</v>
      </c>
      <c r="V2786" s="1137"/>
      <c r="W2786" s="1137"/>
      <c r="X2786" s="1137"/>
      <c r="Y2786" s="1138"/>
      <c r="Z2786" s="1139">
        <v>310.80700000000002</v>
      </c>
      <c r="AA2786" s="1108"/>
      <c r="AB2786" s="1108"/>
      <c r="AC2786" s="1107"/>
    </row>
    <row r="2787" spans="1:29" ht="17.45" customHeight="1" thickBot="1">
      <c r="A2787" s="1068"/>
      <c r="B2787" s="1069"/>
      <c r="C2787" s="1069"/>
      <c r="D2787" s="1069"/>
      <c r="E2787" s="1069"/>
      <c r="F2787" s="1069"/>
      <c r="G2787" s="1069"/>
      <c r="H2787" s="1069"/>
      <c r="I2787" s="1071" t="s">
        <v>1195</v>
      </c>
      <c r="J2787" s="1071"/>
      <c r="K2787" s="1071"/>
      <c r="L2787" s="1071"/>
      <c r="M2787" s="1071"/>
      <c r="N2787" s="1071"/>
      <c r="O2787" s="1071"/>
      <c r="P2787" s="1071"/>
      <c r="Q2787" s="1071"/>
      <c r="R2787" s="1071"/>
      <c r="S2787" s="1071"/>
      <c r="T2787" s="1071"/>
      <c r="U2787" s="1071"/>
      <c r="V2787" s="1106"/>
      <c r="W2787" s="1107">
        <v>310.80700000000002</v>
      </c>
      <c r="X2787" s="1108"/>
      <c r="Y2787" s="1108"/>
      <c r="Z2787" s="1108"/>
      <c r="AA2787" s="1108"/>
      <c r="AB2787" s="1108"/>
      <c r="AC2787" s="1107"/>
    </row>
    <row r="2788" spans="1:29" ht="16.7" customHeight="1" thickBot="1">
      <c r="A2788" s="1092" t="s">
        <v>1196</v>
      </c>
      <c r="B2788" s="1109"/>
      <c r="C2788" s="1109"/>
      <c r="D2788" s="1109"/>
      <c r="E2788" s="1109"/>
      <c r="F2788" s="1109"/>
      <c r="G2788" s="1109"/>
      <c r="H2788" s="1109"/>
      <c r="I2788" s="1109"/>
      <c r="J2788" s="1110"/>
      <c r="K2788" s="1094" t="s">
        <v>1174</v>
      </c>
      <c r="L2788" s="1070"/>
      <c r="M2788" s="1070"/>
      <c r="N2788" s="1070"/>
      <c r="O2788" s="1095"/>
      <c r="P2788" s="1094" t="s">
        <v>531</v>
      </c>
      <c r="Q2788" s="1070"/>
      <c r="R2788" s="1070"/>
      <c r="S2788" s="1070"/>
      <c r="T2788" s="1095"/>
      <c r="U2788" s="1094" t="s">
        <v>1190</v>
      </c>
      <c r="V2788" s="1070"/>
      <c r="W2788" s="1070"/>
      <c r="X2788" s="1070"/>
      <c r="Y2788" s="1095"/>
      <c r="Z2788" s="1096" t="s">
        <v>1191</v>
      </c>
      <c r="AA2788" s="1111"/>
      <c r="AB2788" s="1111"/>
      <c r="AC2788" s="1112"/>
    </row>
    <row r="2789" spans="1:29" ht="17.45" customHeight="1" thickBot="1">
      <c r="A2789" s="1127"/>
      <c r="B2789" s="1128" t="s">
        <v>1583</v>
      </c>
      <c r="C2789" s="1128"/>
      <c r="D2789" s="1129" t="s">
        <v>1584</v>
      </c>
      <c r="E2789" s="1128"/>
      <c r="F2789" s="1128"/>
      <c r="G2789" s="1128"/>
      <c r="H2789" s="1128"/>
      <c r="I2789" s="1128"/>
      <c r="J2789" s="1129"/>
      <c r="K2789" s="1130">
        <v>0.78900000000000003</v>
      </c>
      <c r="L2789" s="1131"/>
      <c r="M2789" s="1131"/>
      <c r="N2789" s="1131"/>
      <c r="O2789" s="1132"/>
      <c r="P2789" s="1133" t="s">
        <v>565</v>
      </c>
      <c r="Q2789" s="1134"/>
      <c r="R2789" s="1134"/>
      <c r="S2789" s="1134"/>
      <c r="T2789" s="1135"/>
      <c r="U2789" s="1136">
        <v>1.83</v>
      </c>
      <c r="V2789" s="1137"/>
      <c r="W2789" s="1137"/>
      <c r="X2789" s="1137"/>
      <c r="Y2789" s="1138"/>
      <c r="Z2789" s="1139">
        <v>1.4439</v>
      </c>
      <c r="AA2789" s="1108"/>
      <c r="AB2789" s="1108"/>
      <c r="AC2789" s="1107"/>
    </row>
    <row r="2790" spans="1:29" ht="17.45" customHeight="1" thickBot="1">
      <c r="A2790" s="1068"/>
      <c r="B2790" s="1069"/>
      <c r="C2790" s="1069"/>
      <c r="D2790" s="1069"/>
      <c r="E2790" s="1069"/>
      <c r="F2790" s="1069"/>
      <c r="G2790" s="1069"/>
      <c r="H2790" s="1069"/>
      <c r="I2790" s="1071" t="s">
        <v>1197</v>
      </c>
      <c r="J2790" s="1071"/>
      <c r="K2790" s="1071"/>
      <c r="L2790" s="1071"/>
      <c r="M2790" s="1071"/>
      <c r="N2790" s="1071"/>
      <c r="O2790" s="1071"/>
      <c r="P2790" s="1071"/>
      <c r="Q2790" s="1071"/>
      <c r="R2790" s="1071"/>
      <c r="S2790" s="1071"/>
      <c r="T2790" s="1071"/>
      <c r="U2790" s="1071"/>
      <c r="V2790" s="1106"/>
      <c r="W2790" s="1107">
        <v>1.4439</v>
      </c>
      <c r="X2790" s="1108"/>
      <c r="Y2790" s="1108"/>
      <c r="Z2790" s="1108"/>
      <c r="AA2790" s="1108"/>
      <c r="AB2790" s="1108"/>
      <c r="AC2790" s="1107"/>
    </row>
    <row r="2791" spans="1:29" ht="16.7" customHeight="1" thickBot="1">
      <c r="A2791" s="1092" t="s">
        <v>1198</v>
      </c>
      <c r="B2791" s="1109"/>
      <c r="C2791" s="1109"/>
      <c r="D2791" s="1110"/>
      <c r="E2791" s="1094" t="s">
        <v>1174</v>
      </c>
      <c r="F2791" s="1070"/>
      <c r="G2791" s="1095"/>
      <c r="H2791" s="1140" t="s">
        <v>1199</v>
      </c>
      <c r="I2791" s="1140" t="s">
        <v>1200</v>
      </c>
      <c r="J2791" s="1094" t="s">
        <v>1201</v>
      </c>
      <c r="K2791" s="1070"/>
      <c r="L2791" s="1095"/>
      <c r="M2791" s="1094" t="s">
        <v>1202</v>
      </c>
      <c r="N2791" s="1070"/>
      <c r="O2791" s="1070"/>
      <c r="P2791" s="1095"/>
      <c r="Q2791" s="1094" t="s">
        <v>1203</v>
      </c>
      <c r="R2791" s="1070"/>
      <c r="S2791" s="1070"/>
      <c r="T2791" s="1070"/>
      <c r="U2791" s="1095"/>
      <c r="V2791" s="1094" t="s">
        <v>1204</v>
      </c>
      <c r="W2791" s="1070"/>
      <c r="X2791" s="1070"/>
      <c r="Y2791" s="1095"/>
      <c r="Z2791" s="1096" t="s">
        <v>1191</v>
      </c>
      <c r="AA2791" s="1111"/>
      <c r="AB2791" s="1111"/>
      <c r="AC2791" s="1112"/>
    </row>
    <row r="2792" spans="1:29" ht="17.45" customHeight="1" thickBot="1">
      <c r="A2792" s="1127"/>
      <c r="B2792" s="1128" t="s">
        <v>1585</v>
      </c>
      <c r="C2792" s="1128"/>
      <c r="D2792" s="1225" t="s">
        <v>1584</v>
      </c>
      <c r="E2792" s="1192">
        <v>0.78900000000000003</v>
      </c>
      <c r="F2792" s="1193"/>
      <c r="G2792" s="1194"/>
      <c r="H2792" s="1191">
        <v>0</v>
      </c>
      <c r="I2792" s="1191">
        <v>0</v>
      </c>
      <c r="J2792" s="1195">
        <v>0</v>
      </c>
      <c r="K2792" s="1196"/>
      <c r="L2792" s="1197"/>
      <c r="M2792" s="1136">
        <v>1.26</v>
      </c>
      <c r="N2792" s="1137"/>
      <c r="O2792" s="1137"/>
      <c r="P2792" s="1138"/>
      <c r="Q2792" s="1136">
        <v>1.01</v>
      </c>
      <c r="R2792" s="1137"/>
      <c r="S2792" s="1137"/>
      <c r="T2792" s="1137"/>
      <c r="U2792" s="1138"/>
      <c r="V2792" s="1136">
        <v>0.83</v>
      </c>
      <c r="W2792" s="1137"/>
      <c r="X2792" s="1137"/>
      <c r="Y2792" s="1138"/>
      <c r="Z2792" s="1139">
        <v>0</v>
      </c>
      <c r="AA2792" s="1108"/>
      <c r="AB2792" s="1108"/>
      <c r="AC2792" s="1107"/>
    </row>
    <row r="2793" spans="1:29" ht="16.7" customHeight="1" thickBot="1">
      <c r="A2793" s="1068"/>
      <c r="B2793" s="1069"/>
      <c r="C2793" s="1069"/>
      <c r="D2793" s="1069"/>
      <c r="E2793" s="1069"/>
      <c r="F2793" s="1069"/>
      <c r="G2793" s="1069"/>
      <c r="H2793" s="1069"/>
      <c r="I2793" s="1071" t="s">
        <v>1205</v>
      </c>
      <c r="J2793" s="1071"/>
      <c r="K2793" s="1071"/>
      <c r="L2793" s="1071"/>
      <c r="M2793" s="1071"/>
      <c r="N2793" s="1071"/>
      <c r="O2793" s="1071"/>
      <c r="P2793" s="1071"/>
      <c r="Q2793" s="1071"/>
      <c r="R2793" s="1071"/>
      <c r="S2793" s="1071"/>
      <c r="T2793" s="1071"/>
      <c r="U2793" s="1071"/>
      <c r="V2793" s="1106"/>
      <c r="W2793" s="1107">
        <v>0</v>
      </c>
      <c r="X2793" s="1108"/>
      <c r="Y2793" s="1108"/>
      <c r="Z2793" s="1108"/>
      <c r="AA2793" s="1108"/>
      <c r="AB2793" s="1108"/>
      <c r="AC2793" s="1107"/>
    </row>
    <row r="2794" spans="1:29" ht="5.85" customHeight="1">
      <c r="A2794" s="1141"/>
      <c r="B2794" s="1113"/>
      <c r="C2794" s="1113"/>
      <c r="D2794" s="1113"/>
      <c r="E2794" s="1113"/>
      <c r="F2794" s="1113"/>
      <c r="G2794" s="1113"/>
      <c r="H2794" s="1113"/>
      <c r="I2794" s="1113"/>
      <c r="J2794" s="1113"/>
      <c r="K2794" s="1113"/>
      <c r="L2794" s="1113"/>
      <c r="M2794" s="1113"/>
      <c r="N2794" s="1113"/>
      <c r="O2794" s="1113"/>
      <c r="P2794" s="1113"/>
      <c r="Q2794" s="1113"/>
      <c r="R2794" s="1113"/>
      <c r="S2794" s="1113"/>
      <c r="T2794" s="1113"/>
      <c r="U2794" s="1113"/>
      <c r="V2794" s="1113"/>
      <c r="W2794" s="1113"/>
      <c r="X2794" s="1113"/>
      <c r="Y2794" s="1113"/>
      <c r="Z2794" s="1113"/>
      <c r="AA2794" s="1113"/>
      <c r="AB2794" s="1113"/>
      <c r="AC2794" s="1142"/>
    </row>
    <row r="2795" spans="1:29" ht="17.45" customHeight="1">
      <c r="A2795" s="1117"/>
      <c r="B2795" s="1118"/>
      <c r="C2795" s="1118"/>
      <c r="D2795" s="1118"/>
      <c r="E2795" s="1118"/>
      <c r="F2795" s="1118"/>
      <c r="G2795" s="1118"/>
      <c r="H2795" s="1118"/>
      <c r="I2795" s="1119" t="s">
        <v>1206</v>
      </c>
      <c r="J2795" s="1119"/>
      <c r="K2795" s="1119"/>
      <c r="L2795" s="1119"/>
      <c r="M2795" s="1119"/>
      <c r="N2795" s="1119"/>
      <c r="O2795" s="1119"/>
      <c r="P2795" s="1119"/>
      <c r="Q2795" s="1119"/>
      <c r="R2795" s="1119"/>
      <c r="S2795" s="1119"/>
      <c r="T2795" s="1119"/>
      <c r="U2795" s="1119"/>
      <c r="V2795" s="1118"/>
      <c r="W2795" s="1143">
        <v>361</v>
      </c>
      <c r="X2795" s="1144"/>
      <c r="Y2795" s="1144"/>
      <c r="Z2795" s="1144"/>
      <c r="AA2795" s="1144"/>
      <c r="AB2795" s="1144"/>
      <c r="AC2795" s="1143"/>
    </row>
    <row r="2796" spans="1:29" ht="17.45" customHeight="1">
      <c r="A2796" s="1117"/>
      <c r="B2796" s="1118"/>
      <c r="C2796" s="1118"/>
      <c r="D2796" s="1118"/>
      <c r="E2796" s="1118"/>
      <c r="F2796" s="1118"/>
      <c r="G2796" s="1119" t="s">
        <v>1207</v>
      </c>
      <c r="H2796" s="1119"/>
      <c r="I2796" s="1119"/>
      <c r="J2796" s="1119"/>
      <c r="K2796" s="1119"/>
      <c r="L2796" s="1119"/>
      <c r="M2796" s="1119"/>
      <c r="N2796" s="1145"/>
      <c r="O2796" s="1146">
        <v>0</v>
      </c>
      <c r="P2796" s="1146"/>
      <c r="Q2796" s="1146"/>
      <c r="R2796" s="1145"/>
      <c r="S2796" s="1119" t="s">
        <v>1208</v>
      </c>
      <c r="T2796" s="1119"/>
      <c r="U2796" s="1119"/>
      <c r="V2796" s="1118"/>
      <c r="W2796" s="1143">
        <v>0</v>
      </c>
      <c r="X2796" s="1144"/>
      <c r="Y2796" s="1144"/>
      <c r="Z2796" s="1144"/>
      <c r="AA2796" s="1144"/>
      <c r="AB2796" s="1144"/>
      <c r="AC2796" s="1143"/>
    </row>
    <row r="2797" spans="1:29" ht="16.7" customHeight="1">
      <c r="A2797" s="1117"/>
      <c r="B2797" s="1118"/>
      <c r="C2797" s="1118"/>
      <c r="D2797" s="1118"/>
      <c r="E2797" s="1118"/>
      <c r="F2797" s="1118"/>
      <c r="G2797" s="1118"/>
      <c r="H2797" s="1118"/>
      <c r="I2797" s="1119" t="s">
        <v>1209</v>
      </c>
      <c r="J2797" s="1119"/>
      <c r="K2797" s="1119"/>
      <c r="L2797" s="1119"/>
      <c r="M2797" s="1119"/>
      <c r="N2797" s="1119"/>
      <c r="O2797" s="1119"/>
      <c r="P2797" s="1119"/>
      <c r="Q2797" s="1119"/>
      <c r="R2797" s="1119"/>
      <c r="S2797" s="1119"/>
      <c r="T2797" s="1119"/>
      <c r="U2797" s="1119"/>
      <c r="V2797" s="1118"/>
      <c r="W2797" s="1143">
        <v>361</v>
      </c>
      <c r="X2797" s="1144"/>
      <c r="Y2797" s="1144"/>
      <c r="Z2797" s="1144"/>
      <c r="AA2797" s="1144"/>
      <c r="AB2797" s="1144"/>
      <c r="AC2797" s="1143"/>
    </row>
    <row r="2798" spans="1:29" ht="5.85" customHeight="1">
      <c r="A2798" s="1147"/>
      <c r="B2798" s="1118"/>
      <c r="C2798" s="1118"/>
      <c r="D2798" s="1118"/>
      <c r="E2798" s="1118"/>
      <c r="F2798" s="1118"/>
      <c r="G2798" s="1118"/>
      <c r="H2798" s="1118"/>
      <c r="I2798" s="1118"/>
      <c r="J2798" s="1118"/>
      <c r="K2798" s="1118"/>
      <c r="L2798" s="1118"/>
      <c r="M2798" s="1118"/>
      <c r="N2798" s="1118"/>
      <c r="O2798" s="1118"/>
      <c r="P2798" s="1118"/>
      <c r="Q2798" s="1118"/>
      <c r="R2798" s="1118"/>
      <c r="S2798" s="1118"/>
      <c r="T2798" s="1118"/>
      <c r="U2798" s="1118"/>
      <c r="V2798" s="1118"/>
      <c r="W2798" s="1118"/>
      <c r="X2798" s="1118"/>
      <c r="Y2798" s="1118"/>
      <c r="Z2798" s="1118"/>
      <c r="AA2798" s="1118"/>
      <c r="AB2798" s="1118"/>
      <c r="AC2798" s="1148"/>
    </row>
    <row r="2799" spans="1:29" ht="145.35" customHeight="1">
      <c r="A2799" s="1149"/>
      <c r="AC2799" s="1088"/>
    </row>
    <row r="2800" spans="1:29" ht="74.849999999999994" customHeight="1">
      <c r="A2800" s="1149"/>
      <c r="AC2800" s="1088"/>
    </row>
    <row r="2801" spans="1:29" ht="74.849999999999994" customHeight="1" thickBot="1">
      <c r="A2801" s="1089"/>
      <c r="B2801" s="1090"/>
      <c r="C2801" s="1090"/>
      <c r="D2801" s="1090"/>
      <c r="E2801" s="1090"/>
      <c r="F2801" s="1090"/>
      <c r="G2801" s="1090"/>
      <c r="H2801" s="1090"/>
      <c r="I2801" s="1090"/>
      <c r="J2801" s="1090"/>
      <c r="K2801" s="1090"/>
      <c r="L2801" s="1090"/>
      <c r="M2801" s="1090"/>
      <c r="N2801" s="1090"/>
      <c r="O2801" s="1090"/>
      <c r="P2801" s="1090"/>
      <c r="Q2801" s="1090"/>
      <c r="R2801" s="1090"/>
      <c r="S2801" s="1090"/>
      <c r="T2801" s="1090"/>
      <c r="U2801" s="1090"/>
      <c r="V2801" s="1090"/>
      <c r="W2801" s="1090"/>
      <c r="X2801" s="1090"/>
      <c r="Y2801" s="1090"/>
      <c r="Z2801" s="1090"/>
      <c r="AA2801" s="1090"/>
      <c r="AB2801" s="1090"/>
      <c r="AC2801" s="1091"/>
    </row>
    <row r="2802" spans="1:29" ht="17.45" customHeight="1" thickBot="1">
      <c r="A2802" s="1068"/>
      <c r="B2802" s="1069"/>
      <c r="C2802" s="1069"/>
      <c r="D2802" s="1069"/>
      <c r="E2802" s="1069"/>
      <c r="F2802" s="1070" t="s">
        <v>1166</v>
      </c>
      <c r="G2802" s="1070"/>
      <c r="H2802" s="1070"/>
      <c r="I2802" s="1070"/>
      <c r="J2802" s="1070"/>
      <c r="K2802" s="1070"/>
      <c r="L2802" s="1069"/>
      <c r="M2802" s="1069"/>
      <c r="N2802" s="1069"/>
      <c r="O2802" s="1069"/>
      <c r="P2802" s="1069"/>
      <c r="Q2802" s="1069"/>
      <c r="R2802" s="1069"/>
      <c r="S2802" s="1069"/>
      <c r="T2802" s="1069"/>
      <c r="U2802" s="1069"/>
      <c r="V2802" s="1069"/>
      <c r="W2802" s="1069"/>
      <c r="X2802" s="1071" t="s">
        <v>1871</v>
      </c>
      <c r="Y2802" s="1071"/>
      <c r="Z2802" s="1071"/>
      <c r="AA2802" s="1071"/>
      <c r="AB2802" s="1071"/>
      <c r="AC2802" s="1072"/>
    </row>
    <row r="2803" spans="1:29" ht="16.7" customHeight="1">
      <c r="A2803" s="1074" t="s">
        <v>1168</v>
      </c>
      <c r="B2803" s="1075"/>
      <c r="C2803" s="1076"/>
      <c r="D2803" s="1077" t="s">
        <v>1872</v>
      </c>
      <c r="E2803" s="1077"/>
      <c r="F2803" s="1077"/>
      <c r="G2803" s="1077"/>
      <c r="H2803" s="1077"/>
      <c r="I2803" s="1077"/>
      <c r="J2803" s="1077"/>
      <c r="K2803" s="1077"/>
      <c r="L2803" s="1077"/>
      <c r="M2803" s="1077"/>
      <c r="N2803" s="1076"/>
      <c r="O2803" s="1076"/>
      <c r="P2803" s="1078" t="s">
        <v>1104</v>
      </c>
      <c r="Q2803" s="1078"/>
      <c r="R2803" s="1078"/>
      <c r="S2803" s="1076"/>
      <c r="T2803" s="1079" t="s">
        <v>1451</v>
      </c>
      <c r="U2803" s="1079"/>
      <c r="V2803" s="1079"/>
      <c r="W2803" s="1079"/>
      <c r="X2803" s="1076"/>
      <c r="Y2803" s="1078" t="s">
        <v>1170</v>
      </c>
      <c r="Z2803" s="1078"/>
      <c r="AA2803" s="1076"/>
      <c r="AB2803" s="1080">
        <v>45658</v>
      </c>
      <c r="AC2803" s="1081"/>
    </row>
    <row r="2804" spans="1:29" ht="17.45" customHeight="1">
      <c r="A2804" s="1082"/>
      <c r="B2804" s="1083"/>
      <c r="D2804" s="1084"/>
      <c r="E2804" s="1084"/>
      <c r="F2804" s="1084"/>
      <c r="G2804" s="1084"/>
      <c r="H2804" s="1084"/>
      <c r="I2804" s="1084"/>
      <c r="J2804" s="1084"/>
      <c r="K2804" s="1084"/>
      <c r="L2804" s="1084"/>
      <c r="M2804" s="1084"/>
      <c r="P2804" s="1085" t="s">
        <v>1171</v>
      </c>
      <c r="Q2804" s="1085"/>
      <c r="R2804" s="1085"/>
      <c r="T2804" s="1086">
        <v>3.1124999999999998</v>
      </c>
      <c r="U2804" s="1086"/>
      <c r="V2804" s="1086"/>
      <c r="W2804" s="1086"/>
      <c r="Y2804" s="1085" t="s">
        <v>1172</v>
      </c>
      <c r="Z2804" s="1085"/>
      <c r="AB2804" s="1087" t="s">
        <v>58</v>
      </c>
      <c r="AC2804" s="1088"/>
    </row>
    <row r="2805" spans="1:29" ht="5.85" customHeight="1" thickBot="1">
      <c r="A2805" s="1089"/>
      <c r="B2805" s="1090"/>
      <c r="C2805" s="1090"/>
      <c r="D2805" s="1090"/>
      <c r="E2805" s="1090"/>
      <c r="F2805" s="1090"/>
      <c r="G2805" s="1090"/>
      <c r="H2805" s="1090"/>
      <c r="I2805" s="1090"/>
      <c r="J2805" s="1090"/>
      <c r="K2805" s="1090"/>
      <c r="L2805" s="1090"/>
      <c r="M2805" s="1090"/>
      <c r="N2805" s="1090"/>
      <c r="O2805" s="1090"/>
      <c r="P2805" s="1090"/>
      <c r="Q2805" s="1090"/>
      <c r="R2805" s="1090"/>
      <c r="S2805" s="1090"/>
      <c r="T2805" s="1090"/>
      <c r="U2805" s="1090"/>
      <c r="V2805" s="1090"/>
      <c r="W2805" s="1090"/>
      <c r="X2805" s="1090"/>
      <c r="Y2805" s="1090"/>
      <c r="Z2805" s="1090"/>
      <c r="AA2805" s="1090"/>
      <c r="AB2805" s="1090"/>
      <c r="AC2805" s="1091"/>
    </row>
    <row r="2806" spans="1:29" ht="16.7" customHeight="1" thickBot="1">
      <c r="A2806" s="1092" t="s">
        <v>1173</v>
      </c>
      <c r="B2806" s="1075"/>
      <c r="C2806" s="1075"/>
      <c r="D2806" s="1075"/>
      <c r="E2806" s="1075"/>
      <c r="F2806" s="1075"/>
      <c r="G2806" s="1075"/>
      <c r="H2806" s="1093"/>
      <c r="I2806" s="1094" t="s">
        <v>1174</v>
      </c>
      <c r="J2806" s="1094" t="s">
        <v>1175</v>
      </c>
      <c r="K2806" s="1070"/>
      <c r="L2806" s="1070"/>
      <c r="M2806" s="1070"/>
      <c r="N2806" s="1070"/>
      <c r="O2806" s="1070"/>
      <c r="P2806" s="1095"/>
      <c r="Q2806" s="1094" t="s">
        <v>1176</v>
      </c>
      <c r="R2806" s="1070"/>
      <c r="S2806" s="1070"/>
      <c r="T2806" s="1070"/>
      <c r="U2806" s="1070"/>
      <c r="V2806" s="1070"/>
      <c r="W2806" s="1070"/>
      <c r="X2806" s="1070"/>
      <c r="Y2806" s="1095"/>
      <c r="Z2806" s="1096" t="s">
        <v>1177</v>
      </c>
      <c r="AA2806" s="1097"/>
      <c r="AB2806" s="1097"/>
      <c r="AC2806" s="1098"/>
    </row>
    <row r="2807" spans="1:29" ht="17.45" customHeight="1" thickBot="1">
      <c r="A2807" s="1099"/>
      <c r="B2807" s="1100"/>
      <c r="C2807" s="1100"/>
      <c r="D2807" s="1100"/>
      <c r="E2807" s="1100"/>
      <c r="F2807" s="1100"/>
      <c r="G2807" s="1100"/>
      <c r="H2807" s="1101"/>
      <c r="I2807" s="1102"/>
      <c r="J2807" s="1094" t="s">
        <v>1178</v>
      </c>
      <c r="K2807" s="1070"/>
      <c r="L2807" s="1095"/>
      <c r="M2807" s="1094" t="s">
        <v>1179</v>
      </c>
      <c r="N2807" s="1070"/>
      <c r="O2807" s="1070"/>
      <c r="P2807" s="1095"/>
      <c r="Q2807" s="1094" t="s">
        <v>1178</v>
      </c>
      <c r="R2807" s="1070"/>
      <c r="S2807" s="1070"/>
      <c r="T2807" s="1070"/>
      <c r="U2807" s="1095"/>
      <c r="V2807" s="1094" t="s">
        <v>1179</v>
      </c>
      <c r="W2807" s="1070"/>
      <c r="X2807" s="1070"/>
      <c r="Y2807" s="1095"/>
      <c r="Z2807" s="1103"/>
      <c r="AA2807" s="1104"/>
      <c r="AB2807" s="1104"/>
      <c r="AC2807" s="1105"/>
    </row>
    <row r="2808" spans="1:29" ht="17.45" customHeight="1" thickBot="1">
      <c r="A2808" s="1127"/>
      <c r="B2808" s="1128" t="s">
        <v>1280</v>
      </c>
      <c r="C2808" s="1128"/>
      <c r="D2808" s="1129" t="s">
        <v>1281</v>
      </c>
      <c r="E2808" s="1128"/>
      <c r="F2808" s="1128"/>
      <c r="G2808" s="1128"/>
      <c r="H2808" s="1129"/>
      <c r="I2808" s="1191">
        <v>1</v>
      </c>
      <c r="J2808" s="1192">
        <v>1</v>
      </c>
      <c r="K2808" s="1193"/>
      <c r="L2808" s="1194"/>
      <c r="M2808" s="1192">
        <v>0</v>
      </c>
      <c r="N2808" s="1193"/>
      <c r="O2808" s="1193"/>
      <c r="P2808" s="1194"/>
      <c r="Q2808" s="1195">
        <v>9.298</v>
      </c>
      <c r="R2808" s="1196"/>
      <c r="S2808" s="1196"/>
      <c r="T2808" s="1196"/>
      <c r="U2808" s="1197"/>
      <c r="V2808" s="1195">
        <v>1.0431999999999999</v>
      </c>
      <c r="W2808" s="1196"/>
      <c r="X2808" s="1196"/>
      <c r="Y2808" s="1197"/>
      <c r="Z2808" s="1139">
        <v>9.298</v>
      </c>
      <c r="AA2808" s="1108"/>
      <c r="AB2808" s="1108"/>
      <c r="AC2808" s="1107"/>
    </row>
    <row r="2809" spans="1:29" ht="16.7" customHeight="1" thickBot="1">
      <c r="A2809" s="1068"/>
      <c r="B2809" s="1069"/>
      <c r="C2809" s="1069"/>
      <c r="D2809" s="1069"/>
      <c r="E2809" s="1069"/>
      <c r="F2809" s="1069"/>
      <c r="G2809" s="1069"/>
      <c r="H2809" s="1069"/>
      <c r="I2809" s="1071" t="s">
        <v>1180</v>
      </c>
      <c r="J2809" s="1071"/>
      <c r="K2809" s="1071"/>
      <c r="L2809" s="1071"/>
      <c r="M2809" s="1071"/>
      <c r="N2809" s="1071"/>
      <c r="O2809" s="1071"/>
      <c r="P2809" s="1071"/>
      <c r="Q2809" s="1071"/>
      <c r="R2809" s="1071"/>
      <c r="S2809" s="1071"/>
      <c r="T2809" s="1071"/>
      <c r="U2809" s="1071"/>
      <c r="V2809" s="1106"/>
      <c r="W2809" s="1107">
        <v>9.298</v>
      </c>
      <c r="X2809" s="1108"/>
      <c r="Y2809" s="1108"/>
      <c r="Z2809" s="1108"/>
      <c r="AA2809" s="1108"/>
      <c r="AB2809" s="1108"/>
      <c r="AC2809" s="1107"/>
    </row>
    <row r="2810" spans="1:29" ht="17.45" customHeight="1" thickBot="1">
      <c r="A2810" s="1092" t="s">
        <v>1181</v>
      </c>
      <c r="B2810" s="1109"/>
      <c r="C2810" s="1109"/>
      <c r="D2810" s="1109"/>
      <c r="E2810" s="1109"/>
      <c r="F2810" s="1109"/>
      <c r="G2810" s="1109"/>
      <c r="H2810" s="1109"/>
      <c r="I2810" s="1109"/>
      <c r="J2810" s="1110"/>
      <c r="K2810" s="1094" t="s">
        <v>1182</v>
      </c>
      <c r="L2810" s="1070"/>
      <c r="M2810" s="1070"/>
      <c r="N2810" s="1070"/>
      <c r="O2810" s="1095"/>
      <c r="P2810" s="1094" t="s">
        <v>1174</v>
      </c>
      <c r="Q2810" s="1070"/>
      <c r="R2810" s="1070"/>
      <c r="S2810" s="1070"/>
      <c r="T2810" s="1095"/>
      <c r="U2810" s="1094" t="s">
        <v>1183</v>
      </c>
      <c r="V2810" s="1070"/>
      <c r="W2810" s="1070"/>
      <c r="X2810" s="1070"/>
      <c r="Y2810" s="1095"/>
      <c r="Z2810" s="1096" t="s">
        <v>1177</v>
      </c>
      <c r="AA2810" s="1111"/>
      <c r="AB2810" s="1111"/>
      <c r="AC2810" s="1112"/>
    </row>
    <row r="2811" spans="1:29" ht="16.7" customHeight="1" thickBot="1">
      <c r="A2811" s="1127"/>
      <c r="B2811" s="1128" t="s">
        <v>1111</v>
      </c>
      <c r="C2811" s="1128"/>
      <c r="D2811" s="1129" t="s">
        <v>1112</v>
      </c>
      <c r="E2811" s="1128"/>
      <c r="F2811" s="1128"/>
      <c r="G2811" s="1128"/>
      <c r="H2811" s="1128"/>
      <c r="I2811" s="1128"/>
      <c r="J2811" s="1129"/>
      <c r="K2811" s="1130">
        <v>0</v>
      </c>
      <c r="L2811" s="1131"/>
      <c r="M2811" s="1131"/>
      <c r="N2811" s="1131"/>
      <c r="O2811" s="1132"/>
      <c r="P2811" s="1130">
        <v>2</v>
      </c>
      <c r="Q2811" s="1131"/>
      <c r="R2811" s="1131"/>
      <c r="S2811" s="1131"/>
      <c r="T2811" s="1132"/>
      <c r="U2811" s="1198">
        <v>22.148800000000001</v>
      </c>
      <c r="V2811" s="1199"/>
      <c r="W2811" s="1199"/>
      <c r="X2811" s="1199"/>
      <c r="Y2811" s="1200"/>
      <c r="Z2811" s="1139">
        <v>44.297600000000003</v>
      </c>
      <c r="AA2811" s="1108"/>
      <c r="AB2811" s="1108"/>
      <c r="AC2811" s="1107"/>
    </row>
    <row r="2812" spans="1:29" ht="17.45" customHeight="1" thickBot="1">
      <c r="A2812" s="1068"/>
      <c r="B2812" s="1113"/>
      <c r="C2812" s="1113"/>
      <c r="D2812" s="1113"/>
      <c r="E2812" s="1113"/>
      <c r="F2812" s="1113"/>
      <c r="G2812" s="1113"/>
      <c r="H2812" s="1113"/>
      <c r="I2812" s="1114" t="s">
        <v>1184</v>
      </c>
      <c r="J2812" s="1114"/>
      <c r="K2812" s="1114"/>
      <c r="L2812" s="1114"/>
      <c r="M2812" s="1114"/>
      <c r="N2812" s="1114"/>
      <c r="O2812" s="1114"/>
      <c r="P2812" s="1114"/>
      <c r="Q2812" s="1114"/>
      <c r="R2812" s="1114"/>
      <c r="S2812" s="1114"/>
      <c r="T2812" s="1114"/>
      <c r="U2812" s="1114"/>
      <c r="V2812" s="1069"/>
      <c r="W2812" s="1115">
        <v>44.297600000000003</v>
      </c>
      <c r="X2812" s="1116"/>
      <c r="Y2812" s="1116"/>
      <c r="Z2812" s="1116"/>
      <c r="AA2812" s="1116"/>
      <c r="AB2812" s="1116"/>
      <c r="AC2812" s="1115"/>
    </row>
    <row r="2813" spans="1:29" ht="17.45" customHeight="1">
      <c r="A2813" s="1117"/>
      <c r="B2813" s="1118"/>
      <c r="C2813" s="1118"/>
      <c r="D2813" s="1118"/>
      <c r="E2813" s="1118"/>
      <c r="F2813" s="1118"/>
      <c r="G2813" s="1118"/>
      <c r="H2813" s="1118"/>
      <c r="I2813" s="1119" t="s">
        <v>1185</v>
      </c>
      <c r="J2813" s="1119"/>
      <c r="K2813" s="1119"/>
      <c r="L2813" s="1119"/>
      <c r="M2813" s="1119"/>
      <c r="N2813" s="1119"/>
      <c r="O2813" s="1119"/>
      <c r="P2813" s="1119"/>
      <c r="Q2813" s="1119"/>
      <c r="R2813" s="1119"/>
      <c r="S2813" s="1119"/>
      <c r="T2813" s="1119"/>
      <c r="U2813" s="1119"/>
      <c r="V2813" s="1118"/>
      <c r="W2813" s="1120">
        <v>53.595599999999997</v>
      </c>
      <c r="X2813" s="1121"/>
      <c r="Y2813" s="1121"/>
      <c r="Z2813" s="1121"/>
      <c r="AA2813" s="1121"/>
      <c r="AB2813" s="1121"/>
      <c r="AC2813" s="1120"/>
    </row>
    <row r="2814" spans="1:29" ht="16.7" customHeight="1">
      <c r="A2814" s="1117"/>
      <c r="B2814" s="1118"/>
      <c r="C2814" s="1118"/>
      <c r="D2814" s="1118"/>
      <c r="E2814" s="1118"/>
      <c r="F2814" s="1118"/>
      <c r="G2814" s="1118"/>
      <c r="H2814" s="1118"/>
      <c r="I2814" s="1119" t="s">
        <v>1186</v>
      </c>
      <c r="J2814" s="1119"/>
      <c r="K2814" s="1119"/>
      <c r="L2814" s="1119"/>
      <c r="M2814" s="1119"/>
      <c r="N2814" s="1119"/>
      <c r="O2814" s="1119"/>
      <c r="P2814" s="1119"/>
      <c r="Q2814" s="1119"/>
      <c r="R2814" s="1119"/>
      <c r="S2814" s="1119"/>
      <c r="T2814" s="1119"/>
      <c r="U2814" s="1119"/>
      <c r="V2814" s="1118"/>
      <c r="W2814" s="1120">
        <v>17.2195</v>
      </c>
      <c r="X2814" s="1121"/>
      <c r="Y2814" s="1121"/>
      <c r="Z2814" s="1121"/>
      <c r="AA2814" s="1121"/>
      <c r="AB2814" s="1121"/>
      <c r="AC2814" s="1120"/>
    </row>
    <row r="2815" spans="1:29" ht="17.45" customHeight="1">
      <c r="A2815" s="1117"/>
      <c r="B2815" s="1118"/>
      <c r="C2815" s="1118"/>
      <c r="D2815" s="1118"/>
      <c r="E2815" s="1118"/>
      <c r="F2815" s="1118"/>
      <c r="G2815" s="1118"/>
      <c r="H2815" s="1118"/>
      <c r="I2815" s="1119" t="s">
        <v>1187</v>
      </c>
      <c r="J2815" s="1119"/>
      <c r="K2815" s="1119"/>
      <c r="L2815" s="1119"/>
      <c r="M2815" s="1119"/>
      <c r="N2815" s="1119"/>
      <c r="O2815" s="1119"/>
      <c r="P2815" s="1119"/>
      <c r="Q2815" s="1119"/>
      <c r="R2815" s="1119"/>
      <c r="S2815" s="1119"/>
      <c r="T2815" s="1119"/>
      <c r="U2815" s="1119"/>
      <c r="V2815" s="1118"/>
      <c r="W2815" s="1120">
        <v>0</v>
      </c>
      <c r="X2815" s="1121"/>
      <c r="Y2815" s="1121"/>
      <c r="Z2815" s="1121"/>
      <c r="AA2815" s="1121"/>
      <c r="AB2815" s="1121"/>
      <c r="AC2815" s="1120"/>
    </row>
    <row r="2816" spans="1:29" ht="17.45" customHeight="1" thickBot="1">
      <c r="A2816" s="1122"/>
      <c r="B2816" s="1123"/>
      <c r="C2816" s="1123"/>
      <c r="D2816" s="1123"/>
      <c r="E2816" s="1123"/>
      <c r="F2816" s="1123"/>
      <c r="G2816" s="1123"/>
      <c r="H2816" s="1123"/>
      <c r="I2816" s="1124" t="s">
        <v>1188</v>
      </c>
      <c r="J2816" s="1124"/>
      <c r="K2816" s="1124"/>
      <c r="L2816" s="1124"/>
      <c r="M2816" s="1124"/>
      <c r="N2816" s="1124"/>
      <c r="O2816" s="1124"/>
      <c r="P2816" s="1124"/>
      <c r="Q2816" s="1124"/>
      <c r="R2816" s="1124"/>
      <c r="S2816" s="1124"/>
      <c r="T2816" s="1124"/>
      <c r="U2816" s="1124"/>
      <c r="V2816" s="1123"/>
      <c r="W2816" s="1125">
        <v>0</v>
      </c>
      <c r="X2816" s="1126"/>
      <c r="Y2816" s="1126"/>
      <c r="Z2816" s="1126"/>
      <c r="AA2816" s="1126"/>
      <c r="AB2816" s="1126"/>
      <c r="AC2816" s="1125"/>
    </row>
    <row r="2817" spans="1:29" ht="16.7" customHeight="1" thickBot="1">
      <c r="A2817" s="1092" t="s">
        <v>1189</v>
      </c>
      <c r="B2817" s="1109"/>
      <c r="C2817" s="1109"/>
      <c r="D2817" s="1109"/>
      <c r="E2817" s="1109"/>
      <c r="F2817" s="1109"/>
      <c r="G2817" s="1109"/>
      <c r="H2817" s="1109"/>
      <c r="I2817" s="1109"/>
      <c r="J2817" s="1110"/>
      <c r="K2817" s="1094" t="s">
        <v>1174</v>
      </c>
      <c r="L2817" s="1070"/>
      <c r="M2817" s="1070"/>
      <c r="N2817" s="1070"/>
      <c r="O2817" s="1095"/>
      <c r="P2817" s="1094" t="s">
        <v>531</v>
      </c>
      <c r="Q2817" s="1070"/>
      <c r="R2817" s="1070"/>
      <c r="S2817" s="1070"/>
      <c r="T2817" s="1095"/>
      <c r="U2817" s="1094" t="s">
        <v>1190</v>
      </c>
      <c r="V2817" s="1070"/>
      <c r="W2817" s="1070"/>
      <c r="X2817" s="1070"/>
      <c r="Y2817" s="1095"/>
      <c r="Z2817" s="1096" t="s">
        <v>1191</v>
      </c>
      <c r="AA2817" s="1111"/>
      <c r="AB2817" s="1111"/>
      <c r="AC2817" s="1112"/>
    </row>
    <row r="2818" spans="1:29" ht="17.45" customHeight="1" thickBot="1">
      <c r="A2818" s="1068"/>
      <c r="B2818" s="1069"/>
      <c r="C2818" s="1069"/>
      <c r="D2818" s="1069"/>
      <c r="E2818" s="1069"/>
      <c r="F2818" s="1069"/>
      <c r="G2818" s="1069"/>
      <c r="H2818" s="1069"/>
      <c r="I2818" s="1071" t="s">
        <v>1193</v>
      </c>
      <c r="J2818" s="1071"/>
      <c r="K2818" s="1071"/>
      <c r="L2818" s="1071"/>
      <c r="M2818" s="1071"/>
      <c r="N2818" s="1071"/>
      <c r="O2818" s="1071"/>
      <c r="P2818" s="1071"/>
      <c r="Q2818" s="1071"/>
      <c r="R2818" s="1071"/>
      <c r="S2818" s="1071"/>
      <c r="T2818" s="1071"/>
      <c r="U2818" s="1071"/>
      <c r="V2818" s="1106"/>
      <c r="W2818" s="1107">
        <v>0</v>
      </c>
      <c r="X2818" s="1108"/>
      <c r="Y2818" s="1108"/>
      <c r="Z2818" s="1108"/>
      <c r="AA2818" s="1108"/>
      <c r="AB2818" s="1108"/>
      <c r="AC2818" s="1107"/>
    </row>
    <row r="2819" spans="1:29" ht="16.7" customHeight="1" thickBot="1">
      <c r="A2819" s="1092" t="s">
        <v>1194</v>
      </c>
      <c r="B2819" s="1109"/>
      <c r="C2819" s="1109"/>
      <c r="D2819" s="1109"/>
      <c r="E2819" s="1109"/>
      <c r="F2819" s="1109"/>
      <c r="G2819" s="1109"/>
      <c r="H2819" s="1109"/>
      <c r="I2819" s="1109"/>
      <c r="J2819" s="1110"/>
      <c r="K2819" s="1094" t="s">
        <v>1174</v>
      </c>
      <c r="L2819" s="1070"/>
      <c r="M2819" s="1070"/>
      <c r="N2819" s="1070"/>
      <c r="O2819" s="1095"/>
      <c r="P2819" s="1094" t="s">
        <v>531</v>
      </c>
      <c r="Q2819" s="1070"/>
      <c r="R2819" s="1070"/>
      <c r="S2819" s="1070"/>
      <c r="T2819" s="1095"/>
      <c r="U2819" s="1094" t="s">
        <v>1190</v>
      </c>
      <c r="V2819" s="1070"/>
      <c r="W2819" s="1070"/>
      <c r="X2819" s="1070"/>
      <c r="Y2819" s="1095"/>
      <c r="Z2819" s="1096" t="s">
        <v>1191</v>
      </c>
      <c r="AA2819" s="1111"/>
      <c r="AB2819" s="1111"/>
      <c r="AC2819" s="1112"/>
    </row>
    <row r="2820" spans="1:29" ht="17.45" customHeight="1" thickBot="1">
      <c r="A2820" s="1068"/>
      <c r="B2820" s="1069"/>
      <c r="C2820" s="1069"/>
      <c r="D2820" s="1069"/>
      <c r="E2820" s="1069"/>
      <c r="F2820" s="1069"/>
      <c r="G2820" s="1069"/>
      <c r="H2820" s="1069"/>
      <c r="I2820" s="1071" t="s">
        <v>1195</v>
      </c>
      <c r="J2820" s="1071"/>
      <c r="K2820" s="1071"/>
      <c r="L2820" s="1071"/>
      <c r="M2820" s="1071"/>
      <c r="N2820" s="1071"/>
      <c r="O2820" s="1071"/>
      <c r="P2820" s="1071"/>
      <c r="Q2820" s="1071"/>
      <c r="R2820" s="1071"/>
      <c r="S2820" s="1071"/>
      <c r="T2820" s="1071"/>
      <c r="U2820" s="1071"/>
      <c r="V2820" s="1106"/>
      <c r="W2820" s="1107">
        <v>0</v>
      </c>
      <c r="X2820" s="1108"/>
      <c r="Y2820" s="1108"/>
      <c r="Z2820" s="1108"/>
      <c r="AA2820" s="1108"/>
      <c r="AB2820" s="1108"/>
      <c r="AC2820" s="1107"/>
    </row>
    <row r="2821" spans="1:29" ht="17.45" customHeight="1" thickBot="1">
      <c r="A2821" s="1092" t="s">
        <v>1196</v>
      </c>
      <c r="B2821" s="1109"/>
      <c r="C2821" s="1109"/>
      <c r="D2821" s="1109"/>
      <c r="E2821" s="1109"/>
      <c r="F2821" s="1109"/>
      <c r="G2821" s="1109"/>
      <c r="H2821" s="1109"/>
      <c r="I2821" s="1109"/>
      <c r="J2821" s="1110"/>
      <c r="K2821" s="1094" t="s">
        <v>1174</v>
      </c>
      <c r="L2821" s="1070"/>
      <c r="M2821" s="1070"/>
      <c r="N2821" s="1070"/>
      <c r="O2821" s="1095"/>
      <c r="P2821" s="1094" t="s">
        <v>531</v>
      </c>
      <c r="Q2821" s="1070"/>
      <c r="R2821" s="1070"/>
      <c r="S2821" s="1070"/>
      <c r="T2821" s="1095"/>
      <c r="U2821" s="1094" t="s">
        <v>1190</v>
      </c>
      <c r="V2821" s="1070"/>
      <c r="W2821" s="1070"/>
      <c r="X2821" s="1070"/>
      <c r="Y2821" s="1095"/>
      <c r="Z2821" s="1096" t="s">
        <v>1191</v>
      </c>
      <c r="AA2821" s="1111"/>
      <c r="AB2821" s="1111"/>
      <c r="AC2821" s="1112"/>
    </row>
    <row r="2822" spans="1:29" ht="16.7" customHeight="1" thickBot="1">
      <c r="A2822" s="1068"/>
      <c r="B2822" s="1069"/>
      <c r="C2822" s="1069"/>
      <c r="D2822" s="1069"/>
      <c r="E2822" s="1069"/>
      <c r="F2822" s="1069"/>
      <c r="G2822" s="1069"/>
      <c r="H2822" s="1069"/>
      <c r="I2822" s="1071" t="s">
        <v>1197</v>
      </c>
      <c r="J2822" s="1071"/>
      <c r="K2822" s="1071"/>
      <c r="L2822" s="1071"/>
      <c r="M2822" s="1071"/>
      <c r="N2822" s="1071"/>
      <c r="O2822" s="1071"/>
      <c r="P2822" s="1071"/>
      <c r="Q2822" s="1071"/>
      <c r="R2822" s="1071"/>
      <c r="S2822" s="1071"/>
      <c r="T2822" s="1071"/>
      <c r="U2822" s="1071"/>
      <c r="V2822" s="1106"/>
      <c r="W2822" s="1107">
        <v>0</v>
      </c>
      <c r="X2822" s="1108"/>
      <c r="Y2822" s="1108"/>
      <c r="Z2822" s="1108"/>
      <c r="AA2822" s="1108"/>
      <c r="AB2822" s="1108"/>
      <c r="AC2822" s="1107"/>
    </row>
    <row r="2823" spans="1:29" ht="17.45" customHeight="1" thickBot="1">
      <c r="A2823" s="1092" t="s">
        <v>1198</v>
      </c>
      <c r="B2823" s="1109"/>
      <c r="C2823" s="1109"/>
      <c r="D2823" s="1110"/>
      <c r="E2823" s="1094" t="s">
        <v>1174</v>
      </c>
      <c r="F2823" s="1070"/>
      <c r="G2823" s="1095"/>
      <c r="H2823" s="1140" t="s">
        <v>1199</v>
      </c>
      <c r="I2823" s="1140" t="s">
        <v>1200</v>
      </c>
      <c r="J2823" s="1094" t="s">
        <v>1201</v>
      </c>
      <c r="K2823" s="1070"/>
      <c r="L2823" s="1095"/>
      <c r="M2823" s="1094" t="s">
        <v>1202</v>
      </c>
      <c r="N2823" s="1070"/>
      <c r="O2823" s="1070"/>
      <c r="P2823" s="1095"/>
      <c r="Q2823" s="1094" t="s">
        <v>1203</v>
      </c>
      <c r="R2823" s="1070"/>
      <c r="S2823" s="1070"/>
      <c r="T2823" s="1070"/>
      <c r="U2823" s="1095"/>
      <c r="V2823" s="1094" t="s">
        <v>1204</v>
      </c>
      <c r="W2823" s="1070"/>
      <c r="X2823" s="1070"/>
      <c r="Y2823" s="1095"/>
      <c r="Z2823" s="1096" t="s">
        <v>1191</v>
      </c>
      <c r="AA2823" s="1111"/>
      <c r="AB2823" s="1111"/>
      <c r="AC2823" s="1112"/>
    </row>
    <row r="2824" spans="1:29" ht="17.45" customHeight="1" thickBot="1">
      <c r="A2824" s="1068"/>
      <c r="B2824" s="1069"/>
      <c r="C2824" s="1069"/>
      <c r="D2824" s="1069"/>
      <c r="E2824" s="1069"/>
      <c r="F2824" s="1069"/>
      <c r="G2824" s="1069"/>
      <c r="H2824" s="1069"/>
      <c r="I2824" s="1071" t="s">
        <v>1205</v>
      </c>
      <c r="J2824" s="1071"/>
      <c r="K2824" s="1071"/>
      <c r="L2824" s="1071"/>
      <c r="M2824" s="1071"/>
      <c r="N2824" s="1071"/>
      <c r="O2824" s="1071"/>
      <c r="P2824" s="1071"/>
      <c r="Q2824" s="1071"/>
      <c r="R2824" s="1071"/>
      <c r="S2824" s="1071"/>
      <c r="T2824" s="1071"/>
      <c r="U2824" s="1071"/>
      <c r="V2824" s="1106"/>
      <c r="W2824" s="1107">
        <v>0</v>
      </c>
      <c r="X2824" s="1108"/>
      <c r="Y2824" s="1108"/>
      <c r="Z2824" s="1108"/>
      <c r="AA2824" s="1108"/>
      <c r="AB2824" s="1108"/>
      <c r="AC2824" s="1107"/>
    </row>
    <row r="2825" spans="1:29" ht="5.0999999999999996" customHeight="1">
      <c r="A2825" s="1141"/>
      <c r="B2825" s="1113"/>
      <c r="C2825" s="1113"/>
      <c r="D2825" s="1113"/>
      <c r="E2825" s="1113"/>
      <c r="F2825" s="1113"/>
      <c r="G2825" s="1113"/>
      <c r="H2825" s="1113"/>
      <c r="I2825" s="1113"/>
      <c r="J2825" s="1113"/>
      <c r="K2825" s="1113"/>
      <c r="L2825" s="1113"/>
      <c r="M2825" s="1113"/>
      <c r="N2825" s="1113"/>
      <c r="O2825" s="1113"/>
      <c r="P2825" s="1113"/>
      <c r="Q2825" s="1113"/>
      <c r="R2825" s="1113"/>
      <c r="S2825" s="1113"/>
      <c r="T2825" s="1113"/>
      <c r="U2825" s="1113"/>
      <c r="V2825" s="1113"/>
      <c r="W2825" s="1113"/>
      <c r="X2825" s="1113"/>
      <c r="Y2825" s="1113"/>
      <c r="Z2825" s="1113"/>
      <c r="AA2825" s="1113"/>
      <c r="AB2825" s="1113"/>
      <c r="AC2825" s="1142"/>
    </row>
    <row r="2826" spans="1:29" ht="17.45" customHeight="1">
      <c r="A2826" s="1117"/>
      <c r="B2826" s="1118"/>
      <c r="C2826" s="1118"/>
      <c r="D2826" s="1118"/>
      <c r="E2826" s="1118"/>
      <c r="F2826" s="1118"/>
      <c r="G2826" s="1118"/>
      <c r="H2826" s="1118"/>
      <c r="I2826" s="1119" t="s">
        <v>1206</v>
      </c>
      <c r="J2826" s="1119"/>
      <c r="K2826" s="1119"/>
      <c r="L2826" s="1119"/>
      <c r="M2826" s="1119"/>
      <c r="N2826" s="1119"/>
      <c r="O2826" s="1119"/>
      <c r="P2826" s="1119"/>
      <c r="Q2826" s="1119"/>
      <c r="R2826" s="1119"/>
      <c r="S2826" s="1119"/>
      <c r="T2826" s="1119"/>
      <c r="U2826" s="1119"/>
      <c r="V2826" s="1118"/>
      <c r="W2826" s="1143">
        <v>17.22</v>
      </c>
      <c r="X2826" s="1144"/>
      <c r="Y2826" s="1144"/>
      <c r="Z2826" s="1144"/>
      <c r="AA2826" s="1144"/>
      <c r="AB2826" s="1144"/>
      <c r="AC2826" s="1143"/>
    </row>
    <row r="2827" spans="1:29" ht="17.45" customHeight="1">
      <c r="A2827" s="1117"/>
      <c r="B2827" s="1118"/>
      <c r="C2827" s="1118"/>
      <c r="D2827" s="1118"/>
      <c r="E2827" s="1118"/>
      <c r="F2827" s="1118"/>
      <c r="G2827" s="1119" t="s">
        <v>1207</v>
      </c>
      <c r="H2827" s="1119"/>
      <c r="I2827" s="1119"/>
      <c r="J2827" s="1119"/>
      <c r="K2827" s="1119"/>
      <c r="L2827" s="1119"/>
      <c r="M2827" s="1119"/>
      <c r="N2827" s="1145"/>
      <c r="O2827" s="1146">
        <v>0</v>
      </c>
      <c r="P2827" s="1146"/>
      <c r="Q2827" s="1146"/>
      <c r="R2827" s="1145"/>
      <c r="S2827" s="1119" t="s">
        <v>1208</v>
      </c>
      <c r="T2827" s="1119"/>
      <c r="U2827" s="1119"/>
      <c r="V2827" s="1118"/>
      <c r="W2827" s="1143">
        <v>0</v>
      </c>
      <c r="X2827" s="1144"/>
      <c r="Y2827" s="1144"/>
      <c r="Z2827" s="1144"/>
      <c r="AA2827" s="1144"/>
      <c r="AB2827" s="1144"/>
      <c r="AC2827" s="1143"/>
    </row>
    <row r="2828" spans="1:29" ht="16.7" customHeight="1">
      <c r="A2828" s="1117"/>
      <c r="B2828" s="1118"/>
      <c r="C2828" s="1118"/>
      <c r="D2828" s="1118"/>
      <c r="E2828" s="1118"/>
      <c r="F2828" s="1118"/>
      <c r="G2828" s="1118"/>
      <c r="H2828" s="1118"/>
      <c r="I2828" s="1119" t="s">
        <v>1209</v>
      </c>
      <c r="J2828" s="1119"/>
      <c r="K2828" s="1119"/>
      <c r="L2828" s="1119"/>
      <c r="M2828" s="1119"/>
      <c r="N2828" s="1119"/>
      <c r="O2828" s="1119"/>
      <c r="P2828" s="1119"/>
      <c r="Q2828" s="1119"/>
      <c r="R2828" s="1119"/>
      <c r="S2828" s="1119"/>
      <c r="T2828" s="1119"/>
      <c r="U2828" s="1119"/>
      <c r="V2828" s="1118"/>
      <c r="W2828" s="1143">
        <v>17.22</v>
      </c>
      <c r="X2828" s="1144"/>
      <c r="Y2828" s="1144"/>
      <c r="Z2828" s="1144"/>
      <c r="AA2828" s="1144"/>
      <c r="AB2828" s="1144"/>
      <c r="AC2828" s="1143"/>
    </row>
    <row r="2829" spans="1:29" ht="5.85" customHeight="1">
      <c r="A2829" s="1147"/>
      <c r="B2829" s="1118"/>
      <c r="C2829" s="1118"/>
      <c r="D2829" s="1118"/>
      <c r="E2829" s="1118"/>
      <c r="F2829" s="1118"/>
      <c r="G2829" s="1118"/>
      <c r="H2829" s="1118"/>
      <c r="I2829" s="1118"/>
      <c r="J2829" s="1118"/>
      <c r="K2829" s="1118"/>
      <c r="L2829" s="1118"/>
      <c r="M2829" s="1118"/>
      <c r="N2829" s="1118"/>
      <c r="O2829" s="1118"/>
      <c r="P2829" s="1118"/>
      <c r="Q2829" s="1118"/>
      <c r="R2829" s="1118"/>
      <c r="S2829" s="1118"/>
      <c r="T2829" s="1118"/>
      <c r="U2829" s="1118"/>
      <c r="V2829" s="1118"/>
      <c r="W2829" s="1118"/>
      <c r="X2829" s="1118"/>
      <c r="Y2829" s="1118"/>
      <c r="Z2829" s="1118"/>
      <c r="AA2829" s="1118"/>
      <c r="AB2829" s="1118"/>
      <c r="AC2829" s="1148"/>
    </row>
    <row r="2830" spans="1:29" ht="145.35" customHeight="1">
      <c r="A2830" s="1149"/>
      <c r="AC2830" s="1088"/>
    </row>
    <row r="2831" spans="1:29" ht="101.1" customHeight="1">
      <c r="A2831" s="1149"/>
      <c r="AC2831" s="1088"/>
    </row>
    <row r="2832" spans="1:29" ht="100.35" customHeight="1" thickBot="1">
      <c r="A2832" s="1089"/>
      <c r="B2832" s="1090"/>
      <c r="C2832" s="1090"/>
      <c r="D2832" s="1090"/>
      <c r="E2832" s="1090"/>
      <c r="F2832" s="1090"/>
      <c r="G2832" s="1090"/>
      <c r="H2832" s="1090"/>
      <c r="I2832" s="1090"/>
      <c r="J2832" s="1090"/>
      <c r="K2832" s="1090"/>
      <c r="L2832" s="1090"/>
      <c r="M2832" s="1090"/>
      <c r="N2832" s="1090"/>
      <c r="O2832" s="1090"/>
      <c r="P2832" s="1090"/>
      <c r="Q2832" s="1090"/>
      <c r="R2832" s="1090"/>
      <c r="S2832" s="1090"/>
      <c r="T2832" s="1090"/>
      <c r="U2832" s="1090"/>
      <c r="V2832" s="1090"/>
      <c r="W2832" s="1090"/>
      <c r="X2832" s="1090"/>
      <c r="Y2832" s="1090"/>
      <c r="Z2832" s="1090"/>
      <c r="AA2832" s="1090"/>
      <c r="AB2832" s="1090"/>
      <c r="AC2832" s="1091"/>
    </row>
    <row r="2833" spans="1:29" ht="17.45" customHeight="1" thickBot="1">
      <c r="A2833" s="1068"/>
      <c r="B2833" s="1069"/>
      <c r="C2833" s="1069"/>
      <c r="D2833" s="1069"/>
      <c r="E2833" s="1069"/>
      <c r="F2833" s="1070" t="s">
        <v>1166</v>
      </c>
      <c r="G2833" s="1070"/>
      <c r="H2833" s="1070"/>
      <c r="I2833" s="1070"/>
      <c r="J2833" s="1070"/>
      <c r="K2833" s="1070"/>
      <c r="L2833" s="1069"/>
      <c r="M2833" s="1069"/>
      <c r="N2833" s="1069"/>
      <c r="O2833" s="1069"/>
      <c r="P2833" s="1069"/>
      <c r="Q2833" s="1069"/>
      <c r="R2833" s="1069"/>
      <c r="S2833" s="1069"/>
      <c r="T2833" s="1069"/>
      <c r="U2833" s="1069"/>
      <c r="V2833" s="1069"/>
      <c r="W2833" s="1069"/>
      <c r="X2833" s="1071" t="s">
        <v>1873</v>
      </c>
      <c r="Y2833" s="1071"/>
      <c r="Z2833" s="1071"/>
      <c r="AA2833" s="1071"/>
      <c r="AB2833" s="1071"/>
      <c r="AC2833" s="1072"/>
    </row>
    <row r="2834" spans="1:29" ht="16.7" customHeight="1">
      <c r="A2834" s="1074" t="s">
        <v>1168</v>
      </c>
      <c r="B2834" s="1075"/>
      <c r="C2834" s="1076"/>
      <c r="D2834" s="1077" t="s">
        <v>1874</v>
      </c>
      <c r="E2834" s="1077"/>
      <c r="F2834" s="1077"/>
      <c r="G2834" s="1077"/>
      <c r="H2834" s="1077"/>
      <c r="I2834" s="1077"/>
      <c r="J2834" s="1077"/>
      <c r="K2834" s="1077"/>
      <c r="L2834" s="1077"/>
      <c r="M2834" s="1077"/>
      <c r="N2834" s="1076"/>
      <c r="O2834" s="1076"/>
      <c r="P2834" s="1078" t="s">
        <v>1104</v>
      </c>
      <c r="Q2834" s="1078"/>
      <c r="R2834" s="1078"/>
      <c r="S2834" s="1076"/>
      <c r="T2834" s="1079" t="s">
        <v>1467</v>
      </c>
      <c r="U2834" s="1079"/>
      <c r="V2834" s="1079"/>
      <c r="W2834" s="1079"/>
      <c r="X2834" s="1076"/>
      <c r="Y2834" s="1078" t="s">
        <v>1170</v>
      </c>
      <c r="Z2834" s="1078"/>
      <c r="AA2834" s="1076"/>
      <c r="AB2834" s="1080">
        <v>45658</v>
      </c>
      <c r="AC2834" s="1081"/>
    </row>
    <row r="2835" spans="1:29" ht="17.45" customHeight="1">
      <c r="A2835" s="1082"/>
      <c r="B2835" s="1083"/>
      <c r="D2835" s="1084"/>
      <c r="E2835" s="1084"/>
      <c r="F2835" s="1084"/>
      <c r="G2835" s="1084"/>
      <c r="H2835" s="1084"/>
      <c r="I2835" s="1084"/>
      <c r="J2835" s="1084"/>
      <c r="K2835" s="1084"/>
      <c r="L2835" s="1084"/>
      <c r="M2835" s="1084"/>
      <c r="P2835" s="1085" t="s">
        <v>1171</v>
      </c>
      <c r="Q2835" s="1085"/>
      <c r="R2835" s="1085"/>
      <c r="T2835" s="1086">
        <v>4</v>
      </c>
      <c r="U2835" s="1086"/>
      <c r="V2835" s="1086"/>
      <c r="W2835" s="1086"/>
      <c r="Y2835" s="1085" t="s">
        <v>1172</v>
      </c>
      <c r="Z2835" s="1085"/>
      <c r="AB2835" s="1087" t="s">
        <v>55</v>
      </c>
      <c r="AC2835" s="1088"/>
    </row>
    <row r="2836" spans="1:29" ht="5.85" customHeight="1" thickBot="1">
      <c r="A2836" s="1089"/>
      <c r="B2836" s="1090"/>
      <c r="C2836" s="1090"/>
      <c r="D2836" s="1090"/>
      <c r="E2836" s="1090"/>
      <c r="F2836" s="1090"/>
      <c r="G2836" s="1090"/>
      <c r="H2836" s="1090"/>
      <c r="I2836" s="1090"/>
      <c r="J2836" s="1090"/>
      <c r="K2836" s="1090"/>
      <c r="L2836" s="1090"/>
      <c r="M2836" s="1090"/>
      <c r="N2836" s="1090"/>
      <c r="O2836" s="1090"/>
      <c r="P2836" s="1090"/>
      <c r="Q2836" s="1090"/>
      <c r="R2836" s="1090"/>
      <c r="S2836" s="1090"/>
      <c r="T2836" s="1090"/>
      <c r="U2836" s="1090"/>
      <c r="V2836" s="1090"/>
      <c r="W2836" s="1090"/>
      <c r="X2836" s="1090"/>
      <c r="Y2836" s="1090"/>
      <c r="Z2836" s="1090"/>
      <c r="AA2836" s="1090"/>
      <c r="AB2836" s="1090"/>
      <c r="AC2836" s="1091"/>
    </row>
    <row r="2837" spans="1:29" ht="16.7" customHeight="1" thickBot="1">
      <c r="A2837" s="1092" t="s">
        <v>1173</v>
      </c>
      <c r="B2837" s="1075"/>
      <c r="C2837" s="1075"/>
      <c r="D2837" s="1075"/>
      <c r="E2837" s="1075"/>
      <c r="F2837" s="1075"/>
      <c r="G2837" s="1075"/>
      <c r="H2837" s="1093"/>
      <c r="I2837" s="1094" t="s">
        <v>1174</v>
      </c>
      <c r="J2837" s="1094" t="s">
        <v>1175</v>
      </c>
      <c r="K2837" s="1070"/>
      <c r="L2837" s="1070"/>
      <c r="M2837" s="1070"/>
      <c r="N2837" s="1070"/>
      <c r="O2837" s="1070"/>
      <c r="P2837" s="1095"/>
      <c r="Q2837" s="1094" t="s">
        <v>1176</v>
      </c>
      <c r="R2837" s="1070"/>
      <c r="S2837" s="1070"/>
      <c r="T2837" s="1070"/>
      <c r="U2837" s="1070"/>
      <c r="V2837" s="1070"/>
      <c r="W2837" s="1070"/>
      <c r="X2837" s="1070"/>
      <c r="Y2837" s="1095"/>
      <c r="Z2837" s="1096" t="s">
        <v>1177</v>
      </c>
      <c r="AA2837" s="1097"/>
      <c r="AB2837" s="1097"/>
      <c r="AC2837" s="1098"/>
    </row>
    <row r="2838" spans="1:29" ht="17.45" customHeight="1" thickBot="1">
      <c r="A2838" s="1099"/>
      <c r="B2838" s="1100"/>
      <c r="C2838" s="1100"/>
      <c r="D2838" s="1100"/>
      <c r="E2838" s="1100"/>
      <c r="F2838" s="1100"/>
      <c r="G2838" s="1100"/>
      <c r="H2838" s="1101"/>
      <c r="I2838" s="1102"/>
      <c r="J2838" s="1094" t="s">
        <v>1178</v>
      </c>
      <c r="K2838" s="1070"/>
      <c r="L2838" s="1095"/>
      <c r="M2838" s="1094" t="s">
        <v>1179</v>
      </c>
      <c r="N2838" s="1070"/>
      <c r="O2838" s="1070"/>
      <c r="P2838" s="1095"/>
      <c r="Q2838" s="1094" t="s">
        <v>1178</v>
      </c>
      <c r="R2838" s="1070"/>
      <c r="S2838" s="1070"/>
      <c r="T2838" s="1070"/>
      <c r="U2838" s="1095"/>
      <c r="V2838" s="1094" t="s">
        <v>1179</v>
      </c>
      <c r="W2838" s="1070"/>
      <c r="X2838" s="1070"/>
      <c r="Y2838" s="1095"/>
      <c r="Z2838" s="1103"/>
      <c r="AA2838" s="1104"/>
      <c r="AB2838" s="1104"/>
      <c r="AC2838" s="1105"/>
    </row>
    <row r="2839" spans="1:29" ht="17.45" customHeight="1">
      <c r="A2839" s="1150"/>
      <c r="B2839" s="1151" t="s">
        <v>1788</v>
      </c>
      <c r="C2839" s="1151"/>
      <c r="D2839" s="1152" t="s">
        <v>1789</v>
      </c>
      <c r="E2839" s="1151"/>
      <c r="F2839" s="1151"/>
      <c r="G2839" s="1151"/>
      <c r="H2839" s="1152"/>
      <c r="I2839" s="1201">
        <v>0.48193000000000003</v>
      </c>
      <c r="J2839" s="1202">
        <v>1</v>
      </c>
      <c r="K2839" s="1203"/>
      <c r="L2839" s="1204"/>
      <c r="M2839" s="1202">
        <v>0</v>
      </c>
      <c r="N2839" s="1203"/>
      <c r="O2839" s="1203"/>
      <c r="P2839" s="1204"/>
      <c r="Q2839" s="1205">
        <v>25.491499999999998</v>
      </c>
      <c r="R2839" s="1206"/>
      <c r="S2839" s="1206"/>
      <c r="T2839" s="1206"/>
      <c r="U2839" s="1207"/>
      <c r="V2839" s="1205">
        <v>16.07</v>
      </c>
      <c r="W2839" s="1206"/>
      <c r="X2839" s="1206"/>
      <c r="Y2839" s="1207"/>
      <c r="Z2839" s="1159">
        <v>12.2851</v>
      </c>
      <c r="AA2839" s="1116"/>
      <c r="AB2839" s="1116"/>
      <c r="AC2839" s="1115"/>
    </row>
    <row r="2840" spans="1:29" ht="16.7" customHeight="1">
      <c r="A2840" s="1149"/>
      <c r="B2840" s="1174" t="s">
        <v>1790</v>
      </c>
      <c r="C2840" s="1174"/>
      <c r="D2840" s="1175" t="s">
        <v>1791</v>
      </c>
      <c r="E2840" s="1174"/>
      <c r="F2840" s="1174"/>
      <c r="G2840" s="1174"/>
      <c r="H2840" s="1175"/>
      <c r="I2840" s="1208">
        <v>0.15060000000000001</v>
      </c>
      <c r="J2840" s="1209">
        <v>1</v>
      </c>
      <c r="K2840" s="1210"/>
      <c r="L2840" s="1211"/>
      <c r="M2840" s="1209">
        <v>0</v>
      </c>
      <c r="N2840" s="1210"/>
      <c r="O2840" s="1210"/>
      <c r="P2840" s="1211"/>
      <c r="Q2840" s="1212">
        <v>0.21590000000000001</v>
      </c>
      <c r="R2840" s="1213"/>
      <c r="S2840" s="1213"/>
      <c r="T2840" s="1213"/>
      <c r="U2840" s="1214"/>
      <c r="V2840" s="1212">
        <v>0.14319999999999999</v>
      </c>
      <c r="W2840" s="1213"/>
      <c r="X2840" s="1213"/>
      <c r="Y2840" s="1214"/>
      <c r="Z2840" s="1184">
        <v>3.2500000000000001E-2</v>
      </c>
      <c r="AA2840" s="1121"/>
      <c r="AB2840" s="1121"/>
      <c r="AC2840" s="1120"/>
    </row>
    <row r="2841" spans="1:29" ht="17.45" customHeight="1">
      <c r="A2841" s="1149"/>
      <c r="B2841" s="1174" t="s">
        <v>1792</v>
      </c>
      <c r="C2841" s="1174"/>
      <c r="D2841" s="1175" t="s">
        <v>1793</v>
      </c>
      <c r="E2841" s="1174"/>
      <c r="F2841" s="1174"/>
      <c r="G2841" s="1174"/>
      <c r="H2841" s="1175"/>
      <c r="I2841" s="1208">
        <v>0.48193000000000003</v>
      </c>
      <c r="J2841" s="1209">
        <v>1</v>
      </c>
      <c r="K2841" s="1210"/>
      <c r="L2841" s="1211"/>
      <c r="M2841" s="1209">
        <v>0</v>
      </c>
      <c r="N2841" s="1210"/>
      <c r="O2841" s="1210"/>
      <c r="P2841" s="1211"/>
      <c r="Q2841" s="1212">
        <v>12.761900000000001</v>
      </c>
      <c r="R2841" s="1213"/>
      <c r="S2841" s="1213"/>
      <c r="T2841" s="1213"/>
      <c r="U2841" s="1214"/>
      <c r="V2841" s="1212">
        <v>8.1121999999999996</v>
      </c>
      <c r="W2841" s="1213"/>
      <c r="X2841" s="1213"/>
      <c r="Y2841" s="1214"/>
      <c r="Z2841" s="1184">
        <v>6.1502999999999997</v>
      </c>
      <c r="AA2841" s="1121"/>
      <c r="AB2841" s="1121"/>
      <c r="AC2841" s="1120"/>
    </row>
    <row r="2842" spans="1:29" ht="16.7" customHeight="1">
      <c r="A2842" s="1149"/>
      <c r="B2842" s="1174" t="s">
        <v>1794</v>
      </c>
      <c r="C2842" s="1174"/>
      <c r="D2842" s="1175" t="s">
        <v>1795</v>
      </c>
      <c r="E2842" s="1174"/>
      <c r="F2842" s="1174"/>
      <c r="G2842" s="1174"/>
      <c r="H2842" s="1175"/>
      <c r="I2842" s="1208">
        <v>0.20080000000000001</v>
      </c>
      <c r="J2842" s="1209">
        <v>1</v>
      </c>
      <c r="K2842" s="1210"/>
      <c r="L2842" s="1211"/>
      <c r="M2842" s="1209">
        <v>0</v>
      </c>
      <c r="N2842" s="1210"/>
      <c r="O2842" s="1210"/>
      <c r="P2842" s="1211"/>
      <c r="Q2842" s="1212">
        <v>15.082000000000001</v>
      </c>
      <c r="R2842" s="1213"/>
      <c r="S2842" s="1213"/>
      <c r="T2842" s="1213"/>
      <c r="U2842" s="1214"/>
      <c r="V2842" s="1212">
        <v>9.5869999999999997</v>
      </c>
      <c r="W2842" s="1213"/>
      <c r="X2842" s="1213"/>
      <c r="Y2842" s="1214"/>
      <c r="Z2842" s="1184">
        <v>3.0285000000000002</v>
      </c>
      <c r="AA2842" s="1121"/>
      <c r="AB2842" s="1121"/>
      <c r="AC2842" s="1120"/>
    </row>
    <row r="2843" spans="1:29" ht="17.45" customHeight="1" thickBot="1">
      <c r="A2843" s="1089"/>
      <c r="B2843" s="1160" t="s">
        <v>1796</v>
      </c>
      <c r="C2843" s="1160"/>
      <c r="D2843" s="1161" t="s">
        <v>1797</v>
      </c>
      <c r="E2843" s="1160"/>
      <c r="F2843" s="1160"/>
      <c r="G2843" s="1160"/>
      <c r="H2843" s="1161"/>
      <c r="I2843" s="1215">
        <v>0.48193000000000003</v>
      </c>
      <c r="J2843" s="1216">
        <v>1</v>
      </c>
      <c r="K2843" s="1217"/>
      <c r="L2843" s="1218"/>
      <c r="M2843" s="1216">
        <v>0</v>
      </c>
      <c r="N2843" s="1217"/>
      <c r="O2843" s="1217"/>
      <c r="P2843" s="1218"/>
      <c r="Q2843" s="1219">
        <v>26.986899999999999</v>
      </c>
      <c r="R2843" s="1220"/>
      <c r="S2843" s="1220"/>
      <c r="T2843" s="1220"/>
      <c r="U2843" s="1221"/>
      <c r="V2843" s="1219">
        <v>5.7229999999999999</v>
      </c>
      <c r="W2843" s="1220"/>
      <c r="X2843" s="1220"/>
      <c r="Y2843" s="1221"/>
      <c r="Z2843" s="1168">
        <v>13.005800000000001</v>
      </c>
      <c r="AA2843" s="1126"/>
      <c r="AB2843" s="1126"/>
      <c r="AC2843" s="1125"/>
    </row>
    <row r="2844" spans="1:29" ht="17.45" customHeight="1" thickBot="1">
      <c r="A2844" s="1068"/>
      <c r="B2844" s="1069"/>
      <c r="C2844" s="1069"/>
      <c r="D2844" s="1069"/>
      <c r="E2844" s="1069"/>
      <c r="F2844" s="1069"/>
      <c r="G2844" s="1069"/>
      <c r="H2844" s="1069"/>
      <c r="I2844" s="1071" t="s">
        <v>1180</v>
      </c>
      <c r="J2844" s="1071"/>
      <c r="K2844" s="1071"/>
      <c r="L2844" s="1071"/>
      <c r="M2844" s="1071"/>
      <c r="N2844" s="1071"/>
      <c r="O2844" s="1071"/>
      <c r="P2844" s="1071"/>
      <c r="Q2844" s="1071"/>
      <c r="R2844" s="1071"/>
      <c r="S2844" s="1071"/>
      <c r="T2844" s="1071"/>
      <c r="U2844" s="1071"/>
      <c r="V2844" s="1106"/>
      <c r="W2844" s="1107">
        <v>34.502200000000002</v>
      </c>
      <c r="X2844" s="1108"/>
      <c r="Y2844" s="1108"/>
      <c r="Z2844" s="1108"/>
      <c r="AA2844" s="1108"/>
      <c r="AB2844" s="1108"/>
      <c r="AC2844" s="1107"/>
    </row>
    <row r="2845" spans="1:29" ht="16.7" customHeight="1" thickBot="1">
      <c r="A2845" s="1092" t="s">
        <v>1181</v>
      </c>
      <c r="B2845" s="1109"/>
      <c r="C2845" s="1109"/>
      <c r="D2845" s="1109"/>
      <c r="E2845" s="1109"/>
      <c r="F2845" s="1109"/>
      <c r="G2845" s="1109"/>
      <c r="H2845" s="1109"/>
      <c r="I2845" s="1109"/>
      <c r="J2845" s="1110"/>
      <c r="K2845" s="1094" t="s">
        <v>1182</v>
      </c>
      <c r="L2845" s="1070"/>
      <c r="M2845" s="1070"/>
      <c r="N2845" s="1070"/>
      <c r="O2845" s="1095"/>
      <c r="P2845" s="1094" t="s">
        <v>1174</v>
      </c>
      <c r="Q2845" s="1070"/>
      <c r="R2845" s="1070"/>
      <c r="S2845" s="1070"/>
      <c r="T2845" s="1095"/>
      <c r="U2845" s="1094" t="s">
        <v>1183</v>
      </c>
      <c r="V2845" s="1070"/>
      <c r="W2845" s="1070"/>
      <c r="X2845" s="1070"/>
      <c r="Y2845" s="1095"/>
      <c r="Z2845" s="1096" t="s">
        <v>1177</v>
      </c>
      <c r="AA2845" s="1111"/>
      <c r="AB2845" s="1111"/>
      <c r="AC2845" s="1112"/>
    </row>
    <row r="2846" spans="1:29" ht="17.45" customHeight="1">
      <c r="A2846" s="1150"/>
      <c r="B2846" s="1151" t="s">
        <v>1115</v>
      </c>
      <c r="C2846" s="1151"/>
      <c r="D2846" s="1152" t="s">
        <v>1116</v>
      </c>
      <c r="E2846" s="1151"/>
      <c r="F2846" s="1151"/>
      <c r="G2846" s="1151"/>
      <c r="H2846" s="1151"/>
      <c r="I2846" s="1151"/>
      <c r="J2846" s="1152"/>
      <c r="K2846" s="1153">
        <v>0</v>
      </c>
      <c r="L2846" s="1154"/>
      <c r="M2846" s="1154"/>
      <c r="N2846" s="1154"/>
      <c r="O2846" s="1155"/>
      <c r="P2846" s="1153">
        <v>2</v>
      </c>
      <c r="Q2846" s="1154"/>
      <c r="R2846" s="1154"/>
      <c r="S2846" s="1154"/>
      <c r="T2846" s="1155"/>
      <c r="U2846" s="1156">
        <v>22.3398</v>
      </c>
      <c r="V2846" s="1157"/>
      <c r="W2846" s="1157"/>
      <c r="X2846" s="1157"/>
      <c r="Y2846" s="1158"/>
      <c r="Z2846" s="1159">
        <v>44.679600000000001</v>
      </c>
      <c r="AA2846" s="1116"/>
      <c r="AB2846" s="1116"/>
      <c r="AC2846" s="1115"/>
    </row>
    <row r="2847" spans="1:29" ht="17.45" customHeight="1">
      <c r="A2847" s="1149"/>
      <c r="B2847" s="1174" t="s">
        <v>1125</v>
      </c>
      <c r="C2847" s="1174"/>
      <c r="D2847" s="1175" t="s">
        <v>1126</v>
      </c>
      <c r="E2847" s="1174"/>
      <c r="F2847" s="1174"/>
      <c r="G2847" s="1174"/>
      <c r="H2847" s="1174"/>
      <c r="I2847" s="1174"/>
      <c r="J2847" s="1175"/>
      <c r="K2847" s="1176">
        <v>0</v>
      </c>
      <c r="L2847" s="1177"/>
      <c r="M2847" s="1177"/>
      <c r="N2847" s="1177"/>
      <c r="O2847" s="1178"/>
      <c r="P2847" s="1176">
        <v>1</v>
      </c>
      <c r="Q2847" s="1177"/>
      <c r="R2847" s="1177"/>
      <c r="S2847" s="1177"/>
      <c r="T2847" s="1178"/>
      <c r="U2847" s="1226">
        <v>28.457100000000001</v>
      </c>
      <c r="V2847" s="1146"/>
      <c r="W2847" s="1146"/>
      <c r="X2847" s="1146"/>
      <c r="Y2847" s="1227"/>
      <c r="Z2847" s="1184">
        <v>28.457100000000001</v>
      </c>
      <c r="AA2847" s="1121"/>
      <c r="AB2847" s="1121"/>
      <c r="AC2847" s="1120"/>
    </row>
    <row r="2848" spans="1:29" ht="16.7" customHeight="1">
      <c r="A2848" s="1149"/>
      <c r="B2848" s="1174" t="s">
        <v>1111</v>
      </c>
      <c r="C2848" s="1174"/>
      <c r="D2848" s="1175" t="s">
        <v>1112</v>
      </c>
      <c r="E2848" s="1174"/>
      <c r="F2848" s="1174"/>
      <c r="G2848" s="1174"/>
      <c r="H2848" s="1174"/>
      <c r="I2848" s="1174"/>
      <c r="J2848" s="1175"/>
      <c r="K2848" s="1176">
        <v>0</v>
      </c>
      <c r="L2848" s="1177"/>
      <c r="M2848" s="1177"/>
      <c r="N2848" s="1177"/>
      <c r="O2848" s="1178"/>
      <c r="P2848" s="1176">
        <v>2</v>
      </c>
      <c r="Q2848" s="1177"/>
      <c r="R2848" s="1177"/>
      <c r="S2848" s="1177"/>
      <c r="T2848" s="1178"/>
      <c r="U2848" s="1226">
        <v>22.148800000000001</v>
      </c>
      <c r="V2848" s="1146"/>
      <c r="W2848" s="1146"/>
      <c r="X2848" s="1146"/>
      <c r="Y2848" s="1227"/>
      <c r="Z2848" s="1184">
        <v>44.297600000000003</v>
      </c>
      <c r="AA2848" s="1121"/>
      <c r="AB2848" s="1121"/>
      <c r="AC2848" s="1120"/>
    </row>
    <row r="2849" spans="1:29" ht="17.45" customHeight="1" thickBot="1">
      <c r="A2849" s="1089"/>
      <c r="B2849" s="1160" t="s">
        <v>1117</v>
      </c>
      <c r="C2849" s="1160"/>
      <c r="D2849" s="1161" t="s">
        <v>1118</v>
      </c>
      <c r="E2849" s="1160"/>
      <c r="F2849" s="1160"/>
      <c r="G2849" s="1160"/>
      <c r="H2849" s="1160"/>
      <c r="I2849" s="1160"/>
      <c r="J2849" s="1161"/>
      <c r="K2849" s="1162">
        <v>0</v>
      </c>
      <c r="L2849" s="1163"/>
      <c r="M2849" s="1163"/>
      <c r="N2849" s="1163"/>
      <c r="O2849" s="1164"/>
      <c r="P2849" s="1162">
        <v>1</v>
      </c>
      <c r="Q2849" s="1163"/>
      <c r="R2849" s="1163"/>
      <c r="S2849" s="1163"/>
      <c r="T2849" s="1164"/>
      <c r="U2849" s="1165">
        <v>31.5581</v>
      </c>
      <c r="V2849" s="1166"/>
      <c r="W2849" s="1166"/>
      <c r="X2849" s="1166"/>
      <c r="Y2849" s="1167"/>
      <c r="Z2849" s="1168">
        <v>31.5581</v>
      </c>
      <c r="AA2849" s="1126"/>
      <c r="AB2849" s="1126"/>
      <c r="AC2849" s="1125"/>
    </row>
    <row r="2850" spans="1:29" ht="16.7" customHeight="1" thickBot="1">
      <c r="A2850" s="1068"/>
      <c r="B2850" s="1113"/>
      <c r="C2850" s="1113"/>
      <c r="D2850" s="1113"/>
      <c r="E2850" s="1113"/>
      <c r="F2850" s="1113"/>
      <c r="G2850" s="1113"/>
      <c r="H2850" s="1113"/>
      <c r="I2850" s="1114" t="s">
        <v>1184</v>
      </c>
      <c r="J2850" s="1114"/>
      <c r="K2850" s="1114"/>
      <c r="L2850" s="1114"/>
      <c r="M2850" s="1114"/>
      <c r="N2850" s="1114"/>
      <c r="O2850" s="1114"/>
      <c r="P2850" s="1114"/>
      <c r="Q2850" s="1114"/>
      <c r="R2850" s="1114"/>
      <c r="S2850" s="1114"/>
      <c r="T2850" s="1114"/>
      <c r="U2850" s="1114"/>
      <c r="V2850" s="1069"/>
      <c r="W2850" s="1115">
        <v>148.9924</v>
      </c>
      <c r="X2850" s="1116"/>
      <c r="Y2850" s="1116"/>
      <c r="Z2850" s="1116"/>
      <c r="AA2850" s="1116"/>
      <c r="AB2850" s="1116"/>
      <c r="AC2850" s="1115"/>
    </row>
    <row r="2851" spans="1:29" ht="17.45" customHeight="1">
      <c r="A2851" s="1117"/>
      <c r="B2851" s="1118"/>
      <c r="C2851" s="1118"/>
      <c r="D2851" s="1118"/>
      <c r="E2851" s="1118"/>
      <c r="F2851" s="1118"/>
      <c r="G2851" s="1118"/>
      <c r="H2851" s="1118"/>
      <c r="I2851" s="1119" t="s">
        <v>1185</v>
      </c>
      <c r="J2851" s="1119"/>
      <c r="K2851" s="1119"/>
      <c r="L2851" s="1119"/>
      <c r="M2851" s="1119"/>
      <c r="N2851" s="1119"/>
      <c r="O2851" s="1119"/>
      <c r="P2851" s="1119"/>
      <c r="Q2851" s="1119"/>
      <c r="R2851" s="1119"/>
      <c r="S2851" s="1119"/>
      <c r="T2851" s="1119"/>
      <c r="U2851" s="1119"/>
      <c r="V2851" s="1118"/>
      <c r="W2851" s="1120">
        <v>183.49459999999999</v>
      </c>
      <c r="X2851" s="1121"/>
      <c r="Y2851" s="1121"/>
      <c r="Z2851" s="1121"/>
      <c r="AA2851" s="1121"/>
      <c r="AB2851" s="1121"/>
      <c r="AC2851" s="1120"/>
    </row>
    <row r="2852" spans="1:29" ht="17.45" customHeight="1">
      <c r="A2852" s="1117"/>
      <c r="B2852" s="1118"/>
      <c r="C2852" s="1118"/>
      <c r="D2852" s="1118"/>
      <c r="E2852" s="1118"/>
      <c r="F2852" s="1118"/>
      <c r="G2852" s="1118"/>
      <c r="H2852" s="1118"/>
      <c r="I2852" s="1119" t="s">
        <v>1186</v>
      </c>
      <c r="J2852" s="1119"/>
      <c r="K2852" s="1119"/>
      <c r="L2852" s="1119"/>
      <c r="M2852" s="1119"/>
      <c r="N2852" s="1119"/>
      <c r="O2852" s="1119"/>
      <c r="P2852" s="1119"/>
      <c r="Q2852" s="1119"/>
      <c r="R2852" s="1119"/>
      <c r="S2852" s="1119"/>
      <c r="T2852" s="1119"/>
      <c r="U2852" s="1119"/>
      <c r="V2852" s="1118"/>
      <c r="W2852" s="1120">
        <v>45.873699999999999</v>
      </c>
      <c r="X2852" s="1121"/>
      <c r="Y2852" s="1121"/>
      <c r="Z2852" s="1121"/>
      <c r="AA2852" s="1121"/>
      <c r="AB2852" s="1121"/>
      <c r="AC2852" s="1120"/>
    </row>
    <row r="2853" spans="1:29" ht="16.7" customHeight="1">
      <c r="A2853" s="1117"/>
      <c r="B2853" s="1118"/>
      <c r="C2853" s="1118"/>
      <c r="D2853" s="1118"/>
      <c r="E2853" s="1118"/>
      <c r="F2853" s="1118"/>
      <c r="G2853" s="1118"/>
      <c r="H2853" s="1118"/>
      <c r="I2853" s="1119" t="s">
        <v>1187</v>
      </c>
      <c r="J2853" s="1119"/>
      <c r="K2853" s="1119"/>
      <c r="L2853" s="1119"/>
      <c r="M2853" s="1119"/>
      <c r="N2853" s="1119"/>
      <c r="O2853" s="1119"/>
      <c r="P2853" s="1119"/>
      <c r="Q2853" s="1119"/>
      <c r="R2853" s="1119"/>
      <c r="S2853" s="1119"/>
      <c r="T2853" s="1119"/>
      <c r="U2853" s="1119"/>
      <c r="V2853" s="1118"/>
      <c r="W2853" s="1120">
        <v>0</v>
      </c>
      <c r="X2853" s="1121"/>
      <c r="Y2853" s="1121"/>
      <c r="Z2853" s="1121"/>
      <c r="AA2853" s="1121"/>
      <c r="AB2853" s="1121"/>
      <c r="AC2853" s="1120"/>
    </row>
    <row r="2854" spans="1:29" ht="17.45" customHeight="1" thickBot="1">
      <c r="A2854" s="1122"/>
      <c r="B2854" s="1123"/>
      <c r="C2854" s="1123"/>
      <c r="D2854" s="1123"/>
      <c r="E2854" s="1123"/>
      <c r="F2854" s="1123"/>
      <c r="G2854" s="1123"/>
      <c r="H2854" s="1123"/>
      <c r="I2854" s="1124" t="s">
        <v>1188</v>
      </c>
      <c r="J2854" s="1124"/>
      <c r="K2854" s="1124"/>
      <c r="L2854" s="1124"/>
      <c r="M2854" s="1124"/>
      <c r="N2854" s="1124"/>
      <c r="O2854" s="1124"/>
      <c r="P2854" s="1124"/>
      <c r="Q2854" s="1124"/>
      <c r="R2854" s="1124"/>
      <c r="S2854" s="1124"/>
      <c r="T2854" s="1124"/>
      <c r="U2854" s="1124"/>
      <c r="V2854" s="1123"/>
      <c r="W2854" s="1125">
        <v>0</v>
      </c>
      <c r="X2854" s="1126"/>
      <c r="Y2854" s="1126"/>
      <c r="Z2854" s="1126"/>
      <c r="AA2854" s="1126"/>
      <c r="AB2854" s="1126"/>
      <c r="AC2854" s="1125"/>
    </row>
    <row r="2855" spans="1:29" ht="17.45" customHeight="1" thickBot="1">
      <c r="A2855" s="1092" t="s">
        <v>1189</v>
      </c>
      <c r="B2855" s="1109"/>
      <c r="C2855" s="1109"/>
      <c r="D2855" s="1109"/>
      <c r="E2855" s="1109"/>
      <c r="F2855" s="1109"/>
      <c r="G2855" s="1109"/>
      <c r="H2855" s="1109"/>
      <c r="I2855" s="1109"/>
      <c r="J2855" s="1110"/>
      <c r="K2855" s="1094" t="s">
        <v>1174</v>
      </c>
      <c r="L2855" s="1070"/>
      <c r="M2855" s="1070"/>
      <c r="N2855" s="1070"/>
      <c r="O2855" s="1095"/>
      <c r="P2855" s="1094" t="s">
        <v>531</v>
      </c>
      <c r="Q2855" s="1070"/>
      <c r="R2855" s="1070"/>
      <c r="S2855" s="1070"/>
      <c r="T2855" s="1095"/>
      <c r="U2855" s="1094" t="s">
        <v>1190</v>
      </c>
      <c r="V2855" s="1070"/>
      <c r="W2855" s="1070"/>
      <c r="X2855" s="1070"/>
      <c r="Y2855" s="1095"/>
      <c r="Z2855" s="1096" t="s">
        <v>1191</v>
      </c>
      <c r="AA2855" s="1111"/>
      <c r="AB2855" s="1111"/>
      <c r="AC2855" s="1112"/>
    </row>
    <row r="2856" spans="1:29" ht="16.7" customHeight="1">
      <c r="A2856" s="1150"/>
      <c r="B2856" s="1151" t="s">
        <v>1798</v>
      </c>
      <c r="C2856" s="1151"/>
      <c r="D2856" s="1152" t="s">
        <v>1799</v>
      </c>
      <c r="E2856" s="1151"/>
      <c r="F2856" s="1151"/>
      <c r="G2856" s="1151"/>
      <c r="H2856" s="1151"/>
      <c r="I2856" s="1151"/>
      <c r="J2856" s="1152"/>
      <c r="K2856" s="1153">
        <v>11.775</v>
      </c>
      <c r="L2856" s="1154"/>
      <c r="M2856" s="1154"/>
      <c r="N2856" s="1154"/>
      <c r="O2856" s="1155"/>
      <c r="P2856" s="1169" t="s">
        <v>1218</v>
      </c>
      <c r="Q2856" s="1078"/>
      <c r="R2856" s="1078"/>
      <c r="S2856" s="1078"/>
      <c r="T2856" s="1170"/>
      <c r="U2856" s="1171">
        <v>12.308</v>
      </c>
      <c r="V2856" s="1172"/>
      <c r="W2856" s="1172"/>
      <c r="X2856" s="1172"/>
      <c r="Y2856" s="1173"/>
      <c r="Z2856" s="1159">
        <v>144.92670000000001</v>
      </c>
      <c r="AA2856" s="1116"/>
      <c r="AB2856" s="1116"/>
      <c r="AC2856" s="1115"/>
    </row>
    <row r="2857" spans="1:29" ht="17.45" customHeight="1" thickBot="1">
      <c r="A2857" s="1089"/>
      <c r="B2857" s="1160" t="s">
        <v>1875</v>
      </c>
      <c r="C2857" s="1160"/>
      <c r="D2857" s="1161" t="s">
        <v>1876</v>
      </c>
      <c r="E2857" s="1160"/>
      <c r="F2857" s="1160"/>
      <c r="G2857" s="1160"/>
      <c r="H2857" s="1160"/>
      <c r="I2857" s="1160"/>
      <c r="J2857" s="1161"/>
      <c r="K2857" s="1162">
        <v>1.4</v>
      </c>
      <c r="L2857" s="1163"/>
      <c r="M2857" s="1163"/>
      <c r="N2857" s="1163"/>
      <c r="O2857" s="1164"/>
      <c r="P2857" s="1185" t="s">
        <v>55</v>
      </c>
      <c r="Q2857" s="1186"/>
      <c r="R2857" s="1186"/>
      <c r="S2857" s="1186"/>
      <c r="T2857" s="1187"/>
      <c r="U2857" s="1188">
        <v>146.4393</v>
      </c>
      <c r="V2857" s="1189"/>
      <c r="W2857" s="1189"/>
      <c r="X2857" s="1189"/>
      <c r="Y2857" s="1190"/>
      <c r="Z2857" s="1168">
        <v>205.01499999999999</v>
      </c>
      <c r="AA2857" s="1126"/>
      <c r="AB2857" s="1126"/>
      <c r="AC2857" s="1125"/>
    </row>
    <row r="2858" spans="1:29" ht="16.7" customHeight="1" thickBot="1">
      <c r="A2858" s="1068"/>
      <c r="B2858" s="1069"/>
      <c r="C2858" s="1069"/>
      <c r="D2858" s="1069"/>
      <c r="E2858" s="1069"/>
      <c r="F2858" s="1069"/>
      <c r="G2858" s="1069"/>
      <c r="H2858" s="1069"/>
      <c r="I2858" s="1071" t="s">
        <v>1193</v>
      </c>
      <c r="J2858" s="1071"/>
      <c r="K2858" s="1071"/>
      <c r="L2858" s="1071"/>
      <c r="M2858" s="1071"/>
      <c r="N2858" s="1071"/>
      <c r="O2858" s="1071"/>
      <c r="P2858" s="1071"/>
      <c r="Q2858" s="1071"/>
      <c r="R2858" s="1071"/>
      <c r="S2858" s="1071"/>
      <c r="T2858" s="1071"/>
      <c r="U2858" s="1071"/>
      <c r="V2858" s="1106"/>
      <c r="W2858" s="1107">
        <v>349.94170000000003</v>
      </c>
      <c r="X2858" s="1108"/>
      <c r="Y2858" s="1108"/>
      <c r="Z2858" s="1108"/>
      <c r="AA2858" s="1108"/>
      <c r="AB2858" s="1108"/>
      <c r="AC2858" s="1107"/>
    </row>
    <row r="2859" spans="1:29" ht="17.45" customHeight="1" thickBot="1">
      <c r="A2859" s="1092" t="s">
        <v>1194</v>
      </c>
      <c r="B2859" s="1109"/>
      <c r="C2859" s="1109"/>
      <c r="D2859" s="1109"/>
      <c r="E2859" s="1109"/>
      <c r="F2859" s="1109"/>
      <c r="G2859" s="1109"/>
      <c r="H2859" s="1109"/>
      <c r="I2859" s="1109"/>
      <c r="J2859" s="1110"/>
      <c r="K2859" s="1094" t="s">
        <v>1174</v>
      </c>
      <c r="L2859" s="1070"/>
      <c r="M2859" s="1070"/>
      <c r="N2859" s="1070"/>
      <c r="O2859" s="1095"/>
      <c r="P2859" s="1094" t="s">
        <v>531</v>
      </c>
      <c r="Q2859" s="1070"/>
      <c r="R2859" s="1070"/>
      <c r="S2859" s="1070"/>
      <c r="T2859" s="1095"/>
      <c r="U2859" s="1094" t="s">
        <v>1190</v>
      </c>
      <c r="V2859" s="1070"/>
      <c r="W2859" s="1070"/>
      <c r="X2859" s="1070"/>
      <c r="Y2859" s="1095"/>
      <c r="Z2859" s="1096" t="s">
        <v>1191</v>
      </c>
      <c r="AA2859" s="1111"/>
      <c r="AB2859" s="1111"/>
      <c r="AC2859" s="1112"/>
    </row>
    <row r="2860" spans="1:29" ht="17.45" customHeight="1" thickBot="1">
      <c r="A2860" s="1127"/>
      <c r="B2860" s="1128" t="s">
        <v>1802</v>
      </c>
      <c r="C2860" s="1128"/>
      <c r="D2860" s="1129" t="s">
        <v>1803</v>
      </c>
      <c r="E2860" s="1128"/>
      <c r="F2860" s="1128"/>
      <c r="G2860" s="1128"/>
      <c r="H2860" s="1128"/>
      <c r="I2860" s="1128"/>
      <c r="J2860" s="1129"/>
      <c r="K2860" s="1130">
        <v>1</v>
      </c>
      <c r="L2860" s="1131"/>
      <c r="M2860" s="1131"/>
      <c r="N2860" s="1131"/>
      <c r="O2860" s="1132"/>
      <c r="P2860" s="1133" t="s">
        <v>55</v>
      </c>
      <c r="Q2860" s="1134"/>
      <c r="R2860" s="1134"/>
      <c r="S2860" s="1134"/>
      <c r="T2860" s="1135"/>
      <c r="U2860" s="1136">
        <v>17.414400000000001</v>
      </c>
      <c r="V2860" s="1137"/>
      <c r="W2860" s="1137"/>
      <c r="X2860" s="1137"/>
      <c r="Y2860" s="1138"/>
      <c r="Z2860" s="1139">
        <v>17.41</v>
      </c>
      <c r="AA2860" s="1108"/>
      <c r="AB2860" s="1108"/>
      <c r="AC2860" s="1107"/>
    </row>
    <row r="2861" spans="1:29" ht="16.7" customHeight="1" thickBot="1">
      <c r="A2861" s="1068"/>
      <c r="B2861" s="1069"/>
      <c r="C2861" s="1069"/>
      <c r="D2861" s="1069"/>
      <c r="E2861" s="1069"/>
      <c r="F2861" s="1069"/>
      <c r="G2861" s="1069"/>
      <c r="H2861" s="1069"/>
      <c r="I2861" s="1071" t="s">
        <v>1195</v>
      </c>
      <c r="J2861" s="1071"/>
      <c r="K2861" s="1071"/>
      <c r="L2861" s="1071"/>
      <c r="M2861" s="1071"/>
      <c r="N2861" s="1071"/>
      <c r="O2861" s="1071"/>
      <c r="P2861" s="1071"/>
      <c r="Q2861" s="1071"/>
      <c r="R2861" s="1071"/>
      <c r="S2861" s="1071"/>
      <c r="T2861" s="1071"/>
      <c r="U2861" s="1071"/>
      <c r="V2861" s="1106"/>
      <c r="W2861" s="1107">
        <v>17.41</v>
      </c>
      <c r="X2861" s="1108"/>
      <c r="Y2861" s="1108"/>
      <c r="Z2861" s="1108"/>
      <c r="AA2861" s="1108"/>
      <c r="AB2861" s="1108"/>
      <c r="AC2861" s="1107"/>
    </row>
    <row r="2862" spans="1:29" ht="17.45" customHeight="1" thickBot="1">
      <c r="A2862" s="1092" t="s">
        <v>1196</v>
      </c>
      <c r="B2862" s="1109"/>
      <c r="C2862" s="1109"/>
      <c r="D2862" s="1109"/>
      <c r="E2862" s="1109"/>
      <c r="F2862" s="1109"/>
      <c r="G2862" s="1109"/>
      <c r="H2862" s="1109"/>
      <c r="I2862" s="1109"/>
      <c r="J2862" s="1110"/>
      <c r="K2862" s="1094" t="s">
        <v>1174</v>
      </c>
      <c r="L2862" s="1070"/>
      <c r="M2862" s="1070"/>
      <c r="N2862" s="1070"/>
      <c r="O2862" s="1095"/>
      <c r="P2862" s="1094" t="s">
        <v>531</v>
      </c>
      <c r="Q2862" s="1070"/>
      <c r="R2862" s="1070"/>
      <c r="S2862" s="1070"/>
      <c r="T2862" s="1095"/>
      <c r="U2862" s="1094" t="s">
        <v>1190</v>
      </c>
      <c r="V2862" s="1070"/>
      <c r="W2862" s="1070"/>
      <c r="X2862" s="1070"/>
      <c r="Y2862" s="1095"/>
      <c r="Z2862" s="1096" t="s">
        <v>1191</v>
      </c>
      <c r="AA2862" s="1111"/>
      <c r="AB2862" s="1111"/>
      <c r="AC2862" s="1112"/>
    </row>
    <row r="2863" spans="1:29" ht="17.45" customHeight="1">
      <c r="A2863" s="1150"/>
      <c r="B2863" s="1151" t="s">
        <v>1804</v>
      </c>
      <c r="C2863" s="1151"/>
      <c r="D2863" s="1152" t="s">
        <v>1805</v>
      </c>
      <c r="E2863" s="1151"/>
      <c r="F2863" s="1151"/>
      <c r="G2863" s="1151"/>
      <c r="H2863" s="1151"/>
      <c r="I2863" s="1151"/>
      <c r="J2863" s="1152"/>
      <c r="K2863" s="1153">
        <v>1.1780000000000001E-2</v>
      </c>
      <c r="L2863" s="1154"/>
      <c r="M2863" s="1154"/>
      <c r="N2863" s="1154"/>
      <c r="O2863" s="1155"/>
      <c r="P2863" s="1169" t="s">
        <v>565</v>
      </c>
      <c r="Q2863" s="1078"/>
      <c r="R2863" s="1078"/>
      <c r="S2863" s="1078"/>
      <c r="T2863" s="1170"/>
      <c r="U2863" s="1171">
        <v>32.630000000000003</v>
      </c>
      <c r="V2863" s="1172"/>
      <c r="W2863" s="1172"/>
      <c r="X2863" s="1172"/>
      <c r="Y2863" s="1173"/>
      <c r="Z2863" s="1159">
        <v>0.38440000000000002</v>
      </c>
      <c r="AA2863" s="1116"/>
      <c r="AB2863" s="1116"/>
      <c r="AC2863" s="1115"/>
    </row>
    <row r="2864" spans="1:29" ht="16.7" customHeight="1" thickBot="1">
      <c r="A2864" s="1089"/>
      <c r="B2864" s="1160" t="s">
        <v>1877</v>
      </c>
      <c r="C2864" s="1160"/>
      <c r="D2864" s="1161" t="s">
        <v>1878</v>
      </c>
      <c r="E2864" s="1160"/>
      <c r="F2864" s="1160"/>
      <c r="G2864" s="1160"/>
      <c r="H2864" s="1160"/>
      <c r="I2864" s="1160"/>
      <c r="J2864" s="1161"/>
      <c r="K2864" s="1162">
        <v>6.2E-4</v>
      </c>
      <c r="L2864" s="1163"/>
      <c r="M2864" s="1163"/>
      <c r="N2864" s="1163"/>
      <c r="O2864" s="1164"/>
      <c r="P2864" s="1185" t="s">
        <v>565</v>
      </c>
      <c r="Q2864" s="1186"/>
      <c r="R2864" s="1186"/>
      <c r="S2864" s="1186"/>
      <c r="T2864" s="1187"/>
      <c r="U2864" s="1188">
        <v>32.99</v>
      </c>
      <c r="V2864" s="1189"/>
      <c r="W2864" s="1189"/>
      <c r="X2864" s="1189"/>
      <c r="Y2864" s="1190"/>
      <c r="Z2864" s="1168">
        <v>2.0500000000000001E-2</v>
      </c>
      <c r="AA2864" s="1126"/>
      <c r="AB2864" s="1126"/>
      <c r="AC2864" s="1125"/>
    </row>
    <row r="2865" spans="1:29" ht="17.45" customHeight="1" thickBot="1">
      <c r="A2865" s="1068"/>
      <c r="B2865" s="1069"/>
      <c r="C2865" s="1069"/>
      <c r="D2865" s="1069"/>
      <c r="E2865" s="1069"/>
      <c r="F2865" s="1069"/>
      <c r="G2865" s="1069"/>
      <c r="H2865" s="1069"/>
      <c r="I2865" s="1071" t="s">
        <v>1197</v>
      </c>
      <c r="J2865" s="1071"/>
      <c r="K2865" s="1071"/>
      <c r="L2865" s="1071"/>
      <c r="M2865" s="1071"/>
      <c r="N2865" s="1071"/>
      <c r="O2865" s="1071"/>
      <c r="P2865" s="1071"/>
      <c r="Q2865" s="1071"/>
      <c r="R2865" s="1071"/>
      <c r="S2865" s="1071"/>
      <c r="T2865" s="1071"/>
      <c r="U2865" s="1071"/>
      <c r="V2865" s="1106"/>
      <c r="W2865" s="1107">
        <v>0.40489999999999998</v>
      </c>
      <c r="X2865" s="1108"/>
      <c r="Y2865" s="1108"/>
      <c r="Z2865" s="1108"/>
      <c r="AA2865" s="1108"/>
      <c r="AB2865" s="1108"/>
      <c r="AC2865" s="1107"/>
    </row>
    <row r="2866" spans="1:29" ht="16.7" customHeight="1" thickBot="1">
      <c r="A2866" s="1092" t="s">
        <v>1198</v>
      </c>
      <c r="B2866" s="1109"/>
      <c r="C2866" s="1109"/>
      <c r="D2866" s="1110"/>
      <c r="E2866" s="1094" t="s">
        <v>1174</v>
      </c>
      <c r="F2866" s="1070"/>
      <c r="G2866" s="1095"/>
      <c r="H2866" s="1140" t="s">
        <v>1199</v>
      </c>
      <c r="I2866" s="1140" t="s">
        <v>1200</v>
      </c>
      <c r="J2866" s="1094" t="s">
        <v>1201</v>
      </c>
      <c r="K2866" s="1070"/>
      <c r="L2866" s="1095"/>
      <c r="M2866" s="1094" t="s">
        <v>1202</v>
      </c>
      <c r="N2866" s="1070"/>
      <c r="O2866" s="1070"/>
      <c r="P2866" s="1095"/>
      <c r="Q2866" s="1094" t="s">
        <v>1203</v>
      </c>
      <c r="R2866" s="1070"/>
      <c r="S2866" s="1070"/>
      <c r="T2866" s="1070"/>
      <c r="U2866" s="1095"/>
      <c r="V2866" s="1094" t="s">
        <v>1204</v>
      </c>
      <c r="W2866" s="1070"/>
      <c r="X2866" s="1070"/>
      <c r="Y2866" s="1095"/>
      <c r="Z2866" s="1096" t="s">
        <v>1191</v>
      </c>
      <c r="AA2866" s="1111"/>
      <c r="AB2866" s="1111"/>
      <c r="AC2866" s="1112"/>
    </row>
    <row r="2867" spans="1:29" ht="17.45" customHeight="1">
      <c r="A2867" s="1150"/>
      <c r="B2867" s="1151" t="s">
        <v>1808</v>
      </c>
      <c r="C2867" s="1151"/>
      <c r="D2867" s="1222" t="s">
        <v>1805</v>
      </c>
      <c r="E2867" s="1202">
        <v>1.1780000000000001E-2</v>
      </c>
      <c r="F2867" s="1203"/>
      <c r="G2867" s="1204"/>
      <c r="H2867" s="1201">
        <v>0</v>
      </c>
      <c r="I2867" s="1201">
        <v>0</v>
      </c>
      <c r="J2867" s="1205">
        <v>0</v>
      </c>
      <c r="K2867" s="1206"/>
      <c r="L2867" s="1207"/>
      <c r="M2867" s="1171">
        <v>1.05</v>
      </c>
      <c r="N2867" s="1172"/>
      <c r="O2867" s="1172"/>
      <c r="P2867" s="1173"/>
      <c r="Q2867" s="1171">
        <v>0.84</v>
      </c>
      <c r="R2867" s="1172"/>
      <c r="S2867" s="1172"/>
      <c r="T2867" s="1172"/>
      <c r="U2867" s="1173"/>
      <c r="V2867" s="1171">
        <v>0.69</v>
      </c>
      <c r="W2867" s="1172"/>
      <c r="X2867" s="1172"/>
      <c r="Y2867" s="1173"/>
      <c r="Z2867" s="1159">
        <v>0</v>
      </c>
      <c r="AA2867" s="1116"/>
      <c r="AB2867" s="1116"/>
      <c r="AC2867" s="1115"/>
    </row>
    <row r="2868" spans="1:29" ht="17.45" customHeight="1" thickBot="1">
      <c r="A2868" s="1089"/>
      <c r="B2868" s="1160" t="s">
        <v>1879</v>
      </c>
      <c r="C2868" s="1160"/>
      <c r="D2868" s="1224" t="s">
        <v>1878</v>
      </c>
      <c r="E2868" s="1216">
        <v>6.2E-4</v>
      </c>
      <c r="F2868" s="1217"/>
      <c r="G2868" s="1218"/>
      <c r="H2868" s="1215">
        <v>0</v>
      </c>
      <c r="I2868" s="1215">
        <v>0</v>
      </c>
      <c r="J2868" s="1219">
        <v>0</v>
      </c>
      <c r="K2868" s="1220"/>
      <c r="L2868" s="1221"/>
      <c r="M2868" s="1188">
        <v>1.05</v>
      </c>
      <c r="N2868" s="1189"/>
      <c r="O2868" s="1189"/>
      <c r="P2868" s="1190"/>
      <c r="Q2868" s="1188">
        <v>0.84</v>
      </c>
      <c r="R2868" s="1189"/>
      <c r="S2868" s="1189"/>
      <c r="T2868" s="1189"/>
      <c r="U2868" s="1190"/>
      <c r="V2868" s="1188">
        <v>0.69</v>
      </c>
      <c r="W2868" s="1189"/>
      <c r="X2868" s="1189"/>
      <c r="Y2868" s="1190"/>
      <c r="Z2868" s="1168">
        <v>0</v>
      </c>
      <c r="AA2868" s="1126"/>
      <c r="AB2868" s="1126"/>
      <c r="AC2868" s="1125"/>
    </row>
    <row r="2869" spans="1:29" ht="16.7" customHeight="1" thickBot="1">
      <c r="A2869" s="1068"/>
      <c r="B2869" s="1069"/>
      <c r="C2869" s="1069"/>
      <c r="D2869" s="1069"/>
      <c r="E2869" s="1069"/>
      <c r="F2869" s="1069"/>
      <c r="G2869" s="1069"/>
      <c r="H2869" s="1069"/>
      <c r="I2869" s="1071" t="s">
        <v>1205</v>
      </c>
      <c r="J2869" s="1071"/>
      <c r="K2869" s="1071"/>
      <c r="L2869" s="1071"/>
      <c r="M2869" s="1071"/>
      <c r="N2869" s="1071"/>
      <c r="O2869" s="1071"/>
      <c r="P2869" s="1071"/>
      <c r="Q2869" s="1071"/>
      <c r="R2869" s="1071"/>
      <c r="S2869" s="1071"/>
      <c r="T2869" s="1071"/>
      <c r="U2869" s="1071"/>
      <c r="V2869" s="1106"/>
      <c r="W2869" s="1107">
        <v>0</v>
      </c>
      <c r="X2869" s="1108"/>
      <c r="Y2869" s="1108"/>
      <c r="Z2869" s="1108"/>
      <c r="AA2869" s="1108"/>
      <c r="AB2869" s="1108"/>
      <c r="AC2869" s="1107"/>
    </row>
    <row r="2870" spans="1:29" ht="5.85" customHeight="1">
      <c r="A2870" s="1141"/>
      <c r="B2870" s="1113"/>
      <c r="C2870" s="1113"/>
      <c r="D2870" s="1113"/>
      <c r="E2870" s="1113"/>
      <c r="F2870" s="1113"/>
      <c r="G2870" s="1113"/>
      <c r="H2870" s="1113"/>
      <c r="I2870" s="1113"/>
      <c r="J2870" s="1113"/>
      <c r="K2870" s="1113"/>
      <c r="L2870" s="1113"/>
      <c r="M2870" s="1113"/>
      <c r="N2870" s="1113"/>
      <c r="O2870" s="1113"/>
      <c r="P2870" s="1113"/>
      <c r="Q2870" s="1113"/>
      <c r="R2870" s="1113"/>
      <c r="S2870" s="1113"/>
      <c r="T2870" s="1113"/>
      <c r="U2870" s="1113"/>
      <c r="V2870" s="1113"/>
      <c r="W2870" s="1113"/>
      <c r="X2870" s="1113"/>
      <c r="Y2870" s="1113"/>
      <c r="Z2870" s="1113"/>
      <c r="AA2870" s="1113"/>
      <c r="AB2870" s="1113"/>
      <c r="AC2870" s="1142"/>
    </row>
    <row r="2871" spans="1:29" ht="17.45" customHeight="1">
      <c r="A2871" s="1117"/>
      <c r="B2871" s="1118"/>
      <c r="C2871" s="1118"/>
      <c r="D2871" s="1118"/>
      <c r="E2871" s="1118"/>
      <c r="F2871" s="1118"/>
      <c r="G2871" s="1118"/>
      <c r="H2871" s="1118"/>
      <c r="I2871" s="1119" t="s">
        <v>1206</v>
      </c>
      <c r="J2871" s="1119"/>
      <c r="K2871" s="1119"/>
      <c r="L2871" s="1119"/>
      <c r="M2871" s="1119"/>
      <c r="N2871" s="1119"/>
      <c r="O2871" s="1119"/>
      <c r="P2871" s="1119"/>
      <c r="Q2871" s="1119"/>
      <c r="R2871" s="1119"/>
      <c r="S2871" s="1119"/>
      <c r="T2871" s="1119"/>
      <c r="U2871" s="1119"/>
      <c r="V2871" s="1118"/>
      <c r="W2871" s="1143">
        <v>413.63</v>
      </c>
      <c r="X2871" s="1144"/>
      <c r="Y2871" s="1144"/>
      <c r="Z2871" s="1144"/>
      <c r="AA2871" s="1144"/>
      <c r="AB2871" s="1144"/>
      <c r="AC2871" s="1143"/>
    </row>
    <row r="2872" spans="1:29" ht="16.7" customHeight="1">
      <c r="A2872" s="1117"/>
      <c r="B2872" s="1118"/>
      <c r="C2872" s="1118"/>
      <c r="D2872" s="1118"/>
      <c r="E2872" s="1118"/>
      <c r="F2872" s="1118"/>
      <c r="G2872" s="1119" t="s">
        <v>1207</v>
      </c>
      <c r="H2872" s="1119"/>
      <c r="I2872" s="1119"/>
      <c r="J2872" s="1119"/>
      <c r="K2872" s="1119"/>
      <c r="L2872" s="1119"/>
      <c r="M2872" s="1119"/>
      <c r="N2872" s="1145"/>
      <c r="O2872" s="1146">
        <v>0</v>
      </c>
      <c r="P2872" s="1146"/>
      <c r="Q2872" s="1146"/>
      <c r="R2872" s="1145"/>
      <c r="S2872" s="1119" t="s">
        <v>1208</v>
      </c>
      <c r="T2872" s="1119"/>
      <c r="U2872" s="1119"/>
      <c r="V2872" s="1118"/>
      <c r="W2872" s="1143">
        <v>0</v>
      </c>
      <c r="X2872" s="1144"/>
      <c r="Y2872" s="1144"/>
      <c r="Z2872" s="1144"/>
      <c r="AA2872" s="1144"/>
      <c r="AB2872" s="1144"/>
      <c r="AC2872" s="1143"/>
    </row>
    <row r="2873" spans="1:29" ht="17.45" customHeight="1">
      <c r="A2873" s="1117"/>
      <c r="B2873" s="1118"/>
      <c r="C2873" s="1118"/>
      <c r="D2873" s="1118"/>
      <c r="E2873" s="1118"/>
      <c r="F2873" s="1118"/>
      <c r="G2873" s="1118"/>
      <c r="H2873" s="1118"/>
      <c r="I2873" s="1119" t="s">
        <v>1209</v>
      </c>
      <c r="J2873" s="1119"/>
      <c r="K2873" s="1119"/>
      <c r="L2873" s="1119"/>
      <c r="M2873" s="1119"/>
      <c r="N2873" s="1119"/>
      <c r="O2873" s="1119"/>
      <c r="P2873" s="1119"/>
      <c r="Q2873" s="1119"/>
      <c r="R2873" s="1119"/>
      <c r="S2873" s="1119"/>
      <c r="T2873" s="1119"/>
      <c r="U2873" s="1119"/>
      <c r="V2873" s="1118"/>
      <c r="W2873" s="1143">
        <v>413.63</v>
      </c>
      <c r="X2873" s="1144"/>
      <c r="Y2873" s="1144"/>
      <c r="Z2873" s="1144"/>
      <c r="AA2873" s="1144"/>
      <c r="AB2873" s="1144"/>
      <c r="AC2873" s="1143"/>
    </row>
    <row r="2874" spans="1:29" ht="5.85" customHeight="1">
      <c r="A2874" s="1147"/>
      <c r="B2874" s="1118"/>
      <c r="C2874" s="1118"/>
      <c r="D2874" s="1118"/>
      <c r="E2874" s="1118"/>
      <c r="F2874" s="1118"/>
      <c r="G2874" s="1118"/>
      <c r="H2874" s="1118"/>
      <c r="I2874" s="1118"/>
      <c r="J2874" s="1118"/>
      <c r="K2874" s="1118"/>
      <c r="L2874" s="1118"/>
      <c r="M2874" s="1118"/>
      <c r="N2874" s="1118"/>
      <c r="O2874" s="1118"/>
      <c r="P2874" s="1118"/>
      <c r="Q2874" s="1118"/>
      <c r="R2874" s="1118"/>
      <c r="S2874" s="1118"/>
      <c r="T2874" s="1118"/>
      <c r="U2874" s="1118"/>
      <c r="V2874" s="1118"/>
      <c r="W2874" s="1118"/>
      <c r="X2874" s="1118"/>
      <c r="Y2874" s="1118"/>
      <c r="Z2874" s="1118"/>
      <c r="AA2874" s="1118"/>
      <c r="AB2874" s="1118"/>
      <c r="AC2874" s="1148"/>
    </row>
    <row r="2875" spans="1:29" ht="106.15" customHeight="1" thickBot="1">
      <c r="A2875" s="1089"/>
      <c r="B2875" s="1090"/>
      <c r="C2875" s="1090"/>
      <c r="D2875" s="1090"/>
      <c r="E2875" s="1090"/>
      <c r="F2875" s="1090"/>
      <c r="G2875" s="1090"/>
      <c r="H2875" s="1090"/>
      <c r="I2875" s="1090"/>
      <c r="J2875" s="1090"/>
      <c r="K2875" s="1090"/>
      <c r="L2875" s="1090"/>
      <c r="M2875" s="1090"/>
      <c r="N2875" s="1090"/>
      <c r="O2875" s="1090"/>
      <c r="P2875" s="1090"/>
      <c r="Q2875" s="1090"/>
      <c r="R2875" s="1090"/>
      <c r="S2875" s="1090"/>
      <c r="T2875" s="1090"/>
      <c r="U2875" s="1090"/>
      <c r="V2875" s="1090"/>
      <c r="W2875" s="1090"/>
      <c r="X2875" s="1090"/>
      <c r="Y2875" s="1090"/>
      <c r="Z2875" s="1090"/>
      <c r="AA2875" s="1090"/>
      <c r="AB2875" s="1090"/>
      <c r="AC2875" s="1091"/>
    </row>
    <row r="2876" spans="1:29" ht="17.45" customHeight="1" thickBot="1">
      <c r="A2876" s="1068"/>
      <c r="B2876" s="1069"/>
      <c r="C2876" s="1069"/>
      <c r="D2876" s="1069"/>
      <c r="E2876" s="1069"/>
      <c r="F2876" s="1070" t="s">
        <v>1166</v>
      </c>
      <c r="G2876" s="1070"/>
      <c r="H2876" s="1070"/>
      <c r="I2876" s="1070"/>
      <c r="J2876" s="1070"/>
      <c r="K2876" s="1070"/>
      <c r="L2876" s="1069"/>
      <c r="M2876" s="1069"/>
      <c r="N2876" s="1069"/>
      <c r="O2876" s="1069"/>
      <c r="P2876" s="1069"/>
      <c r="Q2876" s="1069"/>
      <c r="R2876" s="1069"/>
      <c r="S2876" s="1069"/>
      <c r="T2876" s="1069"/>
      <c r="U2876" s="1069"/>
      <c r="V2876" s="1069"/>
      <c r="W2876" s="1069"/>
      <c r="X2876" s="1071" t="s">
        <v>1880</v>
      </c>
      <c r="Y2876" s="1071"/>
      <c r="Z2876" s="1071"/>
      <c r="AA2876" s="1071"/>
      <c r="AB2876" s="1071"/>
      <c r="AC2876" s="1072"/>
    </row>
    <row r="2877" spans="1:29" ht="16.7" customHeight="1">
      <c r="A2877" s="1074" t="s">
        <v>1168</v>
      </c>
      <c r="B2877" s="1075"/>
      <c r="C2877" s="1076"/>
      <c r="D2877" s="1077" t="s">
        <v>1881</v>
      </c>
      <c r="E2877" s="1077"/>
      <c r="F2877" s="1077"/>
      <c r="G2877" s="1077"/>
      <c r="H2877" s="1077"/>
      <c r="I2877" s="1077"/>
      <c r="J2877" s="1077"/>
      <c r="K2877" s="1077"/>
      <c r="L2877" s="1077"/>
      <c r="M2877" s="1077"/>
      <c r="N2877" s="1076"/>
      <c r="O2877" s="1076"/>
      <c r="P2877" s="1078" t="s">
        <v>1104</v>
      </c>
      <c r="Q2877" s="1078"/>
      <c r="R2877" s="1078"/>
      <c r="S2877" s="1076"/>
      <c r="T2877" s="1079" t="s">
        <v>1469</v>
      </c>
      <c r="U2877" s="1079"/>
      <c r="V2877" s="1079"/>
      <c r="W2877" s="1079"/>
      <c r="X2877" s="1076"/>
      <c r="Y2877" s="1078" t="s">
        <v>1170</v>
      </c>
      <c r="Z2877" s="1078"/>
      <c r="AA2877" s="1076"/>
      <c r="AB2877" s="1080">
        <v>45658</v>
      </c>
      <c r="AC2877" s="1081"/>
    </row>
    <row r="2878" spans="1:29" ht="17.45" customHeight="1">
      <c r="A2878" s="1082"/>
      <c r="B2878" s="1083"/>
      <c r="D2878" s="1084"/>
      <c r="E2878" s="1084"/>
      <c r="F2878" s="1084"/>
      <c r="G2878" s="1084"/>
      <c r="H2878" s="1084"/>
      <c r="I2878" s="1084"/>
      <c r="J2878" s="1084"/>
      <c r="K2878" s="1084"/>
      <c r="L2878" s="1084"/>
      <c r="M2878" s="1084"/>
      <c r="P2878" s="1085" t="s">
        <v>1171</v>
      </c>
      <c r="Q2878" s="1085"/>
      <c r="R2878" s="1085"/>
      <c r="T2878" s="1086">
        <v>2.82694</v>
      </c>
      <c r="U2878" s="1086"/>
      <c r="V2878" s="1086"/>
      <c r="W2878" s="1086"/>
      <c r="Y2878" s="1085" t="s">
        <v>1172</v>
      </c>
      <c r="Z2878" s="1085"/>
      <c r="AB2878" s="1087" t="s">
        <v>51</v>
      </c>
      <c r="AC2878" s="1088"/>
    </row>
    <row r="2879" spans="1:29" ht="5.85" customHeight="1" thickBot="1">
      <c r="A2879" s="1089"/>
      <c r="B2879" s="1090"/>
      <c r="C2879" s="1090"/>
      <c r="D2879" s="1090"/>
      <c r="E2879" s="1090"/>
      <c r="F2879" s="1090"/>
      <c r="G2879" s="1090"/>
      <c r="H2879" s="1090"/>
      <c r="I2879" s="1090"/>
      <c r="J2879" s="1090"/>
      <c r="K2879" s="1090"/>
      <c r="L2879" s="1090"/>
      <c r="M2879" s="1090"/>
      <c r="N2879" s="1090"/>
      <c r="O2879" s="1090"/>
      <c r="P2879" s="1090"/>
      <c r="Q2879" s="1090"/>
      <c r="R2879" s="1090"/>
      <c r="S2879" s="1090"/>
      <c r="T2879" s="1090"/>
      <c r="U2879" s="1090"/>
      <c r="V2879" s="1090"/>
      <c r="W2879" s="1090"/>
      <c r="X2879" s="1090"/>
      <c r="Y2879" s="1090"/>
      <c r="Z2879" s="1090"/>
      <c r="AA2879" s="1090"/>
      <c r="AB2879" s="1090"/>
      <c r="AC2879" s="1091"/>
    </row>
    <row r="2880" spans="1:29" ht="16.7" customHeight="1" thickBot="1">
      <c r="A2880" s="1092" t="s">
        <v>1173</v>
      </c>
      <c r="B2880" s="1075"/>
      <c r="C2880" s="1075"/>
      <c r="D2880" s="1075"/>
      <c r="E2880" s="1075"/>
      <c r="F2880" s="1075"/>
      <c r="G2880" s="1075"/>
      <c r="H2880" s="1093"/>
      <c r="I2880" s="1094" t="s">
        <v>1174</v>
      </c>
      <c r="J2880" s="1094" t="s">
        <v>1175</v>
      </c>
      <c r="K2880" s="1070"/>
      <c r="L2880" s="1070"/>
      <c r="M2880" s="1070"/>
      <c r="N2880" s="1070"/>
      <c r="O2880" s="1070"/>
      <c r="P2880" s="1095"/>
      <c r="Q2880" s="1094" t="s">
        <v>1176</v>
      </c>
      <c r="R2880" s="1070"/>
      <c r="S2880" s="1070"/>
      <c r="T2880" s="1070"/>
      <c r="U2880" s="1070"/>
      <c r="V2880" s="1070"/>
      <c r="W2880" s="1070"/>
      <c r="X2880" s="1070"/>
      <c r="Y2880" s="1095"/>
      <c r="Z2880" s="1096" t="s">
        <v>1177</v>
      </c>
      <c r="AA2880" s="1097"/>
      <c r="AB2880" s="1097"/>
      <c r="AC2880" s="1098"/>
    </row>
    <row r="2881" spans="1:29" ht="17.45" customHeight="1" thickBot="1">
      <c r="A2881" s="1099"/>
      <c r="B2881" s="1100"/>
      <c r="C2881" s="1100"/>
      <c r="D2881" s="1100"/>
      <c r="E2881" s="1100"/>
      <c r="F2881" s="1100"/>
      <c r="G2881" s="1100"/>
      <c r="H2881" s="1101"/>
      <c r="I2881" s="1102"/>
      <c r="J2881" s="1094" t="s">
        <v>1178</v>
      </c>
      <c r="K2881" s="1070"/>
      <c r="L2881" s="1095"/>
      <c r="M2881" s="1094" t="s">
        <v>1179</v>
      </c>
      <c r="N2881" s="1070"/>
      <c r="O2881" s="1070"/>
      <c r="P2881" s="1095"/>
      <c r="Q2881" s="1094" t="s">
        <v>1178</v>
      </c>
      <c r="R2881" s="1070"/>
      <c r="S2881" s="1070"/>
      <c r="T2881" s="1070"/>
      <c r="U2881" s="1095"/>
      <c r="V2881" s="1094" t="s">
        <v>1179</v>
      </c>
      <c r="W2881" s="1070"/>
      <c r="X2881" s="1070"/>
      <c r="Y2881" s="1095"/>
      <c r="Z2881" s="1103"/>
      <c r="AA2881" s="1104"/>
      <c r="AB2881" s="1104"/>
      <c r="AC2881" s="1105"/>
    </row>
    <row r="2882" spans="1:29" ht="17.45" customHeight="1" thickBot="1">
      <c r="A2882" s="1068"/>
      <c r="B2882" s="1069"/>
      <c r="C2882" s="1069"/>
      <c r="D2882" s="1069"/>
      <c r="E2882" s="1069"/>
      <c r="F2882" s="1069"/>
      <c r="G2882" s="1069"/>
      <c r="H2882" s="1069"/>
      <c r="I2882" s="1071" t="s">
        <v>1180</v>
      </c>
      <c r="J2882" s="1071"/>
      <c r="K2882" s="1071"/>
      <c r="L2882" s="1071"/>
      <c r="M2882" s="1071"/>
      <c r="N2882" s="1071"/>
      <c r="O2882" s="1071"/>
      <c r="P2882" s="1071"/>
      <c r="Q2882" s="1071"/>
      <c r="R2882" s="1071"/>
      <c r="S2882" s="1071"/>
      <c r="T2882" s="1071"/>
      <c r="U2882" s="1071"/>
      <c r="V2882" s="1106"/>
      <c r="W2882" s="1107">
        <v>0</v>
      </c>
      <c r="X2882" s="1108"/>
      <c r="Y2882" s="1108"/>
      <c r="Z2882" s="1108"/>
      <c r="AA2882" s="1108"/>
      <c r="AB2882" s="1108"/>
      <c r="AC2882" s="1107"/>
    </row>
    <row r="2883" spans="1:29" ht="16.7" customHeight="1" thickBot="1">
      <c r="A2883" s="1092" t="s">
        <v>1181</v>
      </c>
      <c r="B2883" s="1109"/>
      <c r="C2883" s="1109"/>
      <c r="D2883" s="1109"/>
      <c r="E2883" s="1109"/>
      <c r="F2883" s="1109"/>
      <c r="G2883" s="1109"/>
      <c r="H2883" s="1109"/>
      <c r="I2883" s="1109"/>
      <c r="J2883" s="1110"/>
      <c r="K2883" s="1094" t="s">
        <v>1182</v>
      </c>
      <c r="L2883" s="1070"/>
      <c r="M2883" s="1070"/>
      <c r="N2883" s="1070"/>
      <c r="O2883" s="1095"/>
      <c r="P2883" s="1094" t="s">
        <v>1174</v>
      </c>
      <c r="Q2883" s="1070"/>
      <c r="R2883" s="1070"/>
      <c r="S2883" s="1070"/>
      <c r="T2883" s="1095"/>
      <c r="U2883" s="1094" t="s">
        <v>1183</v>
      </c>
      <c r="V2883" s="1070"/>
      <c r="W2883" s="1070"/>
      <c r="X2883" s="1070"/>
      <c r="Y2883" s="1095"/>
      <c r="Z2883" s="1096" t="s">
        <v>1177</v>
      </c>
      <c r="AA2883" s="1111"/>
      <c r="AB2883" s="1111"/>
      <c r="AC2883" s="1112"/>
    </row>
    <row r="2884" spans="1:29" ht="17.45" customHeight="1" thickBot="1">
      <c r="A2884" s="1127"/>
      <c r="B2884" s="1128" t="s">
        <v>1115</v>
      </c>
      <c r="C2884" s="1128"/>
      <c r="D2884" s="1129" t="s">
        <v>1116</v>
      </c>
      <c r="E2884" s="1128"/>
      <c r="F2884" s="1128"/>
      <c r="G2884" s="1128"/>
      <c r="H2884" s="1128"/>
      <c r="I2884" s="1128"/>
      <c r="J2884" s="1129"/>
      <c r="K2884" s="1130">
        <v>0</v>
      </c>
      <c r="L2884" s="1131"/>
      <c r="M2884" s="1131"/>
      <c r="N2884" s="1131"/>
      <c r="O2884" s="1132"/>
      <c r="P2884" s="1130">
        <v>1</v>
      </c>
      <c r="Q2884" s="1131"/>
      <c r="R2884" s="1131"/>
      <c r="S2884" s="1131"/>
      <c r="T2884" s="1132"/>
      <c r="U2884" s="1198">
        <v>22.3398</v>
      </c>
      <c r="V2884" s="1199"/>
      <c r="W2884" s="1199"/>
      <c r="X2884" s="1199"/>
      <c r="Y2884" s="1200"/>
      <c r="Z2884" s="1139">
        <v>22.3398</v>
      </c>
      <c r="AA2884" s="1108"/>
      <c r="AB2884" s="1108"/>
      <c r="AC2884" s="1107"/>
    </row>
    <row r="2885" spans="1:29" ht="16.7" customHeight="1" thickBot="1">
      <c r="A2885" s="1068"/>
      <c r="B2885" s="1113"/>
      <c r="C2885" s="1113"/>
      <c r="D2885" s="1113"/>
      <c r="E2885" s="1113"/>
      <c r="F2885" s="1113"/>
      <c r="G2885" s="1113"/>
      <c r="H2885" s="1113"/>
      <c r="I2885" s="1114" t="s">
        <v>1184</v>
      </c>
      <c r="J2885" s="1114"/>
      <c r="K2885" s="1114"/>
      <c r="L2885" s="1114"/>
      <c r="M2885" s="1114"/>
      <c r="N2885" s="1114"/>
      <c r="O2885" s="1114"/>
      <c r="P2885" s="1114"/>
      <c r="Q2885" s="1114"/>
      <c r="R2885" s="1114"/>
      <c r="S2885" s="1114"/>
      <c r="T2885" s="1114"/>
      <c r="U2885" s="1114"/>
      <c r="V2885" s="1069"/>
      <c r="W2885" s="1115">
        <v>22.3398</v>
      </c>
      <c r="X2885" s="1116"/>
      <c r="Y2885" s="1116"/>
      <c r="Z2885" s="1116"/>
      <c r="AA2885" s="1116"/>
      <c r="AB2885" s="1116"/>
      <c r="AC2885" s="1115"/>
    </row>
    <row r="2886" spans="1:29" ht="17.45" customHeight="1">
      <c r="A2886" s="1117"/>
      <c r="B2886" s="1118"/>
      <c r="C2886" s="1118"/>
      <c r="D2886" s="1118"/>
      <c r="E2886" s="1118"/>
      <c r="F2886" s="1118"/>
      <c r="G2886" s="1118"/>
      <c r="H2886" s="1118"/>
      <c r="I2886" s="1119" t="s">
        <v>1185</v>
      </c>
      <c r="J2886" s="1119"/>
      <c r="K2886" s="1119"/>
      <c r="L2886" s="1119"/>
      <c r="M2886" s="1119"/>
      <c r="N2886" s="1119"/>
      <c r="O2886" s="1119"/>
      <c r="P2886" s="1119"/>
      <c r="Q2886" s="1119"/>
      <c r="R2886" s="1119"/>
      <c r="S2886" s="1119"/>
      <c r="T2886" s="1119"/>
      <c r="U2886" s="1119"/>
      <c r="V2886" s="1118"/>
      <c r="W2886" s="1120">
        <v>22.3398</v>
      </c>
      <c r="X2886" s="1121"/>
      <c r="Y2886" s="1121"/>
      <c r="Z2886" s="1121"/>
      <c r="AA2886" s="1121"/>
      <c r="AB2886" s="1121"/>
      <c r="AC2886" s="1120"/>
    </row>
    <row r="2887" spans="1:29" ht="17.45" customHeight="1">
      <c r="A2887" s="1117"/>
      <c r="B2887" s="1118"/>
      <c r="C2887" s="1118"/>
      <c r="D2887" s="1118"/>
      <c r="E2887" s="1118"/>
      <c r="F2887" s="1118"/>
      <c r="G2887" s="1118"/>
      <c r="H2887" s="1118"/>
      <c r="I2887" s="1119" t="s">
        <v>1186</v>
      </c>
      <c r="J2887" s="1119"/>
      <c r="K2887" s="1119"/>
      <c r="L2887" s="1119"/>
      <c r="M2887" s="1119"/>
      <c r="N2887" s="1119"/>
      <c r="O2887" s="1119"/>
      <c r="P2887" s="1119"/>
      <c r="Q2887" s="1119"/>
      <c r="R2887" s="1119"/>
      <c r="S2887" s="1119"/>
      <c r="T2887" s="1119"/>
      <c r="U2887" s="1119"/>
      <c r="V2887" s="1118"/>
      <c r="W2887" s="1120">
        <v>7.9024999999999999</v>
      </c>
      <c r="X2887" s="1121"/>
      <c r="Y2887" s="1121"/>
      <c r="Z2887" s="1121"/>
      <c r="AA2887" s="1121"/>
      <c r="AB2887" s="1121"/>
      <c r="AC2887" s="1120"/>
    </row>
    <row r="2888" spans="1:29" ht="16.7" customHeight="1">
      <c r="A2888" s="1117"/>
      <c r="B2888" s="1118"/>
      <c r="C2888" s="1118"/>
      <c r="D2888" s="1118"/>
      <c r="E2888" s="1118"/>
      <c r="F2888" s="1118"/>
      <c r="G2888" s="1118"/>
      <c r="H2888" s="1118"/>
      <c r="I2888" s="1119" t="s">
        <v>1187</v>
      </c>
      <c r="J2888" s="1119"/>
      <c r="K2888" s="1119"/>
      <c r="L2888" s="1119"/>
      <c r="M2888" s="1119"/>
      <c r="N2888" s="1119"/>
      <c r="O2888" s="1119"/>
      <c r="P2888" s="1119"/>
      <c r="Q2888" s="1119"/>
      <c r="R2888" s="1119"/>
      <c r="S2888" s="1119"/>
      <c r="T2888" s="1119"/>
      <c r="U2888" s="1119"/>
      <c r="V2888" s="1118"/>
      <c r="W2888" s="1120">
        <v>0</v>
      </c>
      <c r="X2888" s="1121"/>
      <c r="Y2888" s="1121"/>
      <c r="Z2888" s="1121"/>
      <c r="AA2888" s="1121"/>
      <c r="AB2888" s="1121"/>
      <c r="AC2888" s="1120"/>
    </row>
    <row r="2889" spans="1:29" ht="17.45" customHeight="1" thickBot="1">
      <c r="A2889" s="1122"/>
      <c r="B2889" s="1123"/>
      <c r="C2889" s="1123"/>
      <c r="D2889" s="1123"/>
      <c r="E2889" s="1123"/>
      <c r="F2889" s="1123"/>
      <c r="G2889" s="1123"/>
      <c r="H2889" s="1123"/>
      <c r="I2889" s="1124" t="s">
        <v>1188</v>
      </c>
      <c r="J2889" s="1124"/>
      <c r="K2889" s="1124"/>
      <c r="L2889" s="1124"/>
      <c r="M2889" s="1124"/>
      <c r="N2889" s="1124"/>
      <c r="O2889" s="1124"/>
      <c r="P2889" s="1124"/>
      <c r="Q2889" s="1124"/>
      <c r="R2889" s="1124"/>
      <c r="S2889" s="1124"/>
      <c r="T2889" s="1124"/>
      <c r="U2889" s="1124"/>
      <c r="V2889" s="1123"/>
      <c r="W2889" s="1125">
        <v>0</v>
      </c>
      <c r="X2889" s="1126"/>
      <c r="Y2889" s="1126"/>
      <c r="Z2889" s="1126"/>
      <c r="AA2889" s="1126"/>
      <c r="AB2889" s="1126"/>
      <c r="AC2889" s="1125"/>
    </row>
    <row r="2890" spans="1:29" ht="17.45" customHeight="1" thickBot="1">
      <c r="A2890" s="1092" t="s">
        <v>1189</v>
      </c>
      <c r="B2890" s="1109"/>
      <c r="C2890" s="1109"/>
      <c r="D2890" s="1109"/>
      <c r="E2890" s="1109"/>
      <c r="F2890" s="1109"/>
      <c r="G2890" s="1109"/>
      <c r="H2890" s="1109"/>
      <c r="I2890" s="1109"/>
      <c r="J2890" s="1110"/>
      <c r="K2890" s="1094" t="s">
        <v>1174</v>
      </c>
      <c r="L2890" s="1070"/>
      <c r="M2890" s="1070"/>
      <c r="N2890" s="1070"/>
      <c r="O2890" s="1095"/>
      <c r="P2890" s="1094" t="s">
        <v>531</v>
      </c>
      <c r="Q2890" s="1070"/>
      <c r="R2890" s="1070"/>
      <c r="S2890" s="1070"/>
      <c r="T2890" s="1095"/>
      <c r="U2890" s="1094" t="s">
        <v>1190</v>
      </c>
      <c r="V2890" s="1070"/>
      <c r="W2890" s="1070"/>
      <c r="X2890" s="1070"/>
      <c r="Y2890" s="1095"/>
      <c r="Z2890" s="1096" t="s">
        <v>1191</v>
      </c>
      <c r="AA2890" s="1111"/>
      <c r="AB2890" s="1111"/>
      <c r="AC2890" s="1112"/>
    </row>
    <row r="2891" spans="1:29" ht="16.7" customHeight="1">
      <c r="A2891" s="1150"/>
      <c r="B2891" s="1151" t="s">
        <v>1882</v>
      </c>
      <c r="C2891" s="1151"/>
      <c r="D2891" s="1152" t="s">
        <v>1883</v>
      </c>
      <c r="E2891" s="1151"/>
      <c r="F2891" s="1151"/>
      <c r="G2891" s="1151"/>
      <c r="H2891" s="1151"/>
      <c r="I2891" s="1151"/>
      <c r="J2891" s="1152"/>
      <c r="K2891" s="1153">
        <v>1.2</v>
      </c>
      <c r="L2891" s="1154"/>
      <c r="M2891" s="1154"/>
      <c r="N2891" s="1154"/>
      <c r="O2891" s="1155"/>
      <c r="P2891" s="1169" t="s">
        <v>59</v>
      </c>
      <c r="Q2891" s="1078"/>
      <c r="R2891" s="1078"/>
      <c r="S2891" s="1078"/>
      <c r="T2891" s="1170"/>
      <c r="U2891" s="1171">
        <v>6.9537000000000004</v>
      </c>
      <c r="V2891" s="1172"/>
      <c r="W2891" s="1172"/>
      <c r="X2891" s="1172"/>
      <c r="Y2891" s="1173"/>
      <c r="Z2891" s="1159">
        <v>8.3444000000000003</v>
      </c>
      <c r="AA2891" s="1116"/>
      <c r="AB2891" s="1116"/>
      <c r="AC2891" s="1115"/>
    </row>
    <row r="2892" spans="1:29" ht="17.45" customHeight="1">
      <c r="A2892" s="1149"/>
      <c r="B2892" s="1174" t="s">
        <v>1884</v>
      </c>
      <c r="C2892" s="1174"/>
      <c r="D2892" s="1175" t="s">
        <v>1885</v>
      </c>
      <c r="E2892" s="1174"/>
      <c r="F2892" s="1174"/>
      <c r="G2892" s="1174"/>
      <c r="H2892" s="1174"/>
      <c r="I2892" s="1174"/>
      <c r="J2892" s="1175"/>
      <c r="K2892" s="1176">
        <v>2</v>
      </c>
      <c r="L2892" s="1177"/>
      <c r="M2892" s="1177"/>
      <c r="N2892" s="1177"/>
      <c r="O2892" s="1178"/>
      <c r="P2892" s="1179" t="s">
        <v>51</v>
      </c>
      <c r="Q2892" s="1085"/>
      <c r="R2892" s="1085"/>
      <c r="S2892" s="1085"/>
      <c r="T2892" s="1180"/>
      <c r="U2892" s="1181">
        <v>2.7391000000000001</v>
      </c>
      <c r="V2892" s="1182"/>
      <c r="W2892" s="1182"/>
      <c r="X2892" s="1182"/>
      <c r="Y2892" s="1183"/>
      <c r="Z2892" s="1184">
        <v>5.4782000000000002</v>
      </c>
      <c r="AA2892" s="1121"/>
      <c r="AB2892" s="1121"/>
      <c r="AC2892" s="1120"/>
    </row>
    <row r="2893" spans="1:29" ht="16.7" customHeight="1">
      <c r="A2893" s="1149"/>
      <c r="B2893" s="1174" t="s">
        <v>1886</v>
      </c>
      <c r="C2893" s="1174"/>
      <c r="D2893" s="1175" t="s">
        <v>1887</v>
      </c>
      <c r="E2893" s="1174"/>
      <c r="F2893" s="1174"/>
      <c r="G2893" s="1174"/>
      <c r="H2893" s="1174"/>
      <c r="I2893" s="1174"/>
      <c r="J2893" s="1175"/>
      <c r="K2893" s="1176">
        <v>13.729649999999999</v>
      </c>
      <c r="L2893" s="1177"/>
      <c r="M2893" s="1177"/>
      <c r="N2893" s="1177"/>
      <c r="O2893" s="1178"/>
      <c r="P2893" s="1179" t="s">
        <v>1218</v>
      </c>
      <c r="Q2893" s="1085"/>
      <c r="R2893" s="1085"/>
      <c r="S2893" s="1085"/>
      <c r="T2893" s="1180"/>
      <c r="U2893" s="1181">
        <v>9.1303000000000001</v>
      </c>
      <c r="V2893" s="1182"/>
      <c r="W2893" s="1182"/>
      <c r="X2893" s="1182"/>
      <c r="Y2893" s="1183"/>
      <c r="Z2893" s="1184">
        <v>125.3558</v>
      </c>
      <c r="AA2893" s="1121"/>
      <c r="AB2893" s="1121"/>
      <c r="AC2893" s="1120"/>
    </row>
    <row r="2894" spans="1:29" ht="17.45" customHeight="1" thickBot="1">
      <c r="A2894" s="1089"/>
      <c r="B2894" s="1160" t="s">
        <v>1853</v>
      </c>
      <c r="C2894" s="1160"/>
      <c r="D2894" s="1161" t="s">
        <v>1854</v>
      </c>
      <c r="E2894" s="1160"/>
      <c r="F2894" s="1160"/>
      <c r="G2894" s="1160"/>
      <c r="H2894" s="1160"/>
      <c r="I2894" s="1160"/>
      <c r="J2894" s="1161"/>
      <c r="K2894" s="1162">
        <v>0.35541</v>
      </c>
      <c r="L2894" s="1163"/>
      <c r="M2894" s="1163"/>
      <c r="N2894" s="1163"/>
      <c r="O2894" s="1164"/>
      <c r="P2894" s="1185" t="s">
        <v>51</v>
      </c>
      <c r="Q2894" s="1186"/>
      <c r="R2894" s="1186"/>
      <c r="S2894" s="1186"/>
      <c r="T2894" s="1187"/>
      <c r="U2894" s="1188">
        <v>2.8269000000000002</v>
      </c>
      <c r="V2894" s="1189"/>
      <c r="W2894" s="1189"/>
      <c r="X2894" s="1189"/>
      <c r="Y2894" s="1190"/>
      <c r="Z2894" s="1168">
        <v>1.0046999999999999</v>
      </c>
      <c r="AA2894" s="1126"/>
      <c r="AB2894" s="1126"/>
      <c r="AC2894" s="1125"/>
    </row>
    <row r="2895" spans="1:29" ht="17.45" customHeight="1" thickBot="1">
      <c r="A2895" s="1068"/>
      <c r="B2895" s="1069"/>
      <c r="C2895" s="1069"/>
      <c r="D2895" s="1069"/>
      <c r="E2895" s="1069"/>
      <c r="F2895" s="1069"/>
      <c r="G2895" s="1069"/>
      <c r="H2895" s="1069"/>
      <c r="I2895" s="1071" t="s">
        <v>1193</v>
      </c>
      <c r="J2895" s="1071"/>
      <c r="K2895" s="1071"/>
      <c r="L2895" s="1071"/>
      <c r="M2895" s="1071"/>
      <c r="N2895" s="1071"/>
      <c r="O2895" s="1071"/>
      <c r="P2895" s="1071"/>
      <c r="Q2895" s="1071"/>
      <c r="R2895" s="1071"/>
      <c r="S2895" s="1071"/>
      <c r="T2895" s="1071"/>
      <c r="U2895" s="1071"/>
      <c r="V2895" s="1106"/>
      <c r="W2895" s="1107">
        <v>140.1831</v>
      </c>
      <c r="X2895" s="1108"/>
      <c r="Y2895" s="1108"/>
      <c r="Z2895" s="1108"/>
      <c r="AA2895" s="1108"/>
      <c r="AB2895" s="1108"/>
      <c r="AC2895" s="1107"/>
    </row>
    <row r="2896" spans="1:29" ht="16.7" customHeight="1" thickBot="1">
      <c r="A2896" s="1092" t="s">
        <v>1194</v>
      </c>
      <c r="B2896" s="1109"/>
      <c r="C2896" s="1109"/>
      <c r="D2896" s="1109"/>
      <c r="E2896" s="1109"/>
      <c r="F2896" s="1109"/>
      <c r="G2896" s="1109"/>
      <c r="H2896" s="1109"/>
      <c r="I2896" s="1109"/>
      <c r="J2896" s="1110"/>
      <c r="K2896" s="1094" t="s">
        <v>1174</v>
      </c>
      <c r="L2896" s="1070"/>
      <c r="M2896" s="1070"/>
      <c r="N2896" s="1070"/>
      <c r="O2896" s="1095"/>
      <c r="P2896" s="1094" t="s">
        <v>531</v>
      </c>
      <c r="Q2896" s="1070"/>
      <c r="R2896" s="1070"/>
      <c r="S2896" s="1070"/>
      <c r="T2896" s="1095"/>
      <c r="U2896" s="1094" t="s">
        <v>1190</v>
      </c>
      <c r="V2896" s="1070"/>
      <c r="W2896" s="1070"/>
      <c r="X2896" s="1070"/>
      <c r="Y2896" s="1095"/>
      <c r="Z2896" s="1096" t="s">
        <v>1191</v>
      </c>
      <c r="AA2896" s="1111"/>
      <c r="AB2896" s="1111"/>
      <c r="AC2896" s="1112"/>
    </row>
    <row r="2897" spans="1:29" ht="17.45" customHeight="1">
      <c r="A2897" s="1150"/>
      <c r="B2897" s="1151" t="s">
        <v>1888</v>
      </c>
      <c r="C2897" s="1151"/>
      <c r="D2897" s="1152" t="s">
        <v>1889</v>
      </c>
      <c r="E2897" s="1151"/>
      <c r="F2897" s="1151"/>
      <c r="G2897" s="1151"/>
      <c r="H2897" s="1151"/>
      <c r="I2897" s="1151"/>
      <c r="J2897" s="1152"/>
      <c r="K2897" s="1153">
        <v>10</v>
      </c>
      <c r="L2897" s="1154"/>
      <c r="M2897" s="1154"/>
      <c r="N2897" s="1154"/>
      <c r="O2897" s="1155"/>
      <c r="P2897" s="1169" t="s">
        <v>51</v>
      </c>
      <c r="Q2897" s="1078"/>
      <c r="R2897" s="1078"/>
      <c r="S2897" s="1078"/>
      <c r="T2897" s="1170"/>
      <c r="U2897" s="1171">
        <v>0.1784</v>
      </c>
      <c r="V2897" s="1172"/>
      <c r="W2897" s="1172"/>
      <c r="X2897" s="1172"/>
      <c r="Y2897" s="1173"/>
      <c r="Z2897" s="1159">
        <v>1.8</v>
      </c>
      <c r="AA2897" s="1116"/>
      <c r="AB2897" s="1116"/>
      <c r="AC2897" s="1115"/>
    </row>
    <row r="2898" spans="1:29" ht="17.45" customHeight="1">
      <c r="A2898" s="1149"/>
      <c r="B2898" s="1174" t="s">
        <v>1890</v>
      </c>
      <c r="C2898" s="1174"/>
      <c r="D2898" s="1175" t="s">
        <v>1891</v>
      </c>
      <c r="E2898" s="1174"/>
      <c r="F2898" s="1174"/>
      <c r="G2898" s="1174"/>
      <c r="H2898" s="1174"/>
      <c r="I2898" s="1174"/>
      <c r="J2898" s="1175"/>
      <c r="K2898" s="1176">
        <v>0.10650999999999999</v>
      </c>
      <c r="L2898" s="1177"/>
      <c r="M2898" s="1177"/>
      <c r="N2898" s="1177"/>
      <c r="O2898" s="1178"/>
      <c r="P2898" s="1179" t="s">
        <v>1218</v>
      </c>
      <c r="Q2898" s="1085"/>
      <c r="R2898" s="1085"/>
      <c r="S2898" s="1085"/>
      <c r="T2898" s="1180"/>
      <c r="U2898" s="1181">
        <v>97.416200000000003</v>
      </c>
      <c r="V2898" s="1182"/>
      <c r="W2898" s="1182"/>
      <c r="X2898" s="1182"/>
      <c r="Y2898" s="1183"/>
      <c r="Z2898" s="1184">
        <v>10.376200000000001</v>
      </c>
      <c r="AA2898" s="1121"/>
      <c r="AB2898" s="1121"/>
      <c r="AC2898" s="1120"/>
    </row>
    <row r="2899" spans="1:29" ht="16.7" customHeight="1">
      <c r="A2899" s="1149"/>
      <c r="B2899" s="1174" t="s">
        <v>1892</v>
      </c>
      <c r="C2899" s="1174"/>
      <c r="D2899" s="1175" t="s">
        <v>1893</v>
      </c>
      <c r="E2899" s="1174"/>
      <c r="F2899" s="1174"/>
      <c r="G2899" s="1174"/>
      <c r="H2899" s="1174"/>
      <c r="I2899" s="1174"/>
      <c r="J2899" s="1175"/>
      <c r="K2899" s="1176">
        <v>1.1659999999999999</v>
      </c>
      <c r="L2899" s="1177"/>
      <c r="M2899" s="1177"/>
      <c r="N2899" s="1177"/>
      <c r="O2899" s="1178"/>
      <c r="P2899" s="1179" t="s">
        <v>55</v>
      </c>
      <c r="Q2899" s="1085"/>
      <c r="R2899" s="1085"/>
      <c r="S2899" s="1085"/>
      <c r="T2899" s="1180"/>
      <c r="U2899" s="1181">
        <v>7.968</v>
      </c>
      <c r="V2899" s="1182"/>
      <c r="W2899" s="1182"/>
      <c r="X2899" s="1182"/>
      <c r="Y2899" s="1183"/>
      <c r="Z2899" s="1184">
        <v>9.2929999999999993</v>
      </c>
      <c r="AA2899" s="1121"/>
      <c r="AB2899" s="1121"/>
      <c r="AC2899" s="1120"/>
    </row>
    <row r="2900" spans="1:29" ht="17.45" customHeight="1" thickBot="1">
      <c r="A2900" s="1089"/>
      <c r="B2900" s="1160" t="s">
        <v>1894</v>
      </c>
      <c r="C2900" s="1160"/>
      <c r="D2900" s="1161" t="s">
        <v>1895</v>
      </c>
      <c r="E2900" s="1160"/>
      <c r="F2900" s="1160"/>
      <c r="G2900" s="1160"/>
      <c r="H2900" s="1160"/>
      <c r="I2900" s="1160"/>
      <c r="J2900" s="1161"/>
      <c r="K2900" s="1162">
        <v>1.1659999999999999</v>
      </c>
      <c r="L2900" s="1163"/>
      <c r="M2900" s="1163"/>
      <c r="N2900" s="1163"/>
      <c r="O2900" s="1164"/>
      <c r="P2900" s="1185" t="s">
        <v>55</v>
      </c>
      <c r="Q2900" s="1186"/>
      <c r="R2900" s="1186"/>
      <c r="S2900" s="1186"/>
      <c r="T2900" s="1187"/>
      <c r="U2900" s="1188">
        <v>49.509399999999999</v>
      </c>
      <c r="V2900" s="1189"/>
      <c r="W2900" s="1189"/>
      <c r="X2900" s="1189"/>
      <c r="Y2900" s="1190"/>
      <c r="Z2900" s="1168">
        <v>57.728700000000003</v>
      </c>
      <c r="AA2900" s="1126"/>
      <c r="AB2900" s="1126"/>
      <c r="AC2900" s="1125"/>
    </row>
    <row r="2901" spans="1:29" ht="16.7" customHeight="1" thickBot="1">
      <c r="A2901" s="1068"/>
      <c r="B2901" s="1069"/>
      <c r="C2901" s="1069"/>
      <c r="D2901" s="1069"/>
      <c r="E2901" s="1069"/>
      <c r="F2901" s="1069"/>
      <c r="G2901" s="1069"/>
      <c r="H2901" s="1069"/>
      <c r="I2901" s="1071" t="s">
        <v>1195</v>
      </c>
      <c r="J2901" s="1071"/>
      <c r="K2901" s="1071"/>
      <c r="L2901" s="1071"/>
      <c r="M2901" s="1071"/>
      <c r="N2901" s="1071"/>
      <c r="O2901" s="1071"/>
      <c r="P2901" s="1071"/>
      <c r="Q2901" s="1071"/>
      <c r="R2901" s="1071"/>
      <c r="S2901" s="1071"/>
      <c r="T2901" s="1071"/>
      <c r="U2901" s="1071"/>
      <c r="V2901" s="1106"/>
      <c r="W2901" s="1107">
        <v>79.197900000000004</v>
      </c>
      <c r="X2901" s="1108"/>
      <c r="Y2901" s="1108"/>
      <c r="Z2901" s="1108"/>
      <c r="AA2901" s="1108"/>
      <c r="AB2901" s="1108"/>
      <c r="AC2901" s="1107"/>
    </row>
    <row r="2902" spans="1:29" ht="17.45" customHeight="1" thickBot="1">
      <c r="A2902" s="1092" t="s">
        <v>1196</v>
      </c>
      <c r="B2902" s="1109"/>
      <c r="C2902" s="1109"/>
      <c r="D2902" s="1109"/>
      <c r="E2902" s="1109"/>
      <c r="F2902" s="1109"/>
      <c r="G2902" s="1109"/>
      <c r="H2902" s="1109"/>
      <c r="I2902" s="1109"/>
      <c r="J2902" s="1110"/>
      <c r="K2902" s="1094" t="s">
        <v>1174</v>
      </c>
      <c r="L2902" s="1070"/>
      <c r="M2902" s="1070"/>
      <c r="N2902" s="1070"/>
      <c r="O2902" s="1095"/>
      <c r="P2902" s="1094" t="s">
        <v>531</v>
      </c>
      <c r="Q2902" s="1070"/>
      <c r="R2902" s="1070"/>
      <c r="S2902" s="1070"/>
      <c r="T2902" s="1095"/>
      <c r="U2902" s="1094" t="s">
        <v>1190</v>
      </c>
      <c r="V2902" s="1070"/>
      <c r="W2902" s="1070"/>
      <c r="X2902" s="1070"/>
      <c r="Y2902" s="1095"/>
      <c r="Z2902" s="1096" t="s">
        <v>1191</v>
      </c>
      <c r="AA2902" s="1111"/>
      <c r="AB2902" s="1111"/>
      <c r="AC2902" s="1112"/>
    </row>
    <row r="2903" spans="1:29" ht="17.45" customHeight="1">
      <c r="A2903" s="1150"/>
      <c r="B2903" s="1151" t="s">
        <v>1896</v>
      </c>
      <c r="C2903" s="1151"/>
      <c r="D2903" s="1152" t="s">
        <v>1897</v>
      </c>
      <c r="E2903" s="1151"/>
      <c r="F2903" s="1151"/>
      <c r="G2903" s="1151"/>
      <c r="H2903" s="1151"/>
      <c r="I2903" s="1151"/>
      <c r="J2903" s="1152"/>
      <c r="K2903" s="1153">
        <v>1.3729999999999999E-2</v>
      </c>
      <c r="L2903" s="1154"/>
      <c r="M2903" s="1154"/>
      <c r="N2903" s="1154"/>
      <c r="O2903" s="1155"/>
      <c r="P2903" s="1169" t="s">
        <v>565</v>
      </c>
      <c r="Q2903" s="1078"/>
      <c r="R2903" s="1078"/>
      <c r="S2903" s="1078"/>
      <c r="T2903" s="1170"/>
      <c r="U2903" s="1171">
        <v>32.99</v>
      </c>
      <c r="V2903" s="1172"/>
      <c r="W2903" s="1172"/>
      <c r="X2903" s="1172"/>
      <c r="Y2903" s="1173"/>
      <c r="Z2903" s="1159">
        <v>0.45300000000000001</v>
      </c>
      <c r="AA2903" s="1116"/>
      <c r="AB2903" s="1116"/>
      <c r="AC2903" s="1115"/>
    </row>
    <row r="2904" spans="1:29" ht="16.7" customHeight="1">
      <c r="A2904" s="1149"/>
      <c r="B2904" s="1174" t="s">
        <v>1898</v>
      </c>
      <c r="C2904" s="1174"/>
      <c r="D2904" s="1175" t="s">
        <v>1899</v>
      </c>
      <c r="E2904" s="1174"/>
      <c r="F2904" s="1174"/>
      <c r="G2904" s="1174"/>
      <c r="H2904" s="1174"/>
      <c r="I2904" s="1174"/>
      <c r="J2904" s="1175"/>
      <c r="K2904" s="1176">
        <v>2.3000000000000001E-4</v>
      </c>
      <c r="L2904" s="1177"/>
      <c r="M2904" s="1177"/>
      <c r="N2904" s="1177"/>
      <c r="O2904" s="1178"/>
      <c r="P2904" s="1179" t="s">
        <v>565</v>
      </c>
      <c r="Q2904" s="1085"/>
      <c r="R2904" s="1085"/>
      <c r="S2904" s="1085"/>
      <c r="T2904" s="1180"/>
      <c r="U2904" s="1181">
        <v>32.99</v>
      </c>
      <c r="V2904" s="1182"/>
      <c r="W2904" s="1182"/>
      <c r="X2904" s="1182"/>
      <c r="Y2904" s="1183"/>
      <c r="Z2904" s="1184">
        <v>7.6E-3</v>
      </c>
      <c r="AA2904" s="1121"/>
      <c r="AB2904" s="1121"/>
      <c r="AC2904" s="1120"/>
    </row>
    <row r="2905" spans="1:29" ht="17.45" customHeight="1" thickBot="1">
      <c r="A2905" s="1089"/>
      <c r="B2905" s="1160" t="s">
        <v>1900</v>
      </c>
      <c r="C2905" s="1160"/>
      <c r="D2905" s="1161" t="s">
        <v>1901</v>
      </c>
      <c r="E2905" s="1160"/>
      <c r="F2905" s="1160"/>
      <c r="G2905" s="1160"/>
      <c r="H2905" s="1160"/>
      <c r="I2905" s="1160"/>
      <c r="J2905" s="1161"/>
      <c r="K2905" s="1162">
        <v>8.0000000000000007E-5</v>
      </c>
      <c r="L2905" s="1163"/>
      <c r="M2905" s="1163"/>
      <c r="N2905" s="1163"/>
      <c r="O2905" s="1164"/>
      <c r="P2905" s="1185" t="s">
        <v>565</v>
      </c>
      <c r="Q2905" s="1186"/>
      <c r="R2905" s="1186"/>
      <c r="S2905" s="1186"/>
      <c r="T2905" s="1187"/>
      <c r="U2905" s="1188">
        <v>32.99</v>
      </c>
      <c r="V2905" s="1189"/>
      <c r="W2905" s="1189"/>
      <c r="X2905" s="1189"/>
      <c r="Y2905" s="1190"/>
      <c r="Z2905" s="1168">
        <v>2.5999999999999999E-3</v>
      </c>
      <c r="AA2905" s="1126"/>
      <c r="AB2905" s="1126"/>
      <c r="AC2905" s="1125"/>
    </row>
    <row r="2906" spans="1:29" ht="17.45" customHeight="1" thickBot="1">
      <c r="A2906" s="1068"/>
      <c r="B2906" s="1069"/>
      <c r="C2906" s="1069"/>
      <c r="D2906" s="1069"/>
      <c r="E2906" s="1069"/>
      <c r="F2906" s="1069"/>
      <c r="G2906" s="1069"/>
      <c r="H2906" s="1069"/>
      <c r="I2906" s="1071" t="s">
        <v>1197</v>
      </c>
      <c r="J2906" s="1071"/>
      <c r="K2906" s="1071"/>
      <c r="L2906" s="1071"/>
      <c r="M2906" s="1071"/>
      <c r="N2906" s="1071"/>
      <c r="O2906" s="1071"/>
      <c r="P2906" s="1071"/>
      <c r="Q2906" s="1071"/>
      <c r="R2906" s="1071"/>
      <c r="S2906" s="1071"/>
      <c r="T2906" s="1071"/>
      <c r="U2906" s="1071"/>
      <c r="V2906" s="1106"/>
      <c r="W2906" s="1107">
        <v>0.4632</v>
      </c>
      <c r="X2906" s="1108"/>
      <c r="Y2906" s="1108"/>
      <c r="Z2906" s="1108"/>
      <c r="AA2906" s="1108"/>
      <c r="AB2906" s="1108"/>
      <c r="AC2906" s="1107"/>
    </row>
    <row r="2907" spans="1:29" ht="16.7" customHeight="1" thickBot="1">
      <c r="A2907" s="1092" t="s">
        <v>1198</v>
      </c>
      <c r="B2907" s="1109"/>
      <c r="C2907" s="1109"/>
      <c r="D2907" s="1110"/>
      <c r="E2907" s="1094" t="s">
        <v>1174</v>
      </c>
      <c r="F2907" s="1070"/>
      <c r="G2907" s="1095"/>
      <c r="H2907" s="1140" t="s">
        <v>1199</v>
      </c>
      <c r="I2907" s="1140" t="s">
        <v>1200</v>
      </c>
      <c r="J2907" s="1094" t="s">
        <v>1201</v>
      </c>
      <c r="K2907" s="1070"/>
      <c r="L2907" s="1095"/>
      <c r="M2907" s="1094" t="s">
        <v>1202</v>
      </c>
      <c r="N2907" s="1070"/>
      <c r="O2907" s="1070"/>
      <c r="P2907" s="1095"/>
      <c r="Q2907" s="1094" t="s">
        <v>1203</v>
      </c>
      <c r="R2907" s="1070"/>
      <c r="S2907" s="1070"/>
      <c r="T2907" s="1070"/>
      <c r="U2907" s="1095"/>
      <c r="V2907" s="1094" t="s">
        <v>1204</v>
      </c>
      <c r="W2907" s="1070"/>
      <c r="X2907" s="1070"/>
      <c r="Y2907" s="1095"/>
      <c r="Z2907" s="1096" t="s">
        <v>1191</v>
      </c>
      <c r="AA2907" s="1111"/>
      <c r="AB2907" s="1111"/>
      <c r="AC2907" s="1112"/>
    </row>
    <row r="2908" spans="1:29" ht="17.45" customHeight="1">
      <c r="A2908" s="1150"/>
      <c r="B2908" s="1151" t="s">
        <v>1902</v>
      </c>
      <c r="C2908" s="1151"/>
      <c r="D2908" s="1222" t="s">
        <v>1897</v>
      </c>
      <c r="E2908" s="1202">
        <v>1.3729999999999999E-2</v>
      </c>
      <c r="F2908" s="1203"/>
      <c r="G2908" s="1204"/>
      <c r="H2908" s="1201">
        <v>0</v>
      </c>
      <c r="I2908" s="1201">
        <v>0</v>
      </c>
      <c r="J2908" s="1205">
        <v>0</v>
      </c>
      <c r="K2908" s="1206"/>
      <c r="L2908" s="1207"/>
      <c r="M2908" s="1171">
        <v>1.05</v>
      </c>
      <c r="N2908" s="1172"/>
      <c r="O2908" s="1172"/>
      <c r="P2908" s="1173"/>
      <c r="Q2908" s="1171">
        <v>0.84</v>
      </c>
      <c r="R2908" s="1172"/>
      <c r="S2908" s="1172"/>
      <c r="T2908" s="1172"/>
      <c r="U2908" s="1173"/>
      <c r="V2908" s="1171">
        <v>0.69</v>
      </c>
      <c r="W2908" s="1172"/>
      <c r="X2908" s="1172"/>
      <c r="Y2908" s="1173"/>
      <c r="Z2908" s="1159">
        <v>0</v>
      </c>
      <c r="AA2908" s="1116"/>
      <c r="AB2908" s="1116"/>
      <c r="AC2908" s="1115"/>
    </row>
    <row r="2909" spans="1:29" ht="16.7" customHeight="1">
      <c r="A2909" s="1149"/>
      <c r="B2909" s="1174" t="s">
        <v>1903</v>
      </c>
      <c r="C2909" s="1174"/>
      <c r="D2909" s="1223" t="s">
        <v>1899</v>
      </c>
      <c r="E2909" s="1209">
        <v>2.3000000000000001E-4</v>
      </c>
      <c r="F2909" s="1210"/>
      <c r="G2909" s="1211"/>
      <c r="H2909" s="1208">
        <v>0</v>
      </c>
      <c r="I2909" s="1208">
        <v>0</v>
      </c>
      <c r="J2909" s="1212">
        <v>0</v>
      </c>
      <c r="K2909" s="1213"/>
      <c r="L2909" s="1214"/>
      <c r="M2909" s="1181">
        <v>1.05</v>
      </c>
      <c r="N2909" s="1182"/>
      <c r="O2909" s="1182"/>
      <c r="P2909" s="1183"/>
      <c r="Q2909" s="1181">
        <v>0.84</v>
      </c>
      <c r="R2909" s="1182"/>
      <c r="S2909" s="1182"/>
      <c r="T2909" s="1182"/>
      <c r="U2909" s="1183"/>
      <c r="V2909" s="1181">
        <v>0.69</v>
      </c>
      <c r="W2909" s="1182"/>
      <c r="X2909" s="1182"/>
      <c r="Y2909" s="1183"/>
      <c r="Z2909" s="1184">
        <v>0</v>
      </c>
      <c r="AA2909" s="1121"/>
      <c r="AB2909" s="1121"/>
      <c r="AC2909" s="1120"/>
    </row>
    <row r="2910" spans="1:29" ht="17.45" customHeight="1" thickBot="1">
      <c r="A2910" s="1089"/>
      <c r="B2910" s="1160" t="s">
        <v>1904</v>
      </c>
      <c r="C2910" s="1160"/>
      <c r="D2910" s="1224" t="s">
        <v>1901</v>
      </c>
      <c r="E2910" s="1216">
        <v>8.0000000000000007E-5</v>
      </c>
      <c r="F2910" s="1217"/>
      <c r="G2910" s="1218"/>
      <c r="H2910" s="1215">
        <v>0</v>
      </c>
      <c r="I2910" s="1215">
        <v>0</v>
      </c>
      <c r="J2910" s="1219">
        <v>0</v>
      </c>
      <c r="K2910" s="1220"/>
      <c r="L2910" s="1221"/>
      <c r="M2910" s="1188">
        <v>1.05</v>
      </c>
      <c r="N2910" s="1189"/>
      <c r="O2910" s="1189"/>
      <c r="P2910" s="1190"/>
      <c r="Q2910" s="1188">
        <v>0.84</v>
      </c>
      <c r="R2910" s="1189"/>
      <c r="S2910" s="1189"/>
      <c r="T2910" s="1189"/>
      <c r="U2910" s="1190"/>
      <c r="V2910" s="1188">
        <v>0.69</v>
      </c>
      <c r="W2910" s="1189"/>
      <c r="X2910" s="1189"/>
      <c r="Y2910" s="1190"/>
      <c r="Z2910" s="1168">
        <v>0</v>
      </c>
      <c r="AA2910" s="1126"/>
      <c r="AB2910" s="1126"/>
      <c r="AC2910" s="1125"/>
    </row>
    <row r="2911" spans="1:29" ht="17.45" customHeight="1" thickBot="1">
      <c r="A2911" s="1068"/>
      <c r="B2911" s="1069"/>
      <c r="C2911" s="1069"/>
      <c r="D2911" s="1069"/>
      <c r="E2911" s="1069"/>
      <c r="F2911" s="1069"/>
      <c r="G2911" s="1069"/>
      <c r="H2911" s="1069"/>
      <c r="I2911" s="1071" t="s">
        <v>1205</v>
      </c>
      <c r="J2911" s="1071"/>
      <c r="K2911" s="1071"/>
      <c r="L2911" s="1071"/>
      <c r="M2911" s="1071"/>
      <c r="N2911" s="1071"/>
      <c r="O2911" s="1071"/>
      <c r="P2911" s="1071"/>
      <c r="Q2911" s="1071"/>
      <c r="R2911" s="1071"/>
      <c r="S2911" s="1071"/>
      <c r="T2911" s="1071"/>
      <c r="U2911" s="1071"/>
      <c r="V2911" s="1106"/>
      <c r="W2911" s="1107">
        <v>0</v>
      </c>
      <c r="X2911" s="1108"/>
      <c r="Y2911" s="1108"/>
      <c r="Z2911" s="1108"/>
      <c r="AA2911" s="1108"/>
      <c r="AB2911" s="1108"/>
      <c r="AC2911" s="1107"/>
    </row>
    <row r="2912" spans="1:29" ht="5.85" customHeight="1">
      <c r="A2912" s="1141"/>
      <c r="B2912" s="1113"/>
      <c r="C2912" s="1113"/>
      <c r="D2912" s="1113"/>
      <c r="E2912" s="1113"/>
      <c r="F2912" s="1113"/>
      <c r="G2912" s="1113"/>
      <c r="H2912" s="1113"/>
      <c r="I2912" s="1113"/>
      <c r="J2912" s="1113"/>
      <c r="K2912" s="1113"/>
      <c r="L2912" s="1113"/>
      <c r="M2912" s="1113"/>
      <c r="N2912" s="1113"/>
      <c r="O2912" s="1113"/>
      <c r="P2912" s="1113"/>
      <c r="Q2912" s="1113"/>
      <c r="R2912" s="1113"/>
      <c r="S2912" s="1113"/>
      <c r="T2912" s="1113"/>
      <c r="U2912" s="1113"/>
      <c r="V2912" s="1113"/>
      <c r="W2912" s="1113"/>
      <c r="X2912" s="1113"/>
      <c r="Y2912" s="1113"/>
      <c r="Z2912" s="1113"/>
      <c r="AA2912" s="1113"/>
      <c r="AB2912" s="1113"/>
      <c r="AC2912" s="1142"/>
    </row>
    <row r="2913" spans="1:29" ht="16.7" customHeight="1">
      <c r="A2913" s="1117"/>
      <c r="B2913" s="1118"/>
      <c r="C2913" s="1118"/>
      <c r="D2913" s="1118"/>
      <c r="E2913" s="1118"/>
      <c r="F2913" s="1118"/>
      <c r="G2913" s="1118"/>
      <c r="H2913" s="1118"/>
      <c r="I2913" s="1119" t="s">
        <v>1206</v>
      </c>
      <c r="J2913" s="1119"/>
      <c r="K2913" s="1119"/>
      <c r="L2913" s="1119"/>
      <c r="M2913" s="1119"/>
      <c r="N2913" s="1119"/>
      <c r="O2913" s="1119"/>
      <c r="P2913" s="1119"/>
      <c r="Q2913" s="1119"/>
      <c r="R2913" s="1119"/>
      <c r="S2913" s="1119"/>
      <c r="T2913" s="1119"/>
      <c r="U2913" s="1119"/>
      <c r="V2913" s="1118"/>
      <c r="W2913" s="1143">
        <v>227.75</v>
      </c>
      <c r="X2913" s="1144"/>
      <c r="Y2913" s="1144"/>
      <c r="Z2913" s="1144"/>
      <c r="AA2913" s="1144"/>
      <c r="AB2913" s="1144"/>
      <c r="AC2913" s="1143"/>
    </row>
    <row r="2914" spans="1:29" ht="17.45" customHeight="1">
      <c r="A2914" s="1117"/>
      <c r="B2914" s="1118"/>
      <c r="C2914" s="1118"/>
      <c r="D2914" s="1118"/>
      <c r="E2914" s="1118"/>
      <c r="F2914" s="1118"/>
      <c r="G2914" s="1119" t="s">
        <v>1207</v>
      </c>
      <c r="H2914" s="1119"/>
      <c r="I2914" s="1119"/>
      <c r="J2914" s="1119"/>
      <c r="K2914" s="1119"/>
      <c r="L2914" s="1119"/>
      <c r="M2914" s="1119"/>
      <c r="N2914" s="1145"/>
      <c r="O2914" s="1146">
        <v>0</v>
      </c>
      <c r="P2914" s="1146"/>
      <c r="Q2914" s="1146"/>
      <c r="R2914" s="1145"/>
      <c r="S2914" s="1119" t="s">
        <v>1208</v>
      </c>
      <c r="T2914" s="1119"/>
      <c r="U2914" s="1119"/>
      <c r="V2914" s="1118"/>
      <c r="W2914" s="1143">
        <v>0</v>
      </c>
      <c r="X2914" s="1144"/>
      <c r="Y2914" s="1144"/>
      <c r="Z2914" s="1144"/>
      <c r="AA2914" s="1144"/>
      <c r="AB2914" s="1144"/>
      <c r="AC2914" s="1143"/>
    </row>
    <row r="2915" spans="1:29" ht="16.7" customHeight="1">
      <c r="A2915" s="1117"/>
      <c r="B2915" s="1118"/>
      <c r="C2915" s="1118"/>
      <c r="D2915" s="1118"/>
      <c r="E2915" s="1118"/>
      <c r="F2915" s="1118"/>
      <c r="G2915" s="1118"/>
      <c r="H2915" s="1118"/>
      <c r="I2915" s="1119" t="s">
        <v>1209</v>
      </c>
      <c r="J2915" s="1119"/>
      <c r="K2915" s="1119"/>
      <c r="L2915" s="1119"/>
      <c r="M2915" s="1119"/>
      <c r="N2915" s="1119"/>
      <c r="O2915" s="1119"/>
      <c r="P2915" s="1119"/>
      <c r="Q2915" s="1119"/>
      <c r="R2915" s="1119"/>
      <c r="S2915" s="1119"/>
      <c r="T2915" s="1119"/>
      <c r="U2915" s="1119"/>
      <c r="V2915" s="1118"/>
      <c r="W2915" s="1143">
        <v>227.75</v>
      </c>
      <c r="X2915" s="1144"/>
      <c r="Y2915" s="1144"/>
      <c r="Z2915" s="1144"/>
      <c r="AA2915" s="1144"/>
      <c r="AB2915" s="1144"/>
      <c r="AC2915" s="1143"/>
    </row>
    <row r="2916" spans="1:29" ht="5.85" customHeight="1">
      <c r="A2916" s="1147"/>
      <c r="B2916" s="1118"/>
      <c r="C2916" s="1118"/>
      <c r="D2916" s="1118"/>
      <c r="E2916" s="1118"/>
      <c r="F2916" s="1118"/>
      <c r="G2916" s="1118"/>
      <c r="H2916" s="1118"/>
      <c r="I2916" s="1118"/>
      <c r="J2916" s="1118"/>
      <c r="K2916" s="1118"/>
      <c r="L2916" s="1118"/>
      <c r="M2916" s="1118"/>
      <c r="N2916" s="1118"/>
      <c r="O2916" s="1118"/>
      <c r="P2916" s="1118"/>
      <c r="Q2916" s="1118"/>
      <c r="R2916" s="1118"/>
      <c r="S2916" s="1118"/>
      <c r="T2916" s="1118"/>
      <c r="U2916" s="1118"/>
      <c r="V2916" s="1118"/>
      <c r="W2916" s="1118"/>
      <c r="X2916" s="1118"/>
      <c r="Y2916" s="1118"/>
      <c r="Z2916" s="1118"/>
      <c r="AA2916" s="1118"/>
      <c r="AB2916" s="1118"/>
      <c r="AC2916" s="1148"/>
    </row>
    <row r="2917" spans="1:29" ht="123.6" customHeight="1" thickBot="1">
      <c r="A2917" s="1089"/>
      <c r="B2917" s="1090"/>
      <c r="C2917" s="1090"/>
      <c r="D2917" s="1090"/>
      <c r="E2917" s="1090"/>
      <c r="F2917" s="1090"/>
      <c r="G2917" s="1090"/>
      <c r="H2917" s="1090"/>
      <c r="I2917" s="1090"/>
      <c r="J2917" s="1090"/>
      <c r="K2917" s="1090"/>
      <c r="L2917" s="1090"/>
      <c r="M2917" s="1090"/>
      <c r="N2917" s="1090"/>
      <c r="O2917" s="1090"/>
      <c r="P2917" s="1090"/>
      <c r="Q2917" s="1090"/>
      <c r="R2917" s="1090"/>
      <c r="S2917" s="1090"/>
      <c r="T2917" s="1090"/>
      <c r="U2917" s="1090"/>
      <c r="V2917" s="1090"/>
      <c r="W2917" s="1090"/>
      <c r="X2917" s="1090"/>
      <c r="Y2917" s="1090"/>
      <c r="Z2917" s="1090"/>
      <c r="AA2917" s="1090"/>
      <c r="AB2917" s="1090"/>
      <c r="AC2917" s="1091"/>
    </row>
    <row r="2918" spans="1:29" ht="17.45" customHeight="1" thickBot="1">
      <c r="A2918" s="1068"/>
      <c r="B2918" s="1069"/>
      <c r="C2918" s="1069"/>
      <c r="D2918" s="1069"/>
      <c r="E2918" s="1069"/>
      <c r="F2918" s="1070" t="s">
        <v>1166</v>
      </c>
      <c r="G2918" s="1070"/>
      <c r="H2918" s="1070"/>
      <c r="I2918" s="1070"/>
      <c r="J2918" s="1070"/>
      <c r="K2918" s="1070"/>
      <c r="L2918" s="1069"/>
      <c r="M2918" s="1069"/>
      <c r="N2918" s="1069"/>
      <c r="O2918" s="1069"/>
      <c r="P2918" s="1069"/>
      <c r="Q2918" s="1069"/>
      <c r="R2918" s="1069"/>
      <c r="S2918" s="1069"/>
      <c r="T2918" s="1069"/>
      <c r="U2918" s="1069"/>
      <c r="V2918" s="1069"/>
      <c r="W2918" s="1069"/>
      <c r="X2918" s="1071" t="s">
        <v>1905</v>
      </c>
      <c r="Y2918" s="1071"/>
      <c r="Z2918" s="1071"/>
      <c r="AA2918" s="1071"/>
      <c r="AB2918" s="1071"/>
      <c r="AC2918" s="1072"/>
    </row>
    <row r="2919" spans="1:29" ht="16.7" customHeight="1">
      <c r="A2919" s="1074" t="s">
        <v>1168</v>
      </c>
      <c r="B2919" s="1075"/>
      <c r="C2919" s="1076"/>
      <c r="D2919" s="1077" t="s">
        <v>1906</v>
      </c>
      <c r="E2919" s="1077"/>
      <c r="F2919" s="1077"/>
      <c r="G2919" s="1077"/>
      <c r="H2919" s="1077"/>
      <c r="I2919" s="1077"/>
      <c r="J2919" s="1077"/>
      <c r="K2919" s="1077"/>
      <c r="L2919" s="1077"/>
      <c r="M2919" s="1077"/>
      <c r="N2919" s="1076"/>
      <c r="O2919" s="1076"/>
      <c r="P2919" s="1078" t="s">
        <v>1104</v>
      </c>
      <c r="Q2919" s="1078"/>
      <c r="R2919" s="1078"/>
      <c r="S2919" s="1076"/>
      <c r="T2919" s="1079" t="s">
        <v>1890</v>
      </c>
      <c r="U2919" s="1079"/>
      <c r="V2919" s="1079"/>
      <c r="W2919" s="1079"/>
      <c r="X2919" s="1076"/>
      <c r="Y2919" s="1078" t="s">
        <v>1170</v>
      </c>
      <c r="Z2919" s="1078"/>
      <c r="AA2919" s="1076"/>
      <c r="AB2919" s="1080">
        <v>45658</v>
      </c>
      <c r="AC2919" s="1081"/>
    </row>
    <row r="2920" spans="1:29" ht="17.45" customHeight="1">
      <c r="A2920" s="1082"/>
      <c r="B2920" s="1083"/>
      <c r="D2920" s="1084"/>
      <c r="E2920" s="1084"/>
      <c r="F2920" s="1084"/>
      <c r="G2920" s="1084"/>
      <c r="H2920" s="1084"/>
      <c r="I2920" s="1084"/>
      <c r="J2920" s="1084"/>
      <c r="K2920" s="1084"/>
      <c r="L2920" s="1084"/>
      <c r="M2920" s="1084"/>
      <c r="P2920" s="1085" t="s">
        <v>1171</v>
      </c>
      <c r="Q2920" s="1085"/>
      <c r="R2920" s="1085"/>
      <c r="T2920" s="1086">
        <v>1.3413900000000001</v>
      </c>
      <c r="U2920" s="1086"/>
      <c r="V2920" s="1086"/>
      <c r="W2920" s="1086"/>
      <c r="Y2920" s="1085" t="s">
        <v>1172</v>
      </c>
      <c r="Z2920" s="1085"/>
      <c r="AB2920" s="1087" t="s">
        <v>1218</v>
      </c>
      <c r="AC2920" s="1088"/>
    </row>
    <row r="2921" spans="1:29" ht="5.85" customHeight="1" thickBot="1">
      <c r="A2921" s="1089"/>
      <c r="B2921" s="1090"/>
      <c r="C2921" s="1090"/>
      <c r="D2921" s="1090"/>
      <c r="E2921" s="1090"/>
      <c r="F2921" s="1090"/>
      <c r="G2921" s="1090"/>
      <c r="H2921" s="1090"/>
      <c r="I2921" s="1090"/>
      <c r="J2921" s="1090"/>
      <c r="K2921" s="1090"/>
      <c r="L2921" s="1090"/>
      <c r="M2921" s="1090"/>
      <c r="N2921" s="1090"/>
      <c r="O2921" s="1090"/>
      <c r="P2921" s="1090"/>
      <c r="Q2921" s="1090"/>
      <c r="R2921" s="1090"/>
      <c r="S2921" s="1090"/>
      <c r="T2921" s="1090"/>
      <c r="U2921" s="1090"/>
      <c r="V2921" s="1090"/>
      <c r="W2921" s="1090"/>
      <c r="X2921" s="1090"/>
      <c r="Y2921" s="1090"/>
      <c r="Z2921" s="1090"/>
      <c r="AA2921" s="1090"/>
      <c r="AB2921" s="1090"/>
      <c r="AC2921" s="1091"/>
    </row>
    <row r="2922" spans="1:29" ht="16.7" customHeight="1" thickBot="1">
      <c r="A2922" s="1092" t="s">
        <v>1173</v>
      </c>
      <c r="B2922" s="1075"/>
      <c r="C2922" s="1075"/>
      <c r="D2922" s="1075"/>
      <c r="E2922" s="1075"/>
      <c r="F2922" s="1075"/>
      <c r="G2922" s="1075"/>
      <c r="H2922" s="1093"/>
      <c r="I2922" s="1094" t="s">
        <v>1174</v>
      </c>
      <c r="J2922" s="1094" t="s">
        <v>1175</v>
      </c>
      <c r="K2922" s="1070"/>
      <c r="L2922" s="1070"/>
      <c r="M2922" s="1070"/>
      <c r="N2922" s="1070"/>
      <c r="O2922" s="1070"/>
      <c r="P2922" s="1095"/>
      <c r="Q2922" s="1094" t="s">
        <v>1176</v>
      </c>
      <c r="R2922" s="1070"/>
      <c r="S2922" s="1070"/>
      <c r="T2922" s="1070"/>
      <c r="U2922" s="1070"/>
      <c r="V2922" s="1070"/>
      <c r="W2922" s="1070"/>
      <c r="X2922" s="1070"/>
      <c r="Y2922" s="1095"/>
      <c r="Z2922" s="1096" t="s">
        <v>1177</v>
      </c>
      <c r="AA2922" s="1097"/>
      <c r="AB2922" s="1097"/>
      <c r="AC2922" s="1098"/>
    </row>
    <row r="2923" spans="1:29" ht="17.45" customHeight="1" thickBot="1">
      <c r="A2923" s="1099"/>
      <c r="B2923" s="1100"/>
      <c r="C2923" s="1100"/>
      <c r="D2923" s="1100"/>
      <c r="E2923" s="1100"/>
      <c r="F2923" s="1100"/>
      <c r="G2923" s="1100"/>
      <c r="H2923" s="1101"/>
      <c r="I2923" s="1102"/>
      <c r="J2923" s="1094" t="s">
        <v>1178</v>
      </c>
      <c r="K2923" s="1070"/>
      <c r="L2923" s="1095"/>
      <c r="M2923" s="1094" t="s">
        <v>1179</v>
      </c>
      <c r="N2923" s="1070"/>
      <c r="O2923" s="1070"/>
      <c r="P2923" s="1095"/>
      <c r="Q2923" s="1094" t="s">
        <v>1178</v>
      </c>
      <c r="R2923" s="1070"/>
      <c r="S2923" s="1070"/>
      <c r="T2923" s="1070"/>
      <c r="U2923" s="1095"/>
      <c r="V2923" s="1094" t="s">
        <v>1179</v>
      </c>
      <c r="W2923" s="1070"/>
      <c r="X2923" s="1070"/>
      <c r="Y2923" s="1095"/>
      <c r="Z2923" s="1103"/>
      <c r="AA2923" s="1104"/>
      <c r="AB2923" s="1104"/>
      <c r="AC2923" s="1105"/>
    </row>
    <row r="2924" spans="1:29" ht="17.45" customHeight="1">
      <c r="A2924" s="1150"/>
      <c r="B2924" s="1151" t="s">
        <v>1862</v>
      </c>
      <c r="C2924" s="1151"/>
      <c r="D2924" s="1152" t="s">
        <v>1863</v>
      </c>
      <c r="E2924" s="1151"/>
      <c r="F2924" s="1151"/>
      <c r="G2924" s="1151"/>
      <c r="H2924" s="1152"/>
      <c r="I2924" s="1201">
        <v>1</v>
      </c>
      <c r="J2924" s="1202">
        <v>1</v>
      </c>
      <c r="K2924" s="1203"/>
      <c r="L2924" s="1204"/>
      <c r="M2924" s="1202">
        <v>0</v>
      </c>
      <c r="N2924" s="1203"/>
      <c r="O2924" s="1203"/>
      <c r="P2924" s="1204"/>
      <c r="Q2924" s="1205">
        <v>0.22470000000000001</v>
      </c>
      <c r="R2924" s="1206"/>
      <c r="S2924" s="1206"/>
      <c r="T2924" s="1206"/>
      <c r="U2924" s="1207"/>
      <c r="V2924" s="1205">
        <v>0.124</v>
      </c>
      <c r="W2924" s="1206"/>
      <c r="X2924" s="1206"/>
      <c r="Y2924" s="1207"/>
      <c r="Z2924" s="1159">
        <v>0.22470000000000001</v>
      </c>
      <c r="AA2924" s="1116"/>
      <c r="AB2924" s="1116"/>
      <c r="AC2924" s="1115"/>
    </row>
    <row r="2925" spans="1:29" ht="16.7" customHeight="1" thickBot="1">
      <c r="A2925" s="1089"/>
      <c r="B2925" s="1160" t="s">
        <v>1796</v>
      </c>
      <c r="C2925" s="1160"/>
      <c r="D2925" s="1161" t="s">
        <v>1797</v>
      </c>
      <c r="E2925" s="1160"/>
      <c r="F2925" s="1160"/>
      <c r="G2925" s="1160"/>
      <c r="H2925" s="1161"/>
      <c r="I2925" s="1215">
        <v>1</v>
      </c>
      <c r="J2925" s="1216">
        <v>1</v>
      </c>
      <c r="K2925" s="1217"/>
      <c r="L2925" s="1218"/>
      <c r="M2925" s="1216">
        <v>0</v>
      </c>
      <c r="N2925" s="1217"/>
      <c r="O2925" s="1217"/>
      <c r="P2925" s="1218"/>
      <c r="Q2925" s="1219">
        <v>26.986899999999999</v>
      </c>
      <c r="R2925" s="1220"/>
      <c r="S2925" s="1220"/>
      <c r="T2925" s="1220"/>
      <c r="U2925" s="1221"/>
      <c r="V2925" s="1219">
        <v>5.7229999999999999</v>
      </c>
      <c r="W2925" s="1220"/>
      <c r="X2925" s="1220"/>
      <c r="Y2925" s="1221"/>
      <c r="Z2925" s="1168">
        <v>26.986899999999999</v>
      </c>
      <c r="AA2925" s="1126"/>
      <c r="AB2925" s="1126"/>
      <c r="AC2925" s="1125"/>
    </row>
    <row r="2926" spans="1:29" ht="17.45" customHeight="1" thickBot="1">
      <c r="A2926" s="1068"/>
      <c r="B2926" s="1069"/>
      <c r="C2926" s="1069"/>
      <c r="D2926" s="1069"/>
      <c r="E2926" s="1069"/>
      <c r="F2926" s="1069"/>
      <c r="G2926" s="1069"/>
      <c r="H2926" s="1069"/>
      <c r="I2926" s="1071" t="s">
        <v>1180</v>
      </c>
      <c r="J2926" s="1071"/>
      <c r="K2926" s="1071"/>
      <c r="L2926" s="1071"/>
      <c r="M2926" s="1071"/>
      <c r="N2926" s="1071"/>
      <c r="O2926" s="1071"/>
      <c r="P2926" s="1071"/>
      <c r="Q2926" s="1071"/>
      <c r="R2926" s="1071"/>
      <c r="S2926" s="1071"/>
      <c r="T2926" s="1071"/>
      <c r="U2926" s="1071"/>
      <c r="V2926" s="1106"/>
      <c r="W2926" s="1107">
        <v>27.211600000000001</v>
      </c>
      <c r="X2926" s="1108"/>
      <c r="Y2926" s="1108"/>
      <c r="Z2926" s="1108"/>
      <c r="AA2926" s="1108"/>
      <c r="AB2926" s="1108"/>
      <c r="AC2926" s="1107"/>
    </row>
    <row r="2927" spans="1:29" ht="16.7" customHeight="1" thickBot="1">
      <c r="A2927" s="1092" t="s">
        <v>1181</v>
      </c>
      <c r="B2927" s="1109"/>
      <c r="C2927" s="1109"/>
      <c r="D2927" s="1109"/>
      <c r="E2927" s="1109"/>
      <c r="F2927" s="1109"/>
      <c r="G2927" s="1109"/>
      <c r="H2927" s="1109"/>
      <c r="I2927" s="1109"/>
      <c r="J2927" s="1110"/>
      <c r="K2927" s="1094" t="s">
        <v>1182</v>
      </c>
      <c r="L2927" s="1070"/>
      <c r="M2927" s="1070"/>
      <c r="N2927" s="1070"/>
      <c r="O2927" s="1095"/>
      <c r="P2927" s="1094" t="s">
        <v>1174</v>
      </c>
      <c r="Q2927" s="1070"/>
      <c r="R2927" s="1070"/>
      <c r="S2927" s="1070"/>
      <c r="T2927" s="1095"/>
      <c r="U2927" s="1094" t="s">
        <v>1183</v>
      </c>
      <c r="V2927" s="1070"/>
      <c r="W2927" s="1070"/>
      <c r="X2927" s="1070"/>
      <c r="Y2927" s="1095"/>
      <c r="Z2927" s="1096" t="s">
        <v>1177</v>
      </c>
      <c r="AA2927" s="1111"/>
      <c r="AB2927" s="1111"/>
      <c r="AC2927" s="1112"/>
    </row>
    <row r="2928" spans="1:29" ht="17.45" customHeight="1">
      <c r="A2928" s="1150"/>
      <c r="B2928" s="1151" t="s">
        <v>1115</v>
      </c>
      <c r="C2928" s="1151"/>
      <c r="D2928" s="1152" t="s">
        <v>1116</v>
      </c>
      <c r="E2928" s="1151"/>
      <c r="F2928" s="1151"/>
      <c r="G2928" s="1151"/>
      <c r="H2928" s="1151"/>
      <c r="I2928" s="1151"/>
      <c r="J2928" s="1152"/>
      <c r="K2928" s="1153">
        <v>0</v>
      </c>
      <c r="L2928" s="1154"/>
      <c r="M2928" s="1154"/>
      <c r="N2928" s="1154"/>
      <c r="O2928" s="1155"/>
      <c r="P2928" s="1153">
        <v>1</v>
      </c>
      <c r="Q2928" s="1154"/>
      <c r="R2928" s="1154"/>
      <c r="S2928" s="1154"/>
      <c r="T2928" s="1155"/>
      <c r="U2928" s="1156">
        <v>22.3398</v>
      </c>
      <c r="V2928" s="1157"/>
      <c r="W2928" s="1157"/>
      <c r="X2928" s="1157"/>
      <c r="Y2928" s="1158"/>
      <c r="Z2928" s="1159">
        <v>22.3398</v>
      </c>
      <c r="AA2928" s="1116"/>
      <c r="AB2928" s="1116"/>
      <c r="AC2928" s="1115"/>
    </row>
    <row r="2929" spans="1:29" ht="17.45" customHeight="1" thickBot="1">
      <c r="A2929" s="1089"/>
      <c r="B2929" s="1160" t="s">
        <v>1131</v>
      </c>
      <c r="C2929" s="1160"/>
      <c r="D2929" s="1161" t="s">
        <v>1132</v>
      </c>
      <c r="E2929" s="1160"/>
      <c r="F2929" s="1160"/>
      <c r="G2929" s="1160"/>
      <c r="H2929" s="1160"/>
      <c r="I2929" s="1160"/>
      <c r="J2929" s="1161"/>
      <c r="K2929" s="1162">
        <v>0</v>
      </c>
      <c r="L2929" s="1163"/>
      <c r="M2929" s="1163"/>
      <c r="N2929" s="1163"/>
      <c r="O2929" s="1164"/>
      <c r="P2929" s="1162">
        <v>1</v>
      </c>
      <c r="Q2929" s="1163"/>
      <c r="R2929" s="1163"/>
      <c r="S2929" s="1163"/>
      <c r="T2929" s="1164"/>
      <c r="U2929" s="1165">
        <v>34.5931</v>
      </c>
      <c r="V2929" s="1166"/>
      <c r="W2929" s="1166"/>
      <c r="X2929" s="1166"/>
      <c r="Y2929" s="1167"/>
      <c r="Z2929" s="1168">
        <v>34.5931</v>
      </c>
      <c r="AA2929" s="1126"/>
      <c r="AB2929" s="1126"/>
      <c r="AC2929" s="1125"/>
    </row>
    <row r="2930" spans="1:29" ht="16.7" customHeight="1" thickBot="1">
      <c r="A2930" s="1068"/>
      <c r="B2930" s="1113"/>
      <c r="C2930" s="1113"/>
      <c r="D2930" s="1113"/>
      <c r="E2930" s="1113"/>
      <c r="F2930" s="1113"/>
      <c r="G2930" s="1113"/>
      <c r="H2930" s="1113"/>
      <c r="I2930" s="1114" t="s">
        <v>1184</v>
      </c>
      <c r="J2930" s="1114"/>
      <c r="K2930" s="1114"/>
      <c r="L2930" s="1114"/>
      <c r="M2930" s="1114"/>
      <c r="N2930" s="1114"/>
      <c r="O2930" s="1114"/>
      <c r="P2930" s="1114"/>
      <c r="Q2930" s="1114"/>
      <c r="R2930" s="1114"/>
      <c r="S2930" s="1114"/>
      <c r="T2930" s="1114"/>
      <c r="U2930" s="1114"/>
      <c r="V2930" s="1069"/>
      <c r="W2930" s="1115">
        <v>56.932899999999997</v>
      </c>
      <c r="X2930" s="1116"/>
      <c r="Y2930" s="1116"/>
      <c r="Z2930" s="1116"/>
      <c r="AA2930" s="1116"/>
      <c r="AB2930" s="1116"/>
      <c r="AC2930" s="1115"/>
    </row>
    <row r="2931" spans="1:29" ht="17.45" customHeight="1">
      <c r="A2931" s="1117"/>
      <c r="B2931" s="1118"/>
      <c r="C2931" s="1118"/>
      <c r="D2931" s="1118"/>
      <c r="E2931" s="1118"/>
      <c r="F2931" s="1118"/>
      <c r="G2931" s="1118"/>
      <c r="H2931" s="1118"/>
      <c r="I2931" s="1119" t="s">
        <v>1185</v>
      </c>
      <c r="J2931" s="1119"/>
      <c r="K2931" s="1119"/>
      <c r="L2931" s="1119"/>
      <c r="M2931" s="1119"/>
      <c r="N2931" s="1119"/>
      <c r="O2931" s="1119"/>
      <c r="P2931" s="1119"/>
      <c r="Q2931" s="1119"/>
      <c r="R2931" s="1119"/>
      <c r="S2931" s="1119"/>
      <c r="T2931" s="1119"/>
      <c r="U2931" s="1119"/>
      <c r="V2931" s="1118"/>
      <c r="W2931" s="1120">
        <v>84.144499999999994</v>
      </c>
      <c r="X2931" s="1121"/>
      <c r="Y2931" s="1121"/>
      <c r="Z2931" s="1121"/>
      <c r="AA2931" s="1121"/>
      <c r="AB2931" s="1121"/>
      <c r="AC2931" s="1120"/>
    </row>
    <row r="2932" spans="1:29" ht="17.45" customHeight="1">
      <c r="A2932" s="1117"/>
      <c r="B2932" s="1118"/>
      <c r="C2932" s="1118"/>
      <c r="D2932" s="1118"/>
      <c r="E2932" s="1118"/>
      <c r="F2932" s="1118"/>
      <c r="G2932" s="1118"/>
      <c r="H2932" s="1118"/>
      <c r="I2932" s="1119" t="s">
        <v>1186</v>
      </c>
      <c r="J2932" s="1119"/>
      <c r="K2932" s="1119"/>
      <c r="L2932" s="1119"/>
      <c r="M2932" s="1119"/>
      <c r="N2932" s="1119"/>
      <c r="O2932" s="1119"/>
      <c r="P2932" s="1119"/>
      <c r="Q2932" s="1119"/>
      <c r="R2932" s="1119"/>
      <c r="S2932" s="1119"/>
      <c r="T2932" s="1119"/>
      <c r="U2932" s="1119"/>
      <c r="V2932" s="1118"/>
      <c r="W2932" s="1120">
        <v>62.729300000000002</v>
      </c>
      <c r="X2932" s="1121"/>
      <c r="Y2932" s="1121"/>
      <c r="Z2932" s="1121"/>
      <c r="AA2932" s="1121"/>
      <c r="AB2932" s="1121"/>
      <c r="AC2932" s="1120"/>
    </row>
    <row r="2933" spans="1:29" ht="16.7" customHeight="1">
      <c r="A2933" s="1117"/>
      <c r="B2933" s="1118"/>
      <c r="C2933" s="1118"/>
      <c r="D2933" s="1118"/>
      <c r="E2933" s="1118"/>
      <c r="F2933" s="1118"/>
      <c r="G2933" s="1118"/>
      <c r="H2933" s="1118"/>
      <c r="I2933" s="1119" t="s">
        <v>1187</v>
      </c>
      <c r="J2933" s="1119"/>
      <c r="K2933" s="1119"/>
      <c r="L2933" s="1119"/>
      <c r="M2933" s="1119"/>
      <c r="N2933" s="1119"/>
      <c r="O2933" s="1119"/>
      <c r="P2933" s="1119"/>
      <c r="Q2933" s="1119"/>
      <c r="R2933" s="1119"/>
      <c r="S2933" s="1119"/>
      <c r="T2933" s="1119"/>
      <c r="U2933" s="1119"/>
      <c r="V2933" s="1118"/>
      <c r="W2933" s="1120">
        <v>0</v>
      </c>
      <c r="X2933" s="1121"/>
      <c r="Y2933" s="1121"/>
      <c r="Z2933" s="1121"/>
      <c r="AA2933" s="1121"/>
      <c r="AB2933" s="1121"/>
      <c r="AC2933" s="1120"/>
    </row>
    <row r="2934" spans="1:29" ht="17.45" customHeight="1" thickBot="1">
      <c r="A2934" s="1122"/>
      <c r="B2934" s="1123"/>
      <c r="C2934" s="1123"/>
      <c r="D2934" s="1123"/>
      <c r="E2934" s="1123"/>
      <c r="F2934" s="1123"/>
      <c r="G2934" s="1123"/>
      <c r="H2934" s="1123"/>
      <c r="I2934" s="1124" t="s">
        <v>1188</v>
      </c>
      <c r="J2934" s="1124"/>
      <c r="K2934" s="1124"/>
      <c r="L2934" s="1124"/>
      <c r="M2934" s="1124"/>
      <c r="N2934" s="1124"/>
      <c r="O2934" s="1124"/>
      <c r="P2934" s="1124"/>
      <c r="Q2934" s="1124"/>
      <c r="R2934" s="1124"/>
      <c r="S2934" s="1124"/>
      <c r="T2934" s="1124"/>
      <c r="U2934" s="1124"/>
      <c r="V2934" s="1123"/>
      <c r="W2934" s="1125">
        <v>0</v>
      </c>
      <c r="X2934" s="1126"/>
      <c r="Y2934" s="1126"/>
      <c r="Z2934" s="1126"/>
      <c r="AA2934" s="1126"/>
      <c r="AB2934" s="1126"/>
      <c r="AC2934" s="1125"/>
    </row>
    <row r="2935" spans="1:29" ht="16.7" customHeight="1" thickBot="1">
      <c r="A2935" s="1092" t="s">
        <v>1189</v>
      </c>
      <c r="B2935" s="1109"/>
      <c r="C2935" s="1109"/>
      <c r="D2935" s="1109"/>
      <c r="E2935" s="1109"/>
      <c r="F2935" s="1109"/>
      <c r="G2935" s="1109"/>
      <c r="H2935" s="1109"/>
      <c r="I2935" s="1109"/>
      <c r="J2935" s="1110"/>
      <c r="K2935" s="1094" t="s">
        <v>1174</v>
      </c>
      <c r="L2935" s="1070"/>
      <c r="M2935" s="1070"/>
      <c r="N2935" s="1070"/>
      <c r="O2935" s="1095"/>
      <c r="P2935" s="1094" t="s">
        <v>531</v>
      </c>
      <c r="Q2935" s="1070"/>
      <c r="R2935" s="1070"/>
      <c r="S2935" s="1070"/>
      <c r="T2935" s="1095"/>
      <c r="U2935" s="1094" t="s">
        <v>1190</v>
      </c>
      <c r="V2935" s="1070"/>
      <c r="W2935" s="1070"/>
      <c r="X2935" s="1070"/>
      <c r="Y2935" s="1095"/>
      <c r="Z2935" s="1096" t="s">
        <v>1191</v>
      </c>
      <c r="AA2935" s="1111"/>
      <c r="AB2935" s="1111"/>
      <c r="AC2935" s="1112"/>
    </row>
    <row r="2936" spans="1:29" ht="17.45" customHeight="1" thickBot="1">
      <c r="A2936" s="1127"/>
      <c r="B2936" s="1128" t="s">
        <v>1907</v>
      </c>
      <c r="C2936" s="1128"/>
      <c r="D2936" s="1129" t="s">
        <v>1908</v>
      </c>
      <c r="E2936" s="1128"/>
      <c r="F2936" s="1128"/>
      <c r="G2936" s="1128"/>
      <c r="H2936" s="1128"/>
      <c r="I2936" s="1128"/>
      <c r="J2936" s="1129"/>
      <c r="K2936" s="1130">
        <v>1</v>
      </c>
      <c r="L2936" s="1131"/>
      <c r="M2936" s="1131"/>
      <c r="N2936" s="1131"/>
      <c r="O2936" s="1132"/>
      <c r="P2936" s="1133" t="s">
        <v>1218</v>
      </c>
      <c r="Q2936" s="1134"/>
      <c r="R2936" s="1134"/>
      <c r="S2936" s="1134"/>
      <c r="T2936" s="1135"/>
      <c r="U2936" s="1136">
        <v>34.6539</v>
      </c>
      <c r="V2936" s="1137"/>
      <c r="W2936" s="1137"/>
      <c r="X2936" s="1137"/>
      <c r="Y2936" s="1138"/>
      <c r="Z2936" s="1139">
        <v>34.6539</v>
      </c>
      <c r="AA2936" s="1108"/>
      <c r="AB2936" s="1108"/>
      <c r="AC2936" s="1107"/>
    </row>
    <row r="2937" spans="1:29" ht="17.45" customHeight="1" thickBot="1">
      <c r="A2937" s="1068"/>
      <c r="B2937" s="1069"/>
      <c r="C2937" s="1069"/>
      <c r="D2937" s="1069"/>
      <c r="E2937" s="1069"/>
      <c r="F2937" s="1069"/>
      <c r="G2937" s="1069"/>
      <c r="H2937" s="1069"/>
      <c r="I2937" s="1071" t="s">
        <v>1193</v>
      </c>
      <c r="J2937" s="1071"/>
      <c r="K2937" s="1071"/>
      <c r="L2937" s="1071"/>
      <c r="M2937" s="1071"/>
      <c r="N2937" s="1071"/>
      <c r="O2937" s="1071"/>
      <c r="P2937" s="1071"/>
      <c r="Q2937" s="1071"/>
      <c r="R2937" s="1071"/>
      <c r="S2937" s="1071"/>
      <c r="T2937" s="1071"/>
      <c r="U2937" s="1071"/>
      <c r="V2937" s="1106"/>
      <c r="W2937" s="1107">
        <v>34.6539</v>
      </c>
      <c r="X2937" s="1108"/>
      <c r="Y2937" s="1108"/>
      <c r="Z2937" s="1108"/>
      <c r="AA2937" s="1108"/>
      <c r="AB2937" s="1108"/>
      <c r="AC2937" s="1107"/>
    </row>
    <row r="2938" spans="1:29" ht="16.7" customHeight="1" thickBot="1">
      <c r="A2938" s="1092" t="s">
        <v>1194</v>
      </c>
      <c r="B2938" s="1109"/>
      <c r="C2938" s="1109"/>
      <c r="D2938" s="1109"/>
      <c r="E2938" s="1109"/>
      <c r="F2938" s="1109"/>
      <c r="G2938" s="1109"/>
      <c r="H2938" s="1109"/>
      <c r="I2938" s="1109"/>
      <c r="J2938" s="1110"/>
      <c r="K2938" s="1094" t="s">
        <v>1174</v>
      </c>
      <c r="L2938" s="1070"/>
      <c r="M2938" s="1070"/>
      <c r="N2938" s="1070"/>
      <c r="O2938" s="1095"/>
      <c r="P2938" s="1094" t="s">
        <v>531</v>
      </c>
      <c r="Q2938" s="1070"/>
      <c r="R2938" s="1070"/>
      <c r="S2938" s="1070"/>
      <c r="T2938" s="1095"/>
      <c r="U2938" s="1094" t="s">
        <v>1190</v>
      </c>
      <c r="V2938" s="1070"/>
      <c r="W2938" s="1070"/>
      <c r="X2938" s="1070"/>
      <c r="Y2938" s="1095"/>
      <c r="Z2938" s="1096" t="s">
        <v>1191</v>
      </c>
      <c r="AA2938" s="1111"/>
      <c r="AB2938" s="1111"/>
      <c r="AC2938" s="1112"/>
    </row>
    <row r="2939" spans="1:29" ht="17.45" customHeight="1" thickBot="1">
      <c r="A2939" s="1068"/>
      <c r="B2939" s="1069"/>
      <c r="C2939" s="1069"/>
      <c r="D2939" s="1069"/>
      <c r="E2939" s="1069"/>
      <c r="F2939" s="1069"/>
      <c r="G2939" s="1069"/>
      <c r="H2939" s="1069"/>
      <c r="I2939" s="1071" t="s">
        <v>1195</v>
      </c>
      <c r="J2939" s="1071"/>
      <c r="K2939" s="1071"/>
      <c r="L2939" s="1071"/>
      <c r="M2939" s="1071"/>
      <c r="N2939" s="1071"/>
      <c r="O2939" s="1071"/>
      <c r="P2939" s="1071"/>
      <c r="Q2939" s="1071"/>
      <c r="R2939" s="1071"/>
      <c r="S2939" s="1071"/>
      <c r="T2939" s="1071"/>
      <c r="U2939" s="1071"/>
      <c r="V2939" s="1106"/>
      <c r="W2939" s="1107">
        <v>0</v>
      </c>
      <c r="X2939" s="1108"/>
      <c r="Y2939" s="1108"/>
      <c r="Z2939" s="1108"/>
      <c r="AA2939" s="1108"/>
      <c r="AB2939" s="1108"/>
      <c r="AC2939" s="1107"/>
    </row>
    <row r="2940" spans="1:29" ht="17.45" customHeight="1" thickBot="1">
      <c r="A2940" s="1092" t="s">
        <v>1196</v>
      </c>
      <c r="B2940" s="1109"/>
      <c r="C2940" s="1109"/>
      <c r="D2940" s="1109"/>
      <c r="E2940" s="1109"/>
      <c r="F2940" s="1109"/>
      <c r="G2940" s="1109"/>
      <c r="H2940" s="1109"/>
      <c r="I2940" s="1109"/>
      <c r="J2940" s="1110"/>
      <c r="K2940" s="1094" t="s">
        <v>1174</v>
      </c>
      <c r="L2940" s="1070"/>
      <c r="M2940" s="1070"/>
      <c r="N2940" s="1070"/>
      <c r="O2940" s="1095"/>
      <c r="P2940" s="1094" t="s">
        <v>531</v>
      </c>
      <c r="Q2940" s="1070"/>
      <c r="R2940" s="1070"/>
      <c r="S2940" s="1070"/>
      <c r="T2940" s="1095"/>
      <c r="U2940" s="1094" t="s">
        <v>1190</v>
      </c>
      <c r="V2940" s="1070"/>
      <c r="W2940" s="1070"/>
      <c r="X2940" s="1070"/>
      <c r="Y2940" s="1095"/>
      <c r="Z2940" s="1096" t="s">
        <v>1191</v>
      </c>
      <c r="AA2940" s="1111"/>
      <c r="AB2940" s="1111"/>
      <c r="AC2940" s="1112"/>
    </row>
    <row r="2941" spans="1:29" ht="16.7" customHeight="1" thickBot="1">
      <c r="A2941" s="1127"/>
      <c r="B2941" s="1128" t="s">
        <v>1909</v>
      </c>
      <c r="C2941" s="1128"/>
      <c r="D2941" s="1129" t="s">
        <v>1910</v>
      </c>
      <c r="E2941" s="1128"/>
      <c r="F2941" s="1128"/>
      <c r="G2941" s="1128"/>
      <c r="H2941" s="1128"/>
      <c r="I2941" s="1128"/>
      <c r="J2941" s="1129"/>
      <c r="K2941" s="1130">
        <v>1E-3</v>
      </c>
      <c r="L2941" s="1131"/>
      <c r="M2941" s="1131"/>
      <c r="N2941" s="1131"/>
      <c r="O2941" s="1132"/>
      <c r="P2941" s="1133" t="s">
        <v>565</v>
      </c>
      <c r="Q2941" s="1134"/>
      <c r="R2941" s="1134"/>
      <c r="S2941" s="1134"/>
      <c r="T2941" s="1135"/>
      <c r="U2941" s="1136">
        <v>32.99</v>
      </c>
      <c r="V2941" s="1137"/>
      <c r="W2941" s="1137"/>
      <c r="X2941" s="1137"/>
      <c r="Y2941" s="1138"/>
      <c r="Z2941" s="1139">
        <v>3.3000000000000002E-2</v>
      </c>
      <c r="AA2941" s="1108"/>
      <c r="AB2941" s="1108"/>
      <c r="AC2941" s="1107"/>
    </row>
    <row r="2942" spans="1:29" ht="17.45" customHeight="1" thickBot="1">
      <c r="A2942" s="1068"/>
      <c r="B2942" s="1069"/>
      <c r="C2942" s="1069"/>
      <c r="D2942" s="1069"/>
      <c r="E2942" s="1069"/>
      <c r="F2942" s="1069"/>
      <c r="G2942" s="1069"/>
      <c r="H2942" s="1069"/>
      <c r="I2942" s="1071" t="s">
        <v>1197</v>
      </c>
      <c r="J2942" s="1071"/>
      <c r="K2942" s="1071"/>
      <c r="L2942" s="1071"/>
      <c r="M2942" s="1071"/>
      <c r="N2942" s="1071"/>
      <c r="O2942" s="1071"/>
      <c r="P2942" s="1071"/>
      <c r="Q2942" s="1071"/>
      <c r="R2942" s="1071"/>
      <c r="S2942" s="1071"/>
      <c r="T2942" s="1071"/>
      <c r="U2942" s="1071"/>
      <c r="V2942" s="1106"/>
      <c r="W2942" s="1107">
        <v>3.3000000000000002E-2</v>
      </c>
      <c r="X2942" s="1108"/>
      <c r="Y2942" s="1108"/>
      <c r="Z2942" s="1108"/>
      <c r="AA2942" s="1108"/>
      <c r="AB2942" s="1108"/>
      <c r="AC2942" s="1107"/>
    </row>
    <row r="2943" spans="1:29" ht="16.7" customHeight="1" thickBot="1">
      <c r="A2943" s="1092" t="s">
        <v>1198</v>
      </c>
      <c r="B2943" s="1109"/>
      <c r="C2943" s="1109"/>
      <c r="D2943" s="1110"/>
      <c r="E2943" s="1094" t="s">
        <v>1174</v>
      </c>
      <c r="F2943" s="1070"/>
      <c r="G2943" s="1095"/>
      <c r="H2943" s="1140" t="s">
        <v>1199</v>
      </c>
      <c r="I2943" s="1140" t="s">
        <v>1200</v>
      </c>
      <c r="J2943" s="1094" t="s">
        <v>1201</v>
      </c>
      <c r="K2943" s="1070"/>
      <c r="L2943" s="1095"/>
      <c r="M2943" s="1094" t="s">
        <v>1202</v>
      </c>
      <c r="N2943" s="1070"/>
      <c r="O2943" s="1070"/>
      <c r="P2943" s="1095"/>
      <c r="Q2943" s="1094" t="s">
        <v>1203</v>
      </c>
      <c r="R2943" s="1070"/>
      <c r="S2943" s="1070"/>
      <c r="T2943" s="1070"/>
      <c r="U2943" s="1095"/>
      <c r="V2943" s="1094" t="s">
        <v>1204</v>
      </c>
      <c r="W2943" s="1070"/>
      <c r="X2943" s="1070"/>
      <c r="Y2943" s="1095"/>
      <c r="Z2943" s="1096" t="s">
        <v>1191</v>
      </c>
      <c r="AA2943" s="1111"/>
      <c r="AB2943" s="1111"/>
      <c r="AC2943" s="1112"/>
    </row>
    <row r="2944" spans="1:29" ht="17.45" customHeight="1" thickBot="1">
      <c r="A2944" s="1127"/>
      <c r="B2944" s="1128" t="s">
        <v>1911</v>
      </c>
      <c r="C2944" s="1128"/>
      <c r="D2944" s="1225" t="s">
        <v>1910</v>
      </c>
      <c r="E2944" s="1192">
        <v>1E-3</v>
      </c>
      <c r="F2944" s="1193"/>
      <c r="G2944" s="1194"/>
      <c r="H2944" s="1191">
        <v>0</v>
      </c>
      <c r="I2944" s="1191">
        <v>0</v>
      </c>
      <c r="J2944" s="1195">
        <v>0</v>
      </c>
      <c r="K2944" s="1196"/>
      <c r="L2944" s="1197"/>
      <c r="M2944" s="1136">
        <v>1.05</v>
      </c>
      <c r="N2944" s="1137"/>
      <c r="O2944" s="1137"/>
      <c r="P2944" s="1138"/>
      <c r="Q2944" s="1136">
        <v>0.84</v>
      </c>
      <c r="R2944" s="1137"/>
      <c r="S2944" s="1137"/>
      <c r="T2944" s="1137"/>
      <c r="U2944" s="1138"/>
      <c r="V2944" s="1136">
        <v>0.69</v>
      </c>
      <c r="W2944" s="1137"/>
      <c r="X2944" s="1137"/>
      <c r="Y2944" s="1138"/>
      <c r="Z2944" s="1139">
        <v>0</v>
      </c>
      <c r="AA2944" s="1108"/>
      <c r="AB2944" s="1108"/>
      <c r="AC2944" s="1107"/>
    </row>
    <row r="2945" spans="1:29" ht="17.45" customHeight="1" thickBot="1">
      <c r="A2945" s="1068"/>
      <c r="B2945" s="1069"/>
      <c r="C2945" s="1069"/>
      <c r="D2945" s="1069"/>
      <c r="E2945" s="1069"/>
      <c r="F2945" s="1069"/>
      <c r="G2945" s="1069"/>
      <c r="H2945" s="1069"/>
      <c r="I2945" s="1071" t="s">
        <v>1205</v>
      </c>
      <c r="J2945" s="1071"/>
      <c r="K2945" s="1071"/>
      <c r="L2945" s="1071"/>
      <c r="M2945" s="1071"/>
      <c r="N2945" s="1071"/>
      <c r="O2945" s="1071"/>
      <c r="P2945" s="1071"/>
      <c r="Q2945" s="1071"/>
      <c r="R2945" s="1071"/>
      <c r="S2945" s="1071"/>
      <c r="T2945" s="1071"/>
      <c r="U2945" s="1071"/>
      <c r="V2945" s="1106"/>
      <c r="W2945" s="1107">
        <v>0</v>
      </c>
      <c r="X2945" s="1108"/>
      <c r="Y2945" s="1108"/>
      <c r="Z2945" s="1108"/>
      <c r="AA2945" s="1108"/>
      <c r="AB2945" s="1108"/>
      <c r="AC2945" s="1107"/>
    </row>
    <row r="2946" spans="1:29" ht="5.85" customHeight="1">
      <c r="A2946" s="1141"/>
      <c r="B2946" s="1113"/>
      <c r="C2946" s="1113"/>
      <c r="D2946" s="1113"/>
      <c r="E2946" s="1113"/>
      <c r="F2946" s="1113"/>
      <c r="G2946" s="1113"/>
      <c r="H2946" s="1113"/>
      <c r="I2946" s="1113"/>
      <c r="J2946" s="1113"/>
      <c r="K2946" s="1113"/>
      <c r="L2946" s="1113"/>
      <c r="M2946" s="1113"/>
      <c r="N2946" s="1113"/>
      <c r="O2946" s="1113"/>
      <c r="P2946" s="1113"/>
      <c r="Q2946" s="1113"/>
      <c r="R2946" s="1113"/>
      <c r="S2946" s="1113"/>
      <c r="T2946" s="1113"/>
      <c r="U2946" s="1113"/>
      <c r="V2946" s="1113"/>
      <c r="W2946" s="1113"/>
      <c r="X2946" s="1113"/>
      <c r="Y2946" s="1113"/>
      <c r="Z2946" s="1113"/>
      <c r="AA2946" s="1113"/>
      <c r="AB2946" s="1113"/>
      <c r="AC2946" s="1142"/>
    </row>
    <row r="2947" spans="1:29" ht="16.7" customHeight="1">
      <c r="A2947" s="1117"/>
      <c r="B2947" s="1118"/>
      <c r="C2947" s="1118"/>
      <c r="D2947" s="1118"/>
      <c r="E2947" s="1118"/>
      <c r="F2947" s="1118"/>
      <c r="G2947" s="1118"/>
      <c r="H2947" s="1118"/>
      <c r="I2947" s="1119" t="s">
        <v>1206</v>
      </c>
      <c r="J2947" s="1119"/>
      <c r="K2947" s="1119"/>
      <c r="L2947" s="1119"/>
      <c r="M2947" s="1119"/>
      <c r="N2947" s="1119"/>
      <c r="O2947" s="1119"/>
      <c r="P2947" s="1119"/>
      <c r="Q2947" s="1119"/>
      <c r="R2947" s="1119"/>
      <c r="S2947" s="1119"/>
      <c r="T2947" s="1119"/>
      <c r="U2947" s="1119"/>
      <c r="V2947" s="1118"/>
      <c r="W2947" s="1143">
        <v>97.42</v>
      </c>
      <c r="X2947" s="1144"/>
      <c r="Y2947" s="1144"/>
      <c r="Z2947" s="1144"/>
      <c r="AA2947" s="1144"/>
      <c r="AB2947" s="1144"/>
      <c r="AC2947" s="1143"/>
    </row>
    <row r="2948" spans="1:29" ht="17.45" customHeight="1">
      <c r="A2948" s="1117"/>
      <c r="B2948" s="1118"/>
      <c r="C2948" s="1118"/>
      <c r="D2948" s="1118"/>
      <c r="E2948" s="1118"/>
      <c r="F2948" s="1118"/>
      <c r="G2948" s="1119" t="s">
        <v>1207</v>
      </c>
      <c r="H2948" s="1119"/>
      <c r="I2948" s="1119"/>
      <c r="J2948" s="1119"/>
      <c r="K2948" s="1119"/>
      <c r="L2948" s="1119"/>
      <c r="M2948" s="1119"/>
      <c r="N2948" s="1145"/>
      <c r="O2948" s="1146">
        <v>0</v>
      </c>
      <c r="P2948" s="1146"/>
      <c r="Q2948" s="1146"/>
      <c r="R2948" s="1145"/>
      <c r="S2948" s="1119" t="s">
        <v>1208</v>
      </c>
      <c r="T2948" s="1119"/>
      <c r="U2948" s="1119"/>
      <c r="V2948" s="1118"/>
      <c r="W2948" s="1143">
        <v>0</v>
      </c>
      <c r="X2948" s="1144"/>
      <c r="Y2948" s="1144"/>
      <c r="Z2948" s="1144"/>
      <c r="AA2948" s="1144"/>
      <c r="AB2948" s="1144"/>
      <c r="AC2948" s="1143"/>
    </row>
    <row r="2949" spans="1:29" ht="16.7" customHeight="1">
      <c r="A2949" s="1117"/>
      <c r="B2949" s="1118"/>
      <c r="C2949" s="1118"/>
      <c r="D2949" s="1118"/>
      <c r="E2949" s="1118"/>
      <c r="F2949" s="1118"/>
      <c r="G2949" s="1118"/>
      <c r="H2949" s="1118"/>
      <c r="I2949" s="1119" t="s">
        <v>1209</v>
      </c>
      <c r="J2949" s="1119"/>
      <c r="K2949" s="1119"/>
      <c r="L2949" s="1119"/>
      <c r="M2949" s="1119"/>
      <c r="N2949" s="1119"/>
      <c r="O2949" s="1119"/>
      <c r="P2949" s="1119"/>
      <c r="Q2949" s="1119"/>
      <c r="R2949" s="1119"/>
      <c r="S2949" s="1119"/>
      <c r="T2949" s="1119"/>
      <c r="U2949" s="1119"/>
      <c r="V2949" s="1118"/>
      <c r="W2949" s="1143">
        <v>97.42</v>
      </c>
      <c r="X2949" s="1144"/>
      <c r="Y2949" s="1144"/>
      <c r="Z2949" s="1144"/>
      <c r="AA2949" s="1144"/>
      <c r="AB2949" s="1144"/>
      <c r="AC2949" s="1143"/>
    </row>
    <row r="2950" spans="1:29" ht="5.85" customHeight="1">
      <c r="A2950" s="1147"/>
      <c r="B2950" s="1118"/>
      <c r="C2950" s="1118"/>
      <c r="D2950" s="1118"/>
      <c r="E2950" s="1118"/>
      <c r="F2950" s="1118"/>
      <c r="G2950" s="1118"/>
      <c r="H2950" s="1118"/>
      <c r="I2950" s="1118"/>
      <c r="J2950" s="1118"/>
      <c r="K2950" s="1118"/>
      <c r="L2950" s="1118"/>
      <c r="M2950" s="1118"/>
      <c r="N2950" s="1118"/>
      <c r="O2950" s="1118"/>
      <c r="P2950" s="1118"/>
      <c r="Q2950" s="1118"/>
      <c r="R2950" s="1118"/>
      <c r="S2950" s="1118"/>
      <c r="T2950" s="1118"/>
      <c r="U2950" s="1118"/>
      <c r="V2950" s="1118"/>
      <c r="W2950" s="1118"/>
      <c r="X2950" s="1118"/>
      <c r="Y2950" s="1118"/>
      <c r="Z2950" s="1118"/>
      <c r="AA2950" s="1118"/>
      <c r="AB2950" s="1118"/>
      <c r="AC2950" s="1148"/>
    </row>
    <row r="2951" spans="1:29" ht="130.9" customHeight="1">
      <c r="A2951" s="1149"/>
      <c r="AC2951" s="1088"/>
    </row>
    <row r="2952" spans="1:29" ht="130.15" customHeight="1" thickBot="1">
      <c r="A2952" s="1089"/>
      <c r="B2952" s="1090"/>
      <c r="C2952" s="1090"/>
      <c r="D2952" s="1090"/>
      <c r="E2952" s="1090"/>
      <c r="F2952" s="1090"/>
      <c r="G2952" s="1090"/>
      <c r="H2952" s="1090"/>
      <c r="I2952" s="1090"/>
      <c r="J2952" s="1090"/>
      <c r="K2952" s="1090"/>
      <c r="L2952" s="1090"/>
      <c r="M2952" s="1090"/>
      <c r="N2952" s="1090"/>
      <c r="O2952" s="1090"/>
      <c r="P2952" s="1090"/>
      <c r="Q2952" s="1090"/>
      <c r="R2952" s="1090"/>
      <c r="S2952" s="1090"/>
      <c r="T2952" s="1090"/>
      <c r="U2952" s="1090"/>
      <c r="V2952" s="1090"/>
      <c r="W2952" s="1090"/>
      <c r="X2952" s="1090"/>
      <c r="Y2952" s="1090"/>
      <c r="Z2952" s="1090"/>
      <c r="AA2952" s="1090"/>
      <c r="AB2952" s="1090"/>
      <c r="AC2952" s="1091"/>
    </row>
    <row r="2953" spans="1:29" ht="17.45" customHeight="1" thickBot="1">
      <c r="A2953" s="1068"/>
      <c r="B2953" s="1069"/>
      <c r="C2953" s="1069"/>
      <c r="D2953" s="1069"/>
      <c r="E2953" s="1069"/>
      <c r="F2953" s="1070" t="s">
        <v>1166</v>
      </c>
      <c r="G2953" s="1070"/>
      <c r="H2953" s="1070"/>
      <c r="I2953" s="1070"/>
      <c r="J2953" s="1070"/>
      <c r="K2953" s="1070"/>
      <c r="L2953" s="1069"/>
      <c r="M2953" s="1069"/>
      <c r="N2953" s="1069"/>
      <c r="O2953" s="1069"/>
      <c r="P2953" s="1069"/>
      <c r="Q2953" s="1069"/>
      <c r="R2953" s="1069"/>
      <c r="S2953" s="1069"/>
      <c r="T2953" s="1069"/>
      <c r="U2953" s="1069"/>
      <c r="V2953" s="1069"/>
      <c r="W2953" s="1069"/>
      <c r="X2953" s="1071" t="s">
        <v>1912</v>
      </c>
      <c r="Y2953" s="1071"/>
      <c r="Z2953" s="1071"/>
      <c r="AA2953" s="1071"/>
      <c r="AB2953" s="1071"/>
      <c r="AC2953" s="1072"/>
    </row>
    <row r="2954" spans="1:29" ht="16.7" customHeight="1">
      <c r="A2954" s="1074" t="s">
        <v>1168</v>
      </c>
      <c r="B2954" s="1075"/>
      <c r="C2954" s="1076"/>
      <c r="D2954" s="1077" t="s">
        <v>1913</v>
      </c>
      <c r="E2954" s="1077"/>
      <c r="F2954" s="1077"/>
      <c r="G2954" s="1077"/>
      <c r="H2954" s="1077"/>
      <c r="I2954" s="1077"/>
      <c r="J2954" s="1077"/>
      <c r="K2954" s="1077"/>
      <c r="L2954" s="1077"/>
      <c r="M2954" s="1077"/>
      <c r="N2954" s="1076"/>
      <c r="O2954" s="1076"/>
      <c r="P2954" s="1078" t="s">
        <v>1104</v>
      </c>
      <c r="Q2954" s="1078"/>
      <c r="R2954" s="1078"/>
      <c r="S2954" s="1076"/>
      <c r="T2954" s="1079" t="s">
        <v>1892</v>
      </c>
      <c r="U2954" s="1079"/>
      <c r="V2954" s="1079"/>
      <c r="W2954" s="1079"/>
      <c r="X2954" s="1076"/>
      <c r="Y2954" s="1078" t="s">
        <v>1170</v>
      </c>
      <c r="Z2954" s="1078"/>
      <c r="AA2954" s="1076"/>
      <c r="AB2954" s="1080">
        <v>45658</v>
      </c>
      <c r="AC2954" s="1081"/>
    </row>
    <row r="2955" spans="1:29" ht="17.45" customHeight="1">
      <c r="A2955" s="1082"/>
      <c r="B2955" s="1083"/>
      <c r="D2955" s="1084"/>
      <c r="E2955" s="1084"/>
      <c r="F2955" s="1084"/>
      <c r="G2955" s="1084"/>
      <c r="H2955" s="1084"/>
      <c r="I2955" s="1084"/>
      <c r="J2955" s="1084"/>
      <c r="K2955" s="1084"/>
      <c r="L2955" s="1084"/>
      <c r="M2955" s="1084"/>
      <c r="P2955" s="1085" t="s">
        <v>1171</v>
      </c>
      <c r="Q2955" s="1085"/>
      <c r="R2955" s="1085"/>
      <c r="T2955" s="1086">
        <v>49.8</v>
      </c>
      <c r="U2955" s="1086"/>
      <c r="V2955" s="1086"/>
      <c r="W2955" s="1086"/>
      <c r="Y2955" s="1085" t="s">
        <v>1172</v>
      </c>
      <c r="Z2955" s="1085"/>
      <c r="AB2955" s="1087" t="s">
        <v>55</v>
      </c>
      <c r="AC2955" s="1088"/>
    </row>
    <row r="2956" spans="1:29" ht="5.85" customHeight="1" thickBot="1">
      <c r="A2956" s="1089"/>
      <c r="B2956" s="1090"/>
      <c r="C2956" s="1090"/>
      <c r="D2956" s="1090"/>
      <c r="E2956" s="1090"/>
      <c r="F2956" s="1090"/>
      <c r="G2956" s="1090"/>
      <c r="H2956" s="1090"/>
      <c r="I2956" s="1090"/>
      <c r="J2956" s="1090"/>
      <c r="K2956" s="1090"/>
      <c r="L2956" s="1090"/>
      <c r="M2956" s="1090"/>
      <c r="N2956" s="1090"/>
      <c r="O2956" s="1090"/>
      <c r="P2956" s="1090"/>
      <c r="Q2956" s="1090"/>
      <c r="R2956" s="1090"/>
      <c r="S2956" s="1090"/>
      <c r="T2956" s="1090"/>
      <c r="U2956" s="1090"/>
      <c r="V2956" s="1090"/>
      <c r="W2956" s="1090"/>
      <c r="X2956" s="1090"/>
      <c r="Y2956" s="1090"/>
      <c r="Z2956" s="1090"/>
      <c r="AA2956" s="1090"/>
      <c r="AB2956" s="1090"/>
      <c r="AC2956" s="1091"/>
    </row>
    <row r="2957" spans="1:29" ht="16.7" customHeight="1" thickBot="1">
      <c r="A2957" s="1092" t="s">
        <v>1173</v>
      </c>
      <c r="B2957" s="1075"/>
      <c r="C2957" s="1075"/>
      <c r="D2957" s="1075"/>
      <c r="E2957" s="1075"/>
      <c r="F2957" s="1075"/>
      <c r="G2957" s="1075"/>
      <c r="H2957" s="1093"/>
      <c r="I2957" s="1094" t="s">
        <v>1174</v>
      </c>
      <c r="J2957" s="1094" t="s">
        <v>1175</v>
      </c>
      <c r="K2957" s="1070"/>
      <c r="L2957" s="1070"/>
      <c r="M2957" s="1070"/>
      <c r="N2957" s="1070"/>
      <c r="O2957" s="1070"/>
      <c r="P2957" s="1095"/>
      <c r="Q2957" s="1094" t="s">
        <v>1176</v>
      </c>
      <c r="R2957" s="1070"/>
      <c r="S2957" s="1070"/>
      <c r="T2957" s="1070"/>
      <c r="U2957" s="1070"/>
      <c r="V2957" s="1070"/>
      <c r="W2957" s="1070"/>
      <c r="X2957" s="1070"/>
      <c r="Y2957" s="1095"/>
      <c r="Z2957" s="1096" t="s">
        <v>1177</v>
      </c>
      <c r="AA2957" s="1097"/>
      <c r="AB2957" s="1097"/>
      <c r="AC2957" s="1098"/>
    </row>
    <row r="2958" spans="1:29" ht="17.45" customHeight="1" thickBot="1">
      <c r="A2958" s="1099"/>
      <c r="B2958" s="1100"/>
      <c r="C2958" s="1100"/>
      <c r="D2958" s="1100"/>
      <c r="E2958" s="1100"/>
      <c r="F2958" s="1100"/>
      <c r="G2958" s="1100"/>
      <c r="H2958" s="1101"/>
      <c r="I2958" s="1102"/>
      <c r="J2958" s="1094" t="s">
        <v>1178</v>
      </c>
      <c r="K2958" s="1070"/>
      <c r="L2958" s="1095"/>
      <c r="M2958" s="1094" t="s">
        <v>1179</v>
      </c>
      <c r="N2958" s="1070"/>
      <c r="O2958" s="1070"/>
      <c r="P2958" s="1095"/>
      <c r="Q2958" s="1094" t="s">
        <v>1178</v>
      </c>
      <c r="R2958" s="1070"/>
      <c r="S2958" s="1070"/>
      <c r="T2958" s="1070"/>
      <c r="U2958" s="1095"/>
      <c r="V2958" s="1094" t="s">
        <v>1179</v>
      </c>
      <c r="W2958" s="1070"/>
      <c r="X2958" s="1070"/>
      <c r="Y2958" s="1095"/>
      <c r="Z2958" s="1103"/>
      <c r="AA2958" s="1104"/>
      <c r="AB2958" s="1104"/>
      <c r="AC2958" s="1105"/>
    </row>
    <row r="2959" spans="1:29" ht="17.45" customHeight="1">
      <c r="A2959" s="1150"/>
      <c r="B2959" s="1151" t="s">
        <v>1843</v>
      </c>
      <c r="C2959" s="1151"/>
      <c r="D2959" s="1152" t="s">
        <v>1844</v>
      </c>
      <c r="E2959" s="1151"/>
      <c r="F2959" s="1151"/>
      <c r="G2959" s="1151"/>
      <c r="H2959" s="1152"/>
      <c r="I2959" s="1201">
        <v>1</v>
      </c>
      <c r="J2959" s="1202">
        <v>1</v>
      </c>
      <c r="K2959" s="1203"/>
      <c r="L2959" s="1204"/>
      <c r="M2959" s="1202">
        <v>0</v>
      </c>
      <c r="N2959" s="1203"/>
      <c r="O2959" s="1203"/>
      <c r="P2959" s="1204"/>
      <c r="Q2959" s="1205">
        <v>4.6772999999999998</v>
      </c>
      <c r="R2959" s="1206"/>
      <c r="S2959" s="1206"/>
      <c r="T2959" s="1206"/>
      <c r="U2959" s="1207"/>
      <c r="V2959" s="1205">
        <v>0.24049999999999999</v>
      </c>
      <c r="W2959" s="1206"/>
      <c r="X2959" s="1206"/>
      <c r="Y2959" s="1207"/>
      <c r="Z2959" s="1159">
        <v>4.6772999999999998</v>
      </c>
      <c r="AA2959" s="1116"/>
      <c r="AB2959" s="1116"/>
      <c r="AC2959" s="1115"/>
    </row>
    <row r="2960" spans="1:29" ht="16.7" customHeight="1" thickBot="1">
      <c r="A2960" s="1089"/>
      <c r="B2960" s="1160" t="s">
        <v>1914</v>
      </c>
      <c r="C2960" s="1160"/>
      <c r="D2960" s="1161" t="s">
        <v>1915</v>
      </c>
      <c r="E2960" s="1160"/>
      <c r="F2960" s="1160"/>
      <c r="G2960" s="1160"/>
      <c r="H2960" s="1161"/>
      <c r="I2960" s="1215">
        <v>1</v>
      </c>
      <c r="J2960" s="1216">
        <v>1</v>
      </c>
      <c r="K2960" s="1217"/>
      <c r="L2960" s="1218"/>
      <c r="M2960" s="1216">
        <v>0</v>
      </c>
      <c r="N2960" s="1217"/>
      <c r="O2960" s="1217"/>
      <c r="P2960" s="1218"/>
      <c r="Q2960" s="1219">
        <v>0.48859999999999998</v>
      </c>
      <c r="R2960" s="1220"/>
      <c r="S2960" s="1220"/>
      <c r="T2960" s="1220"/>
      <c r="U2960" s="1221"/>
      <c r="V2960" s="1219">
        <v>0.33450000000000002</v>
      </c>
      <c r="W2960" s="1220"/>
      <c r="X2960" s="1220"/>
      <c r="Y2960" s="1221"/>
      <c r="Z2960" s="1168">
        <v>0.48859999999999998</v>
      </c>
      <c r="AA2960" s="1126"/>
      <c r="AB2960" s="1126"/>
      <c r="AC2960" s="1125"/>
    </row>
    <row r="2961" spans="1:29" ht="17.45" customHeight="1" thickBot="1">
      <c r="A2961" s="1068"/>
      <c r="B2961" s="1069"/>
      <c r="C2961" s="1069"/>
      <c r="D2961" s="1069"/>
      <c r="E2961" s="1069"/>
      <c r="F2961" s="1069"/>
      <c r="G2961" s="1069"/>
      <c r="H2961" s="1069"/>
      <c r="I2961" s="1071" t="s">
        <v>1180</v>
      </c>
      <c r="J2961" s="1071"/>
      <c r="K2961" s="1071"/>
      <c r="L2961" s="1071"/>
      <c r="M2961" s="1071"/>
      <c r="N2961" s="1071"/>
      <c r="O2961" s="1071"/>
      <c r="P2961" s="1071"/>
      <c r="Q2961" s="1071"/>
      <c r="R2961" s="1071"/>
      <c r="S2961" s="1071"/>
      <c r="T2961" s="1071"/>
      <c r="U2961" s="1071"/>
      <c r="V2961" s="1106"/>
      <c r="W2961" s="1107">
        <v>5.1658999999999997</v>
      </c>
      <c r="X2961" s="1108"/>
      <c r="Y2961" s="1108"/>
      <c r="Z2961" s="1108"/>
      <c r="AA2961" s="1108"/>
      <c r="AB2961" s="1108"/>
      <c r="AC2961" s="1107"/>
    </row>
    <row r="2962" spans="1:29" ht="16.7" customHeight="1" thickBot="1">
      <c r="A2962" s="1092" t="s">
        <v>1181</v>
      </c>
      <c r="B2962" s="1109"/>
      <c r="C2962" s="1109"/>
      <c r="D2962" s="1109"/>
      <c r="E2962" s="1109"/>
      <c r="F2962" s="1109"/>
      <c r="G2962" s="1109"/>
      <c r="H2962" s="1109"/>
      <c r="I2962" s="1109"/>
      <c r="J2962" s="1110"/>
      <c r="K2962" s="1094" t="s">
        <v>1182</v>
      </c>
      <c r="L2962" s="1070"/>
      <c r="M2962" s="1070"/>
      <c r="N2962" s="1070"/>
      <c r="O2962" s="1095"/>
      <c r="P2962" s="1094" t="s">
        <v>1174</v>
      </c>
      <c r="Q2962" s="1070"/>
      <c r="R2962" s="1070"/>
      <c r="S2962" s="1070"/>
      <c r="T2962" s="1095"/>
      <c r="U2962" s="1094" t="s">
        <v>1183</v>
      </c>
      <c r="V2962" s="1070"/>
      <c r="W2962" s="1070"/>
      <c r="X2962" s="1070"/>
      <c r="Y2962" s="1095"/>
      <c r="Z2962" s="1096" t="s">
        <v>1177</v>
      </c>
      <c r="AA2962" s="1111"/>
      <c r="AB2962" s="1111"/>
      <c r="AC2962" s="1112"/>
    </row>
    <row r="2963" spans="1:29" ht="17.45" customHeight="1">
      <c r="A2963" s="1150"/>
      <c r="B2963" s="1151" t="s">
        <v>1115</v>
      </c>
      <c r="C2963" s="1151"/>
      <c r="D2963" s="1152" t="s">
        <v>1116</v>
      </c>
      <c r="E2963" s="1151"/>
      <c r="F2963" s="1151"/>
      <c r="G2963" s="1151"/>
      <c r="H2963" s="1151"/>
      <c r="I2963" s="1151"/>
      <c r="J2963" s="1152"/>
      <c r="K2963" s="1153">
        <v>0</v>
      </c>
      <c r="L2963" s="1154"/>
      <c r="M2963" s="1154"/>
      <c r="N2963" s="1154"/>
      <c r="O2963" s="1155"/>
      <c r="P2963" s="1153">
        <v>1</v>
      </c>
      <c r="Q2963" s="1154"/>
      <c r="R2963" s="1154"/>
      <c r="S2963" s="1154"/>
      <c r="T2963" s="1155"/>
      <c r="U2963" s="1156">
        <v>22.3398</v>
      </c>
      <c r="V2963" s="1157"/>
      <c r="W2963" s="1157"/>
      <c r="X2963" s="1157"/>
      <c r="Y2963" s="1158"/>
      <c r="Z2963" s="1159">
        <v>22.3398</v>
      </c>
      <c r="AA2963" s="1116"/>
      <c r="AB2963" s="1116"/>
      <c r="AC2963" s="1115"/>
    </row>
    <row r="2964" spans="1:29" ht="17.45" customHeight="1" thickBot="1">
      <c r="A2964" s="1089"/>
      <c r="B2964" s="1160" t="s">
        <v>1121</v>
      </c>
      <c r="C2964" s="1160"/>
      <c r="D2964" s="1161" t="s">
        <v>1122</v>
      </c>
      <c r="E2964" s="1160"/>
      <c r="F2964" s="1160"/>
      <c r="G2964" s="1160"/>
      <c r="H2964" s="1160"/>
      <c r="I2964" s="1160"/>
      <c r="J2964" s="1161"/>
      <c r="K2964" s="1162">
        <v>0</v>
      </c>
      <c r="L2964" s="1163"/>
      <c r="M2964" s="1163"/>
      <c r="N2964" s="1163"/>
      <c r="O2964" s="1164"/>
      <c r="P2964" s="1162">
        <v>1</v>
      </c>
      <c r="Q2964" s="1163"/>
      <c r="R2964" s="1163"/>
      <c r="S2964" s="1163"/>
      <c r="T2964" s="1164"/>
      <c r="U2964" s="1165">
        <v>30.6753</v>
      </c>
      <c r="V2964" s="1166"/>
      <c r="W2964" s="1166"/>
      <c r="X2964" s="1166"/>
      <c r="Y2964" s="1167"/>
      <c r="Z2964" s="1168">
        <v>30.6753</v>
      </c>
      <c r="AA2964" s="1126"/>
      <c r="AB2964" s="1126"/>
      <c r="AC2964" s="1125"/>
    </row>
    <row r="2965" spans="1:29" ht="16.7" customHeight="1" thickBot="1">
      <c r="A2965" s="1068"/>
      <c r="B2965" s="1113"/>
      <c r="C2965" s="1113"/>
      <c r="D2965" s="1113"/>
      <c r="E2965" s="1113"/>
      <c r="F2965" s="1113"/>
      <c r="G2965" s="1113"/>
      <c r="H2965" s="1113"/>
      <c r="I2965" s="1114" t="s">
        <v>1184</v>
      </c>
      <c r="J2965" s="1114"/>
      <c r="K2965" s="1114"/>
      <c r="L2965" s="1114"/>
      <c r="M2965" s="1114"/>
      <c r="N2965" s="1114"/>
      <c r="O2965" s="1114"/>
      <c r="P2965" s="1114"/>
      <c r="Q2965" s="1114"/>
      <c r="R2965" s="1114"/>
      <c r="S2965" s="1114"/>
      <c r="T2965" s="1114"/>
      <c r="U2965" s="1114"/>
      <c r="V2965" s="1069"/>
      <c r="W2965" s="1115">
        <v>53.015099999999997</v>
      </c>
      <c r="X2965" s="1116"/>
      <c r="Y2965" s="1116"/>
      <c r="Z2965" s="1116"/>
      <c r="AA2965" s="1116"/>
      <c r="AB2965" s="1116"/>
      <c r="AC2965" s="1115"/>
    </row>
    <row r="2966" spans="1:29" ht="17.45" customHeight="1">
      <c r="A2966" s="1117"/>
      <c r="B2966" s="1118"/>
      <c r="C2966" s="1118"/>
      <c r="D2966" s="1118"/>
      <c r="E2966" s="1118"/>
      <c r="F2966" s="1118"/>
      <c r="G2966" s="1118"/>
      <c r="H2966" s="1118"/>
      <c r="I2966" s="1119" t="s">
        <v>1185</v>
      </c>
      <c r="J2966" s="1119"/>
      <c r="K2966" s="1119"/>
      <c r="L2966" s="1119"/>
      <c r="M2966" s="1119"/>
      <c r="N2966" s="1119"/>
      <c r="O2966" s="1119"/>
      <c r="P2966" s="1119"/>
      <c r="Q2966" s="1119"/>
      <c r="R2966" s="1119"/>
      <c r="S2966" s="1119"/>
      <c r="T2966" s="1119"/>
      <c r="U2966" s="1119"/>
      <c r="V2966" s="1118"/>
      <c r="W2966" s="1120">
        <v>58.180999999999997</v>
      </c>
      <c r="X2966" s="1121"/>
      <c r="Y2966" s="1121"/>
      <c r="Z2966" s="1121"/>
      <c r="AA2966" s="1121"/>
      <c r="AB2966" s="1121"/>
      <c r="AC2966" s="1120"/>
    </row>
    <row r="2967" spans="1:29" ht="17.45" customHeight="1">
      <c r="A2967" s="1117"/>
      <c r="B2967" s="1118"/>
      <c r="C2967" s="1118"/>
      <c r="D2967" s="1118"/>
      <c r="E2967" s="1118"/>
      <c r="F2967" s="1118"/>
      <c r="G2967" s="1118"/>
      <c r="H2967" s="1118"/>
      <c r="I2967" s="1119" t="s">
        <v>1186</v>
      </c>
      <c r="J2967" s="1119"/>
      <c r="K2967" s="1119"/>
      <c r="L2967" s="1119"/>
      <c r="M2967" s="1119"/>
      <c r="N2967" s="1119"/>
      <c r="O2967" s="1119"/>
      <c r="P2967" s="1119"/>
      <c r="Q2967" s="1119"/>
      <c r="R2967" s="1119"/>
      <c r="S2967" s="1119"/>
      <c r="T2967" s="1119"/>
      <c r="U2967" s="1119"/>
      <c r="V2967" s="1118"/>
      <c r="W2967" s="1120">
        <v>1.1682999999999999</v>
      </c>
      <c r="X2967" s="1121"/>
      <c r="Y2967" s="1121"/>
      <c r="Z2967" s="1121"/>
      <c r="AA2967" s="1121"/>
      <c r="AB2967" s="1121"/>
      <c r="AC2967" s="1120"/>
    </row>
    <row r="2968" spans="1:29" ht="16.7" customHeight="1">
      <c r="A2968" s="1117"/>
      <c r="B2968" s="1118"/>
      <c r="C2968" s="1118"/>
      <c r="D2968" s="1118"/>
      <c r="E2968" s="1118"/>
      <c r="F2968" s="1118"/>
      <c r="G2968" s="1118"/>
      <c r="H2968" s="1118"/>
      <c r="I2968" s="1119" t="s">
        <v>1187</v>
      </c>
      <c r="J2968" s="1119"/>
      <c r="K2968" s="1119"/>
      <c r="L2968" s="1119"/>
      <c r="M2968" s="1119"/>
      <c r="N2968" s="1119"/>
      <c r="O2968" s="1119"/>
      <c r="P2968" s="1119"/>
      <c r="Q2968" s="1119"/>
      <c r="R2968" s="1119"/>
      <c r="S2968" s="1119"/>
      <c r="T2968" s="1119"/>
      <c r="U2968" s="1119"/>
      <c r="V2968" s="1118"/>
      <c r="W2968" s="1120">
        <v>0</v>
      </c>
      <c r="X2968" s="1121"/>
      <c r="Y2968" s="1121"/>
      <c r="Z2968" s="1121"/>
      <c r="AA2968" s="1121"/>
      <c r="AB2968" s="1121"/>
      <c r="AC2968" s="1120"/>
    </row>
    <row r="2969" spans="1:29" ht="17.45" customHeight="1" thickBot="1">
      <c r="A2969" s="1122"/>
      <c r="B2969" s="1123"/>
      <c r="C2969" s="1123"/>
      <c r="D2969" s="1123"/>
      <c r="E2969" s="1123"/>
      <c r="F2969" s="1123"/>
      <c r="G2969" s="1123"/>
      <c r="H2969" s="1123"/>
      <c r="I2969" s="1124" t="s">
        <v>1188</v>
      </c>
      <c r="J2969" s="1124"/>
      <c r="K2969" s="1124"/>
      <c r="L2969" s="1124"/>
      <c r="M2969" s="1124"/>
      <c r="N2969" s="1124"/>
      <c r="O2969" s="1124"/>
      <c r="P2969" s="1124"/>
      <c r="Q2969" s="1124"/>
      <c r="R2969" s="1124"/>
      <c r="S2969" s="1124"/>
      <c r="T2969" s="1124"/>
      <c r="U2969" s="1124"/>
      <c r="V2969" s="1123"/>
      <c r="W2969" s="1125">
        <v>0</v>
      </c>
      <c r="X2969" s="1126"/>
      <c r="Y2969" s="1126"/>
      <c r="Z2969" s="1126"/>
      <c r="AA2969" s="1126"/>
      <c r="AB2969" s="1126"/>
      <c r="AC2969" s="1125"/>
    </row>
    <row r="2970" spans="1:29" ht="16.7" customHeight="1" thickBot="1">
      <c r="A2970" s="1092" t="s">
        <v>1189</v>
      </c>
      <c r="B2970" s="1109"/>
      <c r="C2970" s="1109"/>
      <c r="D2970" s="1109"/>
      <c r="E2970" s="1109"/>
      <c r="F2970" s="1109"/>
      <c r="G2970" s="1109"/>
      <c r="H2970" s="1109"/>
      <c r="I2970" s="1109"/>
      <c r="J2970" s="1110"/>
      <c r="K2970" s="1094" t="s">
        <v>1174</v>
      </c>
      <c r="L2970" s="1070"/>
      <c r="M2970" s="1070"/>
      <c r="N2970" s="1070"/>
      <c r="O2970" s="1095"/>
      <c r="P2970" s="1094" t="s">
        <v>531</v>
      </c>
      <c r="Q2970" s="1070"/>
      <c r="R2970" s="1070"/>
      <c r="S2970" s="1070"/>
      <c r="T2970" s="1095"/>
      <c r="U2970" s="1094" t="s">
        <v>1190</v>
      </c>
      <c r="V2970" s="1070"/>
      <c r="W2970" s="1070"/>
      <c r="X2970" s="1070"/>
      <c r="Y2970" s="1095"/>
      <c r="Z2970" s="1096" t="s">
        <v>1191</v>
      </c>
      <c r="AA2970" s="1111"/>
      <c r="AB2970" s="1111"/>
      <c r="AC2970" s="1112"/>
    </row>
    <row r="2971" spans="1:29" ht="17.45" customHeight="1">
      <c r="A2971" s="1150"/>
      <c r="B2971" s="1151" t="s">
        <v>1916</v>
      </c>
      <c r="C2971" s="1151"/>
      <c r="D2971" s="1152" t="s">
        <v>1917</v>
      </c>
      <c r="E2971" s="1151"/>
      <c r="F2971" s="1151"/>
      <c r="G2971" s="1151"/>
      <c r="H2971" s="1151"/>
      <c r="I2971" s="1151"/>
      <c r="J2971" s="1152"/>
      <c r="K2971" s="1153">
        <v>0.1</v>
      </c>
      <c r="L2971" s="1154"/>
      <c r="M2971" s="1154"/>
      <c r="N2971" s="1154"/>
      <c r="O2971" s="1155"/>
      <c r="P2971" s="1169" t="s">
        <v>1393</v>
      </c>
      <c r="Q2971" s="1078"/>
      <c r="R2971" s="1078"/>
      <c r="S2971" s="1078"/>
      <c r="T2971" s="1170"/>
      <c r="U2971" s="1171">
        <v>61.536900000000003</v>
      </c>
      <c r="V2971" s="1172"/>
      <c r="W2971" s="1172"/>
      <c r="X2971" s="1172"/>
      <c r="Y2971" s="1173"/>
      <c r="Z2971" s="1159">
        <v>6.1536999999999997</v>
      </c>
      <c r="AA2971" s="1116"/>
      <c r="AB2971" s="1116"/>
      <c r="AC2971" s="1115"/>
    </row>
    <row r="2972" spans="1:29" ht="17.45" customHeight="1" thickBot="1">
      <c r="A2972" s="1089"/>
      <c r="B2972" s="1160" t="s">
        <v>1918</v>
      </c>
      <c r="C2972" s="1160"/>
      <c r="D2972" s="1161" t="s">
        <v>1919</v>
      </c>
      <c r="E2972" s="1160"/>
      <c r="F2972" s="1160"/>
      <c r="G2972" s="1160"/>
      <c r="H2972" s="1160"/>
      <c r="I2972" s="1160"/>
      <c r="J2972" s="1161"/>
      <c r="K2972" s="1162">
        <v>0.01</v>
      </c>
      <c r="L2972" s="1163"/>
      <c r="M2972" s="1163"/>
      <c r="N2972" s="1163"/>
      <c r="O2972" s="1164"/>
      <c r="P2972" s="1185" t="s">
        <v>1393</v>
      </c>
      <c r="Q2972" s="1186"/>
      <c r="R2972" s="1186"/>
      <c r="S2972" s="1186"/>
      <c r="T2972" s="1187"/>
      <c r="U2972" s="1188">
        <v>64.138800000000003</v>
      </c>
      <c r="V2972" s="1189"/>
      <c r="W2972" s="1189"/>
      <c r="X2972" s="1189"/>
      <c r="Y2972" s="1190"/>
      <c r="Z2972" s="1168">
        <v>0.64139999999999997</v>
      </c>
      <c r="AA2972" s="1126"/>
      <c r="AB2972" s="1126"/>
      <c r="AC2972" s="1125"/>
    </row>
    <row r="2973" spans="1:29" ht="16.7" customHeight="1" thickBot="1">
      <c r="A2973" s="1068"/>
      <c r="B2973" s="1069"/>
      <c r="C2973" s="1069"/>
      <c r="D2973" s="1069"/>
      <c r="E2973" s="1069"/>
      <c r="F2973" s="1069"/>
      <c r="G2973" s="1069"/>
      <c r="H2973" s="1069"/>
      <c r="I2973" s="1071" t="s">
        <v>1193</v>
      </c>
      <c r="J2973" s="1071"/>
      <c r="K2973" s="1071"/>
      <c r="L2973" s="1071"/>
      <c r="M2973" s="1071"/>
      <c r="N2973" s="1071"/>
      <c r="O2973" s="1071"/>
      <c r="P2973" s="1071"/>
      <c r="Q2973" s="1071"/>
      <c r="R2973" s="1071"/>
      <c r="S2973" s="1071"/>
      <c r="T2973" s="1071"/>
      <c r="U2973" s="1071"/>
      <c r="V2973" s="1106"/>
      <c r="W2973" s="1107">
        <v>6.7950999999999997</v>
      </c>
      <c r="X2973" s="1108"/>
      <c r="Y2973" s="1108"/>
      <c r="Z2973" s="1108"/>
      <c r="AA2973" s="1108"/>
      <c r="AB2973" s="1108"/>
      <c r="AC2973" s="1107"/>
    </row>
    <row r="2974" spans="1:29" ht="17.45" customHeight="1" thickBot="1">
      <c r="A2974" s="1092" t="s">
        <v>1194</v>
      </c>
      <c r="B2974" s="1109"/>
      <c r="C2974" s="1109"/>
      <c r="D2974" s="1109"/>
      <c r="E2974" s="1109"/>
      <c r="F2974" s="1109"/>
      <c r="G2974" s="1109"/>
      <c r="H2974" s="1109"/>
      <c r="I2974" s="1109"/>
      <c r="J2974" s="1110"/>
      <c r="K2974" s="1094" t="s">
        <v>1174</v>
      </c>
      <c r="L2974" s="1070"/>
      <c r="M2974" s="1070"/>
      <c r="N2974" s="1070"/>
      <c r="O2974" s="1095"/>
      <c r="P2974" s="1094" t="s">
        <v>531</v>
      </c>
      <c r="Q2974" s="1070"/>
      <c r="R2974" s="1070"/>
      <c r="S2974" s="1070"/>
      <c r="T2974" s="1095"/>
      <c r="U2974" s="1094" t="s">
        <v>1190</v>
      </c>
      <c r="V2974" s="1070"/>
      <c r="W2974" s="1070"/>
      <c r="X2974" s="1070"/>
      <c r="Y2974" s="1095"/>
      <c r="Z2974" s="1096" t="s">
        <v>1191</v>
      </c>
      <c r="AA2974" s="1111"/>
      <c r="AB2974" s="1111"/>
      <c r="AC2974" s="1112"/>
    </row>
    <row r="2975" spans="1:29" ht="17.45" customHeight="1" thickBot="1">
      <c r="A2975" s="1068"/>
      <c r="B2975" s="1069"/>
      <c r="C2975" s="1069"/>
      <c r="D2975" s="1069"/>
      <c r="E2975" s="1069"/>
      <c r="F2975" s="1069"/>
      <c r="G2975" s="1069"/>
      <c r="H2975" s="1069"/>
      <c r="I2975" s="1071" t="s">
        <v>1195</v>
      </c>
      <c r="J2975" s="1071"/>
      <c r="K2975" s="1071"/>
      <c r="L2975" s="1071"/>
      <c r="M2975" s="1071"/>
      <c r="N2975" s="1071"/>
      <c r="O2975" s="1071"/>
      <c r="P2975" s="1071"/>
      <c r="Q2975" s="1071"/>
      <c r="R2975" s="1071"/>
      <c r="S2975" s="1071"/>
      <c r="T2975" s="1071"/>
      <c r="U2975" s="1071"/>
      <c r="V2975" s="1106"/>
      <c r="W2975" s="1107">
        <v>0</v>
      </c>
      <c r="X2975" s="1108"/>
      <c r="Y2975" s="1108"/>
      <c r="Z2975" s="1108"/>
      <c r="AA2975" s="1108"/>
      <c r="AB2975" s="1108"/>
      <c r="AC2975" s="1107"/>
    </row>
    <row r="2976" spans="1:29" ht="16.7" customHeight="1" thickBot="1">
      <c r="A2976" s="1092" t="s">
        <v>1196</v>
      </c>
      <c r="B2976" s="1109"/>
      <c r="C2976" s="1109"/>
      <c r="D2976" s="1109"/>
      <c r="E2976" s="1109"/>
      <c r="F2976" s="1109"/>
      <c r="G2976" s="1109"/>
      <c r="H2976" s="1109"/>
      <c r="I2976" s="1109"/>
      <c r="J2976" s="1110"/>
      <c r="K2976" s="1094" t="s">
        <v>1174</v>
      </c>
      <c r="L2976" s="1070"/>
      <c r="M2976" s="1070"/>
      <c r="N2976" s="1070"/>
      <c r="O2976" s="1095"/>
      <c r="P2976" s="1094" t="s">
        <v>531</v>
      </c>
      <c r="Q2976" s="1070"/>
      <c r="R2976" s="1070"/>
      <c r="S2976" s="1070"/>
      <c r="T2976" s="1095"/>
      <c r="U2976" s="1094" t="s">
        <v>1190</v>
      </c>
      <c r="V2976" s="1070"/>
      <c r="W2976" s="1070"/>
      <c r="X2976" s="1070"/>
      <c r="Y2976" s="1095"/>
      <c r="Z2976" s="1096" t="s">
        <v>1191</v>
      </c>
      <c r="AA2976" s="1111"/>
      <c r="AB2976" s="1111"/>
      <c r="AC2976" s="1112"/>
    </row>
    <row r="2977" spans="1:29" ht="17.45" customHeight="1">
      <c r="A2977" s="1150"/>
      <c r="B2977" s="1151" t="s">
        <v>1920</v>
      </c>
      <c r="C2977" s="1151"/>
      <c r="D2977" s="1152" t="s">
        <v>1921</v>
      </c>
      <c r="E2977" s="1151"/>
      <c r="F2977" s="1151"/>
      <c r="G2977" s="1151"/>
      <c r="H2977" s="1151"/>
      <c r="I2977" s="1151"/>
      <c r="J2977" s="1152"/>
      <c r="K2977" s="1153">
        <v>1.0000000000000001E-5</v>
      </c>
      <c r="L2977" s="1154"/>
      <c r="M2977" s="1154"/>
      <c r="N2977" s="1154"/>
      <c r="O2977" s="1155"/>
      <c r="P2977" s="1169" t="s">
        <v>62</v>
      </c>
      <c r="Q2977" s="1078"/>
      <c r="R2977" s="1078"/>
      <c r="S2977" s="1078"/>
      <c r="T2977" s="1170"/>
      <c r="U2977" s="1171">
        <v>32.99</v>
      </c>
      <c r="V2977" s="1172"/>
      <c r="W2977" s="1172"/>
      <c r="X2977" s="1172"/>
      <c r="Y2977" s="1173"/>
      <c r="Z2977" s="1159">
        <v>2.9999999999999997E-4</v>
      </c>
      <c r="AA2977" s="1116"/>
      <c r="AB2977" s="1116"/>
      <c r="AC2977" s="1115"/>
    </row>
    <row r="2978" spans="1:29" ht="16.7" customHeight="1" thickBot="1">
      <c r="A2978" s="1089"/>
      <c r="B2978" s="1160" t="s">
        <v>1922</v>
      </c>
      <c r="C2978" s="1160"/>
      <c r="D2978" s="1161" t="s">
        <v>1923</v>
      </c>
      <c r="E2978" s="1160"/>
      <c r="F2978" s="1160"/>
      <c r="G2978" s="1160"/>
      <c r="H2978" s="1160"/>
      <c r="I2978" s="1160"/>
      <c r="J2978" s="1161"/>
      <c r="K2978" s="1162">
        <v>1.2999999999999999E-4</v>
      </c>
      <c r="L2978" s="1163"/>
      <c r="M2978" s="1163"/>
      <c r="N2978" s="1163"/>
      <c r="O2978" s="1164"/>
      <c r="P2978" s="1185" t="s">
        <v>62</v>
      </c>
      <c r="Q2978" s="1186"/>
      <c r="R2978" s="1186"/>
      <c r="S2978" s="1186"/>
      <c r="T2978" s="1187"/>
      <c r="U2978" s="1188">
        <v>32.99</v>
      </c>
      <c r="V2978" s="1189"/>
      <c r="W2978" s="1189"/>
      <c r="X2978" s="1189"/>
      <c r="Y2978" s="1190"/>
      <c r="Z2978" s="1168">
        <v>4.3E-3</v>
      </c>
      <c r="AA2978" s="1126"/>
      <c r="AB2978" s="1126"/>
      <c r="AC2978" s="1125"/>
    </row>
    <row r="2979" spans="1:29" ht="17.45" customHeight="1" thickBot="1">
      <c r="A2979" s="1068"/>
      <c r="B2979" s="1069"/>
      <c r="C2979" s="1069"/>
      <c r="D2979" s="1069"/>
      <c r="E2979" s="1069"/>
      <c r="F2979" s="1069"/>
      <c r="G2979" s="1069"/>
      <c r="H2979" s="1069"/>
      <c r="I2979" s="1071" t="s">
        <v>1197</v>
      </c>
      <c r="J2979" s="1071"/>
      <c r="K2979" s="1071"/>
      <c r="L2979" s="1071"/>
      <c r="M2979" s="1071"/>
      <c r="N2979" s="1071"/>
      <c r="O2979" s="1071"/>
      <c r="P2979" s="1071"/>
      <c r="Q2979" s="1071"/>
      <c r="R2979" s="1071"/>
      <c r="S2979" s="1071"/>
      <c r="T2979" s="1071"/>
      <c r="U2979" s="1071"/>
      <c r="V2979" s="1106"/>
      <c r="W2979" s="1107">
        <v>4.5999999999999999E-3</v>
      </c>
      <c r="X2979" s="1108"/>
      <c r="Y2979" s="1108"/>
      <c r="Z2979" s="1108"/>
      <c r="AA2979" s="1108"/>
      <c r="AB2979" s="1108"/>
      <c r="AC2979" s="1107"/>
    </row>
    <row r="2980" spans="1:29" ht="17.45" customHeight="1" thickBot="1">
      <c r="A2980" s="1092" t="s">
        <v>1198</v>
      </c>
      <c r="B2980" s="1109"/>
      <c r="C2980" s="1109"/>
      <c r="D2980" s="1110"/>
      <c r="E2980" s="1094" t="s">
        <v>1174</v>
      </c>
      <c r="F2980" s="1070"/>
      <c r="G2980" s="1095"/>
      <c r="H2980" s="1140" t="s">
        <v>1199</v>
      </c>
      <c r="I2980" s="1140" t="s">
        <v>1200</v>
      </c>
      <c r="J2980" s="1094" t="s">
        <v>1201</v>
      </c>
      <c r="K2980" s="1070"/>
      <c r="L2980" s="1095"/>
      <c r="M2980" s="1094" t="s">
        <v>1202</v>
      </c>
      <c r="N2980" s="1070"/>
      <c r="O2980" s="1070"/>
      <c r="P2980" s="1095"/>
      <c r="Q2980" s="1094" t="s">
        <v>1203</v>
      </c>
      <c r="R2980" s="1070"/>
      <c r="S2980" s="1070"/>
      <c r="T2980" s="1070"/>
      <c r="U2980" s="1095"/>
      <c r="V2980" s="1094" t="s">
        <v>1204</v>
      </c>
      <c r="W2980" s="1070"/>
      <c r="X2980" s="1070"/>
      <c r="Y2980" s="1095"/>
      <c r="Z2980" s="1096" t="s">
        <v>1191</v>
      </c>
      <c r="AA2980" s="1111"/>
      <c r="AB2980" s="1111"/>
      <c r="AC2980" s="1112"/>
    </row>
    <row r="2981" spans="1:29" ht="16.7" customHeight="1">
      <c r="A2981" s="1150"/>
      <c r="B2981" s="1151" t="s">
        <v>1924</v>
      </c>
      <c r="C2981" s="1151"/>
      <c r="D2981" s="1222" t="s">
        <v>1921</v>
      </c>
      <c r="E2981" s="1202">
        <v>1.0000000000000001E-5</v>
      </c>
      <c r="F2981" s="1203"/>
      <c r="G2981" s="1204"/>
      <c r="H2981" s="1201">
        <v>0</v>
      </c>
      <c r="I2981" s="1201">
        <v>0</v>
      </c>
      <c r="J2981" s="1205">
        <v>0</v>
      </c>
      <c r="K2981" s="1206"/>
      <c r="L2981" s="1207"/>
      <c r="M2981" s="1171">
        <v>1.05</v>
      </c>
      <c r="N2981" s="1172"/>
      <c r="O2981" s="1172"/>
      <c r="P2981" s="1173"/>
      <c r="Q2981" s="1171">
        <v>0.84</v>
      </c>
      <c r="R2981" s="1172"/>
      <c r="S2981" s="1172"/>
      <c r="T2981" s="1172"/>
      <c r="U2981" s="1173"/>
      <c r="V2981" s="1171">
        <v>0.69</v>
      </c>
      <c r="W2981" s="1172"/>
      <c r="X2981" s="1172"/>
      <c r="Y2981" s="1173"/>
      <c r="Z2981" s="1159">
        <v>0</v>
      </c>
      <c r="AA2981" s="1116"/>
      <c r="AB2981" s="1116"/>
      <c r="AC2981" s="1115"/>
    </row>
    <row r="2982" spans="1:29" ht="17.45" customHeight="1" thickBot="1">
      <c r="A2982" s="1089"/>
      <c r="B2982" s="1160" t="s">
        <v>1925</v>
      </c>
      <c r="C2982" s="1160"/>
      <c r="D2982" s="1224" t="s">
        <v>1923</v>
      </c>
      <c r="E2982" s="1216">
        <v>1.2999999999999999E-4</v>
      </c>
      <c r="F2982" s="1217"/>
      <c r="G2982" s="1218"/>
      <c r="H2982" s="1215">
        <v>0</v>
      </c>
      <c r="I2982" s="1215">
        <v>0</v>
      </c>
      <c r="J2982" s="1219">
        <v>0</v>
      </c>
      <c r="K2982" s="1220"/>
      <c r="L2982" s="1221"/>
      <c r="M2982" s="1188">
        <v>1.05</v>
      </c>
      <c r="N2982" s="1189"/>
      <c r="O2982" s="1189"/>
      <c r="P2982" s="1190"/>
      <c r="Q2982" s="1188">
        <v>0.84</v>
      </c>
      <c r="R2982" s="1189"/>
      <c r="S2982" s="1189"/>
      <c r="T2982" s="1189"/>
      <c r="U2982" s="1190"/>
      <c r="V2982" s="1188">
        <v>0.69</v>
      </c>
      <c r="W2982" s="1189"/>
      <c r="X2982" s="1189"/>
      <c r="Y2982" s="1190"/>
      <c r="Z2982" s="1168">
        <v>0</v>
      </c>
      <c r="AA2982" s="1126"/>
      <c r="AB2982" s="1126"/>
      <c r="AC2982" s="1125"/>
    </row>
    <row r="2983" spans="1:29" ht="17.45" customHeight="1" thickBot="1">
      <c r="A2983" s="1068"/>
      <c r="B2983" s="1069"/>
      <c r="C2983" s="1069"/>
      <c r="D2983" s="1069"/>
      <c r="E2983" s="1069"/>
      <c r="F2983" s="1069"/>
      <c r="G2983" s="1069"/>
      <c r="H2983" s="1069"/>
      <c r="I2983" s="1071" t="s">
        <v>1205</v>
      </c>
      <c r="J2983" s="1071"/>
      <c r="K2983" s="1071"/>
      <c r="L2983" s="1071"/>
      <c r="M2983" s="1071"/>
      <c r="N2983" s="1071"/>
      <c r="O2983" s="1071"/>
      <c r="P2983" s="1071"/>
      <c r="Q2983" s="1071"/>
      <c r="R2983" s="1071"/>
      <c r="S2983" s="1071"/>
      <c r="T2983" s="1071"/>
      <c r="U2983" s="1071"/>
      <c r="V2983" s="1106"/>
      <c r="W2983" s="1107">
        <v>0</v>
      </c>
      <c r="X2983" s="1108"/>
      <c r="Y2983" s="1108"/>
      <c r="Z2983" s="1108"/>
      <c r="AA2983" s="1108"/>
      <c r="AB2983" s="1108"/>
      <c r="AC2983" s="1107"/>
    </row>
    <row r="2984" spans="1:29" ht="5.0999999999999996" customHeight="1">
      <c r="A2984" s="1141"/>
      <c r="B2984" s="1113"/>
      <c r="C2984" s="1113"/>
      <c r="D2984" s="1113"/>
      <c r="E2984" s="1113"/>
      <c r="F2984" s="1113"/>
      <c r="G2984" s="1113"/>
      <c r="H2984" s="1113"/>
      <c r="I2984" s="1113"/>
      <c r="J2984" s="1113"/>
      <c r="K2984" s="1113"/>
      <c r="L2984" s="1113"/>
      <c r="M2984" s="1113"/>
      <c r="N2984" s="1113"/>
      <c r="O2984" s="1113"/>
      <c r="P2984" s="1113"/>
      <c r="Q2984" s="1113"/>
      <c r="R2984" s="1113"/>
      <c r="S2984" s="1113"/>
      <c r="T2984" s="1113"/>
      <c r="U2984" s="1113"/>
      <c r="V2984" s="1113"/>
      <c r="W2984" s="1113"/>
      <c r="X2984" s="1113"/>
      <c r="Y2984" s="1113"/>
      <c r="Z2984" s="1113"/>
      <c r="AA2984" s="1113"/>
      <c r="AB2984" s="1113"/>
      <c r="AC2984" s="1142"/>
    </row>
    <row r="2985" spans="1:29" ht="17.45" customHeight="1">
      <c r="A2985" s="1117"/>
      <c r="B2985" s="1118"/>
      <c r="C2985" s="1118"/>
      <c r="D2985" s="1118"/>
      <c r="E2985" s="1118"/>
      <c r="F2985" s="1118"/>
      <c r="G2985" s="1118"/>
      <c r="H2985" s="1118"/>
      <c r="I2985" s="1119" t="s">
        <v>1206</v>
      </c>
      <c r="J2985" s="1119"/>
      <c r="K2985" s="1119"/>
      <c r="L2985" s="1119"/>
      <c r="M2985" s="1119"/>
      <c r="N2985" s="1119"/>
      <c r="O2985" s="1119"/>
      <c r="P2985" s="1119"/>
      <c r="Q2985" s="1119"/>
      <c r="R2985" s="1119"/>
      <c r="S2985" s="1119"/>
      <c r="T2985" s="1119"/>
      <c r="U2985" s="1119"/>
      <c r="V2985" s="1118"/>
      <c r="W2985" s="1143">
        <v>7.97</v>
      </c>
      <c r="X2985" s="1144"/>
      <c r="Y2985" s="1144"/>
      <c r="Z2985" s="1144"/>
      <c r="AA2985" s="1144"/>
      <c r="AB2985" s="1144"/>
      <c r="AC2985" s="1143"/>
    </row>
    <row r="2986" spans="1:29" ht="17.45" customHeight="1">
      <c r="A2986" s="1117"/>
      <c r="B2986" s="1118"/>
      <c r="C2986" s="1118"/>
      <c r="D2986" s="1118"/>
      <c r="E2986" s="1118"/>
      <c r="F2986" s="1118"/>
      <c r="G2986" s="1119" t="s">
        <v>1207</v>
      </c>
      <c r="H2986" s="1119"/>
      <c r="I2986" s="1119"/>
      <c r="J2986" s="1119"/>
      <c r="K2986" s="1119"/>
      <c r="L2986" s="1119"/>
      <c r="M2986" s="1119"/>
      <c r="N2986" s="1145"/>
      <c r="O2986" s="1146">
        <v>0</v>
      </c>
      <c r="P2986" s="1146"/>
      <c r="Q2986" s="1146"/>
      <c r="R2986" s="1145"/>
      <c r="S2986" s="1119" t="s">
        <v>1208</v>
      </c>
      <c r="T2986" s="1119"/>
      <c r="U2986" s="1119"/>
      <c r="V2986" s="1118"/>
      <c r="W2986" s="1143">
        <v>0</v>
      </c>
      <c r="X2986" s="1144"/>
      <c r="Y2986" s="1144"/>
      <c r="Z2986" s="1144"/>
      <c r="AA2986" s="1144"/>
      <c r="AB2986" s="1144"/>
      <c r="AC2986" s="1143"/>
    </row>
    <row r="2987" spans="1:29" ht="16.7" customHeight="1">
      <c r="A2987" s="1117"/>
      <c r="B2987" s="1118"/>
      <c r="C2987" s="1118"/>
      <c r="D2987" s="1118"/>
      <c r="E2987" s="1118"/>
      <c r="F2987" s="1118"/>
      <c r="G2987" s="1118"/>
      <c r="H2987" s="1118"/>
      <c r="I2987" s="1119" t="s">
        <v>1209</v>
      </c>
      <c r="J2987" s="1119"/>
      <c r="K2987" s="1119"/>
      <c r="L2987" s="1119"/>
      <c r="M2987" s="1119"/>
      <c r="N2987" s="1119"/>
      <c r="O2987" s="1119"/>
      <c r="P2987" s="1119"/>
      <c r="Q2987" s="1119"/>
      <c r="R2987" s="1119"/>
      <c r="S2987" s="1119"/>
      <c r="T2987" s="1119"/>
      <c r="U2987" s="1119"/>
      <c r="V2987" s="1118"/>
      <c r="W2987" s="1143">
        <v>7.97</v>
      </c>
      <c r="X2987" s="1144"/>
      <c r="Y2987" s="1144"/>
      <c r="Z2987" s="1144"/>
      <c r="AA2987" s="1144"/>
      <c r="AB2987" s="1144"/>
      <c r="AC2987" s="1143"/>
    </row>
    <row r="2988" spans="1:29" ht="5.85" customHeight="1">
      <c r="A2988" s="1147"/>
      <c r="B2988" s="1118"/>
      <c r="C2988" s="1118"/>
      <c r="D2988" s="1118"/>
      <c r="E2988" s="1118"/>
      <c r="F2988" s="1118"/>
      <c r="G2988" s="1118"/>
      <c r="H2988" s="1118"/>
      <c r="I2988" s="1118"/>
      <c r="J2988" s="1118"/>
      <c r="K2988" s="1118"/>
      <c r="L2988" s="1118"/>
      <c r="M2988" s="1118"/>
      <c r="N2988" s="1118"/>
      <c r="O2988" s="1118"/>
      <c r="P2988" s="1118"/>
      <c r="Q2988" s="1118"/>
      <c r="R2988" s="1118"/>
      <c r="S2988" s="1118"/>
      <c r="T2988" s="1118"/>
      <c r="U2988" s="1118"/>
      <c r="V2988" s="1118"/>
      <c r="W2988" s="1118"/>
      <c r="X2988" s="1118"/>
      <c r="Y2988" s="1118"/>
      <c r="Z2988" s="1118"/>
      <c r="AA2988" s="1118"/>
      <c r="AB2988" s="1118"/>
      <c r="AC2988" s="1148"/>
    </row>
    <row r="2989" spans="1:29" ht="104.85" customHeight="1">
      <c r="A2989" s="1149"/>
      <c r="AC2989" s="1088"/>
    </row>
    <row r="2990" spans="1:29" ht="104.85" customHeight="1" thickBot="1">
      <c r="A2990" s="1089"/>
      <c r="B2990" s="1090"/>
      <c r="C2990" s="1090"/>
      <c r="D2990" s="1090"/>
      <c r="E2990" s="1090"/>
      <c r="F2990" s="1090"/>
      <c r="G2990" s="1090"/>
      <c r="H2990" s="1090"/>
      <c r="I2990" s="1090"/>
      <c r="J2990" s="1090"/>
      <c r="K2990" s="1090"/>
      <c r="L2990" s="1090"/>
      <c r="M2990" s="1090"/>
      <c r="N2990" s="1090"/>
      <c r="O2990" s="1090"/>
      <c r="P2990" s="1090"/>
      <c r="Q2990" s="1090"/>
      <c r="R2990" s="1090"/>
      <c r="S2990" s="1090"/>
      <c r="T2990" s="1090"/>
      <c r="U2990" s="1090"/>
      <c r="V2990" s="1090"/>
      <c r="W2990" s="1090"/>
      <c r="X2990" s="1090"/>
      <c r="Y2990" s="1090"/>
      <c r="Z2990" s="1090"/>
      <c r="AA2990" s="1090"/>
      <c r="AB2990" s="1090"/>
      <c r="AC2990" s="1091"/>
    </row>
    <row r="2991" spans="1:29" ht="17.45" customHeight="1" thickBot="1">
      <c r="A2991" s="1068"/>
      <c r="B2991" s="1069"/>
      <c r="C2991" s="1069"/>
      <c r="D2991" s="1069"/>
      <c r="E2991" s="1069"/>
      <c r="F2991" s="1070" t="s">
        <v>1166</v>
      </c>
      <c r="G2991" s="1070"/>
      <c r="H2991" s="1070"/>
      <c r="I2991" s="1070"/>
      <c r="J2991" s="1070"/>
      <c r="K2991" s="1070"/>
      <c r="L2991" s="1069"/>
      <c r="M2991" s="1069"/>
      <c r="N2991" s="1069"/>
      <c r="O2991" s="1069"/>
      <c r="P2991" s="1069"/>
      <c r="Q2991" s="1069"/>
      <c r="R2991" s="1069"/>
      <c r="S2991" s="1069"/>
      <c r="T2991" s="1069"/>
      <c r="U2991" s="1069"/>
      <c r="V2991" s="1069"/>
      <c r="W2991" s="1069"/>
      <c r="X2991" s="1071" t="s">
        <v>1926</v>
      </c>
      <c r="Y2991" s="1071"/>
      <c r="Z2991" s="1071"/>
      <c r="AA2991" s="1071"/>
      <c r="AB2991" s="1071"/>
      <c r="AC2991" s="1072"/>
    </row>
    <row r="2992" spans="1:29" ht="16.7" customHeight="1">
      <c r="A2992" s="1074" t="s">
        <v>1168</v>
      </c>
      <c r="B2992" s="1075"/>
      <c r="C2992" s="1076"/>
      <c r="D2992" s="1077" t="s">
        <v>1927</v>
      </c>
      <c r="E2992" s="1077"/>
      <c r="F2992" s="1077"/>
      <c r="G2992" s="1077"/>
      <c r="H2992" s="1077"/>
      <c r="I2992" s="1077"/>
      <c r="J2992" s="1077"/>
      <c r="K2992" s="1077"/>
      <c r="L2992" s="1077"/>
      <c r="M2992" s="1077"/>
      <c r="N2992" s="1076"/>
      <c r="O2992" s="1076"/>
      <c r="P2992" s="1078" t="s">
        <v>1104</v>
      </c>
      <c r="Q2992" s="1078"/>
      <c r="R2992" s="1078"/>
      <c r="S2992" s="1076"/>
      <c r="T2992" s="1079" t="s">
        <v>1894</v>
      </c>
      <c r="U2992" s="1079"/>
      <c r="V2992" s="1079"/>
      <c r="W2992" s="1079"/>
      <c r="X2992" s="1076"/>
      <c r="Y2992" s="1078" t="s">
        <v>1170</v>
      </c>
      <c r="Z2992" s="1078"/>
      <c r="AA2992" s="1076"/>
      <c r="AB2992" s="1080">
        <v>45658</v>
      </c>
      <c r="AC2992" s="1081"/>
    </row>
    <row r="2993" spans="1:29" ht="17.45" customHeight="1">
      <c r="A2993" s="1082"/>
      <c r="B2993" s="1083"/>
      <c r="D2993" s="1084"/>
      <c r="E2993" s="1084"/>
      <c r="F2993" s="1084"/>
      <c r="G2993" s="1084"/>
      <c r="H2993" s="1084"/>
      <c r="I2993" s="1084"/>
      <c r="J2993" s="1084"/>
      <c r="K2993" s="1084"/>
      <c r="L2993" s="1084"/>
      <c r="M2993" s="1084"/>
      <c r="P2993" s="1085" t="s">
        <v>1171</v>
      </c>
      <c r="Q2993" s="1085"/>
      <c r="R2993" s="1085"/>
      <c r="T2993" s="1086">
        <v>49.8</v>
      </c>
      <c r="U2993" s="1086"/>
      <c r="V2993" s="1086"/>
      <c r="W2993" s="1086"/>
      <c r="Y2993" s="1085" t="s">
        <v>1172</v>
      </c>
      <c r="Z2993" s="1085"/>
      <c r="AB2993" s="1087" t="s">
        <v>55</v>
      </c>
      <c r="AC2993" s="1088"/>
    </row>
    <row r="2994" spans="1:29" ht="5.85" customHeight="1" thickBot="1">
      <c r="A2994" s="1089"/>
      <c r="B2994" s="1090"/>
      <c r="C2994" s="1090"/>
      <c r="D2994" s="1090"/>
      <c r="E2994" s="1090"/>
      <c r="F2994" s="1090"/>
      <c r="G2994" s="1090"/>
      <c r="H2994" s="1090"/>
      <c r="I2994" s="1090"/>
      <c r="J2994" s="1090"/>
      <c r="K2994" s="1090"/>
      <c r="L2994" s="1090"/>
      <c r="M2994" s="1090"/>
      <c r="N2994" s="1090"/>
      <c r="O2994" s="1090"/>
      <c r="P2994" s="1090"/>
      <c r="Q2994" s="1090"/>
      <c r="R2994" s="1090"/>
      <c r="S2994" s="1090"/>
      <c r="T2994" s="1090"/>
      <c r="U2994" s="1090"/>
      <c r="V2994" s="1090"/>
      <c r="W2994" s="1090"/>
      <c r="X2994" s="1090"/>
      <c r="Y2994" s="1090"/>
      <c r="Z2994" s="1090"/>
      <c r="AA2994" s="1090"/>
      <c r="AB2994" s="1090"/>
      <c r="AC2994" s="1091"/>
    </row>
    <row r="2995" spans="1:29" ht="16.7" customHeight="1" thickBot="1">
      <c r="A2995" s="1092" t="s">
        <v>1173</v>
      </c>
      <c r="B2995" s="1075"/>
      <c r="C2995" s="1075"/>
      <c r="D2995" s="1075"/>
      <c r="E2995" s="1075"/>
      <c r="F2995" s="1075"/>
      <c r="G2995" s="1075"/>
      <c r="H2995" s="1093"/>
      <c r="I2995" s="1094" t="s">
        <v>1174</v>
      </c>
      <c r="J2995" s="1094" t="s">
        <v>1175</v>
      </c>
      <c r="K2995" s="1070"/>
      <c r="L2995" s="1070"/>
      <c r="M2995" s="1070"/>
      <c r="N2995" s="1070"/>
      <c r="O2995" s="1070"/>
      <c r="P2995" s="1095"/>
      <c r="Q2995" s="1094" t="s">
        <v>1176</v>
      </c>
      <c r="R2995" s="1070"/>
      <c r="S2995" s="1070"/>
      <c r="T2995" s="1070"/>
      <c r="U2995" s="1070"/>
      <c r="V2995" s="1070"/>
      <c r="W2995" s="1070"/>
      <c r="X2995" s="1070"/>
      <c r="Y2995" s="1095"/>
      <c r="Z2995" s="1096" t="s">
        <v>1177</v>
      </c>
      <c r="AA2995" s="1097"/>
      <c r="AB2995" s="1097"/>
      <c r="AC2995" s="1098"/>
    </row>
    <row r="2996" spans="1:29" ht="17.45" customHeight="1" thickBot="1">
      <c r="A2996" s="1099"/>
      <c r="B2996" s="1100"/>
      <c r="C2996" s="1100"/>
      <c r="D2996" s="1100"/>
      <c r="E2996" s="1100"/>
      <c r="F2996" s="1100"/>
      <c r="G2996" s="1100"/>
      <c r="H2996" s="1101"/>
      <c r="I2996" s="1102"/>
      <c r="J2996" s="1094" t="s">
        <v>1178</v>
      </c>
      <c r="K2996" s="1070"/>
      <c r="L2996" s="1095"/>
      <c r="M2996" s="1094" t="s">
        <v>1179</v>
      </c>
      <c r="N2996" s="1070"/>
      <c r="O2996" s="1070"/>
      <c r="P2996" s="1095"/>
      <c r="Q2996" s="1094" t="s">
        <v>1178</v>
      </c>
      <c r="R2996" s="1070"/>
      <c r="S2996" s="1070"/>
      <c r="T2996" s="1070"/>
      <c r="U2996" s="1095"/>
      <c r="V2996" s="1094" t="s">
        <v>1179</v>
      </c>
      <c r="W2996" s="1070"/>
      <c r="X2996" s="1070"/>
      <c r="Y2996" s="1095"/>
      <c r="Z2996" s="1103"/>
      <c r="AA2996" s="1104"/>
      <c r="AB2996" s="1104"/>
      <c r="AC2996" s="1105"/>
    </row>
    <row r="2997" spans="1:29" ht="17.45" customHeight="1">
      <c r="A2997" s="1150"/>
      <c r="B2997" s="1151" t="s">
        <v>1843</v>
      </c>
      <c r="C2997" s="1151"/>
      <c r="D2997" s="1152" t="s">
        <v>1844</v>
      </c>
      <c r="E2997" s="1151"/>
      <c r="F2997" s="1151"/>
      <c r="G2997" s="1151"/>
      <c r="H2997" s="1152"/>
      <c r="I2997" s="1201">
        <v>1</v>
      </c>
      <c r="J2997" s="1202">
        <v>1</v>
      </c>
      <c r="K2997" s="1203"/>
      <c r="L2997" s="1204"/>
      <c r="M2997" s="1202">
        <v>0</v>
      </c>
      <c r="N2997" s="1203"/>
      <c r="O2997" s="1203"/>
      <c r="P2997" s="1204"/>
      <c r="Q2997" s="1205">
        <v>4.6772999999999998</v>
      </c>
      <c r="R2997" s="1206"/>
      <c r="S2997" s="1206"/>
      <c r="T2997" s="1206"/>
      <c r="U2997" s="1207"/>
      <c r="V2997" s="1205">
        <v>0.24049999999999999</v>
      </c>
      <c r="W2997" s="1206"/>
      <c r="X2997" s="1206"/>
      <c r="Y2997" s="1207"/>
      <c r="Z2997" s="1159">
        <v>4.6772999999999998</v>
      </c>
      <c r="AA2997" s="1116"/>
      <c r="AB2997" s="1116"/>
      <c r="AC2997" s="1115"/>
    </row>
    <row r="2998" spans="1:29" ht="16.7" customHeight="1" thickBot="1">
      <c r="A2998" s="1089"/>
      <c r="B2998" s="1160" t="s">
        <v>1914</v>
      </c>
      <c r="C2998" s="1160"/>
      <c r="D2998" s="1161" t="s">
        <v>1915</v>
      </c>
      <c r="E2998" s="1160"/>
      <c r="F2998" s="1160"/>
      <c r="G2998" s="1160"/>
      <c r="H2998" s="1161"/>
      <c r="I2998" s="1215">
        <v>1</v>
      </c>
      <c r="J2998" s="1216">
        <v>1</v>
      </c>
      <c r="K2998" s="1217"/>
      <c r="L2998" s="1218"/>
      <c r="M2998" s="1216">
        <v>0</v>
      </c>
      <c r="N2998" s="1217"/>
      <c r="O2998" s="1217"/>
      <c r="P2998" s="1218"/>
      <c r="Q2998" s="1219">
        <v>0.48859999999999998</v>
      </c>
      <c r="R2998" s="1220"/>
      <c r="S2998" s="1220"/>
      <c r="T2998" s="1220"/>
      <c r="U2998" s="1221"/>
      <c r="V2998" s="1219">
        <v>0.33450000000000002</v>
      </c>
      <c r="W2998" s="1220"/>
      <c r="X2998" s="1220"/>
      <c r="Y2998" s="1221"/>
      <c r="Z2998" s="1168">
        <v>0.48859999999999998</v>
      </c>
      <c r="AA2998" s="1126"/>
      <c r="AB2998" s="1126"/>
      <c r="AC2998" s="1125"/>
    </row>
    <row r="2999" spans="1:29" ht="17.45" customHeight="1" thickBot="1">
      <c r="A2999" s="1068"/>
      <c r="B2999" s="1069"/>
      <c r="C2999" s="1069"/>
      <c r="D2999" s="1069"/>
      <c r="E2999" s="1069"/>
      <c r="F2999" s="1069"/>
      <c r="G2999" s="1069"/>
      <c r="H2999" s="1069"/>
      <c r="I2999" s="1071" t="s">
        <v>1180</v>
      </c>
      <c r="J2999" s="1071"/>
      <c r="K2999" s="1071"/>
      <c r="L2999" s="1071"/>
      <c r="M2999" s="1071"/>
      <c r="N2999" s="1071"/>
      <c r="O2999" s="1071"/>
      <c r="P2999" s="1071"/>
      <c r="Q2999" s="1071"/>
      <c r="R2999" s="1071"/>
      <c r="S2999" s="1071"/>
      <c r="T2999" s="1071"/>
      <c r="U2999" s="1071"/>
      <c r="V2999" s="1106"/>
      <c r="W2999" s="1107">
        <v>5.1658999999999997</v>
      </c>
      <c r="X2999" s="1108"/>
      <c r="Y2999" s="1108"/>
      <c r="Z2999" s="1108"/>
      <c r="AA2999" s="1108"/>
      <c r="AB2999" s="1108"/>
      <c r="AC2999" s="1107"/>
    </row>
    <row r="3000" spans="1:29" ht="16.7" customHeight="1" thickBot="1">
      <c r="A3000" s="1092" t="s">
        <v>1181</v>
      </c>
      <c r="B3000" s="1109"/>
      <c r="C3000" s="1109"/>
      <c r="D3000" s="1109"/>
      <c r="E3000" s="1109"/>
      <c r="F3000" s="1109"/>
      <c r="G3000" s="1109"/>
      <c r="H3000" s="1109"/>
      <c r="I3000" s="1109"/>
      <c r="J3000" s="1110"/>
      <c r="K3000" s="1094" t="s">
        <v>1182</v>
      </c>
      <c r="L3000" s="1070"/>
      <c r="M3000" s="1070"/>
      <c r="N3000" s="1070"/>
      <c r="O3000" s="1095"/>
      <c r="P3000" s="1094" t="s">
        <v>1174</v>
      </c>
      <c r="Q3000" s="1070"/>
      <c r="R3000" s="1070"/>
      <c r="S3000" s="1070"/>
      <c r="T3000" s="1095"/>
      <c r="U3000" s="1094" t="s">
        <v>1183</v>
      </c>
      <c r="V3000" s="1070"/>
      <c r="W3000" s="1070"/>
      <c r="X3000" s="1070"/>
      <c r="Y3000" s="1095"/>
      <c r="Z3000" s="1096" t="s">
        <v>1177</v>
      </c>
      <c r="AA3000" s="1111"/>
      <c r="AB3000" s="1111"/>
      <c r="AC3000" s="1112"/>
    </row>
    <row r="3001" spans="1:29" ht="17.45" customHeight="1">
      <c r="A3001" s="1150"/>
      <c r="B3001" s="1151" t="s">
        <v>1115</v>
      </c>
      <c r="C3001" s="1151"/>
      <c r="D3001" s="1152" t="s">
        <v>1116</v>
      </c>
      <c r="E3001" s="1151"/>
      <c r="F3001" s="1151"/>
      <c r="G3001" s="1151"/>
      <c r="H3001" s="1151"/>
      <c r="I3001" s="1151"/>
      <c r="J3001" s="1152"/>
      <c r="K3001" s="1153">
        <v>0</v>
      </c>
      <c r="L3001" s="1154"/>
      <c r="M3001" s="1154"/>
      <c r="N3001" s="1154"/>
      <c r="O3001" s="1155"/>
      <c r="P3001" s="1153">
        <v>1</v>
      </c>
      <c r="Q3001" s="1154"/>
      <c r="R3001" s="1154"/>
      <c r="S3001" s="1154"/>
      <c r="T3001" s="1155"/>
      <c r="U3001" s="1156">
        <v>22.3398</v>
      </c>
      <c r="V3001" s="1157"/>
      <c r="W3001" s="1157"/>
      <c r="X3001" s="1157"/>
      <c r="Y3001" s="1158"/>
      <c r="Z3001" s="1159">
        <v>22.3398</v>
      </c>
      <c r="AA3001" s="1116"/>
      <c r="AB3001" s="1116"/>
      <c r="AC3001" s="1115"/>
    </row>
    <row r="3002" spans="1:29" ht="17.45" customHeight="1" thickBot="1">
      <c r="A3002" s="1089"/>
      <c r="B3002" s="1160" t="s">
        <v>1121</v>
      </c>
      <c r="C3002" s="1160"/>
      <c r="D3002" s="1161" t="s">
        <v>1122</v>
      </c>
      <c r="E3002" s="1160"/>
      <c r="F3002" s="1160"/>
      <c r="G3002" s="1160"/>
      <c r="H3002" s="1160"/>
      <c r="I3002" s="1160"/>
      <c r="J3002" s="1161"/>
      <c r="K3002" s="1162">
        <v>0</v>
      </c>
      <c r="L3002" s="1163"/>
      <c r="M3002" s="1163"/>
      <c r="N3002" s="1163"/>
      <c r="O3002" s="1164"/>
      <c r="P3002" s="1162">
        <v>1</v>
      </c>
      <c r="Q3002" s="1163"/>
      <c r="R3002" s="1163"/>
      <c r="S3002" s="1163"/>
      <c r="T3002" s="1164"/>
      <c r="U3002" s="1165">
        <v>30.6753</v>
      </c>
      <c r="V3002" s="1166"/>
      <c r="W3002" s="1166"/>
      <c r="X3002" s="1166"/>
      <c r="Y3002" s="1167"/>
      <c r="Z3002" s="1168">
        <v>30.6753</v>
      </c>
      <c r="AA3002" s="1126"/>
      <c r="AB3002" s="1126"/>
      <c r="AC3002" s="1125"/>
    </row>
    <row r="3003" spans="1:29" ht="16.7" customHeight="1" thickBot="1">
      <c r="A3003" s="1068"/>
      <c r="B3003" s="1113"/>
      <c r="C3003" s="1113"/>
      <c r="D3003" s="1113"/>
      <c r="E3003" s="1113"/>
      <c r="F3003" s="1113"/>
      <c r="G3003" s="1113"/>
      <c r="H3003" s="1113"/>
      <c r="I3003" s="1114" t="s">
        <v>1184</v>
      </c>
      <c r="J3003" s="1114"/>
      <c r="K3003" s="1114"/>
      <c r="L3003" s="1114"/>
      <c r="M3003" s="1114"/>
      <c r="N3003" s="1114"/>
      <c r="O3003" s="1114"/>
      <c r="P3003" s="1114"/>
      <c r="Q3003" s="1114"/>
      <c r="R3003" s="1114"/>
      <c r="S3003" s="1114"/>
      <c r="T3003" s="1114"/>
      <c r="U3003" s="1114"/>
      <c r="V3003" s="1069"/>
      <c r="W3003" s="1115">
        <v>53.015099999999997</v>
      </c>
      <c r="X3003" s="1116"/>
      <c r="Y3003" s="1116"/>
      <c r="Z3003" s="1116"/>
      <c r="AA3003" s="1116"/>
      <c r="AB3003" s="1116"/>
      <c r="AC3003" s="1115"/>
    </row>
    <row r="3004" spans="1:29" ht="17.45" customHeight="1">
      <c r="A3004" s="1117"/>
      <c r="B3004" s="1118"/>
      <c r="C3004" s="1118"/>
      <c r="D3004" s="1118"/>
      <c r="E3004" s="1118"/>
      <c r="F3004" s="1118"/>
      <c r="G3004" s="1118"/>
      <c r="H3004" s="1118"/>
      <c r="I3004" s="1119" t="s">
        <v>1185</v>
      </c>
      <c r="J3004" s="1119"/>
      <c r="K3004" s="1119"/>
      <c r="L3004" s="1119"/>
      <c r="M3004" s="1119"/>
      <c r="N3004" s="1119"/>
      <c r="O3004" s="1119"/>
      <c r="P3004" s="1119"/>
      <c r="Q3004" s="1119"/>
      <c r="R3004" s="1119"/>
      <c r="S3004" s="1119"/>
      <c r="T3004" s="1119"/>
      <c r="U3004" s="1119"/>
      <c r="V3004" s="1118"/>
      <c r="W3004" s="1120">
        <v>58.180999999999997</v>
      </c>
      <c r="X3004" s="1121"/>
      <c r="Y3004" s="1121"/>
      <c r="Z3004" s="1121"/>
      <c r="AA3004" s="1121"/>
      <c r="AB3004" s="1121"/>
      <c r="AC3004" s="1120"/>
    </row>
    <row r="3005" spans="1:29" ht="17.45" customHeight="1">
      <c r="A3005" s="1117"/>
      <c r="B3005" s="1118"/>
      <c r="C3005" s="1118"/>
      <c r="D3005" s="1118"/>
      <c r="E3005" s="1118"/>
      <c r="F3005" s="1118"/>
      <c r="G3005" s="1118"/>
      <c r="H3005" s="1118"/>
      <c r="I3005" s="1119" t="s">
        <v>1186</v>
      </c>
      <c r="J3005" s="1119"/>
      <c r="K3005" s="1119"/>
      <c r="L3005" s="1119"/>
      <c r="M3005" s="1119"/>
      <c r="N3005" s="1119"/>
      <c r="O3005" s="1119"/>
      <c r="P3005" s="1119"/>
      <c r="Q3005" s="1119"/>
      <c r="R3005" s="1119"/>
      <c r="S3005" s="1119"/>
      <c r="T3005" s="1119"/>
      <c r="U3005" s="1119"/>
      <c r="V3005" s="1118"/>
      <c r="W3005" s="1120">
        <v>1.1682999999999999</v>
      </c>
      <c r="X3005" s="1121"/>
      <c r="Y3005" s="1121"/>
      <c r="Z3005" s="1121"/>
      <c r="AA3005" s="1121"/>
      <c r="AB3005" s="1121"/>
      <c r="AC3005" s="1120"/>
    </row>
    <row r="3006" spans="1:29" ht="16.7" customHeight="1">
      <c r="A3006" s="1117"/>
      <c r="B3006" s="1118"/>
      <c r="C3006" s="1118"/>
      <c r="D3006" s="1118"/>
      <c r="E3006" s="1118"/>
      <c r="F3006" s="1118"/>
      <c r="G3006" s="1118"/>
      <c r="H3006" s="1118"/>
      <c r="I3006" s="1119" t="s">
        <v>1187</v>
      </c>
      <c r="J3006" s="1119"/>
      <c r="K3006" s="1119"/>
      <c r="L3006" s="1119"/>
      <c r="M3006" s="1119"/>
      <c r="N3006" s="1119"/>
      <c r="O3006" s="1119"/>
      <c r="P3006" s="1119"/>
      <c r="Q3006" s="1119"/>
      <c r="R3006" s="1119"/>
      <c r="S3006" s="1119"/>
      <c r="T3006" s="1119"/>
      <c r="U3006" s="1119"/>
      <c r="V3006" s="1118"/>
      <c r="W3006" s="1120">
        <v>0</v>
      </c>
      <c r="X3006" s="1121"/>
      <c r="Y3006" s="1121"/>
      <c r="Z3006" s="1121"/>
      <c r="AA3006" s="1121"/>
      <c r="AB3006" s="1121"/>
      <c r="AC3006" s="1120"/>
    </row>
    <row r="3007" spans="1:29" ht="17.45" customHeight="1" thickBot="1">
      <c r="A3007" s="1122"/>
      <c r="B3007" s="1123"/>
      <c r="C3007" s="1123"/>
      <c r="D3007" s="1123"/>
      <c r="E3007" s="1123"/>
      <c r="F3007" s="1123"/>
      <c r="G3007" s="1123"/>
      <c r="H3007" s="1123"/>
      <c r="I3007" s="1124" t="s">
        <v>1188</v>
      </c>
      <c r="J3007" s="1124"/>
      <c r="K3007" s="1124"/>
      <c r="L3007" s="1124"/>
      <c r="M3007" s="1124"/>
      <c r="N3007" s="1124"/>
      <c r="O3007" s="1124"/>
      <c r="P3007" s="1124"/>
      <c r="Q3007" s="1124"/>
      <c r="R3007" s="1124"/>
      <c r="S3007" s="1124"/>
      <c r="T3007" s="1124"/>
      <c r="U3007" s="1124"/>
      <c r="V3007" s="1123"/>
      <c r="W3007" s="1125">
        <v>0</v>
      </c>
      <c r="X3007" s="1126"/>
      <c r="Y3007" s="1126"/>
      <c r="Z3007" s="1126"/>
      <c r="AA3007" s="1126"/>
      <c r="AB3007" s="1126"/>
      <c r="AC3007" s="1125"/>
    </row>
    <row r="3008" spans="1:29" ht="16.7" customHeight="1" thickBot="1">
      <c r="A3008" s="1092" t="s">
        <v>1189</v>
      </c>
      <c r="B3008" s="1109"/>
      <c r="C3008" s="1109"/>
      <c r="D3008" s="1109"/>
      <c r="E3008" s="1109"/>
      <c r="F3008" s="1109"/>
      <c r="G3008" s="1109"/>
      <c r="H3008" s="1109"/>
      <c r="I3008" s="1109"/>
      <c r="J3008" s="1110"/>
      <c r="K3008" s="1094" t="s">
        <v>1174</v>
      </c>
      <c r="L3008" s="1070"/>
      <c r="M3008" s="1070"/>
      <c r="N3008" s="1070"/>
      <c r="O3008" s="1095"/>
      <c r="P3008" s="1094" t="s">
        <v>531</v>
      </c>
      <c r="Q3008" s="1070"/>
      <c r="R3008" s="1070"/>
      <c r="S3008" s="1070"/>
      <c r="T3008" s="1095"/>
      <c r="U3008" s="1094" t="s">
        <v>1190</v>
      </c>
      <c r="V3008" s="1070"/>
      <c r="W3008" s="1070"/>
      <c r="X3008" s="1070"/>
      <c r="Y3008" s="1095"/>
      <c r="Z3008" s="1096" t="s">
        <v>1191</v>
      </c>
      <c r="AA3008" s="1111"/>
      <c r="AB3008" s="1111"/>
      <c r="AC3008" s="1112"/>
    </row>
    <row r="3009" spans="1:29" ht="17.45" customHeight="1">
      <c r="A3009" s="1150"/>
      <c r="B3009" s="1151" t="s">
        <v>1928</v>
      </c>
      <c r="C3009" s="1151"/>
      <c r="D3009" s="1152" t="s">
        <v>1929</v>
      </c>
      <c r="E3009" s="1151"/>
      <c r="F3009" s="1151"/>
      <c r="G3009" s="1151"/>
      <c r="H3009" s="1151"/>
      <c r="I3009" s="1151"/>
      <c r="J3009" s="1152"/>
      <c r="K3009" s="1153">
        <v>0.15625</v>
      </c>
      <c r="L3009" s="1154"/>
      <c r="M3009" s="1154"/>
      <c r="N3009" s="1154"/>
      <c r="O3009" s="1155"/>
      <c r="P3009" s="1169" t="s">
        <v>1393</v>
      </c>
      <c r="Q3009" s="1078"/>
      <c r="R3009" s="1078"/>
      <c r="S3009" s="1078"/>
      <c r="T3009" s="1170"/>
      <c r="U3009" s="1171">
        <v>302.91849999999999</v>
      </c>
      <c r="V3009" s="1172"/>
      <c r="W3009" s="1172"/>
      <c r="X3009" s="1172"/>
      <c r="Y3009" s="1173"/>
      <c r="Z3009" s="1159">
        <v>47.331000000000003</v>
      </c>
      <c r="AA3009" s="1116"/>
      <c r="AB3009" s="1116"/>
      <c r="AC3009" s="1115"/>
    </row>
    <row r="3010" spans="1:29" ht="17.45" customHeight="1" thickBot="1">
      <c r="A3010" s="1089"/>
      <c r="B3010" s="1160" t="s">
        <v>1918</v>
      </c>
      <c r="C3010" s="1160"/>
      <c r="D3010" s="1161" t="s">
        <v>1919</v>
      </c>
      <c r="E3010" s="1160"/>
      <c r="F3010" s="1160"/>
      <c r="G3010" s="1160"/>
      <c r="H3010" s="1160"/>
      <c r="I3010" s="1160"/>
      <c r="J3010" s="1161"/>
      <c r="K3010" s="1162">
        <v>1.5630000000000002E-2</v>
      </c>
      <c r="L3010" s="1163"/>
      <c r="M3010" s="1163"/>
      <c r="N3010" s="1163"/>
      <c r="O3010" s="1164"/>
      <c r="P3010" s="1185" t="s">
        <v>1393</v>
      </c>
      <c r="Q3010" s="1186"/>
      <c r="R3010" s="1186"/>
      <c r="S3010" s="1186"/>
      <c r="T3010" s="1187"/>
      <c r="U3010" s="1188">
        <v>64.138800000000003</v>
      </c>
      <c r="V3010" s="1189"/>
      <c r="W3010" s="1189"/>
      <c r="X3010" s="1189"/>
      <c r="Y3010" s="1190"/>
      <c r="Z3010" s="1168">
        <v>1.0024999999999999</v>
      </c>
      <c r="AA3010" s="1126"/>
      <c r="AB3010" s="1126"/>
      <c r="AC3010" s="1125"/>
    </row>
    <row r="3011" spans="1:29" ht="16.7" customHeight="1" thickBot="1">
      <c r="A3011" s="1068"/>
      <c r="B3011" s="1069"/>
      <c r="C3011" s="1069"/>
      <c r="D3011" s="1069"/>
      <c r="E3011" s="1069"/>
      <c r="F3011" s="1069"/>
      <c r="G3011" s="1069"/>
      <c r="H3011" s="1069"/>
      <c r="I3011" s="1071" t="s">
        <v>1193</v>
      </c>
      <c r="J3011" s="1071"/>
      <c r="K3011" s="1071"/>
      <c r="L3011" s="1071"/>
      <c r="M3011" s="1071"/>
      <c r="N3011" s="1071"/>
      <c r="O3011" s="1071"/>
      <c r="P3011" s="1071"/>
      <c r="Q3011" s="1071"/>
      <c r="R3011" s="1071"/>
      <c r="S3011" s="1071"/>
      <c r="T3011" s="1071"/>
      <c r="U3011" s="1071"/>
      <c r="V3011" s="1106"/>
      <c r="W3011" s="1107">
        <v>48.333500000000001</v>
      </c>
      <c r="X3011" s="1108"/>
      <c r="Y3011" s="1108"/>
      <c r="Z3011" s="1108"/>
      <c r="AA3011" s="1108"/>
      <c r="AB3011" s="1108"/>
      <c r="AC3011" s="1107"/>
    </row>
    <row r="3012" spans="1:29" ht="17.45" customHeight="1" thickBot="1">
      <c r="A3012" s="1092" t="s">
        <v>1194</v>
      </c>
      <c r="B3012" s="1109"/>
      <c r="C3012" s="1109"/>
      <c r="D3012" s="1109"/>
      <c r="E3012" s="1109"/>
      <c r="F3012" s="1109"/>
      <c r="G3012" s="1109"/>
      <c r="H3012" s="1109"/>
      <c r="I3012" s="1109"/>
      <c r="J3012" s="1110"/>
      <c r="K3012" s="1094" t="s">
        <v>1174</v>
      </c>
      <c r="L3012" s="1070"/>
      <c r="M3012" s="1070"/>
      <c r="N3012" s="1070"/>
      <c r="O3012" s="1095"/>
      <c r="P3012" s="1094" t="s">
        <v>531</v>
      </c>
      <c r="Q3012" s="1070"/>
      <c r="R3012" s="1070"/>
      <c r="S3012" s="1070"/>
      <c r="T3012" s="1095"/>
      <c r="U3012" s="1094" t="s">
        <v>1190</v>
      </c>
      <c r="V3012" s="1070"/>
      <c r="W3012" s="1070"/>
      <c r="X3012" s="1070"/>
      <c r="Y3012" s="1095"/>
      <c r="Z3012" s="1096" t="s">
        <v>1191</v>
      </c>
      <c r="AA3012" s="1111"/>
      <c r="AB3012" s="1111"/>
      <c r="AC3012" s="1112"/>
    </row>
    <row r="3013" spans="1:29" ht="17.45" customHeight="1" thickBot="1">
      <c r="A3013" s="1068"/>
      <c r="B3013" s="1069"/>
      <c r="C3013" s="1069"/>
      <c r="D3013" s="1069"/>
      <c r="E3013" s="1069"/>
      <c r="F3013" s="1069"/>
      <c r="G3013" s="1069"/>
      <c r="H3013" s="1069"/>
      <c r="I3013" s="1071" t="s">
        <v>1195</v>
      </c>
      <c r="J3013" s="1071"/>
      <c r="K3013" s="1071"/>
      <c r="L3013" s="1071"/>
      <c r="M3013" s="1071"/>
      <c r="N3013" s="1071"/>
      <c r="O3013" s="1071"/>
      <c r="P3013" s="1071"/>
      <c r="Q3013" s="1071"/>
      <c r="R3013" s="1071"/>
      <c r="S3013" s="1071"/>
      <c r="T3013" s="1071"/>
      <c r="U3013" s="1071"/>
      <c r="V3013" s="1106"/>
      <c r="W3013" s="1107">
        <v>0</v>
      </c>
      <c r="X3013" s="1108"/>
      <c r="Y3013" s="1108"/>
      <c r="Z3013" s="1108"/>
      <c r="AA3013" s="1108"/>
      <c r="AB3013" s="1108"/>
      <c r="AC3013" s="1107"/>
    </row>
    <row r="3014" spans="1:29" ht="16.7" customHeight="1" thickBot="1">
      <c r="A3014" s="1092" t="s">
        <v>1196</v>
      </c>
      <c r="B3014" s="1109"/>
      <c r="C3014" s="1109"/>
      <c r="D3014" s="1109"/>
      <c r="E3014" s="1109"/>
      <c r="F3014" s="1109"/>
      <c r="G3014" s="1109"/>
      <c r="H3014" s="1109"/>
      <c r="I3014" s="1109"/>
      <c r="J3014" s="1110"/>
      <c r="K3014" s="1094" t="s">
        <v>1174</v>
      </c>
      <c r="L3014" s="1070"/>
      <c r="M3014" s="1070"/>
      <c r="N3014" s="1070"/>
      <c r="O3014" s="1095"/>
      <c r="P3014" s="1094" t="s">
        <v>531</v>
      </c>
      <c r="Q3014" s="1070"/>
      <c r="R3014" s="1070"/>
      <c r="S3014" s="1070"/>
      <c r="T3014" s="1095"/>
      <c r="U3014" s="1094" t="s">
        <v>1190</v>
      </c>
      <c r="V3014" s="1070"/>
      <c r="W3014" s="1070"/>
      <c r="X3014" s="1070"/>
      <c r="Y3014" s="1095"/>
      <c r="Z3014" s="1096" t="s">
        <v>1191</v>
      </c>
      <c r="AA3014" s="1111"/>
      <c r="AB3014" s="1111"/>
      <c r="AC3014" s="1112"/>
    </row>
    <row r="3015" spans="1:29" ht="17.45" customHeight="1">
      <c r="A3015" s="1150"/>
      <c r="B3015" s="1151" t="s">
        <v>1920</v>
      </c>
      <c r="C3015" s="1151"/>
      <c r="D3015" s="1152" t="s">
        <v>1921</v>
      </c>
      <c r="E3015" s="1151"/>
      <c r="F3015" s="1151"/>
      <c r="G3015" s="1151"/>
      <c r="H3015" s="1151"/>
      <c r="I3015" s="1151"/>
      <c r="J3015" s="1152"/>
      <c r="K3015" s="1153">
        <v>1.0000000000000001E-5</v>
      </c>
      <c r="L3015" s="1154"/>
      <c r="M3015" s="1154"/>
      <c r="N3015" s="1154"/>
      <c r="O3015" s="1155"/>
      <c r="P3015" s="1169" t="s">
        <v>62</v>
      </c>
      <c r="Q3015" s="1078"/>
      <c r="R3015" s="1078"/>
      <c r="S3015" s="1078"/>
      <c r="T3015" s="1170"/>
      <c r="U3015" s="1171">
        <v>32.99</v>
      </c>
      <c r="V3015" s="1172"/>
      <c r="W3015" s="1172"/>
      <c r="X3015" s="1172"/>
      <c r="Y3015" s="1173"/>
      <c r="Z3015" s="1159">
        <v>2.9999999999999997E-4</v>
      </c>
      <c r="AA3015" s="1116"/>
      <c r="AB3015" s="1116"/>
      <c r="AC3015" s="1115"/>
    </row>
    <row r="3016" spans="1:29" ht="16.7" customHeight="1" thickBot="1">
      <c r="A3016" s="1089"/>
      <c r="B3016" s="1160" t="s">
        <v>1930</v>
      </c>
      <c r="C3016" s="1160"/>
      <c r="D3016" s="1161" t="s">
        <v>1931</v>
      </c>
      <c r="E3016" s="1160"/>
      <c r="F3016" s="1160"/>
      <c r="G3016" s="1160"/>
      <c r="H3016" s="1160"/>
      <c r="I3016" s="1160"/>
      <c r="J3016" s="1161"/>
      <c r="K3016" s="1162">
        <v>2.2000000000000001E-4</v>
      </c>
      <c r="L3016" s="1163"/>
      <c r="M3016" s="1163"/>
      <c r="N3016" s="1163"/>
      <c r="O3016" s="1164"/>
      <c r="P3016" s="1185" t="s">
        <v>62</v>
      </c>
      <c r="Q3016" s="1186"/>
      <c r="R3016" s="1186"/>
      <c r="S3016" s="1186"/>
      <c r="T3016" s="1187"/>
      <c r="U3016" s="1188">
        <v>32.99</v>
      </c>
      <c r="V3016" s="1189"/>
      <c r="W3016" s="1189"/>
      <c r="X3016" s="1189"/>
      <c r="Y3016" s="1190"/>
      <c r="Z3016" s="1168">
        <v>7.3000000000000001E-3</v>
      </c>
      <c r="AA3016" s="1126"/>
      <c r="AB3016" s="1126"/>
      <c r="AC3016" s="1125"/>
    </row>
    <row r="3017" spans="1:29" ht="17.45" customHeight="1" thickBot="1">
      <c r="A3017" s="1068"/>
      <c r="B3017" s="1069"/>
      <c r="C3017" s="1069"/>
      <c r="D3017" s="1069"/>
      <c r="E3017" s="1069"/>
      <c r="F3017" s="1069"/>
      <c r="G3017" s="1069"/>
      <c r="H3017" s="1069"/>
      <c r="I3017" s="1071" t="s">
        <v>1197</v>
      </c>
      <c r="J3017" s="1071"/>
      <c r="K3017" s="1071"/>
      <c r="L3017" s="1071"/>
      <c r="M3017" s="1071"/>
      <c r="N3017" s="1071"/>
      <c r="O3017" s="1071"/>
      <c r="P3017" s="1071"/>
      <c r="Q3017" s="1071"/>
      <c r="R3017" s="1071"/>
      <c r="S3017" s="1071"/>
      <c r="T3017" s="1071"/>
      <c r="U3017" s="1071"/>
      <c r="V3017" s="1106"/>
      <c r="W3017" s="1107">
        <v>7.6E-3</v>
      </c>
      <c r="X3017" s="1108"/>
      <c r="Y3017" s="1108"/>
      <c r="Z3017" s="1108"/>
      <c r="AA3017" s="1108"/>
      <c r="AB3017" s="1108"/>
      <c r="AC3017" s="1107"/>
    </row>
    <row r="3018" spans="1:29" ht="17.45" customHeight="1" thickBot="1">
      <c r="A3018" s="1092" t="s">
        <v>1198</v>
      </c>
      <c r="B3018" s="1109"/>
      <c r="C3018" s="1109"/>
      <c r="D3018" s="1110"/>
      <c r="E3018" s="1094" t="s">
        <v>1174</v>
      </c>
      <c r="F3018" s="1070"/>
      <c r="G3018" s="1095"/>
      <c r="H3018" s="1140" t="s">
        <v>1199</v>
      </c>
      <c r="I3018" s="1140" t="s">
        <v>1200</v>
      </c>
      <c r="J3018" s="1094" t="s">
        <v>1201</v>
      </c>
      <c r="K3018" s="1070"/>
      <c r="L3018" s="1095"/>
      <c r="M3018" s="1094" t="s">
        <v>1202</v>
      </c>
      <c r="N3018" s="1070"/>
      <c r="O3018" s="1070"/>
      <c r="P3018" s="1095"/>
      <c r="Q3018" s="1094" t="s">
        <v>1203</v>
      </c>
      <c r="R3018" s="1070"/>
      <c r="S3018" s="1070"/>
      <c r="T3018" s="1070"/>
      <c r="U3018" s="1095"/>
      <c r="V3018" s="1094" t="s">
        <v>1204</v>
      </c>
      <c r="W3018" s="1070"/>
      <c r="X3018" s="1070"/>
      <c r="Y3018" s="1095"/>
      <c r="Z3018" s="1096" t="s">
        <v>1191</v>
      </c>
      <c r="AA3018" s="1111"/>
      <c r="AB3018" s="1111"/>
      <c r="AC3018" s="1112"/>
    </row>
    <row r="3019" spans="1:29" ht="16.7" customHeight="1">
      <c r="A3019" s="1150"/>
      <c r="B3019" s="1151" t="s">
        <v>1924</v>
      </c>
      <c r="C3019" s="1151"/>
      <c r="D3019" s="1222" t="s">
        <v>1921</v>
      </c>
      <c r="E3019" s="1202">
        <v>1.0000000000000001E-5</v>
      </c>
      <c r="F3019" s="1203"/>
      <c r="G3019" s="1204"/>
      <c r="H3019" s="1201">
        <v>0</v>
      </c>
      <c r="I3019" s="1201">
        <v>0</v>
      </c>
      <c r="J3019" s="1205">
        <v>0</v>
      </c>
      <c r="K3019" s="1206"/>
      <c r="L3019" s="1207"/>
      <c r="M3019" s="1171">
        <v>1.05</v>
      </c>
      <c r="N3019" s="1172"/>
      <c r="O3019" s="1172"/>
      <c r="P3019" s="1173"/>
      <c r="Q3019" s="1171">
        <v>0.84</v>
      </c>
      <c r="R3019" s="1172"/>
      <c r="S3019" s="1172"/>
      <c r="T3019" s="1172"/>
      <c r="U3019" s="1173"/>
      <c r="V3019" s="1171">
        <v>0.69</v>
      </c>
      <c r="W3019" s="1172"/>
      <c r="X3019" s="1172"/>
      <c r="Y3019" s="1173"/>
      <c r="Z3019" s="1159">
        <v>0</v>
      </c>
      <c r="AA3019" s="1116"/>
      <c r="AB3019" s="1116"/>
      <c r="AC3019" s="1115"/>
    </row>
    <row r="3020" spans="1:29" ht="17.45" customHeight="1" thickBot="1">
      <c r="A3020" s="1089"/>
      <c r="B3020" s="1160" t="s">
        <v>1932</v>
      </c>
      <c r="C3020" s="1160"/>
      <c r="D3020" s="1224" t="s">
        <v>1931</v>
      </c>
      <c r="E3020" s="1216">
        <v>2.2000000000000001E-4</v>
      </c>
      <c r="F3020" s="1217"/>
      <c r="G3020" s="1218"/>
      <c r="H3020" s="1215">
        <v>0</v>
      </c>
      <c r="I3020" s="1215">
        <v>0</v>
      </c>
      <c r="J3020" s="1219">
        <v>0</v>
      </c>
      <c r="K3020" s="1220"/>
      <c r="L3020" s="1221"/>
      <c r="M3020" s="1188">
        <v>1.05</v>
      </c>
      <c r="N3020" s="1189"/>
      <c r="O3020" s="1189"/>
      <c r="P3020" s="1190"/>
      <c r="Q3020" s="1188">
        <v>0.84</v>
      </c>
      <c r="R3020" s="1189"/>
      <c r="S3020" s="1189"/>
      <c r="T3020" s="1189"/>
      <c r="U3020" s="1190"/>
      <c r="V3020" s="1188">
        <v>0.69</v>
      </c>
      <c r="W3020" s="1189"/>
      <c r="X3020" s="1189"/>
      <c r="Y3020" s="1190"/>
      <c r="Z3020" s="1168">
        <v>0</v>
      </c>
      <c r="AA3020" s="1126"/>
      <c r="AB3020" s="1126"/>
      <c r="AC3020" s="1125"/>
    </row>
    <row r="3021" spans="1:29" ht="17.45" customHeight="1" thickBot="1">
      <c r="A3021" s="1068"/>
      <c r="B3021" s="1069"/>
      <c r="C3021" s="1069"/>
      <c r="D3021" s="1069"/>
      <c r="E3021" s="1069"/>
      <c r="F3021" s="1069"/>
      <c r="G3021" s="1069"/>
      <c r="H3021" s="1069"/>
      <c r="I3021" s="1071" t="s">
        <v>1205</v>
      </c>
      <c r="J3021" s="1071"/>
      <c r="K3021" s="1071"/>
      <c r="L3021" s="1071"/>
      <c r="M3021" s="1071"/>
      <c r="N3021" s="1071"/>
      <c r="O3021" s="1071"/>
      <c r="P3021" s="1071"/>
      <c r="Q3021" s="1071"/>
      <c r="R3021" s="1071"/>
      <c r="S3021" s="1071"/>
      <c r="T3021" s="1071"/>
      <c r="U3021" s="1071"/>
      <c r="V3021" s="1106"/>
      <c r="W3021" s="1107">
        <v>0</v>
      </c>
      <c r="X3021" s="1108"/>
      <c r="Y3021" s="1108"/>
      <c r="Z3021" s="1108"/>
      <c r="AA3021" s="1108"/>
      <c r="AB3021" s="1108"/>
      <c r="AC3021" s="1107"/>
    </row>
    <row r="3022" spans="1:29" ht="5.0999999999999996" customHeight="1">
      <c r="A3022" s="1141"/>
      <c r="B3022" s="1113"/>
      <c r="C3022" s="1113"/>
      <c r="D3022" s="1113"/>
      <c r="E3022" s="1113"/>
      <c r="F3022" s="1113"/>
      <c r="G3022" s="1113"/>
      <c r="H3022" s="1113"/>
      <c r="I3022" s="1113"/>
      <c r="J3022" s="1113"/>
      <c r="K3022" s="1113"/>
      <c r="L3022" s="1113"/>
      <c r="M3022" s="1113"/>
      <c r="N3022" s="1113"/>
      <c r="O3022" s="1113"/>
      <c r="P3022" s="1113"/>
      <c r="Q3022" s="1113"/>
      <c r="R3022" s="1113"/>
      <c r="S3022" s="1113"/>
      <c r="T3022" s="1113"/>
      <c r="U3022" s="1113"/>
      <c r="V3022" s="1113"/>
      <c r="W3022" s="1113"/>
      <c r="X3022" s="1113"/>
      <c r="Y3022" s="1113"/>
      <c r="Z3022" s="1113"/>
      <c r="AA3022" s="1113"/>
      <c r="AB3022" s="1113"/>
      <c r="AC3022" s="1142"/>
    </row>
    <row r="3023" spans="1:29" ht="17.45" customHeight="1">
      <c r="A3023" s="1117"/>
      <c r="B3023" s="1118"/>
      <c r="C3023" s="1118"/>
      <c r="D3023" s="1118"/>
      <c r="E3023" s="1118"/>
      <c r="F3023" s="1118"/>
      <c r="G3023" s="1118"/>
      <c r="H3023" s="1118"/>
      <c r="I3023" s="1119" t="s">
        <v>1206</v>
      </c>
      <c r="J3023" s="1119"/>
      <c r="K3023" s="1119"/>
      <c r="L3023" s="1119"/>
      <c r="M3023" s="1119"/>
      <c r="N3023" s="1119"/>
      <c r="O3023" s="1119"/>
      <c r="P3023" s="1119"/>
      <c r="Q3023" s="1119"/>
      <c r="R3023" s="1119"/>
      <c r="S3023" s="1119"/>
      <c r="T3023" s="1119"/>
      <c r="U3023" s="1119"/>
      <c r="V3023" s="1118"/>
      <c r="W3023" s="1143">
        <v>49.51</v>
      </c>
      <c r="X3023" s="1144"/>
      <c r="Y3023" s="1144"/>
      <c r="Z3023" s="1144"/>
      <c r="AA3023" s="1144"/>
      <c r="AB3023" s="1144"/>
      <c r="AC3023" s="1143"/>
    </row>
    <row r="3024" spans="1:29" ht="17.45" customHeight="1">
      <c r="A3024" s="1117"/>
      <c r="B3024" s="1118"/>
      <c r="C3024" s="1118"/>
      <c r="D3024" s="1118"/>
      <c r="E3024" s="1118"/>
      <c r="F3024" s="1118"/>
      <c r="G3024" s="1119" t="s">
        <v>1207</v>
      </c>
      <c r="H3024" s="1119"/>
      <c r="I3024" s="1119"/>
      <c r="J3024" s="1119"/>
      <c r="K3024" s="1119"/>
      <c r="L3024" s="1119"/>
      <c r="M3024" s="1119"/>
      <c r="N3024" s="1145"/>
      <c r="O3024" s="1146">
        <v>0</v>
      </c>
      <c r="P3024" s="1146"/>
      <c r="Q3024" s="1146"/>
      <c r="R3024" s="1145"/>
      <c r="S3024" s="1119" t="s">
        <v>1208</v>
      </c>
      <c r="T3024" s="1119"/>
      <c r="U3024" s="1119"/>
      <c r="V3024" s="1118"/>
      <c r="W3024" s="1143">
        <v>0</v>
      </c>
      <c r="X3024" s="1144"/>
      <c r="Y3024" s="1144"/>
      <c r="Z3024" s="1144"/>
      <c r="AA3024" s="1144"/>
      <c r="AB3024" s="1144"/>
      <c r="AC3024" s="1143"/>
    </row>
    <row r="3025" spans="1:29" ht="16.7" customHeight="1">
      <c r="A3025" s="1117"/>
      <c r="B3025" s="1118"/>
      <c r="C3025" s="1118"/>
      <c r="D3025" s="1118"/>
      <c r="E3025" s="1118"/>
      <c r="F3025" s="1118"/>
      <c r="G3025" s="1118"/>
      <c r="H3025" s="1118"/>
      <c r="I3025" s="1119" t="s">
        <v>1209</v>
      </c>
      <c r="J3025" s="1119"/>
      <c r="K3025" s="1119"/>
      <c r="L3025" s="1119"/>
      <c r="M3025" s="1119"/>
      <c r="N3025" s="1119"/>
      <c r="O3025" s="1119"/>
      <c r="P3025" s="1119"/>
      <c r="Q3025" s="1119"/>
      <c r="R3025" s="1119"/>
      <c r="S3025" s="1119"/>
      <c r="T3025" s="1119"/>
      <c r="U3025" s="1119"/>
      <c r="V3025" s="1118"/>
      <c r="W3025" s="1143">
        <v>49.51</v>
      </c>
      <c r="X3025" s="1144"/>
      <c r="Y3025" s="1144"/>
      <c r="Z3025" s="1144"/>
      <c r="AA3025" s="1144"/>
      <c r="AB3025" s="1144"/>
      <c r="AC3025" s="1143"/>
    </row>
    <row r="3026" spans="1:29" ht="5.85" customHeight="1">
      <c r="A3026" s="1147"/>
      <c r="B3026" s="1118"/>
      <c r="C3026" s="1118"/>
      <c r="D3026" s="1118"/>
      <c r="E3026" s="1118"/>
      <c r="F3026" s="1118"/>
      <c r="G3026" s="1118"/>
      <c r="H3026" s="1118"/>
      <c r="I3026" s="1118"/>
      <c r="J3026" s="1118"/>
      <c r="K3026" s="1118"/>
      <c r="L3026" s="1118"/>
      <c r="M3026" s="1118"/>
      <c r="N3026" s="1118"/>
      <c r="O3026" s="1118"/>
      <c r="P3026" s="1118"/>
      <c r="Q3026" s="1118"/>
      <c r="R3026" s="1118"/>
      <c r="S3026" s="1118"/>
      <c r="T3026" s="1118"/>
      <c r="U3026" s="1118"/>
      <c r="V3026" s="1118"/>
      <c r="W3026" s="1118"/>
      <c r="X3026" s="1118"/>
      <c r="Y3026" s="1118"/>
      <c r="Z3026" s="1118"/>
      <c r="AA3026" s="1118"/>
      <c r="AB3026" s="1118"/>
      <c r="AC3026" s="1148"/>
    </row>
    <row r="3027" spans="1:29" ht="104.85" customHeight="1">
      <c r="A3027" s="1149"/>
      <c r="AC3027" s="1088"/>
    </row>
    <row r="3028" spans="1:29" ht="104.85" customHeight="1" thickBot="1">
      <c r="A3028" s="1089"/>
      <c r="B3028" s="1090"/>
      <c r="C3028" s="1090"/>
      <c r="D3028" s="1090"/>
      <c r="E3028" s="1090"/>
      <c r="F3028" s="1090"/>
      <c r="G3028" s="1090"/>
      <c r="H3028" s="1090"/>
      <c r="I3028" s="1090"/>
      <c r="J3028" s="1090"/>
      <c r="K3028" s="1090"/>
      <c r="L3028" s="1090"/>
      <c r="M3028" s="1090"/>
      <c r="N3028" s="1090"/>
      <c r="O3028" s="1090"/>
      <c r="P3028" s="1090"/>
      <c r="Q3028" s="1090"/>
      <c r="R3028" s="1090"/>
      <c r="S3028" s="1090"/>
      <c r="T3028" s="1090"/>
      <c r="U3028" s="1090"/>
      <c r="V3028" s="1090"/>
      <c r="W3028" s="1090"/>
      <c r="X3028" s="1090"/>
      <c r="Y3028" s="1090"/>
      <c r="Z3028" s="1090"/>
      <c r="AA3028" s="1090"/>
      <c r="AB3028" s="1090"/>
      <c r="AC3028" s="1091"/>
    </row>
    <row r="3029" spans="1:29" ht="17.45" customHeight="1" thickBot="1">
      <c r="A3029" s="1068"/>
      <c r="B3029" s="1069"/>
      <c r="C3029" s="1069"/>
      <c r="D3029" s="1069"/>
      <c r="E3029" s="1069"/>
      <c r="F3029" s="1070" t="s">
        <v>1166</v>
      </c>
      <c r="G3029" s="1070"/>
      <c r="H3029" s="1070"/>
      <c r="I3029" s="1070"/>
      <c r="J3029" s="1070"/>
      <c r="K3029" s="1070"/>
      <c r="L3029" s="1069"/>
      <c r="M3029" s="1069"/>
      <c r="N3029" s="1069"/>
      <c r="O3029" s="1069"/>
      <c r="P3029" s="1069"/>
      <c r="Q3029" s="1069"/>
      <c r="R3029" s="1069"/>
      <c r="S3029" s="1069"/>
      <c r="T3029" s="1069"/>
      <c r="U3029" s="1069"/>
      <c r="V3029" s="1069"/>
      <c r="W3029" s="1069"/>
      <c r="X3029" s="1071" t="s">
        <v>1933</v>
      </c>
      <c r="Y3029" s="1071"/>
      <c r="Z3029" s="1071"/>
      <c r="AA3029" s="1071"/>
      <c r="AB3029" s="1071"/>
      <c r="AC3029" s="1072"/>
    </row>
    <row r="3030" spans="1:29" ht="16.7" customHeight="1">
      <c r="A3030" s="1074" t="s">
        <v>1168</v>
      </c>
      <c r="B3030" s="1075"/>
      <c r="C3030" s="1076"/>
      <c r="D3030" s="1077" t="s">
        <v>1934</v>
      </c>
      <c r="E3030" s="1077"/>
      <c r="F3030" s="1077"/>
      <c r="G3030" s="1077"/>
      <c r="H3030" s="1077"/>
      <c r="I3030" s="1077"/>
      <c r="J3030" s="1077"/>
      <c r="K3030" s="1077"/>
      <c r="L3030" s="1077"/>
      <c r="M3030" s="1077"/>
      <c r="N3030" s="1076"/>
      <c r="O3030" s="1076"/>
      <c r="P3030" s="1078" t="s">
        <v>1104</v>
      </c>
      <c r="Q3030" s="1078"/>
      <c r="R3030" s="1078"/>
      <c r="S3030" s="1076"/>
      <c r="T3030" s="1079" t="s">
        <v>1888</v>
      </c>
      <c r="U3030" s="1079"/>
      <c r="V3030" s="1079"/>
      <c r="W3030" s="1079"/>
      <c r="X3030" s="1076"/>
      <c r="Y3030" s="1078" t="s">
        <v>1170</v>
      </c>
      <c r="Z3030" s="1078"/>
      <c r="AA3030" s="1076"/>
      <c r="AB3030" s="1080">
        <v>45658</v>
      </c>
      <c r="AC3030" s="1081"/>
    </row>
    <row r="3031" spans="1:29" ht="17.45" customHeight="1">
      <c r="A3031" s="1082"/>
      <c r="B3031" s="1083"/>
      <c r="D3031" s="1084"/>
      <c r="E3031" s="1084"/>
      <c r="F3031" s="1084"/>
      <c r="G3031" s="1084"/>
      <c r="H3031" s="1084"/>
      <c r="I3031" s="1084"/>
      <c r="J3031" s="1084"/>
      <c r="K3031" s="1084"/>
      <c r="L3031" s="1084"/>
      <c r="M3031" s="1084"/>
      <c r="P3031" s="1085" t="s">
        <v>1171</v>
      </c>
      <c r="Q3031" s="1085"/>
      <c r="R3031" s="1085"/>
      <c r="T3031" s="1086">
        <v>249</v>
      </c>
      <c r="U3031" s="1086"/>
      <c r="V3031" s="1086"/>
      <c r="W3031" s="1086"/>
      <c r="Y3031" s="1085" t="s">
        <v>1172</v>
      </c>
      <c r="Z3031" s="1085"/>
      <c r="AB3031" s="1087" t="s">
        <v>51</v>
      </c>
      <c r="AC3031" s="1088"/>
    </row>
    <row r="3032" spans="1:29" ht="5.85" customHeight="1" thickBot="1">
      <c r="A3032" s="1089"/>
      <c r="B3032" s="1090"/>
      <c r="C3032" s="1090"/>
      <c r="D3032" s="1090"/>
      <c r="E3032" s="1090"/>
      <c r="F3032" s="1090"/>
      <c r="G3032" s="1090"/>
      <c r="H3032" s="1090"/>
      <c r="I3032" s="1090"/>
      <c r="J3032" s="1090"/>
      <c r="K3032" s="1090"/>
      <c r="L3032" s="1090"/>
      <c r="M3032" s="1090"/>
      <c r="N3032" s="1090"/>
      <c r="O3032" s="1090"/>
      <c r="P3032" s="1090"/>
      <c r="Q3032" s="1090"/>
      <c r="R3032" s="1090"/>
      <c r="S3032" s="1090"/>
      <c r="T3032" s="1090"/>
      <c r="U3032" s="1090"/>
      <c r="V3032" s="1090"/>
      <c r="W3032" s="1090"/>
      <c r="X3032" s="1090"/>
      <c r="Y3032" s="1090"/>
      <c r="Z3032" s="1090"/>
      <c r="AA3032" s="1090"/>
      <c r="AB3032" s="1090"/>
      <c r="AC3032" s="1091"/>
    </row>
    <row r="3033" spans="1:29" ht="16.7" customHeight="1" thickBot="1">
      <c r="A3033" s="1092" t="s">
        <v>1173</v>
      </c>
      <c r="B3033" s="1075"/>
      <c r="C3033" s="1075"/>
      <c r="D3033" s="1075"/>
      <c r="E3033" s="1075"/>
      <c r="F3033" s="1075"/>
      <c r="G3033" s="1075"/>
      <c r="H3033" s="1093"/>
      <c r="I3033" s="1094" t="s">
        <v>1174</v>
      </c>
      <c r="J3033" s="1094" t="s">
        <v>1175</v>
      </c>
      <c r="K3033" s="1070"/>
      <c r="L3033" s="1070"/>
      <c r="M3033" s="1070"/>
      <c r="N3033" s="1070"/>
      <c r="O3033" s="1070"/>
      <c r="P3033" s="1095"/>
      <c r="Q3033" s="1094" t="s">
        <v>1176</v>
      </c>
      <c r="R3033" s="1070"/>
      <c r="S3033" s="1070"/>
      <c r="T3033" s="1070"/>
      <c r="U3033" s="1070"/>
      <c r="V3033" s="1070"/>
      <c r="W3033" s="1070"/>
      <c r="X3033" s="1070"/>
      <c r="Y3033" s="1095"/>
      <c r="Z3033" s="1096" t="s">
        <v>1177</v>
      </c>
      <c r="AA3033" s="1097"/>
      <c r="AB3033" s="1097"/>
      <c r="AC3033" s="1098"/>
    </row>
    <row r="3034" spans="1:29" ht="17.45" customHeight="1" thickBot="1">
      <c r="A3034" s="1099"/>
      <c r="B3034" s="1100"/>
      <c r="C3034" s="1100"/>
      <c r="D3034" s="1100"/>
      <c r="E3034" s="1100"/>
      <c r="F3034" s="1100"/>
      <c r="G3034" s="1100"/>
      <c r="H3034" s="1101"/>
      <c r="I3034" s="1102"/>
      <c r="J3034" s="1094" t="s">
        <v>1178</v>
      </c>
      <c r="K3034" s="1070"/>
      <c r="L3034" s="1095"/>
      <c r="M3034" s="1094" t="s">
        <v>1179</v>
      </c>
      <c r="N3034" s="1070"/>
      <c r="O3034" s="1070"/>
      <c r="P3034" s="1095"/>
      <c r="Q3034" s="1094" t="s">
        <v>1178</v>
      </c>
      <c r="R3034" s="1070"/>
      <c r="S3034" s="1070"/>
      <c r="T3034" s="1070"/>
      <c r="U3034" s="1095"/>
      <c r="V3034" s="1094" t="s">
        <v>1179</v>
      </c>
      <c r="W3034" s="1070"/>
      <c r="X3034" s="1070"/>
      <c r="Y3034" s="1095"/>
      <c r="Z3034" s="1103"/>
      <c r="AA3034" s="1104"/>
      <c r="AB3034" s="1104"/>
      <c r="AC3034" s="1105"/>
    </row>
    <row r="3035" spans="1:29" ht="17.45" customHeight="1">
      <c r="A3035" s="1150"/>
      <c r="B3035" s="1151" t="s">
        <v>1935</v>
      </c>
      <c r="C3035" s="1151"/>
      <c r="D3035" s="1152" t="s">
        <v>1936</v>
      </c>
      <c r="E3035" s="1151"/>
      <c r="F3035" s="1151"/>
      <c r="G3035" s="1151"/>
      <c r="H3035" s="1152"/>
      <c r="I3035" s="1201">
        <v>1</v>
      </c>
      <c r="J3035" s="1202">
        <v>0.42</v>
      </c>
      <c r="K3035" s="1203"/>
      <c r="L3035" s="1204"/>
      <c r="M3035" s="1202">
        <v>0.57999999999999996</v>
      </c>
      <c r="N3035" s="1203"/>
      <c r="O3035" s="1203"/>
      <c r="P3035" s="1204"/>
      <c r="Q3035" s="1205">
        <v>0.1532</v>
      </c>
      <c r="R3035" s="1206"/>
      <c r="S3035" s="1206"/>
      <c r="T3035" s="1206"/>
      <c r="U3035" s="1207"/>
      <c r="V3035" s="1205">
        <v>0.10489999999999999</v>
      </c>
      <c r="W3035" s="1206"/>
      <c r="X3035" s="1206"/>
      <c r="Y3035" s="1207"/>
      <c r="Z3035" s="1159">
        <v>0.12520000000000001</v>
      </c>
      <c r="AA3035" s="1116"/>
      <c r="AB3035" s="1116"/>
      <c r="AC3035" s="1115"/>
    </row>
    <row r="3036" spans="1:29" ht="16.7" customHeight="1" thickBot="1">
      <c r="A3036" s="1089"/>
      <c r="B3036" s="1160" t="s">
        <v>1414</v>
      </c>
      <c r="C3036" s="1160"/>
      <c r="D3036" s="1161" t="s">
        <v>1415</v>
      </c>
      <c r="E3036" s="1160"/>
      <c r="F3036" s="1160"/>
      <c r="G3036" s="1160"/>
      <c r="H3036" s="1161"/>
      <c r="I3036" s="1215">
        <v>1</v>
      </c>
      <c r="J3036" s="1216">
        <v>0.42</v>
      </c>
      <c r="K3036" s="1217"/>
      <c r="L3036" s="1218"/>
      <c r="M3036" s="1216">
        <v>0.57999999999999996</v>
      </c>
      <c r="N3036" s="1217"/>
      <c r="O3036" s="1217"/>
      <c r="P3036" s="1218"/>
      <c r="Q3036" s="1219">
        <v>10.4664</v>
      </c>
      <c r="R3036" s="1220"/>
      <c r="S3036" s="1220"/>
      <c r="T3036" s="1220"/>
      <c r="U3036" s="1221"/>
      <c r="V3036" s="1219">
        <v>0.50349999999999995</v>
      </c>
      <c r="W3036" s="1220"/>
      <c r="X3036" s="1220"/>
      <c r="Y3036" s="1221"/>
      <c r="Z3036" s="1168">
        <v>4.6879</v>
      </c>
      <c r="AA3036" s="1126"/>
      <c r="AB3036" s="1126"/>
      <c r="AC3036" s="1125"/>
    </row>
    <row r="3037" spans="1:29" ht="17.45" customHeight="1" thickBot="1">
      <c r="A3037" s="1068"/>
      <c r="B3037" s="1069"/>
      <c r="C3037" s="1069"/>
      <c r="D3037" s="1069"/>
      <c r="E3037" s="1069"/>
      <c r="F3037" s="1069"/>
      <c r="G3037" s="1069"/>
      <c r="H3037" s="1069"/>
      <c r="I3037" s="1071" t="s">
        <v>1180</v>
      </c>
      <c r="J3037" s="1071"/>
      <c r="K3037" s="1071"/>
      <c r="L3037" s="1071"/>
      <c r="M3037" s="1071"/>
      <c r="N3037" s="1071"/>
      <c r="O3037" s="1071"/>
      <c r="P3037" s="1071"/>
      <c r="Q3037" s="1071"/>
      <c r="R3037" s="1071"/>
      <c r="S3037" s="1071"/>
      <c r="T3037" s="1071"/>
      <c r="U3037" s="1071"/>
      <c r="V3037" s="1106"/>
      <c r="W3037" s="1107">
        <v>4.8131000000000004</v>
      </c>
      <c r="X3037" s="1108"/>
      <c r="Y3037" s="1108"/>
      <c r="Z3037" s="1108"/>
      <c r="AA3037" s="1108"/>
      <c r="AB3037" s="1108"/>
      <c r="AC3037" s="1107"/>
    </row>
    <row r="3038" spans="1:29" ht="16.7" customHeight="1" thickBot="1">
      <c r="A3038" s="1092" t="s">
        <v>1181</v>
      </c>
      <c r="B3038" s="1109"/>
      <c r="C3038" s="1109"/>
      <c r="D3038" s="1109"/>
      <c r="E3038" s="1109"/>
      <c r="F3038" s="1109"/>
      <c r="G3038" s="1109"/>
      <c r="H3038" s="1109"/>
      <c r="I3038" s="1109"/>
      <c r="J3038" s="1110"/>
      <c r="K3038" s="1094" t="s">
        <v>1182</v>
      </c>
      <c r="L3038" s="1070"/>
      <c r="M3038" s="1070"/>
      <c r="N3038" s="1070"/>
      <c r="O3038" s="1095"/>
      <c r="P3038" s="1094" t="s">
        <v>1174</v>
      </c>
      <c r="Q3038" s="1070"/>
      <c r="R3038" s="1070"/>
      <c r="S3038" s="1070"/>
      <c r="T3038" s="1095"/>
      <c r="U3038" s="1094" t="s">
        <v>1183</v>
      </c>
      <c r="V3038" s="1070"/>
      <c r="W3038" s="1070"/>
      <c r="X3038" s="1070"/>
      <c r="Y3038" s="1095"/>
      <c r="Z3038" s="1096" t="s">
        <v>1177</v>
      </c>
      <c r="AA3038" s="1111"/>
      <c r="AB3038" s="1111"/>
      <c r="AC3038" s="1112"/>
    </row>
    <row r="3039" spans="1:29" ht="17.45" customHeight="1" thickBot="1">
      <c r="A3039" s="1127"/>
      <c r="B3039" s="1128" t="s">
        <v>1125</v>
      </c>
      <c r="C3039" s="1128"/>
      <c r="D3039" s="1129" t="s">
        <v>1126</v>
      </c>
      <c r="E3039" s="1128"/>
      <c r="F3039" s="1128"/>
      <c r="G3039" s="1128"/>
      <c r="H3039" s="1128"/>
      <c r="I3039" s="1128"/>
      <c r="J3039" s="1129"/>
      <c r="K3039" s="1130">
        <v>0</v>
      </c>
      <c r="L3039" s="1131"/>
      <c r="M3039" s="1131"/>
      <c r="N3039" s="1131"/>
      <c r="O3039" s="1132"/>
      <c r="P3039" s="1130">
        <v>1</v>
      </c>
      <c r="Q3039" s="1131"/>
      <c r="R3039" s="1131"/>
      <c r="S3039" s="1131"/>
      <c r="T3039" s="1132"/>
      <c r="U3039" s="1198">
        <v>28.457100000000001</v>
      </c>
      <c r="V3039" s="1199"/>
      <c r="W3039" s="1199"/>
      <c r="X3039" s="1199"/>
      <c r="Y3039" s="1200"/>
      <c r="Z3039" s="1139">
        <v>28.457100000000001</v>
      </c>
      <c r="AA3039" s="1108"/>
      <c r="AB3039" s="1108"/>
      <c r="AC3039" s="1107"/>
    </row>
    <row r="3040" spans="1:29" ht="17.45" customHeight="1" thickBot="1">
      <c r="A3040" s="1068"/>
      <c r="B3040" s="1113"/>
      <c r="C3040" s="1113"/>
      <c r="D3040" s="1113"/>
      <c r="E3040" s="1113"/>
      <c r="F3040" s="1113"/>
      <c r="G3040" s="1113"/>
      <c r="H3040" s="1113"/>
      <c r="I3040" s="1114" t="s">
        <v>1184</v>
      </c>
      <c r="J3040" s="1114"/>
      <c r="K3040" s="1114"/>
      <c r="L3040" s="1114"/>
      <c r="M3040" s="1114"/>
      <c r="N3040" s="1114"/>
      <c r="O3040" s="1114"/>
      <c r="P3040" s="1114"/>
      <c r="Q3040" s="1114"/>
      <c r="R3040" s="1114"/>
      <c r="S3040" s="1114"/>
      <c r="T3040" s="1114"/>
      <c r="U3040" s="1114"/>
      <c r="V3040" s="1069"/>
      <c r="W3040" s="1115">
        <v>28.457100000000001</v>
      </c>
      <c r="X3040" s="1116"/>
      <c r="Y3040" s="1116"/>
      <c r="Z3040" s="1116"/>
      <c r="AA3040" s="1116"/>
      <c r="AB3040" s="1116"/>
      <c r="AC3040" s="1115"/>
    </row>
    <row r="3041" spans="1:29" ht="16.7" customHeight="1">
      <c r="A3041" s="1117"/>
      <c r="B3041" s="1118"/>
      <c r="C3041" s="1118"/>
      <c r="D3041" s="1118"/>
      <c r="E3041" s="1118"/>
      <c r="F3041" s="1118"/>
      <c r="G3041" s="1118"/>
      <c r="H3041" s="1118"/>
      <c r="I3041" s="1119" t="s">
        <v>1185</v>
      </c>
      <c r="J3041" s="1119"/>
      <c r="K3041" s="1119"/>
      <c r="L3041" s="1119"/>
      <c r="M3041" s="1119"/>
      <c r="N3041" s="1119"/>
      <c r="O3041" s="1119"/>
      <c r="P3041" s="1119"/>
      <c r="Q3041" s="1119"/>
      <c r="R3041" s="1119"/>
      <c r="S3041" s="1119"/>
      <c r="T3041" s="1119"/>
      <c r="U3041" s="1119"/>
      <c r="V3041" s="1118"/>
      <c r="W3041" s="1120">
        <v>33.270200000000003</v>
      </c>
      <c r="X3041" s="1121"/>
      <c r="Y3041" s="1121"/>
      <c r="Z3041" s="1121"/>
      <c r="AA3041" s="1121"/>
      <c r="AB3041" s="1121"/>
      <c r="AC3041" s="1120"/>
    </row>
    <row r="3042" spans="1:29" ht="17.45" customHeight="1">
      <c r="A3042" s="1117"/>
      <c r="B3042" s="1118"/>
      <c r="C3042" s="1118"/>
      <c r="D3042" s="1118"/>
      <c r="E3042" s="1118"/>
      <c r="F3042" s="1118"/>
      <c r="G3042" s="1118"/>
      <c r="H3042" s="1118"/>
      <c r="I3042" s="1119" t="s">
        <v>1186</v>
      </c>
      <c r="J3042" s="1119"/>
      <c r="K3042" s="1119"/>
      <c r="L3042" s="1119"/>
      <c r="M3042" s="1119"/>
      <c r="N3042" s="1119"/>
      <c r="O3042" s="1119"/>
      <c r="P3042" s="1119"/>
      <c r="Q3042" s="1119"/>
      <c r="R3042" s="1119"/>
      <c r="S3042" s="1119"/>
      <c r="T3042" s="1119"/>
      <c r="U3042" s="1119"/>
      <c r="V3042" s="1118"/>
      <c r="W3042" s="1120">
        <v>0.1336</v>
      </c>
      <c r="X3042" s="1121"/>
      <c r="Y3042" s="1121"/>
      <c r="Z3042" s="1121"/>
      <c r="AA3042" s="1121"/>
      <c r="AB3042" s="1121"/>
      <c r="AC3042" s="1120"/>
    </row>
    <row r="3043" spans="1:29" ht="17.45" customHeight="1">
      <c r="A3043" s="1117"/>
      <c r="B3043" s="1118"/>
      <c r="C3043" s="1118"/>
      <c r="D3043" s="1118"/>
      <c r="E3043" s="1118"/>
      <c r="F3043" s="1118"/>
      <c r="G3043" s="1118"/>
      <c r="H3043" s="1118"/>
      <c r="I3043" s="1119" t="s">
        <v>1187</v>
      </c>
      <c r="J3043" s="1119"/>
      <c r="K3043" s="1119"/>
      <c r="L3043" s="1119"/>
      <c r="M3043" s="1119"/>
      <c r="N3043" s="1119"/>
      <c r="O3043" s="1119"/>
      <c r="P3043" s="1119"/>
      <c r="Q3043" s="1119"/>
      <c r="R3043" s="1119"/>
      <c r="S3043" s="1119"/>
      <c r="T3043" s="1119"/>
      <c r="U3043" s="1119"/>
      <c r="V3043" s="1118"/>
      <c r="W3043" s="1120">
        <v>0</v>
      </c>
      <c r="X3043" s="1121"/>
      <c r="Y3043" s="1121"/>
      <c r="Z3043" s="1121"/>
      <c r="AA3043" s="1121"/>
      <c r="AB3043" s="1121"/>
      <c r="AC3043" s="1120"/>
    </row>
    <row r="3044" spans="1:29" ht="16.7" customHeight="1" thickBot="1">
      <c r="A3044" s="1122"/>
      <c r="B3044" s="1123"/>
      <c r="C3044" s="1123"/>
      <c r="D3044" s="1123"/>
      <c r="E3044" s="1123"/>
      <c r="F3044" s="1123"/>
      <c r="G3044" s="1123"/>
      <c r="H3044" s="1123"/>
      <c r="I3044" s="1124" t="s">
        <v>1188</v>
      </c>
      <c r="J3044" s="1124"/>
      <c r="K3044" s="1124"/>
      <c r="L3044" s="1124"/>
      <c r="M3044" s="1124"/>
      <c r="N3044" s="1124"/>
      <c r="O3044" s="1124"/>
      <c r="P3044" s="1124"/>
      <c r="Q3044" s="1124"/>
      <c r="R3044" s="1124"/>
      <c r="S3044" s="1124"/>
      <c r="T3044" s="1124"/>
      <c r="U3044" s="1124"/>
      <c r="V3044" s="1123"/>
      <c r="W3044" s="1125">
        <v>0</v>
      </c>
      <c r="X3044" s="1126"/>
      <c r="Y3044" s="1126"/>
      <c r="Z3044" s="1126"/>
      <c r="AA3044" s="1126"/>
      <c r="AB3044" s="1126"/>
      <c r="AC3044" s="1125"/>
    </row>
    <row r="3045" spans="1:29" ht="17.45" customHeight="1" thickBot="1">
      <c r="A3045" s="1092" t="s">
        <v>1189</v>
      </c>
      <c r="B3045" s="1109"/>
      <c r="C3045" s="1109"/>
      <c r="D3045" s="1109"/>
      <c r="E3045" s="1109"/>
      <c r="F3045" s="1109"/>
      <c r="G3045" s="1109"/>
      <c r="H3045" s="1109"/>
      <c r="I3045" s="1109"/>
      <c r="J3045" s="1110"/>
      <c r="K3045" s="1094" t="s">
        <v>1174</v>
      </c>
      <c r="L3045" s="1070"/>
      <c r="M3045" s="1070"/>
      <c r="N3045" s="1070"/>
      <c r="O3045" s="1095"/>
      <c r="P3045" s="1094" t="s">
        <v>531</v>
      </c>
      <c r="Q3045" s="1070"/>
      <c r="R3045" s="1070"/>
      <c r="S3045" s="1070"/>
      <c r="T3045" s="1095"/>
      <c r="U3045" s="1094" t="s">
        <v>1190</v>
      </c>
      <c r="V3045" s="1070"/>
      <c r="W3045" s="1070"/>
      <c r="X3045" s="1070"/>
      <c r="Y3045" s="1095"/>
      <c r="Z3045" s="1096" t="s">
        <v>1191</v>
      </c>
      <c r="AA3045" s="1111"/>
      <c r="AB3045" s="1111"/>
      <c r="AC3045" s="1112"/>
    </row>
    <row r="3046" spans="1:29" ht="16.7" customHeight="1" thickBot="1">
      <c r="A3046" s="1127"/>
      <c r="B3046" s="1128" t="s">
        <v>1937</v>
      </c>
      <c r="C3046" s="1128"/>
      <c r="D3046" s="1129" t="s">
        <v>1938</v>
      </c>
      <c r="E3046" s="1128"/>
      <c r="F3046" s="1128"/>
      <c r="G3046" s="1128"/>
      <c r="H3046" s="1128"/>
      <c r="I3046" s="1128"/>
      <c r="J3046" s="1129"/>
      <c r="K3046" s="1130">
        <v>2.5000000000000001E-3</v>
      </c>
      <c r="L3046" s="1131"/>
      <c r="M3046" s="1131"/>
      <c r="N3046" s="1131"/>
      <c r="O3046" s="1132"/>
      <c r="P3046" s="1133" t="s">
        <v>51</v>
      </c>
      <c r="Q3046" s="1134"/>
      <c r="R3046" s="1134"/>
      <c r="S3046" s="1134"/>
      <c r="T3046" s="1135"/>
      <c r="U3046" s="1136">
        <v>17.9084</v>
      </c>
      <c r="V3046" s="1137"/>
      <c r="W3046" s="1137"/>
      <c r="X3046" s="1137"/>
      <c r="Y3046" s="1138"/>
      <c r="Z3046" s="1139">
        <v>4.48E-2</v>
      </c>
      <c r="AA3046" s="1108"/>
      <c r="AB3046" s="1108"/>
      <c r="AC3046" s="1107"/>
    </row>
    <row r="3047" spans="1:29" ht="17.45" customHeight="1" thickBot="1">
      <c r="A3047" s="1068"/>
      <c r="B3047" s="1069"/>
      <c r="C3047" s="1069"/>
      <c r="D3047" s="1069"/>
      <c r="E3047" s="1069"/>
      <c r="F3047" s="1069"/>
      <c r="G3047" s="1069"/>
      <c r="H3047" s="1069"/>
      <c r="I3047" s="1071" t="s">
        <v>1193</v>
      </c>
      <c r="J3047" s="1071"/>
      <c r="K3047" s="1071"/>
      <c r="L3047" s="1071"/>
      <c r="M3047" s="1071"/>
      <c r="N3047" s="1071"/>
      <c r="O3047" s="1071"/>
      <c r="P3047" s="1071"/>
      <c r="Q3047" s="1071"/>
      <c r="R3047" s="1071"/>
      <c r="S3047" s="1071"/>
      <c r="T3047" s="1071"/>
      <c r="U3047" s="1071"/>
      <c r="V3047" s="1106"/>
      <c r="W3047" s="1107">
        <v>4.48E-2</v>
      </c>
      <c r="X3047" s="1108"/>
      <c r="Y3047" s="1108"/>
      <c r="Z3047" s="1108"/>
      <c r="AA3047" s="1108"/>
      <c r="AB3047" s="1108"/>
      <c r="AC3047" s="1107"/>
    </row>
    <row r="3048" spans="1:29" ht="17.45" customHeight="1" thickBot="1">
      <c r="A3048" s="1092" t="s">
        <v>1194</v>
      </c>
      <c r="B3048" s="1109"/>
      <c r="C3048" s="1109"/>
      <c r="D3048" s="1109"/>
      <c r="E3048" s="1109"/>
      <c r="F3048" s="1109"/>
      <c r="G3048" s="1109"/>
      <c r="H3048" s="1109"/>
      <c r="I3048" s="1109"/>
      <c r="J3048" s="1110"/>
      <c r="K3048" s="1094" t="s">
        <v>1174</v>
      </c>
      <c r="L3048" s="1070"/>
      <c r="M3048" s="1070"/>
      <c r="N3048" s="1070"/>
      <c r="O3048" s="1095"/>
      <c r="P3048" s="1094" t="s">
        <v>531</v>
      </c>
      <c r="Q3048" s="1070"/>
      <c r="R3048" s="1070"/>
      <c r="S3048" s="1070"/>
      <c r="T3048" s="1095"/>
      <c r="U3048" s="1094" t="s">
        <v>1190</v>
      </c>
      <c r="V3048" s="1070"/>
      <c r="W3048" s="1070"/>
      <c r="X3048" s="1070"/>
      <c r="Y3048" s="1095"/>
      <c r="Z3048" s="1096" t="s">
        <v>1191</v>
      </c>
      <c r="AA3048" s="1111"/>
      <c r="AB3048" s="1111"/>
      <c r="AC3048" s="1112"/>
    </row>
    <row r="3049" spans="1:29" ht="16.7" customHeight="1" thickBot="1">
      <c r="A3049" s="1068"/>
      <c r="B3049" s="1069"/>
      <c r="C3049" s="1069"/>
      <c r="D3049" s="1069"/>
      <c r="E3049" s="1069"/>
      <c r="F3049" s="1069"/>
      <c r="G3049" s="1069"/>
      <c r="H3049" s="1069"/>
      <c r="I3049" s="1071" t="s">
        <v>1195</v>
      </c>
      <c r="J3049" s="1071"/>
      <c r="K3049" s="1071"/>
      <c r="L3049" s="1071"/>
      <c r="M3049" s="1071"/>
      <c r="N3049" s="1071"/>
      <c r="O3049" s="1071"/>
      <c r="P3049" s="1071"/>
      <c r="Q3049" s="1071"/>
      <c r="R3049" s="1071"/>
      <c r="S3049" s="1071"/>
      <c r="T3049" s="1071"/>
      <c r="U3049" s="1071"/>
      <c r="V3049" s="1106"/>
      <c r="W3049" s="1107">
        <v>0</v>
      </c>
      <c r="X3049" s="1108"/>
      <c r="Y3049" s="1108"/>
      <c r="Z3049" s="1108"/>
      <c r="AA3049" s="1108"/>
      <c r="AB3049" s="1108"/>
      <c r="AC3049" s="1107"/>
    </row>
    <row r="3050" spans="1:29" ht="17.45" customHeight="1" thickBot="1">
      <c r="A3050" s="1092" t="s">
        <v>1196</v>
      </c>
      <c r="B3050" s="1109"/>
      <c r="C3050" s="1109"/>
      <c r="D3050" s="1109"/>
      <c r="E3050" s="1109"/>
      <c r="F3050" s="1109"/>
      <c r="G3050" s="1109"/>
      <c r="H3050" s="1109"/>
      <c r="I3050" s="1109"/>
      <c r="J3050" s="1110"/>
      <c r="K3050" s="1094" t="s">
        <v>1174</v>
      </c>
      <c r="L3050" s="1070"/>
      <c r="M3050" s="1070"/>
      <c r="N3050" s="1070"/>
      <c r="O3050" s="1095"/>
      <c r="P3050" s="1094" t="s">
        <v>531</v>
      </c>
      <c r="Q3050" s="1070"/>
      <c r="R3050" s="1070"/>
      <c r="S3050" s="1070"/>
      <c r="T3050" s="1095"/>
      <c r="U3050" s="1094" t="s">
        <v>1190</v>
      </c>
      <c r="V3050" s="1070"/>
      <c r="W3050" s="1070"/>
      <c r="X3050" s="1070"/>
      <c r="Y3050" s="1095"/>
      <c r="Z3050" s="1096" t="s">
        <v>1191</v>
      </c>
      <c r="AA3050" s="1111"/>
      <c r="AB3050" s="1111"/>
      <c r="AC3050" s="1112"/>
    </row>
    <row r="3051" spans="1:29" ht="17.45" customHeight="1" thickBot="1">
      <c r="A3051" s="1068"/>
      <c r="B3051" s="1069"/>
      <c r="C3051" s="1069"/>
      <c r="D3051" s="1069"/>
      <c r="E3051" s="1069"/>
      <c r="F3051" s="1069"/>
      <c r="G3051" s="1069"/>
      <c r="H3051" s="1069"/>
      <c r="I3051" s="1071" t="s">
        <v>1197</v>
      </c>
      <c r="J3051" s="1071"/>
      <c r="K3051" s="1071"/>
      <c r="L3051" s="1071"/>
      <c r="M3051" s="1071"/>
      <c r="N3051" s="1071"/>
      <c r="O3051" s="1071"/>
      <c r="P3051" s="1071"/>
      <c r="Q3051" s="1071"/>
      <c r="R3051" s="1071"/>
      <c r="S3051" s="1071"/>
      <c r="T3051" s="1071"/>
      <c r="U3051" s="1071"/>
      <c r="V3051" s="1106"/>
      <c r="W3051" s="1107">
        <v>0</v>
      </c>
      <c r="X3051" s="1108"/>
      <c r="Y3051" s="1108"/>
      <c r="Z3051" s="1108"/>
      <c r="AA3051" s="1108"/>
      <c r="AB3051" s="1108"/>
      <c r="AC3051" s="1107"/>
    </row>
    <row r="3052" spans="1:29" ht="16.7" customHeight="1" thickBot="1">
      <c r="A3052" s="1092" t="s">
        <v>1198</v>
      </c>
      <c r="B3052" s="1109"/>
      <c r="C3052" s="1109"/>
      <c r="D3052" s="1110"/>
      <c r="E3052" s="1094" t="s">
        <v>1174</v>
      </c>
      <c r="F3052" s="1070"/>
      <c r="G3052" s="1095"/>
      <c r="H3052" s="1140" t="s">
        <v>1199</v>
      </c>
      <c r="I3052" s="1140" t="s">
        <v>1200</v>
      </c>
      <c r="J3052" s="1094" t="s">
        <v>1201</v>
      </c>
      <c r="K3052" s="1070"/>
      <c r="L3052" s="1095"/>
      <c r="M3052" s="1094" t="s">
        <v>1202</v>
      </c>
      <c r="N3052" s="1070"/>
      <c r="O3052" s="1070"/>
      <c r="P3052" s="1095"/>
      <c r="Q3052" s="1094" t="s">
        <v>1203</v>
      </c>
      <c r="R3052" s="1070"/>
      <c r="S3052" s="1070"/>
      <c r="T3052" s="1070"/>
      <c r="U3052" s="1095"/>
      <c r="V3052" s="1094" t="s">
        <v>1204</v>
      </c>
      <c r="W3052" s="1070"/>
      <c r="X3052" s="1070"/>
      <c r="Y3052" s="1095"/>
      <c r="Z3052" s="1096" t="s">
        <v>1191</v>
      </c>
      <c r="AA3052" s="1111"/>
      <c r="AB3052" s="1111"/>
      <c r="AC3052" s="1112"/>
    </row>
    <row r="3053" spans="1:29" ht="17.45" customHeight="1" thickBot="1">
      <c r="A3053" s="1068"/>
      <c r="B3053" s="1069"/>
      <c r="C3053" s="1069"/>
      <c r="D3053" s="1069"/>
      <c r="E3053" s="1069"/>
      <c r="F3053" s="1069"/>
      <c r="G3053" s="1069"/>
      <c r="H3053" s="1069"/>
      <c r="I3053" s="1071" t="s">
        <v>1205</v>
      </c>
      <c r="J3053" s="1071"/>
      <c r="K3053" s="1071"/>
      <c r="L3053" s="1071"/>
      <c r="M3053" s="1071"/>
      <c r="N3053" s="1071"/>
      <c r="O3053" s="1071"/>
      <c r="P3053" s="1071"/>
      <c r="Q3053" s="1071"/>
      <c r="R3053" s="1071"/>
      <c r="S3053" s="1071"/>
      <c r="T3053" s="1071"/>
      <c r="U3053" s="1071"/>
      <c r="V3053" s="1106"/>
      <c r="W3053" s="1107">
        <v>0</v>
      </c>
      <c r="X3053" s="1108"/>
      <c r="Y3053" s="1108"/>
      <c r="Z3053" s="1108"/>
      <c r="AA3053" s="1108"/>
      <c r="AB3053" s="1108"/>
      <c r="AC3053" s="1107"/>
    </row>
    <row r="3054" spans="1:29" ht="5.85" customHeight="1">
      <c r="A3054" s="1141"/>
      <c r="B3054" s="1113"/>
      <c r="C3054" s="1113"/>
      <c r="D3054" s="1113"/>
      <c r="E3054" s="1113"/>
      <c r="F3054" s="1113"/>
      <c r="G3054" s="1113"/>
      <c r="H3054" s="1113"/>
      <c r="I3054" s="1113"/>
      <c r="J3054" s="1113"/>
      <c r="K3054" s="1113"/>
      <c r="L3054" s="1113"/>
      <c r="M3054" s="1113"/>
      <c r="N3054" s="1113"/>
      <c r="O3054" s="1113"/>
      <c r="P3054" s="1113"/>
      <c r="Q3054" s="1113"/>
      <c r="R3054" s="1113"/>
      <c r="S3054" s="1113"/>
      <c r="T3054" s="1113"/>
      <c r="U3054" s="1113"/>
      <c r="V3054" s="1113"/>
      <c r="W3054" s="1113"/>
      <c r="X3054" s="1113"/>
      <c r="Y3054" s="1113"/>
      <c r="Z3054" s="1113"/>
      <c r="AA3054" s="1113"/>
      <c r="AB3054" s="1113"/>
      <c r="AC3054" s="1142"/>
    </row>
    <row r="3055" spans="1:29" ht="16.7" customHeight="1">
      <c r="A3055" s="1117"/>
      <c r="B3055" s="1118"/>
      <c r="C3055" s="1118"/>
      <c r="D3055" s="1118"/>
      <c r="E3055" s="1118"/>
      <c r="F3055" s="1118"/>
      <c r="G3055" s="1118"/>
      <c r="H3055" s="1118"/>
      <c r="I3055" s="1119" t="s">
        <v>1206</v>
      </c>
      <c r="J3055" s="1119"/>
      <c r="K3055" s="1119"/>
      <c r="L3055" s="1119"/>
      <c r="M3055" s="1119"/>
      <c r="N3055" s="1119"/>
      <c r="O3055" s="1119"/>
      <c r="P3055" s="1119"/>
      <c r="Q3055" s="1119"/>
      <c r="R3055" s="1119"/>
      <c r="S3055" s="1119"/>
      <c r="T3055" s="1119"/>
      <c r="U3055" s="1119"/>
      <c r="V3055" s="1118"/>
      <c r="W3055" s="1143">
        <v>0.18</v>
      </c>
      <c r="X3055" s="1144"/>
      <c r="Y3055" s="1144"/>
      <c r="Z3055" s="1144"/>
      <c r="AA3055" s="1144"/>
      <c r="AB3055" s="1144"/>
      <c r="AC3055" s="1143"/>
    </row>
    <row r="3056" spans="1:29" ht="17.45" customHeight="1">
      <c r="A3056" s="1117"/>
      <c r="B3056" s="1118"/>
      <c r="C3056" s="1118"/>
      <c r="D3056" s="1118"/>
      <c r="E3056" s="1118"/>
      <c r="F3056" s="1118"/>
      <c r="G3056" s="1119" t="s">
        <v>1207</v>
      </c>
      <c r="H3056" s="1119"/>
      <c r="I3056" s="1119"/>
      <c r="J3056" s="1119"/>
      <c r="K3056" s="1119"/>
      <c r="L3056" s="1119"/>
      <c r="M3056" s="1119"/>
      <c r="N3056" s="1145"/>
      <c r="O3056" s="1146">
        <v>0</v>
      </c>
      <c r="P3056" s="1146"/>
      <c r="Q3056" s="1146"/>
      <c r="R3056" s="1145"/>
      <c r="S3056" s="1119" t="s">
        <v>1208</v>
      </c>
      <c r="T3056" s="1119"/>
      <c r="U3056" s="1119"/>
      <c r="V3056" s="1118"/>
      <c r="W3056" s="1143">
        <v>0</v>
      </c>
      <c r="X3056" s="1144"/>
      <c r="Y3056" s="1144"/>
      <c r="Z3056" s="1144"/>
      <c r="AA3056" s="1144"/>
      <c r="AB3056" s="1144"/>
      <c r="AC3056" s="1143"/>
    </row>
    <row r="3057" spans="1:29" ht="17.45" customHeight="1">
      <c r="A3057" s="1117"/>
      <c r="B3057" s="1118"/>
      <c r="C3057" s="1118"/>
      <c r="D3057" s="1118"/>
      <c r="E3057" s="1118"/>
      <c r="F3057" s="1118"/>
      <c r="G3057" s="1118"/>
      <c r="H3057" s="1118"/>
      <c r="I3057" s="1119" t="s">
        <v>1209</v>
      </c>
      <c r="J3057" s="1119"/>
      <c r="K3057" s="1119"/>
      <c r="L3057" s="1119"/>
      <c r="M3057" s="1119"/>
      <c r="N3057" s="1119"/>
      <c r="O3057" s="1119"/>
      <c r="P3057" s="1119"/>
      <c r="Q3057" s="1119"/>
      <c r="R3057" s="1119"/>
      <c r="S3057" s="1119"/>
      <c r="T3057" s="1119"/>
      <c r="U3057" s="1119"/>
      <c r="V3057" s="1118"/>
      <c r="W3057" s="1143">
        <v>0.18</v>
      </c>
      <c r="X3057" s="1144"/>
      <c r="Y3057" s="1144"/>
      <c r="Z3057" s="1144"/>
      <c r="AA3057" s="1144"/>
      <c r="AB3057" s="1144"/>
      <c r="AC3057" s="1143"/>
    </row>
    <row r="3058" spans="1:29" ht="5.0999999999999996" customHeight="1">
      <c r="A3058" s="1147"/>
      <c r="B3058" s="1118"/>
      <c r="C3058" s="1118"/>
      <c r="D3058" s="1118"/>
      <c r="E3058" s="1118"/>
      <c r="F3058" s="1118"/>
      <c r="G3058" s="1118"/>
      <c r="H3058" s="1118"/>
      <c r="I3058" s="1118"/>
      <c r="J3058" s="1118"/>
      <c r="K3058" s="1118"/>
      <c r="L3058" s="1118"/>
      <c r="M3058" s="1118"/>
      <c r="N3058" s="1118"/>
      <c r="O3058" s="1118"/>
      <c r="P3058" s="1118"/>
      <c r="Q3058" s="1118"/>
      <c r="R3058" s="1118"/>
      <c r="S3058" s="1118"/>
      <c r="T3058" s="1118"/>
      <c r="U3058" s="1118"/>
      <c r="V3058" s="1118"/>
      <c r="W3058" s="1118"/>
      <c r="X3058" s="1118"/>
      <c r="Y3058" s="1118"/>
      <c r="Z3058" s="1118"/>
      <c r="AA3058" s="1118"/>
      <c r="AB3058" s="1118"/>
      <c r="AC3058" s="1148"/>
    </row>
    <row r="3059" spans="1:29" ht="145.35" customHeight="1">
      <c r="A3059" s="1149"/>
      <c r="AC3059" s="1088"/>
    </row>
    <row r="3060" spans="1:29" ht="83.65" customHeight="1">
      <c r="A3060" s="1149"/>
      <c r="AC3060" s="1088"/>
    </row>
    <row r="3061" spans="1:29" ht="83.65" customHeight="1" thickBot="1">
      <c r="A3061" s="1089"/>
      <c r="B3061" s="1090"/>
      <c r="C3061" s="1090"/>
      <c r="D3061" s="1090"/>
      <c r="E3061" s="1090"/>
      <c r="F3061" s="1090"/>
      <c r="G3061" s="1090"/>
      <c r="H3061" s="1090"/>
      <c r="I3061" s="1090"/>
      <c r="J3061" s="1090"/>
      <c r="K3061" s="1090"/>
      <c r="L3061" s="1090"/>
      <c r="M3061" s="1090"/>
      <c r="N3061" s="1090"/>
      <c r="O3061" s="1090"/>
      <c r="P3061" s="1090"/>
      <c r="Q3061" s="1090"/>
      <c r="R3061" s="1090"/>
      <c r="S3061" s="1090"/>
      <c r="T3061" s="1090"/>
      <c r="U3061" s="1090"/>
      <c r="V3061" s="1090"/>
      <c r="W3061" s="1090"/>
      <c r="X3061" s="1090"/>
      <c r="Y3061" s="1090"/>
      <c r="Z3061" s="1090"/>
      <c r="AA3061" s="1090"/>
      <c r="AB3061" s="1090"/>
      <c r="AC3061" s="1091"/>
    </row>
    <row r="3062" spans="1:29" ht="17.45" customHeight="1" thickBot="1">
      <c r="A3062" s="1068"/>
      <c r="B3062" s="1069"/>
      <c r="C3062" s="1069"/>
      <c r="D3062" s="1069"/>
      <c r="E3062" s="1069"/>
      <c r="F3062" s="1070" t="s">
        <v>1166</v>
      </c>
      <c r="G3062" s="1070"/>
      <c r="H3062" s="1070"/>
      <c r="I3062" s="1070"/>
      <c r="J3062" s="1070"/>
      <c r="K3062" s="1070"/>
      <c r="L3062" s="1069"/>
      <c r="M3062" s="1069"/>
      <c r="N3062" s="1069"/>
      <c r="O3062" s="1069"/>
      <c r="P3062" s="1069"/>
      <c r="Q3062" s="1069"/>
      <c r="R3062" s="1069"/>
      <c r="S3062" s="1069"/>
      <c r="T3062" s="1069"/>
      <c r="U3062" s="1069"/>
      <c r="V3062" s="1069"/>
      <c r="W3062" s="1069"/>
      <c r="X3062" s="1071" t="s">
        <v>1939</v>
      </c>
      <c r="Y3062" s="1071"/>
      <c r="Z3062" s="1071"/>
      <c r="AA3062" s="1071"/>
      <c r="AB3062" s="1071"/>
      <c r="AC3062" s="1072"/>
    </row>
    <row r="3063" spans="1:29" ht="16.7" customHeight="1">
      <c r="A3063" s="1074" t="s">
        <v>1168</v>
      </c>
      <c r="B3063" s="1075"/>
      <c r="C3063" s="1076"/>
      <c r="D3063" s="1077" t="s">
        <v>1940</v>
      </c>
      <c r="E3063" s="1077"/>
      <c r="F3063" s="1077"/>
      <c r="G3063" s="1077"/>
      <c r="H3063" s="1077"/>
      <c r="I3063" s="1077"/>
      <c r="J3063" s="1077"/>
      <c r="K3063" s="1077"/>
      <c r="L3063" s="1077"/>
      <c r="M3063" s="1077"/>
      <c r="N3063" s="1076"/>
      <c r="O3063" s="1076"/>
      <c r="P3063" s="1078" t="s">
        <v>1104</v>
      </c>
      <c r="Q3063" s="1078"/>
      <c r="R3063" s="1078"/>
      <c r="S3063" s="1076"/>
      <c r="T3063" s="1079" t="s">
        <v>1483</v>
      </c>
      <c r="U3063" s="1079"/>
      <c r="V3063" s="1079"/>
      <c r="W3063" s="1079"/>
      <c r="X3063" s="1076"/>
      <c r="Y3063" s="1078" t="s">
        <v>1170</v>
      </c>
      <c r="Z3063" s="1078"/>
      <c r="AA3063" s="1076"/>
      <c r="AB3063" s="1080">
        <v>45658</v>
      </c>
      <c r="AC3063" s="1081"/>
    </row>
    <row r="3064" spans="1:29" ht="17.45" customHeight="1">
      <c r="A3064" s="1082"/>
      <c r="B3064" s="1083"/>
      <c r="D3064" s="1084"/>
      <c r="E3064" s="1084"/>
      <c r="F3064" s="1084"/>
      <c r="G3064" s="1084"/>
      <c r="H3064" s="1084"/>
      <c r="I3064" s="1084"/>
      <c r="J3064" s="1084"/>
      <c r="K3064" s="1084"/>
      <c r="L3064" s="1084"/>
      <c r="M3064" s="1084"/>
      <c r="P3064" s="1085" t="s">
        <v>1171</v>
      </c>
      <c r="Q3064" s="1085"/>
      <c r="R3064" s="1085"/>
      <c r="T3064" s="1086">
        <v>3</v>
      </c>
      <c r="U3064" s="1086"/>
      <c r="V3064" s="1086"/>
      <c r="W3064" s="1086"/>
      <c r="Y3064" s="1085" t="s">
        <v>1172</v>
      </c>
      <c r="Z3064" s="1085"/>
      <c r="AB3064" s="1087" t="s">
        <v>51</v>
      </c>
      <c r="AC3064" s="1088"/>
    </row>
    <row r="3065" spans="1:29" ht="5.85" customHeight="1" thickBot="1">
      <c r="A3065" s="1089"/>
      <c r="B3065" s="1090"/>
      <c r="C3065" s="1090"/>
      <c r="D3065" s="1090"/>
      <c r="E3065" s="1090"/>
      <c r="F3065" s="1090"/>
      <c r="G3065" s="1090"/>
      <c r="H3065" s="1090"/>
      <c r="I3065" s="1090"/>
      <c r="J3065" s="1090"/>
      <c r="K3065" s="1090"/>
      <c r="L3065" s="1090"/>
      <c r="M3065" s="1090"/>
      <c r="N3065" s="1090"/>
      <c r="O3065" s="1090"/>
      <c r="P3065" s="1090"/>
      <c r="Q3065" s="1090"/>
      <c r="R3065" s="1090"/>
      <c r="S3065" s="1090"/>
      <c r="T3065" s="1090"/>
      <c r="U3065" s="1090"/>
      <c r="V3065" s="1090"/>
      <c r="W3065" s="1090"/>
      <c r="X3065" s="1090"/>
      <c r="Y3065" s="1090"/>
      <c r="Z3065" s="1090"/>
      <c r="AA3065" s="1090"/>
      <c r="AB3065" s="1090"/>
      <c r="AC3065" s="1091"/>
    </row>
    <row r="3066" spans="1:29" ht="16.7" customHeight="1" thickBot="1">
      <c r="A3066" s="1092" t="s">
        <v>1173</v>
      </c>
      <c r="B3066" s="1075"/>
      <c r="C3066" s="1075"/>
      <c r="D3066" s="1075"/>
      <c r="E3066" s="1075"/>
      <c r="F3066" s="1075"/>
      <c r="G3066" s="1075"/>
      <c r="H3066" s="1093"/>
      <c r="I3066" s="1094" t="s">
        <v>1174</v>
      </c>
      <c r="J3066" s="1094" t="s">
        <v>1175</v>
      </c>
      <c r="K3066" s="1070"/>
      <c r="L3066" s="1070"/>
      <c r="M3066" s="1070"/>
      <c r="N3066" s="1070"/>
      <c r="O3066" s="1070"/>
      <c r="P3066" s="1095"/>
      <c r="Q3066" s="1094" t="s">
        <v>1176</v>
      </c>
      <c r="R3066" s="1070"/>
      <c r="S3066" s="1070"/>
      <c r="T3066" s="1070"/>
      <c r="U3066" s="1070"/>
      <c r="V3066" s="1070"/>
      <c r="W3066" s="1070"/>
      <c r="X3066" s="1070"/>
      <c r="Y3066" s="1095"/>
      <c r="Z3066" s="1096" t="s">
        <v>1177</v>
      </c>
      <c r="AA3066" s="1097"/>
      <c r="AB3066" s="1097"/>
      <c r="AC3066" s="1098"/>
    </row>
    <row r="3067" spans="1:29" ht="17.45" customHeight="1" thickBot="1">
      <c r="A3067" s="1099"/>
      <c r="B3067" s="1100"/>
      <c r="C3067" s="1100"/>
      <c r="D3067" s="1100"/>
      <c r="E3067" s="1100"/>
      <c r="F3067" s="1100"/>
      <c r="G3067" s="1100"/>
      <c r="H3067" s="1101"/>
      <c r="I3067" s="1102"/>
      <c r="J3067" s="1094" t="s">
        <v>1178</v>
      </c>
      <c r="K3067" s="1070"/>
      <c r="L3067" s="1095"/>
      <c r="M3067" s="1094" t="s">
        <v>1179</v>
      </c>
      <c r="N3067" s="1070"/>
      <c r="O3067" s="1070"/>
      <c r="P3067" s="1095"/>
      <c r="Q3067" s="1094" t="s">
        <v>1178</v>
      </c>
      <c r="R3067" s="1070"/>
      <c r="S3067" s="1070"/>
      <c r="T3067" s="1070"/>
      <c r="U3067" s="1095"/>
      <c r="V3067" s="1094" t="s">
        <v>1179</v>
      </c>
      <c r="W3067" s="1070"/>
      <c r="X3067" s="1070"/>
      <c r="Y3067" s="1095"/>
      <c r="Z3067" s="1103"/>
      <c r="AA3067" s="1104"/>
      <c r="AB3067" s="1104"/>
      <c r="AC3067" s="1105"/>
    </row>
    <row r="3068" spans="1:29" ht="17.45" customHeight="1">
      <c r="A3068" s="1150"/>
      <c r="B3068" s="1151" t="s">
        <v>1634</v>
      </c>
      <c r="C3068" s="1151"/>
      <c r="D3068" s="1152" t="s">
        <v>1635</v>
      </c>
      <c r="E3068" s="1151"/>
      <c r="F3068" s="1151"/>
      <c r="G3068" s="1151"/>
      <c r="H3068" s="1152"/>
      <c r="I3068" s="1201">
        <v>0.42169000000000001</v>
      </c>
      <c r="J3068" s="1202">
        <v>1</v>
      </c>
      <c r="K3068" s="1203"/>
      <c r="L3068" s="1204"/>
      <c r="M3068" s="1202">
        <v>0</v>
      </c>
      <c r="N3068" s="1203"/>
      <c r="O3068" s="1203"/>
      <c r="P3068" s="1204"/>
      <c r="Q3068" s="1205">
        <v>18.329000000000001</v>
      </c>
      <c r="R3068" s="1206"/>
      <c r="S3068" s="1206"/>
      <c r="T3068" s="1206"/>
      <c r="U3068" s="1207"/>
      <c r="V3068" s="1205">
        <v>4.6996000000000002</v>
      </c>
      <c r="W3068" s="1206"/>
      <c r="X3068" s="1206"/>
      <c r="Y3068" s="1207"/>
      <c r="Z3068" s="1159">
        <v>7.7291999999999996</v>
      </c>
      <c r="AA3068" s="1116"/>
      <c r="AB3068" s="1116"/>
      <c r="AC3068" s="1115"/>
    </row>
    <row r="3069" spans="1:29" ht="16.7" customHeight="1" thickBot="1">
      <c r="A3069" s="1089"/>
      <c r="B3069" s="1160" t="s">
        <v>1636</v>
      </c>
      <c r="C3069" s="1160"/>
      <c r="D3069" s="1161" t="s">
        <v>1637</v>
      </c>
      <c r="E3069" s="1160"/>
      <c r="F3069" s="1160"/>
      <c r="G3069" s="1160"/>
      <c r="H3069" s="1161"/>
      <c r="I3069" s="1215">
        <v>0.42169000000000001</v>
      </c>
      <c r="J3069" s="1216">
        <v>1</v>
      </c>
      <c r="K3069" s="1217"/>
      <c r="L3069" s="1218"/>
      <c r="M3069" s="1216">
        <v>0</v>
      </c>
      <c r="N3069" s="1217"/>
      <c r="O3069" s="1217"/>
      <c r="P3069" s="1218"/>
      <c r="Q3069" s="1219">
        <v>28.216799999999999</v>
      </c>
      <c r="R3069" s="1220"/>
      <c r="S3069" s="1220"/>
      <c r="T3069" s="1220"/>
      <c r="U3069" s="1221"/>
      <c r="V3069" s="1219">
        <v>27.857600000000001</v>
      </c>
      <c r="W3069" s="1220"/>
      <c r="X3069" s="1220"/>
      <c r="Y3069" s="1221"/>
      <c r="Z3069" s="1168">
        <v>11.8987</v>
      </c>
      <c r="AA3069" s="1126"/>
      <c r="AB3069" s="1126"/>
      <c r="AC3069" s="1125"/>
    </row>
    <row r="3070" spans="1:29" ht="17.45" customHeight="1" thickBot="1">
      <c r="A3070" s="1068"/>
      <c r="B3070" s="1069"/>
      <c r="C3070" s="1069"/>
      <c r="D3070" s="1069"/>
      <c r="E3070" s="1069"/>
      <c r="F3070" s="1069"/>
      <c r="G3070" s="1069"/>
      <c r="H3070" s="1069"/>
      <c r="I3070" s="1071" t="s">
        <v>1180</v>
      </c>
      <c r="J3070" s="1071"/>
      <c r="K3070" s="1071"/>
      <c r="L3070" s="1071"/>
      <c r="M3070" s="1071"/>
      <c r="N3070" s="1071"/>
      <c r="O3070" s="1071"/>
      <c r="P3070" s="1071"/>
      <c r="Q3070" s="1071"/>
      <c r="R3070" s="1071"/>
      <c r="S3070" s="1071"/>
      <c r="T3070" s="1071"/>
      <c r="U3070" s="1071"/>
      <c r="V3070" s="1106"/>
      <c r="W3070" s="1107">
        <v>19.6279</v>
      </c>
      <c r="X3070" s="1108"/>
      <c r="Y3070" s="1108"/>
      <c r="Z3070" s="1108"/>
      <c r="AA3070" s="1108"/>
      <c r="AB3070" s="1108"/>
      <c r="AC3070" s="1107"/>
    </row>
    <row r="3071" spans="1:29" ht="16.7" customHeight="1" thickBot="1">
      <c r="A3071" s="1092" t="s">
        <v>1181</v>
      </c>
      <c r="B3071" s="1109"/>
      <c r="C3071" s="1109"/>
      <c r="D3071" s="1109"/>
      <c r="E3071" s="1109"/>
      <c r="F3071" s="1109"/>
      <c r="G3071" s="1109"/>
      <c r="H3071" s="1109"/>
      <c r="I3071" s="1109"/>
      <c r="J3071" s="1110"/>
      <c r="K3071" s="1094" t="s">
        <v>1182</v>
      </c>
      <c r="L3071" s="1070"/>
      <c r="M3071" s="1070"/>
      <c r="N3071" s="1070"/>
      <c r="O3071" s="1095"/>
      <c r="P3071" s="1094" t="s">
        <v>1174</v>
      </c>
      <c r="Q3071" s="1070"/>
      <c r="R3071" s="1070"/>
      <c r="S3071" s="1070"/>
      <c r="T3071" s="1095"/>
      <c r="U3071" s="1094" t="s">
        <v>1183</v>
      </c>
      <c r="V3071" s="1070"/>
      <c r="W3071" s="1070"/>
      <c r="X3071" s="1070"/>
      <c r="Y3071" s="1095"/>
      <c r="Z3071" s="1096" t="s">
        <v>1177</v>
      </c>
      <c r="AA3071" s="1111"/>
      <c r="AB3071" s="1111"/>
      <c r="AC3071" s="1112"/>
    </row>
    <row r="3072" spans="1:29" ht="17.45" customHeight="1">
      <c r="A3072" s="1150"/>
      <c r="B3072" s="1151" t="s">
        <v>1115</v>
      </c>
      <c r="C3072" s="1151"/>
      <c r="D3072" s="1152" t="s">
        <v>1116</v>
      </c>
      <c r="E3072" s="1151"/>
      <c r="F3072" s="1151"/>
      <c r="G3072" s="1151"/>
      <c r="H3072" s="1151"/>
      <c r="I3072" s="1151"/>
      <c r="J3072" s="1152"/>
      <c r="K3072" s="1153">
        <v>0</v>
      </c>
      <c r="L3072" s="1154"/>
      <c r="M3072" s="1154"/>
      <c r="N3072" s="1154"/>
      <c r="O3072" s="1155"/>
      <c r="P3072" s="1153">
        <v>1</v>
      </c>
      <c r="Q3072" s="1154"/>
      <c r="R3072" s="1154"/>
      <c r="S3072" s="1154"/>
      <c r="T3072" s="1155"/>
      <c r="U3072" s="1156">
        <v>22.3398</v>
      </c>
      <c r="V3072" s="1157"/>
      <c r="W3072" s="1157"/>
      <c r="X3072" s="1157"/>
      <c r="Y3072" s="1158"/>
      <c r="Z3072" s="1159">
        <v>22.3398</v>
      </c>
      <c r="AA3072" s="1116"/>
      <c r="AB3072" s="1116"/>
      <c r="AC3072" s="1115"/>
    </row>
    <row r="3073" spans="1:29" ht="17.45" customHeight="1">
      <c r="A3073" s="1149"/>
      <c r="B3073" s="1174" t="s">
        <v>1113</v>
      </c>
      <c r="C3073" s="1174"/>
      <c r="D3073" s="1175" t="s">
        <v>1114</v>
      </c>
      <c r="E3073" s="1174"/>
      <c r="F3073" s="1174"/>
      <c r="G3073" s="1174"/>
      <c r="H3073" s="1174"/>
      <c r="I3073" s="1174"/>
      <c r="J3073" s="1175"/>
      <c r="K3073" s="1176">
        <v>0</v>
      </c>
      <c r="L3073" s="1177"/>
      <c r="M3073" s="1177"/>
      <c r="N3073" s="1177"/>
      <c r="O3073" s="1178"/>
      <c r="P3073" s="1176">
        <v>1</v>
      </c>
      <c r="Q3073" s="1177"/>
      <c r="R3073" s="1177"/>
      <c r="S3073" s="1177"/>
      <c r="T3073" s="1178"/>
      <c r="U3073" s="1226">
        <v>27.586200000000002</v>
      </c>
      <c r="V3073" s="1146"/>
      <c r="W3073" s="1146"/>
      <c r="X3073" s="1146"/>
      <c r="Y3073" s="1227"/>
      <c r="Z3073" s="1184">
        <v>27.586200000000002</v>
      </c>
      <c r="AA3073" s="1121"/>
      <c r="AB3073" s="1121"/>
      <c r="AC3073" s="1120"/>
    </row>
    <row r="3074" spans="1:29" ht="16.7" customHeight="1">
      <c r="A3074" s="1149"/>
      <c r="B3074" s="1174" t="s">
        <v>1121</v>
      </c>
      <c r="C3074" s="1174"/>
      <c r="D3074" s="1175" t="s">
        <v>1122</v>
      </c>
      <c r="E3074" s="1174"/>
      <c r="F3074" s="1174"/>
      <c r="G3074" s="1174"/>
      <c r="H3074" s="1174"/>
      <c r="I3074" s="1174"/>
      <c r="J3074" s="1175"/>
      <c r="K3074" s="1176">
        <v>0</v>
      </c>
      <c r="L3074" s="1177"/>
      <c r="M3074" s="1177"/>
      <c r="N3074" s="1177"/>
      <c r="O3074" s="1178"/>
      <c r="P3074" s="1176">
        <v>1</v>
      </c>
      <c r="Q3074" s="1177"/>
      <c r="R3074" s="1177"/>
      <c r="S3074" s="1177"/>
      <c r="T3074" s="1178"/>
      <c r="U3074" s="1226">
        <v>30.6753</v>
      </c>
      <c r="V3074" s="1146"/>
      <c r="W3074" s="1146"/>
      <c r="X3074" s="1146"/>
      <c r="Y3074" s="1227"/>
      <c r="Z3074" s="1184">
        <v>30.6753</v>
      </c>
      <c r="AA3074" s="1121"/>
      <c r="AB3074" s="1121"/>
      <c r="AC3074" s="1120"/>
    </row>
    <row r="3075" spans="1:29" ht="17.45" customHeight="1" thickBot="1">
      <c r="A3075" s="1089"/>
      <c r="B3075" s="1160" t="s">
        <v>1111</v>
      </c>
      <c r="C3075" s="1160"/>
      <c r="D3075" s="1161" t="s">
        <v>1112</v>
      </c>
      <c r="E3075" s="1160"/>
      <c r="F3075" s="1160"/>
      <c r="G3075" s="1160"/>
      <c r="H3075" s="1160"/>
      <c r="I3075" s="1160"/>
      <c r="J3075" s="1161"/>
      <c r="K3075" s="1162">
        <v>0</v>
      </c>
      <c r="L3075" s="1163"/>
      <c r="M3075" s="1163"/>
      <c r="N3075" s="1163"/>
      <c r="O3075" s="1164"/>
      <c r="P3075" s="1162">
        <v>1</v>
      </c>
      <c r="Q3075" s="1163"/>
      <c r="R3075" s="1163"/>
      <c r="S3075" s="1163"/>
      <c r="T3075" s="1164"/>
      <c r="U3075" s="1165">
        <v>22.148800000000001</v>
      </c>
      <c r="V3075" s="1166"/>
      <c r="W3075" s="1166"/>
      <c r="X3075" s="1166"/>
      <c r="Y3075" s="1167"/>
      <c r="Z3075" s="1168">
        <v>22.148800000000001</v>
      </c>
      <c r="AA3075" s="1126"/>
      <c r="AB3075" s="1126"/>
      <c r="AC3075" s="1125"/>
    </row>
    <row r="3076" spans="1:29" ht="17.45" customHeight="1" thickBot="1">
      <c r="A3076" s="1068"/>
      <c r="B3076" s="1113"/>
      <c r="C3076" s="1113"/>
      <c r="D3076" s="1113"/>
      <c r="E3076" s="1113"/>
      <c r="F3076" s="1113"/>
      <c r="G3076" s="1113"/>
      <c r="H3076" s="1113"/>
      <c r="I3076" s="1114" t="s">
        <v>1184</v>
      </c>
      <c r="J3076" s="1114"/>
      <c r="K3076" s="1114"/>
      <c r="L3076" s="1114"/>
      <c r="M3076" s="1114"/>
      <c r="N3076" s="1114"/>
      <c r="O3076" s="1114"/>
      <c r="P3076" s="1114"/>
      <c r="Q3076" s="1114"/>
      <c r="R3076" s="1114"/>
      <c r="S3076" s="1114"/>
      <c r="T3076" s="1114"/>
      <c r="U3076" s="1114"/>
      <c r="V3076" s="1069"/>
      <c r="W3076" s="1115">
        <v>102.7501</v>
      </c>
      <c r="X3076" s="1116"/>
      <c r="Y3076" s="1116"/>
      <c r="Z3076" s="1116"/>
      <c r="AA3076" s="1116"/>
      <c r="AB3076" s="1116"/>
      <c r="AC3076" s="1115"/>
    </row>
    <row r="3077" spans="1:29" ht="16.7" customHeight="1">
      <c r="A3077" s="1117"/>
      <c r="B3077" s="1118"/>
      <c r="C3077" s="1118"/>
      <c r="D3077" s="1118"/>
      <c r="E3077" s="1118"/>
      <c r="F3077" s="1118"/>
      <c r="G3077" s="1118"/>
      <c r="H3077" s="1118"/>
      <c r="I3077" s="1119" t="s">
        <v>1185</v>
      </c>
      <c r="J3077" s="1119"/>
      <c r="K3077" s="1119"/>
      <c r="L3077" s="1119"/>
      <c r="M3077" s="1119"/>
      <c r="N3077" s="1119"/>
      <c r="O3077" s="1119"/>
      <c r="P3077" s="1119"/>
      <c r="Q3077" s="1119"/>
      <c r="R3077" s="1119"/>
      <c r="S3077" s="1119"/>
      <c r="T3077" s="1119"/>
      <c r="U3077" s="1119"/>
      <c r="V3077" s="1118"/>
      <c r="W3077" s="1120">
        <v>122.378</v>
      </c>
      <c r="X3077" s="1121"/>
      <c r="Y3077" s="1121"/>
      <c r="Z3077" s="1121"/>
      <c r="AA3077" s="1121"/>
      <c r="AB3077" s="1121"/>
      <c r="AC3077" s="1120"/>
    </row>
    <row r="3078" spans="1:29" ht="17.45" customHeight="1">
      <c r="A3078" s="1117"/>
      <c r="B3078" s="1118"/>
      <c r="C3078" s="1118"/>
      <c r="D3078" s="1118"/>
      <c r="E3078" s="1118"/>
      <c r="F3078" s="1118"/>
      <c r="G3078" s="1118"/>
      <c r="H3078" s="1118"/>
      <c r="I3078" s="1119" t="s">
        <v>1186</v>
      </c>
      <c r="J3078" s="1119"/>
      <c r="K3078" s="1119"/>
      <c r="L3078" s="1119"/>
      <c r="M3078" s="1119"/>
      <c r="N3078" s="1119"/>
      <c r="O3078" s="1119"/>
      <c r="P3078" s="1119"/>
      <c r="Q3078" s="1119"/>
      <c r="R3078" s="1119"/>
      <c r="S3078" s="1119"/>
      <c r="T3078" s="1119"/>
      <c r="U3078" s="1119"/>
      <c r="V3078" s="1118"/>
      <c r="W3078" s="1120">
        <v>40.792700000000004</v>
      </c>
      <c r="X3078" s="1121"/>
      <c r="Y3078" s="1121"/>
      <c r="Z3078" s="1121"/>
      <c r="AA3078" s="1121"/>
      <c r="AB3078" s="1121"/>
      <c r="AC3078" s="1120"/>
    </row>
    <row r="3079" spans="1:29" ht="16.7" customHeight="1">
      <c r="A3079" s="1117"/>
      <c r="B3079" s="1118"/>
      <c r="C3079" s="1118"/>
      <c r="D3079" s="1118"/>
      <c r="E3079" s="1118"/>
      <c r="F3079" s="1118"/>
      <c r="G3079" s="1118"/>
      <c r="H3079" s="1118"/>
      <c r="I3079" s="1119" t="s">
        <v>1187</v>
      </c>
      <c r="J3079" s="1119"/>
      <c r="K3079" s="1119"/>
      <c r="L3079" s="1119"/>
      <c r="M3079" s="1119"/>
      <c r="N3079" s="1119"/>
      <c r="O3079" s="1119"/>
      <c r="P3079" s="1119"/>
      <c r="Q3079" s="1119"/>
      <c r="R3079" s="1119"/>
      <c r="S3079" s="1119"/>
      <c r="T3079" s="1119"/>
      <c r="U3079" s="1119"/>
      <c r="V3079" s="1118"/>
      <c r="W3079" s="1120">
        <v>0</v>
      </c>
      <c r="X3079" s="1121"/>
      <c r="Y3079" s="1121"/>
      <c r="Z3079" s="1121"/>
      <c r="AA3079" s="1121"/>
      <c r="AB3079" s="1121"/>
      <c r="AC3079" s="1120"/>
    </row>
    <row r="3080" spans="1:29" ht="17.45" customHeight="1" thickBot="1">
      <c r="A3080" s="1122"/>
      <c r="B3080" s="1123"/>
      <c r="C3080" s="1123"/>
      <c r="D3080" s="1123"/>
      <c r="E3080" s="1123"/>
      <c r="F3080" s="1123"/>
      <c r="G3080" s="1123"/>
      <c r="H3080" s="1123"/>
      <c r="I3080" s="1124" t="s">
        <v>1188</v>
      </c>
      <c r="J3080" s="1124"/>
      <c r="K3080" s="1124"/>
      <c r="L3080" s="1124"/>
      <c r="M3080" s="1124"/>
      <c r="N3080" s="1124"/>
      <c r="O3080" s="1124"/>
      <c r="P3080" s="1124"/>
      <c r="Q3080" s="1124"/>
      <c r="R3080" s="1124"/>
      <c r="S3080" s="1124"/>
      <c r="T3080" s="1124"/>
      <c r="U3080" s="1124"/>
      <c r="V3080" s="1123"/>
      <c r="W3080" s="1125">
        <v>0</v>
      </c>
      <c r="X3080" s="1126"/>
      <c r="Y3080" s="1126"/>
      <c r="Z3080" s="1126"/>
      <c r="AA3080" s="1126"/>
      <c r="AB3080" s="1126"/>
      <c r="AC3080" s="1125"/>
    </row>
    <row r="3081" spans="1:29" ht="17.45" customHeight="1" thickBot="1">
      <c r="A3081" s="1092" t="s">
        <v>1189</v>
      </c>
      <c r="B3081" s="1109"/>
      <c r="C3081" s="1109"/>
      <c r="D3081" s="1109"/>
      <c r="E3081" s="1109"/>
      <c r="F3081" s="1109"/>
      <c r="G3081" s="1109"/>
      <c r="H3081" s="1109"/>
      <c r="I3081" s="1109"/>
      <c r="J3081" s="1110"/>
      <c r="K3081" s="1094" t="s">
        <v>1174</v>
      </c>
      <c r="L3081" s="1070"/>
      <c r="M3081" s="1070"/>
      <c r="N3081" s="1070"/>
      <c r="O3081" s="1095"/>
      <c r="P3081" s="1094" t="s">
        <v>531</v>
      </c>
      <c r="Q3081" s="1070"/>
      <c r="R3081" s="1070"/>
      <c r="S3081" s="1070"/>
      <c r="T3081" s="1095"/>
      <c r="U3081" s="1094" t="s">
        <v>1190</v>
      </c>
      <c r="V3081" s="1070"/>
      <c r="W3081" s="1070"/>
      <c r="X3081" s="1070"/>
      <c r="Y3081" s="1095"/>
      <c r="Z3081" s="1096" t="s">
        <v>1191</v>
      </c>
      <c r="AA3081" s="1111"/>
      <c r="AB3081" s="1111"/>
      <c r="AC3081" s="1112"/>
    </row>
    <row r="3082" spans="1:29" ht="16.7" customHeight="1">
      <c r="A3082" s="1150"/>
      <c r="B3082" s="1151" t="s">
        <v>1638</v>
      </c>
      <c r="C3082" s="1151"/>
      <c r="D3082" s="1152" t="s">
        <v>1639</v>
      </c>
      <c r="E3082" s="1151"/>
      <c r="F3082" s="1151"/>
      <c r="G3082" s="1151"/>
      <c r="H3082" s="1151"/>
      <c r="I3082" s="1151"/>
      <c r="J3082" s="1152"/>
      <c r="K3082" s="1153">
        <v>5.8079999999999998</v>
      </c>
      <c r="L3082" s="1154"/>
      <c r="M3082" s="1154"/>
      <c r="N3082" s="1154"/>
      <c r="O3082" s="1155"/>
      <c r="P3082" s="1169" t="s">
        <v>59</v>
      </c>
      <c r="Q3082" s="1078"/>
      <c r="R3082" s="1078"/>
      <c r="S3082" s="1078"/>
      <c r="T3082" s="1170"/>
      <c r="U3082" s="1171">
        <v>17.700800000000001</v>
      </c>
      <c r="V3082" s="1172"/>
      <c r="W3082" s="1172"/>
      <c r="X3082" s="1172"/>
      <c r="Y3082" s="1173"/>
      <c r="Z3082" s="1159">
        <v>102.8062</v>
      </c>
      <c r="AA3082" s="1116"/>
      <c r="AB3082" s="1116"/>
      <c r="AC3082" s="1115"/>
    </row>
    <row r="3083" spans="1:29" ht="17.45" customHeight="1">
      <c r="A3083" s="1149"/>
      <c r="B3083" s="1174" t="s">
        <v>1640</v>
      </c>
      <c r="C3083" s="1174"/>
      <c r="D3083" s="1175" t="s">
        <v>1641</v>
      </c>
      <c r="E3083" s="1174"/>
      <c r="F3083" s="1174"/>
      <c r="G3083" s="1174"/>
      <c r="H3083" s="1174"/>
      <c r="I3083" s="1174"/>
      <c r="J3083" s="1175"/>
      <c r="K3083" s="1176">
        <v>1.32</v>
      </c>
      <c r="L3083" s="1177"/>
      <c r="M3083" s="1177"/>
      <c r="N3083" s="1177"/>
      <c r="O3083" s="1178"/>
      <c r="P3083" s="1179" t="s">
        <v>59</v>
      </c>
      <c r="Q3083" s="1085"/>
      <c r="R3083" s="1085"/>
      <c r="S3083" s="1085"/>
      <c r="T3083" s="1180"/>
      <c r="U3083" s="1181">
        <v>21.273299999999999</v>
      </c>
      <c r="V3083" s="1182"/>
      <c r="W3083" s="1182"/>
      <c r="X3083" s="1182"/>
      <c r="Y3083" s="1183"/>
      <c r="Z3083" s="1184">
        <v>28.0808</v>
      </c>
      <c r="AA3083" s="1121"/>
      <c r="AB3083" s="1121"/>
      <c r="AC3083" s="1120"/>
    </row>
    <row r="3084" spans="1:29" ht="17.45" customHeight="1">
      <c r="A3084" s="1149"/>
      <c r="B3084" s="1174" t="s">
        <v>1216</v>
      </c>
      <c r="C3084" s="1174"/>
      <c r="D3084" s="1175" t="s">
        <v>1217</v>
      </c>
      <c r="E3084" s="1174"/>
      <c r="F3084" s="1174"/>
      <c r="G3084" s="1174"/>
      <c r="H3084" s="1174"/>
      <c r="I3084" s="1174"/>
      <c r="J3084" s="1175"/>
      <c r="K3084" s="1176">
        <v>0.12</v>
      </c>
      <c r="L3084" s="1177"/>
      <c r="M3084" s="1177"/>
      <c r="N3084" s="1177"/>
      <c r="O3084" s="1178"/>
      <c r="P3084" s="1179" t="s">
        <v>1218</v>
      </c>
      <c r="Q3084" s="1085"/>
      <c r="R3084" s="1085"/>
      <c r="S3084" s="1085"/>
      <c r="T3084" s="1180"/>
      <c r="U3084" s="1181">
        <v>14.8927</v>
      </c>
      <c r="V3084" s="1182"/>
      <c r="W3084" s="1182"/>
      <c r="X3084" s="1182"/>
      <c r="Y3084" s="1183"/>
      <c r="Z3084" s="1184">
        <v>1.7870999999999999</v>
      </c>
      <c r="AA3084" s="1121"/>
      <c r="AB3084" s="1121"/>
      <c r="AC3084" s="1120"/>
    </row>
    <row r="3085" spans="1:29" ht="16.7" customHeight="1">
      <c r="A3085" s="1149"/>
      <c r="B3085" s="1174" t="s">
        <v>1219</v>
      </c>
      <c r="C3085" s="1174"/>
      <c r="D3085" s="1175" t="s">
        <v>1220</v>
      </c>
      <c r="E3085" s="1174"/>
      <c r="F3085" s="1174"/>
      <c r="G3085" s="1174"/>
      <c r="H3085" s="1174"/>
      <c r="I3085" s="1174"/>
      <c r="J3085" s="1175"/>
      <c r="K3085" s="1176">
        <v>1.76</v>
      </c>
      <c r="L3085" s="1177"/>
      <c r="M3085" s="1177"/>
      <c r="N3085" s="1177"/>
      <c r="O3085" s="1178"/>
      <c r="P3085" s="1179" t="s">
        <v>59</v>
      </c>
      <c r="Q3085" s="1085"/>
      <c r="R3085" s="1085"/>
      <c r="S3085" s="1085"/>
      <c r="T3085" s="1180"/>
      <c r="U3085" s="1181">
        <v>3.125</v>
      </c>
      <c r="V3085" s="1182"/>
      <c r="W3085" s="1182"/>
      <c r="X3085" s="1182"/>
      <c r="Y3085" s="1183"/>
      <c r="Z3085" s="1184">
        <v>5.5</v>
      </c>
      <c r="AA3085" s="1121"/>
      <c r="AB3085" s="1121"/>
      <c r="AC3085" s="1120"/>
    </row>
    <row r="3086" spans="1:29" ht="17.45" customHeight="1">
      <c r="A3086" s="1149"/>
      <c r="B3086" s="1174" t="s">
        <v>1941</v>
      </c>
      <c r="C3086" s="1174"/>
      <c r="D3086" s="1175" t="s">
        <v>1942</v>
      </c>
      <c r="E3086" s="1174"/>
      <c r="F3086" s="1174"/>
      <c r="G3086" s="1174"/>
      <c r="H3086" s="1174"/>
      <c r="I3086" s="1174"/>
      <c r="J3086" s="1175"/>
      <c r="K3086" s="1176">
        <v>3.2030000000000003E-2</v>
      </c>
      <c r="L3086" s="1177"/>
      <c r="M3086" s="1177"/>
      <c r="N3086" s="1177"/>
      <c r="O3086" s="1178"/>
      <c r="P3086" s="1179" t="s">
        <v>1393</v>
      </c>
      <c r="Q3086" s="1085"/>
      <c r="R3086" s="1085"/>
      <c r="S3086" s="1085"/>
      <c r="T3086" s="1180"/>
      <c r="U3086" s="1181">
        <v>16.8491</v>
      </c>
      <c r="V3086" s="1182"/>
      <c r="W3086" s="1182"/>
      <c r="X3086" s="1182"/>
      <c r="Y3086" s="1183"/>
      <c r="Z3086" s="1184">
        <v>0.53969999999999996</v>
      </c>
      <c r="AA3086" s="1121"/>
      <c r="AB3086" s="1121"/>
      <c r="AC3086" s="1120"/>
    </row>
    <row r="3087" spans="1:29" ht="16.7" customHeight="1">
      <c r="A3087" s="1149"/>
      <c r="B3087" s="1174" t="s">
        <v>1447</v>
      </c>
      <c r="C3087" s="1174"/>
      <c r="D3087" s="1175" t="s">
        <v>1448</v>
      </c>
      <c r="E3087" s="1174"/>
      <c r="F3087" s="1174"/>
      <c r="G3087" s="1174"/>
      <c r="H3087" s="1174"/>
      <c r="I3087" s="1174"/>
      <c r="J3087" s="1175"/>
      <c r="K3087" s="1176">
        <v>0.32028000000000001</v>
      </c>
      <c r="L3087" s="1177"/>
      <c r="M3087" s="1177"/>
      <c r="N3087" s="1177"/>
      <c r="O3087" s="1178"/>
      <c r="P3087" s="1179" t="s">
        <v>1393</v>
      </c>
      <c r="Q3087" s="1085"/>
      <c r="R3087" s="1085"/>
      <c r="S3087" s="1085"/>
      <c r="T3087" s="1180"/>
      <c r="U3087" s="1181">
        <v>34.346600000000002</v>
      </c>
      <c r="V3087" s="1182"/>
      <c r="W3087" s="1182"/>
      <c r="X3087" s="1182"/>
      <c r="Y3087" s="1183"/>
      <c r="Z3087" s="1184">
        <v>11.000500000000001</v>
      </c>
      <c r="AA3087" s="1121"/>
      <c r="AB3087" s="1121"/>
      <c r="AC3087" s="1120"/>
    </row>
    <row r="3088" spans="1:29" ht="17.45" customHeight="1" thickBot="1">
      <c r="A3088" s="1089"/>
      <c r="B3088" s="1160" t="s">
        <v>1943</v>
      </c>
      <c r="C3088" s="1160"/>
      <c r="D3088" s="1161" t="s">
        <v>1944</v>
      </c>
      <c r="E3088" s="1160"/>
      <c r="F3088" s="1160"/>
      <c r="G3088" s="1160"/>
      <c r="H3088" s="1160"/>
      <c r="I3088" s="1160"/>
      <c r="J3088" s="1161"/>
      <c r="K3088" s="1162">
        <v>0.36</v>
      </c>
      <c r="L3088" s="1163"/>
      <c r="M3088" s="1163"/>
      <c r="N3088" s="1163"/>
      <c r="O3088" s="1164"/>
      <c r="P3088" s="1185" t="s">
        <v>55</v>
      </c>
      <c r="Q3088" s="1186"/>
      <c r="R3088" s="1186"/>
      <c r="S3088" s="1186"/>
      <c r="T3088" s="1187"/>
      <c r="U3088" s="1188">
        <v>563.23239999999998</v>
      </c>
      <c r="V3088" s="1189"/>
      <c r="W3088" s="1189"/>
      <c r="X3088" s="1189"/>
      <c r="Y3088" s="1190"/>
      <c r="Z3088" s="1168">
        <v>202.7637</v>
      </c>
      <c r="AA3088" s="1126"/>
      <c r="AB3088" s="1126"/>
      <c r="AC3088" s="1125"/>
    </row>
    <row r="3089" spans="1:29" ht="17.45" customHeight="1" thickBot="1">
      <c r="A3089" s="1068"/>
      <c r="B3089" s="1069"/>
      <c r="C3089" s="1069"/>
      <c r="D3089" s="1069"/>
      <c r="E3089" s="1069"/>
      <c r="F3089" s="1069"/>
      <c r="G3089" s="1069"/>
      <c r="H3089" s="1069"/>
      <c r="I3089" s="1071" t="s">
        <v>1193</v>
      </c>
      <c r="J3089" s="1071"/>
      <c r="K3089" s="1071"/>
      <c r="L3089" s="1071"/>
      <c r="M3089" s="1071"/>
      <c r="N3089" s="1071"/>
      <c r="O3089" s="1071"/>
      <c r="P3089" s="1071"/>
      <c r="Q3089" s="1071"/>
      <c r="R3089" s="1071"/>
      <c r="S3089" s="1071"/>
      <c r="T3089" s="1071"/>
      <c r="U3089" s="1071"/>
      <c r="V3089" s="1106"/>
      <c r="W3089" s="1107">
        <v>352.47800000000001</v>
      </c>
      <c r="X3089" s="1108"/>
      <c r="Y3089" s="1108"/>
      <c r="Z3089" s="1108"/>
      <c r="AA3089" s="1108"/>
      <c r="AB3089" s="1108"/>
      <c r="AC3089" s="1107"/>
    </row>
    <row r="3090" spans="1:29" ht="16.7" customHeight="1" thickBot="1">
      <c r="A3090" s="1092" t="s">
        <v>1194</v>
      </c>
      <c r="B3090" s="1109"/>
      <c r="C3090" s="1109"/>
      <c r="D3090" s="1109"/>
      <c r="E3090" s="1109"/>
      <c r="F3090" s="1109"/>
      <c r="G3090" s="1109"/>
      <c r="H3090" s="1109"/>
      <c r="I3090" s="1109"/>
      <c r="J3090" s="1110"/>
      <c r="K3090" s="1094" t="s">
        <v>1174</v>
      </c>
      <c r="L3090" s="1070"/>
      <c r="M3090" s="1070"/>
      <c r="N3090" s="1070"/>
      <c r="O3090" s="1095"/>
      <c r="P3090" s="1094" t="s">
        <v>531</v>
      </c>
      <c r="Q3090" s="1070"/>
      <c r="R3090" s="1070"/>
      <c r="S3090" s="1070"/>
      <c r="T3090" s="1095"/>
      <c r="U3090" s="1094" t="s">
        <v>1190</v>
      </c>
      <c r="V3090" s="1070"/>
      <c r="W3090" s="1070"/>
      <c r="X3090" s="1070"/>
      <c r="Y3090" s="1095"/>
      <c r="Z3090" s="1096" t="s">
        <v>1191</v>
      </c>
      <c r="AA3090" s="1111"/>
      <c r="AB3090" s="1111"/>
      <c r="AC3090" s="1112"/>
    </row>
    <row r="3091" spans="1:29" ht="17.45" customHeight="1" thickBot="1">
      <c r="A3091" s="1068"/>
      <c r="B3091" s="1069"/>
      <c r="C3091" s="1069"/>
      <c r="D3091" s="1069"/>
      <c r="E3091" s="1069"/>
      <c r="F3091" s="1069"/>
      <c r="G3091" s="1069"/>
      <c r="H3091" s="1069"/>
      <c r="I3091" s="1071" t="s">
        <v>1195</v>
      </c>
      <c r="J3091" s="1071"/>
      <c r="K3091" s="1071"/>
      <c r="L3091" s="1071"/>
      <c r="M3091" s="1071"/>
      <c r="N3091" s="1071"/>
      <c r="O3091" s="1071"/>
      <c r="P3091" s="1071"/>
      <c r="Q3091" s="1071"/>
      <c r="R3091" s="1071"/>
      <c r="S3091" s="1071"/>
      <c r="T3091" s="1071"/>
      <c r="U3091" s="1071"/>
      <c r="V3091" s="1106"/>
      <c r="W3091" s="1107">
        <v>0</v>
      </c>
      <c r="X3091" s="1108"/>
      <c r="Y3091" s="1108"/>
      <c r="Z3091" s="1108"/>
      <c r="AA3091" s="1108"/>
      <c r="AB3091" s="1108"/>
      <c r="AC3091" s="1107"/>
    </row>
    <row r="3092" spans="1:29" ht="17.45" customHeight="1" thickBot="1">
      <c r="A3092" s="1092" t="s">
        <v>1196</v>
      </c>
      <c r="B3092" s="1109"/>
      <c r="C3092" s="1109"/>
      <c r="D3092" s="1109"/>
      <c r="E3092" s="1109"/>
      <c r="F3092" s="1109"/>
      <c r="G3092" s="1109"/>
      <c r="H3092" s="1109"/>
      <c r="I3092" s="1109"/>
      <c r="J3092" s="1110"/>
      <c r="K3092" s="1094" t="s">
        <v>1174</v>
      </c>
      <c r="L3092" s="1070"/>
      <c r="M3092" s="1070"/>
      <c r="N3092" s="1070"/>
      <c r="O3092" s="1095"/>
      <c r="P3092" s="1094" t="s">
        <v>531</v>
      </c>
      <c r="Q3092" s="1070"/>
      <c r="R3092" s="1070"/>
      <c r="S3092" s="1070"/>
      <c r="T3092" s="1095"/>
      <c r="U3092" s="1094" t="s">
        <v>1190</v>
      </c>
      <c r="V3092" s="1070"/>
      <c r="W3092" s="1070"/>
      <c r="X3092" s="1070"/>
      <c r="Y3092" s="1095"/>
      <c r="Z3092" s="1096" t="s">
        <v>1191</v>
      </c>
      <c r="AA3092" s="1111"/>
      <c r="AB3092" s="1111"/>
      <c r="AC3092" s="1112"/>
    </row>
    <row r="3093" spans="1:29" ht="16.7" customHeight="1">
      <c r="A3093" s="1150"/>
      <c r="B3093" s="1151" t="s">
        <v>1650</v>
      </c>
      <c r="C3093" s="1151"/>
      <c r="D3093" s="1152" t="s">
        <v>1651</v>
      </c>
      <c r="E3093" s="1151"/>
      <c r="F3093" s="1151"/>
      <c r="G3093" s="1151"/>
      <c r="H3093" s="1151"/>
      <c r="I3093" s="1151"/>
      <c r="J3093" s="1152"/>
      <c r="K3093" s="1153">
        <v>3.2669999999999998E-2</v>
      </c>
      <c r="L3093" s="1154"/>
      <c r="M3093" s="1154"/>
      <c r="N3093" s="1154"/>
      <c r="O3093" s="1155"/>
      <c r="P3093" s="1169" t="s">
        <v>565</v>
      </c>
      <c r="Q3093" s="1078"/>
      <c r="R3093" s="1078"/>
      <c r="S3093" s="1078"/>
      <c r="T3093" s="1170"/>
      <c r="U3093" s="1171">
        <v>32.99</v>
      </c>
      <c r="V3093" s="1172"/>
      <c r="W3093" s="1172"/>
      <c r="X3093" s="1172"/>
      <c r="Y3093" s="1173"/>
      <c r="Z3093" s="1159">
        <v>1.0778000000000001</v>
      </c>
      <c r="AA3093" s="1116"/>
      <c r="AB3093" s="1116"/>
      <c r="AC3093" s="1115"/>
    </row>
    <row r="3094" spans="1:29" ht="17.45" customHeight="1">
      <c r="A3094" s="1149"/>
      <c r="B3094" s="1174" t="s">
        <v>1652</v>
      </c>
      <c r="C3094" s="1174"/>
      <c r="D3094" s="1175" t="s">
        <v>1653</v>
      </c>
      <c r="E3094" s="1174"/>
      <c r="F3094" s="1174"/>
      <c r="G3094" s="1174"/>
      <c r="H3094" s="1174"/>
      <c r="I3094" s="1174"/>
      <c r="J3094" s="1175"/>
      <c r="K3094" s="1176">
        <v>1.2E-4</v>
      </c>
      <c r="L3094" s="1177"/>
      <c r="M3094" s="1177"/>
      <c r="N3094" s="1177"/>
      <c r="O3094" s="1178"/>
      <c r="P3094" s="1179" t="s">
        <v>565</v>
      </c>
      <c r="Q3094" s="1085"/>
      <c r="R3094" s="1085"/>
      <c r="S3094" s="1085"/>
      <c r="T3094" s="1180"/>
      <c r="U3094" s="1181">
        <v>32.99</v>
      </c>
      <c r="V3094" s="1182"/>
      <c r="W3094" s="1182"/>
      <c r="X3094" s="1182"/>
      <c r="Y3094" s="1183"/>
      <c r="Z3094" s="1184">
        <v>4.0000000000000001E-3</v>
      </c>
      <c r="AA3094" s="1121"/>
      <c r="AB3094" s="1121"/>
      <c r="AC3094" s="1120"/>
    </row>
    <row r="3095" spans="1:29" ht="16.7" customHeight="1">
      <c r="A3095" s="1149"/>
      <c r="B3095" s="1174" t="s">
        <v>1945</v>
      </c>
      <c r="C3095" s="1174"/>
      <c r="D3095" s="1175" t="s">
        <v>1946</v>
      </c>
      <c r="E3095" s="1174"/>
      <c r="F3095" s="1174"/>
      <c r="G3095" s="1174"/>
      <c r="H3095" s="1174"/>
      <c r="I3095" s="1174"/>
      <c r="J3095" s="1175"/>
      <c r="K3095" s="1176">
        <v>2.2000000000000001E-3</v>
      </c>
      <c r="L3095" s="1177"/>
      <c r="M3095" s="1177"/>
      <c r="N3095" s="1177"/>
      <c r="O3095" s="1178"/>
      <c r="P3095" s="1179" t="s">
        <v>565</v>
      </c>
      <c r="Q3095" s="1085"/>
      <c r="R3095" s="1085"/>
      <c r="S3095" s="1085"/>
      <c r="T3095" s="1180"/>
      <c r="U3095" s="1181">
        <v>32.99</v>
      </c>
      <c r="V3095" s="1182"/>
      <c r="W3095" s="1182"/>
      <c r="X3095" s="1182"/>
      <c r="Y3095" s="1183"/>
      <c r="Z3095" s="1184">
        <v>7.2599999999999998E-2</v>
      </c>
      <c r="AA3095" s="1121"/>
      <c r="AB3095" s="1121"/>
      <c r="AC3095" s="1120"/>
    </row>
    <row r="3096" spans="1:29" ht="17.45" customHeight="1">
      <c r="A3096" s="1149"/>
      <c r="B3096" s="1174" t="s">
        <v>1654</v>
      </c>
      <c r="C3096" s="1174"/>
      <c r="D3096" s="1175" t="s">
        <v>1655</v>
      </c>
      <c r="E3096" s="1174"/>
      <c r="F3096" s="1174"/>
      <c r="G3096" s="1174"/>
      <c r="H3096" s="1174"/>
      <c r="I3096" s="1174"/>
      <c r="J3096" s="1175"/>
      <c r="K3096" s="1176">
        <v>9.9000000000000008E-3</v>
      </c>
      <c r="L3096" s="1177"/>
      <c r="M3096" s="1177"/>
      <c r="N3096" s="1177"/>
      <c r="O3096" s="1178"/>
      <c r="P3096" s="1179" t="s">
        <v>565</v>
      </c>
      <c r="Q3096" s="1085"/>
      <c r="R3096" s="1085"/>
      <c r="S3096" s="1085"/>
      <c r="T3096" s="1180"/>
      <c r="U3096" s="1181">
        <v>32.99</v>
      </c>
      <c r="V3096" s="1182"/>
      <c r="W3096" s="1182"/>
      <c r="X3096" s="1182"/>
      <c r="Y3096" s="1183"/>
      <c r="Z3096" s="1184">
        <v>0.3266</v>
      </c>
      <c r="AA3096" s="1121"/>
      <c r="AB3096" s="1121"/>
      <c r="AC3096" s="1120"/>
    </row>
    <row r="3097" spans="1:29" ht="17.45" customHeight="1">
      <c r="A3097" s="1149"/>
      <c r="B3097" s="1174" t="s">
        <v>1947</v>
      </c>
      <c r="C3097" s="1174"/>
      <c r="D3097" s="1175" t="s">
        <v>1948</v>
      </c>
      <c r="E3097" s="1174"/>
      <c r="F3097" s="1174"/>
      <c r="G3097" s="1174"/>
      <c r="H3097" s="1174"/>
      <c r="I3097" s="1174"/>
      <c r="J3097" s="1175"/>
      <c r="K3097" s="1176">
        <v>1.7000000000000001E-4</v>
      </c>
      <c r="L3097" s="1177"/>
      <c r="M3097" s="1177"/>
      <c r="N3097" s="1177"/>
      <c r="O3097" s="1178"/>
      <c r="P3097" s="1179" t="s">
        <v>565</v>
      </c>
      <c r="Q3097" s="1085"/>
      <c r="R3097" s="1085"/>
      <c r="S3097" s="1085"/>
      <c r="T3097" s="1180"/>
      <c r="U3097" s="1181">
        <v>32.99</v>
      </c>
      <c r="V3097" s="1182"/>
      <c r="W3097" s="1182"/>
      <c r="X3097" s="1182"/>
      <c r="Y3097" s="1183"/>
      <c r="Z3097" s="1184">
        <v>5.5999999999999999E-3</v>
      </c>
      <c r="AA3097" s="1121"/>
      <c r="AB3097" s="1121"/>
      <c r="AC3097" s="1120"/>
    </row>
    <row r="3098" spans="1:29" ht="16.7" customHeight="1">
      <c r="A3098" s="1149"/>
      <c r="B3098" s="1174" t="s">
        <v>1949</v>
      </c>
      <c r="C3098" s="1174"/>
      <c r="D3098" s="1175" t="s">
        <v>1950</v>
      </c>
      <c r="E3098" s="1174"/>
      <c r="F3098" s="1174"/>
      <c r="G3098" s="1174"/>
      <c r="H3098" s="1174"/>
      <c r="I3098" s="1174"/>
      <c r="J3098" s="1175"/>
      <c r="K3098" s="1176">
        <v>3.0000000000000001E-5</v>
      </c>
      <c r="L3098" s="1177"/>
      <c r="M3098" s="1177"/>
      <c r="N3098" s="1177"/>
      <c r="O3098" s="1178"/>
      <c r="P3098" s="1179" t="s">
        <v>565</v>
      </c>
      <c r="Q3098" s="1085"/>
      <c r="R3098" s="1085"/>
      <c r="S3098" s="1085"/>
      <c r="T3098" s="1180"/>
      <c r="U3098" s="1181">
        <v>32.99</v>
      </c>
      <c r="V3098" s="1182"/>
      <c r="W3098" s="1182"/>
      <c r="X3098" s="1182"/>
      <c r="Y3098" s="1183"/>
      <c r="Z3098" s="1184">
        <v>1E-3</v>
      </c>
      <c r="AA3098" s="1121"/>
      <c r="AB3098" s="1121"/>
      <c r="AC3098" s="1120"/>
    </row>
    <row r="3099" spans="1:29" ht="17.45" customHeight="1" thickBot="1">
      <c r="A3099" s="1089"/>
      <c r="B3099" s="1160" t="s">
        <v>1455</v>
      </c>
      <c r="C3099" s="1160"/>
      <c r="D3099" s="1161" t="s">
        <v>1456</v>
      </c>
      <c r="E3099" s="1160"/>
      <c r="F3099" s="1160"/>
      <c r="G3099" s="1160"/>
      <c r="H3099" s="1160"/>
      <c r="I3099" s="1160"/>
      <c r="J3099" s="1161"/>
      <c r="K3099" s="1162">
        <v>4.4000000000000002E-4</v>
      </c>
      <c r="L3099" s="1163"/>
      <c r="M3099" s="1163"/>
      <c r="N3099" s="1163"/>
      <c r="O3099" s="1164"/>
      <c r="P3099" s="1185" t="s">
        <v>565</v>
      </c>
      <c r="Q3099" s="1186"/>
      <c r="R3099" s="1186"/>
      <c r="S3099" s="1186"/>
      <c r="T3099" s="1187"/>
      <c r="U3099" s="1188">
        <v>32.99</v>
      </c>
      <c r="V3099" s="1189"/>
      <c r="W3099" s="1189"/>
      <c r="X3099" s="1189"/>
      <c r="Y3099" s="1190"/>
      <c r="Z3099" s="1168">
        <v>1.4500000000000001E-2</v>
      </c>
      <c r="AA3099" s="1126"/>
      <c r="AB3099" s="1126"/>
      <c r="AC3099" s="1125"/>
    </row>
    <row r="3100" spans="1:29" ht="17.45" customHeight="1" thickBot="1">
      <c r="A3100" s="1068"/>
      <c r="B3100" s="1069"/>
      <c r="C3100" s="1069"/>
      <c r="D3100" s="1069"/>
      <c r="E3100" s="1069"/>
      <c r="F3100" s="1069"/>
      <c r="G3100" s="1069"/>
      <c r="H3100" s="1069"/>
      <c r="I3100" s="1071" t="s">
        <v>1197</v>
      </c>
      <c r="J3100" s="1071"/>
      <c r="K3100" s="1071"/>
      <c r="L3100" s="1071"/>
      <c r="M3100" s="1071"/>
      <c r="N3100" s="1071"/>
      <c r="O3100" s="1071"/>
      <c r="P3100" s="1071"/>
      <c r="Q3100" s="1071"/>
      <c r="R3100" s="1071"/>
      <c r="S3100" s="1071"/>
      <c r="T3100" s="1071"/>
      <c r="U3100" s="1071"/>
      <c r="V3100" s="1106"/>
      <c r="W3100" s="1107">
        <v>1.5021</v>
      </c>
      <c r="X3100" s="1108"/>
      <c r="Y3100" s="1108"/>
      <c r="Z3100" s="1108"/>
      <c r="AA3100" s="1108"/>
      <c r="AB3100" s="1108"/>
      <c r="AC3100" s="1107"/>
    </row>
    <row r="3101" spans="1:29" ht="16.7" customHeight="1" thickBot="1">
      <c r="A3101" s="1092" t="s">
        <v>1198</v>
      </c>
      <c r="B3101" s="1109"/>
      <c r="C3101" s="1109"/>
      <c r="D3101" s="1110"/>
      <c r="E3101" s="1094" t="s">
        <v>1174</v>
      </c>
      <c r="F3101" s="1070"/>
      <c r="G3101" s="1095"/>
      <c r="H3101" s="1140" t="s">
        <v>1199</v>
      </c>
      <c r="I3101" s="1140" t="s">
        <v>1200</v>
      </c>
      <c r="J3101" s="1094" t="s">
        <v>1201</v>
      </c>
      <c r="K3101" s="1070"/>
      <c r="L3101" s="1095"/>
      <c r="M3101" s="1094" t="s">
        <v>1202</v>
      </c>
      <c r="N3101" s="1070"/>
      <c r="O3101" s="1070"/>
      <c r="P3101" s="1095"/>
      <c r="Q3101" s="1094" t="s">
        <v>1203</v>
      </c>
      <c r="R3101" s="1070"/>
      <c r="S3101" s="1070"/>
      <c r="T3101" s="1070"/>
      <c r="U3101" s="1095"/>
      <c r="V3101" s="1094" t="s">
        <v>1204</v>
      </c>
      <c r="W3101" s="1070"/>
      <c r="X3101" s="1070"/>
      <c r="Y3101" s="1095"/>
      <c r="Z3101" s="1096" t="s">
        <v>1191</v>
      </c>
      <c r="AA3101" s="1111"/>
      <c r="AB3101" s="1111"/>
      <c r="AC3101" s="1112"/>
    </row>
    <row r="3102" spans="1:29" ht="17.45" customHeight="1">
      <c r="A3102" s="1150"/>
      <c r="B3102" s="1151" t="s">
        <v>1664</v>
      </c>
      <c r="C3102" s="1151"/>
      <c r="D3102" s="1222" t="s">
        <v>1651</v>
      </c>
      <c r="E3102" s="1202">
        <v>3.2669999999999998E-2</v>
      </c>
      <c r="F3102" s="1203"/>
      <c r="G3102" s="1204"/>
      <c r="H3102" s="1201">
        <v>0</v>
      </c>
      <c r="I3102" s="1201">
        <v>0</v>
      </c>
      <c r="J3102" s="1205">
        <v>0</v>
      </c>
      <c r="K3102" s="1206"/>
      <c r="L3102" s="1207"/>
      <c r="M3102" s="1171">
        <v>1.05</v>
      </c>
      <c r="N3102" s="1172"/>
      <c r="O3102" s="1172"/>
      <c r="P3102" s="1173"/>
      <c r="Q3102" s="1171">
        <v>0.84</v>
      </c>
      <c r="R3102" s="1172"/>
      <c r="S3102" s="1172"/>
      <c r="T3102" s="1172"/>
      <c r="U3102" s="1173"/>
      <c r="V3102" s="1171">
        <v>0.69</v>
      </c>
      <c r="W3102" s="1172"/>
      <c r="X3102" s="1172"/>
      <c r="Y3102" s="1173"/>
      <c r="Z3102" s="1159">
        <v>0</v>
      </c>
      <c r="AA3102" s="1116"/>
      <c r="AB3102" s="1116"/>
      <c r="AC3102" s="1115"/>
    </row>
    <row r="3103" spans="1:29" ht="16.7" customHeight="1">
      <c r="A3103" s="1149"/>
      <c r="B3103" s="1174" t="s">
        <v>1665</v>
      </c>
      <c r="C3103" s="1174"/>
      <c r="D3103" s="1223" t="s">
        <v>1653</v>
      </c>
      <c r="E3103" s="1209">
        <v>1.2E-4</v>
      </c>
      <c r="F3103" s="1210"/>
      <c r="G3103" s="1211"/>
      <c r="H3103" s="1208">
        <v>0</v>
      </c>
      <c r="I3103" s="1208">
        <v>0</v>
      </c>
      <c r="J3103" s="1212">
        <v>0</v>
      </c>
      <c r="K3103" s="1213"/>
      <c r="L3103" s="1214"/>
      <c r="M3103" s="1181">
        <v>1.05</v>
      </c>
      <c r="N3103" s="1182"/>
      <c r="O3103" s="1182"/>
      <c r="P3103" s="1183"/>
      <c r="Q3103" s="1181">
        <v>0.84</v>
      </c>
      <c r="R3103" s="1182"/>
      <c r="S3103" s="1182"/>
      <c r="T3103" s="1182"/>
      <c r="U3103" s="1183"/>
      <c r="V3103" s="1181">
        <v>0.69</v>
      </c>
      <c r="W3103" s="1182"/>
      <c r="X3103" s="1182"/>
      <c r="Y3103" s="1183"/>
      <c r="Z3103" s="1184">
        <v>0</v>
      </c>
      <c r="AA3103" s="1121"/>
      <c r="AB3103" s="1121"/>
      <c r="AC3103" s="1120"/>
    </row>
    <row r="3104" spans="1:29" ht="17.45" customHeight="1">
      <c r="A3104" s="1149"/>
      <c r="B3104" s="1174" t="s">
        <v>1951</v>
      </c>
      <c r="C3104" s="1174"/>
      <c r="D3104" s="1223" t="s">
        <v>1946</v>
      </c>
      <c r="E3104" s="1209">
        <v>2.2000000000000001E-3</v>
      </c>
      <c r="F3104" s="1210"/>
      <c r="G3104" s="1211"/>
      <c r="H3104" s="1208">
        <v>0</v>
      </c>
      <c r="I3104" s="1208">
        <v>0</v>
      </c>
      <c r="J3104" s="1212">
        <v>0</v>
      </c>
      <c r="K3104" s="1213"/>
      <c r="L3104" s="1214"/>
      <c r="M3104" s="1181">
        <v>1.05</v>
      </c>
      <c r="N3104" s="1182"/>
      <c r="O3104" s="1182"/>
      <c r="P3104" s="1183"/>
      <c r="Q3104" s="1181">
        <v>0.84</v>
      </c>
      <c r="R3104" s="1182"/>
      <c r="S3104" s="1182"/>
      <c r="T3104" s="1182"/>
      <c r="U3104" s="1183"/>
      <c r="V3104" s="1181">
        <v>0.69</v>
      </c>
      <c r="W3104" s="1182"/>
      <c r="X3104" s="1182"/>
      <c r="Y3104" s="1183"/>
      <c r="Z3104" s="1184">
        <v>0</v>
      </c>
      <c r="AA3104" s="1121"/>
      <c r="AB3104" s="1121"/>
      <c r="AC3104" s="1120"/>
    </row>
    <row r="3105" spans="1:29" ht="17.45" customHeight="1">
      <c r="A3105" s="1149"/>
      <c r="B3105" s="1174" t="s">
        <v>1666</v>
      </c>
      <c r="C3105" s="1174"/>
      <c r="D3105" s="1223" t="s">
        <v>1655</v>
      </c>
      <c r="E3105" s="1209">
        <v>9.9000000000000008E-3</v>
      </c>
      <c r="F3105" s="1210"/>
      <c r="G3105" s="1211"/>
      <c r="H3105" s="1208">
        <v>0</v>
      </c>
      <c r="I3105" s="1208">
        <v>0</v>
      </c>
      <c r="J3105" s="1212">
        <v>0</v>
      </c>
      <c r="K3105" s="1213"/>
      <c r="L3105" s="1214"/>
      <c r="M3105" s="1181">
        <v>1.05</v>
      </c>
      <c r="N3105" s="1182"/>
      <c r="O3105" s="1182"/>
      <c r="P3105" s="1183"/>
      <c r="Q3105" s="1181">
        <v>0.84</v>
      </c>
      <c r="R3105" s="1182"/>
      <c r="S3105" s="1182"/>
      <c r="T3105" s="1182"/>
      <c r="U3105" s="1183"/>
      <c r="V3105" s="1181">
        <v>0.69</v>
      </c>
      <c r="W3105" s="1182"/>
      <c r="X3105" s="1182"/>
      <c r="Y3105" s="1183"/>
      <c r="Z3105" s="1184">
        <v>0</v>
      </c>
      <c r="AA3105" s="1121"/>
      <c r="AB3105" s="1121"/>
      <c r="AC3105" s="1120"/>
    </row>
    <row r="3106" spans="1:29" ht="16.7" customHeight="1">
      <c r="A3106" s="1149"/>
      <c r="B3106" s="1174" t="s">
        <v>1952</v>
      </c>
      <c r="C3106" s="1174"/>
      <c r="D3106" s="1223" t="s">
        <v>1948</v>
      </c>
      <c r="E3106" s="1209">
        <v>1.7000000000000001E-4</v>
      </c>
      <c r="F3106" s="1210"/>
      <c r="G3106" s="1211"/>
      <c r="H3106" s="1208">
        <v>0</v>
      </c>
      <c r="I3106" s="1208">
        <v>0</v>
      </c>
      <c r="J3106" s="1212">
        <v>0</v>
      </c>
      <c r="K3106" s="1213"/>
      <c r="L3106" s="1214"/>
      <c r="M3106" s="1181">
        <v>1.05</v>
      </c>
      <c r="N3106" s="1182"/>
      <c r="O3106" s="1182"/>
      <c r="P3106" s="1183"/>
      <c r="Q3106" s="1181">
        <v>0.84</v>
      </c>
      <c r="R3106" s="1182"/>
      <c r="S3106" s="1182"/>
      <c r="T3106" s="1182"/>
      <c r="U3106" s="1183"/>
      <c r="V3106" s="1181">
        <v>0.69</v>
      </c>
      <c r="W3106" s="1182"/>
      <c r="X3106" s="1182"/>
      <c r="Y3106" s="1183"/>
      <c r="Z3106" s="1184">
        <v>0</v>
      </c>
      <c r="AA3106" s="1121"/>
      <c r="AB3106" s="1121"/>
      <c r="AC3106" s="1120"/>
    </row>
    <row r="3107" spans="1:29" ht="17.45" customHeight="1">
      <c r="A3107" s="1149"/>
      <c r="B3107" s="1174" t="s">
        <v>1953</v>
      </c>
      <c r="C3107" s="1174"/>
      <c r="D3107" s="1223" t="s">
        <v>1950</v>
      </c>
      <c r="E3107" s="1209">
        <v>3.0000000000000001E-5</v>
      </c>
      <c r="F3107" s="1210"/>
      <c r="G3107" s="1211"/>
      <c r="H3107" s="1208">
        <v>0</v>
      </c>
      <c r="I3107" s="1208">
        <v>0</v>
      </c>
      <c r="J3107" s="1212">
        <v>0</v>
      </c>
      <c r="K3107" s="1213"/>
      <c r="L3107" s="1214"/>
      <c r="M3107" s="1181">
        <v>1.05</v>
      </c>
      <c r="N3107" s="1182"/>
      <c r="O3107" s="1182"/>
      <c r="P3107" s="1183"/>
      <c r="Q3107" s="1181">
        <v>0.84</v>
      </c>
      <c r="R3107" s="1182"/>
      <c r="S3107" s="1182"/>
      <c r="T3107" s="1182"/>
      <c r="U3107" s="1183"/>
      <c r="V3107" s="1181">
        <v>0.69</v>
      </c>
      <c r="W3107" s="1182"/>
      <c r="X3107" s="1182"/>
      <c r="Y3107" s="1183"/>
      <c r="Z3107" s="1184">
        <v>0</v>
      </c>
      <c r="AA3107" s="1121"/>
      <c r="AB3107" s="1121"/>
      <c r="AC3107" s="1120"/>
    </row>
    <row r="3108" spans="1:29" ht="14.45" customHeight="1" thickBot="1">
      <c r="A3108" s="1089"/>
      <c r="B3108" s="1090"/>
      <c r="C3108" s="1090"/>
      <c r="D3108" s="1090"/>
      <c r="E3108" s="1090"/>
      <c r="F3108" s="1090"/>
      <c r="G3108" s="1090"/>
      <c r="H3108" s="1090"/>
      <c r="I3108" s="1090"/>
      <c r="J3108" s="1090"/>
      <c r="K3108" s="1090"/>
      <c r="L3108" s="1090"/>
      <c r="M3108" s="1090"/>
      <c r="N3108" s="1090"/>
      <c r="O3108" s="1090"/>
      <c r="P3108" s="1090"/>
      <c r="Q3108" s="1090"/>
      <c r="R3108" s="1090"/>
      <c r="S3108" s="1090"/>
      <c r="T3108" s="1090"/>
      <c r="U3108" s="1090"/>
      <c r="V3108" s="1090"/>
      <c r="W3108" s="1090"/>
      <c r="X3108" s="1090"/>
      <c r="Y3108" s="1090"/>
      <c r="Z3108" s="1090"/>
      <c r="AA3108" s="1090"/>
      <c r="AB3108" s="1090"/>
      <c r="AC3108" s="1091"/>
    </row>
    <row r="3109" spans="1:29" ht="17.45" customHeight="1" thickBot="1">
      <c r="A3109" s="1092" t="s">
        <v>1198</v>
      </c>
      <c r="B3109" s="1109"/>
      <c r="C3109" s="1109"/>
      <c r="D3109" s="1110"/>
      <c r="E3109" s="1094" t="s">
        <v>1174</v>
      </c>
      <c r="F3109" s="1070"/>
      <c r="G3109" s="1095"/>
      <c r="H3109" s="1140" t="s">
        <v>1199</v>
      </c>
      <c r="I3109" s="1140" t="s">
        <v>1200</v>
      </c>
      <c r="J3109" s="1094" t="s">
        <v>1201</v>
      </c>
      <c r="K3109" s="1070"/>
      <c r="L3109" s="1095"/>
      <c r="M3109" s="1094" t="s">
        <v>1202</v>
      </c>
      <c r="N3109" s="1070"/>
      <c r="O3109" s="1070"/>
      <c r="P3109" s="1095"/>
      <c r="Q3109" s="1094" t="s">
        <v>1203</v>
      </c>
      <c r="R3109" s="1070"/>
      <c r="S3109" s="1070"/>
      <c r="T3109" s="1070"/>
      <c r="U3109" s="1095"/>
      <c r="V3109" s="1094" t="s">
        <v>1204</v>
      </c>
      <c r="W3109" s="1070"/>
      <c r="X3109" s="1070"/>
      <c r="Y3109" s="1095"/>
      <c r="Z3109" s="1096" t="s">
        <v>1191</v>
      </c>
      <c r="AA3109" s="1111"/>
      <c r="AB3109" s="1111"/>
      <c r="AC3109" s="1112"/>
    </row>
    <row r="3110" spans="1:29" ht="16.7" customHeight="1" thickBot="1">
      <c r="A3110" s="1127"/>
      <c r="B3110" s="1128" t="s">
        <v>1460</v>
      </c>
      <c r="C3110" s="1128"/>
      <c r="D3110" s="1225" t="s">
        <v>1456</v>
      </c>
      <c r="E3110" s="1192">
        <v>4.4000000000000002E-4</v>
      </c>
      <c r="F3110" s="1193"/>
      <c r="G3110" s="1194"/>
      <c r="H3110" s="1191">
        <v>0</v>
      </c>
      <c r="I3110" s="1191">
        <v>0</v>
      </c>
      <c r="J3110" s="1195">
        <v>0</v>
      </c>
      <c r="K3110" s="1196"/>
      <c r="L3110" s="1197"/>
      <c r="M3110" s="1136">
        <v>1.05</v>
      </c>
      <c r="N3110" s="1137"/>
      <c r="O3110" s="1137"/>
      <c r="P3110" s="1138"/>
      <c r="Q3110" s="1136">
        <v>0.84</v>
      </c>
      <c r="R3110" s="1137"/>
      <c r="S3110" s="1137"/>
      <c r="T3110" s="1137"/>
      <c r="U3110" s="1138"/>
      <c r="V3110" s="1136">
        <v>0.69</v>
      </c>
      <c r="W3110" s="1137"/>
      <c r="X3110" s="1137"/>
      <c r="Y3110" s="1138"/>
      <c r="Z3110" s="1139">
        <v>0</v>
      </c>
      <c r="AA3110" s="1108"/>
      <c r="AB3110" s="1108"/>
      <c r="AC3110" s="1107"/>
    </row>
    <row r="3111" spans="1:29" ht="17.45" customHeight="1" thickBot="1">
      <c r="A3111" s="1068"/>
      <c r="B3111" s="1069"/>
      <c r="C3111" s="1069"/>
      <c r="D3111" s="1069"/>
      <c r="E3111" s="1069"/>
      <c r="F3111" s="1069"/>
      <c r="G3111" s="1069"/>
      <c r="H3111" s="1069"/>
      <c r="I3111" s="1071" t="s">
        <v>1205</v>
      </c>
      <c r="J3111" s="1071"/>
      <c r="K3111" s="1071"/>
      <c r="L3111" s="1071"/>
      <c r="M3111" s="1071"/>
      <c r="N3111" s="1071"/>
      <c r="O3111" s="1071"/>
      <c r="P3111" s="1071"/>
      <c r="Q3111" s="1071"/>
      <c r="R3111" s="1071"/>
      <c r="S3111" s="1071"/>
      <c r="T3111" s="1071"/>
      <c r="U3111" s="1071"/>
      <c r="V3111" s="1106"/>
      <c r="W3111" s="1107">
        <v>0</v>
      </c>
      <c r="X3111" s="1108"/>
      <c r="Y3111" s="1108"/>
      <c r="Z3111" s="1108"/>
      <c r="AA3111" s="1108"/>
      <c r="AB3111" s="1108"/>
      <c r="AC3111" s="1107"/>
    </row>
    <row r="3112" spans="1:29" ht="5.85" customHeight="1">
      <c r="A3112" s="1141"/>
      <c r="B3112" s="1113"/>
      <c r="C3112" s="1113"/>
      <c r="D3112" s="1113"/>
      <c r="E3112" s="1113"/>
      <c r="F3112" s="1113"/>
      <c r="G3112" s="1113"/>
      <c r="H3112" s="1113"/>
      <c r="I3112" s="1113"/>
      <c r="J3112" s="1113"/>
      <c r="K3112" s="1113"/>
      <c r="L3112" s="1113"/>
      <c r="M3112" s="1113"/>
      <c r="N3112" s="1113"/>
      <c r="O3112" s="1113"/>
      <c r="P3112" s="1113"/>
      <c r="Q3112" s="1113"/>
      <c r="R3112" s="1113"/>
      <c r="S3112" s="1113"/>
      <c r="T3112" s="1113"/>
      <c r="U3112" s="1113"/>
      <c r="V3112" s="1113"/>
      <c r="W3112" s="1113"/>
      <c r="X3112" s="1113"/>
      <c r="Y3112" s="1113"/>
      <c r="Z3112" s="1113"/>
      <c r="AA3112" s="1113"/>
      <c r="AB3112" s="1113"/>
      <c r="AC3112" s="1142"/>
    </row>
    <row r="3113" spans="1:29" ht="16.7" customHeight="1">
      <c r="A3113" s="1117"/>
      <c r="B3113" s="1118"/>
      <c r="C3113" s="1118"/>
      <c r="D3113" s="1118"/>
      <c r="E3113" s="1118"/>
      <c r="F3113" s="1118"/>
      <c r="G3113" s="1118"/>
      <c r="H3113" s="1118"/>
      <c r="I3113" s="1119" t="s">
        <v>1206</v>
      </c>
      <c r="J3113" s="1119"/>
      <c r="K3113" s="1119"/>
      <c r="L3113" s="1119"/>
      <c r="M3113" s="1119"/>
      <c r="N3113" s="1119"/>
      <c r="O3113" s="1119"/>
      <c r="P3113" s="1119"/>
      <c r="Q3113" s="1119"/>
      <c r="R3113" s="1119"/>
      <c r="S3113" s="1119"/>
      <c r="T3113" s="1119"/>
      <c r="U3113" s="1119"/>
      <c r="V3113" s="1118"/>
      <c r="W3113" s="1143">
        <v>394.77</v>
      </c>
      <c r="X3113" s="1144"/>
      <c r="Y3113" s="1144"/>
      <c r="Z3113" s="1144"/>
      <c r="AA3113" s="1144"/>
      <c r="AB3113" s="1144"/>
      <c r="AC3113" s="1143"/>
    </row>
    <row r="3114" spans="1:29" ht="17.45" customHeight="1">
      <c r="A3114" s="1117"/>
      <c r="B3114" s="1118"/>
      <c r="C3114" s="1118"/>
      <c r="D3114" s="1118"/>
      <c r="E3114" s="1118"/>
      <c r="F3114" s="1118"/>
      <c r="G3114" s="1119" t="s">
        <v>1207</v>
      </c>
      <c r="H3114" s="1119"/>
      <c r="I3114" s="1119"/>
      <c r="J3114" s="1119"/>
      <c r="K3114" s="1119"/>
      <c r="L3114" s="1119"/>
      <c r="M3114" s="1119"/>
      <c r="N3114" s="1145"/>
      <c r="O3114" s="1146">
        <v>0</v>
      </c>
      <c r="P3114" s="1146"/>
      <c r="Q3114" s="1146"/>
      <c r="R3114" s="1145"/>
      <c r="S3114" s="1119" t="s">
        <v>1208</v>
      </c>
      <c r="T3114" s="1119"/>
      <c r="U3114" s="1119"/>
      <c r="V3114" s="1118"/>
      <c r="W3114" s="1143">
        <v>0</v>
      </c>
      <c r="X3114" s="1144"/>
      <c r="Y3114" s="1144"/>
      <c r="Z3114" s="1144"/>
      <c r="AA3114" s="1144"/>
      <c r="AB3114" s="1144"/>
      <c r="AC3114" s="1143"/>
    </row>
    <row r="3115" spans="1:29" ht="17.45" customHeight="1">
      <c r="A3115" s="1117"/>
      <c r="B3115" s="1118"/>
      <c r="C3115" s="1118"/>
      <c r="D3115" s="1118"/>
      <c r="E3115" s="1118"/>
      <c r="F3115" s="1118"/>
      <c r="G3115" s="1118"/>
      <c r="H3115" s="1118"/>
      <c r="I3115" s="1119" t="s">
        <v>1209</v>
      </c>
      <c r="J3115" s="1119"/>
      <c r="K3115" s="1119"/>
      <c r="L3115" s="1119"/>
      <c r="M3115" s="1119"/>
      <c r="N3115" s="1119"/>
      <c r="O3115" s="1119"/>
      <c r="P3115" s="1119"/>
      <c r="Q3115" s="1119"/>
      <c r="R3115" s="1119"/>
      <c r="S3115" s="1119"/>
      <c r="T3115" s="1119"/>
      <c r="U3115" s="1119"/>
      <c r="V3115" s="1118"/>
      <c r="W3115" s="1143">
        <v>394.77</v>
      </c>
      <c r="X3115" s="1144"/>
      <c r="Y3115" s="1144"/>
      <c r="Z3115" s="1144"/>
      <c r="AA3115" s="1144"/>
      <c r="AB3115" s="1144"/>
      <c r="AC3115" s="1143"/>
    </row>
    <row r="3116" spans="1:29" ht="5.0999999999999996" customHeight="1">
      <c r="A3116" s="1147"/>
      <c r="B3116" s="1118"/>
      <c r="C3116" s="1118"/>
      <c r="D3116" s="1118"/>
      <c r="E3116" s="1118"/>
      <c r="F3116" s="1118"/>
      <c r="G3116" s="1118"/>
      <c r="H3116" s="1118"/>
      <c r="I3116" s="1118"/>
      <c r="J3116" s="1118"/>
      <c r="K3116" s="1118"/>
      <c r="L3116" s="1118"/>
      <c r="M3116" s="1118"/>
      <c r="N3116" s="1118"/>
      <c r="O3116" s="1118"/>
      <c r="P3116" s="1118"/>
      <c r="Q3116" s="1118"/>
      <c r="R3116" s="1118"/>
      <c r="S3116" s="1118"/>
      <c r="T3116" s="1118"/>
      <c r="U3116" s="1118"/>
      <c r="V3116" s="1118"/>
      <c r="W3116" s="1118"/>
      <c r="X3116" s="1118"/>
      <c r="Y3116" s="1118"/>
      <c r="Z3116" s="1118"/>
      <c r="AA3116" s="1118"/>
      <c r="AB3116" s="1118"/>
      <c r="AC3116" s="1148"/>
    </row>
    <row r="3117" spans="1:29" ht="145.35" customHeight="1">
      <c r="A3117" s="1149"/>
      <c r="AC3117" s="1088"/>
    </row>
    <row r="3118" spans="1:29" ht="145.35" customHeight="1">
      <c r="A3118" s="1149"/>
      <c r="AC3118" s="1088"/>
    </row>
    <row r="3119" spans="1:29" ht="145.35" customHeight="1">
      <c r="A3119" s="1149"/>
      <c r="AC3119" s="1088"/>
    </row>
    <row r="3120" spans="1:29" ht="121.35" customHeight="1">
      <c r="A3120" s="1149"/>
      <c r="AC3120" s="1088"/>
    </row>
    <row r="3121" spans="1:29" ht="121.35" customHeight="1" thickBot="1">
      <c r="A3121" s="1089"/>
      <c r="B3121" s="1090"/>
      <c r="C3121" s="1090"/>
      <c r="D3121" s="1090"/>
      <c r="E3121" s="1090"/>
      <c r="F3121" s="1090"/>
      <c r="G3121" s="1090"/>
      <c r="H3121" s="1090"/>
      <c r="I3121" s="1090"/>
      <c r="J3121" s="1090"/>
      <c r="K3121" s="1090"/>
      <c r="L3121" s="1090"/>
      <c r="M3121" s="1090"/>
      <c r="N3121" s="1090"/>
      <c r="O3121" s="1090"/>
      <c r="P3121" s="1090"/>
      <c r="Q3121" s="1090"/>
      <c r="R3121" s="1090"/>
      <c r="S3121" s="1090"/>
      <c r="T3121" s="1090"/>
      <c r="U3121" s="1090"/>
      <c r="V3121" s="1090"/>
      <c r="W3121" s="1090"/>
      <c r="X3121" s="1090"/>
      <c r="Y3121" s="1090"/>
      <c r="Z3121" s="1090"/>
      <c r="AA3121" s="1090"/>
      <c r="AB3121" s="1090"/>
      <c r="AC3121" s="1091"/>
    </row>
    <row r="3122" spans="1:29" ht="17.45" customHeight="1" thickBot="1">
      <c r="A3122" s="1068"/>
      <c r="B3122" s="1069"/>
      <c r="C3122" s="1069"/>
      <c r="D3122" s="1069"/>
      <c r="E3122" s="1069"/>
      <c r="F3122" s="1070" t="s">
        <v>1166</v>
      </c>
      <c r="G3122" s="1070"/>
      <c r="H3122" s="1070"/>
      <c r="I3122" s="1070"/>
      <c r="J3122" s="1070"/>
      <c r="K3122" s="1070"/>
      <c r="L3122" s="1069"/>
      <c r="M3122" s="1069"/>
      <c r="N3122" s="1069"/>
      <c r="O3122" s="1069"/>
      <c r="P3122" s="1069"/>
      <c r="Q3122" s="1069"/>
      <c r="R3122" s="1069"/>
      <c r="S3122" s="1069"/>
      <c r="T3122" s="1069"/>
      <c r="U3122" s="1069"/>
      <c r="V3122" s="1069"/>
      <c r="W3122" s="1069"/>
      <c r="X3122" s="1071" t="s">
        <v>1954</v>
      </c>
      <c r="Y3122" s="1071"/>
      <c r="Z3122" s="1071"/>
      <c r="AA3122" s="1071"/>
      <c r="AB3122" s="1071"/>
      <c r="AC3122" s="1072"/>
    </row>
    <row r="3123" spans="1:29" ht="16.7" customHeight="1">
      <c r="A3123" s="1074" t="s">
        <v>1168</v>
      </c>
      <c r="B3123" s="1075"/>
      <c r="C3123" s="1076"/>
      <c r="D3123" s="1077" t="s">
        <v>1955</v>
      </c>
      <c r="E3123" s="1077"/>
      <c r="F3123" s="1077"/>
      <c r="G3123" s="1077"/>
      <c r="H3123" s="1077"/>
      <c r="I3123" s="1077"/>
      <c r="J3123" s="1077"/>
      <c r="K3123" s="1077"/>
      <c r="L3123" s="1077"/>
      <c r="M3123" s="1077"/>
      <c r="N3123" s="1076"/>
      <c r="O3123" s="1076"/>
      <c r="P3123" s="1078" t="s">
        <v>1104</v>
      </c>
      <c r="Q3123" s="1078"/>
      <c r="R3123" s="1078"/>
      <c r="S3123" s="1076"/>
      <c r="T3123" s="1079" t="s">
        <v>1491</v>
      </c>
      <c r="U3123" s="1079"/>
      <c r="V3123" s="1079"/>
      <c r="W3123" s="1079"/>
      <c r="X3123" s="1076"/>
      <c r="Y3123" s="1078" t="s">
        <v>1170</v>
      </c>
      <c r="Z3123" s="1078"/>
      <c r="AA3123" s="1076"/>
      <c r="AB3123" s="1080">
        <v>45658</v>
      </c>
      <c r="AC3123" s="1081"/>
    </row>
    <row r="3124" spans="1:29" ht="17.45" customHeight="1">
      <c r="A3124" s="1082"/>
      <c r="B3124" s="1083"/>
      <c r="D3124" s="1084"/>
      <c r="E3124" s="1084"/>
      <c r="F3124" s="1084"/>
      <c r="G3124" s="1084"/>
      <c r="H3124" s="1084"/>
      <c r="I3124" s="1084"/>
      <c r="J3124" s="1084"/>
      <c r="K3124" s="1084"/>
      <c r="L3124" s="1084"/>
      <c r="M3124" s="1084"/>
      <c r="P3124" s="1085" t="s">
        <v>1171</v>
      </c>
      <c r="Q3124" s="1085"/>
      <c r="R3124" s="1085"/>
      <c r="T3124" s="1086">
        <v>2.5</v>
      </c>
      <c r="U3124" s="1086"/>
      <c r="V3124" s="1086"/>
      <c r="W3124" s="1086"/>
      <c r="Y3124" s="1085" t="s">
        <v>1172</v>
      </c>
      <c r="Z3124" s="1085"/>
      <c r="AB3124" s="1087" t="s">
        <v>51</v>
      </c>
      <c r="AC3124" s="1088"/>
    </row>
    <row r="3125" spans="1:29" ht="5.85" customHeight="1" thickBot="1">
      <c r="A3125" s="1089"/>
      <c r="B3125" s="1090"/>
      <c r="C3125" s="1090"/>
      <c r="D3125" s="1090"/>
      <c r="E3125" s="1090"/>
      <c r="F3125" s="1090"/>
      <c r="G3125" s="1090"/>
      <c r="H3125" s="1090"/>
      <c r="I3125" s="1090"/>
      <c r="J3125" s="1090"/>
      <c r="K3125" s="1090"/>
      <c r="L3125" s="1090"/>
      <c r="M3125" s="1090"/>
      <c r="N3125" s="1090"/>
      <c r="O3125" s="1090"/>
      <c r="P3125" s="1090"/>
      <c r="Q3125" s="1090"/>
      <c r="R3125" s="1090"/>
      <c r="S3125" s="1090"/>
      <c r="T3125" s="1090"/>
      <c r="U3125" s="1090"/>
      <c r="V3125" s="1090"/>
      <c r="W3125" s="1090"/>
      <c r="X3125" s="1090"/>
      <c r="Y3125" s="1090"/>
      <c r="Z3125" s="1090"/>
      <c r="AA3125" s="1090"/>
      <c r="AB3125" s="1090"/>
      <c r="AC3125" s="1091"/>
    </row>
    <row r="3126" spans="1:29" ht="16.7" customHeight="1" thickBot="1">
      <c r="A3126" s="1092" t="s">
        <v>1173</v>
      </c>
      <c r="B3126" s="1075"/>
      <c r="C3126" s="1075"/>
      <c r="D3126" s="1075"/>
      <c r="E3126" s="1075"/>
      <c r="F3126" s="1075"/>
      <c r="G3126" s="1075"/>
      <c r="H3126" s="1093"/>
      <c r="I3126" s="1094" t="s">
        <v>1174</v>
      </c>
      <c r="J3126" s="1094" t="s">
        <v>1175</v>
      </c>
      <c r="K3126" s="1070"/>
      <c r="L3126" s="1070"/>
      <c r="M3126" s="1070"/>
      <c r="N3126" s="1070"/>
      <c r="O3126" s="1070"/>
      <c r="P3126" s="1095"/>
      <c r="Q3126" s="1094" t="s">
        <v>1176</v>
      </c>
      <c r="R3126" s="1070"/>
      <c r="S3126" s="1070"/>
      <c r="T3126" s="1070"/>
      <c r="U3126" s="1070"/>
      <c r="V3126" s="1070"/>
      <c r="W3126" s="1070"/>
      <c r="X3126" s="1070"/>
      <c r="Y3126" s="1095"/>
      <c r="Z3126" s="1096" t="s">
        <v>1177</v>
      </c>
      <c r="AA3126" s="1097"/>
      <c r="AB3126" s="1097"/>
      <c r="AC3126" s="1098"/>
    </row>
    <row r="3127" spans="1:29" ht="17.45" customHeight="1" thickBot="1">
      <c r="A3127" s="1099"/>
      <c r="B3127" s="1100"/>
      <c r="C3127" s="1100"/>
      <c r="D3127" s="1100"/>
      <c r="E3127" s="1100"/>
      <c r="F3127" s="1100"/>
      <c r="G3127" s="1100"/>
      <c r="H3127" s="1101"/>
      <c r="I3127" s="1102"/>
      <c r="J3127" s="1094" t="s">
        <v>1178</v>
      </c>
      <c r="K3127" s="1070"/>
      <c r="L3127" s="1095"/>
      <c r="M3127" s="1094" t="s">
        <v>1179</v>
      </c>
      <c r="N3127" s="1070"/>
      <c r="O3127" s="1070"/>
      <c r="P3127" s="1095"/>
      <c r="Q3127" s="1094" t="s">
        <v>1178</v>
      </c>
      <c r="R3127" s="1070"/>
      <c r="S3127" s="1070"/>
      <c r="T3127" s="1070"/>
      <c r="U3127" s="1095"/>
      <c r="V3127" s="1094" t="s">
        <v>1179</v>
      </c>
      <c r="W3127" s="1070"/>
      <c r="X3127" s="1070"/>
      <c r="Y3127" s="1095"/>
      <c r="Z3127" s="1103"/>
      <c r="AA3127" s="1104"/>
      <c r="AB3127" s="1104"/>
      <c r="AC3127" s="1105"/>
    </row>
    <row r="3128" spans="1:29" ht="17.45" customHeight="1">
      <c r="A3128" s="1150"/>
      <c r="B3128" s="1151" t="s">
        <v>1634</v>
      </c>
      <c r="C3128" s="1151"/>
      <c r="D3128" s="1152" t="s">
        <v>1635</v>
      </c>
      <c r="E3128" s="1151"/>
      <c r="F3128" s="1151"/>
      <c r="G3128" s="1151"/>
      <c r="H3128" s="1152"/>
      <c r="I3128" s="1201">
        <v>0.40161000000000002</v>
      </c>
      <c r="J3128" s="1202">
        <v>1</v>
      </c>
      <c r="K3128" s="1203"/>
      <c r="L3128" s="1204"/>
      <c r="M3128" s="1202">
        <v>0</v>
      </c>
      <c r="N3128" s="1203"/>
      <c r="O3128" s="1203"/>
      <c r="P3128" s="1204"/>
      <c r="Q3128" s="1205">
        <v>18.329000000000001</v>
      </c>
      <c r="R3128" s="1206"/>
      <c r="S3128" s="1206"/>
      <c r="T3128" s="1206"/>
      <c r="U3128" s="1207"/>
      <c r="V3128" s="1205">
        <v>4.6996000000000002</v>
      </c>
      <c r="W3128" s="1206"/>
      <c r="X3128" s="1206"/>
      <c r="Y3128" s="1207"/>
      <c r="Z3128" s="1159">
        <v>7.3611000000000004</v>
      </c>
      <c r="AA3128" s="1116"/>
      <c r="AB3128" s="1116"/>
      <c r="AC3128" s="1115"/>
    </row>
    <row r="3129" spans="1:29" ht="16.7" customHeight="1" thickBot="1">
      <c r="A3129" s="1089"/>
      <c r="B3129" s="1160" t="s">
        <v>1636</v>
      </c>
      <c r="C3129" s="1160"/>
      <c r="D3129" s="1161" t="s">
        <v>1637</v>
      </c>
      <c r="E3129" s="1160"/>
      <c r="F3129" s="1160"/>
      <c r="G3129" s="1160"/>
      <c r="H3129" s="1161"/>
      <c r="I3129" s="1215">
        <v>0.40161000000000002</v>
      </c>
      <c r="J3129" s="1216">
        <v>1</v>
      </c>
      <c r="K3129" s="1217"/>
      <c r="L3129" s="1218"/>
      <c r="M3129" s="1216">
        <v>0</v>
      </c>
      <c r="N3129" s="1217"/>
      <c r="O3129" s="1217"/>
      <c r="P3129" s="1218"/>
      <c r="Q3129" s="1219">
        <v>28.216799999999999</v>
      </c>
      <c r="R3129" s="1220"/>
      <c r="S3129" s="1220"/>
      <c r="T3129" s="1220"/>
      <c r="U3129" s="1221"/>
      <c r="V3129" s="1219">
        <v>27.857600000000001</v>
      </c>
      <c r="W3129" s="1220"/>
      <c r="X3129" s="1220"/>
      <c r="Y3129" s="1221"/>
      <c r="Z3129" s="1168">
        <v>11.332100000000001</v>
      </c>
      <c r="AA3129" s="1126"/>
      <c r="AB3129" s="1126"/>
      <c r="AC3129" s="1125"/>
    </row>
    <row r="3130" spans="1:29" ht="17.45" customHeight="1" thickBot="1">
      <c r="A3130" s="1068"/>
      <c r="B3130" s="1069"/>
      <c r="C3130" s="1069"/>
      <c r="D3130" s="1069"/>
      <c r="E3130" s="1069"/>
      <c r="F3130" s="1069"/>
      <c r="G3130" s="1069"/>
      <c r="H3130" s="1069"/>
      <c r="I3130" s="1071" t="s">
        <v>1180</v>
      </c>
      <c r="J3130" s="1071"/>
      <c r="K3130" s="1071"/>
      <c r="L3130" s="1071"/>
      <c r="M3130" s="1071"/>
      <c r="N3130" s="1071"/>
      <c r="O3130" s="1071"/>
      <c r="P3130" s="1071"/>
      <c r="Q3130" s="1071"/>
      <c r="R3130" s="1071"/>
      <c r="S3130" s="1071"/>
      <c r="T3130" s="1071"/>
      <c r="U3130" s="1071"/>
      <c r="V3130" s="1106"/>
      <c r="W3130" s="1107">
        <v>18.693200000000001</v>
      </c>
      <c r="X3130" s="1108"/>
      <c r="Y3130" s="1108"/>
      <c r="Z3130" s="1108"/>
      <c r="AA3130" s="1108"/>
      <c r="AB3130" s="1108"/>
      <c r="AC3130" s="1107"/>
    </row>
    <row r="3131" spans="1:29" ht="16.7" customHeight="1" thickBot="1">
      <c r="A3131" s="1092" t="s">
        <v>1181</v>
      </c>
      <c r="B3131" s="1109"/>
      <c r="C3131" s="1109"/>
      <c r="D3131" s="1109"/>
      <c r="E3131" s="1109"/>
      <c r="F3131" s="1109"/>
      <c r="G3131" s="1109"/>
      <c r="H3131" s="1109"/>
      <c r="I3131" s="1109"/>
      <c r="J3131" s="1110"/>
      <c r="K3131" s="1094" t="s">
        <v>1182</v>
      </c>
      <c r="L3131" s="1070"/>
      <c r="M3131" s="1070"/>
      <c r="N3131" s="1070"/>
      <c r="O3131" s="1095"/>
      <c r="P3131" s="1094" t="s">
        <v>1174</v>
      </c>
      <c r="Q3131" s="1070"/>
      <c r="R3131" s="1070"/>
      <c r="S3131" s="1070"/>
      <c r="T3131" s="1095"/>
      <c r="U3131" s="1094" t="s">
        <v>1183</v>
      </c>
      <c r="V3131" s="1070"/>
      <c r="W3131" s="1070"/>
      <c r="X3131" s="1070"/>
      <c r="Y3131" s="1095"/>
      <c r="Z3131" s="1096" t="s">
        <v>1177</v>
      </c>
      <c r="AA3131" s="1111"/>
      <c r="AB3131" s="1111"/>
      <c r="AC3131" s="1112"/>
    </row>
    <row r="3132" spans="1:29" ht="17.45" customHeight="1">
      <c r="A3132" s="1150"/>
      <c r="B3132" s="1151" t="s">
        <v>1115</v>
      </c>
      <c r="C3132" s="1151"/>
      <c r="D3132" s="1152" t="s">
        <v>1116</v>
      </c>
      <c r="E3132" s="1151"/>
      <c r="F3132" s="1151"/>
      <c r="G3132" s="1151"/>
      <c r="H3132" s="1151"/>
      <c r="I3132" s="1151"/>
      <c r="J3132" s="1152"/>
      <c r="K3132" s="1153">
        <v>0</v>
      </c>
      <c r="L3132" s="1154"/>
      <c r="M3132" s="1154"/>
      <c r="N3132" s="1154"/>
      <c r="O3132" s="1155"/>
      <c r="P3132" s="1153">
        <v>1</v>
      </c>
      <c r="Q3132" s="1154"/>
      <c r="R3132" s="1154"/>
      <c r="S3132" s="1154"/>
      <c r="T3132" s="1155"/>
      <c r="U3132" s="1156">
        <v>22.3398</v>
      </c>
      <c r="V3132" s="1157"/>
      <c r="W3132" s="1157"/>
      <c r="X3132" s="1157"/>
      <c r="Y3132" s="1158"/>
      <c r="Z3132" s="1159">
        <v>22.3398</v>
      </c>
      <c r="AA3132" s="1116"/>
      <c r="AB3132" s="1116"/>
      <c r="AC3132" s="1115"/>
    </row>
    <row r="3133" spans="1:29" ht="17.45" customHeight="1">
      <c r="A3133" s="1149"/>
      <c r="B3133" s="1174" t="s">
        <v>1113</v>
      </c>
      <c r="C3133" s="1174"/>
      <c r="D3133" s="1175" t="s">
        <v>1114</v>
      </c>
      <c r="E3133" s="1174"/>
      <c r="F3133" s="1174"/>
      <c r="G3133" s="1174"/>
      <c r="H3133" s="1174"/>
      <c r="I3133" s="1174"/>
      <c r="J3133" s="1175"/>
      <c r="K3133" s="1176">
        <v>0</v>
      </c>
      <c r="L3133" s="1177"/>
      <c r="M3133" s="1177"/>
      <c r="N3133" s="1177"/>
      <c r="O3133" s="1178"/>
      <c r="P3133" s="1176">
        <v>1</v>
      </c>
      <c r="Q3133" s="1177"/>
      <c r="R3133" s="1177"/>
      <c r="S3133" s="1177"/>
      <c r="T3133" s="1178"/>
      <c r="U3133" s="1226">
        <v>27.586200000000002</v>
      </c>
      <c r="V3133" s="1146"/>
      <c r="W3133" s="1146"/>
      <c r="X3133" s="1146"/>
      <c r="Y3133" s="1227"/>
      <c r="Z3133" s="1184">
        <v>27.586200000000002</v>
      </c>
      <c r="AA3133" s="1121"/>
      <c r="AB3133" s="1121"/>
      <c r="AC3133" s="1120"/>
    </row>
    <row r="3134" spans="1:29" ht="16.7" customHeight="1">
      <c r="A3134" s="1149"/>
      <c r="B3134" s="1174" t="s">
        <v>1121</v>
      </c>
      <c r="C3134" s="1174"/>
      <c r="D3134" s="1175" t="s">
        <v>1122</v>
      </c>
      <c r="E3134" s="1174"/>
      <c r="F3134" s="1174"/>
      <c r="G3134" s="1174"/>
      <c r="H3134" s="1174"/>
      <c r="I3134" s="1174"/>
      <c r="J3134" s="1175"/>
      <c r="K3134" s="1176">
        <v>0</v>
      </c>
      <c r="L3134" s="1177"/>
      <c r="M3134" s="1177"/>
      <c r="N3134" s="1177"/>
      <c r="O3134" s="1178"/>
      <c r="P3134" s="1176">
        <v>1</v>
      </c>
      <c r="Q3134" s="1177"/>
      <c r="R3134" s="1177"/>
      <c r="S3134" s="1177"/>
      <c r="T3134" s="1178"/>
      <c r="U3134" s="1226">
        <v>30.6753</v>
      </c>
      <c r="V3134" s="1146"/>
      <c r="W3134" s="1146"/>
      <c r="X3134" s="1146"/>
      <c r="Y3134" s="1227"/>
      <c r="Z3134" s="1184">
        <v>30.6753</v>
      </c>
      <c r="AA3134" s="1121"/>
      <c r="AB3134" s="1121"/>
      <c r="AC3134" s="1120"/>
    </row>
    <row r="3135" spans="1:29" ht="17.45" customHeight="1" thickBot="1">
      <c r="A3135" s="1089"/>
      <c r="B3135" s="1160" t="s">
        <v>1111</v>
      </c>
      <c r="C3135" s="1160"/>
      <c r="D3135" s="1161" t="s">
        <v>1112</v>
      </c>
      <c r="E3135" s="1160"/>
      <c r="F3135" s="1160"/>
      <c r="G3135" s="1160"/>
      <c r="H3135" s="1160"/>
      <c r="I3135" s="1160"/>
      <c r="J3135" s="1161"/>
      <c r="K3135" s="1162">
        <v>0</v>
      </c>
      <c r="L3135" s="1163"/>
      <c r="M3135" s="1163"/>
      <c r="N3135" s="1163"/>
      <c r="O3135" s="1164"/>
      <c r="P3135" s="1162">
        <v>1</v>
      </c>
      <c r="Q3135" s="1163"/>
      <c r="R3135" s="1163"/>
      <c r="S3135" s="1163"/>
      <c r="T3135" s="1164"/>
      <c r="U3135" s="1165">
        <v>22.148800000000001</v>
      </c>
      <c r="V3135" s="1166"/>
      <c r="W3135" s="1166"/>
      <c r="X3135" s="1166"/>
      <c r="Y3135" s="1167"/>
      <c r="Z3135" s="1168">
        <v>22.148800000000001</v>
      </c>
      <c r="AA3135" s="1126"/>
      <c r="AB3135" s="1126"/>
      <c r="AC3135" s="1125"/>
    </row>
    <row r="3136" spans="1:29" ht="17.45" customHeight="1" thickBot="1">
      <c r="A3136" s="1068"/>
      <c r="B3136" s="1113"/>
      <c r="C3136" s="1113"/>
      <c r="D3136" s="1113"/>
      <c r="E3136" s="1113"/>
      <c r="F3136" s="1113"/>
      <c r="G3136" s="1113"/>
      <c r="H3136" s="1113"/>
      <c r="I3136" s="1114" t="s">
        <v>1184</v>
      </c>
      <c r="J3136" s="1114"/>
      <c r="K3136" s="1114"/>
      <c r="L3136" s="1114"/>
      <c r="M3136" s="1114"/>
      <c r="N3136" s="1114"/>
      <c r="O3136" s="1114"/>
      <c r="P3136" s="1114"/>
      <c r="Q3136" s="1114"/>
      <c r="R3136" s="1114"/>
      <c r="S3136" s="1114"/>
      <c r="T3136" s="1114"/>
      <c r="U3136" s="1114"/>
      <c r="V3136" s="1069"/>
      <c r="W3136" s="1115">
        <v>102.7501</v>
      </c>
      <c r="X3136" s="1116"/>
      <c r="Y3136" s="1116"/>
      <c r="Z3136" s="1116"/>
      <c r="AA3136" s="1116"/>
      <c r="AB3136" s="1116"/>
      <c r="AC3136" s="1115"/>
    </row>
    <row r="3137" spans="1:29" ht="16.7" customHeight="1">
      <c r="A3137" s="1117"/>
      <c r="B3137" s="1118"/>
      <c r="C3137" s="1118"/>
      <c r="D3137" s="1118"/>
      <c r="E3137" s="1118"/>
      <c r="F3137" s="1118"/>
      <c r="G3137" s="1118"/>
      <c r="H3137" s="1118"/>
      <c r="I3137" s="1119" t="s">
        <v>1185</v>
      </c>
      <c r="J3137" s="1119"/>
      <c r="K3137" s="1119"/>
      <c r="L3137" s="1119"/>
      <c r="M3137" s="1119"/>
      <c r="N3137" s="1119"/>
      <c r="O3137" s="1119"/>
      <c r="P3137" s="1119"/>
      <c r="Q3137" s="1119"/>
      <c r="R3137" s="1119"/>
      <c r="S3137" s="1119"/>
      <c r="T3137" s="1119"/>
      <c r="U3137" s="1119"/>
      <c r="V3137" s="1118"/>
      <c r="W3137" s="1120">
        <v>121.44329999999999</v>
      </c>
      <c r="X3137" s="1121"/>
      <c r="Y3137" s="1121"/>
      <c r="Z3137" s="1121"/>
      <c r="AA3137" s="1121"/>
      <c r="AB3137" s="1121"/>
      <c r="AC3137" s="1120"/>
    </row>
    <row r="3138" spans="1:29" ht="17.45" customHeight="1">
      <c r="A3138" s="1117"/>
      <c r="B3138" s="1118"/>
      <c r="C3138" s="1118"/>
      <c r="D3138" s="1118"/>
      <c r="E3138" s="1118"/>
      <c r="F3138" s="1118"/>
      <c r="G3138" s="1118"/>
      <c r="H3138" s="1118"/>
      <c r="I3138" s="1119" t="s">
        <v>1186</v>
      </c>
      <c r="J3138" s="1119"/>
      <c r="K3138" s="1119"/>
      <c r="L3138" s="1119"/>
      <c r="M3138" s="1119"/>
      <c r="N3138" s="1119"/>
      <c r="O3138" s="1119"/>
      <c r="P3138" s="1119"/>
      <c r="Q3138" s="1119"/>
      <c r="R3138" s="1119"/>
      <c r="S3138" s="1119"/>
      <c r="T3138" s="1119"/>
      <c r="U3138" s="1119"/>
      <c r="V3138" s="1118"/>
      <c r="W3138" s="1120">
        <v>48.577300000000001</v>
      </c>
      <c r="X3138" s="1121"/>
      <c r="Y3138" s="1121"/>
      <c r="Z3138" s="1121"/>
      <c r="AA3138" s="1121"/>
      <c r="AB3138" s="1121"/>
      <c r="AC3138" s="1120"/>
    </row>
    <row r="3139" spans="1:29" ht="16.7" customHeight="1">
      <c r="A3139" s="1117"/>
      <c r="B3139" s="1118"/>
      <c r="C3139" s="1118"/>
      <c r="D3139" s="1118"/>
      <c r="E3139" s="1118"/>
      <c r="F3139" s="1118"/>
      <c r="G3139" s="1118"/>
      <c r="H3139" s="1118"/>
      <c r="I3139" s="1119" t="s">
        <v>1187</v>
      </c>
      <c r="J3139" s="1119"/>
      <c r="K3139" s="1119"/>
      <c r="L3139" s="1119"/>
      <c r="M3139" s="1119"/>
      <c r="N3139" s="1119"/>
      <c r="O3139" s="1119"/>
      <c r="P3139" s="1119"/>
      <c r="Q3139" s="1119"/>
      <c r="R3139" s="1119"/>
      <c r="S3139" s="1119"/>
      <c r="T3139" s="1119"/>
      <c r="U3139" s="1119"/>
      <c r="V3139" s="1118"/>
      <c r="W3139" s="1120">
        <v>0</v>
      </c>
      <c r="X3139" s="1121"/>
      <c r="Y3139" s="1121"/>
      <c r="Z3139" s="1121"/>
      <c r="AA3139" s="1121"/>
      <c r="AB3139" s="1121"/>
      <c r="AC3139" s="1120"/>
    </row>
    <row r="3140" spans="1:29" ht="17.45" customHeight="1" thickBot="1">
      <c r="A3140" s="1122"/>
      <c r="B3140" s="1123"/>
      <c r="C3140" s="1123"/>
      <c r="D3140" s="1123"/>
      <c r="E3140" s="1123"/>
      <c r="F3140" s="1123"/>
      <c r="G3140" s="1123"/>
      <c r="H3140" s="1123"/>
      <c r="I3140" s="1124" t="s">
        <v>1188</v>
      </c>
      <c r="J3140" s="1124"/>
      <c r="K3140" s="1124"/>
      <c r="L3140" s="1124"/>
      <c r="M3140" s="1124"/>
      <c r="N3140" s="1124"/>
      <c r="O3140" s="1124"/>
      <c r="P3140" s="1124"/>
      <c r="Q3140" s="1124"/>
      <c r="R3140" s="1124"/>
      <c r="S3140" s="1124"/>
      <c r="T3140" s="1124"/>
      <c r="U3140" s="1124"/>
      <c r="V3140" s="1123"/>
      <c r="W3140" s="1125">
        <v>0</v>
      </c>
      <c r="X3140" s="1126"/>
      <c r="Y3140" s="1126"/>
      <c r="Z3140" s="1126"/>
      <c r="AA3140" s="1126"/>
      <c r="AB3140" s="1126"/>
      <c r="AC3140" s="1125"/>
    </row>
    <row r="3141" spans="1:29" ht="17.45" customHeight="1" thickBot="1">
      <c r="A3141" s="1092" t="s">
        <v>1189</v>
      </c>
      <c r="B3141" s="1109"/>
      <c r="C3141" s="1109"/>
      <c r="D3141" s="1109"/>
      <c r="E3141" s="1109"/>
      <c r="F3141" s="1109"/>
      <c r="G3141" s="1109"/>
      <c r="H3141" s="1109"/>
      <c r="I3141" s="1109"/>
      <c r="J3141" s="1110"/>
      <c r="K3141" s="1094" t="s">
        <v>1174</v>
      </c>
      <c r="L3141" s="1070"/>
      <c r="M3141" s="1070"/>
      <c r="N3141" s="1070"/>
      <c r="O3141" s="1095"/>
      <c r="P3141" s="1094" t="s">
        <v>531</v>
      </c>
      <c r="Q3141" s="1070"/>
      <c r="R3141" s="1070"/>
      <c r="S3141" s="1070"/>
      <c r="T3141" s="1095"/>
      <c r="U3141" s="1094" t="s">
        <v>1190</v>
      </c>
      <c r="V3141" s="1070"/>
      <c r="W3141" s="1070"/>
      <c r="X3141" s="1070"/>
      <c r="Y3141" s="1095"/>
      <c r="Z3141" s="1096" t="s">
        <v>1191</v>
      </c>
      <c r="AA3141" s="1111"/>
      <c r="AB3141" s="1111"/>
      <c r="AC3141" s="1112"/>
    </row>
    <row r="3142" spans="1:29" ht="16.7" customHeight="1">
      <c r="A3142" s="1150"/>
      <c r="B3142" s="1151" t="s">
        <v>1638</v>
      </c>
      <c r="C3142" s="1151"/>
      <c r="D3142" s="1152" t="s">
        <v>1639</v>
      </c>
      <c r="E3142" s="1151"/>
      <c r="F3142" s="1151"/>
      <c r="G3142" s="1151"/>
      <c r="H3142" s="1151"/>
      <c r="I3142" s="1151"/>
      <c r="J3142" s="1152"/>
      <c r="K3142" s="1153">
        <v>5.8079999999999998</v>
      </c>
      <c r="L3142" s="1154"/>
      <c r="M3142" s="1154"/>
      <c r="N3142" s="1154"/>
      <c r="O3142" s="1155"/>
      <c r="P3142" s="1169" t="s">
        <v>59</v>
      </c>
      <c r="Q3142" s="1078"/>
      <c r="R3142" s="1078"/>
      <c r="S3142" s="1078"/>
      <c r="T3142" s="1170"/>
      <c r="U3142" s="1171">
        <v>17.700800000000001</v>
      </c>
      <c r="V3142" s="1172"/>
      <c r="W3142" s="1172"/>
      <c r="X3142" s="1172"/>
      <c r="Y3142" s="1173"/>
      <c r="Z3142" s="1159">
        <v>102.8062</v>
      </c>
      <c r="AA3142" s="1116"/>
      <c r="AB3142" s="1116"/>
      <c r="AC3142" s="1115"/>
    </row>
    <row r="3143" spans="1:29" ht="17.45" customHeight="1">
      <c r="A3143" s="1149"/>
      <c r="B3143" s="1174" t="s">
        <v>1640</v>
      </c>
      <c r="C3143" s="1174"/>
      <c r="D3143" s="1175" t="s">
        <v>1641</v>
      </c>
      <c r="E3143" s="1174"/>
      <c r="F3143" s="1174"/>
      <c r="G3143" s="1174"/>
      <c r="H3143" s="1174"/>
      <c r="I3143" s="1174"/>
      <c r="J3143" s="1175"/>
      <c r="K3143" s="1176">
        <v>2.64</v>
      </c>
      <c r="L3143" s="1177"/>
      <c r="M3143" s="1177"/>
      <c r="N3143" s="1177"/>
      <c r="O3143" s="1178"/>
      <c r="P3143" s="1179" t="s">
        <v>59</v>
      </c>
      <c r="Q3143" s="1085"/>
      <c r="R3143" s="1085"/>
      <c r="S3143" s="1085"/>
      <c r="T3143" s="1180"/>
      <c r="U3143" s="1181">
        <v>21.273299999999999</v>
      </c>
      <c r="V3143" s="1182"/>
      <c r="W3143" s="1182"/>
      <c r="X3143" s="1182"/>
      <c r="Y3143" s="1183"/>
      <c r="Z3143" s="1184">
        <v>56.161499999999997</v>
      </c>
      <c r="AA3143" s="1121"/>
      <c r="AB3143" s="1121"/>
      <c r="AC3143" s="1120"/>
    </row>
    <row r="3144" spans="1:29" ht="17.45" customHeight="1">
      <c r="A3144" s="1149"/>
      <c r="B3144" s="1174" t="s">
        <v>1216</v>
      </c>
      <c r="C3144" s="1174"/>
      <c r="D3144" s="1175" t="s">
        <v>1217</v>
      </c>
      <c r="E3144" s="1174"/>
      <c r="F3144" s="1174"/>
      <c r="G3144" s="1174"/>
      <c r="H3144" s="1174"/>
      <c r="I3144" s="1174"/>
      <c r="J3144" s="1175"/>
      <c r="K3144" s="1176">
        <v>0.15</v>
      </c>
      <c r="L3144" s="1177"/>
      <c r="M3144" s="1177"/>
      <c r="N3144" s="1177"/>
      <c r="O3144" s="1178"/>
      <c r="P3144" s="1179" t="s">
        <v>1218</v>
      </c>
      <c r="Q3144" s="1085"/>
      <c r="R3144" s="1085"/>
      <c r="S3144" s="1085"/>
      <c r="T3144" s="1180"/>
      <c r="U3144" s="1181">
        <v>14.8927</v>
      </c>
      <c r="V3144" s="1182"/>
      <c r="W3144" s="1182"/>
      <c r="X3144" s="1182"/>
      <c r="Y3144" s="1183"/>
      <c r="Z3144" s="1184">
        <v>2.2339000000000002</v>
      </c>
      <c r="AA3144" s="1121"/>
      <c r="AB3144" s="1121"/>
      <c r="AC3144" s="1120"/>
    </row>
    <row r="3145" spans="1:29" ht="16.7" customHeight="1">
      <c r="A3145" s="1149"/>
      <c r="B3145" s="1174" t="s">
        <v>1219</v>
      </c>
      <c r="C3145" s="1174"/>
      <c r="D3145" s="1175" t="s">
        <v>1220</v>
      </c>
      <c r="E3145" s="1174"/>
      <c r="F3145" s="1174"/>
      <c r="G3145" s="1174"/>
      <c r="H3145" s="1174"/>
      <c r="I3145" s="1174"/>
      <c r="J3145" s="1175"/>
      <c r="K3145" s="1176">
        <v>1.76</v>
      </c>
      <c r="L3145" s="1177"/>
      <c r="M3145" s="1177"/>
      <c r="N3145" s="1177"/>
      <c r="O3145" s="1178"/>
      <c r="P3145" s="1179" t="s">
        <v>59</v>
      </c>
      <c r="Q3145" s="1085"/>
      <c r="R3145" s="1085"/>
      <c r="S3145" s="1085"/>
      <c r="T3145" s="1180"/>
      <c r="U3145" s="1181">
        <v>3.125</v>
      </c>
      <c r="V3145" s="1182"/>
      <c r="W3145" s="1182"/>
      <c r="X3145" s="1182"/>
      <c r="Y3145" s="1183"/>
      <c r="Z3145" s="1184">
        <v>5.5</v>
      </c>
      <c r="AA3145" s="1121"/>
      <c r="AB3145" s="1121"/>
      <c r="AC3145" s="1120"/>
    </row>
    <row r="3146" spans="1:29" ht="17.45" customHeight="1">
      <c r="A3146" s="1149"/>
      <c r="B3146" s="1174" t="s">
        <v>1941</v>
      </c>
      <c r="C3146" s="1174"/>
      <c r="D3146" s="1175" t="s">
        <v>1942</v>
      </c>
      <c r="E3146" s="1174"/>
      <c r="F3146" s="1174"/>
      <c r="G3146" s="1174"/>
      <c r="H3146" s="1174"/>
      <c r="I3146" s="1174"/>
      <c r="J3146" s="1175"/>
      <c r="K3146" s="1176">
        <v>4.1570000000000003E-2</v>
      </c>
      <c r="L3146" s="1177"/>
      <c r="M3146" s="1177"/>
      <c r="N3146" s="1177"/>
      <c r="O3146" s="1178"/>
      <c r="P3146" s="1179" t="s">
        <v>1393</v>
      </c>
      <c r="Q3146" s="1085"/>
      <c r="R3146" s="1085"/>
      <c r="S3146" s="1085"/>
      <c r="T3146" s="1180"/>
      <c r="U3146" s="1181">
        <v>16.8491</v>
      </c>
      <c r="V3146" s="1182"/>
      <c r="W3146" s="1182"/>
      <c r="X3146" s="1182"/>
      <c r="Y3146" s="1183"/>
      <c r="Z3146" s="1184">
        <v>0.70040000000000002</v>
      </c>
      <c r="AA3146" s="1121"/>
      <c r="AB3146" s="1121"/>
      <c r="AC3146" s="1120"/>
    </row>
    <row r="3147" spans="1:29" ht="16.7" customHeight="1">
      <c r="A3147" s="1149"/>
      <c r="B3147" s="1174" t="s">
        <v>1447</v>
      </c>
      <c r="C3147" s="1174"/>
      <c r="D3147" s="1175" t="s">
        <v>1448</v>
      </c>
      <c r="E3147" s="1174"/>
      <c r="F3147" s="1174"/>
      <c r="G3147" s="1174"/>
      <c r="H3147" s="1174"/>
      <c r="I3147" s="1174"/>
      <c r="J3147" s="1175"/>
      <c r="K3147" s="1176">
        <v>0.41567999999999999</v>
      </c>
      <c r="L3147" s="1177"/>
      <c r="M3147" s="1177"/>
      <c r="N3147" s="1177"/>
      <c r="O3147" s="1178"/>
      <c r="P3147" s="1179" t="s">
        <v>1393</v>
      </c>
      <c r="Q3147" s="1085"/>
      <c r="R3147" s="1085"/>
      <c r="S3147" s="1085"/>
      <c r="T3147" s="1180"/>
      <c r="U3147" s="1181">
        <v>34.346600000000002</v>
      </c>
      <c r="V3147" s="1182"/>
      <c r="W3147" s="1182"/>
      <c r="X3147" s="1182"/>
      <c r="Y3147" s="1183"/>
      <c r="Z3147" s="1184">
        <v>14.277200000000001</v>
      </c>
      <c r="AA3147" s="1121"/>
      <c r="AB3147" s="1121"/>
      <c r="AC3147" s="1120"/>
    </row>
    <row r="3148" spans="1:29" ht="17.45" customHeight="1" thickBot="1">
      <c r="A3148" s="1089"/>
      <c r="B3148" s="1160" t="s">
        <v>1943</v>
      </c>
      <c r="C3148" s="1160"/>
      <c r="D3148" s="1161" t="s">
        <v>1944</v>
      </c>
      <c r="E3148" s="1160"/>
      <c r="F3148" s="1160"/>
      <c r="G3148" s="1160"/>
      <c r="H3148" s="1160"/>
      <c r="I3148" s="1160"/>
      <c r="J3148" s="1161"/>
      <c r="K3148" s="1162">
        <v>0.72</v>
      </c>
      <c r="L3148" s="1163"/>
      <c r="M3148" s="1163"/>
      <c r="N3148" s="1163"/>
      <c r="O3148" s="1164"/>
      <c r="P3148" s="1185" t="s">
        <v>55</v>
      </c>
      <c r="Q3148" s="1186"/>
      <c r="R3148" s="1186"/>
      <c r="S3148" s="1186"/>
      <c r="T3148" s="1187"/>
      <c r="U3148" s="1188">
        <v>563.23239999999998</v>
      </c>
      <c r="V3148" s="1189"/>
      <c r="W3148" s="1189"/>
      <c r="X3148" s="1189"/>
      <c r="Y3148" s="1190"/>
      <c r="Z3148" s="1168">
        <v>405.52730000000003</v>
      </c>
      <c r="AA3148" s="1126"/>
      <c r="AB3148" s="1126"/>
      <c r="AC3148" s="1125"/>
    </row>
    <row r="3149" spans="1:29" ht="17.45" customHeight="1" thickBot="1">
      <c r="A3149" s="1068"/>
      <c r="B3149" s="1069"/>
      <c r="C3149" s="1069"/>
      <c r="D3149" s="1069"/>
      <c r="E3149" s="1069"/>
      <c r="F3149" s="1069"/>
      <c r="G3149" s="1069"/>
      <c r="H3149" s="1069"/>
      <c r="I3149" s="1071" t="s">
        <v>1193</v>
      </c>
      <c r="J3149" s="1071"/>
      <c r="K3149" s="1071"/>
      <c r="L3149" s="1071"/>
      <c r="M3149" s="1071"/>
      <c r="N3149" s="1071"/>
      <c r="O3149" s="1071"/>
      <c r="P3149" s="1071"/>
      <c r="Q3149" s="1071"/>
      <c r="R3149" s="1071"/>
      <c r="S3149" s="1071"/>
      <c r="T3149" s="1071"/>
      <c r="U3149" s="1071"/>
      <c r="V3149" s="1106"/>
      <c r="W3149" s="1107">
        <v>587.20650000000001</v>
      </c>
      <c r="X3149" s="1108"/>
      <c r="Y3149" s="1108"/>
      <c r="Z3149" s="1108"/>
      <c r="AA3149" s="1108"/>
      <c r="AB3149" s="1108"/>
      <c r="AC3149" s="1107"/>
    </row>
    <row r="3150" spans="1:29" ht="16.7" customHeight="1" thickBot="1">
      <c r="A3150" s="1092" t="s">
        <v>1194</v>
      </c>
      <c r="B3150" s="1109"/>
      <c r="C3150" s="1109"/>
      <c r="D3150" s="1109"/>
      <c r="E3150" s="1109"/>
      <c r="F3150" s="1109"/>
      <c r="G3150" s="1109"/>
      <c r="H3150" s="1109"/>
      <c r="I3150" s="1109"/>
      <c r="J3150" s="1110"/>
      <c r="K3150" s="1094" t="s">
        <v>1174</v>
      </c>
      <c r="L3150" s="1070"/>
      <c r="M3150" s="1070"/>
      <c r="N3150" s="1070"/>
      <c r="O3150" s="1095"/>
      <c r="P3150" s="1094" t="s">
        <v>531</v>
      </c>
      <c r="Q3150" s="1070"/>
      <c r="R3150" s="1070"/>
      <c r="S3150" s="1070"/>
      <c r="T3150" s="1095"/>
      <c r="U3150" s="1094" t="s">
        <v>1190</v>
      </c>
      <c r="V3150" s="1070"/>
      <c r="W3150" s="1070"/>
      <c r="X3150" s="1070"/>
      <c r="Y3150" s="1095"/>
      <c r="Z3150" s="1096" t="s">
        <v>1191</v>
      </c>
      <c r="AA3150" s="1111"/>
      <c r="AB3150" s="1111"/>
      <c r="AC3150" s="1112"/>
    </row>
    <row r="3151" spans="1:29" ht="17.45" customHeight="1" thickBot="1">
      <c r="A3151" s="1068"/>
      <c r="B3151" s="1069"/>
      <c r="C3151" s="1069"/>
      <c r="D3151" s="1069"/>
      <c r="E3151" s="1069"/>
      <c r="F3151" s="1069"/>
      <c r="G3151" s="1069"/>
      <c r="H3151" s="1069"/>
      <c r="I3151" s="1071" t="s">
        <v>1195</v>
      </c>
      <c r="J3151" s="1071"/>
      <c r="K3151" s="1071"/>
      <c r="L3151" s="1071"/>
      <c r="M3151" s="1071"/>
      <c r="N3151" s="1071"/>
      <c r="O3151" s="1071"/>
      <c r="P3151" s="1071"/>
      <c r="Q3151" s="1071"/>
      <c r="R3151" s="1071"/>
      <c r="S3151" s="1071"/>
      <c r="T3151" s="1071"/>
      <c r="U3151" s="1071"/>
      <c r="V3151" s="1106"/>
      <c r="W3151" s="1107">
        <v>0</v>
      </c>
      <c r="X3151" s="1108"/>
      <c r="Y3151" s="1108"/>
      <c r="Z3151" s="1108"/>
      <c r="AA3151" s="1108"/>
      <c r="AB3151" s="1108"/>
      <c r="AC3151" s="1107"/>
    </row>
    <row r="3152" spans="1:29" ht="17.45" customHeight="1" thickBot="1">
      <c r="A3152" s="1092" t="s">
        <v>1196</v>
      </c>
      <c r="B3152" s="1109"/>
      <c r="C3152" s="1109"/>
      <c r="D3152" s="1109"/>
      <c r="E3152" s="1109"/>
      <c r="F3152" s="1109"/>
      <c r="G3152" s="1109"/>
      <c r="H3152" s="1109"/>
      <c r="I3152" s="1109"/>
      <c r="J3152" s="1110"/>
      <c r="K3152" s="1094" t="s">
        <v>1174</v>
      </c>
      <c r="L3152" s="1070"/>
      <c r="M3152" s="1070"/>
      <c r="N3152" s="1070"/>
      <c r="O3152" s="1095"/>
      <c r="P3152" s="1094" t="s">
        <v>531</v>
      </c>
      <c r="Q3152" s="1070"/>
      <c r="R3152" s="1070"/>
      <c r="S3152" s="1070"/>
      <c r="T3152" s="1095"/>
      <c r="U3152" s="1094" t="s">
        <v>1190</v>
      </c>
      <c r="V3152" s="1070"/>
      <c r="W3152" s="1070"/>
      <c r="X3152" s="1070"/>
      <c r="Y3152" s="1095"/>
      <c r="Z3152" s="1096" t="s">
        <v>1191</v>
      </c>
      <c r="AA3152" s="1111"/>
      <c r="AB3152" s="1111"/>
      <c r="AC3152" s="1112"/>
    </row>
    <row r="3153" spans="1:29" ht="16.7" customHeight="1">
      <c r="A3153" s="1150"/>
      <c r="B3153" s="1151" t="s">
        <v>1650</v>
      </c>
      <c r="C3153" s="1151"/>
      <c r="D3153" s="1152" t="s">
        <v>1651</v>
      </c>
      <c r="E3153" s="1151"/>
      <c r="F3153" s="1151"/>
      <c r="G3153" s="1151"/>
      <c r="H3153" s="1151"/>
      <c r="I3153" s="1151"/>
      <c r="J3153" s="1152"/>
      <c r="K3153" s="1153">
        <v>3.2669999999999998E-2</v>
      </c>
      <c r="L3153" s="1154"/>
      <c r="M3153" s="1154"/>
      <c r="N3153" s="1154"/>
      <c r="O3153" s="1155"/>
      <c r="P3153" s="1169" t="s">
        <v>565</v>
      </c>
      <c r="Q3153" s="1078"/>
      <c r="R3153" s="1078"/>
      <c r="S3153" s="1078"/>
      <c r="T3153" s="1170"/>
      <c r="U3153" s="1171">
        <v>32.99</v>
      </c>
      <c r="V3153" s="1172"/>
      <c r="W3153" s="1172"/>
      <c r="X3153" s="1172"/>
      <c r="Y3153" s="1173"/>
      <c r="Z3153" s="1159">
        <v>1.0778000000000001</v>
      </c>
      <c r="AA3153" s="1116"/>
      <c r="AB3153" s="1116"/>
      <c r="AC3153" s="1115"/>
    </row>
    <row r="3154" spans="1:29" ht="17.45" customHeight="1">
      <c r="A3154" s="1149"/>
      <c r="B3154" s="1174" t="s">
        <v>1652</v>
      </c>
      <c r="C3154" s="1174"/>
      <c r="D3154" s="1175" t="s">
        <v>1653</v>
      </c>
      <c r="E3154" s="1174"/>
      <c r="F3154" s="1174"/>
      <c r="G3154" s="1174"/>
      <c r="H3154" s="1174"/>
      <c r="I3154" s="1174"/>
      <c r="J3154" s="1175"/>
      <c r="K3154" s="1176">
        <v>1.4999999999999999E-4</v>
      </c>
      <c r="L3154" s="1177"/>
      <c r="M3154" s="1177"/>
      <c r="N3154" s="1177"/>
      <c r="O3154" s="1178"/>
      <c r="P3154" s="1179" t="s">
        <v>565</v>
      </c>
      <c r="Q3154" s="1085"/>
      <c r="R3154" s="1085"/>
      <c r="S3154" s="1085"/>
      <c r="T3154" s="1180"/>
      <c r="U3154" s="1181">
        <v>32.99</v>
      </c>
      <c r="V3154" s="1182"/>
      <c r="W3154" s="1182"/>
      <c r="X3154" s="1182"/>
      <c r="Y3154" s="1183"/>
      <c r="Z3154" s="1184">
        <v>4.8999999999999998E-3</v>
      </c>
      <c r="AA3154" s="1121"/>
      <c r="AB3154" s="1121"/>
      <c r="AC3154" s="1120"/>
    </row>
    <row r="3155" spans="1:29" ht="16.7" customHeight="1">
      <c r="A3155" s="1149"/>
      <c r="B3155" s="1174" t="s">
        <v>1945</v>
      </c>
      <c r="C3155" s="1174"/>
      <c r="D3155" s="1175" t="s">
        <v>1946</v>
      </c>
      <c r="E3155" s="1174"/>
      <c r="F3155" s="1174"/>
      <c r="G3155" s="1174"/>
      <c r="H3155" s="1174"/>
      <c r="I3155" s="1174"/>
      <c r="J3155" s="1175"/>
      <c r="K3155" s="1176">
        <v>2.2000000000000001E-3</v>
      </c>
      <c r="L3155" s="1177"/>
      <c r="M3155" s="1177"/>
      <c r="N3155" s="1177"/>
      <c r="O3155" s="1178"/>
      <c r="P3155" s="1179" t="s">
        <v>565</v>
      </c>
      <c r="Q3155" s="1085"/>
      <c r="R3155" s="1085"/>
      <c r="S3155" s="1085"/>
      <c r="T3155" s="1180"/>
      <c r="U3155" s="1181">
        <v>32.99</v>
      </c>
      <c r="V3155" s="1182"/>
      <c r="W3155" s="1182"/>
      <c r="X3155" s="1182"/>
      <c r="Y3155" s="1183"/>
      <c r="Z3155" s="1184">
        <v>7.2599999999999998E-2</v>
      </c>
      <c r="AA3155" s="1121"/>
      <c r="AB3155" s="1121"/>
      <c r="AC3155" s="1120"/>
    </row>
    <row r="3156" spans="1:29" ht="17.45" customHeight="1">
      <c r="A3156" s="1149"/>
      <c r="B3156" s="1174" t="s">
        <v>1654</v>
      </c>
      <c r="C3156" s="1174"/>
      <c r="D3156" s="1175" t="s">
        <v>1655</v>
      </c>
      <c r="E3156" s="1174"/>
      <c r="F3156" s="1174"/>
      <c r="G3156" s="1174"/>
      <c r="H3156" s="1174"/>
      <c r="I3156" s="1174"/>
      <c r="J3156" s="1175"/>
      <c r="K3156" s="1176">
        <v>1.9800000000000002E-2</v>
      </c>
      <c r="L3156" s="1177"/>
      <c r="M3156" s="1177"/>
      <c r="N3156" s="1177"/>
      <c r="O3156" s="1178"/>
      <c r="P3156" s="1179" t="s">
        <v>565</v>
      </c>
      <c r="Q3156" s="1085"/>
      <c r="R3156" s="1085"/>
      <c r="S3156" s="1085"/>
      <c r="T3156" s="1180"/>
      <c r="U3156" s="1181">
        <v>32.99</v>
      </c>
      <c r="V3156" s="1182"/>
      <c r="W3156" s="1182"/>
      <c r="X3156" s="1182"/>
      <c r="Y3156" s="1183"/>
      <c r="Z3156" s="1184">
        <v>0.6532</v>
      </c>
      <c r="AA3156" s="1121"/>
      <c r="AB3156" s="1121"/>
      <c r="AC3156" s="1120"/>
    </row>
    <row r="3157" spans="1:29" ht="17.45" customHeight="1">
      <c r="A3157" s="1149"/>
      <c r="B3157" s="1174" t="s">
        <v>1947</v>
      </c>
      <c r="C3157" s="1174"/>
      <c r="D3157" s="1175" t="s">
        <v>1948</v>
      </c>
      <c r="E3157" s="1174"/>
      <c r="F3157" s="1174"/>
      <c r="G3157" s="1174"/>
      <c r="H3157" s="1174"/>
      <c r="I3157" s="1174"/>
      <c r="J3157" s="1175"/>
      <c r="K3157" s="1176">
        <v>3.5E-4</v>
      </c>
      <c r="L3157" s="1177"/>
      <c r="M3157" s="1177"/>
      <c r="N3157" s="1177"/>
      <c r="O3157" s="1178"/>
      <c r="P3157" s="1179" t="s">
        <v>565</v>
      </c>
      <c r="Q3157" s="1085"/>
      <c r="R3157" s="1085"/>
      <c r="S3157" s="1085"/>
      <c r="T3157" s="1180"/>
      <c r="U3157" s="1181">
        <v>32.99</v>
      </c>
      <c r="V3157" s="1182"/>
      <c r="W3157" s="1182"/>
      <c r="X3157" s="1182"/>
      <c r="Y3157" s="1183"/>
      <c r="Z3157" s="1184">
        <v>1.15E-2</v>
      </c>
      <c r="AA3157" s="1121"/>
      <c r="AB3157" s="1121"/>
      <c r="AC3157" s="1120"/>
    </row>
    <row r="3158" spans="1:29" ht="16.7" customHeight="1">
      <c r="A3158" s="1149"/>
      <c r="B3158" s="1174" t="s">
        <v>1949</v>
      </c>
      <c r="C3158" s="1174"/>
      <c r="D3158" s="1175" t="s">
        <v>1950</v>
      </c>
      <c r="E3158" s="1174"/>
      <c r="F3158" s="1174"/>
      <c r="G3158" s="1174"/>
      <c r="H3158" s="1174"/>
      <c r="I3158" s="1174"/>
      <c r="J3158" s="1175"/>
      <c r="K3158" s="1176">
        <v>4.0000000000000003E-5</v>
      </c>
      <c r="L3158" s="1177"/>
      <c r="M3158" s="1177"/>
      <c r="N3158" s="1177"/>
      <c r="O3158" s="1178"/>
      <c r="P3158" s="1179" t="s">
        <v>565</v>
      </c>
      <c r="Q3158" s="1085"/>
      <c r="R3158" s="1085"/>
      <c r="S3158" s="1085"/>
      <c r="T3158" s="1180"/>
      <c r="U3158" s="1181">
        <v>32.99</v>
      </c>
      <c r="V3158" s="1182"/>
      <c r="W3158" s="1182"/>
      <c r="X3158" s="1182"/>
      <c r="Y3158" s="1183"/>
      <c r="Z3158" s="1184">
        <v>1.2999999999999999E-3</v>
      </c>
      <c r="AA3158" s="1121"/>
      <c r="AB3158" s="1121"/>
      <c r="AC3158" s="1120"/>
    </row>
    <row r="3159" spans="1:29" ht="17.45" customHeight="1" thickBot="1">
      <c r="A3159" s="1089"/>
      <c r="B3159" s="1160" t="s">
        <v>1455</v>
      </c>
      <c r="C3159" s="1160"/>
      <c r="D3159" s="1161" t="s">
        <v>1456</v>
      </c>
      <c r="E3159" s="1160"/>
      <c r="F3159" s="1160"/>
      <c r="G3159" s="1160"/>
      <c r="H3159" s="1160"/>
      <c r="I3159" s="1160"/>
      <c r="J3159" s="1161"/>
      <c r="K3159" s="1162">
        <v>5.6999999999999998E-4</v>
      </c>
      <c r="L3159" s="1163"/>
      <c r="M3159" s="1163"/>
      <c r="N3159" s="1163"/>
      <c r="O3159" s="1164"/>
      <c r="P3159" s="1185" t="s">
        <v>565</v>
      </c>
      <c r="Q3159" s="1186"/>
      <c r="R3159" s="1186"/>
      <c r="S3159" s="1186"/>
      <c r="T3159" s="1187"/>
      <c r="U3159" s="1188">
        <v>32.99</v>
      </c>
      <c r="V3159" s="1189"/>
      <c r="W3159" s="1189"/>
      <c r="X3159" s="1189"/>
      <c r="Y3159" s="1190"/>
      <c r="Z3159" s="1168">
        <v>1.8800000000000001E-2</v>
      </c>
      <c r="AA3159" s="1126"/>
      <c r="AB3159" s="1126"/>
      <c r="AC3159" s="1125"/>
    </row>
    <row r="3160" spans="1:29" ht="17.45" customHeight="1" thickBot="1">
      <c r="A3160" s="1068"/>
      <c r="B3160" s="1069"/>
      <c r="C3160" s="1069"/>
      <c r="D3160" s="1069"/>
      <c r="E3160" s="1069"/>
      <c r="F3160" s="1069"/>
      <c r="G3160" s="1069"/>
      <c r="H3160" s="1069"/>
      <c r="I3160" s="1071" t="s">
        <v>1197</v>
      </c>
      <c r="J3160" s="1071"/>
      <c r="K3160" s="1071"/>
      <c r="L3160" s="1071"/>
      <c r="M3160" s="1071"/>
      <c r="N3160" s="1071"/>
      <c r="O3160" s="1071"/>
      <c r="P3160" s="1071"/>
      <c r="Q3160" s="1071"/>
      <c r="R3160" s="1071"/>
      <c r="S3160" s="1071"/>
      <c r="T3160" s="1071"/>
      <c r="U3160" s="1071"/>
      <c r="V3160" s="1106"/>
      <c r="W3160" s="1107">
        <v>1.8401000000000001</v>
      </c>
      <c r="X3160" s="1108"/>
      <c r="Y3160" s="1108"/>
      <c r="Z3160" s="1108"/>
      <c r="AA3160" s="1108"/>
      <c r="AB3160" s="1108"/>
      <c r="AC3160" s="1107"/>
    </row>
    <row r="3161" spans="1:29" ht="16.7" customHeight="1" thickBot="1">
      <c r="A3161" s="1092" t="s">
        <v>1198</v>
      </c>
      <c r="B3161" s="1109"/>
      <c r="C3161" s="1109"/>
      <c r="D3161" s="1110"/>
      <c r="E3161" s="1094" t="s">
        <v>1174</v>
      </c>
      <c r="F3161" s="1070"/>
      <c r="G3161" s="1095"/>
      <c r="H3161" s="1140" t="s">
        <v>1199</v>
      </c>
      <c r="I3161" s="1140" t="s">
        <v>1200</v>
      </c>
      <c r="J3161" s="1094" t="s">
        <v>1201</v>
      </c>
      <c r="K3161" s="1070"/>
      <c r="L3161" s="1095"/>
      <c r="M3161" s="1094" t="s">
        <v>1202</v>
      </c>
      <c r="N3161" s="1070"/>
      <c r="O3161" s="1070"/>
      <c r="P3161" s="1095"/>
      <c r="Q3161" s="1094" t="s">
        <v>1203</v>
      </c>
      <c r="R3161" s="1070"/>
      <c r="S3161" s="1070"/>
      <c r="T3161" s="1070"/>
      <c r="U3161" s="1095"/>
      <c r="V3161" s="1094" t="s">
        <v>1204</v>
      </c>
      <c r="W3161" s="1070"/>
      <c r="X3161" s="1070"/>
      <c r="Y3161" s="1095"/>
      <c r="Z3161" s="1096" t="s">
        <v>1191</v>
      </c>
      <c r="AA3161" s="1111"/>
      <c r="AB3161" s="1111"/>
      <c r="AC3161" s="1112"/>
    </row>
    <row r="3162" spans="1:29" ht="17.45" customHeight="1">
      <c r="A3162" s="1150"/>
      <c r="B3162" s="1151" t="s">
        <v>1664</v>
      </c>
      <c r="C3162" s="1151"/>
      <c r="D3162" s="1222" t="s">
        <v>1651</v>
      </c>
      <c r="E3162" s="1202">
        <v>3.2669999999999998E-2</v>
      </c>
      <c r="F3162" s="1203"/>
      <c r="G3162" s="1204"/>
      <c r="H3162" s="1201">
        <v>0</v>
      </c>
      <c r="I3162" s="1201">
        <v>0</v>
      </c>
      <c r="J3162" s="1205">
        <v>0</v>
      </c>
      <c r="K3162" s="1206"/>
      <c r="L3162" s="1207"/>
      <c r="M3162" s="1171">
        <v>1.05</v>
      </c>
      <c r="N3162" s="1172"/>
      <c r="O3162" s="1172"/>
      <c r="P3162" s="1173"/>
      <c r="Q3162" s="1171">
        <v>0.84</v>
      </c>
      <c r="R3162" s="1172"/>
      <c r="S3162" s="1172"/>
      <c r="T3162" s="1172"/>
      <c r="U3162" s="1173"/>
      <c r="V3162" s="1171">
        <v>0.69</v>
      </c>
      <c r="W3162" s="1172"/>
      <c r="X3162" s="1172"/>
      <c r="Y3162" s="1173"/>
      <c r="Z3162" s="1159">
        <v>0</v>
      </c>
      <c r="AA3162" s="1116"/>
      <c r="AB3162" s="1116"/>
      <c r="AC3162" s="1115"/>
    </row>
    <row r="3163" spans="1:29" ht="16.7" customHeight="1">
      <c r="A3163" s="1149"/>
      <c r="B3163" s="1174" t="s">
        <v>1665</v>
      </c>
      <c r="C3163" s="1174"/>
      <c r="D3163" s="1223" t="s">
        <v>1653</v>
      </c>
      <c r="E3163" s="1209">
        <v>1.4999999999999999E-4</v>
      </c>
      <c r="F3163" s="1210"/>
      <c r="G3163" s="1211"/>
      <c r="H3163" s="1208">
        <v>0</v>
      </c>
      <c r="I3163" s="1208">
        <v>0</v>
      </c>
      <c r="J3163" s="1212">
        <v>0</v>
      </c>
      <c r="K3163" s="1213"/>
      <c r="L3163" s="1214"/>
      <c r="M3163" s="1181">
        <v>1.05</v>
      </c>
      <c r="N3163" s="1182"/>
      <c r="O3163" s="1182"/>
      <c r="P3163" s="1183"/>
      <c r="Q3163" s="1181">
        <v>0.84</v>
      </c>
      <c r="R3163" s="1182"/>
      <c r="S3163" s="1182"/>
      <c r="T3163" s="1182"/>
      <c r="U3163" s="1183"/>
      <c r="V3163" s="1181">
        <v>0.69</v>
      </c>
      <c r="W3163" s="1182"/>
      <c r="X3163" s="1182"/>
      <c r="Y3163" s="1183"/>
      <c r="Z3163" s="1184">
        <v>0</v>
      </c>
      <c r="AA3163" s="1121"/>
      <c r="AB3163" s="1121"/>
      <c r="AC3163" s="1120"/>
    </row>
    <row r="3164" spans="1:29" ht="17.45" customHeight="1">
      <c r="A3164" s="1149"/>
      <c r="B3164" s="1174" t="s">
        <v>1951</v>
      </c>
      <c r="C3164" s="1174"/>
      <c r="D3164" s="1223" t="s">
        <v>1946</v>
      </c>
      <c r="E3164" s="1209">
        <v>2.2000000000000001E-3</v>
      </c>
      <c r="F3164" s="1210"/>
      <c r="G3164" s="1211"/>
      <c r="H3164" s="1208">
        <v>0</v>
      </c>
      <c r="I3164" s="1208">
        <v>0</v>
      </c>
      <c r="J3164" s="1212">
        <v>0</v>
      </c>
      <c r="K3164" s="1213"/>
      <c r="L3164" s="1214"/>
      <c r="M3164" s="1181">
        <v>1.05</v>
      </c>
      <c r="N3164" s="1182"/>
      <c r="O3164" s="1182"/>
      <c r="P3164" s="1183"/>
      <c r="Q3164" s="1181">
        <v>0.84</v>
      </c>
      <c r="R3164" s="1182"/>
      <c r="S3164" s="1182"/>
      <c r="T3164" s="1182"/>
      <c r="U3164" s="1183"/>
      <c r="V3164" s="1181">
        <v>0.69</v>
      </c>
      <c r="W3164" s="1182"/>
      <c r="X3164" s="1182"/>
      <c r="Y3164" s="1183"/>
      <c r="Z3164" s="1184">
        <v>0</v>
      </c>
      <c r="AA3164" s="1121"/>
      <c r="AB3164" s="1121"/>
      <c r="AC3164" s="1120"/>
    </row>
    <row r="3165" spans="1:29" ht="17.45" customHeight="1">
      <c r="A3165" s="1149"/>
      <c r="B3165" s="1174" t="s">
        <v>1666</v>
      </c>
      <c r="C3165" s="1174"/>
      <c r="D3165" s="1223" t="s">
        <v>1655</v>
      </c>
      <c r="E3165" s="1209">
        <v>1.9800000000000002E-2</v>
      </c>
      <c r="F3165" s="1210"/>
      <c r="G3165" s="1211"/>
      <c r="H3165" s="1208">
        <v>0</v>
      </c>
      <c r="I3165" s="1208">
        <v>0</v>
      </c>
      <c r="J3165" s="1212">
        <v>0</v>
      </c>
      <c r="K3165" s="1213"/>
      <c r="L3165" s="1214"/>
      <c r="M3165" s="1181">
        <v>1.05</v>
      </c>
      <c r="N3165" s="1182"/>
      <c r="O3165" s="1182"/>
      <c r="P3165" s="1183"/>
      <c r="Q3165" s="1181">
        <v>0.84</v>
      </c>
      <c r="R3165" s="1182"/>
      <c r="S3165" s="1182"/>
      <c r="T3165" s="1182"/>
      <c r="U3165" s="1183"/>
      <c r="V3165" s="1181">
        <v>0.69</v>
      </c>
      <c r="W3165" s="1182"/>
      <c r="X3165" s="1182"/>
      <c r="Y3165" s="1183"/>
      <c r="Z3165" s="1184">
        <v>0</v>
      </c>
      <c r="AA3165" s="1121"/>
      <c r="AB3165" s="1121"/>
      <c r="AC3165" s="1120"/>
    </row>
    <row r="3166" spans="1:29" ht="16.7" customHeight="1">
      <c r="A3166" s="1149"/>
      <c r="B3166" s="1174" t="s">
        <v>1952</v>
      </c>
      <c r="C3166" s="1174"/>
      <c r="D3166" s="1223" t="s">
        <v>1948</v>
      </c>
      <c r="E3166" s="1209">
        <v>3.5E-4</v>
      </c>
      <c r="F3166" s="1210"/>
      <c r="G3166" s="1211"/>
      <c r="H3166" s="1208">
        <v>0</v>
      </c>
      <c r="I3166" s="1208">
        <v>0</v>
      </c>
      <c r="J3166" s="1212">
        <v>0</v>
      </c>
      <c r="K3166" s="1213"/>
      <c r="L3166" s="1214"/>
      <c r="M3166" s="1181">
        <v>1.05</v>
      </c>
      <c r="N3166" s="1182"/>
      <c r="O3166" s="1182"/>
      <c r="P3166" s="1183"/>
      <c r="Q3166" s="1181">
        <v>0.84</v>
      </c>
      <c r="R3166" s="1182"/>
      <c r="S3166" s="1182"/>
      <c r="T3166" s="1182"/>
      <c r="U3166" s="1183"/>
      <c r="V3166" s="1181">
        <v>0.69</v>
      </c>
      <c r="W3166" s="1182"/>
      <c r="X3166" s="1182"/>
      <c r="Y3166" s="1183"/>
      <c r="Z3166" s="1184">
        <v>0</v>
      </c>
      <c r="AA3166" s="1121"/>
      <c r="AB3166" s="1121"/>
      <c r="AC3166" s="1120"/>
    </row>
    <row r="3167" spans="1:29" ht="17.45" customHeight="1">
      <c r="A3167" s="1149"/>
      <c r="B3167" s="1174" t="s">
        <v>1953</v>
      </c>
      <c r="C3167" s="1174"/>
      <c r="D3167" s="1223" t="s">
        <v>1950</v>
      </c>
      <c r="E3167" s="1209">
        <v>4.0000000000000003E-5</v>
      </c>
      <c r="F3167" s="1210"/>
      <c r="G3167" s="1211"/>
      <c r="H3167" s="1208">
        <v>0</v>
      </c>
      <c r="I3167" s="1208">
        <v>0</v>
      </c>
      <c r="J3167" s="1212">
        <v>0</v>
      </c>
      <c r="K3167" s="1213"/>
      <c r="L3167" s="1214"/>
      <c r="M3167" s="1181">
        <v>1.05</v>
      </c>
      <c r="N3167" s="1182"/>
      <c r="O3167" s="1182"/>
      <c r="P3167" s="1183"/>
      <c r="Q3167" s="1181">
        <v>0.84</v>
      </c>
      <c r="R3167" s="1182"/>
      <c r="S3167" s="1182"/>
      <c r="T3167" s="1182"/>
      <c r="U3167" s="1183"/>
      <c r="V3167" s="1181">
        <v>0.69</v>
      </c>
      <c r="W3167" s="1182"/>
      <c r="X3167" s="1182"/>
      <c r="Y3167" s="1183"/>
      <c r="Z3167" s="1184">
        <v>0</v>
      </c>
      <c r="AA3167" s="1121"/>
      <c r="AB3167" s="1121"/>
      <c r="AC3167" s="1120"/>
    </row>
    <row r="3168" spans="1:29" ht="14.45" customHeight="1" thickBot="1">
      <c r="A3168" s="1089"/>
      <c r="B3168" s="1090"/>
      <c r="C3168" s="1090"/>
      <c r="D3168" s="1090"/>
      <c r="E3168" s="1090"/>
      <c r="F3168" s="1090"/>
      <c r="G3168" s="1090"/>
      <c r="H3168" s="1090"/>
      <c r="I3168" s="1090"/>
      <c r="J3168" s="1090"/>
      <c r="K3168" s="1090"/>
      <c r="L3168" s="1090"/>
      <c r="M3168" s="1090"/>
      <c r="N3168" s="1090"/>
      <c r="O3168" s="1090"/>
      <c r="P3168" s="1090"/>
      <c r="Q3168" s="1090"/>
      <c r="R3168" s="1090"/>
      <c r="S3168" s="1090"/>
      <c r="T3168" s="1090"/>
      <c r="U3168" s="1090"/>
      <c r="V3168" s="1090"/>
      <c r="W3168" s="1090"/>
      <c r="X3168" s="1090"/>
      <c r="Y3168" s="1090"/>
      <c r="Z3168" s="1090"/>
      <c r="AA3168" s="1090"/>
      <c r="AB3168" s="1090"/>
      <c r="AC3168" s="1091"/>
    </row>
    <row r="3169" spans="1:29" ht="17.45" customHeight="1" thickBot="1">
      <c r="A3169" s="1092" t="s">
        <v>1198</v>
      </c>
      <c r="B3169" s="1109"/>
      <c r="C3169" s="1109"/>
      <c r="D3169" s="1110"/>
      <c r="E3169" s="1094" t="s">
        <v>1174</v>
      </c>
      <c r="F3169" s="1070"/>
      <c r="G3169" s="1095"/>
      <c r="H3169" s="1140" t="s">
        <v>1199</v>
      </c>
      <c r="I3169" s="1140" t="s">
        <v>1200</v>
      </c>
      <c r="J3169" s="1094" t="s">
        <v>1201</v>
      </c>
      <c r="K3169" s="1070"/>
      <c r="L3169" s="1095"/>
      <c r="M3169" s="1094" t="s">
        <v>1202</v>
      </c>
      <c r="N3169" s="1070"/>
      <c r="O3169" s="1070"/>
      <c r="P3169" s="1095"/>
      <c r="Q3169" s="1094" t="s">
        <v>1203</v>
      </c>
      <c r="R3169" s="1070"/>
      <c r="S3169" s="1070"/>
      <c r="T3169" s="1070"/>
      <c r="U3169" s="1095"/>
      <c r="V3169" s="1094" t="s">
        <v>1204</v>
      </c>
      <c r="W3169" s="1070"/>
      <c r="X3169" s="1070"/>
      <c r="Y3169" s="1095"/>
      <c r="Z3169" s="1096" t="s">
        <v>1191</v>
      </c>
      <c r="AA3169" s="1111"/>
      <c r="AB3169" s="1111"/>
      <c r="AC3169" s="1112"/>
    </row>
    <row r="3170" spans="1:29" ht="16.7" customHeight="1" thickBot="1">
      <c r="A3170" s="1127"/>
      <c r="B3170" s="1128" t="s">
        <v>1460</v>
      </c>
      <c r="C3170" s="1128"/>
      <c r="D3170" s="1225" t="s">
        <v>1456</v>
      </c>
      <c r="E3170" s="1192">
        <v>5.6999999999999998E-4</v>
      </c>
      <c r="F3170" s="1193"/>
      <c r="G3170" s="1194"/>
      <c r="H3170" s="1191">
        <v>0</v>
      </c>
      <c r="I3170" s="1191">
        <v>0</v>
      </c>
      <c r="J3170" s="1195">
        <v>0</v>
      </c>
      <c r="K3170" s="1196"/>
      <c r="L3170" s="1197"/>
      <c r="M3170" s="1136">
        <v>1.05</v>
      </c>
      <c r="N3170" s="1137"/>
      <c r="O3170" s="1137"/>
      <c r="P3170" s="1138"/>
      <c r="Q3170" s="1136">
        <v>0.84</v>
      </c>
      <c r="R3170" s="1137"/>
      <c r="S3170" s="1137"/>
      <c r="T3170" s="1137"/>
      <c r="U3170" s="1138"/>
      <c r="V3170" s="1136">
        <v>0.69</v>
      </c>
      <c r="W3170" s="1137"/>
      <c r="X3170" s="1137"/>
      <c r="Y3170" s="1138"/>
      <c r="Z3170" s="1139">
        <v>0</v>
      </c>
      <c r="AA3170" s="1108"/>
      <c r="AB3170" s="1108"/>
      <c r="AC3170" s="1107"/>
    </row>
    <row r="3171" spans="1:29" ht="17.45" customHeight="1" thickBot="1">
      <c r="A3171" s="1068"/>
      <c r="B3171" s="1069"/>
      <c r="C3171" s="1069"/>
      <c r="D3171" s="1069"/>
      <c r="E3171" s="1069"/>
      <c r="F3171" s="1069"/>
      <c r="G3171" s="1069"/>
      <c r="H3171" s="1069"/>
      <c r="I3171" s="1071" t="s">
        <v>1205</v>
      </c>
      <c r="J3171" s="1071"/>
      <c r="K3171" s="1071"/>
      <c r="L3171" s="1071"/>
      <c r="M3171" s="1071"/>
      <c r="N3171" s="1071"/>
      <c r="O3171" s="1071"/>
      <c r="P3171" s="1071"/>
      <c r="Q3171" s="1071"/>
      <c r="R3171" s="1071"/>
      <c r="S3171" s="1071"/>
      <c r="T3171" s="1071"/>
      <c r="U3171" s="1071"/>
      <c r="V3171" s="1106"/>
      <c r="W3171" s="1107">
        <v>0</v>
      </c>
      <c r="X3171" s="1108"/>
      <c r="Y3171" s="1108"/>
      <c r="Z3171" s="1108"/>
      <c r="AA3171" s="1108"/>
      <c r="AB3171" s="1108"/>
      <c r="AC3171" s="1107"/>
    </row>
    <row r="3172" spans="1:29" ht="5.85" customHeight="1">
      <c r="A3172" s="1141"/>
      <c r="B3172" s="1113"/>
      <c r="C3172" s="1113"/>
      <c r="D3172" s="1113"/>
      <c r="E3172" s="1113"/>
      <c r="F3172" s="1113"/>
      <c r="G3172" s="1113"/>
      <c r="H3172" s="1113"/>
      <c r="I3172" s="1113"/>
      <c r="J3172" s="1113"/>
      <c r="K3172" s="1113"/>
      <c r="L3172" s="1113"/>
      <c r="M3172" s="1113"/>
      <c r="N3172" s="1113"/>
      <c r="O3172" s="1113"/>
      <c r="P3172" s="1113"/>
      <c r="Q3172" s="1113"/>
      <c r="R3172" s="1113"/>
      <c r="S3172" s="1113"/>
      <c r="T3172" s="1113"/>
      <c r="U3172" s="1113"/>
      <c r="V3172" s="1113"/>
      <c r="W3172" s="1113"/>
      <c r="X3172" s="1113"/>
      <c r="Y3172" s="1113"/>
      <c r="Z3172" s="1113"/>
      <c r="AA3172" s="1113"/>
      <c r="AB3172" s="1113"/>
      <c r="AC3172" s="1142"/>
    </row>
    <row r="3173" spans="1:29" ht="16.7" customHeight="1">
      <c r="A3173" s="1117"/>
      <c r="B3173" s="1118"/>
      <c r="C3173" s="1118"/>
      <c r="D3173" s="1118"/>
      <c r="E3173" s="1118"/>
      <c r="F3173" s="1118"/>
      <c r="G3173" s="1118"/>
      <c r="H3173" s="1118"/>
      <c r="I3173" s="1119" t="s">
        <v>1206</v>
      </c>
      <c r="J3173" s="1119"/>
      <c r="K3173" s="1119"/>
      <c r="L3173" s="1119"/>
      <c r="M3173" s="1119"/>
      <c r="N3173" s="1119"/>
      <c r="O3173" s="1119"/>
      <c r="P3173" s="1119"/>
      <c r="Q3173" s="1119"/>
      <c r="R3173" s="1119"/>
      <c r="S3173" s="1119"/>
      <c r="T3173" s="1119"/>
      <c r="U3173" s="1119"/>
      <c r="V3173" s="1118"/>
      <c r="W3173" s="1143">
        <v>637.62</v>
      </c>
      <c r="X3173" s="1144"/>
      <c r="Y3173" s="1144"/>
      <c r="Z3173" s="1144"/>
      <c r="AA3173" s="1144"/>
      <c r="AB3173" s="1144"/>
      <c r="AC3173" s="1143"/>
    </row>
    <row r="3174" spans="1:29" ht="17.45" customHeight="1">
      <c r="A3174" s="1117"/>
      <c r="B3174" s="1118"/>
      <c r="C3174" s="1118"/>
      <c r="D3174" s="1118"/>
      <c r="E3174" s="1118"/>
      <c r="F3174" s="1118"/>
      <c r="G3174" s="1119" t="s">
        <v>1207</v>
      </c>
      <c r="H3174" s="1119"/>
      <c r="I3174" s="1119"/>
      <c r="J3174" s="1119"/>
      <c r="K3174" s="1119"/>
      <c r="L3174" s="1119"/>
      <c r="M3174" s="1119"/>
      <c r="N3174" s="1145"/>
      <c r="O3174" s="1146">
        <v>0</v>
      </c>
      <c r="P3174" s="1146"/>
      <c r="Q3174" s="1146"/>
      <c r="R3174" s="1145"/>
      <c r="S3174" s="1119" t="s">
        <v>1208</v>
      </c>
      <c r="T3174" s="1119"/>
      <c r="U3174" s="1119"/>
      <c r="V3174" s="1118"/>
      <c r="W3174" s="1143">
        <v>0</v>
      </c>
      <c r="X3174" s="1144"/>
      <c r="Y3174" s="1144"/>
      <c r="Z3174" s="1144"/>
      <c r="AA3174" s="1144"/>
      <c r="AB3174" s="1144"/>
      <c r="AC3174" s="1143"/>
    </row>
    <row r="3175" spans="1:29" ht="17.45" customHeight="1">
      <c r="A3175" s="1117"/>
      <c r="B3175" s="1118"/>
      <c r="C3175" s="1118"/>
      <c r="D3175" s="1118"/>
      <c r="E3175" s="1118"/>
      <c r="F3175" s="1118"/>
      <c r="G3175" s="1118"/>
      <c r="H3175" s="1118"/>
      <c r="I3175" s="1119" t="s">
        <v>1209</v>
      </c>
      <c r="J3175" s="1119"/>
      <c r="K3175" s="1119"/>
      <c r="L3175" s="1119"/>
      <c r="M3175" s="1119"/>
      <c r="N3175" s="1119"/>
      <c r="O3175" s="1119"/>
      <c r="P3175" s="1119"/>
      <c r="Q3175" s="1119"/>
      <c r="R3175" s="1119"/>
      <c r="S3175" s="1119"/>
      <c r="T3175" s="1119"/>
      <c r="U3175" s="1119"/>
      <c r="V3175" s="1118"/>
      <c r="W3175" s="1143">
        <v>637.62</v>
      </c>
      <c r="X3175" s="1144"/>
      <c r="Y3175" s="1144"/>
      <c r="Z3175" s="1144"/>
      <c r="AA3175" s="1144"/>
      <c r="AB3175" s="1144"/>
      <c r="AC3175" s="1143"/>
    </row>
    <row r="3176" spans="1:29" ht="5.0999999999999996" customHeight="1">
      <c r="A3176" s="1147"/>
      <c r="B3176" s="1118"/>
      <c r="C3176" s="1118"/>
      <c r="D3176" s="1118"/>
      <c r="E3176" s="1118"/>
      <c r="F3176" s="1118"/>
      <c r="G3176" s="1118"/>
      <c r="H3176" s="1118"/>
      <c r="I3176" s="1118"/>
      <c r="J3176" s="1118"/>
      <c r="K3176" s="1118"/>
      <c r="L3176" s="1118"/>
      <c r="M3176" s="1118"/>
      <c r="N3176" s="1118"/>
      <c r="O3176" s="1118"/>
      <c r="P3176" s="1118"/>
      <c r="Q3176" s="1118"/>
      <c r="R3176" s="1118"/>
      <c r="S3176" s="1118"/>
      <c r="T3176" s="1118"/>
      <c r="U3176" s="1118"/>
      <c r="V3176" s="1118"/>
      <c r="W3176" s="1118"/>
      <c r="X3176" s="1118"/>
      <c r="Y3176" s="1118"/>
      <c r="Z3176" s="1118"/>
      <c r="AA3176" s="1118"/>
      <c r="AB3176" s="1118"/>
      <c r="AC3176" s="1148"/>
    </row>
    <row r="3177" spans="1:29" ht="145.35" customHeight="1">
      <c r="A3177" s="1149"/>
      <c r="AC3177" s="1088"/>
    </row>
    <row r="3178" spans="1:29" ht="145.35" customHeight="1">
      <c r="A3178" s="1149"/>
      <c r="AC3178" s="1088"/>
    </row>
    <row r="3179" spans="1:29" ht="145.35" customHeight="1">
      <c r="A3179" s="1149"/>
      <c r="AC3179" s="1088"/>
    </row>
    <row r="3180" spans="1:29" ht="121.35" customHeight="1">
      <c r="A3180" s="1149"/>
      <c r="AC3180" s="1088"/>
    </row>
    <row r="3181" spans="1:29" ht="121.35" customHeight="1" thickBot="1">
      <c r="A3181" s="1089"/>
      <c r="B3181" s="1090"/>
      <c r="C3181" s="1090"/>
      <c r="D3181" s="1090"/>
      <c r="E3181" s="1090"/>
      <c r="F3181" s="1090"/>
      <c r="G3181" s="1090"/>
      <c r="H3181" s="1090"/>
      <c r="I3181" s="1090"/>
      <c r="J3181" s="1090"/>
      <c r="K3181" s="1090"/>
      <c r="L3181" s="1090"/>
      <c r="M3181" s="1090"/>
      <c r="N3181" s="1090"/>
      <c r="O3181" s="1090"/>
      <c r="P3181" s="1090"/>
      <c r="Q3181" s="1090"/>
      <c r="R3181" s="1090"/>
      <c r="S3181" s="1090"/>
      <c r="T3181" s="1090"/>
      <c r="U3181" s="1090"/>
      <c r="V3181" s="1090"/>
      <c r="W3181" s="1090"/>
      <c r="X3181" s="1090"/>
      <c r="Y3181" s="1090"/>
      <c r="Z3181" s="1090"/>
      <c r="AA3181" s="1090"/>
      <c r="AB3181" s="1090"/>
      <c r="AC3181" s="1091"/>
    </row>
    <row r="3182" spans="1:29" ht="17.45" customHeight="1" thickBot="1">
      <c r="A3182" s="1068"/>
      <c r="B3182" s="1069"/>
      <c r="C3182" s="1069"/>
      <c r="D3182" s="1069"/>
      <c r="E3182" s="1069"/>
      <c r="F3182" s="1070" t="s">
        <v>1166</v>
      </c>
      <c r="G3182" s="1070"/>
      <c r="H3182" s="1070"/>
      <c r="I3182" s="1070"/>
      <c r="J3182" s="1070"/>
      <c r="K3182" s="1070"/>
      <c r="L3182" s="1069"/>
      <c r="M3182" s="1069"/>
      <c r="N3182" s="1069"/>
      <c r="O3182" s="1069"/>
      <c r="P3182" s="1069"/>
      <c r="Q3182" s="1069"/>
      <c r="R3182" s="1069"/>
      <c r="S3182" s="1069"/>
      <c r="T3182" s="1069"/>
      <c r="U3182" s="1069"/>
      <c r="V3182" s="1069"/>
      <c r="W3182" s="1069"/>
      <c r="X3182" s="1071" t="s">
        <v>1956</v>
      </c>
      <c r="Y3182" s="1071"/>
      <c r="Z3182" s="1071"/>
      <c r="AA3182" s="1071"/>
      <c r="AB3182" s="1071"/>
      <c r="AC3182" s="1072"/>
    </row>
    <row r="3183" spans="1:29" ht="16.7" customHeight="1">
      <c r="A3183" s="1074" t="s">
        <v>1168</v>
      </c>
      <c r="B3183" s="1075"/>
      <c r="C3183" s="1076"/>
      <c r="D3183" s="1077" t="s">
        <v>1957</v>
      </c>
      <c r="E3183" s="1077"/>
      <c r="F3183" s="1077"/>
      <c r="G3183" s="1077"/>
      <c r="H3183" s="1077"/>
      <c r="I3183" s="1077"/>
      <c r="J3183" s="1077"/>
      <c r="K3183" s="1077"/>
      <c r="L3183" s="1077"/>
      <c r="M3183" s="1077"/>
      <c r="N3183" s="1076"/>
      <c r="O3183" s="1076"/>
      <c r="P3183" s="1078" t="s">
        <v>1104</v>
      </c>
      <c r="Q3183" s="1078"/>
      <c r="R3183" s="1078"/>
      <c r="S3183" s="1076"/>
      <c r="T3183" s="1079" t="s">
        <v>1514</v>
      </c>
      <c r="U3183" s="1079"/>
      <c r="V3183" s="1079"/>
      <c r="W3183" s="1079"/>
      <c r="X3183" s="1076"/>
      <c r="Y3183" s="1078" t="s">
        <v>1170</v>
      </c>
      <c r="Z3183" s="1078"/>
      <c r="AA3183" s="1076"/>
      <c r="AB3183" s="1080">
        <v>45658</v>
      </c>
      <c r="AC3183" s="1081"/>
    </row>
    <row r="3184" spans="1:29" ht="17.45" customHeight="1">
      <c r="A3184" s="1082"/>
      <c r="B3184" s="1083"/>
      <c r="D3184" s="1084"/>
      <c r="E3184" s="1084"/>
      <c r="F3184" s="1084"/>
      <c r="G3184" s="1084"/>
      <c r="H3184" s="1084"/>
      <c r="I3184" s="1084"/>
      <c r="J3184" s="1084"/>
      <c r="K3184" s="1084"/>
      <c r="L3184" s="1084"/>
      <c r="M3184" s="1084"/>
      <c r="P3184" s="1085" t="s">
        <v>1171</v>
      </c>
      <c r="Q3184" s="1085"/>
      <c r="R3184" s="1085"/>
      <c r="T3184" s="1086">
        <v>4</v>
      </c>
      <c r="U3184" s="1086"/>
      <c r="V3184" s="1086"/>
      <c r="W3184" s="1086"/>
      <c r="Y3184" s="1085" t="s">
        <v>1172</v>
      </c>
      <c r="Z3184" s="1085"/>
      <c r="AB3184" s="1087" t="s">
        <v>55</v>
      </c>
      <c r="AC3184" s="1088"/>
    </row>
    <row r="3185" spans="1:29" ht="5.85" customHeight="1" thickBot="1">
      <c r="A3185" s="1089"/>
      <c r="B3185" s="1090"/>
      <c r="C3185" s="1090"/>
      <c r="D3185" s="1090"/>
      <c r="E3185" s="1090"/>
      <c r="F3185" s="1090"/>
      <c r="G3185" s="1090"/>
      <c r="H3185" s="1090"/>
      <c r="I3185" s="1090"/>
      <c r="J3185" s="1090"/>
      <c r="K3185" s="1090"/>
      <c r="L3185" s="1090"/>
      <c r="M3185" s="1090"/>
      <c r="N3185" s="1090"/>
      <c r="O3185" s="1090"/>
      <c r="P3185" s="1090"/>
      <c r="Q3185" s="1090"/>
      <c r="R3185" s="1090"/>
      <c r="S3185" s="1090"/>
      <c r="T3185" s="1090"/>
      <c r="U3185" s="1090"/>
      <c r="V3185" s="1090"/>
      <c r="W3185" s="1090"/>
      <c r="X3185" s="1090"/>
      <c r="Y3185" s="1090"/>
      <c r="Z3185" s="1090"/>
      <c r="AA3185" s="1090"/>
      <c r="AB3185" s="1090"/>
      <c r="AC3185" s="1091"/>
    </row>
    <row r="3186" spans="1:29" ht="16.7" customHeight="1" thickBot="1">
      <c r="A3186" s="1092" t="s">
        <v>1173</v>
      </c>
      <c r="B3186" s="1075"/>
      <c r="C3186" s="1075"/>
      <c r="D3186" s="1075"/>
      <c r="E3186" s="1075"/>
      <c r="F3186" s="1075"/>
      <c r="G3186" s="1075"/>
      <c r="H3186" s="1093"/>
      <c r="I3186" s="1094" t="s">
        <v>1174</v>
      </c>
      <c r="J3186" s="1094" t="s">
        <v>1175</v>
      </c>
      <c r="K3186" s="1070"/>
      <c r="L3186" s="1070"/>
      <c r="M3186" s="1070"/>
      <c r="N3186" s="1070"/>
      <c r="O3186" s="1070"/>
      <c r="P3186" s="1095"/>
      <c r="Q3186" s="1094" t="s">
        <v>1176</v>
      </c>
      <c r="R3186" s="1070"/>
      <c r="S3186" s="1070"/>
      <c r="T3186" s="1070"/>
      <c r="U3186" s="1070"/>
      <c r="V3186" s="1070"/>
      <c r="W3186" s="1070"/>
      <c r="X3186" s="1070"/>
      <c r="Y3186" s="1095"/>
      <c r="Z3186" s="1096" t="s">
        <v>1177</v>
      </c>
      <c r="AA3186" s="1097"/>
      <c r="AB3186" s="1097"/>
      <c r="AC3186" s="1098"/>
    </row>
    <row r="3187" spans="1:29" ht="17.45" customHeight="1" thickBot="1">
      <c r="A3187" s="1099"/>
      <c r="B3187" s="1100"/>
      <c r="C3187" s="1100"/>
      <c r="D3187" s="1100"/>
      <c r="E3187" s="1100"/>
      <c r="F3187" s="1100"/>
      <c r="G3187" s="1100"/>
      <c r="H3187" s="1101"/>
      <c r="I3187" s="1102"/>
      <c r="J3187" s="1094" t="s">
        <v>1178</v>
      </c>
      <c r="K3187" s="1070"/>
      <c r="L3187" s="1095"/>
      <c r="M3187" s="1094" t="s">
        <v>1179</v>
      </c>
      <c r="N3187" s="1070"/>
      <c r="O3187" s="1070"/>
      <c r="P3187" s="1095"/>
      <c r="Q3187" s="1094" t="s">
        <v>1178</v>
      </c>
      <c r="R3187" s="1070"/>
      <c r="S3187" s="1070"/>
      <c r="T3187" s="1070"/>
      <c r="U3187" s="1095"/>
      <c r="V3187" s="1094" t="s">
        <v>1179</v>
      </c>
      <c r="W3187" s="1070"/>
      <c r="X3187" s="1070"/>
      <c r="Y3187" s="1095"/>
      <c r="Z3187" s="1103"/>
      <c r="AA3187" s="1104"/>
      <c r="AB3187" s="1104"/>
      <c r="AC3187" s="1105"/>
    </row>
    <row r="3188" spans="1:29" ht="17.45" customHeight="1">
      <c r="A3188" s="1150"/>
      <c r="B3188" s="1151" t="s">
        <v>1788</v>
      </c>
      <c r="C3188" s="1151"/>
      <c r="D3188" s="1152" t="s">
        <v>1789</v>
      </c>
      <c r="E3188" s="1151"/>
      <c r="F3188" s="1151"/>
      <c r="G3188" s="1151"/>
      <c r="H3188" s="1152"/>
      <c r="I3188" s="1201">
        <v>0.48193000000000003</v>
      </c>
      <c r="J3188" s="1202">
        <v>1</v>
      </c>
      <c r="K3188" s="1203"/>
      <c r="L3188" s="1204"/>
      <c r="M3188" s="1202">
        <v>0</v>
      </c>
      <c r="N3188" s="1203"/>
      <c r="O3188" s="1203"/>
      <c r="P3188" s="1204"/>
      <c r="Q3188" s="1205">
        <v>25.491499999999998</v>
      </c>
      <c r="R3188" s="1206"/>
      <c r="S3188" s="1206"/>
      <c r="T3188" s="1206"/>
      <c r="U3188" s="1207"/>
      <c r="V3188" s="1205">
        <v>16.07</v>
      </c>
      <c r="W3188" s="1206"/>
      <c r="X3188" s="1206"/>
      <c r="Y3188" s="1207"/>
      <c r="Z3188" s="1159">
        <v>12.2851</v>
      </c>
      <c r="AA3188" s="1116"/>
      <c r="AB3188" s="1116"/>
      <c r="AC3188" s="1115"/>
    </row>
    <row r="3189" spans="1:29" ht="16.7" customHeight="1">
      <c r="A3189" s="1149"/>
      <c r="B3189" s="1174" t="s">
        <v>1790</v>
      </c>
      <c r="C3189" s="1174"/>
      <c r="D3189" s="1175" t="s">
        <v>1791</v>
      </c>
      <c r="E3189" s="1174"/>
      <c r="F3189" s="1174"/>
      <c r="G3189" s="1174"/>
      <c r="H3189" s="1175"/>
      <c r="I3189" s="1208">
        <v>0.15060000000000001</v>
      </c>
      <c r="J3189" s="1209">
        <v>1</v>
      </c>
      <c r="K3189" s="1210"/>
      <c r="L3189" s="1211"/>
      <c r="M3189" s="1209">
        <v>0</v>
      </c>
      <c r="N3189" s="1210"/>
      <c r="O3189" s="1210"/>
      <c r="P3189" s="1211"/>
      <c r="Q3189" s="1212">
        <v>0.21590000000000001</v>
      </c>
      <c r="R3189" s="1213"/>
      <c r="S3189" s="1213"/>
      <c r="T3189" s="1213"/>
      <c r="U3189" s="1214"/>
      <c r="V3189" s="1212">
        <v>0.14319999999999999</v>
      </c>
      <c r="W3189" s="1213"/>
      <c r="X3189" s="1213"/>
      <c r="Y3189" s="1214"/>
      <c r="Z3189" s="1184">
        <v>3.2500000000000001E-2</v>
      </c>
      <c r="AA3189" s="1121"/>
      <c r="AB3189" s="1121"/>
      <c r="AC3189" s="1120"/>
    </row>
    <row r="3190" spans="1:29" ht="17.45" customHeight="1">
      <c r="A3190" s="1149"/>
      <c r="B3190" s="1174" t="s">
        <v>1792</v>
      </c>
      <c r="C3190" s="1174"/>
      <c r="D3190" s="1175" t="s">
        <v>1793</v>
      </c>
      <c r="E3190" s="1174"/>
      <c r="F3190" s="1174"/>
      <c r="G3190" s="1174"/>
      <c r="H3190" s="1175"/>
      <c r="I3190" s="1208">
        <v>0.48193000000000003</v>
      </c>
      <c r="J3190" s="1209">
        <v>1</v>
      </c>
      <c r="K3190" s="1210"/>
      <c r="L3190" s="1211"/>
      <c r="M3190" s="1209">
        <v>0</v>
      </c>
      <c r="N3190" s="1210"/>
      <c r="O3190" s="1210"/>
      <c r="P3190" s="1211"/>
      <c r="Q3190" s="1212">
        <v>12.761900000000001</v>
      </c>
      <c r="R3190" s="1213"/>
      <c r="S3190" s="1213"/>
      <c r="T3190" s="1213"/>
      <c r="U3190" s="1214"/>
      <c r="V3190" s="1212">
        <v>8.1121999999999996</v>
      </c>
      <c r="W3190" s="1213"/>
      <c r="X3190" s="1213"/>
      <c r="Y3190" s="1214"/>
      <c r="Z3190" s="1184">
        <v>6.1502999999999997</v>
      </c>
      <c r="AA3190" s="1121"/>
      <c r="AB3190" s="1121"/>
      <c r="AC3190" s="1120"/>
    </row>
    <row r="3191" spans="1:29" ht="16.7" customHeight="1">
      <c r="A3191" s="1149"/>
      <c r="B3191" s="1174" t="s">
        <v>1794</v>
      </c>
      <c r="C3191" s="1174"/>
      <c r="D3191" s="1175" t="s">
        <v>1795</v>
      </c>
      <c r="E3191" s="1174"/>
      <c r="F3191" s="1174"/>
      <c r="G3191" s="1174"/>
      <c r="H3191" s="1175"/>
      <c r="I3191" s="1208">
        <v>0.20080000000000001</v>
      </c>
      <c r="J3191" s="1209">
        <v>1</v>
      </c>
      <c r="K3191" s="1210"/>
      <c r="L3191" s="1211"/>
      <c r="M3191" s="1209">
        <v>0</v>
      </c>
      <c r="N3191" s="1210"/>
      <c r="O3191" s="1210"/>
      <c r="P3191" s="1211"/>
      <c r="Q3191" s="1212">
        <v>15.082000000000001</v>
      </c>
      <c r="R3191" s="1213"/>
      <c r="S3191" s="1213"/>
      <c r="T3191" s="1213"/>
      <c r="U3191" s="1214"/>
      <c r="V3191" s="1212">
        <v>9.5869999999999997</v>
      </c>
      <c r="W3191" s="1213"/>
      <c r="X3191" s="1213"/>
      <c r="Y3191" s="1214"/>
      <c r="Z3191" s="1184">
        <v>3.0285000000000002</v>
      </c>
      <c r="AA3191" s="1121"/>
      <c r="AB3191" s="1121"/>
      <c r="AC3191" s="1120"/>
    </row>
    <row r="3192" spans="1:29" ht="17.45" customHeight="1" thickBot="1">
      <c r="A3192" s="1089"/>
      <c r="B3192" s="1160" t="s">
        <v>1796</v>
      </c>
      <c r="C3192" s="1160"/>
      <c r="D3192" s="1161" t="s">
        <v>1797</v>
      </c>
      <c r="E3192" s="1160"/>
      <c r="F3192" s="1160"/>
      <c r="G3192" s="1160"/>
      <c r="H3192" s="1161"/>
      <c r="I3192" s="1215">
        <v>0.48193000000000003</v>
      </c>
      <c r="J3192" s="1216">
        <v>1</v>
      </c>
      <c r="K3192" s="1217"/>
      <c r="L3192" s="1218"/>
      <c r="M3192" s="1216">
        <v>0</v>
      </c>
      <c r="N3192" s="1217"/>
      <c r="O3192" s="1217"/>
      <c r="P3192" s="1218"/>
      <c r="Q3192" s="1219">
        <v>26.986899999999999</v>
      </c>
      <c r="R3192" s="1220"/>
      <c r="S3192" s="1220"/>
      <c r="T3192" s="1220"/>
      <c r="U3192" s="1221"/>
      <c r="V3192" s="1219">
        <v>5.7229999999999999</v>
      </c>
      <c r="W3192" s="1220"/>
      <c r="X3192" s="1220"/>
      <c r="Y3192" s="1221"/>
      <c r="Z3192" s="1168">
        <v>13.005800000000001</v>
      </c>
      <c r="AA3192" s="1126"/>
      <c r="AB3192" s="1126"/>
      <c r="AC3192" s="1125"/>
    </row>
    <row r="3193" spans="1:29" ht="17.45" customHeight="1" thickBot="1">
      <c r="A3193" s="1068"/>
      <c r="B3193" s="1069"/>
      <c r="C3193" s="1069"/>
      <c r="D3193" s="1069"/>
      <c r="E3193" s="1069"/>
      <c r="F3193" s="1069"/>
      <c r="G3193" s="1069"/>
      <c r="H3193" s="1069"/>
      <c r="I3193" s="1071" t="s">
        <v>1180</v>
      </c>
      <c r="J3193" s="1071"/>
      <c r="K3193" s="1071"/>
      <c r="L3193" s="1071"/>
      <c r="M3193" s="1071"/>
      <c r="N3193" s="1071"/>
      <c r="O3193" s="1071"/>
      <c r="P3193" s="1071"/>
      <c r="Q3193" s="1071"/>
      <c r="R3193" s="1071"/>
      <c r="S3193" s="1071"/>
      <c r="T3193" s="1071"/>
      <c r="U3193" s="1071"/>
      <c r="V3193" s="1106"/>
      <c r="W3193" s="1107">
        <v>34.502200000000002</v>
      </c>
      <c r="X3193" s="1108"/>
      <c r="Y3193" s="1108"/>
      <c r="Z3193" s="1108"/>
      <c r="AA3193" s="1108"/>
      <c r="AB3193" s="1108"/>
      <c r="AC3193" s="1107"/>
    </row>
    <row r="3194" spans="1:29" ht="16.7" customHeight="1" thickBot="1">
      <c r="A3194" s="1092" t="s">
        <v>1181</v>
      </c>
      <c r="B3194" s="1109"/>
      <c r="C3194" s="1109"/>
      <c r="D3194" s="1109"/>
      <c r="E3194" s="1109"/>
      <c r="F3194" s="1109"/>
      <c r="G3194" s="1109"/>
      <c r="H3194" s="1109"/>
      <c r="I3194" s="1109"/>
      <c r="J3194" s="1110"/>
      <c r="K3194" s="1094" t="s">
        <v>1182</v>
      </c>
      <c r="L3194" s="1070"/>
      <c r="M3194" s="1070"/>
      <c r="N3194" s="1070"/>
      <c r="O3194" s="1095"/>
      <c r="P3194" s="1094" t="s">
        <v>1174</v>
      </c>
      <c r="Q3194" s="1070"/>
      <c r="R3194" s="1070"/>
      <c r="S3194" s="1070"/>
      <c r="T3194" s="1095"/>
      <c r="U3194" s="1094" t="s">
        <v>1183</v>
      </c>
      <c r="V3194" s="1070"/>
      <c r="W3194" s="1070"/>
      <c r="X3194" s="1070"/>
      <c r="Y3194" s="1095"/>
      <c r="Z3194" s="1096" t="s">
        <v>1177</v>
      </c>
      <c r="AA3194" s="1111"/>
      <c r="AB3194" s="1111"/>
      <c r="AC3194" s="1112"/>
    </row>
    <row r="3195" spans="1:29" ht="17.45" customHeight="1">
      <c r="A3195" s="1150"/>
      <c r="B3195" s="1151" t="s">
        <v>1115</v>
      </c>
      <c r="C3195" s="1151"/>
      <c r="D3195" s="1152" t="s">
        <v>1116</v>
      </c>
      <c r="E3195" s="1151"/>
      <c r="F3195" s="1151"/>
      <c r="G3195" s="1151"/>
      <c r="H3195" s="1151"/>
      <c r="I3195" s="1151"/>
      <c r="J3195" s="1152"/>
      <c r="K3195" s="1153">
        <v>0</v>
      </c>
      <c r="L3195" s="1154"/>
      <c r="M3195" s="1154"/>
      <c r="N3195" s="1154"/>
      <c r="O3195" s="1155"/>
      <c r="P3195" s="1153">
        <v>2</v>
      </c>
      <c r="Q3195" s="1154"/>
      <c r="R3195" s="1154"/>
      <c r="S3195" s="1154"/>
      <c r="T3195" s="1155"/>
      <c r="U3195" s="1156">
        <v>22.3398</v>
      </c>
      <c r="V3195" s="1157"/>
      <c r="W3195" s="1157"/>
      <c r="X3195" s="1157"/>
      <c r="Y3195" s="1158"/>
      <c r="Z3195" s="1159">
        <v>44.679600000000001</v>
      </c>
      <c r="AA3195" s="1116"/>
      <c r="AB3195" s="1116"/>
      <c r="AC3195" s="1115"/>
    </row>
    <row r="3196" spans="1:29" ht="17.45" customHeight="1">
      <c r="A3196" s="1149"/>
      <c r="B3196" s="1174" t="s">
        <v>1125</v>
      </c>
      <c r="C3196" s="1174"/>
      <c r="D3196" s="1175" t="s">
        <v>1126</v>
      </c>
      <c r="E3196" s="1174"/>
      <c r="F3196" s="1174"/>
      <c r="G3196" s="1174"/>
      <c r="H3196" s="1174"/>
      <c r="I3196" s="1174"/>
      <c r="J3196" s="1175"/>
      <c r="K3196" s="1176">
        <v>0</v>
      </c>
      <c r="L3196" s="1177"/>
      <c r="M3196" s="1177"/>
      <c r="N3196" s="1177"/>
      <c r="O3196" s="1178"/>
      <c r="P3196" s="1176">
        <v>1</v>
      </c>
      <c r="Q3196" s="1177"/>
      <c r="R3196" s="1177"/>
      <c r="S3196" s="1177"/>
      <c r="T3196" s="1178"/>
      <c r="U3196" s="1226">
        <v>28.457100000000001</v>
      </c>
      <c r="V3196" s="1146"/>
      <c r="W3196" s="1146"/>
      <c r="X3196" s="1146"/>
      <c r="Y3196" s="1227"/>
      <c r="Z3196" s="1184">
        <v>28.457100000000001</v>
      </c>
      <c r="AA3196" s="1121"/>
      <c r="AB3196" s="1121"/>
      <c r="AC3196" s="1120"/>
    </row>
    <row r="3197" spans="1:29" ht="16.7" customHeight="1">
      <c r="A3197" s="1149"/>
      <c r="B3197" s="1174" t="s">
        <v>1111</v>
      </c>
      <c r="C3197" s="1174"/>
      <c r="D3197" s="1175" t="s">
        <v>1112</v>
      </c>
      <c r="E3197" s="1174"/>
      <c r="F3197" s="1174"/>
      <c r="G3197" s="1174"/>
      <c r="H3197" s="1174"/>
      <c r="I3197" s="1174"/>
      <c r="J3197" s="1175"/>
      <c r="K3197" s="1176">
        <v>0</v>
      </c>
      <c r="L3197" s="1177"/>
      <c r="M3197" s="1177"/>
      <c r="N3197" s="1177"/>
      <c r="O3197" s="1178"/>
      <c r="P3197" s="1176">
        <v>2</v>
      </c>
      <c r="Q3197" s="1177"/>
      <c r="R3197" s="1177"/>
      <c r="S3197" s="1177"/>
      <c r="T3197" s="1178"/>
      <c r="U3197" s="1226">
        <v>22.148800000000001</v>
      </c>
      <c r="V3197" s="1146"/>
      <c r="W3197" s="1146"/>
      <c r="X3197" s="1146"/>
      <c r="Y3197" s="1227"/>
      <c r="Z3197" s="1184">
        <v>44.297600000000003</v>
      </c>
      <c r="AA3197" s="1121"/>
      <c r="AB3197" s="1121"/>
      <c r="AC3197" s="1120"/>
    </row>
    <row r="3198" spans="1:29" ht="17.45" customHeight="1" thickBot="1">
      <c r="A3198" s="1089"/>
      <c r="B3198" s="1160" t="s">
        <v>1117</v>
      </c>
      <c r="C3198" s="1160"/>
      <c r="D3198" s="1161" t="s">
        <v>1118</v>
      </c>
      <c r="E3198" s="1160"/>
      <c r="F3198" s="1160"/>
      <c r="G3198" s="1160"/>
      <c r="H3198" s="1160"/>
      <c r="I3198" s="1160"/>
      <c r="J3198" s="1161"/>
      <c r="K3198" s="1162">
        <v>0</v>
      </c>
      <c r="L3198" s="1163"/>
      <c r="M3198" s="1163"/>
      <c r="N3198" s="1163"/>
      <c r="O3198" s="1164"/>
      <c r="P3198" s="1162">
        <v>1</v>
      </c>
      <c r="Q3198" s="1163"/>
      <c r="R3198" s="1163"/>
      <c r="S3198" s="1163"/>
      <c r="T3198" s="1164"/>
      <c r="U3198" s="1165">
        <v>31.5581</v>
      </c>
      <c r="V3198" s="1166"/>
      <c r="W3198" s="1166"/>
      <c r="X3198" s="1166"/>
      <c r="Y3198" s="1167"/>
      <c r="Z3198" s="1168">
        <v>31.5581</v>
      </c>
      <c r="AA3198" s="1126"/>
      <c r="AB3198" s="1126"/>
      <c r="AC3198" s="1125"/>
    </row>
    <row r="3199" spans="1:29" ht="16.7" customHeight="1" thickBot="1">
      <c r="A3199" s="1068"/>
      <c r="B3199" s="1113"/>
      <c r="C3199" s="1113"/>
      <c r="D3199" s="1113"/>
      <c r="E3199" s="1113"/>
      <c r="F3199" s="1113"/>
      <c r="G3199" s="1113"/>
      <c r="H3199" s="1113"/>
      <c r="I3199" s="1114" t="s">
        <v>1184</v>
      </c>
      <c r="J3199" s="1114"/>
      <c r="K3199" s="1114"/>
      <c r="L3199" s="1114"/>
      <c r="M3199" s="1114"/>
      <c r="N3199" s="1114"/>
      <c r="O3199" s="1114"/>
      <c r="P3199" s="1114"/>
      <c r="Q3199" s="1114"/>
      <c r="R3199" s="1114"/>
      <c r="S3199" s="1114"/>
      <c r="T3199" s="1114"/>
      <c r="U3199" s="1114"/>
      <c r="V3199" s="1069"/>
      <c r="W3199" s="1115">
        <v>148.9924</v>
      </c>
      <c r="X3199" s="1116"/>
      <c r="Y3199" s="1116"/>
      <c r="Z3199" s="1116"/>
      <c r="AA3199" s="1116"/>
      <c r="AB3199" s="1116"/>
      <c r="AC3199" s="1115"/>
    </row>
    <row r="3200" spans="1:29" ht="17.45" customHeight="1">
      <c r="A3200" s="1117"/>
      <c r="B3200" s="1118"/>
      <c r="C3200" s="1118"/>
      <c r="D3200" s="1118"/>
      <c r="E3200" s="1118"/>
      <c r="F3200" s="1118"/>
      <c r="G3200" s="1118"/>
      <c r="H3200" s="1118"/>
      <c r="I3200" s="1119" t="s">
        <v>1185</v>
      </c>
      <c r="J3200" s="1119"/>
      <c r="K3200" s="1119"/>
      <c r="L3200" s="1119"/>
      <c r="M3200" s="1119"/>
      <c r="N3200" s="1119"/>
      <c r="O3200" s="1119"/>
      <c r="P3200" s="1119"/>
      <c r="Q3200" s="1119"/>
      <c r="R3200" s="1119"/>
      <c r="S3200" s="1119"/>
      <c r="T3200" s="1119"/>
      <c r="U3200" s="1119"/>
      <c r="V3200" s="1118"/>
      <c r="W3200" s="1120">
        <v>183.49459999999999</v>
      </c>
      <c r="X3200" s="1121"/>
      <c r="Y3200" s="1121"/>
      <c r="Z3200" s="1121"/>
      <c r="AA3200" s="1121"/>
      <c r="AB3200" s="1121"/>
      <c r="AC3200" s="1120"/>
    </row>
    <row r="3201" spans="1:29" ht="17.45" customHeight="1">
      <c r="A3201" s="1117"/>
      <c r="B3201" s="1118"/>
      <c r="C3201" s="1118"/>
      <c r="D3201" s="1118"/>
      <c r="E3201" s="1118"/>
      <c r="F3201" s="1118"/>
      <c r="G3201" s="1118"/>
      <c r="H3201" s="1118"/>
      <c r="I3201" s="1119" t="s">
        <v>1186</v>
      </c>
      <c r="J3201" s="1119"/>
      <c r="K3201" s="1119"/>
      <c r="L3201" s="1119"/>
      <c r="M3201" s="1119"/>
      <c r="N3201" s="1119"/>
      <c r="O3201" s="1119"/>
      <c r="P3201" s="1119"/>
      <c r="Q3201" s="1119"/>
      <c r="R3201" s="1119"/>
      <c r="S3201" s="1119"/>
      <c r="T3201" s="1119"/>
      <c r="U3201" s="1119"/>
      <c r="V3201" s="1118"/>
      <c r="W3201" s="1120">
        <v>45.873699999999999</v>
      </c>
      <c r="X3201" s="1121"/>
      <c r="Y3201" s="1121"/>
      <c r="Z3201" s="1121"/>
      <c r="AA3201" s="1121"/>
      <c r="AB3201" s="1121"/>
      <c r="AC3201" s="1120"/>
    </row>
    <row r="3202" spans="1:29" ht="16.7" customHeight="1">
      <c r="A3202" s="1117"/>
      <c r="B3202" s="1118"/>
      <c r="C3202" s="1118"/>
      <c r="D3202" s="1118"/>
      <c r="E3202" s="1118"/>
      <c r="F3202" s="1118"/>
      <c r="G3202" s="1118"/>
      <c r="H3202" s="1118"/>
      <c r="I3202" s="1119" t="s">
        <v>1187</v>
      </c>
      <c r="J3202" s="1119"/>
      <c r="K3202" s="1119"/>
      <c r="L3202" s="1119"/>
      <c r="M3202" s="1119"/>
      <c r="N3202" s="1119"/>
      <c r="O3202" s="1119"/>
      <c r="P3202" s="1119"/>
      <c r="Q3202" s="1119"/>
      <c r="R3202" s="1119"/>
      <c r="S3202" s="1119"/>
      <c r="T3202" s="1119"/>
      <c r="U3202" s="1119"/>
      <c r="V3202" s="1118"/>
      <c r="W3202" s="1120">
        <v>0</v>
      </c>
      <c r="X3202" s="1121"/>
      <c r="Y3202" s="1121"/>
      <c r="Z3202" s="1121"/>
      <c r="AA3202" s="1121"/>
      <c r="AB3202" s="1121"/>
      <c r="AC3202" s="1120"/>
    </row>
    <row r="3203" spans="1:29" ht="17.45" customHeight="1" thickBot="1">
      <c r="A3203" s="1122"/>
      <c r="B3203" s="1123"/>
      <c r="C3203" s="1123"/>
      <c r="D3203" s="1123"/>
      <c r="E3203" s="1123"/>
      <c r="F3203" s="1123"/>
      <c r="G3203" s="1123"/>
      <c r="H3203" s="1123"/>
      <c r="I3203" s="1124" t="s">
        <v>1188</v>
      </c>
      <c r="J3203" s="1124"/>
      <c r="K3203" s="1124"/>
      <c r="L3203" s="1124"/>
      <c r="M3203" s="1124"/>
      <c r="N3203" s="1124"/>
      <c r="O3203" s="1124"/>
      <c r="P3203" s="1124"/>
      <c r="Q3203" s="1124"/>
      <c r="R3203" s="1124"/>
      <c r="S3203" s="1124"/>
      <c r="T3203" s="1124"/>
      <c r="U3203" s="1124"/>
      <c r="V3203" s="1123"/>
      <c r="W3203" s="1125">
        <v>0</v>
      </c>
      <c r="X3203" s="1126"/>
      <c r="Y3203" s="1126"/>
      <c r="Z3203" s="1126"/>
      <c r="AA3203" s="1126"/>
      <c r="AB3203" s="1126"/>
      <c r="AC3203" s="1125"/>
    </row>
    <row r="3204" spans="1:29" ht="17.45" customHeight="1" thickBot="1">
      <c r="A3204" s="1092" t="s">
        <v>1189</v>
      </c>
      <c r="B3204" s="1109"/>
      <c r="C3204" s="1109"/>
      <c r="D3204" s="1109"/>
      <c r="E3204" s="1109"/>
      <c r="F3204" s="1109"/>
      <c r="G3204" s="1109"/>
      <c r="H3204" s="1109"/>
      <c r="I3204" s="1109"/>
      <c r="J3204" s="1110"/>
      <c r="K3204" s="1094" t="s">
        <v>1174</v>
      </c>
      <c r="L3204" s="1070"/>
      <c r="M3204" s="1070"/>
      <c r="N3204" s="1070"/>
      <c r="O3204" s="1095"/>
      <c r="P3204" s="1094" t="s">
        <v>531</v>
      </c>
      <c r="Q3204" s="1070"/>
      <c r="R3204" s="1070"/>
      <c r="S3204" s="1070"/>
      <c r="T3204" s="1095"/>
      <c r="U3204" s="1094" t="s">
        <v>1190</v>
      </c>
      <c r="V3204" s="1070"/>
      <c r="W3204" s="1070"/>
      <c r="X3204" s="1070"/>
      <c r="Y3204" s="1095"/>
      <c r="Z3204" s="1096" t="s">
        <v>1191</v>
      </c>
      <c r="AA3204" s="1111"/>
      <c r="AB3204" s="1111"/>
      <c r="AC3204" s="1112"/>
    </row>
    <row r="3205" spans="1:29" ht="16.7" customHeight="1">
      <c r="A3205" s="1150"/>
      <c r="B3205" s="1151" t="s">
        <v>1798</v>
      </c>
      <c r="C3205" s="1151"/>
      <c r="D3205" s="1152" t="s">
        <v>1799</v>
      </c>
      <c r="E3205" s="1151"/>
      <c r="F3205" s="1151"/>
      <c r="G3205" s="1151"/>
      <c r="H3205" s="1151"/>
      <c r="I3205" s="1151"/>
      <c r="J3205" s="1152"/>
      <c r="K3205" s="1153">
        <v>11.775</v>
      </c>
      <c r="L3205" s="1154"/>
      <c r="M3205" s="1154"/>
      <c r="N3205" s="1154"/>
      <c r="O3205" s="1155"/>
      <c r="P3205" s="1169" t="s">
        <v>1218</v>
      </c>
      <c r="Q3205" s="1078"/>
      <c r="R3205" s="1078"/>
      <c r="S3205" s="1078"/>
      <c r="T3205" s="1170"/>
      <c r="U3205" s="1171">
        <v>12.308</v>
      </c>
      <c r="V3205" s="1172"/>
      <c r="W3205" s="1172"/>
      <c r="X3205" s="1172"/>
      <c r="Y3205" s="1173"/>
      <c r="Z3205" s="1159">
        <v>144.92670000000001</v>
      </c>
      <c r="AA3205" s="1116"/>
      <c r="AB3205" s="1116"/>
      <c r="AC3205" s="1115"/>
    </row>
    <row r="3206" spans="1:29" ht="17.45" customHeight="1">
      <c r="A3206" s="1149"/>
      <c r="B3206" s="1174" t="s">
        <v>1875</v>
      </c>
      <c r="C3206" s="1174"/>
      <c r="D3206" s="1175" t="s">
        <v>1876</v>
      </c>
      <c r="E3206" s="1174"/>
      <c r="F3206" s="1174"/>
      <c r="G3206" s="1174"/>
      <c r="H3206" s="1174"/>
      <c r="I3206" s="1174"/>
      <c r="J3206" s="1175"/>
      <c r="K3206" s="1176">
        <v>1</v>
      </c>
      <c r="L3206" s="1177"/>
      <c r="M3206" s="1177"/>
      <c r="N3206" s="1177"/>
      <c r="O3206" s="1178"/>
      <c r="P3206" s="1179" t="s">
        <v>55</v>
      </c>
      <c r="Q3206" s="1085"/>
      <c r="R3206" s="1085"/>
      <c r="S3206" s="1085"/>
      <c r="T3206" s="1180"/>
      <c r="U3206" s="1181">
        <v>146.4393</v>
      </c>
      <c r="V3206" s="1182"/>
      <c r="W3206" s="1182"/>
      <c r="X3206" s="1182"/>
      <c r="Y3206" s="1183"/>
      <c r="Z3206" s="1184">
        <v>146.4393</v>
      </c>
      <c r="AA3206" s="1121"/>
      <c r="AB3206" s="1121"/>
      <c r="AC3206" s="1120"/>
    </row>
    <row r="3207" spans="1:29" ht="16.7" customHeight="1" thickBot="1">
      <c r="A3207" s="1089"/>
      <c r="B3207" s="1160" t="s">
        <v>1827</v>
      </c>
      <c r="C3207" s="1160"/>
      <c r="D3207" s="1161" t="s">
        <v>1828</v>
      </c>
      <c r="E3207" s="1160"/>
      <c r="F3207" s="1160"/>
      <c r="G3207" s="1160"/>
      <c r="H3207" s="1160"/>
      <c r="I3207" s="1160"/>
      <c r="J3207" s="1161"/>
      <c r="K3207" s="1162">
        <v>0.4</v>
      </c>
      <c r="L3207" s="1163"/>
      <c r="M3207" s="1163"/>
      <c r="N3207" s="1163"/>
      <c r="O3207" s="1164"/>
      <c r="P3207" s="1185" t="s">
        <v>55</v>
      </c>
      <c r="Q3207" s="1186"/>
      <c r="R3207" s="1186"/>
      <c r="S3207" s="1186"/>
      <c r="T3207" s="1187"/>
      <c r="U3207" s="1188">
        <v>130.73920000000001</v>
      </c>
      <c r="V3207" s="1189"/>
      <c r="W3207" s="1189"/>
      <c r="X3207" s="1189"/>
      <c r="Y3207" s="1190"/>
      <c r="Z3207" s="1168">
        <v>52.295699999999997</v>
      </c>
      <c r="AA3207" s="1126"/>
      <c r="AB3207" s="1126"/>
      <c r="AC3207" s="1125"/>
    </row>
    <row r="3208" spans="1:29" ht="17.45" customHeight="1" thickBot="1">
      <c r="A3208" s="1068"/>
      <c r="B3208" s="1069"/>
      <c r="C3208" s="1069"/>
      <c r="D3208" s="1069"/>
      <c r="E3208" s="1069"/>
      <c r="F3208" s="1069"/>
      <c r="G3208" s="1069"/>
      <c r="H3208" s="1069"/>
      <c r="I3208" s="1071" t="s">
        <v>1193</v>
      </c>
      <c r="J3208" s="1071"/>
      <c r="K3208" s="1071"/>
      <c r="L3208" s="1071"/>
      <c r="M3208" s="1071"/>
      <c r="N3208" s="1071"/>
      <c r="O3208" s="1071"/>
      <c r="P3208" s="1071"/>
      <c r="Q3208" s="1071"/>
      <c r="R3208" s="1071"/>
      <c r="S3208" s="1071"/>
      <c r="T3208" s="1071"/>
      <c r="U3208" s="1071"/>
      <c r="V3208" s="1106"/>
      <c r="W3208" s="1107">
        <v>343.6617</v>
      </c>
      <c r="X3208" s="1108"/>
      <c r="Y3208" s="1108"/>
      <c r="Z3208" s="1108"/>
      <c r="AA3208" s="1108"/>
      <c r="AB3208" s="1108"/>
      <c r="AC3208" s="1107"/>
    </row>
    <row r="3209" spans="1:29" ht="17.45" customHeight="1" thickBot="1">
      <c r="A3209" s="1092" t="s">
        <v>1194</v>
      </c>
      <c r="B3209" s="1109"/>
      <c r="C3209" s="1109"/>
      <c r="D3209" s="1109"/>
      <c r="E3209" s="1109"/>
      <c r="F3209" s="1109"/>
      <c r="G3209" s="1109"/>
      <c r="H3209" s="1109"/>
      <c r="I3209" s="1109"/>
      <c r="J3209" s="1110"/>
      <c r="K3209" s="1094" t="s">
        <v>1174</v>
      </c>
      <c r="L3209" s="1070"/>
      <c r="M3209" s="1070"/>
      <c r="N3209" s="1070"/>
      <c r="O3209" s="1095"/>
      <c r="P3209" s="1094" t="s">
        <v>531</v>
      </c>
      <c r="Q3209" s="1070"/>
      <c r="R3209" s="1070"/>
      <c r="S3209" s="1070"/>
      <c r="T3209" s="1095"/>
      <c r="U3209" s="1094" t="s">
        <v>1190</v>
      </c>
      <c r="V3209" s="1070"/>
      <c r="W3209" s="1070"/>
      <c r="X3209" s="1070"/>
      <c r="Y3209" s="1095"/>
      <c r="Z3209" s="1096" t="s">
        <v>1191</v>
      </c>
      <c r="AA3209" s="1111"/>
      <c r="AB3209" s="1111"/>
      <c r="AC3209" s="1112"/>
    </row>
    <row r="3210" spans="1:29" ht="16.7" customHeight="1" thickBot="1">
      <c r="A3210" s="1127"/>
      <c r="B3210" s="1128" t="s">
        <v>1802</v>
      </c>
      <c r="C3210" s="1128"/>
      <c r="D3210" s="1129" t="s">
        <v>1803</v>
      </c>
      <c r="E3210" s="1128"/>
      <c r="F3210" s="1128"/>
      <c r="G3210" s="1128"/>
      <c r="H3210" s="1128"/>
      <c r="I3210" s="1128"/>
      <c r="J3210" s="1129"/>
      <c r="K3210" s="1130">
        <v>1</v>
      </c>
      <c r="L3210" s="1131"/>
      <c r="M3210" s="1131"/>
      <c r="N3210" s="1131"/>
      <c r="O3210" s="1132"/>
      <c r="P3210" s="1133" t="s">
        <v>55</v>
      </c>
      <c r="Q3210" s="1134"/>
      <c r="R3210" s="1134"/>
      <c r="S3210" s="1134"/>
      <c r="T3210" s="1135"/>
      <c r="U3210" s="1136">
        <v>17.414400000000001</v>
      </c>
      <c r="V3210" s="1137"/>
      <c r="W3210" s="1137"/>
      <c r="X3210" s="1137"/>
      <c r="Y3210" s="1138"/>
      <c r="Z3210" s="1139">
        <v>17.41</v>
      </c>
      <c r="AA3210" s="1108"/>
      <c r="AB3210" s="1108"/>
      <c r="AC3210" s="1107"/>
    </row>
    <row r="3211" spans="1:29" ht="17.45" customHeight="1" thickBot="1">
      <c r="A3211" s="1068"/>
      <c r="B3211" s="1069"/>
      <c r="C3211" s="1069"/>
      <c r="D3211" s="1069"/>
      <c r="E3211" s="1069"/>
      <c r="F3211" s="1069"/>
      <c r="G3211" s="1069"/>
      <c r="H3211" s="1069"/>
      <c r="I3211" s="1071" t="s">
        <v>1195</v>
      </c>
      <c r="J3211" s="1071"/>
      <c r="K3211" s="1071"/>
      <c r="L3211" s="1071"/>
      <c r="M3211" s="1071"/>
      <c r="N3211" s="1071"/>
      <c r="O3211" s="1071"/>
      <c r="P3211" s="1071"/>
      <c r="Q3211" s="1071"/>
      <c r="R3211" s="1071"/>
      <c r="S3211" s="1071"/>
      <c r="T3211" s="1071"/>
      <c r="U3211" s="1071"/>
      <c r="V3211" s="1106"/>
      <c r="W3211" s="1107">
        <v>17.41</v>
      </c>
      <c r="X3211" s="1108"/>
      <c r="Y3211" s="1108"/>
      <c r="Z3211" s="1108"/>
      <c r="AA3211" s="1108"/>
      <c r="AB3211" s="1108"/>
      <c r="AC3211" s="1107"/>
    </row>
    <row r="3212" spans="1:29" ht="17.45" customHeight="1" thickBot="1">
      <c r="A3212" s="1092" t="s">
        <v>1196</v>
      </c>
      <c r="B3212" s="1109"/>
      <c r="C3212" s="1109"/>
      <c r="D3212" s="1109"/>
      <c r="E3212" s="1109"/>
      <c r="F3212" s="1109"/>
      <c r="G3212" s="1109"/>
      <c r="H3212" s="1109"/>
      <c r="I3212" s="1109"/>
      <c r="J3212" s="1110"/>
      <c r="K3212" s="1094" t="s">
        <v>1174</v>
      </c>
      <c r="L3212" s="1070"/>
      <c r="M3212" s="1070"/>
      <c r="N3212" s="1070"/>
      <c r="O3212" s="1095"/>
      <c r="P3212" s="1094" t="s">
        <v>531</v>
      </c>
      <c r="Q3212" s="1070"/>
      <c r="R3212" s="1070"/>
      <c r="S3212" s="1070"/>
      <c r="T3212" s="1095"/>
      <c r="U3212" s="1094" t="s">
        <v>1190</v>
      </c>
      <c r="V3212" s="1070"/>
      <c r="W3212" s="1070"/>
      <c r="X3212" s="1070"/>
      <c r="Y3212" s="1095"/>
      <c r="Z3212" s="1096" t="s">
        <v>1191</v>
      </c>
      <c r="AA3212" s="1111"/>
      <c r="AB3212" s="1111"/>
      <c r="AC3212" s="1112"/>
    </row>
    <row r="3213" spans="1:29" ht="16.7" customHeight="1">
      <c r="A3213" s="1150"/>
      <c r="B3213" s="1151" t="s">
        <v>1804</v>
      </c>
      <c r="C3213" s="1151"/>
      <c r="D3213" s="1152" t="s">
        <v>1805</v>
      </c>
      <c r="E3213" s="1151"/>
      <c r="F3213" s="1151"/>
      <c r="G3213" s="1151"/>
      <c r="H3213" s="1151"/>
      <c r="I3213" s="1151"/>
      <c r="J3213" s="1152"/>
      <c r="K3213" s="1153">
        <v>1.1780000000000001E-2</v>
      </c>
      <c r="L3213" s="1154"/>
      <c r="M3213" s="1154"/>
      <c r="N3213" s="1154"/>
      <c r="O3213" s="1155"/>
      <c r="P3213" s="1169" t="s">
        <v>565</v>
      </c>
      <c r="Q3213" s="1078"/>
      <c r="R3213" s="1078"/>
      <c r="S3213" s="1078"/>
      <c r="T3213" s="1170"/>
      <c r="U3213" s="1171">
        <v>32.630000000000003</v>
      </c>
      <c r="V3213" s="1172"/>
      <c r="W3213" s="1172"/>
      <c r="X3213" s="1172"/>
      <c r="Y3213" s="1173"/>
      <c r="Z3213" s="1159">
        <v>0.38440000000000002</v>
      </c>
      <c r="AA3213" s="1116"/>
      <c r="AB3213" s="1116"/>
      <c r="AC3213" s="1115"/>
    </row>
    <row r="3214" spans="1:29" ht="17.45" customHeight="1">
      <c r="A3214" s="1149"/>
      <c r="B3214" s="1174" t="s">
        <v>1877</v>
      </c>
      <c r="C3214" s="1174"/>
      <c r="D3214" s="1175" t="s">
        <v>1878</v>
      </c>
      <c r="E3214" s="1174"/>
      <c r="F3214" s="1174"/>
      <c r="G3214" s="1174"/>
      <c r="H3214" s="1174"/>
      <c r="I3214" s="1174"/>
      <c r="J3214" s="1175"/>
      <c r="K3214" s="1176">
        <v>4.4000000000000002E-4</v>
      </c>
      <c r="L3214" s="1177"/>
      <c r="M3214" s="1177"/>
      <c r="N3214" s="1177"/>
      <c r="O3214" s="1178"/>
      <c r="P3214" s="1179" t="s">
        <v>565</v>
      </c>
      <c r="Q3214" s="1085"/>
      <c r="R3214" s="1085"/>
      <c r="S3214" s="1085"/>
      <c r="T3214" s="1180"/>
      <c r="U3214" s="1181">
        <v>32.99</v>
      </c>
      <c r="V3214" s="1182"/>
      <c r="W3214" s="1182"/>
      <c r="X3214" s="1182"/>
      <c r="Y3214" s="1183"/>
      <c r="Z3214" s="1184">
        <v>1.4500000000000001E-2</v>
      </c>
      <c r="AA3214" s="1121"/>
      <c r="AB3214" s="1121"/>
      <c r="AC3214" s="1120"/>
    </row>
    <row r="3215" spans="1:29" ht="16.7" customHeight="1" thickBot="1">
      <c r="A3215" s="1089"/>
      <c r="B3215" s="1160" t="s">
        <v>1958</v>
      </c>
      <c r="C3215" s="1160"/>
      <c r="D3215" s="1161" t="s">
        <v>1959</v>
      </c>
      <c r="E3215" s="1160"/>
      <c r="F3215" s="1160"/>
      <c r="G3215" s="1160"/>
      <c r="H3215" s="1160"/>
      <c r="I3215" s="1160"/>
      <c r="J3215" s="1161"/>
      <c r="K3215" s="1162">
        <v>1.2E-4</v>
      </c>
      <c r="L3215" s="1163"/>
      <c r="M3215" s="1163"/>
      <c r="N3215" s="1163"/>
      <c r="O3215" s="1164"/>
      <c r="P3215" s="1185" t="s">
        <v>565</v>
      </c>
      <c r="Q3215" s="1186"/>
      <c r="R3215" s="1186"/>
      <c r="S3215" s="1186"/>
      <c r="T3215" s="1187"/>
      <c r="U3215" s="1188">
        <v>32.99</v>
      </c>
      <c r="V3215" s="1189"/>
      <c r="W3215" s="1189"/>
      <c r="X3215" s="1189"/>
      <c r="Y3215" s="1190"/>
      <c r="Z3215" s="1168">
        <v>4.0000000000000001E-3</v>
      </c>
      <c r="AA3215" s="1126"/>
      <c r="AB3215" s="1126"/>
      <c r="AC3215" s="1125"/>
    </row>
    <row r="3216" spans="1:29" ht="17.45" customHeight="1" thickBot="1">
      <c r="A3216" s="1068"/>
      <c r="B3216" s="1069"/>
      <c r="C3216" s="1069"/>
      <c r="D3216" s="1069"/>
      <c r="E3216" s="1069"/>
      <c r="F3216" s="1069"/>
      <c r="G3216" s="1069"/>
      <c r="H3216" s="1069"/>
      <c r="I3216" s="1071" t="s">
        <v>1197</v>
      </c>
      <c r="J3216" s="1071"/>
      <c r="K3216" s="1071"/>
      <c r="L3216" s="1071"/>
      <c r="M3216" s="1071"/>
      <c r="N3216" s="1071"/>
      <c r="O3216" s="1071"/>
      <c r="P3216" s="1071"/>
      <c r="Q3216" s="1071"/>
      <c r="R3216" s="1071"/>
      <c r="S3216" s="1071"/>
      <c r="T3216" s="1071"/>
      <c r="U3216" s="1071"/>
      <c r="V3216" s="1106"/>
      <c r="W3216" s="1107">
        <v>0.40289999999999998</v>
      </c>
      <c r="X3216" s="1108"/>
      <c r="Y3216" s="1108"/>
      <c r="Z3216" s="1108"/>
      <c r="AA3216" s="1108"/>
      <c r="AB3216" s="1108"/>
      <c r="AC3216" s="1107"/>
    </row>
    <row r="3217" spans="1:29" ht="17.45" customHeight="1" thickBot="1">
      <c r="A3217" s="1092" t="s">
        <v>1198</v>
      </c>
      <c r="B3217" s="1109"/>
      <c r="C3217" s="1109"/>
      <c r="D3217" s="1110"/>
      <c r="E3217" s="1094" t="s">
        <v>1174</v>
      </c>
      <c r="F3217" s="1070"/>
      <c r="G3217" s="1095"/>
      <c r="H3217" s="1140" t="s">
        <v>1199</v>
      </c>
      <c r="I3217" s="1140" t="s">
        <v>1200</v>
      </c>
      <c r="J3217" s="1094" t="s">
        <v>1201</v>
      </c>
      <c r="K3217" s="1070"/>
      <c r="L3217" s="1095"/>
      <c r="M3217" s="1094" t="s">
        <v>1202</v>
      </c>
      <c r="N3217" s="1070"/>
      <c r="O3217" s="1070"/>
      <c r="P3217" s="1095"/>
      <c r="Q3217" s="1094" t="s">
        <v>1203</v>
      </c>
      <c r="R3217" s="1070"/>
      <c r="S3217" s="1070"/>
      <c r="T3217" s="1070"/>
      <c r="U3217" s="1095"/>
      <c r="V3217" s="1094" t="s">
        <v>1204</v>
      </c>
      <c r="W3217" s="1070"/>
      <c r="X3217" s="1070"/>
      <c r="Y3217" s="1095"/>
      <c r="Z3217" s="1096" t="s">
        <v>1191</v>
      </c>
      <c r="AA3217" s="1111"/>
      <c r="AB3217" s="1111"/>
      <c r="AC3217" s="1112"/>
    </row>
    <row r="3218" spans="1:29" ht="16.7" customHeight="1">
      <c r="A3218" s="1150"/>
      <c r="B3218" s="1151" t="s">
        <v>1808</v>
      </c>
      <c r="C3218" s="1151"/>
      <c r="D3218" s="1222" t="s">
        <v>1805</v>
      </c>
      <c r="E3218" s="1202">
        <v>1.1780000000000001E-2</v>
      </c>
      <c r="F3218" s="1203"/>
      <c r="G3218" s="1204"/>
      <c r="H3218" s="1201">
        <v>0</v>
      </c>
      <c r="I3218" s="1201">
        <v>0</v>
      </c>
      <c r="J3218" s="1205">
        <v>0</v>
      </c>
      <c r="K3218" s="1206"/>
      <c r="L3218" s="1207"/>
      <c r="M3218" s="1171">
        <v>1.05</v>
      </c>
      <c r="N3218" s="1172"/>
      <c r="O3218" s="1172"/>
      <c r="P3218" s="1173"/>
      <c r="Q3218" s="1171">
        <v>0.84</v>
      </c>
      <c r="R3218" s="1172"/>
      <c r="S3218" s="1172"/>
      <c r="T3218" s="1172"/>
      <c r="U3218" s="1173"/>
      <c r="V3218" s="1171">
        <v>0.69</v>
      </c>
      <c r="W3218" s="1172"/>
      <c r="X3218" s="1172"/>
      <c r="Y3218" s="1173"/>
      <c r="Z3218" s="1159">
        <v>0</v>
      </c>
      <c r="AA3218" s="1116"/>
      <c r="AB3218" s="1116"/>
      <c r="AC3218" s="1115"/>
    </row>
    <row r="3219" spans="1:29" ht="17.45" customHeight="1">
      <c r="A3219" s="1149"/>
      <c r="B3219" s="1174" t="s">
        <v>1879</v>
      </c>
      <c r="C3219" s="1174"/>
      <c r="D3219" s="1223" t="s">
        <v>1878</v>
      </c>
      <c r="E3219" s="1209">
        <v>4.4000000000000002E-4</v>
      </c>
      <c r="F3219" s="1210"/>
      <c r="G3219" s="1211"/>
      <c r="H3219" s="1208">
        <v>0</v>
      </c>
      <c r="I3219" s="1208">
        <v>0</v>
      </c>
      <c r="J3219" s="1212">
        <v>0</v>
      </c>
      <c r="K3219" s="1213"/>
      <c r="L3219" s="1214"/>
      <c r="M3219" s="1181">
        <v>1.05</v>
      </c>
      <c r="N3219" s="1182"/>
      <c r="O3219" s="1182"/>
      <c r="P3219" s="1183"/>
      <c r="Q3219" s="1181">
        <v>0.84</v>
      </c>
      <c r="R3219" s="1182"/>
      <c r="S3219" s="1182"/>
      <c r="T3219" s="1182"/>
      <c r="U3219" s="1183"/>
      <c r="V3219" s="1181">
        <v>0.69</v>
      </c>
      <c r="W3219" s="1182"/>
      <c r="X3219" s="1182"/>
      <c r="Y3219" s="1183"/>
      <c r="Z3219" s="1184">
        <v>0</v>
      </c>
      <c r="AA3219" s="1121"/>
      <c r="AB3219" s="1121"/>
      <c r="AC3219" s="1120"/>
    </row>
    <row r="3220" spans="1:29" ht="17.45" customHeight="1" thickBot="1">
      <c r="A3220" s="1089"/>
      <c r="B3220" s="1160" t="s">
        <v>1960</v>
      </c>
      <c r="C3220" s="1160"/>
      <c r="D3220" s="1224" t="s">
        <v>1959</v>
      </c>
      <c r="E3220" s="1216">
        <v>1.2E-4</v>
      </c>
      <c r="F3220" s="1217"/>
      <c r="G3220" s="1218"/>
      <c r="H3220" s="1215">
        <v>0</v>
      </c>
      <c r="I3220" s="1215">
        <v>0</v>
      </c>
      <c r="J3220" s="1219">
        <v>0</v>
      </c>
      <c r="K3220" s="1220"/>
      <c r="L3220" s="1221"/>
      <c r="M3220" s="1188">
        <v>1.05</v>
      </c>
      <c r="N3220" s="1189"/>
      <c r="O3220" s="1189"/>
      <c r="P3220" s="1190"/>
      <c r="Q3220" s="1188">
        <v>0.84</v>
      </c>
      <c r="R3220" s="1189"/>
      <c r="S3220" s="1189"/>
      <c r="T3220" s="1189"/>
      <c r="U3220" s="1190"/>
      <c r="V3220" s="1188">
        <v>0.69</v>
      </c>
      <c r="W3220" s="1189"/>
      <c r="X3220" s="1189"/>
      <c r="Y3220" s="1190"/>
      <c r="Z3220" s="1168">
        <v>0</v>
      </c>
      <c r="AA3220" s="1126"/>
      <c r="AB3220" s="1126"/>
      <c r="AC3220" s="1125"/>
    </row>
    <row r="3221" spans="1:29" ht="16.7" customHeight="1" thickBot="1">
      <c r="A3221" s="1068"/>
      <c r="B3221" s="1069"/>
      <c r="C3221" s="1069"/>
      <c r="D3221" s="1069"/>
      <c r="E3221" s="1069"/>
      <c r="F3221" s="1069"/>
      <c r="G3221" s="1069"/>
      <c r="H3221" s="1069"/>
      <c r="I3221" s="1071" t="s">
        <v>1205</v>
      </c>
      <c r="J3221" s="1071"/>
      <c r="K3221" s="1071"/>
      <c r="L3221" s="1071"/>
      <c r="M3221" s="1071"/>
      <c r="N3221" s="1071"/>
      <c r="O3221" s="1071"/>
      <c r="P3221" s="1071"/>
      <c r="Q3221" s="1071"/>
      <c r="R3221" s="1071"/>
      <c r="S3221" s="1071"/>
      <c r="T3221" s="1071"/>
      <c r="U3221" s="1071"/>
      <c r="V3221" s="1106"/>
      <c r="W3221" s="1107">
        <v>0</v>
      </c>
      <c r="X3221" s="1108"/>
      <c r="Y3221" s="1108"/>
      <c r="Z3221" s="1108"/>
      <c r="AA3221" s="1108"/>
      <c r="AB3221" s="1108"/>
      <c r="AC3221" s="1107"/>
    </row>
    <row r="3222" spans="1:29" ht="5.85" customHeight="1">
      <c r="A3222" s="1141"/>
      <c r="B3222" s="1113"/>
      <c r="C3222" s="1113"/>
      <c r="D3222" s="1113"/>
      <c r="E3222" s="1113"/>
      <c r="F3222" s="1113"/>
      <c r="G3222" s="1113"/>
      <c r="H3222" s="1113"/>
      <c r="I3222" s="1113"/>
      <c r="J3222" s="1113"/>
      <c r="K3222" s="1113"/>
      <c r="L3222" s="1113"/>
      <c r="M3222" s="1113"/>
      <c r="N3222" s="1113"/>
      <c r="O3222" s="1113"/>
      <c r="P3222" s="1113"/>
      <c r="Q3222" s="1113"/>
      <c r="R3222" s="1113"/>
      <c r="S3222" s="1113"/>
      <c r="T3222" s="1113"/>
      <c r="U3222" s="1113"/>
      <c r="V3222" s="1113"/>
      <c r="W3222" s="1113"/>
      <c r="X3222" s="1113"/>
      <c r="Y3222" s="1113"/>
      <c r="Z3222" s="1113"/>
      <c r="AA3222" s="1113"/>
      <c r="AB3222" s="1113"/>
      <c r="AC3222" s="1142"/>
    </row>
    <row r="3223" spans="1:29" ht="17.45" customHeight="1">
      <c r="A3223" s="1117"/>
      <c r="B3223" s="1118"/>
      <c r="C3223" s="1118"/>
      <c r="D3223" s="1118"/>
      <c r="E3223" s="1118"/>
      <c r="F3223" s="1118"/>
      <c r="G3223" s="1118"/>
      <c r="H3223" s="1118"/>
      <c r="I3223" s="1119" t="s">
        <v>1206</v>
      </c>
      <c r="J3223" s="1119"/>
      <c r="K3223" s="1119"/>
      <c r="L3223" s="1119"/>
      <c r="M3223" s="1119"/>
      <c r="N3223" s="1119"/>
      <c r="O3223" s="1119"/>
      <c r="P3223" s="1119"/>
      <c r="Q3223" s="1119"/>
      <c r="R3223" s="1119"/>
      <c r="S3223" s="1119"/>
      <c r="T3223" s="1119"/>
      <c r="U3223" s="1119"/>
      <c r="V3223" s="1118"/>
      <c r="W3223" s="1143">
        <v>407.35</v>
      </c>
      <c r="X3223" s="1144"/>
      <c r="Y3223" s="1144"/>
      <c r="Z3223" s="1144"/>
      <c r="AA3223" s="1144"/>
      <c r="AB3223" s="1144"/>
      <c r="AC3223" s="1143"/>
    </row>
    <row r="3224" spans="1:29" ht="16.7" customHeight="1">
      <c r="A3224" s="1117"/>
      <c r="B3224" s="1118"/>
      <c r="C3224" s="1118"/>
      <c r="D3224" s="1118"/>
      <c r="E3224" s="1118"/>
      <c r="F3224" s="1118"/>
      <c r="G3224" s="1119" t="s">
        <v>1207</v>
      </c>
      <c r="H3224" s="1119"/>
      <c r="I3224" s="1119"/>
      <c r="J3224" s="1119"/>
      <c r="K3224" s="1119"/>
      <c r="L3224" s="1119"/>
      <c r="M3224" s="1119"/>
      <c r="N3224" s="1145"/>
      <c r="O3224" s="1146">
        <v>0</v>
      </c>
      <c r="P3224" s="1146"/>
      <c r="Q3224" s="1146"/>
      <c r="R3224" s="1145"/>
      <c r="S3224" s="1119" t="s">
        <v>1208</v>
      </c>
      <c r="T3224" s="1119"/>
      <c r="U3224" s="1119"/>
      <c r="V3224" s="1118"/>
      <c r="W3224" s="1143">
        <v>0</v>
      </c>
      <c r="X3224" s="1144"/>
      <c r="Y3224" s="1144"/>
      <c r="Z3224" s="1144"/>
      <c r="AA3224" s="1144"/>
      <c r="AB3224" s="1144"/>
      <c r="AC3224" s="1143"/>
    </row>
    <row r="3225" spans="1:29" ht="17.45" customHeight="1">
      <c r="A3225" s="1117"/>
      <c r="B3225" s="1118"/>
      <c r="C3225" s="1118"/>
      <c r="D3225" s="1118"/>
      <c r="E3225" s="1118"/>
      <c r="F3225" s="1118"/>
      <c r="G3225" s="1118"/>
      <c r="H3225" s="1118"/>
      <c r="I3225" s="1119" t="s">
        <v>1209</v>
      </c>
      <c r="J3225" s="1119"/>
      <c r="K3225" s="1119"/>
      <c r="L3225" s="1119"/>
      <c r="M3225" s="1119"/>
      <c r="N3225" s="1119"/>
      <c r="O3225" s="1119"/>
      <c r="P3225" s="1119"/>
      <c r="Q3225" s="1119"/>
      <c r="R3225" s="1119"/>
      <c r="S3225" s="1119"/>
      <c r="T3225" s="1119"/>
      <c r="U3225" s="1119"/>
      <c r="V3225" s="1118"/>
      <c r="W3225" s="1143">
        <v>407.35</v>
      </c>
      <c r="X3225" s="1144"/>
      <c r="Y3225" s="1144"/>
      <c r="Z3225" s="1144"/>
      <c r="AA3225" s="1144"/>
      <c r="AB3225" s="1144"/>
      <c r="AC3225" s="1143"/>
    </row>
    <row r="3226" spans="1:29" ht="5.85" customHeight="1">
      <c r="A3226" s="1147"/>
      <c r="B3226" s="1118"/>
      <c r="C3226" s="1118"/>
      <c r="D3226" s="1118"/>
      <c r="E3226" s="1118"/>
      <c r="F3226" s="1118"/>
      <c r="G3226" s="1118"/>
      <c r="H3226" s="1118"/>
      <c r="I3226" s="1118"/>
      <c r="J3226" s="1118"/>
      <c r="K3226" s="1118"/>
      <c r="L3226" s="1118"/>
      <c r="M3226" s="1118"/>
      <c r="N3226" s="1118"/>
      <c r="O3226" s="1118"/>
      <c r="P3226" s="1118"/>
      <c r="Q3226" s="1118"/>
      <c r="R3226" s="1118"/>
      <c r="S3226" s="1118"/>
      <c r="T3226" s="1118"/>
      <c r="U3226" s="1118"/>
      <c r="V3226" s="1118"/>
      <c r="W3226" s="1118"/>
      <c r="X3226" s="1118"/>
      <c r="Y3226" s="1118"/>
      <c r="Z3226" s="1118"/>
      <c r="AA3226" s="1118"/>
      <c r="AB3226" s="1118"/>
      <c r="AC3226" s="1148"/>
    </row>
    <row r="3227" spans="1:29" ht="54.6" customHeight="1" thickBot="1">
      <c r="A3227" s="1089"/>
      <c r="B3227" s="1090"/>
      <c r="C3227" s="1090"/>
      <c r="D3227" s="1090"/>
      <c r="E3227" s="1090"/>
      <c r="F3227" s="1090"/>
      <c r="G3227" s="1090"/>
      <c r="H3227" s="1090"/>
      <c r="I3227" s="1090"/>
      <c r="J3227" s="1090"/>
      <c r="K3227" s="1090"/>
      <c r="L3227" s="1090"/>
      <c r="M3227" s="1090"/>
      <c r="N3227" s="1090"/>
      <c r="O3227" s="1090"/>
      <c r="P3227" s="1090"/>
      <c r="Q3227" s="1090"/>
      <c r="R3227" s="1090"/>
      <c r="S3227" s="1090"/>
      <c r="T3227" s="1090"/>
      <c r="U3227" s="1090"/>
      <c r="V3227" s="1090"/>
      <c r="W3227" s="1090"/>
      <c r="X3227" s="1090"/>
      <c r="Y3227" s="1090"/>
      <c r="Z3227" s="1090"/>
      <c r="AA3227" s="1090"/>
      <c r="AB3227" s="1090"/>
      <c r="AC3227" s="1091"/>
    </row>
    <row r="3228" spans="1:29" ht="17.45" customHeight="1" thickBot="1">
      <c r="A3228" s="1068"/>
      <c r="B3228" s="1069"/>
      <c r="C3228" s="1069"/>
      <c r="D3228" s="1069"/>
      <c r="E3228" s="1069"/>
      <c r="F3228" s="1070" t="s">
        <v>1166</v>
      </c>
      <c r="G3228" s="1070"/>
      <c r="H3228" s="1070"/>
      <c r="I3228" s="1070"/>
      <c r="J3228" s="1070"/>
      <c r="K3228" s="1070"/>
      <c r="L3228" s="1069"/>
      <c r="M3228" s="1069"/>
      <c r="N3228" s="1069"/>
      <c r="O3228" s="1069"/>
      <c r="P3228" s="1069"/>
      <c r="Q3228" s="1069"/>
      <c r="R3228" s="1069"/>
      <c r="S3228" s="1069"/>
      <c r="T3228" s="1069"/>
      <c r="U3228" s="1069"/>
      <c r="V3228" s="1069"/>
      <c r="W3228" s="1069"/>
      <c r="X3228" s="1071" t="s">
        <v>1961</v>
      </c>
      <c r="Y3228" s="1071"/>
      <c r="Z3228" s="1071"/>
      <c r="AA3228" s="1071"/>
      <c r="AB3228" s="1071"/>
      <c r="AC3228" s="1072"/>
    </row>
    <row r="3229" spans="1:29" ht="16.7" customHeight="1">
      <c r="A3229" s="1074" t="s">
        <v>1168</v>
      </c>
      <c r="B3229" s="1075"/>
      <c r="C3229" s="1076"/>
      <c r="D3229" s="1077" t="s">
        <v>1962</v>
      </c>
      <c r="E3229" s="1077"/>
      <c r="F3229" s="1077"/>
      <c r="G3229" s="1077"/>
      <c r="H3229" s="1077"/>
      <c r="I3229" s="1077"/>
      <c r="J3229" s="1077"/>
      <c r="K3229" s="1077"/>
      <c r="L3229" s="1077"/>
      <c r="M3229" s="1077"/>
      <c r="N3229" s="1076"/>
      <c r="O3229" s="1076"/>
      <c r="P3229" s="1078" t="s">
        <v>1104</v>
      </c>
      <c r="Q3229" s="1078"/>
      <c r="R3229" s="1078"/>
      <c r="S3229" s="1076"/>
      <c r="T3229" s="1079" t="s">
        <v>1576</v>
      </c>
      <c r="U3229" s="1079"/>
      <c r="V3229" s="1079"/>
      <c r="W3229" s="1079"/>
      <c r="X3229" s="1076"/>
      <c r="Y3229" s="1078" t="s">
        <v>1170</v>
      </c>
      <c r="Z3229" s="1078"/>
      <c r="AA3229" s="1076"/>
      <c r="AB3229" s="1080">
        <v>45658</v>
      </c>
      <c r="AC3229" s="1081"/>
    </row>
    <row r="3230" spans="1:29" ht="17.45" customHeight="1">
      <c r="A3230" s="1082"/>
      <c r="B3230" s="1083"/>
      <c r="D3230" s="1084"/>
      <c r="E3230" s="1084"/>
      <c r="F3230" s="1084"/>
      <c r="G3230" s="1084"/>
      <c r="H3230" s="1084"/>
      <c r="I3230" s="1084"/>
      <c r="J3230" s="1084"/>
      <c r="K3230" s="1084"/>
      <c r="L3230" s="1084"/>
      <c r="M3230" s="1084"/>
      <c r="P3230" s="1085" t="s">
        <v>1171</v>
      </c>
      <c r="Q3230" s="1085"/>
      <c r="R3230" s="1085"/>
      <c r="T3230" s="1086">
        <v>4.4444400000000002</v>
      </c>
      <c r="U3230" s="1086"/>
      <c r="V3230" s="1086"/>
      <c r="W3230" s="1086"/>
      <c r="Y3230" s="1085" t="s">
        <v>1172</v>
      </c>
      <c r="Z3230" s="1085"/>
      <c r="AB3230" s="1087" t="s">
        <v>55</v>
      </c>
      <c r="AC3230" s="1088"/>
    </row>
    <row r="3231" spans="1:29" ht="5.85" customHeight="1" thickBot="1">
      <c r="A3231" s="1089"/>
      <c r="B3231" s="1090"/>
      <c r="C3231" s="1090"/>
      <c r="D3231" s="1090"/>
      <c r="E3231" s="1090"/>
      <c r="F3231" s="1090"/>
      <c r="G3231" s="1090"/>
      <c r="H3231" s="1090"/>
      <c r="I3231" s="1090"/>
      <c r="J3231" s="1090"/>
      <c r="K3231" s="1090"/>
      <c r="L3231" s="1090"/>
      <c r="M3231" s="1090"/>
      <c r="N3231" s="1090"/>
      <c r="O3231" s="1090"/>
      <c r="P3231" s="1090"/>
      <c r="Q3231" s="1090"/>
      <c r="R3231" s="1090"/>
      <c r="S3231" s="1090"/>
      <c r="T3231" s="1090"/>
      <c r="U3231" s="1090"/>
      <c r="V3231" s="1090"/>
      <c r="W3231" s="1090"/>
      <c r="X3231" s="1090"/>
      <c r="Y3231" s="1090"/>
      <c r="Z3231" s="1090"/>
      <c r="AA3231" s="1090"/>
      <c r="AB3231" s="1090"/>
      <c r="AC3231" s="1091"/>
    </row>
    <row r="3232" spans="1:29" ht="16.7" customHeight="1" thickBot="1">
      <c r="A3232" s="1092" t="s">
        <v>1173</v>
      </c>
      <c r="B3232" s="1075"/>
      <c r="C3232" s="1075"/>
      <c r="D3232" s="1075"/>
      <c r="E3232" s="1075"/>
      <c r="F3232" s="1075"/>
      <c r="G3232" s="1075"/>
      <c r="H3232" s="1093"/>
      <c r="I3232" s="1094" t="s">
        <v>1174</v>
      </c>
      <c r="J3232" s="1094" t="s">
        <v>1175</v>
      </c>
      <c r="K3232" s="1070"/>
      <c r="L3232" s="1070"/>
      <c r="M3232" s="1070"/>
      <c r="N3232" s="1070"/>
      <c r="O3232" s="1070"/>
      <c r="P3232" s="1095"/>
      <c r="Q3232" s="1094" t="s">
        <v>1176</v>
      </c>
      <c r="R3232" s="1070"/>
      <c r="S3232" s="1070"/>
      <c r="T3232" s="1070"/>
      <c r="U3232" s="1070"/>
      <c r="V3232" s="1070"/>
      <c r="W3232" s="1070"/>
      <c r="X3232" s="1070"/>
      <c r="Y3232" s="1095"/>
      <c r="Z3232" s="1096" t="s">
        <v>1177</v>
      </c>
      <c r="AA3232" s="1097"/>
      <c r="AB3232" s="1097"/>
      <c r="AC3232" s="1098"/>
    </row>
    <row r="3233" spans="1:29" ht="17.45" customHeight="1" thickBot="1">
      <c r="A3233" s="1099"/>
      <c r="B3233" s="1100"/>
      <c r="C3233" s="1100"/>
      <c r="D3233" s="1100"/>
      <c r="E3233" s="1100"/>
      <c r="F3233" s="1100"/>
      <c r="G3233" s="1100"/>
      <c r="H3233" s="1101"/>
      <c r="I3233" s="1102"/>
      <c r="J3233" s="1094" t="s">
        <v>1178</v>
      </c>
      <c r="K3233" s="1070"/>
      <c r="L3233" s="1095"/>
      <c r="M3233" s="1094" t="s">
        <v>1179</v>
      </c>
      <c r="N3233" s="1070"/>
      <c r="O3233" s="1070"/>
      <c r="P3233" s="1095"/>
      <c r="Q3233" s="1094" t="s">
        <v>1178</v>
      </c>
      <c r="R3233" s="1070"/>
      <c r="S3233" s="1070"/>
      <c r="T3233" s="1070"/>
      <c r="U3233" s="1095"/>
      <c r="V3233" s="1094" t="s">
        <v>1179</v>
      </c>
      <c r="W3233" s="1070"/>
      <c r="X3233" s="1070"/>
      <c r="Y3233" s="1095"/>
      <c r="Z3233" s="1103"/>
      <c r="AA3233" s="1104"/>
      <c r="AB3233" s="1104"/>
      <c r="AC3233" s="1105"/>
    </row>
    <row r="3234" spans="1:29" ht="17.45" customHeight="1" thickBot="1">
      <c r="A3234" s="1068"/>
      <c r="B3234" s="1069"/>
      <c r="C3234" s="1069"/>
      <c r="D3234" s="1069"/>
      <c r="E3234" s="1069"/>
      <c r="F3234" s="1069"/>
      <c r="G3234" s="1069"/>
      <c r="H3234" s="1069"/>
      <c r="I3234" s="1071" t="s">
        <v>1180</v>
      </c>
      <c r="J3234" s="1071"/>
      <c r="K3234" s="1071"/>
      <c r="L3234" s="1071"/>
      <c r="M3234" s="1071"/>
      <c r="N3234" s="1071"/>
      <c r="O3234" s="1071"/>
      <c r="P3234" s="1071"/>
      <c r="Q3234" s="1071"/>
      <c r="R3234" s="1071"/>
      <c r="S3234" s="1071"/>
      <c r="T3234" s="1071"/>
      <c r="U3234" s="1071"/>
      <c r="V3234" s="1106"/>
      <c r="W3234" s="1107">
        <v>0</v>
      </c>
      <c r="X3234" s="1108"/>
      <c r="Y3234" s="1108"/>
      <c r="Z3234" s="1108"/>
      <c r="AA3234" s="1108"/>
      <c r="AB3234" s="1108"/>
      <c r="AC3234" s="1107"/>
    </row>
    <row r="3235" spans="1:29" ht="16.7" customHeight="1" thickBot="1">
      <c r="A3235" s="1092" t="s">
        <v>1181</v>
      </c>
      <c r="B3235" s="1109"/>
      <c r="C3235" s="1109"/>
      <c r="D3235" s="1109"/>
      <c r="E3235" s="1109"/>
      <c r="F3235" s="1109"/>
      <c r="G3235" s="1109"/>
      <c r="H3235" s="1109"/>
      <c r="I3235" s="1109"/>
      <c r="J3235" s="1110"/>
      <c r="K3235" s="1094" t="s">
        <v>1182</v>
      </c>
      <c r="L3235" s="1070"/>
      <c r="M3235" s="1070"/>
      <c r="N3235" s="1070"/>
      <c r="O3235" s="1095"/>
      <c r="P3235" s="1094" t="s">
        <v>1174</v>
      </c>
      <c r="Q3235" s="1070"/>
      <c r="R3235" s="1070"/>
      <c r="S3235" s="1070"/>
      <c r="T3235" s="1095"/>
      <c r="U3235" s="1094" t="s">
        <v>1183</v>
      </c>
      <c r="V3235" s="1070"/>
      <c r="W3235" s="1070"/>
      <c r="X3235" s="1070"/>
      <c r="Y3235" s="1095"/>
      <c r="Z3235" s="1096" t="s">
        <v>1177</v>
      </c>
      <c r="AA3235" s="1111"/>
      <c r="AB3235" s="1111"/>
      <c r="AC3235" s="1112"/>
    </row>
    <row r="3236" spans="1:29" ht="17.45" customHeight="1" thickBot="1">
      <c r="A3236" s="1127"/>
      <c r="B3236" s="1128" t="s">
        <v>1111</v>
      </c>
      <c r="C3236" s="1128"/>
      <c r="D3236" s="1129" t="s">
        <v>1112</v>
      </c>
      <c r="E3236" s="1128"/>
      <c r="F3236" s="1128"/>
      <c r="G3236" s="1128"/>
      <c r="H3236" s="1128"/>
      <c r="I3236" s="1128"/>
      <c r="J3236" s="1129"/>
      <c r="K3236" s="1130">
        <v>0</v>
      </c>
      <c r="L3236" s="1131"/>
      <c r="M3236" s="1131"/>
      <c r="N3236" s="1131"/>
      <c r="O3236" s="1132"/>
      <c r="P3236" s="1130">
        <v>1</v>
      </c>
      <c r="Q3236" s="1131"/>
      <c r="R3236" s="1131"/>
      <c r="S3236" s="1131"/>
      <c r="T3236" s="1132"/>
      <c r="U3236" s="1198">
        <v>22.148800000000001</v>
      </c>
      <c r="V3236" s="1199"/>
      <c r="W3236" s="1199"/>
      <c r="X3236" s="1199"/>
      <c r="Y3236" s="1200"/>
      <c r="Z3236" s="1139">
        <v>22.148800000000001</v>
      </c>
      <c r="AA3236" s="1108"/>
      <c r="AB3236" s="1108"/>
      <c r="AC3236" s="1107"/>
    </row>
    <row r="3237" spans="1:29" ht="16.7" customHeight="1" thickBot="1">
      <c r="A3237" s="1068"/>
      <c r="B3237" s="1113"/>
      <c r="C3237" s="1113"/>
      <c r="D3237" s="1113"/>
      <c r="E3237" s="1113"/>
      <c r="F3237" s="1113"/>
      <c r="G3237" s="1113"/>
      <c r="H3237" s="1113"/>
      <c r="I3237" s="1114" t="s">
        <v>1184</v>
      </c>
      <c r="J3237" s="1114"/>
      <c r="K3237" s="1114"/>
      <c r="L3237" s="1114"/>
      <c r="M3237" s="1114"/>
      <c r="N3237" s="1114"/>
      <c r="O3237" s="1114"/>
      <c r="P3237" s="1114"/>
      <c r="Q3237" s="1114"/>
      <c r="R3237" s="1114"/>
      <c r="S3237" s="1114"/>
      <c r="T3237" s="1114"/>
      <c r="U3237" s="1114"/>
      <c r="V3237" s="1069"/>
      <c r="W3237" s="1115">
        <v>22.148800000000001</v>
      </c>
      <c r="X3237" s="1116"/>
      <c r="Y3237" s="1116"/>
      <c r="Z3237" s="1116"/>
      <c r="AA3237" s="1116"/>
      <c r="AB3237" s="1116"/>
      <c r="AC3237" s="1115"/>
    </row>
    <row r="3238" spans="1:29" ht="17.45" customHeight="1">
      <c r="A3238" s="1117"/>
      <c r="B3238" s="1118"/>
      <c r="C3238" s="1118"/>
      <c r="D3238" s="1118"/>
      <c r="E3238" s="1118"/>
      <c r="F3238" s="1118"/>
      <c r="G3238" s="1118"/>
      <c r="H3238" s="1118"/>
      <c r="I3238" s="1119" t="s">
        <v>1185</v>
      </c>
      <c r="J3238" s="1119"/>
      <c r="K3238" s="1119"/>
      <c r="L3238" s="1119"/>
      <c r="M3238" s="1119"/>
      <c r="N3238" s="1119"/>
      <c r="O3238" s="1119"/>
      <c r="P3238" s="1119"/>
      <c r="Q3238" s="1119"/>
      <c r="R3238" s="1119"/>
      <c r="S3238" s="1119"/>
      <c r="T3238" s="1119"/>
      <c r="U3238" s="1119"/>
      <c r="V3238" s="1118"/>
      <c r="W3238" s="1120">
        <v>22.148800000000001</v>
      </c>
      <c r="X3238" s="1121"/>
      <c r="Y3238" s="1121"/>
      <c r="Z3238" s="1121"/>
      <c r="AA3238" s="1121"/>
      <c r="AB3238" s="1121"/>
      <c r="AC3238" s="1120"/>
    </row>
    <row r="3239" spans="1:29" ht="17.45" customHeight="1">
      <c r="A3239" s="1117"/>
      <c r="B3239" s="1118"/>
      <c r="C3239" s="1118"/>
      <c r="D3239" s="1118"/>
      <c r="E3239" s="1118"/>
      <c r="F3239" s="1118"/>
      <c r="G3239" s="1118"/>
      <c r="H3239" s="1118"/>
      <c r="I3239" s="1119" t="s">
        <v>1186</v>
      </c>
      <c r="J3239" s="1119"/>
      <c r="K3239" s="1119"/>
      <c r="L3239" s="1119"/>
      <c r="M3239" s="1119"/>
      <c r="N3239" s="1119"/>
      <c r="O3239" s="1119"/>
      <c r="P3239" s="1119"/>
      <c r="Q3239" s="1119"/>
      <c r="R3239" s="1119"/>
      <c r="S3239" s="1119"/>
      <c r="T3239" s="1119"/>
      <c r="U3239" s="1119"/>
      <c r="V3239" s="1118"/>
      <c r="W3239" s="1120">
        <v>4.9835000000000003</v>
      </c>
      <c r="X3239" s="1121"/>
      <c r="Y3239" s="1121"/>
      <c r="Z3239" s="1121"/>
      <c r="AA3239" s="1121"/>
      <c r="AB3239" s="1121"/>
      <c r="AC3239" s="1120"/>
    </row>
    <row r="3240" spans="1:29" ht="16.7" customHeight="1">
      <c r="A3240" s="1117"/>
      <c r="B3240" s="1118"/>
      <c r="C3240" s="1118"/>
      <c r="D3240" s="1118"/>
      <c r="E3240" s="1118"/>
      <c r="F3240" s="1118"/>
      <c r="G3240" s="1118"/>
      <c r="H3240" s="1118"/>
      <c r="I3240" s="1119" t="s">
        <v>1187</v>
      </c>
      <c r="J3240" s="1119"/>
      <c r="K3240" s="1119"/>
      <c r="L3240" s="1119"/>
      <c r="M3240" s="1119"/>
      <c r="N3240" s="1119"/>
      <c r="O3240" s="1119"/>
      <c r="P3240" s="1119"/>
      <c r="Q3240" s="1119"/>
      <c r="R3240" s="1119"/>
      <c r="S3240" s="1119"/>
      <c r="T3240" s="1119"/>
      <c r="U3240" s="1119"/>
      <c r="V3240" s="1118"/>
      <c r="W3240" s="1120">
        <v>0</v>
      </c>
      <c r="X3240" s="1121"/>
      <c r="Y3240" s="1121"/>
      <c r="Z3240" s="1121"/>
      <c r="AA3240" s="1121"/>
      <c r="AB3240" s="1121"/>
      <c r="AC3240" s="1120"/>
    </row>
    <row r="3241" spans="1:29" ht="17.45" customHeight="1" thickBot="1">
      <c r="A3241" s="1122"/>
      <c r="B3241" s="1123"/>
      <c r="C3241" s="1123"/>
      <c r="D3241" s="1123"/>
      <c r="E3241" s="1123"/>
      <c r="F3241" s="1123"/>
      <c r="G3241" s="1123"/>
      <c r="H3241" s="1123"/>
      <c r="I3241" s="1124" t="s">
        <v>1188</v>
      </c>
      <c r="J3241" s="1124"/>
      <c r="K3241" s="1124"/>
      <c r="L3241" s="1124"/>
      <c r="M3241" s="1124"/>
      <c r="N3241" s="1124"/>
      <c r="O3241" s="1124"/>
      <c r="P3241" s="1124"/>
      <c r="Q3241" s="1124"/>
      <c r="R3241" s="1124"/>
      <c r="S3241" s="1124"/>
      <c r="T3241" s="1124"/>
      <c r="U3241" s="1124"/>
      <c r="V3241" s="1123"/>
      <c r="W3241" s="1125">
        <v>0</v>
      </c>
      <c r="X3241" s="1126"/>
      <c r="Y3241" s="1126"/>
      <c r="Z3241" s="1126"/>
      <c r="AA3241" s="1126"/>
      <c r="AB3241" s="1126"/>
      <c r="AC3241" s="1125"/>
    </row>
    <row r="3242" spans="1:29" ht="17.45" customHeight="1" thickBot="1">
      <c r="A3242" s="1092" t="s">
        <v>1189</v>
      </c>
      <c r="B3242" s="1109"/>
      <c r="C3242" s="1109"/>
      <c r="D3242" s="1109"/>
      <c r="E3242" s="1109"/>
      <c r="F3242" s="1109"/>
      <c r="G3242" s="1109"/>
      <c r="H3242" s="1109"/>
      <c r="I3242" s="1109"/>
      <c r="J3242" s="1110"/>
      <c r="K3242" s="1094" t="s">
        <v>1174</v>
      </c>
      <c r="L3242" s="1070"/>
      <c r="M3242" s="1070"/>
      <c r="N3242" s="1070"/>
      <c r="O3242" s="1095"/>
      <c r="P3242" s="1094" t="s">
        <v>531</v>
      </c>
      <c r="Q3242" s="1070"/>
      <c r="R3242" s="1070"/>
      <c r="S3242" s="1070"/>
      <c r="T3242" s="1095"/>
      <c r="U3242" s="1094" t="s">
        <v>1190</v>
      </c>
      <c r="V3242" s="1070"/>
      <c r="W3242" s="1070"/>
      <c r="X3242" s="1070"/>
      <c r="Y3242" s="1095"/>
      <c r="Z3242" s="1096" t="s">
        <v>1191</v>
      </c>
      <c r="AA3242" s="1111"/>
      <c r="AB3242" s="1111"/>
      <c r="AC3242" s="1112"/>
    </row>
    <row r="3243" spans="1:29" ht="16.7" customHeight="1" thickBot="1">
      <c r="A3243" s="1068"/>
      <c r="B3243" s="1069"/>
      <c r="C3243" s="1069"/>
      <c r="D3243" s="1069"/>
      <c r="E3243" s="1069"/>
      <c r="F3243" s="1069"/>
      <c r="G3243" s="1069"/>
      <c r="H3243" s="1069"/>
      <c r="I3243" s="1071" t="s">
        <v>1193</v>
      </c>
      <c r="J3243" s="1071"/>
      <c r="K3243" s="1071"/>
      <c r="L3243" s="1071"/>
      <c r="M3243" s="1071"/>
      <c r="N3243" s="1071"/>
      <c r="O3243" s="1071"/>
      <c r="P3243" s="1071"/>
      <c r="Q3243" s="1071"/>
      <c r="R3243" s="1071"/>
      <c r="S3243" s="1071"/>
      <c r="T3243" s="1071"/>
      <c r="U3243" s="1071"/>
      <c r="V3243" s="1106"/>
      <c r="W3243" s="1107">
        <v>0</v>
      </c>
      <c r="X3243" s="1108"/>
      <c r="Y3243" s="1108"/>
      <c r="Z3243" s="1108"/>
      <c r="AA3243" s="1108"/>
      <c r="AB3243" s="1108"/>
      <c r="AC3243" s="1107"/>
    </row>
    <row r="3244" spans="1:29" ht="17.45" customHeight="1" thickBot="1">
      <c r="A3244" s="1092" t="s">
        <v>1194</v>
      </c>
      <c r="B3244" s="1109"/>
      <c r="C3244" s="1109"/>
      <c r="D3244" s="1109"/>
      <c r="E3244" s="1109"/>
      <c r="F3244" s="1109"/>
      <c r="G3244" s="1109"/>
      <c r="H3244" s="1109"/>
      <c r="I3244" s="1109"/>
      <c r="J3244" s="1110"/>
      <c r="K3244" s="1094" t="s">
        <v>1174</v>
      </c>
      <c r="L3244" s="1070"/>
      <c r="M3244" s="1070"/>
      <c r="N3244" s="1070"/>
      <c r="O3244" s="1095"/>
      <c r="P3244" s="1094" t="s">
        <v>531</v>
      </c>
      <c r="Q3244" s="1070"/>
      <c r="R3244" s="1070"/>
      <c r="S3244" s="1070"/>
      <c r="T3244" s="1095"/>
      <c r="U3244" s="1094" t="s">
        <v>1190</v>
      </c>
      <c r="V3244" s="1070"/>
      <c r="W3244" s="1070"/>
      <c r="X3244" s="1070"/>
      <c r="Y3244" s="1095"/>
      <c r="Z3244" s="1096" t="s">
        <v>1191</v>
      </c>
      <c r="AA3244" s="1111"/>
      <c r="AB3244" s="1111"/>
      <c r="AC3244" s="1112"/>
    </row>
    <row r="3245" spans="1:29" ht="16.7" customHeight="1" thickBot="1">
      <c r="A3245" s="1068"/>
      <c r="B3245" s="1069"/>
      <c r="C3245" s="1069"/>
      <c r="D3245" s="1069"/>
      <c r="E3245" s="1069"/>
      <c r="F3245" s="1069"/>
      <c r="G3245" s="1069"/>
      <c r="H3245" s="1069"/>
      <c r="I3245" s="1071" t="s">
        <v>1195</v>
      </c>
      <c r="J3245" s="1071"/>
      <c r="K3245" s="1071"/>
      <c r="L3245" s="1071"/>
      <c r="M3245" s="1071"/>
      <c r="N3245" s="1071"/>
      <c r="O3245" s="1071"/>
      <c r="P3245" s="1071"/>
      <c r="Q3245" s="1071"/>
      <c r="R3245" s="1071"/>
      <c r="S3245" s="1071"/>
      <c r="T3245" s="1071"/>
      <c r="U3245" s="1071"/>
      <c r="V3245" s="1106"/>
      <c r="W3245" s="1107">
        <v>0</v>
      </c>
      <c r="X3245" s="1108"/>
      <c r="Y3245" s="1108"/>
      <c r="Z3245" s="1108"/>
      <c r="AA3245" s="1108"/>
      <c r="AB3245" s="1108"/>
      <c r="AC3245" s="1107"/>
    </row>
    <row r="3246" spans="1:29" ht="17.45" customHeight="1" thickBot="1">
      <c r="A3246" s="1092" t="s">
        <v>1196</v>
      </c>
      <c r="B3246" s="1109"/>
      <c r="C3246" s="1109"/>
      <c r="D3246" s="1109"/>
      <c r="E3246" s="1109"/>
      <c r="F3246" s="1109"/>
      <c r="G3246" s="1109"/>
      <c r="H3246" s="1109"/>
      <c r="I3246" s="1109"/>
      <c r="J3246" s="1110"/>
      <c r="K3246" s="1094" t="s">
        <v>1174</v>
      </c>
      <c r="L3246" s="1070"/>
      <c r="M3246" s="1070"/>
      <c r="N3246" s="1070"/>
      <c r="O3246" s="1095"/>
      <c r="P3246" s="1094" t="s">
        <v>531</v>
      </c>
      <c r="Q3246" s="1070"/>
      <c r="R3246" s="1070"/>
      <c r="S3246" s="1070"/>
      <c r="T3246" s="1095"/>
      <c r="U3246" s="1094" t="s">
        <v>1190</v>
      </c>
      <c r="V3246" s="1070"/>
      <c r="W3246" s="1070"/>
      <c r="X3246" s="1070"/>
      <c r="Y3246" s="1095"/>
      <c r="Z3246" s="1096" t="s">
        <v>1191</v>
      </c>
      <c r="AA3246" s="1111"/>
      <c r="AB3246" s="1111"/>
      <c r="AC3246" s="1112"/>
    </row>
    <row r="3247" spans="1:29" ht="17.45" customHeight="1" thickBot="1">
      <c r="A3247" s="1068"/>
      <c r="B3247" s="1069"/>
      <c r="C3247" s="1069"/>
      <c r="D3247" s="1069"/>
      <c r="E3247" s="1069"/>
      <c r="F3247" s="1069"/>
      <c r="G3247" s="1069"/>
      <c r="H3247" s="1069"/>
      <c r="I3247" s="1071" t="s">
        <v>1197</v>
      </c>
      <c r="J3247" s="1071"/>
      <c r="K3247" s="1071"/>
      <c r="L3247" s="1071"/>
      <c r="M3247" s="1071"/>
      <c r="N3247" s="1071"/>
      <c r="O3247" s="1071"/>
      <c r="P3247" s="1071"/>
      <c r="Q3247" s="1071"/>
      <c r="R3247" s="1071"/>
      <c r="S3247" s="1071"/>
      <c r="T3247" s="1071"/>
      <c r="U3247" s="1071"/>
      <c r="V3247" s="1106"/>
      <c r="W3247" s="1107">
        <v>0</v>
      </c>
      <c r="X3247" s="1108"/>
      <c r="Y3247" s="1108"/>
      <c r="Z3247" s="1108"/>
      <c r="AA3247" s="1108"/>
      <c r="AB3247" s="1108"/>
      <c r="AC3247" s="1107"/>
    </row>
    <row r="3248" spans="1:29" ht="16.7" customHeight="1" thickBot="1">
      <c r="A3248" s="1092" t="s">
        <v>1198</v>
      </c>
      <c r="B3248" s="1109"/>
      <c r="C3248" s="1109"/>
      <c r="D3248" s="1110"/>
      <c r="E3248" s="1094" t="s">
        <v>1174</v>
      </c>
      <c r="F3248" s="1070"/>
      <c r="G3248" s="1095"/>
      <c r="H3248" s="1140" t="s">
        <v>1199</v>
      </c>
      <c r="I3248" s="1140" t="s">
        <v>1200</v>
      </c>
      <c r="J3248" s="1094" t="s">
        <v>1201</v>
      </c>
      <c r="K3248" s="1070"/>
      <c r="L3248" s="1095"/>
      <c r="M3248" s="1094" t="s">
        <v>1202</v>
      </c>
      <c r="N3248" s="1070"/>
      <c r="O3248" s="1070"/>
      <c r="P3248" s="1095"/>
      <c r="Q3248" s="1094" t="s">
        <v>1203</v>
      </c>
      <c r="R3248" s="1070"/>
      <c r="S3248" s="1070"/>
      <c r="T3248" s="1070"/>
      <c r="U3248" s="1095"/>
      <c r="V3248" s="1094" t="s">
        <v>1204</v>
      </c>
      <c r="W3248" s="1070"/>
      <c r="X3248" s="1070"/>
      <c r="Y3248" s="1095"/>
      <c r="Z3248" s="1096" t="s">
        <v>1191</v>
      </c>
      <c r="AA3248" s="1111"/>
      <c r="AB3248" s="1111"/>
      <c r="AC3248" s="1112"/>
    </row>
    <row r="3249" spans="1:29" ht="17.45" customHeight="1" thickBot="1">
      <c r="A3249" s="1068"/>
      <c r="B3249" s="1069"/>
      <c r="C3249" s="1069"/>
      <c r="D3249" s="1069"/>
      <c r="E3249" s="1069"/>
      <c r="F3249" s="1069"/>
      <c r="G3249" s="1069"/>
      <c r="H3249" s="1069"/>
      <c r="I3249" s="1071" t="s">
        <v>1205</v>
      </c>
      <c r="J3249" s="1071"/>
      <c r="K3249" s="1071"/>
      <c r="L3249" s="1071"/>
      <c r="M3249" s="1071"/>
      <c r="N3249" s="1071"/>
      <c r="O3249" s="1071"/>
      <c r="P3249" s="1071"/>
      <c r="Q3249" s="1071"/>
      <c r="R3249" s="1071"/>
      <c r="S3249" s="1071"/>
      <c r="T3249" s="1071"/>
      <c r="U3249" s="1071"/>
      <c r="V3249" s="1106"/>
      <c r="W3249" s="1107">
        <v>0</v>
      </c>
      <c r="X3249" s="1108"/>
      <c r="Y3249" s="1108"/>
      <c r="Z3249" s="1108"/>
      <c r="AA3249" s="1108"/>
      <c r="AB3249" s="1108"/>
      <c r="AC3249" s="1107"/>
    </row>
    <row r="3250" spans="1:29" ht="5.85" customHeight="1">
      <c r="A3250" s="1141"/>
      <c r="B3250" s="1113"/>
      <c r="C3250" s="1113"/>
      <c r="D3250" s="1113"/>
      <c r="E3250" s="1113"/>
      <c r="F3250" s="1113"/>
      <c r="G3250" s="1113"/>
      <c r="H3250" s="1113"/>
      <c r="I3250" s="1113"/>
      <c r="J3250" s="1113"/>
      <c r="K3250" s="1113"/>
      <c r="L3250" s="1113"/>
      <c r="M3250" s="1113"/>
      <c r="N3250" s="1113"/>
      <c r="O3250" s="1113"/>
      <c r="P3250" s="1113"/>
      <c r="Q3250" s="1113"/>
      <c r="R3250" s="1113"/>
      <c r="S3250" s="1113"/>
      <c r="T3250" s="1113"/>
      <c r="U3250" s="1113"/>
      <c r="V3250" s="1113"/>
      <c r="W3250" s="1113"/>
      <c r="X3250" s="1113"/>
      <c r="Y3250" s="1113"/>
      <c r="Z3250" s="1113"/>
      <c r="AA3250" s="1113"/>
      <c r="AB3250" s="1113"/>
      <c r="AC3250" s="1142"/>
    </row>
    <row r="3251" spans="1:29" ht="16.7" customHeight="1">
      <c r="A3251" s="1117"/>
      <c r="B3251" s="1118"/>
      <c r="C3251" s="1118"/>
      <c r="D3251" s="1118"/>
      <c r="E3251" s="1118"/>
      <c r="F3251" s="1118"/>
      <c r="G3251" s="1118"/>
      <c r="H3251" s="1118"/>
      <c r="I3251" s="1119" t="s">
        <v>1206</v>
      </c>
      <c r="J3251" s="1119"/>
      <c r="K3251" s="1119"/>
      <c r="L3251" s="1119"/>
      <c r="M3251" s="1119"/>
      <c r="N3251" s="1119"/>
      <c r="O3251" s="1119"/>
      <c r="P3251" s="1119"/>
      <c r="Q3251" s="1119"/>
      <c r="R3251" s="1119"/>
      <c r="S3251" s="1119"/>
      <c r="T3251" s="1119"/>
      <c r="U3251" s="1119"/>
      <c r="V3251" s="1118"/>
      <c r="W3251" s="1143">
        <v>4.9800000000000004</v>
      </c>
      <c r="X3251" s="1144"/>
      <c r="Y3251" s="1144"/>
      <c r="Z3251" s="1144"/>
      <c r="AA3251" s="1144"/>
      <c r="AB3251" s="1144"/>
      <c r="AC3251" s="1143"/>
    </row>
    <row r="3252" spans="1:29" ht="17.45" customHeight="1">
      <c r="A3252" s="1117"/>
      <c r="B3252" s="1118"/>
      <c r="C3252" s="1118"/>
      <c r="D3252" s="1118"/>
      <c r="E3252" s="1118"/>
      <c r="F3252" s="1118"/>
      <c r="G3252" s="1119" t="s">
        <v>1207</v>
      </c>
      <c r="H3252" s="1119"/>
      <c r="I3252" s="1119"/>
      <c r="J3252" s="1119"/>
      <c r="K3252" s="1119"/>
      <c r="L3252" s="1119"/>
      <c r="M3252" s="1119"/>
      <c r="N3252" s="1145"/>
      <c r="O3252" s="1146">
        <v>0</v>
      </c>
      <c r="P3252" s="1146"/>
      <c r="Q3252" s="1146"/>
      <c r="R3252" s="1145"/>
      <c r="S3252" s="1119" t="s">
        <v>1208</v>
      </c>
      <c r="T3252" s="1119"/>
      <c r="U3252" s="1119"/>
      <c r="V3252" s="1118"/>
      <c r="W3252" s="1143">
        <v>0</v>
      </c>
      <c r="X3252" s="1144"/>
      <c r="Y3252" s="1144"/>
      <c r="Z3252" s="1144"/>
      <c r="AA3252" s="1144"/>
      <c r="AB3252" s="1144"/>
      <c r="AC3252" s="1143"/>
    </row>
    <row r="3253" spans="1:29" ht="17.45" customHeight="1">
      <c r="A3253" s="1117"/>
      <c r="B3253" s="1118"/>
      <c r="C3253" s="1118"/>
      <c r="D3253" s="1118"/>
      <c r="E3253" s="1118"/>
      <c r="F3253" s="1118"/>
      <c r="G3253" s="1118"/>
      <c r="H3253" s="1118"/>
      <c r="I3253" s="1119" t="s">
        <v>1209</v>
      </c>
      <c r="J3253" s="1119"/>
      <c r="K3253" s="1119"/>
      <c r="L3253" s="1119"/>
      <c r="M3253" s="1119"/>
      <c r="N3253" s="1119"/>
      <c r="O3253" s="1119"/>
      <c r="P3253" s="1119"/>
      <c r="Q3253" s="1119"/>
      <c r="R3253" s="1119"/>
      <c r="S3253" s="1119"/>
      <c r="T3253" s="1119"/>
      <c r="U3253" s="1119"/>
      <c r="V3253" s="1118"/>
      <c r="W3253" s="1143">
        <v>4.9800000000000004</v>
      </c>
      <c r="X3253" s="1144"/>
      <c r="Y3253" s="1144"/>
      <c r="Z3253" s="1144"/>
      <c r="AA3253" s="1144"/>
      <c r="AB3253" s="1144"/>
      <c r="AC3253" s="1143"/>
    </row>
    <row r="3254" spans="1:29" ht="5.85" customHeight="1">
      <c r="A3254" s="1147"/>
      <c r="B3254" s="1118"/>
      <c r="C3254" s="1118"/>
      <c r="D3254" s="1118"/>
      <c r="E3254" s="1118"/>
      <c r="F3254" s="1118"/>
      <c r="G3254" s="1118"/>
      <c r="H3254" s="1118"/>
      <c r="I3254" s="1118"/>
      <c r="J3254" s="1118"/>
      <c r="K3254" s="1118"/>
      <c r="L3254" s="1118"/>
      <c r="M3254" s="1118"/>
      <c r="N3254" s="1118"/>
      <c r="O3254" s="1118"/>
      <c r="P3254" s="1118"/>
      <c r="Q3254" s="1118"/>
      <c r="R3254" s="1118"/>
      <c r="S3254" s="1118"/>
      <c r="T3254" s="1118"/>
      <c r="U3254" s="1118"/>
      <c r="V3254" s="1118"/>
      <c r="W3254" s="1118"/>
      <c r="X3254" s="1118"/>
      <c r="Y3254" s="1118"/>
      <c r="Z3254" s="1118"/>
      <c r="AA3254" s="1118"/>
      <c r="AB3254" s="1118"/>
      <c r="AC3254" s="1148"/>
    </row>
    <row r="3255" spans="1:29" ht="145.35" customHeight="1">
      <c r="A3255" s="1149"/>
      <c r="AC3255" s="1088"/>
    </row>
    <row r="3256" spans="1:29" ht="108.95" customHeight="1">
      <c r="A3256" s="1149"/>
      <c r="AC3256" s="1088"/>
    </row>
    <row r="3257" spans="1:29" ht="108.95" customHeight="1" thickBot="1">
      <c r="A3257" s="1089"/>
      <c r="B3257" s="1090"/>
      <c r="C3257" s="1090"/>
      <c r="D3257" s="1090"/>
      <c r="E3257" s="1090"/>
      <c r="F3257" s="1090"/>
      <c r="G3257" s="1090"/>
      <c r="H3257" s="1090"/>
      <c r="I3257" s="1090"/>
      <c r="J3257" s="1090"/>
      <c r="K3257" s="1090"/>
      <c r="L3257" s="1090"/>
      <c r="M3257" s="1090"/>
      <c r="N3257" s="1090"/>
      <c r="O3257" s="1090"/>
      <c r="P3257" s="1090"/>
      <c r="Q3257" s="1090"/>
      <c r="R3257" s="1090"/>
      <c r="S3257" s="1090"/>
      <c r="T3257" s="1090"/>
      <c r="U3257" s="1090"/>
      <c r="V3257" s="1090"/>
      <c r="W3257" s="1090"/>
      <c r="X3257" s="1090"/>
      <c r="Y3257" s="1090"/>
      <c r="Z3257" s="1090"/>
      <c r="AA3257" s="1090"/>
      <c r="AB3257" s="1090"/>
      <c r="AC3257" s="1091"/>
    </row>
    <row r="3258" spans="1:29" ht="17.45" customHeight="1" thickBot="1">
      <c r="A3258" s="1068"/>
      <c r="B3258" s="1069"/>
      <c r="C3258" s="1069"/>
      <c r="D3258" s="1069"/>
      <c r="E3258" s="1069"/>
      <c r="F3258" s="1070" t="s">
        <v>1166</v>
      </c>
      <c r="G3258" s="1070"/>
      <c r="H3258" s="1070"/>
      <c r="I3258" s="1070"/>
      <c r="J3258" s="1070"/>
      <c r="K3258" s="1070"/>
      <c r="L3258" s="1069"/>
      <c r="M3258" s="1069"/>
      <c r="N3258" s="1069"/>
      <c r="O3258" s="1069"/>
      <c r="P3258" s="1069"/>
      <c r="Q3258" s="1069"/>
      <c r="R3258" s="1069"/>
      <c r="S3258" s="1069"/>
      <c r="T3258" s="1069"/>
      <c r="U3258" s="1069"/>
      <c r="V3258" s="1069"/>
      <c r="W3258" s="1069"/>
      <c r="X3258" s="1071" t="s">
        <v>1963</v>
      </c>
      <c r="Y3258" s="1071"/>
      <c r="Z3258" s="1071"/>
      <c r="AA3258" s="1071"/>
      <c r="AB3258" s="1071"/>
      <c r="AC3258" s="1072"/>
    </row>
    <row r="3259" spans="1:29" ht="16.7" customHeight="1">
      <c r="A3259" s="1074" t="s">
        <v>1168</v>
      </c>
      <c r="B3259" s="1075"/>
      <c r="C3259" s="1076"/>
      <c r="D3259" s="1077" t="s">
        <v>1964</v>
      </c>
      <c r="E3259" s="1077"/>
      <c r="F3259" s="1077"/>
      <c r="G3259" s="1077"/>
      <c r="H3259" s="1077"/>
      <c r="I3259" s="1077"/>
      <c r="J3259" s="1077"/>
      <c r="K3259" s="1077"/>
      <c r="L3259" s="1077"/>
      <c r="M3259" s="1077"/>
      <c r="N3259" s="1076"/>
      <c r="O3259" s="1076"/>
      <c r="P3259" s="1078" t="s">
        <v>1104</v>
      </c>
      <c r="Q3259" s="1078"/>
      <c r="R3259" s="1078"/>
      <c r="S3259" s="1076"/>
      <c r="T3259" s="1079" t="s">
        <v>1572</v>
      </c>
      <c r="U3259" s="1079"/>
      <c r="V3259" s="1079"/>
      <c r="W3259" s="1079"/>
      <c r="X3259" s="1076"/>
      <c r="Y3259" s="1078" t="s">
        <v>1170</v>
      </c>
      <c r="Z3259" s="1078"/>
      <c r="AA3259" s="1076"/>
      <c r="AB3259" s="1080">
        <v>45658</v>
      </c>
      <c r="AC3259" s="1081"/>
    </row>
    <row r="3260" spans="1:29" ht="17.45" customHeight="1">
      <c r="A3260" s="1082"/>
      <c r="B3260" s="1083"/>
      <c r="D3260" s="1084"/>
      <c r="E3260" s="1084"/>
      <c r="F3260" s="1084"/>
      <c r="G3260" s="1084"/>
      <c r="H3260" s="1084"/>
      <c r="I3260" s="1084"/>
      <c r="J3260" s="1084"/>
      <c r="K3260" s="1084"/>
      <c r="L3260" s="1084"/>
      <c r="M3260" s="1084"/>
      <c r="P3260" s="1085" t="s">
        <v>1171</v>
      </c>
      <c r="Q3260" s="1085"/>
      <c r="R3260" s="1085"/>
      <c r="T3260" s="1086">
        <v>7.968</v>
      </c>
      <c r="U3260" s="1086"/>
      <c r="V3260" s="1086"/>
      <c r="W3260" s="1086"/>
      <c r="Y3260" s="1085" t="s">
        <v>1172</v>
      </c>
      <c r="Z3260" s="1085"/>
      <c r="AB3260" s="1087" t="s">
        <v>58</v>
      </c>
      <c r="AC3260" s="1088"/>
    </row>
    <row r="3261" spans="1:29" ht="5.85" customHeight="1" thickBot="1">
      <c r="A3261" s="1089"/>
      <c r="B3261" s="1090"/>
      <c r="C3261" s="1090"/>
      <c r="D3261" s="1090"/>
      <c r="E3261" s="1090"/>
      <c r="F3261" s="1090"/>
      <c r="G3261" s="1090"/>
      <c r="H3261" s="1090"/>
      <c r="I3261" s="1090"/>
      <c r="J3261" s="1090"/>
      <c r="K3261" s="1090"/>
      <c r="L3261" s="1090"/>
      <c r="M3261" s="1090"/>
      <c r="N3261" s="1090"/>
      <c r="O3261" s="1090"/>
      <c r="P3261" s="1090"/>
      <c r="Q3261" s="1090"/>
      <c r="R3261" s="1090"/>
      <c r="S3261" s="1090"/>
      <c r="T3261" s="1090"/>
      <c r="U3261" s="1090"/>
      <c r="V3261" s="1090"/>
      <c r="W3261" s="1090"/>
      <c r="X3261" s="1090"/>
      <c r="Y3261" s="1090"/>
      <c r="Z3261" s="1090"/>
      <c r="AA3261" s="1090"/>
      <c r="AB3261" s="1090"/>
      <c r="AC3261" s="1091"/>
    </row>
    <row r="3262" spans="1:29" ht="16.7" customHeight="1" thickBot="1">
      <c r="A3262" s="1092" t="s">
        <v>1173</v>
      </c>
      <c r="B3262" s="1075"/>
      <c r="C3262" s="1075"/>
      <c r="D3262" s="1075"/>
      <c r="E3262" s="1075"/>
      <c r="F3262" s="1075"/>
      <c r="G3262" s="1075"/>
      <c r="H3262" s="1093"/>
      <c r="I3262" s="1094" t="s">
        <v>1174</v>
      </c>
      <c r="J3262" s="1094" t="s">
        <v>1175</v>
      </c>
      <c r="K3262" s="1070"/>
      <c r="L3262" s="1070"/>
      <c r="M3262" s="1070"/>
      <c r="N3262" s="1070"/>
      <c r="O3262" s="1070"/>
      <c r="P3262" s="1095"/>
      <c r="Q3262" s="1094" t="s">
        <v>1176</v>
      </c>
      <c r="R3262" s="1070"/>
      <c r="S3262" s="1070"/>
      <c r="T3262" s="1070"/>
      <c r="U3262" s="1070"/>
      <c r="V3262" s="1070"/>
      <c r="W3262" s="1070"/>
      <c r="X3262" s="1070"/>
      <c r="Y3262" s="1095"/>
      <c r="Z3262" s="1096" t="s">
        <v>1177</v>
      </c>
      <c r="AA3262" s="1097"/>
      <c r="AB3262" s="1097"/>
      <c r="AC3262" s="1098"/>
    </row>
    <row r="3263" spans="1:29" ht="17.45" customHeight="1" thickBot="1">
      <c r="A3263" s="1099"/>
      <c r="B3263" s="1100"/>
      <c r="C3263" s="1100"/>
      <c r="D3263" s="1100"/>
      <c r="E3263" s="1100"/>
      <c r="F3263" s="1100"/>
      <c r="G3263" s="1100"/>
      <c r="H3263" s="1101"/>
      <c r="I3263" s="1102"/>
      <c r="J3263" s="1094" t="s">
        <v>1178</v>
      </c>
      <c r="K3263" s="1070"/>
      <c r="L3263" s="1095"/>
      <c r="M3263" s="1094" t="s">
        <v>1179</v>
      </c>
      <c r="N3263" s="1070"/>
      <c r="O3263" s="1070"/>
      <c r="P3263" s="1095"/>
      <c r="Q3263" s="1094" t="s">
        <v>1178</v>
      </c>
      <c r="R3263" s="1070"/>
      <c r="S3263" s="1070"/>
      <c r="T3263" s="1070"/>
      <c r="U3263" s="1095"/>
      <c r="V3263" s="1094" t="s">
        <v>1179</v>
      </c>
      <c r="W3263" s="1070"/>
      <c r="X3263" s="1070"/>
      <c r="Y3263" s="1095"/>
      <c r="Z3263" s="1103"/>
      <c r="AA3263" s="1104"/>
      <c r="AB3263" s="1104"/>
      <c r="AC3263" s="1105"/>
    </row>
    <row r="3264" spans="1:29" ht="17.45" customHeight="1" thickBot="1">
      <c r="A3264" s="1127"/>
      <c r="B3264" s="1128" t="s">
        <v>1965</v>
      </c>
      <c r="C3264" s="1128"/>
      <c r="D3264" s="1129" t="s">
        <v>1966</v>
      </c>
      <c r="E3264" s="1128"/>
      <c r="F3264" s="1128"/>
      <c r="G3264" s="1128"/>
      <c r="H3264" s="1129"/>
      <c r="I3264" s="1191">
        <v>1</v>
      </c>
      <c r="J3264" s="1192">
        <v>1</v>
      </c>
      <c r="K3264" s="1193"/>
      <c r="L3264" s="1194"/>
      <c r="M3264" s="1192">
        <v>0</v>
      </c>
      <c r="N3264" s="1193"/>
      <c r="O3264" s="1193"/>
      <c r="P3264" s="1194"/>
      <c r="Q3264" s="1195">
        <v>146.44820000000001</v>
      </c>
      <c r="R3264" s="1196"/>
      <c r="S3264" s="1196"/>
      <c r="T3264" s="1196"/>
      <c r="U3264" s="1197"/>
      <c r="V3264" s="1195">
        <v>74.170500000000004</v>
      </c>
      <c r="W3264" s="1196"/>
      <c r="X3264" s="1196"/>
      <c r="Y3264" s="1197"/>
      <c r="Z3264" s="1139">
        <v>146.44820000000001</v>
      </c>
      <c r="AA3264" s="1108"/>
      <c r="AB3264" s="1108"/>
      <c r="AC3264" s="1107"/>
    </row>
    <row r="3265" spans="1:29" ht="16.7" customHeight="1" thickBot="1">
      <c r="A3265" s="1068"/>
      <c r="B3265" s="1069"/>
      <c r="C3265" s="1069"/>
      <c r="D3265" s="1069"/>
      <c r="E3265" s="1069"/>
      <c r="F3265" s="1069"/>
      <c r="G3265" s="1069"/>
      <c r="H3265" s="1069"/>
      <c r="I3265" s="1071" t="s">
        <v>1180</v>
      </c>
      <c r="J3265" s="1071"/>
      <c r="K3265" s="1071"/>
      <c r="L3265" s="1071"/>
      <c r="M3265" s="1071"/>
      <c r="N3265" s="1071"/>
      <c r="O3265" s="1071"/>
      <c r="P3265" s="1071"/>
      <c r="Q3265" s="1071"/>
      <c r="R3265" s="1071"/>
      <c r="S3265" s="1071"/>
      <c r="T3265" s="1071"/>
      <c r="U3265" s="1071"/>
      <c r="V3265" s="1106"/>
      <c r="W3265" s="1107">
        <v>146.44820000000001</v>
      </c>
      <c r="X3265" s="1108"/>
      <c r="Y3265" s="1108"/>
      <c r="Z3265" s="1108"/>
      <c r="AA3265" s="1108"/>
      <c r="AB3265" s="1108"/>
      <c r="AC3265" s="1107"/>
    </row>
    <row r="3266" spans="1:29" ht="17.45" customHeight="1" thickBot="1">
      <c r="A3266" s="1092" t="s">
        <v>1181</v>
      </c>
      <c r="B3266" s="1109"/>
      <c r="C3266" s="1109"/>
      <c r="D3266" s="1109"/>
      <c r="E3266" s="1109"/>
      <c r="F3266" s="1109"/>
      <c r="G3266" s="1109"/>
      <c r="H3266" s="1109"/>
      <c r="I3266" s="1109"/>
      <c r="J3266" s="1110"/>
      <c r="K3266" s="1094" t="s">
        <v>1182</v>
      </c>
      <c r="L3266" s="1070"/>
      <c r="M3266" s="1070"/>
      <c r="N3266" s="1070"/>
      <c r="O3266" s="1095"/>
      <c r="P3266" s="1094" t="s">
        <v>1174</v>
      </c>
      <c r="Q3266" s="1070"/>
      <c r="R3266" s="1070"/>
      <c r="S3266" s="1070"/>
      <c r="T3266" s="1095"/>
      <c r="U3266" s="1094" t="s">
        <v>1183</v>
      </c>
      <c r="V3266" s="1070"/>
      <c r="W3266" s="1070"/>
      <c r="X3266" s="1070"/>
      <c r="Y3266" s="1095"/>
      <c r="Z3266" s="1096" t="s">
        <v>1177</v>
      </c>
      <c r="AA3266" s="1111"/>
      <c r="AB3266" s="1111"/>
      <c r="AC3266" s="1112"/>
    </row>
    <row r="3267" spans="1:29" ht="16.7" customHeight="1" thickBot="1">
      <c r="A3267" s="1127"/>
      <c r="B3267" s="1128" t="s">
        <v>1111</v>
      </c>
      <c r="C3267" s="1128"/>
      <c r="D3267" s="1129" t="s">
        <v>1112</v>
      </c>
      <c r="E3267" s="1128"/>
      <c r="F3267" s="1128"/>
      <c r="G3267" s="1128"/>
      <c r="H3267" s="1128"/>
      <c r="I3267" s="1128"/>
      <c r="J3267" s="1129"/>
      <c r="K3267" s="1130">
        <v>0</v>
      </c>
      <c r="L3267" s="1131"/>
      <c r="M3267" s="1131"/>
      <c r="N3267" s="1131"/>
      <c r="O3267" s="1132"/>
      <c r="P3267" s="1130">
        <v>1</v>
      </c>
      <c r="Q3267" s="1131"/>
      <c r="R3267" s="1131"/>
      <c r="S3267" s="1131"/>
      <c r="T3267" s="1132"/>
      <c r="U3267" s="1198">
        <v>22.148800000000001</v>
      </c>
      <c r="V3267" s="1199"/>
      <c r="W3267" s="1199"/>
      <c r="X3267" s="1199"/>
      <c r="Y3267" s="1200"/>
      <c r="Z3267" s="1139">
        <v>22.148800000000001</v>
      </c>
      <c r="AA3267" s="1108"/>
      <c r="AB3267" s="1108"/>
      <c r="AC3267" s="1107"/>
    </row>
    <row r="3268" spans="1:29" ht="17.45" customHeight="1" thickBot="1">
      <c r="A3268" s="1068"/>
      <c r="B3268" s="1113"/>
      <c r="C3268" s="1113"/>
      <c r="D3268" s="1113"/>
      <c r="E3268" s="1113"/>
      <c r="F3268" s="1113"/>
      <c r="G3268" s="1113"/>
      <c r="H3268" s="1113"/>
      <c r="I3268" s="1114" t="s">
        <v>1184</v>
      </c>
      <c r="J3268" s="1114"/>
      <c r="K3268" s="1114"/>
      <c r="L3268" s="1114"/>
      <c r="M3268" s="1114"/>
      <c r="N3268" s="1114"/>
      <c r="O3268" s="1114"/>
      <c r="P3268" s="1114"/>
      <c r="Q3268" s="1114"/>
      <c r="R3268" s="1114"/>
      <c r="S3268" s="1114"/>
      <c r="T3268" s="1114"/>
      <c r="U3268" s="1114"/>
      <c r="V3268" s="1069"/>
      <c r="W3268" s="1115">
        <v>22.148800000000001</v>
      </c>
      <c r="X3268" s="1116"/>
      <c r="Y3268" s="1116"/>
      <c r="Z3268" s="1116"/>
      <c r="AA3268" s="1116"/>
      <c r="AB3268" s="1116"/>
      <c r="AC3268" s="1115"/>
    </row>
    <row r="3269" spans="1:29" ht="17.45" customHeight="1">
      <c r="A3269" s="1117"/>
      <c r="B3269" s="1118"/>
      <c r="C3269" s="1118"/>
      <c r="D3269" s="1118"/>
      <c r="E3269" s="1118"/>
      <c r="F3269" s="1118"/>
      <c r="G3269" s="1118"/>
      <c r="H3269" s="1118"/>
      <c r="I3269" s="1119" t="s">
        <v>1185</v>
      </c>
      <c r="J3269" s="1119"/>
      <c r="K3269" s="1119"/>
      <c r="L3269" s="1119"/>
      <c r="M3269" s="1119"/>
      <c r="N3269" s="1119"/>
      <c r="O3269" s="1119"/>
      <c r="P3269" s="1119"/>
      <c r="Q3269" s="1119"/>
      <c r="R3269" s="1119"/>
      <c r="S3269" s="1119"/>
      <c r="T3269" s="1119"/>
      <c r="U3269" s="1119"/>
      <c r="V3269" s="1118"/>
      <c r="W3269" s="1120">
        <v>168.59700000000001</v>
      </c>
      <c r="X3269" s="1121"/>
      <c r="Y3269" s="1121"/>
      <c r="Z3269" s="1121"/>
      <c r="AA3269" s="1121"/>
      <c r="AB3269" s="1121"/>
      <c r="AC3269" s="1120"/>
    </row>
    <row r="3270" spans="1:29" ht="16.7" customHeight="1">
      <c r="A3270" s="1117"/>
      <c r="B3270" s="1118"/>
      <c r="C3270" s="1118"/>
      <c r="D3270" s="1118"/>
      <c r="E3270" s="1118"/>
      <c r="F3270" s="1118"/>
      <c r="G3270" s="1118"/>
      <c r="H3270" s="1118"/>
      <c r="I3270" s="1119" t="s">
        <v>1186</v>
      </c>
      <c r="J3270" s="1119"/>
      <c r="K3270" s="1119"/>
      <c r="L3270" s="1119"/>
      <c r="M3270" s="1119"/>
      <c r="N3270" s="1119"/>
      <c r="O3270" s="1119"/>
      <c r="P3270" s="1119"/>
      <c r="Q3270" s="1119"/>
      <c r="R3270" s="1119"/>
      <c r="S3270" s="1119"/>
      <c r="T3270" s="1119"/>
      <c r="U3270" s="1119"/>
      <c r="V3270" s="1118"/>
      <c r="W3270" s="1120">
        <v>21.159300000000002</v>
      </c>
      <c r="X3270" s="1121"/>
      <c r="Y3270" s="1121"/>
      <c r="Z3270" s="1121"/>
      <c r="AA3270" s="1121"/>
      <c r="AB3270" s="1121"/>
      <c r="AC3270" s="1120"/>
    </row>
    <row r="3271" spans="1:29" ht="17.45" customHeight="1">
      <c r="A3271" s="1117"/>
      <c r="B3271" s="1118"/>
      <c r="C3271" s="1118"/>
      <c r="D3271" s="1118"/>
      <c r="E3271" s="1118"/>
      <c r="F3271" s="1118"/>
      <c r="G3271" s="1118"/>
      <c r="H3271" s="1118"/>
      <c r="I3271" s="1119" t="s">
        <v>1187</v>
      </c>
      <c r="J3271" s="1119"/>
      <c r="K3271" s="1119"/>
      <c r="L3271" s="1119"/>
      <c r="M3271" s="1119"/>
      <c r="N3271" s="1119"/>
      <c r="O3271" s="1119"/>
      <c r="P3271" s="1119"/>
      <c r="Q3271" s="1119"/>
      <c r="R3271" s="1119"/>
      <c r="S3271" s="1119"/>
      <c r="T3271" s="1119"/>
      <c r="U3271" s="1119"/>
      <c r="V3271" s="1118"/>
      <c r="W3271" s="1120">
        <v>0.34553</v>
      </c>
      <c r="X3271" s="1121"/>
      <c r="Y3271" s="1121"/>
      <c r="Z3271" s="1121"/>
      <c r="AA3271" s="1121"/>
      <c r="AB3271" s="1121"/>
      <c r="AC3271" s="1120"/>
    </row>
    <row r="3272" spans="1:29" ht="17.45" customHeight="1" thickBot="1">
      <c r="A3272" s="1122"/>
      <c r="B3272" s="1123"/>
      <c r="C3272" s="1123"/>
      <c r="D3272" s="1123"/>
      <c r="E3272" s="1123"/>
      <c r="F3272" s="1123"/>
      <c r="G3272" s="1123"/>
      <c r="H3272" s="1123"/>
      <c r="I3272" s="1124" t="s">
        <v>1188</v>
      </c>
      <c r="J3272" s="1124"/>
      <c r="K3272" s="1124"/>
      <c r="L3272" s="1124"/>
      <c r="M3272" s="1124"/>
      <c r="N3272" s="1124"/>
      <c r="O3272" s="1124"/>
      <c r="P3272" s="1124"/>
      <c r="Q3272" s="1124"/>
      <c r="R3272" s="1124"/>
      <c r="S3272" s="1124"/>
      <c r="T3272" s="1124"/>
      <c r="U3272" s="1124"/>
      <c r="V3272" s="1123"/>
      <c r="W3272" s="1125">
        <v>0</v>
      </c>
      <c r="X3272" s="1126"/>
      <c r="Y3272" s="1126"/>
      <c r="Z3272" s="1126"/>
      <c r="AA3272" s="1126"/>
      <c r="AB3272" s="1126"/>
      <c r="AC3272" s="1125"/>
    </row>
    <row r="3273" spans="1:29" ht="16.7" customHeight="1" thickBot="1">
      <c r="A3273" s="1092" t="s">
        <v>1189</v>
      </c>
      <c r="B3273" s="1109"/>
      <c r="C3273" s="1109"/>
      <c r="D3273" s="1109"/>
      <c r="E3273" s="1109"/>
      <c r="F3273" s="1109"/>
      <c r="G3273" s="1109"/>
      <c r="H3273" s="1109"/>
      <c r="I3273" s="1109"/>
      <c r="J3273" s="1110"/>
      <c r="K3273" s="1094" t="s">
        <v>1174</v>
      </c>
      <c r="L3273" s="1070"/>
      <c r="M3273" s="1070"/>
      <c r="N3273" s="1070"/>
      <c r="O3273" s="1095"/>
      <c r="P3273" s="1094" t="s">
        <v>531</v>
      </c>
      <c r="Q3273" s="1070"/>
      <c r="R3273" s="1070"/>
      <c r="S3273" s="1070"/>
      <c r="T3273" s="1095"/>
      <c r="U3273" s="1094" t="s">
        <v>1190</v>
      </c>
      <c r="V3273" s="1070"/>
      <c r="W3273" s="1070"/>
      <c r="X3273" s="1070"/>
      <c r="Y3273" s="1095"/>
      <c r="Z3273" s="1096" t="s">
        <v>1191</v>
      </c>
      <c r="AA3273" s="1111"/>
      <c r="AB3273" s="1111"/>
      <c r="AC3273" s="1112"/>
    </row>
    <row r="3274" spans="1:29" ht="17.45" customHeight="1" thickBot="1">
      <c r="A3274" s="1068"/>
      <c r="B3274" s="1069"/>
      <c r="C3274" s="1069"/>
      <c r="D3274" s="1069"/>
      <c r="E3274" s="1069"/>
      <c r="F3274" s="1069"/>
      <c r="G3274" s="1069"/>
      <c r="H3274" s="1069"/>
      <c r="I3274" s="1071" t="s">
        <v>1193</v>
      </c>
      <c r="J3274" s="1071"/>
      <c r="K3274" s="1071"/>
      <c r="L3274" s="1071"/>
      <c r="M3274" s="1071"/>
      <c r="N3274" s="1071"/>
      <c r="O3274" s="1071"/>
      <c r="P3274" s="1071"/>
      <c r="Q3274" s="1071"/>
      <c r="R3274" s="1071"/>
      <c r="S3274" s="1071"/>
      <c r="T3274" s="1071"/>
      <c r="U3274" s="1071"/>
      <c r="V3274" s="1106"/>
      <c r="W3274" s="1107">
        <v>0</v>
      </c>
      <c r="X3274" s="1108"/>
      <c r="Y3274" s="1108"/>
      <c r="Z3274" s="1108"/>
      <c r="AA3274" s="1108"/>
      <c r="AB3274" s="1108"/>
      <c r="AC3274" s="1107"/>
    </row>
    <row r="3275" spans="1:29" ht="16.7" customHeight="1" thickBot="1">
      <c r="A3275" s="1092" t="s">
        <v>1194</v>
      </c>
      <c r="B3275" s="1109"/>
      <c r="C3275" s="1109"/>
      <c r="D3275" s="1109"/>
      <c r="E3275" s="1109"/>
      <c r="F3275" s="1109"/>
      <c r="G3275" s="1109"/>
      <c r="H3275" s="1109"/>
      <c r="I3275" s="1109"/>
      <c r="J3275" s="1110"/>
      <c r="K3275" s="1094" t="s">
        <v>1174</v>
      </c>
      <c r="L3275" s="1070"/>
      <c r="M3275" s="1070"/>
      <c r="N3275" s="1070"/>
      <c r="O3275" s="1095"/>
      <c r="P3275" s="1094" t="s">
        <v>531</v>
      </c>
      <c r="Q3275" s="1070"/>
      <c r="R3275" s="1070"/>
      <c r="S3275" s="1070"/>
      <c r="T3275" s="1095"/>
      <c r="U3275" s="1094" t="s">
        <v>1190</v>
      </c>
      <c r="V3275" s="1070"/>
      <c r="W3275" s="1070"/>
      <c r="X3275" s="1070"/>
      <c r="Y3275" s="1095"/>
      <c r="Z3275" s="1096" t="s">
        <v>1191</v>
      </c>
      <c r="AA3275" s="1111"/>
      <c r="AB3275" s="1111"/>
      <c r="AC3275" s="1112"/>
    </row>
    <row r="3276" spans="1:29" ht="17.45" customHeight="1" thickBot="1">
      <c r="A3276" s="1068"/>
      <c r="B3276" s="1069"/>
      <c r="C3276" s="1069"/>
      <c r="D3276" s="1069"/>
      <c r="E3276" s="1069"/>
      <c r="F3276" s="1069"/>
      <c r="G3276" s="1069"/>
      <c r="H3276" s="1069"/>
      <c r="I3276" s="1071" t="s">
        <v>1195</v>
      </c>
      <c r="J3276" s="1071"/>
      <c r="K3276" s="1071"/>
      <c r="L3276" s="1071"/>
      <c r="M3276" s="1071"/>
      <c r="N3276" s="1071"/>
      <c r="O3276" s="1071"/>
      <c r="P3276" s="1071"/>
      <c r="Q3276" s="1071"/>
      <c r="R3276" s="1071"/>
      <c r="S3276" s="1071"/>
      <c r="T3276" s="1071"/>
      <c r="U3276" s="1071"/>
      <c r="V3276" s="1106"/>
      <c r="W3276" s="1107">
        <v>0</v>
      </c>
      <c r="X3276" s="1108"/>
      <c r="Y3276" s="1108"/>
      <c r="Z3276" s="1108"/>
      <c r="AA3276" s="1108"/>
      <c r="AB3276" s="1108"/>
      <c r="AC3276" s="1107"/>
    </row>
    <row r="3277" spans="1:29" ht="17.45" customHeight="1" thickBot="1">
      <c r="A3277" s="1092" t="s">
        <v>1196</v>
      </c>
      <c r="B3277" s="1109"/>
      <c r="C3277" s="1109"/>
      <c r="D3277" s="1109"/>
      <c r="E3277" s="1109"/>
      <c r="F3277" s="1109"/>
      <c r="G3277" s="1109"/>
      <c r="H3277" s="1109"/>
      <c r="I3277" s="1109"/>
      <c r="J3277" s="1110"/>
      <c r="K3277" s="1094" t="s">
        <v>1174</v>
      </c>
      <c r="L3277" s="1070"/>
      <c r="M3277" s="1070"/>
      <c r="N3277" s="1070"/>
      <c r="O3277" s="1095"/>
      <c r="P3277" s="1094" t="s">
        <v>531</v>
      </c>
      <c r="Q3277" s="1070"/>
      <c r="R3277" s="1070"/>
      <c r="S3277" s="1070"/>
      <c r="T3277" s="1095"/>
      <c r="U3277" s="1094" t="s">
        <v>1190</v>
      </c>
      <c r="V3277" s="1070"/>
      <c r="W3277" s="1070"/>
      <c r="X3277" s="1070"/>
      <c r="Y3277" s="1095"/>
      <c r="Z3277" s="1096" t="s">
        <v>1191</v>
      </c>
      <c r="AA3277" s="1111"/>
      <c r="AB3277" s="1111"/>
      <c r="AC3277" s="1112"/>
    </row>
    <row r="3278" spans="1:29" ht="16.7" customHeight="1" thickBot="1">
      <c r="A3278" s="1068"/>
      <c r="B3278" s="1069"/>
      <c r="C3278" s="1069"/>
      <c r="D3278" s="1069"/>
      <c r="E3278" s="1069"/>
      <c r="F3278" s="1069"/>
      <c r="G3278" s="1069"/>
      <c r="H3278" s="1069"/>
      <c r="I3278" s="1071" t="s">
        <v>1197</v>
      </c>
      <c r="J3278" s="1071"/>
      <c r="K3278" s="1071"/>
      <c r="L3278" s="1071"/>
      <c r="M3278" s="1071"/>
      <c r="N3278" s="1071"/>
      <c r="O3278" s="1071"/>
      <c r="P3278" s="1071"/>
      <c r="Q3278" s="1071"/>
      <c r="R3278" s="1071"/>
      <c r="S3278" s="1071"/>
      <c r="T3278" s="1071"/>
      <c r="U3278" s="1071"/>
      <c r="V3278" s="1106"/>
      <c r="W3278" s="1107">
        <v>0</v>
      </c>
      <c r="X3278" s="1108"/>
      <c r="Y3278" s="1108"/>
      <c r="Z3278" s="1108"/>
      <c r="AA3278" s="1108"/>
      <c r="AB3278" s="1108"/>
      <c r="AC3278" s="1107"/>
    </row>
    <row r="3279" spans="1:29" ht="17.45" customHeight="1" thickBot="1">
      <c r="A3279" s="1092" t="s">
        <v>1198</v>
      </c>
      <c r="B3279" s="1109"/>
      <c r="C3279" s="1109"/>
      <c r="D3279" s="1110"/>
      <c r="E3279" s="1094" t="s">
        <v>1174</v>
      </c>
      <c r="F3279" s="1070"/>
      <c r="G3279" s="1095"/>
      <c r="H3279" s="1140" t="s">
        <v>1199</v>
      </c>
      <c r="I3279" s="1140" t="s">
        <v>1200</v>
      </c>
      <c r="J3279" s="1094" t="s">
        <v>1201</v>
      </c>
      <c r="K3279" s="1070"/>
      <c r="L3279" s="1095"/>
      <c r="M3279" s="1094" t="s">
        <v>1202</v>
      </c>
      <c r="N3279" s="1070"/>
      <c r="O3279" s="1070"/>
      <c r="P3279" s="1095"/>
      <c r="Q3279" s="1094" t="s">
        <v>1203</v>
      </c>
      <c r="R3279" s="1070"/>
      <c r="S3279" s="1070"/>
      <c r="T3279" s="1070"/>
      <c r="U3279" s="1095"/>
      <c r="V3279" s="1094" t="s">
        <v>1204</v>
      </c>
      <c r="W3279" s="1070"/>
      <c r="X3279" s="1070"/>
      <c r="Y3279" s="1095"/>
      <c r="Z3279" s="1096" t="s">
        <v>1191</v>
      </c>
      <c r="AA3279" s="1111"/>
      <c r="AB3279" s="1111"/>
      <c r="AC3279" s="1112"/>
    </row>
    <row r="3280" spans="1:29" ht="17.45" customHeight="1" thickBot="1">
      <c r="A3280" s="1068"/>
      <c r="B3280" s="1069"/>
      <c r="C3280" s="1069"/>
      <c r="D3280" s="1069"/>
      <c r="E3280" s="1069"/>
      <c r="F3280" s="1069"/>
      <c r="G3280" s="1069"/>
      <c r="H3280" s="1069"/>
      <c r="I3280" s="1071" t="s">
        <v>1205</v>
      </c>
      <c r="J3280" s="1071"/>
      <c r="K3280" s="1071"/>
      <c r="L3280" s="1071"/>
      <c r="M3280" s="1071"/>
      <c r="N3280" s="1071"/>
      <c r="O3280" s="1071"/>
      <c r="P3280" s="1071"/>
      <c r="Q3280" s="1071"/>
      <c r="R3280" s="1071"/>
      <c r="S3280" s="1071"/>
      <c r="T3280" s="1071"/>
      <c r="U3280" s="1071"/>
      <c r="V3280" s="1106"/>
      <c r="W3280" s="1107">
        <v>0</v>
      </c>
      <c r="X3280" s="1108"/>
      <c r="Y3280" s="1108"/>
      <c r="Z3280" s="1108"/>
      <c r="AA3280" s="1108"/>
      <c r="AB3280" s="1108"/>
      <c r="AC3280" s="1107"/>
    </row>
    <row r="3281" spans="1:29" ht="5.0999999999999996" customHeight="1">
      <c r="A3281" s="1141"/>
      <c r="B3281" s="1113"/>
      <c r="C3281" s="1113"/>
      <c r="D3281" s="1113"/>
      <c r="E3281" s="1113"/>
      <c r="F3281" s="1113"/>
      <c r="G3281" s="1113"/>
      <c r="H3281" s="1113"/>
      <c r="I3281" s="1113"/>
      <c r="J3281" s="1113"/>
      <c r="K3281" s="1113"/>
      <c r="L3281" s="1113"/>
      <c r="M3281" s="1113"/>
      <c r="N3281" s="1113"/>
      <c r="O3281" s="1113"/>
      <c r="P3281" s="1113"/>
      <c r="Q3281" s="1113"/>
      <c r="R3281" s="1113"/>
      <c r="S3281" s="1113"/>
      <c r="T3281" s="1113"/>
      <c r="U3281" s="1113"/>
      <c r="V3281" s="1113"/>
      <c r="W3281" s="1113"/>
      <c r="X3281" s="1113"/>
      <c r="Y3281" s="1113"/>
      <c r="Z3281" s="1113"/>
      <c r="AA3281" s="1113"/>
      <c r="AB3281" s="1113"/>
      <c r="AC3281" s="1142"/>
    </row>
    <row r="3282" spans="1:29" ht="17.45" customHeight="1">
      <c r="A3282" s="1117"/>
      <c r="B3282" s="1118"/>
      <c r="C3282" s="1118"/>
      <c r="D3282" s="1118"/>
      <c r="E3282" s="1118"/>
      <c r="F3282" s="1118"/>
      <c r="G3282" s="1118"/>
      <c r="H3282" s="1118"/>
      <c r="I3282" s="1119" t="s">
        <v>1206</v>
      </c>
      <c r="J3282" s="1119"/>
      <c r="K3282" s="1119"/>
      <c r="L3282" s="1119"/>
      <c r="M3282" s="1119"/>
      <c r="N3282" s="1119"/>
      <c r="O3282" s="1119"/>
      <c r="P3282" s="1119"/>
      <c r="Q3282" s="1119"/>
      <c r="R3282" s="1119"/>
      <c r="S3282" s="1119"/>
      <c r="T3282" s="1119"/>
      <c r="U3282" s="1119"/>
      <c r="V3282" s="1118"/>
      <c r="W3282" s="1143">
        <v>21.5</v>
      </c>
      <c r="X3282" s="1144"/>
      <c r="Y3282" s="1144"/>
      <c r="Z3282" s="1144"/>
      <c r="AA3282" s="1144"/>
      <c r="AB3282" s="1144"/>
      <c r="AC3282" s="1143"/>
    </row>
    <row r="3283" spans="1:29" ht="17.45" customHeight="1">
      <c r="A3283" s="1117"/>
      <c r="B3283" s="1118"/>
      <c r="C3283" s="1118"/>
      <c r="D3283" s="1118"/>
      <c r="E3283" s="1118"/>
      <c r="F3283" s="1118"/>
      <c r="G3283" s="1119" t="s">
        <v>1207</v>
      </c>
      <c r="H3283" s="1119"/>
      <c r="I3283" s="1119"/>
      <c r="J3283" s="1119"/>
      <c r="K3283" s="1119"/>
      <c r="L3283" s="1119"/>
      <c r="M3283" s="1119"/>
      <c r="N3283" s="1145"/>
      <c r="O3283" s="1146">
        <v>0</v>
      </c>
      <c r="P3283" s="1146"/>
      <c r="Q3283" s="1146"/>
      <c r="R3283" s="1145"/>
      <c r="S3283" s="1119" t="s">
        <v>1208</v>
      </c>
      <c r="T3283" s="1119"/>
      <c r="U3283" s="1119"/>
      <c r="V3283" s="1118"/>
      <c r="W3283" s="1143">
        <v>0</v>
      </c>
      <c r="X3283" s="1144"/>
      <c r="Y3283" s="1144"/>
      <c r="Z3283" s="1144"/>
      <c r="AA3283" s="1144"/>
      <c r="AB3283" s="1144"/>
      <c r="AC3283" s="1143"/>
    </row>
    <row r="3284" spans="1:29" ht="16.7" customHeight="1">
      <c r="A3284" s="1117"/>
      <c r="B3284" s="1118"/>
      <c r="C3284" s="1118"/>
      <c r="D3284" s="1118"/>
      <c r="E3284" s="1118"/>
      <c r="F3284" s="1118"/>
      <c r="G3284" s="1118"/>
      <c r="H3284" s="1118"/>
      <c r="I3284" s="1119" t="s">
        <v>1209</v>
      </c>
      <c r="J3284" s="1119"/>
      <c r="K3284" s="1119"/>
      <c r="L3284" s="1119"/>
      <c r="M3284" s="1119"/>
      <c r="N3284" s="1119"/>
      <c r="O3284" s="1119"/>
      <c r="P3284" s="1119"/>
      <c r="Q3284" s="1119"/>
      <c r="R3284" s="1119"/>
      <c r="S3284" s="1119"/>
      <c r="T3284" s="1119"/>
      <c r="U3284" s="1119"/>
      <c r="V3284" s="1118"/>
      <c r="W3284" s="1143">
        <v>21.5</v>
      </c>
      <c r="X3284" s="1144"/>
      <c r="Y3284" s="1144"/>
      <c r="Z3284" s="1144"/>
      <c r="AA3284" s="1144"/>
      <c r="AB3284" s="1144"/>
      <c r="AC3284" s="1143"/>
    </row>
    <row r="3285" spans="1:29" ht="5.85" customHeight="1">
      <c r="A3285" s="1147"/>
      <c r="B3285" s="1118"/>
      <c r="C3285" s="1118"/>
      <c r="D3285" s="1118"/>
      <c r="E3285" s="1118"/>
      <c r="F3285" s="1118"/>
      <c r="G3285" s="1118"/>
      <c r="H3285" s="1118"/>
      <c r="I3285" s="1118"/>
      <c r="J3285" s="1118"/>
      <c r="K3285" s="1118"/>
      <c r="L3285" s="1118"/>
      <c r="M3285" s="1118"/>
      <c r="N3285" s="1118"/>
      <c r="O3285" s="1118"/>
      <c r="P3285" s="1118"/>
      <c r="Q3285" s="1118"/>
      <c r="R3285" s="1118"/>
      <c r="S3285" s="1118"/>
      <c r="T3285" s="1118"/>
      <c r="U3285" s="1118"/>
      <c r="V3285" s="1118"/>
      <c r="W3285" s="1118"/>
      <c r="X3285" s="1118"/>
      <c r="Y3285" s="1118"/>
      <c r="Z3285" s="1118"/>
      <c r="AA3285" s="1118"/>
      <c r="AB3285" s="1118"/>
      <c r="AC3285" s="1148"/>
    </row>
    <row r="3286" spans="1:29" ht="145.35" customHeight="1">
      <c r="A3286" s="1149"/>
      <c r="AC3286" s="1088"/>
    </row>
    <row r="3287" spans="1:29" ht="101.1" customHeight="1">
      <c r="A3287" s="1149"/>
      <c r="AC3287" s="1088"/>
    </row>
    <row r="3288" spans="1:29" ht="100.35" customHeight="1" thickBot="1">
      <c r="A3288" s="1089"/>
      <c r="B3288" s="1090"/>
      <c r="C3288" s="1090"/>
      <c r="D3288" s="1090"/>
      <c r="E3288" s="1090"/>
      <c r="F3288" s="1090"/>
      <c r="G3288" s="1090"/>
      <c r="H3288" s="1090"/>
      <c r="I3288" s="1090"/>
      <c r="J3288" s="1090"/>
      <c r="K3288" s="1090"/>
      <c r="L3288" s="1090"/>
      <c r="M3288" s="1090"/>
      <c r="N3288" s="1090"/>
      <c r="O3288" s="1090"/>
      <c r="P3288" s="1090"/>
      <c r="Q3288" s="1090"/>
      <c r="R3288" s="1090"/>
      <c r="S3288" s="1090"/>
      <c r="T3288" s="1090"/>
      <c r="U3288" s="1090"/>
      <c r="V3288" s="1090"/>
      <c r="W3288" s="1090"/>
      <c r="X3288" s="1090"/>
      <c r="Y3288" s="1090"/>
      <c r="Z3288" s="1090"/>
      <c r="AA3288" s="1090"/>
      <c r="AB3288" s="1090"/>
      <c r="AC3288" s="1091"/>
    </row>
    <row r="3289" spans="1:29" ht="17.45" customHeight="1" thickBot="1">
      <c r="A3289" s="1068"/>
      <c r="B3289" s="1069"/>
      <c r="C3289" s="1069"/>
      <c r="D3289" s="1069"/>
      <c r="E3289" s="1069"/>
      <c r="F3289" s="1070" t="s">
        <v>1166</v>
      </c>
      <c r="G3289" s="1070"/>
      <c r="H3289" s="1070"/>
      <c r="I3289" s="1070"/>
      <c r="J3289" s="1070"/>
      <c r="K3289" s="1070"/>
      <c r="L3289" s="1069"/>
      <c r="M3289" s="1069"/>
      <c r="N3289" s="1069"/>
      <c r="O3289" s="1069"/>
      <c r="P3289" s="1069"/>
      <c r="Q3289" s="1069"/>
      <c r="R3289" s="1069"/>
      <c r="S3289" s="1069"/>
      <c r="T3289" s="1069"/>
      <c r="U3289" s="1069"/>
      <c r="V3289" s="1069"/>
      <c r="W3289" s="1069"/>
      <c r="X3289" s="1071" t="s">
        <v>1967</v>
      </c>
      <c r="Y3289" s="1071"/>
      <c r="Z3289" s="1071"/>
      <c r="AA3289" s="1071"/>
      <c r="AB3289" s="1071"/>
      <c r="AC3289" s="1072"/>
    </row>
    <row r="3290" spans="1:29" ht="16.7" customHeight="1">
      <c r="A3290" s="1074" t="s">
        <v>1168</v>
      </c>
      <c r="B3290" s="1075"/>
      <c r="C3290" s="1076"/>
      <c r="D3290" s="1077" t="s">
        <v>1968</v>
      </c>
      <c r="E3290" s="1077"/>
      <c r="F3290" s="1077"/>
      <c r="G3290" s="1077"/>
      <c r="H3290" s="1077"/>
      <c r="I3290" s="1077"/>
      <c r="J3290" s="1077"/>
      <c r="K3290" s="1077"/>
      <c r="L3290" s="1077"/>
      <c r="M3290" s="1077"/>
      <c r="N3290" s="1076"/>
      <c r="O3290" s="1076"/>
      <c r="P3290" s="1078" t="s">
        <v>1104</v>
      </c>
      <c r="Q3290" s="1078"/>
      <c r="R3290" s="1078"/>
      <c r="S3290" s="1076"/>
      <c r="T3290" s="1079" t="s">
        <v>1574</v>
      </c>
      <c r="U3290" s="1079"/>
      <c r="V3290" s="1079"/>
      <c r="W3290" s="1079"/>
      <c r="X3290" s="1076"/>
      <c r="Y3290" s="1078" t="s">
        <v>1170</v>
      </c>
      <c r="Z3290" s="1078"/>
      <c r="AA3290" s="1076"/>
      <c r="AB3290" s="1080">
        <v>45658</v>
      </c>
      <c r="AC3290" s="1081"/>
    </row>
    <row r="3291" spans="1:29" ht="17.45" customHeight="1">
      <c r="A3291" s="1082"/>
      <c r="B3291" s="1083"/>
      <c r="D3291" s="1084"/>
      <c r="E3291" s="1084"/>
      <c r="F3291" s="1084"/>
      <c r="G3291" s="1084"/>
      <c r="H3291" s="1084"/>
      <c r="I3291" s="1084"/>
      <c r="J3291" s="1084"/>
      <c r="K3291" s="1084"/>
      <c r="L3291" s="1084"/>
      <c r="M3291" s="1084"/>
      <c r="P3291" s="1085" t="s">
        <v>1171</v>
      </c>
      <c r="Q3291" s="1085"/>
      <c r="R3291" s="1085"/>
      <c r="T3291" s="1086">
        <v>100</v>
      </c>
      <c r="U3291" s="1086"/>
      <c r="V3291" s="1086"/>
      <c r="W3291" s="1086"/>
      <c r="Y3291" s="1085" t="s">
        <v>1172</v>
      </c>
      <c r="Z3291" s="1085"/>
      <c r="AB3291" s="1087" t="s">
        <v>59</v>
      </c>
      <c r="AC3291" s="1088"/>
    </row>
    <row r="3292" spans="1:29" ht="5.85" customHeight="1" thickBot="1">
      <c r="A3292" s="1089"/>
      <c r="B3292" s="1090"/>
      <c r="C3292" s="1090"/>
      <c r="D3292" s="1090"/>
      <c r="E3292" s="1090"/>
      <c r="F3292" s="1090"/>
      <c r="G3292" s="1090"/>
      <c r="H3292" s="1090"/>
      <c r="I3292" s="1090"/>
      <c r="J3292" s="1090"/>
      <c r="K3292" s="1090"/>
      <c r="L3292" s="1090"/>
      <c r="M3292" s="1090"/>
      <c r="N3292" s="1090"/>
      <c r="O3292" s="1090"/>
      <c r="P3292" s="1090"/>
      <c r="Q3292" s="1090"/>
      <c r="R3292" s="1090"/>
      <c r="S3292" s="1090"/>
      <c r="T3292" s="1090"/>
      <c r="U3292" s="1090"/>
      <c r="V3292" s="1090"/>
      <c r="W3292" s="1090"/>
      <c r="X3292" s="1090"/>
      <c r="Y3292" s="1090"/>
      <c r="Z3292" s="1090"/>
      <c r="AA3292" s="1090"/>
      <c r="AB3292" s="1090"/>
      <c r="AC3292" s="1091"/>
    </row>
    <row r="3293" spans="1:29" ht="16.7" customHeight="1" thickBot="1">
      <c r="A3293" s="1092" t="s">
        <v>1173</v>
      </c>
      <c r="B3293" s="1075"/>
      <c r="C3293" s="1075"/>
      <c r="D3293" s="1075"/>
      <c r="E3293" s="1075"/>
      <c r="F3293" s="1075"/>
      <c r="G3293" s="1075"/>
      <c r="H3293" s="1093"/>
      <c r="I3293" s="1094" t="s">
        <v>1174</v>
      </c>
      <c r="J3293" s="1094" t="s">
        <v>1175</v>
      </c>
      <c r="K3293" s="1070"/>
      <c r="L3293" s="1070"/>
      <c r="M3293" s="1070"/>
      <c r="N3293" s="1070"/>
      <c r="O3293" s="1070"/>
      <c r="P3293" s="1095"/>
      <c r="Q3293" s="1094" t="s">
        <v>1176</v>
      </c>
      <c r="R3293" s="1070"/>
      <c r="S3293" s="1070"/>
      <c r="T3293" s="1070"/>
      <c r="U3293" s="1070"/>
      <c r="V3293" s="1070"/>
      <c r="W3293" s="1070"/>
      <c r="X3293" s="1070"/>
      <c r="Y3293" s="1095"/>
      <c r="Z3293" s="1096" t="s">
        <v>1177</v>
      </c>
      <c r="AA3293" s="1097"/>
      <c r="AB3293" s="1097"/>
      <c r="AC3293" s="1098"/>
    </row>
    <row r="3294" spans="1:29" ht="17.45" customHeight="1" thickBot="1">
      <c r="A3294" s="1099"/>
      <c r="B3294" s="1100"/>
      <c r="C3294" s="1100"/>
      <c r="D3294" s="1100"/>
      <c r="E3294" s="1100"/>
      <c r="F3294" s="1100"/>
      <c r="G3294" s="1100"/>
      <c r="H3294" s="1101"/>
      <c r="I3294" s="1102"/>
      <c r="J3294" s="1094" t="s">
        <v>1178</v>
      </c>
      <c r="K3294" s="1070"/>
      <c r="L3294" s="1095"/>
      <c r="M3294" s="1094" t="s">
        <v>1179</v>
      </c>
      <c r="N3294" s="1070"/>
      <c r="O3294" s="1070"/>
      <c r="P3294" s="1095"/>
      <c r="Q3294" s="1094" t="s">
        <v>1178</v>
      </c>
      <c r="R3294" s="1070"/>
      <c r="S3294" s="1070"/>
      <c r="T3294" s="1070"/>
      <c r="U3294" s="1095"/>
      <c r="V3294" s="1094" t="s">
        <v>1179</v>
      </c>
      <c r="W3294" s="1070"/>
      <c r="X3294" s="1070"/>
      <c r="Y3294" s="1095"/>
      <c r="Z3294" s="1103"/>
      <c r="AA3294" s="1104"/>
      <c r="AB3294" s="1104"/>
      <c r="AC3294" s="1105"/>
    </row>
    <row r="3295" spans="1:29" ht="17.45" customHeight="1" thickBot="1">
      <c r="A3295" s="1068"/>
      <c r="B3295" s="1069"/>
      <c r="C3295" s="1069"/>
      <c r="D3295" s="1069"/>
      <c r="E3295" s="1069"/>
      <c r="F3295" s="1069"/>
      <c r="G3295" s="1069"/>
      <c r="H3295" s="1069"/>
      <c r="I3295" s="1071" t="s">
        <v>1180</v>
      </c>
      <c r="J3295" s="1071"/>
      <c r="K3295" s="1071"/>
      <c r="L3295" s="1071"/>
      <c r="M3295" s="1071"/>
      <c r="N3295" s="1071"/>
      <c r="O3295" s="1071"/>
      <c r="P3295" s="1071"/>
      <c r="Q3295" s="1071"/>
      <c r="R3295" s="1071"/>
      <c r="S3295" s="1071"/>
      <c r="T3295" s="1071"/>
      <c r="U3295" s="1071"/>
      <c r="V3295" s="1106"/>
      <c r="W3295" s="1107">
        <v>0</v>
      </c>
      <c r="X3295" s="1108"/>
      <c r="Y3295" s="1108"/>
      <c r="Z3295" s="1108"/>
      <c r="AA3295" s="1108"/>
      <c r="AB3295" s="1108"/>
      <c r="AC3295" s="1107"/>
    </row>
    <row r="3296" spans="1:29" ht="16.7" customHeight="1" thickBot="1">
      <c r="A3296" s="1092" t="s">
        <v>1181</v>
      </c>
      <c r="B3296" s="1109"/>
      <c r="C3296" s="1109"/>
      <c r="D3296" s="1109"/>
      <c r="E3296" s="1109"/>
      <c r="F3296" s="1109"/>
      <c r="G3296" s="1109"/>
      <c r="H3296" s="1109"/>
      <c r="I3296" s="1109"/>
      <c r="J3296" s="1110"/>
      <c r="K3296" s="1094" t="s">
        <v>1182</v>
      </c>
      <c r="L3296" s="1070"/>
      <c r="M3296" s="1070"/>
      <c r="N3296" s="1070"/>
      <c r="O3296" s="1095"/>
      <c r="P3296" s="1094" t="s">
        <v>1174</v>
      </c>
      <c r="Q3296" s="1070"/>
      <c r="R3296" s="1070"/>
      <c r="S3296" s="1070"/>
      <c r="T3296" s="1095"/>
      <c r="U3296" s="1094" t="s">
        <v>1183</v>
      </c>
      <c r="V3296" s="1070"/>
      <c r="W3296" s="1070"/>
      <c r="X3296" s="1070"/>
      <c r="Y3296" s="1095"/>
      <c r="Z3296" s="1096" t="s">
        <v>1177</v>
      </c>
      <c r="AA3296" s="1111"/>
      <c r="AB3296" s="1111"/>
      <c r="AC3296" s="1112"/>
    </row>
    <row r="3297" spans="1:29" ht="17.45" customHeight="1">
      <c r="A3297" s="1150"/>
      <c r="B3297" s="1151" t="s">
        <v>1115</v>
      </c>
      <c r="C3297" s="1151"/>
      <c r="D3297" s="1152" t="s">
        <v>1116</v>
      </c>
      <c r="E3297" s="1151"/>
      <c r="F3297" s="1151"/>
      <c r="G3297" s="1151"/>
      <c r="H3297" s="1151"/>
      <c r="I3297" s="1151"/>
      <c r="J3297" s="1152"/>
      <c r="K3297" s="1153">
        <v>0</v>
      </c>
      <c r="L3297" s="1154"/>
      <c r="M3297" s="1154"/>
      <c r="N3297" s="1154"/>
      <c r="O3297" s="1155"/>
      <c r="P3297" s="1153">
        <v>1</v>
      </c>
      <c r="Q3297" s="1154"/>
      <c r="R3297" s="1154"/>
      <c r="S3297" s="1154"/>
      <c r="T3297" s="1155"/>
      <c r="U3297" s="1156">
        <v>22.3398</v>
      </c>
      <c r="V3297" s="1157"/>
      <c r="W3297" s="1157"/>
      <c r="X3297" s="1157"/>
      <c r="Y3297" s="1158"/>
      <c r="Z3297" s="1159">
        <v>22.3398</v>
      </c>
      <c r="AA3297" s="1116"/>
      <c r="AB3297" s="1116"/>
      <c r="AC3297" s="1115"/>
    </row>
    <row r="3298" spans="1:29" ht="16.7" customHeight="1" thickBot="1">
      <c r="A3298" s="1089"/>
      <c r="B3298" s="1160" t="s">
        <v>1113</v>
      </c>
      <c r="C3298" s="1160"/>
      <c r="D3298" s="1161" t="s">
        <v>1114</v>
      </c>
      <c r="E3298" s="1160"/>
      <c r="F3298" s="1160"/>
      <c r="G3298" s="1160"/>
      <c r="H3298" s="1160"/>
      <c r="I3298" s="1160"/>
      <c r="J3298" s="1161"/>
      <c r="K3298" s="1162">
        <v>0</v>
      </c>
      <c r="L3298" s="1163"/>
      <c r="M3298" s="1163"/>
      <c r="N3298" s="1163"/>
      <c r="O3298" s="1164"/>
      <c r="P3298" s="1162">
        <v>1</v>
      </c>
      <c r="Q3298" s="1163"/>
      <c r="R3298" s="1163"/>
      <c r="S3298" s="1163"/>
      <c r="T3298" s="1164"/>
      <c r="U3298" s="1165">
        <v>27.586200000000002</v>
      </c>
      <c r="V3298" s="1166"/>
      <c r="W3298" s="1166"/>
      <c r="X3298" s="1166"/>
      <c r="Y3298" s="1167"/>
      <c r="Z3298" s="1168">
        <v>27.586200000000002</v>
      </c>
      <c r="AA3298" s="1126"/>
      <c r="AB3298" s="1126"/>
      <c r="AC3298" s="1125"/>
    </row>
    <row r="3299" spans="1:29" ht="17.45" customHeight="1" thickBot="1">
      <c r="A3299" s="1068"/>
      <c r="B3299" s="1113"/>
      <c r="C3299" s="1113"/>
      <c r="D3299" s="1113"/>
      <c r="E3299" s="1113"/>
      <c r="F3299" s="1113"/>
      <c r="G3299" s="1113"/>
      <c r="H3299" s="1113"/>
      <c r="I3299" s="1114" t="s">
        <v>1184</v>
      </c>
      <c r="J3299" s="1114"/>
      <c r="K3299" s="1114"/>
      <c r="L3299" s="1114"/>
      <c r="M3299" s="1114"/>
      <c r="N3299" s="1114"/>
      <c r="O3299" s="1114"/>
      <c r="P3299" s="1114"/>
      <c r="Q3299" s="1114"/>
      <c r="R3299" s="1114"/>
      <c r="S3299" s="1114"/>
      <c r="T3299" s="1114"/>
      <c r="U3299" s="1114"/>
      <c r="V3299" s="1069"/>
      <c r="W3299" s="1115">
        <v>49.926000000000002</v>
      </c>
      <c r="X3299" s="1116"/>
      <c r="Y3299" s="1116"/>
      <c r="Z3299" s="1116"/>
      <c r="AA3299" s="1116"/>
      <c r="AB3299" s="1116"/>
      <c r="AC3299" s="1115"/>
    </row>
    <row r="3300" spans="1:29" ht="17.45" customHeight="1">
      <c r="A3300" s="1117"/>
      <c r="B3300" s="1118"/>
      <c r="C3300" s="1118"/>
      <c r="D3300" s="1118"/>
      <c r="E3300" s="1118"/>
      <c r="F3300" s="1118"/>
      <c r="G3300" s="1118"/>
      <c r="H3300" s="1118"/>
      <c r="I3300" s="1119" t="s">
        <v>1185</v>
      </c>
      <c r="J3300" s="1119"/>
      <c r="K3300" s="1119"/>
      <c r="L3300" s="1119"/>
      <c r="M3300" s="1119"/>
      <c r="N3300" s="1119"/>
      <c r="O3300" s="1119"/>
      <c r="P3300" s="1119"/>
      <c r="Q3300" s="1119"/>
      <c r="R3300" s="1119"/>
      <c r="S3300" s="1119"/>
      <c r="T3300" s="1119"/>
      <c r="U3300" s="1119"/>
      <c r="V3300" s="1118"/>
      <c r="W3300" s="1120">
        <v>49.926000000000002</v>
      </c>
      <c r="X3300" s="1121"/>
      <c r="Y3300" s="1121"/>
      <c r="Z3300" s="1121"/>
      <c r="AA3300" s="1121"/>
      <c r="AB3300" s="1121"/>
      <c r="AC3300" s="1120"/>
    </row>
    <row r="3301" spans="1:29" ht="16.7" customHeight="1">
      <c r="A3301" s="1117"/>
      <c r="B3301" s="1118"/>
      <c r="C3301" s="1118"/>
      <c r="D3301" s="1118"/>
      <c r="E3301" s="1118"/>
      <c r="F3301" s="1118"/>
      <c r="G3301" s="1118"/>
      <c r="H3301" s="1118"/>
      <c r="I3301" s="1119" t="s">
        <v>1186</v>
      </c>
      <c r="J3301" s="1119"/>
      <c r="K3301" s="1119"/>
      <c r="L3301" s="1119"/>
      <c r="M3301" s="1119"/>
      <c r="N3301" s="1119"/>
      <c r="O3301" s="1119"/>
      <c r="P3301" s="1119"/>
      <c r="Q3301" s="1119"/>
      <c r="R3301" s="1119"/>
      <c r="S3301" s="1119"/>
      <c r="T3301" s="1119"/>
      <c r="U3301" s="1119"/>
      <c r="V3301" s="1118"/>
      <c r="W3301" s="1120">
        <v>0.49930000000000002</v>
      </c>
      <c r="X3301" s="1121"/>
      <c r="Y3301" s="1121"/>
      <c r="Z3301" s="1121"/>
      <c r="AA3301" s="1121"/>
      <c r="AB3301" s="1121"/>
      <c r="AC3301" s="1120"/>
    </row>
    <row r="3302" spans="1:29" ht="17.45" customHeight="1">
      <c r="A3302" s="1117"/>
      <c r="B3302" s="1118"/>
      <c r="C3302" s="1118"/>
      <c r="D3302" s="1118"/>
      <c r="E3302" s="1118"/>
      <c r="F3302" s="1118"/>
      <c r="G3302" s="1118"/>
      <c r="H3302" s="1118"/>
      <c r="I3302" s="1119" t="s">
        <v>1187</v>
      </c>
      <c r="J3302" s="1119"/>
      <c r="K3302" s="1119"/>
      <c r="L3302" s="1119"/>
      <c r="M3302" s="1119"/>
      <c r="N3302" s="1119"/>
      <c r="O3302" s="1119"/>
      <c r="P3302" s="1119"/>
      <c r="Q3302" s="1119"/>
      <c r="R3302" s="1119"/>
      <c r="S3302" s="1119"/>
      <c r="T3302" s="1119"/>
      <c r="U3302" s="1119"/>
      <c r="V3302" s="1118"/>
      <c r="W3302" s="1120">
        <v>0</v>
      </c>
      <c r="X3302" s="1121"/>
      <c r="Y3302" s="1121"/>
      <c r="Z3302" s="1121"/>
      <c r="AA3302" s="1121"/>
      <c r="AB3302" s="1121"/>
      <c r="AC3302" s="1120"/>
    </row>
    <row r="3303" spans="1:29" ht="17.45" customHeight="1" thickBot="1">
      <c r="A3303" s="1122"/>
      <c r="B3303" s="1123"/>
      <c r="C3303" s="1123"/>
      <c r="D3303" s="1123"/>
      <c r="E3303" s="1123"/>
      <c r="F3303" s="1123"/>
      <c r="G3303" s="1123"/>
      <c r="H3303" s="1123"/>
      <c r="I3303" s="1124" t="s">
        <v>1188</v>
      </c>
      <c r="J3303" s="1124"/>
      <c r="K3303" s="1124"/>
      <c r="L3303" s="1124"/>
      <c r="M3303" s="1124"/>
      <c r="N3303" s="1124"/>
      <c r="O3303" s="1124"/>
      <c r="P3303" s="1124"/>
      <c r="Q3303" s="1124"/>
      <c r="R3303" s="1124"/>
      <c r="S3303" s="1124"/>
      <c r="T3303" s="1124"/>
      <c r="U3303" s="1124"/>
      <c r="V3303" s="1123"/>
      <c r="W3303" s="1125">
        <v>0</v>
      </c>
      <c r="X3303" s="1126"/>
      <c r="Y3303" s="1126"/>
      <c r="Z3303" s="1126"/>
      <c r="AA3303" s="1126"/>
      <c r="AB3303" s="1126"/>
      <c r="AC3303" s="1125"/>
    </row>
    <row r="3304" spans="1:29" ht="16.7" customHeight="1" thickBot="1">
      <c r="A3304" s="1092" t="s">
        <v>1189</v>
      </c>
      <c r="B3304" s="1109"/>
      <c r="C3304" s="1109"/>
      <c r="D3304" s="1109"/>
      <c r="E3304" s="1109"/>
      <c r="F3304" s="1109"/>
      <c r="G3304" s="1109"/>
      <c r="H3304" s="1109"/>
      <c r="I3304" s="1109"/>
      <c r="J3304" s="1110"/>
      <c r="K3304" s="1094" t="s">
        <v>1174</v>
      </c>
      <c r="L3304" s="1070"/>
      <c r="M3304" s="1070"/>
      <c r="N3304" s="1070"/>
      <c r="O3304" s="1095"/>
      <c r="P3304" s="1094" t="s">
        <v>531</v>
      </c>
      <c r="Q3304" s="1070"/>
      <c r="R3304" s="1070"/>
      <c r="S3304" s="1070"/>
      <c r="T3304" s="1095"/>
      <c r="U3304" s="1094" t="s">
        <v>1190</v>
      </c>
      <c r="V3304" s="1070"/>
      <c r="W3304" s="1070"/>
      <c r="X3304" s="1070"/>
      <c r="Y3304" s="1095"/>
      <c r="Z3304" s="1096" t="s">
        <v>1191</v>
      </c>
      <c r="AA3304" s="1111"/>
      <c r="AB3304" s="1111"/>
      <c r="AC3304" s="1112"/>
    </row>
    <row r="3305" spans="1:29" ht="17.45" customHeight="1" thickBot="1">
      <c r="A3305" s="1127"/>
      <c r="B3305" s="1128" t="s">
        <v>1779</v>
      </c>
      <c r="C3305" s="1128"/>
      <c r="D3305" s="1129" t="s">
        <v>1780</v>
      </c>
      <c r="E3305" s="1128"/>
      <c r="F3305" s="1128"/>
      <c r="G3305" s="1128"/>
      <c r="H3305" s="1128"/>
      <c r="I3305" s="1128"/>
      <c r="J3305" s="1129"/>
      <c r="K3305" s="1130">
        <v>8.4000000000000005E-2</v>
      </c>
      <c r="L3305" s="1131"/>
      <c r="M3305" s="1131"/>
      <c r="N3305" s="1131"/>
      <c r="O3305" s="1132"/>
      <c r="P3305" s="1133" t="s">
        <v>55</v>
      </c>
      <c r="Q3305" s="1134"/>
      <c r="R3305" s="1134"/>
      <c r="S3305" s="1134"/>
      <c r="T3305" s="1135"/>
      <c r="U3305" s="1136">
        <v>59.94</v>
      </c>
      <c r="V3305" s="1137"/>
      <c r="W3305" s="1137"/>
      <c r="X3305" s="1137"/>
      <c r="Y3305" s="1138"/>
      <c r="Z3305" s="1139">
        <v>5.0350000000000001</v>
      </c>
      <c r="AA3305" s="1108"/>
      <c r="AB3305" s="1108"/>
      <c r="AC3305" s="1107"/>
    </row>
    <row r="3306" spans="1:29" ht="16.7" customHeight="1" thickBot="1">
      <c r="A3306" s="1068"/>
      <c r="B3306" s="1069"/>
      <c r="C3306" s="1069"/>
      <c r="D3306" s="1069"/>
      <c r="E3306" s="1069"/>
      <c r="F3306" s="1069"/>
      <c r="G3306" s="1069"/>
      <c r="H3306" s="1069"/>
      <c r="I3306" s="1071" t="s">
        <v>1193</v>
      </c>
      <c r="J3306" s="1071"/>
      <c r="K3306" s="1071"/>
      <c r="L3306" s="1071"/>
      <c r="M3306" s="1071"/>
      <c r="N3306" s="1071"/>
      <c r="O3306" s="1071"/>
      <c r="P3306" s="1071"/>
      <c r="Q3306" s="1071"/>
      <c r="R3306" s="1071"/>
      <c r="S3306" s="1071"/>
      <c r="T3306" s="1071"/>
      <c r="U3306" s="1071"/>
      <c r="V3306" s="1106"/>
      <c r="W3306" s="1107">
        <v>5.0350000000000001</v>
      </c>
      <c r="X3306" s="1108"/>
      <c r="Y3306" s="1108"/>
      <c r="Z3306" s="1108"/>
      <c r="AA3306" s="1108"/>
      <c r="AB3306" s="1108"/>
      <c r="AC3306" s="1107"/>
    </row>
    <row r="3307" spans="1:29" ht="17.45" customHeight="1" thickBot="1">
      <c r="A3307" s="1092" t="s">
        <v>1194</v>
      </c>
      <c r="B3307" s="1109"/>
      <c r="C3307" s="1109"/>
      <c r="D3307" s="1109"/>
      <c r="E3307" s="1109"/>
      <c r="F3307" s="1109"/>
      <c r="G3307" s="1109"/>
      <c r="H3307" s="1109"/>
      <c r="I3307" s="1109"/>
      <c r="J3307" s="1110"/>
      <c r="K3307" s="1094" t="s">
        <v>1174</v>
      </c>
      <c r="L3307" s="1070"/>
      <c r="M3307" s="1070"/>
      <c r="N3307" s="1070"/>
      <c r="O3307" s="1095"/>
      <c r="P3307" s="1094" t="s">
        <v>531</v>
      </c>
      <c r="Q3307" s="1070"/>
      <c r="R3307" s="1070"/>
      <c r="S3307" s="1070"/>
      <c r="T3307" s="1095"/>
      <c r="U3307" s="1094" t="s">
        <v>1190</v>
      </c>
      <c r="V3307" s="1070"/>
      <c r="W3307" s="1070"/>
      <c r="X3307" s="1070"/>
      <c r="Y3307" s="1095"/>
      <c r="Z3307" s="1096" t="s">
        <v>1191</v>
      </c>
      <c r="AA3307" s="1111"/>
      <c r="AB3307" s="1111"/>
      <c r="AC3307" s="1112"/>
    </row>
    <row r="3308" spans="1:29" ht="17.45" customHeight="1" thickBot="1">
      <c r="A3308" s="1068"/>
      <c r="B3308" s="1069"/>
      <c r="C3308" s="1069"/>
      <c r="D3308" s="1069"/>
      <c r="E3308" s="1069"/>
      <c r="F3308" s="1069"/>
      <c r="G3308" s="1069"/>
      <c r="H3308" s="1069"/>
      <c r="I3308" s="1071" t="s">
        <v>1195</v>
      </c>
      <c r="J3308" s="1071"/>
      <c r="K3308" s="1071"/>
      <c r="L3308" s="1071"/>
      <c r="M3308" s="1071"/>
      <c r="N3308" s="1071"/>
      <c r="O3308" s="1071"/>
      <c r="P3308" s="1071"/>
      <c r="Q3308" s="1071"/>
      <c r="R3308" s="1071"/>
      <c r="S3308" s="1071"/>
      <c r="T3308" s="1071"/>
      <c r="U3308" s="1071"/>
      <c r="V3308" s="1106"/>
      <c r="W3308" s="1107">
        <v>0</v>
      </c>
      <c r="X3308" s="1108"/>
      <c r="Y3308" s="1108"/>
      <c r="Z3308" s="1108"/>
      <c r="AA3308" s="1108"/>
      <c r="AB3308" s="1108"/>
      <c r="AC3308" s="1107"/>
    </row>
    <row r="3309" spans="1:29" ht="16.7" customHeight="1" thickBot="1">
      <c r="A3309" s="1092" t="s">
        <v>1196</v>
      </c>
      <c r="B3309" s="1109"/>
      <c r="C3309" s="1109"/>
      <c r="D3309" s="1109"/>
      <c r="E3309" s="1109"/>
      <c r="F3309" s="1109"/>
      <c r="G3309" s="1109"/>
      <c r="H3309" s="1109"/>
      <c r="I3309" s="1109"/>
      <c r="J3309" s="1110"/>
      <c r="K3309" s="1094" t="s">
        <v>1174</v>
      </c>
      <c r="L3309" s="1070"/>
      <c r="M3309" s="1070"/>
      <c r="N3309" s="1070"/>
      <c r="O3309" s="1095"/>
      <c r="P3309" s="1094" t="s">
        <v>531</v>
      </c>
      <c r="Q3309" s="1070"/>
      <c r="R3309" s="1070"/>
      <c r="S3309" s="1070"/>
      <c r="T3309" s="1095"/>
      <c r="U3309" s="1094" t="s">
        <v>1190</v>
      </c>
      <c r="V3309" s="1070"/>
      <c r="W3309" s="1070"/>
      <c r="X3309" s="1070"/>
      <c r="Y3309" s="1095"/>
      <c r="Z3309" s="1096" t="s">
        <v>1191</v>
      </c>
      <c r="AA3309" s="1111"/>
      <c r="AB3309" s="1111"/>
      <c r="AC3309" s="1112"/>
    </row>
    <row r="3310" spans="1:29" ht="17.45" customHeight="1" thickBot="1">
      <c r="A3310" s="1127"/>
      <c r="B3310" s="1128" t="s">
        <v>1781</v>
      </c>
      <c r="C3310" s="1128"/>
      <c r="D3310" s="1129" t="s">
        <v>1782</v>
      </c>
      <c r="E3310" s="1128"/>
      <c r="F3310" s="1128"/>
      <c r="G3310" s="1128"/>
      <c r="H3310" s="1128"/>
      <c r="I3310" s="1128"/>
      <c r="J3310" s="1129"/>
      <c r="K3310" s="1130">
        <v>2.0999999999999999E-3</v>
      </c>
      <c r="L3310" s="1131"/>
      <c r="M3310" s="1131"/>
      <c r="N3310" s="1131"/>
      <c r="O3310" s="1132"/>
      <c r="P3310" s="1133" t="s">
        <v>565</v>
      </c>
      <c r="Q3310" s="1134"/>
      <c r="R3310" s="1134"/>
      <c r="S3310" s="1134"/>
      <c r="T3310" s="1135"/>
      <c r="U3310" s="1136">
        <v>32.99</v>
      </c>
      <c r="V3310" s="1137"/>
      <c r="W3310" s="1137"/>
      <c r="X3310" s="1137"/>
      <c r="Y3310" s="1138"/>
      <c r="Z3310" s="1139">
        <v>6.93E-2</v>
      </c>
      <c r="AA3310" s="1108"/>
      <c r="AB3310" s="1108"/>
      <c r="AC3310" s="1107"/>
    </row>
    <row r="3311" spans="1:29" ht="17.45" customHeight="1" thickBot="1">
      <c r="A3311" s="1068"/>
      <c r="B3311" s="1069"/>
      <c r="C3311" s="1069"/>
      <c r="D3311" s="1069"/>
      <c r="E3311" s="1069"/>
      <c r="F3311" s="1069"/>
      <c r="G3311" s="1069"/>
      <c r="H3311" s="1069"/>
      <c r="I3311" s="1071" t="s">
        <v>1197</v>
      </c>
      <c r="J3311" s="1071"/>
      <c r="K3311" s="1071"/>
      <c r="L3311" s="1071"/>
      <c r="M3311" s="1071"/>
      <c r="N3311" s="1071"/>
      <c r="O3311" s="1071"/>
      <c r="P3311" s="1071"/>
      <c r="Q3311" s="1071"/>
      <c r="R3311" s="1071"/>
      <c r="S3311" s="1071"/>
      <c r="T3311" s="1071"/>
      <c r="U3311" s="1071"/>
      <c r="V3311" s="1106"/>
      <c r="W3311" s="1107">
        <v>6.93E-2</v>
      </c>
      <c r="X3311" s="1108"/>
      <c r="Y3311" s="1108"/>
      <c r="Z3311" s="1108"/>
      <c r="AA3311" s="1108"/>
      <c r="AB3311" s="1108"/>
      <c r="AC3311" s="1107"/>
    </row>
    <row r="3312" spans="1:29" ht="16.7" customHeight="1" thickBot="1">
      <c r="A3312" s="1092" t="s">
        <v>1198</v>
      </c>
      <c r="B3312" s="1109"/>
      <c r="C3312" s="1109"/>
      <c r="D3312" s="1110"/>
      <c r="E3312" s="1094" t="s">
        <v>1174</v>
      </c>
      <c r="F3312" s="1070"/>
      <c r="G3312" s="1095"/>
      <c r="H3312" s="1140" t="s">
        <v>1199</v>
      </c>
      <c r="I3312" s="1140" t="s">
        <v>1200</v>
      </c>
      <c r="J3312" s="1094" t="s">
        <v>1201</v>
      </c>
      <c r="K3312" s="1070"/>
      <c r="L3312" s="1095"/>
      <c r="M3312" s="1094" t="s">
        <v>1202</v>
      </c>
      <c r="N3312" s="1070"/>
      <c r="O3312" s="1070"/>
      <c r="P3312" s="1095"/>
      <c r="Q3312" s="1094" t="s">
        <v>1203</v>
      </c>
      <c r="R3312" s="1070"/>
      <c r="S3312" s="1070"/>
      <c r="T3312" s="1070"/>
      <c r="U3312" s="1095"/>
      <c r="V3312" s="1094" t="s">
        <v>1204</v>
      </c>
      <c r="W3312" s="1070"/>
      <c r="X3312" s="1070"/>
      <c r="Y3312" s="1095"/>
      <c r="Z3312" s="1096" t="s">
        <v>1191</v>
      </c>
      <c r="AA3312" s="1111"/>
      <c r="AB3312" s="1111"/>
      <c r="AC3312" s="1112"/>
    </row>
    <row r="3313" spans="1:29" ht="17.45" customHeight="1" thickBot="1">
      <c r="A3313" s="1127"/>
      <c r="B3313" s="1128" t="s">
        <v>1783</v>
      </c>
      <c r="C3313" s="1128"/>
      <c r="D3313" s="1225" t="s">
        <v>1782</v>
      </c>
      <c r="E3313" s="1192">
        <v>2.0999999999999999E-3</v>
      </c>
      <c r="F3313" s="1193"/>
      <c r="G3313" s="1194"/>
      <c r="H3313" s="1191">
        <v>0</v>
      </c>
      <c r="I3313" s="1191">
        <v>0</v>
      </c>
      <c r="J3313" s="1195">
        <v>0</v>
      </c>
      <c r="K3313" s="1196"/>
      <c r="L3313" s="1197"/>
      <c r="M3313" s="1136">
        <v>1.05</v>
      </c>
      <c r="N3313" s="1137"/>
      <c r="O3313" s="1137"/>
      <c r="P3313" s="1138"/>
      <c r="Q3313" s="1136">
        <v>0.84</v>
      </c>
      <c r="R3313" s="1137"/>
      <c r="S3313" s="1137"/>
      <c r="T3313" s="1137"/>
      <c r="U3313" s="1138"/>
      <c r="V3313" s="1136">
        <v>0.69</v>
      </c>
      <c r="W3313" s="1137"/>
      <c r="X3313" s="1137"/>
      <c r="Y3313" s="1138"/>
      <c r="Z3313" s="1139">
        <v>0</v>
      </c>
      <c r="AA3313" s="1108"/>
      <c r="AB3313" s="1108"/>
      <c r="AC3313" s="1107"/>
    </row>
    <row r="3314" spans="1:29" ht="16.7" customHeight="1" thickBot="1">
      <c r="A3314" s="1068"/>
      <c r="B3314" s="1069"/>
      <c r="C3314" s="1069"/>
      <c r="D3314" s="1069"/>
      <c r="E3314" s="1069"/>
      <c r="F3314" s="1069"/>
      <c r="G3314" s="1069"/>
      <c r="H3314" s="1069"/>
      <c r="I3314" s="1071" t="s">
        <v>1205</v>
      </c>
      <c r="J3314" s="1071"/>
      <c r="K3314" s="1071"/>
      <c r="L3314" s="1071"/>
      <c r="M3314" s="1071"/>
      <c r="N3314" s="1071"/>
      <c r="O3314" s="1071"/>
      <c r="P3314" s="1071"/>
      <c r="Q3314" s="1071"/>
      <c r="R3314" s="1071"/>
      <c r="S3314" s="1071"/>
      <c r="T3314" s="1071"/>
      <c r="U3314" s="1071"/>
      <c r="V3314" s="1106"/>
      <c r="W3314" s="1107">
        <v>0</v>
      </c>
      <c r="X3314" s="1108"/>
      <c r="Y3314" s="1108"/>
      <c r="Z3314" s="1108"/>
      <c r="AA3314" s="1108"/>
      <c r="AB3314" s="1108"/>
      <c r="AC3314" s="1107"/>
    </row>
    <row r="3315" spans="1:29" ht="5.85" customHeight="1">
      <c r="A3315" s="1141"/>
      <c r="B3315" s="1113"/>
      <c r="C3315" s="1113"/>
      <c r="D3315" s="1113"/>
      <c r="E3315" s="1113"/>
      <c r="F3315" s="1113"/>
      <c r="G3315" s="1113"/>
      <c r="H3315" s="1113"/>
      <c r="I3315" s="1113"/>
      <c r="J3315" s="1113"/>
      <c r="K3315" s="1113"/>
      <c r="L3315" s="1113"/>
      <c r="M3315" s="1113"/>
      <c r="N3315" s="1113"/>
      <c r="O3315" s="1113"/>
      <c r="P3315" s="1113"/>
      <c r="Q3315" s="1113"/>
      <c r="R3315" s="1113"/>
      <c r="S3315" s="1113"/>
      <c r="T3315" s="1113"/>
      <c r="U3315" s="1113"/>
      <c r="V3315" s="1113"/>
      <c r="W3315" s="1113"/>
      <c r="X3315" s="1113"/>
      <c r="Y3315" s="1113"/>
      <c r="Z3315" s="1113"/>
      <c r="AA3315" s="1113"/>
      <c r="AB3315" s="1113"/>
      <c r="AC3315" s="1142"/>
    </row>
    <row r="3316" spans="1:29" ht="17.45" customHeight="1">
      <c r="A3316" s="1117"/>
      <c r="B3316" s="1118"/>
      <c r="C3316" s="1118"/>
      <c r="D3316" s="1118"/>
      <c r="E3316" s="1118"/>
      <c r="F3316" s="1118"/>
      <c r="G3316" s="1118"/>
      <c r="H3316" s="1118"/>
      <c r="I3316" s="1119" t="s">
        <v>1206</v>
      </c>
      <c r="J3316" s="1119"/>
      <c r="K3316" s="1119"/>
      <c r="L3316" s="1119"/>
      <c r="M3316" s="1119"/>
      <c r="N3316" s="1119"/>
      <c r="O3316" s="1119"/>
      <c r="P3316" s="1119"/>
      <c r="Q3316" s="1119"/>
      <c r="R3316" s="1119"/>
      <c r="S3316" s="1119"/>
      <c r="T3316" s="1119"/>
      <c r="U3316" s="1119"/>
      <c r="V3316" s="1118"/>
      <c r="W3316" s="1143">
        <v>5.6</v>
      </c>
      <c r="X3316" s="1144"/>
      <c r="Y3316" s="1144"/>
      <c r="Z3316" s="1144"/>
      <c r="AA3316" s="1144"/>
      <c r="AB3316" s="1144"/>
      <c r="AC3316" s="1143"/>
    </row>
    <row r="3317" spans="1:29" ht="17.45" customHeight="1">
      <c r="A3317" s="1117"/>
      <c r="B3317" s="1118"/>
      <c r="C3317" s="1118"/>
      <c r="D3317" s="1118"/>
      <c r="E3317" s="1118"/>
      <c r="F3317" s="1118"/>
      <c r="G3317" s="1119" t="s">
        <v>1207</v>
      </c>
      <c r="H3317" s="1119"/>
      <c r="I3317" s="1119"/>
      <c r="J3317" s="1119"/>
      <c r="K3317" s="1119"/>
      <c r="L3317" s="1119"/>
      <c r="M3317" s="1119"/>
      <c r="N3317" s="1145"/>
      <c r="O3317" s="1146">
        <v>0</v>
      </c>
      <c r="P3317" s="1146"/>
      <c r="Q3317" s="1146"/>
      <c r="R3317" s="1145"/>
      <c r="S3317" s="1119" t="s">
        <v>1208</v>
      </c>
      <c r="T3317" s="1119"/>
      <c r="U3317" s="1119"/>
      <c r="V3317" s="1118"/>
      <c r="W3317" s="1143">
        <v>0</v>
      </c>
      <c r="X3317" s="1144"/>
      <c r="Y3317" s="1144"/>
      <c r="Z3317" s="1144"/>
      <c r="AA3317" s="1144"/>
      <c r="AB3317" s="1144"/>
      <c r="AC3317" s="1143"/>
    </row>
    <row r="3318" spans="1:29" ht="16.7" customHeight="1">
      <c r="A3318" s="1117"/>
      <c r="B3318" s="1118"/>
      <c r="C3318" s="1118"/>
      <c r="D3318" s="1118"/>
      <c r="E3318" s="1118"/>
      <c r="F3318" s="1118"/>
      <c r="G3318" s="1118"/>
      <c r="H3318" s="1118"/>
      <c r="I3318" s="1119" t="s">
        <v>1209</v>
      </c>
      <c r="J3318" s="1119"/>
      <c r="K3318" s="1119"/>
      <c r="L3318" s="1119"/>
      <c r="M3318" s="1119"/>
      <c r="N3318" s="1119"/>
      <c r="O3318" s="1119"/>
      <c r="P3318" s="1119"/>
      <c r="Q3318" s="1119"/>
      <c r="R3318" s="1119"/>
      <c r="S3318" s="1119"/>
      <c r="T3318" s="1119"/>
      <c r="U3318" s="1119"/>
      <c r="V3318" s="1118"/>
      <c r="W3318" s="1143">
        <v>5.6</v>
      </c>
      <c r="X3318" s="1144"/>
      <c r="Y3318" s="1144"/>
      <c r="Z3318" s="1144"/>
      <c r="AA3318" s="1144"/>
      <c r="AB3318" s="1144"/>
      <c r="AC3318" s="1143"/>
    </row>
    <row r="3319" spans="1:29" ht="5.85" customHeight="1">
      <c r="A3319" s="1147"/>
      <c r="B3319" s="1118"/>
      <c r="C3319" s="1118"/>
      <c r="D3319" s="1118"/>
      <c r="E3319" s="1118"/>
      <c r="F3319" s="1118"/>
      <c r="G3319" s="1118"/>
      <c r="H3319" s="1118"/>
      <c r="I3319" s="1118"/>
      <c r="J3319" s="1118"/>
      <c r="K3319" s="1118"/>
      <c r="L3319" s="1118"/>
      <c r="M3319" s="1118"/>
      <c r="N3319" s="1118"/>
      <c r="O3319" s="1118"/>
      <c r="P3319" s="1118"/>
      <c r="Q3319" s="1118"/>
      <c r="R3319" s="1118"/>
      <c r="S3319" s="1118"/>
      <c r="T3319" s="1118"/>
      <c r="U3319" s="1118"/>
      <c r="V3319" s="1118"/>
      <c r="W3319" s="1118"/>
      <c r="X3319" s="1118"/>
      <c r="Y3319" s="1118"/>
      <c r="Z3319" s="1118"/>
      <c r="AA3319" s="1118"/>
      <c r="AB3319" s="1118"/>
      <c r="AC3319" s="1148"/>
    </row>
    <row r="3320" spans="1:29" ht="145.35" customHeight="1">
      <c r="A3320" s="1149"/>
      <c r="AC3320" s="1088"/>
    </row>
    <row r="3321" spans="1:29" ht="74.849999999999994" customHeight="1">
      <c r="A3321" s="1149"/>
      <c r="AC3321" s="1088"/>
    </row>
    <row r="3322" spans="1:29" ht="74.849999999999994" customHeight="1" thickBot="1">
      <c r="A3322" s="1089"/>
      <c r="B3322" s="1090"/>
      <c r="C3322" s="1090"/>
      <c r="D3322" s="1090"/>
      <c r="E3322" s="1090"/>
      <c r="F3322" s="1090"/>
      <c r="G3322" s="1090"/>
      <c r="H3322" s="1090"/>
      <c r="I3322" s="1090"/>
      <c r="J3322" s="1090"/>
      <c r="K3322" s="1090"/>
      <c r="L3322" s="1090"/>
      <c r="M3322" s="1090"/>
      <c r="N3322" s="1090"/>
      <c r="O3322" s="1090"/>
      <c r="P3322" s="1090"/>
      <c r="Q3322" s="1090"/>
      <c r="R3322" s="1090"/>
      <c r="S3322" s="1090"/>
      <c r="T3322" s="1090"/>
      <c r="U3322" s="1090"/>
      <c r="V3322" s="1090"/>
      <c r="W3322" s="1090"/>
      <c r="X3322" s="1090"/>
      <c r="Y3322" s="1090"/>
      <c r="Z3322" s="1090"/>
      <c r="AA3322" s="1090"/>
      <c r="AB3322" s="1090"/>
      <c r="AC3322" s="1091"/>
    </row>
    <row r="3323" spans="1:29" ht="17.45" customHeight="1" thickBot="1">
      <c r="A3323" s="1068"/>
      <c r="B3323" s="1069"/>
      <c r="C3323" s="1069"/>
      <c r="D3323" s="1069"/>
      <c r="E3323" s="1069"/>
      <c r="F3323" s="1070" t="s">
        <v>1166</v>
      </c>
      <c r="G3323" s="1070"/>
      <c r="H3323" s="1070"/>
      <c r="I3323" s="1070"/>
      <c r="J3323" s="1070"/>
      <c r="K3323" s="1070"/>
      <c r="L3323" s="1069"/>
      <c r="M3323" s="1069"/>
      <c r="N3323" s="1069"/>
      <c r="O3323" s="1069"/>
      <c r="P3323" s="1069"/>
      <c r="Q3323" s="1069"/>
      <c r="R3323" s="1069"/>
      <c r="S3323" s="1069"/>
      <c r="T3323" s="1069"/>
      <c r="U3323" s="1069"/>
      <c r="V3323" s="1069"/>
      <c r="W3323" s="1069"/>
      <c r="X3323" s="1071" t="s">
        <v>1969</v>
      </c>
      <c r="Y3323" s="1071"/>
      <c r="Z3323" s="1071"/>
      <c r="AA3323" s="1071"/>
      <c r="AB3323" s="1071"/>
      <c r="AC3323" s="1072"/>
    </row>
    <row r="3324" spans="1:29" ht="16.7" customHeight="1">
      <c r="A3324" s="1074" t="s">
        <v>1168</v>
      </c>
      <c r="B3324" s="1075"/>
      <c r="C3324" s="1076"/>
      <c r="D3324" s="1077" t="s">
        <v>1970</v>
      </c>
      <c r="E3324" s="1077"/>
      <c r="F3324" s="1077"/>
      <c r="G3324" s="1077"/>
      <c r="H3324" s="1077"/>
      <c r="I3324" s="1077"/>
      <c r="J3324" s="1077"/>
      <c r="K3324" s="1077"/>
      <c r="L3324" s="1077"/>
      <c r="M3324" s="1077"/>
      <c r="N3324" s="1076"/>
      <c r="O3324" s="1076"/>
      <c r="P3324" s="1078" t="s">
        <v>1104</v>
      </c>
      <c r="Q3324" s="1078"/>
      <c r="R3324" s="1078"/>
      <c r="S3324" s="1076"/>
      <c r="T3324" s="1079" t="s">
        <v>1604</v>
      </c>
      <c r="U3324" s="1079"/>
      <c r="V3324" s="1079"/>
      <c r="W3324" s="1079"/>
      <c r="X3324" s="1076"/>
      <c r="Y3324" s="1078" t="s">
        <v>1170</v>
      </c>
      <c r="Z3324" s="1078"/>
      <c r="AA3324" s="1076"/>
      <c r="AB3324" s="1080">
        <v>45658</v>
      </c>
      <c r="AC3324" s="1081"/>
    </row>
    <row r="3325" spans="1:29" ht="17.45" customHeight="1">
      <c r="A3325" s="1082"/>
      <c r="B3325" s="1083"/>
      <c r="D3325" s="1084"/>
      <c r="E3325" s="1084"/>
      <c r="F3325" s="1084"/>
      <c r="G3325" s="1084"/>
      <c r="H3325" s="1084"/>
      <c r="I3325" s="1084"/>
      <c r="J3325" s="1084"/>
      <c r="K3325" s="1084"/>
      <c r="L3325" s="1084"/>
      <c r="M3325" s="1084"/>
      <c r="P3325" s="1085" t="s">
        <v>1171</v>
      </c>
      <c r="Q3325" s="1085"/>
      <c r="R3325" s="1085"/>
      <c r="T3325" s="1086">
        <v>2</v>
      </c>
      <c r="U3325" s="1086"/>
      <c r="V3325" s="1086"/>
      <c r="W3325" s="1086"/>
      <c r="Y3325" s="1085" t="s">
        <v>1172</v>
      </c>
      <c r="Z3325" s="1085"/>
      <c r="AB3325" s="1087" t="s">
        <v>55</v>
      </c>
      <c r="AC3325" s="1088"/>
    </row>
    <row r="3326" spans="1:29" ht="5.85" customHeight="1" thickBot="1">
      <c r="A3326" s="1089"/>
      <c r="B3326" s="1090"/>
      <c r="C3326" s="1090"/>
      <c r="D3326" s="1090"/>
      <c r="E3326" s="1090"/>
      <c r="F3326" s="1090"/>
      <c r="G3326" s="1090"/>
      <c r="H3326" s="1090"/>
      <c r="I3326" s="1090"/>
      <c r="J3326" s="1090"/>
      <c r="K3326" s="1090"/>
      <c r="L3326" s="1090"/>
      <c r="M3326" s="1090"/>
      <c r="N3326" s="1090"/>
      <c r="O3326" s="1090"/>
      <c r="P3326" s="1090"/>
      <c r="Q3326" s="1090"/>
      <c r="R3326" s="1090"/>
      <c r="S3326" s="1090"/>
      <c r="T3326" s="1090"/>
      <c r="U3326" s="1090"/>
      <c r="V3326" s="1090"/>
      <c r="W3326" s="1090"/>
      <c r="X3326" s="1090"/>
      <c r="Y3326" s="1090"/>
      <c r="Z3326" s="1090"/>
      <c r="AA3326" s="1090"/>
      <c r="AB3326" s="1090"/>
      <c r="AC3326" s="1091"/>
    </row>
    <row r="3327" spans="1:29" ht="16.7" customHeight="1" thickBot="1">
      <c r="A3327" s="1092" t="s">
        <v>1173</v>
      </c>
      <c r="B3327" s="1075"/>
      <c r="C3327" s="1075"/>
      <c r="D3327" s="1075"/>
      <c r="E3327" s="1075"/>
      <c r="F3327" s="1075"/>
      <c r="G3327" s="1075"/>
      <c r="H3327" s="1093"/>
      <c r="I3327" s="1094" t="s">
        <v>1174</v>
      </c>
      <c r="J3327" s="1094" t="s">
        <v>1175</v>
      </c>
      <c r="K3327" s="1070"/>
      <c r="L3327" s="1070"/>
      <c r="M3327" s="1070"/>
      <c r="N3327" s="1070"/>
      <c r="O3327" s="1070"/>
      <c r="P3327" s="1095"/>
      <c r="Q3327" s="1094" t="s">
        <v>1176</v>
      </c>
      <c r="R3327" s="1070"/>
      <c r="S3327" s="1070"/>
      <c r="T3327" s="1070"/>
      <c r="U3327" s="1070"/>
      <c r="V3327" s="1070"/>
      <c r="W3327" s="1070"/>
      <c r="X3327" s="1070"/>
      <c r="Y3327" s="1095"/>
      <c r="Z3327" s="1096" t="s">
        <v>1177</v>
      </c>
      <c r="AA3327" s="1097"/>
      <c r="AB3327" s="1097"/>
      <c r="AC3327" s="1098"/>
    </row>
    <row r="3328" spans="1:29" ht="17.45" customHeight="1" thickBot="1">
      <c r="A3328" s="1099"/>
      <c r="B3328" s="1100"/>
      <c r="C3328" s="1100"/>
      <c r="D3328" s="1100"/>
      <c r="E3328" s="1100"/>
      <c r="F3328" s="1100"/>
      <c r="G3328" s="1100"/>
      <c r="H3328" s="1101"/>
      <c r="I3328" s="1102"/>
      <c r="J3328" s="1094" t="s">
        <v>1178</v>
      </c>
      <c r="K3328" s="1070"/>
      <c r="L3328" s="1095"/>
      <c r="M3328" s="1094" t="s">
        <v>1179</v>
      </c>
      <c r="N3328" s="1070"/>
      <c r="O3328" s="1070"/>
      <c r="P3328" s="1095"/>
      <c r="Q3328" s="1094" t="s">
        <v>1178</v>
      </c>
      <c r="R3328" s="1070"/>
      <c r="S3328" s="1070"/>
      <c r="T3328" s="1070"/>
      <c r="U3328" s="1095"/>
      <c r="V3328" s="1094" t="s">
        <v>1179</v>
      </c>
      <c r="W3328" s="1070"/>
      <c r="X3328" s="1070"/>
      <c r="Y3328" s="1095"/>
      <c r="Z3328" s="1103"/>
      <c r="AA3328" s="1104"/>
      <c r="AB3328" s="1104"/>
      <c r="AC3328" s="1105"/>
    </row>
    <row r="3329" spans="1:29" ht="17.45" customHeight="1">
      <c r="A3329" s="1150"/>
      <c r="B3329" s="1151" t="s">
        <v>1788</v>
      </c>
      <c r="C3329" s="1151"/>
      <c r="D3329" s="1152" t="s">
        <v>1789</v>
      </c>
      <c r="E3329" s="1151"/>
      <c r="F3329" s="1151"/>
      <c r="G3329" s="1151"/>
      <c r="H3329" s="1152"/>
      <c r="I3329" s="1201">
        <v>0.24096000000000001</v>
      </c>
      <c r="J3329" s="1202">
        <v>1</v>
      </c>
      <c r="K3329" s="1203"/>
      <c r="L3329" s="1204"/>
      <c r="M3329" s="1202">
        <v>0</v>
      </c>
      <c r="N3329" s="1203"/>
      <c r="O3329" s="1203"/>
      <c r="P3329" s="1204"/>
      <c r="Q3329" s="1205">
        <v>25.491499999999998</v>
      </c>
      <c r="R3329" s="1206"/>
      <c r="S3329" s="1206"/>
      <c r="T3329" s="1206"/>
      <c r="U3329" s="1207"/>
      <c r="V3329" s="1205">
        <v>16.07</v>
      </c>
      <c r="W3329" s="1206"/>
      <c r="X3329" s="1206"/>
      <c r="Y3329" s="1207"/>
      <c r="Z3329" s="1159">
        <v>6.1424000000000003</v>
      </c>
      <c r="AA3329" s="1116"/>
      <c r="AB3329" s="1116"/>
      <c r="AC3329" s="1115"/>
    </row>
    <row r="3330" spans="1:29" ht="16.7" customHeight="1">
      <c r="A3330" s="1149"/>
      <c r="B3330" s="1174" t="s">
        <v>1790</v>
      </c>
      <c r="C3330" s="1174"/>
      <c r="D3330" s="1175" t="s">
        <v>1791</v>
      </c>
      <c r="E3330" s="1174"/>
      <c r="F3330" s="1174"/>
      <c r="G3330" s="1174"/>
      <c r="H3330" s="1175"/>
      <c r="I3330" s="1208">
        <v>0.15060000000000001</v>
      </c>
      <c r="J3330" s="1209">
        <v>1</v>
      </c>
      <c r="K3330" s="1210"/>
      <c r="L3330" s="1211"/>
      <c r="M3330" s="1209">
        <v>0</v>
      </c>
      <c r="N3330" s="1210"/>
      <c r="O3330" s="1210"/>
      <c r="P3330" s="1211"/>
      <c r="Q3330" s="1212">
        <v>0.21590000000000001</v>
      </c>
      <c r="R3330" s="1213"/>
      <c r="S3330" s="1213"/>
      <c r="T3330" s="1213"/>
      <c r="U3330" s="1214"/>
      <c r="V3330" s="1212">
        <v>0.14319999999999999</v>
      </c>
      <c r="W3330" s="1213"/>
      <c r="X3330" s="1213"/>
      <c r="Y3330" s="1214"/>
      <c r="Z3330" s="1184">
        <v>3.2500000000000001E-2</v>
      </c>
      <c r="AA3330" s="1121"/>
      <c r="AB3330" s="1121"/>
      <c r="AC3330" s="1120"/>
    </row>
    <row r="3331" spans="1:29" ht="17.45" customHeight="1">
      <c r="A3331" s="1149"/>
      <c r="B3331" s="1174" t="s">
        <v>1792</v>
      </c>
      <c r="C3331" s="1174"/>
      <c r="D3331" s="1175" t="s">
        <v>1793</v>
      </c>
      <c r="E3331" s="1174"/>
      <c r="F3331" s="1174"/>
      <c r="G3331" s="1174"/>
      <c r="H3331" s="1175"/>
      <c r="I3331" s="1208">
        <v>0.48193000000000003</v>
      </c>
      <c r="J3331" s="1209">
        <v>1</v>
      </c>
      <c r="K3331" s="1210"/>
      <c r="L3331" s="1211"/>
      <c r="M3331" s="1209">
        <v>0</v>
      </c>
      <c r="N3331" s="1210"/>
      <c r="O3331" s="1210"/>
      <c r="P3331" s="1211"/>
      <c r="Q3331" s="1212">
        <v>12.761900000000001</v>
      </c>
      <c r="R3331" s="1213"/>
      <c r="S3331" s="1213"/>
      <c r="T3331" s="1213"/>
      <c r="U3331" s="1214"/>
      <c r="V3331" s="1212">
        <v>8.1121999999999996</v>
      </c>
      <c r="W3331" s="1213"/>
      <c r="X3331" s="1213"/>
      <c r="Y3331" s="1214"/>
      <c r="Z3331" s="1184">
        <v>6.1502999999999997</v>
      </c>
      <c r="AA3331" s="1121"/>
      <c r="AB3331" s="1121"/>
      <c r="AC3331" s="1120"/>
    </row>
    <row r="3332" spans="1:29" ht="16.7" customHeight="1">
      <c r="A3332" s="1149"/>
      <c r="B3332" s="1174" t="s">
        <v>1794</v>
      </c>
      <c r="C3332" s="1174"/>
      <c r="D3332" s="1175" t="s">
        <v>1795</v>
      </c>
      <c r="E3332" s="1174"/>
      <c r="F3332" s="1174"/>
      <c r="G3332" s="1174"/>
      <c r="H3332" s="1175"/>
      <c r="I3332" s="1208">
        <v>0.20080000000000001</v>
      </c>
      <c r="J3332" s="1209">
        <v>1</v>
      </c>
      <c r="K3332" s="1210"/>
      <c r="L3332" s="1211"/>
      <c r="M3332" s="1209">
        <v>0</v>
      </c>
      <c r="N3332" s="1210"/>
      <c r="O3332" s="1210"/>
      <c r="P3332" s="1211"/>
      <c r="Q3332" s="1212">
        <v>15.082000000000001</v>
      </c>
      <c r="R3332" s="1213"/>
      <c r="S3332" s="1213"/>
      <c r="T3332" s="1213"/>
      <c r="U3332" s="1214"/>
      <c r="V3332" s="1212">
        <v>9.5869999999999997</v>
      </c>
      <c r="W3332" s="1213"/>
      <c r="X3332" s="1213"/>
      <c r="Y3332" s="1214"/>
      <c r="Z3332" s="1184">
        <v>3.0285000000000002</v>
      </c>
      <c r="AA3332" s="1121"/>
      <c r="AB3332" s="1121"/>
      <c r="AC3332" s="1120"/>
    </row>
    <row r="3333" spans="1:29" ht="17.45" customHeight="1" thickBot="1">
      <c r="A3333" s="1089"/>
      <c r="B3333" s="1160" t="s">
        <v>1796</v>
      </c>
      <c r="C3333" s="1160"/>
      <c r="D3333" s="1161" t="s">
        <v>1797</v>
      </c>
      <c r="E3333" s="1160"/>
      <c r="F3333" s="1160"/>
      <c r="G3333" s="1160"/>
      <c r="H3333" s="1161"/>
      <c r="I3333" s="1215">
        <v>0.48193000000000003</v>
      </c>
      <c r="J3333" s="1216">
        <v>1</v>
      </c>
      <c r="K3333" s="1217"/>
      <c r="L3333" s="1218"/>
      <c r="M3333" s="1216">
        <v>0</v>
      </c>
      <c r="N3333" s="1217"/>
      <c r="O3333" s="1217"/>
      <c r="P3333" s="1218"/>
      <c r="Q3333" s="1219">
        <v>26.986899999999999</v>
      </c>
      <c r="R3333" s="1220"/>
      <c r="S3333" s="1220"/>
      <c r="T3333" s="1220"/>
      <c r="U3333" s="1221"/>
      <c r="V3333" s="1219">
        <v>5.7229999999999999</v>
      </c>
      <c r="W3333" s="1220"/>
      <c r="X3333" s="1220"/>
      <c r="Y3333" s="1221"/>
      <c r="Z3333" s="1168">
        <v>13.005800000000001</v>
      </c>
      <c r="AA3333" s="1126"/>
      <c r="AB3333" s="1126"/>
      <c r="AC3333" s="1125"/>
    </row>
    <row r="3334" spans="1:29" ht="17.45" customHeight="1" thickBot="1">
      <c r="A3334" s="1068"/>
      <c r="B3334" s="1069"/>
      <c r="C3334" s="1069"/>
      <c r="D3334" s="1069"/>
      <c r="E3334" s="1069"/>
      <c r="F3334" s="1069"/>
      <c r="G3334" s="1069"/>
      <c r="H3334" s="1069"/>
      <c r="I3334" s="1071" t="s">
        <v>1180</v>
      </c>
      <c r="J3334" s="1071"/>
      <c r="K3334" s="1071"/>
      <c r="L3334" s="1071"/>
      <c r="M3334" s="1071"/>
      <c r="N3334" s="1071"/>
      <c r="O3334" s="1071"/>
      <c r="P3334" s="1071"/>
      <c r="Q3334" s="1071"/>
      <c r="R3334" s="1071"/>
      <c r="S3334" s="1071"/>
      <c r="T3334" s="1071"/>
      <c r="U3334" s="1071"/>
      <c r="V3334" s="1106"/>
      <c r="W3334" s="1107">
        <v>28.359500000000001</v>
      </c>
      <c r="X3334" s="1108"/>
      <c r="Y3334" s="1108"/>
      <c r="Z3334" s="1108"/>
      <c r="AA3334" s="1108"/>
      <c r="AB3334" s="1108"/>
      <c r="AC3334" s="1107"/>
    </row>
    <row r="3335" spans="1:29" ht="16.7" customHeight="1" thickBot="1">
      <c r="A3335" s="1092" t="s">
        <v>1181</v>
      </c>
      <c r="B3335" s="1109"/>
      <c r="C3335" s="1109"/>
      <c r="D3335" s="1109"/>
      <c r="E3335" s="1109"/>
      <c r="F3335" s="1109"/>
      <c r="G3335" s="1109"/>
      <c r="H3335" s="1109"/>
      <c r="I3335" s="1109"/>
      <c r="J3335" s="1110"/>
      <c r="K3335" s="1094" t="s">
        <v>1182</v>
      </c>
      <c r="L3335" s="1070"/>
      <c r="M3335" s="1070"/>
      <c r="N3335" s="1070"/>
      <c r="O3335" s="1095"/>
      <c r="P3335" s="1094" t="s">
        <v>1174</v>
      </c>
      <c r="Q3335" s="1070"/>
      <c r="R3335" s="1070"/>
      <c r="S3335" s="1070"/>
      <c r="T3335" s="1095"/>
      <c r="U3335" s="1094" t="s">
        <v>1183</v>
      </c>
      <c r="V3335" s="1070"/>
      <c r="W3335" s="1070"/>
      <c r="X3335" s="1070"/>
      <c r="Y3335" s="1095"/>
      <c r="Z3335" s="1096" t="s">
        <v>1177</v>
      </c>
      <c r="AA3335" s="1111"/>
      <c r="AB3335" s="1111"/>
      <c r="AC3335" s="1112"/>
    </row>
    <row r="3336" spans="1:29" ht="17.45" customHeight="1">
      <c r="A3336" s="1150"/>
      <c r="B3336" s="1151" t="s">
        <v>1115</v>
      </c>
      <c r="C3336" s="1151"/>
      <c r="D3336" s="1152" t="s">
        <v>1116</v>
      </c>
      <c r="E3336" s="1151"/>
      <c r="F3336" s="1151"/>
      <c r="G3336" s="1151"/>
      <c r="H3336" s="1151"/>
      <c r="I3336" s="1151"/>
      <c r="J3336" s="1152"/>
      <c r="K3336" s="1153">
        <v>0</v>
      </c>
      <c r="L3336" s="1154"/>
      <c r="M3336" s="1154"/>
      <c r="N3336" s="1154"/>
      <c r="O3336" s="1155"/>
      <c r="P3336" s="1153">
        <v>2</v>
      </c>
      <c r="Q3336" s="1154"/>
      <c r="R3336" s="1154"/>
      <c r="S3336" s="1154"/>
      <c r="T3336" s="1155"/>
      <c r="U3336" s="1156">
        <v>22.3398</v>
      </c>
      <c r="V3336" s="1157"/>
      <c r="W3336" s="1157"/>
      <c r="X3336" s="1157"/>
      <c r="Y3336" s="1158"/>
      <c r="Z3336" s="1159">
        <v>44.679600000000001</v>
      </c>
      <c r="AA3336" s="1116"/>
      <c r="AB3336" s="1116"/>
      <c r="AC3336" s="1115"/>
    </row>
    <row r="3337" spans="1:29" ht="17.45" customHeight="1">
      <c r="A3337" s="1149"/>
      <c r="B3337" s="1174" t="s">
        <v>1125</v>
      </c>
      <c r="C3337" s="1174"/>
      <c r="D3337" s="1175" t="s">
        <v>1126</v>
      </c>
      <c r="E3337" s="1174"/>
      <c r="F3337" s="1174"/>
      <c r="G3337" s="1174"/>
      <c r="H3337" s="1174"/>
      <c r="I3337" s="1174"/>
      <c r="J3337" s="1175"/>
      <c r="K3337" s="1176">
        <v>0</v>
      </c>
      <c r="L3337" s="1177"/>
      <c r="M3337" s="1177"/>
      <c r="N3337" s="1177"/>
      <c r="O3337" s="1178"/>
      <c r="P3337" s="1176">
        <v>1</v>
      </c>
      <c r="Q3337" s="1177"/>
      <c r="R3337" s="1177"/>
      <c r="S3337" s="1177"/>
      <c r="T3337" s="1178"/>
      <c r="U3337" s="1226">
        <v>28.457100000000001</v>
      </c>
      <c r="V3337" s="1146"/>
      <c r="W3337" s="1146"/>
      <c r="X3337" s="1146"/>
      <c r="Y3337" s="1227"/>
      <c r="Z3337" s="1184">
        <v>28.457100000000001</v>
      </c>
      <c r="AA3337" s="1121"/>
      <c r="AB3337" s="1121"/>
      <c r="AC3337" s="1120"/>
    </row>
    <row r="3338" spans="1:29" ht="16.7" customHeight="1">
      <c r="A3338" s="1149"/>
      <c r="B3338" s="1174" t="s">
        <v>1111</v>
      </c>
      <c r="C3338" s="1174"/>
      <c r="D3338" s="1175" t="s">
        <v>1112</v>
      </c>
      <c r="E3338" s="1174"/>
      <c r="F3338" s="1174"/>
      <c r="G3338" s="1174"/>
      <c r="H3338" s="1174"/>
      <c r="I3338" s="1174"/>
      <c r="J3338" s="1175"/>
      <c r="K3338" s="1176">
        <v>0</v>
      </c>
      <c r="L3338" s="1177"/>
      <c r="M3338" s="1177"/>
      <c r="N3338" s="1177"/>
      <c r="O3338" s="1178"/>
      <c r="P3338" s="1176">
        <v>2</v>
      </c>
      <c r="Q3338" s="1177"/>
      <c r="R3338" s="1177"/>
      <c r="S3338" s="1177"/>
      <c r="T3338" s="1178"/>
      <c r="U3338" s="1226">
        <v>22.148800000000001</v>
      </c>
      <c r="V3338" s="1146"/>
      <c r="W3338" s="1146"/>
      <c r="X3338" s="1146"/>
      <c r="Y3338" s="1227"/>
      <c r="Z3338" s="1184">
        <v>44.297600000000003</v>
      </c>
      <c r="AA3338" s="1121"/>
      <c r="AB3338" s="1121"/>
      <c r="AC3338" s="1120"/>
    </row>
    <row r="3339" spans="1:29" ht="17.45" customHeight="1" thickBot="1">
      <c r="A3339" s="1089"/>
      <c r="B3339" s="1160" t="s">
        <v>1117</v>
      </c>
      <c r="C3339" s="1160"/>
      <c r="D3339" s="1161" t="s">
        <v>1118</v>
      </c>
      <c r="E3339" s="1160"/>
      <c r="F3339" s="1160"/>
      <c r="G3339" s="1160"/>
      <c r="H3339" s="1160"/>
      <c r="I3339" s="1160"/>
      <c r="J3339" s="1161"/>
      <c r="K3339" s="1162">
        <v>0</v>
      </c>
      <c r="L3339" s="1163"/>
      <c r="M3339" s="1163"/>
      <c r="N3339" s="1163"/>
      <c r="O3339" s="1164"/>
      <c r="P3339" s="1162">
        <v>1</v>
      </c>
      <c r="Q3339" s="1163"/>
      <c r="R3339" s="1163"/>
      <c r="S3339" s="1163"/>
      <c r="T3339" s="1164"/>
      <c r="U3339" s="1165">
        <v>31.5581</v>
      </c>
      <c r="V3339" s="1166"/>
      <c r="W3339" s="1166"/>
      <c r="X3339" s="1166"/>
      <c r="Y3339" s="1167"/>
      <c r="Z3339" s="1168">
        <v>31.5581</v>
      </c>
      <c r="AA3339" s="1126"/>
      <c r="AB3339" s="1126"/>
      <c r="AC3339" s="1125"/>
    </row>
    <row r="3340" spans="1:29" ht="16.7" customHeight="1" thickBot="1">
      <c r="A3340" s="1068"/>
      <c r="B3340" s="1113"/>
      <c r="C3340" s="1113"/>
      <c r="D3340" s="1113"/>
      <c r="E3340" s="1113"/>
      <c r="F3340" s="1113"/>
      <c r="G3340" s="1113"/>
      <c r="H3340" s="1113"/>
      <c r="I3340" s="1114" t="s">
        <v>1184</v>
      </c>
      <c r="J3340" s="1114"/>
      <c r="K3340" s="1114"/>
      <c r="L3340" s="1114"/>
      <c r="M3340" s="1114"/>
      <c r="N3340" s="1114"/>
      <c r="O3340" s="1114"/>
      <c r="P3340" s="1114"/>
      <c r="Q3340" s="1114"/>
      <c r="R3340" s="1114"/>
      <c r="S3340" s="1114"/>
      <c r="T3340" s="1114"/>
      <c r="U3340" s="1114"/>
      <c r="V3340" s="1069"/>
      <c r="W3340" s="1115">
        <v>148.9924</v>
      </c>
      <c r="X3340" s="1116"/>
      <c r="Y3340" s="1116"/>
      <c r="Z3340" s="1116"/>
      <c r="AA3340" s="1116"/>
      <c r="AB3340" s="1116"/>
      <c r="AC3340" s="1115"/>
    </row>
    <row r="3341" spans="1:29" ht="17.45" customHeight="1">
      <c r="A3341" s="1117"/>
      <c r="B3341" s="1118"/>
      <c r="C3341" s="1118"/>
      <c r="D3341" s="1118"/>
      <c r="E3341" s="1118"/>
      <c r="F3341" s="1118"/>
      <c r="G3341" s="1118"/>
      <c r="H3341" s="1118"/>
      <c r="I3341" s="1119" t="s">
        <v>1185</v>
      </c>
      <c r="J3341" s="1119"/>
      <c r="K3341" s="1119"/>
      <c r="L3341" s="1119"/>
      <c r="M3341" s="1119"/>
      <c r="N3341" s="1119"/>
      <c r="O3341" s="1119"/>
      <c r="P3341" s="1119"/>
      <c r="Q3341" s="1119"/>
      <c r="R3341" s="1119"/>
      <c r="S3341" s="1119"/>
      <c r="T3341" s="1119"/>
      <c r="U3341" s="1119"/>
      <c r="V3341" s="1118"/>
      <c r="W3341" s="1120">
        <v>177.3519</v>
      </c>
      <c r="X3341" s="1121"/>
      <c r="Y3341" s="1121"/>
      <c r="Z3341" s="1121"/>
      <c r="AA3341" s="1121"/>
      <c r="AB3341" s="1121"/>
      <c r="AC3341" s="1120"/>
    </row>
    <row r="3342" spans="1:29" ht="17.45" customHeight="1">
      <c r="A3342" s="1117"/>
      <c r="B3342" s="1118"/>
      <c r="C3342" s="1118"/>
      <c r="D3342" s="1118"/>
      <c r="E3342" s="1118"/>
      <c r="F3342" s="1118"/>
      <c r="G3342" s="1118"/>
      <c r="H3342" s="1118"/>
      <c r="I3342" s="1119" t="s">
        <v>1186</v>
      </c>
      <c r="J3342" s="1119"/>
      <c r="K3342" s="1119"/>
      <c r="L3342" s="1119"/>
      <c r="M3342" s="1119"/>
      <c r="N3342" s="1119"/>
      <c r="O3342" s="1119"/>
      <c r="P3342" s="1119"/>
      <c r="Q3342" s="1119"/>
      <c r="R3342" s="1119"/>
      <c r="S3342" s="1119"/>
      <c r="T3342" s="1119"/>
      <c r="U3342" s="1119"/>
      <c r="V3342" s="1118"/>
      <c r="W3342" s="1120">
        <v>88.676000000000002</v>
      </c>
      <c r="X3342" s="1121"/>
      <c r="Y3342" s="1121"/>
      <c r="Z3342" s="1121"/>
      <c r="AA3342" s="1121"/>
      <c r="AB3342" s="1121"/>
      <c r="AC3342" s="1120"/>
    </row>
    <row r="3343" spans="1:29" ht="16.7" customHeight="1">
      <c r="A3343" s="1117"/>
      <c r="B3343" s="1118"/>
      <c r="C3343" s="1118"/>
      <c r="D3343" s="1118"/>
      <c r="E3343" s="1118"/>
      <c r="F3343" s="1118"/>
      <c r="G3343" s="1118"/>
      <c r="H3343" s="1118"/>
      <c r="I3343" s="1119" t="s">
        <v>1187</v>
      </c>
      <c r="J3343" s="1119"/>
      <c r="K3343" s="1119"/>
      <c r="L3343" s="1119"/>
      <c r="M3343" s="1119"/>
      <c r="N3343" s="1119"/>
      <c r="O3343" s="1119"/>
      <c r="P3343" s="1119"/>
      <c r="Q3343" s="1119"/>
      <c r="R3343" s="1119"/>
      <c r="S3343" s="1119"/>
      <c r="T3343" s="1119"/>
      <c r="U3343" s="1119"/>
      <c r="V3343" s="1118"/>
      <c r="W3343" s="1120">
        <v>0</v>
      </c>
      <c r="X3343" s="1121"/>
      <c r="Y3343" s="1121"/>
      <c r="Z3343" s="1121"/>
      <c r="AA3343" s="1121"/>
      <c r="AB3343" s="1121"/>
      <c r="AC3343" s="1120"/>
    </row>
    <row r="3344" spans="1:29" ht="17.45" customHeight="1" thickBot="1">
      <c r="A3344" s="1122"/>
      <c r="B3344" s="1123"/>
      <c r="C3344" s="1123"/>
      <c r="D3344" s="1123"/>
      <c r="E3344" s="1123"/>
      <c r="F3344" s="1123"/>
      <c r="G3344" s="1123"/>
      <c r="H3344" s="1123"/>
      <c r="I3344" s="1124" t="s">
        <v>1188</v>
      </c>
      <c r="J3344" s="1124"/>
      <c r="K3344" s="1124"/>
      <c r="L3344" s="1124"/>
      <c r="M3344" s="1124"/>
      <c r="N3344" s="1124"/>
      <c r="O3344" s="1124"/>
      <c r="P3344" s="1124"/>
      <c r="Q3344" s="1124"/>
      <c r="R3344" s="1124"/>
      <c r="S3344" s="1124"/>
      <c r="T3344" s="1124"/>
      <c r="U3344" s="1124"/>
      <c r="V3344" s="1123"/>
      <c r="W3344" s="1125">
        <v>0</v>
      </c>
      <c r="X3344" s="1126"/>
      <c r="Y3344" s="1126"/>
      <c r="Z3344" s="1126"/>
      <c r="AA3344" s="1126"/>
      <c r="AB3344" s="1126"/>
      <c r="AC3344" s="1125"/>
    </row>
    <row r="3345" spans="1:29" ht="17.45" customHeight="1" thickBot="1">
      <c r="A3345" s="1092" t="s">
        <v>1189</v>
      </c>
      <c r="B3345" s="1109"/>
      <c r="C3345" s="1109"/>
      <c r="D3345" s="1109"/>
      <c r="E3345" s="1109"/>
      <c r="F3345" s="1109"/>
      <c r="G3345" s="1109"/>
      <c r="H3345" s="1109"/>
      <c r="I3345" s="1109"/>
      <c r="J3345" s="1110"/>
      <c r="K3345" s="1094" t="s">
        <v>1174</v>
      </c>
      <c r="L3345" s="1070"/>
      <c r="M3345" s="1070"/>
      <c r="N3345" s="1070"/>
      <c r="O3345" s="1095"/>
      <c r="P3345" s="1094" t="s">
        <v>531</v>
      </c>
      <c r="Q3345" s="1070"/>
      <c r="R3345" s="1070"/>
      <c r="S3345" s="1070"/>
      <c r="T3345" s="1095"/>
      <c r="U3345" s="1094" t="s">
        <v>1190</v>
      </c>
      <c r="V3345" s="1070"/>
      <c r="W3345" s="1070"/>
      <c r="X3345" s="1070"/>
      <c r="Y3345" s="1095"/>
      <c r="Z3345" s="1096" t="s">
        <v>1191</v>
      </c>
      <c r="AA3345" s="1111"/>
      <c r="AB3345" s="1111"/>
      <c r="AC3345" s="1112"/>
    </row>
    <row r="3346" spans="1:29" ht="16.7" customHeight="1">
      <c r="A3346" s="1150"/>
      <c r="B3346" s="1151" t="s">
        <v>1886</v>
      </c>
      <c r="C3346" s="1151"/>
      <c r="D3346" s="1152" t="s">
        <v>1887</v>
      </c>
      <c r="E3346" s="1151"/>
      <c r="F3346" s="1151"/>
      <c r="G3346" s="1151"/>
      <c r="H3346" s="1151"/>
      <c r="I3346" s="1151"/>
      <c r="J3346" s="1152"/>
      <c r="K3346" s="1153">
        <v>0.72663999999999995</v>
      </c>
      <c r="L3346" s="1154"/>
      <c r="M3346" s="1154"/>
      <c r="N3346" s="1154"/>
      <c r="O3346" s="1155"/>
      <c r="P3346" s="1169" t="s">
        <v>1218</v>
      </c>
      <c r="Q3346" s="1078"/>
      <c r="R3346" s="1078"/>
      <c r="S3346" s="1078"/>
      <c r="T3346" s="1170"/>
      <c r="U3346" s="1171">
        <v>9.1303000000000001</v>
      </c>
      <c r="V3346" s="1172"/>
      <c r="W3346" s="1172"/>
      <c r="X3346" s="1172"/>
      <c r="Y3346" s="1173"/>
      <c r="Z3346" s="1159">
        <v>6.6344000000000003</v>
      </c>
      <c r="AA3346" s="1116"/>
      <c r="AB3346" s="1116"/>
      <c r="AC3346" s="1115"/>
    </row>
    <row r="3347" spans="1:29" ht="17.45" customHeight="1">
      <c r="A3347" s="1149"/>
      <c r="B3347" s="1174" t="s">
        <v>1971</v>
      </c>
      <c r="C3347" s="1174"/>
      <c r="D3347" s="1175" t="s">
        <v>1972</v>
      </c>
      <c r="E3347" s="1174"/>
      <c r="F3347" s="1174"/>
      <c r="G3347" s="1174"/>
      <c r="H3347" s="1174"/>
      <c r="I3347" s="1174"/>
      <c r="J3347" s="1175"/>
      <c r="K3347" s="1176">
        <v>3.1166700000000001</v>
      </c>
      <c r="L3347" s="1177"/>
      <c r="M3347" s="1177"/>
      <c r="N3347" s="1177"/>
      <c r="O3347" s="1178"/>
      <c r="P3347" s="1179" t="s">
        <v>59</v>
      </c>
      <c r="Q3347" s="1085"/>
      <c r="R3347" s="1085"/>
      <c r="S3347" s="1085"/>
      <c r="T3347" s="1180"/>
      <c r="U3347" s="1181">
        <v>14.748799999999999</v>
      </c>
      <c r="V3347" s="1182"/>
      <c r="W3347" s="1182"/>
      <c r="X3347" s="1182"/>
      <c r="Y3347" s="1183"/>
      <c r="Z3347" s="1184">
        <v>45.967100000000002</v>
      </c>
      <c r="AA3347" s="1121"/>
      <c r="AB3347" s="1121"/>
      <c r="AC3347" s="1120"/>
    </row>
    <row r="3348" spans="1:29" ht="16.7" customHeight="1">
      <c r="A3348" s="1149"/>
      <c r="B3348" s="1174" t="s">
        <v>1973</v>
      </c>
      <c r="C3348" s="1174"/>
      <c r="D3348" s="1175" t="s">
        <v>1974</v>
      </c>
      <c r="E3348" s="1174"/>
      <c r="F3348" s="1174"/>
      <c r="G3348" s="1174"/>
      <c r="H3348" s="1174"/>
      <c r="I3348" s="1174"/>
      <c r="J3348" s="1175"/>
      <c r="K3348" s="1176">
        <v>0.1</v>
      </c>
      <c r="L3348" s="1177"/>
      <c r="M3348" s="1177"/>
      <c r="N3348" s="1177"/>
      <c r="O3348" s="1178"/>
      <c r="P3348" s="1179" t="s">
        <v>59</v>
      </c>
      <c r="Q3348" s="1085"/>
      <c r="R3348" s="1085"/>
      <c r="S3348" s="1085"/>
      <c r="T3348" s="1180"/>
      <c r="U3348" s="1181">
        <v>53.944699999999997</v>
      </c>
      <c r="V3348" s="1182"/>
      <c r="W3348" s="1182"/>
      <c r="X3348" s="1182"/>
      <c r="Y3348" s="1183"/>
      <c r="Z3348" s="1184">
        <v>5.3944999999999999</v>
      </c>
      <c r="AA3348" s="1121"/>
      <c r="AB3348" s="1121"/>
      <c r="AC3348" s="1120"/>
    </row>
    <row r="3349" spans="1:29" ht="17.45" customHeight="1">
      <c r="A3349" s="1149"/>
      <c r="B3349" s="1174" t="s">
        <v>1975</v>
      </c>
      <c r="C3349" s="1174"/>
      <c r="D3349" s="1175" t="s">
        <v>1976</v>
      </c>
      <c r="E3349" s="1174"/>
      <c r="F3349" s="1174"/>
      <c r="G3349" s="1174"/>
      <c r="H3349" s="1174"/>
      <c r="I3349" s="1174"/>
      <c r="J3349" s="1175"/>
      <c r="K3349" s="1176">
        <v>2</v>
      </c>
      <c r="L3349" s="1177"/>
      <c r="M3349" s="1177"/>
      <c r="N3349" s="1177"/>
      <c r="O3349" s="1178"/>
      <c r="P3349" s="1179" t="s">
        <v>1977</v>
      </c>
      <c r="Q3349" s="1085"/>
      <c r="R3349" s="1085"/>
      <c r="S3349" s="1085"/>
      <c r="T3349" s="1180"/>
      <c r="U3349" s="1181">
        <v>0.54820000000000002</v>
      </c>
      <c r="V3349" s="1182"/>
      <c r="W3349" s="1182"/>
      <c r="X3349" s="1182"/>
      <c r="Y3349" s="1183"/>
      <c r="Z3349" s="1184">
        <v>1.0964</v>
      </c>
      <c r="AA3349" s="1121"/>
      <c r="AB3349" s="1121"/>
      <c r="AC3349" s="1120"/>
    </row>
    <row r="3350" spans="1:29" ht="17.45" customHeight="1">
      <c r="A3350" s="1149"/>
      <c r="B3350" s="1174" t="s">
        <v>1978</v>
      </c>
      <c r="C3350" s="1174"/>
      <c r="D3350" s="1175" t="s">
        <v>1979</v>
      </c>
      <c r="E3350" s="1174"/>
      <c r="F3350" s="1174"/>
      <c r="G3350" s="1174"/>
      <c r="H3350" s="1174"/>
      <c r="I3350" s="1174"/>
      <c r="J3350" s="1175"/>
      <c r="K3350" s="1176">
        <v>2</v>
      </c>
      <c r="L3350" s="1177"/>
      <c r="M3350" s="1177"/>
      <c r="N3350" s="1177"/>
      <c r="O3350" s="1178"/>
      <c r="P3350" s="1179" t="s">
        <v>1977</v>
      </c>
      <c r="Q3350" s="1085"/>
      <c r="R3350" s="1085"/>
      <c r="S3350" s="1085"/>
      <c r="T3350" s="1180"/>
      <c r="U3350" s="1181">
        <v>1.6808000000000001</v>
      </c>
      <c r="V3350" s="1182"/>
      <c r="W3350" s="1182"/>
      <c r="X3350" s="1182"/>
      <c r="Y3350" s="1183"/>
      <c r="Z3350" s="1184">
        <v>3.3616000000000001</v>
      </c>
      <c r="AA3350" s="1121"/>
      <c r="AB3350" s="1121"/>
      <c r="AC3350" s="1120"/>
    </row>
    <row r="3351" spans="1:29" ht="16.7" customHeight="1">
      <c r="A3351" s="1149"/>
      <c r="B3351" s="1174" t="s">
        <v>1980</v>
      </c>
      <c r="C3351" s="1174"/>
      <c r="D3351" s="1175" t="s">
        <v>1981</v>
      </c>
      <c r="E3351" s="1174"/>
      <c r="F3351" s="1174"/>
      <c r="G3351" s="1174"/>
      <c r="H3351" s="1174"/>
      <c r="I3351" s="1174"/>
      <c r="J3351" s="1175"/>
      <c r="K3351" s="1176">
        <v>0.32485000000000003</v>
      </c>
      <c r="L3351" s="1177"/>
      <c r="M3351" s="1177"/>
      <c r="N3351" s="1177"/>
      <c r="O3351" s="1178"/>
      <c r="P3351" s="1179" t="s">
        <v>1218</v>
      </c>
      <c r="Q3351" s="1085"/>
      <c r="R3351" s="1085"/>
      <c r="S3351" s="1085"/>
      <c r="T3351" s="1180"/>
      <c r="U3351" s="1181">
        <v>9.2339000000000002</v>
      </c>
      <c r="V3351" s="1182"/>
      <c r="W3351" s="1182"/>
      <c r="X3351" s="1182"/>
      <c r="Y3351" s="1183"/>
      <c r="Z3351" s="1184">
        <v>2.9996</v>
      </c>
      <c r="AA3351" s="1121"/>
      <c r="AB3351" s="1121"/>
      <c r="AC3351" s="1120"/>
    </row>
    <row r="3352" spans="1:29" ht="17.45" customHeight="1">
      <c r="A3352" s="1149"/>
      <c r="B3352" s="1174" t="s">
        <v>1982</v>
      </c>
      <c r="C3352" s="1174"/>
      <c r="D3352" s="1175" t="s">
        <v>1983</v>
      </c>
      <c r="E3352" s="1174"/>
      <c r="F3352" s="1174"/>
      <c r="G3352" s="1174"/>
      <c r="H3352" s="1174"/>
      <c r="I3352" s="1174"/>
      <c r="J3352" s="1175"/>
      <c r="K3352" s="1176">
        <v>1.4</v>
      </c>
      <c r="L3352" s="1177"/>
      <c r="M3352" s="1177"/>
      <c r="N3352" s="1177"/>
      <c r="O3352" s="1178"/>
      <c r="P3352" s="1179" t="s">
        <v>55</v>
      </c>
      <c r="Q3352" s="1085"/>
      <c r="R3352" s="1085"/>
      <c r="S3352" s="1085"/>
      <c r="T3352" s="1180"/>
      <c r="U3352" s="1181">
        <v>467.1173</v>
      </c>
      <c r="V3352" s="1182"/>
      <c r="W3352" s="1182"/>
      <c r="X3352" s="1182"/>
      <c r="Y3352" s="1183"/>
      <c r="Z3352" s="1184">
        <v>653.96420000000001</v>
      </c>
      <c r="AA3352" s="1121"/>
      <c r="AB3352" s="1121"/>
      <c r="AC3352" s="1120"/>
    </row>
    <row r="3353" spans="1:29" ht="17.45" customHeight="1">
      <c r="A3353" s="1149"/>
      <c r="B3353" s="1174" t="s">
        <v>1984</v>
      </c>
      <c r="C3353" s="1174"/>
      <c r="D3353" s="1175" t="s">
        <v>1985</v>
      </c>
      <c r="E3353" s="1174"/>
      <c r="F3353" s="1174"/>
      <c r="G3353" s="1174"/>
      <c r="H3353" s="1174"/>
      <c r="I3353" s="1174"/>
      <c r="J3353" s="1175"/>
      <c r="K3353" s="1176">
        <v>1</v>
      </c>
      <c r="L3353" s="1177"/>
      <c r="M3353" s="1177"/>
      <c r="N3353" s="1177"/>
      <c r="O3353" s="1178"/>
      <c r="P3353" s="1179" t="s">
        <v>55</v>
      </c>
      <c r="Q3353" s="1085"/>
      <c r="R3353" s="1085"/>
      <c r="S3353" s="1085"/>
      <c r="T3353" s="1180"/>
      <c r="U3353" s="1181">
        <v>167.1147</v>
      </c>
      <c r="V3353" s="1182"/>
      <c r="W3353" s="1182"/>
      <c r="X3353" s="1182"/>
      <c r="Y3353" s="1183"/>
      <c r="Z3353" s="1184">
        <v>167.1147</v>
      </c>
      <c r="AA3353" s="1121"/>
      <c r="AB3353" s="1121"/>
      <c r="AC3353" s="1120"/>
    </row>
    <row r="3354" spans="1:29" ht="16.7" customHeight="1" thickBot="1">
      <c r="A3354" s="1089"/>
      <c r="B3354" s="1160" t="s">
        <v>1986</v>
      </c>
      <c r="C3354" s="1160"/>
      <c r="D3354" s="1161" t="s">
        <v>1987</v>
      </c>
      <c r="E3354" s="1160"/>
      <c r="F3354" s="1160"/>
      <c r="G3354" s="1160"/>
      <c r="H3354" s="1160"/>
      <c r="I3354" s="1160"/>
      <c r="J3354" s="1161"/>
      <c r="K3354" s="1162">
        <v>3.1166700000000001</v>
      </c>
      <c r="L3354" s="1163"/>
      <c r="M3354" s="1163"/>
      <c r="N3354" s="1163"/>
      <c r="O3354" s="1164"/>
      <c r="P3354" s="1185" t="s">
        <v>59</v>
      </c>
      <c r="Q3354" s="1186"/>
      <c r="R3354" s="1186"/>
      <c r="S3354" s="1186"/>
      <c r="T3354" s="1187"/>
      <c r="U3354" s="1188">
        <v>8.3186999999999998</v>
      </c>
      <c r="V3354" s="1189"/>
      <c r="W3354" s="1189"/>
      <c r="X3354" s="1189"/>
      <c r="Y3354" s="1190"/>
      <c r="Z3354" s="1168">
        <v>25.926600000000001</v>
      </c>
      <c r="AA3354" s="1126"/>
      <c r="AB3354" s="1126"/>
      <c r="AC3354" s="1125"/>
    </row>
    <row r="3355" spans="1:29" ht="17.45" customHeight="1" thickBot="1">
      <c r="A3355" s="1068"/>
      <c r="B3355" s="1069"/>
      <c r="C3355" s="1069"/>
      <c r="D3355" s="1069"/>
      <c r="E3355" s="1069"/>
      <c r="F3355" s="1069"/>
      <c r="G3355" s="1069"/>
      <c r="H3355" s="1069"/>
      <c r="I3355" s="1071" t="s">
        <v>1193</v>
      </c>
      <c r="J3355" s="1071"/>
      <c r="K3355" s="1071"/>
      <c r="L3355" s="1071"/>
      <c r="M3355" s="1071"/>
      <c r="N3355" s="1071"/>
      <c r="O3355" s="1071"/>
      <c r="P3355" s="1071"/>
      <c r="Q3355" s="1071"/>
      <c r="R3355" s="1071"/>
      <c r="S3355" s="1071"/>
      <c r="T3355" s="1071"/>
      <c r="U3355" s="1071"/>
      <c r="V3355" s="1106"/>
      <c r="W3355" s="1107">
        <v>912.45910000000003</v>
      </c>
      <c r="X3355" s="1108"/>
      <c r="Y3355" s="1108"/>
      <c r="Z3355" s="1108"/>
      <c r="AA3355" s="1108"/>
      <c r="AB3355" s="1108"/>
      <c r="AC3355" s="1107"/>
    </row>
    <row r="3356" spans="1:29" ht="16.7" customHeight="1" thickBot="1">
      <c r="A3356" s="1092" t="s">
        <v>1194</v>
      </c>
      <c r="B3356" s="1109"/>
      <c r="C3356" s="1109"/>
      <c r="D3356" s="1109"/>
      <c r="E3356" s="1109"/>
      <c r="F3356" s="1109"/>
      <c r="G3356" s="1109"/>
      <c r="H3356" s="1109"/>
      <c r="I3356" s="1109"/>
      <c r="J3356" s="1110"/>
      <c r="K3356" s="1094" t="s">
        <v>1174</v>
      </c>
      <c r="L3356" s="1070"/>
      <c r="M3356" s="1070"/>
      <c r="N3356" s="1070"/>
      <c r="O3356" s="1095"/>
      <c r="P3356" s="1094" t="s">
        <v>531</v>
      </c>
      <c r="Q3356" s="1070"/>
      <c r="R3356" s="1070"/>
      <c r="S3356" s="1070"/>
      <c r="T3356" s="1095"/>
      <c r="U3356" s="1094" t="s">
        <v>1190</v>
      </c>
      <c r="V3356" s="1070"/>
      <c r="W3356" s="1070"/>
      <c r="X3356" s="1070"/>
      <c r="Y3356" s="1095"/>
      <c r="Z3356" s="1096" t="s">
        <v>1191</v>
      </c>
      <c r="AA3356" s="1111"/>
      <c r="AB3356" s="1111"/>
      <c r="AC3356" s="1112"/>
    </row>
    <row r="3357" spans="1:29" ht="17.45" customHeight="1" thickBot="1">
      <c r="A3357" s="1127"/>
      <c r="B3357" s="1128" t="s">
        <v>1802</v>
      </c>
      <c r="C3357" s="1128"/>
      <c r="D3357" s="1129" t="s">
        <v>1803</v>
      </c>
      <c r="E3357" s="1128"/>
      <c r="F3357" s="1128"/>
      <c r="G3357" s="1128"/>
      <c r="H3357" s="1128"/>
      <c r="I3357" s="1128"/>
      <c r="J3357" s="1129"/>
      <c r="K3357" s="1130">
        <v>1</v>
      </c>
      <c r="L3357" s="1131"/>
      <c r="M3357" s="1131"/>
      <c r="N3357" s="1131"/>
      <c r="O3357" s="1132"/>
      <c r="P3357" s="1133" t="s">
        <v>55</v>
      </c>
      <c r="Q3357" s="1134"/>
      <c r="R3357" s="1134"/>
      <c r="S3357" s="1134"/>
      <c r="T3357" s="1135"/>
      <c r="U3357" s="1136">
        <v>17.414400000000001</v>
      </c>
      <c r="V3357" s="1137"/>
      <c r="W3357" s="1137"/>
      <c r="X3357" s="1137"/>
      <c r="Y3357" s="1138"/>
      <c r="Z3357" s="1139">
        <v>17.41</v>
      </c>
      <c r="AA3357" s="1108"/>
      <c r="AB3357" s="1108"/>
      <c r="AC3357" s="1107"/>
    </row>
    <row r="3358" spans="1:29" ht="17.45" customHeight="1" thickBot="1">
      <c r="A3358" s="1068"/>
      <c r="B3358" s="1069"/>
      <c r="C3358" s="1069"/>
      <c r="D3358" s="1069"/>
      <c r="E3358" s="1069"/>
      <c r="F3358" s="1069"/>
      <c r="G3358" s="1069"/>
      <c r="H3358" s="1069"/>
      <c r="I3358" s="1071" t="s">
        <v>1195</v>
      </c>
      <c r="J3358" s="1071"/>
      <c r="K3358" s="1071"/>
      <c r="L3358" s="1071"/>
      <c r="M3358" s="1071"/>
      <c r="N3358" s="1071"/>
      <c r="O3358" s="1071"/>
      <c r="P3358" s="1071"/>
      <c r="Q3358" s="1071"/>
      <c r="R3358" s="1071"/>
      <c r="S3358" s="1071"/>
      <c r="T3358" s="1071"/>
      <c r="U3358" s="1071"/>
      <c r="V3358" s="1106"/>
      <c r="W3358" s="1107">
        <v>17.41</v>
      </c>
      <c r="X3358" s="1108"/>
      <c r="Y3358" s="1108"/>
      <c r="Z3358" s="1108"/>
      <c r="AA3358" s="1108"/>
      <c r="AB3358" s="1108"/>
      <c r="AC3358" s="1107"/>
    </row>
    <row r="3359" spans="1:29" ht="16.7" customHeight="1" thickBot="1">
      <c r="A3359" s="1092" t="s">
        <v>1196</v>
      </c>
      <c r="B3359" s="1109"/>
      <c r="C3359" s="1109"/>
      <c r="D3359" s="1109"/>
      <c r="E3359" s="1109"/>
      <c r="F3359" s="1109"/>
      <c r="G3359" s="1109"/>
      <c r="H3359" s="1109"/>
      <c r="I3359" s="1109"/>
      <c r="J3359" s="1110"/>
      <c r="K3359" s="1094" t="s">
        <v>1174</v>
      </c>
      <c r="L3359" s="1070"/>
      <c r="M3359" s="1070"/>
      <c r="N3359" s="1070"/>
      <c r="O3359" s="1095"/>
      <c r="P3359" s="1094" t="s">
        <v>531</v>
      </c>
      <c r="Q3359" s="1070"/>
      <c r="R3359" s="1070"/>
      <c r="S3359" s="1070"/>
      <c r="T3359" s="1095"/>
      <c r="U3359" s="1094" t="s">
        <v>1190</v>
      </c>
      <c r="V3359" s="1070"/>
      <c r="W3359" s="1070"/>
      <c r="X3359" s="1070"/>
      <c r="Y3359" s="1095"/>
      <c r="Z3359" s="1096" t="s">
        <v>1191</v>
      </c>
      <c r="AA3359" s="1111"/>
      <c r="AB3359" s="1111"/>
      <c r="AC3359" s="1112"/>
    </row>
    <row r="3360" spans="1:29" ht="17.45" customHeight="1">
      <c r="A3360" s="1150"/>
      <c r="B3360" s="1151" t="s">
        <v>1988</v>
      </c>
      <c r="C3360" s="1151"/>
      <c r="D3360" s="1152" t="s">
        <v>1989</v>
      </c>
      <c r="E3360" s="1151"/>
      <c r="F3360" s="1151"/>
      <c r="G3360" s="1151"/>
      <c r="H3360" s="1151"/>
      <c r="I3360" s="1151"/>
      <c r="J3360" s="1152"/>
      <c r="K3360" s="1153">
        <v>0</v>
      </c>
      <c r="L3360" s="1154"/>
      <c r="M3360" s="1154"/>
      <c r="N3360" s="1154"/>
      <c r="O3360" s="1155"/>
      <c r="P3360" s="1169" t="s">
        <v>565</v>
      </c>
      <c r="Q3360" s="1078"/>
      <c r="R3360" s="1078"/>
      <c r="S3360" s="1078"/>
      <c r="T3360" s="1170"/>
      <c r="U3360" s="1171">
        <v>32.99</v>
      </c>
      <c r="V3360" s="1172"/>
      <c r="W3360" s="1172"/>
      <c r="X3360" s="1172"/>
      <c r="Y3360" s="1173"/>
      <c r="Z3360" s="1159">
        <v>0</v>
      </c>
      <c r="AA3360" s="1116"/>
      <c r="AB3360" s="1116"/>
      <c r="AC3360" s="1115"/>
    </row>
    <row r="3361" spans="1:29" ht="17.45" customHeight="1">
      <c r="A3361" s="1149"/>
      <c r="B3361" s="1174" t="s">
        <v>1896</v>
      </c>
      <c r="C3361" s="1174"/>
      <c r="D3361" s="1175" t="s">
        <v>1897</v>
      </c>
      <c r="E3361" s="1174"/>
      <c r="F3361" s="1174"/>
      <c r="G3361" s="1174"/>
      <c r="H3361" s="1174"/>
      <c r="I3361" s="1174"/>
      <c r="J3361" s="1175"/>
      <c r="K3361" s="1176">
        <v>0</v>
      </c>
      <c r="L3361" s="1177"/>
      <c r="M3361" s="1177"/>
      <c r="N3361" s="1177"/>
      <c r="O3361" s="1178"/>
      <c r="P3361" s="1179" t="s">
        <v>565</v>
      </c>
      <c r="Q3361" s="1085"/>
      <c r="R3361" s="1085"/>
      <c r="S3361" s="1085"/>
      <c r="T3361" s="1180"/>
      <c r="U3361" s="1181">
        <v>32.99</v>
      </c>
      <c r="V3361" s="1182"/>
      <c r="W3361" s="1182"/>
      <c r="X3361" s="1182"/>
      <c r="Y3361" s="1183"/>
      <c r="Z3361" s="1184">
        <v>0</v>
      </c>
      <c r="AA3361" s="1121"/>
      <c r="AB3361" s="1121"/>
      <c r="AC3361" s="1120"/>
    </row>
    <row r="3362" spans="1:29" ht="16.7" customHeight="1">
      <c r="A3362" s="1149"/>
      <c r="B3362" s="1174" t="s">
        <v>1990</v>
      </c>
      <c r="C3362" s="1174"/>
      <c r="D3362" s="1175" t="s">
        <v>1991</v>
      </c>
      <c r="E3362" s="1174"/>
      <c r="F3362" s="1174"/>
      <c r="G3362" s="1174"/>
      <c r="H3362" s="1174"/>
      <c r="I3362" s="1174"/>
      <c r="J3362" s="1175"/>
      <c r="K3362" s="1176">
        <v>0</v>
      </c>
      <c r="L3362" s="1177"/>
      <c r="M3362" s="1177"/>
      <c r="N3362" s="1177"/>
      <c r="O3362" s="1178"/>
      <c r="P3362" s="1179" t="s">
        <v>565</v>
      </c>
      <c r="Q3362" s="1085"/>
      <c r="R3362" s="1085"/>
      <c r="S3362" s="1085"/>
      <c r="T3362" s="1180"/>
      <c r="U3362" s="1181">
        <v>32.99</v>
      </c>
      <c r="V3362" s="1182"/>
      <c r="W3362" s="1182"/>
      <c r="X3362" s="1182"/>
      <c r="Y3362" s="1183"/>
      <c r="Z3362" s="1184">
        <v>0</v>
      </c>
      <c r="AA3362" s="1121"/>
      <c r="AB3362" s="1121"/>
      <c r="AC3362" s="1120"/>
    </row>
    <row r="3363" spans="1:29" ht="17.45" customHeight="1">
      <c r="A3363" s="1149"/>
      <c r="B3363" s="1174" t="s">
        <v>1992</v>
      </c>
      <c r="C3363" s="1174"/>
      <c r="D3363" s="1175" t="s">
        <v>1993</v>
      </c>
      <c r="E3363" s="1174"/>
      <c r="F3363" s="1174"/>
      <c r="G3363" s="1174"/>
      <c r="H3363" s="1174"/>
      <c r="I3363" s="1174"/>
      <c r="J3363" s="1175"/>
      <c r="K3363" s="1176">
        <v>0</v>
      </c>
      <c r="L3363" s="1177"/>
      <c r="M3363" s="1177"/>
      <c r="N3363" s="1177"/>
      <c r="O3363" s="1178"/>
      <c r="P3363" s="1179" t="s">
        <v>565</v>
      </c>
      <c r="Q3363" s="1085"/>
      <c r="R3363" s="1085"/>
      <c r="S3363" s="1085"/>
      <c r="T3363" s="1180"/>
      <c r="U3363" s="1181">
        <v>32.99</v>
      </c>
      <c r="V3363" s="1182"/>
      <c r="W3363" s="1182"/>
      <c r="X3363" s="1182"/>
      <c r="Y3363" s="1183"/>
      <c r="Z3363" s="1184">
        <v>0</v>
      </c>
      <c r="AA3363" s="1121"/>
      <c r="AB3363" s="1121"/>
      <c r="AC3363" s="1120"/>
    </row>
    <row r="3364" spans="1:29" ht="16.7" customHeight="1">
      <c r="A3364" s="1149"/>
      <c r="B3364" s="1174" t="s">
        <v>1994</v>
      </c>
      <c r="C3364" s="1174"/>
      <c r="D3364" s="1175" t="s">
        <v>1995</v>
      </c>
      <c r="E3364" s="1174"/>
      <c r="F3364" s="1174"/>
      <c r="G3364" s="1174"/>
      <c r="H3364" s="1174"/>
      <c r="I3364" s="1174"/>
      <c r="J3364" s="1175"/>
      <c r="K3364" s="1176">
        <v>0</v>
      </c>
      <c r="L3364" s="1177"/>
      <c r="M3364" s="1177"/>
      <c r="N3364" s="1177"/>
      <c r="O3364" s="1178"/>
      <c r="P3364" s="1179" t="s">
        <v>565</v>
      </c>
      <c r="Q3364" s="1085"/>
      <c r="R3364" s="1085"/>
      <c r="S3364" s="1085"/>
      <c r="T3364" s="1180"/>
      <c r="U3364" s="1181">
        <v>32.99</v>
      </c>
      <c r="V3364" s="1182"/>
      <c r="W3364" s="1182"/>
      <c r="X3364" s="1182"/>
      <c r="Y3364" s="1183"/>
      <c r="Z3364" s="1184">
        <v>0</v>
      </c>
      <c r="AA3364" s="1121"/>
      <c r="AB3364" s="1121"/>
      <c r="AC3364" s="1120"/>
    </row>
    <row r="3365" spans="1:29" ht="17.45" customHeight="1">
      <c r="A3365" s="1149"/>
      <c r="B3365" s="1174" t="s">
        <v>1996</v>
      </c>
      <c r="C3365" s="1174"/>
      <c r="D3365" s="1175" t="s">
        <v>1997</v>
      </c>
      <c r="E3365" s="1174"/>
      <c r="F3365" s="1174"/>
      <c r="G3365" s="1174"/>
      <c r="H3365" s="1174"/>
      <c r="I3365" s="1174"/>
      <c r="J3365" s="1175"/>
      <c r="K3365" s="1176">
        <v>0</v>
      </c>
      <c r="L3365" s="1177"/>
      <c r="M3365" s="1177"/>
      <c r="N3365" s="1177"/>
      <c r="O3365" s="1178"/>
      <c r="P3365" s="1179" t="s">
        <v>565</v>
      </c>
      <c r="Q3365" s="1085"/>
      <c r="R3365" s="1085"/>
      <c r="S3365" s="1085"/>
      <c r="T3365" s="1180"/>
      <c r="U3365" s="1181">
        <v>32.99</v>
      </c>
      <c r="V3365" s="1182"/>
      <c r="W3365" s="1182"/>
      <c r="X3365" s="1182"/>
      <c r="Y3365" s="1183"/>
      <c r="Z3365" s="1184">
        <v>0</v>
      </c>
      <c r="AA3365" s="1121"/>
      <c r="AB3365" s="1121"/>
      <c r="AC3365" s="1120"/>
    </row>
    <row r="3366" spans="1:29" ht="17.45" customHeight="1">
      <c r="A3366" s="1149"/>
      <c r="B3366" s="1174" t="s">
        <v>1998</v>
      </c>
      <c r="C3366" s="1174"/>
      <c r="D3366" s="1175" t="s">
        <v>1999</v>
      </c>
      <c r="E3366" s="1174"/>
      <c r="F3366" s="1174"/>
      <c r="G3366" s="1174"/>
      <c r="H3366" s="1174"/>
      <c r="I3366" s="1174"/>
      <c r="J3366" s="1175"/>
      <c r="K3366" s="1176">
        <v>0</v>
      </c>
      <c r="L3366" s="1177"/>
      <c r="M3366" s="1177"/>
      <c r="N3366" s="1177"/>
      <c r="O3366" s="1178"/>
      <c r="P3366" s="1179" t="s">
        <v>565</v>
      </c>
      <c r="Q3366" s="1085"/>
      <c r="R3366" s="1085"/>
      <c r="S3366" s="1085"/>
      <c r="T3366" s="1180"/>
      <c r="U3366" s="1181">
        <v>32.99</v>
      </c>
      <c r="V3366" s="1182"/>
      <c r="W3366" s="1182"/>
      <c r="X3366" s="1182"/>
      <c r="Y3366" s="1183"/>
      <c r="Z3366" s="1184">
        <v>0</v>
      </c>
      <c r="AA3366" s="1121"/>
      <c r="AB3366" s="1121"/>
      <c r="AC3366" s="1120"/>
    </row>
    <row r="3367" spans="1:29" ht="16.7" customHeight="1">
      <c r="A3367" s="1149"/>
      <c r="B3367" s="1174" t="s">
        <v>2000</v>
      </c>
      <c r="C3367" s="1174"/>
      <c r="D3367" s="1175" t="s">
        <v>2001</v>
      </c>
      <c r="E3367" s="1174"/>
      <c r="F3367" s="1174"/>
      <c r="G3367" s="1174"/>
      <c r="H3367" s="1174"/>
      <c r="I3367" s="1174"/>
      <c r="J3367" s="1175"/>
      <c r="K3367" s="1176">
        <v>0</v>
      </c>
      <c r="L3367" s="1177"/>
      <c r="M3367" s="1177"/>
      <c r="N3367" s="1177"/>
      <c r="O3367" s="1178"/>
      <c r="P3367" s="1179" t="s">
        <v>565</v>
      </c>
      <c r="Q3367" s="1085"/>
      <c r="R3367" s="1085"/>
      <c r="S3367" s="1085"/>
      <c r="T3367" s="1180"/>
      <c r="U3367" s="1181">
        <v>32.99</v>
      </c>
      <c r="V3367" s="1182"/>
      <c r="W3367" s="1182"/>
      <c r="X3367" s="1182"/>
      <c r="Y3367" s="1183"/>
      <c r="Z3367" s="1184">
        <v>0</v>
      </c>
      <c r="AA3367" s="1121"/>
      <c r="AB3367" s="1121"/>
      <c r="AC3367" s="1120"/>
    </row>
    <row r="3368" spans="1:29" ht="32.1" customHeight="1" thickBot="1">
      <c r="A3368" s="1089"/>
      <c r="B3368" s="1090"/>
      <c r="C3368" s="1090"/>
      <c r="D3368" s="1090"/>
      <c r="E3368" s="1090"/>
      <c r="F3368" s="1090"/>
      <c r="G3368" s="1090"/>
      <c r="H3368" s="1090"/>
      <c r="I3368" s="1090"/>
      <c r="J3368" s="1090"/>
      <c r="K3368" s="1090"/>
      <c r="L3368" s="1090"/>
      <c r="M3368" s="1090"/>
      <c r="N3368" s="1090"/>
      <c r="O3368" s="1090"/>
      <c r="P3368" s="1090"/>
      <c r="Q3368" s="1090"/>
      <c r="R3368" s="1090"/>
      <c r="S3368" s="1090"/>
      <c r="T3368" s="1090"/>
      <c r="U3368" s="1090"/>
      <c r="V3368" s="1090"/>
      <c r="W3368" s="1090"/>
      <c r="X3368" s="1090"/>
      <c r="Y3368" s="1090"/>
      <c r="Z3368" s="1090"/>
      <c r="AA3368" s="1090"/>
      <c r="AB3368" s="1090"/>
      <c r="AC3368" s="1091"/>
    </row>
    <row r="3369" spans="1:29" ht="17.45" customHeight="1" thickBot="1">
      <c r="A3369" s="1092" t="s">
        <v>1196</v>
      </c>
      <c r="B3369" s="1109"/>
      <c r="C3369" s="1109"/>
      <c r="D3369" s="1109"/>
      <c r="E3369" s="1109"/>
      <c r="F3369" s="1109"/>
      <c r="G3369" s="1109"/>
      <c r="H3369" s="1109"/>
      <c r="I3369" s="1109"/>
      <c r="J3369" s="1110"/>
      <c r="K3369" s="1094" t="s">
        <v>1174</v>
      </c>
      <c r="L3369" s="1070"/>
      <c r="M3369" s="1070"/>
      <c r="N3369" s="1070"/>
      <c r="O3369" s="1095"/>
      <c r="P3369" s="1094" t="s">
        <v>531</v>
      </c>
      <c r="Q3369" s="1070"/>
      <c r="R3369" s="1070"/>
      <c r="S3369" s="1070"/>
      <c r="T3369" s="1095"/>
      <c r="U3369" s="1094" t="s">
        <v>1190</v>
      </c>
      <c r="V3369" s="1070"/>
      <c r="W3369" s="1070"/>
      <c r="X3369" s="1070"/>
      <c r="Y3369" s="1095"/>
      <c r="Z3369" s="1096" t="s">
        <v>1191</v>
      </c>
      <c r="AA3369" s="1111"/>
      <c r="AB3369" s="1111"/>
      <c r="AC3369" s="1112"/>
    </row>
    <row r="3370" spans="1:29" ht="16.7" customHeight="1" thickBot="1">
      <c r="A3370" s="1127"/>
      <c r="B3370" s="1128" t="s">
        <v>2002</v>
      </c>
      <c r="C3370" s="1128"/>
      <c r="D3370" s="1129" t="s">
        <v>2003</v>
      </c>
      <c r="E3370" s="1128"/>
      <c r="F3370" s="1128"/>
      <c r="G3370" s="1128"/>
      <c r="H3370" s="1128"/>
      <c r="I3370" s="1128"/>
      <c r="J3370" s="1129"/>
      <c r="K3370" s="1130">
        <v>0</v>
      </c>
      <c r="L3370" s="1131"/>
      <c r="M3370" s="1131"/>
      <c r="N3370" s="1131"/>
      <c r="O3370" s="1132"/>
      <c r="P3370" s="1133" t="s">
        <v>565</v>
      </c>
      <c r="Q3370" s="1134"/>
      <c r="R3370" s="1134"/>
      <c r="S3370" s="1134"/>
      <c r="T3370" s="1135"/>
      <c r="U3370" s="1136">
        <v>32.99</v>
      </c>
      <c r="V3370" s="1137"/>
      <c r="W3370" s="1137"/>
      <c r="X3370" s="1137"/>
      <c r="Y3370" s="1138"/>
      <c r="Z3370" s="1139">
        <v>0</v>
      </c>
      <c r="AA3370" s="1108"/>
      <c r="AB3370" s="1108"/>
      <c r="AC3370" s="1107"/>
    </row>
    <row r="3371" spans="1:29" ht="17.45" customHeight="1" thickBot="1">
      <c r="A3371" s="1068"/>
      <c r="B3371" s="1069"/>
      <c r="C3371" s="1069"/>
      <c r="D3371" s="1069"/>
      <c r="E3371" s="1069"/>
      <c r="F3371" s="1069"/>
      <c r="G3371" s="1069"/>
      <c r="H3371" s="1069"/>
      <c r="I3371" s="1071" t="s">
        <v>1197</v>
      </c>
      <c r="J3371" s="1071"/>
      <c r="K3371" s="1071"/>
      <c r="L3371" s="1071"/>
      <c r="M3371" s="1071"/>
      <c r="N3371" s="1071"/>
      <c r="O3371" s="1071"/>
      <c r="P3371" s="1071"/>
      <c r="Q3371" s="1071"/>
      <c r="R3371" s="1071"/>
      <c r="S3371" s="1071"/>
      <c r="T3371" s="1071"/>
      <c r="U3371" s="1071"/>
      <c r="V3371" s="1106"/>
      <c r="W3371" s="1107">
        <v>0</v>
      </c>
      <c r="X3371" s="1108"/>
      <c r="Y3371" s="1108"/>
      <c r="Z3371" s="1108"/>
      <c r="AA3371" s="1108"/>
      <c r="AB3371" s="1108"/>
      <c r="AC3371" s="1107"/>
    </row>
    <row r="3372" spans="1:29" ht="16.7" customHeight="1" thickBot="1">
      <c r="A3372" s="1092" t="s">
        <v>1198</v>
      </c>
      <c r="B3372" s="1109"/>
      <c r="C3372" s="1109"/>
      <c r="D3372" s="1110"/>
      <c r="E3372" s="1094" t="s">
        <v>1174</v>
      </c>
      <c r="F3372" s="1070"/>
      <c r="G3372" s="1095"/>
      <c r="H3372" s="1140" t="s">
        <v>1199</v>
      </c>
      <c r="I3372" s="1140" t="s">
        <v>1200</v>
      </c>
      <c r="J3372" s="1094" t="s">
        <v>1201</v>
      </c>
      <c r="K3372" s="1070"/>
      <c r="L3372" s="1095"/>
      <c r="M3372" s="1094" t="s">
        <v>1202</v>
      </c>
      <c r="N3372" s="1070"/>
      <c r="O3372" s="1070"/>
      <c r="P3372" s="1095"/>
      <c r="Q3372" s="1094" t="s">
        <v>1203</v>
      </c>
      <c r="R3372" s="1070"/>
      <c r="S3372" s="1070"/>
      <c r="T3372" s="1070"/>
      <c r="U3372" s="1095"/>
      <c r="V3372" s="1094" t="s">
        <v>1204</v>
      </c>
      <c r="W3372" s="1070"/>
      <c r="X3372" s="1070"/>
      <c r="Y3372" s="1095"/>
      <c r="Z3372" s="1096" t="s">
        <v>1191</v>
      </c>
      <c r="AA3372" s="1111"/>
      <c r="AB3372" s="1111"/>
      <c r="AC3372" s="1112"/>
    </row>
    <row r="3373" spans="1:29" ht="17.45" customHeight="1" thickBot="1">
      <c r="A3373" s="1068"/>
      <c r="B3373" s="1069"/>
      <c r="C3373" s="1069"/>
      <c r="D3373" s="1069"/>
      <c r="E3373" s="1069"/>
      <c r="F3373" s="1069"/>
      <c r="G3373" s="1069"/>
      <c r="H3373" s="1069"/>
      <c r="I3373" s="1071" t="s">
        <v>1205</v>
      </c>
      <c r="J3373" s="1071"/>
      <c r="K3373" s="1071"/>
      <c r="L3373" s="1071"/>
      <c r="M3373" s="1071"/>
      <c r="N3373" s="1071"/>
      <c r="O3373" s="1071"/>
      <c r="P3373" s="1071"/>
      <c r="Q3373" s="1071"/>
      <c r="R3373" s="1071"/>
      <c r="S3373" s="1071"/>
      <c r="T3373" s="1071"/>
      <c r="U3373" s="1071"/>
      <c r="V3373" s="1106"/>
      <c r="W3373" s="1107">
        <v>0</v>
      </c>
      <c r="X3373" s="1108"/>
      <c r="Y3373" s="1108"/>
      <c r="Z3373" s="1108"/>
      <c r="AA3373" s="1108"/>
      <c r="AB3373" s="1108"/>
      <c r="AC3373" s="1107"/>
    </row>
    <row r="3374" spans="1:29" ht="5.85" customHeight="1">
      <c r="A3374" s="1141"/>
      <c r="B3374" s="1113"/>
      <c r="C3374" s="1113"/>
      <c r="D3374" s="1113"/>
      <c r="E3374" s="1113"/>
      <c r="F3374" s="1113"/>
      <c r="G3374" s="1113"/>
      <c r="H3374" s="1113"/>
      <c r="I3374" s="1113"/>
      <c r="J3374" s="1113"/>
      <c r="K3374" s="1113"/>
      <c r="L3374" s="1113"/>
      <c r="M3374" s="1113"/>
      <c r="N3374" s="1113"/>
      <c r="O3374" s="1113"/>
      <c r="P3374" s="1113"/>
      <c r="Q3374" s="1113"/>
      <c r="R3374" s="1113"/>
      <c r="S3374" s="1113"/>
      <c r="T3374" s="1113"/>
      <c r="U3374" s="1113"/>
      <c r="V3374" s="1113"/>
      <c r="W3374" s="1113"/>
      <c r="X3374" s="1113"/>
      <c r="Y3374" s="1113"/>
      <c r="Z3374" s="1113"/>
      <c r="AA3374" s="1113"/>
      <c r="AB3374" s="1113"/>
      <c r="AC3374" s="1142"/>
    </row>
    <row r="3375" spans="1:29" ht="17.45" customHeight="1">
      <c r="A3375" s="1117"/>
      <c r="B3375" s="1118"/>
      <c r="C3375" s="1118"/>
      <c r="D3375" s="1118"/>
      <c r="E3375" s="1118"/>
      <c r="F3375" s="1118"/>
      <c r="G3375" s="1118"/>
      <c r="H3375" s="1118"/>
      <c r="I3375" s="1119" t="s">
        <v>1206</v>
      </c>
      <c r="J3375" s="1119"/>
      <c r="K3375" s="1119"/>
      <c r="L3375" s="1119"/>
      <c r="M3375" s="1119"/>
      <c r="N3375" s="1119"/>
      <c r="O3375" s="1119"/>
      <c r="P3375" s="1119"/>
      <c r="Q3375" s="1119"/>
      <c r="R3375" s="1119"/>
      <c r="S3375" s="1119"/>
      <c r="T3375" s="1119"/>
      <c r="U3375" s="1119"/>
      <c r="V3375" s="1118"/>
      <c r="W3375" s="1143">
        <v>1018.55</v>
      </c>
      <c r="X3375" s="1144"/>
      <c r="Y3375" s="1144"/>
      <c r="Z3375" s="1144"/>
      <c r="AA3375" s="1144"/>
      <c r="AB3375" s="1144"/>
      <c r="AC3375" s="1143"/>
    </row>
    <row r="3376" spans="1:29" ht="16.7" customHeight="1">
      <c r="A3376" s="1117"/>
      <c r="B3376" s="1118"/>
      <c r="C3376" s="1118"/>
      <c r="D3376" s="1118"/>
      <c r="E3376" s="1118"/>
      <c r="F3376" s="1118"/>
      <c r="G3376" s="1119" t="s">
        <v>1207</v>
      </c>
      <c r="H3376" s="1119"/>
      <c r="I3376" s="1119"/>
      <c r="J3376" s="1119"/>
      <c r="K3376" s="1119"/>
      <c r="L3376" s="1119"/>
      <c r="M3376" s="1119"/>
      <c r="N3376" s="1145"/>
      <c r="O3376" s="1146">
        <v>0</v>
      </c>
      <c r="P3376" s="1146"/>
      <c r="Q3376" s="1146"/>
      <c r="R3376" s="1145"/>
      <c r="S3376" s="1119" t="s">
        <v>1208</v>
      </c>
      <c r="T3376" s="1119"/>
      <c r="U3376" s="1119"/>
      <c r="V3376" s="1118"/>
      <c r="W3376" s="1143">
        <v>0</v>
      </c>
      <c r="X3376" s="1144"/>
      <c r="Y3376" s="1144"/>
      <c r="Z3376" s="1144"/>
      <c r="AA3376" s="1144"/>
      <c r="AB3376" s="1144"/>
      <c r="AC3376" s="1143"/>
    </row>
    <row r="3377" spans="1:29" ht="17.45" customHeight="1">
      <c r="A3377" s="1117"/>
      <c r="B3377" s="1118"/>
      <c r="C3377" s="1118"/>
      <c r="D3377" s="1118"/>
      <c r="E3377" s="1118"/>
      <c r="F3377" s="1118"/>
      <c r="G3377" s="1118"/>
      <c r="H3377" s="1118"/>
      <c r="I3377" s="1119" t="s">
        <v>1209</v>
      </c>
      <c r="J3377" s="1119"/>
      <c r="K3377" s="1119"/>
      <c r="L3377" s="1119"/>
      <c r="M3377" s="1119"/>
      <c r="N3377" s="1119"/>
      <c r="O3377" s="1119"/>
      <c r="P3377" s="1119"/>
      <c r="Q3377" s="1119"/>
      <c r="R3377" s="1119"/>
      <c r="S3377" s="1119"/>
      <c r="T3377" s="1119"/>
      <c r="U3377" s="1119"/>
      <c r="V3377" s="1118"/>
      <c r="W3377" s="1143">
        <v>1018.55</v>
      </c>
      <c r="X3377" s="1144"/>
      <c r="Y3377" s="1144"/>
      <c r="Z3377" s="1144"/>
      <c r="AA3377" s="1144"/>
      <c r="AB3377" s="1144"/>
      <c r="AC3377" s="1143"/>
    </row>
    <row r="3378" spans="1:29" ht="5.85" customHeight="1">
      <c r="A3378" s="1147"/>
      <c r="B3378" s="1118"/>
      <c r="C3378" s="1118"/>
      <c r="D3378" s="1118"/>
      <c r="E3378" s="1118"/>
      <c r="F3378" s="1118"/>
      <c r="G3378" s="1118"/>
      <c r="H3378" s="1118"/>
      <c r="I3378" s="1118"/>
      <c r="J3378" s="1118"/>
      <c r="K3378" s="1118"/>
      <c r="L3378" s="1118"/>
      <c r="M3378" s="1118"/>
      <c r="N3378" s="1118"/>
      <c r="O3378" s="1118"/>
      <c r="P3378" s="1118"/>
      <c r="Q3378" s="1118"/>
      <c r="R3378" s="1118"/>
      <c r="S3378" s="1118"/>
      <c r="T3378" s="1118"/>
      <c r="U3378" s="1118"/>
      <c r="V3378" s="1118"/>
      <c r="W3378" s="1118"/>
      <c r="X3378" s="1118"/>
      <c r="Y3378" s="1118"/>
      <c r="Z3378" s="1118"/>
      <c r="AA3378" s="1118"/>
      <c r="AB3378" s="1118"/>
      <c r="AC3378" s="1148"/>
    </row>
    <row r="3379" spans="1:29" ht="145.35" customHeight="1">
      <c r="A3379" s="1149"/>
      <c r="AC3379" s="1088"/>
    </row>
    <row r="3380" spans="1:29" ht="145.35" customHeight="1">
      <c r="A3380" s="1149"/>
      <c r="AC3380" s="1088"/>
    </row>
    <row r="3381" spans="1:29" ht="145.35" customHeight="1">
      <c r="A3381" s="1149"/>
      <c r="AC3381" s="1088"/>
    </row>
    <row r="3382" spans="1:29" ht="104.1" customHeight="1">
      <c r="A3382" s="1149"/>
      <c r="AC3382" s="1088"/>
    </row>
    <row r="3383" spans="1:29" ht="104.1" customHeight="1" thickBot="1">
      <c r="A3383" s="1089"/>
      <c r="B3383" s="1090"/>
      <c r="C3383" s="1090"/>
      <c r="D3383" s="1090"/>
      <c r="E3383" s="1090"/>
      <c r="F3383" s="1090"/>
      <c r="G3383" s="1090"/>
      <c r="H3383" s="1090"/>
      <c r="I3383" s="1090"/>
      <c r="J3383" s="1090"/>
      <c r="K3383" s="1090"/>
      <c r="L3383" s="1090"/>
      <c r="M3383" s="1090"/>
      <c r="N3383" s="1090"/>
      <c r="O3383" s="1090"/>
      <c r="P3383" s="1090"/>
      <c r="Q3383" s="1090"/>
      <c r="R3383" s="1090"/>
      <c r="S3383" s="1090"/>
      <c r="T3383" s="1090"/>
      <c r="U3383" s="1090"/>
      <c r="V3383" s="1090"/>
      <c r="W3383" s="1090"/>
      <c r="X3383" s="1090"/>
      <c r="Y3383" s="1090"/>
      <c r="Z3383" s="1090"/>
      <c r="AA3383" s="1090"/>
      <c r="AB3383" s="1090"/>
      <c r="AC3383" s="1091"/>
    </row>
    <row r="3384" spans="1:29" ht="17.45" customHeight="1" thickBot="1">
      <c r="A3384" s="1068"/>
      <c r="B3384" s="1069"/>
      <c r="C3384" s="1069"/>
      <c r="D3384" s="1069"/>
      <c r="E3384" s="1069"/>
      <c r="F3384" s="1070" t="s">
        <v>1166</v>
      </c>
      <c r="G3384" s="1070"/>
      <c r="H3384" s="1070"/>
      <c r="I3384" s="1070"/>
      <c r="J3384" s="1070"/>
      <c r="K3384" s="1070"/>
      <c r="L3384" s="1069"/>
      <c r="M3384" s="1069"/>
      <c r="N3384" s="1069"/>
      <c r="O3384" s="1069"/>
      <c r="P3384" s="1069"/>
      <c r="Q3384" s="1069"/>
      <c r="R3384" s="1069"/>
      <c r="S3384" s="1069"/>
      <c r="T3384" s="1069"/>
      <c r="U3384" s="1069"/>
      <c r="V3384" s="1069"/>
      <c r="W3384" s="1069"/>
      <c r="X3384" s="1071" t="s">
        <v>2004</v>
      </c>
      <c r="Y3384" s="1071"/>
      <c r="Z3384" s="1071"/>
      <c r="AA3384" s="1071"/>
      <c r="AB3384" s="1071"/>
      <c r="AC3384" s="1072"/>
    </row>
    <row r="3385" spans="1:29" ht="16.7" customHeight="1">
      <c r="A3385" s="1074" t="s">
        <v>1168</v>
      </c>
      <c r="B3385" s="1075"/>
      <c r="C3385" s="1076"/>
      <c r="D3385" s="1077" t="s">
        <v>2005</v>
      </c>
      <c r="E3385" s="1077"/>
      <c r="F3385" s="1077"/>
      <c r="G3385" s="1077"/>
      <c r="H3385" s="1077"/>
      <c r="I3385" s="1077"/>
      <c r="J3385" s="1077"/>
      <c r="K3385" s="1077"/>
      <c r="L3385" s="1077"/>
      <c r="M3385" s="1077"/>
      <c r="N3385" s="1076"/>
      <c r="O3385" s="1076"/>
      <c r="P3385" s="1078" t="s">
        <v>1104</v>
      </c>
      <c r="Q3385" s="1078"/>
      <c r="R3385" s="1078"/>
      <c r="S3385" s="1076"/>
      <c r="T3385" s="1079" t="s">
        <v>1608</v>
      </c>
      <c r="U3385" s="1079"/>
      <c r="V3385" s="1079"/>
      <c r="W3385" s="1079"/>
      <c r="X3385" s="1076"/>
      <c r="Y3385" s="1078" t="s">
        <v>1170</v>
      </c>
      <c r="Z3385" s="1078"/>
      <c r="AA3385" s="1076"/>
      <c r="AB3385" s="1080">
        <v>45658</v>
      </c>
      <c r="AC3385" s="1081"/>
    </row>
    <row r="3386" spans="1:29" ht="17.45" customHeight="1">
      <c r="A3386" s="1082"/>
      <c r="B3386" s="1083"/>
      <c r="D3386" s="1084"/>
      <c r="E3386" s="1084"/>
      <c r="F3386" s="1084"/>
      <c r="G3386" s="1084"/>
      <c r="H3386" s="1084"/>
      <c r="I3386" s="1084"/>
      <c r="J3386" s="1084"/>
      <c r="K3386" s="1084"/>
      <c r="L3386" s="1084"/>
      <c r="M3386" s="1084"/>
      <c r="P3386" s="1085" t="s">
        <v>1171</v>
      </c>
      <c r="Q3386" s="1085"/>
      <c r="R3386" s="1085"/>
      <c r="T3386" s="1086">
        <v>2</v>
      </c>
      <c r="U3386" s="1086"/>
      <c r="V3386" s="1086"/>
      <c r="W3386" s="1086"/>
      <c r="Y3386" s="1085" t="s">
        <v>1172</v>
      </c>
      <c r="Z3386" s="1085"/>
      <c r="AB3386" s="1087" t="s">
        <v>55</v>
      </c>
      <c r="AC3386" s="1088"/>
    </row>
    <row r="3387" spans="1:29" ht="5.85" customHeight="1" thickBot="1">
      <c r="A3387" s="1089"/>
      <c r="B3387" s="1090"/>
      <c r="C3387" s="1090"/>
      <c r="D3387" s="1090"/>
      <c r="E3387" s="1090"/>
      <c r="F3387" s="1090"/>
      <c r="G3387" s="1090"/>
      <c r="H3387" s="1090"/>
      <c r="I3387" s="1090"/>
      <c r="J3387" s="1090"/>
      <c r="K3387" s="1090"/>
      <c r="L3387" s="1090"/>
      <c r="M3387" s="1090"/>
      <c r="N3387" s="1090"/>
      <c r="O3387" s="1090"/>
      <c r="P3387" s="1090"/>
      <c r="Q3387" s="1090"/>
      <c r="R3387" s="1090"/>
      <c r="S3387" s="1090"/>
      <c r="T3387" s="1090"/>
      <c r="U3387" s="1090"/>
      <c r="V3387" s="1090"/>
      <c r="W3387" s="1090"/>
      <c r="X3387" s="1090"/>
      <c r="Y3387" s="1090"/>
      <c r="Z3387" s="1090"/>
      <c r="AA3387" s="1090"/>
      <c r="AB3387" s="1090"/>
      <c r="AC3387" s="1091"/>
    </row>
    <row r="3388" spans="1:29" ht="16.7" customHeight="1" thickBot="1">
      <c r="A3388" s="1092" t="s">
        <v>1173</v>
      </c>
      <c r="B3388" s="1075"/>
      <c r="C3388" s="1075"/>
      <c r="D3388" s="1075"/>
      <c r="E3388" s="1075"/>
      <c r="F3388" s="1075"/>
      <c r="G3388" s="1075"/>
      <c r="H3388" s="1093"/>
      <c r="I3388" s="1094" t="s">
        <v>1174</v>
      </c>
      <c r="J3388" s="1094" t="s">
        <v>1175</v>
      </c>
      <c r="K3388" s="1070"/>
      <c r="L3388" s="1070"/>
      <c r="M3388" s="1070"/>
      <c r="N3388" s="1070"/>
      <c r="O3388" s="1070"/>
      <c r="P3388" s="1095"/>
      <c r="Q3388" s="1094" t="s">
        <v>1176</v>
      </c>
      <c r="R3388" s="1070"/>
      <c r="S3388" s="1070"/>
      <c r="T3388" s="1070"/>
      <c r="U3388" s="1070"/>
      <c r="V3388" s="1070"/>
      <c r="W3388" s="1070"/>
      <c r="X3388" s="1070"/>
      <c r="Y3388" s="1095"/>
      <c r="Z3388" s="1096" t="s">
        <v>1177</v>
      </c>
      <c r="AA3388" s="1097"/>
      <c r="AB3388" s="1097"/>
      <c r="AC3388" s="1098"/>
    </row>
    <row r="3389" spans="1:29" ht="17.45" customHeight="1" thickBot="1">
      <c r="A3389" s="1099"/>
      <c r="B3389" s="1100"/>
      <c r="C3389" s="1100"/>
      <c r="D3389" s="1100"/>
      <c r="E3389" s="1100"/>
      <c r="F3389" s="1100"/>
      <c r="G3389" s="1100"/>
      <c r="H3389" s="1101"/>
      <c r="I3389" s="1102"/>
      <c r="J3389" s="1094" t="s">
        <v>1178</v>
      </c>
      <c r="K3389" s="1070"/>
      <c r="L3389" s="1095"/>
      <c r="M3389" s="1094" t="s">
        <v>1179</v>
      </c>
      <c r="N3389" s="1070"/>
      <c r="O3389" s="1070"/>
      <c r="P3389" s="1095"/>
      <c r="Q3389" s="1094" t="s">
        <v>1178</v>
      </c>
      <c r="R3389" s="1070"/>
      <c r="S3389" s="1070"/>
      <c r="T3389" s="1070"/>
      <c r="U3389" s="1095"/>
      <c r="V3389" s="1094" t="s">
        <v>1179</v>
      </c>
      <c r="W3389" s="1070"/>
      <c r="X3389" s="1070"/>
      <c r="Y3389" s="1095"/>
      <c r="Z3389" s="1103"/>
      <c r="AA3389" s="1104"/>
      <c r="AB3389" s="1104"/>
      <c r="AC3389" s="1105"/>
    </row>
    <row r="3390" spans="1:29" ht="17.45" customHeight="1">
      <c r="A3390" s="1150"/>
      <c r="B3390" s="1151" t="s">
        <v>1790</v>
      </c>
      <c r="C3390" s="1151"/>
      <c r="D3390" s="1152" t="s">
        <v>1791</v>
      </c>
      <c r="E3390" s="1151"/>
      <c r="F3390" s="1151"/>
      <c r="G3390" s="1151"/>
      <c r="H3390" s="1152"/>
      <c r="I3390" s="1201">
        <v>0.15</v>
      </c>
      <c r="J3390" s="1202">
        <v>1</v>
      </c>
      <c r="K3390" s="1203"/>
      <c r="L3390" s="1204"/>
      <c r="M3390" s="1202">
        <v>0</v>
      </c>
      <c r="N3390" s="1203"/>
      <c r="O3390" s="1203"/>
      <c r="P3390" s="1204"/>
      <c r="Q3390" s="1205">
        <v>0.21590000000000001</v>
      </c>
      <c r="R3390" s="1206"/>
      <c r="S3390" s="1206"/>
      <c r="T3390" s="1206"/>
      <c r="U3390" s="1207"/>
      <c r="V3390" s="1205">
        <v>0.14319999999999999</v>
      </c>
      <c r="W3390" s="1206"/>
      <c r="X3390" s="1206"/>
      <c r="Y3390" s="1207"/>
      <c r="Z3390" s="1159">
        <v>3.2399999999999998E-2</v>
      </c>
      <c r="AA3390" s="1116"/>
      <c r="AB3390" s="1116"/>
      <c r="AC3390" s="1115"/>
    </row>
    <row r="3391" spans="1:29" ht="16.7" customHeight="1">
      <c r="A3391" s="1149"/>
      <c r="B3391" s="1174" t="s">
        <v>1792</v>
      </c>
      <c r="C3391" s="1174"/>
      <c r="D3391" s="1175" t="s">
        <v>1793</v>
      </c>
      <c r="E3391" s="1174"/>
      <c r="F3391" s="1174"/>
      <c r="G3391" s="1174"/>
      <c r="H3391" s="1175"/>
      <c r="I3391" s="1208">
        <v>0.48</v>
      </c>
      <c r="J3391" s="1209">
        <v>1</v>
      </c>
      <c r="K3391" s="1210"/>
      <c r="L3391" s="1211"/>
      <c r="M3391" s="1209">
        <v>0</v>
      </c>
      <c r="N3391" s="1210"/>
      <c r="O3391" s="1210"/>
      <c r="P3391" s="1211"/>
      <c r="Q3391" s="1212">
        <v>12.761900000000001</v>
      </c>
      <c r="R3391" s="1213"/>
      <c r="S3391" s="1213"/>
      <c r="T3391" s="1213"/>
      <c r="U3391" s="1214"/>
      <c r="V3391" s="1212">
        <v>8.1121999999999996</v>
      </c>
      <c r="W3391" s="1213"/>
      <c r="X3391" s="1213"/>
      <c r="Y3391" s="1214"/>
      <c r="Z3391" s="1184">
        <v>6.1257000000000001</v>
      </c>
      <c r="AA3391" s="1121"/>
      <c r="AB3391" s="1121"/>
      <c r="AC3391" s="1120"/>
    </row>
    <row r="3392" spans="1:29" ht="17.45" customHeight="1">
      <c r="A3392" s="1149"/>
      <c r="B3392" s="1174" t="s">
        <v>1794</v>
      </c>
      <c r="C3392" s="1174"/>
      <c r="D3392" s="1175" t="s">
        <v>1795</v>
      </c>
      <c r="E3392" s="1174"/>
      <c r="F3392" s="1174"/>
      <c r="G3392" s="1174"/>
      <c r="H3392" s="1175"/>
      <c r="I3392" s="1208">
        <v>0.2</v>
      </c>
      <c r="J3392" s="1209">
        <v>1</v>
      </c>
      <c r="K3392" s="1210"/>
      <c r="L3392" s="1211"/>
      <c r="M3392" s="1209">
        <v>0</v>
      </c>
      <c r="N3392" s="1210"/>
      <c r="O3392" s="1210"/>
      <c r="P3392" s="1211"/>
      <c r="Q3392" s="1212">
        <v>15.082000000000001</v>
      </c>
      <c r="R3392" s="1213"/>
      <c r="S3392" s="1213"/>
      <c r="T3392" s="1213"/>
      <c r="U3392" s="1214"/>
      <c r="V3392" s="1212">
        <v>9.5869999999999997</v>
      </c>
      <c r="W3392" s="1213"/>
      <c r="X3392" s="1213"/>
      <c r="Y3392" s="1214"/>
      <c r="Z3392" s="1184">
        <v>3.0164</v>
      </c>
      <c r="AA3392" s="1121"/>
      <c r="AB3392" s="1121"/>
      <c r="AC3392" s="1120"/>
    </row>
    <row r="3393" spans="1:29" ht="16.7" customHeight="1" thickBot="1">
      <c r="A3393" s="1089"/>
      <c r="B3393" s="1160" t="s">
        <v>1796</v>
      </c>
      <c r="C3393" s="1160"/>
      <c r="D3393" s="1161" t="s">
        <v>1797</v>
      </c>
      <c r="E3393" s="1160"/>
      <c r="F3393" s="1160"/>
      <c r="G3393" s="1160"/>
      <c r="H3393" s="1161"/>
      <c r="I3393" s="1215">
        <v>0.45</v>
      </c>
      <c r="J3393" s="1216">
        <v>1</v>
      </c>
      <c r="K3393" s="1217"/>
      <c r="L3393" s="1218"/>
      <c r="M3393" s="1216">
        <v>0</v>
      </c>
      <c r="N3393" s="1217"/>
      <c r="O3393" s="1217"/>
      <c r="P3393" s="1218"/>
      <c r="Q3393" s="1219">
        <v>26.986899999999999</v>
      </c>
      <c r="R3393" s="1220"/>
      <c r="S3393" s="1220"/>
      <c r="T3393" s="1220"/>
      <c r="U3393" s="1221"/>
      <c r="V3393" s="1219">
        <v>5.7229999999999999</v>
      </c>
      <c r="W3393" s="1220"/>
      <c r="X3393" s="1220"/>
      <c r="Y3393" s="1221"/>
      <c r="Z3393" s="1168">
        <v>12.1441</v>
      </c>
      <c r="AA3393" s="1126"/>
      <c r="AB3393" s="1126"/>
      <c r="AC3393" s="1125"/>
    </row>
    <row r="3394" spans="1:29" ht="17.45" customHeight="1" thickBot="1">
      <c r="A3394" s="1068"/>
      <c r="B3394" s="1069"/>
      <c r="C3394" s="1069"/>
      <c r="D3394" s="1069"/>
      <c r="E3394" s="1069"/>
      <c r="F3394" s="1069"/>
      <c r="G3394" s="1069"/>
      <c r="H3394" s="1069"/>
      <c r="I3394" s="1071" t="s">
        <v>1180</v>
      </c>
      <c r="J3394" s="1071"/>
      <c r="K3394" s="1071"/>
      <c r="L3394" s="1071"/>
      <c r="M3394" s="1071"/>
      <c r="N3394" s="1071"/>
      <c r="O3394" s="1071"/>
      <c r="P3394" s="1071"/>
      <c r="Q3394" s="1071"/>
      <c r="R3394" s="1071"/>
      <c r="S3394" s="1071"/>
      <c r="T3394" s="1071"/>
      <c r="U3394" s="1071"/>
      <c r="V3394" s="1106"/>
      <c r="W3394" s="1107">
        <v>21.3186</v>
      </c>
      <c r="X3394" s="1108"/>
      <c r="Y3394" s="1108"/>
      <c r="Z3394" s="1108"/>
      <c r="AA3394" s="1108"/>
      <c r="AB3394" s="1108"/>
      <c r="AC3394" s="1107"/>
    </row>
    <row r="3395" spans="1:29" ht="17.45" customHeight="1" thickBot="1">
      <c r="A3395" s="1092" t="s">
        <v>1181</v>
      </c>
      <c r="B3395" s="1109"/>
      <c r="C3395" s="1109"/>
      <c r="D3395" s="1109"/>
      <c r="E3395" s="1109"/>
      <c r="F3395" s="1109"/>
      <c r="G3395" s="1109"/>
      <c r="H3395" s="1109"/>
      <c r="I3395" s="1109"/>
      <c r="J3395" s="1110"/>
      <c r="K3395" s="1094" t="s">
        <v>1182</v>
      </c>
      <c r="L3395" s="1070"/>
      <c r="M3395" s="1070"/>
      <c r="N3395" s="1070"/>
      <c r="O3395" s="1095"/>
      <c r="P3395" s="1094" t="s">
        <v>1174</v>
      </c>
      <c r="Q3395" s="1070"/>
      <c r="R3395" s="1070"/>
      <c r="S3395" s="1070"/>
      <c r="T3395" s="1095"/>
      <c r="U3395" s="1094" t="s">
        <v>1183</v>
      </c>
      <c r="V3395" s="1070"/>
      <c r="W3395" s="1070"/>
      <c r="X3395" s="1070"/>
      <c r="Y3395" s="1095"/>
      <c r="Z3395" s="1096" t="s">
        <v>1177</v>
      </c>
      <c r="AA3395" s="1111"/>
      <c r="AB3395" s="1111"/>
      <c r="AC3395" s="1112"/>
    </row>
    <row r="3396" spans="1:29" ht="16.7" customHeight="1">
      <c r="A3396" s="1150"/>
      <c r="B3396" s="1151" t="s">
        <v>1115</v>
      </c>
      <c r="C3396" s="1151"/>
      <c r="D3396" s="1152" t="s">
        <v>1116</v>
      </c>
      <c r="E3396" s="1151"/>
      <c r="F3396" s="1151"/>
      <c r="G3396" s="1151"/>
      <c r="H3396" s="1151"/>
      <c r="I3396" s="1151"/>
      <c r="J3396" s="1152"/>
      <c r="K3396" s="1153">
        <v>0</v>
      </c>
      <c r="L3396" s="1154"/>
      <c r="M3396" s="1154"/>
      <c r="N3396" s="1154"/>
      <c r="O3396" s="1155"/>
      <c r="P3396" s="1153">
        <v>2</v>
      </c>
      <c r="Q3396" s="1154"/>
      <c r="R3396" s="1154"/>
      <c r="S3396" s="1154"/>
      <c r="T3396" s="1155"/>
      <c r="U3396" s="1156">
        <v>22.3398</v>
      </c>
      <c r="V3396" s="1157"/>
      <c r="W3396" s="1157"/>
      <c r="X3396" s="1157"/>
      <c r="Y3396" s="1158"/>
      <c r="Z3396" s="1159">
        <v>44.679600000000001</v>
      </c>
      <c r="AA3396" s="1116"/>
      <c r="AB3396" s="1116"/>
      <c r="AC3396" s="1115"/>
    </row>
    <row r="3397" spans="1:29" ht="17.45" customHeight="1">
      <c r="A3397" s="1149"/>
      <c r="B3397" s="1174" t="s">
        <v>1125</v>
      </c>
      <c r="C3397" s="1174"/>
      <c r="D3397" s="1175" t="s">
        <v>1126</v>
      </c>
      <c r="E3397" s="1174"/>
      <c r="F3397" s="1174"/>
      <c r="G3397" s="1174"/>
      <c r="H3397" s="1174"/>
      <c r="I3397" s="1174"/>
      <c r="J3397" s="1175"/>
      <c r="K3397" s="1176">
        <v>0</v>
      </c>
      <c r="L3397" s="1177"/>
      <c r="M3397" s="1177"/>
      <c r="N3397" s="1177"/>
      <c r="O3397" s="1178"/>
      <c r="P3397" s="1176">
        <v>1</v>
      </c>
      <c r="Q3397" s="1177"/>
      <c r="R3397" s="1177"/>
      <c r="S3397" s="1177"/>
      <c r="T3397" s="1178"/>
      <c r="U3397" s="1226">
        <v>28.457100000000001</v>
      </c>
      <c r="V3397" s="1146"/>
      <c r="W3397" s="1146"/>
      <c r="X3397" s="1146"/>
      <c r="Y3397" s="1227"/>
      <c r="Z3397" s="1184">
        <v>28.457100000000001</v>
      </c>
      <c r="AA3397" s="1121"/>
      <c r="AB3397" s="1121"/>
      <c r="AC3397" s="1120"/>
    </row>
    <row r="3398" spans="1:29" ht="17.45" customHeight="1">
      <c r="A3398" s="1149"/>
      <c r="B3398" s="1174" t="s">
        <v>1111</v>
      </c>
      <c r="C3398" s="1174"/>
      <c r="D3398" s="1175" t="s">
        <v>1112</v>
      </c>
      <c r="E3398" s="1174"/>
      <c r="F3398" s="1174"/>
      <c r="G3398" s="1174"/>
      <c r="H3398" s="1174"/>
      <c r="I3398" s="1174"/>
      <c r="J3398" s="1175"/>
      <c r="K3398" s="1176">
        <v>0</v>
      </c>
      <c r="L3398" s="1177"/>
      <c r="M3398" s="1177"/>
      <c r="N3398" s="1177"/>
      <c r="O3398" s="1178"/>
      <c r="P3398" s="1176">
        <v>2</v>
      </c>
      <c r="Q3398" s="1177"/>
      <c r="R3398" s="1177"/>
      <c r="S3398" s="1177"/>
      <c r="T3398" s="1178"/>
      <c r="U3398" s="1226">
        <v>22.148800000000001</v>
      </c>
      <c r="V3398" s="1146"/>
      <c r="W3398" s="1146"/>
      <c r="X3398" s="1146"/>
      <c r="Y3398" s="1227"/>
      <c r="Z3398" s="1184">
        <v>44.297600000000003</v>
      </c>
      <c r="AA3398" s="1121"/>
      <c r="AB3398" s="1121"/>
      <c r="AC3398" s="1120"/>
    </row>
    <row r="3399" spans="1:29" ht="16.7" customHeight="1" thickBot="1">
      <c r="A3399" s="1089"/>
      <c r="B3399" s="1160" t="s">
        <v>1117</v>
      </c>
      <c r="C3399" s="1160"/>
      <c r="D3399" s="1161" t="s">
        <v>1118</v>
      </c>
      <c r="E3399" s="1160"/>
      <c r="F3399" s="1160"/>
      <c r="G3399" s="1160"/>
      <c r="H3399" s="1160"/>
      <c r="I3399" s="1160"/>
      <c r="J3399" s="1161"/>
      <c r="K3399" s="1162">
        <v>0</v>
      </c>
      <c r="L3399" s="1163"/>
      <c r="M3399" s="1163"/>
      <c r="N3399" s="1163"/>
      <c r="O3399" s="1164"/>
      <c r="P3399" s="1162">
        <v>1</v>
      </c>
      <c r="Q3399" s="1163"/>
      <c r="R3399" s="1163"/>
      <c r="S3399" s="1163"/>
      <c r="T3399" s="1164"/>
      <c r="U3399" s="1165">
        <v>31.5581</v>
      </c>
      <c r="V3399" s="1166"/>
      <c r="W3399" s="1166"/>
      <c r="X3399" s="1166"/>
      <c r="Y3399" s="1167"/>
      <c r="Z3399" s="1168">
        <v>31.5581</v>
      </c>
      <c r="AA3399" s="1126"/>
      <c r="AB3399" s="1126"/>
      <c r="AC3399" s="1125"/>
    </row>
    <row r="3400" spans="1:29" ht="17.45" customHeight="1" thickBot="1">
      <c r="A3400" s="1068"/>
      <c r="B3400" s="1113"/>
      <c r="C3400" s="1113"/>
      <c r="D3400" s="1113"/>
      <c r="E3400" s="1113"/>
      <c r="F3400" s="1113"/>
      <c r="G3400" s="1113"/>
      <c r="H3400" s="1113"/>
      <c r="I3400" s="1114" t="s">
        <v>1184</v>
      </c>
      <c r="J3400" s="1114"/>
      <c r="K3400" s="1114"/>
      <c r="L3400" s="1114"/>
      <c r="M3400" s="1114"/>
      <c r="N3400" s="1114"/>
      <c r="O3400" s="1114"/>
      <c r="P3400" s="1114"/>
      <c r="Q3400" s="1114"/>
      <c r="R3400" s="1114"/>
      <c r="S3400" s="1114"/>
      <c r="T3400" s="1114"/>
      <c r="U3400" s="1114"/>
      <c r="V3400" s="1069"/>
      <c r="W3400" s="1115">
        <v>148.9924</v>
      </c>
      <c r="X3400" s="1116"/>
      <c r="Y3400" s="1116"/>
      <c r="Z3400" s="1116"/>
      <c r="AA3400" s="1116"/>
      <c r="AB3400" s="1116"/>
      <c r="AC3400" s="1115"/>
    </row>
    <row r="3401" spans="1:29" ht="16.7" customHeight="1">
      <c r="A3401" s="1117"/>
      <c r="B3401" s="1118"/>
      <c r="C3401" s="1118"/>
      <c r="D3401" s="1118"/>
      <c r="E3401" s="1118"/>
      <c r="F3401" s="1118"/>
      <c r="G3401" s="1118"/>
      <c r="H3401" s="1118"/>
      <c r="I3401" s="1119" t="s">
        <v>1185</v>
      </c>
      <c r="J3401" s="1119"/>
      <c r="K3401" s="1119"/>
      <c r="L3401" s="1119"/>
      <c r="M3401" s="1119"/>
      <c r="N3401" s="1119"/>
      <c r="O3401" s="1119"/>
      <c r="P3401" s="1119"/>
      <c r="Q3401" s="1119"/>
      <c r="R3401" s="1119"/>
      <c r="S3401" s="1119"/>
      <c r="T3401" s="1119"/>
      <c r="U3401" s="1119"/>
      <c r="V3401" s="1118"/>
      <c r="W3401" s="1120">
        <v>170.31100000000001</v>
      </c>
      <c r="X3401" s="1121"/>
      <c r="Y3401" s="1121"/>
      <c r="Z3401" s="1121"/>
      <c r="AA3401" s="1121"/>
      <c r="AB3401" s="1121"/>
      <c r="AC3401" s="1120"/>
    </row>
    <row r="3402" spans="1:29" ht="17.45" customHeight="1">
      <c r="A3402" s="1117"/>
      <c r="B3402" s="1118"/>
      <c r="C3402" s="1118"/>
      <c r="D3402" s="1118"/>
      <c r="E3402" s="1118"/>
      <c r="F3402" s="1118"/>
      <c r="G3402" s="1118"/>
      <c r="H3402" s="1118"/>
      <c r="I3402" s="1119" t="s">
        <v>1186</v>
      </c>
      <c r="J3402" s="1119"/>
      <c r="K3402" s="1119"/>
      <c r="L3402" s="1119"/>
      <c r="M3402" s="1119"/>
      <c r="N3402" s="1119"/>
      <c r="O3402" s="1119"/>
      <c r="P3402" s="1119"/>
      <c r="Q3402" s="1119"/>
      <c r="R3402" s="1119"/>
      <c r="S3402" s="1119"/>
      <c r="T3402" s="1119"/>
      <c r="U3402" s="1119"/>
      <c r="V3402" s="1118"/>
      <c r="W3402" s="1120">
        <v>85.155500000000004</v>
      </c>
      <c r="X3402" s="1121"/>
      <c r="Y3402" s="1121"/>
      <c r="Z3402" s="1121"/>
      <c r="AA3402" s="1121"/>
      <c r="AB3402" s="1121"/>
      <c r="AC3402" s="1120"/>
    </row>
    <row r="3403" spans="1:29" ht="17.45" customHeight="1">
      <c r="A3403" s="1117"/>
      <c r="B3403" s="1118"/>
      <c r="C3403" s="1118"/>
      <c r="D3403" s="1118"/>
      <c r="E3403" s="1118"/>
      <c r="F3403" s="1118"/>
      <c r="G3403" s="1118"/>
      <c r="H3403" s="1118"/>
      <c r="I3403" s="1119" t="s">
        <v>1187</v>
      </c>
      <c r="J3403" s="1119"/>
      <c r="K3403" s="1119"/>
      <c r="L3403" s="1119"/>
      <c r="M3403" s="1119"/>
      <c r="N3403" s="1119"/>
      <c r="O3403" s="1119"/>
      <c r="P3403" s="1119"/>
      <c r="Q3403" s="1119"/>
      <c r="R3403" s="1119"/>
      <c r="S3403" s="1119"/>
      <c r="T3403" s="1119"/>
      <c r="U3403" s="1119"/>
      <c r="V3403" s="1118"/>
      <c r="W3403" s="1120">
        <v>0</v>
      </c>
      <c r="X3403" s="1121"/>
      <c r="Y3403" s="1121"/>
      <c r="Z3403" s="1121"/>
      <c r="AA3403" s="1121"/>
      <c r="AB3403" s="1121"/>
      <c r="AC3403" s="1120"/>
    </row>
    <row r="3404" spans="1:29" ht="16.7" customHeight="1" thickBot="1">
      <c r="A3404" s="1122"/>
      <c r="B3404" s="1123"/>
      <c r="C3404" s="1123"/>
      <c r="D3404" s="1123"/>
      <c r="E3404" s="1123"/>
      <c r="F3404" s="1123"/>
      <c r="G3404" s="1123"/>
      <c r="H3404" s="1123"/>
      <c r="I3404" s="1124" t="s">
        <v>1188</v>
      </c>
      <c r="J3404" s="1124"/>
      <c r="K3404" s="1124"/>
      <c r="L3404" s="1124"/>
      <c r="M3404" s="1124"/>
      <c r="N3404" s="1124"/>
      <c r="O3404" s="1124"/>
      <c r="P3404" s="1124"/>
      <c r="Q3404" s="1124"/>
      <c r="R3404" s="1124"/>
      <c r="S3404" s="1124"/>
      <c r="T3404" s="1124"/>
      <c r="U3404" s="1124"/>
      <c r="V3404" s="1123"/>
      <c r="W3404" s="1125">
        <v>0</v>
      </c>
      <c r="X3404" s="1126"/>
      <c r="Y3404" s="1126"/>
      <c r="Z3404" s="1126"/>
      <c r="AA3404" s="1126"/>
      <c r="AB3404" s="1126"/>
      <c r="AC3404" s="1125"/>
    </row>
    <row r="3405" spans="1:29" ht="17.45" customHeight="1" thickBot="1">
      <c r="A3405" s="1092" t="s">
        <v>1189</v>
      </c>
      <c r="B3405" s="1109"/>
      <c r="C3405" s="1109"/>
      <c r="D3405" s="1109"/>
      <c r="E3405" s="1109"/>
      <c r="F3405" s="1109"/>
      <c r="G3405" s="1109"/>
      <c r="H3405" s="1109"/>
      <c r="I3405" s="1109"/>
      <c r="J3405" s="1110"/>
      <c r="K3405" s="1094" t="s">
        <v>1174</v>
      </c>
      <c r="L3405" s="1070"/>
      <c r="M3405" s="1070"/>
      <c r="N3405" s="1070"/>
      <c r="O3405" s="1095"/>
      <c r="P3405" s="1094" t="s">
        <v>531</v>
      </c>
      <c r="Q3405" s="1070"/>
      <c r="R3405" s="1070"/>
      <c r="S3405" s="1070"/>
      <c r="T3405" s="1095"/>
      <c r="U3405" s="1094" t="s">
        <v>1190</v>
      </c>
      <c r="V3405" s="1070"/>
      <c r="W3405" s="1070"/>
      <c r="X3405" s="1070"/>
      <c r="Y3405" s="1095"/>
      <c r="Z3405" s="1096" t="s">
        <v>1191</v>
      </c>
      <c r="AA3405" s="1111"/>
      <c r="AB3405" s="1111"/>
      <c r="AC3405" s="1112"/>
    </row>
    <row r="3406" spans="1:29" ht="17.45" customHeight="1">
      <c r="A3406" s="1150"/>
      <c r="B3406" s="1151" t="s">
        <v>1886</v>
      </c>
      <c r="C3406" s="1151"/>
      <c r="D3406" s="1152" t="s">
        <v>1887</v>
      </c>
      <c r="E3406" s="1151"/>
      <c r="F3406" s="1151"/>
      <c r="G3406" s="1151"/>
      <c r="H3406" s="1151"/>
      <c r="I3406" s="1151"/>
      <c r="J3406" s="1152"/>
      <c r="K3406" s="1153">
        <v>0.72663999999999995</v>
      </c>
      <c r="L3406" s="1154"/>
      <c r="M3406" s="1154"/>
      <c r="N3406" s="1154"/>
      <c r="O3406" s="1155"/>
      <c r="P3406" s="1169" t="s">
        <v>1218</v>
      </c>
      <c r="Q3406" s="1078"/>
      <c r="R3406" s="1078"/>
      <c r="S3406" s="1078"/>
      <c r="T3406" s="1170"/>
      <c r="U3406" s="1171">
        <v>9.1303000000000001</v>
      </c>
      <c r="V3406" s="1172"/>
      <c r="W3406" s="1172"/>
      <c r="X3406" s="1172"/>
      <c r="Y3406" s="1173"/>
      <c r="Z3406" s="1159">
        <v>6.6344000000000003</v>
      </c>
      <c r="AA3406" s="1116"/>
      <c r="AB3406" s="1116"/>
      <c r="AC3406" s="1115"/>
    </row>
    <row r="3407" spans="1:29" ht="16.7" customHeight="1">
      <c r="A3407" s="1149"/>
      <c r="B3407" s="1174" t="s">
        <v>1971</v>
      </c>
      <c r="C3407" s="1174"/>
      <c r="D3407" s="1175" t="s">
        <v>1972</v>
      </c>
      <c r="E3407" s="1174"/>
      <c r="F3407" s="1174"/>
      <c r="G3407" s="1174"/>
      <c r="H3407" s="1174"/>
      <c r="I3407" s="1174"/>
      <c r="J3407" s="1175"/>
      <c r="K3407" s="1176">
        <v>3.1166700000000001</v>
      </c>
      <c r="L3407" s="1177"/>
      <c r="M3407" s="1177"/>
      <c r="N3407" s="1177"/>
      <c r="O3407" s="1178"/>
      <c r="P3407" s="1179" t="s">
        <v>59</v>
      </c>
      <c r="Q3407" s="1085"/>
      <c r="R3407" s="1085"/>
      <c r="S3407" s="1085"/>
      <c r="T3407" s="1180"/>
      <c r="U3407" s="1181">
        <v>14.748799999999999</v>
      </c>
      <c r="V3407" s="1182"/>
      <c r="W3407" s="1182"/>
      <c r="X3407" s="1182"/>
      <c r="Y3407" s="1183"/>
      <c r="Z3407" s="1184">
        <v>45.967100000000002</v>
      </c>
      <c r="AA3407" s="1121"/>
      <c r="AB3407" s="1121"/>
      <c r="AC3407" s="1120"/>
    </row>
    <row r="3408" spans="1:29" ht="17.45" customHeight="1">
      <c r="A3408" s="1149"/>
      <c r="B3408" s="1174" t="s">
        <v>1973</v>
      </c>
      <c r="C3408" s="1174"/>
      <c r="D3408" s="1175" t="s">
        <v>1974</v>
      </c>
      <c r="E3408" s="1174"/>
      <c r="F3408" s="1174"/>
      <c r="G3408" s="1174"/>
      <c r="H3408" s="1174"/>
      <c r="I3408" s="1174"/>
      <c r="J3408" s="1175"/>
      <c r="K3408" s="1176">
        <v>0.1</v>
      </c>
      <c r="L3408" s="1177"/>
      <c r="M3408" s="1177"/>
      <c r="N3408" s="1177"/>
      <c r="O3408" s="1178"/>
      <c r="P3408" s="1179" t="s">
        <v>59</v>
      </c>
      <c r="Q3408" s="1085"/>
      <c r="R3408" s="1085"/>
      <c r="S3408" s="1085"/>
      <c r="T3408" s="1180"/>
      <c r="U3408" s="1181">
        <v>53.944699999999997</v>
      </c>
      <c r="V3408" s="1182"/>
      <c r="W3408" s="1182"/>
      <c r="X3408" s="1182"/>
      <c r="Y3408" s="1183"/>
      <c r="Z3408" s="1184">
        <v>5.3944999999999999</v>
      </c>
      <c r="AA3408" s="1121"/>
      <c r="AB3408" s="1121"/>
      <c r="AC3408" s="1120"/>
    </row>
    <row r="3409" spans="1:29" ht="16.7" customHeight="1">
      <c r="A3409" s="1149"/>
      <c r="B3409" s="1174" t="s">
        <v>1975</v>
      </c>
      <c r="C3409" s="1174"/>
      <c r="D3409" s="1175" t="s">
        <v>1976</v>
      </c>
      <c r="E3409" s="1174"/>
      <c r="F3409" s="1174"/>
      <c r="G3409" s="1174"/>
      <c r="H3409" s="1174"/>
      <c r="I3409" s="1174"/>
      <c r="J3409" s="1175"/>
      <c r="K3409" s="1176">
        <v>2</v>
      </c>
      <c r="L3409" s="1177"/>
      <c r="M3409" s="1177"/>
      <c r="N3409" s="1177"/>
      <c r="O3409" s="1178"/>
      <c r="P3409" s="1179" t="s">
        <v>1977</v>
      </c>
      <c r="Q3409" s="1085"/>
      <c r="R3409" s="1085"/>
      <c r="S3409" s="1085"/>
      <c r="T3409" s="1180"/>
      <c r="U3409" s="1181">
        <v>0.54820000000000002</v>
      </c>
      <c r="V3409" s="1182"/>
      <c r="W3409" s="1182"/>
      <c r="X3409" s="1182"/>
      <c r="Y3409" s="1183"/>
      <c r="Z3409" s="1184">
        <v>1.0964</v>
      </c>
      <c r="AA3409" s="1121"/>
      <c r="AB3409" s="1121"/>
      <c r="AC3409" s="1120"/>
    </row>
    <row r="3410" spans="1:29" ht="17.45" customHeight="1">
      <c r="A3410" s="1149"/>
      <c r="B3410" s="1174" t="s">
        <v>1978</v>
      </c>
      <c r="C3410" s="1174"/>
      <c r="D3410" s="1175" t="s">
        <v>1979</v>
      </c>
      <c r="E3410" s="1174"/>
      <c r="F3410" s="1174"/>
      <c r="G3410" s="1174"/>
      <c r="H3410" s="1174"/>
      <c r="I3410" s="1174"/>
      <c r="J3410" s="1175"/>
      <c r="K3410" s="1176">
        <v>2</v>
      </c>
      <c r="L3410" s="1177"/>
      <c r="M3410" s="1177"/>
      <c r="N3410" s="1177"/>
      <c r="O3410" s="1178"/>
      <c r="P3410" s="1179" t="s">
        <v>1977</v>
      </c>
      <c r="Q3410" s="1085"/>
      <c r="R3410" s="1085"/>
      <c r="S3410" s="1085"/>
      <c r="T3410" s="1180"/>
      <c r="U3410" s="1181">
        <v>1.6808000000000001</v>
      </c>
      <c r="V3410" s="1182"/>
      <c r="W3410" s="1182"/>
      <c r="X3410" s="1182"/>
      <c r="Y3410" s="1183"/>
      <c r="Z3410" s="1184">
        <v>3.3616000000000001</v>
      </c>
      <c r="AA3410" s="1121"/>
      <c r="AB3410" s="1121"/>
      <c r="AC3410" s="1120"/>
    </row>
    <row r="3411" spans="1:29" ht="17.45" customHeight="1">
      <c r="A3411" s="1149"/>
      <c r="B3411" s="1174" t="s">
        <v>1980</v>
      </c>
      <c r="C3411" s="1174"/>
      <c r="D3411" s="1175" t="s">
        <v>1981</v>
      </c>
      <c r="E3411" s="1174"/>
      <c r="F3411" s="1174"/>
      <c r="G3411" s="1174"/>
      <c r="H3411" s="1174"/>
      <c r="I3411" s="1174"/>
      <c r="J3411" s="1175"/>
      <c r="K3411" s="1176">
        <v>0.32485000000000003</v>
      </c>
      <c r="L3411" s="1177"/>
      <c r="M3411" s="1177"/>
      <c r="N3411" s="1177"/>
      <c r="O3411" s="1178"/>
      <c r="P3411" s="1179" t="s">
        <v>1218</v>
      </c>
      <c r="Q3411" s="1085"/>
      <c r="R3411" s="1085"/>
      <c r="S3411" s="1085"/>
      <c r="T3411" s="1180"/>
      <c r="U3411" s="1181">
        <v>9.2339000000000002</v>
      </c>
      <c r="V3411" s="1182"/>
      <c r="W3411" s="1182"/>
      <c r="X3411" s="1182"/>
      <c r="Y3411" s="1183"/>
      <c r="Z3411" s="1184">
        <v>2.9996</v>
      </c>
      <c r="AA3411" s="1121"/>
      <c r="AB3411" s="1121"/>
      <c r="AC3411" s="1120"/>
    </row>
    <row r="3412" spans="1:29" ht="16.7" customHeight="1">
      <c r="A3412" s="1149"/>
      <c r="B3412" s="1174" t="s">
        <v>1984</v>
      </c>
      <c r="C3412" s="1174"/>
      <c r="D3412" s="1175" t="s">
        <v>1985</v>
      </c>
      <c r="E3412" s="1174"/>
      <c r="F3412" s="1174"/>
      <c r="G3412" s="1174"/>
      <c r="H3412" s="1174"/>
      <c r="I3412" s="1174"/>
      <c r="J3412" s="1175"/>
      <c r="K3412" s="1176">
        <v>1</v>
      </c>
      <c r="L3412" s="1177"/>
      <c r="M3412" s="1177"/>
      <c r="N3412" s="1177"/>
      <c r="O3412" s="1178"/>
      <c r="P3412" s="1179" t="s">
        <v>55</v>
      </c>
      <c r="Q3412" s="1085"/>
      <c r="R3412" s="1085"/>
      <c r="S3412" s="1085"/>
      <c r="T3412" s="1180"/>
      <c r="U3412" s="1181">
        <v>167.1147</v>
      </c>
      <c r="V3412" s="1182"/>
      <c r="W3412" s="1182"/>
      <c r="X3412" s="1182"/>
      <c r="Y3412" s="1183"/>
      <c r="Z3412" s="1184">
        <v>167.1147</v>
      </c>
      <c r="AA3412" s="1121"/>
      <c r="AB3412" s="1121"/>
      <c r="AC3412" s="1120"/>
    </row>
    <row r="3413" spans="1:29" ht="17.45" customHeight="1">
      <c r="A3413" s="1149"/>
      <c r="B3413" s="1174" t="s">
        <v>1986</v>
      </c>
      <c r="C3413" s="1174"/>
      <c r="D3413" s="1175" t="s">
        <v>1987</v>
      </c>
      <c r="E3413" s="1174"/>
      <c r="F3413" s="1174"/>
      <c r="G3413" s="1174"/>
      <c r="H3413" s="1174"/>
      <c r="I3413" s="1174"/>
      <c r="J3413" s="1175"/>
      <c r="K3413" s="1176">
        <v>3.1166700000000001</v>
      </c>
      <c r="L3413" s="1177"/>
      <c r="M3413" s="1177"/>
      <c r="N3413" s="1177"/>
      <c r="O3413" s="1178"/>
      <c r="P3413" s="1179" t="s">
        <v>59</v>
      </c>
      <c r="Q3413" s="1085"/>
      <c r="R3413" s="1085"/>
      <c r="S3413" s="1085"/>
      <c r="T3413" s="1180"/>
      <c r="U3413" s="1181">
        <v>8.3186999999999998</v>
      </c>
      <c r="V3413" s="1182"/>
      <c r="W3413" s="1182"/>
      <c r="X3413" s="1182"/>
      <c r="Y3413" s="1183"/>
      <c r="Z3413" s="1184">
        <v>25.926600000000001</v>
      </c>
      <c r="AA3413" s="1121"/>
      <c r="AB3413" s="1121"/>
      <c r="AC3413" s="1120"/>
    </row>
    <row r="3414" spans="1:29" ht="17.45" customHeight="1">
      <c r="A3414" s="1149"/>
      <c r="B3414" s="1174" t="s">
        <v>1800</v>
      </c>
      <c r="C3414" s="1174"/>
      <c r="D3414" s="1175" t="s">
        <v>1801</v>
      </c>
      <c r="E3414" s="1174"/>
      <c r="F3414" s="1174"/>
      <c r="G3414" s="1174"/>
      <c r="H3414" s="1174"/>
      <c r="I3414" s="1174"/>
      <c r="J3414" s="1175"/>
      <c r="K3414" s="1176">
        <v>1</v>
      </c>
      <c r="L3414" s="1177"/>
      <c r="M3414" s="1177"/>
      <c r="N3414" s="1177"/>
      <c r="O3414" s="1178"/>
      <c r="P3414" s="1179" t="s">
        <v>55</v>
      </c>
      <c r="Q3414" s="1085"/>
      <c r="R3414" s="1085"/>
      <c r="S3414" s="1085"/>
      <c r="T3414" s="1180"/>
      <c r="U3414" s="1181">
        <v>259.21260000000001</v>
      </c>
      <c r="V3414" s="1182"/>
      <c r="W3414" s="1182"/>
      <c r="X3414" s="1182"/>
      <c r="Y3414" s="1183"/>
      <c r="Z3414" s="1184">
        <v>259.21260000000001</v>
      </c>
      <c r="AA3414" s="1121"/>
      <c r="AB3414" s="1121"/>
      <c r="AC3414" s="1120"/>
    </row>
    <row r="3415" spans="1:29" ht="16.7" customHeight="1" thickBot="1">
      <c r="A3415" s="1089"/>
      <c r="B3415" s="1160" t="s">
        <v>1827</v>
      </c>
      <c r="C3415" s="1160"/>
      <c r="D3415" s="1161" t="s">
        <v>1828</v>
      </c>
      <c r="E3415" s="1160"/>
      <c r="F3415" s="1160"/>
      <c r="G3415" s="1160"/>
      <c r="H3415" s="1160"/>
      <c r="I3415" s="1160"/>
      <c r="J3415" s="1161"/>
      <c r="K3415" s="1162">
        <v>0.4</v>
      </c>
      <c r="L3415" s="1163"/>
      <c r="M3415" s="1163"/>
      <c r="N3415" s="1163"/>
      <c r="O3415" s="1164"/>
      <c r="P3415" s="1185" t="s">
        <v>55</v>
      </c>
      <c r="Q3415" s="1186"/>
      <c r="R3415" s="1186"/>
      <c r="S3415" s="1186"/>
      <c r="T3415" s="1187"/>
      <c r="U3415" s="1188">
        <v>130.73920000000001</v>
      </c>
      <c r="V3415" s="1189"/>
      <c r="W3415" s="1189"/>
      <c r="X3415" s="1189"/>
      <c r="Y3415" s="1190"/>
      <c r="Z3415" s="1168">
        <v>52.295699999999997</v>
      </c>
      <c r="AA3415" s="1126"/>
      <c r="AB3415" s="1126"/>
      <c r="AC3415" s="1125"/>
    </row>
    <row r="3416" spans="1:29" ht="17.45" customHeight="1" thickBot="1">
      <c r="A3416" s="1068"/>
      <c r="B3416" s="1069"/>
      <c r="C3416" s="1069"/>
      <c r="D3416" s="1069"/>
      <c r="E3416" s="1069"/>
      <c r="F3416" s="1069"/>
      <c r="G3416" s="1069"/>
      <c r="H3416" s="1069"/>
      <c r="I3416" s="1071" t="s">
        <v>1193</v>
      </c>
      <c r="J3416" s="1071"/>
      <c r="K3416" s="1071"/>
      <c r="L3416" s="1071"/>
      <c r="M3416" s="1071"/>
      <c r="N3416" s="1071"/>
      <c r="O3416" s="1071"/>
      <c r="P3416" s="1071"/>
      <c r="Q3416" s="1071"/>
      <c r="R3416" s="1071"/>
      <c r="S3416" s="1071"/>
      <c r="T3416" s="1071"/>
      <c r="U3416" s="1071"/>
      <c r="V3416" s="1106"/>
      <c r="W3416" s="1107">
        <v>570.00319999999999</v>
      </c>
      <c r="X3416" s="1108"/>
      <c r="Y3416" s="1108"/>
      <c r="Z3416" s="1108"/>
      <c r="AA3416" s="1108"/>
      <c r="AB3416" s="1108"/>
      <c r="AC3416" s="1107"/>
    </row>
    <row r="3417" spans="1:29" ht="16.7" customHeight="1" thickBot="1">
      <c r="A3417" s="1092" t="s">
        <v>1194</v>
      </c>
      <c r="B3417" s="1109"/>
      <c r="C3417" s="1109"/>
      <c r="D3417" s="1109"/>
      <c r="E3417" s="1109"/>
      <c r="F3417" s="1109"/>
      <c r="G3417" s="1109"/>
      <c r="H3417" s="1109"/>
      <c r="I3417" s="1109"/>
      <c r="J3417" s="1110"/>
      <c r="K3417" s="1094" t="s">
        <v>1174</v>
      </c>
      <c r="L3417" s="1070"/>
      <c r="M3417" s="1070"/>
      <c r="N3417" s="1070"/>
      <c r="O3417" s="1095"/>
      <c r="P3417" s="1094" t="s">
        <v>531</v>
      </c>
      <c r="Q3417" s="1070"/>
      <c r="R3417" s="1070"/>
      <c r="S3417" s="1070"/>
      <c r="T3417" s="1095"/>
      <c r="U3417" s="1094" t="s">
        <v>1190</v>
      </c>
      <c r="V3417" s="1070"/>
      <c r="W3417" s="1070"/>
      <c r="X3417" s="1070"/>
      <c r="Y3417" s="1095"/>
      <c r="Z3417" s="1096" t="s">
        <v>1191</v>
      </c>
      <c r="AA3417" s="1111"/>
      <c r="AB3417" s="1111"/>
      <c r="AC3417" s="1112"/>
    </row>
    <row r="3418" spans="1:29" ht="17.45" customHeight="1" thickBot="1">
      <c r="A3418" s="1127"/>
      <c r="B3418" s="1128" t="s">
        <v>1802</v>
      </c>
      <c r="C3418" s="1128"/>
      <c r="D3418" s="1129" t="s">
        <v>1803</v>
      </c>
      <c r="E3418" s="1128"/>
      <c r="F3418" s="1128"/>
      <c r="G3418" s="1128"/>
      <c r="H3418" s="1128"/>
      <c r="I3418" s="1128"/>
      <c r="J3418" s="1129"/>
      <c r="K3418" s="1130">
        <v>1</v>
      </c>
      <c r="L3418" s="1131"/>
      <c r="M3418" s="1131"/>
      <c r="N3418" s="1131"/>
      <c r="O3418" s="1132"/>
      <c r="P3418" s="1133" t="s">
        <v>55</v>
      </c>
      <c r="Q3418" s="1134"/>
      <c r="R3418" s="1134"/>
      <c r="S3418" s="1134"/>
      <c r="T3418" s="1135"/>
      <c r="U3418" s="1136">
        <v>17.414400000000001</v>
      </c>
      <c r="V3418" s="1137"/>
      <c r="W3418" s="1137"/>
      <c r="X3418" s="1137"/>
      <c r="Y3418" s="1138"/>
      <c r="Z3418" s="1139">
        <v>17.41</v>
      </c>
      <c r="AA3418" s="1108"/>
      <c r="AB3418" s="1108"/>
      <c r="AC3418" s="1107"/>
    </row>
    <row r="3419" spans="1:29" ht="17.45" customHeight="1" thickBot="1">
      <c r="A3419" s="1068"/>
      <c r="B3419" s="1069"/>
      <c r="C3419" s="1069"/>
      <c r="D3419" s="1069"/>
      <c r="E3419" s="1069"/>
      <c r="F3419" s="1069"/>
      <c r="G3419" s="1069"/>
      <c r="H3419" s="1069"/>
      <c r="I3419" s="1071" t="s">
        <v>1195</v>
      </c>
      <c r="J3419" s="1071"/>
      <c r="K3419" s="1071"/>
      <c r="L3419" s="1071"/>
      <c r="M3419" s="1071"/>
      <c r="N3419" s="1071"/>
      <c r="O3419" s="1071"/>
      <c r="P3419" s="1071"/>
      <c r="Q3419" s="1071"/>
      <c r="R3419" s="1071"/>
      <c r="S3419" s="1071"/>
      <c r="T3419" s="1071"/>
      <c r="U3419" s="1071"/>
      <c r="V3419" s="1106"/>
      <c r="W3419" s="1107">
        <v>17.41</v>
      </c>
      <c r="X3419" s="1108"/>
      <c r="Y3419" s="1108"/>
      <c r="Z3419" s="1108"/>
      <c r="AA3419" s="1108"/>
      <c r="AB3419" s="1108"/>
      <c r="AC3419" s="1107"/>
    </row>
    <row r="3420" spans="1:29" ht="16.7" customHeight="1" thickBot="1">
      <c r="A3420" s="1092" t="s">
        <v>1196</v>
      </c>
      <c r="B3420" s="1109"/>
      <c r="C3420" s="1109"/>
      <c r="D3420" s="1109"/>
      <c r="E3420" s="1109"/>
      <c r="F3420" s="1109"/>
      <c r="G3420" s="1109"/>
      <c r="H3420" s="1109"/>
      <c r="I3420" s="1109"/>
      <c r="J3420" s="1110"/>
      <c r="K3420" s="1094" t="s">
        <v>1174</v>
      </c>
      <c r="L3420" s="1070"/>
      <c r="M3420" s="1070"/>
      <c r="N3420" s="1070"/>
      <c r="O3420" s="1095"/>
      <c r="P3420" s="1094" t="s">
        <v>531</v>
      </c>
      <c r="Q3420" s="1070"/>
      <c r="R3420" s="1070"/>
      <c r="S3420" s="1070"/>
      <c r="T3420" s="1095"/>
      <c r="U3420" s="1094" t="s">
        <v>1190</v>
      </c>
      <c r="V3420" s="1070"/>
      <c r="W3420" s="1070"/>
      <c r="X3420" s="1070"/>
      <c r="Y3420" s="1095"/>
      <c r="Z3420" s="1096" t="s">
        <v>1191</v>
      </c>
      <c r="AA3420" s="1111"/>
      <c r="AB3420" s="1111"/>
      <c r="AC3420" s="1112"/>
    </row>
    <row r="3421" spans="1:29" ht="17.45" customHeight="1">
      <c r="A3421" s="1150"/>
      <c r="B3421" s="1151" t="s">
        <v>1804</v>
      </c>
      <c r="C3421" s="1151"/>
      <c r="D3421" s="1152" t="s">
        <v>1805</v>
      </c>
      <c r="E3421" s="1151"/>
      <c r="F3421" s="1151"/>
      <c r="G3421" s="1151"/>
      <c r="H3421" s="1151"/>
      <c r="I3421" s="1151"/>
      <c r="J3421" s="1152"/>
      <c r="K3421" s="1153">
        <v>1.1780000000000001E-2</v>
      </c>
      <c r="L3421" s="1154"/>
      <c r="M3421" s="1154"/>
      <c r="N3421" s="1154"/>
      <c r="O3421" s="1155"/>
      <c r="P3421" s="1169" t="s">
        <v>565</v>
      </c>
      <c r="Q3421" s="1078"/>
      <c r="R3421" s="1078"/>
      <c r="S3421" s="1078"/>
      <c r="T3421" s="1170"/>
      <c r="U3421" s="1171">
        <v>32.630000000000003</v>
      </c>
      <c r="V3421" s="1172"/>
      <c r="W3421" s="1172"/>
      <c r="X3421" s="1172"/>
      <c r="Y3421" s="1173"/>
      <c r="Z3421" s="1159">
        <v>0.38440000000000002</v>
      </c>
      <c r="AA3421" s="1116"/>
      <c r="AB3421" s="1116"/>
      <c r="AC3421" s="1115"/>
    </row>
    <row r="3422" spans="1:29" ht="17.45" customHeight="1">
      <c r="A3422" s="1149"/>
      <c r="B3422" s="1174" t="s">
        <v>1988</v>
      </c>
      <c r="C3422" s="1174"/>
      <c r="D3422" s="1175" t="s">
        <v>1989</v>
      </c>
      <c r="E3422" s="1174"/>
      <c r="F3422" s="1174"/>
      <c r="G3422" s="1174"/>
      <c r="H3422" s="1174"/>
      <c r="I3422" s="1174"/>
      <c r="J3422" s="1175"/>
      <c r="K3422" s="1176">
        <v>1.7000000000000001E-4</v>
      </c>
      <c r="L3422" s="1177"/>
      <c r="M3422" s="1177"/>
      <c r="N3422" s="1177"/>
      <c r="O3422" s="1178"/>
      <c r="P3422" s="1179" t="s">
        <v>565</v>
      </c>
      <c r="Q3422" s="1085"/>
      <c r="R3422" s="1085"/>
      <c r="S3422" s="1085"/>
      <c r="T3422" s="1180"/>
      <c r="U3422" s="1181">
        <v>32.99</v>
      </c>
      <c r="V3422" s="1182"/>
      <c r="W3422" s="1182"/>
      <c r="X3422" s="1182"/>
      <c r="Y3422" s="1183"/>
      <c r="Z3422" s="1184">
        <v>5.5999999999999999E-3</v>
      </c>
      <c r="AA3422" s="1121"/>
      <c r="AB3422" s="1121"/>
      <c r="AC3422" s="1120"/>
    </row>
    <row r="3423" spans="1:29" ht="16.7" customHeight="1">
      <c r="A3423" s="1149"/>
      <c r="B3423" s="1174" t="s">
        <v>1896</v>
      </c>
      <c r="C3423" s="1174"/>
      <c r="D3423" s="1175" t="s">
        <v>1897</v>
      </c>
      <c r="E3423" s="1174"/>
      <c r="F3423" s="1174"/>
      <c r="G3423" s="1174"/>
      <c r="H3423" s="1174"/>
      <c r="I3423" s="1174"/>
      <c r="J3423" s="1175"/>
      <c r="K3423" s="1176">
        <v>7.2999999999999996E-4</v>
      </c>
      <c r="L3423" s="1177"/>
      <c r="M3423" s="1177"/>
      <c r="N3423" s="1177"/>
      <c r="O3423" s="1178"/>
      <c r="P3423" s="1179" t="s">
        <v>565</v>
      </c>
      <c r="Q3423" s="1085"/>
      <c r="R3423" s="1085"/>
      <c r="S3423" s="1085"/>
      <c r="T3423" s="1180"/>
      <c r="U3423" s="1181">
        <v>32.99</v>
      </c>
      <c r="V3423" s="1182"/>
      <c r="W3423" s="1182"/>
      <c r="X3423" s="1182"/>
      <c r="Y3423" s="1183"/>
      <c r="Z3423" s="1184">
        <v>2.41E-2</v>
      </c>
      <c r="AA3423" s="1121"/>
      <c r="AB3423" s="1121"/>
      <c r="AC3423" s="1120"/>
    </row>
    <row r="3424" spans="1:29" ht="17.45" customHeight="1">
      <c r="A3424" s="1149"/>
      <c r="B3424" s="1174" t="s">
        <v>1990</v>
      </c>
      <c r="C3424" s="1174"/>
      <c r="D3424" s="1175" t="s">
        <v>1991</v>
      </c>
      <c r="E3424" s="1174"/>
      <c r="F3424" s="1174"/>
      <c r="G3424" s="1174"/>
      <c r="H3424" s="1174"/>
      <c r="I3424" s="1174"/>
      <c r="J3424" s="1175"/>
      <c r="K3424" s="1176">
        <v>4.4999999999999997E-3</v>
      </c>
      <c r="L3424" s="1177"/>
      <c r="M3424" s="1177"/>
      <c r="N3424" s="1177"/>
      <c r="O3424" s="1178"/>
      <c r="P3424" s="1179" t="s">
        <v>565</v>
      </c>
      <c r="Q3424" s="1085"/>
      <c r="R3424" s="1085"/>
      <c r="S3424" s="1085"/>
      <c r="T3424" s="1180"/>
      <c r="U3424" s="1181">
        <v>32.99</v>
      </c>
      <c r="V3424" s="1182"/>
      <c r="W3424" s="1182"/>
      <c r="X3424" s="1182"/>
      <c r="Y3424" s="1183"/>
      <c r="Z3424" s="1184">
        <v>0.14849999999999999</v>
      </c>
      <c r="AA3424" s="1121"/>
      <c r="AB3424" s="1121"/>
      <c r="AC3424" s="1120"/>
    </row>
    <row r="3425" spans="1:29" ht="16.7" customHeight="1">
      <c r="A3425" s="1149"/>
      <c r="B3425" s="1174" t="s">
        <v>1992</v>
      </c>
      <c r="C3425" s="1174"/>
      <c r="D3425" s="1175" t="s">
        <v>1993</v>
      </c>
      <c r="E3425" s="1174"/>
      <c r="F3425" s="1174"/>
      <c r="G3425" s="1174"/>
      <c r="H3425" s="1174"/>
      <c r="I3425" s="1174"/>
      <c r="J3425" s="1175"/>
      <c r="K3425" s="1176">
        <v>1.3699999999999999E-3</v>
      </c>
      <c r="L3425" s="1177"/>
      <c r="M3425" s="1177"/>
      <c r="N3425" s="1177"/>
      <c r="O3425" s="1178"/>
      <c r="P3425" s="1179" t="s">
        <v>565</v>
      </c>
      <c r="Q3425" s="1085"/>
      <c r="R3425" s="1085"/>
      <c r="S3425" s="1085"/>
      <c r="T3425" s="1180"/>
      <c r="U3425" s="1181">
        <v>32.99</v>
      </c>
      <c r="V3425" s="1182"/>
      <c r="W3425" s="1182"/>
      <c r="X3425" s="1182"/>
      <c r="Y3425" s="1183"/>
      <c r="Z3425" s="1184">
        <v>4.5199999999999997E-2</v>
      </c>
      <c r="AA3425" s="1121"/>
      <c r="AB3425" s="1121"/>
      <c r="AC3425" s="1120"/>
    </row>
    <row r="3426" spans="1:29" ht="17.45" customHeight="1">
      <c r="A3426" s="1149"/>
      <c r="B3426" s="1174" t="s">
        <v>1994</v>
      </c>
      <c r="C3426" s="1174"/>
      <c r="D3426" s="1175" t="s">
        <v>1995</v>
      </c>
      <c r="E3426" s="1174"/>
      <c r="F3426" s="1174"/>
      <c r="G3426" s="1174"/>
      <c r="H3426" s="1174"/>
      <c r="I3426" s="1174"/>
      <c r="J3426" s="1175"/>
      <c r="K3426" s="1176">
        <v>1.7000000000000001E-4</v>
      </c>
      <c r="L3426" s="1177"/>
      <c r="M3426" s="1177"/>
      <c r="N3426" s="1177"/>
      <c r="O3426" s="1178"/>
      <c r="P3426" s="1179" t="s">
        <v>565</v>
      </c>
      <c r="Q3426" s="1085"/>
      <c r="R3426" s="1085"/>
      <c r="S3426" s="1085"/>
      <c r="T3426" s="1180"/>
      <c r="U3426" s="1181">
        <v>32.99</v>
      </c>
      <c r="V3426" s="1182"/>
      <c r="W3426" s="1182"/>
      <c r="X3426" s="1182"/>
      <c r="Y3426" s="1183"/>
      <c r="Z3426" s="1184">
        <v>5.5999999999999999E-3</v>
      </c>
      <c r="AA3426" s="1121"/>
      <c r="AB3426" s="1121"/>
      <c r="AC3426" s="1120"/>
    </row>
    <row r="3427" spans="1:29" ht="17.45" customHeight="1">
      <c r="A3427" s="1149"/>
      <c r="B3427" s="1174" t="s">
        <v>1996</v>
      </c>
      <c r="C3427" s="1174"/>
      <c r="D3427" s="1175" t="s">
        <v>1997</v>
      </c>
      <c r="E3427" s="1174"/>
      <c r="F3427" s="1174"/>
      <c r="G3427" s="1174"/>
      <c r="H3427" s="1174"/>
      <c r="I3427" s="1174"/>
      <c r="J3427" s="1175"/>
      <c r="K3427" s="1176">
        <v>4.0000000000000003E-5</v>
      </c>
      <c r="L3427" s="1177"/>
      <c r="M3427" s="1177"/>
      <c r="N3427" s="1177"/>
      <c r="O3427" s="1178"/>
      <c r="P3427" s="1179" t="s">
        <v>565</v>
      </c>
      <c r="Q3427" s="1085"/>
      <c r="R3427" s="1085"/>
      <c r="S3427" s="1085"/>
      <c r="T3427" s="1180"/>
      <c r="U3427" s="1181">
        <v>32.99</v>
      </c>
      <c r="V3427" s="1182"/>
      <c r="W3427" s="1182"/>
      <c r="X3427" s="1182"/>
      <c r="Y3427" s="1183"/>
      <c r="Z3427" s="1184">
        <v>1.2999999999999999E-3</v>
      </c>
      <c r="AA3427" s="1121"/>
      <c r="AB3427" s="1121"/>
      <c r="AC3427" s="1120"/>
    </row>
    <row r="3428" spans="1:29" ht="16.7" customHeight="1">
      <c r="A3428" s="1149"/>
      <c r="B3428" s="1174" t="s">
        <v>1806</v>
      </c>
      <c r="C3428" s="1174"/>
      <c r="D3428" s="1175" t="s">
        <v>1807</v>
      </c>
      <c r="E3428" s="1174"/>
      <c r="F3428" s="1174"/>
      <c r="G3428" s="1174"/>
      <c r="H3428" s="1174"/>
      <c r="I3428" s="1174"/>
      <c r="J3428" s="1175"/>
      <c r="K3428" s="1176">
        <v>6.7000000000000002E-4</v>
      </c>
      <c r="L3428" s="1177"/>
      <c r="M3428" s="1177"/>
      <c r="N3428" s="1177"/>
      <c r="O3428" s="1178"/>
      <c r="P3428" s="1179" t="s">
        <v>565</v>
      </c>
      <c r="Q3428" s="1085"/>
      <c r="R3428" s="1085"/>
      <c r="S3428" s="1085"/>
      <c r="T3428" s="1180"/>
      <c r="U3428" s="1181">
        <v>32.99</v>
      </c>
      <c r="V3428" s="1182"/>
      <c r="W3428" s="1182"/>
      <c r="X3428" s="1182"/>
      <c r="Y3428" s="1183"/>
      <c r="Z3428" s="1184">
        <v>2.2100000000000002E-2</v>
      </c>
      <c r="AA3428" s="1121"/>
      <c r="AB3428" s="1121"/>
      <c r="AC3428" s="1120"/>
    </row>
    <row r="3429" spans="1:29" ht="17.45" customHeight="1">
      <c r="A3429" s="1149"/>
      <c r="B3429" s="1174" t="s">
        <v>1958</v>
      </c>
      <c r="C3429" s="1174"/>
      <c r="D3429" s="1175" t="s">
        <v>1959</v>
      </c>
      <c r="E3429" s="1174"/>
      <c r="F3429" s="1174"/>
      <c r="G3429" s="1174"/>
      <c r="H3429" s="1174"/>
      <c r="I3429" s="1174"/>
      <c r="J3429" s="1175"/>
      <c r="K3429" s="1176">
        <v>1.2E-4</v>
      </c>
      <c r="L3429" s="1177"/>
      <c r="M3429" s="1177"/>
      <c r="N3429" s="1177"/>
      <c r="O3429" s="1178"/>
      <c r="P3429" s="1179" t="s">
        <v>565</v>
      </c>
      <c r="Q3429" s="1085"/>
      <c r="R3429" s="1085"/>
      <c r="S3429" s="1085"/>
      <c r="T3429" s="1180"/>
      <c r="U3429" s="1181">
        <v>32.99</v>
      </c>
      <c r="V3429" s="1182"/>
      <c r="W3429" s="1182"/>
      <c r="X3429" s="1182"/>
      <c r="Y3429" s="1183"/>
      <c r="Z3429" s="1184">
        <v>4.0000000000000001E-3</v>
      </c>
      <c r="AA3429" s="1121"/>
      <c r="AB3429" s="1121"/>
      <c r="AC3429" s="1120"/>
    </row>
    <row r="3430" spans="1:29" ht="14.45" customHeight="1" thickBot="1">
      <c r="A3430" s="1089"/>
      <c r="B3430" s="1090"/>
      <c r="C3430" s="1090"/>
      <c r="D3430" s="1090"/>
      <c r="E3430" s="1090"/>
      <c r="F3430" s="1090"/>
      <c r="G3430" s="1090"/>
      <c r="H3430" s="1090"/>
      <c r="I3430" s="1090"/>
      <c r="J3430" s="1090"/>
      <c r="K3430" s="1090"/>
      <c r="L3430" s="1090"/>
      <c r="M3430" s="1090"/>
      <c r="N3430" s="1090"/>
      <c r="O3430" s="1090"/>
      <c r="P3430" s="1090"/>
      <c r="Q3430" s="1090"/>
      <c r="R3430" s="1090"/>
      <c r="S3430" s="1090"/>
      <c r="T3430" s="1090"/>
      <c r="U3430" s="1090"/>
      <c r="V3430" s="1090"/>
      <c r="W3430" s="1090"/>
      <c r="X3430" s="1090"/>
      <c r="Y3430" s="1090"/>
      <c r="Z3430" s="1090"/>
      <c r="AA3430" s="1090"/>
      <c r="AB3430" s="1090"/>
      <c r="AC3430" s="1091"/>
    </row>
    <row r="3431" spans="1:29" ht="17.45" customHeight="1" thickBot="1">
      <c r="A3431" s="1092" t="s">
        <v>1196</v>
      </c>
      <c r="B3431" s="1109"/>
      <c r="C3431" s="1109"/>
      <c r="D3431" s="1109"/>
      <c r="E3431" s="1109"/>
      <c r="F3431" s="1109"/>
      <c r="G3431" s="1109"/>
      <c r="H3431" s="1109"/>
      <c r="I3431" s="1109"/>
      <c r="J3431" s="1110"/>
      <c r="K3431" s="1094" t="s">
        <v>1174</v>
      </c>
      <c r="L3431" s="1070"/>
      <c r="M3431" s="1070"/>
      <c r="N3431" s="1070"/>
      <c r="O3431" s="1095"/>
      <c r="P3431" s="1094" t="s">
        <v>531</v>
      </c>
      <c r="Q3431" s="1070"/>
      <c r="R3431" s="1070"/>
      <c r="S3431" s="1070"/>
      <c r="T3431" s="1095"/>
      <c r="U3431" s="1094" t="s">
        <v>1190</v>
      </c>
      <c r="V3431" s="1070"/>
      <c r="W3431" s="1070"/>
      <c r="X3431" s="1070"/>
      <c r="Y3431" s="1095"/>
      <c r="Z3431" s="1096" t="s">
        <v>1191</v>
      </c>
      <c r="AA3431" s="1111"/>
      <c r="AB3431" s="1111"/>
      <c r="AC3431" s="1112"/>
    </row>
    <row r="3432" spans="1:29" ht="16.7" customHeight="1">
      <c r="A3432" s="1150"/>
      <c r="B3432" s="1151" t="s">
        <v>1998</v>
      </c>
      <c r="C3432" s="1151"/>
      <c r="D3432" s="1152" t="s">
        <v>1999</v>
      </c>
      <c r="E3432" s="1151"/>
      <c r="F3432" s="1151"/>
      <c r="G3432" s="1151"/>
      <c r="H3432" s="1151"/>
      <c r="I3432" s="1151"/>
      <c r="J3432" s="1152"/>
      <c r="K3432" s="1153">
        <v>6.0000000000000002E-5</v>
      </c>
      <c r="L3432" s="1154"/>
      <c r="M3432" s="1154"/>
      <c r="N3432" s="1154"/>
      <c r="O3432" s="1155"/>
      <c r="P3432" s="1169" t="s">
        <v>565</v>
      </c>
      <c r="Q3432" s="1078"/>
      <c r="R3432" s="1078"/>
      <c r="S3432" s="1078"/>
      <c r="T3432" s="1170"/>
      <c r="U3432" s="1171">
        <v>32.99</v>
      </c>
      <c r="V3432" s="1172"/>
      <c r="W3432" s="1172"/>
      <c r="X3432" s="1172"/>
      <c r="Y3432" s="1173"/>
      <c r="Z3432" s="1159">
        <v>2E-3</v>
      </c>
      <c r="AA3432" s="1116"/>
      <c r="AB3432" s="1116"/>
      <c r="AC3432" s="1115"/>
    </row>
    <row r="3433" spans="1:29" ht="17.45" customHeight="1" thickBot="1">
      <c r="A3433" s="1089"/>
      <c r="B3433" s="1160" t="s">
        <v>2000</v>
      </c>
      <c r="C3433" s="1160"/>
      <c r="D3433" s="1161" t="s">
        <v>2001</v>
      </c>
      <c r="E3433" s="1160"/>
      <c r="F3433" s="1160"/>
      <c r="G3433" s="1160"/>
      <c r="H3433" s="1160"/>
      <c r="I3433" s="1160"/>
      <c r="J3433" s="1161"/>
      <c r="K3433" s="1162">
        <v>6.0000000000000002E-5</v>
      </c>
      <c r="L3433" s="1163"/>
      <c r="M3433" s="1163"/>
      <c r="N3433" s="1163"/>
      <c r="O3433" s="1164"/>
      <c r="P3433" s="1185" t="s">
        <v>565</v>
      </c>
      <c r="Q3433" s="1186"/>
      <c r="R3433" s="1186"/>
      <c r="S3433" s="1186"/>
      <c r="T3433" s="1187"/>
      <c r="U3433" s="1188">
        <v>32.99</v>
      </c>
      <c r="V3433" s="1189"/>
      <c r="W3433" s="1189"/>
      <c r="X3433" s="1189"/>
      <c r="Y3433" s="1190"/>
      <c r="Z3433" s="1168">
        <v>2E-3</v>
      </c>
      <c r="AA3433" s="1126"/>
      <c r="AB3433" s="1126"/>
      <c r="AC3433" s="1125"/>
    </row>
    <row r="3434" spans="1:29" ht="16.7" customHeight="1" thickBot="1">
      <c r="A3434" s="1068"/>
      <c r="B3434" s="1069"/>
      <c r="C3434" s="1069"/>
      <c r="D3434" s="1069"/>
      <c r="E3434" s="1069"/>
      <c r="F3434" s="1069"/>
      <c r="G3434" s="1069"/>
      <c r="H3434" s="1069"/>
      <c r="I3434" s="1071" t="s">
        <v>1197</v>
      </c>
      <c r="J3434" s="1071"/>
      <c r="K3434" s="1071"/>
      <c r="L3434" s="1071"/>
      <c r="M3434" s="1071"/>
      <c r="N3434" s="1071"/>
      <c r="O3434" s="1071"/>
      <c r="P3434" s="1071"/>
      <c r="Q3434" s="1071"/>
      <c r="R3434" s="1071"/>
      <c r="S3434" s="1071"/>
      <c r="T3434" s="1071"/>
      <c r="U3434" s="1071"/>
      <c r="V3434" s="1106"/>
      <c r="W3434" s="1107">
        <v>0.64480000000000004</v>
      </c>
      <c r="X3434" s="1108"/>
      <c r="Y3434" s="1108"/>
      <c r="Z3434" s="1108"/>
      <c r="AA3434" s="1108"/>
      <c r="AB3434" s="1108"/>
      <c r="AC3434" s="1107"/>
    </row>
    <row r="3435" spans="1:29" ht="17.45" customHeight="1" thickBot="1">
      <c r="A3435" s="1092" t="s">
        <v>1198</v>
      </c>
      <c r="B3435" s="1109"/>
      <c r="C3435" s="1109"/>
      <c r="D3435" s="1110"/>
      <c r="E3435" s="1094" t="s">
        <v>1174</v>
      </c>
      <c r="F3435" s="1070"/>
      <c r="G3435" s="1095"/>
      <c r="H3435" s="1140" t="s">
        <v>1199</v>
      </c>
      <c r="I3435" s="1140" t="s">
        <v>1200</v>
      </c>
      <c r="J3435" s="1094" t="s">
        <v>1201</v>
      </c>
      <c r="K3435" s="1070"/>
      <c r="L3435" s="1095"/>
      <c r="M3435" s="1094" t="s">
        <v>1202</v>
      </c>
      <c r="N3435" s="1070"/>
      <c r="O3435" s="1070"/>
      <c r="P3435" s="1095"/>
      <c r="Q3435" s="1094" t="s">
        <v>1203</v>
      </c>
      <c r="R3435" s="1070"/>
      <c r="S3435" s="1070"/>
      <c r="T3435" s="1070"/>
      <c r="U3435" s="1095"/>
      <c r="V3435" s="1094" t="s">
        <v>1204</v>
      </c>
      <c r="W3435" s="1070"/>
      <c r="X3435" s="1070"/>
      <c r="Y3435" s="1095"/>
      <c r="Z3435" s="1096" t="s">
        <v>1191</v>
      </c>
      <c r="AA3435" s="1111"/>
      <c r="AB3435" s="1111"/>
      <c r="AC3435" s="1112"/>
    </row>
    <row r="3436" spans="1:29" ht="17.45" customHeight="1" thickBot="1">
      <c r="A3436" s="1068"/>
      <c r="B3436" s="1069"/>
      <c r="C3436" s="1069"/>
      <c r="D3436" s="1069"/>
      <c r="E3436" s="1069"/>
      <c r="F3436" s="1069"/>
      <c r="G3436" s="1069"/>
      <c r="H3436" s="1069"/>
      <c r="I3436" s="1071" t="s">
        <v>1205</v>
      </c>
      <c r="J3436" s="1071"/>
      <c r="K3436" s="1071"/>
      <c r="L3436" s="1071"/>
      <c r="M3436" s="1071"/>
      <c r="N3436" s="1071"/>
      <c r="O3436" s="1071"/>
      <c r="P3436" s="1071"/>
      <c r="Q3436" s="1071"/>
      <c r="R3436" s="1071"/>
      <c r="S3436" s="1071"/>
      <c r="T3436" s="1071"/>
      <c r="U3436" s="1071"/>
      <c r="V3436" s="1106"/>
      <c r="W3436" s="1107">
        <v>0</v>
      </c>
      <c r="X3436" s="1108"/>
      <c r="Y3436" s="1108"/>
      <c r="Z3436" s="1108"/>
      <c r="AA3436" s="1108"/>
      <c r="AB3436" s="1108"/>
      <c r="AC3436" s="1107"/>
    </row>
    <row r="3437" spans="1:29" ht="5.85" customHeight="1">
      <c r="A3437" s="1141"/>
      <c r="B3437" s="1113"/>
      <c r="C3437" s="1113"/>
      <c r="D3437" s="1113"/>
      <c r="E3437" s="1113"/>
      <c r="F3437" s="1113"/>
      <c r="G3437" s="1113"/>
      <c r="H3437" s="1113"/>
      <c r="I3437" s="1113"/>
      <c r="J3437" s="1113"/>
      <c r="K3437" s="1113"/>
      <c r="L3437" s="1113"/>
      <c r="M3437" s="1113"/>
      <c r="N3437" s="1113"/>
      <c r="O3437" s="1113"/>
      <c r="P3437" s="1113"/>
      <c r="Q3437" s="1113"/>
      <c r="R3437" s="1113"/>
      <c r="S3437" s="1113"/>
      <c r="T3437" s="1113"/>
      <c r="U3437" s="1113"/>
      <c r="V3437" s="1113"/>
      <c r="W3437" s="1113"/>
      <c r="X3437" s="1113"/>
      <c r="Y3437" s="1113"/>
      <c r="Z3437" s="1113"/>
      <c r="AA3437" s="1113"/>
      <c r="AB3437" s="1113"/>
      <c r="AC3437" s="1142"/>
    </row>
    <row r="3438" spans="1:29" ht="16.7" customHeight="1">
      <c r="A3438" s="1117"/>
      <c r="B3438" s="1118"/>
      <c r="C3438" s="1118"/>
      <c r="D3438" s="1118"/>
      <c r="E3438" s="1118"/>
      <c r="F3438" s="1118"/>
      <c r="G3438" s="1118"/>
      <c r="H3438" s="1118"/>
      <c r="I3438" s="1119" t="s">
        <v>1206</v>
      </c>
      <c r="J3438" s="1119"/>
      <c r="K3438" s="1119"/>
      <c r="L3438" s="1119"/>
      <c r="M3438" s="1119"/>
      <c r="N3438" s="1119"/>
      <c r="O3438" s="1119"/>
      <c r="P3438" s="1119"/>
      <c r="Q3438" s="1119"/>
      <c r="R3438" s="1119"/>
      <c r="S3438" s="1119"/>
      <c r="T3438" s="1119"/>
      <c r="U3438" s="1119"/>
      <c r="V3438" s="1118"/>
      <c r="W3438" s="1143">
        <v>673.21</v>
      </c>
      <c r="X3438" s="1144"/>
      <c r="Y3438" s="1144"/>
      <c r="Z3438" s="1144"/>
      <c r="AA3438" s="1144"/>
      <c r="AB3438" s="1144"/>
      <c r="AC3438" s="1143"/>
    </row>
    <row r="3439" spans="1:29" ht="17.45" customHeight="1">
      <c r="A3439" s="1117"/>
      <c r="B3439" s="1118"/>
      <c r="C3439" s="1118"/>
      <c r="D3439" s="1118"/>
      <c r="E3439" s="1118"/>
      <c r="F3439" s="1118"/>
      <c r="G3439" s="1119" t="s">
        <v>1207</v>
      </c>
      <c r="H3439" s="1119"/>
      <c r="I3439" s="1119"/>
      <c r="J3439" s="1119"/>
      <c r="K3439" s="1119"/>
      <c r="L3439" s="1119"/>
      <c r="M3439" s="1119"/>
      <c r="N3439" s="1145"/>
      <c r="O3439" s="1146">
        <v>0</v>
      </c>
      <c r="P3439" s="1146"/>
      <c r="Q3439" s="1146"/>
      <c r="R3439" s="1145"/>
      <c r="S3439" s="1119" t="s">
        <v>1208</v>
      </c>
      <c r="T3439" s="1119"/>
      <c r="U3439" s="1119"/>
      <c r="V3439" s="1118"/>
      <c r="W3439" s="1143">
        <v>0</v>
      </c>
      <c r="X3439" s="1144"/>
      <c r="Y3439" s="1144"/>
      <c r="Z3439" s="1144"/>
      <c r="AA3439" s="1144"/>
      <c r="AB3439" s="1144"/>
      <c r="AC3439" s="1143"/>
    </row>
    <row r="3440" spans="1:29" ht="16.7" customHeight="1">
      <c r="A3440" s="1117"/>
      <c r="B3440" s="1118"/>
      <c r="C3440" s="1118"/>
      <c r="D3440" s="1118"/>
      <c r="E3440" s="1118"/>
      <c r="F3440" s="1118"/>
      <c r="G3440" s="1118"/>
      <c r="H3440" s="1118"/>
      <c r="I3440" s="1119" t="s">
        <v>1209</v>
      </c>
      <c r="J3440" s="1119"/>
      <c r="K3440" s="1119"/>
      <c r="L3440" s="1119"/>
      <c r="M3440" s="1119"/>
      <c r="N3440" s="1119"/>
      <c r="O3440" s="1119"/>
      <c r="P3440" s="1119"/>
      <c r="Q3440" s="1119"/>
      <c r="R3440" s="1119"/>
      <c r="S3440" s="1119"/>
      <c r="T3440" s="1119"/>
      <c r="U3440" s="1119"/>
      <c r="V3440" s="1118"/>
      <c r="W3440" s="1143">
        <v>673.21</v>
      </c>
      <c r="X3440" s="1144"/>
      <c r="Y3440" s="1144"/>
      <c r="Z3440" s="1144"/>
      <c r="AA3440" s="1144"/>
      <c r="AB3440" s="1144"/>
      <c r="AC3440" s="1143"/>
    </row>
    <row r="3441" spans="1:29" ht="5.85" customHeight="1">
      <c r="A3441" s="1147"/>
      <c r="B3441" s="1118"/>
      <c r="C3441" s="1118"/>
      <c r="D3441" s="1118"/>
      <c r="E3441" s="1118"/>
      <c r="F3441" s="1118"/>
      <c r="G3441" s="1118"/>
      <c r="H3441" s="1118"/>
      <c r="I3441" s="1118"/>
      <c r="J3441" s="1118"/>
      <c r="K3441" s="1118"/>
      <c r="L3441" s="1118"/>
      <c r="M3441" s="1118"/>
      <c r="N3441" s="1118"/>
      <c r="O3441" s="1118"/>
      <c r="P3441" s="1118"/>
      <c r="Q3441" s="1118"/>
      <c r="R3441" s="1118"/>
      <c r="S3441" s="1118"/>
      <c r="T3441" s="1118"/>
      <c r="U3441" s="1118"/>
      <c r="V3441" s="1118"/>
      <c r="W3441" s="1118"/>
      <c r="X3441" s="1118"/>
      <c r="Y3441" s="1118"/>
      <c r="Z3441" s="1118"/>
      <c r="AA3441" s="1118"/>
      <c r="AB3441" s="1118"/>
      <c r="AC3441" s="1148"/>
    </row>
    <row r="3442" spans="1:29" ht="145.35" customHeight="1">
      <c r="A3442" s="1149"/>
      <c r="AC3442" s="1088"/>
    </row>
    <row r="3443" spans="1:29" ht="145.35" customHeight="1">
      <c r="A3443" s="1149"/>
      <c r="AC3443" s="1088"/>
    </row>
    <row r="3444" spans="1:29" ht="145.35" customHeight="1">
      <c r="A3444" s="1149"/>
      <c r="AC3444" s="1088"/>
    </row>
    <row r="3445" spans="1:29" ht="96" customHeight="1">
      <c r="A3445" s="1149"/>
      <c r="AC3445" s="1088"/>
    </row>
    <row r="3446" spans="1:29" ht="95.25" customHeight="1" thickBot="1">
      <c r="A3446" s="1089"/>
      <c r="B3446" s="1090"/>
      <c r="C3446" s="1090"/>
      <c r="D3446" s="1090"/>
      <c r="E3446" s="1090"/>
      <c r="F3446" s="1090"/>
      <c r="G3446" s="1090"/>
      <c r="H3446" s="1090"/>
      <c r="I3446" s="1090"/>
      <c r="J3446" s="1090"/>
      <c r="K3446" s="1090"/>
      <c r="L3446" s="1090"/>
      <c r="M3446" s="1090"/>
      <c r="N3446" s="1090"/>
      <c r="O3446" s="1090"/>
      <c r="P3446" s="1090"/>
      <c r="Q3446" s="1090"/>
      <c r="R3446" s="1090"/>
      <c r="S3446" s="1090"/>
      <c r="T3446" s="1090"/>
      <c r="U3446" s="1090"/>
      <c r="V3446" s="1090"/>
      <c r="W3446" s="1090"/>
      <c r="X3446" s="1090"/>
      <c r="Y3446" s="1090"/>
      <c r="Z3446" s="1090"/>
      <c r="AA3446" s="1090"/>
      <c r="AB3446" s="1090"/>
      <c r="AC3446" s="1091"/>
    </row>
    <row r="3447" spans="1:29" ht="17.45" customHeight="1" thickBot="1">
      <c r="A3447" s="1068"/>
      <c r="B3447" s="1069"/>
      <c r="C3447" s="1069"/>
      <c r="D3447" s="1069"/>
      <c r="E3447" s="1069"/>
      <c r="F3447" s="1070" t="s">
        <v>1166</v>
      </c>
      <c r="G3447" s="1070"/>
      <c r="H3447" s="1070"/>
      <c r="I3447" s="1070"/>
      <c r="J3447" s="1070"/>
      <c r="K3447" s="1070"/>
      <c r="L3447" s="1069"/>
      <c r="M3447" s="1069"/>
      <c r="N3447" s="1069"/>
      <c r="O3447" s="1069"/>
      <c r="P3447" s="1069"/>
      <c r="Q3447" s="1069"/>
      <c r="R3447" s="1069"/>
      <c r="S3447" s="1069"/>
      <c r="T3447" s="1069"/>
      <c r="U3447" s="1069"/>
      <c r="V3447" s="1069"/>
      <c r="W3447" s="1069"/>
      <c r="X3447" s="1071" t="s">
        <v>2006</v>
      </c>
      <c r="Y3447" s="1071"/>
      <c r="Z3447" s="1071"/>
      <c r="AA3447" s="1071"/>
      <c r="AB3447" s="1071"/>
      <c r="AC3447" s="1072"/>
    </row>
    <row r="3448" spans="1:29" ht="16.7" customHeight="1">
      <c r="A3448" s="1074" t="s">
        <v>1168</v>
      </c>
      <c r="B3448" s="1075"/>
      <c r="C3448" s="1076"/>
      <c r="D3448" s="1077" t="s">
        <v>2007</v>
      </c>
      <c r="E3448" s="1077"/>
      <c r="F3448" s="1077"/>
      <c r="G3448" s="1077"/>
      <c r="H3448" s="1077"/>
      <c r="I3448" s="1077"/>
      <c r="J3448" s="1077"/>
      <c r="K3448" s="1077"/>
      <c r="L3448" s="1077"/>
      <c r="M3448" s="1077"/>
      <c r="N3448" s="1076"/>
      <c r="O3448" s="1076"/>
      <c r="P3448" s="1078" t="s">
        <v>1104</v>
      </c>
      <c r="Q3448" s="1078"/>
      <c r="R3448" s="1078"/>
      <c r="S3448" s="1076"/>
      <c r="T3448" s="1079" t="s">
        <v>1619</v>
      </c>
      <c r="U3448" s="1079"/>
      <c r="V3448" s="1079"/>
      <c r="W3448" s="1079"/>
      <c r="X3448" s="1076"/>
      <c r="Y3448" s="1078" t="s">
        <v>1170</v>
      </c>
      <c r="Z3448" s="1078"/>
      <c r="AA3448" s="1076"/>
      <c r="AB3448" s="1080">
        <v>45658</v>
      </c>
      <c r="AC3448" s="1081"/>
    </row>
    <row r="3449" spans="1:29" ht="17.45" customHeight="1">
      <c r="A3449" s="1082"/>
      <c r="B3449" s="1083"/>
      <c r="D3449" s="1084"/>
      <c r="E3449" s="1084"/>
      <c r="F3449" s="1084"/>
      <c r="G3449" s="1084"/>
      <c r="H3449" s="1084"/>
      <c r="I3449" s="1084"/>
      <c r="J3449" s="1084"/>
      <c r="K3449" s="1084"/>
      <c r="L3449" s="1084"/>
      <c r="M3449" s="1084"/>
      <c r="P3449" s="1085" t="s">
        <v>1171</v>
      </c>
      <c r="Q3449" s="1085"/>
      <c r="R3449" s="1085"/>
      <c r="T3449" s="1086">
        <v>3.8906299999999998</v>
      </c>
      <c r="U3449" s="1086"/>
      <c r="V3449" s="1086"/>
      <c r="W3449" s="1086"/>
      <c r="Y3449" s="1085" t="s">
        <v>1172</v>
      </c>
      <c r="Z3449" s="1085"/>
      <c r="AB3449" s="1087" t="s">
        <v>58</v>
      </c>
      <c r="AC3449" s="1088"/>
    </row>
    <row r="3450" spans="1:29" ht="5.85" customHeight="1" thickBot="1">
      <c r="A3450" s="1089"/>
      <c r="B3450" s="1090"/>
      <c r="C3450" s="1090"/>
      <c r="D3450" s="1090"/>
      <c r="E3450" s="1090"/>
      <c r="F3450" s="1090"/>
      <c r="G3450" s="1090"/>
      <c r="H3450" s="1090"/>
      <c r="I3450" s="1090"/>
      <c r="J3450" s="1090"/>
      <c r="K3450" s="1090"/>
      <c r="L3450" s="1090"/>
      <c r="M3450" s="1090"/>
      <c r="N3450" s="1090"/>
      <c r="O3450" s="1090"/>
      <c r="P3450" s="1090"/>
      <c r="Q3450" s="1090"/>
      <c r="R3450" s="1090"/>
      <c r="S3450" s="1090"/>
      <c r="T3450" s="1090"/>
      <c r="U3450" s="1090"/>
      <c r="V3450" s="1090"/>
      <c r="W3450" s="1090"/>
      <c r="X3450" s="1090"/>
      <c r="Y3450" s="1090"/>
      <c r="Z3450" s="1090"/>
      <c r="AA3450" s="1090"/>
      <c r="AB3450" s="1090"/>
      <c r="AC3450" s="1091"/>
    </row>
    <row r="3451" spans="1:29" ht="16.7" customHeight="1" thickBot="1">
      <c r="A3451" s="1092" t="s">
        <v>1173</v>
      </c>
      <c r="B3451" s="1075"/>
      <c r="C3451" s="1075"/>
      <c r="D3451" s="1075"/>
      <c r="E3451" s="1075"/>
      <c r="F3451" s="1075"/>
      <c r="G3451" s="1075"/>
      <c r="H3451" s="1093"/>
      <c r="I3451" s="1094" t="s">
        <v>1174</v>
      </c>
      <c r="J3451" s="1094" t="s">
        <v>1175</v>
      </c>
      <c r="K3451" s="1070"/>
      <c r="L3451" s="1070"/>
      <c r="M3451" s="1070"/>
      <c r="N3451" s="1070"/>
      <c r="O3451" s="1070"/>
      <c r="P3451" s="1095"/>
      <c r="Q3451" s="1094" t="s">
        <v>1176</v>
      </c>
      <c r="R3451" s="1070"/>
      <c r="S3451" s="1070"/>
      <c r="T3451" s="1070"/>
      <c r="U3451" s="1070"/>
      <c r="V3451" s="1070"/>
      <c r="W3451" s="1070"/>
      <c r="X3451" s="1070"/>
      <c r="Y3451" s="1095"/>
      <c r="Z3451" s="1096" t="s">
        <v>1177</v>
      </c>
      <c r="AA3451" s="1097"/>
      <c r="AB3451" s="1097"/>
      <c r="AC3451" s="1098"/>
    </row>
    <row r="3452" spans="1:29" ht="17.45" customHeight="1" thickBot="1">
      <c r="A3452" s="1099"/>
      <c r="B3452" s="1100"/>
      <c r="C3452" s="1100"/>
      <c r="D3452" s="1100"/>
      <c r="E3452" s="1100"/>
      <c r="F3452" s="1100"/>
      <c r="G3452" s="1100"/>
      <c r="H3452" s="1101"/>
      <c r="I3452" s="1102"/>
      <c r="J3452" s="1094" t="s">
        <v>1178</v>
      </c>
      <c r="K3452" s="1070"/>
      <c r="L3452" s="1095"/>
      <c r="M3452" s="1094" t="s">
        <v>1179</v>
      </c>
      <c r="N3452" s="1070"/>
      <c r="O3452" s="1070"/>
      <c r="P3452" s="1095"/>
      <c r="Q3452" s="1094" t="s">
        <v>1178</v>
      </c>
      <c r="R3452" s="1070"/>
      <c r="S3452" s="1070"/>
      <c r="T3452" s="1070"/>
      <c r="U3452" s="1095"/>
      <c r="V3452" s="1094" t="s">
        <v>1179</v>
      </c>
      <c r="W3452" s="1070"/>
      <c r="X3452" s="1070"/>
      <c r="Y3452" s="1095"/>
      <c r="Z3452" s="1103"/>
      <c r="AA3452" s="1104"/>
      <c r="AB3452" s="1104"/>
      <c r="AC3452" s="1105"/>
    </row>
    <row r="3453" spans="1:29" ht="17.45" customHeight="1">
      <c r="A3453" s="1150"/>
      <c r="B3453" s="1151" t="s">
        <v>1733</v>
      </c>
      <c r="C3453" s="1151"/>
      <c r="D3453" s="1152" t="s">
        <v>1734</v>
      </c>
      <c r="E3453" s="1151"/>
      <c r="F3453" s="1151"/>
      <c r="G3453" s="1151"/>
      <c r="H3453" s="1152"/>
      <c r="I3453" s="1201">
        <v>1</v>
      </c>
      <c r="J3453" s="1202">
        <v>1</v>
      </c>
      <c r="K3453" s="1203"/>
      <c r="L3453" s="1204"/>
      <c r="M3453" s="1202">
        <v>0</v>
      </c>
      <c r="N3453" s="1203"/>
      <c r="O3453" s="1203"/>
      <c r="P3453" s="1204"/>
      <c r="Q3453" s="1205">
        <v>1.1991000000000001</v>
      </c>
      <c r="R3453" s="1206"/>
      <c r="S3453" s="1206"/>
      <c r="T3453" s="1206"/>
      <c r="U3453" s="1207"/>
      <c r="V3453" s="1205">
        <v>0.80549999999999999</v>
      </c>
      <c r="W3453" s="1206"/>
      <c r="X3453" s="1206"/>
      <c r="Y3453" s="1207"/>
      <c r="Z3453" s="1159">
        <v>1.1991000000000001</v>
      </c>
      <c r="AA3453" s="1116"/>
      <c r="AB3453" s="1116"/>
      <c r="AC3453" s="1115"/>
    </row>
    <row r="3454" spans="1:29" ht="16.7" customHeight="1">
      <c r="A3454" s="1149"/>
      <c r="B3454" s="1174" t="s">
        <v>1698</v>
      </c>
      <c r="C3454" s="1174"/>
      <c r="D3454" s="1175" t="s">
        <v>1699</v>
      </c>
      <c r="E3454" s="1174"/>
      <c r="F3454" s="1174"/>
      <c r="G3454" s="1174"/>
      <c r="H3454" s="1175"/>
      <c r="I3454" s="1208">
        <v>3</v>
      </c>
      <c r="J3454" s="1209">
        <v>0.4</v>
      </c>
      <c r="K3454" s="1210"/>
      <c r="L3454" s="1211"/>
      <c r="M3454" s="1209">
        <v>0.6</v>
      </c>
      <c r="N3454" s="1210"/>
      <c r="O3454" s="1210"/>
      <c r="P3454" s="1211"/>
      <c r="Q3454" s="1212">
        <v>1.6993</v>
      </c>
      <c r="R3454" s="1213"/>
      <c r="S3454" s="1213"/>
      <c r="T3454" s="1213"/>
      <c r="U3454" s="1214"/>
      <c r="V3454" s="1212">
        <v>1.1552</v>
      </c>
      <c r="W3454" s="1213"/>
      <c r="X3454" s="1213"/>
      <c r="Y3454" s="1214"/>
      <c r="Z3454" s="1184">
        <v>4.1185</v>
      </c>
      <c r="AA3454" s="1121"/>
      <c r="AB3454" s="1121"/>
      <c r="AC3454" s="1120"/>
    </row>
    <row r="3455" spans="1:29" ht="17.45" customHeight="1">
      <c r="A3455" s="1149"/>
      <c r="B3455" s="1174" t="s">
        <v>1700</v>
      </c>
      <c r="C3455" s="1174"/>
      <c r="D3455" s="1175" t="s">
        <v>1701</v>
      </c>
      <c r="E3455" s="1174"/>
      <c r="F3455" s="1174"/>
      <c r="G3455" s="1174"/>
      <c r="H3455" s="1175"/>
      <c r="I3455" s="1208">
        <v>4</v>
      </c>
      <c r="J3455" s="1209">
        <v>0.88</v>
      </c>
      <c r="K3455" s="1210"/>
      <c r="L3455" s="1211"/>
      <c r="M3455" s="1209">
        <v>0.12</v>
      </c>
      <c r="N3455" s="1210"/>
      <c r="O3455" s="1210"/>
      <c r="P3455" s="1211"/>
      <c r="Q3455" s="1212">
        <v>0.72450000000000003</v>
      </c>
      <c r="R3455" s="1213"/>
      <c r="S3455" s="1213"/>
      <c r="T3455" s="1213"/>
      <c r="U3455" s="1214"/>
      <c r="V3455" s="1212">
        <v>0.49249999999999999</v>
      </c>
      <c r="W3455" s="1213"/>
      <c r="X3455" s="1213"/>
      <c r="Y3455" s="1214"/>
      <c r="Z3455" s="1184">
        <v>2.7866</v>
      </c>
      <c r="AA3455" s="1121"/>
      <c r="AB3455" s="1121"/>
      <c r="AC3455" s="1120"/>
    </row>
    <row r="3456" spans="1:29" ht="16.7" customHeight="1" thickBot="1">
      <c r="A3456" s="1089"/>
      <c r="B3456" s="1160" t="s">
        <v>1702</v>
      </c>
      <c r="C3456" s="1160"/>
      <c r="D3456" s="1161" t="s">
        <v>1703</v>
      </c>
      <c r="E3456" s="1160"/>
      <c r="F3456" s="1160"/>
      <c r="G3456" s="1160"/>
      <c r="H3456" s="1161"/>
      <c r="I3456" s="1215">
        <v>1</v>
      </c>
      <c r="J3456" s="1216">
        <v>1</v>
      </c>
      <c r="K3456" s="1217"/>
      <c r="L3456" s="1218"/>
      <c r="M3456" s="1216">
        <v>0</v>
      </c>
      <c r="N3456" s="1217"/>
      <c r="O3456" s="1217"/>
      <c r="P3456" s="1218"/>
      <c r="Q3456" s="1219">
        <v>51.457099999999997</v>
      </c>
      <c r="R3456" s="1220"/>
      <c r="S3456" s="1220"/>
      <c r="T3456" s="1220"/>
      <c r="U3456" s="1221"/>
      <c r="V3456" s="1219">
        <v>30.9617</v>
      </c>
      <c r="W3456" s="1220"/>
      <c r="X3456" s="1220"/>
      <c r="Y3456" s="1221"/>
      <c r="Z3456" s="1168">
        <v>51.457099999999997</v>
      </c>
      <c r="AA3456" s="1126"/>
      <c r="AB3456" s="1126"/>
      <c r="AC3456" s="1125"/>
    </row>
    <row r="3457" spans="1:29" ht="17.45" customHeight="1" thickBot="1">
      <c r="A3457" s="1068"/>
      <c r="B3457" s="1069"/>
      <c r="C3457" s="1069"/>
      <c r="D3457" s="1069"/>
      <c r="E3457" s="1069"/>
      <c r="F3457" s="1069"/>
      <c r="G3457" s="1069"/>
      <c r="H3457" s="1069"/>
      <c r="I3457" s="1071" t="s">
        <v>1180</v>
      </c>
      <c r="J3457" s="1071"/>
      <c r="K3457" s="1071"/>
      <c r="L3457" s="1071"/>
      <c r="M3457" s="1071"/>
      <c r="N3457" s="1071"/>
      <c r="O3457" s="1071"/>
      <c r="P3457" s="1071"/>
      <c r="Q3457" s="1071"/>
      <c r="R3457" s="1071"/>
      <c r="S3457" s="1071"/>
      <c r="T3457" s="1071"/>
      <c r="U3457" s="1071"/>
      <c r="V3457" s="1106"/>
      <c r="W3457" s="1107">
        <v>59.561300000000003</v>
      </c>
      <c r="X3457" s="1108"/>
      <c r="Y3457" s="1108"/>
      <c r="Z3457" s="1108"/>
      <c r="AA3457" s="1108"/>
      <c r="AB3457" s="1108"/>
      <c r="AC3457" s="1107"/>
    </row>
    <row r="3458" spans="1:29" ht="17.45" customHeight="1" thickBot="1">
      <c r="A3458" s="1092" t="s">
        <v>1181</v>
      </c>
      <c r="B3458" s="1109"/>
      <c r="C3458" s="1109"/>
      <c r="D3458" s="1109"/>
      <c r="E3458" s="1109"/>
      <c r="F3458" s="1109"/>
      <c r="G3458" s="1109"/>
      <c r="H3458" s="1109"/>
      <c r="I3458" s="1109"/>
      <c r="J3458" s="1110"/>
      <c r="K3458" s="1094" t="s">
        <v>1182</v>
      </c>
      <c r="L3458" s="1070"/>
      <c r="M3458" s="1070"/>
      <c r="N3458" s="1070"/>
      <c r="O3458" s="1095"/>
      <c r="P3458" s="1094" t="s">
        <v>1174</v>
      </c>
      <c r="Q3458" s="1070"/>
      <c r="R3458" s="1070"/>
      <c r="S3458" s="1070"/>
      <c r="T3458" s="1095"/>
      <c r="U3458" s="1094" t="s">
        <v>1183</v>
      </c>
      <c r="V3458" s="1070"/>
      <c r="W3458" s="1070"/>
      <c r="X3458" s="1070"/>
      <c r="Y3458" s="1095"/>
      <c r="Z3458" s="1096" t="s">
        <v>1177</v>
      </c>
      <c r="AA3458" s="1111"/>
      <c r="AB3458" s="1111"/>
      <c r="AC3458" s="1112"/>
    </row>
    <row r="3459" spans="1:29" ht="16.7" customHeight="1">
      <c r="A3459" s="1150"/>
      <c r="B3459" s="1151" t="s">
        <v>1119</v>
      </c>
      <c r="C3459" s="1151"/>
      <c r="D3459" s="1152" t="s">
        <v>1120</v>
      </c>
      <c r="E3459" s="1151"/>
      <c r="F3459" s="1151"/>
      <c r="G3459" s="1151"/>
      <c r="H3459" s="1151"/>
      <c r="I3459" s="1151"/>
      <c r="J3459" s="1152"/>
      <c r="K3459" s="1153">
        <v>0</v>
      </c>
      <c r="L3459" s="1154"/>
      <c r="M3459" s="1154"/>
      <c r="N3459" s="1154"/>
      <c r="O3459" s="1155"/>
      <c r="P3459" s="1153">
        <v>1</v>
      </c>
      <c r="Q3459" s="1154"/>
      <c r="R3459" s="1154"/>
      <c r="S3459" s="1154"/>
      <c r="T3459" s="1155"/>
      <c r="U3459" s="1156">
        <v>27.222300000000001</v>
      </c>
      <c r="V3459" s="1157"/>
      <c r="W3459" s="1157"/>
      <c r="X3459" s="1157"/>
      <c r="Y3459" s="1158"/>
      <c r="Z3459" s="1159">
        <v>27.222300000000001</v>
      </c>
      <c r="AA3459" s="1116"/>
      <c r="AB3459" s="1116"/>
      <c r="AC3459" s="1115"/>
    </row>
    <row r="3460" spans="1:29" ht="17.45" customHeight="1" thickBot="1">
      <c r="A3460" s="1089"/>
      <c r="B3460" s="1160" t="s">
        <v>1111</v>
      </c>
      <c r="C3460" s="1160"/>
      <c r="D3460" s="1161" t="s">
        <v>1112</v>
      </c>
      <c r="E3460" s="1160"/>
      <c r="F3460" s="1160"/>
      <c r="G3460" s="1160"/>
      <c r="H3460" s="1160"/>
      <c r="I3460" s="1160"/>
      <c r="J3460" s="1161"/>
      <c r="K3460" s="1162">
        <v>0</v>
      </c>
      <c r="L3460" s="1163"/>
      <c r="M3460" s="1163"/>
      <c r="N3460" s="1163"/>
      <c r="O3460" s="1164"/>
      <c r="P3460" s="1162">
        <v>9</v>
      </c>
      <c r="Q3460" s="1163"/>
      <c r="R3460" s="1163"/>
      <c r="S3460" s="1163"/>
      <c r="T3460" s="1164"/>
      <c r="U3460" s="1165">
        <v>22.148800000000001</v>
      </c>
      <c r="V3460" s="1166"/>
      <c r="W3460" s="1166"/>
      <c r="X3460" s="1166"/>
      <c r="Y3460" s="1167"/>
      <c r="Z3460" s="1168">
        <v>199.33920000000001</v>
      </c>
      <c r="AA3460" s="1126"/>
      <c r="AB3460" s="1126"/>
      <c r="AC3460" s="1125"/>
    </row>
    <row r="3461" spans="1:29" ht="17.45" customHeight="1" thickBot="1">
      <c r="A3461" s="1068"/>
      <c r="B3461" s="1113"/>
      <c r="C3461" s="1113"/>
      <c r="D3461" s="1113"/>
      <c r="E3461" s="1113"/>
      <c r="F3461" s="1113"/>
      <c r="G3461" s="1113"/>
      <c r="H3461" s="1113"/>
      <c r="I3461" s="1114" t="s">
        <v>1184</v>
      </c>
      <c r="J3461" s="1114"/>
      <c r="K3461" s="1114"/>
      <c r="L3461" s="1114"/>
      <c r="M3461" s="1114"/>
      <c r="N3461" s="1114"/>
      <c r="O3461" s="1114"/>
      <c r="P3461" s="1114"/>
      <c r="Q3461" s="1114"/>
      <c r="R3461" s="1114"/>
      <c r="S3461" s="1114"/>
      <c r="T3461" s="1114"/>
      <c r="U3461" s="1114"/>
      <c r="V3461" s="1069"/>
      <c r="W3461" s="1115">
        <v>226.5615</v>
      </c>
      <c r="X3461" s="1116"/>
      <c r="Y3461" s="1116"/>
      <c r="Z3461" s="1116"/>
      <c r="AA3461" s="1116"/>
      <c r="AB3461" s="1116"/>
      <c r="AC3461" s="1115"/>
    </row>
    <row r="3462" spans="1:29" ht="16.7" customHeight="1">
      <c r="A3462" s="1117"/>
      <c r="B3462" s="1118"/>
      <c r="C3462" s="1118"/>
      <c r="D3462" s="1118"/>
      <c r="E3462" s="1118"/>
      <c r="F3462" s="1118"/>
      <c r="G3462" s="1118"/>
      <c r="H3462" s="1118"/>
      <c r="I3462" s="1119" t="s">
        <v>1185</v>
      </c>
      <c r="J3462" s="1119"/>
      <c r="K3462" s="1119"/>
      <c r="L3462" s="1119"/>
      <c r="M3462" s="1119"/>
      <c r="N3462" s="1119"/>
      <c r="O3462" s="1119"/>
      <c r="P3462" s="1119"/>
      <c r="Q3462" s="1119"/>
      <c r="R3462" s="1119"/>
      <c r="S3462" s="1119"/>
      <c r="T3462" s="1119"/>
      <c r="U3462" s="1119"/>
      <c r="V3462" s="1118"/>
      <c r="W3462" s="1120">
        <v>286.12279999999998</v>
      </c>
      <c r="X3462" s="1121"/>
      <c r="Y3462" s="1121"/>
      <c r="Z3462" s="1121"/>
      <c r="AA3462" s="1121"/>
      <c r="AB3462" s="1121"/>
      <c r="AC3462" s="1120"/>
    </row>
    <row r="3463" spans="1:29" ht="17.45" customHeight="1">
      <c r="A3463" s="1117"/>
      <c r="B3463" s="1118"/>
      <c r="C3463" s="1118"/>
      <c r="D3463" s="1118"/>
      <c r="E3463" s="1118"/>
      <c r="F3463" s="1118"/>
      <c r="G3463" s="1118"/>
      <c r="H3463" s="1118"/>
      <c r="I3463" s="1119" t="s">
        <v>1186</v>
      </c>
      <c r="J3463" s="1119"/>
      <c r="K3463" s="1119"/>
      <c r="L3463" s="1119"/>
      <c r="M3463" s="1119"/>
      <c r="N3463" s="1119"/>
      <c r="O3463" s="1119"/>
      <c r="P3463" s="1119"/>
      <c r="Q3463" s="1119"/>
      <c r="R3463" s="1119"/>
      <c r="S3463" s="1119"/>
      <c r="T3463" s="1119"/>
      <c r="U3463" s="1119"/>
      <c r="V3463" s="1118"/>
      <c r="W3463" s="1120">
        <v>73.541499999999999</v>
      </c>
      <c r="X3463" s="1121"/>
      <c r="Y3463" s="1121"/>
      <c r="Z3463" s="1121"/>
      <c r="AA3463" s="1121"/>
      <c r="AB3463" s="1121"/>
      <c r="AC3463" s="1120"/>
    </row>
    <row r="3464" spans="1:29" ht="16.7" customHeight="1">
      <c r="A3464" s="1117"/>
      <c r="B3464" s="1118"/>
      <c r="C3464" s="1118"/>
      <c r="D3464" s="1118"/>
      <c r="E3464" s="1118"/>
      <c r="F3464" s="1118"/>
      <c r="G3464" s="1118"/>
      <c r="H3464" s="1118"/>
      <c r="I3464" s="1119" t="s">
        <v>1187</v>
      </c>
      <c r="J3464" s="1119"/>
      <c r="K3464" s="1119"/>
      <c r="L3464" s="1119"/>
      <c r="M3464" s="1119"/>
      <c r="N3464" s="1119"/>
      <c r="O3464" s="1119"/>
      <c r="P3464" s="1119"/>
      <c r="Q3464" s="1119"/>
      <c r="R3464" s="1119"/>
      <c r="S3464" s="1119"/>
      <c r="T3464" s="1119"/>
      <c r="U3464" s="1119"/>
      <c r="V3464" s="1118"/>
      <c r="W3464" s="1120">
        <v>0</v>
      </c>
      <c r="X3464" s="1121"/>
      <c r="Y3464" s="1121"/>
      <c r="Z3464" s="1121"/>
      <c r="AA3464" s="1121"/>
      <c r="AB3464" s="1121"/>
      <c r="AC3464" s="1120"/>
    </row>
    <row r="3465" spans="1:29" ht="17.45" customHeight="1" thickBot="1">
      <c r="A3465" s="1122"/>
      <c r="B3465" s="1123"/>
      <c r="C3465" s="1123"/>
      <c r="D3465" s="1123"/>
      <c r="E3465" s="1123"/>
      <c r="F3465" s="1123"/>
      <c r="G3465" s="1123"/>
      <c r="H3465" s="1123"/>
      <c r="I3465" s="1124" t="s">
        <v>1188</v>
      </c>
      <c r="J3465" s="1124"/>
      <c r="K3465" s="1124"/>
      <c r="L3465" s="1124"/>
      <c r="M3465" s="1124"/>
      <c r="N3465" s="1124"/>
      <c r="O3465" s="1124"/>
      <c r="P3465" s="1124"/>
      <c r="Q3465" s="1124"/>
      <c r="R3465" s="1124"/>
      <c r="S3465" s="1124"/>
      <c r="T3465" s="1124"/>
      <c r="U3465" s="1124"/>
      <c r="V3465" s="1123"/>
      <c r="W3465" s="1125">
        <v>0</v>
      </c>
      <c r="X3465" s="1126"/>
      <c r="Y3465" s="1126"/>
      <c r="Z3465" s="1126"/>
      <c r="AA3465" s="1126"/>
      <c r="AB3465" s="1126"/>
      <c r="AC3465" s="1125"/>
    </row>
    <row r="3466" spans="1:29" ht="17.45" customHeight="1" thickBot="1">
      <c r="A3466" s="1092" t="s">
        <v>1189</v>
      </c>
      <c r="B3466" s="1109"/>
      <c r="C3466" s="1109"/>
      <c r="D3466" s="1109"/>
      <c r="E3466" s="1109"/>
      <c r="F3466" s="1109"/>
      <c r="G3466" s="1109"/>
      <c r="H3466" s="1109"/>
      <c r="I3466" s="1109"/>
      <c r="J3466" s="1110"/>
      <c r="K3466" s="1094" t="s">
        <v>1174</v>
      </c>
      <c r="L3466" s="1070"/>
      <c r="M3466" s="1070"/>
      <c r="N3466" s="1070"/>
      <c r="O3466" s="1095"/>
      <c r="P3466" s="1094" t="s">
        <v>531</v>
      </c>
      <c r="Q3466" s="1070"/>
      <c r="R3466" s="1070"/>
      <c r="S3466" s="1070"/>
      <c r="T3466" s="1095"/>
      <c r="U3466" s="1094" t="s">
        <v>1190</v>
      </c>
      <c r="V3466" s="1070"/>
      <c r="W3466" s="1070"/>
      <c r="X3466" s="1070"/>
      <c r="Y3466" s="1095"/>
      <c r="Z3466" s="1096" t="s">
        <v>1191</v>
      </c>
      <c r="AA3466" s="1111"/>
      <c r="AB3466" s="1111"/>
      <c r="AC3466" s="1112"/>
    </row>
    <row r="3467" spans="1:29" ht="16.7" customHeight="1">
      <c r="A3467" s="1150"/>
      <c r="B3467" s="1151" t="s">
        <v>1735</v>
      </c>
      <c r="C3467" s="1151"/>
      <c r="D3467" s="1152" t="s">
        <v>1736</v>
      </c>
      <c r="E3467" s="1151"/>
      <c r="F3467" s="1151"/>
      <c r="G3467" s="1151"/>
      <c r="H3467" s="1151"/>
      <c r="I3467" s="1151"/>
      <c r="J3467" s="1152"/>
      <c r="K3467" s="1153">
        <v>0.94593000000000005</v>
      </c>
      <c r="L3467" s="1154"/>
      <c r="M3467" s="1154"/>
      <c r="N3467" s="1154"/>
      <c r="O3467" s="1155"/>
      <c r="P3467" s="1169" t="s">
        <v>1218</v>
      </c>
      <c r="Q3467" s="1078"/>
      <c r="R3467" s="1078"/>
      <c r="S3467" s="1078"/>
      <c r="T3467" s="1170"/>
      <c r="U3467" s="1171">
        <v>6.6067</v>
      </c>
      <c r="V3467" s="1172"/>
      <c r="W3467" s="1172"/>
      <c r="X3467" s="1172"/>
      <c r="Y3467" s="1173"/>
      <c r="Z3467" s="1159">
        <v>6.2495000000000003</v>
      </c>
      <c r="AA3467" s="1116"/>
      <c r="AB3467" s="1116"/>
      <c r="AC3467" s="1115"/>
    </row>
    <row r="3468" spans="1:29" ht="17.45" customHeight="1">
      <c r="A3468" s="1149"/>
      <c r="B3468" s="1174" t="s">
        <v>1704</v>
      </c>
      <c r="C3468" s="1174"/>
      <c r="D3468" s="1175" t="s">
        <v>632</v>
      </c>
      <c r="E3468" s="1174"/>
      <c r="F3468" s="1174"/>
      <c r="G3468" s="1174"/>
      <c r="H3468" s="1174"/>
      <c r="I3468" s="1174"/>
      <c r="J3468" s="1175"/>
      <c r="K3468" s="1176">
        <v>0.61458999999999997</v>
      </c>
      <c r="L3468" s="1177"/>
      <c r="M3468" s="1177"/>
      <c r="N3468" s="1177"/>
      <c r="O3468" s="1178"/>
      <c r="P3468" s="1179" t="s">
        <v>58</v>
      </c>
      <c r="Q3468" s="1085"/>
      <c r="R3468" s="1085"/>
      <c r="S3468" s="1085"/>
      <c r="T3468" s="1180"/>
      <c r="U3468" s="1181">
        <v>128.58850000000001</v>
      </c>
      <c r="V3468" s="1182"/>
      <c r="W3468" s="1182"/>
      <c r="X3468" s="1182"/>
      <c r="Y3468" s="1183"/>
      <c r="Z3468" s="1184">
        <v>79.029200000000003</v>
      </c>
      <c r="AA3468" s="1121"/>
      <c r="AB3468" s="1121"/>
      <c r="AC3468" s="1120"/>
    </row>
    <row r="3469" spans="1:29" ht="17.45" customHeight="1">
      <c r="A3469" s="1149"/>
      <c r="B3469" s="1174" t="s">
        <v>1531</v>
      </c>
      <c r="C3469" s="1174"/>
      <c r="D3469" s="1175" t="s">
        <v>624</v>
      </c>
      <c r="E3469" s="1174"/>
      <c r="F3469" s="1174"/>
      <c r="G3469" s="1174"/>
      <c r="H3469" s="1174"/>
      <c r="I3469" s="1174"/>
      <c r="J3469" s="1175"/>
      <c r="K3469" s="1176">
        <v>0.36753999999999998</v>
      </c>
      <c r="L3469" s="1177"/>
      <c r="M3469" s="1177"/>
      <c r="N3469" s="1177"/>
      <c r="O3469" s="1178"/>
      <c r="P3469" s="1179" t="s">
        <v>58</v>
      </c>
      <c r="Q3469" s="1085"/>
      <c r="R3469" s="1085"/>
      <c r="S3469" s="1085"/>
      <c r="T3469" s="1180"/>
      <c r="U3469" s="1181">
        <v>127.004</v>
      </c>
      <c r="V3469" s="1182"/>
      <c r="W3469" s="1182"/>
      <c r="X3469" s="1182"/>
      <c r="Y3469" s="1183"/>
      <c r="Z3469" s="1184">
        <v>46.679099999999998</v>
      </c>
      <c r="AA3469" s="1121"/>
      <c r="AB3469" s="1121"/>
      <c r="AC3469" s="1120"/>
    </row>
    <row r="3470" spans="1:29" ht="16.7" customHeight="1">
      <c r="A3470" s="1149"/>
      <c r="B3470" s="1174" t="s">
        <v>2008</v>
      </c>
      <c r="C3470" s="1174"/>
      <c r="D3470" s="1175" t="s">
        <v>625</v>
      </c>
      <c r="E3470" s="1174"/>
      <c r="F3470" s="1174"/>
      <c r="G3470" s="1174"/>
      <c r="H3470" s="1174"/>
      <c r="I3470" s="1174"/>
      <c r="J3470" s="1175"/>
      <c r="K3470" s="1176">
        <v>0.36753999999999998</v>
      </c>
      <c r="L3470" s="1177"/>
      <c r="M3470" s="1177"/>
      <c r="N3470" s="1177"/>
      <c r="O3470" s="1178"/>
      <c r="P3470" s="1179" t="s">
        <v>58</v>
      </c>
      <c r="Q3470" s="1085"/>
      <c r="R3470" s="1085"/>
      <c r="S3470" s="1085"/>
      <c r="T3470" s="1180"/>
      <c r="U3470" s="1181">
        <v>125.67</v>
      </c>
      <c r="V3470" s="1182"/>
      <c r="W3470" s="1182"/>
      <c r="X3470" s="1182"/>
      <c r="Y3470" s="1183"/>
      <c r="Z3470" s="1184">
        <v>46.188800000000001</v>
      </c>
      <c r="AA3470" s="1121"/>
      <c r="AB3470" s="1121"/>
      <c r="AC3470" s="1120"/>
    </row>
    <row r="3471" spans="1:29" ht="17.45" customHeight="1" thickBot="1">
      <c r="A3471" s="1089"/>
      <c r="B3471" s="1160" t="s">
        <v>1705</v>
      </c>
      <c r="C3471" s="1160"/>
      <c r="D3471" s="1161" t="s">
        <v>1706</v>
      </c>
      <c r="E3471" s="1160"/>
      <c r="F3471" s="1160"/>
      <c r="G3471" s="1160"/>
      <c r="H3471" s="1160"/>
      <c r="I3471" s="1160"/>
      <c r="J3471" s="1161"/>
      <c r="K3471" s="1162">
        <v>315.31031000000002</v>
      </c>
      <c r="L3471" s="1163"/>
      <c r="M3471" s="1163"/>
      <c r="N3471" s="1163"/>
      <c r="O3471" s="1164"/>
      <c r="P3471" s="1185" t="s">
        <v>1218</v>
      </c>
      <c r="Q3471" s="1186"/>
      <c r="R3471" s="1186"/>
      <c r="S3471" s="1186"/>
      <c r="T3471" s="1187"/>
      <c r="U3471" s="1188">
        <v>0.62580000000000002</v>
      </c>
      <c r="V3471" s="1189"/>
      <c r="W3471" s="1189"/>
      <c r="X3471" s="1189"/>
      <c r="Y3471" s="1190"/>
      <c r="Z3471" s="1168">
        <v>197.3212</v>
      </c>
      <c r="AA3471" s="1126"/>
      <c r="AB3471" s="1126"/>
      <c r="AC3471" s="1125"/>
    </row>
    <row r="3472" spans="1:29" ht="16.7" customHeight="1" thickBot="1">
      <c r="A3472" s="1068"/>
      <c r="B3472" s="1069"/>
      <c r="C3472" s="1069"/>
      <c r="D3472" s="1069"/>
      <c r="E3472" s="1069"/>
      <c r="F3472" s="1069"/>
      <c r="G3472" s="1069"/>
      <c r="H3472" s="1069"/>
      <c r="I3472" s="1071" t="s">
        <v>1193</v>
      </c>
      <c r="J3472" s="1071"/>
      <c r="K3472" s="1071"/>
      <c r="L3472" s="1071"/>
      <c r="M3472" s="1071"/>
      <c r="N3472" s="1071"/>
      <c r="O3472" s="1071"/>
      <c r="P3472" s="1071"/>
      <c r="Q3472" s="1071"/>
      <c r="R3472" s="1071"/>
      <c r="S3472" s="1071"/>
      <c r="T3472" s="1071"/>
      <c r="U3472" s="1071"/>
      <c r="V3472" s="1106"/>
      <c r="W3472" s="1107">
        <v>375.46780000000001</v>
      </c>
      <c r="X3472" s="1108"/>
      <c r="Y3472" s="1108"/>
      <c r="Z3472" s="1108"/>
      <c r="AA3472" s="1108"/>
      <c r="AB3472" s="1108"/>
      <c r="AC3472" s="1107"/>
    </row>
    <row r="3473" spans="1:29" ht="17.45" customHeight="1" thickBot="1">
      <c r="A3473" s="1092" t="s">
        <v>1194</v>
      </c>
      <c r="B3473" s="1109"/>
      <c r="C3473" s="1109"/>
      <c r="D3473" s="1109"/>
      <c r="E3473" s="1109"/>
      <c r="F3473" s="1109"/>
      <c r="G3473" s="1109"/>
      <c r="H3473" s="1109"/>
      <c r="I3473" s="1109"/>
      <c r="J3473" s="1110"/>
      <c r="K3473" s="1094" t="s">
        <v>1174</v>
      </c>
      <c r="L3473" s="1070"/>
      <c r="M3473" s="1070"/>
      <c r="N3473" s="1070"/>
      <c r="O3473" s="1095"/>
      <c r="P3473" s="1094" t="s">
        <v>531</v>
      </c>
      <c r="Q3473" s="1070"/>
      <c r="R3473" s="1070"/>
      <c r="S3473" s="1070"/>
      <c r="T3473" s="1095"/>
      <c r="U3473" s="1094" t="s">
        <v>1190</v>
      </c>
      <c r="V3473" s="1070"/>
      <c r="W3473" s="1070"/>
      <c r="X3473" s="1070"/>
      <c r="Y3473" s="1095"/>
      <c r="Z3473" s="1096" t="s">
        <v>1191</v>
      </c>
      <c r="AA3473" s="1111"/>
      <c r="AB3473" s="1111"/>
      <c r="AC3473" s="1112"/>
    </row>
    <row r="3474" spans="1:29" ht="17.45" customHeight="1" thickBot="1">
      <c r="A3474" s="1068"/>
      <c r="B3474" s="1069"/>
      <c r="C3474" s="1069"/>
      <c r="D3474" s="1069"/>
      <c r="E3474" s="1069"/>
      <c r="F3474" s="1069"/>
      <c r="G3474" s="1069"/>
      <c r="H3474" s="1069"/>
      <c r="I3474" s="1071" t="s">
        <v>1195</v>
      </c>
      <c r="J3474" s="1071"/>
      <c r="K3474" s="1071"/>
      <c r="L3474" s="1071"/>
      <c r="M3474" s="1071"/>
      <c r="N3474" s="1071"/>
      <c r="O3474" s="1071"/>
      <c r="P3474" s="1071"/>
      <c r="Q3474" s="1071"/>
      <c r="R3474" s="1071"/>
      <c r="S3474" s="1071"/>
      <c r="T3474" s="1071"/>
      <c r="U3474" s="1071"/>
      <c r="V3474" s="1106"/>
      <c r="W3474" s="1107">
        <v>0</v>
      </c>
      <c r="X3474" s="1108"/>
      <c r="Y3474" s="1108"/>
      <c r="Z3474" s="1108"/>
      <c r="AA3474" s="1108"/>
      <c r="AB3474" s="1108"/>
      <c r="AC3474" s="1107"/>
    </row>
    <row r="3475" spans="1:29" ht="16.7" customHeight="1" thickBot="1">
      <c r="A3475" s="1092" t="s">
        <v>1196</v>
      </c>
      <c r="B3475" s="1109"/>
      <c r="C3475" s="1109"/>
      <c r="D3475" s="1109"/>
      <c r="E3475" s="1109"/>
      <c r="F3475" s="1109"/>
      <c r="G3475" s="1109"/>
      <c r="H3475" s="1109"/>
      <c r="I3475" s="1109"/>
      <c r="J3475" s="1110"/>
      <c r="K3475" s="1094" t="s">
        <v>1174</v>
      </c>
      <c r="L3475" s="1070"/>
      <c r="M3475" s="1070"/>
      <c r="N3475" s="1070"/>
      <c r="O3475" s="1095"/>
      <c r="P3475" s="1094" t="s">
        <v>531</v>
      </c>
      <c r="Q3475" s="1070"/>
      <c r="R3475" s="1070"/>
      <c r="S3475" s="1070"/>
      <c r="T3475" s="1095"/>
      <c r="U3475" s="1094" t="s">
        <v>1190</v>
      </c>
      <c r="V3475" s="1070"/>
      <c r="W3475" s="1070"/>
      <c r="X3475" s="1070"/>
      <c r="Y3475" s="1095"/>
      <c r="Z3475" s="1096" t="s">
        <v>1191</v>
      </c>
      <c r="AA3475" s="1111"/>
      <c r="AB3475" s="1111"/>
      <c r="AC3475" s="1112"/>
    </row>
    <row r="3476" spans="1:29" ht="17.45" customHeight="1">
      <c r="A3476" s="1150"/>
      <c r="B3476" s="1151" t="s">
        <v>1707</v>
      </c>
      <c r="C3476" s="1151"/>
      <c r="D3476" s="1152" t="s">
        <v>1708</v>
      </c>
      <c r="E3476" s="1151"/>
      <c r="F3476" s="1151"/>
      <c r="G3476" s="1151"/>
      <c r="H3476" s="1151"/>
      <c r="I3476" s="1151"/>
      <c r="J3476" s="1152"/>
      <c r="K3476" s="1153">
        <v>0.92188999999999999</v>
      </c>
      <c r="L3476" s="1154"/>
      <c r="M3476" s="1154"/>
      <c r="N3476" s="1154"/>
      <c r="O3476" s="1155"/>
      <c r="P3476" s="1169" t="s">
        <v>565</v>
      </c>
      <c r="Q3476" s="1078"/>
      <c r="R3476" s="1078"/>
      <c r="S3476" s="1078"/>
      <c r="T3476" s="1170"/>
      <c r="U3476" s="1171">
        <v>1.83</v>
      </c>
      <c r="V3476" s="1172"/>
      <c r="W3476" s="1172"/>
      <c r="X3476" s="1172"/>
      <c r="Y3476" s="1173"/>
      <c r="Z3476" s="1159">
        <v>1.6871</v>
      </c>
      <c r="AA3476" s="1116"/>
      <c r="AB3476" s="1116"/>
      <c r="AC3476" s="1115"/>
    </row>
    <row r="3477" spans="1:29" ht="17.45" customHeight="1">
      <c r="A3477" s="1149"/>
      <c r="B3477" s="1174" t="s">
        <v>1709</v>
      </c>
      <c r="C3477" s="1174"/>
      <c r="D3477" s="1175" t="s">
        <v>1710</v>
      </c>
      <c r="E3477" s="1174"/>
      <c r="F3477" s="1174"/>
      <c r="G3477" s="1174"/>
      <c r="H3477" s="1174"/>
      <c r="I3477" s="1174"/>
      <c r="J3477" s="1175"/>
      <c r="K3477" s="1176">
        <v>0.31530999999999998</v>
      </c>
      <c r="L3477" s="1177"/>
      <c r="M3477" s="1177"/>
      <c r="N3477" s="1177"/>
      <c r="O3477" s="1178"/>
      <c r="P3477" s="1179" t="s">
        <v>565</v>
      </c>
      <c r="Q3477" s="1085"/>
      <c r="R3477" s="1085"/>
      <c r="S3477" s="1085"/>
      <c r="T3477" s="1180"/>
      <c r="U3477" s="1181">
        <v>32.99</v>
      </c>
      <c r="V3477" s="1182"/>
      <c r="W3477" s="1182"/>
      <c r="X3477" s="1182"/>
      <c r="Y3477" s="1183"/>
      <c r="Z3477" s="1184">
        <v>10.402100000000001</v>
      </c>
      <c r="AA3477" s="1121"/>
      <c r="AB3477" s="1121"/>
      <c r="AC3477" s="1120"/>
    </row>
    <row r="3478" spans="1:29" ht="16.7" customHeight="1">
      <c r="A3478" s="1149"/>
      <c r="B3478" s="1174" t="s">
        <v>1739</v>
      </c>
      <c r="C3478" s="1174"/>
      <c r="D3478" s="1175" t="s">
        <v>1537</v>
      </c>
      <c r="E3478" s="1174"/>
      <c r="F3478" s="1174"/>
      <c r="G3478" s="1174"/>
      <c r="H3478" s="1174"/>
      <c r="I3478" s="1174"/>
      <c r="J3478" s="1175"/>
      <c r="K3478" s="1176">
        <v>0.55130999999999997</v>
      </c>
      <c r="L3478" s="1177"/>
      <c r="M3478" s="1177"/>
      <c r="N3478" s="1177"/>
      <c r="O3478" s="1178"/>
      <c r="P3478" s="1179" t="s">
        <v>565</v>
      </c>
      <c r="Q3478" s="1085"/>
      <c r="R3478" s="1085"/>
      <c r="S3478" s="1085"/>
      <c r="T3478" s="1180"/>
      <c r="U3478" s="1181">
        <v>1.83</v>
      </c>
      <c r="V3478" s="1182"/>
      <c r="W3478" s="1182"/>
      <c r="X3478" s="1182"/>
      <c r="Y3478" s="1183"/>
      <c r="Z3478" s="1184">
        <v>1.0088999999999999</v>
      </c>
      <c r="AA3478" s="1121"/>
      <c r="AB3478" s="1121"/>
      <c r="AC3478" s="1120"/>
    </row>
    <row r="3479" spans="1:29" ht="17.45" customHeight="1">
      <c r="A3479" s="1149"/>
      <c r="B3479" s="1174" t="s">
        <v>1728</v>
      </c>
      <c r="C3479" s="1174"/>
      <c r="D3479" s="1175" t="s">
        <v>1729</v>
      </c>
      <c r="E3479" s="1174"/>
      <c r="F3479" s="1174"/>
      <c r="G3479" s="1174"/>
      <c r="H3479" s="1174"/>
      <c r="I3479" s="1174"/>
      <c r="J3479" s="1175"/>
      <c r="K3479" s="1176">
        <v>0.55130999999999997</v>
      </c>
      <c r="L3479" s="1177"/>
      <c r="M3479" s="1177"/>
      <c r="N3479" s="1177"/>
      <c r="O3479" s="1178"/>
      <c r="P3479" s="1179" t="s">
        <v>565</v>
      </c>
      <c r="Q3479" s="1085"/>
      <c r="R3479" s="1085"/>
      <c r="S3479" s="1085"/>
      <c r="T3479" s="1180"/>
      <c r="U3479" s="1181">
        <v>1.83</v>
      </c>
      <c r="V3479" s="1182"/>
      <c r="W3479" s="1182"/>
      <c r="X3479" s="1182"/>
      <c r="Y3479" s="1183"/>
      <c r="Z3479" s="1184">
        <v>1.0088999999999999</v>
      </c>
      <c r="AA3479" s="1121"/>
      <c r="AB3479" s="1121"/>
      <c r="AC3479" s="1120"/>
    </row>
    <row r="3480" spans="1:29" ht="16.7" customHeight="1" thickBot="1">
      <c r="A3480" s="1089"/>
      <c r="B3480" s="1160" t="s">
        <v>1740</v>
      </c>
      <c r="C3480" s="1160"/>
      <c r="D3480" s="1161" t="s">
        <v>1741</v>
      </c>
      <c r="E3480" s="1160"/>
      <c r="F3480" s="1160"/>
      <c r="G3480" s="1160"/>
      <c r="H3480" s="1160"/>
      <c r="I3480" s="1160"/>
      <c r="J3480" s="1161"/>
      <c r="K3480" s="1162">
        <v>9.5E-4</v>
      </c>
      <c r="L3480" s="1163"/>
      <c r="M3480" s="1163"/>
      <c r="N3480" s="1163"/>
      <c r="O3480" s="1164"/>
      <c r="P3480" s="1185" t="s">
        <v>565</v>
      </c>
      <c r="Q3480" s="1186"/>
      <c r="R3480" s="1186"/>
      <c r="S3480" s="1186"/>
      <c r="T3480" s="1187"/>
      <c r="U3480" s="1188">
        <v>32.99</v>
      </c>
      <c r="V3480" s="1189"/>
      <c r="W3480" s="1189"/>
      <c r="X3480" s="1189"/>
      <c r="Y3480" s="1190"/>
      <c r="Z3480" s="1168">
        <v>3.1300000000000001E-2</v>
      </c>
      <c r="AA3480" s="1126"/>
      <c r="AB3480" s="1126"/>
      <c r="AC3480" s="1125"/>
    </row>
    <row r="3481" spans="1:29" ht="17.45" customHeight="1" thickBot="1">
      <c r="A3481" s="1068"/>
      <c r="B3481" s="1069"/>
      <c r="C3481" s="1069"/>
      <c r="D3481" s="1069"/>
      <c r="E3481" s="1069"/>
      <c r="F3481" s="1069"/>
      <c r="G3481" s="1069"/>
      <c r="H3481" s="1069"/>
      <c r="I3481" s="1071" t="s">
        <v>1197</v>
      </c>
      <c r="J3481" s="1071"/>
      <c r="K3481" s="1071"/>
      <c r="L3481" s="1071"/>
      <c r="M3481" s="1071"/>
      <c r="N3481" s="1071"/>
      <c r="O3481" s="1071"/>
      <c r="P3481" s="1071"/>
      <c r="Q3481" s="1071"/>
      <c r="R3481" s="1071"/>
      <c r="S3481" s="1071"/>
      <c r="T3481" s="1071"/>
      <c r="U3481" s="1071"/>
      <c r="V3481" s="1106"/>
      <c r="W3481" s="1107">
        <v>14.138299999999999</v>
      </c>
      <c r="X3481" s="1108"/>
      <c r="Y3481" s="1108"/>
      <c r="Z3481" s="1108"/>
      <c r="AA3481" s="1108"/>
      <c r="AB3481" s="1108"/>
      <c r="AC3481" s="1107"/>
    </row>
    <row r="3482" spans="1:29" ht="17.45" customHeight="1" thickBot="1">
      <c r="A3482" s="1092" t="s">
        <v>1198</v>
      </c>
      <c r="B3482" s="1109"/>
      <c r="C3482" s="1109"/>
      <c r="D3482" s="1110"/>
      <c r="E3482" s="1094" t="s">
        <v>1174</v>
      </c>
      <c r="F3482" s="1070"/>
      <c r="G3482" s="1095"/>
      <c r="H3482" s="1140" t="s">
        <v>1199</v>
      </c>
      <c r="I3482" s="1140" t="s">
        <v>1200</v>
      </c>
      <c r="J3482" s="1094" t="s">
        <v>1201</v>
      </c>
      <c r="K3482" s="1070"/>
      <c r="L3482" s="1095"/>
      <c r="M3482" s="1094" t="s">
        <v>1202</v>
      </c>
      <c r="N3482" s="1070"/>
      <c r="O3482" s="1070"/>
      <c r="P3482" s="1095"/>
      <c r="Q3482" s="1094" t="s">
        <v>1203</v>
      </c>
      <c r="R3482" s="1070"/>
      <c r="S3482" s="1070"/>
      <c r="T3482" s="1070"/>
      <c r="U3482" s="1095"/>
      <c r="V3482" s="1094" t="s">
        <v>1204</v>
      </c>
      <c r="W3482" s="1070"/>
      <c r="X3482" s="1070"/>
      <c r="Y3482" s="1095"/>
      <c r="Z3482" s="1096" t="s">
        <v>1191</v>
      </c>
      <c r="AA3482" s="1111"/>
      <c r="AB3482" s="1111"/>
      <c r="AC3482" s="1112"/>
    </row>
    <row r="3483" spans="1:29" ht="16.7" customHeight="1">
      <c r="A3483" s="1150"/>
      <c r="B3483" s="1151" t="s">
        <v>1711</v>
      </c>
      <c r="C3483" s="1151"/>
      <c r="D3483" s="1222" t="s">
        <v>1708</v>
      </c>
      <c r="E3483" s="1202">
        <v>0.92188999999999999</v>
      </c>
      <c r="F3483" s="1203"/>
      <c r="G3483" s="1204"/>
      <c r="H3483" s="1201">
        <v>0</v>
      </c>
      <c r="I3483" s="1201">
        <v>0</v>
      </c>
      <c r="J3483" s="1205">
        <v>0</v>
      </c>
      <c r="K3483" s="1206"/>
      <c r="L3483" s="1207"/>
      <c r="M3483" s="1171">
        <v>1.26</v>
      </c>
      <c r="N3483" s="1172"/>
      <c r="O3483" s="1172"/>
      <c r="P3483" s="1173"/>
      <c r="Q3483" s="1171">
        <v>1.01</v>
      </c>
      <c r="R3483" s="1172"/>
      <c r="S3483" s="1172"/>
      <c r="T3483" s="1172"/>
      <c r="U3483" s="1173"/>
      <c r="V3483" s="1171">
        <v>0.83</v>
      </c>
      <c r="W3483" s="1172"/>
      <c r="X3483" s="1172"/>
      <c r="Y3483" s="1173"/>
      <c r="Z3483" s="1159">
        <v>0</v>
      </c>
      <c r="AA3483" s="1116"/>
      <c r="AB3483" s="1116"/>
      <c r="AC3483" s="1115"/>
    </row>
    <row r="3484" spans="1:29" ht="17.45" customHeight="1">
      <c r="A3484" s="1149"/>
      <c r="B3484" s="1174" t="s">
        <v>1712</v>
      </c>
      <c r="C3484" s="1174"/>
      <c r="D3484" s="1223" t="s">
        <v>1710</v>
      </c>
      <c r="E3484" s="1209">
        <v>0.31530999999999998</v>
      </c>
      <c r="F3484" s="1210"/>
      <c r="G3484" s="1211"/>
      <c r="H3484" s="1208">
        <v>0</v>
      </c>
      <c r="I3484" s="1208">
        <v>0</v>
      </c>
      <c r="J3484" s="1212">
        <v>0</v>
      </c>
      <c r="K3484" s="1213"/>
      <c r="L3484" s="1214"/>
      <c r="M3484" s="1181">
        <v>1.05</v>
      </c>
      <c r="N3484" s="1182"/>
      <c r="O3484" s="1182"/>
      <c r="P3484" s="1183"/>
      <c r="Q3484" s="1181">
        <v>0.84</v>
      </c>
      <c r="R3484" s="1182"/>
      <c r="S3484" s="1182"/>
      <c r="T3484" s="1182"/>
      <c r="U3484" s="1183"/>
      <c r="V3484" s="1181">
        <v>0.69</v>
      </c>
      <c r="W3484" s="1182"/>
      <c r="X3484" s="1182"/>
      <c r="Y3484" s="1183"/>
      <c r="Z3484" s="1184">
        <v>0</v>
      </c>
      <c r="AA3484" s="1121"/>
      <c r="AB3484" s="1121"/>
      <c r="AC3484" s="1120"/>
    </row>
    <row r="3485" spans="1:29" ht="17.45" customHeight="1">
      <c r="A3485" s="1149"/>
      <c r="B3485" s="1174" t="s">
        <v>1538</v>
      </c>
      <c r="C3485" s="1174"/>
      <c r="D3485" s="1223" t="s">
        <v>1537</v>
      </c>
      <c r="E3485" s="1209">
        <v>0.55130999999999997</v>
      </c>
      <c r="F3485" s="1210"/>
      <c r="G3485" s="1211"/>
      <c r="H3485" s="1208">
        <v>0</v>
      </c>
      <c r="I3485" s="1208">
        <v>0</v>
      </c>
      <c r="J3485" s="1212">
        <v>0</v>
      </c>
      <c r="K3485" s="1213"/>
      <c r="L3485" s="1214"/>
      <c r="M3485" s="1181">
        <v>1.26</v>
      </c>
      <c r="N3485" s="1182"/>
      <c r="O3485" s="1182"/>
      <c r="P3485" s="1183"/>
      <c r="Q3485" s="1181">
        <v>1.01</v>
      </c>
      <c r="R3485" s="1182"/>
      <c r="S3485" s="1182"/>
      <c r="T3485" s="1182"/>
      <c r="U3485" s="1183"/>
      <c r="V3485" s="1181">
        <v>0.83</v>
      </c>
      <c r="W3485" s="1182"/>
      <c r="X3485" s="1182"/>
      <c r="Y3485" s="1183"/>
      <c r="Z3485" s="1184">
        <v>0</v>
      </c>
      <c r="AA3485" s="1121"/>
      <c r="AB3485" s="1121"/>
      <c r="AC3485" s="1120"/>
    </row>
    <row r="3486" spans="1:29" ht="16.7" customHeight="1">
      <c r="A3486" s="1149"/>
      <c r="B3486" s="1174" t="s">
        <v>1730</v>
      </c>
      <c r="C3486" s="1174"/>
      <c r="D3486" s="1223" t="s">
        <v>1729</v>
      </c>
      <c r="E3486" s="1209">
        <v>0.55130999999999997</v>
      </c>
      <c r="F3486" s="1210"/>
      <c r="G3486" s="1211"/>
      <c r="H3486" s="1208">
        <v>0</v>
      </c>
      <c r="I3486" s="1208">
        <v>0</v>
      </c>
      <c r="J3486" s="1212">
        <v>0</v>
      </c>
      <c r="K3486" s="1213"/>
      <c r="L3486" s="1214"/>
      <c r="M3486" s="1181">
        <v>1.26</v>
      </c>
      <c r="N3486" s="1182"/>
      <c r="O3486" s="1182"/>
      <c r="P3486" s="1183"/>
      <c r="Q3486" s="1181">
        <v>1.01</v>
      </c>
      <c r="R3486" s="1182"/>
      <c r="S3486" s="1182"/>
      <c r="T3486" s="1182"/>
      <c r="U3486" s="1183"/>
      <c r="V3486" s="1181">
        <v>0.83</v>
      </c>
      <c r="W3486" s="1182"/>
      <c r="X3486" s="1182"/>
      <c r="Y3486" s="1183"/>
      <c r="Z3486" s="1184">
        <v>0</v>
      </c>
      <c r="AA3486" s="1121"/>
      <c r="AB3486" s="1121"/>
      <c r="AC3486" s="1120"/>
    </row>
    <row r="3487" spans="1:29" ht="17.45" customHeight="1" thickBot="1">
      <c r="A3487" s="1089"/>
      <c r="B3487" s="1160" t="s">
        <v>1742</v>
      </c>
      <c r="C3487" s="1160"/>
      <c r="D3487" s="1224" t="s">
        <v>1741</v>
      </c>
      <c r="E3487" s="1216">
        <v>9.5E-4</v>
      </c>
      <c r="F3487" s="1217"/>
      <c r="G3487" s="1218"/>
      <c r="H3487" s="1215">
        <v>0</v>
      </c>
      <c r="I3487" s="1215">
        <v>0</v>
      </c>
      <c r="J3487" s="1219">
        <v>0</v>
      </c>
      <c r="K3487" s="1220"/>
      <c r="L3487" s="1221"/>
      <c r="M3487" s="1188">
        <v>1.05</v>
      </c>
      <c r="N3487" s="1189"/>
      <c r="O3487" s="1189"/>
      <c r="P3487" s="1190"/>
      <c r="Q3487" s="1188">
        <v>0.84</v>
      </c>
      <c r="R3487" s="1189"/>
      <c r="S3487" s="1189"/>
      <c r="T3487" s="1189"/>
      <c r="U3487" s="1190"/>
      <c r="V3487" s="1188">
        <v>0.69</v>
      </c>
      <c r="W3487" s="1189"/>
      <c r="X3487" s="1189"/>
      <c r="Y3487" s="1190"/>
      <c r="Z3487" s="1168">
        <v>0</v>
      </c>
      <c r="AA3487" s="1126"/>
      <c r="AB3487" s="1126"/>
      <c r="AC3487" s="1125"/>
    </row>
    <row r="3488" spans="1:29" ht="16.7" customHeight="1" thickBot="1">
      <c r="A3488" s="1068"/>
      <c r="B3488" s="1069"/>
      <c r="C3488" s="1069"/>
      <c r="D3488" s="1069"/>
      <c r="E3488" s="1069"/>
      <c r="F3488" s="1069"/>
      <c r="G3488" s="1069"/>
      <c r="H3488" s="1069"/>
      <c r="I3488" s="1071" t="s">
        <v>1205</v>
      </c>
      <c r="J3488" s="1071"/>
      <c r="K3488" s="1071"/>
      <c r="L3488" s="1071"/>
      <c r="M3488" s="1071"/>
      <c r="N3488" s="1071"/>
      <c r="O3488" s="1071"/>
      <c r="P3488" s="1071"/>
      <c r="Q3488" s="1071"/>
      <c r="R3488" s="1071"/>
      <c r="S3488" s="1071"/>
      <c r="T3488" s="1071"/>
      <c r="U3488" s="1071"/>
      <c r="V3488" s="1106"/>
      <c r="W3488" s="1107">
        <v>0</v>
      </c>
      <c r="X3488" s="1108"/>
      <c r="Y3488" s="1108"/>
      <c r="Z3488" s="1108"/>
      <c r="AA3488" s="1108"/>
      <c r="AB3488" s="1108"/>
      <c r="AC3488" s="1107"/>
    </row>
    <row r="3489" spans="1:29" ht="5.85" customHeight="1">
      <c r="A3489" s="1141"/>
      <c r="B3489" s="1113"/>
      <c r="C3489" s="1113"/>
      <c r="D3489" s="1113"/>
      <c r="E3489" s="1113"/>
      <c r="F3489" s="1113"/>
      <c r="G3489" s="1113"/>
      <c r="H3489" s="1113"/>
      <c r="I3489" s="1113"/>
      <c r="J3489" s="1113"/>
      <c r="K3489" s="1113"/>
      <c r="L3489" s="1113"/>
      <c r="M3489" s="1113"/>
      <c r="N3489" s="1113"/>
      <c r="O3489" s="1113"/>
      <c r="P3489" s="1113"/>
      <c r="Q3489" s="1113"/>
      <c r="R3489" s="1113"/>
      <c r="S3489" s="1113"/>
      <c r="T3489" s="1113"/>
      <c r="U3489" s="1113"/>
      <c r="V3489" s="1113"/>
      <c r="W3489" s="1113"/>
      <c r="X3489" s="1113"/>
      <c r="Y3489" s="1113"/>
      <c r="Z3489" s="1113"/>
      <c r="AA3489" s="1113"/>
      <c r="AB3489" s="1113"/>
      <c r="AC3489" s="1142"/>
    </row>
    <row r="3490" spans="1:29" ht="17.45" customHeight="1">
      <c r="A3490" s="1117"/>
      <c r="B3490" s="1118"/>
      <c r="C3490" s="1118"/>
      <c r="D3490" s="1118"/>
      <c r="E3490" s="1118"/>
      <c r="F3490" s="1118"/>
      <c r="G3490" s="1118"/>
      <c r="H3490" s="1118"/>
      <c r="I3490" s="1119" t="s">
        <v>1206</v>
      </c>
      <c r="J3490" s="1119"/>
      <c r="K3490" s="1119"/>
      <c r="L3490" s="1119"/>
      <c r="M3490" s="1119"/>
      <c r="N3490" s="1119"/>
      <c r="O3490" s="1119"/>
      <c r="P3490" s="1119"/>
      <c r="Q3490" s="1119"/>
      <c r="R3490" s="1119"/>
      <c r="S3490" s="1119"/>
      <c r="T3490" s="1119"/>
      <c r="U3490" s="1119"/>
      <c r="V3490" s="1118"/>
      <c r="W3490" s="1143">
        <v>463.15</v>
      </c>
      <c r="X3490" s="1144"/>
      <c r="Y3490" s="1144"/>
      <c r="Z3490" s="1144"/>
      <c r="AA3490" s="1144"/>
      <c r="AB3490" s="1144"/>
      <c r="AC3490" s="1143"/>
    </row>
    <row r="3491" spans="1:29" ht="16.7" customHeight="1">
      <c r="A3491" s="1117"/>
      <c r="B3491" s="1118"/>
      <c r="C3491" s="1118"/>
      <c r="D3491" s="1118"/>
      <c r="E3491" s="1118"/>
      <c r="F3491" s="1118"/>
      <c r="G3491" s="1119" t="s">
        <v>1207</v>
      </c>
      <c r="H3491" s="1119"/>
      <c r="I3491" s="1119"/>
      <c r="J3491" s="1119"/>
      <c r="K3491" s="1119"/>
      <c r="L3491" s="1119"/>
      <c r="M3491" s="1119"/>
      <c r="N3491" s="1145"/>
      <c r="O3491" s="1146">
        <v>0</v>
      </c>
      <c r="P3491" s="1146"/>
      <c r="Q3491" s="1146"/>
      <c r="R3491" s="1145"/>
      <c r="S3491" s="1119" t="s">
        <v>1208</v>
      </c>
      <c r="T3491" s="1119"/>
      <c r="U3491" s="1119"/>
      <c r="V3491" s="1118"/>
      <c r="W3491" s="1143">
        <v>0</v>
      </c>
      <c r="X3491" s="1144"/>
      <c r="Y3491" s="1144"/>
      <c r="Z3491" s="1144"/>
      <c r="AA3491" s="1144"/>
      <c r="AB3491" s="1144"/>
      <c r="AC3491" s="1143"/>
    </row>
    <row r="3492" spans="1:29" ht="17.45" customHeight="1">
      <c r="A3492" s="1117"/>
      <c r="B3492" s="1118"/>
      <c r="C3492" s="1118"/>
      <c r="D3492" s="1118"/>
      <c r="E3492" s="1118"/>
      <c r="F3492" s="1118"/>
      <c r="G3492" s="1118"/>
      <c r="H3492" s="1118"/>
      <c r="I3492" s="1119" t="s">
        <v>1209</v>
      </c>
      <c r="J3492" s="1119"/>
      <c r="K3492" s="1119"/>
      <c r="L3492" s="1119"/>
      <c r="M3492" s="1119"/>
      <c r="N3492" s="1119"/>
      <c r="O3492" s="1119"/>
      <c r="P3492" s="1119"/>
      <c r="Q3492" s="1119"/>
      <c r="R3492" s="1119"/>
      <c r="S3492" s="1119"/>
      <c r="T3492" s="1119"/>
      <c r="U3492" s="1119"/>
      <c r="V3492" s="1118"/>
      <c r="W3492" s="1143">
        <v>463.15</v>
      </c>
      <c r="X3492" s="1144"/>
      <c r="Y3492" s="1144"/>
      <c r="Z3492" s="1144"/>
      <c r="AA3492" s="1144"/>
      <c r="AB3492" s="1144"/>
      <c r="AC3492" s="1143"/>
    </row>
    <row r="3493" spans="1:29" ht="5.85" customHeight="1">
      <c r="A3493" s="1147"/>
      <c r="B3493" s="1118"/>
      <c r="C3493" s="1118"/>
      <c r="D3493" s="1118"/>
      <c r="E3493" s="1118"/>
      <c r="F3493" s="1118"/>
      <c r="G3493" s="1118"/>
      <c r="H3493" s="1118"/>
      <c r="I3493" s="1118"/>
      <c r="J3493" s="1118"/>
      <c r="K3493" s="1118"/>
      <c r="L3493" s="1118"/>
      <c r="M3493" s="1118"/>
      <c r="N3493" s="1118"/>
      <c r="O3493" s="1118"/>
      <c r="P3493" s="1118"/>
      <c r="Q3493" s="1118"/>
      <c r="R3493" s="1118"/>
      <c r="S3493" s="1118"/>
      <c r="T3493" s="1118"/>
      <c r="U3493" s="1118"/>
      <c r="V3493" s="1118"/>
      <c r="W3493" s="1118"/>
      <c r="X3493" s="1118"/>
      <c r="Y3493" s="1118"/>
      <c r="Z3493" s="1118"/>
      <c r="AA3493" s="1118"/>
      <c r="AB3493" s="1118"/>
      <c r="AC3493" s="1148"/>
    </row>
    <row r="3494" spans="1:29" ht="20.45" customHeight="1" thickBot="1">
      <c r="A3494" s="1089"/>
      <c r="B3494" s="1090"/>
      <c r="C3494" s="1090"/>
      <c r="D3494" s="1090"/>
      <c r="E3494" s="1090"/>
      <c r="F3494" s="1090"/>
      <c r="G3494" s="1090"/>
      <c r="H3494" s="1090"/>
      <c r="I3494" s="1090"/>
      <c r="J3494" s="1090"/>
      <c r="K3494" s="1090"/>
      <c r="L3494" s="1090"/>
      <c r="M3494" s="1090"/>
      <c r="N3494" s="1090"/>
      <c r="O3494" s="1090"/>
      <c r="P3494" s="1090"/>
      <c r="Q3494" s="1090"/>
      <c r="R3494" s="1090"/>
      <c r="S3494" s="1090"/>
      <c r="T3494" s="1090"/>
      <c r="U3494" s="1090"/>
      <c r="V3494" s="1090"/>
      <c r="W3494" s="1090"/>
      <c r="X3494" s="1090"/>
      <c r="Y3494" s="1090"/>
      <c r="Z3494" s="1090"/>
      <c r="AA3494" s="1090"/>
      <c r="AB3494" s="1090"/>
      <c r="AC3494" s="1091"/>
    </row>
    <row r="3495" spans="1:29" ht="17.45" customHeight="1" thickBot="1">
      <c r="A3495" s="1068"/>
      <c r="B3495" s="1069"/>
      <c r="C3495" s="1069"/>
      <c r="D3495" s="1069"/>
      <c r="E3495" s="1069"/>
      <c r="F3495" s="1070" t="s">
        <v>1166</v>
      </c>
      <c r="G3495" s="1070"/>
      <c r="H3495" s="1070"/>
      <c r="I3495" s="1070"/>
      <c r="J3495" s="1070"/>
      <c r="K3495" s="1070"/>
      <c r="L3495" s="1069"/>
      <c r="M3495" s="1069"/>
      <c r="N3495" s="1069"/>
      <c r="O3495" s="1069"/>
      <c r="P3495" s="1069"/>
      <c r="Q3495" s="1069"/>
      <c r="R3495" s="1069"/>
      <c r="S3495" s="1069"/>
      <c r="T3495" s="1069"/>
      <c r="U3495" s="1069"/>
      <c r="V3495" s="1069"/>
      <c r="W3495" s="1069"/>
      <c r="X3495" s="1071" t="s">
        <v>2009</v>
      </c>
      <c r="Y3495" s="1071"/>
      <c r="Z3495" s="1071"/>
      <c r="AA3495" s="1071"/>
      <c r="AB3495" s="1071"/>
      <c r="AC3495" s="1072"/>
    </row>
    <row r="3496" spans="1:29" ht="16.7" customHeight="1">
      <c r="A3496" s="1074" t="s">
        <v>1168</v>
      </c>
      <c r="B3496" s="1075"/>
      <c r="C3496" s="1076"/>
      <c r="D3496" s="1077" t="s">
        <v>2010</v>
      </c>
      <c r="E3496" s="1077"/>
      <c r="F3496" s="1077"/>
      <c r="G3496" s="1077"/>
      <c r="H3496" s="1077"/>
      <c r="I3496" s="1077"/>
      <c r="J3496" s="1077"/>
      <c r="K3496" s="1077"/>
      <c r="L3496" s="1077"/>
      <c r="M3496" s="1077"/>
      <c r="N3496" s="1076"/>
      <c r="O3496" s="1076"/>
      <c r="P3496" s="1078" t="s">
        <v>1104</v>
      </c>
      <c r="Q3496" s="1078"/>
      <c r="R3496" s="1078"/>
      <c r="S3496" s="1076"/>
      <c r="T3496" s="1079" t="s">
        <v>1617</v>
      </c>
      <c r="U3496" s="1079"/>
      <c r="V3496" s="1079"/>
      <c r="W3496" s="1079"/>
      <c r="X3496" s="1076"/>
      <c r="Y3496" s="1078" t="s">
        <v>1170</v>
      </c>
      <c r="Z3496" s="1078"/>
      <c r="AA3496" s="1076"/>
      <c r="AB3496" s="1080">
        <v>45658</v>
      </c>
      <c r="AC3496" s="1081"/>
    </row>
    <row r="3497" spans="1:29" ht="17.45" customHeight="1">
      <c r="A3497" s="1082"/>
      <c r="B3497" s="1083"/>
      <c r="D3497" s="1084"/>
      <c r="E3497" s="1084"/>
      <c r="F3497" s="1084"/>
      <c r="G3497" s="1084"/>
      <c r="H3497" s="1084"/>
      <c r="I3497" s="1084"/>
      <c r="J3497" s="1084"/>
      <c r="K3497" s="1084"/>
      <c r="L3497" s="1084"/>
      <c r="M3497" s="1084"/>
      <c r="P3497" s="1085" t="s">
        <v>1171</v>
      </c>
      <c r="Q3497" s="1085"/>
      <c r="R3497" s="1085"/>
      <c r="T3497" s="1086">
        <v>1</v>
      </c>
      <c r="U3497" s="1086"/>
      <c r="V3497" s="1086"/>
      <c r="W3497" s="1086"/>
      <c r="Y3497" s="1085" t="s">
        <v>1172</v>
      </c>
      <c r="Z3497" s="1085"/>
      <c r="AB3497" s="1087" t="s">
        <v>1218</v>
      </c>
      <c r="AC3497" s="1088"/>
    </row>
    <row r="3498" spans="1:29" ht="5.85" customHeight="1" thickBot="1">
      <c r="A3498" s="1089"/>
      <c r="B3498" s="1090"/>
      <c r="C3498" s="1090"/>
      <c r="D3498" s="1090"/>
      <c r="E3498" s="1090"/>
      <c r="F3498" s="1090"/>
      <c r="G3498" s="1090"/>
      <c r="H3498" s="1090"/>
      <c r="I3498" s="1090"/>
      <c r="J3498" s="1090"/>
      <c r="K3498" s="1090"/>
      <c r="L3498" s="1090"/>
      <c r="M3498" s="1090"/>
      <c r="N3498" s="1090"/>
      <c r="O3498" s="1090"/>
      <c r="P3498" s="1090"/>
      <c r="Q3498" s="1090"/>
      <c r="R3498" s="1090"/>
      <c r="S3498" s="1090"/>
      <c r="T3498" s="1090"/>
      <c r="U3498" s="1090"/>
      <c r="V3498" s="1090"/>
      <c r="W3498" s="1090"/>
      <c r="X3498" s="1090"/>
      <c r="Y3498" s="1090"/>
      <c r="Z3498" s="1090"/>
      <c r="AA3498" s="1090"/>
      <c r="AB3498" s="1090"/>
      <c r="AC3498" s="1091"/>
    </row>
    <row r="3499" spans="1:29" ht="16.7" customHeight="1" thickBot="1">
      <c r="A3499" s="1092" t="s">
        <v>1173</v>
      </c>
      <c r="B3499" s="1075"/>
      <c r="C3499" s="1075"/>
      <c r="D3499" s="1075"/>
      <c r="E3499" s="1075"/>
      <c r="F3499" s="1075"/>
      <c r="G3499" s="1075"/>
      <c r="H3499" s="1093"/>
      <c r="I3499" s="1094" t="s">
        <v>1174</v>
      </c>
      <c r="J3499" s="1094" t="s">
        <v>1175</v>
      </c>
      <c r="K3499" s="1070"/>
      <c r="L3499" s="1070"/>
      <c r="M3499" s="1070"/>
      <c r="N3499" s="1070"/>
      <c r="O3499" s="1070"/>
      <c r="P3499" s="1095"/>
      <c r="Q3499" s="1094" t="s">
        <v>1176</v>
      </c>
      <c r="R3499" s="1070"/>
      <c r="S3499" s="1070"/>
      <c r="T3499" s="1070"/>
      <c r="U3499" s="1070"/>
      <c r="V3499" s="1070"/>
      <c r="W3499" s="1070"/>
      <c r="X3499" s="1070"/>
      <c r="Y3499" s="1095"/>
      <c r="Z3499" s="1096" t="s">
        <v>1177</v>
      </c>
      <c r="AA3499" s="1097"/>
      <c r="AB3499" s="1097"/>
      <c r="AC3499" s="1098"/>
    </row>
    <row r="3500" spans="1:29" ht="17.45" customHeight="1" thickBot="1">
      <c r="A3500" s="1099"/>
      <c r="B3500" s="1100"/>
      <c r="C3500" s="1100"/>
      <c r="D3500" s="1100"/>
      <c r="E3500" s="1100"/>
      <c r="F3500" s="1100"/>
      <c r="G3500" s="1100"/>
      <c r="H3500" s="1101"/>
      <c r="I3500" s="1102"/>
      <c r="J3500" s="1094" t="s">
        <v>1178</v>
      </c>
      <c r="K3500" s="1070"/>
      <c r="L3500" s="1095"/>
      <c r="M3500" s="1094" t="s">
        <v>1179</v>
      </c>
      <c r="N3500" s="1070"/>
      <c r="O3500" s="1070"/>
      <c r="P3500" s="1095"/>
      <c r="Q3500" s="1094" t="s">
        <v>1178</v>
      </c>
      <c r="R3500" s="1070"/>
      <c r="S3500" s="1070"/>
      <c r="T3500" s="1070"/>
      <c r="U3500" s="1095"/>
      <c r="V3500" s="1094" t="s">
        <v>1179</v>
      </c>
      <c r="W3500" s="1070"/>
      <c r="X3500" s="1070"/>
      <c r="Y3500" s="1095"/>
      <c r="Z3500" s="1103"/>
      <c r="AA3500" s="1104"/>
      <c r="AB3500" s="1104"/>
      <c r="AC3500" s="1105"/>
    </row>
    <row r="3501" spans="1:29" ht="17.45" customHeight="1" thickBot="1">
      <c r="A3501" s="1068"/>
      <c r="B3501" s="1069"/>
      <c r="C3501" s="1069"/>
      <c r="D3501" s="1069"/>
      <c r="E3501" s="1069"/>
      <c r="F3501" s="1069"/>
      <c r="G3501" s="1069"/>
      <c r="H3501" s="1069"/>
      <c r="I3501" s="1071" t="s">
        <v>1180</v>
      </c>
      <c r="J3501" s="1071"/>
      <c r="K3501" s="1071"/>
      <c r="L3501" s="1071"/>
      <c r="M3501" s="1071"/>
      <c r="N3501" s="1071"/>
      <c r="O3501" s="1071"/>
      <c r="P3501" s="1071"/>
      <c r="Q3501" s="1071"/>
      <c r="R3501" s="1071"/>
      <c r="S3501" s="1071"/>
      <c r="T3501" s="1071"/>
      <c r="U3501" s="1071"/>
      <c r="V3501" s="1106"/>
      <c r="W3501" s="1107">
        <v>0</v>
      </c>
      <c r="X3501" s="1108"/>
      <c r="Y3501" s="1108"/>
      <c r="Z3501" s="1108"/>
      <c r="AA3501" s="1108"/>
      <c r="AB3501" s="1108"/>
      <c r="AC3501" s="1107"/>
    </row>
    <row r="3502" spans="1:29" ht="16.7" customHeight="1" thickBot="1">
      <c r="A3502" s="1092" t="s">
        <v>1181</v>
      </c>
      <c r="B3502" s="1109"/>
      <c r="C3502" s="1109"/>
      <c r="D3502" s="1109"/>
      <c r="E3502" s="1109"/>
      <c r="F3502" s="1109"/>
      <c r="G3502" s="1109"/>
      <c r="H3502" s="1109"/>
      <c r="I3502" s="1109"/>
      <c r="J3502" s="1110"/>
      <c r="K3502" s="1094" t="s">
        <v>1182</v>
      </c>
      <c r="L3502" s="1070"/>
      <c r="M3502" s="1070"/>
      <c r="N3502" s="1070"/>
      <c r="O3502" s="1095"/>
      <c r="P3502" s="1094" t="s">
        <v>1174</v>
      </c>
      <c r="Q3502" s="1070"/>
      <c r="R3502" s="1070"/>
      <c r="S3502" s="1070"/>
      <c r="T3502" s="1095"/>
      <c r="U3502" s="1094" t="s">
        <v>1183</v>
      </c>
      <c r="V3502" s="1070"/>
      <c r="W3502" s="1070"/>
      <c r="X3502" s="1070"/>
      <c r="Y3502" s="1095"/>
      <c r="Z3502" s="1096" t="s">
        <v>1177</v>
      </c>
      <c r="AA3502" s="1111"/>
      <c r="AB3502" s="1111"/>
      <c r="AC3502" s="1112"/>
    </row>
    <row r="3503" spans="1:29" ht="17.45" customHeight="1">
      <c r="A3503" s="1150"/>
      <c r="B3503" s="1151" t="s">
        <v>1115</v>
      </c>
      <c r="C3503" s="1151"/>
      <c r="D3503" s="1152" t="s">
        <v>1116</v>
      </c>
      <c r="E3503" s="1151"/>
      <c r="F3503" s="1151"/>
      <c r="G3503" s="1151"/>
      <c r="H3503" s="1151"/>
      <c r="I3503" s="1151"/>
      <c r="J3503" s="1152"/>
      <c r="K3503" s="1153">
        <v>0</v>
      </c>
      <c r="L3503" s="1154"/>
      <c r="M3503" s="1154"/>
      <c r="N3503" s="1154"/>
      <c r="O3503" s="1155"/>
      <c r="P3503" s="1153">
        <v>0.09</v>
      </c>
      <c r="Q3503" s="1154"/>
      <c r="R3503" s="1154"/>
      <c r="S3503" s="1154"/>
      <c r="T3503" s="1155"/>
      <c r="U3503" s="1156">
        <v>22.3398</v>
      </c>
      <c r="V3503" s="1157"/>
      <c r="W3503" s="1157"/>
      <c r="X3503" s="1157"/>
      <c r="Y3503" s="1158"/>
      <c r="Z3503" s="1159">
        <v>2.0106000000000002</v>
      </c>
      <c r="AA3503" s="1116"/>
      <c r="AB3503" s="1116"/>
      <c r="AC3503" s="1115"/>
    </row>
    <row r="3504" spans="1:29" ht="16.7" customHeight="1" thickBot="1">
      <c r="A3504" s="1089"/>
      <c r="B3504" s="1160" t="s">
        <v>1127</v>
      </c>
      <c r="C3504" s="1160"/>
      <c r="D3504" s="1161" t="s">
        <v>1128</v>
      </c>
      <c r="E3504" s="1160"/>
      <c r="F3504" s="1160"/>
      <c r="G3504" s="1160"/>
      <c r="H3504" s="1160"/>
      <c r="I3504" s="1160"/>
      <c r="J3504" s="1161"/>
      <c r="K3504" s="1162">
        <v>0</v>
      </c>
      <c r="L3504" s="1163"/>
      <c r="M3504" s="1163"/>
      <c r="N3504" s="1163"/>
      <c r="O3504" s="1164"/>
      <c r="P3504" s="1162">
        <v>0.09</v>
      </c>
      <c r="Q3504" s="1163"/>
      <c r="R3504" s="1163"/>
      <c r="S3504" s="1163"/>
      <c r="T3504" s="1164"/>
      <c r="U3504" s="1165">
        <v>30.691500000000001</v>
      </c>
      <c r="V3504" s="1166"/>
      <c r="W3504" s="1166"/>
      <c r="X3504" s="1166"/>
      <c r="Y3504" s="1167"/>
      <c r="Z3504" s="1168">
        <v>2.7622</v>
      </c>
      <c r="AA3504" s="1126"/>
      <c r="AB3504" s="1126"/>
      <c r="AC3504" s="1125"/>
    </row>
    <row r="3505" spans="1:29" ht="17.45" customHeight="1" thickBot="1">
      <c r="A3505" s="1068"/>
      <c r="B3505" s="1113"/>
      <c r="C3505" s="1113"/>
      <c r="D3505" s="1113"/>
      <c r="E3505" s="1113"/>
      <c r="F3505" s="1113"/>
      <c r="G3505" s="1113"/>
      <c r="H3505" s="1113"/>
      <c r="I3505" s="1114" t="s">
        <v>1184</v>
      </c>
      <c r="J3505" s="1114"/>
      <c r="K3505" s="1114"/>
      <c r="L3505" s="1114"/>
      <c r="M3505" s="1114"/>
      <c r="N3505" s="1114"/>
      <c r="O3505" s="1114"/>
      <c r="P3505" s="1114"/>
      <c r="Q3505" s="1114"/>
      <c r="R3505" s="1114"/>
      <c r="S3505" s="1114"/>
      <c r="T3505" s="1114"/>
      <c r="U3505" s="1114"/>
      <c r="V3505" s="1069"/>
      <c r="W3505" s="1115">
        <v>4.7728000000000002</v>
      </c>
      <c r="X3505" s="1116"/>
      <c r="Y3505" s="1116"/>
      <c r="Z3505" s="1116"/>
      <c r="AA3505" s="1116"/>
      <c r="AB3505" s="1116"/>
      <c r="AC3505" s="1115"/>
    </row>
    <row r="3506" spans="1:29" ht="17.45" customHeight="1">
      <c r="A3506" s="1117"/>
      <c r="B3506" s="1118"/>
      <c r="C3506" s="1118"/>
      <c r="D3506" s="1118"/>
      <c r="E3506" s="1118"/>
      <c r="F3506" s="1118"/>
      <c r="G3506" s="1118"/>
      <c r="H3506" s="1118"/>
      <c r="I3506" s="1119" t="s">
        <v>1185</v>
      </c>
      <c r="J3506" s="1119"/>
      <c r="K3506" s="1119"/>
      <c r="L3506" s="1119"/>
      <c r="M3506" s="1119"/>
      <c r="N3506" s="1119"/>
      <c r="O3506" s="1119"/>
      <c r="P3506" s="1119"/>
      <c r="Q3506" s="1119"/>
      <c r="R3506" s="1119"/>
      <c r="S3506" s="1119"/>
      <c r="T3506" s="1119"/>
      <c r="U3506" s="1119"/>
      <c r="V3506" s="1118"/>
      <c r="W3506" s="1120">
        <v>4.7728000000000002</v>
      </c>
      <c r="X3506" s="1121"/>
      <c r="Y3506" s="1121"/>
      <c r="Z3506" s="1121"/>
      <c r="AA3506" s="1121"/>
      <c r="AB3506" s="1121"/>
      <c r="AC3506" s="1120"/>
    </row>
    <row r="3507" spans="1:29" ht="16.7" customHeight="1">
      <c r="A3507" s="1117"/>
      <c r="B3507" s="1118"/>
      <c r="C3507" s="1118"/>
      <c r="D3507" s="1118"/>
      <c r="E3507" s="1118"/>
      <c r="F3507" s="1118"/>
      <c r="G3507" s="1118"/>
      <c r="H3507" s="1118"/>
      <c r="I3507" s="1119" t="s">
        <v>1186</v>
      </c>
      <c r="J3507" s="1119"/>
      <c r="K3507" s="1119"/>
      <c r="L3507" s="1119"/>
      <c r="M3507" s="1119"/>
      <c r="N3507" s="1119"/>
      <c r="O3507" s="1119"/>
      <c r="P3507" s="1119"/>
      <c r="Q3507" s="1119"/>
      <c r="R3507" s="1119"/>
      <c r="S3507" s="1119"/>
      <c r="T3507" s="1119"/>
      <c r="U3507" s="1119"/>
      <c r="V3507" s="1118"/>
      <c r="W3507" s="1120">
        <v>4.7728000000000002</v>
      </c>
      <c r="X3507" s="1121"/>
      <c r="Y3507" s="1121"/>
      <c r="Z3507" s="1121"/>
      <c r="AA3507" s="1121"/>
      <c r="AB3507" s="1121"/>
      <c r="AC3507" s="1120"/>
    </row>
    <row r="3508" spans="1:29" ht="17.45" customHeight="1">
      <c r="A3508" s="1117"/>
      <c r="B3508" s="1118"/>
      <c r="C3508" s="1118"/>
      <c r="D3508" s="1118"/>
      <c r="E3508" s="1118"/>
      <c r="F3508" s="1118"/>
      <c r="G3508" s="1118"/>
      <c r="H3508" s="1118"/>
      <c r="I3508" s="1119" t="s">
        <v>1187</v>
      </c>
      <c r="J3508" s="1119"/>
      <c r="K3508" s="1119"/>
      <c r="L3508" s="1119"/>
      <c r="M3508" s="1119"/>
      <c r="N3508" s="1119"/>
      <c r="O3508" s="1119"/>
      <c r="P3508" s="1119"/>
      <c r="Q3508" s="1119"/>
      <c r="R3508" s="1119"/>
      <c r="S3508" s="1119"/>
      <c r="T3508" s="1119"/>
      <c r="U3508" s="1119"/>
      <c r="V3508" s="1118"/>
      <c r="W3508" s="1120">
        <v>0</v>
      </c>
      <c r="X3508" s="1121"/>
      <c r="Y3508" s="1121"/>
      <c r="Z3508" s="1121"/>
      <c r="AA3508" s="1121"/>
      <c r="AB3508" s="1121"/>
      <c r="AC3508" s="1120"/>
    </row>
    <row r="3509" spans="1:29" ht="17.45" customHeight="1" thickBot="1">
      <c r="A3509" s="1122"/>
      <c r="B3509" s="1123"/>
      <c r="C3509" s="1123"/>
      <c r="D3509" s="1123"/>
      <c r="E3509" s="1123"/>
      <c r="F3509" s="1123"/>
      <c r="G3509" s="1123"/>
      <c r="H3509" s="1123"/>
      <c r="I3509" s="1124" t="s">
        <v>1188</v>
      </c>
      <c r="J3509" s="1124"/>
      <c r="K3509" s="1124"/>
      <c r="L3509" s="1124"/>
      <c r="M3509" s="1124"/>
      <c r="N3509" s="1124"/>
      <c r="O3509" s="1124"/>
      <c r="P3509" s="1124"/>
      <c r="Q3509" s="1124"/>
      <c r="R3509" s="1124"/>
      <c r="S3509" s="1124"/>
      <c r="T3509" s="1124"/>
      <c r="U3509" s="1124"/>
      <c r="V3509" s="1123"/>
      <c r="W3509" s="1125">
        <v>0</v>
      </c>
      <c r="X3509" s="1126"/>
      <c r="Y3509" s="1126"/>
      <c r="Z3509" s="1126"/>
      <c r="AA3509" s="1126"/>
      <c r="AB3509" s="1126"/>
      <c r="AC3509" s="1125"/>
    </row>
    <row r="3510" spans="1:29" ht="16.7" customHeight="1" thickBot="1">
      <c r="A3510" s="1092" t="s">
        <v>1189</v>
      </c>
      <c r="B3510" s="1109"/>
      <c r="C3510" s="1109"/>
      <c r="D3510" s="1109"/>
      <c r="E3510" s="1109"/>
      <c r="F3510" s="1109"/>
      <c r="G3510" s="1109"/>
      <c r="H3510" s="1109"/>
      <c r="I3510" s="1109"/>
      <c r="J3510" s="1110"/>
      <c r="K3510" s="1094" t="s">
        <v>1174</v>
      </c>
      <c r="L3510" s="1070"/>
      <c r="M3510" s="1070"/>
      <c r="N3510" s="1070"/>
      <c r="O3510" s="1095"/>
      <c r="P3510" s="1094" t="s">
        <v>531</v>
      </c>
      <c r="Q3510" s="1070"/>
      <c r="R3510" s="1070"/>
      <c r="S3510" s="1070"/>
      <c r="T3510" s="1095"/>
      <c r="U3510" s="1094" t="s">
        <v>1190</v>
      </c>
      <c r="V3510" s="1070"/>
      <c r="W3510" s="1070"/>
      <c r="X3510" s="1070"/>
      <c r="Y3510" s="1095"/>
      <c r="Z3510" s="1096" t="s">
        <v>1191</v>
      </c>
      <c r="AA3510" s="1111"/>
      <c r="AB3510" s="1111"/>
      <c r="AC3510" s="1112"/>
    </row>
    <row r="3511" spans="1:29" ht="17.45" customHeight="1">
      <c r="A3511" s="1150"/>
      <c r="B3511" s="1151" t="s">
        <v>2011</v>
      </c>
      <c r="C3511" s="1151"/>
      <c r="D3511" s="1152" t="s">
        <v>2012</v>
      </c>
      <c r="E3511" s="1151"/>
      <c r="F3511" s="1151"/>
      <c r="G3511" s="1151"/>
      <c r="H3511" s="1151"/>
      <c r="I3511" s="1151"/>
      <c r="J3511" s="1152"/>
      <c r="K3511" s="1153">
        <v>1.1000000000000001</v>
      </c>
      <c r="L3511" s="1154"/>
      <c r="M3511" s="1154"/>
      <c r="N3511" s="1154"/>
      <c r="O3511" s="1155"/>
      <c r="P3511" s="1169" t="s">
        <v>1218</v>
      </c>
      <c r="Q3511" s="1078"/>
      <c r="R3511" s="1078"/>
      <c r="S3511" s="1078"/>
      <c r="T3511" s="1170"/>
      <c r="U3511" s="1171">
        <v>6.5743999999999998</v>
      </c>
      <c r="V3511" s="1172"/>
      <c r="W3511" s="1172"/>
      <c r="X3511" s="1172"/>
      <c r="Y3511" s="1173"/>
      <c r="Z3511" s="1159">
        <v>7.2317999999999998</v>
      </c>
      <c r="AA3511" s="1116"/>
      <c r="AB3511" s="1116"/>
      <c r="AC3511" s="1115"/>
    </row>
    <row r="3512" spans="1:29" ht="16.7" customHeight="1" thickBot="1">
      <c r="A3512" s="1089"/>
      <c r="B3512" s="1160" t="s">
        <v>2013</v>
      </c>
      <c r="C3512" s="1160"/>
      <c r="D3512" s="1161" t="s">
        <v>2014</v>
      </c>
      <c r="E3512" s="1160"/>
      <c r="F3512" s="1160"/>
      <c r="G3512" s="1160"/>
      <c r="H3512" s="1160"/>
      <c r="I3512" s="1160"/>
      <c r="J3512" s="1161"/>
      <c r="K3512" s="1162">
        <v>1.4999999999999999E-2</v>
      </c>
      <c r="L3512" s="1163"/>
      <c r="M3512" s="1163"/>
      <c r="N3512" s="1163"/>
      <c r="O3512" s="1164"/>
      <c r="P3512" s="1185" t="s">
        <v>1218</v>
      </c>
      <c r="Q3512" s="1186"/>
      <c r="R3512" s="1186"/>
      <c r="S3512" s="1186"/>
      <c r="T3512" s="1187"/>
      <c r="U3512" s="1188">
        <v>12.7111</v>
      </c>
      <c r="V3512" s="1189"/>
      <c r="W3512" s="1189"/>
      <c r="X3512" s="1189"/>
      <c r="Y3512" s="1190"/>
      <c r="Z3512" s="1168">
        <v>0.19070000000000001</v>
      </c>
      <c r="AA3512" s="1126"/>
      <c r="AB3512" s="1126"/>
      <c r="AC3512" s="1125"/>
    </row>
    <row r="3513" spans="1:29" ht="17.45" customHeight="1" thickBot="1">
      <c r="A3513" s="1068"/>
      <c r="B3513" s="1069"/>
      <c r="C3513" s="1069"/>
      <c r="D3513" s="1069"/>
      <c r="E3513" s="1069"/>
      <c r="F3513" s="1069"/>
      <c r="G3513" s="1069"/>
      <c r="H3513" s="1069"/>
      <c r="I3513" s="1071" t="s">
        <v>1193</v>
      </c>
      <c r="J3513" s="1071"/>
      <c r="K3513" s="1071"/>
      <c r="L3513" s="1071"/>
      <c r="M3513" s="1071"/>
      <c r="N3513" s="1071"/>
      <c r="O3513" s="1071"/>
      <c r="P3513" s="1071"/>
      <c r="Q3513" s="1071"/>
      <c r="R3513" s="1071"/>
      <c r="S3513" s="1071"/>
      <c r="T3513" s="1071"/>
      <c r="U3513" s="1071"/>
      <c r="V3513" s="1106"/>
      <c r="W3513" s="1107">
        <v>7.4225000000000003</v>
      </c>
      <c r="X3513" s="1108"/>
      <c r="Y3513" s="1108"/>
      <c r="Z3513" s="1108"/>
      <c r="AA3513" s="1108"/>
      <c r="AB3513" s="1108"/>
      <c r="AC3513" s="1107"/>
    </row>
    <row r="3514" spans="1:29" ht="17.45" customHeight="1" thickBot="1">
      <c r="A3514" s="1092" t="s">
        <v>1194</v>
      </c>
      <c r="B3514" s="1109"/>
      <c r="C3514" s="1109"/>
      <c r="D3514" s="1109"/>
      <c r="E3514" s="1109"/>
      <c r="F3514" s="1109"/>
      <c r="G3514" s="1109"/>
      <c r="H3514" s="1109"/>
      <c r="I3514" s="1109"/>
      <c r="J3514" s="1110"/>
      <c r="K3514" s="1094" t="s">
        <v>1174</v>
      </c>
      <c r="L3514" s="1070"/>
      <c r="M3514" s="1070"/>
      <c r="N3514" s="1070"/>
      <c r="O3514" s="1095"/>
      <c r="P3514" s="1094" t="s">
        <v>531</v>
      </c>
      <c r="Q3514" s="1070"/>
      <c r="R3514" s="1070"/>
      <c r="S3514" s="1070"/>
      <c r="T3514" s="1095"/>
      <c r="U3514" s="1094" t="s">
        <v>1190</v>
      </c>
      <c r="V3514" s="1070"/>
      <c r="W3514" s="1070"/>
      <c r="X3514" s="1070"/>
      <c r="Y3514" s="1095"/>
      <c r="Z3514" s="1096" t="s">
        <v>1191</v>
      </c>
      <c r="AA3514" s="1111"/>
      <c r="AB3514" s="1111"/>
      <c r="AC3514" s="1112"/>
    </row>
    <row r="3515" spans="1:29" ht="16.7" customHeight="1" thickBot="1">
      <c r="A3515" s="1068"/>
      <c r="B3515" s="1069"/>
      <c r="C3515" s="1069"/>
      <c r="D3515" s="1069"/>
      <c r="E3515" s="1069"/>
      <c r="F3515" s="1069"/>
      <c r="G3515" s="1069"/>
      <c r="H3515" s="1069"/>
      <c r="I3515" s="1071" t="s">
        <v>1195</v>
      </c>
      <c r="J3515" s="1071"/>
      <c r="K3515" s="1071"/>
      <c r="L3515" s="1071"/>
      <c r="M3515" s="1071"/>
      <c r="N3515" s="1071"/>
      <c r="O3515" s="1071"/>
      <c r="P3515" s="1071"/>
      <c r="Q3515" s="1071"/>
      <c r="R3515" s="1071"/>
      <c r="S3515" s="1071"/>
      <c r="T3515" s="1071"/>
      <c r="U3515" s="1071"/>
      <c r="V3515" s="1106"/>
      <c r="W3515" s="1107">
        <v>0</v>
      </c>
      <c r="X3515" s="1108"/>
      <c r="Y3515" s="1108"/>
      <c r="Z3515" s="1108"/>
      <c r="AA3515" s="1108"/>
      <c r="AB3515" s="1108"/>
      <c r="AC3515" s="1107"/>
    </row>
    <row r="3516" spans="1:29" ht="17.45" customHeight="1" thickBot="1">
      <c r="A3516" s="1092" t="s">
        <v>1196</v>
      </c>
      <c r="B3516" s="1109"/>
      <c r="C3516" s="1109"/>
      <c r="D3516" s="1109"/>
      <c r="E3516" s="1109"/>
      <c r="F3516" s="1109"/>
      <c r="G3516" s="1109"/>
      <c r="H3516" s="1109"/>
      <c r="I3516" s="1109"/>
      <c r="J3516" s="1110"/>
      <c r="K3516" s="1094" t="s">
        <v>1174</v>
      </c>
      <c r="L3516" s="1070"/>
      <c r="M3516" s="1070"/>
      <c r="N3516" s="1070"/>
      <c r="O3516" s="1095"/>
      <c r="P3516" s="1094" t="s">
        <v>531</v>
      </c>
      <c r="Q3516" s="1070"/>
      <c r="R3516" s="1070"/>
      <c r="S3516" s="1070"/>
      <c r="T3516" s="1095"/>
      <c r="U3516" s="1094" t="s">
        <v>1190</v>
      </c>
      <c r="V3516" s="1070"/>
      <c r="W3516" s="1070"/>
      <c r="X3516" s="1070"/>
      <c r="Y3516" s="1095"/>
      <c r="Z3516" s="1096" t="s">
        <v>1191</v>
      </c>
      <c r="AA3516" s="1111"/>
      <c r="AB3516" s="1111"/>
      <c r="AC3516" s="1112"/>
    </row>
    <row r="3517" spans="1:29" ht="17.45" customHeight="1">
      <c r="A3517" s="1150"/>
      <c r="B3517" s="1151" t="s">
        <v>2015</v>
      </c>
      <c r="C3517" s="1151"/>
      <c r="D3517" s="1152" t="s">
        <v>2016</v>
      </c>
      <c r="E3517" s="1151"/>
      <c r="F3517" s="1151"/>
      <c r="G3517" s="1151"/>
      <c r="H3517" s="1151"/>
      <c r="I3517" s="1151"/>
      <c r="J3517" s="1152"/>
      <c r="K3517" s="1153">
        <v>2.0000000000000002E-5</v>
      </c>
      <c r="L3517" s="1154"/>
      <c r="M3517" s="1154"/>
      <c r="N3517" s="1154"/>
      <c r="O3517" s="1155"/>
      <c r="P3517" s="1169" t="s">
        <v>565</v>
      </c>
      <c r="Q3517" s="1078"/>
      <c r="R3517" s="1078"/>
      <c r="S3517" s="1078"/>
      <c r="T3517" s="1170"/>
      <c r="U3517" s="1171">
        <v>32.99</v>
      </c>
      <c r="V3517" s="1172"/>
      <c r="W3517" s="1172"/>
      <c r="X3517" s="1172"/>
      <c r="Y3517" s="1173"/>
      <c r="Z3517" s="1159">
        <v>6.9999999999999999E-4</v>
      </c>
      <c r="AA3517" s="1116"/>
      <c r="AB3517" s="1116"/>
      <c r="AC3517" s="1115"/>
    </row>
    <row r="3518" spans="1:29" ht="16.7" customHeight="1" thickBot="1">
      <c r="A3518" s="1089"/>
      <c r="B3518" s="1160" t="s">
        <v>2017</v>
      </c>
      <c r="C3518" s="1160"/>
      <c r="D3518" s="1161" t="s">
        <v>2018</v>
      </c>
      <c r="E3518" s="1160"/>
      <c r="F3518" s="1160"/>
      <c r="G3518" s="1160"/>
      <c r="H3518" s="1160"/>
      <c r="I3518" s="1160"/>
      <c r="J3518" s="1161"/>
      <c r="K3518" s="1162">
        <v>1.1000000000000001E-3</v>
      </c>
      <c r="L3518" s="1163"/>
      <c r="M3518" s="1163"/>
      <c r="N3518" s="1163"/>
      <c r="O3518" s="1164"/>
      <c r="P3518" s="1185" t="s">
        <v>565</v>
      </c>
      <c r="Q3518" s="1186"/>
      <c r="R3518" s="1186"/>
      <c r="S3518" s="1186"/>
      <c r="T3518" s="1187"/>
      <c r="U3518" s="1188">
        <v>32.99</v>
      </c>
      <c r="V3518" s="1189"/>
      <c r="W3518" s="1189"/>
      <c r="X3518" s="1189"/>
      <c r="Y3518" s="1190"/>
      <c r="Z3518" s="1168">
        <v>3.6299999999999999E-2</v>
      </c>
      <c r="AA3518" s="1126"/>
      <c r="AB3518" s="1126"/>
      <c r="AC3518" s="1125"/>
    </row>
    <row r="3519" spans="1:29" ht="17.45" customHeight="1" thickBot="1">
      <c r="A3519" s="1068"/>
      <c r="B3519" s="1069"/>
      <c r="C3519" s="1069"/>
      <c r="D3519" s="1069"/>
      <c r="E3519" s="1069"/>
      <c r="F3519" s="1069"/>
      <c r="G3519" s="1069"/>
      <c r="H3519" s="1069"/>
      <c r="I3519" s="1071" t="s">
        <v>1197</v>
      </c>
      <c r="J3519" s="1071"/>
      <c r="K3519" s="1071"/>
      <c r="L3519" s="1071"/>
      <c r="M3519" s="1071"/>
      <c r="N3519" s="1071"/>
      <c r="O3519" s="1071"/>
      <c r="P3519" s="1071"/>
      <c r="Q3519" s="1071"/>
      <c r="R3519" s="1071"/>
      <c r="S3519" s="1071"/>
      <c r="T3519" s="1071"/>
      <c r="U3519" s="1071"/>
      <c r="V3519" s="1106"/>
      <c r="W3519" s="1107">
        <v>3.6999999999999998E-2</v>
      </c>
      <c r="X3519" s="1108"/>
      <c r="Y3519" s="1108"/>
      <c r="Z3519" s="1108"/>
      <c r="AA3519" s="1108"/>
      <c r="AB3519" s="1108"/>
      <c r="AC3519" s="1107"/>
    </row>
    <row r="3520" spans="1:29" ht="16.7" customHeight="1" thickBot="1">
      <c r="A3520" s="1092" t="s">
        <v>1198</v>
      </c>
      <c r="B3520" s="1109"/>
      <c r="C3520" s="1109"/>
      <c r="D3520" s="1110"/>
      <c r="E3520" s="1094" t="s">
        <v>1174</v>
      </c>
      <c r="F3520" s="1070"/>
      <c r="G3520" s="1095"/>
      <c r="H3520" s="1140" t="s">
        <v>1199</v>
      </c>
      <c r="I3520" s="1140" t="s">
        <v>1200</v>
      </c>
      <c r="J3520" s="1094" t="s">
        <v>1201</v>
      </c>
      <c r="K3520" s="1070"/>
      <c r="L3520" s="1095"/>
      <c r="M3520" s="1094" t="s">
        <v>1202</v>
      </c>
      <c r="N3520" s="1070"/>
      <c r="O3520" s="1070"/>
      <c r="P3520" s="1095"/>
      <c r="Q3520" s="1094" t="s">
        <v>1203</v>
      </c>
      <c r="R3520" s="1070"/>
      <c r="S3520" s="1070"/>
      <c r="T3520" s="1070"/>
      <c r="U3520" s="1095"/>
      <c r="V3520" s="1094" t="s">
        <v>1204</v>
      </c>
      <c r="W3520" s="1070"/>
      <c r="X3520" s="1070"/>
      <c r="Y3520" s="1095"/>
      <c r="Z3520" s="1096" t="s">
        <v>1191</v>
      </c>
      <c r="AA3520" s="1111"/>
      <c r="AB3520" s="1111"/>
      <c r="AC3520" s="1112"/>
    </row>
    <row r="3521" spans="1:29" ht="17.45" customHeight="1">
      <c r="A3521" s="1150"/>
      <c r="B3521" s="1151" t="s">
        <v>2019</v>
      </c>
      <c r="C3521" s="1151"/>
      <c r="D3521" s="1222" t="s">
        <v>2016</v>
      </c>
      <c r="E3521" s="1202">
        <v>2.0000000000000002E-5</v>
      </c>
      <c r="F3521" s="1203"/>
      <c r="G3521" s="1204"/>
      <c r="H3521" s="1201">
        <v>0</v>
      </c>
      <c r="I3521" s="1201">
        <v>0</v>
      </c>
      <c r="J3521" s="1205">
        <v>0</v>
      </c>
      <c r="K3521" s="1206"/>
      <c r="L3521" s="1207"/>
      <c r="M3521" s="1171">
        <v>1.05</v>
      </c>
      <c r="N3521" s="1172"/>
      <c r="O3521" s="1172"/>
      <c r="P3521" s="1173"/>
      <c r="Q3521" s="1171">
        <v>0.84</v>
      </c>
      <c r="R3521" s="1172"/>
      <c r="S3521" s="1172"/>
      <c r="T3521" s="1172"/>
      <c r="U3521" s="1173"/>
      <c r="V3521" s="1171">
        <v>0.69</v>
      </c>
      <c r="W3521" s="1172"/>
      <c r="X3521" s="1172"/>
      <c r="Y3521" s="1173"/>
      <c r="Z3521" s="1159">
        <v>0</v>
      </c>
      <c r="AA3521" s="1116"/>
      <c r="AB3521" s="1116"/>
      <c r="AC3521" s="1115"/>
    </row>
    <row r="3522" spans="1:29" ht="17.45" customHeight="1" thickBot="1">
      <c r="A3522" s="1089"/>
      <c r="B3522" s="1160" t="s">
        <v>2020</v>
      </c>
      <c r="C3522" s="1160"/>
      <c r="D3522" s="1224" t="s">
        <v>2018</v>
      </c>
      <c r="E3522" s="1216">
        <v>1.1000000000000001E-3</v>
      </c>
      <c r="F3522" s="1217"/>
      <c r="G3522" s="1218"/>
      <c r="H3522" s="1215">
        <v>0</v>
      </c>
      <c r="I3522" s="1215">
        <v>0</v>
      </c>
      <c r="J3522" s="1219">
        <v>0</v>
      </c>
      <c r="K3522" s="1220"/>
      <c r="L3522" s="1221"/>
      <c r="M3522" s="1188">
        <v>1.05</v>
      </c>
      <c r="N3522" s="1189"/>
      <c r="O3522" s="1189"/>
      <c r="P3522" s="1190"/>
      <c r="Q3522" s="1188">
        <v>0.84</v>
      </c>
      <c r="R3522" s="1189"/>
      <c r="S3522" s="1189"/>
      <c r="T3522" s="1189"/>
      <c r="U3522" s="1190"/>
      <c r="V3522" s="1188">
        <v>0.69</v>
      </c>
      <c r="W3522" s="1189"/>
      <c r="X3522" s="1189"/>
      <c r="Y3522" s="1190"/>
      <c r="Z3522" s="1168">
        <v>0</v>
      </c>
      <c r="AA3522" s="1126"/>
      <c r="AB3522" s="1126"/>
      <c r="AC3522" s="1125"/>
    </row>
    <row r="3523" spans="1:29" ht="16.7" customHeight="1" thickBot="1">
      <c r="A3523" s="1068"/>
      <c r="B3523" s="1069"/>
      <c r="C3523" s="1069"/>
      <c r="D3523" s="1069"/>
      <c r="E3523" s="1069"/>
      <c r="F3523" s="1069"/>
      <c r="G3523" s="1069"/>
      <c r="H3523" s="1069"/>
      <c r="I3523" s="1071" t="s">
        <v>1205</v>
      </c>
      <c r="J3523" s="1071"/>
      <c r="K3523" s="1071"/>
      <c r="L3523" s="1071"/>
      <c r="M3523" s="1071"/>
      <c r="N3523" s="1071"/>
      <c r="O3523" s="1071"/>
      <c r="P3523" s="1071"/>
      <c r="Q3523" s="1071"/>
      <c r="R3523" s="1071"/>
      <c r="S3523" s="1071"/>
      <c r="T3523" s="1071"/>
      <c r="U3523" s="1071"/>
      <c r="V3523" s="1106"/>
      <c r="W3523" s="1107">
        <v>0</v>
      </c>
      <c r="X3523" s="1108"/>
      <c r="Y3523" s="1108"/>
      <c r="Z3523" s="1108"/>
      <c r="AA3523" s="1108"/>
      <c r="AB3523" s="1108"/>
      <c r="AC3523" s="1107"/>
    </row>
    <row r="3524" spans="1:29" ht="5.85" customHeight="1">
      <c r="A3524" s="1141"/>
      <c r="B3524" s="1113"/>
      <c r="C3524" s="1113"/>
      <c r="D3524" s="1113"/>
      <c r="E3524" s="1113"/>
      <c r="F3524" s="1113"/>
      <c r="G3524" s="1113"/>
      <c r="H3524" s="1113"/>
      <c r="I3524" s="1113"/>
      <c r="J3524" s="1113"/>
      <c r="K3524" s="1113"/>
      <c r="L3524" s="1113"/>
      <c r="M3524" s="1113"/>
      <c r="N3524" s="1113"/>
      <c r="O3524" s="1113"/>
      <c r="P3524" s="1113"/>
      <c r="Q3524" s="1113"/>
      <c r="R3524" s="1113"/>
      <c r="S3524" s="1113"/>
      <c r="T3524" s="1113"/>
      <c r="U3524" s="1113"/>
      <c r="V3524" s="1113"/>
      <c r="W3524" s="1113"/>
      <c r="X3524" s="1113"/>
      <c r="Y3524" s="1113"/>
      <c r="Z3524" s="1113"/>
      <c r="AA3524" s="1113"/>
      <c r="AB3524" s="1113"/>
      <c r="AC3524" s="1142"/>
    </row>
    <row r="3525" spans="1:29" ht="17.45" customHeight="1">
      <c r="A3525" s="1117"/>
      <c r="B3525" s="1118"/>
      <c r="C3525" s="1118"/>
      <c r="D3525" s="1118"/>
      <c r="E3525" s="1118"/>
      <c r="F3525" s="1118"/>
      <c r="G3525" s="1118"/>
      <c r="H3525" s="1118"/>
      <c r="I3525" s="1119" t="s">
        <v>1206</v>
      </c>
      <c r="J3525" s="1119"/>
      <c r="K3525" s="1119"/>
      <c r="L3525" s="1119"/>
      <c r="M3525" s="1119"/>
      <c r="N3525" s="1119"/>
      <c r="O3525" s="1119"/>
      <c r="P3525" s="1119"/>
      <c r="Q3525" s="1119"/>
      <c r="R3525" s="1119"/>
      <c r="S3525" s="1119"/>
      <c r="T3525" s="1119"/>
      <c r="U3525" s="1119"/>
      <c r="V3525" s="1118"/>
      <c r="W3525" s="1143">
        <v>12.23</v>
      </c>
      <c r="X3525" s="1144"/>
      <c r="Y3525" s="1144"/>
      <c r="Z3525" s="1144"/>
      <c r="AA3525" s="1144"/>
      <c r="AB3525" s="1144"/>
      <c r="AC3525" s="1143"/>
    </row>
    <row r="3526" spans="1:29" ht="16.7" customHeight="1">
      <c r="A3526" s="1117"/>
      <c r="B3526" s="1118"/>
      <c r="C3526" s="1118"/>
      <c r="D3526" s="1118"/>
      <c r="E3526" s="1118"/>
      <c r="F3526" s="1118"/>
      <c r="G3526" s="1119" t="s">
        <v>1207</v>
      </c>
      <c r="H3526" s="1119"/>
      <c r="I3526" s="1119"/>
      <c r="J3526" s="1119"/>
      <c r="K3526" s="1119"/>
      <c r="L3526" s="1119"/>
      <c r="M3526" s="1119"/>
      <c r="N3526" s="1145"/>
      <c r="O3526" s="1146">
        <v>0</v>
      </c>
      <c r="P3526" s="1146"/>
      <c r="Q3526" s="1146"/>
      <c r="R3526" s="1145"/>
      <c r="S3526" s="1119" t="s">
        <v>1208</v>
      </c>
      <c r="T3526" s="1119"/>
      <c r="U3526" s="1119"/>
      <c r="V3526" s="1118"/>
      <c r="W3526" s="1143">
        <v>0</v>
      </c>
      <c r="X3526" s="1144"/>
      <c r="Y3526" s="1144"/>
      <c r="Z3526" s="1144"/>
      <c r="AA3526" s="1144"/>
      <c r="AB3526" s="1144"/>
      <c r="AC3526" s="1143"/>
    </row>
    <row r="3527" spans="1:29" ht="17.45" customHeight="1">
      <c r="A3527" s="1117"/>
      <c r="B3527" s="1118"/>
      <c r="C3527" s="1118"/>
      <c r="D3527" s="1118"/>
      <c r="E3527" s="1118"/>
      <c r="F3527" s="1118"/>
      <c r="G3527" s="1118"/>
      <c r="H3527" s="1118"/>
      <c r="I3527" s="1119" t="s">
        <v>1209</v>
      </c>
      <c r="J3527" s="1119"/>
      <c r="K3527" s="1119"/>
      <c r="L3527" s="1119"/>
      <c r="M3527" s="1119"/>
      <c r="N3527" s="1119"/>
      <c r="O3527" s="1119"/>
      <c r="P3527" s="1119"/>
      <c r="Q3527" s="1119"/>
      <c r="R3527" s="1119"/>
      <c r="S3527" s="1119"/>
      <c r="T3527" s="1119"/>
      <c r="U3527" s="1119"/>
      <c r="V3527" s="1118"/>
      <c r="W3527" s="1143">
        <v>12.23</v>
      </c>
      <c r="X3527" s="1144"/>
      <c r="Y3527" s="1144"/>
      <c r="Z3527" s="1144"/>
      <c r="AA3527" s="1144"/>
      <c r="AB3527" s="1144"/>
      <c r="AC3527" s="1143"/>
    </row>
    <row r="3528" spans="1:29" ht="5.85" customHeight="1">
      <c r="A3528" s="1147"/>
      <c r="B3528" s="1118"/>
      <c r="C3528" s="1118"/>
      <c r="D3528" s="1118"/>
      <c r="E3528" s="1118"/>
      <c r="F3528" s="1118"/>
      <c r="G3528" s="1118"/>
      <c r="H3528" s="1118"/>
      <c r="I3528" s="1118"/>
      <c r="J3528" s="1118"/>
      <c r="K3528" s="1118"/>
      <c r="L3528" s="1118"/>
      <c r="M3528" s="1118"/>
      <c r="N3528" s="1118"/>
      <c r="O3528" s="1118"/>
      <c r="P3528" s="1118"/>
      <c r="Q3528" s="1118"/>
      <c r="R3528" s="1118"/>
      <c r="S3528" s="1118"/>
      <c r="T3528" s="1118"/>
      <c r="U3528" s="1118"/>
      <c r="V3528" s="1118"/>
      <c r="W3528" s="1118"/>
      <c r="X3528" s="1118"/>
      <c r="Y3528" s="1118"/>
      <c r="Z3528" s="1118"/>
      <c r="AA3528" s="1118"/>
      <c r="AB3528" s="1118"/>
      <c r="AC3528" s="1148"/>
    </row>
    <row r="3529" spans="1:29" ht="122.1" customHeight="1">
      <c r="A3529" s="1149"/>
      <c r="AC3529" s="1088"/>
    </row>
    <row r="3530" spans="1:29" ht="121.35" customHeight="1" thickBot="1">
      <c r="A3530" s="1089"/>
      <c r="B3530" s="1090"/>
      <c r="C3530" s="1090"/>
      <c r="D3530" s="1090"/>
      <c r="E3530" s="1090"/>
      <c r="F3530" s="1090"/>
      <c r="G3530" s="1090"/>
      <c r="H3530" s="1090"/>
      <c r="I3530" s="1090"/>
      <c r="J3530" s="1090"/>
      <c r="K3530" s="1090"/>
      <c r="L3530" s="1090"/>
      <c r="M3530" s="1090"/>
      <c r="N3530" s="1090"/>
      <c r="O3530" s="1090"/>
      <c r="P3530" s="1090"/>
      <c r="Q3530" s="1090"/>
      <c r="R3530" s="1090"/>
      <c r="S3530" s="1090"/>
      <c r="T3530" s="1090"/>
      <c r="U3530" s="1090"/>
      <c r="V3530" s="1090"/>
      <c r="W3530" s="1090"/>
      <c r="X3530" s="1090"/>
      <c r="Y3530" s="1090"/>
      <c r="Z3530" s="1090"/>
      <c r="AA3530" s="1090"/>
      <c r="AB3530" s="1090"/>
      <c r="AC3530" s="1091"/>
    </row>
    <row r="3531" spans="1:29" ht="17.45" customHeight="1" thickBot="1">
      <c r="A3531" s="1068"/>
      <c r="B3531" s="1069"/>
      <c r="C3531" s="1069"/>
      <c r="D3531" s="1069"/>
      <c r="E3531" s="1069"/>
      <c r="F3531" s="1070" t="s">
        <v>1166</v>
      </c>
      <c r="G3531" s="1070"/>
      <c r="H3531" s="1070"/>
      <c r="I3531" s="1070"/>
      <c r="J3531" s="1070"/>
      <c r="K3531" s="1070"/>
      <c r="L3531" s="1069"/>
      <c r="M3531" s="1069"/>
      <c r="N3531" s="1069"/>
      <c r="O3531" s="1069"/>
      <c r="P3531" s="1069"/>
      <c r="Q3531" s="1069"/>
      <c r="R3531" s="1069"/>
      <c r="S3531" s="1069"/>
      <c r="T3531" s="1069"/>
      <c r="U3531" s="1069"/>
      <c r="V3531" s="1069"/>
      <c r="W3531" s="1069"/>
      <c r="X3531" s="1071" t="s">
        <v>2021</v>
      </c>
      <c r="Y3531" s="1071"/>
      <c r="Z3531" s="1071"/>
      <c r="AA3531" s="1071"/>
      <c r="AB3531" s="1071"/>
      <c r="AC3531" s="1072"/>
    </row>
    <row r="3532" spans="1:29" ht="16.7" customHeight="1">
      <c r="A3532" s="1074" t="s">
        <v>1168</v>
      </c>
      <c r="B3532" s="1075"/>
      <c r="C3532" s="1076"/>
      <c r="D3532" s="1077" t="s">
        <v>2022</v>
      </c>
      <c r="E3532" s="1077"/>
      <c r="F3532" s="1077"/>
      <c r="G3532" s="1077"/>
      <c r="H3532" s="1077"/>
      <c r="I3532" s="1077"/>
      <c r="J3532" s="1077"/>
      <c r="K3532" s="1077"/>
      <c r="L3532" s="1077"/>
      <c r="M3532" s="1077"/>
      <c r="N3532" s="1076"/>
      <c r="O3532" s="1076"/>
      <c r="P3532" s="1078" t="s">
        <v>1104</v>
      </c>
      <c r="Q3532" s="1078"/>
      <c r="R3532" s="1078"/>
      <c r="S3532" s="1076"/>
      <c r="T3532" s="1079" t="s">
        <v>1621</v>
      </c>
      <c r="U3532" s="1079"/>
      <c r="V3532" s="1079"/>
      <c r="W3532" s="1079"/>
      <c r="X3532" s="1076"/>
      <c r="Y3532" s="1078" t="s">
        <v>1170</v>
      </c>
      <c r="Z3532" s="1078"/>
      <c r="AA3532" s="1076"/>
      <c r="AB3532" s="1080">
        <v>45658</v>
      </c>
      <c r="AC3532" s="1081"/>
    </row>
    <row r="3533" spans="1:29" ht="17.45" customHeight="1">
      <c r="A3533" s="1082"/>
      <c r="B3533" s="1083"/>
      <c r="D3533" s="1084"/>
      <c r="E3533" s="1084"/>
      <c r="F3533" s="1084"/>
      <c r="G3533" s="1084"/>
      <c r="H3533" s="1084"/>
      <c r="I3533" s="1084"/>
      <c r="J3533" s="1084"/>
      <c r="K3533" s="1084"/>
      <c r="L3533" s="1084"/>
      <c r="M3533" s="1084"/>
      <c r="P3533" s="1085" t="s">
        <v>1171</v>
      </c>
      <c r="Q3533" s="1085"/>
      <c r="R3533" s="1085"/>
      <c r="T3533" s="1086">
        <v>9</v>
      </c>
      <c r="U3533" s="1086"/>
      <c r="V3533" s="1086"/>
      <c r="W3533" s="1086"/>
      <c r="Y3533" s="1085" t="s">
        <v>1172</v>
      </c>
      <c r="Z3533" s="1085"/>
      <c r="AB3533" s="1087" t="s">
        <v>58</v>
      </c>
      <c r="AC3533" s="1088"/>
    </row>
    <row r="3534" spans="1:29" ht="5.85" customHeight="1" thickBot="1">
      <c r="A3534" s="1089"/>
      <c r="B3534" s="1090"/>
      <c r="C3534" s="1090"/>
      <c r="D3534" s="1090"/>
      <c r="E3534" s="1090"/>
      <c r="F3534" s="1090"/>
      <c r="G3534" s="1090"/>
      <c r="H3534" s="1090"/>
      <c r="I3534" s="1090"/>
      <c r="J3534" s="1090"/>
      <c r="K3534" s="1090"/>
      <c r="L3534" s="1090"/>
      <c r="M3534" s="1090"/>
      <c r="N3534" s="1090"/>
      <c r="O3534" s="1090"/>
      <c r="P3534" s="1090"/>
      <c r="Q3534" s="1090"/>
      <c r="R3534" s="1090"/>
      <c r="S3534" s="1090"/>
      <c r="T3534" s="1090"/>
      <c r="U3534" s="1090"/>
      <c r="V3534" s="1090"/>
      <c r="W3534" s="1090"/>
      <c r="X3534" s="1090"/>
      <c r="Y3534" s="1090"/>
      <c r="Z3534" s="1090"/>
      <c r="AA3534" s="1090"/>
      <c r="AB3534" s="1090"/>
      <c r="AC3534" s="1091"/>
    </row>
    <row r="3535" spans="1:29" ht="16.7" customHeight="1" thickBot="1">
      <c r="A3535" s="1092" t="s">
        <v>1173</v>
      </c>
      <c r="B3535" s="1075"/>
      <c r="C3535" s="1075"/>
      <c r="D3535" s="1075"/>
      <c r="E3535" s="1075"/>
      <c r="F3535" s="1075"/>
      <c r="G3535" s="1075"/>
      <c r="H3535" s="1093"/>
      <c r="I3535" s="1094" t="s">
        <v>1174</v>
      </c>
      <c r="J3535" s="1094" t="s">
        <v>1175</v>
      </c>
      <c r="K3535" s="1070"/>
      <c r="L3535" s="1070"/>
      <c r="M3535" s="1070"/>
      <c r="N3535" s="1070"/>
      <c r="O3535" s="1070"/>
      <c r="P3535" s="1095"/>
      <c r="Q3535" s="1094" t="s">
        <v>1176</v>
      </c>
      <c r="R3535" s="1070"/>
      <c r="S3535" s="1070"/>
      <c r="T3535" s="1070"/>
      <c r="U3535" s="1070"/>
      <c r="V3535" s="1070"/>
      <c r="W3535" s="1070"/>
      <c r="X3535" s="1070"/>
      <c r="Y3535" s="1095"/>
      <c r="Z3535" s="1096" t="s">
        <v>1177</v>
      </c>
      <c r="AA3535" s="1097"/>
      <c r="AB3535" s="1097"/>
      <c r="AC3535" s="1098"/>
    </row>
    <row r="3536" spans="1:29" ht="17.45" customHeight="1" thickBot="1">
      <c r="A3536" s="1099"/>
      <c r="B3536" s="1100"/>
      <c r="C3536" s="1100"/>
      <c r="D3536" s="1100"/>
      <c r="E3536" s="1100"/>
      <c r="F3536" s="1100"/>
      <c r="G3536" s="1100"/>
      <c r="H3536" s="1101"/>
      <c r="I3536" s="1102"/>
      <c r="J3536" s="1094" t="s">
        <v>1178</v>
      </c>
      <c r="K3536" s="1070"/>
      <c r="L3536" s="1095"/>
      <c r="M3536" s="1094" t="s">
        <v>1179</v>
      </c>
      <c r="N3536" s="1070"/>
      <c r="O3536" s="1070"/>
      <c r="P3536" s="1095"/>
      <c r="Q3536" s="1094" t="s">
        <v>1178</v>
      </c>
      <c r="R3536" s="1070"/>
      <c r="S3536" s="1070"/>
      <c r="T3536" s="1070"/>
      <c r="U3536" s="1095"/>
      <c r="V3536" s="1094" t="s">
        <v>1179</v>
      </c>
      <c r="W3536" s="1070"/>
      <c r="X3536" s="1070"/>
      <c r="Y3536" s="1095"/>
      <c r="Z3536" s="1103"/>
      <c r="AA3536" s="1104"/>
      <c r="AB3536" s="1104"/>
      <c r="AC3536" s="1105"/>
    </row>
    <row r="3537" spans="1:29" ht="17.45" customHeight="1" thickBot="1">
      <c r="A3537" s="1127"/>
      <c r="B3537" s="1128" t="s">
        <v>2023</v>
      </c>
      <c r="C3537" s="1128"/>
      <c r="D3537" s="1129" t="s">
        <v>2024</v>
      </c>
      <c r="E3537" s="1128"/>
      <c r="F3537" s="1128"/>
      <c r="G3537" s="1128"/>
      <c r="H3537" s="1129"/>
      <c r="I3537" s="1191">
        <v>1</v>
      </c>
      <c r="J3537" s="1192">
        <v>1</v>
      </c>
      <c r="K3537" s="1193"/>
      <c r="L3537" s="1194"/>
      <c r="M3537" s="1192">
        <v>0</v>
      </c>
      <c r="N3537" s="1193"/>
      <c r="O3537" s="1193"/>
      <c r="P3537" s="1194"/>
      <c r="Q3537" s="1195">
        <v>8.6760999999999999</v>
      </c>
      <c r="R3537" s="1196"/>
      <c r="S3537" s="1196"/>
      <c r="T3537" s="1196"/>
      <c r="U3537" s="1197"/>
      <c r="V3537" s="1195">
        <v>0.82440000000000002</v>
      </c>
      <c r="W3537" s="1196"/>
      <c r="X3537" s="1196"/>
      <c r="Y3537" s="1197"/>
      <c r="Z3537" s="1139">
        <v>8.6760999999999999</v>
      </c>
      <c r="AA3537" s="1108"/>
      <c r="AB3537" s="1108"/>
      <c r="AC3537" s="1107"/>
    </row>
    <row r="3538" spans="1:29" ht="16.7" customHeight="1" thickBot="1">
      <c r="A3538" s="1068"/>
      <c r="B3538" s="1069"/>
      <c r="C3538" s="1069"/>
      <c r="D3538" s="1069"/>
      <c r="E3538" s="1069"/>
      <c r="F3538" s="1069"/>
      <c r="G3538" s="1069"/>
      <c r="H3538" s="1069"/>
      <c r="I3538" s="1071" t="s">
        <v>1180</v>
      </c>
      <c r="J3538" s="1071"/>
      <c r="K3538" s="1071"/>
      <c r="L3538" s="1071"/>
      <c r="M3538" s="1071"/>
      <c r="N3538" s="1071"/>
      <c r="O3538" s="1071"/>
      <c r="P3538" s="1071"/>
      <c r="Q3538" s="1071"/>
      <c r="R3538" s="1071"/>
      <c r="S3538" s="1071"/>
      <c r="T3538" s="1071"/>
      <c r="U3538" s="1071"/>
      <c r="V3538" s="1106"/>
      <c r="W3538" s="1107">
        <v>8.6760999999999999</v>
      </c>
      <c r="X3538" s="1108"/>
      <c r="Y3538" s="1108"/>
      <c r="Z3538" s="1108"/>
      <c r="AA3538" s="1108"/>
      <c r="AB3538" s="1108"/>
      <c r="AC3538" s="1107"/>
    </row>
    <row r="3539" spans="1:29" ht="17.45" customHeight="1" thickBot="1">
      <c r="A3539" s="1092" t="s">
        <v>1181</v>
      </c>
      <c r="B3539" s="1109"/>
      <c r="C3539" s="1109"/>
      <c r="D3539" s="1109"/>
      <c r="E3539" s="1109"/>
      <c r="F3539" s="1109"/>
      <c r="G3539" s="1109"/>
      <c r="H3539" s="1109"/>
      <c r="I3539" s="1109"/>
      <c r="J3539" s="1110"/>
      <c r="K3539" s="1094" t="s">
        <v>1182</v>
      </c>
      <c r="L3539" s="1070"/>
      <c r="M3539" s="1070"/>
      <c r="N3539" s="1070"/>
      <c r="O3539" s="1095"/>
      <c r="P3539" s="1094" t="s">
        <v>1174</v>
      </c>
      <c r="Q3539" s="1070"/>
      <c r="R3539" s="1070"/>
      <c r="S3539" s="1070"/>
      <c r="T3539" s="1095"/>
      <c r="U3539" s="1094" t="s">
        <v>1183</v>
      </c>
      <c r="V3539" s="1070"/>
      <c r="W3539" s="1070"/>
      <c r="X3539" s="1070"/>
      <c r="Y3539" s="1095"/>
      <c r="Z3539" s="1096" t="s">
        <v>1177</v>
      </c>
      <c r="AA3539" s="1111"/>
      <c r="AB3539" s="1111"/>
      <c r="AC3539" s="1112"/>
    </row>
    <row r="3540" spans="1:29" ht="16.7" customHeight="1" thickBot="1">
      <c r="A3540" s="1127"/>
      <c r="B3540" s="1128" t="s">
        <v>1111</v>
      </c>
      <c r="C3540" s="1128"/>
      <c r="D3540" s="1129" t="s">
        <v>1112</v>
      </c>
      <c r="E3540" s="1128"/>
      <c r="F3540" s="1128"/>
      <c r="G3540" s="1128"/>
      <c r="H3540" s="1128"/>
      <c r="I3540" s="1128"/>
      <c r="J3540" s="1129"/>
      <c r="K3540" s="1130">
        <v>0</v>
      </c>
      <c r="L3540" s="1131"/>
      <c r="M3540" s="1131"/>
      <c r="N3540" s="1131"/>
      <c r="O3540" s="1132"/>
      <c r="P3540" s="1130">
        <v>1</v>
      </c>
      <c r="Q3540" s="1131"/>
      <c r="R3540" s="1131"/>
      <c r="S3540" s="1131"/>
      <c r="T3540" s="1132"/>
      <c r="U3540" s="1198">
        <v>22.148800000000001</v>
      </c>
      <c r="V3540" s="1199"/>
      <c r="W3540" s="1199"/>
      <c r="X3540" s="1199"/>
      <c r="Y3540" s="1200"/>
      <c r="Z3540" s="1139">
        <v>22.148800000000001</v>
      </c>
      <c r="AA3540" s="1108"/>
      <c r="AB3540" s="1108"/>
      <c r="AC3540" s="1107"/>
    </row>
    <row r="3541" spans="1:29" ht="17.45" customHeight="1" thickBot="1">
      <c r="A3541" s="1068"/>
      <c r="B3541" s="1113"/>
      <c r="C3541" s="1113"/>
      <c r="D3541" s="1113"/>
      <c r="E3541" s="1113"/>
      <c r="F3541" s="1113"/>
      <c r="G3541" s="1113"/>
      <c r="H3541" s="1113"/>
      <c r="I3541" s="1114" t="s">
        <v>1184</v>
      </c>
      <c r="J3541" s="1114"/>
      <c r="K3541" s="1114"/>
      <c r="L3541" s="1114"/>
      <c r="M3541" s="1114"/>
      <c r="N3541" s="1114"/>
      <c r="O3541" s="1114"/>
      <c r="P3541" s="1114"/>
      <c r="Q3541" s="1114"/>
      <c r="R3541" s="1114"/>
      <c r="S3541" s="1114"/>
      <c r="T3541" s="1114"/>
      <c r="U3541" s="1114"/>
      <c r="V3541" s="1069"/>
      <c r="W3541" s="1115">
        <v>22.148800000000001</v>
      </c>
      <c r="X3541" s="1116"/>
      <c r="Y3541" s="1116"/>
      <c r="Z3541" s="1116"/>
      <c r="AA3541" s="1116"/>
      <c r="AB3541" s="1116"/>
      <c r="AC3541" s="1115"/>
    </row>
    <row r="3542" spans="1:29" ht="17.45" customHeight="1">
      <c r="A3542" s="1117"/>
      <c r="B3542" s="1118"/>
      <c r="C3542" s="1118"/>
      <c r="D3542" s="1118"/>
      <c r="E3542" s="1118"/>
      <c r="F3542" s="1118"/>
      <c r="G3542" s="1118"/>
      <c r="H3542" s="1118"/>
      <c r="I3542" s="1119" t="s">
        <v>1185</v>
      </c>
      <c r="J3542" s="1119"/>
      <c r="K3542" s="1119"/>
      <c r="L3542" s="1119"/>
      <c r="M3542" s="1119"/>
      <c r="N3542" s="1119"/>
      <c r="O3542" s="1119"/>
      <c r="P3542" s="1119"/>
      <c r="Q3542" s="1119"/>
      <c r="R3542" s="1119"/>
      <c r="S3542" s="1119"/>
      <c r="T3542" s="1119"/>
      <c r="U3542" s="1119"/>
      <c r="V3542" s="1118"/>
      <c r="W3542" s="1120">
        <v>30.8249</v>
      </c>
      <c r="X3542" s="1121"/>
      <c r="Y3542" s="1121"/>
      <c r="Z3542" s="1121"/>
      <c r="AA3542" s="1121"/>
      <c r="AB3542" s="1121"/>
      <c r="AC3542" s="1120"/>
    </row>
    <row r="3543" spans="1:29" ht="16.7" customHeight="1">
      <c r="A3543" s="1117"/>
      <c r="B3543" s="1118"/>
      <c r="C3543" s="1118"/>
      <c r="D3543" s="1118"/>
      <c r="E3543" s="1118"/>
      <c r="F3543" s="1118"/>
      <c r="G3543" s="1118"/>
      <c r="H3543" s="1118"/>
      <c r="I3543" s="1119" t="s">
        <v>1186</v>
      </c>
      <c r="J3543" s="1119"/>
      <c r="K3543" s="1119"/>
      <c r="L3543" s="1119"/>
      <c r="M3543" s="1119"/>
      <c r="N3543" s="1119"/>
      <c r="O3543" s="1119"/>
      <c r="P3543" s="1119"/>
      <c r="Q3543" s="1119"/>
      <c r="R3543" s="1119"/>
      <c r="S3543" s="1119"/>
      <c r="T3543" s="1119"/>
      <c r="U3543" s="1119"/>
      <c r="V3543" s="1118"/>
      <c r="W3543" s="1120">
        <v>3.4249999999999998</v>
      </c>
      <c r="X3543" s="1121"/>
      <c r="Y3543" s="1121"/>
      <c r="Z3543" s="1121"/>
      <c r="AA3543" s="1121"/>
      <c r="AB3543" s="1121"/>
      <c r="AC3543" s="1120"/>
    </row>
    <row r="3544" spans="1:29" ht="17.45" customHeight="1">
      <c r="A3544" s="1117"/>
      <c r="B3544" s="1118"/>
      <c r="C3544" s="1118"/>
      <c r="D3544" s="1118"/>
      <c r="E3544" s="1118"/>
      <c r="F3544" s="1118"/>
      <c r="G3544" s="1118"/>
      <c r="H3544" s="1118"/>
      <c r="I3544" s="1119" t="s">
        <v>1187</v>
      </c>
      <c r="J3544" s="1119"/>
      <c r="K3544" s="1119"/>
      <c r="L3544" s="1119"/>
      <c r="M3544" s="1119"/>
      <c r="N3544" s="1119"/>
      <c r="O3544" s="1119"/>
      <c r="P3544" s="1119"/>
      <c r="Q3544" s="1119"/>
      <c r="R3544" s="1119"/>
      <c r="S3544" s="1119"/>
      <c r="T3544" s="1119"/>
      <c r="U3544" s="1119"/>
      <c r="V3544" s="1118"/>
      <c r="W3544" s="1120">
        <v>0</v>
      </c>
      <c r="X3544" s="1121"/>
      <c r="Y3544" s="1121"/>
      <c r="Z3544" s="1121"/>
      <c r="AA3544" s="1121"/>
      <c r="AB3544" s="1121"/>
      <c r="AC3544" s="1120"/>
    </row>
    <row r="3545" spans="1:29" ht="17.45" customHeight="1" thickBot="1">
      <c r="A3545" s="1122"/>
      <c r="B3545" s="1123"/>
      <c r="C3545" s="1123"/>
      <c r="D3545" s="1123"/>
      <c r="E3545" s="1123"/>
      <c r="F3545" s="1123"/>
      <c r="G3545" s="1123"/>
      <c r="H3545" s="1123"/>
      <c r="I3545" s="1124" t="s">
        <v>1188</v>
      </c>
      <c r="J3545" s="1124"/>
      <c r="K3545" s="1124"/>
      <c r="L3545" s="1124"/>
      <c r="M3545" s="1124"/>
      <c r="N3545" s="1124"/>
      <c r="O3545" s="1124"/>
      <c r="P3545" s="1124"/>
      <c r="Q3545" s="1124"/>
      <c r="R3545" s="1124"/>
      <c r="S3545" s="1124"/>
      <c r="T3545" s="1124"/>
      <c r="U3545" s="1124"/>
      <c r="V3545" s="1123"/>
      <c r="W3545" s="1125">
        <v>0</v>
      </c>
      <c r="X3545" s="1126"/>
      <c r="Y3545" s="1126"/>
      <c r="Z3545" s="1126"/>
      <c r="AA3545" s="1126"/>
      <c r="AB3545" s="1126"/>
      <c r="AC3545" s="1125"/>
    </row>
    <row r="3546" spans="1:29" ht="16.7" customHeight="1" thickBot="1">
      <c r="A3546" s="1092" t="s">
        <v>1189</v>
      </c>
      <c r="B3546" s="1109"/>
      <c r="C3546" s="1109"/>
      <c r="D3546" s="1109"/>
      <c r="E3546" s="1109"/>
      <c r="F3546" s="1109"/>
      <c r="G3546" s="1109"/>
      <c r="H3546" s="1109"/>
      <c r="I3546" s="1109"/>
      <c r="J3546" s="1110"/>
      <c r="K3546" s="1094" t="s">
        <v>1174</v>
      </c>
      <c r="L3546" s="1070"/>
      <c r="M3546" s="1070"/>
      <c r="N3546" s="1070"/>
      <c r="O3546" s="1095"/>
      <c r="P3546" s="1094" t="s">
        <v>531</v>
      </c>
      <c r="Q3546" s="1070"/>
      <c r="R3546" s="1070"/>
      <c r="S3546" s="1070"/>
      <c r="T3546" s="1095"/>
      <c r="U3546" s="1094" t="s">
        <v>1190</v>
      </c>
      <c r="V3546" s="1070"/>
      <c r="W3546" s="1070"/>
      <c r="X3546" s="1070"/>
      <c r="Y3546" s="1095"/>
      <c r="Z3546" s="1096" t="s">
        <v>1191</v>
      </c>
      <c r="AA3546" s="1111"/>
      <c r="AB3546" s="1111"/>
      <c r="AC3546" s="1112"/>
    </row>
    <row r="3547" spans="1:29" ht="17.45" customHeight="1" thickBot="1">
      <c r="A3547" s="1068"/>
      <c r="B3547" s="1069"/>
      <c r="C3547" s="1069"/>
      <c r="D3547" s="1069"/>
      <c r="E3547" s="1069"/>
      <c r="F3547" s="1069"/>
      <c r="G3547" s="1069"/>
      <c r="H3547" s="1069"/>
      <c r="I3547" s="1071" t="s">
        <v>1193</v>
      </c>
      <c r="J3547" s="1071"/>
      <c r="K3547" s="1071"/>
      <c r="L3547" s="1071"/>
      <c r="M3547" s="1071"/>
      <c r="N3547" s="1071"/>
      <c r="O3547" s="1071"/>
      <c r="P3547" s="1071"/>
      <c r="Q3547" s="1071"/>
      <c r="R3547" s="1071"/>
      <c r="S3547" s="1071"/>
      <c r="T3547" s="1071"/>
      <c r="U3547" s="1071"/>
      <c r="V3547" s="1106"/>
      <c r="W3547" s="1107">
        <v>0</v>
      </c>
      <c r="X3547" s="1108"/>
      <c r="Y3547" s="1108"/>
      <c r="Z3547" s="1108"/>
      <c r="AA3547" s="1108"/>
      <c r="AB3547" s="1108"/>
      <c r="AC3547" s="1107"/>
    </row>
    <row r="3548" spans="1:29" ht="16.7" customHeight="1" thickBot="1">
      <c r="A3548" s="1092" t="s">
        <v>1194</v>
      </c>
      <c r="B3548" s="1109"/>
      <c r="C3548" s="1109"/>
      <c r="D3548" s="1109"/>
      <c r="E3548" s="1109"/>
      <c r="F3548" s="1109"/>
      <c r="G3548" s="1109"/>
      <c r="H3548" s="1109"/>
      <c r="I3548" s="1109"/>
      <c r="J3548" s="1110"/>
      <c r="K3548" s="1094" t="s">
        <v>1174</v>
      </c>
      <c r="L3548" s="1070"/>
      <c r="M3548" s="1070"/>
      <c r="N3548" s="1070"/>
      <c r="O3548" s="1095"/>
      <c r="P3548" s="1094" t="s">
        <v>531</v>
      </c>
      <c r="Q3548" s="1070"/>
      <c r="R3548" s="1070"/>
      <c r="S3548" s="1070"/>
      <c r="T3548" s="1095"/>
      <c r="U3548" s="1094" t="s">
        <v>1190</v>
      </c>
      <c r="V3548" s="1070"/>
      <c r="W3548" s="1070"/>
      <c r="X3548" s="1070"/>
      <c r="Y3548" s="1095"/>
      <c r="Z3548" s="1096" t="s">
        <v>1191</v>
      </c>
      <c r="AA3548" s="1111"/>
      <c r="AB3548" s="1111"/>
      <c r="AC3548" s="1112"/>
    </row>
    <row r="3549" spans="1:29" ht="17.45" customHeight="1" thickBot="1">
      <c r="A3549" s="1068"/>
      <c r="B3549" s="1069"/>
      <c r="C3549" s="1069"/>
      <c r="D3549" s="1069"/>
      <c r="E3549" s="1069"/>
      <c r="F3549" s="1069"/>
      <c r="G3549" s="1069"/>
      <c r="H3549" s="1069"/>
      <c r="I3549" s="1071" t="s">
        <v>1195</v>
      </c>
      <c r="J3549" s="1071"/>
      <c r="K3549" s="1071"/>
      <c r="L3549" s="1071"/>
      <c r="M3549" s="1071"/>
      <c r="N3549" s="1071"/>
      <c r="O3549" s="1071"/>
      <c r="P3549" s="1071"/>
      <c r="Q3549" s="1071"/>
      <c r="R3549" s="1071"/>
      <c r="S3549" s="1071"/>
      <c r="T3549" s="1071"/>
      <c r="U3549" s="1071"/>
      <c r="V3549" s="1106"/>
      <c r="W3549" s="1107">
        <v>0</v>
      </c>
      <c r="X3549" s="1108"/>
      <c r="Y3549" s="1108"/>
      <c r="Z3549" s="1108"/>
      <c r="AA3549" s="1108"/>
      <c r="AB3549" s="1108"/>
      <c r="AC3549" s="1107"/>
    </row>
    <row r="3550" spans="1:29" ht="17.45" customHeight="1" thickBot="1">
      <c r="A3550" s="1092" t="s">
        <v>1196</v>
      </c>
      <c r="B3550" s="1109"/>
      <c r="C3550" s="1109"/>
      <c r="D3550" s="1109"/>
      <c r="E3550" s="1109"/>
      <c r="F3550" s="1109"/>
      <c r="G3550" s="1109"/>
      <c r="H3550" s="1109"/>
      <c r="I3550" s="1109"/>
      <c r="J3550" s="1110"/>
      <c r="K3550" s="1094" t="s">
        <v>1174</v>
      </c>
      <c r="L3550" s="1070"/>
      <c r="M3550" s="1070"/>
      <c r="N3550" s="1070"/>
      <c r="O3550" s="1095"/>
      <c r="P3550" s="1094" t="s">
        <v>531</v>
      </c>
      <c r="Q3550" s="1070"/>
      <c r="R3550" s="1070"/>
      <c r="S3550" s="1070"/>
      <c r="T3550" s="1095"/>
      <c r="U3550" s="1094" t="s">
        <v>1190</v>
      </c>
      <c r="V3550" s="1070"/>
      <c r="W3550" s="1070"/>
      <c r="X3550" s="1070"/>
      <c r="Y3550" s="1095"/>
      <c r="Z3550" s="1096" t="s">
        <v>1191</v>
      </c>
      <c r="AA3550" s="1111"/>
      <c r="AB3550" s="1111"/>
      <c r="AC3550" s="1112"/>
    </row>
    <row r="3551" spans="1:29" ht="16.7" customHeight="1" thickBot="1">
      <c r="A3551" s="1068"/>
      <c r="B3551" s="1069"/>
      <c r="C3551" s="1069"/>
      <c r="D3551" s="1069"/>
      <c r="E3551" s="1069"/>
      <c r="F3551" s="1069"/>
      <c r="G3551" s="1069"/>
      <c r="H3551" s="1069"/>
      <c r="I3551" s="1071" t="s">
        <v>1197</v>
      </c>
      <c r="J3551" s="1071"/>
      <c r="K3551" s="1071"/>
      <c r="L3551" s="1071"/>
      <c r="M3551" s="1071"/>
      <c r="N3551" s="1071"/>
      <c r="O3551" s="1071"/>
      <c r="P3551" s="1071"/>
      <c r="Q3551" s="1071"/>
      <c r="R3551" s="1071"/>
      <c r="S3551" s="1071"/>
      <c r="T3551" s="1071"/>
      <c r="U3551" s="1071"/>
      <c r="V3551" s="1106"/>
      <c r="W3551" s="1107">
        <v>0</v>
      </c>
      <c r="X3551" s="1108"/>
      <c r="Y3551" s="1108"/>
      <c r="Z3551" s="1108"/>
      <c r="AA3551" s="1108"/>
      <c r="AB3551" s="1108"/>
      <c r="AC3551" s="1107"/>
    </row>
    <row r="3552" spans="1:29" ht="17.45" customHeight="1" thickBot="1">
      <c r="A3552" s="1092" t="s">
        <v>1198</v>
      </c>
      <c r="B3552" s="1109"/>
      <c r="C3552" s="1109"/>
      <c r="D3552" s="1110"/>
      <c r="E3552" s="1094" t="s">
        <v>1174</v>
      </c>
      <c r="F3552" s="1070"/>
      <c r="G3552" s="1095"/>
      <c r="H3552" s="1140" t="s">
        <v>1199</v>
      </c>
      <c r="I3552" s="1140" t="s">
        <v>1200</v>
      </c>
      <c r="J3552" s="1094" t="s">
        <v>1201</v>
      </c>
      <c r="K3552" s="1070"/>
      <c r="L3552" s="1095"/>
      <c r="M3552" s="1094" t="s">
        <v>1202</v>
      </c>
      <c r="N3552" s="1070"/>
      <c r="O3552" s="1070"/>
      <c r="P3552" s="1095"/>
      <c r="Q3552" s="1094" t="s">
        <v>1203</v>
      </c>
      <c r="R3552" s="1070"/>
      <c r="S3552" s="1070"/>
      <c r="T3552" s="1070"/>
      <c r="U3552" s="1095"/>
      <c r="V3552" s="1094" t="s">
        <v>1204</v>
      </c>
      <c r="W3552" s="1070"/>
      <c r="X3552" s="1070"/>
      <c r="Y3552" s="1095"/>
      <c r="Z3552" s="1096" t="s">
        <v>1191</v>
      </c>
      <c r="AA3552" s="1111"/>
      <c r="AB3552" s="1111"/>
      <c r="AC3552" s="1112"/>
    </row>
    <row r="3553" spans="1:29" ht="17.45" customHeight="1" thickBot="1">
      <c r="A3553" s="1068"/>
      <c r="B3553" s="1069"/>
      <c r="C3553" s="1069"/>
      <c r="D3553" s="1069"/>
      <c r="E3553" s="1069"/>
      <c r="F3553" s="1069"/>
      <c r="G3553" s="1069"/>
      <c r="H3553" s="1069"/>
      <c r="I3553" s="1071" t="s">
        <v>1205</v>
      </c>
      <c r="J3553" s="1071"/>
      <c r="K3553" s="1071"/>
      <c r="L3553" s="1071"/>
      <c r="M3553" s="1071"/>
      <c r="N3553" s="1071"/>
      <c r="O3553" s="1071"/>
      <c r="P3553" s="1071"/>
      <c r="Q3553" s="1071"/>
      <c r="R3553" s="1071"/>
      <c r="S3553" s="1071"/>
      <c r="T3553" s="1071"/>
      <c r="U3553" s="1071"/>
      <c r="V3553" s="1106"/>
      <c r="W3553" s="1107">
        <v>0</v>
      </c>
      <c r="X3553" s="1108"/>
      <c r="Y3553" s="1108"/>
      <c r="Z3553" s="1108"/>
      <c r="AA3553" s="1108"/>
      <c r="AB3553" s="1108"/>
      <c r="AC3553" s="1107"/>
    </row>
    <row r="3554" spans="1:29" ht="5.0999999999999996" customHeight="1">
      <c r="A3554" s="1141"/>
      <c r="B3554" s="1113"/>
      <c r="C3554" s="1113"/>
      <c r="D3554" s="1113"/>
      <c r="E3554" s="1113"/>
      <c r="F3554" s="1113"/>
      <c r="G3554" s="1113"/>
      <c r="H3554" s="1113"/>
      <c r="I3554" s="1113"/>
      <c r="J3554" s="1113"/>
      <c r="K3554" s="1113"/>
      <c r="L3554" s="1113"/>
      <c r="M3554" s="1113"/>
      <c r="N3554" s="1113"/>
      <c r="O3554" s="1113"/>
      <c r="P3554" s="1113"/>
      <c r="Q3554" s="1113"/>
      <c r="R3554" s="1113"/>
      <c r="S3554" s="1113"/>
      <c r="T3554" s="1113"/>
      <c r="U3554" s="1113"/>
      <c r="V3554" s="1113"/>
      <c r="W3554" s="1113"/>
      <c r="X3554" s="1113"/>
      <c r="Y3554" s="1113"/>
      <c r="Z3554" s="1113"/>
      <c r="AA3554" s="1113"/>
      <c r="AB3554" s="1113"/>
      <c r="AC3554" s="1142"/>
    </row>
    <row r="3555" spans="1:29" ht="17.45" customHeight="1">
      <c r="A3555" s="1117"/>
      <c r="B3555" s="1118"/>
      <c r="C3555" s="1118"/>
      <c r="D3555" s="1118"/>
      <c r="E3555" s="1118"/>
      <c r="F3555" s="1118"/>
      <c r="G3555" s="1118"/>
      <c r="H3555" s="1118"/>
      <c r="I3555" s="1119" t="s">
        <v>1206</v>
      </c>
      <c r="J3555" s="1119"/>
      <c r="K3555" s="1119"/>
      <c r="L3555" s="1119"/>
      <c r="M3555" s="1119"/>
      <c r="N3555" s="1119"/>
      <c r="O3555" s="1119"/>
      <c r="P3555" s="1119"/>
      <c r="Q3555" s="1119"/>
      <c r="R3555" s="1119"/>
      <c r="S3555" s="1119"/>
      <c r="T3555" s="1119"/>
      <c r="U3555" s="1119"/>
      <c r="V3555" s="1118"/>
      <c r="W3555" s="1143">
        <v>3.43</v>
      </c>
      <c r="X3555" s="1144"/>
      <c r="Y3555" s="1144"/>
      <c r="Z3555" s="1144"/>
      <c r="AA3555" s="1144"/>
      <c r="AB3555" s="1144"/>
      <c r="AC3555" s="1143"/>
    </row>
    <row r="3556" spans="1:29" ht="17.45" customHeight="1">
      <c r="A3556" s="1117"/>
      <c r="B3556" s="1118"/>
      <c r="C3556" s="1118"/>
      <c r="D3556" s="1118"/>
      <c r="E3556" s="1118"/>
      <c r="F3556" s="1118"/>
      <c r="G3556" s="1119" t="s">
        <v>1207</v>
      </c>
      <c r="H3556" s="1119"/>
      <c r="I3556" s="1119"/>
      <c r="J3556" s="1119"/>
      <c r="K3556" s="1119"/>
      <c r="L3556" s="1119"/>
      <c r="M3556" s="1119"/>
      <c r="N3556" s="1145"/>
      <c r="O3556" s="1146">
        <v>0</v>
      </c>
      <c r="P3556" s="1146"/>
      <c r="Q3556" s="1146"/>
      <c r="R3556" s="1145"/>
      <c r="S3556" s="1119" t="s">
        <v>1208</v>
      </c>
      <c r="T3556" s="1119"/>
      <c r="U3556" s="1119"/>
      <c r="V3556" s="1118"/>
      <c r="W3556" s="1143">
        <v>0</v>
      </c>
      <c r="X3556" s="1144"/>
      <c r="Y3556" s="1144"/>
      <c r="Z3556" s="1144"/>
      <c r="AA3556" s="1144"/>
      <c r="AB3556" s="1144"/>
      <c r="AC3556" s="1143"/>
    </row>
    <row r="3557" spans="1:29" ht="16.7" customHeight="1">
      <c r="A3557" s="1117"/>
      <c r="B3557" s="1118"/>
      <c r="C3557" s="1118"/>
      <c r="D3557" s="1118"/>
      <c r="E3557" s="1118"/>
      <c r="F3557" s="1118"/>
      <c r="G3557" s="1118"/>
      <c r="H3557" s="1118"/>
      <c r="I3557" s="1119" t="s">
        <v>1209</v>
      </c>
      <c r="J3557" s="1119"/>
      <c r="K3557" s="1119"/>
      <c r="L3557" s="1119"/>
      <c r="M3557" s="1119"/>
      <c r="N3557" s="1119"/>
      <c r="O3557" s="1119"/>
      <c r="P3557" s="1119"/>
      <c r="Q3557" s="1119"/>
      <c r="R3557" s="1119"/>
      <c r="S3557" s="1119"/>
      <c r="T3557" s="1119"/>
      <c r="U3557" s="1119"/>
      <c r="V3557" s="1118"/>
      <c r="W3557" s="1143">
        <v>3.43</v>
      </c>
      <c r="X3557" s="1144"/>
      <c r="Y3557" s="1144"/>
      <c r="Z3557" s="1144"/>
      <c r="AA3557" s="1144"/>
      <c r="AB3557" s="1144"/>
      <c r="AC3557" s="1143"/>
    </row>
    <row r="3558" spans="1:29" ht="5.85" customHeight="1">
      <c r="A3558" s="1147"/>
      <c r="B3558" s="1118"/>
      <c r="C3558" s="1118"/>
      <c r="D3558" s="1118"/>
      <c r="E3558" s="1118"/>
      <c r="F3558" s="1118"/>
      <c r="G3558" s="1118"/>
      <c r="H3558" s="1118"/>
      <c r="I3558" s="1118"/>
      <c r="J3558" s="1118"/>
      <c r="K3558" s="1118"/>
      <c r="L3558" s="1118"/>
      <c r="M3558" s="1118"/>
      <c r="N3558" s="1118"/>
      <c r="O3558" s="1118"/>
      <c r="P3558" s="1118"/>
      <c r="Q3558" s="1118"/>
      <c r="R3558" s="1118"/>
      <c r="S3558" s="1118"/>
      <c r="T3558" s="1118"/>
      <c r="U3558" s="1118"/>
      <c r="V3558" s="1118"/>
      <c r="W3558" s="1118"/>
      <c r="X3558" s="1118"/>
      <c r="Y3558" s="1118"/>
      <c r="Z3558" s="1118"/>
      <c r="AA3558" s="1118"/>
      <c r="AB3558" s="1118"/>
      <c r="AC3558" s="1148"/>
    </row>
    <row r="3559" spans="1:29" ht="145.35" customHeight="1">
      <c r="A3559" s="1149"/>
      <c r="AC3559" s="1088"/>
    </row>
    <row r="3560" spans="1:29" ht="101.1" customHeight="1">
      <c r="A3560" s="1149"/>
      <c r="AC3560" s="1088"/>
    </row>
    <row r="3561" spans="1:29" ht="100.35" customHeight="1" thickBot="1">
      <c r="A3561" s="1089"/>
      <c r="B3561" s="1090"/>
      <c r="C3561" s="1090"/>
      <c r="D3561" s="1090"/>
      <c r="E3561" s="1090"/>
      <c r="F3561" s="1090"/>
      <c r="G3561" s="1090"/>
      <c r="H3561" s="1090"/>
      <c r="I3561" s="1090"/>
      <c r="J3561" s="1090"/>
      <c r="K3561" s="1090"/>
      <c r="L3561" s="1090"/>
      <c r="M3561" s="1090"/>
      <c r="N3561" s="1090"/>
      <c r="O3561" s="1090"/>
      <c r="P3561" s="1090"/>
      <c r="Q3561" s="1090"/>
      <c r="R3561" s="1090"/>
      <c r="S3561" s="1090"/>
      <c r="T3561" s="1090"/>
      <c r="U3561" s="1090"/>
      <c r="V3561" s="1090"/>
      <c r="W3561" s="1090"/>
      <c r="X3561" s="1090"/>
      <c r="Y3561" s="1090"/>
      <c r="Z3561" s="1090"/>
      <c r="AA3561" s="1090"/>
      <c r="AB3561" s="1090"/>
      <c r="AC3561" s="1091"/>
    </row>
  </sheetData>
  <mergeCells count="13523">
    <mergeCell ref="A3558:AC3558"/>
    <mergeCell ref="O3556:Q3556"/>
    <mergeCell ref="S3556:U3556"/>
    <mergeCell ref="W3556:AC3556"/>
    <mergeCell ref="A3557:H3557"/>
    <mergeCell ref="I3557:U3557"/>
    <mergeCell ref="W3557:AC3557"/>
    <mergeCell ref="A3553:H3553"/>
    <mergeCell ref="I3553:U3553"/>
    <mergeCell ref="W3553:AC3553"/>
    <mergeCell ref="A3554:AC3554"/>
    <mergeCell ref="A3555:H3555"/>
    <mergeCell ref="I3555:U3555"/>
    <mergeCell ref="V3555:V3557"/>
    <mergeCell ref="W3555:AC3555"/>
    <mergeCell ref="A3556:F3556"/>
    <mergeCell ref="G3556:M3556"/>
    <mergeCell ref="A3551:H3551"/>
    <mergeCell ref="I3551:U3551"/>
    <mergeCell ref="W3551:AC3551"/>
    <mergeCell ref="A3552:D3552"/>
    <mergeCell ref="E3552:G3552"/>
    <mergeCell ref="J3552:L3552"/>
    <mergeCell ref="M3552:P3552"/>
    <mergeCell ref="Q3552:U3552"/>
    <mergeCell ref="V3552:Y3552"/>
    <mergeCell ref="Z3552:AC3552"/>
    <mergeCell ref="A3549:H3549"/>
    <mergeCell ref="I3549:U3549"/>
    <mergeCell ref="W3549:AC3549"/>
    <mergeCell ref="A3550:J3550"/>
    <mergeCell ref="K3550:O3550"/>
    <mergeCell ref="P3550:T3550"/>
    <mergeCell ref="U3550:Y3550"/>
    <mergeCell ref="Z3550:AC3550"/>
    <mergeCell ref="A3547:H3547"/>
    <mergeCell ref="I3547:U3547"/>
    <mergeCell ref="W3547:AC3547"/>
    <mergeCell ref="A3548:J3548"/>
    <mergeCell ref="K3548:O3548"/>
    <mergeCell ref="P3548:T3548"/>
    <mergeCell ref="U3548:Y3548"/>
    <mergeCell ref="Z3548:AC3548"/>
    <mergeCell ref="I3545:U3545"/>
    <mergeCell ref="W3545:AC3545"/>
    <mergeCell ref="A3546:J3546"/>
    <mergeCell ref="K3546:O3546"/>
    <mergeCell ref="P3546:T3546"/>
    <mergeCell ref="U3546:Y3546"/>
    <mergeCell ref="Z3546:AC3546"/>
    <mergeCell ref="A3541:H3545"/>
    <mergeCell ref="I3541:U3541"/>
    <mergeCell ref="V3541:V3545"/>
    <mergeCell ref="W3541:AC3541"/>
    <mergeCell ref="I3542:U3542"/>
    <mergeCell ref="W3542:AC3542"/>
    <mergeCell ref="I3543:U3543"/>
    <mergeCell ref="W3543:AC3543"/>
    <mergeCell ref="I3544:U3544"/>
    <mergeCell ref="W3544:AC3544"/>
    <mergeCell ref="B3540:C3540"/>
    <mergeCell ref="D3540:J3540"/>
    <mergeCell ref="K3540:O3540"/>
    <mergeCell ref="P3540:T3540"/>
    <mergeCell ref="U3540:Y3540"/>
    <mergeCell ref="Z3540:AC3540"/>
    <mergeCell ref="Z3537:AC3537"/>
    <mergeCell ref="A3538:H3538"/>
    <mergeCell ref="I3538:U3538"/>
    <mergeCell ref="W3538:AC3538"/>
    <mergeCell ref="A3539:J3539"/>
    <mergeCell ref="K3539:O3539"/>
    <mergeCell ref="P3539:T3539"/>
    <mergeCell ref="U3539:Y3539"/>
    <mergeCell ref="Z3539:AC3539"/>
    <mergeCell ref="Q3536:U3536"/>
    <mergeCell ref="V3536:Y3536"/>
    <mergeCell ref="B3537:C3537"/>
    <mergeCell ref="D3537:H3537"/>
    <mergeCell ref="J3537:L3537"/>
    <mergeCell ref="M3537:P3537"/>
    <mergeCell ref="Q3537:U3537"/>
    <mergeCell ref="V3537:Y3537"/>
    <mergeCell ref="P3533:R3533"/>
    <mergeCell ref="T3533:W3533"/>
    <mergeCell ref="Y3533:Z3533"/>
    <mergeCell ref="A3535:H3536"/>
    <mergeCell ref="I3535:I3536"/>
    <mergeCell ref="J3535:P3535"/>
    <mergeCell ref="Q3535:Y3535"/>
    <mergeCell ref="Z3535:AC3536"/>
    <mergeCell ref="J3536:L3536"/>
    <mergeCell ref="M3536:P3536"/>
    <mergeCell ref="A3528:AC3528"/>
    <mergeCell ref="A3531:E3531"/>
    <mergeCell ref="F3531:K3531"/>
    <mergeCell ref="L3531:W3531"/>
    <mergeCell ref="X3531:AB3531"/>
    <mergeCell ref="A3532:B3533"/>
    <mergeCell ref="D3532:M3533"/>
    <mergeCell ref="P3532:R3532"/>
    <mergeCell ref="T3532:W3532"/>
    <mergeCell ref="Y3532:Z3532"/>
    <mergeCell ref="O3526:Q3526"/>
    <mergeCell ref="S3526:U3526"/>
    <mergeCell ref="W3526:AC3526"/>
    <mergeCell ref="A3527:H3527"/>
    <mergeCell ref="I3527:U3527"/>
    <mergeCell ref="W3527:AC3527"/>
    <mergeCell ref="A3523:H3523"/>
    <mergeCell ref="I3523:U3523"/>
    <mergeCell ref="W3523:AC3523"/>
    <mergeCell ref="A3524:AC3524"/>
    <mergeCell ref="A3525:H3525"/>
    <mergeCell ref="I3525:U3525"/>
    <mergeCell ref="V3525:V3527"/>
    <mergeCell ref="W3525:AC3525"/>
    <mergeCell ref="A3526:F3526"/>
    <mergeCell ref="G3526:M3526"/>
    <mergeCell ref="Z3521:AC3521"/>
    <mergeCell ref="B3522:C3522"/>
    <mergeCell ref="E3522:G3522"/>
    <mergeCell ref="J3522:L3522"/>
    <mergeCell ref="M3522:P3522"/>
    <mergeCell ref="Q3522:U3522"/>
    <mergeCell ref="V3522:Y3522"/>
    <mergeCell ref="Z3522:AC3522"/>
    <mergeCell ref="B3521:C3521"/>
    <mergeCell ref="E3521:G3521"/>
    <mergeCell ref="J3521:L3521"/>
    <mergeCell ref="M3521:P3521"/>
    <mergeCell ref="Q3521:U3521"/>
    <mergeCell ref="V3521:Y3521"/>
    <mergeCell ref="A3519:H3519"/>
    <mergeCell ref="I3519:U3519"/>
    <mergeCell ref="W3519:AC3519"/>
    <mergeCell ref="A3520:D3520"/>
    <mergeCell ref="E3520:G3520"/>
    <mergeCell ref="J3520:L3520"/>
    <mergeCell ref="M3520:P3520"/>
    <mergeCell ref="Q3520:U3520"/>
    <mergeCell ref="V3520:Y3520"/>
    <mergeCell ref="Z3520:AC3520"/>
    <mergeCell ref="B3518:C3518"/>
    <mergeCell ref="D3518:J3518"/>
    <mergeCell ref="K3518:O3518"/>
    <mergeCell ref="P3518:T3518"/>
    <mergeCell ref="U3518:Y3518"/>
    <mergeCell ref="Z3518:AC3518"/>
    <mergeCell ref="B3517:C3517"/>
    <mergeCell ref="D3517:J3517"/>
    <mergeCell ref="K3517:O3517"/>
    <mergeCell ref="P3517:T3517"/>
    <mergeCell ref="U3517:Y3517"/>
    <mergeCell ref="Z3517:AC3517"/>
    <mergeCell ref="A3515:H3515"/>
    <mergeCell ref="I3515:U3515"/>
    <mergeCell ref="W3515:AC3515"/>
    <mergeCell ref="A3516:J3516"/>
    <mergeCell ref="K3516:O3516"/>
    <mergeCell ref="P3516:T3516"/>
    <mergeCell ref="U3516:Y3516"/>
    <mergeCell ref="Z3516:AC3516"/>
    <mergeCell ref="A3513:H3513"/>
    <mergeCell ref="I3513:U3513"/>
    <mergeCell ref="W3513:AC3513"/>
    <mergeCell ref="A3514:J3514"/>
    <mergeCell ref="K3514:O3514"/>
    <mergeCell ref="P3514:T3514"/>
    <mergeCell ref="U3514:Y3514"/>
    <mergeCell ref="Z3514:AC3514"/>
    <mergeCell ref="B3512:C3512"/>
    <mergeCell ref="D3512:J3512"/>
    <mergeCell ref="K3512:O3512"/>
    <mergeCell ref="P3512:T3512"/>
    <mergeCell ref="U3512:Y3512"/>
    <mergeCell ref="Z3512:AC3512"/>
    <mergeCell ref="B3511:C3511"/>
    <mergeCell ref="D3511:J3511"/>
    <mergeCell ref="K3511:O3511"/>
    <mergeCell ref="P3511:T3511"/>
    <mergeCell ref="U3511:Y3511"/>
    <mergeCell ref="Z3511:AC3511"/>
    <mergeCell ref="I3509:U3509"/>
    <mergeCell ref="W3509:AC3509"/>
    <mergeCell ref="A3510:J3510"/>
    <mergeCell ref="K3510:O3510"/>
    <mergeCell ref="P3510:T3510"/>
    <mergeCell ref="U3510:Y3510"/>
    <mergeCell ref="Z3510:AC3510"/>
    <mergeCell ref="A3505:H3509"/>
    <mergeCell ref="I3505:U3505"/>
    <mergeCell ref="V3505:V3509"/>
    <mergeCell ref="W3505:AC3505"/>
    <mergeCell ref="I3506:U3506"/>
    <mergeCell ref="W3506:AC3506"/>
    <mergeCell ref="I3507:U3507"/>
    <mergeCell ref="W3507:AC3507"/>
    <mergeCell ref="I3508:U3508"/>
    <mergeCell ref="W3508:AC3508"/>
    <mergeCell ref="B3504:C3504"/>
    <mergeCell ref="D3504:J3504"/>
    <mergeCell ref="K3504:O3504"/>
    <mergeCell ref="P3504:T3504"/>
    <mergeCell ref="U3504:Y3504"/>
    <mergeCell ref="Z3504:AC3504"/>
    <mergeCell ref="B3503:C3503"/>
    <mergeCell ref="D3503:J3503"/>
    <mergeCell ref="K3503:O3503"/>
    <mergeCell ref="P3503:T3503"/>
    <mergeCell ref="U3503:Y3503"/>
    <mergeCell ref="Z3503:AC3503"/>
    <mergeCell ref="Q3500:U3500"/>
    <mergeCell ref="V3500:Y3500"/>
    <mergeCell ref="A3501:H3501"/>
    <mergeCell ref="I3501:U3501"/>
    <mergeCell ref="W3501:AC3501"/>
    <mergeCell ref="A3502:J3502"/>
    <mergeCell ref="K3502:O3502"/>
    <mergeCell ref="P3502:T3502"/>
    <mergeCell ref="U3502:Y3502"/>
    <mergeCell ref="Z3502:AC3502"/>
    <mergeCell ref="P3497:R3497"/>
    <mergeCell ref="T3497:W3497"/>
    <mergeCell ref="Y3497:Z3497"/>
    <mergeCell ref="A3499:H3500"/>
    <mergeCell ref="I3499:I3500"/>
    <mergeCell ref="J3499:P3499"/>
    <mergeCell ref="Q3499:Y3499"/>
    <mergeCell ref="Z3499:AC3500"/>
    <mergeCell ref="J3500:L3500"/>
    <mergeCell ref="M3500:P3500"/>
    <mergeCell ref="A3493:AC3493"/>
    <mergeCell ref="A3495:E3495"/>
    <mergeCell ref="F3495:K3495"/>
    <mergeCell ref="L3495:W3495"/>
    <mergeCell ref="X3495:AB3495"/>
    <mergeCell ref="A3496:B3497"/>
    <mergeCell ref="D3496:M3497"/>
    <mergeCell ref="P3496:R3496"/>
    <mergeCell ref="T3496:W3496"/>
    <mergeCell ref="Y3496:Z3496"/>
    <mergeCell ref="G3491:M3491"/>
    <mergeCell ref="O3491:Q3491"/>
    <mergeCell ref="S3491:U3491"/>
    <mergeCell ref="W3491:AC3491"/>
    <mergeCell ref="A3492:H3492"/>
    <mergeCell ref="I3492:U3492"/>
    <mergeCell ref="W3492:AC3492"/>
    <mergeCell ref="Z3487:AC3487"/>
    <mergeCell ref="A3488:H3488"/>
    <mergeCell ref="I3488:U3488"/>
    <mergeCell ref="W3488:AC3488"/>
    <mergeCell ref="A3489:AC3489"/>
    <mergeCell ref="A3490:H3490"/>
    <mergeCell ref="I3490:U3490"/>
    <mergeCell ref="V3490:V3492"/>
    <mergeCell ref="W3490:AC3490"/>
    <mergeCell ref="A3491:F3491"/>
    <mergeCell ref="B3487:C3487"/>
    <mergeCell ref="E3487:G3487"/>
    <mergeCell ref="J3487:L3487"/>
    <mergeCell ref="M3487:P3487"/>
    <mergeCell ref="Q3487:U3487"/>
    <mergeCell ref="V3487:Y3487"/>
    <mergeCell ref="Z3485:AC3485"/>
    <mergeCell ref="B3486:C3486"/>
    <mergeCell ref="E3486:G3486"/>
    <mergeCell ref="J3486:L3486"/>
    <mergeCell ref="M3486:P3486"/>
    <mergeCell ref="Q3486:U3486"/>
    <mergeCell ref="V3486:Y3486"/>
    <mergeCell ref="Z3486:AC3486"/>
    <mergeCell ref="B3485:C3485"/>
    <mergeCell ref="E3485:G3485"/>
    <mergeCell ref="J3485:L3485"/>
    <mergeCell ref="M3485:P3485"/>
    <mergeCell ref="Q3485:U3485"/>
    <mergeCell ref="V3485:Y3485"/>
    <mergeCell ref="Z3483:AC3483"/>
    <mergeCell ref="B3484:C3484"/>
    <mergeCell ref="E3484:G3484"/>
    <mergeCell ref="J3484:L3484"/>
    <mergeCell ref="M3484:P3484"/>
    <mergeCell ref="Q3484:U3484"/>
    <mergeCell ref="V3484:Y3484"/>
    <mergeCell ref="Z3484:AC3484"/>
    <mergeCell ref="B3483:C3483"/>
    <mergeCell ref="E3483:G3483"/>
    <mergeCell ref="J3483:L3483"/>
    <mergeCell ref="M3483:P3483"/>
    <mergeCell ref="Q3483:U3483"/>
    <mergeCell ref="V3483:Y3483"/>
    <mergeCell ref="A3481:H3481"/>
    <mergeCell ref="I3481:U3481"/>
    <mergeCell ref="W3481:AC3481"/>
    <mergeCell ref="A3482:D3482"/>
    <mergeCell ref="E3482:G3482"/>
    <mergeCell ref="J3482:L3482"/>
    <mergeCell ref="M3482:P3482"/>
    <mergeCell ref="Q3482:U3482"/>
    <mergeCell ref="V3482:Y3482"/>
    <mergeCell ref="Z3482:AC3482"/>
    <mergeCell ref="B3480:C3480"/>
    <mergeCell ref="D3480:J3480"/>
    <mergeCell ref="K3480:O3480"/>
    <mergeCell ref="P3480:T3480"/>
    <mergeCell ref="U3480:Y3480"/>
    <mergeCell ref="Z3480:AC3480"/>
    <mergeCell ref="B3479:C3479"/>
    <mergeCell ref="D3479:J3479"/>
    <mergeCell ref="K3479:O3479"/>
    <mergeCell ref="P3479:T3479"/>
    <mergeCell ref="U3479:Y3479"/>
    <mergeCell ref="Z3479:AC3479"/>
    <mergeCell ref="B3478:C3478"/>
    <mergeCell ref="D3478:J3478"/>
    <mergeCell ref="K3478:O3478"/>
    <mergeCell ref="P3478:T3478"/>
    <mergeCell ref="U3478:Y3478"/>
    <mergeCell ref="Z3478:AC3478"/>
    <mergeCell ref="B3477:C3477"/>
    <mergeCell ref="D3477:J3477"/>
    <mergeCell ref="K3477:O3477"/>
    <mergeCell ref="P3477:T3477"/>
    <mergeCell ref="U3477:Y3477"/>
    <mergeCell ref="Z3477:AC3477"/>
    <mergeCell ref="B3476:C3476"/>
    <mergeCell ref="D3476:J3476"/>
    <mergeCell ref="K3476:O3476"/>
    <mergeCell ref="P3476:T3476"/>
    <mergeCell ref="U3476:Y3476"/>
    <mergeCell ref="Z3476:AC3476"/>
    <mergeCell ref="A3474:H3474"/>
    <mergeCell ref="I3474:U3474"/>
    <mergeCell ref="W3474:AC3474"/>
    <mergeCell ref="A3475:J3475"/>
    <mergeCell ref="K3475:O3475"/>
    <mergeCell ref="P3475:T3475"/>
    <mergeCell ref="U3475:Y3475"/>
    <mergeCell ref="Z3475:AC3475"/>
    <mergeCell ref="A3472:H3472"/>
    <mergeCell ref="I3472:U3472"/>
    <mergeCell ref="W3472:AC3472"/>
    <mergeCell ref="A3473:J3473"/>
    <mergeCell ref="K3473:O3473"/>
    <mergeCell ref="P3473:T3473"/>
    <mergeCell ref="U3473:Y3473"/>
    <mergeCell ref="Z3473:AC3473"/>
    <mergeCell ref="B3471:C3471"/>
    <mergeCell ref="D3471:J3471"/>
    <mergeCell ref="K3471:O3471"/>
    <mergeCell ref="P3471:T3471"/>
    <mergeCell ref="U3471:Y3471"/>
    <mergeCell ref="Z3471:AC3471"/>
    <mergeCell ref="B3470:C3470"/>
    <mergeCell ref="D3470:J3470"/>
    <mergeCell ref="K3470:O3470"/>
    <mergeCell ref="P3470:T3470"/>
    <mergeCell ref="U3470:Y3470"/>
    <mergeCell ref="Z3470:AC3470"/>
    <mergeCell ref="B3469:C3469"/>
    <mergeCell ref="D3469:J3469"/>
    <mergeCell ref="K3469:O3469"/>
    <mergeCell ref="P3469:T3469"/>
    <mergeCell ref="U3469:Y3469"/>
    <mergeCell ref="Z3469:AC3469"/>
    <mergeCell ref="B3468:C3468"/>
    <mergeCell ref="D3468:J3468"/>
    <mergeCell ref="K3468:O3468"/>
    <mergeCell ref="P3468:T3468"/>
    <mergeCell ref="U3468:Y3468"/>
    <mergeCell ref="Z3468:AC3468"/>
    <mergeCell ref="B3467:C3467"/>
    <mergeCell ref="D3467:J3467"/>
    <mergeCell ref="K3467:O3467"/>
    <mergeCell ref="P3467:T3467"/>
    <mergeCell ref="U3467:Y3467"/>
    <mergeCell ref="Z3467:AC3467"/>
    <mergeCell ref="I3465:U3465"/>
    <mergeCell ref="W3465:AC3465"/>
    <mergeCell ref="A3466:J3466"/>
    <mergeCell ref="K3466:O3466"/>
    <mergeCell ref="P3466:T3466"/>
    <mergeCell ref="U3466:Y3466"/>
    <mergeCell ref="Z3466:AC3466"/>
    <mergeCell ref="A3461:H3465"/>
    <mergeCell ref="I3461:U3461"/>
    <mergeCell ref="V3461:V3465"/>
    <mergeCell ref="W3461:AC3461"/>
    <mergeCell ref="I3462:U3462"/>
    <mergeCell ref="W3462:AC3462"/>
    <mergeCell ref="I3463:U3463"/>
    <mergeCell ref="W3463:AC3463"/>
    <mergeCell ref="I3464:U3464"/>
    <mergeCell ref="W3464:AC3464"/>
    <mergeCell ref="B3460:C3460"/>
    <mergeCell ref="D3460:J3460"/>
    <mergeCell ref="K3460:O3460"/>
    <mergeCell ref="P3460:T3460"/>
    <mergeCell ref="U3460:Y3460"/>
    <mergeCell ref="Z3460:AC3460"/>
    <mergeCell ref="B3459:C3459"/>
    <mergeCell ref="D3459:J3459"/>
    <mergeCell ref="K3459:O3459"/>
    <mergeCell ref="P3459:T3459"/>
    <mergeCell ref="U3459:Y3459"/>
    <mergeCell ref="Z3459:AC3459"/>
    <mergeCell ref="A3457:H3457"/>
    <mergeCell ref="I3457:U3457"/>
    <mergeCell ref="W3457:AC3457"/>
    <mergeCell ref="A3458:J3458"/>
    <mergeCell ref="K3458:O3458"/>
    <mergeCell ref="P3458:T3458"/>
    <mergeCell ref="U3458:Y3458"/>
    <mergeCell ref="Z3458:AC3458"/>
    <mergeCell ref="Z3455:AC3455"/>
    <mergeCell ref="B3456:C3456"/>
    <mergeCell ref="D3456:H3456"/>
    <mergeCell ref="J3456:L3456"/>
    <mergeCell ref="M3456:P3456"/>
    <mergeCell ref="Q3456:U3456"/>
    <mergeCell ref="V3456:Y3456"/>
    <mergeCell ref="Z3456:AC3456"/>
    <mergeCell ref="B3455:C3455"/>
    <mergeCell ref="D3455:H3455"/>
    <mergeCell ref="J3455:L3455"/>
    <mergeCell ref="M3455:P3455"/>
    <mergeCell ref="Q3455:U3455"/>
    <mergeCell ref="V3455:Y3455"/>
    <mergeCell ref="Z3453:AC3453"/>
    <mergeCell ref="B3454:C3454"/>
    <mergeCell ref="D3454:H3454"/>
    <mergeCell ref="J3454:L3454"/>
    <mergeCell ref="M3454:P3454"/>
    <mergeCell ref="Q3454:U3454"/>
    <mergeCell ref="V3454:Y3454"/>
    <mergeCell ref="Z3454:AC3454"/>
    <mergeCell ref="Q3452:U3452"/>
    <mergeCell ref="V3452:Y3452"/>
    <mergeCell ref="B3453:C3453"/>
    <mergeCell ref="D3453:H3453"/>
    <mergeCell ref="J3453:L3453"/>
    <mergeCell ref="M3453:P3453"/>
    <mergeCell ref="Q3453:U3453"/>
    <mergeCell ref="V3453:Y3453"/>
    <mergeCell ref="P3449:R3449"/>
    <mergeCell ref="T3449:W3449"/>
    <mergeCell ref="Y3449:Z3449"/>
    <mergeCell ref="A3451:H3452"/>
    <mergeCell ref="I3451:I3452"/>
    <mergeCell ref="J3451:P3451"/>
    <mergeCell ref="Q3451:Y3451"/>
    <mergeCell ref="Z3451:AC3452"/>
    <mergeCell ref="J3452:L3452"/>
    <mergeCell ref="M3452:P3452"/>
    <mergeCell ref="A3441:AC3441"/>
    <mergeCell ref="A3447:E3447"/>
    <mergeCell ref="F3447:K3447"/>
    <mergeCell ref="L3447:W3447"/>
    <mergeCell ref="X3447:AB3447"/>
    <mergeCell ref="A3448:B3449"/>
    <mergeCell ref="D3448:M3449"/>
    <mergeCell ref="P3448:R3448"/>
    <mergeCell ref="T3448:W3448"/>
    <mergeCell ref="Y3448:Z3448"/>
    <mergeCell ref="O3439:Q3439"/>
    <mergeCell ref="S3439:U3439"/>
    <mergeCell ref="W3439:AC3439"/>
    <mergeCell ref="A3440:H3440"/>
    <mergeCell ref="I3440:U3440"/>
    <mergeCell ref="W3440:AC3440"/>
    <mergeCell ref="A3436:H3436"/>
    <mergeCell ref="I3436:U3436"/>
    <mergeCell ref="W3436:AC3436"/>
    <mergeCell ref="A3437:AC3437"/>
    <mergeCell ref="A3438:H3438"/>
    <mergeCell ref="I3438:U3438"/>
    <mergeCell ref="V3438:V3440"/>
    <mergeCell ref="W3438:AC3438"/>
    <mergeCell ref="A3439:F3439"/>
    <mergeCell ref="G3439:M3439"/>
    <mergeCell ref="A3434:H3434"/>
    <mergeCell ref="I3434:U3434"/>
    <mergeCell ref="W3434:AC3434"/>
    <mergeCell ref="A3435:D3435"/>
    <mergeCell ref="E3435:G3435"/>
    <mergeCell ref="J3435:L3435"/>
    <mergeCell ref="M3435:P3435"/>
    <mergeCell ref="Q3435:U3435"/>
    <mergeCell ref="V3435:Y3435"/>
    <mergeCell ref="Z3435:AC3435"/>
    <mergeCell ref="Z3432:AC3432"/>
    <mergeCell ref="B3433:C3433"/>
    <mergeCell ref="D3433:J3433"/>
    <mergeCell ref="K3433:O3433"/>
    <mergeCell ref="P3433:T3433"/>
    <mergeCell ref="U3433:Y3433"/>
    <mergeCell ref="Z3433:AC3433"/>
    <mergeCell ref="A3431:J3431"/>
    <mergeCell ref="K3431:O3431"/>
    <mergeCell ref="P3431:T3431"/>
    <mergeCell ref="U3431:Y3431"/>
    <mergeCell ref="Z3431:AC3431"/>
    <mergeCell ref="B3432:C3432"/>
    <mergeCell ref="D3432:J3432"/>
    <mergeCell ref="K3432:O3432"/>
    <mergeCell ref="P3432:T3432"/>
    <mergeCell ref="U3432:Y3432"/>
    <mergeCell ref="B3429:C3429"/>
    <mergeCell ref="D3429:J3429"/>
    <mergeCell ref="K3429:O3429"/>
    <mergeCell ref="P3429:T3429"/>
    <mergeCell ref="U3429:Y3429"/>
    <mergeCell ref="Z3429:AC3429"/>
    <mergeCell ref="B3428:C3428"/>
    <mergeCell ref="D3428:J3428"/>
    <mergeCell ref="K3428:O3428"/>
    <mergeCell ref="P3428:T3428"/>
    <mergeCell ref="U3428:Y3428"/>
    <mergeCell ref="Z3428:AC3428"/>
    <mergeCell ref="B3427:C3427"/>
    <mergeCell ref="D3427:J3427"/>
    <mergeCell ref="K3427:O3427"/>
    <mergeCell ref="P3427:T3427"/>
    <mergeCell ref="U3427:Y3427"/>
    <mergeCell ref="Z3427:AC3427"/>
    <mergeCell ref="B3426:C3426"/>
    <mergeCell ref="D3426:J3426"/>
    <mergeCell ref="K3426:O3426"/>
    <mergeCell ref="P3426:T3426"/>
    <mergeCell ref="U3426:Y3426"/>
    <mergeCell ref="Z3426:AC3426"/>
    <mergeCell ref="B3425:C3425"/>
    <mergeCell ref="D3425:J3425"/>
    <mergeCell ref="K3425:O3425"/>
    <mergeCell ref="P3425:T3425"/>
    <mergeCell ref="U3425:Y3425"/>
    <mergeCell ref="Z3425:AC3425"/>
    <mergeCell ref="B3424:C3424"/>
    <mergeCell ref="D3424:J3424"/>
    <mergeCell ref="K3424:O3424"/>
    <mergeCell ref="P3424:T3424"/>
    <mergeCell ref="U3424:Y3424"/>
    <mergeCell ref="Z3424:AC3424"/>
    <mergeCell ref="B3423:C3423"/>
    <mergeCell ref="D3423:J3423"/>
    <mergeCell ref="K3423:O3423"/>
    <mergeCell ref="P3423:T3423"/>
    <mergeCell ref="U3423:Y3423"/>
    <mergeCell ref="Z3423:AC3423"/>
    <mergeCell ref="B3422:C3422"/>
    <mergeCell ref="D3422:J3422"/>
    <mergeCell ref="K3422:O3422"/>
    <mergeCell ref="P3422:T3422"/>
    <mergeCell ref="U3422:Y3422"/>
    <mergeCell ref="Z3422:AC3422"/>
    <mergeCell ref="B3421:C3421"/>
    <mergeCell ref="D3421:J3421"/>
    <mergeCell ref="K3421:O3421"/>
    <mergeCell ref="P3421:T3421"/>
    <mergeCell ref="U3421:Y3421"/>
    <mergeCell ref="Z3421:AC3421"/>
    <mergeCell ref="A3419:H3419"/>
    <mergeCell ref="I3419:U3419"/>
    <mergeCell ref="W3419:AC3419"/>
    <mergeCell ref="A3420:J3420"/>
    <mergeCell ref="K3420:O3420"/>
    <mergeCell ref="P3420:T3420"/>
    <mergeCell ref="U3420:Y3420"/>
    <mergeCell ref="Z3420:AC3420"/>
    <mergeCell ref="B3418:C3418"/>
    <mergeCell ref="D3418:J3418"/>
    <mergeCell ref="K3418:O3418"/>
    <mergeCell ref="P3418:T3418"/>
    <mergeCell ref="U3418:Y3418"/>
    <mergeCell ref="Z3418:AC3418"/>
    <mergeCell ref="A3416:H3416"/>
    <mergeCell ref="I3416:U3416"/>
    <mergeCell ref="W3416:AC3416"/>
    <mergeCell ref="A3417:J3417"/>
    <mergeCell ref="K3417:O3417"/>
    <mergeCell ref="P3417:T3417"/>
    <mergeCell ref="U3417:Y3417"/>
    <mergeCell ref="Z3417:AC3417"/>
    <mergeCell ref="B3415:C3415"/>
    <mergeCell ref="D3415:J3415"/>
    <mergeCell ref="K3415:O3415"/>
    <mergeCell ref="P3415:T3415"/>
    <mergeCell ref="U3415:Y3415"/>
    <mergeCell ref="Z3415:AC3415"/>
    <mergeCell ref="B3414:C3414"/>
    <mergeCell ref="D3414:J3414"/>
    <mergeCell ref="K3414:O3414"/>
    <mergeCell ref="P3414:T3414"/>
    <mergeCell ref="U3414:Y3414"/>
    <mergeCell ref="Z3414:AC3414"/>
    <mergeCell ref="B3413:C3413"/>
    <mergeCell ref="D3413:J3413"/>
    <mergeCell ref="K3413:O3413"/>
    <mergeCell ref="P3413:T3413"/>
    <mergeCell ref="U3413:Y3413"/>
    <mergeCell ref="Z3413:AC3413"/>
    <mergeCell ref="B3412:C3412"/>
    <mergeCell ref="D3412:J3412"/>
    <mergeCell ref="K3412:O3412"/>
    <mergeCell ref="P3412:T3412"/>
    <mergeCell ref="U3412:Y3412"/>
    <mergeCell ref="Z3412:AC3412"/>
    <mergeCell ref="B3411:C3411"/>
    <mergeCell ref="D3411:J3411"/>
    <mergeCell ref="K3411:O3411"/>
    <mergeCell ref="P3411:T3411"/>
    <mergeCell ref="U3411:Y3411"/>
    <mergeCell ref="Z3411:AC3411"/>
    <mergeCell ref="B3410:C3410"/>
    <mergeCell ref="D3410:J3410"/>
    <mergeCell ref="K3410:O3410"/>
    <mergeCell ref="P3410:T3410"/>
    <mergeCell ref="U3410:Y3410"/>
    <mergeCell ref="Z3410:AC3410"/>
    <mergeCell ref="B3409:C3409"/>
    <mergeCell ref="D3409:J3409"/>
    <mergeCell ref="K3409:O3409"/>
    <mergeCell ref="P3409:T3409"/>
    <mergeCell ref="U3409:Y3409"/>
    <mergeCell ref="Z3409:AC3409"/>
    <mergeCell ref="B3408:C3408"/>
    <mergeCell ref="D3408:J3408"/>
    <mergeCell ref="K3408:O3408"/>
    <mergeCell ref="P3408:T3408"/>
    <mergeCell ref="U3408:Y3408"/>
    <mergeCell ref="Z3408:AC3408"/>
    <mergeCell ref="B3407:C3407"/>
    <mergeCell ref="D3407:J3407"/>
    <mergeCell ref="K3407:O3407"/>
    <mergeCell ref="P3407:T3407"/>
    <mergeCell ref="U3407:Y3407"/>
    <mergeCell ref="Z3407:AC3407"/>
    <mergeCell ref="B3406:C3406"/>
    <mergeCell ref="D3406:J3406"/>
    <mergeCell ref="K3406:O3406"/>
    <mergeCell ref="P3406:T3406"/>
    <mergeCell ref="U3406:Y3406"/>
    <mergeCell ref="Z3406:AC3406"/>
    <mergeCell ref="I3404:U3404"/>
    <mergeCell ref="W3404:AC3404"/>
    <mergeCell ref="A3405:J3405"/>
    <mergeCell ref="K3405:O3405"/>
    <mergeCell ref="P3405:T3405"/>
    <mergeCell ref="U3405:Y3405"/>
    <mergeCell ref="Z3405:AC3405"/>
    <mergeCell ref="A3400:H3404"/>
    <mergeCell ref="I3400:U3400"/>
    <mergeCell ref="V3400:V3404"/>
    <mergeCell ref="W3400:AC3400"/>
    <mergeCell ref="I3401:U3401"/>
    <mergeCell ref="W3401:AC3401"/>
    <mergeCell ref="I3402:U3402"/>
    <mergeCell ref="W3402:AC3402"/>
    <mergeCell ref="I3403:U3403"/>
    <mergeCell ref="W3403:AC3403"/>
    <mergeCell ref="B3399:C3399"/>
    <mergeCell ref="D3399:J3399"/>
    <mergeCell ref="K3399:O3399"/>
    <mergeCell ref="P3399:T3399"/>
    <mergeCell ref="U3399:Y3399"/>
    <mergeCell ref="Z3399:AC3399"/>
    <mergeCell ref="B3398:C3398"/>
    <mergeCell ref="D3398:J3398"/>
    <mergeCell ref="K3398:O3398"/>
    <mergeCell ref="P3398:T3398"/>
    <mergeCell ref="U3398:Y3398"/>
    <mergeCell ref="Z3398:AC3398"/>
    <mergeCell ref="B3397:C3397"/>
    <mergeCell ref="D3397:J3397"/>
    <mergeCell ref="K3397:O3397"/>
    <mergeCell ref="P3397:T3397"/>
    <mergeCell ref="U3397:Y3397"/>
    <mergeCell ref="Z3397:AC3397"/>
    <mergeCell ref="B3396:C3396"/>
    <mergeCell ref="D3396:J3396"/>
    <mergeCell ref="K3396:O3396"/>
    <mergeCell ref="P3396:T3396"/>
    <mergeCell ref="U3396:Y3396"/>
    <mergeCell ref="Z3396:AC3396"/>
    <mergeCell ref="A3394:H3394"/>
    <mergeCell ref="I3394:U3394"/>
    <mergeCell ref="W3394:AC3394"/>
    <mergeCell ref="A3395:J3395"/>
    <mergeCell ref="K3395:O3395"/>
    <mergeCell ref="P3395:T3395"/>
    <mergeCell ref="U3395:Y3395"/>
    <mergeCell ref="Z3395:AC3395"/>
    <mergeCell ref="Z3392:AC3392"/>
    <mergeCell ref="B3393:C3393"/>
    <mergeCell ref="D3393:H3393"/>
    <mergeCell ref="J3393:L3393"/>
    <mergeCell ref="M3393:P3393"/>
    <mergeCell ref="Q3393:U3393"/>
    <mergeCell ref="V3393:Y3393"/>
    <mergeCell ref="Z3393:AC3393"/>
    <mergeCell ref="B3392:C3392"/>
    <mergeCell ref="D3392:H3392"/>
    <mergeCell ref="J3392:L3392"/>
    <mergeCell ref="M3392:P3392"/>
    <mergeCell ref="Q3392:U3392"/>
    <mergeCell ref="V3392:Y3392"/>
    <mergeCell ref="Z3390:AC3390"/>
    <mergeCell ref="B3391:C3391"/>
    <mergeCell ref="D3391:H3391"/>
    <mergeCell ref="J3391:L3391"/>
    <mergeCell ref="M3391:P3391"/>
    <mergeCell ref="Q3391:U3391"/>
    <mergeCell ref="V3391:Y3391"/>
    <mergeCell ref="Z3391:AC3391"/>
    <mergeCell ref="Q3389:U3389"/>
    <mergeCell ref="V3389:Y3389"/>
    <mergeCell ref="B3390:C3390"/>
    <mergeCell ref="D3390:H3390"/>
    <mergeCell ref="J3390:L3390"/>
    <mergeCell ref="M3390:P3390"/>
    <mergeCell ref="Q3390:U3390"/>
    <mergeCell ref="V3390:Y3390"/>
    <mergeCell ref="P3386:R3386"/>
    <mergeCell ref="T3386:W3386"/>
    <mergeCell ref="Y3386:Z3386"/>
    <mergeCell ref="A3388:H3389"/>
    <mergeCell ref="I3388:I3389"/>
    <mergeCell ref="J3388:P3388"/>
    <mergeCell ref="Q3388:Y3388"/>
    <mergeCell ref="Z3388:AC3389"/>
    <mergeCell ref="J3389:L3389"/>
    <mergeCell ref="M3389:P3389"/>
    <mergeCell ref="A3378:AC3378"/>
    <mergeCell ref="A3384:E3384"/>
    <mergeCell ref="F3384:K3384"/>
    <mergeCell ref="L3384:W3384"/>
    <mergeCell ref="X3384:AB3384"/>
    <mergeCell ref="A3385:B3386"/>
    <mergeCell ref="D3385:M3386"/>
    <mergeCell ref="P3385:R3385"/>
    <mergeCell ref="T3385:W3385"/>
    <mergeCell ref="Y3385:Z3385"/>
    <mergeCell ref="G3376:M3376"/>
    <mergeCell ref="O3376:Q3376"/>
    <mergeCell ref="S3376:U3376"/>
    <mergeCell ref="W3376:AC3376"/>
    <mergeCell ref="A3377:H3377"/>
    <mergeCell ref="I3377:U3377"/>
    <mergeCell ref="W3377:AC3377"/>
    <mergeCell ref="Z3372:AC3372"/>
    <mergeCell ref="A3373:H3373"/>
    <mergeCell ref="I3373:U3373"/>
    <mergeCell ref="W3373:AC3373"/>
    <mergeCell ref="A3374:AC3374"/>
    <mergeCell ref="A3375:H3375"/>
    <mergeCell ref="I3375:U3375"/>
    <mergeCell ref="V3375:V3377"/>
    <mergeCell ref="W3375:AC3375"/>
    <mergeCell ref="A3376:F3376"/>
    <mergeCell ref="Z3370:AC3370"/>
    <mergeCell ref="A3371:H3371"/>
    <mergeCell ref="I3371:U3371"/>
    <mergeCell ref="W3371:AC3371"/>
    <mergeCell ref="A3372:D3372"/>
    <mergeCell ref="E3372:G3372"/>
    <mergeCell ref="J3372:L3372"/>
    <mergeCell ref="M3372:P3372"/>
    <mergeCell ref="Q3372:U3372"/>
    <mergeCell ref="V3372:Y3372"/>
    <mergeCell ref="A3369:J3369"/>
    <mergeCell ref="K3369:O3369"/>
    <mergeCell ref="P3369:T3369"/>
    <mergeCell ref="U3369:Y3369"/>
    <mergeCell ref="Z3369:AC3369"/>
    <mergeCell ref="B3370:C3370"/>
    <mergeCell ref="D3370:J3370"/>
    <mergeCell ref="K3370:O3370"/>
    <mergeCell ref="P3370:T3370"/>
    <mergeCell ref="U3370:Y3370"/>
    <mergeCell ref="B3367:C3367"/>
    <mergeCell ref="D3367:J3367"/>
    <mergeCell ref="K3367:O3367"/>
    <mergeCell ref="P3367:T3367"/>
    <mergeCell ref="U3367:Y3367"/>
    <mergeCell ref="Z3367:AC3367"/>
    <mergeCell ref="B3366:C3366"/>
    <mergeCell ref="D3366:J3366"/>
    <mergeCell ref="K3366:O3366"/>
    <mergeCell ref="P3366:T3366"/>
    <mergeCell ref="U3366:Y3366"/>
    <mergeCell ref="Z3366:AC3366"/>
    <mergeCell ref="B3365:C3365"/>
    <mergeCell ref="D3365:J3365"/>
    <mergeCell ref="K3365:O3365"/>
    <mergeCell ref="P3365:T3365"/>
    <mergeCell ref="U3365:Y3365"/>
    <mergeCell ref="Z3365:AC3365"/>
    <mergeCell ref="B3364:C3364"/>
    <mergeCell ref="D3364:J3364"/>
    <mergeCell ref="K3364:O3364"/>
    <mergeCell ref="P3364:T3364"/>
    <mergeCell ref="U3364:Y3364"/>
    <mergeCell ref="Z3364:AC3364"/>
    <mergeCell ref="B3363:C3363"/>
    <mergeCell ref="D3363:J3363"/>
    <mergeCell ref="K3363:O3363"/>
    <mergeCell ref="P3363:T3363"/>
    <mergeCell ref="U3363:Y3363"/>
    <mergeCell ref="Z3363:AC3363"/>
    <mergeCell ref="B3362:C3362"/>
    <mergeCell ref="D3362:J3362"/>
    <mergeCell ref="K3362:O3362"/>
    <mergeCell ref="P3362:T3362"/>
    <mergeCell ref="U3362:Y3362"/>
    <mergeCell ref="Z3362:AC3362"/>
    <mergeCell ref="B3361:C3361"/>
    <mergeCell ref="D3361:J3361"/>
    <mergeCell ref="K3361:O3361"/>
    <mergeCell ref="P3361:T3361"/>
    <mergeCell ref="U3361:Y3361"/>
    <mergeCell ref="Z3361:AC3361"/>
    <mergeCell ref="B3360:C3360"/>
    <mergeCell ref="D3360:J3360"/>
    <mergeCell ref="K3360:O3360"/>
    <mergeCell ref="P3360:T3360"/>
    <mergeCell ref="U3360:Y3360"/>
    <mergeCell ref="Z3360:AC3360"/>
    <mergeCell ref="A3358:H3358"/>
    <mergeCell ref="I3358:U3358"/>
    <mergeCell ref="W3358:AC3358"/>
    <mergeCell ref="A3359:J3359"/>
    <mergeCell ref="K3359:O3359"/>
    <mergeCell ref="P3359:T3359"/>
    <mergeCell ref="U3359:Y3359"/>
    <mergeCell ref="Z3359:AC3359"/>
    <mergeCell ref="B3357:C3357"/>
    <mergeCell ref="D3357:J3357"/>
    <mergeCell ref="K3357:O3357"/>
    <mergeCell ref="P3357:T3357"/>
    <mergeCell ref="U3357:Y3357"/>
    <mergeCell ref="Z3357:AC3357"/>
    <mergeCell ref="A3355:H3355"/>
    <mergeCell ref="I3355:U3355"/>
    <mergeCell ref="W3355:AC3355"/>
    <mergeCell ref="A3356:J3356"/>
    <mergeCell ref="K3356:O3356"/>
    <mergeCell ref="P3356:T3356"/>
    <mergeCell ref="U3356:Y3356"/>
    <mergeCell ref="Z3356:AC3356"/>
    <mergeCell ref="B3354:C3354"/>
    <mergeCell ref="D3354:J3354"/>
    <mergeCell ref="K3354:O3354"/>
    <mergeCell ref="P3354:T3354"/>
    <mergeCell ref="U3354:Y3354"/>
    <mergeCell ref="Z3354:AC3354"/>
    <mergeCell ref="B3353:C3353"/>
    <mergeCell ref="D3353:J3353"/>
    <mergeCell ref="K3353:O3353"/>
    <mergeCell ref="P3353:T3353"/>
    <mergeCell ref="U3353:Y3353"/>
    <mergeCell ref="Z3353:AC3353"/>
    <mergeCell ref="B3352:C3352"/>
    <mergeCell ref="D3352:J3352"/>
    <mergeCell ref="K3352:O3352"/>
    <mergeCell ref="P3352:T3352"/>
    <mergeCell ref="U3352:Y3352"/>
    <mergeCell ref="Z3352:AC3352"/>
    <mergeCell ref="B3351:C3351"/>
    <mergeCell ref="D3351:J3351"/>
    <mergeCell ref="K3351:O3351"/>
    <mergeCell ref="P3351:T3351"/>
    <mergeCell ref="U3351:Y3351"/>
    <mergeCell ref="Z3351:AC3351"/>
    <mergeCell ref="B3350:C3350"/>
    <mergeCell ref="D3350:J3350"/>
    <mergeCell ref="K3350:O3350"/>
    <mergeCell ref="P3350:T3350"/>
    <mergeCell ref="U3350:Y3350"/>
    <mergeCell ref="Z3350:AC3350"/>
    <mergeCell ref="B3349:C3349"/>
    <mergeCell ref="D3349:J3349"/>
    <mergeCell ref="K3349:O3349"/>
    <mergeCell ref="P3349:T3349"/>
    <mergeCell ref="U3349:Y3349"/>
    <mergeCell ref="Z3349:AC3349"/>
    <mergeCell ref="B3348:C3348"/>
    <mergeCell ref="D3348:J3348"/>
    <mergeCell ref="K3348:O3348"/>
    <mergeCell ref="P3348:T3348"/>
    <mergeCell ref="U3348:Y3348"/>
    <mergeCell ref="Z3348:AC3348"/>
    <mergeCell ref="B3347:C3347"/>
    <mergeCell ref="D3347:J3347"/>
    <mergeCell ref="K3347:O3347"/>
    <mergeCell ref="P3347:T3347"/>
    <mergeCell ref="U3347:Y3347"/>
    <mergeCell ref="Z3347:AC3347"/>
    <mergeCell ref="B3346:C3346"/>
    <mergeCell ref="D3346:J3346"/>
    <mergeCell ref="K3346:O3346"/>
    <mergeCell ref="P3346:T3346"/>
    <mergeCell ref="U3346:Y3346"/>
    <mergeCell ref="Z3346:AC3346"/>
    <mergeCell ref="I3344:U3344"/>
    <mergeCell ref="W3344:AC3344"/>
    <mergeCell ref="A3345:J3345"/>
    <mergeCell ref="K3345:O3345"/>
    <mergeCell ref="P3345:T3345"/>
    <mergeCell ref="U3345:Y3345"/>
    <mergeCell ref="Z3345:AC3345"/>
    <mergeCell ref="A3340:H3344"/>
    <mergeCell ref="I3340:U3340"/>
    <mergeCell ref="V3340:V3344"/>
    <mergeCell ref="W3340:AC3340"/>
    <mergeCell ref="I3341:U3341"/>
    <mergeCell ref="W3341:AC3341"/>
    <mergeCell ref="I3342:U3342"/>
    <mergeCell ref="W3342:AC3342"/>
    <mergeCell ref="I3343:U3343"/>
    <mergeCell ref="W3343:AC3343"/>
    <mergeCell ref="B3339:C3339"/>
    <mergeCell ref="D3339:J3339"/>
    <mergeCell ref="K3339:O3339"/>
    <mergeCell ref="P3339:T3339"/>
    <mergeCell ref="U3339:Y3339"/>
    <mergeCell ref="Z3339:AC3339"/>
    <mergeCell ref="B3338:C3338"/>
    <mergeCell ref="D3338:J3338"/>
    <mergeCell ref="K3338:O3338"/>
    <mergeCell ref="P3338:T3338"/>
    <mergeCell ref="U3338:Y3338"/>
    <mergeCell ref="Z3338:AC3338"/>
    <mergeCell ref="B3337:C3337"/>
    <mergeCell ref="D3337:J3337"/>
    <mergeCell ref="K3337:O3337"/>
    <mergeCell ref="P3337:T3337"/>
    <mergeCell ref="U3337:Y3337"/>
    <mergeCell ref="Z3337:AC3337"/>
    <mergeCell ref="B3336:C3336"/>
    <mergeCell ref="D3336:J3336"/>
    <mergeCell ref="K3336:O3336"/>
    <mergeCell ref="P3336:T3336"/>
    <mergeCell ref="U3336:Y3336"/>
    <mergeCell ref="Z3336:AC3336"/>
    <mergeCell ref="Z3333:AC3333"/>
    <mergeCell ref="A3334:H3334"/>
    <mergeCell ref="I3334:U3334"/>
    <mergeCell ref="W3334:AC3334"/>
    <mergeCell ref="A3335:J3335"/>
    <mergeCell ref="K3335:O3335"/>
    <mergeCell ref="P3335:T3335"/>
    <mergeCell ref="U3335:Y3335"/>
    <mergeCell ref="Z3335:AC3335"/>
    <mergeCell ref="B3333:C3333"/>
    <mergeCell ref="D3333:H3333"/>
    <mergeCell ref="J3333:L3333"/>
    <mergeCell ref="M3333:P3333"/>
    <mergeCell ref="Q3333:U3333"/>
    <mergeCell ref="V3333:Y3333"/>
    <mergeCell ref="Z3331:AC3331"/>
    <mergeCell ref="B3332:C3332"/>
    <mergeCell ref="D3332:H3332"/>
    <mergeCell ref="J3332:L3332"/>
    <mergeCell ref="M3332:P3332"/>
    <mergeCell ref="Q3332:U3332"/>
    <mergeCell ref="V3332:Y3332"/>
    <mergeCell ref="Z3332:AC3332"/>
    <mergeCell ref="B3331:C3331"/>
    <mergeCell ref="D3331:H3331"/>
    <mergeCell ref="J3331:L3331"/>
    <mergeCell ref="M3331:P3331"/>
    <mergeCell ref="Q3331:U3331"/>
    <mergeCell ref="V3331:Y3331"/>
    <mergeCell ref="Z3329:AC3329"/>
    <mergeCell ref="B3330:C3330"/>
    <mergeCell ref="D3330:H3330"/>
    <mergeCell ref="J3330:L3330"/>
    <mergeCell ref="M3330:P3330"/>
    <mergeCell ref="Q3330:U3330"/>
    <mergeCell ref="V3330:Y3330"/>
    <mergeCell ref="Z3330:AC3330"/>
    <mergeCell ref="Q3328:U3328"/>
    <mergeCell ref="V3328:Y3328"/>
    <mergeCell ref="B3329:C3329"/>
    <mergeCell ref="D3329:H3329"/>
    <mergeCell ref="J3329:L3329"/>
    <mergeCell ref="M3329:P3329"/>
    <mergeCell ref="Q3329:U3329"/>
    <mergeCell ref="V3329:Y3329"/>
    <mergeCell ref="P3325:R3325"/>
    <mergeCell ref="T3325:W3325"/>
    <mergeCell ref="Y3325:Z3325"/>
    <mergeCell ref="A3327:H3328"/>
    <mergeCell ref="I3327:I3328"/>
    <mergeCell ref="J3327:P3327"/>
    <mergeCell ref="Q3327:Y3327"/>
    <mergeCell ref="Z3327:AC3328"/>
    <mergeCell ref="J3328:L3328"/>
    <mergeCell ref="M3328:P3328"/>
    <mergeCell ref="A3319:AC3319"/>
    <mergeCell ref="A3323:E3323"/>
    <mergeCell ref="F3323:K3323"/>
    <mergeCell ref="L3323:W3323"/>
    <mergeCell ref="X3323:AB3323"/>
    <mergeCell ref="A3324:B3325"/>
    <mergeCell ref="D3324:M3325"/>
    <mergeCell ref="P3324:R3324"/>
    <mergeCell ref="T3324:W3324"/>
    <mergeCell ref="Y3324:Z3324"/>
    <mergeCell ref="G3317:M3317"/>
    <mergeCell ref="O3317:Q3317"/>
    <mergeCell ref="S3317:U3317"/>
    <mergeCell ref="W3317:AC3317"/>
    <mergeCell ref="A3318:H3318"/>
    <mergeCell ref="I3318:U3318"/>
    <mergeCell ref="W3318:AC3318"/>
    <mergeCell ref="Z3313:AC3313"/>
    <mergeCell ref="A3314:H3314"/>
    <mergeCell ref="I3314:U3314"/>
    <mergeCell ref="W3314:AC3314"/>
    <mergeCell ref="A3315:AC3315"/>
    <mergeCell ref="A3316:H3316"/>
    <mergeCell ref="I3316:U3316"/>
    <mergeCell ref="V3316:V3318"/>
    <mergeCell ref="W3316:AC3316"/>
    <mergeCell ref="A3317:F3317"/>
    <mergeCell ref="B3313:C3313"/>
    <mergeCell ref="E3313:G3313"/>
    <mergeCell ref="J3313:L3313"/>
    <mergeCell ref="M3313:P3313"/>
    <mergeCell ref="Q3313:U3313"/>
    <mergeCell ref="V3313:Y3313"/>
    <mergeCell ref="A3311:H3311"/>
    <mergeCell ref="I3311:U3311"/>
    <mergeCell ref="W3311:AC3311"/>
    <mergeCell ref="A3312:D3312"/>
    <mergeCell ref="E3312:G3312"/>
    <mergeCell ref="J3312:L3312"/>
    <mergeCell ref="M3312:P3312"/>
    <mergeCell ref="Q3312:U3312"/>
    <mergeCell ref="V3312:Y3312"/>
    <mergeCell ref="Z3312:AC3312"/>
    <mergeCell ref="B3310:C3310"/>
    <mergeCell ref="D3310:J3310"/>
    <mergeCell ref="K3310:O3310"/>
    <mergeCell ref="P3310:T3310"/>
    <mergeCell ref="U3310:Y3310"/>
    <mergeCell ref="Z3310:AC3310"/>
    <mergeCell ref="A3308:H3308"/>
    <mergeCell ref="I3308:U3308"/>
    <mergeCell ref="W3308:AC3308"/>
    <mergeCell ref="A3309:J3309"/>
    <mergeCell ref="K3309:O3309"/>
    <mergeCell ref="P3309:T3309"/>
    <mergeCell ref="U3309:Y3309"/>
    <mergeCell ref="Z3309:AC3309"/>
    <mergeCell ref="A3306:H3306"/>
    <mergeCell ref="I3306:U3306"/>
    <mergeCell ref="W3306:AC3306"/>
    <mergeCell ref="A3307:J3307"/>
    <mergeCell ref="K3307:O3307"/>
    <mergeCell ref="P3307:T3307"/>
    <mergeCell ref="U3307:Y3307"/>
    <mergeCell ref="Z3307:AC3307"/>
    <mergeCell ref="B3305:C3305"/>
    <mergeCell ref="D3305:J3305"/>
    <mergeCell ref="K3305:O3305"/>
    <mergeCell ref="P3305:T3305"/>
    <mergeCell ref="U3305:Y3305"/>
    <mergeCell ref="Z3305:AC3305"/>
    <mergeCell ref="I3303:U3303"/>
    <mergeCell ref="W3303:AC3303"/>
    <mergeCell ref="A3304:J3304"/>
    <mergeCell ref="K3304:O3304"/>
    <mergeCell ref="P3304:T3304"/>
    <mergeCell ref="U3304:Y3304"/>
    <mergeCell ref="Z3304:AC3304"/>
    <mergeCell ref="A3299:H3303"/>
    <mergeCell ref="I3299:U3299"/>
    <mergeCell ref="V3299:V3303"/>
    <mergeCell ref="W3299:AC3299"/>
    <mergeCell ref="I3300:U3300"/>
    <mergeCell ref="W3300:AC3300"/>
    <mergeCell ref="I3301:U3301"/>
    <mergeCell ref="W3301:AC3301"/>
    <mergeCell ref="I3302:U3302"/>
    <mergeCell ref="W3302:AC3302"/>
    <mergeCell ref="B3298:C3298"/>
    <mergeCell ref="D3298:J3298"/>
    <mergeCell ref="K3298:O3298"/>
    <mergeCell ref="P3298:T3298"/>
    <mergeCell ref="U3298:Y3298"/>
    <mergeCell ref="Z3298:AC3298"/>
    <mergeCell ref="B3297:C3297"/>
    <mergeCell ref="D3297:J3297"/>
    <mergeCell ref="K3297:O3297"/>
    <mergeCell ref="P3297:T3297"/>
    <mergeCell ref="U3297:Y3297"/>
    <mergeCell ref="Z3297:AC3297"/>
    <mergeCell ref="Q3294:U3294"/>
    <mergeCell ref="V3294:Y3294"/>
    <mergeCell ref="A3295:H3295"/>
    <mergeCell ref="I3295:U3295"/>
    <mergeCell ref="W3295:AC3295"/>
    <mergeCell ref="A3296:J3296"/>
    <mergeCell ref="K3296:O3296"/>
    <mergeCell ref="P3296:T3296"/>
    <mergeCell ref="U3296:Y3296"/>
    <mergeCell ref="Z3296:AC3296"/>
    <mergeCell ref="P3291:R3291"/>
    <mergeCell ref="T3291:W3291"/>
    <mergeCell ref="Y3291:Z3291"/>
    <mergeCell ref="A3293:H3294"/>
    <mergeCell ref="I3293:I3294"/>
    <mergeCell ref="J3293:P3293"/>
    <mergeCell ref="Q3293:Y3293"/>
    <mergeCell ref="Z3293:AC3294"/>
    <mergeCell ref="J3294:L3294"/>
    <mergeCell ref="M3294:P3294"/>
    <mergeCell ref="A3285:AC3285"/>
    <mergeCell ref="A3289:E3289"/>
    <mergeCell ref="F3289:K3289"/>
    <mergeCell ref="L3289:W3289"/>
    <mergeCell ref="X3289:AB3289"/>
    <mergeCell ref="A3290:B3291"/>
    <mergeCell ref="D3290:M3291"/>
    <mergeCell ref="P3290:R3290"/>
    <mergeCell ref="T3290:W3290"/>
    <mergeCell ref="Y3290:Z3290"/>
    <mergeCell ref="O3283:Q3283"/>
    <mergeCell ref="S3283:U3283"/>
    <mergeCell ref="W3283:AC3283"/>
    <mergeCell ref="A3284:H3284"/>
    <mergeCell ref="I3284:U3284"/>
    <mergeCell ref="W3284:AC3284"/>
    <mergeCell ref="A3280:H3280"/>
    <mergeCell ref="I3280:U3280"/>
    <mergeCell ref="W3280:AC3280"/>
    <mergeCell ref="A3281:AC3281"/>
    <mergeCell ref="A3282:H3282"/>
    <mergeCell ref="I3282:U3282"/>
    <mergeCell ref="V3282:V3284"/>
    <mergeCell ref="W3282:AC3282"/>
    <mergeCell ref="A3283:F3283"/>
    <mergeCell ref="G3283:M3283"/>
    <mergeCell ref="A3278:H3278"/>
    <mergeCell ref="I3278:U3278"/>
    <mergeCell ref="W3278:AC3278"/>
    <mergeCell ref="A3279:D3279"/>
    <mergeCell ref="E3279:G3279"/>
    <mergeCell ref="J3279:L3279"/>
    <mergeCell ref="M3279:P3279"/>
    <mergeCell ref="Q3279:U3279"/>
    <mergeCell ref="V3279:Y3279"/>
    <mergeCell ref="Z3279:AC3279"/>
    <mergeCell ref="A3276:H3276"/>
    <mergeCell ref="I3276:U3276"/>
    <mergeCell ref="W3276:AC3276"/>
    <mergeCell ref="A3277:J3277"/>
    <mergeCell ref="K3277:O3277"/>
    <mergeCell ref="P3277:T3277"/>
    <mergeCell ref="U3277:Y3277"/>
    <mergeCell ref="Z3277:AC3277"/>
    <mergeCell ref="A3274:H3274"/>
    <mergeCell ref="I3274:U3274"/>
    <mergeCell ref="W3274:AC3274"/>
    <mergeCell ref="A3275:J3275"/>
    <mergeCell ref="K3275:O3275"/>
    <mergeCell ref="P3275:T3275"/>
    <mergeCell ref="U3275:Y3275"/>
    <mergeCell ref="Z3275:AC3275"/>
    <mergeCell ref="I3272:U3272"/>
    <mergeCell ref="W3272:AC3272"/>
    <mergeCell ref="A3273:J3273"/>
    <mergeCell ref="K3273:O3273"/>
    <mergeCell ref="P3273:T3273"/>
    <mergeCell ref="U3273:Y3273"/>
    <mergeCell ref="Z3273:AC3273"/>
    <mergeCell ref="A3268:H3272"/>
    <mergeCell ref="I3268:U3268"/>
    <mergeCell ref="V3268:V3272"/>
    <mergeCell ref="W3268:AC3268"/>
    <mergeCell ref="I3269:U3269"/>
    <mergeCell ref="W3269:AC3269"/>
    <mergeCell ref="I3270:U3270"/>
    <mergeCell ref="W3270:AC3270"/>
    <mergeCell ref="I3271:U3271"/>
    <mergeCell ref="W3271:AC3271"/>
    <mergeCell ref="B3267:C3267"/>
    <mergeCell ref="D3267:J3267"/>
    <mergeCell ref="K3267:O3267"/>
    <mergeCell ref="P3267:T3267"/>
    <mergeCell ref="U3267:Y3267"/>
    <mergeCell ref="Z3267:AC3267"/>
    <mergeCell ref="Z3264:AC3264"/>
    <mergeCell ref="A3265:H3265"/>
    <mergeCell ref="I3265:U3265"/>
    <mergeCell ref="W3265:AC3265"/>
    <mergeCell ref="A3266:J3266"/>
    <mergeCell ref="K3266:O3266"/>
    <mergeCell ref="P3266:T3266"/>
    <mergeCell ref="U3266:Y3266"/>
    <mergeCell ref="Z3266:AC3266"/>
    <mergeCell ref="Q3263:U3263"/>
    <mergeCell ref="V3263:Y3263"/>
    <mergeCell ref="B3264:C3264"/>
    <mergeCell ref="D3264:H3264"/>
    <mergeCell ref="J3264:L3264"/>
    <mergeCell ref="M3264:P3264"/>
    <mergeCell ref="Q3264:U3264"/>
    <mergeCell ref="V3264:Y3264"/>
    <mergeCell ref="P3260:R3260"/>
    <mergeCell ref="T3260:W3260"/>
    <mergeCell ref="Y3260:Z3260"/>
    <mergeCell ref="A3262:H3263"/>
    <mergeCell ref="I3262:I3263"/>
    <mergeCell ref="J3262:P3262"/>
    <mergeCell ref="Q3262:Y3262"/>
    <mergeCell ref="Z3262:AC3263"/>
    <mergeCell ref="J3263:L3263"/>
    <mergeCell ref="M3263:P3263"/>
    <mergeCell ref="A3254:AC3254"/>
    <mergeCell ref="A3258:E3258"/>
    <mergeCell ref="F3258:K3258"/>
    <mergeCell ref="L3258:W3258"/>
    <mergeCell ref="X3258:AB3258"/>
    <mergeCell ref="A3259:B3260"/>
    <mergeCell ref="D3259:M3260"/>
    <mergeCell ref="P3259:R3259"/>
    <mergeCell ref="T3259:W3259"/>
    <mergeCell ref="Y3259:Z3259"/>
    <mergeCell ref="O3252:Q3252"/>
    <mergeCell ref="S3252:U3252"/>
    <mergeCell ref="W3252:AC3252"/>
    <mergeCell ref="A3253:H3253"/>
    <mergeCell ref="I3253:U3253"/>
    <mergeCell ref="W3253:AC3253"/>
    <mergeCell ref="A3249:H3249"/>
    <mergeCell ref="I3249:U3249"/>
    <mergeCell ref="W3249:AC3249"/>
    <mergeCell ref="A3250:AC3250"/>
    <mergeCell ref="A3251:H3251"/>
    <mergeCell ref="I3251:U3251"/>
    <mergeCell ref="V3251:V3253"/>
    <mergeCell ref="W3251:AC3251"/>
    <mergeCell ref="A3252:F3252"/>
    <mergeCell ref="G3252:M3252"/>
    <mergeCell ref="A3247:H3247"/>
    <mergeCell ref="I3247:U3247"/>
    <mergeCell ref="W3247:AC3247"/>
    <mergeCell ref="A3248:D3248"/>
    <mergeCell ref="E3248:G3248"/>
    <mergeCell ref="J3248:L3248"/>
    <mergeCell ref="M3248:P3248"/>
    <mergeCell ref="Q3248:U3248"/>
    <mergeCell ref="V3248:Y3248"/>
    <mergeCell ref="Z3248:AC3248"/>
    <mergeCell ref="A3245:H3245"/>
    <mergeCell ref="I3245:U3245"/>
    <mergeCell ref="W3245:AC3245"/>
    <mergeCell ref="A3246:J3246"/>
    <mergeCell ref="K3246:O3246"/>
    <mergeCell ref="P3246:T3246"/>
    <mergeCell ref="U3246:Y3246"/>
    <mergeCell ref="Z3246:AC3246"/>
    <mergeCell ref="A3243:H3243"/>
    <mergeCell ref="I3243:U3243"/>
    <mergeCell ref="W3243:AC3243"/>
    <mergeCell ref="A3244:J3244"/>
    <mergeCell ref="K3244:O3244"/>
    <mergeCell ref="P3244:T3244"/>
    <mergeCell ref="U3244:Y3244"/>
    <mergeCell ref="Z3244:AC3244"/>
    <mergeCell ref="I3241:U3241"/>
    <mergeCell ref="W3241:AC3241"/>
    <mergeCell ref="A3242:J3242"/>
    <mergeCell ref="K3242:O3242"/>
    <mergeCell ref="P3242:T3242"/>
    <mergeCell ref="U3242:Y3242"/>
    <mergeCell ref="Z3242:AC3242"/>
    <mergeCell ref="A3237:H3241"/>
    <mergeCell ref="I3237:U3237"/>
    <mergeCell ref="V3237:V3241"/>
    <mergeCell ref="W3237:AC3237"/>
    <mergeCell ref="I3238:U3238"/>
    <mergeCell ref="W3238:AC3238"/>
    <mergeCell ref="I3239:U3239"/>
    <mergeCell ref="W3239:AC3239"/>
    <mergeCell ref="I3240:U3240"/>
    <mergeCell ref="W3240:AC3240"/>
    <mergeCell ref="B3236:C3236"/>
    <mergeCell ref="D3236:J3236"/>
    <mergeCell ref="K3236:O3236"/>
    <mergeCell ref="P3236:T3236"/>
    <mergeCell ref="U3236:Y3236"/>
    <mergeCell ref="Z3236:AC3236"/>
    <mergeCell ref="Q3233:U3233"/>
    <mergeCell ref="V3233:Y3233"/>
    <mergeCell ref="A3234:H3234"/>
    <mergeCell ref="I3234:U3234"/>
    <mergeCell ref="W3234:AC3234"/>
    <mergeCell ref="A3235:J3235"/>
    <mergeCell ref="K3235:O3235"/>
    <mergeCell ref="P3235:T3235"/>
    <mergeCell ref="U3235:Y3235"/>
    <mergeCell ref="Z3235:AC3235"/>
    <mergeCell ref="P3230:R3230"/>
    <mergeCell ref="T3230:W3230"/>
    <mergeCell ref="Y3230:Z3230"/>
    <mergeCell ref="A3232:H3233"/>
    <mergeCell ref="I3232:I3233"/>
    <mergeCell ref="J3232:P3232"/>
    <mergeCell ref="Q3232:Y3232"/>
    <mergeCell ref="Z3232:AC3233"/>
    <mergeCell ref="J3233:L3233"/>
    <mergeCell ref="M3233:P3233"/>
    <mergeCell ref="A3226:AC3226"/>
    <mergeCell ref="A3228:E3228"/>
    <mergeCell ref="F3228:K3228"/>
    <mergeCell ref="L3228:W3228"/>
    <mergeCell ref="X3228:AB3228"/>
    <mergeCell ref="A3229:B3230"/>
    <mergeCell ref="D3229:M3230"/>
    <mergeCell ref="P3229:R3229"/>
    <mergeCell ref="T3229:W3229"/>
    <mergeCell ref="Y3229:Z3229"/>
    <mergeCell ref="G3224:M3224"/>
    <mergeCell ref="O3224:Q3224"/>
    <mergeCell ref="S3224:U3224"/>
    <mergeCell ref="W3224:AC3224"/>
    <mergeCell ref="A3225:H3225"/>
    <mergeCell ref="I3225:U3225"/>
    <mergeCell ref="W3225:AC3225"/>
    <mergeCell ref="Z3220:AC3220"/>
    <mergeCell ref="A3221:H3221"/>
    <mergeCell ref="I3221:U3221"/>
    <mergeCell ref="W3221:AC3221"/>
    <mergeCell ref="A3222:AC3222"/>
    <mergeCell ref="A3223:H3223"/>
    <mergeCell ref="I3223:U3223"/>
    <mergeCell ref="V3223:V3225"/>
    <mergeCell ref="W3223:AC3223"/>
    <mergeCell ref="A3224:F3224"/>
    <mergeCell ref="B3220:C3220"/>
    <mergeCell ref="E3220:G3220"/>
    <mergeCell ref="J3220:L3220"/>
    <mergeCell ref="M3220:P3220"/>
    <mergeCell ref="Q3220:U3220"/>
    <mergeCell ref="V3220:Y3220"/>
    <mergeCell ref="Z3218:AC3218"/>
    <mergeCell ref="B3219:C3219"/>
    <mergeCell ref="E3219:G3219"/>
    <mergeCell ref="J3219:L3219"/>
    <mergeCell ref="M3219:P3219"/>
    <mergeCell ref="Q3219:U3219"/>
    <mergeCell ref="V3219:Y3219"/>
    <mergeCell ref="Z3219:AC3219"/>
    <mergeCell ref="B3218:C3218"/>
    <mergeCell ref="E3218:G3218"/>
    <mergeCell ref="J3218:L3218"/>
    <mergeCell ref="M3218:P3218"/>
    <mergeCell ref="Q3218:U3218"/>
    <mergeCell ref="V3218:Y3218"/>
    <mergeCell ref="A3216:H3216"/>
    <mergeCell ref="I3216:U3216"/>
    <mergeCell ref="W3216:AC3216"/>
    <mergeCell ref="A3217:D3217"/>
    <mergeCell ref="E3217:G3217"/>
    <mergeCell ref="J3217:L3217"/>
    <mergeCell ref="M3217:P3217"/>
    <mergeCell ref="Q3217:U3217"/>
    <mergeCell ref="V3217:Y3217"/>
    <mergeCell ref="Z3217:AC3217"/>
    <mergeCell ref="B3215:C3215"/>
    <mergeCell ref="D3215:J3215"/>
    <mergeCell ref="K3215:O3215"/>
    <mergeCell ref="P3215:T3215"/>
    <mergeCell ref="U3215:Y3215"/>
    <mergeCell ref="Z3215:AC3215"/>
    <mergeCell ref="B3214:C3214"/>
    <mergeCell ref="D3214:J3214"/>
    <mergeCell ref="K3214:O3214"/>
    <mergeCell ref="P3214:T3214"/>
    <mergeCell ref="U3214:Y3214"/>
    <mergeCell ref="Z3214:AC3214"/>
    <mergeCell ref="B3213:C3213"/>
    <mergeCell ref="D3213:J3213"/>
    <mergeCell ref="K3213:O3213"/>
    <mergeCell ref="P3213:T3213"/>
    <mergeCell ref="U3213:Y3213"/>
    <mergeCell ref="Z3213:AC3213"/>
    <mergeCell ref="A3211:H3211"/>
    <mergeCell ref="I3211:U3211"/>
    <mergeCell ref="W3211:AC3211"/>
    <mergeCell ref="A3212:J3212"/>
    <mergeCell ref="K3212:O3212"/>
    <mergeCell ref="P3212:T3212"/>
    <mergeCell ref="U3212:Y3212"/>
    <mergeCell ref="Z3212:AC3212"/>
    <mergeCell ref="B3210:C3210"/>
    <mergeCell ref="D3210:J3210"/>
    <mergeCell ref="K3210:O3210"/>
    <mergeCell ref="P3210:T3210"/>
    <mergeCell ref="U3210:Y3210"/>
    <mergeCell ref="Z3210:AC3210"/>
    <mergeCell ref="A3208:H3208"/>
    <mergeCell ref="I3208:U3208"/>
    <mergeCell ref="W3208:AC3208"/>
    <mergeCell ref="A3209:J3209"/>
    <mergeCell ref="K3209:O3209"/>
    <mergeCell ref="P3209:T3209"/>
    <mergeCell ref="U3209:Y3209"/>
    <mergeCell ref="Z3209:AC3209"/>
    <mergeCell ref="B3207:C3207"/>
    <mergeCell ref="D3207:J3207"/>
    <mergeCell ref="K3207:O3207"/>
    <mergeCell ref="P3207:T3207"/>
    <mergeCell ref="U3207:Y3207"/>
    <mergeCell ref="Z3207:AC3207"/>
    <mergeCell ref="B3206:C3206"/>
    <mergeCell ref="D3206:J3206"/>
    <mergeCell ref="K3206:O3206"/>
    <mergeCell ref="P3206:T3206"/>
    <mergeCell ref="U3206:Y3206"/>
    <mergeCell ref="Z3206:AC3206"/>
    <mergeCell ref="B3205:C3205"/>
    <mergeCell ref="D3205:J3205"/>
    <mergeCell ref="K3205:O3205"/>
    <mergeCell ref="P3205:T3205"/>
    <mergeCell ref="U3205:Y3205"/>
    <mergeCell ref="Z3205:AC3205"/>
    <mergeCell ref="I3203:U3203"/>
    <mergeCell ref="W3203:AC3203"/>
    <mergeCell ref="A3204:J3204"/>
    <mergeCell ref="K3204:O3204"/>
    <mergeCell ref="P3204:T3204"/>
    <mergeCell ref="U3204:Y3204"/>
    <mergeCell ref="Z3204:AC3204"/>
    <mergeCell ref="A3199:H3203"/>
    <mergeCell ref="I3199:U3199"/>
    <mergeCell ref="V3199:V3203"/>
    <mergeCell ref="W3199:AC3199"/>
    <mergeCell ref="I3200:U3200"/>
    <mergeCell ref="W3200:AC3200"/>
    <mergeCell ref="I3201:U3201"/>
    <mergeCell ref="W3201:AC3201"/>
    <mergeCell ref="I3202:U3202"/>
    <mergeCell ref="W3202:AC3202"/>
    <mergeCell ref="B3198:C3198"/>
    <mergeCell ref="D3198:J3198"/>
    <mergeCell ref="K3198:O3198"/>
    <mergeCell ref="P3198:T3198"/>
    <mergeCell ref="U3198:Y3198"/>
    <mergeCell ref="Z3198:AC3198"/>
    <mergeCell ref="B3197:C3197"/>
    <mergeCell ref="D3197:J3197"/>
    <mergeCell ref="K3197:O3197"/>
    <mergeCell ref="P3197:T3197"/>
    <mergeCell ref="U3197:Y3197"/>
    <mergeCell ref="Z3197:AC3197"/>
    <mergeCell ref="B3196:C3196"/>
    <mergeCell ref="D3196:J3196"/>
    <mergeCell ref="K3196:O3196"/>
    <mergeCell ref="P3196:T3196"/>
    <mergeCell ref="U3196:Y3196"/>
    <mergeCell ref="Z3196:AC3196"/>
    <mergeCell ref="B3195:C3195"/>
    <mergeCell ref="D3195:J3195"/>
    <mergeCell ref="K3195:O3195"/>
    <mergeCell ref="P3195:T3195"/>
    <mergeCell ref="U3195:Y3195"/>
    <mergeCell ref="Z3195:AC3195"/>
    <mergeCell ref="Z3192:AC3192"/>
    <mergeCell ref="A3193:H3193"/>
    <mergeCell ref="I3193:U3193"/>
    <mergeCell ref="W3193:AC3193"/>
    <mergeCell ref="A3194:J3194"/>
    <mergeCell ref="K3194:O3194"/>
    <mergeCell ref="P3194:T3194"/>
    <mergeCell ref="U3194:Y3194"/>
    <mergeCell ref="Z3194:AC3194"/>
    <mergeCell ref="B3192:C3192"/>
    <mergeCell ref="D3192:H3192"/>
    <mergeCell ref="J3192:L3192"/>
    <mergeCell ref="M3192:P3192"/>
    <mergeCell ref="Q3192:U3192"/>
    <mergeCell ref="V3192:Y3192"/>
    <mergeCell ref="Z3190:AC3190"/>
    <mergeCell ref="B3191:C3191"/>
    <mergeCell ref="D3191:H3191"/>
    <mergeCell ref="J3191:L3191"/>
    <mergeCell ref="M3191:P3191"/>
    <mergeCell ref="Q3191:U3191"/>
    <mergeCell ref="V3191:Y3191"/>
    <mergeCell ref="Z3191:AC3191"/>
    <mergeCell ref="B3190:C3190"/>
    <mergeCell ref="D3190:H3190"/>
    <mergeCell ref="J3190:L3190"/>
    <mergeCell ref="M3190:P3190"/>
    <mergeCell ref="Q3190:U3190"/>
    <mergeCell ref="V3190:Y3190"/>
    <mergeCell ref="Z3188:AC3188"/>
    <mergeCell ref="B3189:C3189"/>
    <mergeCell ref="D3189:H3189"/>
    <mergeCell ref="J3189:L3189"/>
    <mergeCell ref="M3189:P3189"/>
    <mergeCell ref="Q3189:U3189"/>
    <mergeCell ref="V3189:Y3189"/>
    <mergeCell ref="Z3189:AC3189"/>
    <mergeCell ref="Q3187:U3187"/>
    <mergeCell ref="V3187:Y3187"/>
    <mergeCell ref="B3188:C3188"/>
    <mergeCell ref="D3188:H3188"/>
    <mergeCell ref="J3188:L3188"/>
    <mergeCell ref="M3188:P3188"/>
    <mergeCell ref="Q3188:U3188"/>
    <mergeCell ref="V3188:Y3188"/>
    <mergeCell ref="P3184:R3184"/>
    <mergeCell ref="T3184:W3184"/>
    <mergeCell ref="Y3184:Z3184"/>
    <mergeCell ref="A3186:H3187"/>
    <mergeCell ref="I3186:I3187"/>
    <mergeCell ref="J3186:P3186"/>
    <mergeCell ref="Q3186:Y3186"/>
    <mergeCell ref="Z3186:AC3187"/>
    <mergeCell ref="J3187:L3187"/>
    <mergeCell ref="M3187:P3187"/>
    <mergeCell ref="A3176:AC3176"/>
    <mergeCell ref="A3182:E3182"/>
    <mergeCell ref="F3182:K3182"/>
    <mergeCell ref="L3182:W3182"/>
    <mergeCell ref="X3182:AB3182"/>
    <mergeCell ref="A3183:B3184"/>
    <mergeCell ref="D3183:M3184"/>
    <mergeCell ref="P3183:R3183"/>
    <mergeCell ref="T3183:W3183"/>
    <mergeCell ref="Y3183:Z3183"/>
    <mergeCell ref="O3174:Q3174"/>
    <mergeCell ref="S3174:U3174"/>
    <mergeCell ref="W3174:AC3174"/>
    <mergeCell ref="A3175:H3175"/>
    <mergeCell ref="I3175:U3175"/>
    <mergeCell ref="W3175:AC3175"/>
    <mergeCell ref="A3171:H3171"/>
    <mergeCell ref="I3171:U3171"/>
    <mergeCell ref="W3171:AC3171"/>
    <mergeCell ref="A3172:AC3172"/>
    <mergeCell ref="A3173:H3173"/>
    <mergeCell ref="I3173:U3173"/>
    <mergeCell ref="V3173:V3175"/>
    <mergeCell ref="W3173:AC3173"/>
    <mergeCell ref="A3174:F3174"/>
    <mergeCell ref="G3174:M3174"/>
    <mergeCell ref="Z3169:AC3169"/>
    <mergeCell ref="B3170:C3170"/>
    <mergeCell ref="E3170:G3170"/>
    <mergeCell ref="J3170:L3170"/>
    <mergeCell ref="M3170:P3170"/>
    <mergeCell ref="Q3170:U3170"/>
    <mergeCell ref="V3170:Y3170"/>
    <mergeCell ref="Z3170:AC3170"/>
    <mergeCell ref="A3169:D3169"/>
    <mergeCell ref="E3169:G3169"/>
    <mergeCell ref="J3169:L3169"/>
    <mergeCell ref="M3169:P3169"/>
    <mergeCell ref="Q3169:U3169"/>
    <mergeCell ref="V3169:Y3169"/>
    <mergeCell ref="Z3166:AC3166"/>
    <mergeCell ref="B3167:C3167"/>
    <mergeCell ref="E3167:G3167"/>
    <mergeCell ref="J3167:L3167"/>
    <mergeCell ref="M3167:P3167"/>
    <mergeCell ref="Q3167:U3167"/>
    <mergeCell ref="V3167:Y3167"/>
    <mergeCell ref="Z3167:AC3167"/>
    <mergeCell ref="B3166:C3166"/>
    <mergeCell ref="E3166:G3166"/>
    <mergeCell ref="J3166:L3166"/>
    <mergeCell ref="M3166:P3166"/>
    <mergeCell ref="Q3166:U3166"/>
    <mergeCell ref="V3166:Y3166"/>
    <mergeCell ref="Z3164:AC3164"/>
    <mergeCell ref="B3165:C3165"/>
    <mergeCell ref="E3165:G3165"/>
    <mergeCell ref="J3165:L3165"/>
    <mergeCell ref="M3165:P3165"/>
    <mergeCell ref="Q3165:U3165"/>
    <mergeCell ref="V3165:Y3165"/>
    <mergeCell ref="Z3165:AC3165"/>
    <mergeCell ref="B3164:C3164"/>
    <mergeCell ref="E3164:G3164"/>
    <mergeCell ref="J3164:L3164"/>
    <mergeCell ref="M3164:P3164"/>
    <mergeCell ref="Q3164:U3164"/>
    <mergeCell ref="V3164:Y3164"/>
    <mergeCell ref="Z3162:AC3162"/>
    <mergeCell ref="B3163:C3163"/>
    <mergeCell ref="E3163:G3163"/>
    <mergeCell ref="J3163:L3163"/>
    <mergeCell ref="M3163:P3163"/>
    <mergeCell ref="Q3163:U3163"/>
    <mergeCell ref="V3163:Y3163"/>
    <mergeCell ref="Z3163:AC3163"/>
    <mergeCell ref="B3162:C3162"/>
    <mergeCell ref="E3162:G3162"/>
    <mergeCell ref="J3162:L3162"/>
    <mergeCell ref="M3162:P3162"/>
    <mergeCell ref="Q3162:U3162"/>
    <mergeCell ref="V3162:Y3162"/>
    <mergeCell ref="A3160:H3160"/>
    <mergeCell ref="I3160:U3160"/>
    <mergeCell ref="W3160:AC3160"/>
    <mergeCell ref="A3161:D3161"/>
    <mergeCell ref="E3161:G3161"/>
    <mergeCell ref="J3161:L3161"/>
    <mergeCell ref="M3161:P3161"/>
    <mergeCell ref="Q3161:U3161"/>
    <mergeCell ref="V3161:Y3161"/>
    <mergeCell ref="Z3161:AC3161"/>
    <mergeCell ref="B3159:C3159"/>
    <mergeCell ref="D3159:J3159"/>
    <mergeCell ref="K3159:O3159"/>
    <mergeCell ref="P3159:T3159"/>
    <mergeCell ref="U3159:Y3159"/>
    <mergeCell ref="Z3159:AC3159"/>
    <mergeCell ref="B3158:C3158"/>
    <mergeCell ref="D3158:J3158"/>
    <mergeCell ref="K3158:O3158"/>
    <mergeCell ref="P3158:T3158"/>
    <mergeCell ref="U3158:Y3158"/>
    <mergeCell ref="Z3158:AC3158"/>
    <mergeCell ref="B3157:C3157"/>
    <mergeCell ref="D3157:J3157"/>
    <mergeCell ref="K3157:O3157"/>
    <mergeCell ref="P3157:T3157"/>
    <mergeCell ref="U3157:Y3157"/>
    <mergeCell ref="Z3157:AC3157"/>
    <mergeCell ref="B3156:C3156"/>
    <mergeCell ref="D3156:J3156"/>
    <mergeCell ref="K3156:O3156"/>
    <mergeCell ref="P3156:T3156"/>
    <mergeCell ref="U3156:Y3156"/>
    <mergeCell ref="Z3156:AC3156"/>
    <mergeCell ref="B3155:C3155"/>
    <mergeCell ref="D3155:J3155"/>
    <mergeCell ref="K3155:O3155"/>
    <mergeCell ref="P3155:T3155"/>
    <mergeCell ref="U3155:Y3155"/>
    <mergeCell ref="Z3155:AC3155"/>
    <mergeCell ref="B3154:C3154"/>
    <mergeCell ref="D3154:J3154"/>
    <mergeCell ref="K3154:O3154"/>
    <mergeCell ref="P3154:T3154"/>
    <mergeCell ref="U3154:Y3154"/>
    <mergeCell ref="Z3154:AC3154"/>
    <mergeCell ref="B3153:C3153"/>
    <mergeCell ref="D3153:J3153"/>
    <mergeCell ref="K3153:O3153"/>
    <mergeCell ref="P3153:T3153"/>
    <mergeCell ref="U3153:Y3153"/>
    <mergeCell ref="Z3153:AC3153"/>
    <mergeCell ref="A3151:H3151"/>
    <mergeCell ref="I3151:U3151"/>
    <mergeCell ref="W3151:AC3151"/>
    <mergeCell ref="A3152:J3152"/>
    <mergeCell ref="K3152:O3152"/>
    <mergeCell ref="P3152:T3152"/>
    <mergeCell ref="U3152:Y3152"/>
    <mergeCell ref="Z3152:AC3152"/>
    <mergeCell ref="A3149:H3149"/>
    <mergeCell ref="I3149:U3149"/>
    <mergeCell ref="W3149:AC3149"/>
    <mergeCell ref="A3150:J3150"/>
    <mergeCell ref="K3150:O3150"/>
    <mergeCell ref="P3150:T3150"/>
    <mergeCell ref="U3150:Y3150"/>
    <mergeCell ref="Z3150:AC3150"/>
    <mergeCell ref="B3148:C3148"/>
    <mergeCell ref="D3148:J3148"/>
    <mergeCell ref="K3148:O3148"/>
    <mergeCell ref="P3148:T3148"/>
    <mergeCell ref="U3148:Y3148"/>
    <mergeCell ref="Z3148:AC3148"/>
    <mergeCell ref="B3147:C3147"/>
    <mergeCell ref="D3147:J3147"/>
    <mergeCell ref="K3147:O3147"/>
    <mergeCell ref="P3147:T3147"/>
    <mergeCell ref="U3147:Y3147"/>
    <mergeCell ref="Z3147:AC3147"/>
    <mergeCell ref="B3146:C3146"/>
    <mergeCell ref="D3146:J3146"/>
    <mergeCell ref="K3146:O3146"/>
    <mergeCell ref="P3146:T3146"/>
    <mergeCell ref="U3146:Y3146"/>
    <mergeCell ref="Z3146:AC3146"/>
    <mergeCell ref="B3145:C3145"/>
    <mergeCell ref="D3145:J3145"/>
    <mergeCell ref="K3145:O3145"/>
    <mergeCell ref="P3145:T3145"/>
    <mergeCell ref="U3145:Y3145"/>
    <mergeCell ref="Z3145:AC3145"/>
    <mergeCell ref="B3144:C3144"/>
    <mergeCell ref="D3144:J3144"/>
    <mergeCell ref="K3144:O3144"/>
    <mergeCell ref="P3144:T3144"/>
    <mergeCell ref="U3144:Y3144"/>
    <mergeCell ref="Z3144:AC3144"/>
    <mergeCell ref="B3143:C3143"/>
    <mergeCell ref="D3143:J3143"/>
    <mergeCell ref="K3143:O3143"/>
    <mergeCell ref="P3143:T3143"/>
    <mergeCell ref="U3143:Y3143"/>
    <mergeCell ref="Z3143:AC3143"/>
    <mergeCell ref="B3142:C3142"/>
    <mergeCell ref="D3142:J3142"/>
    <mergeCell ref="K3142:O3142"/>
    <mergeCell ref="P3142:T3142"/>
    <mergeCell ref="U3142:Y3142"/>
    <mergeCell ref="Z3142:AC3142"/>
    <mergeCell ref="I3140:U3140"/>
    <mergeCell ref="W3140:AC3140"/>
    <mergeCell ref="A3141:J3141"/>
    <mergeCell ref="K3141:O3141"/>
    <mergeCell ref="P3141:T3141"/>
    <mergeCell ref="U3141:Y3141"/>
    <mergeCell ref="Z3141:AC3141"/>
    <mergeCell ref="A3136:H3140"/>
    <mergeCell ref="I3136:U3136"/>
    <mergeCell ref="V3136:V3140"/>
    <mergeCell ref="W3136:AC3136"/>
    <mergeCell ref="I3137:U3137"/>
    <mergeCell ref="W3137:AC3137"/>
    <mergeCell ref="I3138:U3138"/>
    <mergeCell ref="W3138:AC3138"/>
    <mergeCell ref="I3139:U3139"/>
    <mergeCell ref="W3139:AC3139"/>
    <mergeCell ref="B3135:C3135"/>
    <mergeCell ref="D3135:J3135"/>
    <mergeCell ref="K3135:O3135"/>
    <mergeCell ref="P3135:T3135"/>
    <mergeCell ref="U3135:Y3135"/>
    <mergeCell ref="Z3135:AC3135"/>
    <mergeCell ref="B3134:C3134"/>
    <mergeCell ref="D3134:J3134"/>
    <mergeCell ref="K3134:O3134"/>
    <mergeCell ref="P3134:T3134"/>
    <mergeCell ref="U3134:Y3134"/>
    <mergeCell ref="Z3134:AC3134"/>
    <mergeCell ref="B3133:C3133"/>
    <mergeCell ref="D3133:J3133"/>
    <mergeCell ref="K3133:O3133"/>
    <mergeCell ref="P3133:T3133"/>
    <mergeCell ref="U3133:Y3133"/>
    <mergeCell ref="Z3133:AC3133"/>
    <mergeCell ref="B3132:C3132"/>
    <mergeCell ref="D3132:J3132"/>
    <mergeCell ref="K3132:O3132"/>
    <mergeCell ref="P3132:T3132"/>
    <mergeCell ref="U3132:Y3132"/>
    <mergeCell ref="Z3132:AC3132"/>
    <mergeCell ref="A3130:H3130"/>
    <mergeCell ref="I3130:U3130"/>
    <mergeCell ref="W3130:AC3130"/>
    <mergeCell ref="A3131:J3131"/>
    <mergeCell ref="K3131:O3131"/>
    <mergeCell ref="P3131:T3131"/>
    <mergeCell ref="U3131:Y3131"/>
    <mergeCell ref="Z3131:AC3131"/>
    <mergeCell ref="Z3128:AC3128"/>
    <mergeCell ref="B3129:C3129"/>
    <mergeCell ref="D3129:H3129"/>
    <mergeCell ref="J3129:L3129"/>
    <mergeCell ref="M3129:P3129"/>
    <mergeCell ref="Q3129:U3129"/>
    <mergeCell ref="V3129:Y3129"/>
    <mergeCell ref="Z3129:AC3129"/>
    <mergeCell ref="Q3127:U3127"/>
    <mergeCell ref="V3127:Y3127"/>
    <mergeCell ref="B3128:C3128"/>
    <mergeCell ref="D3128:H3128"/>
    <mergeCell ref="J3128:L3128"/>
    <mergeCell ref="M3128:P3128"/>
    <mergeCell ref="Q3128:U3128"/>
    <mergeCell ref="V3128:Y3128"/>
    <mergeCell ref="P3124:R3124"/>
    <mergeCell ref="T3124:W3124"/>
    <mergeCell ref="Y3124:Z3124"/>
    <mergeCell ref="A3126:H3127"/>
    <mergeCell ref="I3126:I3127"/>
    <mergeCell ref="J3126:P3126"/>
    <mergeCell ref="Q3126:Y3126"/>
    <mergeCell ref="Z3126:AC3127"/>
    <mergeCell ref="J3127:L3127"/>
    <mergeCell ref="M3127:P3127"/>
    <mergeCell ref="A3116:AC3116"/>
    <mergeCell ref="A3122:E3122"/>
    <mergeCell ref="F3122:K3122"/>
    <mergeCell ref="L3122:W3122"/>
    <mergeCell ref="X3122:AB3122"/>
    <mergeCell ref="A3123:B3124"/>
    <mergeCell ref="D3123:M3124"/>
    <mergeCell ref="P3123:R3123"/>
    <mergeCell ref="T3123:W3123"/>
    <mergeCell ref="Y3123:Z3123"/>
    <mergeCell ref="O3114:Q3114"/>
    <mergeCell ref="S3114:U3114"/>
    <mergeCell ref="W3114:AC3114"/>
    <mergeCell ref="A3115:H3115"/>
    <mergeCell ref="I3115:U3115"/>
    <mergeCell ref="W3115:AC3115"/>
    <mergeCell ref="A3111:H3111"/>
    <mergeCell ref="I3111:U3111"/>
    <mergeCell ref="W3111:AC3111"/>
    <mergeCell ref="A3112:AC3112"/>
    <mergeCell ref="A3113:H3113"/>
    <mergeCell ref="I3113:U3113"/>
    <mergeCell ref="V3113:V3115"/>
    <mergeCell ref="W3113:AC3113"/>
    <mergeCell ref="A3114:F3114"/>
    <mergeCell ref="G3114:M3114"/>
    <mergeCell ref="Z3109:AC3109"/>
    <mergeCell ref="B3110:C3110"/>
    <mergeCell ref="E3110:G3110"/>
    <mergeCell ref="J3110:L3110"/>
    <mergeCell ref="M3110:P3110"/>
    <mergeCell ref="Q3110:U3110"/>
    <mergeCell ref="V3110:Y3110"/>
    <mergeCell ref="Z3110:AC3110"/>
    <mergeCell ref="A3109:D3109"/>
    <mergeCell ref="E3109:G3109"/>
    <mergeCell ref="J3109:L3109"/>
    <mergeCell ref="M3109:P3109"/>
    <mergeCell ref="Q3109:U3109"/>
    <mergeCell ref="V3109:Y3109"/>
    <mergeCell ref="Z3106:AC3106"/>
    <mergeCell ref="B3107:C3107"/>
    <mergeCell ref="E3107:G3107"/>
    <mergeCell ref="J3107:L3107"/>
    <mergeCell ref="M3107:P3107"/>
    <mergeCell ref="Q3107:U3107"/>
    <mergeCell ref="V3107:Y3107"/>
    <mergeCell ref="Z3107:AC3107"/>
    <mergeCell ref="B3106:C3106"/>
    <mergeCell ref="E3106:G3106"/>
    <mergeCell ref="J3106:L3106"/>
    <mergeCell ref="M3106:P3106"/>
    <mergeCell ref="Q3106:U3106"/>
    <mergeCell ref="V3106:Y3106"/>
    <mergeCell ref="Z3104:AC3104"/>
    <mergeCell ref="B3105:C3105"/>
    <mergeCell ref="E3105:G3105"/>
    <mergeCell ref="J3105:L3105"/>
    <mergeCell ref="M3105:P3105"/>
    <mergeCell ref="Q3105:U3105"/>
    <mergeCell ref="V3105:Y3105"/>
    <mergeCell ref="Z3105:AC3105"/>
    <mergeCell ref="B3104:C3104"/>
    <mergeCell ref="E3104:G3104"/>
    <mergeCell ref="J3104:L3104"/>
    <mergeCell ref="M3104:P3104"/>
    <mergeCell ref="Q3104:U3104"/>
    <mergeCell ref="V3104:Y3104"/>
    <mergeCell ref="Z3102:AC3102"/>
    <mergeCell ref="B3103:C3103"/>
    <mergeCell ref="E3103:G3103"/>
    <mergeCell ref="J3103:L3103"/>
    <mergeCell ref="M3103:P3103"/>
    <mergeCell ref="Q3103:U3103"/>
    <mergeCell ref="V3103:Y3103"/>
    <mergeCell ref="Z3103:AC3103"/>
    <mergeCell ref="B3102:C3102"/>
    <mergeCell ref="E3102:G3102"/>
    <mergeCell ref="J3102:L3102"/>
    <mergeCell ref="M3102:P3102"/>
    <mergeCell ref="Q3102:U3102"/>
    <mergeCell ref="V3102:Y3102"/>
    <mergeCell ref="A3100:H3100"/>
    <mergeCell ref="I3100:U3100"/>
    <mergeCell ref="W3100:AC3100"/>
    <mergeCell ref="A3101:D3101"/>
    <mergeCell ref="E3101:G3101"/>
    <mergeCell ref="J3101:L3101"/>
    <mergeCell ref="M3101:P3101"/>
    <mergeCell ref="Q3101:U3101"/>
    <mergeCell ref="V3101:Y3101"/>
    <mergeCell ref="Z3101:AC3101"/>
    <mergeCell ref="B3099:C3099"/>
    <mergeCell ref="D3099:J3099"/>
    <mergeCell ref="K3099:O3099"/>
    <mergeCell ref="P3099:T3099"/>
    <mergeCell ref="U3099:Y3099"/>
    <mergeCell ref="Z3099:AC3099"/>
    <mergeCell ref="B3098:C3098"/>
    <mergeCell ref="D3098:J3098"/>
    <mergeCell ref="K3098:O3098"/>
    <mergeCell ref="P3098:T3098"/>
    <mergeCell ref="U3098:Y3098"/>
    <mergeCell ref="Z3098:AC3098"/>
    <mergeCell ref="B3097:C3097"/>
    <mergeCell ref="D3097:J3097"/>
    <mergeCell ref="K3097:O3097"/>
    <mergeCell ref="P3097:T3097"/>
    <mergeCell ref="U3097:Y3097"/>
    <mergeCell ref="Z3097:AC3097"/>
    <mergeCell ref="B3096:C3096"/>
    <mergeCell ref="D3096:J3096"/>
    <mergeCell ref="K3096:O3096"/>
    <mergeCell ref="P3096:T3096"/>
    <mergeCell ref="U3096:Y3096"/>
    <mergeCell ref="Z3096:AC3096"/>
    <mergeCell ref="B3095:C3095"/>
    <mergeCell ref="D3095:J3095"/>
    <mergeCell ref="K3095:O3095"/>
    <mergeCell ref="P3095:T3095"/>
    <mergeCell ref="U3095:Y3095"/>
    <mergeCell ref="Z3095:AC3095"/>
    <mergeCell ref="B3094:C3094"/>
    <mergeCell ref="D3094:J3094"/>
    <mergeCell ref="K3094:O3094"/>
    <mergeCell ref="P3094:T3094"/>
    <mergeCell ref="U3094:Y3094"/>
    <mergeCell ref="Z3094:AC3094"/>
    <mergeCell ref="B3093:C3093"/>
    <mergeCell ref="D3093:J3093"/>
    <mergeCell ref="K3093:O3093"/>
    <mergeCell ref="P3093:T3093"/>
    <mergeCell ref="U3093:Y3093"/>
    <mergeCell ref="Z3093:AC3093"/>
    <mergeCell ref="A3091:H3091"/>
    <mergeCell ref="I3091:U3091"/>
    <mergeCell ref="W3091:AC3091"/>
    <mergeCell ref="A3092:J3092"/>
    <mergeCell ref="K3092:O3092"/>
    <mergeCell ref="P3092:T3092"/>
    <mergeCell ref="U3092:Y3092"/>
    <mergeCell ref="Z3092:AC3092"/>
    <mergeCell ref="A3089:H3089"/>
    <mergeCell ref="I3089:U3089"/>
    <mergeCell ref="W3089:AC3089"/>
    <mergeCell ref="A3090:J3090"/>
    <mergeCell ref="K3090:O3090"/>
    <mergeCell ref="P3090:T3090"/>
    <mergeCell ref="U3090:Y3090"/>
    <mergeCell ref="Z3090:AC3090"/>
    <mergeCell ref="B3088:C3088"/>
    <mergeCell ref="D3088:J3088"/>
    <mergeCell ref="K3088:O3088"/>
    <mergeCell ref="P3088:T3088"/>
    <mergeCell ref="U3088:Y3088"/>
    <mergeCell ref="Z3088:AC3088"/>
    <mergeCell ref="B3087:C3087"/>
    <mergeCell ref="D3087:J3087"/>
    <mergeCell ref="K3087:O3087"/>
    <mergeCell ref="P3087:T3087"/>
    <mergeCell ref="U3087:Y3087"/>
    <mergeCell ref="Z3087:AC3087"/>
    <mergeCell ref="B3086:C3086"/>
    <mergeCell ref="D3086:J3086"/>
    <mergeCell ref="K3086:O3086"/>
    <mergeCell ref="P3086:T3086"/>
    <mergeCell ref="U3086:Y3086"/>
    <mergeCell ref="Z3086:AC3086"/>
    <mergeCell ref="B3085:C3085"/>
    <mergeCell ref="D3085:J3085"/>
    <mergeCell ref="K3085:O3085"/>
    <mergeCell ref="P3085:T3085"/>
    <mergeCell ref="U3085:Y3085"/>
    <mergeCell ref="Z3085:AC3085"/>
    <mergeCell ref="B3084:C3084"/>
    <mergeCell ref="D3084:J3084"/>
    <mergeCell ref="K3084:O3084"/>
    <mergeCell ref="P3084:T3084"/>
    <mergeCell ref="U3084:Y3084"/>
    <mergeCell ref="Z3084:AC3084"/>
    <mergeCell ref="B3083:C3083"/>
    <mergeCell ref="D3083:J3083"/>
    <mergeCell ref="K3083:O3083"/>
    <mergeCell ref="P3083:T3083"/>
    <mergeCell ref="U3083:Y3083"/>
    <mergeCell ref="Z3083:AC3083"/>
    <mergeCell ref="B3082:C3082"/>
    <mergeCell ref="D3082:J3082"/>
    <mergeCell ref="K3082:O3082"/>
    <mergeCell ref="P3082:T3082"/>
    <mergeCell ref="U3082:Y3082"/>
    <mergeCell ref="Z3082:AC3082"/>
    <mergeCell ref="I3080:U3080"/>
    <mergeCell ref="W3080:AC3080"/>
    <mergeCell ref="A3081:J3081"/>
    <mergeCell ref="K3081:O3081"/>
    <mergeCell ref="P3081:T3081"/>
    <mergeCell ref="U3081:Y3081"/>
    <mergeCell ref="Z3081:AC3081"/>
    <mergeCell ref="A3076:H3080"/>
    <mergeCell ref="I3076:U3076"/>
    <mergeCell ref="V3076:V3080"/>
    <mergeCell ref="W3076:AC3076"/>
    <mergeCell ref="I3077:U3077"/>
    <mergeCell ref="W3077:AC3077"/>
    <mergeCell ref="I3078:U3078"/>
    <mergeCell ref="W3078:AC3078"/>
    <mergeCell ref="I3079:U3079"/>
    <mergeCell ref="W3079:AC3079"/>
    <mergeCell ref="B3075:C3075"/>
    <mergeCell ref="D3075:J3075"/>
    <mergeCell ref="K3075:O3075"/>
    <mergeCell ref="P3075:T3075"/>
    <mergeCell ref="U3075:Y3075"/>
    <mergeCell ref="Z3075:AC3075"/>
    <mergeCell ref="B3074:C3074"/>
    <mergeCell ref="D3074:J3074"/>
    <mergeCell ref="K3074:O3074"/>
    <mergeCell ref="P3074:T3074"/>
    <mergeCell ref="U3074:Y3074"/>
    <mergeCell ref="Z3074:AC3074"/>
    <mergeCell ref="B3073:C3073"/>
    <mergeCell ref="D3073:J3073"/>
    <mergeCell ref="K3073:O3073"/>
    <mergeCell ref="P3073:T3073"/>
    <mergeCell ref="U3073:Y3073"/>
    <mergeCell ref="Z3073:AC3073"/>
    <mergeCell ref="B3072:C3072"/>
    <mergeCell ref="D3072:J3072"/>
    <mergeCell ref="K3072:O3072"/>
    <mergeCell ref="P3072:T3072"/>
    <mergeCell ref="U3072:Y3072"/>
    <mergeCell ref="Z3072:AC3072"/>
    <mergeCell ref="A3070:H3070"/>
    <mergeCell ref="I3070:U3070"/>
    <mergeCell ref="W3070:AC3070"/>
    <mergeCell ref="A3071:J3071"/>
    <mergeCell ref="K3071:O3071"/>
    <mergeCell ref="P3071:T3071"/>
    <mergeCell ref="U3071:Y3071"/>
    <mergeCell ref="Z3071:AC3071"/>
    <mergeCell ref="Z3068:AC3068"/>
    <mergeCell ref="B3069:C3069"/>
    <mergeCell ref="D3069:H3069"/>
    <mergeCell ref="J3069:L3069"/>
    <mergeCell ref="M3069:P3069"/>
    <mergeCell ref="Q3069:U3069"/>
    <mergeCell ref="V3069:Y3069"/>
    <mergeCell ref="Z3069:AC3069"/>
    <mergeCell ref="Q3067:U3067"/>
    <mergeCell ref="V3067:Y3067"/>
    <mergeCell ref="B3068:C3068"/>
    <mergeCell ref="D3068:H3068"/>
    <mergeCell ref="J3068:L3068"/>
    <mergeCell ref="M3068:P3068"/>
    <mergeCell ref="Q3068:U3068"/>
    <mergeCell ref="V3068:Y3068"/>
    <mergeCell ref="P3064:R3064"/>
    <mergeCell ref="T3064:W3064"/>
    <mergeCell ref="Y3064:Z3064"/>
    <mergeCell ref="A3066:H3067"/>
    <mergeCell ref="I3066:I3067"/>
    <mergeCell ref="J3066:P3066"/>
    <mergeCell ref="Q3066:Y3066"/>
    <mergeCell ref="Z3066:AC3067"/>
    <mergeCell ref="J3067:L3067"/>
    <mergeCell ref="M3067:P3067"/>
    <mergeCell ref="A3058:AC3058"/>
    <mergeCell ref="A3062:E3062"/>
    <mergeCell ref="F3062:K3062"/>
    <mergeCell ref="L3062:W3062"/>
    <mergeCell ref="X3062:AB3062"/>
    <mergeCell ref="A3063:B3064"/>
    <mergeCell ref="D3063:M3064"/>
    <mergeCell ref="P3063:R3063"/>
    <mergeCell ref="T3063:W3063"/>
    <mergeCell ref="Y3063:Z3063"/>
    <mergeCell ref="O3056:Q3056"/>
    <mergeCell ref="S3056:U3056"/>
    <mergeCell ref="W3056:AC3056"/>
    <mergeCell ref="A3057:H3057"/>
    <mergeCell ref="I3057:U3057"/>
    <mergeCell ref="W3057:AC3057"/>
    <mergeCell ref="A3053:H3053"/>
    <mergeCell ref="I3053:U3053"/>
    <mergeCell ref="W3053:AC3053"/>
    <mergeCell ref="A3054:AC3054"/>
    <mergeCell ref="A3055:H3055"/>
    <mergeCell ref="I3055:U3055"/>
    <mergeCell ref="V3055:V3057"/>
    <mergeCell ref="W3055:AC3055"/>
    <mergeCell ref="A3056:F3056"/>
    <mergeCell ref="G3056:M3056"/>
    <mergeCell ref="A3051:H3051"/>
    <mergeCell ref="I3051:U3051"/>
    <mergeCell ref="W3051:AC3051"/>
    <mergeCell ref="A3052:D3052"/>
    <mergeCell ref="E3052:G3052"/>
    <mergeCell ref="J3052:L3052"/>
    <mergeCell ref="M3052:P3052"/>
    <mergeCell ref="Q3052:U3052"/>
    <mergeCell ref="V3052:Y3052"/>
    <mergeCell ref="Z3052:AC3052"/>
    <mergeCell ref="A3049:H3049"/>
    <mergeCell ref="I3049:U3049"/>
    <mergeCell ref="W3049:AC3049"/>
    <mergeCell ref="A3050:J3050"/>
    <mergeCell ref="K3050:O3050"/>
    <mergeCell ref="P3050:T3050"/>
    <mergeCell ref="U3050:Y3050"/>
    <mergeCell ref="Z3050:AC3050"/>
    <mergeCell ref="A3047:H3047"/>
    <mergeCell ref="I3047:U3047"/>
    <mergeCell ref="W3047:AC3047"/>
    <mergeCell ref="A3048:J3048"/>
    <mergeCell ref="K3048:O3048"/>
    <mergeCell ref="P3048:T3048"/>
    <mergeCell ref="U3048:Y3048"/>
    <mergeCell ref="Z3048:AC3048"/>
    <mergeCell ref="B3046:C3046"/>
    <mergeCell ref="D3046:J3046"/>
    <mergeCell ref="K3046:O3046"/>
    <mergeCell ref="P3046:T3046"/>
    <mergeCell ref="U3046:Y3046"/>
    <mergeCell ref="Z3046:AC3046"/>
    <mergeCell ref="I3044:U3044"/>
    <mergeCell ref="W3044:AC3044"/>
    <mergeCell ref="A3045:J3045"/>
    <mergeCell ref="K3045:O3045"/>
    <mergeCell ref="P3045:T3045"/>
    <mergeCell ref="U3045:Y3045"/>
    <mergeCell ref="Z3045:AC3045"/>
    <mergeCell ref="A3040:H3044"/>
    <mergeCell ref="I3040:U3040"/>
    <mergeCell ref="V3040:V3044"/>
    <mergeCell ref="W3040:AC3040"/>
    <mergeCell ref="I3041:U3041"/>
    <mergeCell ref="W3041:AC3041"/>
    <mergeCell ref="I3042:U3042"/>
    <mergeCell ref="W3042:AC3042"/>
    <mergeCell ref="I3043:U3043"/>
    <mergeCell ref="W3043:AC3043"/>
    <mergeCell ref="B3039:C3039"/>
    <mergeCell ref="D3039:J3039"/>
    <mergeCell ref="K3039:O3039"/>
    <mergeCell ref="P3039:T3039"/>
    <mergeCell ref="U3039:Y3039"/>
    <mergeCell ref="Z3039:AC3039"/>
    <mergeCell ref="A3037:H3037"/>
    <mergeCell ref="I3037:U3037"/>
    <mergeCell ref="W3037:AC3037"/>
    <mergeCell ref="A3038:J3038"/>
    <mergeCell ref="K3038:O3038"/>
    <mergeCell ref="P3038:T3038"/>
    <mergeCell ref="U3038:Y3038"/>
    <mergeCell ref="Z3038:AC3038"/>
    <mergeCell ref="Z3035:AC3035"/>
    <mergeCell ref="B3036:C3036"/>
    <mergeCell ref="D3036:H3036"/>
    <mergeCell ref="J3036:L3036"/>
    <mergeCell ref="M3036:P3036"/>
    <mergeCell ref="Q3036:U3036"/>
    <mergeCell ref="V3036:Y3036"/>
    <mergeCell ref="Z3036:AC3036"/>
    <mergeCell ref="Q3034:U3034"/>
    <mergeCell ref="V3034:Y3034"/>
    <mergeCell ref="B3035:C3035"/>
    <mergeCell ref="D3035:H3035"/>
    <mergeCell ref="J3035:L3035"/>
    <mergeCell ref="M3035:P3035"/>
    <mergeCell ref="Q3035:U3035"/>
    <mergeCell ref="V3035:Y3035"/>
    <mergeCell ref="P3031:R3031"/>
    <mergeCell ref="T3031:W3031"/>
    <mergeCell ref="Y3031:Z3031"/>
    <mergeCell ref="A3033:H3034"/>
    <mergeCell ref="I3033:I3034"/>
    <mergeCell ref="J3033:P3033"/>
    <mergeCell ref="Q3033:Y3033"/>
    <mergeCell ref="Z3033:AC3034"/>
    <mergeCell ref="J3034:L3034"/>
    <mergeCell ref="M3034:P3034"/>
    <mergeCell ref="A3026:AC3026"/>
    <mergeCell ref="A3029:E3029"/>
    <mergeCell ref="F3029:K3029"/>
    <mergeCell ref="L3029:W3029"/>
    <mergeCell ref="X3029:AB3029"/>
    <mergeCell ref="A3030:B3031"/>
    <mergeCell ref="D3030:M3031"/>
    <mergeCell ref="P3030:R3030"/>
    <mergeCell ref="T3030:W3030"/>
    <mergeCell ref="Y3030:Z3030"/>
    <mergeCell ref="O3024:Q3024"/>
    <mergeCell ref="S3024:U3024"/>
    <mergeCell ref="W3024:AC3024"/>
    <mergeCell ref="A3025:H3025"/>
    <mergeCell ref="I3025:U3025"/>
    <mergeCell ref="W3025:AC3025"/>
    <mergeCell ref="A3021:H3021"/>
    <mergeCell ref="I3021:U3021"/>
    <mergeCell ref="W3021:AC3021"/>
    <mergeCell ref="A3022:AC3022"/>
    <mergeCell ref="A3023:H3023"/>
    <mergeCell ref="I3023:U3023"/>
    <mergeCell ref="V3023:V3025"/>
    <mergeCell ref="W3023:AC3023"/>
    <mergeCell ref="A3024:F3024"/>
    <mergeCell ref="G3024:M3024"/>
    <mergeCell ref="Z3019:AC3019"/>
    <mergeCell ref="B3020:C3020"/>
    <mergeCell ref="E3020:G3020"/>
    <mergeCell ref="J3020:L3020"/>
    <mergeCell ref="M3020:P3020"/>
    <mergeCell ref="Q3020:U3020"/>
    <mergeCell ref="V3020:Y3020"/>
    <mergeCell ref="Z3020:AC3020"/>
    <mergeCell ref="B3019:C3019"/>
    <mergeCell ref="E3019:G3019"/>
    <mergeCell ref="J3019:L3019"/>
    <mergeCell ref="M3019:P3019"/>
    <mergeCell ref="Q3019:U3019"/>
    <mergeCell ref="V3019:Y3019"/>
    <mergeCell ref="A3017:H3017"/>
    <mergeCell ref="I3017:U3017"/>
    <mergeCell ref="W3017:AC3017"/>
    <mergeCell ref="A3018:D3018"/>
    <mergeCell ref="E3018:G3018"/>
    <mergeCell ref="J3018:L3018"/>
    <mergeCell ref="M3018:P3018"/>
    <mergeCell ref="Q3018:U3018"/>
    <mergeCell ref="V3018:Y3018"/>
    <mergeCell ref="Z3018:AC3018"/>
    <mergeCell ref="B3016:C3016"/>
    <mergeCell ref="D3016:J3016"/>
    <mergeCell ref="K3016:O3016"/>
    <mergeCell ref="P3016:T3016"/>
    <mergeCell ref="U3016:Y3016"/>
    <mergeCell ref="Z3016:AC3016"/>
    <mergeCell ref="B3015:C3015"/>
    <mergeCell ref="D3015:J3015"/>
    <mergeCell ref="K3015:O3015"/>
    <mergeCell ref="P3015:T3015"/>
    <mergeCell ref="U3015:Y3015"/>
    <mergeCell ref="Z3015:AC3015"/>
    <mergeCell ref="A3013:H3013"/>
    <mergeCell ref="I3013:U3013"/>
    <mergeCell ref="W3013:AC3013"/>
    <mergeCell ref="A3014:J3014"/>
    <mergeCell ref="K3014:O3014"/>
    <mergeCell ref="P3014:T3014"/>
    <mergeCell ref="U3014:Y3014"/>
    <mergeCell ref="Z3014:AC3014"/>
    <mergeCell ref="A3011:H3011"/>
    <mergeCell ref="I3011:U3011"/>
    <mergeCell ref="W3011:AC3011"/>
    <mergeCell ref="A3012:J3012"/>
    <mergeCell ref="K3012:O3012"/>
    <mergeCell ref="P3012:T3012"/>
    <mergeCell ref="U3012:Y3012"/>
    <mergeCell ref="Z3012:AC3012"/>
    <mergeCell ref="B3010:C3010"/>
    <mergeCell ref="D3010:J3010"/>
    <mergeCell ref="K3010:O3010"/>
    <mergeCell ref="P3010:T3010"/>
    <mergeCell ref="U3010:Y3010"/>
    <mergeCell ref="Z3010:AC3010"/>
    <mergeCell ref="B3009:C3009"/>
    <mergeCell ref="D3009:J3009"/>
    <mergeCell ref="K3009:O3009"/>
    <mergeCell ref="P3009:T3009"/>
    <mergeCell ref="U3009:Y3009"/>
    <mergeCell ref="Z3009:AC3009"/>
    <mergeCell ref="I3007:U3007"/>
    <mergeCell ref="W3007:AC3007"/>
    <mergeCell ref="A3008:J3008"/>
    <mergeCell ref="K3008:O3008"/>
    <mergeCell ref="P3008:T3008"/>
    <mergeCell ref="U3008:Y3008"/>
    <mergeCell ref="Z3008:AC3008"/>
    <mergeCell ref="A3003:H3007"/>
    <mergeCell ref="I3003:U3003"/>
    <mergeCell ref="V3003:V3007"/>
    <mergeCell ref="W3003:AC3003"/>
    <mergeCell ref="I3004:U3004"/>
    <mergeCell ref="W3004:AC3004"/>
    <mergeCell ref="I3005:U3005"/>
    <mergeCell ref="W3005:AC3005"/>
    <mergeCell ref="I3006:U3006"/>
    <mergeCell ref="W3006:AC3006"/>
    <mergeCell ref="B3002:C3002"/>
    <mergeCell ref="D3002:J3002"/>
    <mergeCell ref="K3002:O3002"/>
    <mergeCell ref="P3002:T3002"/>
    <mergeCell ref="U3002:Y3002"/>
    <mergeCell ref="Z3002:AC3002"/>
    <mergeCell ref="B3001:C3001"/>
    <mergeCell ref="D3001:J3001"/>
    <mergeCell ref="K3001:O3001"/>
    <mergeCell ref="P3001:T3001"/>
    <mergeCell ref="U3001:Y3001"/>
    <mergeCell ref="Z3001:AC3001"/>
    <mergeCell ref="A2999:H2999"/>
    <mergeCell ref="I2999:U2999"/>
    <mergeCell ref="W2999:AC2999"/>
    <mergeCell ref="A3000:J3000"/>
    <mergeCell ref="K3000:O3000"/>
    <mergeCell ref="P3000:T3000"/>
    <mergeCell ref="U3000:Y3000"/>
    <mergeCell ref="Z3000:AC3000"/>
    <mergeCell ref="Z2997:AC2997"/>
    <mergeCell ref="B2998:C2998"/>
    <mergeCell ref="D2998:H2998"/>
    <mergeCell ref="J2998:L2998"/>
    <mergeCell ref="M2998:P2998"/>
    <mergeCell ref="Q2998:U2998"/>
    <mergeCell ref="V2998:Y2998"/>
    <mergeCell ref="Z2998:AC2998"/>
    <mergeCell ref="Q2996:U2996"/>
    <mergeCell ref="V2996:Y2996"/>
    <mergeCell ref="B2997:C2997"/>
    <mergeCell ref="D2997:H2997"/>
    <mergeCell ref="J2997:L2997"/>
    <mergeCell ref="M2997:P2997"/>
    <mergeCell ref="Q2997:U2997"/>
    <mergeCell ref="V2997:Y2997"/>
    <mergeCell ref="P2993:R2993"/>
    <mergeCell ref="T2993:W2993"/>
    <mergeCell ref="Y2993:Z2993"/>
    <mergeCell ref="A2995:H2996"/>
    <mergeCell ref="I2995:I2996"/>
    <mergeCell ref="J2995:P2995"/>
    <mergeCell ref="Q2995:Y2995"/>
    <mergeCell ref="Z2995:AC2996"/>
    <mergeCell ref="J2996:L2996"/>
    <mergeCell ref="M2996:P2996"/>
    <mergeCell ref="A2988:AC2988"/>
    <mergeCell ref="A2991:E2991"/>
    <mergeCell ref="F2991:K2991"/>
    <mergeCell ref="L2991:W2991"/>
    <mergeCell ref="X2991:AB2991"/>
    <mergeCell ref="A2992:B2993"/>
    <mergeCell ref="D2992:M2993"/>
    <mergeCell ref="P2992:R2992"/>
    <mergeCell ref="T2992:W2992"/>
    <mergeCell ref="Y2992:Z2992"/>
    <mergeCell ref="O2986:Q2986"/>
    <mergeCell ref="S2986:U2986"/>
    <mergeCell ref="W2986:AC2986"/>
    <mergeCell ref="A2987:H2987"/>
    <mergeCell ref="I2987:U2987"/>
    <mergeCell ref="W2987:AC2987"/>
    <mergeCell ref="A2983:H2983"/>
    <mergeCell ref="I2983:U2983"/>
    <mergeCell ref="W2983:AC2983"/>
    <mergeCell ref="A2984:AC2984"/>
    <mergeCell ref="A2985:H2985"/>
    <mergeCell ref="I2985:U2985"/>
    <mergeCell ref="V2985:V2987"/>
    <mergeCell ref="W2985:AC2985"/>
    <mergeCell ref="A2986:F2986"/>
    <mergeCell ref="G2986:M2986"/>
    <mergeCell ref="Z2981:AC2981"/>
    <mergeCell ref="B2982:C2982"/>
    <mergeCell ref="E2982:G2982"/>
    <mergeCell ref="J2982:L2982"/>
    <mergeCell ref="M2982:P2982"/>
    <mergeCell ref="Q2982:U2982"/>
    <mergeCell ref="V2982:Y2982"/>
    <mergeCell ref="Z2982:AC2982"/>
    <mergeCell ref="B2981:C2981"/>
    <mergeCell ref="E2981:G2981"/>
    <mergeCell ref="J2981:L2981"/>
    <mergeCell ref="M2981:P2981"/>
    <mergeCell ref="Q2981:U2981"/>
    <mergeCell ref="V2981:Y2981"/>
    <mergeCell ref="A2979:H2979"/>
    <mergeCell ref="I2979:U2979"/>
    <mergeCell ref="W2979:AC2979"/>
    <mergeCell ref="A2980:D2980"/>
    <mergeCell ref="E2980:G2980"/>
    <mergeCell ref="J2980:L2980"/>
    <mergeCell ref="M2980:P2980"/>
    <mergeCell ref="Q2980:U2980"/>
    <mergeCell ref="V2980:Y2980"/>
    <mergeCell ref="Z2980:AC2980"/>
    <mergeCell ref="B2978:C2978"/>
    <mergeCell ref="D2978:J2978"/>
    <mergeCell ref="K2978:O2978"/>
    <mergeCell ref="P2978:T2978"/>
    <mergeCell ref="U2978:Y2978"/>
    <mergeCell ref="Z2978:AC2978"/>
    <mergeCell ref="B2977:C2977"/>
    <mergeCell ref="D2977:J2977"/>
    <mergeCell ref="K2977:O2977"/>
    <mergeCell ref="P2977:T2977"/>
    <mergeCell ref="U2977:Y2977"/>
    <mergeCell ref="Z2977:AC2977"/>
    <mergeCell ref="A2975:H2975"/>
    <mergeCell ref="I2975:U2975"/>
    <mergeCell ref="W2975:AC2975"/>
    <mergeCell ref="A2976:J2976"/>
    <mergeCell ref="K2976:O2976"/>
    <mergeCell ref="P2976:T2976"/>
    <mergeCell ref="U2976:Y2976"/>
    <mergeCell ref="Z2976:AC2976"/>
    <mergeCell ref="A2973:H2973"/>
    <mergeCell ref="I2973:U2973"/>
    <mergeCell ref="W2973:AC2973"/>
    <mergeCell ref="A2974:J2974"/>
    <mergeCell ref="K2974:O2974"/>
    <mergeCell ref="P2974:T2974"/>
    <mergeCell ref="U2974:Y2974"/>
    <mergeCell ref="Z2974:AC2974"/>
    <mergeCell ref="B2972:C2972"/>
    <mergeCell ref="D2972:J2972"/>
    <mergeCell ref="K2972:O2972"/>
    <mergeCell ref="P2972:T2972"/>
    <mergeCell ref="U2972:Y2972"/>
    <mergeCell ref="Z2972:AC2972"/>
    <mergeCell ref="B2971:C2971"/>
    <mergeCell ref="D2971:J2971"/>
    <mergeCell ref="K2971:O2971"/>
    <mergeCell ref="P2971:T2971"/>
    <mergeCell ref="U2971:Y2971"/>
    <mergeCell ref="Z2971:AC2971"/>
    <mergeCell ref="I2969:U2969"/>
    <mergeCell ref="W2969:AC2969"/>
    <mergeCell ref="A2970:J2970"/>
    <mergeCell ref="K2970:O2970"/>
    <mergeCell ref="P2970:T2970"/>
    <mergeCell ref="U2970:Y2970"/>
    <mergeCell ref="Z2970:AC2970"/>
    <mergeCell ref="A2965:H2969"/>
    <mergeCell ref="I2965:U2965"/>
    <mergeCell ref="V2965:V2969"/>
    <mergeCell ref="W2965:AC2965"/>
    <mergeCell ref="I2966:U2966"/>
    <mergeCell ref="W2966:AC2966"/>
    <mergeCell ref="I2967:U2967"/>
    <mergeCell ref="W2967:AC2967"/>
    <mergeCell ref="I2968:U2968"/>
    <mergeCell ref="W2968:AC2968"/>
    <mergeCell ref="B2964:C2964"/>
    <mergeCell ref="D2964:J2964"/>
    <mergeCell ref="K2964:O2964"/>
    <mergeCell ref="P2964:T2964"/>
    <mergeCell ref="U2964:Y2964"/>
    <mergeCell ref="Z2964:AC2964"/>
    <mergeCell ref="B2963:C2963"/>
    <mergeCell ref="D2963:J2963"/>
    <mergeCell ref="K2963:O2963"/>
    <mergeCell ref="P2963:T2963"/>
    <mergeCell ref="U2963:Y2963"/>
    <mergeCell ref="Z2963:AC2963"/>
    <mergeCell ref="A2961:H2961"/>
    <mergeCell ref="I2961:U2961"/>
    <mergeCell ref="W2961:AC2961"/>
    <mergeCell ref="A2962:J2962"/>
    <mergeCell ref="K2962:O2962"/>
    <mergeCell ref="P2962:T2962"/>
    <mergeCell ref="U2962:Y2962"/>
    <mergeCell ref="Z2962:AC2962"/>
    <mergeCell ref="Z2959:AC2959"/>
    <mergeCell ref="B2960:C2960"/>
    <mergeCell ref="D2960:H2960"/>
    <mergeCell ref="J2960:L2960"/>
    <mergeCell ref="M2960:P2960"/>
    <mergeCell ref="Q2960:U2960"/>
    <mergeCell ref="V2960:Y2960"/>
    <mergeCell ref="Z2960:AC2960"/>
    <mergeCell ref="Q2958:U2958"/>
    <mergeCell ref="V2958:Y2958"/>
    <mergeCell ref="B2959:C2959"/>
    <mergeCell ref="D2959:H2959"/>
    <mergeCell ref="J2959:L2959"/>
    <mergeCell ref="M2959:P2959"/>
    <mergeCell ref="Q2959:U2959"/>
    <mergeCell ref="V2959:Y2959"/>
    <mergeCell ref="P2955:R2955"/>
    <mergeCell ref="T2955:W2955"/>
    <mergeCell ref="Y2955:Z2955"/>
    <mergeCell ref="A2957:H2958"/>
    <mergeCell ref="I2957:I2958"/>
    <mergeCell ref="J2957:P2957"/>
    <mergeCell ref="Q2957:Y2957"/>
    <mergeCell ref="Z2957:AC2958"/>
    <mergeCell ref="J2958:L2958"/>
    <mergeCell ref="M2958:P2958"/>
    <mergeCell ref="A2950:AC2950"/>
    <mergeCell ref="A2953:E2953"/>
    <mergeCell ref="F2953:K2953"/>
    <mergeCell ref="L2953:W2953"/>
    <mergeCell ref="X2953:AB2953"/>
    <mergeCell ref="A2954:B2955"/>
    <mergeCell ref="D2954:M2955"/>
    <mergeCell ref="P2954:R2954"/>
    <mergeCell ref="T2954:W2954"/>
    <mergeCell ref="Y2954:Z2954"/>
    <mergeCell ref="G2948:M2948"/>
    <mergeCell ref="O2948:Q2948"/>
    <mergeCell ref="S2948:U2948"/>
    <mergeCell ref="W2948:AC2948"/>
    <mergeCell ref="A2949:H2949"/>
    <mergeCell ref="I2949:U2949"/>
    <mergeCell ref="W2949:AC2949"/>
    <mergeCell ref="Z2944:AC2944"/>
    <mergeCell ref="A2945:H2945"/>
    <mergeCell ref="I2945:U2945"/>
    <mergeCell ref="W2945:AC2945"/>
    <mergeCell ref="A2946:AC2946"/>
    <mergeCell ref="A2947:H2947"/>
    <mergeCell ref="I2947:U2947"/>
    <mergeCell ref="V2947:V2949"/>
    <mergeCell ref="W2947:AC2947"/>
    <mergeCell ref="A2948:F2948"/>
    <mergeCell ref="B2944:C2944"/>
    <mergeCell ref="E2944:G2944"/>
    <mergeCell ref="J2944:L2944"/>
    <mergeCell ref="M2944:P2944"/>
    <mergeCell ref="Q2944:U2944"/>
    <mergeCell ref="V2944:Y2944"/>
    <mergeCell ref="A2942:H2942"/>
    <mergeCell ref="I2942:U2942"/>
    <mergeCell ref="W2942:AC2942"/>
    <mergeCell ref="A2943:D2943"/>
    <mergeCell ref="E2943:G2943"/>
    <mergeCell ref="J2943:L2943"/>
    <mergeCell ref="M2943:P2943"/>
    <mergeCell ref="Q2943:U2943"/>
    <mergeCell ref="V2943:Y2943"/>
    <mergeCell ref="Z2943:AC2943"/>
    <mergeCell ref="B2941:C2941"/>
    <mergeCell ref="D2941:J2941"/>
    <mergeCell ref="K2941:O2941"/>
    <mergeCell ref="P2941:T2941"/>
    <mergeCell ref="U2941:Y2941"/>
    <mergeCell ref="Z2941:AC2941"/>
    <mergeCell ref="A2939:H2939"/>
    <mergeCell ref="I2939:U2939"/>
    <mergeCell ref="W2939:AC2939"/>
    <mergeCell ref="A2940:J2940"/>
    <mergeCell ref="K2940:O2940"/>
    <mergeCell ref="P2940:T2940"/>
    <mergeCell ref="U2940:Y2940"/>
    <mergeCell ref="Z2940:AC2940"/>
    <mergeCell ref="A2937:H2937"/>
    <mergeCell ref="I2937:U2937"/>
    <mergeCell ref="W2937:AC2937"/>
    <mergeCell ref="A2938:J2938"/>
    <mergeCell ref="K2938:O2938"/>
    <mergeCell ref="P2938:T2938"/>
    <mergeCell ref="U2938:Y2938"/>
    <mergeCell ref="Z2938:AC2938"/>
    <mergeCell ref="B2936:C2936"/>
    <mergeCell ref="D2936:J2936"/>
    <mergeCell ref="K2936:O2936"/>
    <mergeCell ref="P2936:T2936"/>
    <mergeCell ref="U2936:Y2936"/>
    <mergeCell ref="Z2936:AC2936"/>
    <mergeCell ref="I2934:U2934"/>
    <mergeCell ref="W2934:AC2934"/>
    <mergeCell ref="A2935:J2935"/>
    <mergeCell ref="K2935:O2935"/>
    <mergeCell ref="P2935:T2935"/>
    <mergeCell ref="U2935:Y2935"/>
    <mergeCell ref="Z2935:AC2935"/>
    <mergeCell ref="A2930:H2934"/>
    <mergeCell ref="I2930:U2930"/>
    <mergeCell ref="V2930:V2934"/>
    <mergeCell ref="W2930:AC2930"/>
    <mergeCell ref="I2931:U2931"/>
    <mergeCell ref="W2931:AC2931"/>
    <mergeCell ref="I2932:U2932"/>
    <mergeCell ref="W2932:AC2932"/>
    <mergeCell ref="I2933:U2933"/>
    <mergeCell ref="W2933:AC2933"/>
    <mergeCell ref="B2929:C2929"/>
    <mergeCell ref="D2929:J2929"/>
    <mergeCell ref="K2929:O2929"/>
    <mergeCell ref="P2929:T2929"/>
    <mergeCell ref="U2929:Y2929"/>
    <mergeCell ref="Z2929:AC2929"/>
    <mergeCell ref="B2928:C2928"/>
    <mergeCell ref="D2928:J2928"/>
    <mergeCell ref="K2928:O2928"/>
    <mergeCell ref="P2928:T2928"/>
    <mergeCell ref="U2928:Y2928"/>
    <mergeCell ref="Z2928:AC2928"/>
    <mergeCell ref="A2926:H2926"/>
    <mergeCell ref="I2926:U2926"/>
    <mergeCell ref="W2926:AC2926"/>
    <mergeCell ref="A2927:J2927"/>
    <mergeCell ref="K2927:O2927"/>
    <mergeCell ref="P2927:T2927"/>
    <mergeCell ref="U2927:Y2927"/>
    <mergeCell ref="Z2927:AC2927"/>
    <mergeCell ref="Z2924:AC2924"/>
    <mergeCell ref="B2925:C2925"/>
    <mergeCell ref="D2925:H2925"/>
    <mergeCell ref="J2925:L2925"/>
    <mergeCell ref="M2925:P2925"/>
    <mergeCell ref="Q2925:U2925"/>
    <mergeCell ref="V2925:Y2925"/>
    <mergeCell ref="Z2925:AC2925"/>
    <mergeCell ref="Q2923:U2923"/>
    <mergeCell ref="V2923:Y2923"/>
    <mergeCell ref="B2924:C2924"/>
    <mergeCell ref="D2924:H2924"/>
    <mergeCell ref="J2924:L2924"/>
    <mergeCell ref="M2924:P2924"/>
    <mergeCell ref="Q2924:U2924"/>
    <mergeCell ref="V2924:Y2924"/>
    <mergeCell ref="P2920:R2920"/>
    <mergeCell ref="T2920:W2920"/>
    <mergeCell ref="Y2920:Z2920"/>
    <mergeCell ref="A2922:H2923"/>
    <mergeCell ref="I2922:I2923"/>
    <mergeCell ref="J2922:P2922"/>
    <mergeCell ref="Q2922:Y2922"/>
    <mergeCell ref="Z2922:AC2923"/>
    <mergeCell ref="J2923:L2923"/>
    <mergeCell ref="M2923:P2923"/>
    <mergeCell ref="A2916:AC2916"/>
    <mergeCell ref="A2918:E2918"/>
    <mergeCell ref="F2918:K2918"/>
    <mergeCell ref="L2918:W2918"/>
    <mergeCell ref="X2918:AB2918"/>
    <mergeCell ref="A2919:B2920"/>
    <mergeCell ref="D2919:M2920"/>
    <mergeCell ref="P2919:R2919"/>
    <mergeCell ref="T2919:W2919"/>
    <mergeCell ref="Y2919:Z2919"/>
    <mergeCell ref="G2914:M2914"/>
    <mergeCell ref="O2914:Q2914"/>
    <mergeCell ref="S2914:U2914"/>
    <mergeCell ref="W2914:AC2914"/>
    <mergeCell ref="A2915:H2915"/>
    <mergeCell ref="I2915:U2915"/>
    <mergeCell ref="W2915:AC2915"/>
    <mergeCell ref="Z2910:AC2910"/>
    <mergeCell ref="A2911:H2911"/>
    <mergeCell ref="I2911:U2911"/>
    <mergeCell ref="W2911:AC2911"/>
    <mergeCell ref="A2912:AC2912"/>
    <mergeCell ref="A2913:H2913"/>
    <mergeCell ref="I2913:U2913"/>
    <mergeCell ref="V2913:V2915"/>
    <mergeCell ref="W2913:AC2913"/>
    <mergeCell ref="A2914:F2914"/>
    <mergeCell ref="B2910:C2910"/>
    <mergeCell ref="E2910:G2910"/>
    <mergeCell ref="J2910:L2910"/>
    <mergeCell ref="M2910:P2910"/>
    <mergeCell ref="Q2910:U2910"/>
    <mergeCell ref="V2910:Y2910"/>
    <mergeCell ref="Z2908:AC2908"/>
    <mergeCell ref="B2909:C2909"/>
    <mergeCell ref="E2909:G2909"/>
    <mergeCell ref="J2909:L2909"/>
    <mergeCell ref="M2909:P2909"/>
    <mergeCell ref="Q2909:U2909"/>
    <mergeCell ref="V2909:Y2909"/>
    <mergeCell ref="Z2909:AC2909"/>
    <mergeCell ref="B2908:C2908"/>
    <mergeCell ref="E2908:G2908"/>
    <mergeCell ref="J2908:L2908"/>
    <mergeCell ref="M2908:P2908"/>
    <mergeCell ref="Q2908:U2908"/>
    <mergeCell ref="V2908:Y2908"/>
    <mergeCell ref="A2906:H2906"/>
    <mergeCell ref="I2906:U2906"/>
    <mergeCell ref="W2906:AC2906"/>
    <mergeCell ref="A2907:D2907"/>
    <mergeCell ref="E2907:G2907"/>
    <mergeCell ref="J2907:L2907"/>
    <mergeCell ref="M2907:P2907"/>
    <mergeCell ref="Q2907:U2907"/>
    <mergeCell ref="V2907:Y2907"/>
    <mergeCell ref="Z2907:AC2907"/>
    <mergeCell ref="B2905:C2905"/>
    <mergeCell ref="D2905:J2905"/>
    <mergeCell ref="K2905:O2905"/>
    <mergeCell ref="P2905:T2905"/>
    <mergeCell ref="U2905:Y2905"/>
    <mergeCell ref="Z2905:AC2905"/>
    <mergeCell ref="B2904:C2904"/>
    <mergeCell ref="D2904:J2904"/>
    <mergeCell ref="K2904:O2904"/>
    <mergeCell ref="P2904:T2904"/>
    <mergeCell ref="U2904:Y2904"/>
    <mergeCell ref="Z2904:AC2904"/>
    <mergeCell ref="B2903:C2903"/>
    <mergeCell ref="D2903:J2903"/>
    <mergeCell ref="K2903:O2903"/>
    <mergeCell ref="P2903:T2903"/>
    <mergeCell ref="U2903:Y2903"/>
    <mergeCell ref="Z2903:AC2903"/>
    <mergeCell ref="A2901:H2901"/>
    <mergeCell ref="I2901:U2901"/>
    <mergeCell ref="W2901:AC2901"/>
    <mergeCell ref="A2902:J2902"/>
    <mergeCell ref="K2902:O2902"/>
    <mergeCell ref="P2902:T2902"/>
    <mergeCell ref="U2902:Y2902"/>
    <mergeCell ref="Z2902:AC2902"/>
    <mergeCell ref="B2900:C2900"/>
    <mergeCell ref="D2900:J2900"/>
    <mergeCell ref="K2900:O2900"/>
    <mergeCell ref="P2900:T2900"/>
    <mergeCell ref="U2900:Y2900"/>
    <mergeCell ref="Z2900:AC2900"/>
    <mergeCell ref="B2899:C2899"/>
    <mergeCell ref="D2899:J2899"/>
    <mergeCell ref="K2899:O2899"/>
    <mergeCell ref="P2899:T2899"/>
    <mergeCell ref="U2899:Y2899"/>
    <mergeCell ref="Z2899:AC2899"/>
    <mergeCell ref="B2898:C2898"/>
    <mergeCell ref="D2898:J2898"/>
    <mergeCell ref="K2898:O2898"/>
    <mergeCell ref="P2898:T2898"/>
    <mergeCell ref="U2898:Y2898"/>
    <mergeCell ref="Z2898:AC2898"/>
    <mergeCell ref="B2897:C2897"/>
    <mergeCell ref="D2897:J2897"/>
    <mergeCell ref="K2897:O2897"/>
    <mergeCell ref="P2897:T2897"/>
    <mergeCell ref="U2897:Y2897"/>
    <mergeCell ref="Z2897:AC2897"/>
    <mergeCell ref="A2895:H2895"/>
    <mergeCell ref="I2895:U2895"/>
    <mergeCell ref="W2895:AC2895"/>
    <mergeCell ref="A2896:J2896"/>
    <mergeCell ref="K2896:O2896"/>
    <mergeCell ref="P2896:T2896"/>
    <mergeCell ref="U2896:Y2896"/>
    <mergeCell ref="Z2896:AC2896"/>
    <mergeCell ref="B2894:C2894"/>
    <mergeCell ref="D2894:J2894"/>
    <mergeCell ref="K2894:O2894"/>
    <mergeCell ref="P2894:T2894"/>
    <mergeCell ref="U2894:Y2894"/>
    <mergeCell ref="Z2894:AC2894"/>
    <mergeCell ref="B2893:C2893"/>
    <mergeCell ref="D2893:J2893"/>
    <mergeCell ref="K2893:O2893"/>
    <mergeCell ref="P2893:T2893"/>
    <mergeCell ref="U2893:Y2893"/>
    <mergeCell ref="Z2893:AC2893"/>
    <mergeCell ref="B2892:C2892"/>
    <mergeCell ref="D2892:J2892"/>
    <mergeCell ref="K2892:O2892"/>
    <mergeCell ref="P2892:T2892"/>
    <mergeCell ref="U2892:Y2892"/>
    <mergeCell ref="Z2892:AC2892"/>
    <mergeCell ref="B2891:C2891"/>
    <mergeCell ref="D2891:J2891"/>
    <mergeCell ref="K2891:O2891"/>
    <mergeCell ref="P2891:T2891"/>
    <mergeCell ref="U2891:Y2891"/>
    <mergeCell ref="Z2891:AC2891"/>
    <mergeCell ref="I2889:U2889"/>
    <mergeCell ref="W2889:AC2889"/>
    <mergeCell ref="A2890:J2890"/>
    <mergeCell ref="K2890:O2890"/>
    <mergeCell ref="P2890:T2890"/>
    <mergeCell ref="U2890:Y2890"/>
    <mergeCell ref="Z2890:AC2890"/>
    <mergeCell ref="A2885:H2889"/>
    <mergeCell ref="I2885:U2885"/>
    <mergeCell ref="V2885:V2889"/>
    <mergeCell ref="W2885:AC2885"/>
    <mergeCell ref="I2886:U2886"/>
    <mergeCell ref="W2886:AC2886"/>
    <mergeCell ref="I2887:U2887"/>
    <mergeCell ref="W2887:AC2887"/>
    <mergeCell ref="I2888:U2888"/>
    <mergeCell ref="W2888:AC2888"/>
    <mergeCell ref="B2884:C2884"/>
    <mergeCell ref="D2884:J2884"/>
    <mergeCell ref="K2884:O2884"/>
    <mergeCell ref="P2884:T2884"/>
    <mergeCell ref="U2884:Y2884"/>
    <mergeCell ref="Z2884:AC2884"/>
    <mergeCell ref="Q2881:U2881"/>
    <mergeCell ref="V2881:Y2881"/>
    <mergeCell ref="A2882:H2882"/>
    <mergeCell ref="I2882:U2882"/>
    <mergeCell ref="W2882:AC2882"/>
    <mergeCell ref="A2883:J2883"/>
    <mergeCell ref="K2883:O2883"/>
    <mergeCell ref="P2883:T2883"/>
    <mergeCell ref="U2883:Y2883"/>
    <mergeCell ref="Z2883:AC2883"/>
    <mergeCell ref="P2878:R2878"/>
    <mergeCell ref="T2878:W2878"/>
    <mergeCell ref="Y2878:Z2878"/>
    <mergeCell ref="A2880:H2881"/>
    <mergeCell ref="I2880:I2881"/>
    <mergeCell ref="J2880:P2880"/>
    <mergeCell ref="Q2880:Y2880"/>
    <mergeCell ref="Z2880:AC2881"/>
    <mergeCell ref="J2881:L2881"/>
    <mergeCell ref="M2881:P2881"/>
    <mergeCell ref="A2874:AC2874"/>
    <mergeCell ref="A2876:E2876"/>
    <mergeCell ref="F2876:K2876"/>
    <mergeCell ref="L2876:W2876"/>
    <mergeCell ref="X2876:AB2876"/>
    <mergeCell ref="A2877:B2878"/>
    <mergeCell ref="D2877:M2878"/>
    <mergeCell ref="P2877:R2877"/>
    <mergeCell ref="T2877:W2877"/>
    <mergeCell ref="Y2877:Z2877"/>
    <mergeCell ref="O2872:Q2872"/>
    <mergeCell ref="S2872:U2872"/>
    <mergeCell ref="W2872:AC2872"/>
    <mergeCell ref="A2873:H2873"/>
    <mergeCell ref="I2873:U2873"/>
    <mergeCell ref="W2873:AC2873"/>
    <mergeCell ref="A2869:H2869"/>
    <mergeCell ref="I2869:U2869"/>
    <mergeCell ref="W2869:AC2869"/>
    <mergeCell ref="A2870:AC2870"/>
    <mergeCell ref="A2871:H2871"/>
    <mergeCell ref="I2871:U2871"/>
    <mergeCell ref="V2871:V2873"/>
    <mergeCell ref="W2871:AC2871"/>
    <mergeCell ref="A2872:F2872"/>
    <mergeCell ref="G2872:M2872"/>
    <mergeCell ref="Z2867:AC2867"/>
    <mergeCell ref="B2868:C2868"/>
    <mergeCell ref="E2868:G2868"/>
    <mergeCell ref="J2868:L2868"/>
    <mergeCell ref="M2868:P2868"/>
    <mergeCell ref="Q2868:U2868"/>
    <mergeCell ref="V2868:Y2868"/>
    <mergeCell ref="Z2868:AC2868"/>
    <mergeCell ref="B2867:C2867"/>
    <mergeCell ref="E2867:G2867"/>
    <mergeCell ref="J2867:L2867"/>
    <mergeCell ref="M2867:P2867"/>
    <mergeCell ref="Q2867:U2867"/>
    <mergeCell ref="V2867:Y2867"/>
    <mergeCell ref="A2865:H2865"/>
    <mergeCell ref="I2865:U2865"/>
    <mergeCell ref="W2865:AC2865"/>
    <mergeCell ref="A2866:D2866"/>
    <mergeCell ref="E2866:G2866"/>
    <mergeCell ref="J2866:L2866"/>
    <mergeCell ref="M2866:P2866"/>
    <mergeCell ref="Q2866:U2866"/>
    <mergeCell ref="V2866:Y2866"/>
    <mergeCell ref="Z2866:AC2866"/>
    <mergeCell ref="B2864:C2864"/>
    <mergeCell ref="D2864:J2864"/>
    <mergeCell ref="K2864:O2864"/>
    <mergeCell ref="P2864:T2864"/>
    <mergeCell ref="U2864:Y2864"/>
    <mergeCell ref="Z2864:AC2864"/>
    <mergeCell ref="B2863:C2863"/>
    <mergeCell ref="D2863:J2863"/>
    <mergeCell ref="K2863:O2863"/>
    <mergeCell ref="P2863:T2863"/>
    <mergeCell ref="U2863:Y2863"/>
    <mergeCell ref="Z2863:AC2863"/>
    <mergeCell ref="A2861:H2861"/>
    <mergeCell ref="I2861:U2861"/>
    <mergeCell ref="W2861:AC2861"/>
    <mergeCell ref="A2862:J2862"/>
    <mergeCell ref="K2862:O2862"/>
    <mergeCell ref="P2862:T2862"/>
    <mergeCell ref="U2862:Y2862"/>
    <mergeCell ref="Z2862:AC2862"/>
    <mergeCell ref="B2860:C2860"/>
    <mergeCell ref="D2860:J2860"/>
    <mergeCell ref="K2860:O2860"/>
    <mergeCell ref="P2860:T2860"/>
    <mergeCell ref="U2860:Y2860"/>
    <mergeCell ref="Z2860:AC2860"/>
    <mergeCell ref="A2858:H2858"/>
    <mergeCell ref="I2858:U2858"/>
    <mergeCell ref="W2858:AC2858"/>
    <mergeCell ref="A2859:J2859"/>
    <mergeCell ref="K2859:O2859"/>
    <mergeCell ref="P2859:T2859"/>
    <mergeCell ref="U2859:Y2859"/>
    <mergeCell ref="Z2859:AC2859"/>
    <mergeCell ref="B2857:C2857"/>
    <mergeCell ref="D2857:J2857"/>
    <mergeCell ref="K2857:O2857"/>
    <mergeCell ref="P2857:T2857"/>
    <mergeCell ref="U2857:Y2857"/>
    <mergeCell ref="Z2857:AC2857"/>
    <mergeCell ref="B2856:C2856"/>
    <mergeCell ref="D2856:J2856"/>
    <mergeCell ref="K2856:O2856"/>
    <mergeCell ref="P2856:T2856"/>
    <mergeCell ref="U2856:Y2856"/>
    <mergeCell ref="Z2856:AC2856"/>
    <mergeCell ref="I2854:U2854"/>
    <mergeCell ref="W2854:AC2854"/>
    <mergeCell ref="A2855:J2855"/>
    <mergeCell ref="K2855:O2855"/>
    <mergeCell ref="P2855:T2855"/>
    <mergeCell ref="U2855:Y2855"/>
    <mergeCell ref="Z2855:AC2855"/>
    <mergeCell ref="A2850:H2854"/>
    <mergeCell ref="I2850:U2850"/>
    <mergeCell ref="V2850:V2854"/>
    <mergeCell ref="W2850:AC2850"/>
    <mergeCell ref="I2851:U2851"/>
    <mergeCell ref="W2851:AC2851"/>
    <mergeCell ref="I2852:U2852"/>
    <mergeCell ref="W2852:AC2852"/>
    <mergeCell ref="I2853:U2853"/>
    <mergeCell ref="W2853:AC2853"/>
    <mergeCell ref="B2849:C2849"/>
    <mergeCell ref="D2849:J2849"/>
    <mergeCell ref="K2849:O2849"/>
    <mergeCell ref="P2849:T2849"/>
    <mergeCell ref="U2849:Y2849"/>
    <mergeCell ref="Z2849:AC2849"/>
    <mergeCell ref="B2848:C2848"/>
    <mergeCell ref="D2848:J2848"/>
    <mergeCell ref="K2848:O2848"/>
    <mergeCell ref="P2848:T2848"/>
    <mergeCell ref="U2848:Y2848"/>
    <mergeCell ref="Z2848:AC2848"/>
    <mergeCell ref="B2847:C2847"/>
    <mergeCell ref="D2847:J2847"/>
    <mergeCell ref="K2847:O2847"/>
    <mergeCell ref="P2847:T2847"/>
    <mergeCell ref="U2847:Y2847"/>
    <mergeCell ref="Z2847:AC2847"/>
    <mergeCell ref="B2846:C2846"/>
    <mergeCell ref="D2846:J2846"/>
    <mergeCell ref="K2846:O2846"/>
    <mergeCell ref="P2846:T2846"/>
    <mergeCell ref="U2846:Y2846"/>
    <mergeCell ref="Z2846:AC2846"/>
    <mergeCell ref="Z2843:AC2843"/>
    <mergeCell ref="A2844:H2844"/>
    <mergeCell ref="I2844:U2844"/>
    <mergeCell ref="W2844:AC2844"/>
    <mergeCell ref="A2845:J2845"/>
    <mergeCell ref="K2845:O2845"/>
    <mergeCell ref="P2845:T2845"/>
    <mergeCell ref="U2845:Y2845"/>
    <mergeCell ref="Z2845:AC2845"/>
    <mergeCell ref="B2843:C2843"/>
    <mergeCell ref="D2843:H2843"/>
    <mergeCell ref="J2843:L2843"/>
    <mergeCell ref="M2843:P2843"/>
    <mergeCell ref="Q2843:U2843"/>
    <mergeCell ref="V2843:Y2843"/>
    <mergeCell ref="Z2841:AC2841"/>
    <mergeCell ref="B2842:C2842"/>
    <mergeCell ref="D2842:H2842"/>
    <mergeCell ref="J2842:L2842"/>
    <mergeCell ref="M2842:P2842"/>
    <mergeCell ref="Q2842:U2842"/>
    <mergeCell ref="V2842:Y2842"/>
    <mergeCell ref="Z2842:AC2842"/>
    <mergeCell ref="B2841:C2841"/>
    <mergeCell ref="D2841:H2841"/>
    <mergeCell ref="J2841:L2841"/>
    <mergeCell ref="M2841:P2841"/>
    <mergeCell ref="Q2841:U2841"/>
    <mergeCell ref="V2841:Y2841"/>
    <mergeCell ref="Z2839:AC2839"/>
    <mergeCell ref="B2840:C2840"/>
    <mergeCell ref="D2840:H2840"/>
    <mergeCell ref="J2840:L2840"/>
    <mergeCell ref="M2840:P2840"/>
    <mergeCell ref="Q2840:U2840"/>
    <mergeCell ref="V2840:Y2840"/>
    <mergeCell ref="Z2840:AC2840"/>
    <mergeCell ref="Q2838:U2838"/>
    <mergeCell ref="V2838:Y2838"/>
    <mergeCell ref="B2839:C2839"/>
    <mergeCell ref="D2839:H2839"/>
    <mergeCell ref="J2839:L2839"/>
    <mergeCell ref="M2839:P2839"/>
    <mergeCell ref="Q2839:U2839"/>
    <mergeCell ref="V2839:Y2839"/>
    <mergeCell ref="P2835:R2835"/>
    <mergeCell ref="T2835:W2835"/>
    <mergeCell ref="Y2835:Z2835"/>
    <mergeCell ref="A2837:H2838"/>
    <mergeCell ref="I2837:I2838"/>
    <mergeCell ref="J2837:P2837"/>
    <mergeCell ref="Q2837:Y2837"/>
    <mergeCell ref="Z2837:AC2838"/>
    <mergeCell ref="J2838:L2838"/>
    <mergeCell ref="M2838:P2838"/>
    <mergeCell ref="A2829:AC2829"/>
    <mergeCell ref="A2833:E2833"/>
    <mergeCell ref="F2833:K2833"/>
    <mergeCell ref="L2833:W2833"/>
    <mergeCell ref="X2833:AB2833"/>
    <mergeCell ref="A2834:B2835"/>
    <mergeCell ref="D2834:M2835"/>
    <mergeCell ref="P2834:R2834"/>
    <mergeCell ref="T2834:W2834"/>
    <mergeCell ref="Y2834:Z2834"/>
    <mergeCell ref="O2827:Q2827"/>
    <mergeCell ref="S2827:U2827"/>
    <mergeCell ref="W2827:AC2827"/>
    <mergeCell ref="A2828:H2828"/>
    <mergeCell ref="I2828:U2828"/>
    <mergeCell ref="W2828:AC2828"/>
    <mergeCell ref="A2824:H2824"/>
    <mergeCell ref="I2824:U2824"/>
    <mergeCell ref="W2824:AC2824"/>
    <mergeCell ref="A2825:AC2825"/>
    <mergeCell ref="A2826:H2826"/>
    <mergeCell ref="I2826:U2826"/>
    <mergeCell ref="V2826:V2828"/>
    <mergeCell ref="W2826:AC2826"/>
    <mergeCell ref="A2827:F2827"/>
    <mergeCell ref="G2827:M2827"/>
    <mergeCell ref="A2822:H2822"/>
    <mergeCell ref="I2822:U2822"/>
    <mergeCell ref="W2822:AC2822"/>
    <mergeCell ref="A2823:D2823"/>
    <mergeCell ref="E2823:G2823"/>
    <mergeCell ref="J2823:L2823"/>
    <mergeCell ref="M2823:P2823"/>
    <mergeCell ref="Q2823:U2823"/>
    <mergeCell ref="V2823:Y2823"/>
    <mergeCell ref="Z2823:AC2823"/>
    <mergeCell ref="A2820:H2820"/>
    <mergeCell ref="I2820:U2820"/>
    <mergeCell ref="W2820:AC2820"/>
    <mergeCell ref="A2821:J2821"/>
    <mergeCell ref="K2821:O2821"/>
    <mergeCell ref="P2821:T2821"/>
    <mergeCell ref="U2821:Y2821"/>
    <mergeCell ref="Z2821:AC2821"/>
    <mergeCell ref="A2818:H2818"/>
    <mergeCell ref="I2818:U2818"/>
    <mergeCell ref="W2818:AC2818"/>
    <mergeCell ref="A2819:J2819"/>
    <mergeCell ref="K2819:O2819"/>
    <mergeCell ref="P2819:T2819"/>
    <mergeCell ref="U2819:Y2819"/>
    <mergeCell ref="Z2819:AC2819"/>
    <mergeCell ref="I2816:U2816"/>
    <mergeCell ref="W2816:AC2816"/>
    <mergeCell ref="A2817:J2817"/>
    <mergeCell ref="K2817:O2817"/>
    <mergeCell ref="P2817:T2817"/>
    <mergeCell ref="U2817:Y2817"/>
    <mergeCell ref="Z2817:AC2817"/>
    <mergeCell ref="A2812:H2816"/>
    <mergeCell ref="I2812:U2812"/>
    <mergeCell ref="V2812:V2816"/>
    <mergeCell ref="W2812:AC2812"/>
    <mergeCell ref="I2813:U2813"/>
    <mergeCell ref="W2813:AC2813"/>
    <mergeCell ref="I2814:U2814"/>
    <mergeCell ref="W2814:AC2814"/>
    <mergeCell ref="I2815:U2815"/>
    <mergeCell ref="W2815:AC2815"/>
    <mergeCell ref="B2811:C2811"/>
    <mergeCell ref="D2811:J2811"/>
    <mergeCell ref="K2811:O2811"/>
    <mergeCell ref="P2811:T2811"/>
    <mergeCell ref="U2811:Y2811"/>
    <mergeCell ref="Z2811:AC2811"/>
    <mergeCell ref="Z2808:AC2808"/>
    <mergeCell ref="A2809:H2809"/>
    <mergeCell ref="I2809:U2809"/>
    <mergeCell ref="W2809:AC2809"/>
    <mergeCell ref="A2810:J2810"/>
    <mergeCell ref="K2810:O2810"/>
    <mergeCell ref="P2810:T2810"/>
    <mergeCell ref="U2810:Y2810"/>
    <mergeCell ref="Z2810:AC2810"/>
    <mergeCell ref="Q2807:U2807"/>
    <mergeCell ref="V2807:Y2807"/>
    <mergeCell ref="B2808:C2808"/>
    <mergeCell ref="D2808:H2808"/>
    <mergeCell ref="J2808:L2808"/>
    <mergeCell ref="M2808:P2808"/>
    <mergeCell ref="Q2808:U2808"/>
    <mergeCell ref="V2808:Y2808"/>
    <mergeCell ref="P2804:R2804"/>
    <mergeCell ref="T2804:W2804"/>
    <mergeCell ref="Y2804:Z2804"/>
    <mergeCell ref="A2806:H2807"/>
    <mergeCell ref="I2806:I2807"/>
    <mergeCell ref="J2806:P2806"/>
    <mergeCell ref="Q2806:Y2806"/>
    <mergeCell ref="Z2806:AC2807"/>
    <mergeCell ref="J2807:L2807"/>
    <mergeCell ref="M2807:P2807"/>
    <mergeCell ref="A2798:AC2798"/>
    <mergeCell ref="A2802:E2802"/>
    <mergeCell ref="F2802:K2802"/>
    <mergeCell ref="L2802:W2802"/>
    <mergeCell ref="X2802:AB2802"/>
    <mergeCell ref="A2803:B2804"/>
    <mergeCell ref="D2803:M2804"/>
    <mergeCell ref="P2803:R2803"/>
    <mergeCell ref="T2803:W2803"/>
    <mergeCell ref="Y2803:Z2803"/>
    <mergeCell ref="G2796:M2796"/>
    <mergeCell ref="O2796:Q2796"/>
    <mergeCell ref="S2796:U2796"/>
    <mergeCell ref="W2796:AC2796"/>
    <mergeCell ref="A2797:H2797"/>
    <mergeCell ref="I2797:U2797"/>
    <mergeCell ref="W2797:AC2797"/>
    <mergeCell ref="Z2792:AC2792"/>
    <mergeCell ref="A2793:H2793"/>
    <mergeCell ref="I2793:U2793"/>
    <mergeCell ref="W2793:AC2793"/>
    <mergeCell ref="A2794:AC2794"/>
    <mergeCell ref="A2795:H2795"/>
    <mergeCell ref="I2795:U2795"/>
    <mergeCell ref="V2795:V2797"/>
    <mergeCell ref="W2795:AC2795"/>
    <mergeCell ref="A2796:F2796"/>
    <mergeCell ref="B2792:C2792"/>
    <mergeCell ref="E2792:G2792"/>
    <mergeCell ref="J2792:L2792"/>
    <mergeCell ref="M2792:P2792"/>
    <mergeCell ref="Q2792:U2792"/>
    <mergeCell ref="V2792:Y2792"/>
    <mergeCell ref="A2790:H2790"/>
    <mergeCell ref="I2790:U2790"/>
    <mergeCell ref="W2790:AC2790"/>
    <mergeCell ref="A2791:D2791"/>
    <mergeCell ref="E2791:G2791"/>
    <mergeCell ref="J2791:L2791"/>
    <mergeCell ref="M2791:P2791"/>
    <mergeCell ref="Q2791:U2791"/>
    <mergeCell ref="V2791:Y2791"/>
    <mergeCell ref="Z2791:AC2791"/>
    <mergeCell ref="B2789:C2789"/>
    <mergeCell ref="D2789:J2789"/>
    <mergeCell ref="K2789:O2789"/>
    <mergeCell ref="P2789:T2789"/>
    <mergeCell ref="U2789:Y2789"/>
    <mergeCell ref="Z2789:AC2789"/>
    <mergeCell ref="A2787:H2787"/>
    <mergeCell ref="I2787:U2787"/>
    <mergeCell ref="W2787:AC2787"/>
    <mergeCell ref="A2788:J2788"/>
    <mergeCell ref="K2788:O2788"/>
    <mergeCell ref="P2788:T2788"/>
    <mergeCell ref="U2788:Y2788"/>
    <mergeCell ref="Z2788:AC2788"/>
    <mergeCell ref="B2786:C2786"/>
    <mergeCell ref="D2786:J2786"/>
    <mergeCell ref="K2786:O2786"/>
    <mergeCell ref="P2786:T2786"/>
    <mergeCell ref="U2786:Y2786"/>
    <mergeCell ref="Z2786:AC2786"/>
    <mergeCell ref="A2784:H2784"/>
    <mergeCell ref="I2784:U2784"/>
    <mergeCell ref="W2784:AC2784"/>
    <mergeCell ref="A2785:J2785"/>
    <mergeCell ref="K2785:O2785"/>
    <mergeCell ref="P2785:T2785"/>
    <mergeCell ref="U2785:Y2785"/>
    <mergeCell ref="Z2785:AC2785"/>
    <mergeCell ref="B2783:C2783"/>
    <mergeCell ref="D2783:J2783"/>
    <mergeCell ref="K2783:O2783"/>
    <mergeCell ref="P2783:T2783"/>
    <mergeCell ref="U2783:Y2783"/>
    <mergeCell ref="Z2783:AC2783"/>
    <mergeCell ref="I2781:U2781"/>
    <mergeCell ref="W2781:AC2781"/>
    <mergeCell ref="A2782:J2782"/>
    <mergeCell ref="K2782:O2782"/>
    <mergeCell ref="P2782:T2782"/>
    <mergeCell ref="U2782:Y2782"/>
    <mergeCell ref="Z2782:AC2782"/>
    <mergeCell ref="A2777:H2781"/>
    <mergeCell ref="I2777:U2777"/>
    <mergeCell ref="V2777:V2781"/>
    <mergeCell ref="W2777:AC2777"/>
    <mergeCell ref="I2778:U2778"/>
    <mergeCell ref="W2778:AC2778"/>
    <mergeCell ref="I2779:U2779"/>
    <mergeCell ref="W2779:AC2779"/>
    <mergeCell ref="I2780:U2780"/>
    <mergeCell ref="W2780:AC2780"/>
    <mergeCell ref="B2776:C2776"/>
    <mergeCell ref="D2776:J2776"/>
    <mergeCell ref="K2776:O2776"/>
    <mergeCell ref="P2776:T2776"/>
    <mergeCell ref="U2776:Y2776"/>
    <mergeCell ref="Z2776:AC2776"/>
    <mergeCell ref="Q2773:U2773"/>
    <mergeCell ref="V2773:Y2773"/>
    <mergeCell ref="A2774:H2774"/>
    <mergeCell ref="I2774:U2774"/>
    <mergeCell ref="W2774:AC2774"/>
    <mergeCell ref="A2775:J2775"/>
    <mergeCell ref="K2775:O2775"/>
    <mergeCell ref="P2775:T2775"/>
    <mergeCell ref="U2775:Y2775"/>
    <mergeCell ref="Z2775:AC2775"/>
    <mergeCell ref="P2770:R2770"/>
    <mergeCell ref="T2770:W2770"/>
    <mergeCell ref="Y2770:Z2770"/>
    <mergeCell ref="A2772:H2773"/>
    <mergeCell ref="I2772:I2773"/>
    <mergeCell ref="J2772:P2772"/>
    <mergeCell ref="Q2772:Y2772"/>
    <mergeCell ref="Z2772:AC2773"/>
    <mergeCell ref="J2773:L2773"/>
    <mergeCell ref="M2773:P2773"/>
    <mergeCell ref="A2765:AC2765"/>
    <mergeCell ref="A2768:E2768"/>
    <mergeCell ref="F2768:K2768"/>
    <mergeCell ref="L2768:W2768"/>
    <mergeCell ref="X2768:AB2768"/>
    <mergeCell ref="A2769:B2770"/>
    <mergeCell ref="D2769:M2770"/>
    <mergeCell ref="P2769:R2769"/>
    <mergeCell ref="T2769:W2769"/>
    <mergeCell ref="Y2769:Z2769"/>
    <mergeCell ref="G2763:M2763"/>
    <mergeCell ref="O2763:Q2763"/>
    <mergeCell ref="S2763:U2763"/>
    <mergeCell ref="W2763:AC2763"/>
    <mergeCell ref="A2764:H2764"/>
    <mergeCell ref="I2764:U2764"/>
    <mergeCell ref="W2764:AC2764"/>
    <mergeCell ref="Z2759:AC2759"/>
    <mergeCell ref="A2760:H2760"/>
    <mergeCell ref="I2760:U2760"/>
    <mergeCell ref="W2760:AC2760"/>
    <mergeCell ref="A2761:AC2761"/>
    <mergeCell ref="A2762:H2762"/>
    <mergeCell ref="I2762:U2762"/>
    <mergeCell ref="V2762:V2764"/>
    <mergeCell ref="W2762:AC2762"/>
    <mergeCell ref="A2763:F2763"/>
    <mergeCell ref="B2759:C2759"/>
    <mergeCell ref="E2759:G2759"/>
    <mergeCell ref="J2759:L2759"/>
    <mergeCell ref="M2759:P2759"/>
    <mergeCell ref="Q2759:U2759"/>
    <mergeCell ref="V2759:Y2759"/>
    <mergeCell ref="A2757:H2757"/>
    <mergeCell ref="I2757:U2757"/>
    <mergeCell ref="W2757:AC2757"/>
    <mergeCell ref="A2758:D2758"/>
    <mergeCell ref="E2758:G2758"/>
    <mergeCell ref="J2758:L2758"/>
    <mergeCell ref="M2758:P2758"/>
    <mergeCell ref="Q2758:U2758"/>
    <mergeCell ref="V2758:Y2758"/>
    <mergeCell ref="Z2758:AC2758"/>
    <mergeCell ref="B2756:C2756"/>
    <mergeCell ref="D2756:J2756"/>
    <mergeCell ref="K2756:O2756"/>
    <mergeCell ref="P2756:T2756"/>
    <mergeCell ref="U2756:Y2756"/>
    <mergeCell ref="Z2756:AC2756"/>
    <mergeCell ref="A2754:H2754"/>
    <mergeCell ref="I2754:U2754"/>
    <mergeCell ref="W2754:AC2754"/>
    <mergeCell ref="A2755:J2755"/>
    <mergeCell ref="K2755:O2755"/>
    <mergeCell ref="P2755:T2755"/>
    <mergeCell ref="U2755:Y2755"/>
    <mergeCell ref="Z2755:AC2755"/>
    <mergeCell ref="A2752:H2752"/>
    <mergeCell ref="I2752:U2752"/>
    <mergeCell ref="W2752:AC2752"/>
    <mergeCell ref="A2753:J2753"/>
    <mergeCell ref="K2753:O2753"/>
    <mergeCell ref="P2753:T2753"/>
    <mergeCell ref="U2753:Y2753"/>
    <mergeCell ref="Z2753:AC2753"/>
    <mergeCell ref="B2751:C2751"/>
    <mergeCell ref="D2751:J2751"/>
    <mergeCell ref="K2751:O2751"/>
    <mergeCell ref="P2751:T2751"/>
    <mergeCell ref="U2751:Y2751"/>
    <mergeCell ref="Z2751:AC2751"/>
    <mergeCell ref="I2749:U2749"/>
    <mergeCell ref="W2749:AC2749"/>
    <mergeCell ref="A2750:J2750"/>
    <mergeCell ref="K2750:O2750"/>
    <mergeCell ref="P2750:T2750"/>
    <mergeCell ref="U2750:Y2750"/>
    <mergeCell ref="Z2750:AC2750"/>
    <mergeCell ref="A2745:H2749"/>
    <mergeCell ref="I2745:U2745"/>
    <mergeCell ref="V2745:V2749"/>
    <mergeCell ref="W2745:AC2745"/>
    <mergeCell ref="I2746:U2746"/>
    <mergeCell ref="W2746:AC2746"/>
    <mergeCell ref="I2747:U2747"/>
    <mergeCell ref="W2747:AC2747"/>
    <mergeCell ref="I2748:U2748"/>
    <mergeCell ref="W2748:AC2748"/>
    <mergeCell ref="B2744:C2744"/>
    <mergeCell ref="D2744:J2744"/>
    <mergeCell ref="K2744:O2744"/>
    <mergeCell ref="P2744:T2744"/>
    <mergeCell ref="U2744:Y2744"/>
    <mergeCell ref="Z2744:AC2744"/>
    <mergeCell ref="B2743:C2743"/>
    <mergeCell ref="D2743:J2743"/>
    <mergeCell ref="K2743:O2743"/>
    <mergeCell ref="P2743:T2743"/>
    <mergeCell ref="U2743:Y2743"/>
    <mergeCell ref="Z2743:AC2743"/>
    <mergeCell ref="A2741:H2741"/>
    <mergeCell ref="I2741:U2741"/>
    <mergeCell ref="W2741:AC2741"/>
    <mergeCell ref="A2742:J2742"/>
    <mergeCell ref="K2742:O2742"/>
    <mergeCell ref="P2742:T2742"/>
    <mergeCell ref="U2742:Y2742"/>
    <mergeCell ref="Z2742:AC2742"/>
    <mergeCell ref="Z2739:AC2739"/>
    <mergeCell ref="B2740:C2740"/>
    <mergeCell ref="D2740:H2740"/>
    <mergeCell ref="J2740:L2740"/>
    <mergeCell ref="M2740:P2740"/>
    <mergeCell ref="Q2740:U2740"/>
    <mergeCell ref="V2740:Y2740"/>
    <mergeCell ref="Z2740:AC2740"/>
    <mergeCell ref="Q2738:U2738"/>
    <mergeCell ref="V2738:Y2738"/>
    <mergeCell ref="B2739:C2739"/>
    <mergeCell ref="D2739:H2739"/>
    <mergeCell ref="J2739:L2739"/>
    <mergeCell ref="M2739:P2739"/>
    <mergeCell ref="Q2739:U2739"/>
    <mergeCell ref="V2739:Y2739"/>
    <mergeCell ref="P2735:R2735"/>
    <mergeCell ref="T2735:W2735"/>
    <mergeCell ref="Y2735:Z2735"/>
    <mergeCell ref="A2737:H2738"/>
    <mergeCell ref="I2737:I2738"/>
    <mergeCell ref="J2737:P2737"/>
    <mergeCell ref="Q2737:Y2737"/>
    <mergeCell ref="Z2737:AC2738"/>
    <mergeCell ref="J2738:L2738"/>
    <mergeCell ref="M2738:P2738"/>
    <mergeCell ref="A2730:AC2730"/>
    <mergeCell ref="A2733:E2733"/>
    <mergeCell ref="F2733:K2733"/>
    <mergeCell ref="L2733:W2733"/>
    <mergeCell ref="X2733:AB2733"/>
    <mergeCell ref="A2734:B2735"/>
    <mergeCell ref="D2734:M2735"/>
    <mergeCell ref="P2734:R2734"/>
    <mergeCell ref="T2734:W2734"/>
    <mergeCell ref="Y2734:Z2734"/>
    <mergeCell ref="G2728:M2728"/>
    <mergeCell ref="O2728:Q2728"/>
    <mergeCell ref="S2728:U2728"/>
    <mergeCell ref="W2728:AC2728"/>
    <mergeCell ref="A2729:H2729"/>
    <mergeCell ref="I2729:U2729"/>
    <mergeCell ref="W2729:AC2729"/>
    <mergeCell ref="Z2724:AC2724"/>
    <mergeCell ref="A2725:H2725"/>
    <mergeCell ref="I2725:U2725"/>
    <mergeCell ref="W2725:AC2725"/>
    <mergeCell ref="A2726:AC2726"/>
    <mergeCell ref="A2727:H2727"/>
    <mergeCell ref="I2727:U2727"/>
    <mergeCell ref="V2727:V2729"/>
    <mergeCell ref="W2727:AC2727"/>
    <mergeCell ref="A2728:F2728"/>
    <mergeCell ref="B2724:C2724"/>
    <mergeCell ref="E2724:G2724"/>
    <mergeCell ref="J2724:L2724"/>
    <mergeCell ref="M2724:P2724"/>
    <mergeCell ref="Q2724:U2724"/>
    <mergeCell ref="V2724:Y2724"/>
    <mergeCell ref="A2722:H2722"/>
    <mergeCell ref="I2722:U2722"/>
    <mergeCell ref="W2722:AC2722"/>
    <mergeCell ref="A2723:D2723"/>
    <mergeCell ref="E2723:G2723"/>
    <mergeCell ref="J2723:L2723"/>
    <mergeCell ref="M2723:P2723"/>
    <mergeCell ref="Q2723:U2723"/>
    <mergeCell ref="V2723:Y2723"/>
    <mergeCell ref="Z2723:AC2723"/>
    <mergeCell ref="B2721:C2721"/>
    <mergeCell ref="D2721:J2721"/>
    <mergeCell ref="K2721:O2721"/>
    <mergeCell ref="P2721:T2721"/>
    <mergeCell ref="U2721:Y2721"/>
    <mergeCell ref="Z2721:AC2721"/>
    <mergeCell ref="A2719:H2719"/>
    <mergeCell ref="I2719:U2719"/>
    <mergeCell ref="W2719:AC2719"/>
    <mergeCell ref="A2720:J2720"/>
    <mergeCell ref="K2720:O2720"/>
    <mergeCell ref="P2720:T2720"/>
    <mergeCell ref="U2720:Y2720"/>
    <mergeCell ref="Z2720:AC2720"/>
    <mergeCell ref="B2718:C2718"/>
    <mergeCell ref="D2718:J2718"/>
    <mergeCell ref="K2718:O2718"/>
    <mergeCell ref="P2718:T2718"/>
    <mergeCell ref="U2718:Y2718"/>
    <mergeCell ref="Z2718:AC2718"/>
    <mergeCell ref="A2716:H2716"/>
    <mergeCell ref="I2716:U2716"/>
    <mergeCell ref="W2716:AC2716"/>
    <mergeCell ref="A2717:J2717"/>
    <mergeCell ref="K2717:O2717"/>
    <mergeCell ref="P2717:T2717"/>
    <mergeCell ref="U2717:Y2717"/>
    <mergeCell ref="Z2717:AC2717"/>
    <mergeCell ref="B2715:C2715"/>
    <mergeCell ref="D2715:J2715"/>
    <mergeCell ref="K2715:O2715"/>
    <mergeCell ref="P2715:T2715"/>
    <mergeCell ref="U2715:Y2715"/>
    <mergeCell ref="Z2715:AC2715"/>
    <mergeCell ref="B2714:C2714"/>
    <mergeCell ref="D2714:J2714"/>
    <mergeCell ref="K2714:O2714"/>
    <mergeCell ref="P2714:T2714"/>
    <mergeCell ref="U2714:Y2714"/>
    <mergeCell ref="Z2714:AC2714"/>
    <mergeCell ref="I2712:U2712"/>
    <mergeCell ref="W2712:AC2712"/>
    <mergeCell ref="A2713:J2713"/>
    <mergeCell ref="K2713:O2713"/>
    <mergeCell ref="P2713:T2713"/>
    <mergeCell ref="U2713:Y2713"/>
    <mergeCell ref="Z2713:AC2713"/>
    <mergeCell ref="A2708:H2712"/>
    <mergeCell ref="I2708:U2708"/>
    <mergeCell ref="V2708:V2712"/>
    <mergeCell ref="W2708:AC2708"/>
    <mergeCell ref="I2709:U2709"/>
    <mergeCell ref="W2709:AC2709"/>
    <mergeCell ref="I2710:U2710"/>
    <mergeCell ref="W2710:AC2710"/>
    <mergeCell ref="I2711:U2711"/>
    <mergeCell ref="W2711:AC2711"/>
    <mergeCell ref="B2707:C2707"/>
    <mergeCell ref="D2707:J2707"/>
    <mergeCell ref="K2707:O2707"/>
    <mergeCell ref="P2707:T2707"/>
    <mergeCell ref="U2707:Y2707"/>
    <mergeCell ref="Z2707:AC2707"/>
    <mergeCell ref="B2706:C2706"/>
    <mergeCell ref="D2706:J2706"/>
    <mergeCell ref="K2706:O2706"/>
    <mergeCell ref="P2706:T2706"/>
    <mergeCell ref="U2706:Y2706"/>
    <mergeCell ref="Z2706:AC2706"/>
    <mergeCell ref="A2704:H2704"/>
    <mergeCell ref="I2704:U2704"/>
    <mergeCell ref="W2704:AC2704"/>
    <mergeCell ref="A2705:J2705"/>
    <mergeCell ref="K2705:O2705"/>
    <mergeCell ref="P2705:T2705"/>
    <mergeCell ref="U2705:Y2705"/>
    <mergeCell ref="Z2705:AC2705"/>
    <mergeCell ref="Z2702:AC2702"/>
    <mergeCell ref="B2703:C2703"/>
    <mergeCell ref="D2703:H2703"/>
    <mergeCell ref="J2703:L2703"/>
    <mergeCell ref="M2703:P2703"/>
    <mergeCell ref="Q2703:U2703"/>
    <mergeCell ref="V2703:Y2703"/>
    <mergeCell ref="Z2703:AC2703"/>
    <mergeCell ref="Q2701:U2701"/>
    <mergeCell ref="V2701:Y2701"/>
    <mergeCell ref="B2702:C2702"/>
    <mergeCell ref="D2702:H2702"/>
    <mergeCell ref="J2702:L2702"/>
    <mergeCell ref="M2702:P2702"/>
    <mergeCell ref="Q2702:U2702"/>
    <mergeCell ref="V2702:Y2702"/>
    <mergeCell ref="P2698:R2698"/>
    <mergeCell ref="T2698:W2698"/>
    <mergeCell ref="Y2698:Z2698"/>
    <mergeCell ref="A2700:H2701"/>
    <mergeCell ref="I2700:I2701"/>
    <mergeCell ref="J2700:P2700"/>
    <mergeCell ref="Q2700:Y2700"/>
    <mergeCell ref="Z2700:AC2701"/>
    <mergeCell ref="J2701:L2701"/>
    <mergeCell ref="M2701:P2701"/>
    <mergeCell ref="A2693:AC2693"/>
    <mergeCell ref="A2696:E2696"/>
    <mergeCell ref="F2696:K2696"/>
    <mergeCell ref="L2696:W2696"/>
    <mergeCell ref="X2696:AB2696"/>
    <mergeCell ref="A2697:B2698"/>
    <mergeCell ref="D2697:M2698"/>
    <mergeCell ref="P2697:R2697"/>
    <mergeCell ref="T2697:W2697"/>
    <mergeCell ref="Y2697:Z2697"/>
    <mergeCell ref="G2691:M2691"/>
    <mergeCell ref="O2691:Q2691"/>
    <mergeCell ref="S2691:U2691"/>
    <mergeCell ref="W2691:AC2691"/>
    <mergeCell ref="A2692:H2692"/>
    <mergeCell ref="I2692:U2692"/>
    <mergeCell ref="W2692:AC2692"/>
    <mergeCell ref="Z2687:AC2687"/>
    <mergeCell ref="A2688:H2688"/>
    <mergeCell ref="I2688:U2688"/>
    <mergeCell ref="W2688:AC2688"/>
    <mergeCell ref="A2689:AC2689"/>
    <mergeCell ref="A2690:H2690"/>
    <mergeCell ref="I2690:U2690"/>
    <mergeCell ref="V2690:V2692"/>
    <mergeCell ref="W2690:AC2690"/>
    <mergeCell ref="A2691:F2691"/>
    <mergeCell ref="B2687:C2687"/>
    <mergeCell ref="E2687:G2687"/>
    <mergeCell ref="J2687:L2687"/>
    <mergeCell ref="M2687:P2687"/>
    <mergeCell ref="Q2687:U2687"/>
    <mergeCell ref="V2687:Y2687"/>
    <mergeCell ref="A2685:H2685"/>
    <mergeCell ref="I2685:U2685"/>
    <mergeCell ref="W2685:AC2685"/>
    <mergeCell ref="A2686:D2686"/>
    <mergeCell ref="E2686:G2686"/>
    <mergeCell ref="J2686:L2686"/>
    <mergeCell ref="M2686:P2686"/>
    <mergeCell ref="Q2686:U2686"/>
    <mergeCell ref="V2686:Y2686"/>
    <mergeCell ref="Z2686:AC2686"/>
    <mergeCell ref="B2684:C2684"/>
    <mergeCell ref="D2684:J2684"/>
    <mergeCell ref="K2684:O2684"/>
    <mergeCell ref="P2684:T2684"/>
    <mergeCell ref="U2684:Y2684"/>
    <mergeCell ref="Z2684:AC2684"/>
    <mergeCell ref="A2682:H2682"/>
    <mergeCell ref="I2682:U2682"/>
    <mergeCell ref="W2682:AC2682"/>
    <mergeCell ref="A2683:J2683"/>
    <mergeCell ref="K2683:O2683"/>
    <mergeCell ref="P2683:T2683"/>
    <mergeCell ref="U2683:Y2683"/>
    <mergeCell ref="Z2683:AC2683"/>
    <mergeCell ref="B2681:C2681"/>
    <mergeCell ref="D2681:J2681"/>
    <mergeCell ref="K2681:O2681"/>
    <mergeCell ref="P2681:T2681"/>
    <mergeCell ref="U2681:Y2681"/>
    <mergeCell ref="Z2681:AC2681"/>
    <mergeCell ref="B2680:C2680"/>
    <mergeCell ref="D2680:J2680"/>
    <mergeCell ref="K2680:O2680"/>
    <mergeCell ref="P2680:T2680"/>
    <mergeCell ref="U2680:Y2680"/>
    <mergeCell ref="Z2680:AC2680"/>
    <mergeCell ref="A2678:H2678"/>
    <mergeCell ref="I2678:U2678"/>
    <mergeCell ref="W2678:AC2678"/>
    <mergeCell ref="A2679:J2679"/>
    <mergeCell ref="K2679:O2679"/>
    <mergeCell ref="P2679:T2679"/>
    <mergeCell ref="U2679:Y2679"/>
    <mergeCell ref="Z2679:AC2679"/>
    <mergeCell ref="B2677:C2677"/>
    <mergeCell ref="D2677:J2677"/>
    <mergeCell ref="K2677:O2677"/>
    <mergeCell ref="P2677:T2677"/>
    <mergeCell ref="U2677:Y2677"/>
    <mergeCell ref="Z2677:AC2677"/>
    <mergeCell ref="I2675:U2675"/>
    <mergeCell ref="W2675:AC2675"/>
    <mergeCell ref="A2676:J2676"/>
    <mergeCell ref="K2676:O2676"/>
    <mergeCell ref="P2676:T2676"/>
    <mergeCell ref="U2676:Y2676"/>
    <mergeCell ref="Z2676:AC2676"/>
    <mergeCell ref="A2671:H2675"/>
    <mergeCell ref="I2671:U2671"/>
    <mergeCell ref="V2671:V2675"/>
    <mergeCell ref="W2671:AC2671"/>
    <mergeCell ref="I2672:U2672"/>
    <mergeCell ref="W2672:AC2672"/>
    <mergeCell ref="I2673:U2673"/>
    <mergeCell ref="W2673:AC2673"/>
    <mergeCell ref="I2674:U2674"/>
    <mergeCell ref="W2674:AC2674"/>
    <mergeCell ref="B2670:C2670"/>
    <mergeCell ref="D2670:J2670"/>
    <mergeCell ref="K2670:O2670"/>
    <mergeCell ref="P2670:T2670"/>
    <mergeCell ref="U2670:Y2670"/>
    <mergeCell ref="Z2670:AC2670"/>
    <mergeCell ref="B2669:C2669"/>
    <mergeCell ref="D2669:J2669"/>
    <mergeCell ref="K2669:O2669"/>
    <mergeCell ref="P2669:T2669"/>
    <mergeCell ref="U2669:Y2669"/>
    <mergeCell ref="Z2669:AC2669"/>
    <mergeCell ref="A2667:H2667"/>
    <mergeCell ref="I2667:U2667"/>
    <mergeCell ref="W2667:AC2667"/>
    <mergeCell ref="A2668:J2668"/>
    <mergeCell ref="K2668:O2668"/>
    <mergeCell ref="P2668:T2668"/>
    <mergeCell ref="U2668:Y2668"/>
    <mergeCell ref="Z2668:AC2668"/>
    <mergeCell ref="Z2665:AC2665"/>
    <mergeCell ref="B2666:C2666"/>
    <mergeCell ref="D2666:H2666"/>
    <mergeCell ref="J2666:L2666"/>
    <mergeCell ref="M2666:P2666"/>
    <mergeCell ref="Q2666:U2666"/>
    <mergeCell ref="V2666:Y2666"/>
    <mergeCell ref="Z2666:AC2666"/>
    <mergeCell ref="Q2664:U2664"/>
    <mergeCell ref="V2664:Y2664"/>
    <mergeCell ref="B2665:C2665"/>
    <mergeCell ref="D2665:H2665"/>
    <mergeCell ref="J2665:L2665"/>
    <mergeCell ref="M2665:P2665"/>
    <mergeCell ref="Q2665:U2665"/>
    <mergeCell ref="V2665:Y2665"/>
    <mergeCell ref="P2661:R2661"/>
    <mergeCell ref="T2661:W2661"/>
    <mergeCell ref="Y2661:Z2661"/>
    <mergeCell ref="A2663:H2664"/>
    <mergeCell ref="I2663:I2664"/>
    <mergeCell ref="J2663:P2663"/>
    <mergeCell ref="Q2663:Y2663"/>
    <mergeCell ref="Z2663:AC2664"/>
    <mergeCell ref="J2664:L2664"/>
    <mergeCell ref="M2664:P2664"/>
    <mergeCell ref="A2655:AC2655"/>
    <mergeCell ref="A2659:E2659"/>
    <mergeCell ref="F2659:K2659"/>
    <mergeCell ref="L2659:W2659"/>
    <mergeCell ref="X2659:AB2659"/>
    <mergeCell ref="A2660:B2661"/>
    <mergeCell ref="D2660:M2661"/>
    <mergeCell ref="P2660:R2660"/>
    <mergeCell ref="T2660:W2660"/>
    <mergeCell ref="Y2660:Z2660"/>
    <mergeCell ref="O2653:Q2653"/>
    <mergeCell ref="S2653:U2653"/>
    <mergeCell ref="W2653:AC2653"/>
    <mergeCell ref="A2654:H2654"/>
    <mergeCell ref="I2654:U2654"/>
    <mergeCell ref="W2654:AC2654"/>
    <mergeCell ref="A2650:H2650"/>
    <mergeCell ref="I2650:U2650"/>
    <mergeCell ref="W2650:AC2650"/>
    <mergeCell ref="A2651:AC2651"/>
    <mergeCell ref="A2652:H2652"/>
    <mergeCell ref="I2652:U2652"/>
    <mergeCell ref="V2652:V2654"/>
    <mergeCell ref="W2652:AC2652"/>
    <mergeCell ref="A2653:F2653"/>
    <mergeCell ref="G2653:M2653"/>
    <mergeCell ref="A2648:H2648"/>
    <mergeCell ref="I2648:U2648"/>
    <mergeCell ref="W2648:AC2648"/>
    <mergeCell ref="A2649:D2649"/>
    <mergeCell ref="E2649:G2649"/>
    <mergeCell ref="J2649:L2649"/>
    <mergeCell ref="M2649:P2649"/>
    <mergeCell ref="Q2649:U2649"/>
    <mergeCell ref="V2649:Y2649"/>
    <mergeCell ref="Z2649:AC2649"/>
    <mergeCell ref="A2646:H2646"/>
    <mergeCell ref="I2646:U2646"/>
    <mergeCell ref="W2646:AC2646"/>
    <mergeCell ref="A2647:J2647"/>
    <mergeCell ref="K2647:O2647"/>
    <mergeCell ref="P2647:T2647"/>
    <mergeCell ref="U2647:Y2647"/>
    <mergeCell ref="Z2647:AC2647"/>
    <mergeCell ref="A2644:H2644"/>
    <mergeCell ref="I2644:U2644"/>
    <mergeCell ref="W2644:AC2644"/>
    <mergeCell ref="A2645:J2645"/>
    <mergeCell ref="K2645:O2645"/>
    <mergeCell ref="P2645:T2645"/>
    <mergeCell ref="U2645:Y2645"/>
    <mergeCell ref="Z2645:AC2645"/>
    <mergeCell ref="I2642:U2642"/>
    <mergeCell ref="W2642:AC2642"/>
    <mergeCell ref="A2643:J2643"/>
    <mergeCell ref="K2643:O2643"/>
    <mergeCell ref="P2643:T2643"/>
    <mergeCell ref="U2643:Y2643"/>
    <mergeCell ref="Z2643:AC2643"/>
    <mergeCell ref="A2638:H2642"/>
    <mergeCell ref="I2638:U2638"/>
    <mergeCell ref="V2638:V2642"/>
    <mergeCell ref="W2638:AC2638"/>
    <mergeCell ref="I2639:U2639"/>
    <mergeCell ref="W2639:AC2639"/>
    <mergeCell ref="I2640:U2640"/>
    <mergeCell ref="W2640:AC2640"/>
    <mergeCell ref="I2641:U2641"/>
    <mergeCell ref="W2641:AC2641"/>
    <mergeCell ref="B2637:C2637"/>
    <mergeCell ref="D2637:J2637"/>
    <mergeCell ref="K2637:O2637"/>
    <mergeCell ref="P2637:T2637"/>
    <mergeCell ref="U2637:Y2637"/>
    <mergeCell ref="Z2637:AC2637"/>
    <mergeCell ref="A2635:H2635"/>
    <mergeCell ref="I2635:U2635"/>
    <mergeCell ref="W2635:AC2635"/>
    <mergeCell ref="A2636:J2636"/>
    <mergeCell ref="K2636:O2636"/>
    <mergeCell ref="P2636:T2636"/>
    <mergeCell ref="U2636:Y2636"/>
    <mergeCell ref="Z2636:AC2636"/>
    <mergeCell ref="Z2633:AC2633"/>
    <mergeCell ref="B2634:C2634"/>
    <mergeCell ref="D2634:H2634"/>
    <mergeCell ref="J2634:L2634"/>
    <mergeCell ref="M2634:P2634"/>
    <mergeCell ref="Q2634:U2634"/>
    <mergeCell ref="V2634:Y2634"/>
    <mergeCell ref="Z2634:AC2634"/>
    <mergeCell ref="Q2632:U2632"/>
    <mergeCell ref="V2632:Y2632"/>
    <mergeCell ref="B2633:C2633"/>
    <mergeCell ref="D2633:H2633"/>
    <mergeCell ref="J2633:L2633"/>
    <mergeCell ref="M2633:P2633"/>
    <mergeCell ref="Q2633:U2633"/>
    <mergeCell ref="V2633:Y2633"/>
    <mergeCell ref="P2629:R2629"/>
    <mergeCell ref="T2629:W2629"/>
    <mergeCell ref="Y2629:Z2629"/>
    <mergeCell ref="A2631:H2632"/>
    <mergeCell ref="I2631:I2632"/>
    <mergeCell ref="J2631:P2631"/>
    <mergeCell ref="Q2631:Y2631"/>
    <mergeCell ref="Z2631:AC2632"/>
    <mergeCell ref="J2632:L2632"/>
    <mergeCell ref="M2632:P2632"/>
    <mergeCell ref="A2623:AC2623"/>
    <mergeCell ref="A2627:E2627"/>
    <mergeCell ref="F2627:K2627"/>
    <mergeCell ref="L2627:W2627"/>
    <mergeCell ref="X2627:AB2627"/>
    <mergeCell ref="A2628:B2629"/>
    <mergeCell ref="D2628:M2629"/>
    <mergeCell ref="P2628:R2628"/>
    <mergeCell ref="T2628:W2628"/>
    <mergeCell ref="Y2628:Z2628"/>
    <mergeCell ref="O2621:Q2621"/>
    <mergeCell ref="S2621:U2621"/>
    <mergeCell ref="W2621:AC2621"/>
    <mergeCell ref="A2622:H2622"/>
    <mergeCell ref="I2622:U2622"/>
    <mergeCell ref="W2622:AC2622"/>
    <mergeCell ref="A2618:H2618"/>
    <mergeCell ref="I2618:U2618"/>
    <mergeCell ref="W2618:AC2618"/>
    <mergeCell ref="A2619:AC2619"/>
    <mergeCell ref="A2620:H2620"/>
    <mergeCell ref="I2620:U2620"/>
    <mergeCell ref="V2620:V2622"/>
    <mergeCell ref="W2620:AC2620"/>
    <mergeCell ref="A2621:F2621"/>
    <mergeCell ref="G2621:M2621"/>
    <mergeCell ref="A2616:H2616"/>
    <mergeCell ref="I2616:U2616"/>
    <mergeCell ref="W2616:AC2616"/>
    <mergeCell ref="A2617:D2617"/>
    <mergeCell ref="E2617:G2617"/>
    <mergeCell ref="J2617:L2617"/>
    <mergeCell ref="M2617:P2617"/>
    <mergeCell ref="Q2617:U2617"/>
    <mergeCell ref="V2617:Y2617"/>
    <mergeCell ref="Z2617:AC2617"/>
    <mergeCell ref="A2614:H2614"/>
    <mergeCell ref="I2614:U2614"/>
    <mergeCell ref="W2614:AC2614"/>
    <mergeCell ref="A2615:J2615"/>
    <mergeCell ref="K2615:O2615"/>
    <mergeCell ref="P2615:T2615"/>
    <mergeCell ref="U2615:Y2615"/>
    <mergeCell ref="Z2615:AC2615"/>
    <mergeCell ref="A2612:H2612"/>
    <mergeCell ref="I2612:U2612"/>
    <mergeCell ref="W2612:AC2612"/>
    <mergeCell ref="A2613:J2613"/>
    <mergeCell ref="K2613:O2613"/>
    <mergeCell ref="P2613:T2613"/>
    <mergeCell ref="U2613:Y2613"/>
    <mergeCell ref="Z2613:AC2613"/>
    <mergeCell ref="I2610:U2610"/>
    <mergeCell ref="W2610:AC2610"/>
    <mergeCell ref="A2611:J2611"/>
    <mergeCell ref="K2611:O2611"/>
    <mergeCell ref="P2611:T2611"/>
    <mergeCell ref="U2611:Y2611"/>
    <mergeCell ref="Z2611:AC2611"/>
    <mergeCell ref="A2606:H2610"/>
    <mergeCell ref="I2606:U2606"/>
    <mergeCell ref="V2606:V2610"/>
    <mergeCell ref="W2606:AC2606"/>
    <mergeCell ref="I2607:U2607"/>
    <mergeCell ref="W2607:AC2607"/>
    <mergeCell ref="I2608:U2608"/>
    <mergeCell ref="W2608:AC2608"/>
    <mergeCell ref="I2609:U2609"/>
    <mergeCell ref="W2609:AC2609"/>
    <mergeCell ref="B2605:C2605"/>
    <mergeCell ref="D2605:J2605"/>
    <mergeCell ref="K2605:O2605"/>
    <mergeCell ref="P2605:T2605"/>
    <mergeCell ref="U2605:Y2605"/>
    <mergeCell ref="Z2605:AC2605"/>
    <mergeCell ref="Z2602:AC2602"/>
    <mergeCell ref="A2603:H2603"/>
    <mergeCell ref="I2603:U2603"/>
    <mergeCell ref="W2603:AC2603"/>
    <mergeCell ref="A2604:J2604"/>
    <mergeCell ref="K2604:O2604"/>
    <mergeCell ref="P2604:T2604"/>
    <mergeCell ref="U2604:Y2604"/>
    <mergeCell ref="Z2604:AC2604"/>
    <mergeCell ref="Q2601:U2601"/>
    <mergeCell ref="V2601:Y2601"/>
    <mergeCell ref="B2602:C2602"/>
    <mergeCell ref="D2602:H2602"/>
    <mergeCell ref="J2602:L2602"/>
    <mergeCell ref="M2602:P2602"/>
    <mergeCell ref="Q2602:U2602"/>
    <mergeCell ref="V2602:Y2602"/>
    <mergeCell ref="P2598:R2598"/>
    <mergeCell ref="T2598:W2598"/>
    <mergeCell ref="Y2598:Z2598"/>
    <mergeCell ref="A2600:H2601"/>
    <mergeCell ref="I2600:I2601"/>
    <mergeCell ref="J2600:P2600"/>
    <mergeCell ref="Q2600:Y2600"/>
    <mergeCell ref="Z2600:AC2601"/>
    <mergeCell ref="J2601:L2601"/>
    <mergeCell ref="M2601:P2601"/>
    <mergeCell ref="A2594:AC2594"/>
    <mergeCell ref="A2596:E2596"/>
    <mergeCell ref="F2596:K2596"/>
    <mergeCell ref="L2596:W2596"/>
    <mergeCell ref="X2596:AB2596"/>
    <mergeCell ref="A2597:B2598"/>
    <mergeCell ref="D2597:M2598"/>
    <mergeCell ref="P2597:R2597"/>
    <mergeCell ref="T2597:W2597"/>
    <mergeCell ref="Y2597:Z2597"/>
    <mergeCell ref="O2592:Q2592"/>
    <mergeCell ref="S2592:U2592"/>
    <mergeCell ref="W2592:AC2592"/>
    <mergeCell ref="A2593:H2593"/>
    <mergeCell ref="I2593:U2593"/>
    <mergeCell ref="W2593:AC2593"/>
    <mergeCell ref="A2589:H2589"/>
    <mergeCell ref="I2589:U2589"/>
    <mergeCell ref="W2589:AC2589"/>
    <mergeCell ref="A2590:AC2590"/>
    <mergeCell ref="A2591:H2591"/>
    <mergeCell ref="I2591:U2591"/>
    <mergeCell ref="V2591:V2593"/>
    <mergeCell ref="W2591:AC2591"/>
    <mergeCell ref="A2592:F2592"/>
    <mergeCell ref="G2592:M2592"/>
    <mergeCell ref="A2587:H2587"/>
    <mergeCell ref="I2587:U2587"/>
    <mergeCell ref="W2587:AC2587"/>
    <mergeCell ref="A2588:D2588"/>
    <mergeCell ref="E2588:G2588"/>
    <mergeCell ref="J2588:L2588"/>
    <mergeCell ref="M2588:P2588"/>
    <mergeCell ref="Q2588:U2588"/>
    <mergeCell ref="V2588:Y2588"/>
    <mergeCell ref="Z2588:AC2588"/>
    <mergeCell ref="A2585:H2585"/>
    <mergeCell ref="I2585:U2585"/>
    <mergeCell ref="W2585:AC2585"/>
    <mergeCell ref="A2586:J2586"/>
    <mergeCell ref="K2586:O2586"/>
    <mergeCell ref="P2586:T2586"/>
    <mergeCell ref="U2586:Y2586"/>
    <mergeCell ref="Z2586:AC2586"/>
    <mergeCell ref="B2584:C2584"/>
    <mergeCell ref="D2584:J2584"/>
    <mergeCell ref="K2584:O2584"/>
    <mergeCell ref="P2584:T2584"/>
    <mergeCell ref="U2584:Y2584"/>
    <mergeCell ref="Z2584:AC2584"/>
    <mergeCell ref="B2583:C2583"/>
    <mergeCell ref="D2583:J2583"/>
    <mergeCell ref="K2583:O2583"/>
    <mergeCell ref="P2583:T2583"/>
    <mergeCell ref="U2583:Y2583"/>
    <mergeCell ref="Z2583:AC2583"/>
    <mergeCell ref="B2582:C2582"/>
    <mergeCell ref="D2582:J2582"/>
    <mergeCell ref="K2582:O2582"/>
    <mergeCell ref="P2582:T2582"/>
    <mergeCell ref="U2582:Y2582"/>
    <mergeCell ref="Z2582:AC2582"/>
    <mergeCell ref="A2580:H2580"/>
    <mergeCell ref="I2580:U2580"/>
    <mergeCell ref="W2580:AC2580"/>
    <mergeCell ref="A2581:J2581"/>
    <mergeCell ref="K2581:O2581"/>
    <mergeCell ref="P2581:T2581"/>
    <mergeCell ref="U2581:Y2581"/>
    <mergeCell ref="Z2581:AC2581"/>
    <mergeCell ref="B2579:C2579"/>
    <mergeCell ref="D2579:J2579"/>
    <mergeCell ref="K2579:O2579"/>
    <mergeCell ref="P2579:T2579"/>
    <mergeCell ref="U2579:Y2579"/>
    <mergeCell ref="Z2579:AC2579"/>
    <mergeCell ref="B2578:C2578"/>
    <mergeCell ref="D2578:J2578"/>
    <mergeCell ref="K2578:O2578"/>
    <mergeCell ref="P2578:T2578"/>
    <mergeCell ref="U2578:Y2578"/>
    <mergeCell ref="Z2578:AC2578"/>
    <mergeCell ref="B2577:C2577"/>
    <mergeCell ref="D2577:J2577"/>
    <mergeCell ref="K2577:O2577"/>
    <mergeCell ref="P2577:T2577"/>
    <mergeCell ref="U2577:Y2577"/>
    <mergeCell ref="Z2577:AC2577"/>
    <mergeCell ref="I2575:U2575"/>
    <mergeCell ref="W2575:AC2575"/>
    <mergeCell ref="A2576:J2576"/>
    <mergeCell ref="K2576:O2576"/>
    <mergeCell ref="P2576:T2576"/>
    <mergeCell ref="U2576:Y2576"/>
    <mergeCell ref="Z2576:AC2576"/>
    <mergeCell ref="A2571:H2575"/>
    <mergeCell ref="I2571:U2571"/>
    <mergeCell ref="V2571:V2575"/>
    <mergeCell ref="W2571:AC2571"/>
    <mergeCell ref="I2572:U2572"/>
    <mergeCell ref="W2572:AC2572"/>
    <mergeCell ref="I2573:U2573"/>
    <mergeCell ref="W2573:AC2573"/>
    <mergeCell ref="I2574:U2574"/>
    <mergeCell ref="W2574:AC2574"/>
    <mergeCell ref="B2570:C2570"/>
    <mergeCell ref="D2570:J2570"/>
    <mergeCell ref="K2570:O2570"/>
    <mergeCell ref="P2570:T2570"/>
    <mergeCell ref="U2570:Y2570"/>
    <mergeCell ref="Z2570:AC2570"/>
    <mergeCell ref="B2569:C2569"/>
    <mergeCell ref="D2569:J2569"/>
    <mergeCell ref="K2569:O2569"/>
    <mergeCell ref="P2569:T2569"/>
    <mergeCell ref="U2569:Y2569"/>
    <mergeCell ref="Z2569:AC2569"/>
    <mergeCell ref="B2568:C2568"/>
    <mergeCell ref="D2568:J2568"/>
    <mergeCell ref="K2568:O2568"/>
    <mergeCell ref="P2568:T2568"/>
    <mergeCell ref="U2568:Y2568"/>
    <mergeCell ref="Z2568:AC2568"/>
    <mergeCell ref="B2567:C2567"/>
    <mergeCell ref="D2567:J2567"/>
    <mergeCell ref="K2567:O2567"/>
    <mergeCell ref="P2567:T2567"/>
    <mergeCell ref="U2567:Y2567"/>
    <mergeCell ref="Z2567:AC2567"/>
    <mergeCell ref="Z2564:AC2564"/>
    <mergeCell ref="A2565:H2565"/>
    <mergeCell ref="I2565:U2565"/>
    <mergeCell ref="W2565:AC2565"/>
    <mergeCell ref="A2566:J2566"/>
    <mergeCell ref="K2566:O2566"/>
    <mergeCell ref="P2566:T2566"/>
    <mergeCell ref="U2566:Y2566"/>
    <mergeCell ref="Z2566:AC2566"/>
    <mergeCell ref="B2564:C2564"/>
    <mergeCell ref="D2564:H2564"/>
    <mergeCell ref="J2564:L2564"/>
    <mergeCell ref="M2564:P2564"/>
    <mergeCell ref="Q2564:U2564"/>
    <mergeCell ref="V2564:Y2564"/>
    <mergeCell ref="Z2562:AC2562"/>
    <mergeCell ref="B2563:C2563"/>
    <mergeCell ref="D2563:H2563"/>
    <mergeCell ref="J2563:L2563"/>
    <mergeCell ref="M2563:P2563"/>
    <mergeCell ref="Q2563:U2563"/>
    <mergeCell ref="V2563:Y2563"/>
    <mergeCell ref="Z2563:AC2563"/>
    <mergeCell ref="B2562:C2562"/>
    <mergeCell ref="D2562:H2562"/>
    <mergeCell ref="J2562:L2562"/>
    <mergeCell ref="M2562:P2562"/>
    <mergeCell ref="Q2562:U2562"/>
    <mergeCell ref="V2562:Y2562"/>
    <mergeCell ref="Z2560:AC2560"/>
    <mergeCell ref="B2561:C2561"/>
    <mergeCell ref="D2561:H2561"/>
    <mergeCell ref="J2561:L2561"/>
    <mergeCell ref="M2561:P2561"/>
    <mergeCell ref="Q2561:U2561"/>
    <mergeCell ref="V2561:Y2561"/>
    <mergeCell ref="Z2561:AC2561"/>
    <mergeCell ref="Q2559:U2559"/>
    <mergeCell ref="V2559:Y2559"/>
    <mergeCell ref="B2560:C2560"/>
    <mergeCell ref="D2560:H2560"/>
    <mergeCell ref="J2560:L2560"/>
    <mergeCell ref="M2560:P2560"/>
    <mergeCell ref="Q2560:U2560"/>
    <mergeCell ref="V2560:Y2560"/>
    <mergeCell ref="P2556:R2556"/>
    <mergeCell ref="T2556:W2556"/>
    <mergeCell ref="Y2556:Z2556"/>
    <mergeCell ref="A2558:H2559"/>
    <mergeCell ref="I2558:I2559"/>
    <mergeCell ref="J2558:P2558"/>
    <mergeCell ref="Q2558:Y2558"/>
    <mergeCell ref="Z2558:AC2559"/>
    <mergeCell ref="J2559:L2559"/>
    <mergeCell ref="M2559:P2559"/>
    <mergeCell ref="A2552:AC2552"/>
    <mergeCell ref="A2554:E2554"/>
    <mergeCell ref="F2554:K2554"/>
    <mergeCell ref="L2554:W2554"/>
    <mergeCell ref="X2554:AB2554"/>
    <mergeCell ref="A2555:B2556"/>
    <mergeCell ref="D2555:M2556"/>
    <mergeCell ref="P2555:R2555"/>
    <mergeCell ref="T2555:W2555"/>
    <mergeCell ref="Y2555:Z2555"/>
    <mergeCell ref="O2550:Q2550"/>
    <mergeCell ref="S2550:U2550"/>
    <mergeCell ref="W2550:AC2550"/>
    <mergeCell ref="A2551:H2551"/>
    <mergeCell ref="I2551:U2551"/>
    <mergeCell ref="W2551:AC2551"/>
    <mergeCell ref="A2547:H2547"/>
    <mergeCell ref="I2547:U2547"/>
    <mergeCell ref="W2547:AC2547"/>
    <mergeCell ref="A2548:AC2548"/>
    <mergeCell ref="A2549:H2549"/>
    <mergeCell ref="I2549:U2549"/>
    <mergeCell ref="V2549:V2551"/>
    <mergeCell ref="W2549:AC2549"/>
    <mergeCell ref="A2550:F2550"/>
    <mergeCell ref="G2550:M2550"/>
    <mergeCell ref="Z2545:AC2545"/>
    <mergeCell ref="B2546:C2546"/>
    <mergeCell ref="E2546:G2546"/>
    <mergeCell ref="J2546:L2546"/>
    <mergeCell ref="M2546:P2546"/>
    <mergeCell ref="Q2546:U2546"/>
    <mergeCell ref="V2546:Y2546"/>
    <mergeCell ref="Z2546:AC2546"/>
    <mergeCell ref="B2545:C2545"/>
    <mergeCell ref="E2545:G2545"/>
    <mergeCell ref="J2545:L2545"/>
    <mergeCell ref="M2545:P2545"/>
    <mergeCell ref="Q2545:U2545"/>
    <mergeCell ref="V2545:Y2545"/>
    <mergeCell ref="A2543:H2543"/>
    <mergeCell ref="I2543:U2543"/>
    <mergeCell ref="W2543:AC2543"/>
    <mergeCell ref="A2544:D2544"/>
    <mergeCell ref="E2544:G2544"/>
    <mergeCell ref="J2544:L2544"/>
    <mergeCell ref="M2544:P2544"/>
    <mergeCell ref="Q2544:U2544"/>
    <mergeCell ref="V2544:Y2544"/>
    <mergeCell ref="Z2544:AC2544"/>
    <mergeCell ref="B2542:C2542"/>
    <mergeCell ref="D2542:J2542"/>
    <mergeCell ref="K2542:O2542"/>
    <mergeCell ref="P2542:T2542"/>
    <mergeCell ref="U2542:Y2542"/>
    <mergeCell ref="Z2542:AC2542"/>
    <mergeCell ref="B2541:C2541"/>
    <mergeCell ref="D2541:J2541"/>
    <mergeCell ref="K2541:O2541"/>
    <mergeCell ref="P2541:T2541"/>
    <mergeCell ref="U2541:Y2541"/>
    <mergeCell ref="Z2541:AC2541"/>
    <mergeCell ref="A2539:H2539"/>
    <mergeCell ref="I2539:U2539"/>
    <mergeCell ref="W2539:AC2539"/>
    <mergeCell ref="A2540:J2540"/>
    <mergeCell ref="K2540:O2540"/>
    <mergeCell ref="P2540:T2540"/>
    <mergeCell ref="U2540:Y2540"/>
    <mergeCell ref="Z2540:AC2540"/>
    <mergeCell ref="B2538:C2538"/>
    <mergeCell ref="D2538:J2538"/>
    <mergeCell ref="K2538:O2538"/>
    <mergeCell ref="P2538:T2538"/>
    <mergeCell ref="U2538:Y2538"/>
    <mergeCell ref="Z2538:AC2538"/>
    <mergeCell ref="A2536:H2536"/>
    <mergeCell ref="I2536:U2536"/>
    <mergeCell ref="W2536:AC2536"/>
    <mergeCell ref="A2537:J2537"/>
    <mergeCell ref="K2537:O2537"/>
    <mergeCell ref="P2537:T2537"/>
    <mergeCell ref="U2537:Y2537"/>
    <mergeCell ref="Z2537:AC2537"/>
    <mergeCell ref="B2535:C2535"/>
    <mergeCell ref="D2535:J2535"/>
    <mergeCell ref="K2535:O2535"/>
    <mergeCell ref="P2535:T2535"/>
    <mergeCell ref="U2535:Y2535"/>
    <mergeCell ref="Z2535:AC2535"/>
    <mergeCell ref="B2534:C2534"/>
    <mergeCell ref="D2534:J2534"/>
    <mergeCell ref="K2534:O2534"/>
    <mergeCell ref="P2534:T2534"/>
    <mergeCell ref="U2534:Y2534"/>
    <mergeCell ref="Z2534:AC2534"/>
    <mergeCell ref="I2532:U2532"/>
    <mergeCell ref="W2532:AC2532"/>
    <mergeCell ref="A2533:J2533"/>
    <mergeCell ref="K2533:O2533"/>
    <mergeCell ref="P2533:T2533"/>
    <mergeCell ref="U2533:Y2533"/>
    <mergeCell ref="Z2533:AC2533"/>
    <mergeCell ref="A2528:H2532"/>
    <mergeCell ref="I2528:U2528"/>
    <mergeCell ref="V2528:V2532"/>
    <mergeCell ref="W2528:AC2528"/>
    <mergeCell ref="I2529:U2529"/>
    <mergeCell ref="W2529:AC2529"/>
    <mergeCell ref="I2530:U2530"/>
    <mergeCell ref="W2530:AC2530"/>
    <mergeCell ref="I2531:U2531"/>
    <mergeCell ref="W2531:AC2531"/>
    <mergeCell ref="B2527:C2527"/>
    <mergeCell ref="D2527:J2527"/>
    <mergeCell ref="K2527:O2527"/>
    <mergeCell ref="P2527:T2527"/>
    <mergeCell ref="U2527:Y2527"/>
    <mergeCell ref="Z2527:AC2527"/>
    <mergeCell ref="B2526:C2526"/>
    <mergeCell ref="D2526:J2526"/>
    <mergeCell ref="K2526:O2526"/>
    <mergeCell ref="P2526:T2526"/>
    <mergeCell ref="U2526:Y2526"/>
    <mergeCell ref="Z2526:AC2526"/>
    <mergeCell ref="B2525:C2525"/>
    <mergeCell ref="D2525:J2525"/>
    <mergeCell ref="K2525:O2525"/>
    <mergeCell ref="P2525:T2525"/>
    <mergeCell ref="U2525:Y2525"/>
    <mergeCell ref="Z2525:AC2525"/>
    <mergeCell ref="B2524:C2524"/>
    <mergeCell ref="D2524:J2524"/>
    <mergeCell ref="K2524:O2524"/>
    <mergeCell ref="P2524:T2524"/>
    <mergeCell ref="U2524:Y2524"/>
    <mergeCell ref="Z2524:AC2524"/>
    <mergeCell ref="A2522:H2522"/>
    <mergeCell ref="I2522:U2522"/>
    <mergeCell ref="W2522:AC2522"/>
    <mergeCell ref="A2523:J2523"/>
    <mergeCell ref="K2523:O2523"/>
    <mergeCell ref="P2523:T2523"/>
    <mergeCell ref="U2523:Y2523"/>
    <mergeCell ref="Z2523:AC2523"/>
    <mergeCell ref="Z2520:AC2520"/>
    <mergeCell ref="B2521:C2521"/>
    <mergeCell ref="D2521:H2521"/>
    <mergeCell ref="J2521:L2521"/>
    <mergeCell ref="M2521:P2521"/>
    <mergeCell ref="Q2521:U2521"/>
    <mergeCell ref="V2521:Y2521"/>
    <mergeCell ref="Z2521:AC2521"/>
    <mergeCell ref="B2520:C2520"/>
    <mergeCell ref="D2520:H2520"/>
    <mergeCell ref="J2520:L2520"/>
    <mergeCell ref="M2520:P2520"/>
    <mergeCell ref="Q2520:U2520"/>
    <mergeCell ref="V2520:Y2520"/>
    <mergeCell ref="Z2518:AC2518"/>
    <mergeCell ref="B2519:C2519"/>
    <mergeCell ref="D2519:H2519"/>
    <mergeCell ref="J2519:L2519"/>
    <mergeCell ref="M2519:P2519"/>
    <mergeCell ref="Q2519:U2519"/>
    <mergeCell ref="V2519:Y2519"/>
    <mergeCell ref="Z2519:AC2519"/>
    <mergeCell ref="Q2517:U2517"/>
    <mergeCell ref="V2517:Y2517"/>
    <mergeCell ref="B2518:C2518"/>
    <mergeCell ref="D2518:H2518"/>
    <mergeCell ref="J2518:L2518"/>
    <mergeCell ref="M2518:P2518"/>
    <mergeCell ref="Q2518:U2518"/>
    <mergeCell ref="V2518:Y2518"/>
    <mergeCell ref="P2514:R2514"/>
    <mergeCell ref="T2514:W2514"/>
    <mergeCell ref="Y2514:Z2514"/>
    <mergeCell ref="A2516:H2517"/>
    <mergeCell ref="I2516:I2517"/>
    <mergeCell ref="J2516:P2516"/>
    <mergeCell ref="Q2516:Y2516"/>
    <mergeCell ref="Z2516:AC2517"/>
    <mergeCell ref="J2517:L2517"/>
    <mergeCell ref="M2517:P2517"/>
    <mergeCell ref="A2509:AC2509"/>
    <mergeCell ref="A2512:E2512"/>
    <mergeCell ref="F2512:K2512"/>
    <mergeCell ref="L2512:W2512"/>
    <mergeCell ref="X2512:AB2512"/>
    <mergeCell ref="A2513:B2514"/>
    <mergeCell ref="D2513:M2514"/>
    <mergeCell ref="P2513:R2513"/>
    <mergeCell ref="T2513:W2513"/>
    <mergeCell ref="Y2513:Z2513"/>
    <mergeCell ref="G2507:M2507"/>
    <mergeCell ref="O2507:Q2507"/>
    <mergeCell ref="S2507:U2507"/>
    <mergeCell ref="W2507:AC2507"/>
    <mergeCell ref="A2508:H2508"/>
    <mergeCell ref="I2508:U2508"/>
    <mergeCell ref="W2508:AC2508"/>
    <mergeCell ref="Z2503:AC2503"/>
    <mergeCell ref="A2504:H2504"/>
    <mergeCell ref="I2504:U2504"/>
    <mergeCell ref="W2504:AC2504"/>
    <mergeCell ref="A2505:AC2505"/>
    <mergeCell ref="A2506:H2506"/>
    <mergeCell ref="I2506:U2506"/>
    <mergeCell ref="V2506:V2508"/>
    <mergeCell ref="W2506:AC2506"/>
    <mergeCell ref="A2507:F2507"/>
    <mergeCell ref="B2503:C2503"/>
    <mergeCell ref="E2503:G2503"/>
    <mergeCell ref="J2503:L2503"/>
    <mergeCell ref="M2503:P2503"/>
    <mergeCell ref="Q2503:U2503"/>
    <mergeCell ref="V2503:Y2503"/>
    <mergeCell ref="A2501:H2501"/>
    <mergeCell ref="I2501:U2501"/>
    <mergeCell ref="W2501:AC2501"/>
    <mergeCell ref="A2502:D2502"/>
    <mergeCell ref="E2502:G2502"/>
    <mergeCell ref="J2502:L2502"/>
    <mergeCell ref="M2502:P2502"/>
    <mergeCell ref="Q2502:U2502"/>
    <mergeCell ref="V2502:Y2502"/>
    <mergeCell ref="Z2502:AC2502"/>
    <mergeCell ref="B2500:C2500"/>
    <mergeCell ref="D2500:J2500"/>
    <mergeCell ref="K2500:O2500"/>
    <mergeCell ref="P2500:T2500"/>
    <mergeCell ref="U2500:Y2500"/>
    <mergeCell ref="Z2500:AC2500"/>
    <mergeCell ref="A2498:H2498"/>
    <mergeCell ref="I2498:U2498"/>
    <mergeCell ref="W2498:AC2498"/>
    <mergeCell ref="A2499:J2499"/>
    <mergeCell ref="K2499:O2499"/>
    <mergeCell ref="P2499:T2499"/>
    <mergeCell ref="U2499:Y2499"/>
    <mergeCell ref="Z2499:AC2499"/>
    <mergeCell ref="A2496:H2496"/>
    <mergeCell ref="I2496:U2496"/>
    <mergeCell ref="W2496:AC2496"/>
    <mergeCell ref="A2497:J2497"/>
    <mergeCell ref="K2497:O2497"/>
    <mergeCell ref="P2497:T2497"/>
    <mergeCell ref="U2497:Y2497"/>
    <mergeCell ref="Z2497:AC2497"/>
    <mergeCell ref="B2495:C2495"/>
    <mergeCell ref="D2495:J2495"/>
    <mergeCell ref="K2495:O2495"/>
    <mergeCell ref="P2495:T2495"/>
    <mergeCell ref="U2495:Y2495"/>
    <mergeCell ref="Z2495:AC2495"/>
    <mergeCell ref="I2493:U2493"/>
    <mergeCell ref="W2493:AC2493"/>
    <mergeCell ref="A2494:J2494"/>
    <mergeCell ref="K2494:O2494"/>
    <mergeCell ref="P2494:T2494"/>
    <mergeCell ref="U2494:Y2494"/>
    <mergeCell ref="Z2494:AC2494"/>
    <mergeCell ref="A2489:H2493"/>
    <mergeCell ref="I2489:U2489"/>
    <mergeCell ref="V2489:V2493"/>
    <mergeCell ref="W2489:AC2489"/>
    <mergeCell ref="I2490:U2490"/>
    <mergeCell ref="W2490:AC2490"/>
    <mergeCell ref="I2491:U2491"/>
    <mergeCell ref="W2491:AC2491"/>
    <mergeCell ref="I2492:U2492"/>
    <mergeCell ref="W2492:AC2492"/>
    <mergeCell ref="B2488:C2488"/>
    <mergeCell ref="D2488:J2488"/>
    <mergeCell ref="K2488:O2488"/>
    <mergeCell ref="P2488:T2488"/>
    <mergeCell ref="U2488:Y2488"/>
    <mergeCell ref="Z2488:AC2488"/>
    <mergeCell ref="B2487:C2487"/>
    <mergeCell ref="D2487:J2487"/>
    <mergeCell ref="K2487:O2487"/>
    <mergeCell ref="P2487:T2487"/>
    <mergeCell ref="U2487:Y2487"/>
    <mergeCell ref="Z2487:AC2487"/>
    <mergeCell ref="A2485:H2485"/>
    <mergeCell ref="I2485:U2485"/>
    <mergeCell ref="W2485:AC2485"/>
    <mergeCell ref="A2486:J2486"/>
    <mergeCell ref="K2486:O2486"/>
    <mergeCell ref="P2486:T2486"/>
    <mergeCell ref="U2486:Y2486"/>
    <mergeCell ref="Z2486:AC2486"/>
    <mergeCell ref="Z2483:AC2483"/>
    <mergeCell ref="B2484:C2484"/>
    <mergeCell ref="D2484:H2484"/>
    <mergeCell ref="J2484:L2484"/>
    <mergeCell ref="M2484:P2484"/>
    <mergeCell ref="Q2484:U2484"/>
    <mergeCell ref="V2484:Y2484"/>
    <mergeCell ref="Z2484:AC2484"/>
    <mergeCell ref="Q2482:U2482"/>
    <mergeCell ref="V2482:Y2482"/>
    <mergeCell ref="B2483:C2483"/>
    <mergeCell ref="D2483:H2483"/>
    <mergeCell ref="J2483:L2483"/>
    <mergeCell ref="M2483:P2483"/>
    <mergeCell ref="Q2483:U2483"/>
    <mergeCell ref="V2483:Y2483"/>
    <mergeCell ref="P2479:R2479"/>
    <mergeCell ref="T2479:W2479"/>
    <mergeCell ref="Y2479:Z2479"/>
    <mergeCell ref="A2481:H2482"/>
    <mergeCell ref="I2481:I2482"/>
    <mergeCell ref="J2481:P2481"/>
    <mergeCell ref="Q2481:Y2481"/>
    <mergeCell ref="Z2481:AC2482"/>
    <mergeCell ref="J2482:L2482"/>
    <mergeCell ref="M2482:P2482"/>
    <mergeCell ref="A2475:AC2475"/>
    <mergeCell ref="A2477:E2477"/>
    <mergeCell ref="F2477:K2477"/>
    <mergeCell ref="L2477:W2477"/>
    <mergeCell ref="X2477:AB2477"/>
    <mergeCell ref="A2478:B2479"/>
    <mergeCell ref="D2478:M2479"/>
    <mergeCell ref="P2478:R2478"/>
    <mergeCell ref="T2478:W2478"/>
    <mergeCell ref="Y2478:Z2478"/>
    <mergeCell ref="O2473:Q2473"/>
    <mergeCell ref="S2473:U2473"/>
    <mergeCell ref="W2473:AC2473"/>
    <mergeCell ref="A2474:H2474"/>
    <mergeCell ref="I2474:U2474"/>
    <mergeCell ref="W2474:AC2474"/>
    <mergeCell ref="A2470:H2470"/>
    <mergeCell ref="I2470:U2470"/>
    <mergeCell ref="W2470:AC2470"/>
    <mergeCell ref="A2471:AC2471"/>
    <mergeCell ref="A2472:H2472"/>
    <mergeCell ref="I2472:U2472"/>
    <mergeCell ref="V2472:V2474"/>
    <mergeCell ref="W2472:AC2472"/>
    <mergeCell ref="A2473:F2473"/>
    <mergeCell ref="G2473:M2473"/>
    <mergeCell ref="Z2468:AC2468"/>
    <mergeCell ref="B2469:C2469"/>
    <mergeCell ref="E2469:G2469"/>
    <mergeCell ref="J2469:L2469"/>
    <mergeCell ref="M2469:P2469"/>
    <mergeCell ref="Q2469:U2469"/>
    <mergeCell ref="V2469:Y2469"/>
    <mergeCell ref="Z2469:AC2469"/>
    <mergeCell ref="B2468:C2468"/>
    <mergeCell ref="E2468:G2468"/>
    <mergeCell ref="J2468:L2468"/>
    <mergeCell ref="M2468:P2468"/>
    <mergeCell ref="Q2468:U2468"/>
    <mergeCell ref="V2468:Y2468"/>
    <mergeCell ref="A2466:H2466"/>
    <mergeCell ref="I2466:U2466"/>
    <mergeCell ref="W2466:AC2466"/>
    <mergeCell ref="A2467:D2467"/>
    <mergeCell ref="E2467:G2467"/>
    <mergeCell ref="J2467:L2467"/>
    <mergeCell ref="M2467:P2467"/>
    <mergeCell ref="Q2467:U2467"/>
    <mergeCell ref="V2467:Y2467"/>
    <mergeCell ref="Z2467:AC2467"/>
    <mergeCell ref="B2465:C2465"/>
    <mergeCell ref="D2465:J2465"/>
    <mergeCell ref="K2465:O2465"/>
    <mergeCell ref="P2465:T2465"/>
    <mergeCell ref="U2465:Y2465"/>
    <mergeCell ref="Z2465:AC2465"/>
    <mergeCell ref="B2464:C2464"/>
    <mergeCell ref="D2464:J2464"/>
    <mergeCell ref="K2464:O2464"/>
    <mergeCell ref="P2464:T2464"/>
    <mergeCell ref="U2464:Y2464"/>
    <mergeCell ref="Z2464:AC2464"/>
    <mergeCell ref="A2462:H2462"/>
    <mergeCell ref="I2462:U2462"/>
    <mergeCell ref="W2462:AC2462"/>
    <mergeCell ref="A2463:J2463"/>
    <mergeCell ref="K2463:O2463"/>
    <mergeCell ref="P2463:T2463"/>
    <mergeCell ref="U2463:Y2463"/>
    <mergeCell ref="Z2463:AC2463"/>
    <mergeCell ref="B2461:C2461"/>
    <mergeCell ref="D2461:J2461"/>
    <mergeCell ref="K2461:O2461"/>
    <mergeCell ref="P2461:T2461"/>
    <mergeCell ref="U2461:Y2461"/>
    <mergeCell ref="Z2461:AC2461"/>
    <mergeCell ref="A2459:H2459"/>
    <mergeCell ref="I2459:U2459"/>
    <mergeCell ref="W2459:AC2459"/>
    <mergeCell ref="A2460:J2460"/>
    <mergeCell ref="K2460:O2460"/>
    <mergeCell ref="P2460:T2460"/>
    <mergeCell ref="U2460:Y2460"/>
    <mergeCell ref="Z2460:AC2460"/>
    <mergeCell ref="B2458:C2458"/>
    <mergeCell ref="D2458:J2458"/>
    <mergeCell ref="K2458:O2458"/>
    <mergeCell ref="P2458:T2458"/>
    <mergeCell ref="U2458:Y2458"/>
    <mergeCell ref="Z2458:AC2458"/>
    <mergeCell ref="B2457:C2457"/>
    <mergeCell ref="D2457:J2457"/>
    <mergeCell ref="K2457:O2457"/>
    <mergeCell ref="P2457:T2457"/>
    <mergeCell ref="U2457:Y2457"/>
    <mergeCell ref="Z2457:AC2457"/>
    <mergeCell ref="I2455:U2455"/>
    <mergeCell ref="W2455:AC2455"/>
    <mergeCell ref="A2456:J2456"/>
    <mergeCell ref="K2456:O2456"/>
    <mergeCell ref="P2456:T2456"/>
    <mergeCell ref="U2456:Y2456"/>
    <mergeCell ref="Z2456:AC2456"/>
    <mergeCell ref="A2451:H2455"/>
    <mergeCell ref="I2451:U2451"/>
    <mergeCell ref="V2451:V2455"/>
    <mergeCell ref="W2451:AC2451"/>
    <mergeCell ref="I2452:U2452"/>
    <mergeCell ref="W2452:AC2452"/>
    <mergeCell ref="I2453:U2453"/>
    <mergeCell ref="W2453:AC2453"/>
    <mergeCell ref="I2454:U2454"/>
    <mergeCell ref="W2454:AC2454"/>
    <mergeCell ref="B2450:C2450"/>
    <mergeCell ref="D2450:J2450"/>
    <mergeCell ref="K2450:O2450"/>
    <mergeCell ref="P2450:T2450"/>
    <mergeCell ref="U2450:Y2450"/>
    <mergeCell ref="Z2450:AC2450"/>
    <mergeCell ref="B2449:C2449"/>
    <mergeCell ref="D2449:J2449"/>
    <mergeCell ref="K2449:O2449"/>
    <mergeCell ref="P2449:T2449"/>
    <mergeCell ref="U2449:Y2449"/>
    <mergeCell ref="Z2449:AC2449"/>
    <mergeCell ref="B2448:C2448"/>
    <mergeCell ref="D2448:J2448"/>
    <mergeCell ref="K2448:O2448"/>
    <mergeCell ref="P2448:T2448"/>
    <mergeCell ref="U2448:Y2448"/>
    <mergeCell ref="Z2448:AC2448"/>
    <mergeCell ref="B2447:C2447"/>
    <mergeCell ref="D2447:J2447"/>
    <mergeCell ref="K2447:O2447"/>
    <mergeCell ref="P2447:T2447"/>
    <mergeCell ref="U2447:Y2447"/>
    <mergeCell ref="Z2447:AC2447"/>
    <mergeCell ref="Z2444:AC2444"/>
    <mergeCell ref="A2445:H2445"/>
    <mergeCell ref="I2445:U2445"/>
    <mergeCell ref="W2445:AC2445"/>
    <mergeCell ref="A2446:J2446"/>
    <mergeCell ref="K2446:O2446"/>
    <mergeCell ref="P2446:T2446"/>
    <mergeCell ref="U2446:Y2446"/>
    <mergeCell ref="Z2446:AC2446"/>
    <mergeCell ref="B2444:C2444"/>
    <mergeCell ref="D2444:H2444"/>
    <mergeCell ref="J2444:L2444"/>
    <mergeCell ref="M2444:P2444"/>
    <mergeCell ref="Q2444:U2444"/>
    <mergeCell ref="V2444:Y2444"/>
    <mergeCell ref="Z2442:AC2442"/>
    <mergeCell ref="B2443:C2443"/>
    <mergeCell ref="D2443:H2443"/>
    <mergeCell ref="J2443:L2443"/>
    <mergeCell ref="M2443:P2443"/>
    <mergeCell ref="Q2443:U2443"/>
    <mergeCell ref="V2443:Y2443"/>
    <mergeCell ref="Z2443:AC2443"/>
    <mergeCell ref="B2442:C2442"/>
    <mergeCell ref="D2442:H2442"/>
    <mergeCell ref="J2442:L2442"/>
    <mergeCell ref="M2442:P2442"/>
    <mergeCell ref="Q2442:U2442"/>
    <mergeCell ref="V2442:Y2442"/>
    <mergeCell ref="Z2440:AC2440"/>
    <mergeCell ref="B2441:C2441"/>
    <mergeCell ref="D2441:H2441"/>
    <mergeCell ref="J2441:L2441"/>
    <mergeCell ref="M2441:P2441"/>
    <mergeCell ref="Q2441:U2441"/>
    <mergeCell ref="V2441:Y2441"/>
    <mergeCell ref="Z2441:AC2441"/>
    <mergeCell ref="Q2439:U2439"/>
    <mergeCell ref="V2439:Y2439"/>
    <mergeCell ref="B2440:C2440"/>
    <mergeCell ref="D2440:H2440"/>
    <mergeCell ref="J2440:L2440"/>
    <mergeCell ref="M2440:P2440"/>
    <mergeCell ref="Q2440:U2440"/>
    <mergeCell ref="V2440:Y2440"/>
    <mergeCell ref="P2436:R2436"/>
    <mergeCell ref="T2436:W2436"/>
    <mergeCell ref="Y2436:Z2436"/>
    <mergeCell ref="A2438:H2439"/>
    <mergeCell ref="I2438:I2439"/>
    <mergeCell ref="J2438:P2438"/>
    <mergeCell ref="Q2438:Y2438"/>
    <mergeCell ref="Z2438:AC2439"/>
    <mergeCell ref="J2439:L2439"/>
    <mergeCell ref="M2439:P2439"/>
    <mergeCell ref="A2430:AC2430"/>
    <mergeCell ref="A2434:E2434"/>
    <mergeCell ref="F2434:K2434"/>
    <mergeCell ref="L2434:W2434"/>
    <mergeCell ref="X2434:AB2434"/>
    <mergeCell ref="A2435:B2436"/>
    <mergeCell ref="D2435:M2436"/>
    <mergeCell ref="P2435:R2435"/>
    <mergeCell ref="T2435:W2435"/>
    <mergeCell ref="Y2435:Z2435"/>
    <mergeCell ref="O2428:Q2428"/>
    <mergeCell ref="S2428:U2428"/>
    <mergeCell ref="W2428:AC2428"/>
    <mergeCell ref="A2429:H2429"/>
    <mergeCell ref="I2429:U2429"/>
    <mergeCell ref="W2429:AC2429"/>
    <mergeCell ref="A2425:H2425"/>
    <mergeCell ref="I2425:U2425"/>
    <mergeCell ref="W2425:AC2425"/>
    <mergeCell ref="A2426:AC2426"/>
    <mergeCell ref="A2427:H2427"/>
    <mergeCell ref="I2427:U2427"/>
    <mergeCell ref="V2427:V2429"/>
    <mergeCell ref="W2427:AC2427"/>
    <mergeCell ref="A2428:F2428"/>
    <mergeCell ref="G2428:M2428"/>
    <mergeCell ref="A2423:H2423"/>
    <mergeCell ref="I2423:U2423"/>
    <mergeCell ref="W2423:AC2423"/>
    <mergeCell ref="A2424:D2424"/>
    <mergeCell ref="E2424:G2424"/>
    <mergeCell ref="J2424:L2424"/>
    <mergeCell ref="M2424:P2424"/>
    <mergeCell ref="Q2424:U2424"/>
    <mergeCell ref="V2424:Y2424"/>
    <mergeCell ref="Z2424:AC2424"/>
    <mergeCell ref="A2421:H2421"/>
    <mergeCell ref="I2421:U2421"/>
    <mergeCell ref="W2421:AC2421"/>
    <mergeCell ref="A2422:J2422"/>
    <mergeCell ref="K2422:O2422"/>
    <mergeCell ref="P2422:T2422"/>
    <mergeCell ref="U2422:Y2422"/>
    <mergeCell ref="Z2422:AC2422"/>
    <mergeCell ref="A2419:H2419"/>
    <mergeCell ref="I2419:U2419"/>
    <mergeCell ref="W2419:AC2419"/>
    <mergeCell ref="A2420:J2420"/>
    <mergeCell ref="K2420:O2420"/>
    <mergeCell ref="P2420:T2420"/>
    <mergeCell ref="U2420:Y2420"/>
    <mergeCell ref="Z2420:AC2420"/>
    <mergeCell ref="I2417:U2417"/>
    <mergeCell ref="W2417:AC2417"/>
    <mergeCell ref="A2418:J2418"/>
    <mergeCell ref="K2418:O2418"/>
    <mergeCell ref="P2418:T2418"/>
    <mergeCell ref="U2418:Y2418"/>
    <mergeCell ref="Z2418:AC2418"/>
    <mergeCell ref="A2413:H2417"/>
    <mergeCell ref="I2413:U2413"/>
    <mergeCell ref="V2413:V2417"/>
    <mergeCell ref="W2413:AC2413"/>
    <mergeCell ref="I2414:U2414"/>
    <mergeCell ref="W2414:AC2414"/>
    <mergeCell ref="I2415:U2415"/>
    <mergeCell ref="W2415:AC2415"/>
    <mergeCell ref="I2416:U2416"/>
    <mergeCell ref="W2416:AC2416"/>
    <mergeCell ref="B2412:C2412"/>
    <mergeCell ref="D2412:J2412"/>
    <mergeCell ref="K2412:O2412"/>
    <mergeCell ref="P2412:T2412"/>
    <mergeCell ref="U2412:Y2412"/>
    <mergeCell ref="Z2412:AC2412"/>
    <mergeCell ref="Q2409:U2409"/>
    <mergeCell ref="V2409:Y2409"/>
    <mergeCell ref="A2410:H2410"/>
    <mergeCell ref="I2410:U2410"/>
    <mergeCell ref="W2410:AC2410"/>
    <mergeCell ref="A2411:J2411"/>
    <mergeCell ref="K2411:O2411"/>
    <mergeCell ref="P2411:T2411"/>
    <mergeCell ref="U2411:Y2411"/>
    <mergeCell ref="Z2411:AC2411"/>
    <mergeCell ref="P2406:R2406"/>
    <mergeCell ref="T2406:W2406"/>
    <mergeCell ref="Y2406:Z2406"/>
    <mergeCell ref="A2408:H2409"/>
    <mergeCell ref="I2408:I2409"/>
    <mergeCell ref="J2408:P2408"/>
    <mergeCell ref="Q2408:Y2408"/>
    <mergeCell ref="Z2408:AC2409"/>
    <mergeCell ref="J2409:L2409"/>
    <mergeCell ref="M2409:P2409"/>
    <mergeCell ref="A2402:AC2402"/>
    <mergeCell ref="A2404:E2404"/>
    <mergeCell ref="F2404:K2404"/>
    <mergeCell ref="L2404:W2404"/>
    <mergeCell ref="X2404:AB2404"/>
    <mergeCell ref="A2405:B2406"/>
    <mergeCell ref="D2405:M2406"/>
    <mergeCell ref="P2405:R2405"/>
    <mergeCell ref="T2405:W2405"/>
    <mergeCell ref="Y2405:Z2405"/>
    <mergeCell ref="O2400:Q2400"/>
    <mergeCell ref="S2400:U2400"/>
    <mergeCell ref="W2400:AC2400"/>
    <mergeCell ref="A2401:H2401"/>
    <mergeCell ref="I2401:U2401"/>
    <mergeCell ref="W2401:AC2401"/>
    <mergeCell ref="A2397:H2397"/>
    <mergeCell ref="I2397:U2397"/>
    <mergeCell ref="W2397:AC2397"/>
    <mergeCell ref="A2398:AC2398"/>
    <mergeCell ref="A2399:H2399"/>
    <mergeCell ref="I2399:U2399"/>
    <mergeCell ref="V2399:V2401"/>
    <mergeCell ref="W2399:AC2399"/>
    <mergeCell ref="A2400:F2400"/>
    <mergeCell ref="G2400:M2400"/>
    <mergeCell ref="Z2395:AC2395"/>
    <mergeCell ref="B2396:C2396"/>
    <mergeCell ref="E2396:G2396"/>
    <mergeCell ref="J2396:L2396"/>
    <mergeCell ref="M2396:P2396"/>
    <mergeCell ref="Q2396:U2396"/>
    <mergeCell ref="V2396:Y2396"/>
    <mergeCell ref="Z2396:AC2396"/>
    <mergeCell ref="B2395:C2395"/>
    <mergeCell ref="E2395:G2395"/>
    <mergeCell ref="J2395:L2395"/>
    <mergeCell ref="M2395:P2395"/>
    <mergeCell ref="Q2395:U2395"/>
    <mergeCell ref="V2395:Y2395"/>
    <mergeCell ref="Z2393:AC2393"/>
    <mergeCell ref="B2394:C2394"/>
    <mergeCell ref="E2394:G2394"/>
    <mergeCell ref="J2394:L2394"/>
    <mergeCell ref="M2394:P2394"/>
    <mergeCell ref="Q2394:U2394"/>
    <mergeCell ref="V2394:Y2394"/>
    <mergeCell ref="Z2394:AC2394"/>
    <mergeCell ref="B2393:C2393"/>
    <mergeCell ref="E2393:G2393"/>
    <mergeCell ref="J2393:L2393"/>
    <mergeCell ref="M2393:P2393"/>
    <mergeCell ref="Q2393:U2393"/>
    <mergeCell ref="V2393:Y2393"/>
    <mergeCell ref="A2391:H2391"/>
    <mergeCell ref="I2391:U2391"/>
    <mergeCell ref="W2391:AC2391"/>
    <mergeCell ref="A2392:D2392"/>
    <mergeCell ref="E2392:G2392"/>
    <mergeCell ref="J2392:L2392"/>
    <mergeCell ref="M2392:P2392"/>
    <mergeCell ref="Q2392:U2392"/>
    <mergeCell ref="V2392:Y2392"/>
    <mergeCell ref="Z2392:AC2392"/>
    <mergeCell ref="B2390:C2390"/>
    <mergeCell ref="D2390:J2390"/>
    <mergeCell ref="K2390:O2390"/>
    <mergeCell ref="P2390:T2390"/>
    <mergeCell ref="U2390:Y2390"/>
    <mergeCell ref="Z2390:AC2390"/>
    <mergeCell ref="B2389:C2389"/>
    <mergeCell ref="D2389:J2389"/>
    <mergeCell ref="K2389:O2389"/>
    <mergeCell ref="P2389:T2389"/>
    <mergeCell ref="U2389:Y2389"/>
    <mergeCell ref="Z2389:AC2389"/>
    <mergeCell ref="B2388:C2388"/>
    <mergeCell ref="D2388:J2388"/>
    <mergeCell ref="K2388:O2388"/>
    <mergeCell ref="P2388:T2388"/>
    <mergeCell ref="U2388:Y2388"/>
    <mergeCell ref="Z2388:AC2388"/>
    <mergeCell ref="B2387:C2387"/>
    <mergeCell ref="D2387:J2387"/>
    <mergeCell ref="K2387:O2387"/>
    <mergeCell ref="P2387:T2387"/>
    <mergeCell ref="U2387:Y2387"/>
    <mergeCell ref="Z2387:AC2387"/>
    <mergeCell ref="A2385:H2385"/>
    <mergeCell ref="I2385:U2385"/>
    <mergeCell ref="W2385:AC2385"/>
    <mergeCell ref="A2386:J2386"/>
    <mergeCell ref="K2386:O2386"/>
    <mergeCell ref="P2386:T2386"/>
    <mergeCell ref="U2386:Y2386"/>
    <mergeCell ref="Z2386:AC2386"/>
    <mergeCell ref="A2383:H2383"/>
    <mergeCell ref="I2383:U2383"/>
    <mergeCell ref="W2383:AC2383"/>
    <mergeCell ref="A2384:J2384"/>
    <mergeCell ref="K2384:O2384"/>
    <mergeCell ref="P2384:T2384"/>
    <mergeCell ref="U2384:Y2384"/>
    <mergeCell ref="Z2384:AC2384"/>
    <mergeCell ref="B2382:C2382"/>
    <mergeCell ref="D2382:J2382"/>
    <mergeCell ref="K2382:O2382"/>
    <mergeCell ref="P2382:T2382"/>
    <mergeCell ref="U2382:Y2382"/>
    <mergeCell ref="Z2382:AC2382"/>
    <mergeCell ref="B2381:C2381"/>
    <mergeCell ref="D2381:J2381"/>
    <mergeCell ref="K2381:O2381"/>
    <mergeCell ref="P2381:T2381"/>
    <mergeCell ref="U2381:Y2381"/>
    <mergeCell ref="Z2381:AC2381"/>
    <mergeCell ref="B2380:C2380"/>
    <mergeCell ref="D2380:J2380"/>
    <mergeCell ref="K2380:O2380"/>
    <mergeCell ref="P2380:T2380"/>
    <mergeCell ref="U2380:Y2380"/>
    <mergeCell ref="Z2380:AC2380"/>
    <mergeCell ref="B2379:C2379"/>
    <mergeCell ref="D2379:J2379"/>
    <mergeCell ref="K2379:O2379"/>
    <mergeCell ref="P2379:T2379"/>
    <mergeCell ref="U2379:Y2379"/>
    <mergeCell ref="Z2379:AC2379"/>
    <mergeCell ref="I2377:U2377"/>
    <mergeCell ref="W2377:AC2377"/>
    <mergeCell ref="A2378:J2378"/>
    <mergeCell ref="K2378:O2378"/>
    <mergeCell ref="P2378:T2378"/>
    <mergeCell ref="U2378:Y2378"/>
    <mergeCell ref="Z2378:AC2378"/>
    <mergeCell ref="A2373:H2377"/>
    <mergeCell ref="I2373:U2373"/>
    <mergeCell ref="V2373:V2377"/>
    <mergeCell ref="W2373:AC2373"/>
    <mergeCell ref="I2374:U2374"/>
    <mergeCell ref="W2374:AC2374"/>
    <mergeCell ref="I2375:U2375"/>
    <mergeCell ref="W2375:AC2375"/>
    <mergeCell ref="I2376:U2376"/>
    <mergeCell ref="W2376:AC2376"/>
    <mergeCell ref="B2372:C2372"/>
    <mergeCell ref="D2372:J2372"/>
    <mergeCell ref="K2372:O2372"/>
    <mergeCell ref="P2372:T2372"/>
    <mergeCell ref="U2372:Y2372"/>
    <mergeCell ref="Z2372:AC2372"/>
    <mergeCell ref="B2371:C2371"/>
    <mergeCell ref="D2371:J2371"/>
    <mergeCell ref="K2371:O2371"/>
    <mergeCell ref="P2371:T2371"/>
    <mergeCell ref="U2371:Y2371"/>
    <mergeCell ref="Z2371:AC2371"/>
    <mergeCell ref="A2369:H2369"/>
    <mergeCell ref="I2369:U2369"/>
    <mergeCell ref="W2369:AC2369"/>
    <mergeCell ref="A2370:J2370"/>
    <mergeCell ref="K2370:O2370"/>
    <mergeCell ref="P2370:T2370"/>
    <mergeCell ref="U2370:Y2370"/>
    <mergeCell ref="Z2370:AC2370"/>
    <mergeCell ref="Z2367:AC2367"/>
    <mergeCell ref="B2368:C2368"/>
    <mergeCell ref="D2368:H2368"/>
    <mergeCell ref="J2368:L2368"/>
    <mergeCell ref="M2368:P2368"/>
    <mergeCell ref="Q2368:U2368"/>
    <mergeCell ref="V2368:Y2368"/>
    <mergeCell ref="Z2368:AC2368"/>
    <mergeCell ref="Q2366:U2366"/>
    <mergeCell ref="V2366:Y2366"/>
    <mergeCell ref="B2367:C2367"/>
    <mergeCell ref="D2367:H2367"/>
    <mergeCell ref="J2367:L2367"/>
    <mergeCell ref="M2367:P2367"/>
    <mergeCell ref="Q2367:U2367"/>
    <mergeCell ref="V2367:Y2367"/>
    <mergeCell ref="P2363:R2363"/>
    <mergeCell ref="T2363:W2363"/>
    <mergeCell ref="Y2363:Z2363"/>
    <mergeCell ref="A2365:H2366"/>
    <mergeCell ref="I2365:I2366"/>
    <mergeCell ref="J2365:P2365"/>
    <mergeCell ref="Q2365:Y2365"/>
    <mergeCell ref="Z2365:AC2366"/>
    <mergeCell ref="J2366:L2366"/>
    <mergeCell ref="M2366:P2366"/>
    <mergeCell ref="A2358:AC2358"/>
    <mergeCell ref="A2361:E2361"/>
    <mergeCell ref="F2361:K2361"/>
    <mergeCell ref="L2361:W2361"/>
    <mergeCell ref="X2361:AB2361"/>
    <mergeCell ref="A2362:B2363"/>
    <mergeCell ref="D2362:M2363"/>
    <mergeCell ref="P2362:R2362"/>
    <mergeCell ref="T2362:W2362"/>
    <mergeCell ref="Y2362:Z2362"/>
    <mergeCell ref="G2356:M2356"/>
    <mergeCell ref="O2356:Q2356"/>
    <mergeCell ref="S2356:U2356"/>
    <mergeCell ref="W2356:AC2356"/>
    <mergeCell ref="A2357:H2357"/>
    <mergeCell ref="I2357:U2357"/>
    <mergeCell ref="W2357:AC2357"/>
    <mergeCell ref="Z2352:AC2352"/>
    <mergeCell ref="A2353:H2353"/>
    <mergeCell ref="I2353:U2353"/>
    <mergeCell ref="W2353:AC2353"/>
    <mergeCell ref="A2354:AC2354"/>
    <mergeCell ref="A2355:H2355"/>
    <mergeCell ref="I2355:U2355"/>
    <mergeCell ref="V2355:V2357"/>
    <mergeCell ref="W2355:AC2355"/>
    <mergeCell ref="A2356:F2356"/>
    <mergeCell ref="B2352:C2352"/>
    <mergeCell ref="E2352:G2352"/>
    <mergeCell ref="J2352:L2352"/>
    <mergeCell ref="M2352:P2352"/>
    <mergeCell ref="Q2352:U2352"/>
    <mergeCell ref="V2352:Y2352"/>
    <mergeCell ref="Z2350:AC2350"/>
    <mergeCell ref="B2351:C2351"/>
    <mergeCell ref="E2351:G2351"/>
    <mergeCell ref="J2351:L2351"/>
    <mergeCell ref="M2351:P2351"/>
    <mergeCell ref="Q2351:U2351"/>
    <mergeCell ref="V2351:Y2351"/>
    <mergeCell ref="Z2351:AC2351"/>
    <mergeCell ref="B2350:C2350"/>
    <mergeCell ref="E2350:G2350"/>
    <mergeCell ref="J2350:L2350"/>
    <mergeCell ref="M2350:P2350"/>
    <mergeCell ref="Q2350:U2350"/>
    <mergeCell ref="V2350:Y2350"/>
    <mergeCell ref="A2348:H2348"/>
    <mergeCell ref="I2348:U2348"/>
    <mergeCell ref="W2348:AC2348"/>
    <mergeCell ref="A2349:D2349"/>
    <mergeCell ref="E2349:G2349"/>
    <mergeCell ref="J2349:L2349"/>
    <mergeCell ref="M2349:P2349"/>
    <mergeCell ref="Q2349:U2349"/>
    <mergeCell ref="V2349:Y2349"/>
    <mergeCell ref="Z2349:AC2349"/>
    <mergeCell ref="B2347:C2347"/>
    <mergeCell ref="D2347:J2347"/>
    <mergeCell ref="K2347:O2347"/>
    <mergeCell ref="P2347:T2347"/>
    <mergeCell ref="U2347:Y2347"/>
    <mergeCell ref="Z2347:AC2347"/>
    <mergeCell ref="B2346:C2346"/>
    <mergeCell ref="D2346:J2346"/>
    <mergeCell ref="K2346:O2346"/>
    <mergeCell ref="P2346:T2346"/>
    <mergeCell ref="U2346:Y2346"/>
    <mergeCell ref="Z2346:AC2346"/>
    <mergeCell ref="B2345:C2345"/>
    <mergeCell ref="D2345:J2345"/>
    <mergeCell ref="K2345:O2345"/>
    <mergeCell ref="P2345:T2345"/>
    <mergeCell ref="U2345:Y2345"/>
    <mergeCell ref="Z2345:AC2345"/>
    <mergeCell ref="A2343:H2343"/>
    <mergeCell ref="I2343:U2343"/>
    <mergeCell ref="W2343:AC2343"/>
    <mergeCell ref="A2344:J2344"/>
    <mergeCell ref="K2344:O2344"/>
    <mergeCell ref="P2344:T2344"/>
    <mergeCell ref="U2344:Y2344"/>
    <mergeCell ref="Z2344:AC2344"/>
    <mergeCell ref="A2341:H2341"/>
    <mergeCell ref="I2341:U2341"/>
    <mergeCell ref="W2341:AC2341"/>
    <mergeCell ref="A2342:J2342"/>
    <mergeCell ref="K2342:O2342"/>
    <mergeCell ref="P2342:T2342"/>
    <mergeCell ref="U2342:Y2342"/>
    <mergeCell ref="Z2342:AC2342"/>
    <mergeCell ref="B2340:C2340"/>
    <mergeCell ref="D2340:J2340"/>
    <mergeCell ref="K2340:O2340"/>
    <mergeCell ref="P2340:T2340"/>
    <mergeCell ref="U2340:Y2340"/>
    <mergeCell ref="Z2340:AC2340"/>
    <mergeCell ref="B2339:C2339"/>
    <mergeCell ref="D2339:J2339"/>
    <mergeCell ref="K2339:O2339"/>
    <mergeCell ref="P2339:T2339"/>
    <mergeCell ref="U2339:Y2339"/>
    <mergeCell ref="Z2339:AC2339"/>
    <mergeCell ref="B2338:C2338"/>
    <mergeCell ref="D2338:J2338"/>
    <mergeCell ref="K2338:O2338"/>
    <mergeCell ref="P2338:T2338"/>
    <mergeCell ref="U2338:Y2338"/>
    <mergeCell ref="Z2338:AC2338"/>
    <mergeCell ref="I2336:U2336"/>
    <mergeCell ref="W2336:AC2336"/>
    <mergeCell ref="A2337:J2337"/>
    <mergeCell ref="K2337:O2337"/>
    <mergeCell ref="P2337:T2337"/>
    <mergeCell ref="U2337:Y2337"/>
    <mergeCell ref="Z2337:AC2337"/>
    <mergeCell ref="A2332:H2336"/>
    <mergeCell ref="I2332:U2332"/>
    <mergeCell ref="V2332:V2336"/>
    <mergeCell ref="W2332:AC2332"/>
    <mergeCell ref="I2333:U2333"/>
    <mergeCell ref="W2333:AC2333"/>
    <mergeCell ref="I2334:U2334"/>
    <mergeCell ref="W2334:AC2334"/>
    <mergeCell ref="I2335:U2335"/>
    <mergeCell ref="W2335:AC2335"/>
    <mergeCell ref="B2331:C2331"/>
    <mergeCell ref="D2331:J2331"/>
    <mergeCell ref="K2331:O2331"/>
    <mergeCell ref="P2331:T2331"/>
    <mergeCell ref="U2331:Y2331"/>
    <mergeCell ref="Z2331:AC2331"/>
    <mergeCell ref="Z2328:AC2328"/>
    <mergeCell ref="A2329:H2329"/>
    <mergeCell ref="I2329:U2329"/>
    <mergeCell ref="W2329:AC2329"/>
    <mergeCell ref="A2330:J2330"/>
    <mergeCell ref="K2330:O2330"/>
    <mergeCell ref="P2330:T2330"/>
    <mergeCell ref="U2330:Y2330"/>
    <mergeCell ref="Z2330:AC2330"/>
    <mergeCell ref="B2328:C2328"/>
    <mergeCell ref="D2328:H2328"/>
    <mergeCell ref="J2328:L2328"/>
    <mergeCell ref="M2328:P2328"/>
    <mergeCell ref="Q2328:U2328"/>
    <mergeCell ref="V2328:Y2328"/>
    <mergeCell ref="Z2326:AC2326"/>
    <mergeCell ref="B2327:C2327"/>
    <mergeCell ref="D2327:H2327"/>
    <mergeCell ref="J2327:L2327"/>
    <mergeCell ref="M2327:P2327"/>
    <mergeCell ref="Q2327:U2327"/>
    <mergeCell ref="V2327:Y2327"/>
    <mergeCell ref="Z2327:AC2327"/>
    <mergeCell ref="Q2325:U2325"/>
    <mergeCell ref="V2325:Y2325"/>
    <mergeCell ref="B2326:C2326"/>
    <mergeCell ref="D2326:H2326"/>
    <mergeCell ref="J2326:L2326"/>
    <mergeCell ref="M2326:P2326"/>
    <mergeCell ref="Q2326:U2326"/>
    <mergeCell ref="V2326:Y2326"/>
    <mergeCell ref="P2322:R2322"/>
    <mergeCell ref="T2322:W2322"/>
    <mergeCell ref="Y2322:Z2322"/>
    <mergeCell ref="A2324:H2325"/>
    <mergeCell ref="I2324:I2325"/>
    <mergeCell ref="J2324:P2324"/>
    <mergeCell ref="Q2324:Y2324"/>
    <mergeCell ref="Z2324:AC2325"/>
    <mergeCell ref="J2325:L2325"/>
    <mergeCell ref="M2325:P2325"/>
    <mergeCell ref="A2316:AC2316"/>
    <mergeCell ref="A2320:E2320"/>
    <mergeCell ref="F2320:K2320"/>
    <mergeCell ref="L2320:W2320"/>
    <mergeCell ref="X2320:AB2320"/>
    <mergeCell ref="A2321:B2322"/>
    <mergeCell ref="D2321:M2322"/>
    <mergeCell ref="P2321:R2321"/>
    <mergeCell ref="T2321:W2321"/>
    <mergeCell ref="Y2321:Z2321"/>
    <mergeCell ref="O2314:Q2314"/>
    <mergeCell ref="S2314:U2314"/>
    <mergeCell ref="W2314:AC2314"/>
    <mergeCell ref="A2315:H2315"/>
    <mergeCell ref="I2315:U2315"/>
    <mergeCell ref="W2315:AC2315"/>
    <mergeCell ref="A2311:H2311"/>
    <mergeCell ref="I2311:U2311"/>
    <mergeCell ref="W2311:AC2311"/>
    <mergeCell ref="A2312:AC2312"/>
    <mergeCell ref="A2313:H2313"/>
    <mergeCell ref="I2313:U2313"/>
    <mergeCell ref="V2313:V2315"/>
    <mergeCell ref="W2313:AC2313"/>
    <mergeCell ref="A2314:F2314"/>
    <mergeCell ref="G2314:M2314"/>
    <mergeCell ref="A2309:H2309"/>
    <mergeCell ref="I2309:U2309"/>
    <mergeCell ref="W2309:AC2309"/>
    <mergeCell ref="A2310:D2310"/>
    <mergeCell ref="E2310:G2310"/>
    <mergeCell ref="J2310:L2310"/>
    <mergeCell ref="M2310:P2310"/>
    <mergeCell ref="Q2310:U2310"/>
    <mergeCell ref="V2310:Y2310"/>
    <mergeCell ref="Z2310:AC2310"/>
    <mergeCell ref="A2307:H2307"/>
    <mergeCell ref="I2307:U2307"/>
    <mergeCell ref="W2307:AC2307"/>
    <mergeCell ref="A2308:J2308"/>
    <mergeCell ref="K2308:O2308"/>
    <mergeCell ref="P2308:T2308"/>
    <mergeCell ref="U2308:Y2308"/>
    <mergeCell ref="Z2308:AC2308"/>
    <mergeCell ref="A2305:H2305"/>
    <mergeCell ref="I2305:U2305"/>
    <mergeCell ref="W2305:AC2305"/>
    <mergeCell ref="A2306:J2306"/>
    <mergeCell ref="K2306:O2306"/>
    <mergeCell ref="P2306:T2306"/>
    <mergeCell ref="U2306:Y2306"/>
    <mergeCell ref="Z2306:AC2306"/>
    <mergeCell ref="B2304:C2304"/>
    <mergeCell ref="D2304:J2304"/>
    <mergeCell ref="K2304:O2304"/>
    <mergeCell ref="P2304:T2304"/>
    <mergeCell ref="U2304:Y2304"/>
    <mergeCell ref="Z2304:AC2304"/>
    <mergeCell ref="I2302:U2302"/>
    <mergeCell ref="W2302:AC2302"/>
    <mergeCell ref="A2303:J2303"/>
    <mergeCell ref="K2303:O2303"/>
    <mergeCell ref="P2303:T2303"/>
    <mergeCell ref="U2303:Y2303"/>
    <mergeCell ref="Z2303:AC2303"/>
    <mergeCell ref="A2298:H2302"/>
    <mergeCell ref="I2298:U2298"/>
    <mergeCell ref="V2298:V2302"/>
    <mergeCell ref="W2298:AC2298"/>
    <mergeCell ref="I2299:U2299"/>
    <mergeCell ref="W2299:AC2299"/>
    <mergeCell ref="I2300:U2300"/>
    <mergeCell ref="W2300:AC2300"/>
    <mergeCell ref="I2301:U2301"/>
    <mergeCell ref="W2301:AC2301"/>
    <mergeCell ref="Q2295:U2295"/>
    <mergeCell ref="V2295:Y2295"/>
    <mergeCell ref="A2296:H2296"/>
    <mergeCell ref="I2296:U2296"/>
    <mergeCell ref="W2296:AC2296"/>
    <mergeCell ref="A2297:J2297"/>
    <mergeCell ref="K2297:O2297"/>
    <mergeCell ref="P2297:T2297"/>
    <mergeCell ref="U2297:Y2297"/>
    <mergeCell ref="Z2297:AC2297"/>
    <mergeCell ref="P2292:R2292"/>
    <mergeCell ref="T2292:W2292"/>
    <mergeCell ref="Y2292:Z2292"/>
    <mergeCell ref="A2294:H2295"/>
    <mergeCell ref="I2294:I2295"/>
    <mergeCell ref="J2294:P2294"/>
    <mergeCell ref="Q2294:Y2294"/>
    <mergeCell ref="Z2294:AC2295"/>
    <mergeCell ref="J2295:L2295"/>
    <mergeCell ref="M2295:P2295"/>
    <mergeCell ref="A2286:AC2286"/>
    <mergeCell ref="A2290:E2290"/>
    <mergeCell ref="F2290:K2290"/>
    <mergeCell ref="L2290:W2290"/>
    <mergeCell ref="X2290:AB2290"/>
    <mergeCell ref="A2291:B2292"/>
    <mergeCell ref="D2291:M2292"/>
    <mergeCell ref="P2291:R2291"/>
    <mergeCell ref="T2291:W2291"/>
    <mergeCell ref="Y2291:Z2291"/>
    <mergeCell ref="G2284:M2284"/>
    <mergeCell ref="O2284:Q2284"/>
    <mergeCell ref="S2284:U2284"/>
    <mergeCell ref="W2284:AC2284"/>
    <mergeCell ref="A2285:H2285"/>
    <mergeCell ref="I2285:U2285"/>
    <mergeCell ref="W2285:AC2285"/>
    <mergeCell ref="Z2280:AC2280"/>
    <mergeCell ref="A2281:H2281"/>
    <mergeCell ref="I2281:U2281"/>
    <mergeCell ref="W2281:AC2281"/>
    <mergeCell ref="A2282:AC2282"/>
    <mergeCell ref="A2283:H2283"/>
    <mergeCell ref="I2283:U2283"/>
    <mergeCell ref="V2283:V2285"/>
    <mergeCell ref="W2283:AC2283"/>
    <mergeCell ref="A2284:F2284"/>
    <mergeCell ref="B2280:C2280"/>
    <mergeCell ref="E2280:G2280"/>
    <mergeCell ref="J2280:L2280"/>
    <mergeCell ref="M2280:P2280"/>
    <mergeCell ref="Q2280:U2280"/>
    <mergeCell ref="V2280:Y2280"/>
    <mergeCell ref="A2278:H2278"/>
    <mergeCell ref="I2278:U2278"/>
    <mergeCell ref="W2278:AC2278"/>
    <mergeCell ref="A2279:D2279"/>
    <mergeCell ref="E2279:G2279"/>
    <mergeCell ref="J2279:L2279"/>
    <mergeCell ref="M2279:P2279"/>
    <mergeCell ref="Q2279:U2279"/>
    <mergeCell ref="V2279:Y2279"/>
    <mergeCell ref="Z2279:AC2279"/>
    <mergeCell ref="B2277:C2277"/>
    <mergeCell ref="D2277:J2277"/>
    <mergeCell ref="K2277:O2277"/>
    <mergeCell ref="P2277:T2277"/>
    <mergeCell ref="U2277:Y2277"/>
    <mergeCell ref="Z2277:AC2277"/>
    <mergeCell ref="A2275:H2275"/>
    <mergeCell ref="I2275:U2275"/>
    <mergeCell ref="W2275:AC2275"/>
    <mergeCell ref="A2276:J2276"/>
    <mergeCell ref="K2276:O2276"/>
    <mergeCell ref="P2276:T2276"/>
    <mergeCell ref="U2276:Y2276"/>
    <mergeCell ref="Z2276:AC2276"/>
    <mergeCell ref="A2273:H2273"/>
    <mergeCell ref="I2273:U2273"/>
    <mergeCell ref="W2273:AC2273"/>
    <mergeCell ref="A2274:J2274"/>
    <mergeCell ref="K2274:O2274"/>
    <mergeCell ref="P2274:T2274"/>
    <mergeCell ref="U2274:Y2274"/>
    <mergeCell ref="Z2274:AC2274"/>
    <mergeCell ref="I2271:U2271"/>
    <mergeCell ref="W2271:AC2271"/>
    <mergeCell ref="A2272:J2272"/>
    <mergeCell ref="K2272:O2272"/>
    <mergeCell ref="P2272:T2272"/>
    <mergeCell ref="U2272:Y2272"/>
    <mergeCell ref="Z2272:AC2272"/>
    <mergeCell ref="A2267:H2271"/>
    <mergeCell ref="I2267:U2267"/>
    <mergeCell ref="V2267:V2271"/>
    <mergeCell ref="W2267:AC2267"/>
    <mergeCell ref="I2268:U2268"/>
    <mergeCell ref="W2268:AC2268"/>
    <mergeCell ref="I2269:U2269"/>
    <mergeCell ref="W2269:AC2269"/>
    <mergeCell ref="I2270:U2270"/>
    <mergeCell ref="W2270:AC2270"/>
    <mergeCell ref="Z2264:AC2264"/>
    <mergeCell ref="A2265:H2265"/>
    <mergeCell ref="I2265:U2265"/>
    <mergeCell ref="W2265:AC2265"/>
    <mergeCell ref="A2266:J2266"/>
    <mergeCell ref="K2266:O2266"/>
    <mergeCell ref="P2266:T2266"/>
    <mergeCell ref="U2266:Y2266"/>
    <mergeCell ref="Z2266:AC2266"/>
    <mergeCell ref="Q2263:U2263"/>
    <mergeCell ref="V2263:Y2263"/>
    <mergeCell ref="B2264:C2264"/>
    <mergeCell ref="D2264:H2264"/>
    <mergeCell ref="J2264:L2264"/>
    <mergeCell ref="M2264:P2264"/>
    <mergeCell ref="Q2264:U2264"/>
    <mergeCell ref="V2264:Y2264"/>
    <mergeCell ref="P2260:R2260"/>
    <mergeCell ref="T2260:W2260"/>
    <mergeCell ref="Y2260:Z2260"/>
    <mergeCell ref="A2262:H2263"/>
    <mergeCell ref="I2262:I2263"/>
    <mergeCell ref="J2262:P2262"/>
    <mergeCell ref="Q2262:Y2262"/>
    <mergeCell ref="Z2262:AC2263"/>
    <mergeCell ref="J2263:L2263"/>
    <mergeCell ref="M2263:P2263"/>
    <mergeCell ref="A2256:AC2256"/>
    <mergeCell ref="A2258:E2258"/>
    <mergeCell ref="F2258:K2258"/>
    <mergeCell ref="L2258:W2258"/>
    <mergeCell ref="X2258:AB2258"/>
    <mergeCell ref="A2259:B2260"/>
    <mergeCell ref="D2259:M2260"/>
    <mergeCell ref="P2259:R2259"/>
    <mergeCell ref="T2259:W2259"/>
    <mergeCell ref="Y2259:Z2259"/>
    <mergeCell ref="G2254:M2254"/>
    <mergeCell ref="O2254:Q2254"/>
    <mergeCell ref="S2254:U2254"/>
    <mergeCell ref="W2254:AC2254"/>
    <mergeCell ref="A2255:H2255"/>
    <mergeCell ref="I2255:U2255"/>
    <mergeCell ref="W2255:AC2255"/>
    <mergeCell ref="Z2250:AC2250"/>
    <mergeCell ref="A2251:H2251"/>
    <mergeCell ref="I2251:U2251"/>
    <mergeCell ref="W2251:AC2251"/>
    <mergeCell ref="A2252:AC2252"/>
    <mergeCell ref="A2253:H2253"/>
    <mergeCell ref="I2253:U2253"/>
    <mergeCell ref="V2253:V2255"/>
    <mergeCell ref="W2253:AC2253"/>
    <mergeCell ref="A2254:F2254"/>
    <mergeCell ref="B2250:C2250"/>
    <mergeCell ref="E2250:G2250"/>
    <mergeCell ref="J2250:L2250"/>
    <mergeCell ref="M2250:P2250"/>
    <mergeCell ref="Q2250:U2250"/>
    <mergeCell ref="V2250:Y2250"/>
    <mergeCell ref="Z2248:AC2248"/>
    <mergeCell ref="B2249:C2249"/>
    <mergeCell ref="E2249:G2249"/>
    <mergeCell ref="J2249:L2249"/>
    <mergeCell ref="M2249:P2249"/>
    <mergeCell ref="Q2249:U2249"/>
    <mergeCell ref="V2249:Y2249"/>
    <mergeCell ref="Z2249:AC2249"/>
    <mergeCell ref="B2248:C2248"/>
    <mergeCell ref="E2248:G2248"/>
    <mergeCell ref="J2248:L2248"/>
    <mergeCell ref="M2248:P2248"/>
    <mergeCell ref="Q2248:U2248"/>
    <mergeCell ref="V2248:Y2248"/>
    <mergeCell ref="A2246:H2246"/>
    <mergeCell ref="I2246:U2246"/>
    <mergeCell ref="W2246:AC2246"/>
    <mergeCell ref="A2247:D2247"/>
    <mergeCell ref="E2247:G2247"/>
    <mergeCell ref="J2247:L2247"/>
    <mergeCell ref="M2247:P2247"/>
    <mergeCell ref="Q2247:U2247"/>
    <mergeCell ref="V2247:Y2247"/>
    <mergeCell ref="Z2247:AC2247"/>
    <mergeCell ref="B2245:C2245"/>
    <mergeCell ref="D2245:J2245"/>
    <mergeCell ref="K2245:O2245"/>
    <mergeCell ref="P2245:T2245"/>
    <mergeCell ref="U2245:Y2245"/>
    <mergeCell ref="Z2245:AC2245"/>
    <mergeCell ref="B2244:C2244"/>
    <mergeCell ref="D2244:J2244"/>
    <mergeCell ref="K2244:O2244"/>
    <mergeCell ref="P2244:T2244"/>
    <mergeCell ref="U2244:Y2244"/>
    <mergeCell ref="Z2244:AC2244"/>
    <mergeCell ref="B2243:C2243"/>
    <mergeCell ref="D2243:J2243"/>
    <mergeCell ref="K2243:O2243"/>
    <mergeCell ref="P2243:T2243"/>
    <mergeCell ref="U2243:Y2243"/>
    <mergeCell ref="Z2243:AC2243"/>
    <mergeCell ref="A2241:H2241"/>
    <mergeCell ref="I2241:U2241"/>
    <mergeCell ref="W2241:AC2241"/>
    <mergeCell ref="A2242:J2242"/>
    <mergeCell ref="K2242:O2242"/>
    <mergeCell ref="P2242:T2242"/>
    <mergeCell ref="U2242:Y2242"/>
    <mergeCell ref="Z2242:AC2242"/>
    <mergeCell ref="A2239:H2239"/>
    <mergeCell ref="I2239:U2239"/>
    <mergeCell ref="W2239:AC2239"/>
    <mergeCell ref="A2240:J2240"/>
    <mergeCell ref="K2240:O2240"/>
    <mergeCell ref="P2240:T2240"/>
    <mergeCell ref="U2240:Y2240"/>
    <mergeCell ref="Z2240:AC2240"/>
    <mergeCell ref="B2238:C2238"/>
    <mergeCell ref="D2238:J2238"/>
    <mergeCell ref="K2238:O2238"/>
    <mergeCell ref="P2238:T2238"/>
    <mergeCell ref="U2238:Y2238"/>
    <mergeCell ref="Z2238:AC2238"/>
    <mergeCell ref="B2237:C2237"/>
    <mergeCell ref="D2237:J2237"/>
    <mergeCell ref="K2237:O2237"/>
    <mergeCell ref="P2237:T2237"/>
    <mergeCell ref="U2237:Y2237"/>
    <mergeCell ref="Z2237:AC2237"/>
    <mergeCell ref="B2236:C2236"/>
    <mergeCell ref="D2236:J2236"/>
    <mergeCell ref="K2236:O2236"/>
    <mergeCell ref="P2236:T2236"/>
    <mergeCell ref="U2236:Y2236"/>
    <mergeCell ref="Z2236:AC2236"/>
    <mergeCell ref="I2234:U2234"/>
    <mergeCell ref="W2234:AC2234"/>
    <mergeCell ref="A2235:J2235"/>
    <mergeCell ref="K2235:O2235"/>
    <mergeCell ref="P2235:T2235"/>
    <mergeCell ref="U2235:Y2235"/>
    <mergeCell ref="Z2235:AC2235"/>
    <mergeCell ref="A2230:H2234"/>
    <mergeCell ref="I2230:U2230"/>
    <mergeCell ref="V2230:V2234"/>
    <mergeCell ref="W2230:AC2230"/>
    <mergeCell ref="I2231:U2231"/>
    <mergeCell ref="W2231:AC2231"/>
    <mergeCell ref="I2232:U2232"/>
    <mergeCell ref="W2232:AC2232"/>
    <mergeCell ref="I2233:U2233"/>
    <mergeCell ref="W2233:AC2233"/>
    <mergeCell ref="B2229:C2229"/>
    <mergeCell ref="D2229:J2229"/>
    <mergeCell ref="K2229:O2229"/>
    <mergeCell ref="P2229:T2229"/>
    <mergeCell ref="U2229:Y2229"/>
    <mergeCell ref="Z2229:AC2229"/>
    <mergeCell ref="B2228:C2228"/>
    <mergeCell ref="D2228:J2228"/>
    <mergeCell ref="K2228:O2228"/>
    <mergeCell ref="P2228:T2228"/>
    <mergeCell ref="U2228:Y2228"/>
    <mergeCell ref="Z2228:AC2228"/>
    <mergeCell ref="Z2225:AC2225"/>
    <mergeCell ref="A2226:H2226"/>
    <mergeCell ref="I2226:U2226"/>
    <mergeCell ref="W2226:AC2226"/>
    <mergeCell ref="A2227:J2227"/>
    <mergeCell ref="K2227:O2227"/>
    <mergeCell ref="P2227:T2227"/>
    <mergeCell ref="U2227:Y2227"/>
    <mergeCell ref="Z2227:AC2227"/>
    <mergeCell ref="B2225:C2225"/>
    <mergeCell ref="D2225:H2225"/>
    <mergeCell ref="J2225:L2225"/>
    <mergeCell ref="M2225:P2225"/>
    <mergeCell ref="Q2225:U2225"/>
    <mergeCell ref="V2225:Y2225"/>
    <mergeCell ref="Z2223:AC2223"/>
    <mergeCell ref="B2224:C2224"/>
    <mergeCell ref="D2224:H2224"/>
    <mergeCell ref="J2224:L2224"/>
    <mergeCell ref="M2224:P2224"/>
    <mergeCell ref="Q2224:U2224"/>
    <mergeCell ref="V2224:Y2224"/>
    <mergeCell ref="Z2224:AC2224"/>
    <mergeCell ref="Q2222:U2222"/>
    <mergeCell ref="V2222:Y2222"/>
    <mergeCell ref="B2223:C2223"/>
    <mergeCell ref="D2223:H2223"/>
    <mergeCell ref="J2223:L2223"/>
    <mergeCell ref="M2223:P2223"/>
    <mergeCell ref="Q2223:U2223"/>
    <mergeCell ref="V2223:Y2223"/>
    <mergeCell ref="P2219:R2219"/>
    <mergeCell ref="T2219:W2219"/>
    <mergeCell ref="Y2219:Z2219"/>
    <mergeCell ref="A2221:H2222"/>
    <mergeCell ref="I2221:I2222"/>
    <mergeCell ref="J2221:P2221"/>
    <mergeCell ref="Q2221:Y2221"/>
    <mergeCell ref="Z2221:AC2222"/>
    <mergeCell ref="J2222:L2222"/>
    <mergeCell ref="M2222:P2222"/>
    <mergeCell ref="A2214:AC2214"/>
    <mergeCell ref="A2217:E2217"/>
    <mergeCell ref="F2217:K2217"/>
    <mergeCell ref="L2217:W2217"/>
    <mergeCell ref="X2217:AB2217"/>
    <mergeCell ref="A2218:B2219"/>
    <mergeCell ref="D2218:M2219"/>
    <mergeCell ref="P2218:R2218"/>
    <mergeCell ref="T2218:W2218"/>
    <mergeCell ref="Y2218:Z2218"/>
    <mergeCell ref="G2212:M2212"/>
    <mergeCell ref="O2212:Q2212"/>
    <mergeCell ref="S2212:U2212"/>
    <mergeCell ref="W2212:AC2212"/>
    <mergeCell ref="A2213:H2213"/>
    <mergeCell ref="I2213:U2213"/>
    <mergeCell ref="W2213:AC2213"/>
    <mergeCell ref="Z2208:AC2208"/>
    <mergeCell ref="A2209:H2209"/>
    <mergeCell ref="I2209:U2209"/>
    <mergeCell ref="W2209:AC2209"/>
    <mergeCell ref="A2210:AC2210"/>
    <mergeCell ref="A2211:H2211"/>
    <mergeCell ref="I2211:U2211"/>
    <mergeCell ref="V2211:V2213"/>
    <mergeCell ref="W2211:AC2211"/>
    <mergeCell ref="A2212:F2212"/>
    <mergeCell ref="B2208:C2208"/>
    <mergeCell ref="E2208:G2208"/>
    <mergeCell ref="J2208:L2208"/>
    <mergeCell ref="M2208:P2208"/>
    <mergeCell ref="Q2208:U2208"/>
    <mergeCell ref="V2208:Y2208"/>
    <mergeCell ref="A2206:H2206"/>
    <mergeCell ref="I2206:U2206"/>
    <mergeCell ref="W2206:AC2206"/>
    <mergeCell ref="A2207:D2207"/>
    <mergeCell ref="E2207:G2207"/>
    <mergeCell ref="J2207:L2207"/>
    <mergeCell ref="M2207:P2207"/>
    <mergeCell ref="Q2207:U2207"/>
    <mergeCell ref="V2207:Y2207"/>
    <mergeCell ref="Z2207:AC2207"/>
    <mergeCell ref="B2205:C2205"/>
    <mergeCell ref="D2205:J2205"/>
    <mergeCell ref="K2205:O2205"/>
    <mergeCell ref="P2205:T2205"/>
    <mergeCell ref="U2205:Y2205"/>
    <mergeCell ref="Z2205:AC2205"/>
    <mergeCell ref="A2203:H2203"/>
    <mergeCell ref="I2203:U2203"/>
    <mergeCell ref="W2203:AC2203"/>
    <mergeCell ref="A2204:J2204"/>
    <mergeCell ref="K2204:O2204"/>
    <mergeCell ref="P2204:T2204"/>
    <mergeCell ref="U2204:Y2204"/>
    <mergeCell ref="Z2204:AC2204"/>
    <mergeCell ref="B2202:C2202"/>
    <mergeCell ref="D2202:J2202"/>
    <mergeCell ref="K2202:O2202"/>
    <mergeCell ref="P2202:T2202"/>
    <mergeCell ref="U2202:Y2202"/>
    <mergeCell ref="Z2202:AC2202"/>
    <mergeCell ref="A2200:H2200"/>
    <mergeCell ref="I2200:U2200"/>
    <mergeCell ref="W2200:AC2200"/>
    <mergeCell ref="A2201:J2201"/>
    <mergeCell ref="K2201:O2201"/>
    <mergeCell ref="P2201:T2201"/>
    <mergeCell ref="U2201:Y2201"/>
    <mergeCell ref="Z2201:AC2201"/>
    <mergeCell ref="B2199:C2199"/>
    <mergeCell ref="D2199:J2199"/>
    <mergeCell ref="K2199:O2199"/>
    <mergeCell ref="P2199:T2199"/>
    <mergeCell ref="U2199:Y2199"/>
    <mergeCell ref="Z2199:AC2199"/>
    <mergeCell ref="I2197:U2197"/>
    <mergeCell ref="W2197:AC2197"/>
    <mergeCell ref="A2198:J2198"/>
    <mergeCell ref="K2198:O2198"/>
    <mergeCell ref="P2198:T2198"/>
    <mergeCell ref="U2198:Y2198"/>
    <mergeCell ref="Z2198:AC2198"/>
    <mergeCell ref="A2193:H2197"/>
    <mergeCell ref="I2193:U2193"/>
    <mergeCell ref="V2193:V2197"/>
    <mergeCell ref="W2193:AC2193"/>
    <mergeCell ref="I2194:U2194"/>
    <mergeCell ref="W2194:AC2194"/>
    <mergeCell ref="I2195:U2195"/>
    <mergeCell ref="W2195:AC2195"/>
    <mergeCell ref="I2196:U2196"/>
    <mergeCell ref="W2196:AC2196"/>
    <mergeCell ref="B2192:C2192"/>
    <mergeCell ref="D2192:J2192"/>
    <mergeCell ref="K2192:O2192"/>
    <mergeCell ref="P2192:T2192"/>
    <mergeCell ref="U2192:Y2192"/>
    <mergeCell ref="Z2192:AC2192"/>
    <mergeCell ref="B2191:C2191"/>
    <mergeCell ref="D2191:J2191"/>
    <mergeCell ref="K2191:O2191"/>
    <mergeCell ref="P2191:T2191"/>
    <mergeCell ref="U2191:Y2191"/>
    <mergeCell ref="Z2191:AC2191"/>
    <mergeCell ref="Q2188:U2188"/>
    <mergeCell ref="V2188:Y2188"/>
    <mergeCell ref="A2189:H2189"/>
    <mergeCell ref="I2189:U2189"/>
    <mergeCell ref="W2189:AC2189"/>
    <mergeCell ref="A2190:J2190"/>
    <mergeCell ref="K2190:O2190"/>
    <mergeCell ref="P2190:T2190"/>
    <mergeCell ref="U2190:Y2190"/>
    <mergeCell ref="Z2190:AC2190"/>
    <mergeCell ref="P2185:R2185"/>
    <mergeCell ref="T2185:W2185"/>
    <mergeCell ref="Y2185:Z2185"/>
    <mergeCell ref="A2187:H2188"/>
    <mergeCell ref="I2187:I2188"/>
    <mergeCell ref="J2187:P2187"/>
    <mergeCell ref="Q2187:Y2187"/>
    <mergeCell ref="Z2187:AC2188"/>
    <mergeCell ref="J2188:L2188"/>
    <mergeCell ref="M2188:P2188"/>
    <mergeCell ref="A2181:AC2181"/>
    <mergeCell ref="A2183:E2183"/>
    <mergeCell ref="F2183:K2183"/>
    <mergeCell ref="L2183:W2183"/>
    <mergeCell ref="X2183:AB2183"/>
    <mergeCell ref="A2184:B2185"/>
    <mergeCell ref="D2184:M2185"/>
    <mergeCell ref="P2184:R2184"/>
    <mergeCell ref="T2184:W2184"/>
    <mergeCell ref="Y2184:Z2184"/>
    <mergeCell ref="G2179:M2179"/>
    <mergeCell ref="O2179:Q2179"/>
    <mergeCell ref="S2179:U2179"/>
    <mergeCell ref="W2179:AC2179"/>
    <mergeCell ref="A2180:H2180"/>
    <mergeCell ref="I2180:U2180"/>
    <mergeCell ref="W2180:AC2180"/>
    <mergeCell ref="Z2175:AC2175"/>
    <mergeCell ref="A2176:H2176"/>
    <mergeCell ref="I2176:U2176"/>
    <mergeCell ref="W2176:AC2176"/>
    <mergeCell ref="A2177:AC2177"/>
    <mergeCell ref="A2178:H2178"/>
    <mergeCell ref="I2178:U2178"/>
    <mergeCell ref="V2178:V2180"/>
    <mergeCell ref="W2178:AC2178"/>
    <mergeCell ref="A2179:F2179"/>
    <mergeCell ref="B2175:C2175"/>
    <mergeCell ref="E2175:G2175"/>
    <mergeCell ref="J2175:L2175"/>
    <mergeCell ref="M2175:P2175"/>
    <mergeCell ref="Q2175:U2175"/>
    <mergeCell ref="V2175:Y2175"/>
    <mergeCell ref="Z2173:AC2173"/>
    <mergeCell ref="B2174:C2174"/>
    <mergeCell ref="E2174:G2174"/>
    <mergeCell ref="J2174:L2174"/>
    <mergeCell ref="M2174:P2174"/>
    <mergeCell ref="Q2174:U2174"/>
    <mergeCell ref="V2174:Y2174"/>
    <mergeCell ref="Z2174:AC2174"/>
    <mergeCell ref="B2173:C2173"/>
    <mergeCell ref="E2173:G2173"/>
    <mergeCell ref="J2173:L2173"/>
    <mergeCell ref="M2173:P2173"/>
    <mergeCell ref="Q2173:U2173"/>
    <mergeCell ref="V2173:Y2173"/>
    <mergeCell ref="Z2171:AC2171"/>
    <mergeCell ref="B2172:C2172"/>
    <mergeCell ref="E2172:G2172"/>
    <mergeCell ref="J2172:L2172"/>
    <mergeCell ref="M2172:P2172"/>
    <mergeCell ref="Q2172:U2172"/>
    <mergeCell ref="V2172:Y2172"/>
    <mergeCell ref="Z2172:AC2172"/>
    <mergeCell ref="B2171:C2171"/>
    <mergeCell ref="E2171:G2171"/>
    <mergeCell ref="J2171:L2171"/>
    <mergeCell ref="M2171:P2171"/>
    <mergeCell ref="Q2171:U2171"/>
    <mergeCell ref="V2171:Y2171"/>
    <mergeCell ref="A2169:H2169"/>
    <mergeCell ref="I2169:U2169"/>
    <mergeCell ref="W2169:AC2169"/>
    <mergeCell ref="A2170:D2170"/>
    <mergeCell ref="E2170:G2170"/>
    <mergeCell ref="J2170:L2170"/>
    <mergeCell ref="M2170:P2170"/>
    <mergeCell ref="Q2170:U2170"/>
    <mergeCell ref="V2170:Y2170"/>
    <mergeCell ref="Z2170:AC2170"/>
    <mergeCell ref="B2168:C2168"/>
    <mergeCell ref="D2168:J2168"/>
    <mergeCell ref="K2168:O2168"/>
    <mergeCell ref="P2168:T2168"/>
    <mergeCell ref="U2168:Y2168"/>
    <mergeCell ref="Z2168:AC2168"/>
    <mergeCell ref="B2167:C2167"/>
    <mergeCell ref="D2167:J2167"/>
    <mergeCell ref="K2167:O2167"/>
    <mergeCell ref="P2167:T2167"/>
    <mergeCell ref="U2167:Y2167"/>
    <mergeCell ref="Z2167:AC2167"/>
    <mergeCell ref="B2166:C2166"/>
    <mergeCell ref="D2166:J2166"/>
    <mergeCell ref="K2166:O2166"/>
    <mergeCell ref="P2166:T2166"/>
    <mergeCell ref="U2166:Y2166"/>
    <mergeCell ref="Z2166:AC2166"/>
    <mergeCell ref="B2165:C2165"/>
    <mergeCell ref="D2165:J2165"/>
    <mergeCell ref="K2165:O2165"/>
    <mergeCell ref="P2165:T2165"/>
    <mergeCell ref="U2165:Y2165"/>
    <mergeCell ref="Z2165:AC2165"/>
    <mergeCell ref="B2164:C2164"/>
    <mergeCell ref="D2164:J2164"/>
    <mergeCell ref="K2164:O2164"/>
    <mergeCell ref="P2164:T2164"/>
    <mergeCell ref="U2164:Y2164"/>
    <mergeCell ref="Z2164:AC2164"/>
    <mergeCell ref="A2162:H2162"/>
    <mergeCell ref="I2162:U2162"/>
    <mergeCell ref="W2162:AC2162"/>
    <mergeCell ref="A2163:J2163"/>
    <mergeCell ref="K2163:O2163"/>
    <mergeCell ref="P2163:T2163"/>
    <mergeCell ref="U2163:Y2163"/>
    <mergeCell ref="Z2163:AC2163"/>
    <mergeCell ref="A2160:H2160"/>
    <mergeCell ref="I2160:U2160"/>
    <mergeCell ref="W2160:AC2160"/>
    <mergeCell ref="A2161:J2161"/>
    <mergeCell ref="K2161:O2161"/>
    <mergeCell ref="P2161:T2161"/>
    <mergeCell ref="U2161:Y2161"/>
    <mergeCell ref="Z2161:AC2161"/>
    <mergeCell ref="B2159:C2159"/>
    <mergeCell ref="D2159:J2159"/>
    <mergeCell ref="K2159:O2159"/>
    <mergeCell ref="P2159:T2159"/>
    <mergeCell ref="U2159:Y2159"/>
    <mergeCell ref="Z2159:AC2159"/>
    <mergeCell ref="B2158:C2158"/>
    <mergeCell ref="D2158:J2158"/>
    <mergeCell ref="K2158:O2158"/>
    <mergeCell ref="P2158:T2158"/>
    <mergeCell ref="U2158:Y2158"/>
    <mergeCell ref="Z2158:AC2158"/>
    <mergeCell ref="B2157:C2157"/>
    <mergeCell ref="D2157:J2157"/>
    <mergeCell ref="K2157:O2157"/>
    <mergeCell ref="P2157:T2157"/>
    <mergeCell ref="U2157:Y2157"/>
    <mergeCell ref="Z2157:AC2157"/>
    <mergeCell ref="B2156:C2156"/>
    <mergeCell ref="D2156:J2156"/>
    <mergeCell ref="K2156:O2156"/>
    <mergeCell ref="P2156:T2156"/>
    <mergeCell ref="U2156:Y2156"/>
    <mergeCell ref="Z2156:AC2156"/>
    <mergeCell ref="B2155:C2155"/>
    <mergeCell ref="D2155:J2155"/>
    <mergeCell ref="K2155:O2155"/>
    <mergeCell ref="P2155:T2155"/>
    <mergeCell ref="U2155:Y2155"/>
    <mergeCell ref="Z2155:AC2155"/>
    <mergeCell ref="I2153:U2153"/>
    <mergeCell ref="W2153:AC2153"/>
    <mergeCell ref="A2154:J2154"/>
    <mergeCell ref="K2154:O2154"/>
    <mergeCell ref="P2154:T2154"/>
    <mergeCell ref="U2154:Y2154"/>
    <mergeCell ref="Z2154:AC2154"/>
    <mergeCell ref="A2149:H2153"/>
    <mergeCell ref="I2149:U2149"/>
    <mergeCell ref="V2149:V2153"/>
    <mergeCell ref="W2149:AC2149"/>
    <mergeCell ref="I2150:U2150"/>
    <mergeCell ref="W2150:AC2150"/>
    <mergeCell ref="I2151:U2151"/>
    <mergeCell ref="W2151:AC2151"/>
    <mergeCell ref="I2152:U2152"/>
    <mergeCell ref="W2152:AC2152"/>
    <mergeCell ref="B2148:C2148"/>
    <mergeCell ref="D2148:J2148"/>
    <mergeCell ref="K2148:O2148"/>
    <mergeCell ref="P2148:T2148"/>
    <mergeCell ref="U2148:Y2148"/>
    <mergeCell ref="Z2148:AC2148"/>
    <mergeCell ref="B2147:C2147"/>
    <mergeCell ref="D2147:J2147"/>
    <mergeCell ref="K2147:O2147"/>
    <mergeCell ref="P2147:T2147"/>
    <mergeCell ref="U2147:Y2147"/>
    <mergeCell ref="Z2147:AC2147"/>
    <mergeCell ref="A2145:H2145"/>
    <mergeCell ref="I2145:U2145"/>
    <mergeCell ref="W2145:AC2145"/>
    <mergeCell ref="A2146:J2146"/>
    <mergeCell ref="K2146:O2146"/>
    <mergeCell ref="P2146:T2146"/>
    <mergeCell ref="U2146:Y2146"/>
    <mergeCell ref="Z2146:AC2146"/>
    <mergeCell ref="Z2143:AC2143"/>
    <mergeCell ref="B2144:C2144"/>
    <mergeCell ref="D2144:H2144"/>
    <mergeCell ref="J2144:L2144"/>
    <mergeCell ref="M2144:P2144"/>
    <mergeCell ref="Q2144:U2144"/>
    <mergeCell ref="V2144:Y2144"/>
    <mergeCell ref="Z2144:AC2144"/>
    <mergeCell ref="B2143:C2143"/>
    <mergeCell ref="D2143:H2143"/>
    <mergeCell ref="J2143:L2143"/>
    <mergeCell ref="M2143:P2143"/>
    <mergeCell ref="Q2143:U2143"/>
    <mergeCell ref="V2143:Y2143"/>
    <mergeCell ref="Z2141:AC2141"/>
    <mergeCell ref="B2142:C2142"/>
    <mergeCell ref="D2142:H2142"/>
    <mergeCell ref="J2142:L2142"/>
    <mergeCell ref="M2142:P2142"/>
    <mergeCell ref="Q2142:U2142"/>
    <mergeCell ref="V2142:Y2142"/>
    <mergeCell ref="Z2142:AC2142"/>
    <mergeCell ref="Q2140:U2140"/>
    <mergeCell ref="V2140:Y2140"/>
    <mergeCell ref="B2141:C2141"/>
    <mergeCell ref="D2141:H2141"/>
    <mergeCell ref="J2141:L2141"/>
    <mergeCell ref="M2141:P2141"/>
    <mergeCell ref="Q2141:U2141"/>
    <mergeCell ref="V2141:Y2141"/>
    <mergeCell ref="P2137:R2137"/>
    <mergeCell ref="T2137:W2137"/>
    <mergeCell ref="Y2137:Z2137"/>
    <mergeCell ref="A2139:H2140"/>
    <mergeCell ref="I2139:I2140"/>
    <mergeCell ref="J2139:P2139"/>
    <mergeCell ref="Q2139:Y2139"/>
    <mergeCell ref="Z2139:AC2140"/>
    <mergeCell ref="J2140:L2140"/>
    <mergeCell ref="M2140:P2140"/>
    <mergeCell ref="A2133:AC2133"/>
    <mergeCell ref="A2135:E2135"/>
    <mergeCell ref="F2135:K2135"/>
    <mergeCell ref="L2135:W2135"/>
    <mergeCell ref="X2135:AB2135"/>
    <mergeCell ref="A2136:B2137"/>
    <mergeCell ref="D2136:M2137"/>
    <mergeCell ref="P2136:R2136"/>
    <mergeCell ref="T2136:W2136"/>
    <mergeCell ref="Y2136:Z2136"/>
    <mergeCell ref="G2131:M2131"/>
    <mergeCell ref="O2131:Q2131"/>
    <mergeCell ref="S2131:U2131"/>
    <mergeCell ref="W2131:AC2131"/>
    <mergeCell ref="A2132:H2132"/>
    <mergeCell ref="I2132:U2132"/>
    <mergeCell ref="W2132:AC2132"/>
    <mergeCell ref="Z2127:AC2127"/>
    <mergeCell ref="A2128:H2128"/>
    <mergeCell ref="I2128:U2128"/>
    <mergeCell ref="W2128:AC2128"/>
    <mergeCell ref="A2129:AC2129"/>
    <mergeCell ref="A2130:H2130"/>
    <mergeCell ref="I2130:U2130"/>
    <mergeCell ref="V2130:V2132"/>
    <mergeCell ref="W2130:AC2130"/>
    <mergeCell ref="A2131:F2131"/>
    <mergeCell ref="B2127:C2127"/>
    <mergeCell ref="E2127:G2127"/>
    <mergeCell ref="J2127:L2127"/>
    <mergeCell ref="M2127:P2127"/>
    <mergeCell ref="Q2127:U2127"/>
    <mergeCell ref="V2127:Y2127"/>
    <mergeCell ref="Z2125:AC2125"/>
    <mergeCell ref="B2126:C2126"/>
    <mergeCell ref="E2126:G2126"/>
    <mergeCell ref="J2126:L2126"/>
    <mergeCell ref="M2126:P2126"/>
    <mergeCell ref="Q2126:U2126"/>
    <mergeCell ref="V2126:Y2126"/>
    <mergeCell ref="Z2126:AC2126"/>
    <mergeCell ref="B2125:C2125"/>
    <mergeCell ref="E2125:G2125"/>
    <mergeCell ref="J2125:L2125"/>
    <mergeCell ref="M2125:P2125"/>
    <mergeCell ref="Q2125:U2125"/>
    <mergeCell ref="V2125:Y2125"/>
    <mergeCell ref="A2123:H2123"/>
    <mergeCell ref="I2123:U2123"/>
    <mergeCell ref="W2123:AC2123"/>
    <mergeCell ref="A2124:D2124"/>
    <mergeCell ref="E2124:G2124"/>
    <mergeCell ref="J2124:L2124"/>
    <mergeCell ref="M2124:P2124"/>
    <mergeCell ref="Q2124:U2124"/>
    <mergeCell ref="V2124:Y2124"/>
    <mergeCell ref="Z2124:AC2124"/>
    <mergeCell ref="B2122:C2122"/>
    <mergeCell ref="D2122:J2122"/>
    <mergeCell ref="K2122:O2122"/>
    <mergeCell ref="P2122:T2122"/>
    <mergeCell ref="U2122:Y2122"/>
    <mergeCell ref="Z2122:AC2122"/>
    <mergeCell ref="B2121:C2121"/>
    <mergeCell ref="D2121:J2121"/>
    <mergeCell ref="K2121:O2121"/>
    <mergeCell ref="P2121:T2121"/>
    <mergeCell ref="U2121:Y2121"/>
    <mergeCell ref="Z2121:AC2121"/>
    <mergeCell ref="B2120:C2120"/>
    <mergeCell ref="D2120:J2120"/>
    <mergeCell ref="K2120:O2120"/>
    <mergeCell ref="P2120:T2120"/>
    <mergeCell ref="U2120:Y2120"/>
    <mergeCell ref="Z2120:AC2120"/>
    <mergeCell ref="A2118:H2118"/>
    <mergeCell ref="I2118:U2118"/>
    <mergeCell ref="W2118:AC2118"/>
    <mergeCell ref="A2119:J2119"/>
    <mergeCell ref="K2119:O2119"/>
    <mergeCell ref="P2119:T2119"/>
    <mergeCell ref="U2119:Y2119"/>
    <mergeCell ref="Z2119:AC2119"/>
    <mergeCell ref="A2116:H2116"/>
    <mergeCell ref="I2116:U2116"/>
    <mergeCell ref="W2116:AC2116"/>
    <mergeCell ref="A2117:J2117"/>
    <mergeCell ref="K2117:O2117"/>
    <mergeCell ref="P2117:T2117"/>
    <mergeCell ref="U2117:Y2117"/>
    <mergeCell ref="Z2117:AC2117"/>
    <mergeCell ref="B2115:C2115"/>
    <mergeCell ref="D2115:J2115"/>
    <mergeCell ref="K2115:O2115"/>
    <mergeCell ref="P2115:T2115"/>
    <mergeCell ref="U2115:Y2115"/>
    <mergeCell ref="Z2115:AC2115"/>
    <mergeCell ref="B2114:C2114"/>
    <mergeCell ref="D2114:J2114"/>
    <mergeCell ref="K2114:O2114"/>
    <mergeCell ref="P2114:T2114"/>
    <mergeCell ref="U2114:Y2114"/>
    <mergeCell ref="Z2114:AC2114"/>
    <mergeCell ref="B2113:C2113"/>
    <mergeCell ref="D2113:J2113"/>
    <mergeCell ref="K2113:O2113"/>
    <mergeCell ref="P2113:T2113"/>
    <mergeCell ref="U2113:Y2113"/>
    <mergeCell ref="Z2113:AC2113"/>
    <mergeCell ref="I2111:U2111"/>
    <mergeCell ref="W2111:AC2111"/>
    <mergeCell ref="A2112:J2112"/>
    <mergeCell ref="K2112:O2112"/>
    <mergeCell ref="P2112:T2112"/>
    <mergeCell ref="U2112:Y2112"/>
    <mergeCell ref="Z2112:AC2112"/>
    <mergeCell ref="A2107:H2111"/>
    <mergeCell ref="I2107:U2107"/>
    <mergeCell ref="V2107:V2111"/>
    <mergeCell ref="W2107:AC2107"/>
    <mergeCell ref="I2108:U2108"/>
    <mergeCell ref="W2108:AC2108"/>
    <mergeCell ref="I2109:U2109"/>
    <mergeCell ref="W2109:AC2109"/>
    <mergeCell ref="I2110:U2110"/>
    <mergeCell ref="W2110:AC2110"/>
    <mergeCell ref="B2106:C2106"/>
    <mergeCell ref="D2106:J2106"/>
    <mergeCell ref="K2106:O2106"/>
    <mergeCell ref="P2106:T2106"/>
    <mergeCell ref="U2106:Y2106"/>
    <mergeCell ref="Z2106:AC2106"/>
    <mergeCell ref="B2105:C2105"/>
    <mergeCell ref="D2105:J2105"/>
    <mergeCell ref="K2105:O2105"/>
    <mergeCell ref="P2105:T2105"/>
    <mergeCell ref="U2105:Y2105"/>
    <mergeCell ref="Z2105:AC2105"/>
    <mergeCell ref="Z2102:AC2102"/>
    <mergeCell ref="A2103:H2103"/>
    <mergeCell ref="I2103:U2103"/>
    <mergeCell ref="W2103:AC2103"/>
    <mergeCell ref="A2104:J2104"/>
    <mergeCell ref="K2104:O2104"/>
    <mergeCell ref="P2104:T2104"/>
    <mergeCell ref="U2104:Y2104"/>
    <mergeCell ref="Z2104:AC2104"/>
    <mergeCell ref="B2102:C2102"/>
    <mergeCell ref="D2102:H2102"/>
    <mergeCell ref="J2102:L2102"/>
    <mergeCell ref="M2102:P2102"/>
    <mergeCell ref="Q2102:U2102"/>
    <mergeCell ref="V2102:Y2102"/>
    <mergeCell ref="Z2100:AC2100"/>
    <mergeCell ref="B2101:C2101"/>
    <mergeCell ref="D2101:H2101"/>
    <mergeCell ref="J2101:L2101"/>
    <mergeCell ref="M2101:P2101"/>
    <mergeCell ref="Q2101:U2101"/>
    <mergeCell ref="V2101:Y2101"/>
    <mergeCell ref="Z2101:AC2101"/>
    <mergeCell ref="Q2099:U2099"/>
    <mergeCell ref="V2099:Y2099"/>
    <mergeCell ref="B2100:C2100"/>
    <mergeCell ref="D2100:H2100"/>
    <mergeCell ref="J2100:L2100"/>
    <mergeCell ref="M2100:P2100"/>
    <mergeCell ref="Q2100:U2100"/>
    <mergeCell ref="V2100:Y2100"/>
    <mergeCell ref="P2096:R2096"/>
    <mergeCell ref="T2096:W2096"/>
    <mergeCell ref="Y2096:Z2096"/>
    <mergeCell ref="A2098:H2099"/>
    <mergeCell ref="I2098:I2099"/>
    <mergeCell ref="J2098:P2098"/>
    <mergeCell ref="Q2098:Y2098"/>
    <mergeCell ref="Z2098:AC2099"/>
    <mergeCell ref="J2099:L2099"/>
    <mergeCell ref="M2099:P2099"/>
    <mergeCell ref="A2092:AC2092"/>
    <mergeCell ref="A2094:E2094"/>
    <mergeCell ref="F2094:K2094"/>
    <mergeCell ref="L2094:W2094"/>
    <mergeCell ref="X2094:AB2094"/>
    <mergeCell ref="A2095:B2096"/>
    <mergeCell ref="D2095:M2096"/>
    <mergeCell ref="P2095:R2095"/>
    <mergeCell ref="T2095:W2095"/>
    <mergeCell ref="Y2095:Z2095"/>
    <mergeCell ref="G2090:M2090"/>
    <mergeCell ref="O2090:Q2090"/>
    <mergeCell ref="S2090:U2090"/>
    <mergeCell ref="W2090:AC2090"/>
    <mergeCell ref="A2091:H2091"/>
    <mergeCell ref="I2091:U2091"/>
    <mergeCell ref="W2091:AC2091"/>
    <mergeCell ref="Z2086:AC2086"/>
    <mergeCell ref="A2087:H2087"/>
    <mergeCell ref="I2087:U2087"/>
    <mergeCell ref="W2087:AC2087"/>
    <mergeCell ref="A2088:AC2088"/>
    <mergeCell ref="A2089:H2089"/>
    <mergeCell ref="I2089:U2089"/>
    <mergeCell ref="V2089:V2091"/>
    <mergeCell ref="W2089:AC2089"/>
    <mergeCell ref="A2090:F2090"/>
    <mergeCell ref="B2086:C2086"/>
    <mergeCell ref="E2086:G2086"/>
    <mergeCell ref="J2086:L2086"/>
    <mergeCell ref="M2086:P2086"/>
    <mergeCell ref="Q2086:U2086"/>
    <mergeCell ref="V2086:Y2086"/>
    <mergeCell ref="Z2084:AC2084"/>
    <mergeCell ref="B2085:C2085"/>
    <mergeCell ref="E2085:G2085"/>
    <mergeCell ref="J2085:L2085"/>
    <mergeCell ref="M2085:P2085"/>
    <mergeCell ref="Q2085:U2085"/>
    <mergeCell ref="V2085:Y2085"/>
    <mergeCell ref="Z2085:AC2085"/>
    <mergeCell ref="B2084:C2084"/>
    <mergeCell ref="E2084:G2084"/>
    <mergeCell ref="J2084:L2084"/>
    <mergeCell ref="M2084:P2084"/>
    <mergeCell ref="Q2084:U2084"/>
    <mergeCell ref="V2084:Y2084"/>
    <mergeCell ref="A2082:H2082"/>
    <mergeCell ref="I2082:U2082"/>
    <mergeCell ref="W2082:AC2082"/>
    <mergeCell ref="A2083:D2083"/>
    <mergeCell ref="E2083:G2083"/>
    <mergeCell ref="J2083:L2083"/>
    <mergeCell ref="M2083:P2083"/>
    <mergeCell ref="Q2083:U2083"/>
    <mergeCell ref="V2083:Y2083"/>
    <mergeCell ref="Z2083:AC2083"/>
    <mergeCell ref="B2081:C2081"/>
    <mergeCell ref="D2081:J2081"/>
    <mergeCell ref="K2081:O2081"/>
    <mergeCell ref="P2081:T2081"/>
    <mergeCell ref="U2081:Y2081"/>
    <mergeCell ref="Z2081:AC2081"/>
    <mergeCell ref="B2080:C2080"/>
    <mergeCell ref="D2080:J2080"/>
    <mergeCell ref="K2080:O2080"/>
    <mergeCell ref="P2080:T2080"/>
    <mergeCell ref="U2080:Y2080"/>
    <mergeCell ref="Z2080:AC2080"/>
    <mergeCell ref="B2079:C2079"/>
    <mergeCell ref="D2079:J2079"/>
    <mergeCell ref="K2079:O2079"/>
    <mergeCell ref="P2079:T2079"/>
    <mergeCell ref="U2079:Y2079"/>
    <mergeCell ref="Z2079:AC2079"/>
    <mergeCell ref="A2077:H2077"/>
    <mergeCell ref="I2077:U2077"/>
    <mergeCell ref="W2077:AC2077"/>
    <mergeCell ref="A2078:J2078"/>
    <mergeCell ref="K2078:O2078"/>
    <mergeCell ref="P2078:T2078"/>
    <mergeCell ref="U2078:Y2078"/>
    <mergeCell ref="Z2078:AC2078"/>
    <mergeCell ref="A2075:H2075"/>
    <mergeCell ref="I2075:U2075"/>
    <mergeCell ref="W2075:AC2075"/>
    <mergeCell ref="A2076:J2076"/>
    <mergeCell ref="K2076:O2076"/>
    <mergeCell ref="P2076:T2076"/>
    <mergeCell ref="U2076:Y2076"/>
    <mergeCell ref="Z2076:AC2076"/>
    <mergeCell ref="B2074:C2074"/>
    <mergeCell ref="D2074:J2074"/>
    <mergeCell ref="K2074:O2074"/>
    <mergeCell ref="P2074:T2074"/>
    <mergeCell ref="U2074:Y2074"/>
    <mergeCell ref="Z2074:AC2074"/>
    <mergeCell ref="B2073:C2073"/>
    <mergeCell ref="D2073:J2073"/>
    <mergeCell ref="K2073:O2073"/>
    <mergeCell ref="P2073:T2073"/>
    <mergeCell ref="U2073:Y2073"/>
    <mergeCell ref="Z2073:AC2073"/>
    <mergeCell ref="B2072:C2072"/>
    <mergeCell ref="D2072:J2072"/>
    <mergeCell ref="K2072:O2072"/>
    <mergeCell ref="P2072:T2072"/>
    <mergeCell ref="U2072:Y2072"/>
    <mergeCell ref="Z2072:AC2072"/>
    <mergeCell ref="I2070:U2070"/>
    <mergeCell ref="W2070:AC2070"/>
    <mergeCell ref="A2071:J2071"/>
    <mergeCell ref="K2071:O2071"/>
    <mergeCell ref="P2071:T2071"/>
    <mergeCell ref="U2071:Y2071"/>
    <mergeCell ref="Z2071:AC2071"/>
    <mergeCell ref="A2066:H2070"/>
    <mergeCell ref="I2066:U2066"/>
    <mergeCell ref="V2066:V2070"/>
    <mergeCell ref="W2066:AC2066"/>
    <mergeCell ref="I2067:U2067"/>
    <mergeCell ref="W2067:AC2067"/>
    <mergeCell ref="I2068:U2068"/>
    <mergeCell ref="W2068:AC2068"/>
    <mergeCell ref="I2069:U2069"/>
    <mergeCell ref="W2069:AC2069"/>
    <mergeCell ref="B2065:C2065"/>
    <mergeCell ref="D2065:J2065"/>
    <mergeCell ref="K2065:O2065"/>
    <mergeCell ref="P2065:T2065"/>
    <mergeCell ref="U2065:Y2065"/>
    <mergeCell ref="Z2065:AC2065"/>
    <mergeCell ref="B2064:C2064"/>
    <mergeCell ref="D2064:J2064"/>
    <mergeCell ref="K2064:O2064"/>
    <mergeCell ref="P2064:T2064"/>
    <mergeCell ref="U2064:Y2064"/>
    <mergeCell ref="Z2064:AC2064"/>
    <mergeCell ref="Z2061:AC2061"/>
    <mergeCell ref="A2062:H2062"/>
    <mergeCell ref="I2062:U2062"/>
    <mergeCell ref="W2062:AC2062"/>
    <mergeCell ref="A2063:J2063"/>
    <mergeCell ref="K2063:O2063"/>
    <mergeCell ref="P2063:T2063"/>
    <mergeCell ref="U2063:Y2063"/>
    <mergeCell ref="Z2063:AC2063"/>
    <mergeCell ref="B2061:C2061"/>
    <mergeCell ref="D2061:H2061"/>
    <mergeCell ref="J2061:L2061"/>
    <mergeCell ref="M2061:P2061"/>
    <mergeCell ref="Q2061:U2061"/>
    <mergeCell ref="V2061:Y2061"/>
    <mergeCell ref="Z2059:AC2059"/>
    <mergeCell ref="B2060:C2060"/>
    <mergeCell ref="D2060:H2060"/>
    <mergeCell ref="J2060:L2060"/>
    <mergeCell ref="M2060:P2060"/>
    <mergeCell ref="Q2060:U2060"/>
    <mergeCell ref="V2060:Y2060"/>
    <mergeCell ref="Z2060:AC2060"/>
    <mergeCell ref="Q2058:U2058"/>
    <mergeCell ref="V2058:Y2058"/>
    <mergeCell ref="B2059:C2059"/>
    <mergeCell ref="D2059:H2059"/>
    <mergeCell ref="J2059:L2059"/>
    <mergeCell ref="M2059:P2059"/>
    <mergeCell ref="Q2059:U2059"/>
    <mergeCell ref="V2059:Y2059"/>
    <mergeCell ref="P2055:R2055"/>
    <mergeCell ref="T2055:W2055"/>
    <mergeCell ref="Y2055:Z2055"/>
    <mergeCell ref="A2057:H2058"/>
    <mergeCell ref="I2057:I2058"/>
    <mergeCell ref="J2057:P2057"/>
    <mergeCell ref="Q2057:Y2057"/>
    <mergeCell ref="Z2057:AC2058"/>
    <mergeCell ref="J2058:L2058"/>
    <mergeCell ref="M2058:P2058"/>
    <mergeCell ref="A2049:AC2049"/>
    <mergeCell ref="A2053:E2053"/>
    <mergeCell ref="F2053:K2053"/>
    <mergeCell ref="L2053:W2053"/>
    <mergeCell ref="X2053:AB2053"/>
    <mergeCell ref="A2054:B2055"/>
    <mergeCell ref="D2054:M2055"/>
    <mergeCell ref="P2054:R2054"/>
    <mergeCell ref="T2054:W2054"/>
    <mergeCell ref="Y2054:Z2054"/>
    <mergeCell ref="O2047:Q2047"/>
    <mergeCell ref="S2047:U2047"/>
    <mergeCell ref="W2047:AC2047"/>
    <mergeCell ref="A2048:H2048"/>
    <mergeCell ref="I2048:U2048"/>
    <mergeCell ref="W2048:AC2048"/>
    <mergeCell ref="A2044:H2044"/>
    <mergeCell ref="I2044:U2044"/>
    <mergeCell ref="W2044:AC2044"/>
    <mergeCell ref="A2045:AC2045"/>
    <mergeCell ref="A2046:H2046"/>
    <mergeCell ref="I2046:U2046"/>
    <mergeCell ref="V2046:V2048"/>
    <mergeCell ref="W2046:AC2046"/>
    <mergeCell ref="A2047:F2047"/>
    <mergeCell ref="G2047:M2047"/>
    <mergeCell ref="A2042:H2042"/>
    <mergeCell ref="I2042:U2042"/>
    <mergeCell ref="W2042:AC2042"/>
    <mergeCell ref="A2043:D2043"/>
    <mergeCell ref="E2043:G2043"/>
    <mergeCell ref="J2043:L2043"/>
    <mergeCell ref="M2043:P2043"/>
    <mergeCell ref="Q2043:U2043"/>
    <mergeCell ref="V2043:Y2043"/>
    <mergeCell ref="Z2043:AC2043"/>
    <mergeCell ref="A2040:H2040"/>
    <mergeCell ref="I2040:U2040"/>
    <mergeCell ref="W2040:AC2040"/>
    <mergeCell ref="A2041:J2041"/>
    <mergeCell ref="K2041:O2041"/>
    <mergeCell ref="P2041:T2041"/>
    <mergeCell ref="U2041:Y2041"/>
    <mergeCell ref="Z2041:AC2041"/>
    <mergeCell ref="B2039:C2039"/>
    <mergeCell ref="D2039:J2039"/>
    <mergeCell ref="K2039:O2039"/>
    <mergeCell ref="P2039:T2039"/>
    <mergeCell ref="U2039:Y2039"/>
    <mergeCell ref="Z2039:AC2039"/>
    <mergeCell ref="A2037:H2037"/>
    <mergeCell ref="I2037:U2037"/>
    <mergeCell ref="W2037:AC2037"/>
    <mergeCell ref="A2038:J2038"/>
    <mergeCell ref="K2038:O2038"/>
    <mergeCell ref="P2038:T2038"/>
    <mergeCell ref="U2038:Y2038"/>
    <mergeCell ref="Z2038:AC2038"/>
    <mergeCell ref="I2035:U2035"/>
    <mergeCell ref="W2035:AC2035"/>
    <mergeCell ref="A2036:J2036"/>
    <mergeCell ref="K2036:O2036"/>
    <mergeCell ref="P2036:T2036"/>
    <mergeCell ref="U2036:Y2036"/>
    <mergeCell ref="Z2036:AC2036"/>
    <mergeCell ref="A2031:H2035"/>
    <mergeCell ref="I2031:U2031"/>
    <mergeCell ref="V2031:V2035"/>
    <mergeCell ref="W2031:AC2031"/>
    <mergeCell ref="I2032:U2032"/>
    <mergeCell ref="W2032:AC2032"/>
    <mergeCell ref="I2033:U2033"/>
    <mergeCell ref="W2033:AC2033"/>
    <mergeCell ref="I2034:U2034"/>
    <mergeCell ref="W2034:AC2034"/>
    <mergeCell ref="B2030:C2030"/>
    <mergeCell ref="D2030:J2030"/>
    <mergeCell ref="K2030:O2030"/>
    <mergeCell ref="P2030:T2030"/>
    <mergeCell ref="U2030:Y2030"/>
    <mergeCell ref="Z2030:AC2030"/>
    <mergeCell ref="B2029:C2029"/>
    <mergeCell ref="D2029:J2029"/>
    <mergeCell ref="K2029:O2029"/>
    <mergeCell ref="P2029:T2029"/>
    <mergeCell ref="U2029:Y2029"/>
    <mergeCell ref="Z2029:AC2029"/>
    <mergeCell ref="Q2026:U2026"/>
    <mergeCell ref="V2026:Y2026"/>
    <mergeCell ref="A2027:H2027"/>
    <mergeCell ref="I2027:U2027"/>
    <mergeCell ref="W2027:AC2027"/>
    <mergeCell ref="A2028:J2028"/>
    <mergeCell ref="K2028:O2028"/>
    <mergeCell ref="P2028:T2028"/>
    <mergeCell ref="U2028:Y2028"/>
    <mergeCell ref="Z2028:AC2028"/>
    <mergeCell ref="P2023:R2023"/>
    <mergeCell ref="T2023:W2023"/>
    <mergeCell ref="Y2023:Z2023"/>
    <mergeCell ref="A2025:H2026"/>
    <mergeCell ref="I2025:I2026"/>
    <mergeCell ref="J2025:P2025"/>
    <mergeCell ref="Q2025:Y2025"/>
    <mergeCell ref="Z2025:AC2026"/>
    <mergeCell ref="J2026:L2026"/>
    <mergeCell ref="M2026:P2026"/>
    <mergeCell ref="A2018:AC2018"/>
    <mergeCell ref="A2021:E2021"/>
    <mergeCell ref="F2021:K2021"/>
    <mergeCell ref="L2021:W2021"/>
    <mergeCell ref="X2021:AB2021"/>
    <mergeCell ref="A2022:B2023"/>
    <mergeCell ref="D2022:M2023"/>
    <mergeCell ref="P2022:R2022"/>
    <mergeCell ref="T2022:W2022"/>
    <mergeCell ref="Y2022:Z2022"/>
    <mergeCell ref="O2016:Q2016"/>
    <mergeCell ref="S2016:U2016"/>
    <mergeCell ref="W2016:AC2016"/>
    <mergeCell ref="A2017:H2017"/>
    <mergeCell ref="I2017:U2017"/>
    <mergeCell ref="W2017:AC2017"/>
    <mergeCell ref="A2013:H2013"/>
    <mergeCell ref="I2013:U2013"/>
    <mergeCell ref="W2013:AC2013"/>
    <mergeCell ref="A2014:AC2014"/>
    <mergeCell ref="A2015:H2015"/>
    <mergeCell ref="I2015:U2015"/>
    <mergeCell ref="V2015:V2017"/>
    <mergeCell ref="W2015:AC2015"/>
    <mergeCell ref="A2016:F2016"/>
    <mergeCell ref="G2016:M2016"/>
    <mergeCell ref="Z2011:AC2011"/>
    <mergeCell ref="B2012:C2012"/>
    <mergeCell ref="E2012:G2012"/>
    <mergeCell ref="J2012:L2012"/>
    <mergeCell ref="M2012:P2012"/>
    <mergeCell ref="Q2012:U2012"/>
    <mergeCell ref="V2012:Y2012"/>
    <mergeCell ref="Z2012:AC2012"/>
    <mergeCell ref="B2011:C2011"/>
    <mergeCell ref="E2011:G2011"/>
    <mergeCell ref="J2011:L2011"/>
    <mergeCell ref="M2011:P2011"/>
    <mergeCell ref="Q2011:U2011"/>
    <mergeCell ref="V2011:Y2011"/>
    <mergeCell ref="A2009:H2009"/>
    <mergeCell ref="I2009:U2009"/>
    <mergeCell ref="W2009:AC2009"/>
    <mergeCell ref="A2010:D2010"/>
    <mergeCell ref="E2010:G2010"/>
    <mergeCell ref="J2010:L2010"/>
    <mergeCell ref="M2010:P2010"/>
    <mergeCell ref="Q2010:U2010"/>
    <mergeCell ref="V2010:Y2010"/>
    <mergeCell ref="Z2010:AC2010"/>
    <mergeCell ref="B2008:C2008"/>
    <mergeCell ref="D2008:J2008"/>
    <mergeCell ref="K2008:O2008"/>
    <mergeCell ref="P2008:T2008"/>
    <mergeCell ref="U2008:Y2008"/>
    <mergeCell ref="Z2008:AC2008"/>
    <mergeCell ref="B2007:C2007"/>
    <mergeCell ref="D2007:J2007"/>
    <mergeCell ref="K2007:O2007"/>
    <mergeCell ref="P2007:T2007"/>
    <mergeCell ref="U2007:Y2007"/>
    <mergeCell ref="Z2007:AC2007"/>
    <mergeCell ref="A2005:H2005"/>
    <mergeCell ref="I2005:U2005"/>
    <mergeCell ref="W2005:AC2005"/>
    <mergeCell ref="A2006:J2006"/>
    <mergeCell ref="K2006:O2006"/>
    <mergeCell ref="P2006:T2006"/>
    <mergeCell ref="U2006:Y2006"/>
    <mergeCell ref="Z2006:AC2006"/>
    <mergeCell ref="A2003:H2003"/>
    <mergeCell ref="I2003:U2003"/>
    <mergeCell ref="W2003:AC2003"/>
    <mergeCell ref="A2004:J2004"/>
    <mergeCell ref="K2004:O2004"/>
    <mergeCell ref="P2004:T2004"/>
    <mergeCell ref="U2004:Y2004"/>
    <mergeCell ref="Z2004:AC2004"/>
    <mergeCell ref="B2002:C2002"/>
    <mergeCell ref="D2002:J2002"/>
    <mergeCell ref="K2002:O2002"/>
    <mergeCell ref="P2002:T2002"/>
    <mergeCell ref="U2002:Y2002"/>
    <mergeCell ref="Z2002:AC2002"/>
    <mergeCell ref="B2001:C2001"/>
    <mergeCell ref="D2001:J2001"/>
    <mergeCell ref="K2001:O2001"/>
    <mergeCell ref="P2001:T2001"/>
    <mergeCell ref="U2001:Y2001"/>
    <mergeCell ref="Z2001:AC2001"/>
    <mergeCell ref="I1999:U1999"/>
    <mergeCell ref="W1999:AC1999"/>
    <mergeCell ref="A2000:J2000"/>
    <mergeCell ref="K2000:O2000"/>
    <mergeCell ref="P2000:T2000"/>
    <mergeCell ref="U2000:Y2000"/>
    <mergeCell ref="Z2000:AC2000"/>
    <mergeCell ref="A1995:H1999"/>
    <mergeCell ref="I1995:U1995"/>
    <mergeCell ref="V1995:V1999"/>
    <mergeCell ref="W1995:AC1995"/>
    <mergeCell ref="I1996:U1996"/>
    <mergeCell ref="W1996:AC1996"/>
    <mergeCell ref="I1997:U1997"/>
    <mergeCell ref="W1997:AC1997"/>
    <mergeCell ref="I1998:U1998"/>
    <mergeCell ref="W1998:AC1998"/>
    <mergeCell ref="B1994:C1994"/>
    <mergeCell ref="D1994:J1994"/>
    <mergeCell ref="K1994:O1994"/>
    <mergeCell ref="P1994:T1994"/>
    <mergeCell ref="U1994:Y1994"/>
    <mergeCell ref="Z1994:AC1994"/>
    <mergeCell ref="B1993:C1993"/>
    <mergeCell ref="D1993:J1993"/>
    <mergeCell ref="K1993:O1993"/>
    <mergeCell ref="P1993:T1993"/>
    <mergeCell ref="U1993:Y1993"/>
    <mergeCell ref="Z1993:AC1993"/>
    <mergeCell ref="Z1990:AC1990"/>
    <mergeCell ref="A1991:H1991"/>
    <mergeCell ref="I1991:U1991"/>
    <mergeCell ref="W1991:AC1991"/>
    <mergeCell ref="A1992:J1992"/>
    <mergeCell ref="K1992:O1992"/>
    <mergeCell ref="P1992:T1992"/>
    <mergeCell ref="U1992:Y1992"/>
    <mergeCell ref="Z1992:AC1992"/>
    <mergeCell ref="B1990:C1990"/>
    <mergeCell ref="D1990:H1990"/>
    <mergeCell ref="J1990:L1990"/>
    <mergeCell ref="M1990:P1990"/>
    <mergeCell ref="Q1990:U1990"/>
    <mergeCell ref="V1990:Y1990"/>
    <mergeCell ref="Z1988:AC1988"/>
    <mergeCell ref="B1989:C1989"/>
    <mergeCell ref="D1989:H1989"/>
    <mergeCell ref="J1989:L1989"/>
    <mergeCell ref="M1989:P1989"/>
    <mergeCell ref="Q1989:U1989"/>
    <mergeCell ref="V1989:Y1989"/>
    <mergeCell ref="Z1989:AC1989"/>
    <mergeCell ref="Q1987:U1987"/>
    <mergeCell ref="V1987:Y1987"/>
    <mergeCell ref="B1988:C1988"/>
    <mergeCell ref="D1988:H1988"/>
    <mergeCell ref="J1988:L1988"/>
    <mergeCell ref="M1988:P1988"/>
    <mergeCell ref="Q1988:U1988"/>
    <mergeCell ref="V1988:Y1988"/>
    <mergeCell ref="P1984:R1984"/>
    <mergeCell ref="T1984:W1984"/>
    <mergeCell ref="Y1984:Z1984"/>
    <mergeCell ref="A1986:H1987"/>
    <mergeCell ref="I1986:I1987"/>
    <mergeCell ref="J1986:P1986"/>
    <mergeCell ref="Q1986:Y1986"/>
    <mergeCell ref="Z1986:AC1987"/>
    <mergeCell ref="J1987:L1987"/>
    <mergeCell ref="M1987:P1987"/>
    <mergeCell ref="A1978:AC1978"/>
    <mergeCell ref="A1982:E1982"/>
    <mergeCell ref="F1982:K1982"/>
    <mergeCell ref="L1982:W1982"/>
    <mergeCell ref="X1982:AB1982"/>
    <mergeCell ref="A1983:B1984"/>
    <mergeCell ref="D1983:M1984"/>
    <mergeCell ref="P1983:R1983"/>
    <mergeCell ref="T1983:W1983"/>
    <mergeCell ref="Y1983:Z1983"/>
    <mergeCell ref="O1976:Q1976"/>
    <mergeCell ref="S1976:U1976"/>
    <mergeCell ref="W1976:AC1976"/>
    <mergeCell ref="A1977:H1977"/>
    <mergeCell ref="I1977:U1977"/>
    <mergeCell ref="W1977:AC1977"/>
    <mergeCell ref="A1973:H1973"/>
    <mergeCell ref="I1973:U1973"/>
    <mergeCell ref="W1973:AC1973"/>
    <mergeCell ref="A1974:AC1974"/>
    <mergeCell ref="A1975:H1975"/>
    <mergeCell ref="I1975:U1975"/>
    <mergeCell ref="V1975:V1977"/>
    <mergeCell ref="W1975:AC1975"/>
    <mergeCell ref="A1976:F1976"/>
    <mergeCell ref="G1976:M1976"/>
    <mergeCell ref="A1971:H1971"/>
    <mergeCell ref="I1971:U1971"/>
    <mergeCell ref="W1971:AC1971"/>
    <mergeCell ref="A1972:D1972"/>
    <mergeCell ref="E1972:G1972"/>
    <mergeCell ref="J1972:L1972"/>
    <mergeCell ref="M1972:P1972"/>
    <mergeCell ref="Q1972:U1972"/>
    <mergeCell ref="V1972:Y1972"/>
    <mergeCell ref="Z1972:AC1972"/>
    <mergeCell ref="A1969:H1969"/>
    <mergeCell ref="I1969:U1969"/>
    <mergeCell ref="W1969:AC1969"/>
    <mergeCell ref="A1970:J1970"/>
    <mergeCell ref="K1970:O1970"/>
    <mergeCell ref="P1970:T1970"/>
    <mergeCell ref="U1970:Y1970"/>
    <mergeCell ref="Z1970:AC1970"/>
    <mergeCell ref="B1968:C1968"/>
    <mergeCell ref="D1968:J1968"/>
    <mergeCell ref="K1968:O1968"/>
    <mergeCell ref="P1968:T1968"/>
    <mergeCell ref="U1968:Y1968"/>
    <mergeCell ref="Z1968:AC1968"/>
    <mergeCell ref="A1966:H1966"/>
    <mergeCell ref="I1966:U1966"/>
    <mergeCell ref="W1966:AC1966"/>
    <mergeCell ref="A1967:J1967"/>
    <mergeCell ref="K1967:O1967"/>
    <mergeCell ref="P1967:T1967"/>
    <mergeCell ref="U1967:Y1967"/>
    <mergeCell ref="Z1967:AC1967"/>
    <mergeCell ref="I1964:U1964"/>
    <mergeCell ref="W1964:AC1964"/>
    <mergeCell ref="A1965:J1965"/>
    <mergeCell ref="K1965:O1965"/>
    <mergeCell ref="P1965:T1965"/>
    <mergeCell ref="U1965:Y1965"/>
    <mergeCell ref="Z1965:AC1965"/>
    <mergeCell ref="A1960:H1964"/>
    <mergeCell ref="I1960:U1960"/>
    <mergeCell ref="V1960:V1964"/>
    <mergeCell ref="W1960:AC1960"/>
    <mergeCell ref="I1961:U1961"/>
    <mergeCell ref="W1961:AC1961"/>
    <mergeCell ref="I1962:U1962"/>
    <mergeCell ref="W1962:AC1962"/>
    <mergeCell ref="I1963:U1963"/>
    <mergeCell ref="W1963:AC1963"/>
    <mergeCell ref="B1959:C1959"/>
    <mergeCell ref="D1959:J1959"/>
    <mergeCell ref="K1959:O1959"/>
    <mergeCell ref="P1959:T1959"/>
    <mergeCell ref="U1959:Y1959"/>
    <mergeCell ref="Z1959:AC1959"/>
    <mergeCell ref="B1958:C1958"/>
    <mergeCell ref="D1958:J1958"/>
    <mergeCell ref="K1958:O1958"/>
    <mergeCell ref="P1958:T1958"/>
    <mergeCell ref="U1958:Y1958"/>
    <mergeCell ref="Z1958:AC1958"/>
    <mergeCell ref="Q1955:U1955"/>
    <mergeCell ref="V1955:Y1955"/>
    <mergeCell ref="A1956:H1956"/>
    <mergeCell ref="I1956:U1956"/>
    <mergeCell ref="W1956:AC1956"/>
    <mergeCell ref="A1957:J1957"/>
    <mergeCell ref="K1957:O1957"/>
    <mergeCell ref="P1957:T1957"/>
    <mergeCell ref="U1957:Y1957"/>
    <mergeCell ref="Z1957:AC1957"/>
    <mergeCell ref="P1952:R1952"/>
    <mergeCell ref="T1952:W1952"/>
    <mergeCell ref="Y1952:Z1952"/>
    <mergeCell ref="A1954:H1955"/>
    <mergeCell ref="I1954:I1955"/>
    <mergeCell ref="J1954:P1954"/>
    <mergeCell ref="Q1954:Y1954"/>
    <mergeCell ref="Z1954:AC1955"/>
    <mergeCell ref="J1955:L1955"/>
    <mergeCell ref="M1955:P1955"/>
    <mergeCell ref="A1947:AC1947"/>
    <mergeCell ref="A1950:E1950"/>
    <mergeCell ref="F1950:K1950"/>
    <mergeCell ref="L1950:W1950"/>
    <mergeCell ref="X1950:AB1950"/>
    <mergeCell ref="A1951:B1952"/>
    <mergeCell ref="D1951:M1952"/>
    <mergeCell ref="P1951:R1951"/>
    <mergeCell ref="T1951:W1951"/>
    <mergeCell ref="Y1951:Z1951"/>
    <mergeCell ref="G1945:M1945"/>
    <mergeCell ref="O1945:Q1945"/>
    <mergeCell ref="S1945:U1945"/>
    <mergeCell ref="W1945:AC1945"/>
    <mergeCell ref="A1946:H1946"/>
    <mergeCell ref="I1946:U1946"/>
    <mergeCell ref="W1946:AC1946"/>
    <mergeCell ref="Z1941:AC1941"/>
    <mergeCell ref="A1942:H1942"/>
    <mergeCell ref="I1942:U1942"/>
    <mergeCell ref="W1942:AC1942"/>
    <mergeCell ref="A1943:AC1943"/>
    <mergeCell ref="A1944:H1944"/>
    <mergeCell ref="I1944:U1944"/>
    <mergeCell ref="V1944:V1946"/>
    <mergeCell ref="W1944:AC1944"/>
    <mergeCell ref="A1945:F1945"/>
    <mergeCell ref="B1941:C1941"/>
    <mergeCell ref="E1941:G1941"/>
    <mergeCell ref="J1941:L1941"/>
    <mergeCell ref="M1941:P1941"/>
    <mergeCell ref="Q1941:U1941"/>
    <mergeCell ref="V1941:Y1941"/>
    <mergeCell ref="A1939:H1939"/>
    <mergeCell ref="I1939:U1939"/>
    <mergeCell ref="W1939:AC1939"/>
    <mergeCell ref="A1940:D1940"/>
    <mergeCell ref="E1940:G1940"/>
    <mergeCell ref="J1940:L1940"/>
    <mergeCell ref="M1940:P1940"/>
    <mergeCell ref="Q1940:U1940"/>
    <mergeCell ref="V1940:Y1940"/>
    <mergeCell ref="Z1940:AC1940"/>
    <mergeCell ref="B1938:C1938"/>
    <mergeCell ref="D1938:J1938"/>
    <mergeCell ref="K1938:O1938"/>
    <mergeCell ref="P1938:T1938"/>
    <mergeCell ref="U1938:Y1938"/>
    <mergeCell ref="Z1938:AC1938"/>
    <mergeCell ref="A1936:H1936"/>
    <mergeCell ref="I1936:U1936"/>
    <mergeCell ref="W1936:AC1936"/>
    <mergeCell ref="A1937:J1937"/>
    <mergeCell ref="K1937:O1937"/>
    <mergeCell ref="P1937:T1937"/>
    <mergeCell ref="U1937:Y1937"/>
    <mergeCell ref="Z1937:AC1937"/>
    <mergeCell ref="A1934:H1934"/>
    <mergeCell ref="I1934:U1934"/>
    <mergeCell ref="W1934:AC1934"/>
    <mergeCell ref="A1935:J1935"/>
    <mergeCell ref="K1935:O1935"/>
    <mergeCell ref="P1935:T1935"/>
    <mergeCell ref="U1935:Y1935"/>
    <mergeCell ref="Z1935:AC1935"/>
    <mergeCell ref="B1933:C1933"/>
    <mergeCell ref="D1933:J1933"/>
    <mergeCell ref="K1933:O1933"/>
    <mergeCell ref="P1933:T1933"/>
    <mergeCell ref="U1933:Y1933"/>
    <mergeCell ref="Z1933:AC1933"/>
    <mergeCell ref="B1932:C1932"/>
    <mergeCell ref="D1932:J1932"/>
    <mergeCell ref="K1932:O1932"/>
    <mergeCell ref="P1932:T1932"/>
    <mergeCell ref="U1932:Y1932"/>
    <mergeCell ref="Z1932:AC1932"/>
    <mergeCell ref="I1930:U1930"/>
    <mergeCell ref="W1930:AC1930"/>
    <mergeCell ref="A1931:J1931"/>
    <mergeCell ref="K1931:O1931"/>
    <mergeCell ref="P1931:T1931"/>
    <mergeCell ref="U1931:Y1931"/>
    <mergeCell ref="Z1931:AC1931"/>
    <mergeCell ref="A1926:H1930"/>
    <mergeCell ref="I1926:U1926"/>
    <mergeCell ref="V1926:V1930"/>
    <mergeCell ref="W1926:AC1926"/>
    <mergeCell ref="I1927:U1927"/>
    <mergeCell ref="W1927:AC1927"/>
    <mergeCell ref="I1928:U1928"/>
    <mergeCell ref="W1928:AC1928"/>
    <mergeCell ref="I1929:U1929"/>
    <mergeCell ref="W1929:AC1929"/>
    <mergeCell ref="B1925:C1925"/>
    <mergeCell ref="D1925:J1925"/>
    <mergeCell ref="K1925:O1925"/>
    <mergeCell ref="P1925:T1925"/>
    <mergeCell ref="U1925:Y1925"/>
    <mergeCell ref="Z1925:AC1925"/>
    <mergeCell ref="B1924:C1924"/>
    <mergeCell ref="D1924:J1924"/>
    <mergeCell ref="K1924:O1924"/>
    <mergeCell ref="P1924:T1924"/>
    <mergeCell ref="U1924:Y1924"/>
    <mergeCell ref="Z1924:AC1924"/>
    <mergeCell ref="Q1921:U1921"/>
    <mergeCell ref="V1921:Y1921"/>
    <mergeCell ref="A1922:H1922"/>
    <mergeCell ref="I1922:U1922"/>
    <mergeCell ref="W1922:AC1922"/>
    <mergeCell ref="A1923:J1923"/>
    <mergeCell ref="K1923:O1923"/>
    <mergeCell ref="P1923:T1923"/>
    <mergeCell ref="U1923:Y1923"/>
    <mergeCell ref="Z1923:AC1923"/>
    <mergeCell ref="P1918:R1918"/>
    <mergeCell ref="T1918:W1918"/>
    <mergeCell ref="Y1918:Z1918"/>
    <mergeCell ref="A1920:H1921"/>
    <mergeCell ref="I1920:I1921"/>
    <mergeCell ref="J1920:P1920"/>
    <mergeCell ref="Q1920:Y1920"/>
    <mergeCell ref="Z1920:AC1921"/>
    <mergeCell ref="J1921:L1921"/>
    <mergeCell ref="M1921:P1921"/>
    <mergeCell ref="A1912:AC1912"/>
    <mergeCell ref="A1916:E1916"/>
    <mergeCell ref="F1916:K1916"/>
    <mergeCell ref="L1916:W1916"/>
    <mergeCell ref="X1916:AB1916"/>
    <mergeCell ref="A1917:B1918"/>
    <mergeCell ref="D1917:M1918"/>
    <mergeCell ref="P1917:R1917"/>
    <mergeCell ref="T1917:W1917"/>
    <mergeCell ref="Y1917:Z1917"/>
    <mergeCell ref="G1910:M1910"/>
    <mergeCell ref="O1910:Q1910"/>
    <mergeCell ref="S1910:U1910"/>
    <mergeCell ref="W1910:AC1910"/>
    <mergeCell ref="A1911:H1911"/>
    <mergeCell ref="I1911:U1911"/>
    <mergeCell ref="W1911:AC1911"/>
    <mergeCell ref="Z1906:AC1906"/>
    <mergeCell ref="A1907:H1907"/>
    <mergeCell ref="I1907:U1907"/>
    <mergeCell ref="W1907:AC1907"/>
    <mergeCell ref="A1908:AC1908"/>
    <mergeCell ref="A1909:H1909"/>
    <mergeCell ref="I1909:U1909"/>
    <mergeCell ref="V1909:V1911"/>
    <mergeCell ref="W1909:AC1909"/>
    <mergeCell ref="A1910:F1910"/>
    <mergeCell ref="B1906:C1906"/>
    <mergeCell ref="E1906:G1906"/>
    <mergeCell ref="J1906:L1906"/>
    <mergeCell ref="M1906:P1906"/>
    <mergeCell ref="Q1906:U1906"/>
    <mergeCell ref="V1906:Y1906"/>
    <mergeCell ref="A1904:H1904"/>
    <mergeCell ref="I1904:U1904"/>
    <mergeCell ref="W1904:AC1904"/>
    <mergeCell ref="A1905:D1905"/>
    <mergeCell ref="E1905:G1905"/>
    <mergeCell ref="J1905:L1905"/>
    <mergeCell ref="M1905:P1905"/>
    <mergeCell ref="Q1905:U1905"/>
    <mergeCell ref="V1905:Y1905"/>
    <mergeCell ref="Z1905:AC1905"/>
    <mergeCell ref="B1903:C1903"/>
    <mergeCell ref="D1903:J1903"/>
    <mergeCell ref="K1903:O1903"/>
    <mergeCell ref="P1903:T1903"/>
    <mergeCell ref="U1903:Y1903"/>
    <mergeCell ref="Z1903:AC1903"/>
    <mergeCell ref="A1901:H1901"/>
    <mergeCell ref="I1901:U1901"/>
    <mergeCell ref="W1901:AC1901"/>
    <mergeCell ref="A1902:J1902"/>
    <mergeCell ref="K1902:O1902"/>
    <mergeCell ref="P1902:T1902"/>
    <mergeCell ref="U1902:Y1902"/>
    <mergeCell ref="Z1902:AC1902"/>
    <mergeCell ref="A1899:H1899"/>
    <mergeCell ref="I1899:U1899"/>
    <mergeCell ref="W1899:AC1899"/>
    <mergeCell ref="A1900:J1900"/>
    <mergeCell ref="K1900:O1900"/>
    <mergeCell ref="P1900:T1900"/>
    <mergeCell ref="U1900:Y1900"/>
    <mergeCell ref="Z1900:AC1900"/>
    <mergeCell ref="B1898:C1898"/>
    <mergeCell ref="D1898:J1898"/>
    <mergeCell ref="K1898:O1898"/>
    <mergeCell ref="P1898:T1898"/>
    <mergeCell ref="U1898:Y1898"/>
    <mergeCell ref="Z1898:AC1898"/>
    <mergeCell ref="I1896:U1896"/>
    <mergeCell ref="W1896:AC1896"/>
    <mergeCell ref="A1897:J1897"/>
    <mergeCell ref="K1897:O1897"/>
    <mergeCell ref="P1897:T1897"/>
    <mergeCell ref="U1897:Y1897"/>
    <mergeCell ref="Z1897:AC1897"/>
    <mergeCell ref="A1892:H1896"/>
    <mergeCell ref="I1892:U1892"/>
    <mergeCell ref="V1892:V1896"/>
    <mergeCell ref="W1892:AC1892"/>
    <mergeCell ref="I1893:U1893"/>
    <mergeCell ref="W1893:AC1893"/>
    <mergeCell ref="I1894:U1894"/>
    <mergeCell ref="W1894:AC1894"/>
    <mergeCell ref="I1895:U1895"/>
    <mergeCell ref="W1895:AC1895"/>
    <mergeCell ref="B1891:C1891"/>
    <mergeCell ref="D1891:J1891"/>
    <mergeCell ref="K1891:O1891"/>
    <mergeCell ref="P1891:T1891"/>
    <mergeCell ref="U1891:Y1891"/>
    <mergeCell ref="Z1891:AC1891"/>
    <mergeCell ref="B1890:C1890"/>
    <mergeCell ref="D1890:J1890"/>
    <mergeCell ref="K1890:O1890"/>
    <mergeCell ref="P1890:T1890"/>
    <mergeCell ref="U1890:Y1890"/>
    <mergeCell ref="Z1890:AC1890"/>
    <mergeCell ref="Q1887:U1887"/>
    <mergeCell ref="V1887:Y1887"/>
    <mergeCell ref="A1888:H1888"/>
    <mergeCell ref="I1888:U1888"/>
    <mergeCell ref="W1888:AC1888"/>
    <mergeCell ref="A1889:J1889"/>
    <mergeCell ref="K1889:O1889"/>
    <mergeCell ref="P1889:T1889"/>
    <mergeCell ref="U1889:Y1889"/>
    <mergeCell ref="Z1889:AC1889"/>
    <mergeCell ref="P1884:R1884"/>
    <mergeCell ref="T1884:W1884"/>
    <mergeCell ref="Y1884:Z1884"/>
    <mergeCell ref="A1886:H1887"/>
    <mergeCell ref="I1886:I1887"/>
    <mergeCell ref="J1886:P1886"/>
    <mergeCell ref="Q1886:Y1886"/>
    <mergeCell ref="Z1886:AC1887"/>
    <mergeCell ref="J1887:L1887"/>
    <mergeCell ref="M1887:P1887"/>
    <mergeCell ref="A1878:AC1878"/>
    <mergeCell ref="A1882:E1882"/>
    <mergeCell ref="F1882:K1882"/>
    <mergeCell ref="L1882:W1882"/>
    <mergeCell ref="X1882:AB1882"/>
    <mergeCell ref="A1883:B1884"/>
    <mergeCell ref="D1883:M1884"/>
    <mergeCell ref="P1883:R1883"/>
    <mergeCell ref="T1883:W1883"/>
    <mergeCell ref="Y1883:Z1883"/>
    <mergeCell ref="G1876:M1876"/>
    <mergeCell ref="O1876:Q1876"/>
    <mergeCell ref="S1876:U1876"/>
    <mergeCell ref="W1876:AC1876"/>
    <mergeCell ref="A1877:H1877"/>
    <mergeCell ref="I1877:U1877"/>
    <mergeCell ref="W1877:AC1877"/>
    <mergeCell ref="Z1872:AC1872"/>
    <mergeCell ref="A1873:H1873"/>
    <mergeCell ref="I1873:U1873"/>
    <mergeCell ref="W1873:AC1873"/>
    <mergeCell ref="A1874:AC1874"/>
    <mergeCell ref="A1875:H1875"/>
    <mergeCell ref="I1875:U1875"/>
    <mergeCell ref="V1875:V1877"/>
    <mergeCell ref="W1875:AC1875"/>
    <mergeCell ref="A1876:F1876"/>
    <mergeCell ref="B1872:C1872"/>
    <mergeCell ref="E1872:G1872"/>
    <mergeCell ref="J1872:L1872"/>
    <mergeCell ref="M1872:P1872"/>
    <mergeCell ref="Q1872:U1872"/>
    <mergeCell ref="V1872:Y1872"/>
    <mergeCell ref="A1870:H1870"/>
    <mergeCell ref="I1870:U1870"/>
    <mergeCell ref="W1870:AC1870"/>
    <mergeCell ref="A1871:D1871"/>
    <mergeCell ref="E1871:G1871"/>
    <mergeCell ref="J1871:L1871"/>
    <mergeCell ref="M1871:P1871"/>
    <mergeCell ref="Q1871:U1871"/>
    <mergeCell ref="V1871:Y1871"/>
    <mergeCell ref="Z1871:AC1871"/>
    <mergeCell ref="B1869:C1869"/>
    <mergeCell ref="D1869:J1869"/>
    <mergeCell ref="K1869:O1869"/>
    <mergeCell ref="P1869:T1869"/>
    <mergeCell ref="U1869:Y1869"/>
    <mergeCell ref="Z1869:AC1869"/>
    <mergeCell ref="A1867:H1867"/>
    <mergeCell ref="I1867:U1867"/>
    <mergeCell ref="W1867:AC1867"/>
    <mergeCell ref="A1868:J1868"/>
    <mergeCell ref="K1868:O1868"/>
    <mergeCell ref="P1868:T1868"/>
    <mergeCell ref="U1868:Y1868"/>
    <mergeCell ref="Z1868:AC1868"/>
    <mergeCell ref="A1865:H1865"/>
    <mergeCell ref="I1865:U1865"/>
    <mergeCell ref="W1865:AC1865"/>
    <mergeCell ref="A1866:J1866"/>
    <mergeCell ref="K1866:O1866"/>
    <mergeCell ref="P1866:T1866"/>
    <mergeCell ref="U1866:Y1866"/>
    <mergeCell ref="Z1866:AC1866"/>
    <mergeCell ref="B1864:C1864"/>
    <mergeCell ref="D1864:J1864"/>
    <mergeCell ref="K1864:O1864"/>
    <mergeCell ref="P1864:T1864"/>
    <mergeCell ref="U1864:Y1864"/>
    <mergeCell ref="Z1864:AC1864"/>
    <mergeCell ref="I1862:U1862"/>
    <mergeCell ref="W1862:AC1862"/>
    <mergeCell ref="A1863:J1863"/>
    <mergeCell ref="K1863:O1863"/>
    <mergeCell ref="P1863:T1863"/>
    <mergeCell ref="U1863:Y1863"/>
    <mergeCell ref="Z1863:AC1863"/>
    <mergeCell ref="A1858:H1862"/>
    <mergeCell ref="I1858:U1858"/>
    <mergeCell ref="V1858:V1862"/>
    <mergeCell ref="W1858:AC1858"/>
    <mergeCell ref="I1859:U1859"/>
    <mergeCell ref="W1859:AC1859"/>
    <mergeCell ref="I1860:U1860"/>
    <mergeCell ref="W1860:AC1860"/>
    <mergeCell ref="I1861:U1861"/>
    <mergeCell ref="W1861:AC1861"/>
    <mergeCell ref="B1857:C1857"/>
    <mergeCell ref="D1857:J1857"/>
    <mergeCell ref="K1857:O1857"/>
    <mergeCell ref="P1857:T1857"/>
    <mergeCell ref="U1857:Y1857"/>
    <mergeCell ref="Z1857:AC1857"/>
    <mergeCell ref="B1856:C1856"/>
    <mergeCell ref="D1856:J1856"/>
    <mergeCell ref="K1856:O1856"/>
    <mergeCell ref="P1856:T1856"/>
    <mergeCell ref="U1856:Y1856"/>
    <mergeCell ref="Z1856:AC1856"/>
    <mergeCell ref="Q1853:U1853"/>
    <mergeCell ref="V1853:Y1853"/>
    <mergeCell ref="A1854:H1854"/>
    <mergeCell ref="I1854:U1854"/>
    <mergeCell ref="W1854:AC1854"/>
    <mergeCell ref="A1855:J1855"/>
    <mergeCell ref="K1855:O1855"/>
    <mergeCell ref="P1855:T1855"/>
    <mergeCell ref="U1855:Y1855"/>
    <mergeCell ref="Z1855:AC1855"/>
    <mergeCell ref="P1850:R1850"/>
    <mergeCell ref="T1850:W1850"/>
    <mergeCell ref="Y1850:Z1850"/>
    <mergeCell ref="A1852:H1853"/>
    <mergeCell ref="I1852:I1853"/>
    <mergeCell ref="J1852:P1852"/>
    <mergeCell ref="Q1852:Y1852"/>
    <mergeCell ref="Z1852:AC1853"/>
    <mergeCell ref="J1853:L1853"/>
    <mergeCell ref="M1853:P1853"/>
    <mergeCell ref="A1842:AC1842"/>
    <mergeCell ref="A1848:E1848"/>
    <mergeCell ref="F1848:K1848"/>
    <mergeCell ref="L1848:W1848"/>
    <mergeCell ref="X1848:AB1848"/>
    <mergeCell ref="A1849:B1850"/>
    <mergeCell ref="D1849:M1850"/>
    <mergeCell ref="P1849:R1849"/>
    <mergeCell ref="T1849:W1849"/>
    <mergeCell ref="Y1849:Z1849"/>
    <mergeCell ref="O1840:Q1840"/>
    <mergeCell ref="S1840:U1840"/>
    <mergeCell ref="W1840:AC1840"/>
    <mergeCell ref="A1841:H1841"/>
    <mergeCell ref="I1841:U1841"/>
    <mergeCell ref="W1841:AC1841"/>
    <mergeCell ref="A1837:H1837"/>
    <mergeCell ref="I1837:U1837"/>
    <mergeCell ref="W1837:AC1837"/>
    <mergeCell ref="A1838:AC1838"/>
    <mergeCell ref="A1839:H1839"/>
    <mergeCell ref="I1839:U1839"/>
    <mergeCell ref="V1839:V1841"/>
    <mergeCell ref="W1839:AC1839"/>
    <mergeCell ref="A1840:F1840"/>
    <mergeCell ref="G1840:M1840"/>
    <mergeCell ref="Z1835:AC1835"/>
    <mergeCell ref="B1836:C1836"/>
    <mergeCell ref="E1836:G1836"/>
    <mergeCell ref="J1836:L1836"/>
    <mergeCell ref="M1836:P1836"/>
    <mergeCell ref="Q1836:U1836"/>
    <mergeCell ref="V1836:Y1836"/>
    <mergeCell ref="Z1836:AC1836"/>
    <mergeCell ref="A1835:D1835"/>
    <mergeCell ref="E1835:G1835"/>
    <mergeCell ref="J1835:L1835"/>
    <mergeCell ref="M1835:P1835"/>
    <mergeCell ref="Q1835:U1835"/>
    <mergeCell ref="V1835:Y1835"/>
    <mergeCell ref="Z1832:AC1832"/>
    <mergeCell ref="B1833:C1833"/>
    <mergeCell ref="E1833:G1833"/>
    <mergeCell ref="J1833:L1833"/>
    <mergeCell ref="M1833:P1833"/>
    <mergeCell ref="Q1833:U1833"/>
    <mergeCell ref="V1833:Y1833"/>
    <mergeCell ref="Z1833:AC1833"/>
    <mergeCell ref="B1832:C1832"/>
    <mergeCell ref="E1832:G1832"/>
    <mergeCell ref="J1832:L1832"/>
    <mergeCell ref="M1832:P1832"/>
    <mergeCell ref="Q1832:U1832"/>
    <mergeCell ref="V1832:Y1832"/>
    <mergeCell ref="Z1830:AC1830"/>
    <mergeCell ref="B1831:C1831"/>
    <mergeCell ref="E1831:G1831"/>
    <mergeCell ref="J1831:L1831"/>
    <mergeCell ref="M1831:P1831"/>
    <mergeCell ref="Q1831:U1831"/>
    <mergeCell ref="V1831:Y1831"/>
    <mergeCell ref="Z1831:AC1831"/>
    <mergeCell ref="B1830:C1830"/>
    <mergeCell ref="E1830:G1830"/>
    <mergeCell ref="J1830:L1830"/>
    <mergeCell ref="M1830:P1830"/>
    <mergeCell ref="Q1830:U1830"/>
    <mergeCell ref="V1830:Y1830"/>
    <mergeCell ref="Z1828:AC1828"/>
    <mergeCell ref="B1829:C1829"/>
    <mergeCell ref="E1829:G1829"/>
    <mergeCell ref="J1829:L1829"/>
    <mergeCell ref="M1829:P1829"/>
    <mergeCell ref="Q1829:U1829"/>
    <mergeCell ref="V1829:Y1829"/>
    <mergeCell ref="Z1829:AC1829"/>
    <mergeCell ref="B1828:C1828"/>
    <mergeCell ref="E1828:G1828"/>
    <mergeCell ref="J1828:L1828"/>
    <mergeCell ref="M1828:P1828"/>
    <mergeCell ref="Q1828:U1828"/>
    <mergeCell ref="V1828:Y1828"/>
    <mergeCell ref="A1826:H1826"/>
    <mergeCell ref="I1826:U1826"/>
    <mergeCell ref="W1826:AC1826"/>
    <mergeCell ref="A1827:D1827"/>
    <mergeCell ref="E1827:G1827"/>
    <mergeCell ref="J1827:L1827"/>
    <mergeCell ref="M1827:P1827"/>
    <mergeCell ref="Q1827:U1827"/>
    <mergeCell ref="V1827:Y1827"/>
    <mergeCell ref="Z1827:AC1827"/>
    <mergeCell ref="B1825:C1825"/>
    <mergeCell ref="D1825:J1825"/>
    <mergeCell ref="K1825:O1825"/>
    <mergeCell ref="P1825:T1825"/>
    <mergeCell ref="U1825:Y1825"/>
    <mergeCell ref="Z1825:AC1825"/>
    <mergeCell ref="B1824:C1824"/>
    <mergeCell ref="D1824:J1824"/>
    <mergeCell ref="K1824:O1824"/>
    <mergeCell ref="P1824:T1824"/>
    <mergeCell ref="U1824:Y1824"/>
    <mergeCell ref="Z1824:AC1824"/>
    <mergeCell ref="B1823:C1823"/>
    <mergeCell ref="D1823:J1823"/>
    <mergeCell ref="K1823:O1823"/>
    <mergeCell ref="P1823:T1823"/>
    <mergeCell ref="U1823:Y1823"/>
    <mergeCell ref="Z1823:AC1823"/>
    <mergeCell ref="B1822:C1822"/>
    <mergeCell ref="D1822:J1822"/>
    <mergeCell ref="K1822:O1822"/>
    <mergeCell ref="P1822:T1822"/>
    <mergeCell ref="U1822:Y1822"/>
    <mergeCell ref="Z1822:AC1822"/>
    <mergeCell ref="B1821:C1821"/>
    <mergeCell ref="D1821:J1821"/>
    <mergeCell ref="K1821:O1821"/>
    <mergeCell ref="P1821:T1821"/>
    <mergeCell ref="U1821:Y1821"/>
    <mergeCell ref="Z1821:AC1821"/>
    <mergeCell ref="B1820:C1820"/>
    <mergeCell ref="D1820:J1820"/>
    <mergeCell ref="K1820:O1820"/>
    <mergeCell ref="P1820:T1820"/>
    <mergeCell ref="U1820:Y1820"/>
    <mergeCell ref="Z1820:AC1820"/>
    <mergeCell ref="B1819:C1819"/>
    <mergeCell ref="D1819:J1819"/>
    <mergeCell ref="K1819:O1819"/>
    <mergeCell ref="P1819:T1819"/>
    <mergeCell ref="U1819:Y1819"/>
    <mergeCell ref="Z1819:AC1819"/>
    <mergeCell ref="A1817:H1817"/>
    <mergeCell ref="I1817:U1817"/>
    <mergeCell ref="W1817:AC1817"/>
    <mergeCell ref="A1818:J1818"/>
    <mergeCell ref="K1818:O1818"/>
    <mergeCell ref="P1818:T1818"/>
    <mergeCell ref="U1818:Y1818"/>
    <mergeCell ref="Z1818:AC1818"/>
    <mergeCell ref="A1815:H1815"/>
    <mergeCell ref="I1815:U1815"/>
    <mergeCell ref="W1815:AC1815"/>
    <mergeCell ref="A1816:J1816"/>
    <mergeCell ref="K1816:O1816"/>
    <mergeCell ref="P1816:T1816"/>
    <mergeCell ref="U1816:Y1816"/>
    <mergeCell ref="Z1816:AC1816"/>
    <mergeCell ref="B1814:C1814"/>
    <mergeCell ref="D1814:J1814"/>
    <mergeCell ref="K1814:O1814"/>
    <mergeCell ref="P1814:T1814"/>
    <mergeCell ref="U1814:Y1814"/>
    <mergeCell ref="Z1814:AC1814"/>
    <mergeCell ref="B1813:C1813"/>
    <mergeCell ref="D1813:J1813"/>
    <mergeCell ref="K1813:O1813"/>
    <mergeCell ref="P1813:T1813"/>
    <mergeCell ref="U1813:Y1813"/>
    <mergeCell ref="Z1813:AC1813"/>
    <mergeCell ref="B1812:C1812"/>
    <mergeCell ref="D1812:J1812"/>
    <mergeCell ref="K1812:O1812"/>
    <mergeCell ref="P1812:T1812"/>
    <mergeCell ref="U1812:Y1812"/>
    <mergeCell ref="Z1812:AC1812"/>
    <mergeCell ref="B1811:C1811"/>
    <mergeCell ref="D1811:J1811"/>
    <mergeCell ref="K1811:O1811"/>
    <mergeCell ref="P1811:T1811"/>
    <mergeCell ref="U1811:Y1811"/>
    <mergeCell ref="Z1811:AC1811"/>
    <mergeCell ref="B1810:C1810"/>
    <mergeCell ref="D1810:J1810"/>
    <mergeCell ref="K1810:O1810"/>
    <mergeCell ref="P1810:T1810"/>
    <mergeCell ref="U1810:Y1810"/>
    <mergeCell ref="Z1810:AC1810"/>
    <mergeCell ref="B1809:C1809"/>
    <mergeCell ref="D1809:J1809"/>
    <mergeCell ref="K1809:O1809"/>
    <mergeCell ref="P1809:T1809"/>
    <mergeCell ref="U1809:Y1809"/>
    <mergeCell ref="Z1809:AC1809"/>
    <mergeCell ref="B1808:C1808"/>
    <mergeCell ref="D1808:J1808"/>
    <mergeCell ref="K1808:O1808"/>
    <mergeCell ref="P1808:T1808"/>
    <mergeCell ref="U1808:Y1808"/>
    <mergeCell ref="Z1808:AC1808"/>
    <mergeCell ref="I1806:U1806"/>
    <mergeCell ref="W1806:AC1806"/>
    <mergeCell ref="A1807:J1807"/>
    <mergeCell ref="K1807:O1807"/>
    <mergeCell ref="P1807:T1807"/>
    <mergeCell ref="U1807:Y1807"/>
    <mergeCell ref="Z1807:AC1807"/>
    <mergeCell ref="A1802:H1806"/>
    <mergeCell ref="I1802:U1802"/>
    <mergeCell ref="V1802:V1806"/>
    <mergeCell ref="W1802:AC1802"/>
    <mergeCell ref="I1803:U1803"/>
    <mergeCell ref="W1803:AC1803"/>
    <mergeCell ref="I1804:U1804"/>
    <mergeCell ref="W1804:AC1804"/>
    <mergeCell ref="I1805:U1805"/>
    <mergeCell ref="W1805:AC1805"/>
    <mergeCell ref="B1801:C1801"/>
    <mergeCell ref="D1801:J1801"/>
    <mergeCell ref="K1801:O1801"/>
    <mergeCell ref="P1801:T1801"/>
    <mergeCell ref="U1801:Y1801"/>
    <mergeCell ref="Z1801:AC1801"/>
    <mergeCell ref="B1800:C1800"/>
    <mergeCell ref="D1800:J1800"/>
    <mergeCell ref="K1800:O1800"/>
    <mergeCell ref="P1800:T1800"/>
    <mergeCell ref="U1800:Y1800"/>
    <mergeCell ref="Z1800:AC1800"/>
    <mergeCell ref="A1798:H1798"/>
    <mergeCell ref="I1798:U1798"/>
    <mergeCell ref="W1798:AC1798"/>
    <mergeCell ref="A1799:J1799"/>
    <mergeCell ref="K1799:O1799"/>
    <mergeCell ref="P1799:T1799"/>
    <mergeCell ref="U1799:Y1799"/>
    <mergeCell ref="Z1799:AC1799"/>
    <mergeCell ref="Z1796:AC1796"/>
    <mergeCell ref="B1797:C1797"/>
    <mergeCell ref="D1797:H1797"/>
    <mergeCell ref="J1797:L1797"/>
    <mergeCell ref="M1797:P1797"/>
    <mergeCell ref="Q1797:U1797"/>
    <mergeCell ref="V1797:Y1797"/>
    <mergeCell ref="Z1797:AC1797"/>
    <mergeCell ref="Q1795:U1795"/>
    <mergeCell ref="V1795:Y1795"/>
    <mergeCell ref="B1796:C1796"/>
    <mergeCell ref="D1796:H1796"/>
    <mergeCell ref="J1796:L1796"/>
    <mergeCell ref="M1796:P1796"/>
    <mergeCell ref="Q1796:U1796"/>
    <mergeCell ref="V1796:Y1796"/>
    <mergeCell ref="P1792:R1792"/>
    <mergeCell ref="T1792:W1792"/>
    <mergeCell ref="Y1792:Z1792"/>
    <mergeCell ref="A1794:H1795"/>
    <mergeCell ref="I1794:I1795"/>
    <mergeCell ref="J1794:P1794"/>
    <mergeCell ref="Q1794:Y1794"/>
    <mergeCell ref="Z1794:AC1795"/>
    <mergeCell ref="J1795:L1795"/>
    <mergeCell ref="M1795:P1795"/>
    <mergeCell ref="A1787:AC1787"/>
    <mergeCell ref="A1790:E1790"/>
    <mergeCell ref="F1790:K1790"/>
    <mergeCell ref="L1790:W1790"/>
    <mergeCell ref="X1790:AB1790"/>
    <mergeCell ref="A1791:B1792"/>
    <mergeCell ref="D1791:M1792"/>
    <mergeCell ref="P1791:R1791"/>
    <mergeCell ref="T1791:W1791"/>
    <mergeCell ref="Y1791:Z1791"/>
    <mergeCell ref="O1785:Q1785"/>
    <mergeCell ref="S1785:U1785"/>
    <mergeCell ref="W1785:AC1785"/>
    <mergeCell ref="A1786:H1786"/>
    <mergeCell ref="I1786:U1786"/>
    <mergeCell ref="W1786:AC1786"/>
    <mergeCell ref="A1782:H1782"/>
    <mergeCell ref="I1782:U1782"/>
    <mergeCell ref="W1782:AC1782"/>
    <mergeCell ref="A1783:AC1783"/>
    <mergeCell ref="A1784:H1784"/>
    <mergeCell ref="I1784:U1784"/>
    <mergeCell ref="V1784:V1786"/>
    <mergeCell ref="W1784:AC1784"/>
    <mergeCell ref="A1785:F1785"/>
    <mergeCell ref="G1785:M1785"/>
    <mergeCell ref="A1780:H1780"/>
    <mergeCell ref="I1780:U1780"/>
    <mergeCell ref="W1780:AC1780"/>
    <mergeCell ref="A1781:D1781"/>
    <mergeCell ref="E1781:G1781"/>
    <mergeCell ref="J1781:L1781"/>
    <mergeCell ref="M1781:P1781"/>
    <mergeCell ref="Q1781:U1781"/>
    <mergeCell ref="V1781:Y1781"/>
    <mergeCell ref="Z1781:AC1781"/>
    <mergeCell ref="A1778:H1778"/>
    <mergeCell ref="I1778:U1778"/>
    <mergeCell ref="W1778:AC1778"/>
    <mergeCell ref="A1779:J1779"/>
    <mergeCell ref="K1779:O1779"/>
    <mergeCell ref="P1779:T1779"/>
    <mergeCell ref="U1779:Y1779"/>
    <mergeCell ref="Z1779:AC1779"/>
    <mergeCell ref="B1777:C1777"/>
    <mergeCell ref="D1777:J1777"/>
    <mergeCell ref="K1777:O1777"/>
    <mergeCell ref="P1777:T1777"/>
    <mergeCell ref="U1777:Y1777"/>
    <mergeCell ref="Z1777:AC1777"/>
    <mergeCell ref="B1776:C1776"/>
    <mergeCell ref="D1776:J1776"/>
    <mergeCell ref="K1776:O1776"/>
    <mergeCell ref="P1776:T1776"/>
    <mergeCell ref="U1776:Y1776"/>
    <mergeCell ref="Z1776:AC1776"/>
    <mergeCell ref="B1775:C1775"/>
    <mergeCell ref="D1775:J1775"/>
    <mergeCell ref="K1775:O1775"/>
    <mergeCell ref="P1775:T1775"/>
    <mergeCell ref="U1775:Y1775"/>
    <mergeCell ref="Z1775:AC1775"/>
    <mergeCell ref="B1774:C1774"/>
    <mergeCell ref="D1774:J1774"/>
    <mergeCell ref="K1774:O1774"/>
    <mergeCell ref="P1774:T1774"/>
    <mergeCell ref="U1774:Y1774"/>
    <mergeCell ref="Z1774:AC1774"/>
    <mergeCell ref="B1773:C1773"/>
    <mergeCell ref="D1773:J1773"/>
    <mergeCell ref="K1773:O1773"/>
    <mergeCell ref="P1773:T1773"/>
    <mergeCell ref="U1773:Y1773"/>
    <mergeCell ref="Z1773:AC1773"/>
    <mergeCell ref="B1772:C1772"/>
    <mergeCell ref="D1772:J1772"/>
    <mergeCell ref="K1772:O1772"/>
    <mergeCell ref="P1772:T1772"/>
    <mergeCell ref="U1772:Y1772"/>
    <mergeCell ref="Z1772:AC1772"/>
    <mergeCell ref="A1770:H1770"/>
    <mergeCell ref="I1770:U1770"/>
    <mergeCell ref="W1770:AC1770"/>
    <mergeCell ref="A1771:J1771"/>
    <mergeCell ref="K1771:O1771"/>
    <mergeCell ref="P1771:T1771"/>
    <mergeCell ref="U1771:Y1771"/>
    <mergeCell ref="Z1771:AC1771"/>
    <mergeCell ref="I1768:U1768"/>
    <mergeCell ref="W1768:AC1768"/>
    <mergeCell ref="A1769:J1769"/>
    <mergeCell ref="K1769:O1769"/>
    <mergeCell ref="P1769:T1769"/>
    <mergeCell ref="U1769:Y1769"/>
    <mergeCell ref="Z1769:AC1769"/>
    <mergeCell ref="A1764:H1768"/>
    <mergeCell ref="I1764:U1764"/>
    <mergeCell ref="V1764:V1768"/>
    <mergeCell ref="W1764:AC1764"/>
    <mergeCell ref="I1765:U1765"/>
    <mergeCell ref="W1765:AC1765"/>
    <mergeCell ref="I1766:U1766"/>
    <mergeCell ref="W1766:AC1766"/>
    <mergeCell ref="I1767:U1767"/>
    <mergeCell ref="W1767:AC1767"/>
    <mergeCell ref="Q1761:U1761"/>
    <mergeCell ref="V1761:Y1761"/>
    <mergeCell ref="A1762:H1762"/>
    <mergeCell ref="I1762:U1762"/>
    <mergeCell ref="W1762:AC1762"/>
    <mergeCell ref="A1763:J1763"/>
    <mergeCell ref="K1763:O1763"/>
    <mergeCell ref="P1763:T1763"/>
    <mergeCell ref="U1763:Y1763"/>
    <mergeCell ref="Z1763:AC1763"/>
    <mergeCell ref="P1758:R1758"/>
    <mergeCell ref="T1758:W1758"/>
    <mergeCell ref="Y1758:Z1758"/>
    <mergeCell ref="A1760:H1761"/>
    <mergeCell ref="I1760:I1761"/>
    <mergeCell ref="J1760:P1760"/>
    <mergeCell ref="Q1760:Y1760"/>
    <mergeCell ref="Z1760:AC1761"/>
    <mergeCell ref="J1761:L1761"/>
    <mergeCell ref="M1761:P1761"/>
    <mergeCell ref="A1752:AC1752"/>
    <mergeCell ref="A1756:E1756"/>
    <mergeCell ref="F1756:K1756"/>
    <mergeCell ref="L1756:W1756"/>
    <mergeCell ref="X1756:AB1756"/>
    <mergeCell ref="A1757:B1758"/>
    <mergeCell ref="D1757:M1758"/>
    <mergeCell ref="P1757:R1757"/>
    <mergeCell ref="T1757:W1757"/>
    <mergeCell ref="Y1757:Z1757"/>
    <mergeCell ref="O1750:Q1750"/>
    <mergeCell ref="S1750:U1750"/>
    <mergeCell ref="W1750:AC1750"/>
    <mergeCell ref="A1751:H1751"/>
    <mergeCell ref="I1751:U1751"/>
    <mergeCell ref="W1751:AC1751"/>
    <mergeCell ref="A1747:H1747"/>
    <mergeCell ref="I1747:U1747"/>
    <mergeCell ref="W1747:AC1747"/>
    <mergeCell ref="A1748:AC1748"/>
    <mergeCell ref="A1749:H1749"/>
    <mergeCell ref="I1749:U1749"/>
    <mergeCell ref="V1749:V1751"/>
    <mergeCell ref="W1749:AC1749"/>
    <mergeCell ref="A1750:F1750"/>
    <mergeCell ref="G1750:M1750"/>
    <mergeCell ref="A1745:H1745"/>
    <mergeCell ref="I1745:U1745"/>
    <mergeCell ref="W1745:AC1745"/>
    <mergeCell ref="A1746:D1746"/>
    <mergeCell ref="E1746:G1746"/>
    <mergeCell ref="J1746:L1746"/>
    <mergeCell ref="M1746:P1746"/>
    <mergeCell ref="Q1746:U1746"/>
    <mergeCell ref="V1746:Y1746"/>
    <mergeCell ref="Z1746:AC1746"/>
    <mergeCell ref="A1743:H1743"/>
    <mergeCell ref="I1743:U1743"/>
    <mergeCell ref="W1743:AC1743"/>
    <mergeCell ref="A1744:J1744"/>
    <mergeCell ref="K1744:O1744"/>
    <mergeCell ref="P1744:T1744"/>
    <mergeCell ref="U1744:Y1744"/>
    <mergeCell ref="Z1744:AC1744"/>
    <mergeCell ref="B1742:C1742"/>
    <mergeCell ref="D1742:J1742"/>
    <mergeCell ref="K1742:O1742"/>
    <mergeCell ref="P1742:T1742"/>
    <mergeCell ref="U1742:Y1742"/>
    <mergeCell ref="Z1742:AC1742"/>
    <mergeCell ref="B1741:C1741"/>
    <mergeCell ref="D1741:J1741"/>
    <mergeCell ref="K1741:O1741"/>
    <mergeCell ref="P1741:T1741"/>
    <mergeCell ref="U1741:Y1741"/>
    <mergeCell ref="Z1741:AC1741"/>
    <mergeCell ref="B1740:C1740"/>
    <mergeCell ref="D1740:J1740"/>
    <mergeCell ref="K1740:O1740"/>
    <mergeCell ref="P1740:T1740"/>
    <mergeCell ref="U1740:Y1740"/>
    <mergeCell ref="Z1740:AC1740"/>
    <mergeCell ref="B1739:C1739"/>
    <mergeCell ref="D1739:J1739"/>
    <mergeCell ref="K1739:O1739"/>
    <mergeCell ref="P1739:T1739"/>
    <mergeCell ref="U1739:Y1739"/>
    <mergeCell ref="Z1739:AC1739"/>
    <mergeCell ref="A1737:H1737"/>
    <mergeCell ref="I1737:U1737"/>
    <mergeCell ref="W1737:AC1737"/>
    <mergeCell ref="A1738:J1738"/>
    <mergeCell ref="K1738:O1738"/>
    <mergeCell ref="P1738:T1738"/>
    <mergeCell ref="U1738:Y1738"/>
    <mergeCell ref="Z1738:AC1738"/>
    <mergeCell ref="I1735:U1735"/>
    <mergeCell ref="W1735:AC1735"/>
    <mergeCell ref="A1736:J1736"/>
    <mergeCell ref="K1736:O1736"/>
    <mergeCell ref="P1736:T1736"/>
    <mergeCell ref="U1736:Y1736"/>
    <mergeCell ref="Z1736:AC1736"/>
    <mergeCell ref="A1731:H1735"/>
    <mergeCell ref="I1731:U1731"/>
    <mergeCell ref="V1731:V1735"/>
    <mergeCell ref="W1731:AC1731"/>
    <mergeCell ref="I1732:U1732"/>
    <mergeCell ref="W1732:AC1732"/>
    <mergeCell ref="I1733:U1733"/>
    <mergeCell ref="W1733:AC1733"/>
    <mergeCell ref="I1734:U1734"/>
    <mergeCell ref="W1734:AC1734"/>
    <mergeCell ref="Q1728:U1728"/>
    <mergeCell ref="V1728:Y1728"/>
    <mergeCell ref="A1729:H1729"/>
    <mergeCell ref="I1729:U1729"/>
    <mergeCell ref="W1729:AC1729"/>
    <mergeCell ref="A1730:J1730"/>
    <mergeCell ref="K1730:O1730"/>
    <mergeCell ref="P1730:T1730"/>
    <mergeCell ref="U1730:Y1730"/>
    <mergeCell ref="Z1730:AC1730"/>
    <mergeCell ref="P1725:R1725"/>
    <mergeCell ref="T1725:W1725"/>
    <mergeCell ref="Y1725:Z1725"/>
    <mergeCell ref="A1727:H1728"/>
    <mergeCell ref="I1727:I1728"/>
    <mergeCell ref="J1727:P1727"/>
    <mergeCell ref="Q1727:Y1727"/>
    <mergeCell ref="Z1727:AC1728"/>
    <mergeCell ref="J1728:L1728"/>
    <mergeCell ref="M1728:P1728"/>
    <mergeCell ref="A1719:AC1719"/>
    <mergeCell ref="A1723:E1723"/>
    <mergeCell ref="F1723:K1723"/>
    <mergeCell ref="L1723:W1723"/>
    <mergeCell ref="X1723:AB1723"/>
    <mergeCell ref="A1724:B1725"/>
    <mergeCell ref="D1724:M1725"/>
    <mergeCell ref="P1724:R1724"/>
    <mergeCell ref="T1724:W1724"/>
    <mergeCell ref="Y1724:Z1724"/>
    <mergeCell ref="O1717:Q1717"/>
    <mergeCell ref="S1717:U1717"/>
    <mergeCell ref="W1717:AC1717"/>
    <mergeCell ref="A1718:H1718"/>
    <mergeCell ref="I1718:U1718"/>
    <mergeCell ref="W1718:AC1718"/>
    <mergeCell ref="A1714:H1714"/>
    <mergeCell ref="I1714:U1714"/>
    <mergeCell ref="W1714:AC1714"/>
    <mergeCell ref="A1715:AC1715"/>
    <mergeCell ref="A1716:H1716"/>
    <mergeCell ref="I1716:U1716"/>
    <mergeCell ref="V1716:V1718"/>
    <mergeCell ref="W1716:AC1716"/>
    <mergeCell ref="A1717:F1717"/>
    <mergeCell ref="G1717:M1717"/>
    <mergeCell ref="A1712:H1712"/>
    <mergeCell ref="I1712:U1712"/>
    <mergeCell ref="W1712:AC1712"/>
    <mergeCell ref="A1713:D1713"/>
    <mergeCell ref="E1713:G1713"/>
    <mergeCell ref="J1713:L1713"/>
    <mergeCell ref="M1713:P1713"/>
    <mergeCell ref="Q1713:U1713"/>
    <mergeCell ref="V1713:Y1713"/>
    <mergeCell ref="Z1713:AC1713"/>
    <mergeCell ref="A1710:H1710"/>
    <mergeCell ref="I1710:U1710"/>
    <mergeCell ref="W1710:AC1710"/>
    <mergeCell ref="A1711:J1711"/>
    <mergeCell ref="K1711:O1711"/>
    <mergeCell ref="P1711:T1711"/>
    <mergeCell ref="U1711:Y1711"/>
    <mergeCell ref="Z1711:AC1711"/>
    <mergeCell ref="B1709:C1709"/>
    <mergeCell ref="D1709:J1709"/>
    <mergeCell ref="K1709:O1709"/>
    <mergeCell ref="P1709:T1709"/>
    <mergeCell ref="U1709:Y1709"/>
    <mergeCell ref="Z1709:AC1709"/>
    <mergeCell ref="B1708:C1708"/>
    <mergeCell ref="D1708:J1708"/>
    <mergeCell ref="K1708:O1708"/>
    <mergeCell ref="P1708:T1708"/>
    <mergeCell ref="U1708:Y1708"/>
    <mergeCell ref="Z1708:AC1708"/>
    <mergeCell ref="B1707:C1707"/>
    <mergeCell ref="D1707:J1707"/>
    <mergeCell ref="K1707:O1707"/>
    <mergeCell ref="P1707:T1707"/>
    <mergeCell ref="U1707:Y1707"/>
    <mergeCell ref="Z1707:AC1707"/>
    <mergeCell ref="B1706:C1706"/>
    <mergeCell ref="D1706:J1706"/>
    <mergeCell ref="K1706:O1706"/>
    <mergeCell ref="P1706:T1706"/>
    <mergeCell ref="U1706:Y1706"/>
    <mergeCell ref="Z1706:AC1706"/>
    <mergeCell ref="A1704:H1704"/>
    <mergeCell ref="I1704:U1704"/>
    <mergeCell ref="W1704:AC1704"/>
    <mergeCell ref="A1705:J1705"/>
    <mergeCell ref="K1705:O1705"/>
    <mergeCell ref="P1705:T1705"/>
    <mergeCell ref="U1705:Y1705"/>
    <mergeCell ref="Z1705:AC1705"/>
    <mergeCell ref="I1702:U1702"/>
    <mergeCell ref="W1702:AC1702"/>
    <mergeCell ref="A1703:J1703"/>
    <mergeCell ref="K1703:O1703"/>
    <mergeCell ref="P1703:T1703"/>
    <mergeCell ref="U1703:Y1703"/>
    <mergeCell ref="Z1703:AC1703"/>
    <mergeCell ref="A1698:H1702"/>
    <mergeCell ref="I1698:U1698"/>
    <mergeCell ref="V1698:V1702"/>
    <mergeCell ref="W1698:AC1698"/>
    <mergeCell ref="I1699:U1699"/>
    <mergeCell ref="W1699:AC1699"/>
    <mergeCell ref="I1700:U1700"/>
    <mergeCell ref="W1700:AC1700"/>
    <mergeCell ref="I1701:U1701"/>
    <mergeCell ref="W1701:AC1701"/>
    <mergeCell ref="Q1695:U1695"/>
    <mergeCell ref="V1695:Y1695"/>
    <mergeCell ref="A1696:H1696"/>
    <mergeCell ref="I1696:U1696"/>
    <mergeCell ref="W1696:AC1696"/>
    <mergeCell ref="A1697:J1697"/>
    <mergeCell ref="K1697:O1697"/>
    <mergeCell ref="P1697:T1697"/>
    <mergeCell ref="U1697:Y1697"/>
    <mergeCell ref="Z1697:AC1697"/>
    <mergeCell ref="P1692:R1692"/>
    <mergeCell ref="T1692:W1692"/>
    <mergeCell ref="Y1692:Z1692"/>
    <mergeCell ref="A1694:H1695"/>
    <mergeCell ref="I1694:I1695"/>
    <mergeCell ref="J1694:P1694"/>
    <mergeCell ref="Q1694:Y1694"/>
    <mergeCell ref="Z1694:AC1695"/>
    <mergeCell ref="J1695:L1695"/>
    <mergeCell ref="M1695:P1695"/>
    <mergeCell ref="A1687:AC1687"/>
    <mergeCell ref="A1690:E1690"/>
    <mergeCell ref="F1690:K1690"/>
    <mergeCell ref="L1690:W1690"/>
    <mergeCell ref="X1690:AB1690"/>
    <mergeCell ref="A1691:B1692"/>
    <mergeCell ref="D1691:M1692"/>
    <mergeCell ref="P1691:R1691"/>
    <mergeCell ref="T1691:W1691"/>
    <mergeCell ref="Y1691:Z1691"/>
    <mergeCell ref="O1685:Q1685"/>
    <mergeCell ref="S1685:U1685"/>
    <mergeCell ref="W1685:AC1685"/>
    <mergeCell ref="A1686:H1686"/>
    <mergeCell ref="I1686:U1686"/>
    <mergeCell ref="W1686:AC1686"/>
    <mergeCell ref="A1682:H1682"/>
    <mergeCell ref="I1682:U1682"/>
    <mergeCell ref="W1682:AC1682"/>
    <mergeCell ref="A1683:AC1683"/>
    <mergeCell ref="A1684:H1684"/>
    <mergeCell ref="I1684:U1684"/>
    <mergeCell ref="V1684:V1686"/>
    <mergeCell ref="W1684:AC1684"/>
    <mergeCell ref="A1685:F1685"/>
    <mergeCell ref="G1685:M1685"/>
    <mergeCell ref="A1680:H1680"/>
    <mergeCell ref="I1680:U1680"/>
    <mergeCell ref="W1680:AC1680"/>
    <mergeCell ref="A1681:D1681"/>
    <mergeCell ref="E1681:G1681"/>
    <mergeCell ref="J1681:L1681"/>
    <mergeCell ref="M1681:P1681"/>
    <mergeCell ref="Q1681:U1681"/>
    <mergeCell ref="V1681:Y1681"/>
    <mergeCell ref="Z1681:AC1681"/>
    <mergeCell ref="A1678:H1678"/>
    <mergeCell ref="I1678:U1678"/>
    <mergeCell ref="W1678:AC1678"/>
    <mergeCell ref="A1679:J1679"/>
    <mergeCell ref="K1679:O1679"/>
    <mergeCell ref="P1679:T1679"/>
    <mergeCell ref="U1679:Y1679"/>
    <mergeCell ref="Z1679:AC1679"/>
    <mergeCell ref="B1677:C1677"/>
    <mergeCell ref="D1677:J1677"/>
    <mergeCell ref="K1677:O1677"/>
    <mergeCell ref="P1677:T1677"/>
    <mergeCell ref="U1677:Y1677"/>
    <mergeCell ref="Z1677:AC1677"/>
    <mergeCell ref="B1676:C1676"/>
    <mergeCell ref="D1676:J1676"/>
    <mergeCell ref="K1676:O1676"/>
    <mergeCell ref="P1676:T1676"/>
    <mergeCell ref="U1676:Y1676"/>
    <mergeCell ref="Z1676:AC1676"/>
    <mergeCell ref="B1675:C1675"/>
    <mergeCell ref="D1675:J1675"/>
    <mergeCell ref="K1675:O1675"/>
    <mergeCell ref="P1675:T1675"/>
    <mergeCell ref="U1675:Y1675"/>
    <mergeCell ref="Z1675:AC1675"/>
    <mergeCell ref="B1674:C1674"/>
    <mergeCell ref="D1674:J1674"/>
    <mergeCell ref="K1674:O1674"/>
    <mergeCell ref="P1674:T1674"/>
    <mergeCell ref="U1674:Y1674"/>
    <mergeCell ref="Z1674:AC1674"/>
    <mergeCell ref="B1673:C1673"/>
    <mergeCell ref="D1673:J1673"/>
    <mergeCell ref="K1673:O1673"/>
    <mergeCell ref="P1673:T1673"/>
    <mergeCell ref="U1673:Y1673"/>
    <mergeCell ref="Z1673:AC1673"/>
    <mergeCell ref="B1672:C1672"/>
    <mergeCell ref="D1672:J1672"/>
    <mergeCell ref="K1672:O1672"/>
    <mergeCell ref="P1672:T1672"/>
    <mergeCell ref="U1672:Y1672"/>
    <mergeCell ref="Z1672:AC1672"/>
    <mergeCell ref="A1670:H1670"/>
    <mergeCell ref="I1670:U1670"/>
    <mergeCell ref="W1670:AC1670"/>
    <mergeCell ref="A1671:J1671"/>
    <mergeCell ref="K1671:O1671"/>
    <mergeCell ref="P1671:T1671"/>
    <mergeCell ref="U1671:Y1671"/>
    <mergeCell ref="Z1671:AC1671"/>
    <mergeCell ref="I1668:U1668"/>
    <mergeCell ref="W1668:AC1668"/>
    <mergeCell ref="A1669:J1669"/>
    <mergeCell ref="K1669:O1669"/>
    <mergeCell ref="P1669:T1669"/>
    <mergeCell ref="U1669:Y1669"/>
    <mergeCell ref="Z1669:AC1669"/>
    <mergeCell ref="A1664:H1668"/>
    <mergeCell ref="I1664:U1664"/>
    <mergeCell ref="V1664:V1668"/>
    <mergeCell ref="W1664:AC1664"/>
    <mergeCell ref="I1665:U1665"/>
    <mergeCell ref="W1665:AC1665"/>
    <mergeCell ref="I1666:U1666"/>
    <mergeCell ref="W1666:AC1666"/>
    <mergeCell ref="I1667:U1667"/>
    <mergeCell ref="W1667:AC1667"/>
    <mergeCell ref="Q1661:U1661"/>
    <mergeCell ref="V1661:Y1661"/>
    <mergeCell ref="A1662:H1662"/>
    <mergeCell ref="I1662:U1662"/>
    <mergeCell ref="W1662:AC1662"/>
    <mergeCell ref="A1663:J1663"/>
    <mergeCell ref="K1663:O1663"/>
    <mergeCell ref="P1663:T1663"/>
    <mergeCell ref="U1663:Y1663"/>
    <mergeCell ref="Z1663:AC1663"/>
    <mergeCell ref="P1658:R1658"/>
    <mergeCell ref="T1658:W1658"/>
    <mergeCell ref="Y1658:Z1658"/>
    <mergeCell ref="A1660:H1661"/>
    <mergeCell ref="I1660:I1661"/>
    <mergeCell ref="J1660:P1660"/>
    <mergeCell ref="Q1660:Y1660"/>
    <mergeCell ref="Z1660:AC1661"/>
    <mergeCell ref="J1661:L1661"/>
    <mergeCell ref="M1661:P1661"/>
    <mergeCell ref="A1652:AC1652"/>
    <mergeCell ref="A1656:E1656"/>
    <mergeCell ref="F1656:K1656"/>
    <mergeCell ref="L1656:W1656"/>
    <mergeCell ref="X1656:AB1656"/>
    <mergeCell ref="A1657:B1658"/>
    <mergeCell ref="D1657:M1658"/>
    <mergeCell ref="P1657:R1657"/>
    <mergeCell ref="T1657:W1657"/>
    <mergeCell ref="Y1657:Z1657"/>
    <mergeCell ref="O1650:Q1650"/>
    <mergeCell ref="S1650:U1650"/>
    <mergeCell ref="W1650:AC1650"/>
    <mergeCell ref="A1651:H1651"/>
    <mergeCell ref="I1651:U1651"/>
    <mergeCell ref="W1651:AC1651"/>
    <mergeCell ref="A1647:H1647"/>
    <mergeCell ref="I1647:U1647"/>
    <mergeCell ref="W1647:AC1647"/>
    <mergeCell ref="A1648:AC1648"/>
    <mergeCell ref="A1649:H1649"/>
    <mergeCell ref="I1649:U1649"/>
    <mergeCell ref="V1649:V1651"/>
    <mergeCell ref="W1649:AC1649"/>
    <mergeCell ref="A1650:F1650"/>
    <mergeCell ref="G1650:M1650"/>
    <mergeCell ref="A1645:H1645"/>
    <mergeCell ref="I1645:U1645"/>
    <mergeCell ref="W1645:AC1645"/>
    <mergeCell ref="A1646:D1646"/>
    <mergeCell ref="E1646:G1646"/>
    <mergeCell ref="J1646:L1646"/>
    <mergeCell ref="M1646:P1646"/>
    <mergeCell ref="Q1646:U1646"/>
    <mergeCell ref="V1646:Y1646"/>
    <mergeCell ref="Z1646:AC1646"/>
    <mergeCell ref="A1643:H1643"/>
    <mergeCell ref="I1643:U1643"/>
    <mergeCell ref="W1643:AC1643"/>
    <mergeCell ref="A1644:J1644"/>
    <mergeCell ref="K1644:O1644"/>
    <mergeCell ref="P1644:T1644"/>
    <mergeCell ref="U1644:Y1644"/>
    <mergeCell ref="Z1644:AC1644"/>
    <mergeCell ref="A1641:H1641"/>
    <mergeCell ref="I1641:U1641"/>
    <mergeCell ref="W1641:AC1641"/>
    <mergeCell ref="A1642:J1642"/>
    <mergeCell ref="K1642:O1642"/>
    <mergeCell ref="P1642:T1642"/>
    <mergeCell ref="U1642:Y1642"/>
    <mergeCell ref="Z1642:AC1642"/>
    <mergeCell ref="I1639:U1639"/>
    <mergeCell ref="W1639:AC1639"/>
    <mergeCell ref="A1640:J1640"/>
    <mergeCell ref="K1640:O1640"/>
    <mergeCell ref="P1640:T1640"/>
    <mergeCell ref="U1640:Y1640"/>
    <mergeCell ref="Z1640:AC1640"/>
    <mergeCell ref="A1635:H1639"/>
    <mergeCell ref="I1635:U1635"/>
    <mergeCell ref="V1635:V1639"/>
    <mergeCell ref="W1635:AC1635"/>
    <mergeCell ref="I1636:U1636"/>
    <mergeCell ref="W1636:AC1636"/>
    <mergeCell ref="I1637:U1637"/>
    <mergeCell ref="W1637:AC1637"/>
    <mergeCell ref="I1638:U1638"/>
    <mergeCell ref="W1638:AC1638"/>
    <mergeCell ref="B1634:C1634"/>
    <mergeCell ref="D1634:J1634"/>
    <mergeCell ref="K1634:O1634"/>
    <mergeCell ref="P1634:T1634"/>
    <mergeCell ref="U1634:Y1634"/>
    <mergeCell ref="Z1634:AC1634"/>
    <mergeCell ref="Q1631:U1631"/>
    <mergeCell ref="V1631:Y1631"/>
    <mergeCell ref="A1632:H1632"/>
    <mergeCell ref="I1632:U1632"/>
    <mergeCell ref="W1632:AC1632"/>
    <mergeCell ref="A1633:J1633"/>
    <mergeCell ref="K1633:O1633"/>
    <mergeCell ref="P1633:T1633"/>
    <mergeCell ref="U1633:Y1633"/>
    <mergeCell ref="Z1633:AC1633"/>
    <mergeCell ref="P1628:R1628"/>
    <mergeCell ref="T1628:W1628"/>
    <mergeCell ref="Y1628:Z1628"/>
    <mergeCell ref="A1630:H1631"/>
    <mergeCell ref="I1630:I1631"/>
    <mergeCell ref="J1630:P1630"/>
    <mergeCell ref="Q1630:Y1630"/>
    <mergeCell ref="Z1630:AC1631"/>
    <mergeCell ref="J1631:L1631"/>
    <mergeCell ref="M1631:P1631"/>
    <mergeCell ref="A1622:AC1622"/>
    <mergeCell ref="A1626:E1626"/>
    <mergeCell ref="F1626:K1626"/>
    <mergeCell ref="L1626:W1626"/>
    <mergeCell ref="X1626:AB1626"/>
    <mergeCell ref="A1627:B1628"/>
    <mergeCell ref="D1627:M1628"/>
    <mergeCell ref="P1627:R1627"/>
    <mergeCell ref="T1627:W1627"/>
    <mergeCell ref="Y1627:Z1627"/>
    <mergeCell ref="O1620:Q1620"/>
    <mergeCell ref="S1620:U1620"/>
    <mergeCell ref="W1620:AC1620"/>
    <mergeCell ref="A1621:H1621"/>
    <mergeCell ref="I1621:U1621"/>
    <mergeCell ref="W1621:AC1621"/>
    <mergeCell ref="A1617:H1617"/>
    <mergeCell ref="I1617:U1617"/>
    <mergeCell ref="W1617:AC1617"/>
    <mergeCell ref="A1618:AC1618"/>
    <mergeCell ref="A1619:H1619"/>
    <mergeCell ref="I1619:U1619"/>
    <mergeCell ref="V1619:V1621"/>
    <mergeCell ref="W1619:AC1619"/>
    <mergeCell ref="A1620:F1620"/>
    <mergeCell ref="G1620:M1620"/>
    <mergeCell ref="A1615:H1615"/>
    <mergeCell ref="I1615:U1615"/>
    <mergeCell ref="W1615:AC1615"/>
    <mergeCell ref="A1616:D1616"/>
    <mergeCell ref="E1616:G1616"/>
    <mergeCell ref="J1616:L1616"/>
    <mergeCell ref="M1616:P1616"/>
    <mergeCell ref="Q1616:U1616"/>
    <mergeCell ref="V1616:Y1616"/>
    <mergeCell ref="Z1616:AC1616"/>
    <mergeCell ref="A1613:H1613"/>
    <mergeCell ref="I1613:U1613"/>
    <mergeCell ref="W1613:AC1613"/>
    <mergeCell ref="A1614:J1614"/>
    <mergeCell ref="K1614:O1614"/>
    <mergeCell ref="P1614:T1614"/>
    <mergeCell ref="U1614:Y1614"/>
    <mergeCell ref="Z1614:AC1614"/>
    <mergeCell ref="B1612:C1612"/>
    <mergeCell ref="D1612:J1612"/>
    <mergeCell ref="K1612:O1612"/>
    <mergeCell ref="P1612:T1612"/>
    <mergeCell ref="U1612:Y1612"/>
    <mergeCell ref="Z1612:AC1612"/>
    <mergeCell ref="A1610:H1610"/>
    <mergeCell ref="I1610:U1610"/>
    <mergeCell ref="W1610:AC1610"/>
    <mergeCell ref="A1611:J1611"/>
    <mergeCell ref="K1611:O1611"/>
    <mergeCell ref="P1611:T1611"/>
    <mergeCell ref="U1611:Y1611"/>
    <mergeCell ref="Z1611:AC1611"/>
    <mergeCell ref="I1608:U1608"/>
    <mergeCell ref="W1608:AC1608"/>
    <mergeCell ref="A1609:J1609"/>
    <mergeCell ref="K1609:O1609"/>
    <mergeCell ref="P1609:T1609"/>
    <mergeCell ref="U1609:Y1609"/>
    <mergeCell ref="Z1609:AC1609"/>
    <mergeCell ref="A1604:H1608"/>
    <mergeCell ref="I1604:U1604"/>
    <mergeCell ref="V1604:V1608"/>
    <mergeCell ref="W1604:AC1604"/>
    <mergeCell ref="I1605:U1605"/>
    <mergeCell ref="W1605:AC1605"/>
    <mergeCell ref="I1606:U1606"/>
    <mergeCell ref="W1606:AC1606"/>
    <mergeCell ref="I1607:U1607"/>
    <mergeCell ref="W1607:AC1607"/>
    <mergeCell ref="B1603:C1603"/>
    <mergeCell ref="D1603:J1603"/>
    <mergeCell ref="K1603:O1603"/>
    <mergeCell ref="P1603:T1603"/>
    <mergeCell ref="U1603:Y1603"/>
    <mergeCell ref="Z1603:AC1603"/>
    <mergeCell ref="B1602:C1602"/>
    <mergeCell ref="D1602:J1602"/>
    <mergeCell ref="K1602:O1602"/>
    <mergeCell ref="P1602:T1602"/>
    <mergeCell ref="U1602:Y1602"/>
    <mergeCell ref="Z1602:AC1602"/>
    <mergeCell ref="A1600:H1600"/>
    <mergeCell ref="I1600:U1600"/>
    <mergeCell ref="W1600:AC1600"/>
    <mergeCell ref="A1601:J1601"/>
    <mergeCell ref="K1601:O1601"/>
    <mergeCell ref="P1601:T1601"/>
    <mergeCell ref="U1601:Y1601"/>
    <mergeCell ref="Z1601:AC1601"/>
    <mergeCell ref="Z1598:AC1598"/>
    <mergeCell ref="B1599:C1599"/>
    <mergeCell ref="D1599:H1599"/>
    <mergeCell ref="J1599:L1599"/>
    <mergeCell ref="M1599:P1599"/>
    <mergeCell ref="Q1599:U1599"/>
    <mergeCell ref="V1599:Y1599"/>
    <mergeCell ref="Z1599:AC1599"/>
    <mergeCell ref="Q1597:U1597"/>
    <mergeCell ref="V1597:Y1597"/>
    <mergeCell ref="B1598:C1598"/>
    <mergeCell ref="D1598:H1598"/>
    <mergeCell ref="J1598:L1598"/>
    <mergeCell ref="M1598:P1598"/>
    <mergeCell ref="Q1598:U1598"/>
    <mergeCell ref="V1598:Y1598"/>
    <mergeCell ref="P1594:R1594"/>
    <mergeCell ref="T1594:W1594"/>
    <mergeCell ref="Y1594:Z1594"/>
    <mergeCell ref="A1596:H1597"/>
    <mergeCell ref="I1596:I1597"/>
    <mergeCell ref="J1596:P1596"/>
    <mergeCell ref="Q1596:Y1596"/>
    <mergeCell ref="Z1596:AC1597"/>
    <mergeCell ref="J1597:L1597"/>
    <mergeCell ref="M1597:P1597"/>
    <mergeCell ref="A1588:AC1588"/>
    <mergeCell ref="A1592:E1592"/>
    <mergeCell ref="F1592:K1592"/>
    <mergeCell ref="L1592:W1592"/>
    <mergeCell ref="X1592:AB1592"/>
    <mergeCell ref="A1593:B1594"/>
    <mergeCell ref="D1593:M1594"/>
    <mergeCell ref="P1593:R1593"/>
    <mergeCell ref="T1593:W1593"/>
    <mergeCell ref="Y1593:Z1593"/>
    <mergeCell ref="O1586:Q1586"/>
    <mergeCell ref="S1586:U1586"/>
    <mergeCell ref="W1586:AC1586"/>
    <mergeCell ref="A1587:H1587"/>
    <mergeCell ref="I1587:U1587"/>
    <mergeCell ref="W1587:AC1587"/>
    <mergeCell ref="A1583:H1583"/>
    <mergeCell ref="I1583:U1583"/>
    <mergeCell ref="W1583:AC1583"/>
    <mergeCell ref="A1584:AC1584"/>
    <mergeCell ref="A1585:H1585"/>
    <mergeCell ref="I1585:U1585"/>
    <mergeCell ref="V1585:V1587"/>
    <mergeCell ref="W1585:AC1585"/>
    <mergeCell ref="A1586:F1586"/>
    <mergeCell ref="G1586:M1586"/>
    <mergeCell ref="A1581:H1581"/>
    <mergeCell ref="I1581:U1581"/>
    <mergeCell ref="W1581:AC1581"/>
    <mergeCell ref="A1582:D1582"/>
    <mergeCell ref="E1582:G1582"/>
    <mergeCell ref="J1582:L1582"/>
    <mergeCell ref="M1582:P1582"/>
    <mergeCell ref="Q1582:U1582"/>
    <mergeCell ref="V1582:Y1582"/>
    <mergeCell ref="Z1582:AC1582"/>
    <mergeCell ref="A1579:H1579"/>
    <mergeCell ref="I1579:U1579"/>
    <mergeCell ref="W1579:AC1579"/>
    <mergeCell ref="A1580:J1580"/>
    <mergeCell ref="K1580:O1580"/>
    <mergeCell ref="P1580:T1580"/>
    <mergeCell ref="U1580:Y1580"/>
    <mergeCell ref="Z1580:AC1580"/>
    <mergeCell ref="B1578:C1578"/>
    <mergeCell ref="D1578:J1578"/>
    <mergeCell ref="K1578:O1578"/>
    <mergeCell ref="P1578:T1578"/>
    <mergeCell ref="U1578:Y1578"/>
    <mergeCell ref="Z1578:AC1578"/>
    <mergeCell ref="A1576:H1576"/>
    <mergeCell ref="I1576:U1576"/>
    <mergeCell ref="W1576:AC1576"/>
    <mergeCell ref="A1577:J1577"/>
    <mergeCell ref="K1577:O1577"/>
    <mergeCell ref="P1577:T1577"/>
    <mergeCell ref="U1577:Y1577"/>
    <mergeCell ref="Z1577:AC1577"/>
    <mergeCell ref="I1574:U1574"/>
    <mergeCell ref="W1574:AC1574"/>
    <mergeCell ref="A1575:J1575"/>
    <mergeCell ref="K1575:O1575"/>
    <mergeCell ref="P1575:T1575"/>
    <mergeCell ref="U1575:Y1575"/>
    <mergeCell ref="Z1575:AC1575"/>
    <mergeCell ref="A1570:H1574"/>
    <mergeCell ref="I1570:U1570"/>
    <mergeCell ref="V1570:V1574"/>
    <mergeCell ref="W1570:AC1570"/>
    <mergeCell ref="I1571:U1571"/>
    <mergeCell ref="W1571:AC1571"/>
    <mergeCell ref="I1572:U1572"/>
    <mergeCell ref="W1572:AC1572"/>
    <mergeCell ref="I1573:U1573"/>
    <mergeCell ref="W1573:AC1573"/>
    <mergeCell ref="B1569:C1569"/>
    <mergeCell ref="D1569:J1569"/>
    <mergeCell ref="K1569:O1569"/>
    <mergeCell ref="P1569:T1569"/>
    <mergeCell ref="U1569:Y1569"/>
    <mergeCell ref="Z1569:AC1569"/>
    <mergeCell ref="B1568:C1568"/>
    <mergeCell ref="D1568:J1568"/>
    <mergeCell ref="K1568:O1568"/>
    <mergeCell ref="P1568:T1568"/>
    <mergeCell ref="U1568:Y1568"/>
    <mergeCell ref="Z1568:AC1568"/>
    <mergeCell ref="A1566:H1566"/>
    <mergeCell ref="I1566:U1566"/>
    <mergeCell ref="W1566:AC1566"/>
    <mergeCell ref="A1567:J1567"/>
    <mergeCell ref="K1567:O1567"/>
    <mergeCell ref="P1567:T1567"/>
    <mergeCell ref="U1567:Y1567"/>
    <mergeCell ref="Z1567:AC1567"/>
    <mergeCell ref="Z1564:AC1564"/>
    <mergeCell ref="B1565:C1565"/>
    <mergeCell ref="D1565:H1565"/>
    <mergeCell ref="J1565:L1565"/>
    <mergeCell ref="M1565:P1565"/>
    <mergeCell ref="Q1565:U1565"/>
    <mergeCell ref="V1565:Y1565"/>
    <mergeCell ref="Z1565:AC1565"/>
    <mergeCell ref="Q1563:U1563"/>
    <mergeCell ref="V1563:Y1563"/>
    <mergeCell ref="B1564:C1564"/>
    <mergeCell ref="D1564:H1564"/>
    <mergeCell ref="J1564:L1564"/>
    <mergeCell ref="M1564:P1564"/>
    <mergeCell ref="Q1564:U1564"/>
    <mergeCell ref="V1564:Y1564"/>
    <mergeCell ref="P1560:R1560"/>
    <mergeCell ref="T1560:W1560"/>
    <mergeCell ref="Y1560:Z1560"/>
    <mergeCell ref="A1562:H1563"/>
    <mergeCell ref="I1562:I1563"/>
    <mergeCell ref="J1562:P1562"/>
    <mergeCell ref="Q1562:Y1562"/>
    <mergeCell ref="Z1562:AC1563"/>
    <mergeCell ref="J1563:L1563"/>
    <mergeCell ref="M1563:P1563"/>
    <mergeCell ref="A1554:AC1554"/>
    <mergeCell ref="A1558:E1558"/>
    <mergeCell ref="F1558:K1558"/>
    <mergeCell ref="L1558:W1558"/>
    <mergeCell ref="X1558:AB1558"/>
    <mergeCell ref="A1559:B1560"/>
    <mergeCell ref="D1559:M1560"/>
    <mergeCell ref="P1559:R1559"/>
    <mergeCell ref="T1559:W1559"/>
    <mergeCell ref="Y1559:Z1559"/>
    <mergeCell ref="G1552:M1552"/>
    <mergeCell ref="O1552:Q1552"/>
    <mergeCell ref="S1552:U1552"/>
    <mergeCell ref="W1552:AC1552"/>
    <mergeCell ref="A1553:H1553"/>
    <mergeCell ref="I1553:U1553"/>
    <mergeCell ref="W1553:AC1553"/>
    <mergeCell ref="Z1548:AC1548"/>
    <mergeCell ref="A1549:H1549"/>
    <mergeCell ref="I1549:U1549"/>
    <mergeCell ref="W1549:AC1549"/>
    <mergeCell ref="A1550:AC1550"/>
    <mergeCell ref="A1551:H1551"/>
    <mergeCell ref="I1551:U1551"/>
    <mergeCell ref="V1551:V1553"/>
    <mergeCell ref="W1551:AC1551"/>
    <mergeCell ref="A1552:F1552"/>
    <mergeCell ref="B1548:C1548"/>
    <mergeCell ref="E1548:G1548"/>
    <mergeCell ref="J1548:L1548"/>
    <mergeCell ref="M1548:P1548"/>
    <mergeCell ref="Q1548:U1548"/>
    <mergeCell ref="V1548:Y1548"/>
    <mergeCell ref="A1546:H1546"/>
    <mergeCell ref="I1546:U1546"/>
    <mergeCell ref="W1546:AC1546"/>
    <mergeCell ref="A1547:D1547"/>
    <mergeCell ref="E1547:G1547"/>
    <mergeCell ref="J1547:L1547"/>
    <mergeCell ref="M1547:P1547"/>
    <mergeCell ref="Q1547:U1547"/>
    <mergeCell ref="V1547:Y1547"/>
    <mergeCell ref="Z1547:AC1547"/>
    <mergeCell ref="A1544:H1544"/>
    <mergeCell ref="I1544:U1544"/>
    <mergeCell ref="W1544:AC1544"/>
    <mergeCell ref="A1545:J1545"/>
    <mergeCell ref="K1545:O1545"/>
    <mergeCell ref="P1545:T1545"/>
    <mergeCell ref="U1545:Y1545"/>
    <mergeCell ref="Z1545:AC1545"/>
    <mergeCell ref="A1542:H1542"/>
    <mergeCell ref="I1542:U1542"/>
    <mergeCell ref="W1542:AC1542"/>
    <mergeCell ref="A1543:J1543"/>
    <mergeCell ref="K1543:O1543"/>
    <mergeCell ref="P1543:T1543"/>
    <mergeCell ref="U1543:Y1543"/>
    <mergeCell ref="Z1543:AC1543"/>
    <mergeCell ref="B1541:C1541"/>
    <mergeCell ref="D1541:J1541"/>
    <mergeCell ref="K1541:O1541"/>
    <mergeCell ref="P1541:T1541"/>
    <mergeCell ref="U1541:Y1541"/>
    <mergeCell ref="Z1541:AC1541"/>
    <mergeCell ref="B1540:C1540"/>
    <mergeCell ref="D1540:J1540"/>
    <mergeCell ref="K1540:O1540"/>
    <mergeCell ref="P1540:T1540"/>
    <mergeCell ref="U1540:Y1540"/>
    <mergeCell ref="Z1540:AC1540"/>
    <mergeCell ref="I1538:U1538"/>
    <mergeCell ref="W1538:AC1538"/>
    <mergeCell ref="A1539:J1539"/>
    <mergeCell ref="K1539:O1539"/>
    <mergeCell ref="P1539:T1539"/>
    <mergeCell ref="U1539:Y1539"/>
    <mergeCell ref="Z1539:AC1539"/>
    <mergeCell ref="A1534:H1538"/>
    <mergeCell ref="I1534:U1534"/>
    <mergeCell ref="V1534:V1538"/>
    <mergeCell ref="W1534:AC1534"/>
    <mergeCell ref="I1535:U1535"/>
    <mergeCell ref="W1535:AC1535"/>
    <mergeCell ref="I1536:U1536"/>
    <mergeCell ref="W1536:AC1536"/>
    <mergeCell ref="I1537:U1537"/>
    <mergeCell ref="W1537:AC1537"/>
    <mergeCell ref="B1533:C1533"/>
    <mergeCell ref="D1533:J1533"/>
    <mergeCell ref="K1533:O1533"/>
    <mergeCell ref="P1533:T1533"/>
    <mergeCell ref="U1533:Y1533"/>
    <mergeCell ref="Z1533:AC1533"/>
    <mergeCell ref="Z1530:AC1530"/>
    <mergeCell ref="A1531:H1531"/>
    <mergeCell ref="I1531:U1531"/>
    <mergeCell ref="W1531:AC1531"/>
    <mergeCell ref="A1532:J1532"/>
    <mergeCell ref="K1532:O1532"/>
    <mergeCell ref="P1532:T1532"/>
    <mergeCell ref="U1532:Y1532"/>
    <mergeCell ref="Z1532:AC1532"/>
    <mergeCell ref="Q1529:U1529"/>
    <mergeCell ref="V1529:Y1529"/>
    <mergeCell ref="B1530:C1530"/>
    <mergeCell ref="D1530:H1530"/>
    <mergeCell ref="J1530:L1530"/>
    <mergeCell ref="M1530:P1530"/>
    <mergeCell ref="Q1530:U1530"/>
    <mergeCell ref="V1530:Y1530"/>
    <mergeCell ref="P1526:R1526"/>
    <mergeCell ref="T1526:W1526"/>
    <mergeCell ref="Y1526:Z1526"/>
    <mergeCell ref="A1528:H1529"/>
    <mergeCell ref="I1528:I1529"/>
    <mergeCell ref="J1528:P1528"/>
    <mergeCell ref="Q1528:Y1528"/>
    <mergeCell ref="Z1528:AC1529"/>
    <mergeCell ref="J1529:L1529"/>
    <mergeCell ref="M1529:P1529"/>
    <mergeCell ref="A1520:AC1520"/>
    <mergeCell ref="A1524:E1524"/>
    <mergeCell ref="F1524:K1524"/>
    <mergeCell ref="L1524:W1524"/>
    <mergeCell ref="X1524:AB1524"/>
    <mergeCell ref="A1525:B1526"/>
    <mergeCell ref="D1525:M1526"/>
    <mergeCell ref="P1525:R1525"/>
    <mergeCell ref="T1525:W1525"/>
    <mergeCell ref="Y1525:Z1525"/>
    <mergeCell ref="O1518:Q1518"/>
    <mergeCell ref="S1518:U1518"/>
    <mergeCell ref="W1518:AC1518"/>
    <mergeCell ref="A1519:H1519"/>
    <mergeCell ref="I1519:U1519"/>
    <mergeCell ref="W1519:AC1519"/>
    <mergeCell ref="A1515:H1515"/>
    <mergeCell ref="I1515:U1515"/>
    <mergeCell ref="W1515:AC1515"/>
    <mergeCell ref="A1516:AC1516"/>
    <mergeCell ref="A1517:H1517"/>
    <mergeCell ref="I1517:U1517"/>
    <mergeCell ref="V1517:V1519"/>
    <mergeCell ref="W1517:AC1517"/>
    <mergeCell ref="A1518:F1518"/>
    <mergeCell ref="G1518:M1518"/>
    <mergeCell ref="A1513:H1513"/>
    <mergeCell ref="I1513:U1513"/>
    <mergeCell ref="W1513:AC1513"/>
    <mergeCell ref="A1514:D1514"/>
    <mergeCell ref="E1514:G1514"/>
    <mergeCell ref="J1514:L1514"/>
    <mergeCell ref="M1514:P1514"/>
    <mergeCell ref="Q1514:U1514"/>
    <mergeCell ref="V1514:Y1514"/>
    <mergeCell ref="Z1514:AC1514"/>
    <mergeCell ref="A1511:H1511"/>
    <mergeCell ref="I1511:U1511"/>
    <mergeCell ref="W1511:AC1511"/>
    <mergeCell ref="A1512:J1512"/>
    <mergeCell ref="K1512:O1512"/>
    <mergeCell ref="P1512:T1512"/>
    <mergeCell ref="U1512:Y1512"/>
    <mergeCell ref="Z1512:AC1512"/>
    <mergeCell ref="A1509:H1509"/>
    <mergeCell ref="I1509:U1509"/>
    <mergeCell ref="W1509:AC1509"/>
    <mergeCell ref="A1510:J1510"/>
    <mergeCell ref="K1510:O1510"/>
    <mergeCell ref="P1510:T1510"/>
    <mergeCell ref="U1510:Y1510"/>
    <mergeCell ref="Z1510:AC1510"/>
    <mergeCell ref="I1507:U1507"/>
    <mergeCell ref="W1507:AC1507"/>
    <mergeCell ref="A1508:J1508"/>
    <mergeCell ref="K1508:O1508"/>
    <mergeCell ref="P1508:T1508"/>
    <mergeCell ref="U1508:Y1508"/>
    <mergeCell ref="Z1508:AC1508"/>
    <mergeCell ref="A1503:H1507"/>
    <mergeCell ref="I1503:U1503"/>
    <mergeCell ref="V1503:V1507"/>
    <mergeCell ref="W1503:AC1503"/>
    <mergeCell ref="I1504:U1504"/>
    <mergeCell ref="W1504:AC1504"/>
    <mergeCell ref="I1505:U1505"/>
    <mergeCell ref="W1505:AC1505"/>
    <mergeCell ref="I1506:U1506"/>
    <mergeCell ref="W1506:AC1506"/>
    <mergeCell ref="B1502:C1502"/>
    <mergeCell ref="D1502:J1502"/>
    <mergeCell ref="K1502:O1502"/>
    <mergeCell ref="P1502:T1502"/>
    <mergeCell ref="U1502:Y1502"/>
    <mergeCell ref="Z1502:AC1502"/>
    <mergeCell ref="Q1499:U1499"/>
    <mergeCell ref="V1499:Y1499"/>
    <mergeCell ref="A1500:H1500"/>
    <mergeCell ref="I1500:U1500"/>
    <mergeCell ref="W1500:AC1500"/>
    <mergeCell ref="A1501:J1501"/>
    <mergeCell ref="K1501:O1501"/>
    <mergeCell ref="P1501:T1501"/>
    <mergeCell ref="U1501:Y1501"/>
    <mergeCell ref="Z1501:AC1501"/>
    <mergeCell ref="P1496:R1496"/>
    <mergeCell ref="T1496:W1496"/>
    <mergeCell ref="Y1496:Z1496"/>
    <mergeCell ref="A1498:H1499"/>
    <mergeCell ref="I1498:I1499"/>
    <mergeCell ref="J1498:P1498"/>
    <mergeCell ref="Q1498:Y1498"/>
    <mergeCell ref="Z1498:AC1499"/>
    <mergeCell ref="J1499:L1499"/>
    <mergeCell ref="M1499:P1499"/>
    <mergeCell ref="A1491:AC1491"/>
    <mergeCell ref="A1494:E1494"/>
    <mergeCell ref="F1494:K1494"/>
    <mergeCell ref="L1494:W1494"/>
    <mergeCell ref="X1494:AB1494"/>
    <mergeCell ref="A1495:B1496"/>
    <mergeCell ref="D1495:M1496"/>
    <mergeCell ref="P1495:R1495"/>
    <mergeCell ref="T1495:W1495"/>
    <mergeCell ref="Y1495:Z1495"/>
    <mergeCell ref="G1489:M1489"/>
    <mergeCell ref="O1489:Q1489"/>
    <mergeCell ref="S1489:U1489"/>
    <mergeCell ref="W1489:AC1489"/>
    <mergeCell ref="A1490:H1490"/>
    <mergeCell ref="I1490:U1490"/>
    <mergeCell ref="W1490:AC1490"/>
    <mergeCell ref="Z1485:AC1485"/>
    <mergeCell ref="A1486:H1486"/>
    <mergeCell ref="I1486:U1486"/>
    <mergeCell ref="W1486:AC1486"/>
    <mergeCell ref="A1487:AC1487"/>
    <mergeCell ref="A1488:H1488"/>
    <mergeCell ref="I1488:U1488"/>
    <mergeCell ref="V1488:V1490"/>
    <mergeCell ref="W1488:AC1488"/>
    <mergeCell ref="A1489:F1489"/>
    <mergeCell ref="B1485:C1485"/>
    <mergeCell ref="E1485:G1485"/>
    <mergeCell ref="J1485:L1485"/>
    <mergeCell ref="M1485:P1485"/>
    <mergeCell ref="Q1485:U1485"/>
    <mergeCell ref="V1485:Y1485"/>
    <mergeCell ref="A1483:H1483"/>
    <mergeCell ref="I1483:U1483"/>
    <mergeCell ref="W1483:AC1483"/>
    <mergeCell ref="A1484:D1484"/>
    <mergeCell ref="E1484:G1484"/>
    <mergeCell ref="J1484:L1484"/>
    <mergeCell ref="M1484:P1484"/>
    <mergeCell ref="Q1484:U1484"/>
    <mergeCell ref="V1484:Y1484"/>
    <mergeCell ref="Z1484:AC1484"/>
    <mergeCell ref="B1482:C1482"/>
    <mergeCell ref="D1482:J1482"/>
    <mergeCell ref="K1482:O1482"/>
    <mergeCell ref="P1482:T1482"/>
    <mergeCell ref="U1482:Y1482"/>
    <mergeCell ref="Z1482:AC1482"/>
    <mergeCell ref="A1480:H1480"/>
    <mergeCell ref="I1480:U1480"/>
    <mergeCell ref="W1480:AC1480"/>
    <mergeCell ref="A1481:J1481"/>
    <mergeCell ref="K1481:O1481"/>
    <mergeCell ref="P1481:T1481"/>
    <mergeCell ref="U1481:Y1481"/>
    <mergeCell ref="Z1481:AC1481"/>
    <mergeCell ref="B1479:C1479"/>
    <mergeCell ref="D1479:J1479"/>
    <mergeCell ref="K1479:O1479"/>
    <mergeCell ref="P1479:T1479"/>
    <mergeCell ref="U1479:Y1479"/>
    <mergeCell ref="Z1479:AC1479"/>
    <mergeCell ref="B1478:C1478"/>
    <mergeCell ref="D1478:J1478"/>
    <mergeCell ref="K1478:O1478"/>
    <mergeCell ref="P1478:T1478"/>
    <mergeCell ref="U1478:Y1478"/>
    <mergeCell ref="Z1478:AC1478"/>
    <mergeCell ref="B1477:C1477"/>
    <mergeCell ref="D1477:J1477"/>
    <mergeCell ref="K1477:O1477"/>
    <mergeCell ref="P1477:T1477"/>
    <mergeCell ref="U1477:Y1477"/>
    <mergeCell ref="Z1477:AC1477"/>
    <mergeCell ref="B1476:C1476"/>
    <mergeCell ref="D1476:J1476"/>
    <mergeCell ref="K1476:O1476"/>
    <mergeCell ref="P1476:T1476"/>
    <mergeCell ref="U1476:Y1476"/>
    <mergeCell ref="Z1476:AC1476"/>
    <mergeCell ref="A1474:H1474"/>
    <mergeCell ref="I1474:U1474"/>
    <mergeCell ref="W1474:AC1474"/>
    <mergeCell ref="A1475:J1475"/>
    <mergeCell ref="K1475:O1475"/>
    <mergeCell ref="P1475:T1475"/>
    <mergeCell ref="U1475:Y1475"/>
    <mergeCell ref="Z1475:AC1475"/>
    <mergeCell ref="B1473:C1473"/>
    <mergeCell ref="D1473:J1473"/>
    <mergeCell ref="K1473:O1473"/>
    <mergeCell ref="P1473:T1473"/>
    <mergeCell ref="U1473:Y1473"/>
    <mergeCell ref="Z1473:AC1473"/>
    <mergeCell ref="I1471:U1471"/>
    <mergeCell ref="W1471:AC1471"/>
    <mergeCell ref="A1472:J1472"/>
    <mergeCell ref="K1472:O1472"/>
    <mergeCell ref="P1472:T1472"/>
    <mergeCell ref="U1472:Y1472"/>
    <mergeCell ref="Z1472:AC1472"/>
    <mergeCell ref="A1467:H1471"/>
    <mergeCell ref="I1467:U1467"/>
    <mergeCell ref="V1467:V1471"/>
    <mergeCell ref="W1467:AC1467"/>
    <mergeCell ref="I1468:U1468"/>
    <mergeCell ref="W1468:AC1468"/>
    <mergeCell ref="I1469:U1469"/>
    <mergeCell ref="W1469:AC1469"/>
    <mergeCell ref="I1470:U1470"/>
    <mergeCell ref="W1470:AC1470"/>
    <mergeCell ref="B1466:C1466"/>
    <mergeCell ref="D1466:J1466"/>
    <mergeCell ref="K1466:O1466"/>
    <mergeCell ref="P1466:T1466"/>
    <mergeCell ref="U1466:Y1466"/>
    <mergeCell ref="Z1466:AC1466"/>
    <mergeCell ref="Q1463:U1463"/>
    <mergeCell ref="V1463:Y1463"/>
    <mergeCell ref="A1464:H1464"/>
    <mergeCell ref="I1464:U1464"/>
    <mergeCell ref="W1464:AC1464"/>
    <mergeCell ref="A1465:J1465"/>
    <mergeCell ref="K1465:O1465"/>
    <mergeCell ref="P1465:T1465"/>
    <mergeCell ref="U1465:Y1465"/>
    <mergeCell ref="Z1465:AC1465"/>
    <mergeCell ref="P1460:R1460"/>
    <mergeCell ref="T1460:W1460"/>
    <mergeCell ref="Y1460:Z1460"/>
    <mergeCell ref="A1462:H1463"/>
    <mergeCell ref="I1462:I1463"/>
    <mergeCell ref="J1462:P1462"/>
    <mergeCell ref="Q1462:Y1462"/>
    <mergeCell ref="Z1462:AC1463"/>
    <mergeCell ref="J1463:L1463"/>
    <mergeCell ref="M1463:P1463"/>
    <mergeCell ref="A1454:AC1454"/>
    <mergeCell ref="A1458:E1458"/>
    <mergeCell ref="F1458:K1458"/>
    <mergeCell ref="L1458:W1458"/>
    <mergeCell ref="X1458:AB1458"/>
    <mergeCell ref="A1459:B1460"/>
    <mergeCell ref="D1459:M1460"/>
    <mergeCell ref="P1459:R1459"/>
    <mergeCell ref="T1459:W1459"/>
    <mergeCell ref="Y1459:Z1459"/>
    <mergeCell ref="O1452:Q1452"/>
    <mergeCell ref="S1452:U1452"/>
    <mergeCell ref="W1452:AC1452"/>
    <mergeCell ref="A1453:H1453"/>
    <mergeCell ref="I1453:U1453"/>
    <mergeCell ref="W1453:AC1453"/>
    <mergeCell ref="A1449:H1449"/>
    <mergeCell ref="I1449:U1449"/>
    <mergeCell ref="W1449:AC1449"/>
    <mergeCell ref="A1450:AC1450"/>
    <mergeCell ref="A1451:H1451"/>
    <mergeCell ref="I1451:U1451"/>
    <mergeCell ref="V1451:V1453"/>
    <mergeCell ref="W1451:AC1451"/>
    <mergeCell ref="A1452:F1452"/>
    <mergeCell ref="G1452:M1452"/>
    <mergeCell ref="A1447:H1447"/>
    <mergeCell ref="I1447:U1447"/>
    <mergeCell ref="W1447:AC1447"/>
    <mergeCell ref="A1448:D1448"/>
    <mergeCell ref="E1448:G1448"/>
    <mergeCell ref="J1448:L1448"/>
    <mergeCell ref="M1448:P1448"/>
    <mergeCell ref="Q1448:U1448"/>
    <mergeCell ref="V1448:Y1448"/>
    <mergeCell ref="Z1448:AC1448"/>
    <mergeCell ref="A1445:H1445"/>
    <mergeCell ref="I1445:U1445"/>
    <mergeCell ref="W1445:AC1445"/>
    <mergeCell ref="A1446:J1446"/>
    <mergeCell ref="K1446:O1446"/>
    <mergeCell ref="P1446:T1446"/>
    <mergeCell ref="U1446:Y1446"/>
    <mergeCell ref="Z1446:AC1446"/>
    <mergeCell ref="B1444:C1444"/>
    <mergeCell ref="D1444:J1444"/>
    <mergeCell ref="K1444:O1444"/>
    <mergeCell ref="P1444:T1444"/>
    <mergeCell ref="U1444:Y1444"/>
    <mergeCell ref="Z1444:AC1444"/>
    <mergeCell ref="B1443:C1443"/>
    <mergeCell ref="D1443:J1443"/>
    <mergeCell ref="K1443:O1443"/>
    <mergeCell ref="P1443:T1443"/>
    <mergeCell ref="U1443:Y1443"/>
    <mergeCell ref="Z1443:AC1443"/>
    <mergeCell ref="B1442:C1442"/>
    <mergeCell ref="D1442:J1442"/>
    <mergeCell ref="K1442:O1442"/>
    <mergeCell ref="P1442:T1442"/>
    <mergeCell ref="U1442:Y1442"/>
    <mergeCell ref="Z1442:AC1442"/>
    <mergeCell ref="B1441:C1441"/>
    <mergeCell ref="D1441:J1441"/>
    <mergeCell ref="K1441:O1441"/>
    <mergeCell ref="P1441:T1441"/>
    <mergeCell ref="U1441:Y1441"/>
    <mergeCell ref="Z1441:AC1441"/>
    <mergeCell ref="B1440:C1440"/>
    <mergeCell ref="D1440:J1440"/>
    <mergeCell ref="K1440:O1440"/>
    <mergeCell ref="P1440:T1440"/>
    <mergeCell ref="U1440:Y1440"/>
    <mergeCell ref="Z1440:AC1440"/>
    <mergeCell ref="A1438:H1438"/>
    <mergeCell ref="I1438:U1438"/>
    <mergeCell ref="W1438:AC1438"/>
    <mergeCell ref="A1439:J1439"/>
    <mergeCell ref="K1439:O1439"/>
    <mergeCell ref="P1439:T1439"/>
    <mergeCell ref="U1439:Y1439"/>
    <mergeCell ref="Z1439:AC1439"/>
    <mergeCell ref="I1436:U1436"/>
    <mergeCell ref="W1436:AC1436"/>
    <mergeCell ref="A1437:J1437"/>
    <mergeCell ref="K1437:O1437"/>
    <mergeCell ref="P1437:T1437"/>
    <mergeCell ref="U1437:Y1437"/>
    <mergeCell ref="Z1437:AC1437"/>
    <mergeCell ref="A1432:H1436"/>
    <mergeCell ref="I1432:U1432"/>
    <mergeCell ref="V1432:V1436"/>
    <mergeCell ref="W1432:AC1432"/>
    <mergeCell ref="I1433:U1433"/>
    <mergeCell ref="W1433:AC1433"/>
    <mergeCell ref="I1434:U1434"/>
    <mergeCell ref="W1434:AC1434"/>
    <mergeCell ref="I1435:U1435"/>
    <mergeCell ref="W1435:AC1435"/>
    <mergeCell ref="Q1429:U1429"/>
    <mergeCell ref="V1429:Y1429"/>
    <mergeCell ref="A1430:H1430"/>
    <mergeCell ref="I1430:U1430"/>
    <mergeCell ref="W1430:AC1430"/>
    <mergeCell ref="A1431:J1431"/>
    <mergeCell ref="K1431:O1431"/>
    <mergeCell ref="P1431:T1431"/>
    <mergeCell ref="U1431:Y1431"/>
    <mergeCell ref="Z1431:AC1431"/>
    <mergeCell ref="P1426:R1426"/>
    <mergeCell ref="T1426:W1426"/>
    <mergeCell ref="Y1426:Z1426"/>
    <mergeCell ref="A1428:H1429"/>
    <mergeCell ref="I1428:I1429"/>
    <mergeCell ref="J1428:P1428"/>
    <mergeCell ref="Q1428:Y1428"/>
    <mergeCell ref="Z1428:AC1429"/>
    <mergeCell ref="J1429:L1429"/>
    <mergeCell ref="M1429:P1429"/>
    <mergeCell ref="A1420:AC1420"/>
    <mergeCell ref="A1424:E1424"/>
    <mergeCell ref="F1424:K1424"/>
    <mergeCell ref="L1424:W1424"/>
    <mergeCell ref="X1424:AB1424"/>
    <mergeCell ref="A1425:B1426"/>
    <mergeCell ref="D1425:M1426"/>
    <mergeCell ref="P1425:R1425"/>
    <mergeCell ref="T1425:W1425"/>
    <mergeCell ref="Y1425:Z1425"/>
    <mergeCell ref="O1418:Q1418"/>
    <mergeCell ref="S1418:U1418"/>
    <mergeCell ref="W1418:AC1418"/>
    <mergeCell ref="A1419:H1419"/>
    <mergeCell ref="I1419:U1419"/>
    <mergeCell ref="W1419:AC1419"/>
    <mergeCell ref="A1415:H1415"/>
    <mergeCell ref="I1415:U1415"/>
    <mergeCell ref="W1415:AC1415"/>
    <mergeCell ref="A1416:AC1416"/>
    <mergeCell ref="A1417:H1417"/>
    <mergeCell ref="I1417:U1417"/>
    <mergeCell ref="V1417:V1419"/>
    <mergeCell ref="W1417:AC1417"/>
    <mergeCell ref="A1418:F1418"/>
    <mergeCell ref="G1418:M1418"/>
    <mergeCell ref="A1413:H1413"/>
    <mergeCell ref="I1413:U1413"/>
    <mergeCell ref="W1413:AC1413"/>
    <mergeCell ref="A1414:D1414"/>
    <mergeCell ref="E1414:G1414"/>
    <mergeCell ref="J1414:L1414"/>
    <mergeCell ref="M1414:P1414"/>
    <mergeCell ref="Q1414:U1414"/>
    <mergeCell ref="V1414:Y1414"/>
    <mergeCell ref="Z1414:AC1414"/>
    <mergeCell ref="A1411:H1411"/>
    <mergeCell ref="I1411:U1411"/>
    <mergeCell ref="W1411:AC1411"/>
    <mergeCell ref="A1412:J1412"/>
    <mergeCell ref="K1412:O1412"/>
    <mergeCell ref="P1412:T1412"/>
    <mergeCell ref="U1412:Y1412"/>
    <mergeCell ref="Z1412:AC1412"/>
    <mergeCell ref="A1409:H1409"/>
    <mergeCell ref="I1409:U1409"/>
    <mergeCell ref="W1409:AC1409"/>
    <mergeCell ref="A1410:J1410"/>
    <mergeCell ref="K1410:O1410"/>
    <mergeCell ref="P1410:T1410"/>
    <mergeCell ref="U1410:Y1410"/>
    <mergeCell ref="Z1410:AC1410"/>
    <mergeCell ref="I1407:U1407"/>
    <mergeCell ref="W1407:AC1407"/>
    <mergeCell ref="A1408:J1408"/>
    <mergeCell ref="K1408:O1408"/>
    <mergeCell ref="P1408:T1408"/>
    <mergeCell ref="U1408:Y1408"/>
    <mergeCell ref="Z1408:AC1408"/>
    <mergeCell ref="A1403:H1407"/>
    <mergeCell ref="I1403:U1403"/>
    <mergeCell ref="V1403:V1407"/>
    <mergeCell ref="W1403:AC1403"/>
    <mergeCell ref="I1404:U1404"/>
    <mergeCell ref="W1404:AC1404"/>
    <mergeCell ref="I1405:U1405"/>
    <mergeCell ref="W1405:AC1405"/>
    <mergeCell ref="I1406:U1406"/>
    <mergeCell ref="W1406:AC1406"/>
    <mergeCell ref="B1402:C1402"/>
    <mergeCell ref="D1402:J1402"/>
    <mergeCell ref="K1402:O1402"/>
    <mergeCell ref="P1402:T1402"/>
    <mergeCell ref="U1402:Y1402"/>
    <mergeCell ref="Z1402:AC1402"/>
    <mergeCell ref="Z1399:AC1399"/>
    <mergeCell ref="A1400:H1400"/>
    <mergeCell ref="I1400:U1400"/>
    <mergeCell ref="W1400:AC1400"/>
    <mergeCell ref="A1401:J1401"/>
    <mergeCell ref="K1401:O1401"/>
    <mergeCell ref="P1401:T1401"/>
    <mergeCell ref="U1401:Y1401"/>
    <mergeCell ref="Z1401:AC1401"/>
    <mergeCell ref="Q1398:U1398"/>
    <mergeCell ref="V1398:Y1398"/>
    <mergeCell ref="B1399:C1399"/>
    <mergeCell ref="D1399:H1399"/>
    <mergeCell ref="J1399:L1399"/>
    <mergeCell ref="M1399:P1399"/>
    <mergeCell ref="Q1399:U1399"/>
    <mergeCell ref="V1399:Y1399"/>
    <mergeCell ref="P1395:R1395"/>
    <mergeCell ref="T1395:W1395"/>
    <mergeCell ref="Y1395:Z1395"/>
    <mergeCell ref="A1397:H1398"/>
    <mergeCell ref="I1397:I1398"/>
    <mergeCell ref="J1397:P1397"/>
    <mergeCell ref="Q1397:Y1397"/>
    <mergeCell ref="Z1397:AC1398"/>
    <mergeCell ref="J1398:L1398"/>
    <mergeCell ref="M1398:P1398"/>
    <mergeCell ref="A1390:AC1390"/>
    <mergeCell ref="A1393:E1393"/>
    <mergeCell ref="F1393:K1393"/>
    <mergeCell ref="L1393:W1393"/>
    <mergeCell ref="X1393:AB1393"/>
    <mergeCell ref="A1394:B1395"/>
    <mergeCell ref="D1394:M1395"/>
    <mergeCell ref="P1394:R1394"/>
    <mergeCell ref="T1394:W1394"/>
    <mergeCell ref="Y1394:Z1394"/>
    <mergeCell ref="O1388:Q1388"/>
    <mergeCell ref="S1388:U1388"/>
    <mergeCell ref="W1388:AC1388"/>
    <mergeCell ref="A1389:H1389"/>
    <mergeCell ref="I1389:U1389"/>
    <mergeCell ref="W1389:AC1389"/>
    <mergeCell ref="A1385:H1385"/>
    <mergeCell ref="I1385:U1385"/>
    <mergeCell ref="W1385:AC1385"/>
    <mergeCell ref="A1386:AC1386"/>
    <mergeCell ref="A1387:H1387"/>
    <mergeCell ref="I1387:U1387"/>
    <mergeCell ref="V1387:V1389"/>
    <mergeCell ref="W1387:AC1387"/>
    <mergeCell ref="A1388:F1388"/>
    <mergeCell ref="G1388:M1388"/>
    <mergeCell ref="Z1383:AC1383"/>
    <mergeCell ref="B1384:C1384"/>
    <mergeCell ref="E1384:G1384"/>
    <mergeCell ref="J1384:L1384"/>
    <mergeCell ref="M1384:P1384"/>
    <mergeCell ref="Q1384:U1384"/>
    <mergeCell ref="V1384:Y1384"/>
    <mergeCell ref="Z1384:AC1384"/>
    <mergeCell ref="B1383:C1383"/>
    <mergeCell ref="E1383:G1383"/>
    <mergeCell ref="J1383:L1383"/>
    <mergeCell ref="M1383:P1383"/>
    <mergeCell ref="Q1383:U1383"/>
    <mergeCell ref="V1383:Y1383"/>
    <mergeCell ref="A1381:H1381"/>
    <mergeCell ref="I1381:U1381"/>
    <mergeCell ref="W1381:AC1381"/>
    <mergeCell ref="A1382:D1382"/>
    <mergeCell ref="E1382:G1382"/>
    <mergeCell ref="J1382:L1382"/>
    <mergeCell ref="M1382:P1382"/>
    <mergeCell ref="Q1382:U1382"/>
    <mergeCell ref="V1382:Y1382"/>
    <mergeCell ref="Z1382:AC1382"/>
    <mergeCell ref="B1380:C1380"/>
    <mergeCell ref="D1380:J1380"/>
    <mergeCell ref="K1380:O1380"/>
    <mergeCell ref="P1380:T1380"/>
    <mergeCell ref="U1380:Y1380"/>
    <mergeCell ref="Z1380:AC1380"/>
    <mergeCell ref="B1379:C1379"/>
    <mergeCell ref="D1379:J1379"/>
    <mergeCell ref="K1379:O1379"/>
    <mergeCell ref="P1379:T1379"/>
    <mergeCell ref="U1379:Y1379"/>
    <mergeCell ref="Z1379:AC1379"/>
    <mergeCell ref="A1377:H1377"/>
    <mergeCell ref="I1377:U1377"/>
    <mergeCell ref="W1377:AC1377"/>
    <mergeCell ref="A1378:J1378"/>
    <mergeCell ref="K1378:O1378"/>
    <mergeCell ref="P1378:T1378"/>
    <mergeCell ref="U1378:Y1378"/>
    <mergeCell ref="Z1378:AC1378"/>
    <mergeCell ref="A1375:H1375"/>
    <mergeCell ref="I1375:U1375"/>
    <mergeCell ref="W1375:AC1375"/>
    <mergeCell ref="A1376:J1376"/>
    <mergeCell ref="K1376:O1376"/>
    <mergeCell ref="P1376:T1376"/>
    <mergeCell ref="U1376:Y1376"/>
    <mergeCell ref="Z1376:AC1376"/>
    <mergeCell ref="B1374:C1374"/>
    <mergeCell ref="D1374:J1374"/>
    <mergeCell ref="K1374:O1374"/>
    <mergeCell ref="P1374:T1374"/>
    <mergeCell ref="U1374:Y1374"/>
    <mergeCell ref="Z1374:AC1374"/>
    <mergeCell ref="B1373:C1373"/>
    <mergeCell ref="D1373:J1373"/>
    <mergeCell ref="K1373:O1373"/>
    <mergeCell ref="P1373:T1373"/>
    <mergeCell ref="U1373:Y1373"/>
    <mergeCell ref="Z1373:AC1373"/>
    <mergeCell ref="B1372:C1372"/>
    <mergeCell ref="D1372:J1372"/>
    <mergeCell ref="K1372:O1372"/>
    <mergeCell ref="P1372:T1372"/>
    <mergeCell ref="U1372:Y1372"/>
    <mergeCell ref="Z1372:AC1372"/>
    <mergeCell ref="I1370:U1370"/>
    <mergeCell ref="W1370:AC1370"/>
    <mergeCell ref="A1371:J1371"/>
    <mergeCell ref="K1371:O1371"/>
    <mergeCell ref="P1371:T1371"/>
    <mergeCell ref="U1371:Y1371"/>
    <mergeCell ref="Z1371:AC1371"/>
    <mergeCell ref="A1366:H1370"/>
    <mergeCell ref="I1366:U1366"/>
    <mergeCell ref="V1366:V1370"/>
    <mergeCell ref="W1366:AC1366"/>
    <mergeCell ref="I1367:U1367"/>
    <mergeCell ref="W1367:AC1367"/>
    <mergeCell ref="I1368:U1368"/>
    <mergeCell ref="W1368:AC1368"/>
    <mergeCell ref="I1369:U1369"/>
    <mergeCell ref="W1369:AC1369"/>
    <mergeCell ref="B1365:C1365"/>
    <mergeCell ref="D1365:J1365"/>
    <mergeCell ref="K1365:O1365"/>
    <mergeCell ref="P1365:T1365"/>
    <mergeCell ref="U1365:Y1365"/>
    <mergeCell ref="Z1365:AC1365"/>
    <mergeCell ref="B1364:C1364"/>
    <mergeCell ref="D1364:J1364"/>
    <mergeCell ref="K1364:O1364"/>
    <mergeCell ref="P1364:T1364"/>
    <mergeCell ref="U1364:Y1364"/>
    <mergeCell ref="Z1364:AC1364"/>
    <mergeCell ref="Z1361:AC1361"/>
    <mergeCell ref="A1362:H1362"/>
    <mergeCell ref="I1362:U1362"/>
    <mergeCell ref="W1362:AC1362"/>
    <mergeCell ref="A1363:J1363"/>
    <mergeCell ref="K1363:O1363"/>
    <mergeCell ref="P1363:T1363"/>
    <mergeCell ref="U1363:Y1363"/>
    <mergeCell ref="Z1363:AC1363"/>
    <mergeCell ref="B1361:C1361"/>
    <mergeCell ref="D1361:H1361"/>
    <mergeCell ref="J1361:L1361"/>
    <mergeCell ref="M1361:P1361"/>
    <mergeCell ref="Q1361:U1361"/>
    <mergeCell ref="V1361:Y1361"/>
    <mergeCell ref="Z1359:AC1359"/>
    <mergeCell ref="B1360:C1360"/>
    <mergeCell ref="D1360:H1360"/>
    <mergeCell ref="J1360:L1360"/>
    <mergeCell ref="M1360:P1360"/>
    <mergeCell ref="Q1360:U1360"/>
    <mergeCell ref="V1360:Y1360"/>
    <mergeCell ref="Z1360:AC1360"/>
    <mergeCell ref="Q1358:U1358"/>
    <mergeCell ref="V1358:Y1358"/>
    <mergeCell ref="B1359:C1359"/>
    <mergeCell ref="D1359:H1359"/>
    <mergeCell ref="J1359:L1359"/>
    <mergeCell ref="M1359:P1359"/>
    <mergeCell ref="Q1359:U1359"/>
    <mergeCell ref="V1359:Y1359"/>
    <mergeCell ref="P1355:R1355"/>
    <mergeCell ref="T1355:W1355"/>
    <mergeCell ref="Y1355:Z1355"/>
    <mergeCell ref="A1357:H1358"/>
    <mergeCell ref="I1357:I1358"/>
    <mergeCell ref="J1357:P1357"/>
    <mergeCell ref="Q1357:Y1357"/>
    <mergeCell ref="Z1357:AC1358"/>
    <mergeCell ref="J1358:L1358"/>
    <mergeCell ref="M1358:P1358"/>
    <mergeCell ref="A1350:AC1350"/>
    <mergeCell ref="A1353:E1353"/>
    <mergeCell ref="F1353:K1353"/>
    <mergeCell ref="L1353:W1353"/>
    <mergeCell ref="X1353:AB1353"/>
    <mergeCell ref="A1354:B1355"/>
    <mergeCell ref="D1354:M1355"/>
    <mergeCell ref="P1354:R1354"/>
    <mergeCell ref="T1354:W1354"/>
    <mergeCell ref="Y1354:Z1354"/>
    <mergeCell ref="O1348:Q1348"/>
    <mergeCell ref="S1348:U1348"/>
    <mergeCell ref="W1348:AC1348"/>
    <mergeCell ref="A1349:H1349"/>
    <mergeCell ref="I1349:U1349"/>
    <mergeCell ref="W1349:AC1349"/>
    <mergeCell ref="A1345:H1345"/>
    <mergeCell ref="I1345:U1345"/>
    <mergeCell ref="W1345:AC1345"/>
    <mergeCell ref="A1346:AC1346"/>
    <mergeCell ref="A1347:H1347"/>
    <mergeCell ref="I1347:U1347"/>
    <mergeCell ref="V1347:V1349"/>
    <mergeCell ref="W1347:AC1347"/>
    <mergeCell ref="A1348:F1348"/>
    <mergeCell ref="G1348:M1348"/>
    <mergeCell ref="Z1343:AC1343"/>
    <mergeCell ref="B1344:C1344"/>
    <mergeCell ref="E1344:G1344"/>
    <mergeCell ref="J1344:L1344"/>
    <mergeCell ref="M1344:P1344"/>
    <mergeCell ref="Q1344:U1344"/>
    <mergeCell ref="V1344:Y1344"/>
    <mergeCell ref="Z1344:AC1344"/>
    <mergeCell ref="B1343:C1343"/>
    <mergeCell ref="E1343:G1343"/>
    <mergeCell ref="J1343:L1343"/>
    <mergeCell ref="M1343:P1343"/>
    <mergeCell ref="Q1343:U1343"/>
    <mergeCell ref="V1343:Y1343"/>
    <mergeCell ref="A1341:H1341"/>
    <mergeCell ref="I1341:U1341"/>
    <mergeCell ref="W1341:AC1341"/>
    <mergeCell ref="A1342:D1342"/>
    <mergeCell ref="E1342:G1342"/>
    <mergeCell ref="J1342:L1342"/>
    <mergeCell ref="M1342:P1342"/>
    <mergeCell ref="Q1342:U1342"/>
    <mergeCell ref="V1342:Y1342"/>
    <mergeCell ref="Z1342:AC1342"/>
    <mergeCell ref="B1340:C1340"/>
    <mergeCell ref="D1340:J1340"/>
    <mergeCell ref="K1340:O1340"/>
    <mergeCell ref="P1340:T1340"/>
    <mergeCell ref="U1340:Y1340"/>
    <mergeCell ref="Z1340:AC1340"/>
    <mergeCell ref="B1339:C1339"/>
    <mergeCell ref="D1339:J1339"/>
    <mergeCell ref="K1339:O1339"/>
    <mergeCell ref="P1339:T1339"/>
    <mergeCell ref="U1339:Y1339"/>
    <mergeCell ref="Z1339:AC1339"/>
    <mergeCell ref="A1337:H1337"/>
    <mergeCell ref="I1337:U1337"/>
    <mergeCell ref="W1337:AC1337"/>
    <mergeCell ref="A1338:J1338"/>
    <mergeCell ref="K1338:O1338"/>
    <mergeCell ref="P1338:T1338"/>
    <mergeCell ref="U1338:Y1338"/>
    <mergeCell ref="Z1338:AC1338"/>
    <mergeCell ref="A1335:H1335"/>
    <mergeCell ref="I1335:U1335"/>
    <mergeCell ref="W1335:AC1335"/>
    <mergeCell ref="A1336:J1336"/>
    <mergeCell ref="K1336:O1336"/>
    <mergeCell ref="P1336:T1336"/>
    <mergeCell ref="U1336:Y1336"/>
    <mergeCell ref="Z1336:AC1336"/>
    <mergeCell ref="B1334:C1334"/>
    <mergeCell ref="D1334:J1334"/>
    <mergeCell ref="K1334:O1334"/>
    <mergeCell ref="P1334:T1334"/>
    <mergeCell ref="U1334:Y1334"/>
    <mergeCell ref="Z1334:AC1334"/>
    <mergeCell ref="B1333:C1333"/>
    <mergeCell ref="D1333:J1333"/>
    <mergeCell ref="K1333:O1333"/>
    <mergeCell ref="P1333:T1333"/>
    <mergeCell ref="U1333:Y1333"/>
    <mergeCell ref="Z1333:AC1333"/>
    <mergeCell ref="B1332:C1332"/>
    <mergeCell ref="D1332:J1332"/>
    <mergeCell ref="K1332:O1332"/>
    <mergeCell ref="P1332:T1332"/>
    <mergeCell ref="U1332:Y1332"/>
    <mergeCell ref="Z1332:AC1332"/>
    <mergeCell ref="I1330:U1330"/>
    <mergeCell ref="W1330:AC1330"/>
    <mergeCell ref="A1331:J1331"/>
    <mergeCell ref="K1331:O1331"/>
    <mergeCell ref="P1331:T1331"/>
    <mergeCell ref="U1331:Y1331"/>
    <mergeCell ref="Z1331:AC1331"/>
    <mergeCell ref="A1326:H1330"/>
    <mergeCell ref="I1326:U1326"/>
    <mergeCell ref="V1326:V1330"/>
    <mergeCell ref="W1326:AC1326"/>
    <mergeCell ref="I1327:U1327"/>
    <mergeCell ref="W1327:AC1327"/>
    <mergeCell ref="I1328:U1328"/>
    <mergeCell ref="W1328:AC1328"/>
    <mergeCell ref="I1329:U1329"/>
    <mergeCell ref="W1329:AC1329"/>
    <mergeCell ref="B1325:C1325"/>
    <mergeCell ref="D1325:J1325"/>
    <mergeCell ref="K1325:O1325"/>
    <mergeCell ref="P1325:T1325"/>
    <mergeCell ref="U1325:Y1325"/>
    <mergeCell ref="Z1325:AC1325"/>
    <mergeCell ref="B1324:C1324"/>
    <mergeCell ref="D1324:J1324"/>
    <mergeCell ref="K1324:O1324"/>
    <mergeCell ref="P1324:T1324"/>
    <mergeCell ref="U1324:Y1324"/>
    <mergeCell ref="Z1324:AC1324"/>
    <mergeCell ref="Z1321:AC1321"/>
    <mergeCell ref="A1322:H1322"/>
    <mergeCell ref="I1322:U1322"/>
    <mergeCell ref="W1322:AC1322"/>
    <mergeCell ref="A1323:J1323"/>
    <mergeCell ref="K1323:O1323"/>
    <mergeCell ref="P1323:T1323"/>
    <mergeCell ref="U1323:Y1323"/>
    <mergeCell ref="Z1323:AC1323"/>
    <mergeCell ref="B1321:C1321"/>
    <mergeCell ref="D1321:H1321"/>
    <mergeCell ref="J1321:L1321"/>
    <mergeCell ref="M1321:P1321"/>
    <mergeCell ref="Q1321:U1321"/>
    <mergeCell ref="V1321:Y1321"/>
    <mergeCell ref="Z1319:AC1319"/>
    <mergeCell ref="B1320:C1320"/>
    <mergeCell ref="D1320:H1320"/>
    <mergeCell ref="J1320:L1320"/>
    <mergeCell ref="M1320:P1320"/>
    <mergeCell ref="Q1320:U1320"/>
    <mergeCell ref="V1320:Y1320"/>
    <mergeCell ref="Z1320:AC1320"/>
    <mergeCell ref="Q1318:U1318"/>
    <mergeCell ref="V1318:Y1318"/>
    <mergeCell ref="B1319:C1319"/>
    <mergeCell ref="D1319:H1319"/>
    <mergeCell ref="J1319:L1319"/>
    <mergeCell ref="M1319:P1319"/>
    <mergeCell ref="Q1319:U1319"/>
    <mergeCell ref="V1319:Y1319"/>
    <mergeCell ref="P1315:R1315"/>
    <mergeCell ref="T1315:W1315"/>
    <mergeCell ref="Y1315:Z1315"/>
    <mergeCell ref="A1317:H1318"/>
    <mergeCell ref="I1317:I1318"/>
    <mergeCell ref="J1317:P1317"/>
    <mergeCell ref="Q1317:Y1317"/>
    <mergeCell ref="Z1317:AC1318"/>
    <mergeCell ref="J1318:L1318"/>
    <mergeCell ref="M1318:P1318"/>
    <mergeCell ref="A1310:AC1310"/>
    <mergeCell ref="A1313:E1313"/>
    <mergeCell ref="F1313:K1313"/>
    <mergeCell ref="L1313:W1313"/>
    <mergeCell ref="X1313:AB1313"/>
    <mergeCell ref="A1314:B1315"/>
    <mergeCell ref="D1314:M1315"/>
    <mergeCell ref="P1314:R1314"/>
    <mergeCell ref="T1314:W1314"/>
    <mergeCell ref="Y1314:Z1314"/>
    <mergeCell ref="O1308:Q1308"/>
    <mergeCell ref="S1308:U1308"/>
    <mergeCell ref="W1308:AC1308"/>
    <mergeCell ref="A1309:H1309"/>
    <mergeCell ref="I1309:U1309"/>
    <mergeCell ref="W1309:AC1309"/>
    <mergeCell ref="A1305:H1305"/>
    <mergeCell ref="I1305:U1305"/>
    <mergeCell ref="W1305:AC1305"/>
    <mergeCell ref="A1306:AC1306"/>
    <mergeCell ref="A1307:H1307"/>
    <mergeCell ref="I1307:U1307"/>
    <mergeCell ref="V1307:V1309"/>
    <mergeCell ref="W1307:AC1307"/>
    <mergeCell ref="A1308:F1308"/>
    <mergeCell ref="G1308:M1308"/>
    <mergeCell ref="Z1303:AC1303"/>
    <mergeCell ref="B1304:C1304"/>
    <mergeCell ref="E1304:G1304"/>
    <mergeCell ref="J1304:L1304"/>
    <mergeCell ref="M1304:P1304"/>
    <mergeCell ref="Q1304:U1304"/>
    <mergeCell ref="V1304:Y1304"/>
    <mergeCell ref="Z1304:AC1304"/>
    <mergeCell ref="B1303:C1303"/>
    <mergeCell ref="E1303:G1303"/>
    <mergeCell ref="J1303:L1303"/>
    <mergeCell ref="M1303:P1303"/>
    <mergeCell ref="Q1303:U1303"/>
    <mergeCell ref="V1303:Y1303"/>
    <mergeCell ref="A1301:H1301"/>
    <mergeCell ref="I1301:U1301"/>
    <mergeCell ref="W1301:AC1301"/>
    <mergeCell ref="A1302:D1302"/>
    <mergeCell ref="E1302:G1302"/>
    <mergeCell ref="J1302:L1302"/>
    <mergeCell ref="M1302:P1302"/>
    <mergeCell ref="Q1302:U1302"/>
    <mergeCell ref="V1302:Y1302"/>
    <mergeCell ref="Z1302:AC1302"/>
    <mergeCell ref="B1300:C1300"/>
    <mergeCell ref="D1300:J1300"/>
    <mergeCell ref="K1300:O1300"/>
    <mergeCell ref="P1300:T1300"/>
    <mergeCell ref="U1300:Y1300"/>
    <mergeCell ref="Z1300:AC1300"/>
    <mergeCell ref="B1299:C1299"/>
    <mergeCell ref="D1299:J1299"/>
    <mergeCell ref="K1299:O1299"/>
    <mergeCell ref="P1299:T1299"/>
    <mergeCell ref="U1299:Y1299"/>
    <mergeCell ref="Z1299:AC1299"/>
    <mergeCell ref="A1297:H1297"/>
    <mergeCell ref="I1297:U1297"/>
    <mergeCell ref="W1297:AC1297"/>
    <mergeCell ref="A1298:J1298"/>
    <mergeCell ref="K1298:O1298"/>
    <mergeCell ref="P1298:T1298"/>
    <mergeCell ref="U1298:Y1298"/>
    <mergeCell ref="Z1298:AC1298"/>
    <mergeCell ref="A1295:H1295"/>
    <mergeCell ref="I1295:U1295"/>
    <mergeCell ref="W1295:AC1295"/>
    <mergeCell ref="A1296:J1296"/>
    <mergeCell ref="K1296:O1296"/>
    <mergeCell ref="P1296:T1296"/>
    <mergeCell ref="U1296:Y1296"/>
    <mergeCell ref="Z1296:AC1296"/>
    <mergeCell ref="B1294:C1294"/>
    <mergeCell ref="D1294:J1294"/>
    <mergeCell ref="K1294:O1294"/>
    <mergeCell ref="P1294:T1294"/>
    <mergeCell ref="U1294:Y1294"/>
    <mergeCell ref="Z1294:AC1294"/>
    <mergeCell ref="B1293:C1293"/>
    <mergeCell ref="D1293:J1293"/>
    <mergeCell ref="K1293:O1293"/>
    <mergeCell ref="P1293:T1293"/>
    <mergeCell ref="U1293:Y1293"/>
    <mergeCell ref="Z1293:AC1293"/>
    <mergeCell ref="B1292:C1292"/>
    <mergeCell ref="D1292:J1292"/>
    <mergeCell ref="K1292:O1292"/>
    <mergeCell ref="P1292:T1292"/>
    <mergeCell ref="U1292:Y1292"/>
    <mergeCell ref="Z1292:AC1292"/>
    <mergeCell ref="I1290:U1290"/>
    <mergeCell ref="W1290:AC1290"/>
    <mergeCell ref="A1291:J1291"/>
    <mergeCell ref="K1291:O1291"/>
    <mergeCell ref="P1291:T1291"/>
    <mergeCell ref="U1291:Y1291"/>
    <mergeCell ref="Z1291:AC1291"/>
    <mergeCell ref="A1286:H1290"/>
    <mergeCell ref="I1286:U1286"/>
    <mergeCell ref="V1286:V1290"/>
    <mergeCell ref="W1286:AC1286"/>
    <mergeCell ref="I1287:U1287"/>
    <mergeCell ref="W1287:AC1287"/>
    <mergeCell ref="I1288:U1288"/>
    <mergeCell ref="W1288:AC1288"/>
    <mergeCell ref="I1289:U1289"/>
    <mergeCell ref="W1289:AC1289"/>
    <mergeCell ref="B1285:C1285"/>
    <mergeCell ref="D1285:J1285"/>
    <mergeCell ref="K1285:O1285"/>
    <mergeCell ref="P1285:T1285"/>
    <mergeCell ref="U1285:Y1285"/>
    <mergeCell ref="Z1285:AC1285"/>
    <mergeCell ref="B1284:C1284"/>
    <mergeCell ref="D1284:J1284"/>
    <mergeCell ref="K1284:O1284"/>
    <mergeCell ref="P1284:T1284"/>
    <mergeCell ref="U1284:Y1284"/>
    <mergeCell ref="Z1284:AC1284"/>
    <mergeCell ref="Z1281:AC1281"/>
    <mergeCell ref="A1282:H1282"/>
    <mergeCell ref="I1282:U1282"/>
    <mergeCell ref="W1282:AC1282"/>
    <mergeCell ref="A1283:J1283"/>
    <mergeCell ref="K1283:O1283"/>
    <mergeCell ref="P1283:T1283"/>
    <mergeCell ref="U1283:Y1283"/>
    <mergeCell ref="Z1283:AC1283"/>
    <mergeCell ref="B1281:C1281"/>
    <mergeCell ref="D1281:H1281"/>
    <mergeCell ref="J1281:L1281"/>
    <mergeCell ref="M1281:P1281"/>
    <mergeCell ref="Q1281:U1281"/>
    <mergeCell ref="V1281:Y1281"/>
    <mergeCell ref="Z1279:AC1279"/>
    <mergeCell ref="B1280:C1280"/>
    <mergeCell ref="D1280:H1280"/>
    <mergeCell ref="J1280:L1280"/>
    <mergeCell ref="M1280:P1280"/>
    <mergeCell ref="Q1280:U1280"/>
    <mergeCell ref="V1280:Y1280"/>
    <mergeCell ref="Z1280:AC1280"/>
    <mergeCell ref="Q1278:U1278"/>
    <mergeCell ref="V1278:Y1278"/>
    <mergeCell ref="B1279:C1279"/>
    <mergeCell ref="D1279:H1279"/>
    <mergeCell ref="J1279:L1279"/>
    <mergeCell ref="M1279:P1279"/>
    <mergeCell ref="Q1279:U1279"/>
    <mergeCell ref="V1279:Y1279"/>
    <mergeCell ref="P1275:R1275"/>
    <mergeCell ref="T1275:W1275"/>
    <mergeCell ref="Y1275:Z1275"/>
    <mergeCell ref="A1277:H1278"/>
    <mergeCell ref="I1277:I1278"/>
    <mergeCell ref="J1277:P1277"/>
    <mergeCell ref="Q1277:Y1277"/>
    <mergeCell ref="Z1277:AC1278"/>
    <mergeCell ref="J1278:L1278"/>
    <mergeCell ref="M1278:P1278"/>
    <mergeCell ref="A1270:AC1270"/>
    <mergeCell ref="A1273:E1273"/>
    <mergeCell ref="F1273:K1273"/>
    <mergeCell ref="L1273:W1273"/>
    <mergeCell ref="X1273:AB1273"/>
    <mergeCell ref="A1274:B1275"/>
    <mergeCell ref="D1274:M1275"/>
    <mergeCell ref="P1274:R1274"/>
    <mergeCell ref="T1274:W1274"/>
    <mergeCell ref="Y1274:Z1274"/>
    <mergeCell ref="G1268:M1268"/>
    <mergeCell ref="O1268:Q1268"/>
    <mergeCell ref="S1268:U1268"/>
    <mergeCell ref="W1268:AC1268"/>
    <mergeCell ref="A1269:H1269"/>
    <mergeCell ref="I1269:U1269"/>
    <mergeCell ref="W1269:AC1269"/>
    <mergeCell ref="Z1264:AC1264"/>
    <mergeCell ref="A1265:H1265"/>
    <mergeCell ref="I1265:U1265"/>
    <mergeCell ref="W1265:AC1265"/>
    <mergeCell ref="A1266:AC1266"/>
    <mergeCell ref="A1267:H1267"/>
    <mergeCell ref="I1267:U1267"/>
    <mergeCell ref="V1267:V1269"/>
    <mergeCell ref="W1267:AC1267"/>
    <mergeCell ref="A1268:F1268"/>
    <mergeCell ref="B1264:C1264"/>
    <mergeCell ref="E1264:G1264"/>
    <mergeCell ref="J1264:L1264"/>
    <mergeCell ref="M1264:P1264"/>
    <mergeCell ref="Q1264:U1264"/>
    <mergeCell ref="V1264:Y1264"/>
    <mergeCell ref="A1262:H1262"/>
    <mergeCell ref="I1262:U1262"/>
    <mergeCell ref="W1262:AC1262"/>
    <mergeCell ref="A1263:D1263"/>
    <mergeCell ref="E1263:G1263"/>
    <mergeCell ref="J1263:L1263"/>
    <mergeCell ref="M1263:P1263"/>
    <mergeCell ref="Q1263:U1263"/>
    <mergeCell ref="V1263:Y1263"/>
    <mergeCell ref="Z1263:AC1263"/>
    <mergeCell ref="B1261:C1261"/>
    <mergeCell ref="D1261:J1261"/>
    <mergeCell ref="K1261:O1261"/>
    <mergeCell ref="P1261:T1261"/>
    <mergeCell ref="U1261:Y1261"/>
    <mergeCell ref="Z1261:AC1261"/>
    <mergeCell ref="A1259:H1259"/>
    <mergeCell ref="I1259:U1259"/>
    <mergeCell ref="W1259:AC1259"/>
    <mergeCell ref="A1260:J1260"/>
    <mergeCell ref="K1260:O1260"/>
    <mergeCell ref="P1260:T1260"/>
    <mergeCell ref="U1260:Y1260"/>
    <mergeCell ref="Z1260:AC1260"/>
    <mergeCell ref="A1257:H1257"/>
    <mergeCell ref="I1257:U1257"/>
    <mergeCell ref="W1257:AC1257"/>
    <mergeCell ref="A1258:J1258"/>
    <mergeCell ref="K1258:O1258"/>
    <mergeCell ref="P1258:T1258"/>
    <mergeCell ref="U1258:Y1258"/>
    <mergeCell ref="Z1258:AC1258"/>
    <mergeCell ref="B1256:C1256"/>
    <mergeCell ref="D1256:J1256"/>
    <mergeCell ref="K1256:O1256"/>
    <mergeCell ref="P1256:T1256"/>
    <mergeCell ref="U1256:Y1256"/>
    <mergeCell ref="Z1256:AC1256"/>
    <mergeCell ref="B1255:C1255"/>
    <mergeCell ref="D1255:J1255"/>
    <mergeCell ref="K1255:O1255"/>
    <mergeCell ref="P1255:T1255"/>
    <mergeCell ref="U1255:Y1255"/>
    <mergeCell ref="Z1255:AC1255"/>
    <mergeCell ref="B1254:C1254"/>
    <mergeCell ref="D1254:J1254"/>
    <mergeCell ref="K1254:O1254"/>
    <mergeCell ref="P1254:T1254"/>
    <mergeCell ref="U1254:Y1254"/>
    <mergeCell ref="Z1254:AC1254"/>
    <mergeCell ref="I1252:U1252"/>
    <mergeCell ref="W1252:AC1252"/>
    <mergeCell ref="A1253:J1253"/>
    <mergeCell ref="K1253:O1253"/>
    <mergeCell ref="P1253:T1253"/>
    <mergeCell ref="U1253:Y1253"/>
    <mergeCell ref="Z1253:AC1253"/>
    <mergeCell ref="A1248:H1252"/>
    <mergeCell ref="I1248:U1248"/>
    <mergeCell ref="V1248:V1252"/>
    <mergeCell ref="W1248:AC1248"/>
    <mergeCell ref="I1249:U1249"/>
    <mergeCell ref="W1249:AC1249"/>
    <mergeCell ref="I1250:U1250"/>
    <mergeCell ref="W1250:AC1250"/>
    <mergeCell ref="I1251:U1251"/>
    <mergeCell ref="W1251:AC1251"/>
    <mergeCell ref="B1247:C1247"/>
    <mergeCell ref="D1247:J1247"/>
    <mergeCell ref="K1247:O1247"/>
    <mergeCell ref="P1247:T1247"/>
    <mergeCell ref="U1247:Y1247"/>
    <mergeCell ref="Z1247:AC1247"/>
    <mergeCell ref="Z1244:AC1244"/>
    <mergeCell ref="A1245:H1245"/>
    <mergeCell ref="I1245:U1245"/>
    <mergeCell ref="W1245:AC1245"/>
    <mergeCell ref="A1246:J1246"/>
    <mergeCell ref="K1246:O1246"/>
    <mergeCell ref="P1246:T1246"/>
    <mergeCell ref="U1246:Y1246"/>
    <mergeCell ref="Z1246:AC1246"/>
    <mergeCell ref="B1244:C1244"/>
    <mergeCell ref="D1244:H1244"/>
    <mergeCell ref="J1244:L1244"/>
    <mergeCell ref="M1244:P1244"/>
    <mergeCell ref="Q1244:U1244"/>
    <mergeCell ref="V1244:Y1244"/>
    <mergeCell ref="Z1242:AC1242"/>
    <mergeCell ref="B1243:C1243"/>
    <mergeCell ref="D1243:H1243"/>
    <mergeCell ref="J1243:L1243"/>
    <mergeCell ref="M1243:P1243"/>
    <mergeCell ref="Q1243:U1243"/>
    <mergeCell ref="V1243:Y1243"/>
    <mergeCell ref="Z1243:AC1243"/>
    <mergeCell ref="B1242:C1242"/>
    <mergeCell ref="D1242:H1242"/>
    <mergeCell ref="J1242:L1242"/>
    <mergeCell ref="M1242:P1242"/>
    <mergeCell ref="Q1242:U1242"/>
    <mergeCell ref="V1242:Y1242"/>
    <mergeCell ref="Z1240:AC1240"/>
    <mergeCell ref="B1241:C1241"/>
    <mergeCell ref="D1241:H1241"/>
    <mergeCell ref="J1241:L1241"/>
    <mergeCell ref="M1241:P1241"/>
    <mergeCell ref="Q1241:U1241"/>
    <mergeCell ref="V1241:Y1241"/>
    <mergeCell ref="Z1241:AC1241"/>
    <mergeCell ref="B1240:C1240"/>
    <mergeCell ref="D1240:H1240"/>
    <mergeCell ref="J1240:L1240"/>
    <mergeCell ref="M1240:P1240"/>
    <mergeCell ref="Q1240:U1240"/>
    <mergeCell ref="V1240:Y1240"/>
    <mergeCell ref="Z1238:AC1238"/>
    <mergeCell ref="B1239:C1239"/>
    <mergeCell ref="D1239:H1239"/>
    <mergeCell ref="J1239:L1239"/>
    <mergeCell ref="M1239:P1239"/>
    <mergeCell ref="Q1239:U1239"/>
    <mergeCell ref="V1239:Y1239"/>
    <mergeCell ref="Z1239:AC1239"/>
    <mergeCell ref="Q1237:U1237"/>
    <mergeCell ref="V1237:Y1237"/>
    <mergeCell ref="B1238:C1238"/>
    <mergeCell ref="D1238:H1238"/>
    <mergeCell ref="J1238:L1238"/>
    <mergeCell ref="M1238:P1238"/>
    <mergeCell ref="Q1238:U1238"/>
    <mergeCell ref="V1238:Y1238"/>
    <mergeCell ref="P1234:R1234"/>
    <mergeCell ref="T1234:W1234"/>
    <mergeCell ref="Y1234:Z1234"/>
    <mergeCell ref="A1236:H1237"/>
    <mergeCell ref="I1236:I1237"/>
    <mergeCell ref="J1236:P1236"/>
    <mergeCell ref="Q1236:Y1236"/>
    <mergeCell ref="Z1236:AC1237"/>
    <mergeCell ref="J1237:L1237"/>
    <mergeCell ref="M1237:P1237"/>
    <mergeCell ref="A1228:AC1228"/>
    <mergeCell ref="A1232:E1232"/>
    <mergeCell ref="F1232:K1232"/>
    <mergeCell ref="L1232:W1232"/>
    <mergeCell ref="X1232:AB1232"/>
    <mergeCell ref="A1233:B1234"/>
    <mergeCell ref="D1233:M1234"/>
    <mergeCell ref="P1233:R1233"/>
    <mergeCell ref="T1233:W1233"/>
    <mergeCell ref="Y1233:Z1233"/>
    <mergeCell ref="O1226:Q1226"/>
    <mergeCell ref="S1226:U1226"/>
    <mergeCell ref="W1226:AC1226"/>
    <mergeCell ref="A1227:H1227"/>
    <mergeCell ref="I1227:U1227"/>
    <mergeCell ref="W1227:AC1227"/>
    <mergeCell ref="A1223:H1223"/>
    <mergeCell ref="I1223:U1223"/>
    <mergeCell ref="W1223:AC1223"/>
    <mergeCell ref="A1224:AC1224"/>
    <mergeCell ref="A1225:H1225"/>
    <mergeCell ref="I1225:U1225"/>
    <mergeCell ref="V1225:V1227"/>
    <mergeCell ref="W1225:AC1225"/>
    <mergeCell ref="A1226:F1226"/>
    <mergeCell ref="G1226:M1226"/>
    <mergeCell ref="A1221:H1221"/>
    <mergeCell ref="I1221:U1221"/>
    <mergeCell ref="W1221:AC1221"/>
    <mergeCell ref="A1222:D1222"/>
    <mergeCell ref="E1222:G1222"/>
    <mergeCell ref="J1222:L1222"/>
    <mergeCell ref="M1222:P1222"/>
    <mergeCell ref="Q1222:U1222"/>
    <mergeCell ref="V1222:Y1222"/>
    <mergeCell ref="Z1222:AC1222"/>
    <mergeCell ref="A1219:H1219"/>
    <mergeCell ref="I1219:U1219"/>
    <mergeCell ref="W1219:AC1219"/>
    <mergeCell ref="A1220:J1220"/>
    <mergeCell ref="K1220:O1220"/>
    <mergeCell ref="P1220:T1220"/>
    <mergeCell ref="U1220:Y1220"/>
    <mergeCell ref="Z1220:AC1220"/>
    <mergeCell ref="A1217:H1217"/>
    <mergeCell ref="I1217:U1217"/>
    <mergeCell ref="W1217:AC1217"/>
    <mergeCell ref="A1218:J1218"/>
    <mergeCell ref="K1218:O1218"/>
    <mergeCell ref="P1218:T1218"/>
    <mergeCell ref="U1218:Y1218"/>
    <mergeCell ref="Z1218:AC1218"/>
    <mergeCell ref="I1215:U1215"/>
    <mergeCell ref="W1215:AC1215"/>
    <mergeCell ref="A1216:J1216"/>
    <mergeCell ref="K1216:O1216"/>
    <mergeCell ref="P1216:T1216"/>
    <mergeCell ref="U1216:Y1216"/>
    <mergeCell ref="Z1216:AC1216"/>
    <mergeCell ref="A1211:H1215"/>
    <mergeCell ref="I1211:U1211"/>
    <mergeCell ref="V1211:V1215"/>
    <mergeCell ref="W1211:AC1211"/>
    <mergeCell ref="I1212:U1212"/>
    <mergeCell ref="W1212:AC1212"/>
    <mergeCell ref="I1213:U1213"/>
    <mergeCell ref="W1213:AC1213"/>
    <mergeCell ref="I1214:U1214"/>
    <mergeCell ref="W1214:AC1214"/>
    <mergeCell ref="B1210:C1210"/>
    <mergeCell ref="D1210:J1210"/>
    <mergeCell ref="K1210:O1210"/>
    <mergeCell ref="P1210:T1210"/>
    <mergeCell ref="U1210:Y1210"/>
    <mergeCell ref="Z1210:AC1210"/>
    <mergeCell ref="Q1207:U1207"/>
    <mergeCell ref="V1207:Y1207"/>
    <mergeCell ref="A1208:H1208"/>
    <mergeCell ref="I1208:U1208"/>
    <mergeCell ref="W1208:AC1208"/>
    <mergeCell ref="A1209:J1209"/>
    <mergeCell ref="K1209:O1209"/>
    <mergeCell ref="P1209:T1209"/>
    <mergeCell ref="U1209:Y1209"/>
    <mergeCell ref="Z1209:AC1209"/>
    <mergeCell ref="P1204:R1204"/>
    <mergeCell ref="T1204:W1204"/>
    <mergeCell ref="Y1204:Z1204"/>
    <mergeCell ref="A1206:H1207"/>
    <mergeCell ref="I1206:I1207"/>
    <mergeCell ref="J1206:P1206"/>
    <mergeCell ref="Q1206:Y1206"/>
    <mergeCell ref="Z1206:AC1207"/>
    <mergeCell ref="J1207:L1207"/>
    <mergeCell ref="M1207:P1207"/>
    <mergeCell ref="A1198:AC1198"/>
    <mergeCell ref="A1202:E1202"/>
    <mergeCell ref="F1202:K1202"/>
    <mergeCell ref="L1202:W1202"/>
    <mergeCell ref="X1202:AB1202"/>
    <mergeCell ref="A1203:B1204"/>
    <mergeCell ref="D1203:M1204"/>
    <mergeCell ref="P1203:R1203"/>
    <mergeCell ref="T1203:W1203"/>
    <mergeCell ref="Y1203:Z1203"/>
    <mergeCell ref="O1196:Q1196"/>
    <mergeCell ref="S1196:U1196"/>
    <mergeCell ref="W1196:AC1196"/>
    <mergeCell ref="A1197:H1197"/>
    <mergeCell ref="I1197:U1197"/>
    <mergeCell ref="W1197:AC1197"/>
    <mergeCell ref="A1193:H1193"/>
    <mergeCell ref="I1193:U1193"/>
    <mergeCell ref="W1193:AC1193"/>
    <mergeCell ref="A1194:AC1194"/>
    <mergeCell ref="A1195:H1195"/>
    <mergeCell ref="I1195:U1195"/>
    <mergeCell ref="V1195:V1197"/>
    <mergeCell ref="W1195:AC1195"/>
    <mergeCell ref="A1196:F1196"/>
    <mergeCell ref="G1196:M1196"/>
    <mergeCell ref="A1191:H1191"/>
    <mergeCell ref="I1191:U1191"/>
    <mergeCell ref="W1191:AC1191"/>
    <mergeCell ref="A1192:D1192"/>
    <mergeCell ref="E1192:G1192"/>
    <mergeCell ref="J1192:L1192"/>
    <mergeCell ref="M1192:P1192"/>
    <mergeCell ref="Q1192:U1192"/>
    <mergeCell ref="V1192:Y1192"/>
    <mergeCell ref="Z1192:AC1192"/>
    <mergeCell ref="A1189:H1189"/>
    <mergeCell ref="I1189:U1189"/>
    <mergeCell ref="W1189:AC1189"/>
    <mergeCell ref="A1190:J1190"/>
    <mergeCell ref="K1190:O1190"/>
    <mergeCell ref="P1190:T1190"/>
    <mergeCell ref="U1190:Y1190"/>
    <mergeCell ref="Z1190:AC1190"/>
    <mergeCell ref="B1188:C1188"/>
    <mergeCell ref="D1188:J1188"/>
    <mergeCell ref="K1188:O1188"/>
    <mergeCell ref="P1188:T1188"/>
    <mergeCell ref="U1188:Y1188"/>
    <mergeCell ref="Z1188:AC1188"/>
    <mergeCell ref="A1186:H1186"/>
    <mergeCell ref="I1186:U1186"/>
    <mergeCell ref="W1186:AC1186"/>
    <mergeCell ref="A1187:J1187"/>
    <mergeCell ref="K1187:O1187"/>
    <mergeCell ref="P1187:T1187"/>
    <mergeCell ref="U1187:Y1187"/>
    <mergeCell ref="Z1187:AC1187"/>
    <mergeCell ref="I1184:U1184"/>
    <mergeCell ref="W1184:AC1184"/>
    <mergeCell ref="A1185:J1185"/>
    <mergeCell ref="K1185:O1185"/>
    <mergeCell ref="P1185:T1185"/>
    <mergeCell ref="U1185:Y1185"/>
    <mergeCell ref="Z1185:AC1185"/>
    <mergeCell ref="A1180:H1184"/>
    <mergeCell ref="I1180:U1180"/>
    <mergeCell ref="V1180:V1184"/>
    <mergeCell ref="W1180:AC1180"/>
    <mergeCell ref="I1181:U1181"/>
    <mergeCell ref="W1181:AC1181"/>
    <mergeCell ref="I1182:U1182"/>
    <mergeCell ref="W1182:AC1182"/>
    <mergeCell ref="I1183:U1183"/>
    <mergeCell ref="W1183:AC1183"/>
    <mergeCell ref="B1179:C1179"/>
    <mergeCell ref="D1179:J1179"/>
    <mergeCell ref="K1179:O1179"/>
    <mergeCell ref="P1179:T1179"/>
    <mergeCell ref="U1179:Y1179"/>
    <mergeCell ref="Z1179:AC1179"/>
    <mergeCell ref="B1178:C1178"/>
    <mergeCell ref="D1178:J1178"/>
    <mergeCell ref="K1178:O1178"/>
    <mergeCell ref="P1178:T1178"/>
    <mergeCell ref="U1178:Y1178"/>
    <mergeCell ref="Z1178:AC1178"/>
    <mergeCell ref="Z1175:AC1175"/>
    <mergeCell ref="A1176:H1176"/>
    <mergeCell ref="I1176:U1176"/>
    <mergeCell ref="W1176:AC1176"/>
    <mergeCell ref="A1177:J1177"/>
    <mergeCell ref="K1177:O1177"/>
    <mergeCell ref="P1177:T1177"/>
    <mergeCell ref="U1177:Y1177"/>
    <mergeCell ref="Z1177:AC1177"/>
    <mergeCell ref="Q1174:U1174"/>
    <mergeCell ref="V1174:Y1174"/>
    <mergeCell ref="B1175:C1175"/>
    <mergeCell ref="D1175:H1175"/>
    <mergeCell ref="J1175:L1175"/>
    <mergeCell ref="M1175:P1175"/>
    <mergeCell ref="Q1175:U1175"/>
    <mergeCell ref="V1175:Y1175"/>
    <mergeCell ref="P1171:R1171"/>
    <mergeCell ref="T1171:W1171"/>
    <mergeCell ref="Y1171:Z1171"/>
    <mergeCell ref="A1173:H1174"/>
    <mergeCell ref="I1173:I1174"/>
    <mergeCell ref="J1173:P1173"/>
    <mergeCell ref="Q1173:Y1173"/>
    <mergeCell ref="Z1173:AC1174"/>
    <mergeCell ref="J1174:L1174"/>
    <mergeCell ref="M1174:P1174"/>
    <mergeCell ref="A1165:AC1165"/>
    <mergeCell ref="A1169:E1169"/>
    <mergeCell ref="F1169:K1169"/>
    <mergeCell ref="L1169:W1169"/>
    <mergeCell ref="X1169:AB1169"/>
    <mergeCell ref="A1170:B1171"/>
    <mergeCell ref="D1170:M1171"/>
    <mergeCell ref="P1170:R1170"/>
    <mergeCell ref="T1170:W1170"/>
    <mergeCell ref="Y1170:Z1170"/>
    <mergeCell ref="G1163:M1163"/>
    <mergeCell ref="O1163:Q1163"/>
    <mergeCell ref="S1163:U1163"/>
    <mergeCell ref="W1163:AC1163"/>
    <mergeCell ref="A1164:H1164"/>
    <mergeCell ref="I1164:U1164"/>
    <mergeCell ref="W1164:AC1164"/>
    <mergeCell ref="Z1159:AC1159"/>
    <mergeCell ref="A1160:H1160"/>
    <mergeCell ref="I1160:U1160"/>
    <mergeCell ref="W1160:AC1160"/>
    <mergeCell ref="A1161:AC1161"/>
    <mergeCell ref="A1162:H1162"/>
    <mergeCell ref="I1162:U1162"/>
    <mergeCell ref="V1162:V1164"/>
    <mergeCell ref="W1162:AC1162"/>
    <mergeCell ref="A1163:F1163"/>
    <mergeCell ref="B1159:C1159"/>
    <mergeCell ref="E1159:G1159"/>
    <mergeCell ref="J1159:L1159"/>
    <mergeCell ref="M1159:P1159"/>
    <mergeCell ref="Q1159:U1159"/>
    <mergeCell ref="V1159:Y1159"/>
    <mergeCell ref="A1157:H1157"/>
    <mergeCell ref="I1157:U1157"/>
    <mergeCell ref="W1157:AC1157"/>
    <mergeCell ref="A1158:D1158"/>
    <mergeCell ref="E1158:G1158"/>
    <mergeCell ref="J1158:L1158"/>
    <mergeCell ref="M1158:P1158"/>
    <mergeCell ref="Q1158:U1158"/>
    <mergeCell ref="V1158:Y1158"/>
    <mergeCell ref="Z1158:AC1158"/>
    <mergeCell ref="B1156:C1156"/>
    <mergeCell ref="D1156:J1156"/>
    <mergeCell ref="K1156:O1156"/>
    <mergeCell ref="P1156:T1156"/>
    <mergeCell ref="U1156:Y1156"/>
    <mergeCell ref="Z1156:AC1156"/>
    <mergeCell ref="A1154:H1154"/>
    <mergeCell ref="I1154:U1154"/>
    <mergeCell ref="W1154:AC1154"/>
    <mergeCell ref="A1155:J1155"/>
    <mergeCell ref="K1155:O1155"/>
    <mergeCell ref="P1155:T1155"/>
    <mergeCell ref="U1155:Y1155"/>
    <mergeCell ref="Z1155:AC1155"/>
    <mergeCell ref="A1152:H1152"/>
    <mergeCell ref="I1152:U1152"/>
    <mergeCell ref="W1152:AC1152"/>
    <mergeCell ref="A1153:J1153"/>
    <mergeCell ref="K1153:O1153"/>
    <mergeCell ref="P1153:T1153"/>
    <mergeCell ref="U1153:Y1153"/>
    <mergeCell ref="Z1153:AC1153"/>
    <mergeCell ref="B1151:C1151"/>
    <mergeCell ref="D1151:J1151"/>
    <mergeCell ref="K1151:O1151"/>
    <mergeCell ref="P1151:T1151"/>
    <mergeCell ref="U1151:Y1151"/>
    <mergeCell ref="Z1151:AC1151"/>
    <mergeCell ref="I1149:U1149"/>
    <mergeCell ref="W1149:AC1149"/>
    <mergeCell ref="A1150:J1150"/>
    <mergeCell ref="K1150:O1150"/>
    <mergeCell ref="P1150:T1150"/>
    <mergeCell ref="U1150:Y1150"/>
    <mergeCell ref="Z1150:AC1150"/>
    <mergeCell ref="A1145:H1149"/>
    <mergeCell ref="I1145:U1145"/>
    <mergeCell ref="V1145:V1149"/>
    <mergeCell ref="W1145:AC1145"/>
    <mergeCell ref="I1146:U1146"/>
    <mergeCell ref="W1146:AC1146"/>
    <mergeCell ref="I1147:U1147"/>
    <mergeCell ref="W1147:AC1147"/>
    <mergeCell ref="I1148:U1148"/>
    <mergeCell ref="W1148:AC1148"/>
    <mergeCell ref="Q1142:U1142"/>
    <mergeCell ref="V1142:Y1142"/>
    <mergeCell ref="A1143:H1143"/>
    <mergeCell ref="I1143:U1143"/>
    <mergeCell ref="W1143:AC1143"/>
    <mergeCell ref="A1144:J1144"/>
    <mergeCell ref="K1144:O1144"/>
    <mergeCell ref="P1144:T1144"/>
    <mergeCell ref="U1144:Y1144"/>
    <mergeCell ref="Z1144:AC1144"/>
    <mergeCell ref="P1139:R1139"/>
    <mergeCell ref="T1139:W1139"/>
    <mergeCell ref="Y1139:Z1139"/>
    <mergeCell ref="A1141:H1142"/>
    <mergeCell ref="I1141:I1142"/>
    <mergeCell ref="J1141:P1141"/>
    <mergeCell ref="Q1141:Y1141"/>
    <mergeCell ref="Z1141:AC1142"/>
    <mergeCell ref="J1142:L1142"/>
    <mergeCell ref="M1142:P1142"/>
    <mergeCell ref="A1133:AC1133"/>
    <mergeCell ref="A1137:E1137"/>
    <mergeCell ref="F1137:K1137"/>
    <mergeCell ref="L1137:W1137"/>
    <mergeCell ref="X1137:AB1137"/>
    <mergeCell ref="A1138:B1139"/>
    <mergeCell ref="D1138:M1139"/>
    <mergeCell ref="P1138:R1138"/>
    <mergeCell ref="T1138:W1138"/>
    <mergeCell ref="Y1138:Z1138"/>
    <mergeCell ref="G1131:M1131"/>
    <mergeCell ref="O1131:Q1131"/>
    <mergeCell ref="S1131:U1131"/>
    <mergeCell ref="W1131:AC1131"/>
    <mergeCell ref="A1132:H1132"/>
    <mergeCell ref="I1132:U1132"/>
    <mergeCell ref="W1132:AC1132"/>
    <mergeCell ref="Z1127:AC1127"/>
    <mergeCell ref="A1128:H1128"/>
    <mergeCell ref="I1128:U1128"/>
    <mergeCell ref="W1128:AC1128"/>
    <mergeCell ref="A1129:AC1129"/>
    <mergeCell ref="A1130:H1130"/>
    <mergeCell ref="I1130:U1130"/>
    <mergeCell ref="V1130:V1132"/>
    <mergeCell ref="W1130:AC1130"/>
    <mergeCell ref="A1131:F1131"/>
    <mergeCell ref="B1127:C1127"/>
    <mergeCell ref="E1127:G1127"/>
    <mergeCell ref="J1127:L1127"/>
    <mergeCell ref="M1127:P1127"/>
    <mergeCell ref="Q1127:U1127"/>
    <mergeCell ref="V1127:Y1127"/>
    <mergeCell ref="A1125:H1125"/>
    <mergeCell ref="I1125:U1125"/>
    <mergeCell ref="W1125:AC1125"/>
    <mergeCell ref="A1126:D1126"/>
    <mergeCell ref="E1126:G1126"/>
    <mergeCell ref="J1126:L1126"/>
    <mergeCell ref="M1126:P1126"/>
    <mergeCell ref="Q1126:U1126"/>
    <mergeCell ref="V1126:Y1126"/>
    <mergeCell ref="Z1126:AC1126"/>
    <mergeCell ref="B1124:C1124"/>
    <mergeCell ref="D1124:J1124"/>
    <mergeCell ref="K1124:O1124"/>
    <mergeCell ref="P1124:T1124"/>
    <mergeCell ref="U1124:Y1124"/>
    <mergeCell ref="Z1124:AC1124"/>
    <mergeCell ref="A1122:H1122"/>
    <mergeCell ref="I1122:U1122"/>
    <mergeCell ref="W1122:AC1122"/>
    <mergeCell ref="A1123:J1123"/>
    <mergeCell ref="K1123:O1123"/>
    <mergeCell ref="P1123:T1123"/>
    <mergeCell ref="U1123:Y1123"/>
    <mergeCell ref="Z1123:AC1123"/>
    <mergeCell ref="A1120:H1120"/>
    <mergeCell ref="I1120:U1120"/>
    <mergeCell ref="W1120:AC1120"/>
    <mergeCell ref="A1121:J1121"/>
    <mergeCell ref="K1121:O1121"/>
    <mergeCell ref="P1121:T1121"/>
    <mergeCell ref="U1121:Y1121"/>
    <mergeCell ref="Z1121:AC1121"/>
    <mergeCell ref="B1119:C1119"/>
    <mergeCell ref="D1119:J1119"/>
    <mergeCell ref="K1119:O1119"/>
    <mergeCell ref="P1119:T1119"/>
    <mergeCell ref="U1119:Y1119"/>
    <mergeCell ref="Z1119:AC1119"/>
    <mergeCell ref="I1117:U1117"/>
    <mergeCell ref="W1117:AC1117"/>
    <mergeCell ref="A1118:J1118"/>
    <mergeCell ref="K1118:O1118"/>
    <mergeCell ref="P1118:T1118"/>
    <mergeCell ref="U1118:Y1118"/>
    <mergeCell ref="Z1118:AC1118"/>
    <mergeCell ref="A1113:H1117"/>
    <mergeCell ref="I1113:U1113"/>
    <mergeCell ref="V1113:V1117"/>
    <mergeCell ref="W1113:AC1113"/>
    <mergeCell ref="I1114:U1114"/>
    <mergeCell ref="W1114:AC1114"/>
    <mergeCell ref="I1115:U1115"/>
    <mergeCell ref="W1115:AC1115"/>
    <mergeCell ref="I1116:U1116"/>
    <mergeCell ref="W1116:AC1116"/>
    <mergeCell ref="Q1110:U1110"/>
    <mergeCell ref="V1110:Y1110"/>
    <mergeCell ref="A1111:H1111"/>
    <mergeCell ref="I1111:U1111"/>
    <mergeCell ref="W1111:AC1111"/>
    <mergeCell ref="A1112:J1112"/>
    <mergeCell ref="K1112:O1112"/>
    <mergeCell ref="P1112:T1112"/>
    <mergeCell ref="U1112:Y1112"/>
    <mergeCell ref="Z1112:AC1112"/>
    <mergeCell ref="P1107:R1107"/>
    <mergeCell ref="T1107:W1107"/>
    <mergeCell ref="Y1107:Z1107"/>
    <mergeCell ref="A1109:H1110"/>
    <mergeCell ref="I1109:I1110"/>
    <mergeCell ref="J1109:P1109"/>
    <mergeCell ref="Q1109:Y1109"/>
    <mergeCell ref="Z1109:AC1110"/>
    <mergeCell ref="J1110:L1110"/>
    <mergeCell ref="M1110:P1110"/>
    <mergeCell ref="A1101:AC1101"/>
    <mergeCell ref="A1105:E1105"/>
    <mergeCell ref="F1105:K1105"/>
    <mergeCell ref="L1105:W1105"/>
    <mergeCell ref="X1105:AB1105"/>
    <mergeCell ref="A1106:B1107"/>
    <mergeCell ref="D1106:M1107"/>
    <mergeCell ref="P1106:R1106"/>
    <mergeCell ref="T1106:W1106"/>
    <mergeCell ref="Y1106:Z1106"/>
    <mergeCell ref="G1099:M1099"/>
    <mergeCell ref="O1099:Q1099"/>
    <mergeCell ref="S1099:U1099"/>
    <mergeCell ref="W1099:AC1099"/>
    <mergeCell ref="A1100:H1100"/>
    <mergeCell ref="I1100:U1100"/>
    <mergeCell ref="W1100:AC1100"/>
    <mergeCell ref="Z1095:AC1095"/>
    <mergeCell ref="A1096:H1096"/>
    <mergeCell ref="I1096:U1096"/>
    <mergeCell ref="W1096:AC1096"/>
    <mergeCell ref="A1097:AC1097"/>
    <mergeCell ref="A1098:H1098"/>
    <mergeCell ref="I1098:U1098"/>
    <mergeCell ref="V1098:V1100"/>
    <mergeCell ref="W1098:AC1098"/>
    <mergeCell ref="A1099:F1099"/>
    <mergeCell ref="B1095:C1095"/>
    <mergeCell ref="E1095:G1095"/>
    <mergeCell ref="J1095:L1095"/>
    <mergeCell ref="M1095:P1095"/>
    <mergeCell ref="Q1095:U1095"/>
    <mergeCell ref="V1095:Y1095"/>
    <mergeCell ref="A1093:H1093"/>
    <mergeCell ref="I1093:U1093"/>
    <mergeCell ref="W1093:AC1093"/>
    <mergeCell ref="A1094:D1094"/>
    <mergeCell ref="E1094:G1094"/>
    <mergeCell ref="J1094:L1094"/>
    <mergeCell ref="M1094:P1094"/>
    <mergeCell ref="Q1094:U1094"/>
    <mergeCell ref="V1094:Y1094"/>
    <mergeCell ref="Z1094:AC1094"/>
    <mergeCell ref="B1092:C1092"/>
    <mergeCell ref="D1092:J1092"/>
    <mergeCell ref="K1092:O1092"/>
    <mergeCell ref="P1092:T1092"/>
    <mergeCell ref="U1092:Y1092"/>
    <mergeCell ref="Z1092:AC1092"/>
    <mergeCell ref="A1090:H1090"/>
    <mergeCell ref="I1090:U1090"/>
    <mergeCell ref="W1090:AC1090"/>
    <mergeCell ref="A1091:J1091"/>
    <mergeCell ref="K1091:O1091"/>
    <mergeCell ref="P1091:T1091"/>
    <mergeCell ref="U1091:Y1091"/>
    <mergeCell ref="Z1091:AC1091"/>
    <mergeCell ref="B1089:C1089"/>
    <mergeCell ref="D1089:J1089"/>
    <mergeCell ref="K1089:O1089"/>
    <mergeCell ref="P1089:T1089"/>
    <mergeCell ref="U1089:Y1089"/>
    <mergeCell ref="Z1089:AC1089"/>
    <mergeCell ref="A1087:H1087"/>
    <mergeCell ref="I1087:U1087"/>
    <mergeCell ref="W1087:AC1087"/>
    <mergeCell ref="A1088:J1088"/>
    <mergeCell ref="K1088:O1088"/>
    <mergeCell ref="P1088:T1088"/>
    <mergeCell ref="U1088:Y1088"/>
    <mergeCell ref="Z1088:AC1088"/>
    <mergeCell ref="I1085:U1085"/>
    <mergeCell ref="W1085:AC1085"/>
    <mergeCell ref="A1086:J1086"/>
    <mergeCell ref="K1086:O1086"/>
    <mergeCell ref="P1086:T1086"/>
    <mergeCell ref="U1086:Y1086"/>
    <mergeCell ref="Z1086:AC1086"/>
    <mergeCell ref="A1081:H1085"/>
    <mergeCell ref="I1081:U1081"/>
    <mergeCell ref="V1081:V1085"/>
    <mergeCell ref="W1081:AC1081"/>
    <mergeCell ref="I1082:U1082"/>
    <mergeCell ref="W1082:AC1082"/>
    <mergeCell ref="I1083:U1083"/>
    <mergeCell ref="W1083:AC1083"/>
    <mergeCell ref="I1084:U1084"/>
    <mergeCell ref="W1084:AC1084"/>
    <mergeCell ref="Q1078:U1078"/>
    <mergeCell ref="V1078:Y1078"/>
    <mergeCell ref="A1079:H1079"/>
    <mergeCell ref="I1079:U1079"/>
    <mergeCell ref="W1079:AC1079"/>
    <mergeCell ref="A1080:J1080"/>
    <mergeCell ref="K1080:O1080"/>
    <mergeCell ref="P1080:T1080"/>
    <mergeCell ref="U1080:Y1080"/>
    <mergeCell ref="Z1080:AC1080"/>
    <mergeCell ref="P1075:R1075"/>
    <mergeCell ref="T1075:W1075"/>
    <mergeCell ref="Y1075:Z1075"/>
    <mergeCell ref="A1077:H1078"/>
    <mergeCell ref="I1077:I1078"/>
    <mergeCell ref="J1077:P1077"/>
    <mergeCell ref="Q1077:Y1077"/>
    <mergeCell ref="Z1077:AC1078"/>
    <mergeCell ref="J1078:L1078"/>
    <mergeCell ref="M1078:P1078"/>
    <mergeCell ref="A1069:AC1069"/>
    <mergeCell ref="A1073:E1073"/>
    <mergeCell ref="F1073:K1073"/>
    <mergeCell ref="L1073:W1073"/>
    <mergeCell ref="X1073:AB1073"/>
    <mergeCell ref="A1074:B1075"/>
    <mergeCell ref="D1074:M1075"/>
    <mergeCell ref="P1074:R1074"/>
    <mergeCell ref="T1074:W1074"/>
    <mergeCell ref="Y1074:Z1074"/>
    <mergeCell ref="G1067:M1067"/>
    <mergeCell ref="O1067:Q1067"/>
    <mergeCell ref="S1067:U1067"/>
    <mergeCell ref="W1067:AC1067"/>
    <mergeCell ref="A1068:H1068"/>
    <mergeCell ref="I1068:U1068"/>
    <mergeCell ref="W1068:AC1068"/>
    <mergeCell ref="Z1063:AC1063"/>
    <mergeCell ref="A1064:H1064"/>
    <mergeCell ref="I1064:U1064"/>
    <mergeCell ref="W1064:AC1064"/>
    <mergeCell ref="A1065:AC1065"/>
    <mergeCell ref="A1066:H1066"/>
    <mergeCell ref="I1066:U1066"/>
    <mergeCell ref="V1066:V1068"/>
    <mergeCell ref="W1066:AC1066"/>
    <mergeCell ref="A1067:F1067"/>
    <mergeCell ref="B1063:C1063"/>
    <mergeCell ref="E1063:G1063"/>
    <mergeCell ref="J1063:L1063"/>
    <mergeCell ref="M1063:P1063"/>
    <mergeCell ref="Q1063:U1063"/>
    <mergeCell ref="V1063:Y1063"/>
    <mergeCell ref="A1061:H1061"/>
    <mergeCell ref="I1061:U1061"/>
    <mergeCell ref="W1061:AC1061"/>
    <mergeCell ref="A1062:D1062"/>
    <mergeCell ref="E1062:G1062"/>
    <mergeCell ref="J1062:L1062"/>
    <mergeCell ref="M1062:P1062"/>
    <mergeCell ref="Q1062:U1062"/>
    <mergeCell ref="V1062:Y1062"/>
    <mergeCell ref="Z1062:AC1062"/>
    <mergeCell ref="B1060:C1060"/>
    <mergeCell ref="D1060:J1060"/>
    <mergeCell ref="K1060:O1060"/>
    <mergeCell ref="P1060:T1060"/>
    <mergeCell ref="U1060:Y1060"/>
    <mergeCell ref="Z1060:AC1060"/>
    <mergeCell ref="A1058:H1058"/>
    <mergeCell ref="I1058:U1058"/>
    <mergeCell ref="W1058:AC1058"/>
    <mergeCell ref="A1059:J1059"/>
    <mergeCell ref="K1059:O1059"/>
    <mergeCell ref="P1059:T1059"/>
    <mergeCell ref="U1059:Y1059"/>
    <mergeCell ref="Z1059:AC1059"/>
    <mergeCell ref="B1057:C1057"/>
    <mergeCell ref="D1057:J1057"/>
    <mergeCell ref="K1057:O1057"/>
    <mergeCell ref="P1057:T1057"/>
    <mergeCell ref="U1057:Y1057"/>
    <mergeCell ref="Z1057:AC1057"/>
    <mergeCell ref="A1055:H1055"/>
    <mergeCell ref="I1055:U1055"/>
    <mergeCell ref="W1055:AC1055"/>
    <mergeCell ref="A1056:J1056"/>
    <mergeCell ref="K1056:O1056"/>
    <mergeCell ref="P1056:T1056"/>
    <mergeCell ref="U1056:Y1056"/>
    <mergeCell ref="Z1056:AC1056"/>
    <mergeCell ref="I1053:U1053"/>
    <mergeCell ref="W1053:AC1053"/>
    <mergeCell ref="A1054:J1054"/>
    <mergeCell ref="K1054:O1054"/>
    <mergeCell ref="P1054:T1054"/>
    <mergeCell ref="U1054:Y1054"/>
    <mergeCell ref="Z1054:AC1054"/>
    <mergeCell ref="A1049:H1053"/>
    <mergeCell ref="I1049:U1049"/>
    <mergeCell ref="V1049:V1053"/>
    <mergeCell ref="W1049:AC1049"/>
    <mergeCell ref="I1050:U1050"/>
    <mergeCell ref="W1050:AC1050"/>
    <mergeCell ref="I1051:U1051"/>
    <mergeCell ref="W1051:AC1051"/>
    <mergeCell ref="I1052:U1052"/>
    <mergeCell ref="W1052:AC1052"/>
    <mergeCell ref="Q1046:U1046"/>
    <mergeCell ref="V1046:Y1046"/>
    <mergeCell ref="A1047:H1047"/>
    <mergeCell ref="I1047:U1047"/>
    <mergeCell ref="W1047:AC1047"/>
    <mergeCell ref="A1048:J1048"/>
    <mergeCell ref="K1048:O1048"/>
    <mergeCell ref="P1048:T1048"/>
    <mergeCell ref="U1048:Y1048"/>
    <mergeCell ref="Z1048:AC1048"/>
    <mergeCell ref="P1043:R1043"/>
    <mergeCell ref="T1043:W1043"/>
    <mergeCell ref="Y1043:Z1043"/>
    <mergeCell ref="A1045:H1046"/>
    <mergeCell ref="I1045:I1046"/>
    <mergeCell ref="J1045:P1045"/>
    <mergeCell ref="Q1045:Y1045"/>
    <mergeCell ref="Z1045:AC1046"/>
    <mergeCell ref="J1046:L1046"/>
    <mergeCell ref="M1046:P1046"/>
    <mergeCell ref="A1038:AC1038"/>
    <mergeCell ref="A1041:E1041"/>
    <mergeCell ref="F1041:K1041"/>
    <mergeCell ref="L1041:W1041"/>
    <mergeCell ref="X1041:AB1041"/>
    <mergeCell ref="A1042:B1043"/>
    <mergeCell ref="D1042:M1043"/>
    <mergeCell ref="P1042:R1042"/>
    <mergeCell ref="T1042:W1042"/>
    <mergeCell ref="Y1042:Z1042"/>
    <mergeCell ref="G1036:M1036"/>
    <mergeCell ref="O1036:Q1036"/>
    <mergeCell ref="S1036:U1036"/>
    <mergeCell ref="W1036:AC1036"/>
    <mergeCell ref="A1037:H1037"/>
    <mergeCell ref="I1037:U1037"/>
    <mergeCell ref="W1037:AC1037"/>
    <mergeCell ref="Z1032:AC1032"/>
    <mergeCell ref="A1033:H1033"/>
    <mergeCell ref="I1033:U1033"/>
    <mergeCell ref="W1033:AC1033"/>
    <mergeCell ref="A1034:AC1034"/>
    <mergeCell ref="A1035:H1035"/>
    <mergeCell ref="I1035:U1035"/>
    <mergeCell ref="V1035:V1037"/>
    <mergeCell ref="W1035:AC1035"/>
    <mergeCell ref="A1036:F1036"/>
    <mergeCell ref="B1032:C1032"/>
    <mergeCell ref="E1032:G1032"/>
    <mergeCell ref="J1032:L1032"/>
    <mergeCell ref="M1032:P1032"/>
    <mergeCell ref="Q1032:U1032"/>
    <mergeCell ref="V1032:Y1032"/>
    <mergeCell ref="Z1030:AC1030"/>
    <mergeCell ref="B1031:C1031"/>
    <mergeCell ref="E1031:G1031"/>
    <mergeCell ref="J1031:L1031"/>
    <mergeCell ref="M1031:P1031"/>
    <mergeCell ref="Q1031:U1031"/>
    <mergeCell ref="V1031:Y1031"/>
    <mergeCell ref="Z1031:AC1031"/>
    <mergeCell ref="B1030:C1030"/>
    <mergeCell ref="E1030:G1030"/>
    <mergeCell ref="J1030:L1030"/>
    <mergeCell ref="M1030:P1030"/>
    <mergeCell ref="Q1030:U1030"/>
    <mergeCell ref="V1030:Y1030"/>
    <mergeCell ref="A1028:H1028"/>
    <mergeCell ref="I1028:U1028"/>
    <mergeCell ref="W1028:AC1028"/>
    <mergeCell ref="A1029:D1029"/>
    <mergeCell ref="E1029:G1029"/>
    <mergeCell ref="J1029:L1029"/>
    <mergeCell ref="M1029:P1029"/>
    <mergeCell ref="Q1029:U1029"/>
    <mergeCell ref="V1029:Y1029"/>
    <mergeCell ref="Z1029:AC1029"/>
    <mergeCell ref="B1027:C1027"/>
    <mergeCell ref="D1027:J1027"/>
    <mergeCell ref="K1027:O1027"/>
    <mergeCell ref="P1027:T1027"/>
    <mergeCell ref="U1027:Y1027"/>
    <mergeCell ref="Z1027:AC1027"/>
    <mergeCell ref="B1026:C1026"/>
    <mergeCell ref="D1026:J1026"/>
    <mergeCell ref="K1026:O1026"/>
    <mergeCell ref="P1026:T1026"/>
    <mergeCell ref="U1026:Y1026"/>
    <mergeCell ref="Z1026:AC1026"/>
    <mergeCell ref="B1025:C1025"/>
    <mergeCell ref="D1025:J1025"/>
    <mergeCell ref="K1025:O1025"/>
    <mergeCell ref="P1025:T1025"/>
    <mergeCell ref="U1025:Y1025"/>
    <mergeCell ref="Z1025:AC1025"/>
    <mergeCell ref="A1023:H1023"/>
    <mergeCell ref="I1023:U1023"/>
    <mergeCell ref="W1023:AC1023"/>
    <mergeCell ref="A1024:J1024"/>
    <mergeCell ref="K1024:O1024"/>
    <mergeCell ref="P1024:T1024"/>
    <mergeCell ref="U1024:Y1024"/>
    <mergeCell ref="Z1024:AC1024"/>
    <mergeCell ref="B1022:C1022"/>
    <mergeCell ref="D1022:J1022"/>
    <mergeCell ref="K1022:O1022"/>
    <mergeCell ref="P1022:T1022"/>
    <mergeCell ref="U1022:Y1022"/>
    <mergeCell ref="Z1022:AC1022"/>
    <mergeCell ref="B1021:C1021"/>
    <mergeCell ref="D1021:J1021"/>
    <mergeCell ref="K1021:O1021"/>
    <mergeCell ref="P1021:T1021"/>
    <mergeCell ref="U1021:Y1021"/>
    <mergeCell ref="Z1021:AC1021"/>
    <mergeCell ref="A1019:H1019"/>
    <mergeCell ref="I1019:U1019"/>
    <mergeCell ref="W1019:AC1019"/>
    <mergeCell ref="A1020:J1020"/>
    <mergeCell ref="K1020:O1020"/>
    <mergeCell ref="P1020:T1020"/>
    <mergeCell ref="U1020:Y1020"/>
    <mergeCell ref="Z1020:AC1020"/>
    <mergeCell ref="B1018:C1018"/>
    <mergeCell ref="D1018:J1018"/>
    <mergeCell ref="K1018:O1018"/>
    <mergeCell ref="P1018:T1018"/>
    <mergeCell ref="U1018:Y1018"/>
    <mergeCell ref="Z1018:AC1018"/>
    <mergeCell ref="I1016:U1016"/>
    <mergeCell ref="W1016:AC1016"/>
    <mergeCell ref="A1017:J1017"/>
    <mergeCell ref="K1017:O1017"/>
    <mergeCell ref="P1017:T1017"/>
    <mergeCell ref="U1017:Y1017"/>
    <mergeCell ref="Z1017:AC1017"/>
    <mergeCell ref="A1012:H1016"/>
    <mergeCell ref="I1012:U1012"/>
    <mergeCell ref="V1012:V1016"/>
    <mergeCell ref="W1012:AC1012"/>
    <mergeCell ref="I1013:U1013"/>
    <mergeCell ref="W1013:AC1013"/>
    <mergeCell ref="I1014:U1014"/>
    <mergeCell ref="W1014:AC1014"/>
    <mergeCell ref="I1015:U1015"/>
    <mergeCell ref="W1015:AC1015"/>
    <mergeCell ref="Q1009:U1009"/>
    <mergeCell ref="V1009:Y1009"/>
    <mergeCell ref="A1010:H1010"/>
    <mergeCell ref="I1010:U1010"/>
    <mergeCell ref="W1010:AC1010"/>
    <mergeCell ref="A1011:J1011"/>
    <mergeCell ref="K1011:O1011"/>
    <mergeCell ref="P1011:T1011"/>
    <mergeCell ref="U1011:Y1011"/>
    <mergeCell ref="Z1011:AC1011"/>
    <mergeCell ref="P1006:R1006"/>
    <mergeCell ref="T1006:W1006"/>
    <mergeCell ref="Y1006:Z1006"/>
    <mergeCell ref="A1008:H1009"/>
    <mergeCell ref="I1008:I1009"/>
    <mergeCell ref="J1008:P1008"/>
    <mergeCell ref="Q1008:Y1008"/>
    <mergeCell ref="Z1008:AC1009"/>
    <mergeCell ref="J1009:L1009"/>
    <mergeCell ref="M1009:P1009"/>
    <mergeCell ref="A1002:AC1002"/>
    <mergeCell ref="A1004:E1004"/>
    <mergeCell ref="F1004:K1004"/>
    <mergeCell ref="L1004:W1004"/>
    <mergeCell ref="X1004:AB1004"/>
    <mergeCell ref="A1005:B1006"/>
    <mergeCell ref="D1005:M1006"/>
    <mergeCell ref="P1005:R1005"/>
    <mergeCell ref="T1005:W1005"/>
    <mergeCell ref="Y1005:Z1005"/>
    <mergeCell ref="G1000:M1000"/>
    <mergeCell ref="O1000:Q1000"/>
    <mergeCell ref="S1000:U1000"/>
    <mergeCell ref="W1000:AC1000"/>
    <mergeCell ref="A1001:H1001"/>
    <mergeCell ref="I1001:U1001"/>
    <mergeCell ref="W1001:AC1001"/>
    <mergeCell ref="Z996:AC996"/>
    <mergeCell ref="A997:H997"/>
    <mergeCell ref="I997:U997"/>
    <mergeCell ref="W997:AC997"/>
    <mergeCell ref="A998:AC998"/>
    <mergeCell ref="A999:H999"/>
    <mergeCell ref="I999:U999"/>
    <mergeCell ref="V999:V1001"/>
    <mergeCell ref="W999:AC999"/>
    <mergeCell ref="A1000:F1000"/>
    <mergeCell ref="B996:C996"/>
    <mergeCell ref="E996:G996"/>
    <mergeCell ref="J996:L996"/>
    <mergeCell ref="M996:P996"/>
    <mergeCell ref="Q996:U996"/>
    <mergeCell ref="V996:Y996"/>
    <mergeCell ref="Z994:AC994"/>
    <mergeCell ref="B995:C995"/>
    <mergeCell ref="E995:G995"/>
    <mergeCell ref="J995:L995"/>
    <mergeCell ref="M995:P995"/>
    <mergeCell ref="Q995:U995"/>
    <mergeCell ref="V995:Y995"/>
    <mergeCell ref="Z995:AC995"/>
    <mergeCell ref="B994:C994"/>
    <mergeCell ref="E994:G994"/>
    <mergeCell ref="J994:L994"/>
    <mergeCell ref="M994:P994"/>
    <mergeCell ref="Q994:U994"/>
    <mergeCell ref="V994:Y994"/>
    <mergeCell ref="A992:H992"/>
    <mergeCell ref="I992:U992"/>
    <mergeCell ref="W992:AC992"/>
    <mergeCell ref="A993:D993"/>
    <mergeCell ref="E993:G993"/>
    <mergeCell ref="J993:L993"/>
    <mergeCell ref="M993:P993"/>
    <mergeCell ref="Q993:U993"/>
    <mergeCell ref="V993:Y993"/>
    <mergeCell ref="Z993:AC993"/>
    <mergeCell ref="B991:C991"/>
    <mergeCell ref="D991:J991"/>
    <mergeCell ref="K991:O991"/>
    <mergeCell ref="P991:T991"/>
    <mergeCell ref="U991:Y991"/>
    <mergeCell ref="Z991:AC991"/>
    <mergeCell ref="B990:C990"/>
    <mergeCell ref="D990:J990"/>
    <mergeCell ref="K990:O990"/>
    <mergeCell ref="P990:T990"/>
    <mergeCell ref="U990:Y990"/>
    <mergeCell ref="Z990:AC990"/>
    <mergeCell ref="B989:C989"/>
    <mergeCell ref="D989:J989"/>
    <mergeCell ref="K989:O989"/>
    <mergeCell ref="P989:T989"/>
    <mergeCell ref="U989:Y989"/>
    <mergeCell ref="Z989:AC989"/>
    <mergeCell ref="A987:H987"/>
    <mergeCell ref="I987:U987"/>
    <mergeCell ref="W987:AC987"/>
    <mergeCell ref="A988:J988"/>
    <mergeCell ref="K988:O988"/>
    <mergeCell ref="P988:T988"/>
    <mergeCell ref="U988:Y988"/>
    <mergeCell ref="Z988:AC988"/>
    <mergeCell ref="B986:C986"/>
    <mergeCell ref="D986:J986"/>
    <mergeCell ref="K986:O986"/>
    <mergeCell ref="P986:T986"/>
    <mergeCell ref="U986:Y986"/>
    <mergeCell ref="Z986:AC986"/>
    <mergeCell ref="B985:C985"/>
    <mergeCell ref="D985:J985"/>
    <mergeCell ref="K985:O985"/>
    <mergeCell ref="P985:T985"/>
    <mergeCell ref="U985:Y985"/>
    <mergeCell ref="Z985:AC985"/>
    <mergeCell ref="B984:C984"/>
    <mergeCell ref="D984:J984"/>
    <mergeCell ref="K984:O984"/>
    <mergeCell ref="P984:T984"/>
    <mergeCell ref="U984:Y984"/>
    <mergeCell ref="Z984:AC984"/>
    <mergeCell ref="A982:H982"/>
    <mergeCell ref="I982:U982"/>
    <mergeCell ref="W982:AC982"/>
    <mergeCell ref="A983:J983"/>
    <mergeCell ref="K983:O983"/>
    <mergeCell ref="P983:T983"/>
    <mergeCell ref="U983:Y983"/>
    <mergeCell ref="Z983:AC983"/>
    <mergeCell ref="B981:C981"/>
    <mergeCell ref="D981:J981"/>
    <mergeCell ref="K981:O981"/>
    <mergeCell ref="P981:T981"/>
    <mergeCell ref="U981:Y981"/>
    <mergeCell ref="Z981:AC981"/>
    <mergeCell ref="B980:C980"/>
    <mergeCell ref="D980:J980"/>
    <mergeCell ref="K980:O980"/>
    <mergeCell ref="P980:T980"/>
    <mergeCell ref="U980:Y980"/>
    <mergeCell ref="Z980:AC980"/>
    <mergeCell ref="B979:C979"/>
    <mergeCell ref="D979:J979"/>
    <mergeCell ref="K979:O979"/>
    <mergeCell ref="P979:T979"/>
    <mergeCell ref="U979:Y979"/>
    <mergeCell ref="Z979:AC979"/>
    <mergeCell ref="I977:U977"/>
    <mergeCell ref="W977:AC977"/>
    <mergeCell ref="A978:J978"/>
    <mergeCell ref="K978:O978"/>
    <mergeCell ref="P978:T978"/>
    <mergeCell ref="U978:Y978"/>
    <mergeCell ref="Z978:AC978"/>
    <mergeCell ref="A973:H977"/>
    <mergeCell ref="I973:U973"/>
    <mergeCell ref="V973:V977"/>
    <mergeCell ref="W973:AC973"/>
    <mergeCell ref="I974:U974"/>
    <mergeCell ref="W974:AC974"/>
    <mergeCell ref="I975:U975"/>
    <mergeCell ref="W975:AC975"/>
    <mergeCell ref="I976:U976"/>
    <mergeCell ref="W976:AC976"/>
    <mergeCell ref="B972:C972"/>
    <mergeCell ref="D972:J972"/>
    <mergeCell ref="K972:O972"/>
    <mergeCell ref="P972:T972"/>
    <mergeCell ref="U972:Y972"/>
    <mergeCell ref="Z972:AC972"/>
    <mergeCell ref="B971:C971"/>
    <mergeCell ref="D971:J971"/>
    <mergeCell ref="K971:O971"/>
    <mergeCell ref="P971:T971"/>
    <mergeCell ref="U971:Y971"/>
    <mergeCell ref="Z971:AC971"/>
    <mergeCell ref="B970:C970"/>
    <mergeCell ref="D970:J970"/>
    <mergeCell ref="K970:O970"/>
    <mergeCell ref="P970:T970"/>
    <mergeCell ref="U970:Y970"/>
    <mergeCell ref="Z970:AC970"/>
    <mergeCell ref="Z967:AC967"/>
    <mergeCell ref="A968:H968"/>
    <mergeCell ref="I968:U968"/>
    <mergeCell ref="W968:AC968"/>
    <mergeCell ref="A969:J969"/>
    <mergeCell ref="K969:O969"/>
    <mergeCell ref="P969:T969"/>
    <mergeCell ref="U969:Y969"/>
    <mergeCell ref="Z969:AC969"/>
    <mergeCell ref="Q966:U966"/>
    <mergeCell ref="V966:Y966"/>
    <mergeCell ref="B967:C967"/>
    <mergeCell ref="D967:H967"/>
    <mergeCell ref="J967:L967"/>
    <mergeCell ref="M967:P967"/>
    <mergeCell ref="Q967:U967"/>
    <mergeCell ref="V967:Y967"/>
    <mergeCell ref="P963:R963"/>
    <mergeCell ref="T963:W963"/>
    <mergeCell ref="Y963:Z963"/>
    <mergeCell ref="A965:H966"/>
    <mergeCell ref="I965:I966"/>
    <mergeCell ref="J965:P965"/>
    <mergeCell ref="Q965:Y965"/>
    <mergeCell ref="Z965:AC966"/>
    <mergeCell ref="J966:L966"/>
    <mergeCell ref="M966:P966"/>
    <mergeCell ref="A957:AC957"/>
    <mergeCell ref="A961:E961"/>
    <mergeCell ref="F961:K961"/>
    <mergeCell ref="L961:W961"/>
    <mergeCell ref="X961:AB961"/>
    <mergeCell ref="A962:B963"/>
    <mergeCell ref="D962:M963"/>
    <mergeCell ref="P962:R962"/>
    <mergeCell ref="T962:W962"/>
    <mergeCell ref="Y962:Z962"/>
    <mergeCell ref="O955:Q955"/>
    <mergeCell ref="S955:U955"/>
    <mergeCell ref="W955:AC955"/>
    <mergeCell ref="A956:H956"/>
    <mergeCell ref="I956:U956"/>
    <mergeCell ref="W956:AC956"/>
    <mergeCell ref="A952:H952"/>
    <mergeCell ref="I952:U952"/>
    <mergeCell ref="W952:AC952"/>
    <mergeCell ref="A953:AC953"/>
    <mergeCell ref="A954:H954"/>
    <mergeCell ref="I954:U954"/>
    <mergeCell ref="V954:V956"/>
    <mergeCell ref="W954:AC954"/>
    <mergeCell ref="A955:F955"/>
    <mergeCell ref="G955:M955"/>
    <mergeCell ref="A950:H950"/>
    <mergeCell ref="I950:U950"/>
    <mergeCell ref="W950:AC950"/>
    <mergeCell ref="A951:D951"/>
    <mergeCell ref="E951:G951"/>
    <mergeCell ref="J951:L951"/>
    <mergeCell ref="M951:P951"/>
    <mergeCell ref="Q951:U951"/>
    <mergeCell ref="V951:Y951"/>
    <mergeCell ref="Z951:AC951"/>
    <mergeCell ref="A948:H948"/>
    <mergeCell ref="I948:U948"/>
    <mergeCell ref="W948:AC948"/>
    <mergeCell ref="A949:J949"/>
    <mergeCell ref="K949:O949"/>
    <mergeCell ref="P949:T949"/>
    <mergeCell ref="U949:Y949"/>
    <mergeCell ref="Z949:AC949"/>
    <mergeCell ref="B947:C947"/>
    <mergeCell ref="D947:J947"/>
    <mergeCell ref="K947:O947"/>
    <mergeCell ref="P947:T947"/>
    <mergeCell ref="U947:Y947"/>
    <mergeCell ref="Z947:AC947"/>
    <mergeCell ref="A945:H945"/>
    <mergeCell ref="I945:U945"/>
    <mergeCell ref="W945:AC945"/>
    <mergeCell ref="A946:J946"/>
    <mergeCell ref="K946:O946"/>
    <mergeCell ref="P946:T946"/>
    <mergeCell ref="U946:Y946"/>
    <mergeCell ref="Z946:AC946"/>
    <mergeCell ref="I943:U943"/>
    <mergeCell ref="W943:AC943"/>
    <mergeCell ref="A944:J944"/>
    <mergeCell ref="K944:O944"/>
    <mergeCell ref="P944:T944"/>
    <mergeCell ref="U944:Y944"/>
    <mergeCell ref="Z944:AC944"/>
    <mergeCell ref="A939:H943"/>
    <mergeCell ref="I939:U939"/>
    <mergeCell ref="V939:V943"/>
    <mergeCell ref="W939:AC939"/>
    <mergeCell ref="I940:U940"/>
    <mergeCell ref="W940:AC940"/>
    <mergeCell ref="I941:U941"/>
    <mergeCell ref="W941:AC941"/>
    <mergeCell ref="I942:U942"/>
    <mergeCell ref="W942:AC942"/>
    <mergeCell ref="B938:C938"/>
    <mergeCell ref="D938:J938"/>
    <mergeCell ref="K938:O938"/>
    <mergeCell ref="P938:T938"/>
    <mergeCell ref="U938:Y938"/>
    <mergeCell ref="Z938:AC938"/>
    <mergeCell ref="B937:C937"/>
    <mergeCell ref="D937:J937"/>
    <mergeCell ref="K937:O937"/>
    <mergeCell ref="P937:T937"/>
    <mergeCell ref="U937:Y937"/>
    <mergeCell ref="Z937:AC937"/>
    <mergeCell ref="Z934:AC934"/>
    <mergeCell ref="A935:H935"/>
    <mergeCell ref="I935:U935"/>
    <mergeCell ref="W935:AC935"/>
    <mergeCell ref="A936:J936"/>
    <mergeCell ref="K936:O936"/>
    <mergeCell ref="P936:T936"/>
    <mergeCell ref="U936:Y936"/>
    <mergeCell ref="Z936:AC936"/>
    <mergeCell ref="Q933:U933"/>
    <mergeCell ref="V933:Y933"/>
    <mergeCell ref="B934:C934"/>
    <mergeCell ref="D934:H934"/>
    <mergeCell ref="J934:L934"/>
    <mergeCell ref="M934:P934"/>
    <mergeCell ref="Q934:U934"/>
    <mergeCell ref="V934:Y934"/>
    <mergeCell ref="P930:R930"/>
    <mergeCell ref="T930:W930"/>
    <mergeCell ref="Y930:Z930"/>
    <mergeCell ref="A932:H933"/>
    <mergeCell ref="I932:I933"/>
    <mergeCell ref="J932:P932"/>
    <mergeCell ref="Q932:Y932"/>
    <mergeCell ref="Z932:AC933"/>
    <mergeCell ref="J933:L933"/>
    <mergeCell ref="M933:P933"/>
    <mergeCell ref="A924:AC924"/>
    <mergeCell ref="A928:E928"/>
    <mergeCell ref="F928:K928"/>
    <mergeCell ref="L928:W928"/>
    <mergeCell ref="X928:AB928"/>
    <mergeCell ref="A929:B930"/>
    <mergeCell ref="D929:M930"/>
    <mergeCell ref="P929:R929"/>
    <mergeCell ref="T929:W929"/>
    <mergeCell ref="Y929:Z929"/>
    <mergeCell ref="O922:Q922"/>
    <mergeCell ref="S922:U922"/>
    <mergeCell ref="W922:AC922"/>
    <mergeCell ref="A923:H923"/>
    <mergeCell ref="I923:U923"/>
    <mergeCell ref="W923:AC923"/>
    <mergeCell ref="A919:H919"/>
    <mergeCell ref="I919:U919"/>
    <mergeCell ref="W919:AC919"/>
    <mergeCell ref="A920:AC920"/>
    <mergeCell ref="A921:H921"/>
    <mergeCell ref="I921:U921"/>
    <mergeCell ref="V921:V923"/>
    <mergeCell ref="W921:AC921"/>
    <mergeCell ref="A922:F922"/>
    <mergeCell ref="G922:M922"/>
    <mergeCell ref="A917:H917"/>
    <mergeCell ref="I917:U917"/>
    <mergeCell ref="W917:AC917"/>
    <mergeCell ref="A918:D918"/>
    <mergeCell ref="E918:G918"/>
    <mergeCell ref="J918:L918"/>
    <mergeCell ref="M918:P918"/>
    <mergeCell ref="Q918:U918"/>
    <mergeCell ref="V918:Y918"/>
    <mergeCell ref="Z918:AC918"/>
    <mergeCell ref="A915:H915"/>
    <mergeCell ref="I915:U915"/>
    <mergeCell ref="W915:AC915"/>
    <mergeCell ref="A916:J916"/>
    <mergeCell ref="K916:O916"/>
    <mergeCell ref="P916:T916"/>
    <mergeCell ref="U916:Y916"/>
    <mergeCell ref="Z916:AC916"/>
    <mergeCell ref="B914:C914"/>
    <mergeCell ref="D914:J914"/>
    <mergeCell ref="K914:O914"/>
    <mergeCell ref="P914:T914"/>
    <mergeCell ref="U914:Y914"/>
    <mergeCell ref="Z914:AC914"/>
    <mergeCell ref="A912:H912"/>
    <mergeCell ref="I912:U912"/>
    <mergeCell ref="W912:AC912"/>
    <mergeCell ref="A913:J913"/>
    <mergeCell ref="K913:O913"/>
    <mergeCell ref="P913:T913"/>
    <mergeCell ref="U913:Y913"/>
    <mergeCell ref="Z913:AC913"/>
    <mergeCell ref="I910:U910"/>
    <mergeCell ref="W910:AC910"/>
    <mergeCell ref="A911:J911"/>
    <mergeCell ref="K911:O911"/>
    <mergeCell ref="P911:T911"/>
    <mergeCell ref="U911:Y911"/>
    <mergeCell ref="Z911:AC911"/>
    <mergeCell ref="A906:H910"/>
    <mergeCell ref="I906:U906"/>
    <mergeCell ref="V906:V910"/>
    <mergeCell ref="W906:AC906"/>
    <mergeCell ref="I907:U907"/>
    <mergeCell ref="W907:AC907"/>
    <mergeCell ref="I908:U908"/>
    <mergeCell ref="W908:AC908"/>
    <mergeCell ref="I909:U909"/>
    <mergeCell ref="W909:AC909"/>
    <mergeCell ref="B905:C905"/>
    <mergeCell ref="D905:J905"/>
    <mergeCell ref="K905:O905"/>
    <mergeCell ref="P905:T905"/>
    <mergeCell ref="U905:Y905"/>
    <mergeCell ref="Z905:AC905"/>
    <mergeCell ref="B904:C904"/>
    <mergeCell ref="D904:J904"/>
    <mergeCell ref="K904:O904"/>
    <mergeCell ref="P904:T904"/>
    <mergeCell ref="U904:Y904"/>
    <mergeCell ref="Z904:AC904"/>
    <mergeCell ref="Z901:AC901"/>
    <mergeCell ref="A902:H902"/>
    <mergeCell ref="I902:U902"/>
    <mergeCell ref="W902:AC902"/>
    <mergeCell ref="A903:J903"/>
    <mergeCell ref="K903:O903"/>
    <mergeCell ref="P903:T903"/>
    <mergeCell ref="U903:Y903"/>
    <mergeCell ref="Z903:AC903"/>
    <mergeCell ref="Q900:U900"/>
    <mergeCell ref="V900:Y900"/>
    <mergeCell ref="B901:C901"/>
    <mergeCell ref="D901:H901"/>
    <mergeCell ref="J901:L901"/>
    <mergeCell ref="M901:P901"/>
    <mergeCell ref="Q901:U901"/>
    <mergeCell ref="V901:Y901"/>
    <mergeCell ref="P897:R897"/>
    <mergeCell ref="T897:W897"/>
    <mergeCell ref="Y897:Z897"/>
    <mergeCell ref="A899:H900"/>
    <mergeCell ref="I899:I900"/>
    <mergeCell ref="J899:P899"/>
    <mergeCell ref="Q899:Y899"/>
    <mergeCell ref="Z899:AC900"/>
    <mergeCell ref="J900:L900"/>
    <mergeCell ref="M900:P900"/>
    <mergeCell ref="A891:AC891"/>
    <mergeCell ref="A895:E895"/>
    <mergeCell ref="F895:K895"/>
    <mergeCell ref="L895:W895"/>
    <mergeCell ref="X895:AB895"/>
    <mergeCell ref="A896:B897"/>
    <mergeCell ref="D896:M897"/>
    <mergeCell ref="P896:R896"/>
    <mergeCell ref="T896:W896"/>
    <mergeCell ref="Y896:Z896"/>
    <mergeCell ref="O889:Q889"/>
    <mergeCell ref="S889:U889"/>
    <mergeCell ref="W889:AC889"/>
    <mergeCell ref="A890:H890"/>
    <mergeCell ref="I890:U890"/>
    <mergeCell ref="W890:AC890"/>
    <mergeCell ref="A886:H886"/>
    <mergeCell ref="I886:U886"/>
    <mergeCell ref="W886:AC886"/>
    <mergeCell ref="A887:AC887"/>
    <mergeCell ref="A888:H888"/>
    <mergeCell ref="I888:U888"/>
    <mergeCell ref="V888:V890"/>
    <mergeCell ref="W888:AC888"/>
    <mergeCell ref="A889:F889"/>
    <mergeCell ref="G889:M889"/>
    <mergeCell ref="A884:H884"/>
    <mergeCell ref="I884:U884"/>
    <mergeCell ref="W884:AC884"/>
    <mergeCell ref="A885:D885"/>
    <mergeCell ref="E885:G885"/>
    <mergeCell ref="J885:L885"/>
    <mergeCell ref="M885:P885"/>
    <mergeCell ref="Q885:U885"/>
    <mergeCell ref="V885:Y885"/>
    <mergeCell ref="Z885:AC885"/>
    <mergeCell ref="A882:H882"/>
    <mergeCell ref="I882:U882"/>
    <mergeCell ref="W882:AC882"/>
    <mergeCell ref="A883:J883"/>
    <mergeCell ref="K883:O883"/>
    <mergeCell ref="P883:T883"/>
    <mergeCell ref="U883:Y883"/>
    <mergeCell ref="Z883:AC883"/>
    <mergeCell ref="B881:C881"/>
    <mergeCell ref="D881:J881"/>
    <mergeCell ref="K881:O881"/>
    <mergeCell ref="P881:T881"/>
    <mergeCell ref="U881:Y881"/>
    <mergeCell ref="Z881:AC881"/>
    <mergeCell ref="A879:H879"/>
    <mergeCell ref="I879:U879"/>
    <mergeCell ref="W879:AC879"/>
    <mergeCell ref="A880:J880"/>
    <mergeCell ref="K880:O880"/>
    <mergeCell ref="P880:T880"/>
    <mergeCell ref="U880:Y880"/>
    <mergeCell ref="Z880:AC880"/>
    <mergeCell ref="I877:U877"/>
    <mergeCell ref="W877:AC877"/>
    <mergeCell ref="A878:J878"/>
    <mergeCell ref="K878:O878"/>
    <mergeCell ref="P878:T878"/>
    <mergeCell ref="U878:Y878"/>
    <mergeCell ref="Z878:AC878"/>
    <mergeCell ref="A873:H877"/>
    <mergeCell ref="I873:U873"/>
    <mergeCell ref="V873:V877"/>
    <mergeCell ref="W873:AC873"/>
    <mergeCell ref="I874:U874"/>
    <mergeCell ref="W874:AC874"/>
    <mergeCell ref="I875:U875"/>
    <mergeCell ref="W875:AC875"/>
    <mergeCell ref="I876:U876"/>
    <mergeCell ref="W876:AC876"/>
    <mergeCell ref="B872:C872"/>
    <mergeCell ref="D872:J872"/>
    <mergeCell ref="K872:O872"/>
    <mergeCell ref="P872:T872"/>
    <mergeCell ref="U872:Y872"/>
    <mergeCell ref="Z872:AC872"/>
    <mergeCell ref="B871:C871"/>
    <mergeCell ref="D871:J871"/>
    <mergeCell ref="K871:O871"/>
    <mergeCell ref="P871:T871"/>
    <mergeCell ref="U871:Y871"/>
    <mergeCell ref="Z871:AC871"/>
    <mergeCell ref="Z868:AC868"/>
    <mergeCell ref="A869:H869"/>
    <mergeCell ref="I869:U869"/>
    <mergeCell ref="W869:AC869"/>
    <mergeCell ref="A870:J870"/>
    <mergeCell ref="K870:O870"/>
    <mergeCell ref="P870:T870"/>
    <mergeCell ref="U870:Y870"/>
    <mergeCell ref="Z870:AC870"/>
    <mergeCell ref="Q867:U867"/>
    <mergeCell ref="V867:Y867"/>
    <mergeCell ref="B868:C868"/>
    <mergeCell ref="D868:H868"/>
    <mergeCell ref="J868:L868"/>
    <mergeCell ref="M868:P868"/>
    <mergeCell ref="Q868:U868"/>
    <mergeCell ref="V868:Y868"/>
    <mergeCell ref="P864:R864"/>
    <mergeCell ref="T864:W864"/>
    <mergeCell ref="Y864:Z864"/>
    <mergeCell ref="A866:H867"/>
    <mergeCell ref="I866:I867"/>
    <mergeCell ref="J866:P866"/>
    <mergeCell ref="Q866:Y866"/>
    <mergeCell ref="Z866:AC867"/>
    <mergeCell ref="J867:L867"/>
    <mergeCell ref="M867:P867"/>
    <mergeCell ref="A859:AC859"/>
    <mergeCell ref="A862:E862"/>
    <mergeCell ref="F862:K862"/>
    <mergeCell ref="L862:W862"/>
    <mergeCell ref="X862:AB862"/>
    <mergeCell ref="A863:B864"/>
    <mergeCell ref="D863:M864"/>
    <mergeCell ref="P863:R863"/>
    <mergeCell ref="T863:W863"/>
    <mergeCell ref="Y863:Z863"/>
    <mergeCell ref="O857:Q857"/>
    <mergeCell ref="S857:U857"/>
    <mergeCell ref="W857:AC857"/>
    <mergeCell ref="A858:H858"/>
    <mergeCell ref="I858:U858"/>
    <mergeCell ref="W858:AC858"/>
    <mergeCell ref="A854:H854"/>
    <mergeCell ref="I854:U854"/>
    <mergeCell ref="W854:AC854"/>
    <mergeCell ref="A855:AC855"/>
    <mergeCell ref="A856:H856"/>
    <mergeCell ref="I856:U856"/>
    <mergeCell ref="V856:V858"/>
    <mergeCell ref="W856:AC856"/>
    <mergeCell ref="A857:F857"/>
    <mergeCell ref="G857:M857"/>
    <mergeCell ref="Z852:AC852"/>
    <mergeCell ref="B853:C853"/>
    <mergeCell ref="E853:G853"/>
    <mergeCell ref="J853:L853"/>
    <mergeCell ref="M853:P853"/>
    <mergeCell ref="Q853:U853"/>
    <mergeCell ref="V853:Y853"/>
    <mergeCell ref="Z853:AC853"/>
    <mergeCell ref="B852:C852"/>
    <mergeCell ref="E852:G852"/>
    <mergeCell ref="J852:L852"/>
    <mergeCell ref="M852:P852"/>
    <mergeCell ref="Q852:U852"/>
    <mergeCell ref="V852:Y852"/>
    <mergeCell ref="A850:H850"/>
    <mergeCell ref="I850:U850"/>
    <mergeCell ref="W850:AC850"/>
    <mergeCell ref="A851:D851"/>
    <mergeCell ref="E851:G851"/>
    <mergeCell ref="J851:L851"/>
    <mergeCell ref="M851:P851"/>
    <mergeCell ref="Q851:U851"/>
    <mergeCell ref="V851:Y851"/>
    <mergeCell ref="Z851:AC851"/>
    <mergeCell ref="B849:C849"/>
    <mergeCell ref="D849:J849"/>
    <mergeCell ref="K849:O849"/>
    <mergeCell ref="P849:T849"/>
    <mergeCell ref="U849:Y849"/>
    <mergeCell ref="Z849:AC849"/>
    <mergeCell ref="B848:C848"/>
    <mergeCell ref="D848:J848"/>
    <mergeCell ref="K848:O848"/>
    <mergeCell ref="P848:T848"/>
    <mergeCell ref="U848:Y848"/>
    <mergeCell ref="Z848:AC848"/>
    <mergeCell ref="A846:H846"/>
    <mergeCell ref="I846:U846"/>
    <mergeCell ref="W846:AC846"/>
    <mergeCell ref="A847:J847"/>
    <mergeCell ref="K847:O847"/>
    <mergeCell ref="P847:T847"/>
    <mergeCell ref="U847:Y847"/>
    <mergeCell ref="Z847:AC847"/>
    <mergeCell ref="A844:H844"/>
    <mergeCell ref="I844:U844"/>
    <mergeCell ref="W844:AC844"/>
    <mergeCell ref="A845:J845"/>
    <mergeCell ref="K845:O845"/>
    <mergeCell ref="P845:T845"/>
    <mergeCell ref="U845:Y845"/>
    <mergeCell ref="Z845:AC845"/>
    <mergeCell ref="B843:C843"/>
    <mergeCell ref="D843:J843"/>
    <mergeCell ref="K843:O843"/>
    <mergeCell ref="P843:T843"/>
    <mergeCell ref="U843:Y843"/>
    <mergeCell ref="Z843:AC843"/>
    <mergeCell ref="B842:C842"/>
    <mergeCell ref="D842:J842"/>
    <mergeCell ref="K842:O842"/>
    <mergeCell ref="P842:T842"/>
    <mergeCell ref="U842:Y842"/>
    <mergeCell ref="Z842:AC842"/>
    <mergeCell ref="B841:C841"/>
    <mergeCell ref="D841:J841"/>
    <mergeCell ref="K841:O841"/>
    <mergeCell ref="P841:T841"/>
    <mergeCell ref="U841:Y841"/>
    <mergeCell ref="Z841:AC841"/>
    <mergeCell ref="I839:U839"/>
    <mergeCell ref="W839:AC839"/>
    <mergeCell ref="A840:J840"/>
    <mergeCell ref="K840:O840"/>
    <mergeCell ref="P840:T840"/>
    <mergeCell ref="U840:Y840"/>
    <mergeCell ref="Z840:AC840"/>
    <mergeCell ref="A835:H839"/>
    <mergeCell ref="I835:U835"/>
    <mergeCell ref="V835:V839"/>
    <mergeCell ref="W835:AC835"/>
    <mergeCell ref="I836:U836"/>
    <mergeCell ref="W836:AC836"/>
    <mergeCell ref="I837:U837"/>
    <mergeCell ref="W837:AC837"/>
    <mergeCell ref="I838:U838"/>
    <mergeCell ref="W838:AC838"/>
    <mergeCell ref="B834:C834"/>
    <mergeCell ref="D834:J834"/>
    <mergeCell ref="K834:O834"/>
    <mergeCell ref="P834:T834"/>
    <mergeCell ref="U834:Y834"/>
    <mergeCell ref="Z834:AC834"/>
    <mergeCell ref="B833:C833"/>
    <mergeCell ref="D833:J833"/>
    <mergeCell ref="K833:O833"/>
    <mergeCell ref="P833:T833"/>
    <mergeCell ref="U833:Y833"/>
    <mergeCell ref="Z833:AC833"/>
    <mergeCell ref="Z830:AC830"/>
    <mergeCell ref="A831:H831"/>
    <mergeCell ref="I831:U831"/>
    <mergeCell ref="W831:AC831"/>
    <mergeCell ref="A832:J832"/>
    <mergeCell ref="K832:O832"/>
    <mergeCell ref="P832:T832"/>
    <mergeCell ref="U832:Y832"/>
    <mergeCell ref="Z832:AC832"/>
    <mergeCell ref="B830:C830"/>
    <mergeCell ref="D830:H830"/>
    <mergeCell ref="J830:L830"/>
    <mergeCell ref="M830:P830"/>
    <mergeCell ref="Q830:U830"/>
    <mergeCell ref="V830:Y830"/>
    <mergeCell ref="Z828:AC828"/>
    <mergeCell ref="B829:C829"/>
    <mergeCell ref="D829:H829"/>
    <mergeCell ref="J829:L829"/>
    <mergeCell ref="M829:P829"/>
    <mergeCell ref="Q829:U829"/>
    <mergeCell ref="V829:Y829"/>
    <mergeCell ref="Z829:AC829"/>
    <mergeCell ref="Q827:U827"/>
    <mergeCell ref="V827:Y827"/>
    <mergeCell ref="B828:C828"/>
    <mergeCell ref="D828:H828"/>
    <mergeCell ref="J828:L828"/>
    <mergeCell ref="M828:P828"/>
    <mergeCell ref="Q828:U828"/>
    <mergeCell ref="V828:Y828"/>
    <mergeCell ref="P824:R824"/>
    <mergeCell ref="T824:W824"/>
    <mergeCell ref="Y824:Z824"/>
    <mergeCell ref="A826:H827"/>
    <mergeCell ref="I826:I827"/>
    <mergeCell ref="J826:P826"/>
    <mergeCell ref="Q826:Y826"/>
    <mergeCell ref="Z826:AC827"/>
    <mergeCell ref="J827:L827"/>
    <mergeCell ref="M827:P827"/>
    <mergeCell ref="A819:AC819"/>
    <mergeCell ref="A822:E822"/>
    <mergeCell ref="F822:K822"/>
    <mergeCell ref="L822:W822"/>
    <mergeCell ref="X822:AB822"/>
    <mergeCell ref="A823:B824"/>
    <mergeCell ref="D823:M824"/>
    <mergeCell ref="P823:R823"/>
    <mergeCell ref="T823:W823"/>
    <mergeCell ref="Y823:Z823"/>
    <mergeCell ref="O817:Q817"/>
    <mergeCell ref="S817:U817"/>
    <mergeCell ref="W817:AC817"/>
    <mergeCell ref="A818:H818"/>
    <mergeCell ref="I818:U818"/>
    <mergeCell ref="W818:AC818"/>
    <mergeCell ref="A814:H814"/>
    <mergeCell ref="I814:U814"/>
    <mergeCell ref="W814:AC814"/>
    <mergeCell ref="A815:AC815"/>
    <mergeCell ref="A816:H816"/>
    <mergeCell ref="I816:U816"/>
    <mergeCell ref="V816:V818"/>
    <mergeCell ref="W816:AC816"/>
    <mergeCell ref="A817:F817"/>
    <mergeCell ref="G817:M817"/>
    <mergeCell ref="Z812:AC812"/>
    <mergeCell ref="B813:C813"/>
    <mergeCell ref="E813:G813"/>
    <mergeCell ref="J813:L813"/>
    <mergeCell ref="M813:P813"/>
    <mergeCell ref="Q813:U813"/>
    <mergeCell ref="V813:Y813"/>
    <mergeCell ref="Z813:AC813"/>
    <mergeCell ref="B812:C812"/>
    <mergeCell ref="E812:G812"/>
    <mergeCell ref="J812:L812"/>
    <mergeCell ref="M812:P812"/>
    <mergeCell ref="Q812:U812"/>
    <mergeCell ref="V812:Y812"/>
    <mergeCell ref="A810:H810"/>
    <mergeCell ref="I810:U810"/>
    <mergeCell ref="W810:AC810"/>
    <mergeCell ref="A811:D811"/>
    <mergeCell ref="E811:G811"/>
    <mergeCell ref="J811:L811"/>
    <mergeCell ref="M811:P811"/>
    <mergeCell ref="Q811:U811"/>
    <mergeCell ref="V811:Y811"/>
    <mergeCell ref="Z811:AC811"/>
    <mergeCell ref="B809:C809"/>
    <mergeCell ref="D809:J809"/>
    <mergeCell ref="K809:O809"/>
    <mergeCell ref="P809:T809"/>
    <mergeCell ref="U809:Y809"/>
    <mergeCell ref="Z809:AC809"/>
    <mergeCell ref="B808:C808"/>
    <mergeCell ref="D808:J808"/>
    <mergeCell ref="K808:O808"/>
    <mergeCell ref="P808:T808"/>
    <mergeCell ref="U808:Y808"/>
    <mergeCell ref="Z808:AC808"/>
    <mergeCell ref="A806:H806"/>
    <mergeCell ref="I806:U806"/>
    <mergeCell ref="W806:AC806"/>
    <mergeCell ref="A807:J807"/>
    <mergeCell ref="K807:O807"/>
    <mergeCell ref="P807:T807"/>
    <mergeCell ref="U807:Y807"/>
    <mergeCell ref="Z807:AC807"/>
    <mergeCell ref="A804:H804"/>
    <mergeCell ref="I804:U804"/>
    <mergeCell ref="W804:AC804"/>
    <mergeCell ref="A805:J805"/>
    <mergeCell ref="K805:O805"/>
    <mergeCell ref="P805:T805"/>
    <mergeCell ref="U805:Y805"/>
    <mergeCell ref="Z805:AC805"/>
    <mergeCell ref="B803:C803"/>
    <mergeCell ref="D803:J803"/>
    <mergeCell ref="K803:O803"/>
    <mergeCell ref="P803:T803"/>
    <mergeCell ref="U803:Y803"/>
    <mergeCell ref="Z803:AC803"/>
    <mergeCell ref="B802:C802"/>
    <mergeCell ref="D802:J802"/>
    <mergeCell ref="K802:O802"/>
    <mergeCell ref="P802:T802"/>
    <mergeCell ref="U802:Y802"/>
    <mergeCell ref="Z802:AC802"/>
    <mergeCell ref="B801:C801"/>
    <mergeCell ref="D801:J801"/>
    <mergeCell ref="K801:O801"/>
    <mergeCell ref="P801:T801"/>
    <mergeCell ref="U801:Y801"/>
    <mergeCell ref="Z801:AC801"/>
    <mergeCell ref="I799:U799"/>
    <mergeCell ref="W799:AC799"/>
    <mergeCell ref="A800:J800"/>
    <mergeCell ref="K800:O800"/>
    <mergeCell ref="P800:T800"/>
    <mergeCell ref="U800:Y800"/>
    <mergeCell ref="Z800:AC800"/>
    <mergeCell ref="A795:H799"/>
    <mergeCell ref="I795:U795"/>
    <mergeCell ref="V795:V799"/>
    <mergeCell ref="W795:AC795"/>
    <mergeCell ref="I796:U796"/>
    <mergeCell ref="W796:AC796"/>
    <mergeCell ref="I797:U797"/>
    <mergeCell ref="W797:AC797"/>
    <mergeCell ref="I798:U798"/>
    <mergeCell ref="W798:AC798"/>
    <mergeCell ref="B794:C794"/>
    <mergeCell ref="D794:J794"/>
    <mergeCell ref="K794:O794"/>
    <mergeCell ref="P794:T794"/>
    <mergeCell ref="U794:Y794"/>
    <mergeCell ref="Z794:AC794"/>
    <mergeCell ref="B793:C793"/>
    <mergeCell ref="D793:J793"/>
    <mergeCell ref="K793:O793"/>
    <mergeCell ref="P793:T793"/>
    <mergeCell ref="U793:Y793"/>
    <mergeCell ref="Z793:AC793"/>
    <mergeCell ref="Z790:AC790"/>
    <mergeCell ref="A791:H791"/>
    <mergeCell ref="I791:U791"/>
    <mergeCell ref="W791:AC791"/>
    <mergeCell ref="A792:J792"/>
    <mergeCell ref="K792:O792"/>
    <mergeCell ref="P792:T792"/>
    <mergeCell ref="U792:Y792"/>
    <mergeCell ref="Z792:AC792"/>
    <mergeCell ref="Q789:U789"/>
    <mergeCell ref="V789:Y789"/>
    <mergeCell ref="B790:C790"/>
    <mergeCell ref="D790:H790"/>
    <mergeCell ref="J790:L790"/>
    <mergeCell ref="M790:P790"/>
    <mergeCell ref="Q790:U790"/>
    <mergeCell ref="V790:Y790"/>
    <mergeCell ref="P786:R786"/>
    <mergeCell ref="T786:W786"/>
    <mergeCell ref="Y786:Z786"/>
    <mergeCell ref="A788:H789"/>
    <mergeCell ref="I788:I789"/>
    <mergeCell ref="J788:P788"/>
    <mergeCell ref="Q788:Y788"/>
    <mergeCell ref="Z788:AC789"/>
    <mergeCell ref="J789:L789"/>
    <mergeCell ref="M789:P789"/>
    <mergeCell ref="A781:AC781"/>
    <mergeCell ref="A784:E784"/>
    <mergeCell ref="F784:K784"/>
    <mergeCell ref="L784:W784"/>
    <mergeCell ref="X784:AB784"/>
    <mergeCell ref="A785:B786"/>
    <mergeCell ref="D785:M786"/>
    <mergeCell ref="P785:R785"/>
    <mergeCell ref="T785:W785"/>
    <mergeCell ref="Y785:Z785"/>
    <mergeCell ref="O779:Q779"/>
    <mergeCell ref="S779:U779"/>
    <mergeCell ref="W779:AC779"/>
    <mergeCell ref="A780:H780"/>
    <mergeCell ref="I780:U780"/>
    <mergeCell ref="W780:AC780"/>
    <mergeCell ref="A776:H776"/>
    <mergeCell ref="I776:U776"/>
    <mergeCell ref="W776:AC776"/>
    <mergeCell ref="A777:AC777"/>
    <mergeCell ref="A778:H778"/>
    <mergeCell ref="I778:U778"/>
    <mergeCell ref="V778:V780"/>
    <mergeCell ref="W778:AC778"/>
    <mergeCell ref="A779:F779"/>
    <mergeCell ref="G779:M779"/>
    <mergeCell ref="Z774:AC774"/>
    <mergeCell ref="B775:C775"/>
    <mergeCell ref="E775:G775"/>
    <mergeCell ref="J775:L775"/>
    <mergeCell ref="M775:P775"/>
    <mergeCell ref="Q775:U775"/>
    <mergeCell ref="V775:Y775"/>
    <mergeCell ref="Z775:AC775"/>
    <mergeCell ref="B774:C774"/>
    <mergeCell ref="E774:G774"/>
    <mergeCell ref="J774:L774"/>
    <mergeCell ref="M774:P774"/>
    <mergeCell ref="Q774:U774"/>
    <mergeCell ref="V774:Y774"/>
    <mergeCell ref="A772:H772"/>
    <mergeCell ref="I772:U772"/>
    <mergeCell ref="W772:AC772"/>
    <mergeCell ref="A773:D773"/>
    <mergeCell ref="E773:G773"/>
    <mergeCell ref="J773:L773"/>
    <mergeCell ref="M773:P773"/>
    <mergeCell ref="Q773:U773"/>
    <mergeCell ref="V773:Y773"/>
    <mergeCell ref="Z773:AC773"/>
    <mergeCell ref="B771:C771"/>
    <mergeCell ref="D771:J771"/>
    <mergeCell ref="K771:O771"/>
    <mergeCell ref="P771:T771"/>
    <mergeCell ref="U771:Y771"/>
    <mergeCell ref="Z771:AC771"/>
    <mergeCell ref="B770:C770"/>
    <mergeCell ref="D770:J770"/>
    <mergeCell ref="K770:O770"/>
    <mergeCell ref="P770:T770"/>
    <mergeCell ref="U770:Y770"/>
    <mergeCell ref="Z770:AC770"/>
    <mergeCell ref="A768:H768"/>
    <mergeCell ref="I768:U768"/>
    <mergeCell ref="W768:AC768"/>
    <mergeCell ref="A769:J769"/>
    <mergeCell ref="K769:O769"/>
    <mergeCell ref="P769:T769"/>
    <mergeCell ref="U769:Y769"/>
    <mergeCell ref="Z769:AC769"/>
    <mergeCell ref="A766:H766"/>
    <mergeCell ref="I766:U766"/>
    <mergeCell ref="W766:AC766"/>
    <mergeCell ref="A767:J767"/>
    <mergeCell ref="K767:O767"/>
    <mergeCell ref="P767:T767"/>
    <mergeCell ref="U767:Y767"/>
    <mergeCell ref="Z767:AC767"/>
    <mergeCell ref="B765:C765"/>
    <mergeCell ref="D765:J765"/>
    <mergeCell ref="K765:O765"/>
    <mergeCell ref="P765:T765"/>
    <mergeCell ref="U765:Y765"/>
    <mergeCell ref="Z765:AC765"/>
    <mergeCell ref="B764:C764"/>
    <mergeCell ref="D764:J764"/>
    <mergeCell ref="K764:O764"/>
    <mergeCell ref="P764:T764"/>
    <mergeCell ref="U764:Y764"/>
    <mergeCell ref="Z764:AC764"/>
    <mergeCell ref="B763:C763"/>
    <mergeCell ref="D763:J763"/>
    <mergeCell ref="K763:O763"/>
    <mergeCell ref="P763:T763"/>
    <mergeCell ref="U763:Y763"/>
    <mergeCell ref="Z763:AC763"/>
    <mergeCell ref="I761:U761"/>
    <mergeCell ref="W761:AC761"/>
    <mergeCell ref="A762:J762"/>
    <mergeCell ref="K762:O762"/>
    <mergeCell ref="P762:T762"/>
    <mergeCell ref="U762:Y762"/>
    <mergeCell ref="Z762:AC762"/>
    <mergeCell ref="A757:H761"/>
    <mergeCell ref="I757:U757"/>
    <mergeCell ref="V757:V761"/>
    <mergeCell ref="W757:AC757"/>
    <mergeCell ref="I758:U758"/>
    <mergeCell ref="W758:AC758"/>
    <mergeCell ref="I759:U759"/>
    <mergeCell ref="W759:AC759"/>
    <mergeCell ref="I760:U760"/>
    <mergeCell ref="W760:AC760"/>
    <mergeCell ref="B756:C756"/>
    <mergeCell ref="D756:J756"/>
    <mergeCell ref="K756:O756"/>
    <mergeCell ref="P756:T756"/>
    <mergeCell ref="U756:Y756"/>
    <mergeCell ref="Z756:AC756"/>
    <mergeCell ref="B755:C755"/>
    <mergeCell ref="D755:J755"/>
    <mergeCell ref="K755:O755"/>
    <mergeCell ref="P755:T755"/>
    <mergeCell ref="U755:Y755"/>
    <mergeCell ref="Z755:AC755"/>
    <mergeCell ref="Z752:AC752"/>
    <mergeCell ref="A753:H753"/>
    <mergeCell ref="I753:U753"/>
    <mergeCell ref="W753:AC753"/>
    <mergeCell ref="A754:J754"/>
    <mergeCell ref="K754:O754"/>
    <mergeCell ref="P754:T754"/>
    <mergeCell ref="U754:Y754"/>
    <mergeCell ref="Z754:AC754"/>
    <mergeCell ref="Q751:U751"/>
    <mergeCell ref="V751:Y751"/>
    <mergeCell ref="B752:C752"/>
    <mergeCell ref="D752:H752"/>
    <mergeCell ref="J752:L752"/>
    <mergeCell ref="M752:P752"/>
    <mergeCell ref="Q752:U752"/>
    <mergeCell ref="V752:Y752"/>
    <mergeCell ref="P748:R748"/>
    <mergeCell ref="T748:W748"/>
    <mergeCell ref="Y748:Z748"/>
    <mergeCell ref="A750:H751"/>
    <mergeCell ref="I750:I751"/>
    <mergeCell ref="J750:P750"/>
    <mergeCell ref="Q750:Y750"/>
    <mergeCell ref="Z750:AC751"/>
    <mergeCell ref="J751:L751"/>
    <mergeCell ref="M751:P751"/>
    <mergeCell ref="A742:AC742"/>
    <mergeCell ref="A746:E746"/>
    <mergeCell ref="F746:K746"/>
    <mergeCell ref="L746:W746"/>
    <mergeCell ref="X746:AB746"/>
    <mergeCell ref="A747:B748"/>
    <mergeCell ref="D747:M748"/>
    <mergeCell ref="P747:R747"/>
    <mergeCell ref="T747:W747"/>
    <mergeCell ref="Y747:Z747"/>
    <mergeCell ref="O740:Q740"/>
    <mergeCell ref="S740:U740"/>
    <mergeCell ref="W740:AC740"/>
    <mergeCell ref="A741:H741"/>
    <mergeCell ref="I741:U741"/>
    <mergeCell ref="W741:AC741"/>
    <mergeCell ref="A737:H737"/>
    <mergeCell ref="I737:U737"/>
    <mergeCell ref="W737:AC737"/>
    <mergeCell ref="A738:AC738"/>
    <mergeCell ref="A739:H739"/>
    <mergeCell ref="I739:U739"/>
    <mergeCell ref="V739:V741"/>
    <mergeCell ref="W739:AC739"/>
    <mergeCell ref="A740:F740"/>
    <mergeCell ref="G740:M740"/>
    <mergeCell ref="A735:H735"/>
    <mergeCell ref="I735:U735"/>
    <mergeCell ref="W735:AC735"/>
    <mergeCell ref="A736:D736"/>
    <mergeCell ref="E736:G736"/>
    <mergeCell ref="J736:L736"/>
    <mergeCell ref="M736:P736"/>
    <mergeCell ref="Q736:U736"/>
    <mergeCell ref="V736:Y736"/>
    <mergeCell ref="Z736:AC736"/>
    <mergeCell ref="A733:H733"/>
    <mergeCell ref="I733:U733"/>
    <mergeCell ref="W733:AC733"/>
    <mergeCell ref="A734:J734"/>
    <mergeCell ref="K734:O734"/>
    <mergeCell ref="P734:T734"/>
    <mergeCell ref="U734:Y734"/>
    <mergeCell ref="Z734:AC734"/>
    <mergeCell ref="A731:H731"/>
    <mergeCell ref="I731:U731"/>
    <mergeCell ref="W731:AC731"/>
    <mergeCell ref="A732:J732"/>
    <mergeCell ref="K732:O732"/>
    <mergeCell ref="P732:T732"/>
    <mergeCell ref="U732:Y732"/>
    <mergeCell ref="Z732:AC732"/>
    <mergeCell ref="B730:C730"/>
    <mergeCell ref="D730:J730"/>
    <mergeCell ref="K730:O730"/>
    <mergeCell ref="P730:T730"/>
    <mergeCell ref="U730:Y730"/>
    <mergeCell ref="Z730:AC730"/>
    <mergeCell ref="I728:U728"/>
    <mergeCell ref="W728:AC728"/>
    <mergeCell ref="A729:J729"/>
    <mergeCell ref="K729:O729"/>
    <mergeCell ref="P729:T729"/>
    <mergeCell ref="U729:Y729"/>
    <mergeCell ref="Z729:AC729"/>
    <mergeCell ref="A724:H728"/>
    <mergeCell ref="I724:U724"/>
    <mergeCell ref="V724:V728"/>
    <mergeCell ref="W724:AC724"/>
    <mergeCell ref="I725:U725"/>
    <mergeCell ref="W725:AC725"/>
    <mergeCell ref="I726:U726"/>
    <mergeCell ref="W726:AC726"/>
    <mergeCell ref="I727:U727"/>
    <mergeCell ref="W727:AC727"/>
    <mergeCell ref="Q721:U721"/>
    <mergeCell ref="V721:Y721"/>
    <mergeCell ref="A722:H722"/>
    <mergeCell ref="I722:U722"/>
    <mergeCell ref="W722:AC722"/>
    <mergeCell ref="A723:J723"/>
    <mergeCell ref="K723:O723"/>
    <mergeCell ref="P723:T723"/>
    <mergeCell ref="U723:Y723"/>
    <mergeCell ref="Z723:AC723"/>
    <mergeCell ref="P718:R718"/>
    <mergeCell ref="T718:W718"/>
    <mergeCell ref="Y718:Z718"/>
    <mergeCell ref="A720:H721"/>
    <mergeCell ref="I720:I721"/>
    <mergeCell ref="J720:P720"/>
    <mergeCell ref="Q720:Y720"/>
    <mergeCell ref="Z720:AC721"/>
    <mergeCell ref="J721:L721"/>
    <mergeCell ref="M721:P721"/>
    <mergeCell ref="A712:AC712"/>
    <mergeCell ref="A716:E716"/>
    <mergeCell ref="F716:K716"/>
    <mergeCell ref="L716:W716"/>
    <mergeCell ref="X716:AB716"/>
    <mergeCell ref="A717:B718"/>
    <mergeCell ref="D717:M718"/>
    <mergeCell ref="P717:R717"/>
    <mergeCell ref="T717:W717"/>
    <mergeCell ref="Y717:Z717"/>
    <mergeCell ref="G710:M710"/>
    <mergeCell ref="O710:Q710"/>
    <mergeCell ref="S710:U710"/>
    <mergeCell ref="W710:AC710"/>
    <mergeCell ref="A711:H711"/>
    <mergeCell ref="I711:U711"/>
    <mergeCell ref="W711:AC711"/>
    <mergeCell ref="Z706:AC706"/>
    <mergeCell ref="A707:H707"/>
    <mergeCell ref="I707:U707"/>
    <mergeCell ref="W707:AC707"/>
    <mergeCell ref="A708:AC708"/>
    <mergeCell ref="A709:H709"/>
    <mergeCell ref="I709:U709"/>
    <mergeCell ref="V709:V711"/>
    <mergeCell ref="W709:AC709"/>
    <mergeCell ref="A710:F710"/>
    <mergeCell ref="B706:C706"/>
    <mergeCell ref="E706:G706"/>
    <mergeCell ref="J706:L706"/>
    <mergeCell ref="M706:P706"/>
    <mergeCell ref="Q706:U706"/>
    <mergeCell ref="V706:Y706"/>
    <mergeCell ref="A704:H704"/>
    <mergeCell ref="I704:U704"/>
    <mergeCell ref="W704:AC704"/>
    <mergeCell ref="A705:D705"/>
    <mergeCell ref="E705:G705"/>
    <mergeCell ref="J705:L705"/>
    <mergeCell ref="M705:P705"/>
    <mergeCell ref="Q705:U705"/>
    <mergeCell ref="V705:Y705"/>
    <mergeCell ref="Z705:AC705"/>
    <mergeCell ref="B703:C703"/>
    <mergeCell ref="D703:J703"/>
    <mergeCell ref="K703:O703"/>
    <mergeCell ref="P703:T703"/>
    <mergeCell ref="U703:Y703"/>
    <mergeCell ref="Z703:AC703"/>
    <mergeCell ref="A701:H701"/>
    <mergeCell ref="I701:U701"/>
    <mergeCell ref="W701:AC701"/>
    <mergeCell ref="A702:J702"/>
    <mergeCell ref="K702:O702"/>
    <mergeCell ref="P702:T702"/>
    <mergeCell ref="U702:Y702"/>
    <mergeCell ref="Z702:AC702"/>
    <mergeCell ref="A699:H699"/>
    <mergeCell ref="I699:U699"/>
    <mergeCell ref="W699:AC699"/>
    <mergeCell ref="A700:J700"/>
    <mergeCell ref="K700:O700"/>
    <mergeCell ref="P700:T700"/>
    <mergeCell ref="U700:Y700"/>
    <mergeCell ref="Z700:AC700"/>
    <mergeCell ref="B698:C698"/>
    <mergeCell ref="D698:J698"/>
    <mergeCell ref="K698:O698"/>
    <mergeCell ref="P698:T698"/>
    <mergeCell ref="U698:Y698"/>
    <mergeCell ref="Z698:AC698"/>
    <mergeCell ref="I696:U696"/>
    <mergeCell ref="W696:AC696"/>
    <mergeCell ref="A697:J697"/>
    <mergeCell ref="K697:O697"/>
    <mergeCell ref="P697:T697"/>
    <mergeCell ref="U697:Y697"/>
    <mergeCell ref="Z697:AC697"/>
    <mergeCell ref="A692:H696"/>
    <mergeCell ref="I692:U692"/>
    <mergeCell ref="V692:V696"/>
    <mergeCell ref="W692:AC692"/>
    <mergeCell ref="I693:U693"/>
    <mergeCell ref="W693:AC693"/>
    <mergeCell ref="I694:U694"/>
    <mergeCell ref="W694:AC694"/>
    <mergeCell ref="I695:U695"/>
    <mergeCell ref="W695:AC695"/>
    <mergeCell ref="Z689:AC689"/>
    <mergeCell ref="A690:H690"/>
    <mergeCell ref="I690:U690"/>
    <mergeCell ref="W690:AC690"/>
    <mergeCell ref="A691:J691"/>
    <mergeCell ref="K691:O691"/>
    <mergeCell ref="P691:T691"/>
    <mergeCell ref="U691:Y691"/>
    <mergeCell ref="Z691:AC691"/>
    <mergeCell ref="Q688:U688"/>
    <mergeCell ref="V688:Y688"/>
    <mergeCell ref="B689:C689"/>
    <mergeCell ref="D689:H689"/>
    <mergeCell ref="J689:L689"/>
    <mergeCell ref="M689:P689"/>
    <mergeCell ref="Q689:U689"/>
    <mergeCell ref="V689:Y689"/>
    <mergeCell ref="P685:R685"/>
    <mergeCell ref="T685:W685"/>
    <mergeCell ref="Y685:Z685"/>
    <mergeCell ref="A687:H688"/>
    <mergeCell ref="I687:I688"/>
    <mergeCell ref="J687:P687"/>
    <mergeCell ref="Q687:Y687"/>
    <mergeCell ref="Z687:AC688"/>
    <mergeCell ref="J688:L688"/>
    <mergeCell ref="M688:P688"/>
    <mergeCell ref="A679:AC679"/>
    <mergeCell ref="A683:E683"/>
    <mergeCell ref="F683:K683"/>
    <mergeCell ref="L683:W683"/>
    <mergeCell ref="X683:AB683"/>
    <mergeCell ref="A684:B685"/>
    <mergeCell ref="D684:M685"/>
    <mergeCell ref="P684:R684"/>
    <mergeCell ref="T684:W684"/>
    <mergeCell ref="Y684:Z684"/>
    <mergeCell ref="O677:Q677"/>
    <mergeCell ref="S677:U677"/>
    <mergeCell ref="W677:AC677"/>
    <mergeCell ref="A678:H678"/>
    <mergeCell ref="I678:U678"/>
    <mergeCell ref="W678:AC678"/>
    <mergeCell ref="A674:H674"/>
    <mergeCell ref="I674:U674"/>
    <mergeCell ref="W674:AC674"/>
    <mergeCell ref="A675:AC675"/>
    <mergeCell ref="A676:H676"/>
    <mergeCell ref="I676:U676"/>
    <mergeCell ref="V676:V678"/>
    <mergeCell ref="W676:AC676"/>
    <mergeCell ref="A677:F677"/>
    <mergeCell ref="G677:M677"/>
    <mergeCell ref="A672:H672"/>
    <mergeCell ref="I672:U672"/>
    <mergeCell ref="W672:AC672"/>
    <mergeCell ref="A673:D673"/>
    <mergeCell ref="E673:G673"/>
    <mergeCell ref="J673:L673"/>
    <mergeCell ref="M673:P673"/>
    <mergeCell ref="Q673:U673"/>
    <mergeCell ref="V673:Y673"/>
    <mergeCell ref="Z673:AC673"/>
    <mergeCell ref="A670:H670"/>
    <mergeCell ref="I670:U670"/>
    <mergeCell ref="W670:AC670"/>
    <mergeCell ref="A671:J671"/>
    <mergeCell ref="K671:O671"/>
    <mergeCell ref="P671:T671"/>
    <mergeCell ref="U671:Y671"/>
    <mergeCell ref="Z671:AC671"/>
    <mergeCell ref="B669:C669"/>
    <mergeCell ref="D669:J669"/>
    <mergeCell ref="K669:O669"/>
    <mergeCell ref="P669:T669"/>
    <mergeCell ref="U669:Y669"/>
    <mergeCell ref="Z669:AC669"/>
    <mergeCell ref="B668:C668"/>
    <mergeCell ref="D668:J668"/>
    <mergeCell ref="K668:O668"/>
    <mergeCell ref="P668:T668"/>
    <mergeCell ref="U668:Y668"/>
    <mergeCell ref="Z668:AC668"/>
    <mergeCell ref="B667:C667"/>
    <mergeCell ref="D667:J667"/>
    <mergeCell ref="K667:O667"/>
    <mergeCell ref="P667:T667"/>
    <mergeCell ref="U667:Y667"/>
    <mergeCell ref="Z667:AC667"/>
    <mergeCell ref="B666:C666"/>
    <mergeCell ref="D666:J666"/>
    <mergeCell ref="K666:O666"/>
    <mergeCell ref="P666:T666"/>
    <mergeCell ref="U666:Y666"/>
    <mergeCell ref="Z666:AC666"/>
    <mergeCell ref="A664:H664"/>
    <mergeCell ref="I664:U664"/>
    <mergeCell ref="W664:AC664"/>
    <mergeCell ref="A665:J665"/>
    <mergeCell ref="K665:O665"/>
    <mergeCell ref="P665:T665"/>
    <mergeCell ref="U665:Y665"/>
    <mergeCell ref="Z665:AC665"/>
    <mergeCell ref="I662:U662"/>
    <mergeCell ref="W662:AC662"/>
    <mergeCell ref="A663:J663"/>
    <mergeCell ref="K663:O663"/>
    <mergeCell ref="P663:T663"/>
    <mergeCell ref="U663:Y663"/>
    <mergeCell ref="Z663:AC663"/>
    <mergeCell ref="A658:H662"/>
    <mergeCell ref="I658:U658"/>
    <mergeCell ref="V658:V662"/>
    <mergeCell ref="W658:AC658"/>
    <mergeCell ref="I659:U659"/>
    <mergeCell ref="W659:AC659"/>
    <mergeCell ref="I660:U660"/>
    <mergeCell ref="W660:AC660"/>
    <mergeCell ref="I661:U661"/>
    <mergeCell ref="W661:AC661"/>
    <mergeCell ref="Q655:U655"/>
    <mergeCell ref="V655:Y655"/>
    <mergeCell ref="A656:H656"/>
    <mergeCell ref="I656:U656"/>
    <mergeCell ref="W656:AC656"/>
    <mergeCell ref="A657:J657"/>
    <mergeCell ref="K657:O657"/>
    <mergeCell ref="P657:T657"/>
    <mergeCell ref="U657:Y657"/>
    <mergeCell ref="Z657:AC657"/>
    <mergeCell ref="P652:R652"/>
    <mergeCell ref="T652:W652"/>
    <mergeCell ref="Y652:Z652"/>
    <mergeCell ref="A654:H655"/>
    <mergeCell ref="I654:I655"/>
    <mergeCell ref="J654:P654"/>
    <mergeCell ref="Q654:Y654"/>
    <mergeCell ref="Z654:AC655"/>
    <mergeCell ref="J655:L655"/>
    <mergeCell ref="M655:P655"/>
    <mergeCell ref="A646:AC646"/>
    <mergeCell ref="A650:E650"/>
    <mergeCell ref="F650:K650"/>
    <mergeCell ref="L650:W650"/>
    <mergeCell ref="X650:AB650"/>
    <mergeCell ref="A651:B652"/>
    <mergeCell ref="D651:M652"/>
    <mergeCell ref="P651:R651"/>
    <mergeCell ref="T651:W651"/>
    <mergeCell ref="Y651:Z651"/>
    <mergeCell ref="O644:Q644"/>
    <mergeCell ref="S644:U644"/>
    <mergeCell ref="W644:AC644"/>
    <mergeCell ref="A645:H645"/>
    <mergeCell ref="I645:U645"/>
    <mergeCell ref="W645:AC645"/>
    <mergeCell ref="A641:H641"/>
    <mergeCell ref="I641:U641"/>
    <mergeCell ref="W641:AC641"/>
    <mergeCell ref="A642:AC642"/>
    <mergeCell ref="A643:H643"/>
    <mergeCell ref="I643:U643"/>
    <mergeCell ref="V643:V645"/>
    <mergeCell ref="W643:AC643"/>
    <mergeCell ref="A644:F644"/>
    <mergeCell ref="G644:M644"/>
    <mergeCell ref="A639:H639"/>
    <mergeCell ref="I639:U639"/>
    <mergeCell ref="W639:AC639"/>
    <mergeCell ref="A640:D640"/>
    <mergeCell ref="E640:G640"/>
    <mergeCell ref="J640:L640"/>
    <mergeCell ref="M640:P640"/>
    <mergeCell ref="Q640:U640"/>
    <mergeCell ref="V640:Y640"/>
    <mergeCell ref="Z640:AC640"/>
    <mergeCell ref="A637:H637"/>
    <mergeCell ref="I637:U637"/>
    <mergeCell ref="W637:AC637"/>
    <mergeCell ref="A638:J638"/>
    <mergeCell ref="K638:O638"/>
    <mergeCell ref="P638:T638"/>
    <mergeCell ref="U638:Y638"/>
    <mergeCell ref="Z638:AC638"/>
    <mergeCell ref="A635:H635"/>
    <mergeCell ref="I635:U635"/>
    <mergeCell ref="W635:AC635"/>
    <mergeCell ref="A636:J636"/>
    <mergeCell ref="K636:O636"/>
    <mergeCell ref="P636:T636"/>
    <mergeCell ref="U636:Y636"/>
    <mergeCell ref="Z636:AC636"/>
    <mergeCell ref="B634:C634"/>
    <mergeCell ref="D634:J634"/>
    <mergeCell ref="K634:O634"/>
    <mergeCell ref="P634:T634"/>
    <mergeCell ref="U634:Y634"/>
    <mergeCell ref="Z634:AC634"/>
    <mergeCell ref="I632:U632"/>
    <mergeCell ref="W632:AC632"/>
    <mergeCell ref="A633:J633"/>
    <mergeCell ref="K633:O633"/>
    <mergeCell ref="P633:T633"/>
    <mergeCell ref="U633:Y633"/>
    <mergeCell ref="Z633:AC633"/>
    <mergeCell ref="A628:H632"/>
    <mergeCell ref="I628:U628"/>
    <mergeCell ref="V628:V632"/>
    <mergeCell ref="W628:AC628"/>
    <mergeCell ref="I629:U629"/>
    <mergeCell ref="W629:AC629"/>
    <mergeCell ref="I630:U630"/>
    <mergeCell ref="W630:AC630"/>
    <mergeCell ref="I631:U631"/>
    <mergeCell ref="W631:AC631"/>
    <mergeCell ref="Q625:U625"/>
    <mergeCell ref="V625:Y625"/>
    <mergeCell ref="A626:H626"/>
    <mergeCell ref="I626:U626"/>
    <mergeCell ref="W626:AC626"/>
    <mergeCell ref="A627:J627"/>
    <mergeCell ref="K627:O627"/>
    <mergeCell ref="P627:T627"/>
    <mergeCell ref="U627:Y627"/>
    <mergeCell ref="Z627:AC627"/>
    <mergeCell ref="P622:R622"/>
    <mergeCell ref="T622:W622"/>
    <mergeCell ref="Y622:Z622"/>
    <mergeCell ref="A624:H625"/>
    <mergeCell ref="I624:I625"/>
    <mergeCell ref="J624:P624"/>
    <mergeCell ref="Q624:Y624"/>
    <mergeCell ref="Z624:AC625"/>
    <mergeCell ref="J625:L625"/>
    <mergeCell ref="M625:P625"/>
    <mergeCell ref="A616:AC616"/>
    <mergeCell ref="A620:E620"/>
    <mergeCell ref="F620:K620"/>
    <mergeCell ref="L620:W620"/>
    <mergeCell ref="X620:AB620"/>
    <mergeCell ref="A621:B622"/>
    <mergeCell ref="D621:M622"/>
    <mergeCell ref="P621:R621"/>
    <mergeCell ref="T621:W621"/>
    <mergeCell ref="Y621:Z621"/>
    <mergeCell ref="O614:Q614"/>
    <mergeCell ref="S614:U614"/>
    <mergeCell ref="W614:AC614"/>
    <mergeCell ref="A615:H615"/>
    <mergeCell ref="I615:U615"/>
    <mergeCell ref="W615:AC615"/>
    <mergeCell ref="A611:H611"/>
    <mergeCell ref="I611:U611"/>
    <mergeCell ref="W611:AC611"/>
    <mergeCell ref="A612:AC612"/>
    <mergeCell ref="A613:H613"/>
    <mergeCell ref="I613:U613"/>
    <mergeCell ref="V613:V615"/>
    <mergeCell ref="W613:AC613"/>
    <mergeCell ref="A614:F614"/>
    <mergeCell ref="G614:M614"/>
    <mergeCell ref="A609:H609"/>
    <mergeCell ref="I609:U609"/>
    <mergeCell ref="W609:AC609"/>
    <mergeCell ref="A610:D610"/>
    <mergeCell ref="E610:G610"/>
    <mergeCell ref="J610:L610"/>
    <mergeCell ref="M610:P610"/>
    <mergeCell ref="Q610:U610"/>
    <mergeCell ref="V610:Y610"/>
    <mergeCell ref="Z610:AC610"/>
    <mergeCell ref="A607:H607"/>
    <mergeCell ref="I607:U607"/>
    <mergeCell ref="W607:AC607"/>
    <mergeCell ref="A608:J608"/>
    <mergeCell ref="K608:O608"/>
    <mergeCell ref="P608:T608"/>
    <mergeCell ref="U608:Y608"/>
    <mergeCell ref="Z608:AC608"/>
    <mergeCell ref="A605:H605"/>
    <mergeCell ref="I605:U605"/>
    <mergeCell ref="W605:AC605"/>
    <mergeCell ref="A606:J606"/>
    <mergeCell ref="K606:O606"/>
    <mergeCell ref="P606:T606"/>
    <mergeCell ref="U606:Y606"/>
    <mergeCell ref="Z606:AC606"/>
    <mergeCell ref="B604:C604"/>
    <mergeCell ref="D604:J604"/>
    <mergeCell ref="K604:O604"/>
    <mergeCell ref="P604:T604"/>
    <mergeCell ref="U604:Y604"/>
    <mergeCell ref="Z604:AC604"/>
    <mergeCell ref="I602:U602"/>
    <mergeCell ref="W602:AC602"/>
    <mergeCell ref="A603:J603"/>
    <mergeCell ref="K603:O603"/>
    <mergeCell ref="P603:T603"/>
    <mergeCell ref="U603:Y603"/>
    <mergeCell ref="Z603:AC603"/>
    <mergeCell ref="A598:H602"/>
    <mergeCell ref="I598:U598"/>
    <mergeCell ref="V598:V602"/>
    <mergeCell ref="W598:AC598"/>
    <mergeCell ref="I599:U599"/>
    <mergeCell ref="W599:AC599"/>
    <mergeCell ref="I600:U600"/>
    <mergeCell ref="W600:AC600"/>
    <mergeCell ref="I601:U601"/>
    <mergeCell ref="W601:AC601"/>
    <mergeCell ref="Q595:U595"/>
    <mergeCell ref="V595:Y595"/>
    <mergeCell ref="A596:H596"/>
    <mergeCell ref="I596:U596"/>
    <mergeCell ref="W596:AC596"/>
    <mergeCell ref="A597:J597"/>
    <mergeCell ref="K597:O597"/>
    <mergeCell ref="P597:T597"/>
    <mergeCell ref="U597:Y597"/>
    <mergeCell ref="Z597:AC597"/>
    <mergeCell ref="P592:R592"/>
    <mergeCell ref="T592:W592"/>
    <mergeCell ref="Y592:Z592"/>
    <mergeCell ref="A594:H595"/>
    <mergeCell ref="I594:I595"/>
    <mergeCell ref="J594:P594"/>
    <mergeCell ref="Q594:Y594"/>
    <mergeCell ref="Z594:AC595"/>
    <mergeCell ref="J595:L595"/>
    <mergeCell ref="M595:P595"/>
    <mergeCell ref="A586:AC586"/>
    <mergeCell ref="A590:E590"/>
    <mergeCell ref="F590:K590"/>
    <mergeCell ref="L590:W590"/>
    <mergeCell ref="X590:AB590"/>
    <mergeCell ref="A591:B592"/>
    <mergeCell ref="D591:M592"/>
    <mergeCell ref="P591:R591"/>
    <mergeCell ref="T591:W591"/>
    <mergeCell ref="Y591:Z591"/>
    <mergeCell ref="O584:Q584"/>
    <mergeCell ref="S584:U584"/>
    <mergeCell ref="W584:AC584"/>
    <mergeCell ref="A585:H585"/>
    <mergeCell ref="I585:U585"/>
    <mergeCell ref="W585:AC585"/>
    <mergeCell ref="A581:H581"/>
    <mergeCell ref="I581:U581"/>
    <mergeCell ref="W581:AC581"/>
    <mergeCell ref="A582:AC582"/>
    <mergeCell ref="A583:H583"/>
    <mergeCell ref="I583:U583"/>
    <mergeCell ref="V583:V585"/>
    <mergeCell ref="W583:AC583"/>
    <mergeCell ref="A584:F584"/>
    <mergeCell ref="G584:M584"/>
    <mergeCell ref="A579:H579"/>
    <mergeCell ref="I579:U579"/>
    <mergeCell ref="W579:AC579"/>
    <mergeCell ref="A580:D580"/>
    <mergeCell ref="E580:G580"/>
    <mergeCell ref="J580:L580"/>
    <mergeCell ref="M580:P580"/>
    <mergeCell ref="Q580:U580"/>
    <mergeCell ref="V580:Y580"/>
    <mergeCell ref="Z580:AC580"/>
    <mergeCell ref="A577:H577"/>
    <mergeCell ref="I577:U577"/>
    <mergeCell ref="W577:AC577"/>
    <mergeCell ref="A578:J578"/>
    <mergeCell ref="K578:O578"/>
    <mergeCell ref="P578:T578"/>
    <mergeCell ref="U578:Y578"/>
    <mergeCell ref="Z578:AC578"/>
    <mergeCell ref="A575:H575"/>
    <mergeCell ref="I575:U575"/>
    <mergeCell ref="W575:AC575"/>
    <mergeCell ref="A576:J576"/>
    <mergeCell ref="K576:O576"/>
    <mergeCell ref="P576:T576"/>
    <mergeCell ref="U576:Y576"/>
    <mergeCell ref="Z576:AC576"/>
    <mergeCell ref="B574:C574"/>
    <mergeCell ref="D574:J574"/>
    <mergeCell ref="K574:O574"/>
    <mergeCell ref="P574:T574"/>
    <mergeCell ref="U574:Y574"/>
    <mergeCell ref="Z574:AC574"/>
    <mergeCell ref="I572:U572"/>
    <mergeCell ref="W572:AC572"/>
    <mergeCell ref="A573:J573"/>
    <mergeCell ref="K573:O573"/>
    <mergeCell ref="P573:T573"/>
    <mergeCell ref="U573:Y573"/>
    <mergeCell ref="Z573:AC573"/>
    <mergeCell ref="A568:H572"/>
    <mergeCell ref="I568:U568"/>
    <mergeCell ref="V568:V572"/>
    <mergeCell ref="W568:AC568"/>
    <mergeCell ref="I569:U569"/>
    <mergeCell ref="W569:AC569"/>
    <mergeCell ref="I570:U570"/>
    <mergeCell ref="W570:AC570"/>
    <mergeCell ref="I571:U571"/>
    <mergeCell ref="W571:AC571"/>
    <mergeCell ref="Q565:U565"/>
    <mergeCell ref="V565:Y565"/>
    <mergeCell ref="A566:H566"/>
    <mergeCell ref="I566:U566"/>
    <mergeCell ref="W566:AC566"/>
    <mergeCell ref="A567:J567"/>
    <mergeCell ref="K567:O567"/>
    <mergeCell ref="P567:T567"/>
    <mergeCell ref="U567:Y567"/>
    <mergeCell ref="Z567:AC567"/>
    <mergeCell ref="P562:R562"/>
    <mergeCell ref="T562:W562"/>
    <mergeCell ref="Y562:Z562"/>
    <mergeCell ref="A564:H565"/>
    <mergeCell ref="I564:I565"/>
    <mergeCell ref="J564:P564"/>
    <mergeCell ref="Q564:Y564"/>
    <mergeCell ref="Z564:AC565"/>
    <mergeCell ref="J565:L565"/>
    <mergeCell ref="M565:P565"/>
    <mergeCell ref="A556:AC556"/>
    <mergeCell ref="A560:E560"/>
    <mergeCell ref="F560:K560"/>
    <mergeCell ref="L560:W560"/>
    <mergeCell ref="X560:AB560"/>
    <mergeCell ref="A561:B562"/>
    <mergeCell ref="D561:M562"/>
    <mergeCell ref="P561:R561"/>
    <mergeCell ref="T561:W561"/>
    <mergeCell ref="Y561:Z561"/>
    <mergeCell ref="O554:Q554"/>
    <mergeCell ref="S554:U554"/>
    <mergeCell ref="W554:AC554"/>
    <mergeCell ref="A555:H555"/>
    <mergeCell ref="I555:U555"/>
    <mergeCell ref="W555:AC555"/>
    <mergeCell ref="A551:H551"/>
    <mergeCell ref="I551:U551"/>
    <mergeCell ref="W551:AC551"/>
    <mergeCell ref="A552:AC552"/>
    <mergeCell ref="A553:H553"/>
    <mergeCell ref="I553:U553"/>
    <mergeCell ref="V553:V555"/>
    <mergeCell ref="W553:AC553"/>
    <mergeCell ref="A554:F554"/>
    <mergeCell ref="G554:M554"/>
    <mergeCell ref="A549:H549"/>
    <mergeCell ref="I549:U549"/>
    <mergeCell ref="W549:AC549"/>
    <mergeCell ref="A550:D550"/>
    <mergeCell ref="E550:G550"/>
    <mergeCell ref="J550:L550"/>
    <mergeCell ref="M550:P550"/>
    <mergeCell ref="Q550:U550"/>
    <mergeCell ref="V550:Y550"/>
    <mergeCell ref="Z550:AC550"/>
    <mergeCell ref="A547:H547"/>
    <mergeCell ref="I547:U547"/>
    <mergeCell ref="W547:AC547"/>
    <mergeCell ref="A548:J548"/>
    <mergeCell ref="K548:O548"/>
    <mergeCell ref="P548:T548"/>
    <mergeCell ref="U548:Y548"/>
    <mergeCell ref="Z548:AC548"/>
    <mergeCell ref="A545:H545"/>
    <mergeCell ref="I545:U545"/>
    <mergeCell ref="W545:AC545"/>
    <mergeCell ref="A546:J546"/>
    <mergeCell ref="K546:O546"/>
    <mergeCell ref="P546:T546"/>
    <mergeCell ref="U546:Y546"/>
    <mergeCell ref="Z546:AC546"/>
    <mergeCell ref="B544:C544"/>
    <mergeCell ref="D544:J544"/>
    <mergeCell ref="K544:O544"/>
    <mergeCell ref="P544:T544"/>
    <mergeCell ref="U544:Y544"/>
    <mergeCell ref="Z544:AC544"/>
    <mergeCell ref="I542:U542"/>
    <mergeCell ref="W542:AC542"/>
    <mergeCell ref="A543:J543"/>
    <mergeCell ref="K543:O543"/>
    <mergeCell ref="P543:T543"/>
    <mergeCell ref="U543:Y543"/>
    <mergeCell ref="Z543:AC543"/>
    <mergeCell ref="A538:H542"/>
    <mergeCell ref="I538:U538"/>
    <mergeCell ref="V538:V542"/>
    <mergeCell ref="W538:AC538"/>
    <mergeCell ref="I539:U539"/>
    <mergeCell ref="W539:AC539"/>
    <mergeCell ref="I540:U540"/>
    <mergeCell ref="W540:AC540"/>
    <mergeCell ref="I541:U541"/>
    <mergeCell ref="W541:AC541"/>
    <mergeCell ref="Q535:U535"/>
    <mergeCell ref="V535:Y535"/>
    <mergeCell ref="A536:H536"/>
    <mergeCell ref="I536:U536"/>
    <mergeCell ref="W536:AC536"/>
    <mergeCell ref="A537:J537"/>
    <mergeCell ref="K537:O537"/>
    <mergeCell ref="P537:T537"/>
    <mergeCell ref="U537:Y537"/>
    <mergeCell ref="Z537:AC537"/>
    <mergeCell ref="P532:R532"/>
    <mergeCell ref="T532:W532"/>
    <mergeCell ref="Y532:Z532"/>
    <mergeCell ref="A534:H535"/>
    <mergeCell ref="I534:I535"/>
    <mergeCell ref="J534:P534"/>
    <mergeCell ref="Q534:Y534"/>
    <mergeCell ref="Z534:AC535"/>
    <mergeCell ref="J535:L535"/>
    <mergeCell ref="M535:P535"/>
    <mergeCell ref="A526:AC526"/>
    <mergeCell ref="A530:E530"/>
    <mergeCell ref="F530:K530"/>
    <mergeCell ref="L530:W530"/>
    <mergeCell ref="X530:AB530"/>
    <mergeCell ref="A531:B532"/>
    <mergeCell ref="D531:M532"/>
    <mergeCell ref="P531:R531"/>
    <mergeCell ref="T531:W531"/>
    <mergeCell ref="Y531:Z531"/>
    <mergeCell ref="O524:Q524"/>
    <mergeCell ref="S524:U524"/>
    <mergeCell ref="W524:AC524"/>
    <mergeCell ref="A525:H525"/>
    <mergeCell ref="I525:U525"/>
    <mergeCell ref="W525:AC525"/>
    <mergeCell ref="A521:H521"/>
    <mergeCell ref="I521:U521"/>
    <mergeCell ref="W521:AC521"/>
    <mergeCell ref="A522:AC522"/>
    <mergeCell ref="A523:H523"/>
    <mergeCell ref="I523:U523"/>
    <mergeCell ref="V523:V525"/>
    <mergeCell ref="W523:AC523"/>
    <mergeCell ref="A524:F524"/>
    <mergeCell ref="G524:M524"/>
    <mergeCell ref="A519:H519"/>
    <mergeCell ref="I519:U519"/>
    <mergeCell ref="W519:AC519"/>
    <mergeCell ref="A520:D520"/>
    <mergeCell ref="E520:G520"/>
    <mergeCell ref="J520:L520"/>
    <mergeCell ref="M520:P520"/>
    <mergeCell ref="Q520:U520"/>
    <mergeCell ref="V520:Y520"/>
    <mergeCell ref="Z520:AC520"/>
    <mergeCell ref="A517:H517"/>
    <mergeCell ref="I517:U517"/>
    <mergeCell ref="W517:AC517"/>
    <mergeCell ref="A518:J518"/>
    <mergeCell ref="K518:O518"/>
    <mergeCell ref="P518:T518"/>
    <mergeCell ref="U518:Y518"/>
    <mergeCell ref="Z518:AC518"/>
    <mergeCell ref="A515:H515"/>
    <mergeCell ref="I515:U515"/>
    <mergeCell ref="W515:AC515"/>
    <mergeCell ref="A516:J516"/>
    <mergeCell ref="K516:O516"/>
    <mergeCell ref="P516:T516"/>
    <mergeCell ref="U516:Y516"/>
    <mergeCell ref="Z516:AC516"/>
    <mergeCell ref="B514:C514"/>
    <mergeCell ref="D514:J514"/>
    <mergeCell ref="K514:O514"/>
    <mergeCell ref="P514:T514"/>
    <mergeCell ref="U514:Y514"/>
    <mergeCell ref="Z514:AC514"/>
    <mergeCell ref="I512:U512"/>
    <mergeCell ref="W512:AC512"/>
    <mergeCell ref="A513:J513"/>
    <mergeCell ref="K513:O513"/>
    <mergeCell ref="P513:T513"/>
    <mergeCell ref="U513:Y513"/>
    <mergeCell ref="Z513:AC513"/>
    <mergeCell ref="A508:H512"/>
    <mergeCell ref="I508:U508"/>
    <mergeCell ref="V508:V512"/>
    <mergeCell ref="W508:AC508"/>
    <mergeCell ref="I509:U509"/>
    <mergeCell ref="W509:AC509"/>
    <mergeCell ref="I510:U510"/>
    <mergeCell ref="W510:AC510"/>
    <mergeCell ref="I511:U511"/>
    <mergeCell ref="W511:AC511"/>
    <mergeCell ref="Q505:U505"/>
    <mergeCell ref="V505:Y505"/>
    <mergeCell ref="A506:H506"/>
    <mergeCell ref="I506:U506"/>
    <mergeCell ref="W506:AC506"/>
    <mergeCell ref="A507:J507"/>
    <mergeCell ref="K507:O507"/>
    <mergeCell ref="P507:T507"/>
    <mergeCell ref="U507:Y507"/>
    <mergeCell ref="Z507:AC507"/>
    <mergeCell ref="P502:R502"/>
    <mergeCell ref="T502:W502"/>
    <mergeCell ref="Y502:Z502"/>
    <mergeCell ref="A504:H505"/>
    <mergeCell ref="I504:I505"/>
    <mergeCell ref="J504:P504"/>
    <mergeCell ref="Q504:Y504"/>
    <mergeCell ref="Z504:AC505"/>
    <mergeCell ref="J505:L505"/>
    <mergeCell ref="M505:P505"/>
    <mergeCell ref="A496:AC496"/>
    <mergeCell ref="A500:E500"/>
    <mergeCell ref="F500:K500"/>
    <mergeCell ref="L500:W500"/>
    <mergeCell ref="X500:AB500"/>
    <mergeCell ref="A501:B502"/>
    <mergeCell ref="D501:M502"/>
    <mergeCell ref="P501:R501"/>
    <mergeCell ref="T501:W501"/>
    <mergeCell ref="Y501:Z501"/>
    <mergeCell ref="O494:Q494"/>
    <mergeCell ref="S494:U494"/>
    <mergeCell ref="W494:AC494"/>
    <mergeCell ref="A495:H495"/>
    <mergeCell ref="I495:U495"/>
    <mergeCell ref="W495:AC495"/>
    <mergeCell ref="A491:H491"/>
    <mergeCell ref="I491:U491"/>
    <mergeCell ref="W491:AC491"/>
    <mergeCell ref="A492:AC492"/>
    <mergeCell ref="A493:H493"/>
    <mergeCell ref="I493:U493"/>
    <mergeCell ref="V493:V495"/>
    <mergeCell ref="W493:AC493"/>
    <mergeCell ref="A494:F494"/>
    <mergeCell ref="G494:M494"/>
    <mergeCell ref="A489:H489"/>
    <mergeCell ref="I489:U489"/>
    <mergeCell ref="W489:AC489"/>
    <mergeCell ref="A490:D490"/>
    <mergeCell ref="E490:G490"/>
    <mergeCell ref="J490:L490"/>
    <mergeCell ref="M490:P490"/>
    <mergeCell ref="Q490:U490"/>
    <mergeCell ref="V490:Y490"/>
    <mergeCell ref="Z490:AC490"/>
    <mergeCell ref="A487:H487"/>
    <mergeCell ref="I487:U487"/>
    <mergeCell ref="W487:AC487"/>
    <mergeCell ref="A488:J488"/>
    <mergeCell ref="K488:O488"/>
    <mergeCell ref="P488:T488"/>
    <mergeCell ref="U488:Y488"/>
    <mergeCell ref="Z488:AC488"/>
    <mergeCell ref="A485:H485"/>
    <mergeCell ref="I485:U485"/>
    <mergeCell ref="W485:AC485"/>
    <mergeCell ref="A486:J486"/>
    <mergeCell ref="K486:O486"/>
    <mergeCell ref="P486:T486"/>
    <mergeCell ref="U486:Y486"/>
    <mergeCell ref="Z486:AC486"/>
    <mergeCell ref="B484:C484"/>
    <mergeCell ref="D484:J484"/>
    <mergeCell ref="K484:O484"/>
    <mergeCell ref="P484:T484"/>
    <mergeCell ref="U484:Y484"/>
    <mergeCell ref="Z484:AC484"/>
    <mergeCell ref="I482:U482"/>
    <mergeCell ref="W482:AC482"/>
    <mergeCell ref="A483:J483"/>
    <mergeCell ref="K483:O483"/>
    <mergeCell ref="P483:T483"/>
    <mergeCell ref="U483:Y483"/>
    <mergeCell ref="Z483:AC483"/>
    <mergeCell ref="A478:H482"/>
    <mergeCell ref="I478:U478"/>
    <mergeCell ref="V478:V482"/>
    <mergeCell ref="W478:AC478"/>
    <mergeCell ref="I479:U479"/>
    <mergeCell ref="W479:AC479"/>
    <mergeCell ref="I480:U480"/>
    <mergeCell ref="W480:AC480"/>
    <mergeCell ref="I481:U481"/>
    <mergeCell ref="W481:AC481"/>
    <mergeCell ref="Q475:U475"/>
    <mergeCell ref="V475:Y475"/>
    <mergeCell ref="A476:H476"/>
    <mergeCell ref="I476:U476"/>
    <mergeCell ref="W476:AC476"/>
    <mergeCell ref="A477:J477"/>
    <mergeCell ref="K477:O477"/>
    <mergeCell ref="P477:T477"/>
    <mergeCell ref="U477:Y477"/>
    <mergeCell ref="Z477:AC477"/>
    <mergeCell ref="P472:R472"/>
    <mergeCell ref="T472:W472"/>
    <mergeCell ref="Y472:Z472"/>
    <mergeCell ref="A474:H475"/>
    <mergeCell ref="I474:I475"/>
    <mergeCell ref="J474:P474"/>
    <mergeCell ref="Q474:Y474"/>
    <mergeCell ref="Z474:AC475"/>
    <mergeCell ref="J475:L475"/>
    <mergeCell ref="M475:P475"/>
    <mergeCell ref="A467:AC467"/>
    <mergeCell ref="A470:E470"/>
    <mergeCell ref="F470:K470"/>
    <mergeCell ref="L470:W470"/>
    <mergeCell ref="X470:AB470"/>
    <mergeCell ref="A471:B472"/>
    <mergeCell ref="D471:M472"/>
    <mergeCell ref="P471:R471"/>
    <mergeCell ref="T471:W471"/>
    <mergeCell ref="Y471:Z471"/>
    <mergeCell ref="O465:Q465"/>
    <mergeCell ref="S465:U465"/>
    <mergeCell ref="W465:AC465"/>
    <mergeCell ref="A466:H466"/>
    <mergeCell ref="I466:U466"/>
    <mergeCell ref="W466:AC466"/>
    <mergeCell ref="A462:H462"/>
    <mergeCell ref="I462:U462"/>
    <mergeCell ref="W462:AC462"/>
    <mergeCell ref="A463:AC463"/>
    <mergeCell ref="A464:H464"/>
    <mergeCell ref="I464:U464"/>
    <mergeCell ref="V464:V466"/>
    <mergeCell ref="W464:AC464"/>
    <mergeCell ref="A465:F465"/>
    <mergeCell ref="G465:M465"/>
    <mergeCell ref="Z460:AC460"/>
    <mergeCell ref="B461:C461"/>
    <mergeCell ref="E461:G461"/>
    <mergeCell ref="J461:L461"/>
    <mergeCell ref="M461:P461"/>
    <mergeCell ref="Q461:U461"/>
    <mergeCell ref="V461:Y461"/>
    <mergeCell ref="Z461:AC461"/>
    <mergeCell ref="B460:C460"/>
    <mergeCell ref="E460:G460"/>
    <mergeCell ref="J460:L460"/>
    <mergeCell ref="M460:P460"/>
    <mergeCell ref="Q460:U460"/>
    <mergeCell ref="V460:Y460"/>
    <mergeCell ref="A458:H458"/>
    <mergeCell ref="I458:U458"/>
    <mergeCell ref="W458:AC458"/>
    <mergeCell ref="A459:D459"/>
    <mergeCell ref="E459:G459"/>
    <mergeCell ref="J459:L459"/>
    <mergeCell ref="M459:P459"/>
    <mergeCell ref="Q459:U459"/>
    <mergeCell ref="V459:Y459"/>
    <mergeCell ref="Z459:AC459"/>
    <mergeCell ref="B457:C457"/>
    <mergeCell ref="D457:J457"/>
    <mergeCell ref="K457:O457"/>
    <mergeCell ref="P457:T457"/>
    <mergeCell ref="U457:Y457"/>
    <mergeCell ref="Z457:AC457"/>
    <mergeCell ref="B456:C456"/>
    <mergeCell ref="D456:J456"/>
    <mergeCell ref="K456:O456"/>
    <mergeCell ref="P456:T456"/>
    <mergeCell ref="U456:Y456"/>
    <mergeCell ref="Z456:AC456"/>
    <mergeCell ref="A454:H454"/>
    <mergeCell ref="I454:U454"/>
    <mergeCell ref="W454:AC454"/>
    <mergeCell ref="A455:J455"/>
    <mergeCell ref="K455:O455"/>
    <mergeCell ref="P455:T455"/>
    <mergeCell ref="U455:Y455"/>
    <mergeCell ref="Z455:AC455"/>
    <mergeCell ref="B453:C453"/>
    <mergeCell ref="D453:J453"/>
    <mergeCell ref="K453:O453"/>
    <mergeCell ref="P453:T453"/>
    <mergeCell ref="U453:Y453"/>
    <mergeCell ref="Z453:AC453"/>
    <mergeCell ref="A451:H451"/>
    <mergeCell ref="I451:U451"/>
    <mergeCell ref="W451:AC451"/>
    <mergeCell ref="A452:J452"/>
    <mergeCell ref="K452:O452"/>
    <mergeCell ref="P452:T452"/>
    <mergeCell ref="U452:Y452"/>
    <mergeCell ref="Z452:AC452"/>
    <mergeCell ref="B450:C450"/>
    <mergeCell ref="D450:J450"/>
    <mergeCell ref="K450:O450"/>
    <mergeCell ref="P450:T450"/>
    <mergeCell ref="U450:Y450"/>
    <mergeCell ref="Z450:AC450"/>
    <mergeCell ref="B449:C449"/>
    <mergeCell ref="D449:J449"/>
    <mergeCell ref="K449:O449"/>
    <mergeCell ref="P449:T449"/>
    <mergeCell ref="U449:Y449"/>
    <mergeCell ref="Z449:AC449"/>
    <mergeCell ref="I447:U447"/>
    <mergeCell ref="W447:AC447"/>
    <mergeCell ref="A448:J448"/>
    <mergeCell ref="K448:O448"/>
    <mergeCell ref="P448:T448"/>
    <mergeCell ref="U448:Y448"/>
    <mergeCell ref="Z448:AC448"/>
    <mergeCell ref="A443:H447"/>
    <mergeCell ref="I443:U443"/>
    <mergeCell ref="V443:V447"/>
    <mergeCell ref="W443:AC443"/>
    <mergeCell ref="I444:U444"/>
    <mergeCell ref="W444:AC444"/>
    <mergeCell ref="I445:U445"/>
    <mergeCell ref="W445:AC445"/>
    <mergeCell ref="I446:U446"/>
    <mergeCell ref="W446:AC446"/>
    <mergeCell ref="B442:C442"/>
    <mergeCell ref="D442:J442"/>
    <mergeCell ref="K442:O442"/>
    <mergeCell ref="P442:T442"/>
    <mergeCell ref="U442:Y442"/>
    <mergeCell ref="Z442:AC442"/>
    <mergeCell ref="A440:H440"/>
    <mergeCell ref="I440:U440"/>
    <mergeCell ref="W440:AC440"/>
    <mergeCell ref="A441:J441"/>
    <mergeCell ref="K441:O441"/>
    <mergeCell ref="P441:T441"/>
    <mergeCell ref="U441:Y441"/>
    <mergeCell ref="Z441:AC441"/>
    <mergeCell ref="Z438:AC438"/>
    <mergeCell ref="B439:C439"/>
    <mergeCell ref="D439:H439"/>
    <mergeCell ref="J439:L439"/>
    <mergeCell ref="M439:P439"/>
    <mergeCell ref="Q439:U439"/>
    <mergeCell ref="V439:Y439"/>
    <mergeCell ref="Z439:AC439"/>
    <mergeCell ref="B438:C438"/>
    <mergeCell ref="D438:H438"/>
    <mergeCell ref="J438:L438"/>
    <mergeCell ref="M438:P438"/>
    <mergeCell ref="Q438:U438"/>
    <mergeCell ref="V438:Y438"/>
    <mergeCell ref="Z436:AC436"/>
    <mergeCell ref="B437:C437"/>
    <mergeCell ref="D437:H437"/>
    <mergeCell ref="J437:L437"/>
    <mergeCell ref="M437:P437"/>
    <mergeCell ref="Q437:U437"/>
    <mergeCell ref="V437:Y437"/>
    <mergeCell ref="Z437:AC437"/>
    <mergeCell ref="Q435:U435"/>
    <mergeCell ref="V435:Y435"/>
    <mergeCell ref="B436:C436"/>
    <mergeCell ref="D436:H436"/>
    <mergeCell ref="J436:L436"/>
    <mergeCell ref="M436:P436"/>
    <mergeCell ref="Q436:U436"/>
    <mergeCell ref="V436:Y436"/>
    <mergeCell ref="P432:R432"/>
    <mergeCell ref="T432:W432"/>
    <mergeCell ref="Y432:Z432"/>
    <mergeCell ref="A434:H435"/>
    <mergeCell ref="I434:I435"/>
    <mergeCell ref="J434:P434"/>
    <mergeCell ref="Q434:Y434"/>
    <mergeCell ref="Z434:AC435"/>
    <mergeCell ref="J435:L435"/>
    <mergeCell ref="M435:P435"/>
    <mergeCell ref="A427:AC427"/>
    <mergeCell ref="A430:E430"/>
    <mergeCell ref="F430:K430"/>
    <mergeCell ref="L430:W430"/>
    <mergeCell ref="X430:AB430"/>
    <mergeCell ref="A431:B432"/>
    <mergeCell ref="D431:M432"/>
    <mergeCell ref="P431:R431"/>
    <mergeCell ref="T431:W431"/>
    <mergeCell ref="Y431:Z431"/>
    <mergeCell ref="G425:M425"/>
    <mergeCell ref="O425:Q425"/>
    <mergeCell ref="S425:U425"/>
    <mergeCell ref="W425:AC425"/>
    <mergeCell ref="A426:H426"/>
    <mergeCell ref="I426:U426"/>
    <mergeCell ref="W426:AC426"/>
    <mergeCell ref="Z421:AC421"/>
    <mergeCell ref="A422:H422"/>
    <mergeCell ref="I422:U422"/>
    <mergeCell ref="W422:AC422"/>
    <mergeCell ref="A423:AC423"/>
    <mergeCell ref="A424:H424"/>
    <mergeCell ref="I424:U424"/>
    <mergeCell ref="V424:V426"/>
    <mergeCell ref="W424:AC424"/>
    <mergeCell ref="A425:F425"/>
    <mergeCell ref="B421:C421"/>
    <mergeCell ref="E421:G421"/>
    <mergeCell ref="J421:L421"/>
    <mergeCell ref="M421:P421"/>
    <mergeCell ref="Q421:U421"/>
    <mergeCell ref="V421:Y421"/>
    <mergeCell ref="A419:H419"/>
    <mergeCell ref="I419:U419"/>
    <mergeCell ref="W419:AC419"/>
    <mergeCell ref="A420:D420"/>
    <mergeCell ref="E420:G420"/>
    <mergeCell ref="J420:L420"/>
    <mergeCell ref="M420:P420"/>
    <mergeCell ref="Q420:U420"/>
    <mergeCell ref="V420:Y420"/>
    <mergeCell ref="Z420:AC420"/>
    <mergeCell ref="B418:C418"/>
    <mergeCell ref="D418:J418"/>
    <mergeCell ref="K418:O418"/>
    <mergeCell ref="P418:T418"/>
    <mergeCell ref="U418:Y418"/>
    <mergeCell ref="Z418:AC418"/>
    <mergeCell ref="A416:H416"/>
    <mergeCell ref="I416:U416"/>
    <mergeCell ref="W416:AC416"/>
    <mergeCell ref="A417:J417"/>
    <mergeCell ref="K417:O417"/>
    <mergeCell ref="P417:T417"/>
    <mergeCell ref="U417:Y417"/>
    <mergeCell ref="Z417:AC417"/>
    <mergeCell ref="A414:H414"/>
    <mergeCell ref="I414:U414"/>
    <mergeCell ref="W414:AC414"/>
    <mergeCell ref="A415:J415"/>
    <mergeCell ref="K415:O415"/>
    <mergeCell ref="P415:T415"/>
    <mergeCell ref="U415:Y415"/>
    <mergeCell ref="Z415:AC415"/>
    <mergeCell ref="B413:C413"/>
    <mergeCell ref="D413:J413"/>
    <mergeCell ref="K413:O413"/>
    <mergeCell ref="P413:T413"/>
    <mergeCell ref="U413:Y413"/>
    <mergeCell ref="Z413:AC413"/>
    <mergeCell ref="I411:U411"/>
    <mergeCell ref="W411:AC411"/>
    <mergeCell ref="A412:J412"/>
    <mergeCell ref="K412:O412"/>
    <mergeCell ref="P412:T412"/>
    <mergeCell ref="U412:Y412"/>
    <mergeCell ref="Z412:AC412"/>
    <mergeCell ref="A407:H411"/>
    <mergeCell ref="I407:U407"/>
    <mergeCell ref="V407:V411"/>
    <mergeCell ref="W407:AC407"/>
    <mergeCell ref="I408:U408"/>
    <mergeCell ref="W408:AC408"/>
    <mergeCell ref="I409:U409"/>
    <mergeCell ref="W409:AC409"/>
    <mergeCell ref="I410:U410"/>
    <mergeCell ref="W410:AC410"/>
    <mergeCell ref="B406:C406"/>
    <mergeCell ref="D406:J406"/>
    <mergeCell ref="K406:O406"/>
    <mergeCell ref="P406:T406"/>
    <mergeCell ref="U406:Y406"/>
    <mergeCell ref="Z406:AC406"/>
    <mergeCell ref="Z403:AC403"/>
    <mergeCell ref="A404:H404"/>
    <mergeCell ref="I404:U404"/>
    <mergeCell ref="W404:AC404"/>
    <mergeCell ref="A405:J405"/>
    <mergeCell ref="K405:O405"/>
    <mergeCell ref="P405:T405"/>
    <mergeCell ref="U405:Y405"/>
    <mergeCell ref="Z405:AC405"/>
    <mergeCell ref="B403:C403"/>
    <mergeCell ref="D403:H403"/>
    <mergeCell ref="J403:L403"/>
    <mergeCell ref="M403:P403"/>
    <mergeCell ref="Q403:U403"/>
    <mergeCell ref="V403:Y403"/>
    <mergeCell ref="Z401:AC401"/>
    <mergeCell ref="B402:C402"/>
    <mergeCell ref="D402:H402"/>
    <mergeCell ref="J402:L402"/>
    <mergeCell ref="M402:P402"/>
    <mergeCell ref="Q402:U402"/>
    <mergeCell ref="V402:Y402"/>
    <mergeCell ref="Z402:AC402"/>
    <mergeCell ref="Q400:U400"/>
    <mergeCell ref="V400:Y400"/>
    <mergeCell ref="B401:C401"/>
    <mergeCell ref="D401:H401"/>
    <mergeCell ref="J401:L401"/>
    <mergeCell ref="M401:P401"/>
    <mergeCell ref="Q401:U401"/>
    <mergeCell ref="V401:Y401"/>
    <mergeCell ref="P397:R397"/>
    <mergeCell ref="T397:W397"/>
    <mergeCell ref="Y397:Z397"/>
    <mergeCell ref="A399:H400"/>
    <mergeCell ref="I399:I400"/>
    <mergeCell ref="J399:P399"/>
    <mergeCell ref="Q399:Y399"/>
    <mergeCell ref="Z399:AC400"/>
    <mergeCell ref="J400:L400"/>
    <mergeCell ref="M400:P400"/>
    <mergeCell ref="A391:AC391"/>
    <mergeCell ref="A395:E395"/>
    <mergeCell ref="F395:K395"/>
    <mergeCell ref="L395:W395"/>
    <mergeCell ref="X395:AB395"/>
    <mergeCell ref="A396:B397"/>
    <mergeCell ref="D396:M397"/>
    <mergeCell ref="P396:R396"/>
    <mergeCell ref="T396:W396"/>
    <mergeCell ref="Y396:Z396"/>
    <mergeCell ref="O389:Q389"/>
    <mergeCell ref="S389:U389"/>
    <mergeCell ref="W389:AC389"/>
    <mergeCell ref="A390:H390"/>
    <mergeCell ref="I390:U390"/>
    <mergeCell ref="W390:AC390"/>
    <mergeCell ref="A386:H386"/>
    <mergeCell ref="I386:U386"/>
    <mergeCell ref="W386:AC386"/>
    <mergeCell ref="A387:AC387"/>
    <mergeCell ref="A388:H388"/>
    <mergeCell ref="I388:U388"/>
    <mergeCell ref="V388:V390"/>
    <mergeCell ref="W388:AC388"/>
    <mergeCell ref="A389:F389"/>
    <mergeCell ref="G389:M389"/>
    <mergeCell ref="A384:H384"/>
    <mergeCell ref="I384:U384"/>
    <mergeCell ref="W384:AC384"/>
    <mergeCell ref="A385:D385"/>
    <mergeCell ref="E385:G385"/>
    <mergeCell ref="J385:L385"/>
    <mergeCell ref="M385:P385"/>
    <mergeCell ref="Q385:U385"/>
    <mergeCell ref="V385:Y385"/>
    <mergeCell ref="Z385:AC385"/>
    <mergeCell ref="A382:H382"/>
    <mergeCell ref="I382:U382"/>
    <mergeCell ref="W382:AC382"/>
    <mergeCell ref="A383:J383"/>
    <mergeCell ref="K383:O383"/>
    <mergeCell ref="P383:T383"/>
    <mergeCell ref="U383:Y383"/>
    <mergeCell ref="Z383:AC383"/>
    <mergeCell ref="A380:H380"/>
    <mergeCell ref="I380:U380"/>
    <mergeCell ref="W380:AC380"/>
    <mergeCell ref="A381:J381"/>
    <mergeCell ref="K381:O381"/>
    <mergeCell ref="P381:T381"/>
    <mergeCell ref="U381:Y381"/>
    <mergeCell ref="Z381:AC381"/>
    <mergeCell ref="B379:C379"/>
    <mergeCell ref="D379:J379"/>
    <mergeCell ref="K379:O379"/>
    <mergeCell ref="P379:T379"/>
    <mergeCell ref="U379:Y379"/>
    <mergeCell ref="Z379:AC379"/>
    <mergeCell ref="I377:U377"/>
    <mergeCell ref="W377:AC377"/>
    <mergeCell ref="A378:J378"/>
    <mergeCell ref="K378:O378"/>
    <mergeCell ref="P378:T378"/>
    <mergeCell ref="U378:Y378"/>
    <mergeCell ref="Z378:AC378"/>
    <mergeCell ref="A373:H377"/>
    <mergeCell ref="I373:U373"/>
    <mergeCell ref="V373:V377"/>
    <mergeCell ref="W373:AC373"/>
    <mergeCell ref="I374:U374"/>
    <mergeCell ref="W374:AC374"/>
    <mergeCell ref="I375:U375"/>
    <mergeCell ref="W375:AC375"/>
    <mergeCell ref="I376:U376"/>
    <mergeCell ref="W376:AC376"/>
    <mergeCell ref="B372:C372"/>
    <mergeCell ref="D372:J372"/>
    <mergeCell ref="K372:O372"/>
    <mergeCell ref="P372:T372"/>
    <mergeCell ref="U372:Y372"/>
    <mergeCell ref="Z372:AC372"/>
    <mergeCell ref="A370:H370"/>
    <mergeCell ref="I370:U370"/>
    <mergeCell ref="W370:AC370"/>
    <mergeCell ref="A371:J371"/>
    <mergeCell ref="K371:O371"/>
    <mergeCell ref="P371:T371"/>
    <mergeCell ref="U371:Y371"/>
    <mergeCell ref="Z371:AC371"/>
    <mergeCell ref="Z368:AC368"/>
    <mergeCell ref="B369:C369"/>
    <mergeCell ref="D369:H369"/>
    <mergeCell ref="J369:L369"/>
    <mergeCell ref="M369:P369"/>
    <mergeCell ref="Q369:U369"/>
    <mergeCell ref="V369:Y369"/>
    <mergeCell ref="Z369:AC369"/>
    <mergeCell ref="Q367:U367"/>
    <mergeCell ref="V367:Y367"/>
    <mergeCell ref="B368:C368"/>
    <mergeCell ref="D368:H368"/>
    <mergeCell ref="J368:L368"/>
    <mergeCell ref="M368:P368"/>
    <mergeCell ref="Q368:U368"/>
    <mergeCell ref="V368:Y368"/>
    <mergeCell ref="P364:R364"/>
    <mergeCell ref="T364:W364"/>
    <mergeCell ref="Y364:Z364"/>
    <mergeCell ref="A366:H367"/>
    <mergeCell ref="I366:I367"/>
    <mergeCell ref="J366:P366"/>
    <mergeCell ref="Q366:Y366"/>
    <mergeCell ref="Z366:AC367"/>
    <mergeCell ref="J367:L367"/>
    <mergeCell ref="M367:P367"/>
    <mergeCell ref="A358:AC358"/>
    <mergeCell ref="A362:E362"/>
    <mergeCell ref="F362:K362"/>
    <mergeCell ref="L362:W362"/>
    <mergeCell ref="X362:AB362"/>
    <mergeCell ref="A363:B364"/>
    <mergeCell ref="D363:M364"/>
    <mergeCell ref="P363:R363"/>
    <mergeCell ref="T363:W363"/>
    <mergeCell ref="Y363:Z363"/>
    <mergeCell ref="O356:Q356"/>
    <mergeCell ref="S356:U356"/>
    <mergeCell ref="W356:AC356"/>
    <mergeCell ref="A357:H357"/>
    <mergeCell ref="I357:U357"/>
    <mergeCell ref="W357:AC357"/>
    <mergeCell ref="A353:H353"/>
    <mergeCell ref="I353:U353"/>
    <mergeCell ref="W353:AC353"/>
    <mergeCell ref="A354:AC354"/>
    <mergeCell ref="A355:H355"/>
    <mergeCell ref="I355:U355"/>
    <mergeCell ref="V355:V357"/>
    <mergeCell ref="W355:AC355"/>
    <mergeCell ref="A356:F356"/>
    <mergeCell ref="G356:M356"/>
    <mergeCell ref="A351:H351"/>
    <mergeCell ref="I351:U351"/>
    <mergeCell ref="W351:AC351"/>
    <mergeCell ref="A352:D352"/>
    <mergeCell ref="E352:G352"/>
    <mergeCell ref="J352:L352"/>
    <mergeCell ref="M352:P352"/>
    <mergeCell ref="Q352:U352"/>
    <mergeCell ref="V352:Y352"/>
    <mergeCell ref="Z352:AC352"/>
    <mergeCell ref="A349:H349"/>
    <mergeCell ref="I349:U349"/>
    <mergeCell ref="W349:AC349"/>
    <mergeCell ref="A350:J350"/>
    <mergeCell ref="K350:O350"/>
    <mergeCell ref="P350:T350"/>
    <mergeCell ref="U350:Y350"/>
    <mergeCell ref="Z350:AC350"/>
    <mergeCell ref="A347:H347"/>
    <mergeCell ref="I347:U347"/>
    <mergeCell ref="W347:AC347"/>
    <mergeCell ref="A348:J348"/>
    <mergeCell ref="K348:O348"/>
    <mergeCell ref="P348:T348"/>
    <mergeCell ref="U348:Y348"/>
    <mergeCell ref="Z348:AC348"/>
    <mergeCell ref="B346:C346"/>
    <mergeCell ref="D346:J346"/>
    <mergeCell ref="K346:O346"/>
    <mergeCell ref="P346:T346"/>
    <mergeCell ref="U346:Y346"/>
    <mergeCell ref="Z346:AC346"/>
    <mergeCell ref="I344:U344"/>
    <mergeCell ref="W344:AC344"/>
    <mergeCell ref="A345:J345"/>
    <mergeCell ref="K345:O345"/>
    <mergeCell ref="P345:T345"/>
    <mergeCell ref="U345:Y345"/>
    <mergeCell ref="Z345:AC345"/>
    <mergeCell ref="A340:H344"/>
    <mergeCell ref="I340:U340"/>
    <mergeCell ref="V340:V344"/>
    <mergeCell ref="W340:AC340"/>
    <mergeCell ref="I341:U341"/>
    <mergeCell ref="W341:AC341"/>
    <mergeCell ref="I342:U342"/>
    <mergeCell ref="W342:AC342"/>
    <mergeCell ref="I343:U343"/>
    <mergeCell ref="W343:AC343"/>
    <mergeCell ref="B339:C339"/>
    <mergeCell ref="D339:J339"/>
    <mergeCell ref="K339:O339"/>
    <mergeCell ref="P339:T339"/>
    <mergeCell ref="U339:Y339"/>
    <mergeCell ref="Z339:AC339"/>
    <mergeCell ref="A337:H337"/>
    <mergeCell ref="I337:U337"/>
    <mergeCell ref="W337:AC337"/>
    <mergeCell ref="A338:J338"/>
    <mergeCell ref="K338:O338"/>
    <mergeCell ref="P338:T338"/>
    <mergeCell ref="U338:Y338"/>
    <mergeCell ref="Z338:AC338"/>
    <mergeCell ref="Z335:AC335"/>
    <mergeCell ref="B336:C336"/>
    <mergeCell ref="D336:H336"/>
    <mergeCell ref="J336:L336"/>
    <mergeCell ref="M336:P336"/>
    <mergeCell ref="Q336:U336"/>
    <mergeCell ref="V336:Y336"/>
    <mergeCell ref="Z336:AC336"/>
    <mergeCell ref="Q334:U334"/>
    <mergeCell ref="V334:Y334"/>
    <mergeCell ref="B335:C335"/>
    <mergeCell ref="D335:H335"/>
    <mergeCell ref="J335:L335"/>
    <mergeCell ref="M335:P335"/>
    <mergeCell ref="Q335:U335"/>
    <mergeCell ref="V335:Y335"/>
    <mergeCell ref="P331:R331"/>
    <mergeCell ref="T331:W331"/>
    <mergeCell ref="Y331:Z331"/>
    <mergeCell ref="A333:H334"/>
    <mergeCell ref="I333:I334"/>
    <mergeCell ref="J333:P333"/>
    <mergeCell ref="Q333:Y333"/>
    <mergeCell ref="Z333:AC334"/>
    <mergeCell ref="J334:L334"/>
    <mergeCell ref="M334:P334"/>
    <mergeCell ref="A325:AC325"/>
    <mergeCell ref="A329:E329"/>
    <mergeCell ref="F329:K329"/>
    <mergeCell ref="L329:W329"/>
    <mergeCell ref="X329:AB329"/>
    <mergeCell ref="A330:B331"/>
    <mergeCell ref="D330:M331"/>
    <mergeCell ref="P330:R330"/>
    <mergeCell ref="T330:W330"/>
    <mergeCell ref="Y330:Z330"/>
    <mergeCell ref="O323:Q323"/>
    <mergeCell ref="S323:U323"/>
    <mergeCell ref="W323:AC323"/>
    <mergeCell ref="A324:H324"/>
    <mergeCell ref="I324:U324"/>
    <mergeCell ref="W324:AC324"/>
    <mergeCell ref="A320:H320"/>
    <mergeCell ref="I320:U320"/>
    <mergeCell ref="W320:AC320"/>
    <mergeCell ref="A321:AC321"/>
    <mergeCell ref="A322:H322"/>
    <mergeCell ref="I322:U322"/>
    <mergeCell ref="V322:V324"/>
    <mergeCell ref="W322:AC322"/>
    <mergeCell ref="A323:F323"/>
    <mergeCell ref="G323:M323"/>
    <mergeCell ref="A318:H318"/>
    <mergeCell ref="I318:U318"/>
    <mergeCell ref="W318:AC318"/>
    <mergeCell ref="A319:D319"/>
    <mergeCell ref="E319:G319"/>
    <mergeCell ref="J319:L319"/>
    <mergeCell ref="M319:P319"/>
    <mergeCell ref="Q319:U319"/>
    <mergeCell ref="V319:Y319"/>
    <mergeCell ref="Z319:AC319"/>
    <mergeCell ref="A316:H316"/>
    <mergeCell ref="I316:U316"/>
    <mergeCell ref="W316:AC316"/>
    <mergeCell ref="A317:J317"/>
    <mergeCell ref="K317:O317"/>
    <mergeCell ref="P317:T317"/>
    <mergeCell ref="U317:Y317"/>
    <mergeCell ref="Z317:AC317"/>
    <mergeCell ref="A314:H314"/>
    <mergeCell ref="I314:U314"/>
    <mergeCell ref="W314:AC314"/>
    <mergeCell ref="A315:J315"/>
    <mergeCell ref="K315:O315"/>
    <mergeCell ref="P315:T315"/>
    <mergeCell ref="U315:Y315"/>
    <mergeCell ref="Z315:AC315"/>
    <mergeCell ref="I312:U312"/>
    <mergeCell ref="W312:AC312"/>
    <mergeCell ref="A313:J313"/>
    <mergeCell ref="K313:O313"/>
    <mergeCell ref="P313:T313"/>
    <mergeCell ref="U313:Y313"/>
    <mergeCell ref="Z313:AC313"/>
    <mergeCell ref="A308:H312"/>
    <mergeCell ref="I308:U308"/>
    <mergeCell ref="V308:V312"/>
    <mergeCell ref="W308:AC308"/>
    <mergeCell ref="I309:U309"/>
    <mergeCell ref="W309:AC309"/>
    <mergeCell ref="I310:U310"/>
    <mergeCell ref="W310:AC310"/>
    <mergeCell ref="I311:U311"/>
    <mergeCell ref="W311:AC311"/>
    <mergeCell ref="A306:H306"/>
    <mergeCell ref="I306:U306"/>
    <mergeCell ref="W306:AC306"/>
    <mergeCell ref="A307:J307"/>
    <mergeCell ref="K307:O307"/>
    <mergeCell ref="P307:T307"/>
    <mergeCell ref="U307:Y307"/>
    <mergeCell ref="Z307:AC307"/>
    <mergeCell ref="Z304:AC304"/>
    <mergeCell ref="B305:C305"/>
    <mergeCell ref="D305:H305"/>
    <mergeCell ref="J305:L305"/>
    <mergeCell ref="M305:P305"/>
    <mergeCell ref="Q305:U305"/>
    <mergeCell ref="V305:Y305"/>
    <mergeCell ref="Z305:AC305"/>
    <mergeCell ref="Q303:U303"/>
    <mergeCell ref="V303:Y303"/>
    <mergeCell ref="B304:C304"/>
    <mergeCell ref="D304:H304"/>
    <mergeCell ref="J304:L304"/>
    <mergeCell ref="M304:P304"/>
    <mergeCell ref="Q304:U304"/>
    <mergeCell ref="V304:Y304"/>
    <mergeCell ref="P300:R300"/>
    <mergeCell ref="T300:W300"/>
    <mergeCell ref="Y300:Z300"/>
    <mergeCell ref="A302:H303"/>
    <mergeCell ref="I302:I303"/>
    <mergeCell ref="J302:P302"/>
    <mergeCell ref="Q302:Y302"/>
    <mergeCell ref="Z302:AC303"/>
    <mergeCell ref="J303:L303"/>
    <mergeCell ref="M303:P303"/>
    <mergeCell ref="A296:AC296"/>
    <mergeCell ref="A298:E298"/>
    <mergeCell ref="F298:K298"/>
    <mergeCell ref="L298:W298"/>
    <mergeCell ref="X298:AB298"/>
    <mergeCell ref="A299:B300"/>
    <mergeCell ref="D299:M300"/>
    <mergeCell ref="P299:R299"/>
    <mergeCell ref="T299:W299"/>
    <mergeCell ref="Y299:Z299"/>
    <mergeCell ref="G294:M294"/>
    <mergeCell ref="O294:Q294"/>
    <mergeCell ref="S294:U294"/>
    <mergeCell ref="W294:AC294"/>
    <mergeCell ref="A295:H295"/>
    <mergeCell ref="I295:U295"/>
    <mergeCell ref="W295:AC295"/>
    <mergeCell ref="Z290:AC290"/>
    <mergeCell ref="A291:H291"/>
    <mergeCell ref="I291:U291"/>
    <mergeCell ref="W291:AC291"/>
    <mergeCell ref="A292:AC292"/>
    <mergeCell ref="A293:H293"/>
    <mergeCell ref="I293:U293"/>
    <mergeCell ref="V293:V295"/>
    <mergeCell ref="W293:AC293"/>
    <mergeCell ref="A294:F294"/>
    <mergeCell ref="B290:C290"/>
    <mergeCell ref="E290:G290"/>
    <mergeCell ref="J290:L290"/>
    <mergeCell ref="M290:P290"/>
    <mergeCell ref="Q290:U290"/>
    <mergeCell ref="V290:Y290"/>
    <mergeCell ref="Z288:AC288"/>
    <mergeCell ref="B289:C289"/>
    <mergeCell ref="E289:G289"/>
    <mergeCell ref="J289:L289"/>
    <mergeCell ref="M289:P289"/>
    <mergeCell ref="Q289:U289"/>
    <mergeCell ref="V289:Y289"/>
    <mergeCell ref="Z289:AC289"/>
    <mergeCell ref="B288:C288"/>
    <mergeCell ref="E288:G288"/>
    <mergeCell ref="J288:L288"/>
    <mergeCell ref="M288:P288"/>
    <mergeCell ref="Q288:U288"/>
    <mergeCell ref="V288:Y288"/>
    <mergeCell ref="A286:H286"/>
    <mergeCell ref="I286:U286"/>
    <mergeCell ref="W286:AC286"/>
    <mergeCell ref="A287:D287"/>
    <mergeCell ref="E287:G287"/>
    <mergeCell ref="J287:L287"/>
    <mergeCell ref="M287:P287"/>
    <mergeCell ref="Q287:U287"/>
    <mergeCell ref="V287:Y287"/>
    <mergeCell ref="Z287:AC287"/>
    <mergeCell ref="B285:C285"/>
    <mergeCell ref="D285:J285"/>
    <mergeCell ref="K285:O285"/>
    <mergeCell ref="P285:T285"/>
    <mergeCell ref="U285:Y285"/>
    <mergeCell ref="Z285:AC285"/>
    <mergeCell ref="A283:H283"/>
    <mergeCell ref="I283:U283"/>
    <mergeCell ref="W283:AC283"/>
    <mergeCell ref="A284:J284"/>
    <mergeCell ref="K284:O284"/>
    <mergeCell ref="P284:T284"/>
    <mergeCell ref="U284:Y284"/>
    <mergeCell ref="Z284:AC284"/>
    <mergeCell ref="A281:H281"/>
    <mergeCell ref="I281:U281"/>
    <mergeCell ref="W281:AC281"/>
    <mergeCell ref="A282:J282"/>
    <mergeCell ref="K282:O282"/>
    <mergeCell ref="P282:T282"/>
    <mergeCell ref="U282:Y282"/>
    <mergeCell ref="Z282:AC282"/>
    <mergeCell ref="B280:C280"/>
    <mergeCell ref="D280:J280"/>
    <mergeCell ref="K280:O280"/>
    <mergeCell ref="P280:T280"/>
    <mergeCell ref="U280:Y280"/>
    <mergeCell ref="Z280:AC280"/>
    <mergeCell ref="B279:C279"/>
    <mergeCell ref="D279:J279"/>
    <mergeCell ref="K279:O279"/>
    <mergeCell ref="P279:T279"/>
    <mergeCell ref="U279:Y279"/>
    <mergeCell ref="Z279:AC279"/>
    <mergeCell ref="B278:C278"/>
    <mergeCell ref="D278:J278"/>
    <mergeCell ref="K278:O278"/>
    <mergeCell ref="P278:T278"/>
    <mergeCell ref="U278:Y278"/>
    <mergeCell ref="Z278:AC278"/>
    <mergeCell ref="B277:C277"/>
    <mergeCell ref="D277:J277"/>
    <mergeCell ref="K277:O277"/>
    <mergeCell ref="P277:T277"/>
    <mergeCell ref="U277:Y277"/>
    <mergeCell ref="Z277:AC277"/>
    <mergeCell ref="I275:U275"/>
    <mergeCell ref="W275:AC275"/>
    <mergeCell ref="A276:J276"/>
    <mergeCell ref="K276:O276"/>
    <mergeCell ref="P276:T276"/>
    <mergeCell ref="U276:Y276"/>
    <mergeCell ref="Z276:AC276"/>
    <mergeCell ref="A271:H275"/>
    <mergeCell ref="I271:U271"/>
    <mergeCell ref="V271:V275"/>
    <mergeCell ref="W271:AC271"/>
    <mergeCell ref="I272:U272"/>
    <mergeCell ref="W272:AC272"/>
    <mergeCell ref="I273:U273"/>
    <mergeCell ref="W273:AC273"/>
    <mergeCell ref="I274:U274"/>
    <mergeCell ref="W274:AC274"/>
    <mergeCell ref="B270:C270"/>
    <mergeCell ref="D270:J270"/>
    <mergeCell ref="K270:O270"/>
    <mergeCell ref="P270:T270"/>
    <mergeCell ref="U270:Y270"/>
    <mergeCell ref="Z270:AC270"/>
    <mergeCell ref="A268:H268"/>
    <mergeCell ref="I268:U268"/>
    <mergeCell ref="W268:AC268"/>
    <mergeCell ref="A269:J269"/>
    <mergeCell ref="K269:O269"/>
    <mergeCell ref="P269:T269"/>
    <mergeCell ref="U269:Y269"/>
    <mergeCell ref="Z269:AC269"/>
    <mergeCell ref="Z266:AC266"/>
    <mergeCell ref="B267:C267"/>
    <mergeCell ref="D267:H267"/>
    <mergeCell ref="J267:L267"/>
    <mergeCell ref="M267:P267"/>
    <mergeCell ref="Q267:U267"/>
    <mergeCell ref="V267:Y267"/>
    <mergeCell ref="Z267:AC267"/>
    <mergeCell ref="B266:C266"/>
    <mergeCell ref="D266:H266"/>
    <mergeCell ref="J266:L266"/>
    <mergeCell ref="M266:P266"/>
    <mergeCell ref="Q266:U266"/>
    <mergeCell ref="V266:Y266"/>
    <mergeCell ref="Z264:AC264"/>
    <mergeCell ref="B265:C265"/>
    <mergeCell ref="D265:H265"/>
    <mergeCell ref="J265:L265"/>
    <mergeCell ref="M265:P265"/>
    <mergeCell ref="Q265:U265"/>
    <mergeCell ref="V265:Y265"/>
    <mergeCell ref="Z265:AC265"/>
    <mergeCell ref="B264:C264"/>
    <mergeCell ref="D264:H264"/>
    <mergeCell ref="J264:L264"/>
    <mergeCell ref="M264:P264"/>
    <mergeCell ref="Q264:U264"/>
    <mergeCell ref="V264:Y264"/>
    <mergeCell ref="Z262:AC262"/>
    <mergeCell ref="B263:C263"/>
    <mergeCell ref="D263:H263"/>
    <mergeCell ref="J263:L263"/>
    <mergeCell ref="M263:P263"/>
    <mergeCell ref="Q263:U263"/>
    <mergeCell ref="V263:Y263"/>
    <mergeCell ref="Z263:AC263"/>
    <mergeCell ref="Q261:U261"/>
    <mergeCell ref="V261:Y261"/>
    <mergeCell ref="B262:C262"/>
    <mergeCell ref="D262:H262"/>
    <mergeCell ref="J262:L262"/>
    <mergeCell ref="M262:P262"/>
    <mergeCell ref="Q262:U262"/>
    <mergeCell ref="V262:Y262"/>
    <mergeCell ref="P258:R258"/>
    <mergeCell ref="T258:W258"/>
    <mergeCell ref="Y258:Z258"/>
    <mergeCell ref="A260:H261"/>
    <mergeCell ref="I260:I261"/>
    <mergeCell ref="J260:P260"/>
    <mergeCell ref="Q260:Y260"/>
    <mergeCell ref="Z260:AC261"/>
    <mergeCell ref="J261:L261"/>
    <mergeCell ref="M261:P261"/>
    <mergeCell ref="A252:AC252"/>
    <mergeCell ref="A256:E256"/>
    <mergeCell ref="F256:K256"/>
    <mergeCell ref="L256:W256"/>
    <mergeCell ref="X256:AB256"/>
    <mergeCell ref="A257:B258"/>
    <mergeCell ref="D257:M258"/>
    <mergeCell ref="P257:R257"/>
    <mergeCell ref="T257:W257"/>
    <mergeCell ref="Y257:Z257"/>
    <mergeCell ref="O250:Q250"/>
    <mergeCell ref="S250:U250"/>
    <mergeCell ref="W250:AC250"/>
    <mergeCell ref="A251:H251"/>
    <mergeCell ref="I251:U251"/>
    <mergeCell ref="W251:AC251"/>
    <mergeCell ref="A247:H247"/>
    <mergeCell ref="I247:U247"/>
    <mergeCell ref="W247:AC247"/>
    <mergeCell ref="A248:AC248"/>
    <mergeCell ref="A249:H249"/>
    <mergeCell ref="I249:U249"/>
    <mergeCell ref="V249:V251"/>
    <mergeCell ref="W249:AC249"/>
    <mergeCell ref="A250:F250"/>
    <mergeCell ref="G250:M250"/>
    <mergeCell ref="A245:H245"/>
    <mergeCell ref="I245:U245"/>
    <mergeCell ref="W245:AC245"/>
    <mergeCell ref="A246:D246"/>
    <mergeCell ref="E246:G246"/>
    <mergeCell ref="J246:L246"/>
    <mergeCell ref="M246:P246"/>
    <mergeCell ref="Q246:U246"/>
    <mergeCell ref="V246:Y246"/>
    <mergeCell ref="Z246:AC246"/>
    <mergeCell ref="A243:H243"/>
    <mergeCell ref="I243:U243"/>
    <mergeCell ref="W243:AC243"/>
    <mergeCell ref="A244:J244"/>
    <mergeCell ref="K244:O244"/>
    <mergeCell ref="P244:T244"/>
    <mergeCell ref="U244:Y244"/>
    <mergeCell ref="Z244:AC244"/>
    <mergeCell ref="A241:H241"/>
    <mergeCell ref="I241:U241"/>
    <mergeCell ref="W241:AC241"/>
    <mergeCell ref="A242:J242"/>
    <mergeCell ref="K242:O242"/>
    <mergeCell ref="P242:T242"/>
    <mergeCell ref="U242:Y242"/>
    <mergeCell ref="Z242:AC242"/>
    <mergeCell ref="I239:U239"/>
    <mergeCell ref="W239:AC239"/>
    <mergeCell ref="A240:J240"/>
    <mergeCell ref="K240:O240"/>
    <mergeCell ref="P240:T240"/>
    <mergeCell ref="U240:Y240"/>
    <mergeCell ref="Z240:AC240"/>
    <mergeCell ref="A235:H239"/>
    <mergeCell ref="I235:U235"/>
    <mergeCell ref="V235:V239"/>
    <mergeCell ref="W235:AC235"/>
    <mergeCell ref="I236:U236"/>
    <mergeCell ref="W236:AC236"/>
    <mergeCell ref="I237:U237"/>
    <mergeCell ref="W237:AC237"/>
    <mergeCell ref="I238:U238"/>
    <mergeCell ref="W238:AC238"/>
    <mergeCell ref="Z232:AC232"/>
    <mergeCell ref="A233:H233"/>
    <mergeCell ref="I233:U233"/>
    <mergeCell ref="W233:AC233"/>
    <mergeCell ref="A234:J234"/>
    <mergeCell ref="K234:O234"/>
    <mergeCell ref="P234:T234"/>
    <mergeCell ref="U234:Y234"/>
    <mergeCell ref="Z234:AC234"/>
    <mergeCell ref="Q231:U231"/>
    <mergeCell ref="V231:Y231"/>
    <mergeCell ref="B232:C232"/>
    <mergeCell ref="D232:H232"/>
    <mergeCell ref="J232:L232"/>
    <mergeCell ref="M232:P232"/>
    <mergeCell ref="Q232:U232"/>
    <mergeCell ref="V232:Y232"/>
    <mergeCell ref="P228:R228"/>
    <mergeCell ref="T228:W228"/>
    <mergeCell ref="Y228:Z228"/>
    <mergeCell ref="A230:H231"/>
    <mergeCell ref="I230:I231"/>
    <mergeCell ref="J230:P230"/>
    <mergeCell ref="Q230:Y230"/>
    <mergeCell ref="Z230:AC231"/>
    <mergeCell ref="J231:L231"/>
    <mergeCell ref="M231:P231"/>
    <mergeCell ref="A222:AC222"/>
    <mergeCell ref="A226:E226"/>
    <mergeCell ref="F226:K226"/>
    <mergeCell ref="L226:W226"/>
    <mergeCell ref="X226:AB226"/>
    <mergeCell ref="A227:B228"/>
    <mergeCell ref="D227:M228"/>
    <mergeCell ref="P227:R227"/>
    <mergeCell ref="T227:W227"/>
    <mergeCell ref="Y227:Z227"/>
    <mergeCell ref="O220:Q220"/>
    <mergeCell ref="S220:U220"/>
    <mergeCell ref="W220:AC220"/>
    <mergeCell ref="A221:H221"/>
    <mergeCell ref="I221:U221"/>
    <mergeCell ref="W221:AC221"/>
    <mergeCell ref="A217:H217"/>
    <mergeCell ref="I217:U217"/>
    <mergeCell ref="W217:AC217"/>
    <mergeCell ref="A218:AC218"/>
    <mergeCell ref="A219:H219"/>
    <mergeCell ref="I219:U219"/>
    <mergeCell ref="V219:V221"/>
    <mergeCell ref="W219:AC219"/>
    <mergeCell ref="A220:F220"/>
    <mergeCell ref="G220:M220"/>
    <mergeCell ref="A215:H215"/>
    <mergeCell ref="I215:U215"/>
    <mergeCell ref="W215:AC215"/>
    <mergeCell ref="A216:D216"/>
    <mergeCell ref="E216:G216"/>
    <mergeCell ref="J216:L216"/>
    <mergeCell ref="M216:P216"/>
    <mergeCell ref="Q216:U216"/>
    <mergeCell ref="V216:Y216"/>
    <mergeCell ref="Z216:AC216"/>
    <mergeCell ref="A213:H213"/>
    <mergeCell ref="I213:U213"/>
    <mergeCell ref="W213:AC213"/>
    <mergeCell ref="A214:J214"/>
    <mergeCell ref="K214:O214"/>
    <mergeCell ref="P214:T214"/>
    <mergeCell ref="U214:Y214"/>
    <mergeCell ref="Z214:AC214"/>
    <mergeCell ref="A211:H211"/>
    <mergeCell ref="I211:U211"/>
    <mergeCell ref="W211:AC211"/>
    <mergeCell ref="A212:J212"/>
    <mergeCell ref="K212:O212"/>
    <mergeCell ref="P212:T212"/>
    <mergeCell ref="U212:Y212"/>
    <mergeCell ref="Z212:AC212"/>
    <mergeCell ref="B210:C210"/>
    <mergeCell ref="D210:J210"/>
    <mergeCell ref="K210:O210"/>
    <mergeCell ref="P210:T210"/>
    <mergeCell ref="U210:Y210"/>
    <mergeCell ref="Z210:AC210"/>
    <mergeCell ref="I208:U208"/>
    <mergeCell ref="W208:AC208"/>
    <mergeCell ref="A209:J209"/>
    <mergeCell ref="K209:O209"/>
    <mergeCell ref="P209:T209"/>
    <mergeCell ref="U209:Y209"/>
    <mergeCell ref="Z209:AC209"/>
    <mergeCell ref="A204:H208"/>
    <mergeCell ref="I204:U204"/>
    <mergeCell ref="V204:V208"/>
    <mergeCell ref="W204:AC204"/>
    <mergeCell ref="I205:U205"/>
    <mergeCell ref="W205:AC205"/>
    <mergeCell ref="I206:U206"/>
    <mergeCell ref="W206:AC206"/>
    <mergeCell ref="I207:U207"/>
    <mergeCell ref="W207:AC207"/>
    <mergeCell ref="Q201:U201"/>
    <mergeCell ref="V201:Y201"/>
    <mergeCell ref="A202:H202"/>
    <mergeCell ref="I202:U202"/>
    <mergeCell ref="W202:AC202"/>
    <mergeCell ref="A203:J203"/>
    <mergeCell ref="K203:O203"/>
    <mergeCell ref="P203:T203"/>
    <mergeCell ref="U203:Y203"/>
    <mergeCell ref="Z203:AC203"/>
    <mergeCell ref="P198:R198"/>
    <mergeCell ref="T198:W198"/>
    <mergeCell ref="Y198:Z198"/>
    <mergeCell ref="A200:H201"/>
    <mergeCell ref="I200:I201"/>
    <mergeCell ref="J200:P200"/>
    <mergeCell ref="Q200:Y200"/>
    <mergeCell ref="Z200:AC201"/>
    <mergeCell ref="J201:L201"/>
    <mergeCell ref="M201:P201"/>
    <mergeCell ref="A192:AC192"/>
    <mergeCell ref="A196:E196"/>
    <mergeCell ref="F196:K196"/>
    <mergeCell ref="L196:W196"/>
    <mergeCell ref="X196:AB196"/>
    <mergeCell ref="A197:B198"/>
    <mergeCell ref="D197:M198"/>
    <mergeCell ref="P197:R197"/>
    <mergeCell ref="T197:W197"/>
    <mergeCell ref="Y197:Z197"/>
    <mergeCell ref="O190:Q190"/>
    <mergeCell ref="S190:U190"/>
    <mergeCell ref="W190:AC190"/>
    <mergeCell ref="A191:H191"/>
    <mergeCell ref="I191:U191"/>
    <mergeCell ref="W191:AC191"/>
    <mergeCell ref="A187:H187"/>
    <mergeCell ref="I187:U187"/>
    <mergeCell ref="W187:AC187"/>
    <mergeCell ref="A188:AC188"/>
    <mergeCell ref="A189:H189"/>
    <mergeCell ref="I189:U189"/>
    <mergeCell ref="V189:V191"/>
    <mergeCell ref="W189:AC189"/>
    <mergeCell ref="A190:F190"/>
    <mergeCell ref="G190:M190"/>
    <mergeCell ref="A185:H185"/>
    <mergeCell ref="I185:U185"/>
    <mergeCell ref="W185:AC185"/>
    <mergeCell ref="A186:D186"/>
    <mergeCell ref="E186:G186"/>
    <mergeCell ref="J186:L186"/>
    <mergeCell ref="M186:P186"/>
    <mergeCell ref="Q186:U186"/>
    <mergeCell ref="V186:Y186"/>
    <mergeCell ref="Z186:AC186"/>
    <mergeCell ref="A183:H183"/>
    <mergeCell ref="I183:U183"/>
    <mergeCell ref="W183:AC183"/>
    <mergeCell ref="A184:J184"/>
    <mergeCell ref="K184:O184"/>
    <mergeCell ref="P184:T184"/>
    <mergeCell ref="U184:Y184"/>
    <mergeCell ref="Z184:AC184"/>
    <mergeCell ref="B182:C182"/>
    <mergeCell ref="D182:J182"/>
    <mergeCell ref="K182:O182"/>
    <mergeCell ref="P182:T182"/>
    <mergeCell ref="U182:Y182"/>
    <mergeCell ref="Z182:AC182"/>
    <mergeCell ref="A180:H180"/>
    <mergeCell ref="I180:U180"/>
    <mergeCell ref="W180:AC180"/>
    <mergeCell ref="A181:J181"/>
    <mergeCell ref="K181:O181"/>
    <mergeCell ref="P181:T181"/>
    <mergeCell ref="U181:Y181"/>
    <mergeCell ref="Z181:AC181"/>
    <mergeCell ref="I178:U178"/>
    <mergeCell ref="W178:AC178"/>
    <mergeCell ref="A179:J179"/>
    <mergeCell ref="K179:O179"/>
    <mergeCell ref="P179:T179"/>
    <mergeCell ref="U179:Y179"/>
    <mergeCell ref="Z179:AC179"/>
    <mergeCell ref="A174:H178"/>
    <mergeCell ref="I174:U174"/>
    <mergeCell ref="V174:V178"/>
    <mergeCell ref="W174:AC174"/>
    <mergeCell ref="I175:U175"/>
    <mergeCell ref="W175:AC175"/>
    <mergeCell ref="I176:U176"/>
    <mergeCell ref="W176:AC176"/>
    <mergeCell ref="I177:U177"/>
    <mergeCell ref="W177:AC177"/>
    <mergeCell ref="B173:C173"/>
    <mergeCell ref="D173:J173"/>
    <mergeCell ref="K173:O173"/>
    <mergeCell ref="P173:T173"/>
    <mergeCell ref="U173:Y173"/>
    <mergeCell ref="Z173:AC173"/>
    <mergeCell ref="Z170:AC170"/>
    <mergeCell ref="A171:H171"/>
    <mergeCell ref="I171:U171"/>
    <mergeCell ref="W171:AC171"/>
    <mergeCell ref="A172:J172"/>
    <mergeCell ref="K172:O172"/>
    <mergeCell ref="P172:T172"/>
    <mergeCell ref="U172:Y172"/>
    <mergeCell ref="Z172:AC172"/>
    <mergeCell ref="Q169:U169"/>
    <mergeCell ref="V169:Y169"/>
    <mergeCell ref="B170:C170"/>
    <mergeCell ref="D170:H170"/>
    <mergeCell ref="J170:L170"/>
    <mergeCell ref="M170:P170"/>
    <mergeCell ref="Q170:U170"/>
    <mergeCell ref="V170:Y170"/>
    <mergeCell ref="P166:R166"/>
    <mergeCell ref="T166:W166"/>
    <mergeCell ref="Y166:Z166"/>
    <mergeCell ref="A168:H169"/>
    <mergeCell ref="I168:I169"/>
    <mergeCell ref="J168:P168"/>
    <mergeCell ref="Q168:Y168"/>
    <mergeCell ref="Z168:AC169"/>
    <mergeCell ref="J169:L169"/>
    <mergeCell ref="M169:P169"/>
    <mergeCell ref="A160:AC160"/>
    <mergeCell ref="A164:E164"/>
    <mergeCell ref="F164:K164"/>
    <mergeCell ref="L164:W164"/>
    <mergeCell ref="X164:AB164"/>
    <mergeCell ref="A165:B166"/>
    <mergeCell ref="D165:M166"/>
    <mergeCell ref="P165:R165"/>
    <mergeCell ref="T165:W165"/>
    <mergeCell ref="Y165:Z165"/>
    <mergeCell ref="O158:Q158"/>
    <mergeCell ref="S158:U158"/>
    <mergeCell ref="W158:AC158"/>
    <mergeCell ref="A159:H159"/>
    <mergeCell ref="I159:U159"/>
    <mergeCell ref="W159:AC159"/>
    <mergeCell ref="A155:H155"/>
    <mergeCell ref="I155:U155"/>
    <mergeCell ref="W155:AC155"/>
    <mergeCell ref="A156:AC156"/>
    <mergeCell ref="A157:H157"/>
    <mergeCell ref="I157:U157"/>
    <mergeCell ref="V157:V159"/>
    <mergeCell ref="W157:AC157"/>
    <mergeCell ref="A158:F158"/>
    <mergeCell ref="G158:M158"/>
    <mergeCell ref="A153:H153"/>
    <mergeCell ref="I153:U153"/>
    <mergeCell ref="W153:AC153"/>
    <mergeCell ref="A154:D154"/>
    <mergeCell ref="E154:G154"/>
    <mergeCell ref="J154:L154"/>
    <mergeCell ref="M154:P154"/>
    <mergeCell ref="Q154:U154"/>
    <mergeCell ref="V154:Y154"/>
    <mergeCell ref="Z154:AC154"/>
    <mergeCell ref="A151:H151"/>
    <mergeCell ref="I151:U151"/>
    <mergeCell ref="W151:AC151"/>
    <mergeCell ref="A152:J152"/>
    <mergeCell ref="K152:O152"/>
    <mergeCell ref="P152:T152"/>
    <mergeCell ref="U152:Y152"/>
    <mergeCell ref="Z152:AC152"/>
    <mergeCell ref="A149:H149"/>
    <mergeCell ref="I149:U149"/>
    <mergeCell ref="W149:AC149"/>
    <mergeCell ref="A150:J150"/>
    <mergeCell ref="K150:O150"/>
    <mergeCell ref="P150:T150"/>
    <mergeCell ref="U150:Y150"/>
    <mergeCell ref="Z150:AC150"/>
    <mergeCell ref="B148:C148"/>
    <mergeCell ref="D148:J148"/>
    <mergeCell ref="K148:O148"/>
    <mergeCell ref="P148:T148"/>
    <mergeCell ref="U148:Y148"/>
    <mergeCell ref="Z148:AC148"/>
    <mergeCell ref="I146:U146"/>
    <mergeCell ref="W146:AC146"/>
    <mergeCell ref="A147:J147"/>
    <mergeCell ref="K147:O147"/>
    <mergeCell ref="P147:T147"/>
    <mergeCell ref="U147:Y147"/>
    <mergeCell ref="Z147:AC147"/>
    <mergeCell ref="A142:H146"/>
    <mergeCell ref="I142:U142"/>
    <mergeCell ref="V142:V146"/>
    <mergeCell ref="W142:AC142"/>
    <mergeCell ref="I143:U143"/>
    <mergeCell ref="W143:AC143"/>
    <mergeCell ref="I144:U144"/>
    <mergeCell ref="W144:AC144"/>
    <mergeCell ref="I145:U145"/>
    <mergeCell ref="W145:AC145"/>
    <mergeCell ref="Q139:U139"/>
    <mergeCell ref="V139:Y139"/>
    <mergeCell ref="A140:H140"/>
    <mergeCell ref="I140:U140"/>
    <mergeCell ref="W140:AC140"/>
    <mergeCell ref="A141:J141"/>
    <mergeCell ref="K141:O141"/>
    <mergeCell ref="P141:T141"/>
    <mergeCell ref="U141:Y141"/>
    <mergeCell ref="Z141:AC141"/>
    <mergeCell ref="P136:R136"/>
    <mergeCell ref="T136:W136"/>
    <mergeCell ref="Y136:Z136"/>
    <mergeCell ref="A138:H139"/>
    <mergeCell ref="I138:I139"/>
    <mergeCell ref="J138:P138"/>
    <mergeCell ref="Q138:Y138"/>
    <mergeCell ref="Z138:AC139"/>
    <mergeCell ref="J139:L139"/>
    <mergeCell ref="M139:P139"/>
    <mergeCell ref="A131:AC131"/>
    <mergeCell ref="A134:E134"/>
    <mergeCell ref="F134:K134"/>
    <mergeCell ref="L134:W134"/>
    <mergeCell ref="X134:AB134"/>
    <mergeCell ref="A135:B136"/>
    <mergeCell ref="D135:M136"/>
    <mergeCell ref="P135:R135"/>
    <mergeCell ref="T135:W135"/>
    <mergeCell ref="Y135:Z135"/>
    <mergeCell ref="O129:Q129"/>
    <mergeCell ref="S129:U129"/>
    <mergeCell ref="W129:AC129"/>
    <mergeCell ref="A130:H130"/>
    <mergeCell ref="I130:U130"/>
    <mergeCell ref="W130:AC130"/>
    <mergeCell ref="A126:H126"/>
    <mergeCell ref="I126:U126"/>
    <mergeCell ref="W126:AC126"/>
    <mergeCell ref="A127:AC127"/>
    <mergeCell ref="A128:H128"/>
    <mergeCell ref="I128:U128"/>
    <mergeCell ref="V128:V130"/>
    <mergeCell ref="W128:AC128"/>
    <mergeCell ref="A129:F129"/>
    <mergeCell ref="G129:M129"/>
    <mergeCell ref="A124:H124"/>
    <mergeCell ref="I124:U124"/>
    <mergeCell ref="W124:AC124"/>
    <mergeCell ref="A125:D125"/>
    <mergeCell ref="E125:G125"/>
    <mergeCell ref="J125:L125"/>
    <mergeCell ref="M125:P125"/>
    <mergeCell ref="Q125:U125"/>
    <mergeCell ref="V125:Y125"/>
    <mergeCell ref="Z125:AC125"/>
    <mergeCell ref="A122:H122"/>
    <mergeCell ref="I122:U122"/>
    <mergeCell ref="W122:AC122"/>
    <mergeCell ref="A123:J123"/>
    <mergeCell ref="K123:O123"/>
    <mergeCell ref="P123:T123"/>
    <mergeCell ref="U123:Y123"/>
    <mergeCell ref="Z123:AC123"/>
    <mergeCell ref="B121:C121"/>
    <mergeCell ref="D121:J121"/>
    <mergeCell ref="K121:O121"/>
    <mergeCell ref="P121:T121"/>
    <mergeCell ref="U121:Y121"/>
    <mergeCell ref="Z121:AC121"/>
    <mergeCell ref="B120:C120"/>
    <mergeCell ref="D120:J120"/>
    <mergeCell ref="K120:O120"/>
    <mergeCell ref="P120:T120"/>
    <mergeCell ref="U120:Y120"/>
    <mergeCell ref="Z120:AC120"/>
    <mergeCell ref="B119:C119"/>
    <mergeCell ref="D119:J119"/>
    <mergeCell ref="K119:O119"/>
    <mergeCell ref="P119:T119"/>
    <mergeCell ref="U119:Y119"/>
    <mergeCell ref="Z119:AC119"/>
    <mergeCell ref="B118:C118"/>
    <mergeCell ref="D118:J118"/>
    <mergeCell ref="K118:O118"/>
    <mergeCell ref="P118:T118"/>
    <mergeCell ref="U118:Y118"/>
    <mergeCell ref="Z118:AC118"/>
    <mergeCell ref="B117:C117"/>
    <mergeCell ref="D117:J117"/>
    <mergeCell ref="K117:O117"/>
    <mergeCell ref="P117:T117"/>
    <mergeCell ref="U117:Y117"/>
    <mergeCell ref="Z117:AC117"/>
    <mergeCell ref="B116:C116"/>
    <mergeCell ref="D116:J116"/>
    <mergeCell ref="K116:O116"/>
    <mergeCell ref="P116:T116"/>
    <mergeCell ref="U116:Y116"/>
    <mergeCell ref="Z116:AC116"/>
    <mergeCell ref="B115:C115"/>
    <mergeCell ref="D115:J115"/>
    <mergeCell ref="K115:O115"/>
    <mergeCell ref="P115:T115"/>
    <mergeCell ref="U115:Y115"/>
    <mergeCell ref="Z115:AC115"/>
    <mergeCell ref="B114:C114"/>
    <mergeCell ref="D114:J114"/>
    <mergeCell ref="K114:O114"/>
    <mergeCell ref="P114:T114"/>
    <mergeCell ref="U114:Y114"/>
    <mergeCell ref="Z114:AC114"/>
    <mergeCell ref="B113:C113"/>
    <mergeCell ref="D113:J113"/>
    <mergeCell ref="K113:O113"/>
    <mergeCell ref="P113:T113"/>
    <mergeCell ref="U113:Y113"/>
    <mergeCell ref="Z113:AC113"/>
    <mergeCell ref="B112:C112"/>
    <mergeCell ref="D112:J112"/>
    <mergeCell ref="K112:O112"/>
    <mergeCell ref="P112:T112"/>
    <mergeCell ref="U112:Y112"/>
    <mergeCell ref="Z112:AC112"/>
    <mergeCell ref="B111:C111"/>
    <mergeCell ref="D111:J111"/>
    <mergeCell ref="K111:O111"/>
    <mergeCell ref="P111:T111"/>
    <mergeCell ref="U111:Y111"/>
    <mergeCell ref="Z111:AC111"/>
    <mergeCell ref="A109:H109"/>
    <mergeCell ref="I109:U109"/>
    <mergeCell ref="W109:AC109"/>
    <mergeCell ref="A110:J110"/>
    <mergeCell ref="K110:O110"/>
    <mergeCell ref="P110:T110"/>
    <mergeCell ref="U110:Y110"/>
    <mergeCell ref="Z110:AC110"/>
    <mergeCell ref="I107:U107"/>
    <mergeCell ref="W107:AC107"/>
    <mergeCell ref="A108:J108"/>
    <mergeCell ref="K108:O108"/>
    <mergeCell ref="P108:T108"/>
    <mergeCell ref="U108:Y108"/>
    <mergeCell ref="Z108:AC108"/>
    <mergeCell ref="A103:H107"/>
    <mergeCell ref="I103:U103"/>
    <mergeCell ref="V103:V107"/>
    <mergeCell ref="W103:AC103"/>
    <mergeCell ref="I104:U104"/>
    <mergeCell ref="W104:AC104"/>
    <mergeCell ref="I105:U105"/>
    <mergeCell ref="W105:AC105"/>
    <mergeCell ref="I106:U106"/>
    <mergeCell ref="W106:AC106"/>
    <mergeCell ref="Q100:U100"/>
    <mergeCell ref="V100:Y100"/>
    <mergeCell ref="A101:H101"/>
    <mergeCell ref="I101:U101"/>
    <mergeCell ref="W101:AC101"/>
    <mergeCell ref="A102:J102"/>
    <mergeCell ref="K102:O102"/>
    <mergeCell ref="P102:T102"/>
    <mergeCell ref="U102:Y102"/>
    <mergeCell ref="Z102:AC102"/>
    <mergeCell ref="P97:R97"/>
    <mergeCell ref="T97:W97"/>
    <mergeCell ref="Y97:Z97"/>
    <mergeCell ref="A99:H100"/>
    <mergeCell ref="I99:I100"/>
    <mergeCell ref="J99:P99"/>
    <mergeCell ref="Q99:Y99"/>
    <mergeCell ref="Z99:AC100"/>
    <mergeCell ref="J100:L100"/>
    <mergeCell ref="M100:P100"/>
    <mergeCell ref="A91:AC91"/>
    <mergeCell ref="A95:E95"/>
    <mergeCell ref="F95:K95"/>
    <mergeCell ref="L95:W95"/>
    <mergeCell ref="X95:AB95"/>
    <mergeCell ref="A96:B97"/>
    <mergeCell ref="D96:M97"/>
    <mergeCell ref="P96:R96"/>
    <mergeCell ref="T96:W96"/>
    <mergeCell ref="Y96:Z96"/>
    <mergeCell ref="O89:Q89"/>
    <mergeCell ref="S89:U89"/>
    <mergeCell ref="W89:AC89"/>
    <mergeCell ref="A90:H90"/>
    <mergeCell ref="I90:U90"/>
    <mergeCell ref="W90:AC90"/>
    <mergeCell ref="A86:H86"/>
    <mergeCell ref="I86:U86"/>
    <mergeCell ref="W86:AC86"/>
    <mergeCell ref="A87:AC87"/>
    <mergeCell ref="A88:H88"/>
    <mergeCell ref="I88:U88"/>
    <mergeCell ref="V88:V90"/>
    <mergeCell ref="W88:AC88"/>
    <mergeCell ref="A89:F89"/>
    <mergeCell ref="G89:M89"/>
    <mergeCell ref="A84:H84"/>
    <mergeCell ref="I84:U84"/>
    <mergeCell ref="W84:AC84"/>
    <mergeCell ref="A85:D85"/>
    <mergeCell ref="E85:G85"/>
    <mergeCell ref="J85:L85"/>
    <mergeCell ref="M85:P85"/>
    <mergeCell ref="Q85:U85"/>
    <mergeCell ref="V85:Y85"/>
    <mergeCell ref="Z85:AC85"/>
    <mergeCell ref="A82:H82"/>
    <mergeCell ref="I82:U82"/>
    <mergeCell ref="W82:AC82"/>
    <mergeCell ref="A83:J83"/>
    <mergeCell ref="K83:O83"/>
    <mergeCell ref="P83:T83"/>
    <mergeCell ref="U83:Y83"/>
    <mergeCell ref="Z83:AC83"/>
    <mergeCell ref="A80:H80"/>
    <mergeCell ref="I80:U80"/>
    <mergeCell ref="W80:AC80"/>
    <mergeCell ref="A81:J81"/>
    <mergeCell ref="K81:O81"/>
    <mergeCell ref="P81:T81"/>
    <mergeCell ref="U81:Y81"/>
    <mergeCell ref="Z81:AC81"/>
    <mergeCell ref="B79:C79"/>
    <mergeCell ref="D79:J79"/>
    <mergeCell ref="K79:O79"/>
    <mergeCell ref="P79:T79"/>
    <mergeCell ref="U79:Y79"/>
    <mergeCell ref="Z79:AC79"/>
    <mergeCell ref="B78:C78"/>
    <mergeCell ref="D78:J78"/>
    <mergeCell ref="K78:O78"/>
    <mergeCell ref="P78:T78"/>
    <mergeCell ref="U78:Y78"/>
    <mergeCell ref="Z78:AC78"/>
    <mergeCell ref="B77:C77"/>
    <mergeCell ref="D77:J77"/>
    <mergeCell ref="K77:O77"/>
    <mergeCell ref="P77:T77"/>
    <mergeCell ref="U77:Y77"/>
    <mergeCell ref="Z77:AC77"/>
    <mergeCell ref="I75:U75"/>
    <mergeCell ref="W75:AC75"/>
    <mergeCell ref="A76:J76"/>
    <mergeCell ref="K76:O76"/>
    <mergeCell ref="P76:T76"/>
    <mergeCell ref="U76:Y76"/>
    <mergeCell ref="Z76:AC76"/>
    <mergeCell ref="A71:H75"/>
    <mergeCell ref="I71:U71"/>
    <mergeCell ref="V71:V75"/>
    <mergeCell ref="W71:AC71"/>
    <mergeCell ref="I72:U72"/>
    <mergeCell ref="W72:AC72"/>
    <mergeCell ref="I73:U73"/>
    <mergeCell ref="W73:AC73"/>
    <mergeCell ref="I74:U74"/>
    <mergeCell ref="W74:AC74"/>
    <mergeCell ref="B70:C70"/>
    <mergeCell ref="D70:J70"/>
    <mergeCell ref="K70:O70"/>
    <mergeCell ref="P70:T70"/>
    <mergeCell ref="U70:Y70"/>
    <mergeCell ref="Z70:AC70"/>
    <mergeCell ref="B69:C69"/>
    <mergeCell ref="D69:J69"/>
    <mergeCell ref="K69:O69"/>
    <mergeCell ref="P69:T69"/>
    <mergeCell ref="U69:Y69"/>
    <mergeCell ref="Z69:AC69"/>
    <mergeCell ref="Q66:U66"/>
    <mergeCell ref="V66:Y66"/>
    <mergeCell ref="A67:H67"/>
    <mergeCell ref="I67:U67"/>
    <mergeCell ref="W67:AC67"/>
    <mergeCell ref="A68:J68"/>
    <mergeCell ref="K68:O68"/>
    <mergeCell ref="P68:T68"/>
    <mergeCell ref="U68:Y68"/>
    <mergeCell ref="Z68:AC68"/>
    <mergeCell ref="P63:R63"/>
    <mergeCell ref="T63:W63"/>
    <mergeCell ref="Y63:Z63"/>
    <mergeCell ref="A65:H66"/>
    <mergeCell ref="I65:I66"/>
    <mergeCell ref="J65:P65"/>
    <mergeCell ref="Q65:Y65"/>
    <mergeCell ref="Z65:AC66"/>
    <mergeCell ref="J66:L66"/>
    <mergeCell ref="M66:P66"/>
    <mergeCell ref="A57:AC57"/>
    <mergeCell ref="A61:E61"/>
    <mergeCell ref="F61:K61"/>
    <mergeCell ref="L61:W61"/>
    <mergeCell ref="X61:AB61"/>
    <mergeCell ref="A62:B63"/>
    <mergeCell ref="D62:M63"/>
    <mergeCell ref="P62:R62"/>
    <mergeCell ref="T62:W62"/>
    <mergeCell ref="Y62:Z62"/>
    <mergeCell ref="O55:Q55"/>
    <mergeCell ref="S55:U55"/>
    <mergeCell ref="W55:AC55"/>
    <mergeCell ref="A56:H56"/>
    <mergeCell ref="I56:U56"/>
    <mergeCell ref="W56:AC56"/>
    <mergeCell ref="A52:H52"/>
    <mergeCell ref="I52:U52"/>
    <mergeCell ref="W52:AC52"/>
    <mergeCell ref="A53:AC53"/>
    <mergeCell ref="A54:H54"/>
    <mergeCell ref="I54:U54"/>
    <mergeCell ref="V54:V56"/>
    <mergeCell ref="W54:AC54"/>
    <mergeCell ref="A55:F55"/>
    <mergeCell ref="G55:M55"/>
    <mergeCell ref="A50:H50"/>
    <mergeCell ref="I50:U50"/>
    <mergeCell ref="W50:AC50"/>
    <mergeCell ref="A51:D51"/>
    <mergeCell ref="E51:G51"/>
    <mergeCell ref="J51:L51"/>
    <mergeCell ref="M51:P51"/>
    <mergeCell ref="Q51:U51"/>
    <mergeCell ref="V51:Y51"/>
    <mergeCell ref="Z51:AC51"/>
    <mergeCell ref="A48:H48"/>
    <mergeCell ref="I48:U48"/>
    <mergeCell ref="W48:AC48"/>
    <mergeCell ref="A49:J49"/>
    <mergeCell ref="K49:O49"/>
    <mergeCell ref="P49:T49"/>
    <mergeCell ref="U49:Y49"/>
    <mergeCell ref="Z49:AC49"/>
    <mergeCell ref="A46:H46"/>
    <mergeCell ref="I46:U46"/>
    <mergeCell ref="W46:AC46"/>
    <mergeCell ref="A47:J47"/>
    <mergeCell ref="K47:O47"/>
    <mergeCell ref="P47:T47"/>
    <mergeCell ref="U47:Y47"/>
    <mergeCell ref="Z47:AC47"/>
    <mergeCell ref="B45:C45"/>
    <mergeCell ref="D45:J45"/>
    <mergeCell ref="K45:O45"/>
    <mergeCell ref="P45:T45"/>
    <mergeCell ref="U45:Y45"/>
    <mergeCell ref="Z45:AC45"/>
    <mergeCell ref="I43:U43"/>
    <mergeCell ref="W43:AC43"/>
    <mergeCell ref="A44:J44"/>
    <mergeCell ref="K44:O44"/>
    <mergeCell ref="P44:T44"/>
    <mergeCell ref="U44:Y44"/>
    <mergeCell ref="Z44:AC44"/>
    <mergeCell ref="A39:H43"/>
    <mergeCell ref="I39:U39"/>
    <mergeCell ref="V39:V43"/>
    <mergeCell ref="W39:AC39"/>
    <mergeCell ref="I40:U40"/>
    <mergeCell ref="W40:AC40"/>
    <mergeCell ref="I41:U41"/>
    <mergeCell ref="W41:AC41"/>
    <mergeCell ref="I42:U42"/>
    <mergeCell ref="W42:AC42"/>
    <mergeCell ref="Q36:U36"/>
    <mergeCell ref="V36:Y36"/>
    <mergeCell ref="A37:H37"/>
    <mergeCell ref="I37:U37"/>
    <mergeCell ref="W37:AC37"/>
    <mergeCell ref="A38:J38"/>
    <mergeCell ref="K38:O38"/>
    <mergeCell ref="P38:T38"/>
    <mergeCell ref="U38:Y38"/>
    <mergeCell ref="Z38:AC38"/>
    <mergeCell ref="P33:R33"/>
    <mergeCell ref="T33:W33"/>
    <mergeCell ref="Y33:Z33"/>
    <mergeCell ref="A35:H36"/>
    <mergeCell ref="I35:I36"/>
    <mergeCell ref="J35:P35"/>
    <mergeCell ref="Q35:Y35"/>
    <mergeCell ref="Z35:AC36"/>
    <mergeCell ref="J36:L36"/>
    <mergeCell ref="M36:P36"/>
    <mergeCell ref="A27:AC27"/>
    <mergeCell ref="A31:E31"/>
    <mergeCell ref="F31:K31"/>
    <mergeCell ref="L31:W31"/>
    <mergeCell ref="X31:AB31"/>
    <mergeCell ref="A32:B33"/>
    <mergeCell ref="D32:M33"/>
    <mergeCell ref="P32:R32"/>
    <mergeCell ref="T32:W32"/>
    <mergeCell ref="Y32:Z32"/>
    <mergeCell ref="O25:Q25"/>
    <mergeCell ref="S25:U25"/>
    <mergeCell ref="W25:AC25"/>
    <mergeCell ref="A26:H26"/>
    <mergeCell ref="I26:U26"/>
    <mergeCell ref="W26:AC26"/>
    <mergeCell ref="A22:H22"/>
    <mergeCell ref="I22:U22"/>
    <mergeCell ref="W22:AC22"/>
    <mergeCell ref="A23:AC23"/>
    <mergeCell ref="A24:H24"/>
    <mergeCell ref="I24:U24"/>
    <mergeCell ref="V24:V26"/>
    <mergeCell ref="W24:AC24"/>
    <mergeCell ref="A25:F25"/>
    <mergeCell ref="G25:M25"/>
    <mergeCell ref="A20:H20"/>
    <mergeCell ref="I20:U20"/>
    <mergeCell ref="W20:AC20"/>
    <mergeCell ref="A21:D21"/>
    <mergeCell ref="E21:G21"/>
    <mergeCell ref="J21:L21"/>
    <mergeCell ref="M21:P21"/>
    <mergeCell ref="Q21:U21"/>
    <mergeCell ref="V21:Y21"/>
    <mergeCell ref="Z21:AC21"/>
    <mergeCell ref="A18:H18"/>
    <mergeCell ref="I18:U18"/>
    <mergeCell ref="W18:AC18"/>
    <mergeCell ref="A19:J19"/>
    <mergeCell ref="K19:O19"/>
    <mergeCell ref="P19:T19"/>
    <mergeCell ref="U19:Y19"/>
    <mergeCell ref="Z19:AC19"/>
    <mergeCell ref="A16:H16"/>
    <mergeCell ref="I16:U16"/>
    <mergeCell ref="W16:AC16"/>
    <mergeCell ref="A17:J17"/>
    <mergeCell ref="K17:O17"/>
    <mergeCell ref="P17:T17"/>
    <mergeCell ref="U17:Y17"/>
    <mergeCell ref="Z17:AC17"/>
    <mergeCell ref="B15:C15"/>
    <mergeCell ref="D15:J15"/>
    <mergeCell ref="K15:O15"/>
    <mergeCell ref="P15:T15"/>
    <mergeCell ref="U15:Y15"/>
    <mergeCell ref="Z15:AC15"/>
    <mergeCell ref="I13:U13"/>
    <mergeCell ref="W13:AC13"/>
    <mergeCell ref="A14:J14"/>
    <mergeCell ref="K14:O14"/>
    <mergeCell ref="P14:T14"/>
    <mergeCell ref="U14:Y14"/>
    <mergeCell ref="Z14:AC14"/>
    <mergeCell ref="A9:H13"/>
    <mergeCell ref="I9:U9"/>
    <mergeCell ref="V9:V13"/>
    <mergeCell ref="W9:AC9"/>
    <mergeCell ref="I10:U10"/>
    <mergeCell ref="W10:AC10"/>
    <mergeCell ref="I11:U11"/>
    <mergeCell ref="W11:AC11"/>
    <mergeCell ref="I12:U12"/>
    <mergeCell ref="W12:AC12"/>
    <mergeCell ref="V6:Y6"/>
    <mergeCell ref="A7:H7"/>
    <mergeCell ref="I7:U7"/>
    <mergeCell ref="W7:AC7"/>
    <mergeCell ref="A8:J8"/>
    <mergeCell ref="K8:O8"/>
    <mergeCell ref="P8:T8"/>
    <mergeCell ref="U8:Y8"/>
    <mergeCell ref="Z8:AC8"/>
    <mergeCell ref="T3:W3"/>
    <mergeCell ref="Y3:Z3"/>
    <mergeCell ref="A5:H6"/>
    <mergeCell ref="I5:I6"/>
    <mergeCell ref="J5:P5"/>
    <mergeCell ref="Q5:Y5"/>
    <mergeCell ref="Z5:AC6"/>
    <mergeCell ref="J6:L6"/>
    <mergeCell ref="M6:P6"/>
    <mergeCell ref="Q6:U6"/>
    <mergeCell ref="A1:E1"/>
    <mergeCell ref="F1:K1"/>
    <mergeCell ref="L1:W1"/>
    <mergeCell ref="X1:AB1"/>
    <mergeCell ref="A2:B3"/>
    <mergeCell ref="D2:M3"/>
    <mergeCell ref="P2:R2"/>
    <mergeCell ref="T2:W2"/>
    <mergeCell ref="Y2:Z2"/>
    <mergeCell ref="P3:R3"/>
  </mergeCells>
  <pageMargins left="0.39370078740157499" right="0.39370078740157499" top="0.39370078740157499" bottom="0.39370078740157499" header="0" footer="0"/>
  <pageSetup paperSize="9"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499984740745262"/>
  </sheetPr>
  <dimension ref="A1:AMB29"/>
  <sheetViews>
    <sheetView view="pageBreakPreview" zoomScale="90" zoomScaleNormal="100" zoomScaleSheetLayoutView="90" workbookViewId="0">
      <selection activeCell="G11" sqref="G11"/>
    </sheetView>
  </sheetViews>
  <sheetFormatPr defaultColWidth="8.85546875" defaultRowHeight="15"/>
  <cols>
    <col min="1" max="1" width="9.7109375" style="2" customWidth="1"/>
    <col min="2" max="2" width="62.140625" style="4" customWidth="1"/>
    <col min="3" max="3" width="18.140625" style="2" bestFit="1" customWidth="1"/>
    <col min="4" max="4" width="11.85546875" style="2" customWidth="1"/>
    <col min="5" max="5" width="13.28515625" style="2" customWidth="1"/>
    <col min="6" max="6" width="17.5703125" style="2" customWidth="1"/>
    <col min="7" max="7" width="13.5703125" style="2"/>
    <col min="8" max="1016" width="8.85546875" style="2"/>
  </cols>
  <sheetData>
    <row r="1" spans="1:1016" ht="24" customHeight="1">
      <c r="A1" s="5" t="s">
        <v>0</v>
      </c>
      <c r="B1" s="107" t="s">
        <v>88</v>
      </c>
      <c r="C1" s="115"/>
      <c r="D1" s="109" t="s">
        <v>1</v>
      </c>
      <c r="E1" s="112" t="s">
        <v>97</v>
      </c>
      <c r="F1" s="58"/>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row>
    <row r="2" spans="1:1016" ht="24" customHeight="1">
      <c r="A2" s="5" t="s">
        <v>52</v>
      </c>
      <c r="B2" s="26" t="s">
        <v>87</v>
      </c>
      <c r="C2" s="27"/>
      <c r="D2" s="110"/>
      <c r="E2" s="113"/>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row>
    <row r="3" spans="1:1016" ht="24" customHeight="1">
      <c r="A3" s="5" t="s">
        <v>89</v>
      </c>
      <c r="B3" s="107" t="s">
        <v>435</v>
      </c>
      <c r="C3" s="108"/>
      <c r="D3" s="111"/>
      <c r="E3" s="114"/>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row>
    <row r="4" spans="1:1016" ht="24" customHeight="1">
      <c r="A4" s="5" t="s">
        <v>153</v>
      </c>
      <c r="B4" s="64" t="s">
        <v>154</v>
      </c>
      <c r="C4" s="65"/>
      <c r="D4" s="28"/>
      <c r="E4" s="66"/>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row>
    <row r="5" spans="1:1016" ht="24" customHeight="1">
      <c r="A5" s="5" t="s">
        <v>2</v>
      </c>
      <c r="B5" s="26" t="s">
        <v>399</v>
      </c>
      <c r="C5" s="27"/>
      <c r="D5" s="29" t="s">
        <v>3</v>
      </c>
      <c r="E5" s="28" t="s">
        <v>90</v>
      </c>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row>
    <row r="6" spans="1:1016" ht="21" customHeight="1">
      <c r="A6" s="30" t="s">
        <v>4</v>
      </c>
      <c r="B6" s="30" t="s">
        <v>78</v>
      </c>
      <c r="C6" s="30" t="s">
        <v>6</v>
      </c>
      <c r="D6" s="31" t="s">
        <v>7</v>
      </c>
      <c r="E6" s="31" t="s">
        <v>8</v>
      </c>
      <c r="F6"/>
    </row>
    <row r="7" spans="1:1016" ht="21.95" customHeight="1">
      <c r="A7" s="32">
        <f>'P.O.'!A14</f>
        <v>1</v>
      </c>
      <c r="B7" s="33" t="str">
        <f>'P.O.'!D14</f>
        <v>ADMINISTRAÇAO LOCAL DE OBRAS</v>
      </c>
      <c r="C7" s="34">
        <f>'P.O.'!J14</f>
        <v>1864539.72</v>
      </c>
      <c r="D7" s="24">
        <f t="shared" ref="D7:D16" si="0">C7/$C$18</f>
        <v>2.1885858836778078E-2</v>
      </c>
      <c r="E7" s="35">
        <f t="shared" ref="E7:E16" si="1">C7/$D$19</f>
        <v>8508.0525667351121</v>
      </c>
      <c r="F7" s="36"/>
    </row>
    <row r="8" spans="1:1016" ht="21.95" customHeight="1">
      <c r="A8" s="32">
        <f>'P.O.'!A17</f>
        <v>2</v>
      </c>
      <c r="B8" s="33" t="str">
        <f>'P.O.'!D17</f>
        <v>CANTEIRO DE OBRAS</v>
      </c>
      <c r="C8" s="34">
        <f>'P.O.'!J17</f>
        <v>783758.25</v>
      </c>
      <c r="D8" s="24">
        <f t="shared" si="0"/>
        <v>9.1997087740561638E-3</v>
      </c>
      <c r="E8" s="35">
        <f t="shared" si="1"/>
        <v>3576.3552361396305</v>
      </c>
      <c r="F8" s="36"/>
    </row>
    <row r="9" spans="1:1016" ht="21.95" customHeight="1">
      <c r="A9" s="32">
        <f>'P.O.'!A22</f>
        <v>3</v>
      </c>
      <c r="B9" s="33" t="str">
        <f>'P.O.'!D22</f>
        <v>MOBILIZAÇÃO E DESMOBILIZAÇÃO</v>
      </c>
      <c r="C9" s="34">
        <f>'P.O.'!J22</f>
        <v>761512.52</v>
      </c>
      <c r="D9" s="24">
        <f t="shared" si="0"/>
        <v>8.9385896885903534E-3</v>
      </c>
      <c r="E9" s="35">
        <f t="shared" si="1"/>
        <v>3474.8460871549169</v>
      </c>
      <c r="F9" s="36"/>
    </row>
    <row r="10" spans="1:1016" ht="21.95" customHeight="1">
      <c r="A10" s="32">
        <f>'P.O.'!A25</f>
        <v>4</v>
      </c>
      <c r="B10" s="33" t="str">
        <f>'P.O.'!D25</f>
        <v>626APE0005 - ENTR. BR-428 (PETROLINA) / ENTR. PE-626 (KM 4,95)</v>
      </c>
      <c r="C10" s="34">
        <f>'P.O.'!J25</f>
        <v>1749681.7200000002</v>
      </c>
      <c r="D10" s="24">
        <f t="shared" si="0"/>
        <v>2.0537662310144335E-2</v>
      </c>
      <c r="E10" s="35">
        <f t="shared" si="1"/>
        <v>7983.9457905544159</v>
      </c>
      <c r="F10" s="36"/>
    </row>
    <row r="11" spans="1:1016" ht="21.95" customHeight="1">
      <c r="A11" s="32">
        <f>'P.O.'!A62</f>
        <v>5</v>
      </c>
      <c r="B11" s="33" t="str">
        <f>'P.O.'!D62</f>
        <v>655APE0001 - PETROLINA / ENTR. PE-655 (JATOBÁ)</v>
      </c>
      <c r="C11" s="34">
        <f>'P.O.'!J62</f>
        <v>2325334.5</v>
      </c>
      <c r="D11" s="24">
        <f t="shared" si="0"/>
        <v>2.7294641175726702E-2</v>
      </c>
      <c r="E11" s="35">
        <f t="shared" si="1"/>
        <v>10610.698151950719</v>
      </c>
      <c r="F11" s="36"/>
    </row>
    <row r="12" spans="1:1016" ht="21.95" customHeight="1">
      <c r="A12" s="32">
        <f>'P.O.'!A95</f>
        <v>6</v>
      </c>
      <c r="B12" s="33" t="str">
        <f>'P.O.'!D95</f>
        <v>RODOVIA PE-625 - ENTR. PE604 (SANTA CRUZ) / ENTR. PE-630 (SANTA FILOMENA)</v>
      </c>
      <c r="C12" s="34">
        <f>'P.O.'!J95</f>
        <v>8416727.4299999997</v>
      </c>
      <c r="D12" s="24">
        <f t="shared" si="0"/>
        <v>9.8795057259824931E-2</v>
      </c>
      <c r="E12" s="35">
        <f t="shared" si="1"/>
        <v>38406.239698836413</v>
      </c>
      <c r="F12" s="36"/>
    </row>
    <row r="13" spans="1:1016" ht="21.95" customHeight="1">
      <c r="A13" s="32">
        <f>'P.O.'!A138</f>
        <v>7</v>
      </c>
      <c r="B13" s="33" t="str">
        <f>'P.O.'!D138</f>
        <v>RODOVIA PE-626 - ENTR. BR-428 (PRÓXIMO A LAGOA GRANDE) / PETROLINA</v>
      </c>
      <c r="C13" s="34">
        <f>'P.O.'!J138</f>
        <v>17772987.210000001</v>
      </c>
      <c r="D13" s="24">
        <f t="shared" si="0"/>
        <v>0.20861829062344797</v>
      </c>
      <c r="E13" s="35">
        <f t="shared" si="1"/>
        <v>81099.645037645445</v>
      </c>
      <c r="F13" s="36"/>
    </row>
    <row r="14" spans="1:1016" ht="21.95" customHeight="1">
      <c r="A14" s="32">
        <f>'P.O.'!A185</f>
        <v>8</v>
      </c>
      <c r="B14" s="33" t="str">
        <f>'P.O.'!D185</f>
        <v>RODOVIA PE-628 - ENTR. BR-428 / ENTR. PE-634 (P/ URUÁS)</v>
      </c>
      <c r="C14" s="34">
        <f>'P.O.'!J185</f>
        <v>11225053.609999999</v>
      </c>
      <c r="D14" s="24">
        <f t="shared" si="0"/>
        <v>0.13175902669626485</v>
      </c>
      <c r="E14" s="35">
        <f t="shared" si="1"/>
        <v>51220.869769564219</v>
      </c>
      <c r="F14" s="36"/>
    </row>
    <row r="15" spans="1:1016" ht="21.95" customHeight="1">
      <c r="A15" s="32">
        <f>'P.O.'!A225</f>
        <v>9</v>
      </c>
      <c r="B15" s="33" t="str">
        <f>'P.O.'!D225</f>
        <v>RODOVIA PE-632 - ENTR. 428 / CAPIM</v>
      </c>
      <c r="C15" s="34">
        <f>'P.O.'!J225</f>
        <v>1905551.32</v>
      </c>
      <c r="D15" s="24">
        <f t="shared" si="0"/>
        <v>2.2367250613334284E-2</v>
      </c>
      <c r="E15" s="35">
        <f t="shared" si="1"/>
        <v>8695.1919689710248</v>
      </c>
      <c r="F15" s="36"/>
    </row>
    <row r="16" spans="1:1016" ht="21.95" customHeight="1">
      <c r="A16" s="32">
        <f>'P.O.'!A259</f>
        <v>10</v>
      </c>
      <c r="B16" s="33" t="str">
        <f>'P.O.'!D259</f>
        <v>RODOVIA PE-634 - ENTR. BR407 / URUÁS/CRUZ DE SALINAS</v>
      </c>
      <c r="C16" s="34">
        <f>'P.O.'!J259</f>
        <v>3979525.26</v>
      </c>
      <c r="D16" s="24">
        <f t="shared" si="0"/>
        <v>4.6711436148838159E-2</v>
      </c>
      <c r="E16" s="35">
        <f t="shared" si="1"/>
        <v>18158.910609171799</v>
      </c>
      <c r="F16" s="36"/>
    </row>
    <row r="17" spans="1:6" ht="21.95" customHeight="1">
      <c r="A17" s="32">
        <v>12</v>
      </c>
      <c r="B17" s="33" t="str">
        <f>'P.O.'!D293</f>
        <v>RODOVIA PE-635 - ENTR. PE-604 / ENTR. PE-630 (DORMENTES)</v>
      </c>
      <c r="C17" s="34">
        <f>'P.O.'!J293</f>
        <v>34409139.399999999</v>
      </c>
      <c r="D17" s="24">
        <f t="shared" ref="D17" si="2">C17/$C$18</f>
        <v>0.4038924778729942</v>
      </c>
      <c r="E17" s="35">
        <f t="shared" ref="E17" si="3">C17/$D$19</f>
        <v>157011.81565138031</v>
      </c>
      <c r="F17" s="36"/>
    </row>
    <row r="18" spans="1:6" ht="21.95" customHeight="1">
      <c r="A18" s="37"/>
      <c r="B18" s="38" t="s">
        <v>9</v>
      </c>
      <c r="C18" s="39">
        <f>C12+C11+C10+C9+C8+C7+C13+C14+C15+C16+C17</f>
        <v>85193810.939999998</v>
      </c>
      <c r="D18" s="40">
        <f>D12+D11+D10+D9+D8+D7+D13+D14+D15+D16+D17</f>
        <v>1</v>
      </c>
      <c r="E18" s="41">
        <f>C18/$D$19</f>
        <v>388746.57056810404</v>
      </c>
      <c r="F18" s="42"/>
    </row>
    <row r="19" spans="1:6" ht="21.95" customHeight="1">
      <c r="A19" s="43"/>
      <c r="B19" s="44"/>
      <c r="C19" s="45" t="s">
        <v>10</v>
      </c>
      <c r="D19" s="46">
        <v>219.15</v>
      </c>
      <c r="E19" s="47" t="s">
        <v>11</v>
      </c>
    </row>
    <row r="21" spans="1:6">
      <c r="C21" s="68"/>
    </row>
    <row r="22" spans="1:6">
      <c r="C22" s="48"/>
    </row>
    <row r="23" spans="1:6">
      <c r="C23" s="48"/>
    </row>
    <row r="24" spans="1:6">
      <c r="C24" s="48"/>
    </row>
    <row r="25" spans="1:6">
      <c r="C25" s="48"/>
    </row>
    <row r="26" spans="1:6">
      <c r="C26" s="48"/>
    </row>
    <row r="27" spans="1:6">
      <c r="C27" s="48"/>
    </row>
    <row r="28" spans="1:6">
      <c r="C28" s="48"/>
    </row>
    <row r="29" spans="1:6">
      <c r="C29" s="48"/>
    </row>
  </sheetData>
  <mergeCells count="4">
    <mergeCell ref="B3:C3"/>
    <mergeCell ref="D1:D3"/>
    <mergeCell ref="E1:E3"/>
    <mergeCell ref="B1:C1"/>
  </mergeCells>
  <conditionalFormatting sqref="A2:C2">
    <cfRule type="containsText" dxfId="25" priority="10" operator="containsText" text="SD-96002">
      <formula>NOT(ISERROR(SEARCH("SD-96002",A2)))</formula>
    </cfRule>
    <cfRule type="containsText" dxfId="24" priority="11" operator="containsText" text="72897">
      <formula>NOT(ISERROR(SEARCH("72897",A2)))</formula>
    </cfRule>
  </conditionalFormatting>
  <conditionalFormatting sqref="A5:C5">
    <cfRule type="containsText" dxfId="23" priority="14" operator="containsText" text="SD-96002">
      <formula>NOT(ISERROR(SEARCH("SD-96002",A5)))</formula>
    </cfRule>
    <cfRule type="containsText" dxfId="22" priority="15" operator="containsText" text="72897">
      <formula>NOT(ISERROR(SEARCH("72897",A5)))</formula>
    </cfRule>
  </conditionalFormatting>
  <conditionalFormatting sqref="B1">
    <cfRule type="containsText" dxfId="21" priority="4" operator="containsText" text="SD-96002">
      <formula>NOT(ISERROR(SEARCH("SD-96002",B1)))</formula>
    </cfRule>
    <cfRule type="containsText" dxfId="20" priority="5" operator="containsText" text="72897">
      <formula>NOT(ISERROR(SEARCH("72897",B1)))</formula>
    </cfRule>
  </conditionalFormatting>
  <conditionalFormatting sqref="D1:E1">
    <cfRule type="containsText" dxfId="19" priority="6" operator="containsText" text="SD-96002">
      <formula>NOT(ISERROR(SEARCH("SD-96002",D1)))</formula>
    </cfRule>
    <cfRule type="containsText" dxfId="18" priority="7" operator="containsText" text="72897">
      <formula>NOT(ISERROR(SEARCH("72897",D1)))</formula>
    </cfRule>
  </conditionalFormatting>
  <printOptions horizontalCentered="1"/>
  <pageMargins left="0.59055118110236227" right="0.39370078740157483" top="1.1811023622047245" bottom="0.39370078740157483" header="0.51181102362204722" footer="0.51181102362204722"/>
  <pageSetup paperSize="9" scale="8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499984740745262"/>
  </sheetPr>
  <dimension ref="A1:AME957"/>
  <sheetViews>
    <sheetView view="pageBreakPreview" zoomScaleNormal="100" zoomScaleSheetLayoutView="100" workbookViewId="0">
      <selection activeCell="N6" sqref="N6"/>
    </sheetView>
  </sheetViews>
  <sheetFormatPr defaultColWidth="8.85546875" defaultRowHeight="15"/>
  <cols>
    <col min="1" max="1" width="10.28515625" style="11" customWidth="1"/>
    <col min="2" max="3" width="14.5703125" style="2" customWidth="1"/>
    <col min="4" max="4" width="72.140625" style="3" customWidth="1"/>
    <col min="5" max="5" width="7.85546875" style="2" customWidth="1"/>
    <col min="6" max="6" width="13.42578125" style="63" bestFit="1" customWidth="1"/>
    <col min="7" max="7" width="16.85546875" style="4" customWidth="1"/>
    <col min="8" max="8" width="16.85546875" style="70" customWidth="1"/>
    <col min="9" max="9" width="16.85546875" style="4" customWidth="1"/>
    <col min="10" max="10" width="17.7109375" style="4" customWidth="1"/>
    <col min="11" max="11" width="17.28515625" style="73" hidden="1" customWidth="1"/>
    <col min="12" max="12" width="13.140625" style="73" customWidth="1"/>
    <col min="13" max="13" width="16.85546875" style="73" bestFit="1" customWidth="1"/>
    <col min="14" max="16384" width="8.85546875" style="73"/>
  </cols>
  <sheetData>
    <row r="1" spans="1:1019" ht="15" customHeight="1">
      <c r="A1" s="12" t="str">
        <f>RESUMO!A1</f>
        <v>CLIENTE:</v>
      </c>
      <c r="B1" s="116" t="str">
        <f>RESUMO!B1</f>
        <v>DEPARTAMENTO DE ESTRADAS DE RODAGEM DO ESTADO DE PERNAMBUCO - DER/PE</v>
      </c>
      <c r="C1" s="116"/>
      <c r="D1" s="116"/>
      <c r="E1" s="116"/>
      <c r="F1" s="116"/>
      <c r="G1" s="13"/>
      <c r="H1" s="13"/>
      <c r="I1" s="13"/>
      <c r="J1" s="53"/>
    </row>
    <row r="2" spans="1:1019">
      <c r="A2" s="12" t="str">
        <f>RESUMO!A2</f>
        <v>PROJETO:</v>
      </c>
      <c r="B2" s="116" t="str">
        <f>RESUMO!B2</f>
        <v>REABILITAÇÃO DE RODOVIAS DO ESTADO DE PERNAMBUCO</v>
      </c>
      <c r="C2" s="116"/>
      <c r="D2" s="116"/>
      <c r="E2" s="116"/>
      <c r="F2" s="116"/>
      <c r="G2" s="14"/>
      <c r="H2" s="14"/>
      <c r="I2" s="14"/>
      <c r="J2" s="54"/>
    </row>
    <row r="3" spans="1:1019">
      <c r="A3" s="12" t="str">
        <f>RESUMO!A3</f>
        <v>RODOVIAS:</v>
      </c>
      <c r="B3" s="116" t="str">
        <f>RESUMO!B3</f>
        <v>626APE0005 / 655APE0001 / PE-625 / PE-626 / PE-628 / PE-632 / PE-634 / PE-635</v>
      </c>
      <c r="C3" s="120"/>
      <c r="D3" s="120"/>
      <c r="E3" s="120"/>
      <c r="F3" s="120"/>
      <c r="G3" s="120"/>
      <c r="H3" s="120"/>
      <c r="I3" s="14"/>
      <c r="J3" s="54"/>
    </row>
    <row r="4" spans="1:1019" ht="15" customHeight="1">
      <c r="A4" s="12" t="str">
        <f>RESUMO!A4</f>
        <v>LOTE:</v>
      </c>
      <c r="B4" s="118" t="str">
        <f>RESUMO!B4</f>
        <v>LOTE 09</v>
      </c>
      <c r="C4" s="118"/>
      <c r="D4" s="118"/>
      <c r="E4" s="118"/>
      <c r="F4" s="118"/>
      <c r="G4" s="118"/>
      <c r="H4" s="118"/>
      <c r="I4" s="6" t="s">
        <v>1</v>
      </c>
      <c r="J4" s="55" t="str">
        <f>RESUMO!E1</f>
        <v>JANEIRO/2025
- PE</v>
      </c>
    </row>
    <row r="5" spans="1:1019">
      <c r="A5" s="67" t="str">
        <f>RESUMO!A5</f>
        <v>EXTENSÃO:</v>
      </c>
      <c r="B5" s="118" t="str">
        <f>RESUMO!B5</f>
        <v>219,15km</v>
      </c>
      <c r="C5" s="118"/>
      <c r="D5" s="118"/>
      <c r="E5" s="118"/>
      <c r="F5" s="118"/>
      <c r="G5" s="118"/>
      <c r="H5" s="118"/>
      <c r="I5" s="7" t="s">
        <v>3</v>
      </c>
      <c r="J5" s="56" t="str">
        <f>RESUMO!E5</f>
        <v>SEM DESONERAÇÃO</v>
      </c>
      <c r="M5" s="105">
        <f>SUBTOTAL(9,J29:J318)</f>
        <v>307467844.94999987</v>
      </c>
      <c r="N5" s="106">
        <f>M5/M6</f>
        <v>3.6090396891218104</v>
      </c>
    </row>
    <row r="6" spans="1:1019">
      <c r="A6" s="119"/>
      <c r="B6" s="119"/>
      <c r="C6" s="119"/>
      <c r="D6" s="119"/>
      <c r="E6" s="119"/>
      <c r="F6" s="119"/>
      <c r="G6" s="119"/>
      <c r="H6" s="119"/>
      <c r="I6" s="7" t="s">
        <v>12</v>
      </c>
      <c r="J6" s="74">
        <v>0.21229999999999999</v>
      </c>
      <c r="M6" s="104">
        <f>J335</f>
        <v>85193810.939999998</v>
      </c>
    </row>
    <row r="7" spans="1:1019">
      <c r="A7" s="119"/>
      <c r="B7" s="119"/>
      <c r="C7" s="119"/>
      <c r="D7" s="119"/>
      <c r="E7" s="119"/>
      <c r="F7" s="119"/>
      <c r="G7" s="119"/>
      <c r="H7" s="119"/>
      <c r="I7" s="8" t="s">
        <v>13</v>
      </c>
      <c r="J7" s="74">
        <v>0.15</v>
      </c>
    </row>
    <row r="8" spans="1:1019">
      <c r="A8" s="117"/>
      <c r="B8" s="117"/>
      <c r="C8" s="117"/>
      <c r="D8" s="117"/>
      <c r="E8" s="117"/>
      <c r="F8" s="117"/>
      <c r="G8" s="117"/>
      <c r="H8" s="117"/>
      <c r="I8" s="117"/>
      <c r="J8" s="117"/>
    </row>
    <row r="9" spans="1:1019" ht="15.75">
      <c r="A9" s="121" t="s">
        <v>14</v>
      </c>
      <c r="B9" s="121"/>
      <c r="C9" s="121"/>
      <c r="D9" s="121"/>
      <c r="E9" s="121"/>
      <c r="F9" s="121"/>
      <c r="G9" s="121"/>
      <c r="H9" s="121"/>
      <c r="I9" s="121"/>
      <c r="J9" s="121"/>
    </row>
    <row r="10" spans="1:1019">
      <c r="A10" s="117"/>
      <c r="B10" s="117"/>
      <c r="C10" s="117"/>
      <c r="D10" s="117"/>
      <c r="E10" s="117"/>
      <c r="F10" s="117"/>
      <c r="G10" s="117"/>
      <c r="H10" s="117"/>
      <c r="I10" s="117"/>
      <c r="J10" s="117"/>
    </row>
    <row r="11" spans="1:1019" s="75" customFormat="1" ht="12.75" customHeight="1">
      <c r="A11" s="122" t="s">
        <v>15</v>
      </c>
      <c r="B11" s="122" t="s">
        <v>16</v>
      </c>
      <c r="C11" s="122" t="s">
        <v>91</v>
      </c>
      <c r="D11" s="122" t="s">
        <v>5</v>
      </c>
      <c r="E11" s="122" t="s">
        <v>17</v>
      </c>
      <c r="F11" s="124" t="s">
        <v>18</v>
      </c>
      <c r="G11" s="122" t="s">
        <v>92</v>
      </c>
      <c r="H11" s="122" t="s">
        <v>93</v>
      </c>
      <c r="I11" s="122" t="s">
        <v>94</v>
      </c>
      <c r="J11" s="122" t="s">
        <v>95</v>
      </c>
    </row>
    <row r="12" spans="1:1019" s="75" customFormat="1" ht="15" customHeight="1">
      <c r="A12" s="122"/>
      <c r="B12" s="122"/>
      <c r="C12" s="122"/>
      <c r="D12" s="122"/>
      <c r="E12" s="122"/>
      <c r="F12" s="124"/>
      <c r="G12" s="122"/>
      <c r="H12" s="122"/>
      <c r="I12" s="122"/>
      <c r="J12" s="122"/>
    </row>
    <row r="13" spans="1:1019" s="75" customFormat="1" ht="12.75">
      <c r="A13" s="15"/>
      <c r="B13" s="16"/>
      <c r="C13" s="16"/>
      <c r="D13" s="16"/>
      <c r="E13" s="16"/>
      <c r="F13" s="60"/>
      <c r="G13" s="103"/>
      <c r="H13" s="103"/>
      <c r="I13" s="103"/>
      <c r="J13" s="57"/>
    </row>
    <row r="14" spans="1:1019" s="77" customFormat="1">
      <c r="A14" s="17">
        <v>1</v>
      </c>
      <c r="B14" s="17"/>
      <c r="C14" s="17"/>
      <c r="D14" s="18" t="s">
        <v>19</v>
      </c>
      <c r="E14" s="17"/>
      <c r="F14" s="61"/>
      <c r="G14" s="19"/>
      <c r="H14" s="19"/>
      <c r="I14" s="19"/>
      <c r="J14" s="19">
        <f>J15</f>
        <v>1864539.72</v>
      </c>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c r="ALS14" s="76"/>
      <c r="ALT14" s="76"/>
      <c r="ALU14" s="76"/>
      <c r="ALV14" s="76"/>
      <c r="ALW14" s="76"/>
      <c r="ALX14" s="76"/>
      <c r="ALY14" s="76"/>
      <c r="ALZ14" s="76"/>
      <c r="AMA14" s="76"/>
      <c r="AMB14" s="76"/>
      <c r="AMC14" s="76"/>
      <c r="AMD14" s="76"/>
      <c r="AME14" s="76"/>
    </row>
    <row r="15" spans="1:1019" s="80" customFormat="1" ht="12.95" customHeight="1">
      <c r="A15" s="20" t="s">
        <v>20</v>
      </c>
      <c r="B15" s="21" t="s">
        <v>21</v>
      </c>
      <c r="C15" s="21" t="s">
        <v>102</v>
      </c>
      <c r="D15" s="71" t="s">
        <v>50</v>
      </c>
      <c r="E15" s="22" t="s">
        <v>51</v>
      </c>
      <c r="F15" s="59">
        <v>1</v>
      </c>
      <c r="G15" s="23">
        <v>1538018.41</v>
      </c>
      <c r="H15" s="69">
        <f>$J$6</f>
        <v>0.21229999999999999</v>
      </c>
      <c r="I15" s="23">
        <f>ROUND(((H15+1)*G15),2)</f>
        <v>1864539.72</v>
      </c>
      <c r="J15" s="23">
        <f>TRUNC((I15*F15),2)</f>
        <v>1864539.72</v>
      </c>
      <c r="K15" s="78">
        <f>G15*F15</f>
        <v>1538018.41</v>
      </c>
      <c r="L15" s="76"/>
      <c r="M15" s="79"/>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c r="AMA15" s="76"/>
      <c r="AMB15" s="76"/>
      <c r="AMC15" s="76"/>
      <c r="AMD15" s="76"/>
      <c r="AME15" s="76"/>
    </row>
    <row r="16" spans="1:1019" s="80" customFormat="1" ht="10.5" customHeight="1">
      <c r="A16" s="20"/>
      <c r="B16" s="21"/>
      <c r="C16" s="21"/>
      <c r="D16" s="71"/>
      <c r="E16" s="22"/>
      <c r="F16" s="59"/>
      <c r="G16" s="23"/>
      <c r="H16" s="23"/>
      <c r="I16" s="23"/>
      <c r="J16" s="23"/>
      <c r="K16" s="81"/>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c r="AMA16" s="76"/>
      <c r="AMB16" s="76"/>
      <c r="AMC16" s="76"/>
      <c r="AMD16" s="76"/>
      <c r="AME16" s="76"/>
    </row>
    <row r="17" spans="1:1019" s="77" customFormat="1">
      <c r="A17" s="17">
        <v>2</v>
      </c>
      <c r="B17" s="17"/>
      <c r="C17" s="17"/>
      <c r="D17" s="18" t="s">
        <v>22</v>
      </c>
      <c r="E17" s="17"/>
      <c r="F17" s="61"/>
      <c r="G17" s="19"/>
      <c r="H17" s="19"/>
      <c r="I17" s="19"/>
      <c r="J17" s="19">
        <f>SUM(J18:J20)</f>
        <v>783758.25</v>
      </c>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c r="ALS17" s="76"/>
      <c r="ALT17" s="76"/>
      <c r="ALU17" s="76"/>
      <c r="ALV17" s="76"/>
      <c r="ALW17" s="76"/>
      <c r="ALX17" s="76"/>
      <c r="ALY17" s="76"/>
      <c r="ALZ17" s="76"/>
      <c r="AMA17" s="76"/>
      <c r="AMB17" s="76"/>
      <c r="AMC17" s="76"/>
      <c r="AMD17" s="76"/>
      <c r="AME17" s="76"/>
    </row>
    <row r="18" spans="1:1019" s="80" customFormat="1">
      <c r="A18" s="20" t="s">
        <v>23</v>
      </c>
      <c r="B18" s="20" t="s">
        <v>24</v>
      </c>
      <c r="C18" s="21" t="s">
        <v>102</v>
      </c>
      <c r="D18" s="71" t="s">
        <v>53</v>
      </c>
      <c r="E18" s="22" t="s">
        <v>51</v>
      </c>
      <c r="F18" s="59">
        <v>1</v>
      </c>
      <c r="G18" s="23">
        <v>508139.35</v>
      </c>
      <c r="H18" s="69">
        <f>$J$6</f>
        <v>0.21229999999999999</v>
      </c>
      <c r="I18" s="23">
        <f>ROUND(((H18+1)*G18),2)</f>
        <v>616017.32999999996</v>
      </c>
      <c r="J18" s="23">
        <f>TRUNC((I18*F18),2)</f>
        <v>616017.32999999996</v>
      </c>
      <c r="K18" s="78">
        <f t="shared" ref="K18:K20" si="0">G18*F18</f>
        <v>508139.35</v>
      </c>
      <c r="L18" s="76"/>
      <c r="M18" s="79"/>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c r="ALS18" s="76"/>
      <c r="ALT18" s="76"/>
      <c r="ALU18" s="76"/>
      <c r="ALV18" s="76"/>
      <c r="ALW18" s="76"/>
      <c r="ALX18" s="76"/>
      <c r="ALY18" s="76"/>
      <c r="ALZ18" s="76"/>
      <c r="AMA18" s="76"/>
      <c r="AMB18" s="76"/>
      <c r="AMC18" s="76"/>
      <c r="AMD18" s="76"/>
      <c r="AME18" s="76"/>
    </row>
    <row r="19" spans="1:1019" s="80" customFormat="1">
      <c r="A19" s="20" t="s">
        <v>25</v>
      </c>
      <c r="B19" s="20" t="s">
        <v>27</v>
      </c>
      <c r="C19" s="21" t="s">
        <v>102</v>
      </c>
      <c r="D19" s="71" t="s">
        <v>54</v>
      </c>
      <c r="E19" s="22" t="s">
        <v>55</v>
      </c>
      <c r="F19" s="59">
        <f>7*2*12</f>
        <v>168</v>
      </c>
      <c r="G19" s="23">
        <v>445.45</v>
      </c>
      <c r="H19" s="69">
        <f>$J$6</f>
        <v>0.21229999999999999</v>
      </c>
      <c r="I19" s="23">
        <f>ROUND(((H19+1)*G19),2)</f>
        <v>540.02</v>
      </c>
      <c r="J19" s="23">
        <f>TRUNC((I19*F19),2)</f>
        <v>90723.36</v>
      </c>
      <c r="K19" s="78">
        <f t="shared" si="0"/>
        <v>74835.599999999991</v>
      </c>
      <c r="L19" s="76"/>
      <c r="M19" s="79"/>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c r="ALS19" s="76"/>
      <c r="ALT19" s="76"/>
      <c r="ALU19" s="76"/>
      <c r="ALV19" s="76"/>
      <c r="ALW19" s="76"/>
      <c r="ALX19" s="76"/>
      <c r="ALY19" s="76"/>
      <c r="ALZ19" s="76"/>
      <c r="AMA19" s="76"/>
      <c r="AMB19" s="76"/>
      <c r="AMC19" s="76"/>
      <c r="AMD19" s="76"/>
      <c r="AME19" s="76"/>
    </row>
    <row r="20" spans="1:1019" s="80" customFormat="1" ht="25.5">
      <c r="A20" s="20" t="s">
        <v>26</v>
      </c>
      <c r="B20" s="20">
        <v>903802</v>
      </c>
      <c r="C20" s="20" t="s">
        <v>96</v>
      </c>
      <c r="D20" s="71" t="s">
        <v>56</v>
      </c>
      <c r="E20" s="22" t="s">
        <v>51</v>
      </c>
      <c r="F20" s="59">
        <v>4</v>
      </c>
      <c r="G20" s="23">
        <v>15882.53</v>
      </c>
      <c r="H20" s="69">
        <f>$J$6</f>
        <v>0.21229999999999999</v>
      </c>
      <c r="I20" s="23">
        <f>ROUND(((H20+1)*G20),2)</f>
        <v>19254.39</v>
      </c>
      <c r="J20" s="23">
        <f>TRUNC((I20*F20),2)</f>
        <v>77017.56</v>
      </c>
      <c r="K20" s="78">
        <f t="shared" si="0"/>
        <v>63530.12</v>
      </c>
      <c r="L20" s="76"/>
      <c r="M20" s="79"/>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c r="ALS20" s="76"/>
      <c r="ALT20" s="76"/>
      <c r="ALU20" s="76"/>
      <c r="ALV20" s="76"/>
      <c r="ALW20" s="76"/>
      <c r="ALX20" s="76"/>
      <c r="ALY20" s="76"/>
      <c r="ALZ20" s="76"/>
      <c r="AMA20" s="76"/>
      <c r="AMB20" s="76"/>
      <c r="AMC20" s="76"/>
      <c r="AMD20" s="76"/>
      <c r="AME20" s="76"/>
    </row>
    <row r="21" spans="1:1019" s="80" customFormat="1" ht="11.25" customHeight="1">
      <c r="A21" s="20"/>
      <c r="B21" s="21"/>
      <c r="C21" s="21"/>
      <c r="D21" s="71"/>
      <c r="E21" s="22"/>
      <c r="F21" s="59"/>
      <c r="G21" s="23"/>
      <c r="H21" s="23"/>
      <c r="I21" s="23"/>
      <c r="J21" s="23"/>
      <c r="K21" s="81"/>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c r="ALS21" s="76"/>
      <c r="ALT21" s="76"/>
      <c r="ALU21" s="76"/>
      <c r="ALV21" s="76"/>
      <c r="ALW21" s="76"/>
      <c r="ALX21" s="76"/>
      <c r="ALY21" s="76"/>
      <c r="ALZ21" s="76"/>
      <c r="AMA21" s="76"/>
      <c r="AMB21" s="76"/>
      <c r="AMC21" s="76"/>
      <c r="AMD21" s="76"/>
      <c r="AME21" s="76"/>
    </row>
    <row r="22" spans="1:1019" s="77" customFormat="1">
      <c r="A22" s="17">
        <v>3</v>
      </c>
      <c r="B22" s="17"/>
      <c r="C22" s="17"/>
      <c r="D22" s="18" t="s">
        <v>28</v>
      </c>
      <c r="E22" s="17"/>
      <c r="F22" s="61"/>
      <c r="G22" s="19"/>
      <c r="H22" s="19"/>
      <c r="I22" s="19"/>
      <c r="J22" s="19">
        <f>J23</f>
        <v>761512.52</v>
      </c>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c r="AMA22" s="76"/>
      <c r="AMB22" s="76"/>
      <c r="AMC22" s="76"/>
      <c r="AMD22" s="76"/>
      <c r="AME22" s="76"/>
    </row>
    <row r="23" spans="1:1019" s="80" customFormat="1" ht="16.5" customHeight="1">
      <c r="A23" s="20" t="s">
        <v>29</v>
      </c>
      <c r="B23" s="21" t="s">
        <v>27</v>
      </c>
      <c r="C23" s="21" t="s">
        <v>102</v>
      </c>
      <c r="D23" s="71" t="s">
        <v>57</v>
      </c>
      <c r="E23" s="22" t="s">
        <v>51</v>
      </c>
      <c r="F23" s="59">
        <v>2</v>
      </c>
      <c r="G23" s="23">
        <v>314077.59000000003</v>
      </c>
      <c r="H23" s="69">
        <f>$J$6</f>
        <v>0.21229999999999999</v>
      </c>
      <c r="I23" s="23">
        <f>ROUND(((H23+1)*G23),2)</f>
        <v>380756.26</v>
      </c>
      <c r="J23" s="23">
        <f>TRUNC((I23*F23),2)</f>
        <v>761512.52</v>
      </c>
      <c r="K23" s="78">
        <f>G23*F23</f>
        <v>628155.18000000005</v>
      </c>
      <c r="L23" s="76"/>
      <c r="M23" s="79"/>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c r="ALS23" s="76"/>
      <c r="ALT23" s="76"/>
      <c r="ALU23" s="76"/>
      <c r="ALV23" s="76"/>
      <c r="ALW23" s="76"/>
      <c r="ALX23" s="76"/>
      <c r="ALY23" s="76"/>
      <c r="ALZ23" s="76"/>
      <c r="AMA23" s="76"/>
      <c r="AMB23" s="76"/>
      <c r="AMC23" s="76"/>
      <c r="AMD23" s="76"/>
      <c r="AME23" s="76"/>
    </row>
    <row r="24" spans="1:1019" s="80" customFormat="1" ht="15" customHeight="1">
      <c r="A24" s="20"/>
      <c r="B24" s="21"/>
      <c r="C24" s="21"/>
      <c r="D24" s="71"/>
      <c r="E24" s="22"/>
      <c r="F24" s="59"/>
      <c r="G24" s="23"/>
      <c r="H24" s="23"/>
      <c r="I24" s="23"/>
      <c r="J24" s="23"/>
      <c r="K24" s="81"/>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c r="ALS24" s="76"/>
      <c r="ALT24" s="76"/>
      <c r="ALU24" s="76"/>
      <c r="ALV24" s="76"/>
      <c r="ALW24" s="76"/>
      <c r="ALX24" s="76"/>
      <c r="ALY24" s="76"/>
      <c r="ALZ24" s="76"/>
      <c r="AMA24" s="76"/>
      <c r="AMB24" s="76"/>
      <c r="AMC24" s="76"/>
      <c r="AMD24" s="76"/>
      <c r="AME24" s="76"/>
    </row>
    <row r="25" spans="1:1019" s="77" customFormat="1">
      <c r="A25" s="17">
        <v>4</v>
      </c>
      <c r="B25" s="17"/>
      <c r="C25" s="17"/>
      <c r="D25" s="18" t="s">
        <v>350</v>
      </c>
      <c r="E25" s="17"/>
      <c r="F25" s="61"/>
      <c r="G25" s="19"/>
      <c r="H25" s="19"/>
      <c r="I25" s="19"/>
      <c r="J25" s="19">
        <f>J26+J39+J43</f>
        <v>1749681.7200000002</v>
      </c>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c r="AMA25" s="76"/>
      <c r="AMB25" s="76"/>
      <c r="AMC25" s="76"/>
      <c r="AMD25" s="76"/>
      <c r="AME25" s="76"/>
    </row>
    <row r="26" spans="1:1019" s="77" customFormat="1">
      <c r="A26" s="49" t="s">
        <v>31</v>
      </c>
      <c r="B26" s="49"/>
      <c r="C26" s="49"/>
      <c r="D26" s="50" t="s">
        <v>34</v>
      </c>
      <c r="E26" s="49"/>
      <c r="F26" s="62"/>
      <c r="G26" s="51"/>
      <c r="H26" s="51"/>
      <c r="I26" s="51"/>
      <c r="J26" s="51">
        <f>J27+J34</f>
        <v>495345.54000000004</v>
      </c>
      <c r="K26" s="76"/>
      <c r="L26" s="76"/>
      <c r="M26" s="82"/>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c r="ALS26" s="76"/>
      <c r="ALT26" s="76"/>
      <c r="ALU26" s="76"/>
      <c r="ALV26" s="76"/>
      <c r="ALW26" s="76"/>
      <c r="ALX26" s="76"/>
      <c r="ALY26" s="76"/>
      <c r="ALZ26" s="76"/>
      <c r="AMA26" s="76"/>
      <c r="AMB26" s="76"/>
      <c r="AMC26" s="76"/>
      <c r="AMD26" s="76"/>
      <c r="AME26" s="76"/>
    </row>
    <row r="27" spans="1:1019" s="77" customFormat="1">
      <c r="A27" s="49" t="s">
        <v>99</v>
      </c>
      <c r="B27" s="49"/>
      <c r="C27" s="49"/>
      <c r="D27" s="50" t="s">
        <v>107</v>
      </c>
      <c r="E27" s="49"/>
      <c r="F27" s="62"/>
      <c r="G27" s="51"/>
      <c r="H27" s="51"/>
      <c r="I27" s="51"/>
      <c r="J27" s="51">
        <f>SUM(J28:J33)</f>
        <v>137555.45000000001</v>
      </c>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c r="ALS27" s="76"/>
      <c r="ALT27" s="76"/>
      <c r="ALU27" s="76"/>
      <c r="ALV27" s="76"/>
      <c r="ALW27" s="76"/>
      <c r="ALX27" s="76"/>
      <c r="ALY27" s="76"/>
      <c r="ALZ27" s="76"/>
      <c r="AMA27" s="76"/>
      <c r="AMB27" s="76"/>
      <c r="AMC27" s="76"/>
      <c r="AMD27" s="76"/>
      <c r="AME27" s="76"/>
    </row>
    <row r="28" spans="1:1019" s="80" customFormat="1" ht="25.5">
      <c r="A28" s="20" t="s">
        <v>400</v>
      </c>
      <c r="B28" s="21">
        <v>4915746</v>
      </c>
      <c r="C28" s="21" t="s">
        <v>96</v>
      </c>
      <c r="D28" s="71" t="s">
        <v>103</v>
      </c>
      <c r="E28" s="22" t="s">
        <v>58</v>
      </c>
      <c r="F28" s="59">
        <v>5.3959999999999999</v>
      </c>
      <c r="G28" s="23">
        <v>412.98</v>
      </c>
      <c r="H28" s="69">
        <f>$J$6</f>
        <v>0.21229999999999999</v>
      </c>
      <c r="I28" s="23">
        <f t="shared" ref="I28:I33" si="1">ROUND(((H28+1)*G28),2)</f>
        <v>500.66</v>
      </c>
      <c r="J28" s="23">
        <f t="shared" ref="J28:J33" si="2">TRUNC((I28*F28),2)</f>
        <v>2701.56</v>
      </c>
      <c r="K28" s="78">
        <f t="shared" ref="K28:K33" si="3">G28*F28</f>
        <v>2228.4400799999999</v>
      </c>
      <c r="L28" s="76"/>
      <c r="M28" s="79"/>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6"/>
      <c r="NM28" s="76"/>
      <c r="NN28" s="76"/>
      <c r="NO28" s="76"/>
      <c r="NP28" s="76"/>
      <c r="NQ28" s="76"/>
      <c r="NR28" s="76"/>
      <c r="NS28" s="76"/>
      <c r="NT28" s="76"/>
      <c r="NU28" s="76"/>
      <c r="NV28" s="76"/>
      <c r="NW28" s="76"/>
      <c r="NX28" s="76"/>
      <c r="NY28" s="76"/>
      <c r="NZ28" s="76"/>
      <c r="OA28" s="76"/>
      <c r="OB28" s="76"/>
      <c r="OC28" s="76"/>
      <c r="OD28" s="76"/>
      <c r="OE28" s="76"/>
      <c r="OF28" s="76"/>
      <c r="OG28" s="76"/>
      <c r="OH28" s="76"/>
      <c r="OI28" s="76"/>
      <c r="OJ28" s="76"/>
      <c r="OK28" s="76"/>
      <c r="OL28" s="76"/>
      <c r="OM28" s="76"/>
      <c r="ON28" s="76"/>
      <c r="OO28" s="76"/>
      <c r="OP28" s="76"/>
      <c r="OQ28" s="76"/>
      <c r="OR28" s="76"/>
      <c r="OS28" s="76"/>
      <c r="OT28" s="76"/>
      <c r="OU28" s="76"/>
      <c r="OV28" s="76"/>
      <c r="OW28" s="76"/>
      <c r="OX28" s="76"/>
      <c r="OY28" s="76"/>
      <c r="OZ28" s="76"/>
      <c r="PA28" s="76"/>
      <c r="PB28" s="76"/>
      <c r="PC28" s="76"/>
      <c r="PD28" s="76"/>
      <c r="PE28" s="76"/>
      <c r="PF28" s="76"/>
      <c r="PG28" s="76"/>
      <c r="PH28" s="76"/>
      <c r="PI28" s="76"/>
      <c r="PJ28" s="76"/>
      <c r="PK28" s="76"/>
      <c r="PL28" s="76"/>
      <c r="PM28" s="76"/>
      <c r="PN28" s="76"/>
      <c r="PO28" s="76"/>
      <c r="PP28" s="76"/>
      <c r="PQ28" s="76"/>
      <c r="PR28" s="76"/>
      <c r="PS28" s="76"/>
      <c r="PT28" s="76"/>
      <c r="PU28" s="76"/>
      <c r="PV28" s="76"/>
      <c r="PW28" s="76"/>
      <c r="PX28" s="76"/>
      <c r="PY28" s="76"/>
      <c r="PZ28" s="76"/>
      <c r="QA28" s="76"/>
      <c r="QB28" s="76"/>
      <c r="QC28" s="76"/>
      <c r="QD28" s="76"/>
      <c r="QE28" s="76"/>
      <c r="QF28" s="76"/>
      <c r="QG28" s="76"/>
      <c r="QH28" s="76"/>
      <c r="QI28" s="76"/>
      <c r="QJ28" s="76"/>
      <c r="QK28" s="76"/>
      <c r="QL28" s="76"/>
      <c r="QM28" s="76"/>
      <c r="QN28" s="76"/>
      <c r="QO28" s="76"/>
      <c r="QP28" s="76"/>
      <c r="QQ28" s="76"/>
      <c r="QR28" s="76"/>
      <c r="QS28" s="76"/>
      <c r="QT28" s="76"/>
      <c r="QU28" s="76"/>
      <c r="QV28" s="76"/>
      <c r="QW28" s="76"/>
      <c r="QX28" s="76"/>
      <c r="QY28" s="76"/>
      <c r="QZ28" s="76"/>
      <c r="RA28" s="76"/>
      <c r="RB28" s="76"/>
      <c r="RC28" s="76"/>
      <c r="RD28" s="76"/>
      <c r="RE28" s="76"/>
      <c r="RF28" s="76"/>
      <c r="RG28" s="76"/>
      <c r="RH28" s="76"/>
      <c r="RI28" s="76"/>
      <c r="RJ28" s="76"/>
      <c r="RK28" s="76"/>
      <c r="RL28" s="76"/>
      <c r="RM28" s="76"/>
      <c r="RN28" s="76"/>
      <c r="RO28" s="76"/>
      <c r="RP28" s="76"/>
      <c r="RQ28" s="76"/>
      <c r="RR28" s="76"/>
      <c r="RS28" s="76"/>
      <c r="RT28" s="76"/>
      <c r="RU28" s="76"/>
      <c r="RV28" s="76"/>
      <c r="RW28" s="76"/>
      <c r="RX28" s="76"/>
      <c r="RY28" s="76"/>
      <c r="RZ28" s="76"/>
      <c r="SA28" s="76"/>
      <c r="SB28" s="76"/>
      <c r="SC28" s="76"/>
      <c r="SD28" s="76"/>
      <c r="SE28" s="76"/>
      <c r="SF28" s="76"/>
      <c r="SG28" s="76"/>
      <c r="SH28" s="76"/>
      <c r="SI28" s="76"/>
      <c r="SJ28" s="76"/>
      <c r="SK28" s="76"/>
      <c r="SL28" s="76"/>
      <c r="SM28" s="76"/>
      <c r="SN28" s="76"/>
      <c r="SO28" s="76"/>
      <c r="SP28" s="76"/>
      <c r="SQ28" s="76"/>
      <c r="SR28" s="76"/>
      <c r="SS28" s="76"/>
      <c r="ST28" s="76"/>
      <c r="SU28" s="76"/>
      <c r="SV28" s="76"/>
      <c r="SW28" s="76"/>
      <c r="SX28" s="76"/>
      <c r="SY28" s="76"/>
      <c r="SZ28" s="76"/>
      <c r="TA28" s="76"/>
      <c r="TB28" s="76"/>
      <c r="TC28" s="76"/>
      <c r="TD28" s="76"/>
      <c r="TE28" s="76"/>
      <c r="TF28" s="76"/>
      <c r="TG28" s="76"/>
      <c r="TH28" s="76"/>
      <c r="TI28" s="76"/>
      <c r="TJ28" s="76"/>
      <c r="TK28" s="76"/>
      <c r="TL28" s="76"/>
      <c r="TM28" s="76"/>
      <c r="TN28" s="76"/>
      <c r="TO28" s="76"/>
      <c r="TP28" s="76"/>
      <c r="TQ28" s="76"/>
      <c r="TR28" s="76"/>
      <c r="TS28" s="76"/>
      <c r="TT28" s="76"/>
      <c r="TU28" s="76"/>
      <c r="TV28" s="76"/>
      <c r="TW28" s="76"/>
      <c r="TX28" s="76"/>
      <c r="TY28" s="76"/>
      <c r="TZ28" s="76"/>
      <c r="UA28" s="76"/>
      <c r="UB28" s="76"/>
      <c r="UC28" s="76"/>
      <c r="UD28" s="76"/>
      <c r="UE28" s="76"/>
      <c r="UF28" s="76"/>
      <c r="UG28" s="76"/>
      <c r="UH28" s="76"/>
      <c r="UI28" s="76"/>
      <c r="UJ28" s="76"/>
      <c r="UK28" s="76"/>
      <c r="UL28" s="76"/>
      <c r="UM28" s="76"/>
      <c r="UN28" s="76"/>
      <c r="UO28" s="76"/>
      <c r="UP28" s="76"/>
      <c r="UQ28" s="76"/>
      <c r="UR28" s="76"/>
      <c r="US28" s="76"/>
      <c r="UT28" s="76"/>
      <c r="UU28" s="76"/>
      <c r="UV28" s="76"/>
      <c r="UW28" s="76"/>
      <c r="UX28" s="76"/>
      <c r="UY28" s="76"/>
      <c r="UZ28" s="76"/>
      <c r="VA28" s="76"/>
      <c r="VB28" s="76"/>
      <c r="VC28" s="76"/>
      <c r="VD28" s="76"/>
      <c r="VE28" s="76"/>
      <c r="VF28" s="76"/>
      <c r="VG28" s="76"/>
      <c r="VH28" s="76"/>
      <c r="VI28" s="76"/>
      <c r="VJ28" s="76"/>
      <c r="VK28" s="76"/>
      <c r="VL28" s="76"/>
      <c r="VM28" s="76"/>
      <c r="VN28" s="76"/>
      <c r="VO28" s="76"/>
      <c r="VP28" s="76"/>
      <c r="VQ28" s="76"/>
      <c r="VR28" s="76"/>
      <c r="VS28" s="76"/>
      <c r="VT28" s="76"/>
      <c r="VU28" s="76"/>
      <c r="VV28" s="76"/>
      <c r="VW28" s="76"/>
      <c r="VX28" s="76"/>
      <c r="VY28" s="76"/>
      <c r="VZ28" s="76"/>
      <c r="WA28" s="76"/>
      <c r="WB28" s="76"/>
      <c r="WC28" s="76"/>
      <c r="WD28" s="76"/>
      <c r="WE28" s="76"/>
      <c r="WF28" s="76"/>
      <c r="WG28" s="76"/>
      <c r="WH28" s="76"/>
      <c r="WI28" s="76"/>
      <c r="WJ28" s="76"/>
      <c r="WK28" s="76"/>
      <c r="WL28" s="76"/>
      <c r="WM28" s="76"/>
      <c r="WN28" s="76"/>
      <c r="WO28" s="76"/>
      <c r="WP28" s="76"/>
      <c r="WQ28" s="76"/>
      <c r="WR28" s="76"/>
      <c r="WS28" s="76"/>
      <c r="WT28" s="76"/>
      <c r="WU28" s="76"/>
      <c r="WV28" s="76"/>
      <c r="WW28" s="76"/>
      <c r="WX28" s="76"/>
      <c r="WY28" s="76"/>
      <c r="WZ28" s="76"/>
      <c r="XA28" s="76"/>
      <c r="XB28" s="76"/>
      <c r="XC28" s="76"/>
      <c r="XD28" s="76"/>
      <c r="XE28" s="76"/>
      <c r="XF28" s="76"/>
      <c r="XG28" s="76"/>
      <c r="XH28" s="76"/>
      <c r="XI28" s="76"/>
      <c r="XJ28" s="76"/>
      <c r="XK28" s="76"/>
      <c r="XL28" s="76"/>
      <c r="XM28" s="76"/>
      <c r="XN28" s="76"/>
      <c r="XO28" s="76"/>
      <c r="XP28" s="76"/>
      <c r="XQ28" s="76"/>
      <c r="XR28" s="76"/>
      <c r="XS28" s="76"/>
      <c r="XT28" s="76"/>
      <c r="XU28" s="76"/>
      <c r="XV28" s="76"/>
      <c r="XW28" s="76"/>
      <c r="XX28" s="76"/>
      <c r="XY28" s="76"/>
      <c r="XZ28" s="76"/>
      <c r="YA28" s="76"/>
      <c r="YB28" s="76"/>
      <c r="YC28" s="76"/>
      <c r="YD28" s="76"/>
      <c r="YE28" s="76"/>
      <c r="YF28" s="76"/>
      <c r="YG28" s="76"/>
      <c r="YH28" s="76"/>
      <c r="YI28" s="76"/>
      <c r="YJ28" s="76"/>
      <c r="YK28" s="76"/>
      <c r="YL28" s="76"/>
      <c r="YM28" s="76"/>
      <c r="YN28" s="76"/>
      <c r="YO28" s="76"/>
      <c r="YP28" s="76"/>
      <c r="YQ28" s="76"/>
      <c r="YR28" s="76"/>
      <c r="YS28" s="76"/>
      <c r="YT28" s="76"/>
      <c r="YU28" s="76"/>
      <c r="YV28" s="76"/>
      <c r="YW28" s="76"/>
      <c r="YX28" s="76"/>
      <c r="YY28" s="76"/>
      <c r="YZ28" s="76"/>
      <c r="ZA28" s="76"/>
      <c r="ZB28" s="76"/>
      <c r="ZC28" s="76"/>
      <c r="ZD28" s="76"/>
      <c r="ZE28" s="76"/>
      <c r="ZF28" s="76"/>
      <c r="ZG28" s="76"/>
      <c r="ZH28" s="76"/>
      <c r="ZI28" s="76"/>
      <c r="ZJ28" s="76"/>
      <c r="ZK28" s="76"/>
      <c r="ZL28" s="76"/>
      <c r="ZM28" s="76"/>
      <c r="ZN28" s="76"/>
      <c r="ZO28" s="76"/>
      <c r="ZP28" s="76"/>
      <c r="ZQ28" s="76"/>
      <c r="ZR28" s="76"/>
      <c r="ZS28" s="76"/>
      <c r="ZT28" s="76"/>
      <c r="ZU28" s="76"/>
      <c r="ZV28" s="76"/>
      <c r="ZW28" s="76"/>
      <c r="ZX28" s="76"/>
      <c r="ZY28" s="76"/>
      <c r="ZZ28" s="76"/>
      <c r="AAA28" s="76"/>
      <c r="AAB28" s="76"/>
      <c r="AAC28" s="76"/>
      <c r="AAD28" s="76"/>
      <c r="AAE28" s="76"/>
      <c r="AAF28" s="76"/>
      <c r="AAG28" s="76"/>
      <c r="AAH28" s="76"/>
      <c r="AAI28" s="76"/>
      <c r="AAJ28" s="76"/>
      <c r="AAK28" s="76"/>
      <c r="AAL28" s="76"/>
      <c r="AAM28" s="76"/>
      <c r="AAN28" s="76"/>
      <c r="AAO28" s="76"/>
      <c r="AAP28" s="76"/>
      <c r="AAQ28" s="76"/>
      <c r="AAR28" s="76"/>
      <c r="AAS28" s="76"/>
      <c r="AAT28" s="76"/>
      <c r="AAU28" s="76"/>
      <c r="AAV28" s="76"/>
      <c r="AAW28" s="76"/>
      <c r="AAX28" s="76"/>
      <c r="AAY28" s="76"/>
      <c r="AAZ28" s="76"/>
      <c r="ABA28" s="76"/>
      <c r="ABB28" s="76"/>
      <c r="ABC28" s="76"/>
      <c r="ABD28" s="76"/>
      <c r="ABE28" s="76"/>
      <c r="ABF28" s="76"/>
      <c r="ABG28" s="76"/>
      <c r="ABH28" s="76"/>
      <c r="ABI28" s="76"/>
      <c r="ABJ28" s="76"/>
      <c r="ABK28" s="76"/>
      <c r="ABL28" s="76"/>
      <c r="ABM28" s="76"/>
      <c r="ABN28" s="76"/>
      <c r="ABO28" s="76"/>
      <c r="ABP28" s="76"/>
      <c r="ABQ28" s="76"/>
      <c r="ABR28" s="76"/>
      <c r="ABS28" s="76"/>
      <c r="ABT28" s="76"/>
      <c r="ABU28" s="76"/>
      <c r="ABV28" s="76"/>
      <c r="ABW28" s="76"/>
      <c r="ABX28" s="76"/>
      <c r="ABY28" s="76"/>
      <c r="ABZ28" s="76"/>
      <c r="ACA28" s="76"/>
      <c r="ACB28" s="76"/>
      <c r="ACC28" s="76"/>
      <c r="ACD28" s="76"/>
      <c r="ACE28" s="76"/>
      <c r="ACF28" s="76"/>
      <c r="ACG28" s="76"/>
      <c r="ACH28" s="76"/>
      <c r="ACI28" s="76"/>
      <c r="ACJ28" s="76"/>
      <c r="ACK28" s="76"/>
      <c r="ACL28" s="76"/>
      <c r="ACM28" s="76"/>
      <c r="ACN28" s="76"/>
      <c r="ACO28" s="76"/>
      <c r="ACP28" s="76"/>
      <c r="ACQ28" s="76"/>
      <c r="ACR28" s="76"/>
      <c r="ACS28" s="76"/>
      <c r="ACT28" s="76"/>
      <c r="ACU28" s="76"/>
      <c r="ACV28" s="76"/>
      <c r="ACW28" s="76"/>
      <c r="ACX28" s="76"/>
      <c r="ACY28" s="76"/>
      <c r="ACZ28" s="76"/>
      <c r="ADA28" s="76"/>
      <c r="ADB28" s="76"/>
      <c r="ADC28" s="76"/>
      <c r="ADD28" s="76"/>
      <c r="ADE28" s="76"/>
      <c r="ADF28" s="76"/>
      <c r="ADG28" s="76"/>
      <c r="ADH28" s="76"/>
      <c r="ADI28" s="76"/>
      <c r="ADJ28" s="76"/>
      <c r="ADK28" s="76"/>
      <c r="ADL28" s="76"/>
      <c r="ADM28" s="76"/>
      <c r="ADN28" s="76"/>
      <c r="ADO28" s="76"/>
      <c r="ADP28" s="76"/>
      <c r="ADQ28" s="76"/>
      <c r="ADR28" s="76"/>
      <c r="ADS28" s="76"/>
      <c r="ADT28" s="76"/>
      <c r="ADU28" s="76"/>
      <c r="ADV28" s="76"/>
      <c r="ADW28" s="76"/>
      <c r="ADX28" s="76"/>
      <c r="ADY28" s="76"/>
      <c r="ADZ28" s="76"/>
      <c r="AEA28" s="76"/>
      <c r="AEB28" s="76"/>
      <c r="AEC28" s="76"/>
      <c r="AED28" s="76"/>
      <c r="AEE28" s="76"/>
      <c r="AEF28" s="76"/>
      <c r="AEG28" s="76"/>
      <c r="AEH28" s="76"/>
      <c r="AEI28" s="76"/>
      <c r="AEJ28" s="76"/>
      <c r="AEK28" s="76"/>
      <c r="AEL28" s="76"/>
      <c r="AEM28" s="76"/>
      <c r="AEN28" s="76"/>
      <c r="AEO28" s="76"/>
      <c r="AEP28" s="76"/>
      <c r="AEQ28" s="76"/>
      <c r="AER28" s="76"/>
      <c r="AES28" s="76"/>
      <c r="AET28" s="76"/>
      <c r="AEU28" s="76"/>
      <c r="AEV28" s="76"/>
      <c r="AEW28" s="76"/>
      <c r="AEX28" s="76"/>
      <c r="AEY28" s="76"/>
      <c r="AEZ28" s="76"/>
      <c r="AFA28" s="76"/>
      <c r="AFB28" s="76"/>
      <c r="AFC28" s="76"/>
      <c r="AFD28" s="76"/>
      <c r="AFE28" s="76"/>
      <c r="AFF28" s="76"/>
      <c r="AFG28" s="76"/>
      <c r="AFH28" s="76"/>
      <c r="AFI28" s="76"/>
      <c r="AFJ28" s="76"/>
      <c r="AFK28" s="76"/>
      <c r="AFL28" s="76"/>
      <c r="AFM28" s="76"/>
      <c r="AFN28" s="76"/>
      <c r="AFO28" s="76"/>
      <c r="AFP28" s="76"/>
      <c r="AFQ28" s="76"/>
      <c r="AFR28" s="76"/>
      <c r="AFS28" s="76"/>
      <c r="AFT28" s="76"/>
      <c r="AFU28" s="76"/>
      <c r="AFV28" s="76"/>
      <c r="AFW28" s="76"/>
      <c r="AFX28" s="76"/>
      <c r="AFY28" s="76"/>
      <c r="AFZ28" s="76"/>
      <c r="AGA28" s="76"/>
      <c r="AGB28" s="76"/>
      <c r="AGC28" s="76"/>
      <c r="AGD28" s="76"/>
      <c r="AGE28" s="76"/>
      <c r="AGF28" s="76"/>
      <c r="AGG28" s="76"/>
      <c r="AGH28" s="76"/>
      <c r="AGI28" s="76"/>
      <c r="AGJ28" s="76"/>
      <c r="AGK28" s="76"/>
      <c r="AGL28" s="76"/>
      <c r="AGM28" s="76"/>
      <c r="AGN28" s="76"/>
      <c r="AGO28" s="76"/>
      <c r="AGP28" s="76"/>
      <c r="AGQ28" s="76"/>
      <c r="AGR28" s="76"/>
      <c r="AGS28" s="76"/>
      <c r="AGT28" s="76"/>
      <c r="AGU28" s="76"/>
      <c r="AGV28" s="76"/>
      <c r="AGW28" s="76"/>
      <c r="AGX28" s="76"/>
      <c r="AGY28" s="76"/>
      <c r="AGZ28" s="76"/>
      <c r="AHA28" s="76"/>
      <c r="AHB28" s="76"/>
      <c r="AHC28" s="76"/>
      <c r="AHD28" s="76"/>
      <c r="AHE28" s="76"/>
      <c r="AHF28" s="76"/>
      <c r="AHG28" s="76"/>
      <c r="AHH28" s="76"/>
      <c r="AHI28" s="76"/>
      <c r="AHJ28" s="76"/>
      <c r="AHK28" s="76"/>
      <c r="AHL28" s="76"/>
      <c r="AHM28" s="76"/>
      <c r="AHN28" s="76"/>
      <c r="AHO28" s="76"/>
      <c r="AHP28" s="76"/>
      <c r="AHQ28" s="76"/>
      <c r="AHR28" s="76"/>
      <c r="AHS28" s="76"/>
      <c r="AHT28" s="76"/>
      <c r="AHU28" s="76"/>
      <c r="AHV28" s="76"/>
      <c r="AHW28" s="76"/>
      <c r="AHX28" s="76"/>
      <c r="AHY28" s="76"/>
      <c r="AHZ28" s="76"/>
      <c r="AIA28" s="76"/>
      <c r="AIB28" s="76"/>
      <c r="AIC28" s="76"/>
      <c r="AID28" s="76"/>
      <c r="AIE28" s="76"/>
      <c r="AIF28" s="76"/>
      <c r="AIG28" s="76"/>
      <c r="AIH28" s="76"/>
      <c r="AII28" s="76"/>
      <c r="AIJ28" s="76"/>
      <c r="AIK28" s="76"/>
      <c r="AIL28" s="76"/>
      <c r="AIM28" s="76"/>
      <c r="AIN28" s="76"/>
      <c r="AIO28" s="76"/>
      <c r="AIP28" s="76"/>
      <c r="AIQ28" s="76"/>
      <c r="AIR28" s="76"/>
      <c r="AIS28" s="76"/>
      <c r="AIT28" s="76"/>
      <c r="AIU28" s="76"/>
      <c r="AIV28" s="76"/>
      <c r="AIW28" s="76"/>
      <c r="AIX28" s="76"/>
      <c r="AIY28" s="76"/>
      <c r="AIZ28" s="76"/>
      <c r="AJA28" s="76"/>
      <c r="AJB28" s="76"/>
      <c r="AJC28" s="76"/>
      <c r="AJD28" s="76"/>
      <c r="AJE28" s="76"/>
      <c r="AJF28" s="76"/>
      <c r="AJG28" s="76"/>
      <c r="AJH28" s="76"/>
      <c r="AJI28" s="76"/>
      <c r="AJJ28" s="76"/>
      <c r="AJK28" s="76"/>
      <c r="AJL28" s="76"/>
      <c r="AJM28" s="76"/>
      <c r="AJN28" s="76"/>
      <c r="AJO28" s="76"/>
      <c r="AJP28" s="76"/>
      <c r="AJQ28" s="76"/>
      <c r="AJR28" s="76"/>
      <c r="AJS28" s="76"/>
      <c r="AJT28" s="76"/>
      <c r="AJU28" s="76"/>
      <c r="AJV28" s="76"/>
      <c r="AJW28" s="76"/>
      <c r="AJX28" s="76"/>
      <c r="AJY28" s="76"/>
      <c r="AJZ28" s="76"/>
      <c r="AKA28" s="76"/>
      <c r="AKB28" s="76"/>
      <c r="AKC28" s="76"/>
      <c r="AKD28" s="76"/>
      <c r="AKE28" s="76"/>
      <c r="AKF28" s="76"/>
      <c r="AKG28" s="76"/>
      <c r="AKH28" s="76"/>
      <c r="AKI28" s="76"/>
      <c r="AKJ28" s="76"/>
      <c r="AKK28" s="76"/>
      <c r="AKL28" s="76"/>
      <c r="AKM28" s="76"/>
      <c r="AKN28" s="76"/>
      <c r="AKO28" s="76"/>
      <c r="AKP28" s="76"/>
      <c r="AKQ28" s="76"/>
      <c r="AKR28" s="76"/>
      <c r="AKS28" s="76"/>
      <c r="AKT28" s="76"/>
      <c r="AKU28" s="76"/>
      <c r="AKV28" s="76"/>
      <c r="AKW28" s="76"/>
      <c r="AKX28" s="76"/>
      <c r="AKY28" s="76"/>
      <c r="AKZ28" s="76"/>
      <c r="ALA28" s="76"/>
      <c r="ALB28" s="76"/>
      <c r="ALC28" s="76"/>
      <c r="ALD28" s="76"/>
      <c r="ALE28" s="76"/>
      <c r="ALF28" s="76"/>
      <c r="ALG28" s="76"/>
      <c r="ALH28" s="76"/>
      <c r="ALI28" s="76"/>
      <c r="ALJ28" s="76"/>
      <c r="ALK28" s="76"/>
      <c r="ALL28" s="76"/>
      <c r="ALM28" s="76"/>
      <c r="ALN28" s="76"/>
      <c r="ALO28" s="76"/>
      <c r="ALP28" s="76"/>
      <c r="ALQ28" s="76"/>
      <c r="ALR28" s="76"/>
      <c r="ALS28" s="76"/>
      <c r="ALT28" s="76"/>
      <c r="ALU28" s="76"/>
      <c r="ALV28" s="76"/>
      <c r="ALW28" s="76"/>
      <c r="ALX28" s="76"/>
      <c r="ALY28" s="76"/>
      <c r="ALZ28" s="76"/>
      <c r="AMA28" s="76"/>
      <c r="AMB28" s="76"/>
      <c r="AMC28" s="76"/>
      <c r="AMD28" s="76"/>
      <c r="AME28" s="76"/>
    </row>
    <row r="29" spans="1:1019" s="80" customFormat="1">
      <c r="A29" s="20" t="s">
        <v>401</v>
      </c>
      <c r="B29" s="21" t="s">
        <v>158</v>
      </c>
      <c r="C29" s="21" t="s">
        <v>102</v>
      </c>
      <c r="D29" s="71" t="s">
        <v>160</v>
      </c>
      <c r="E29" s="22" t="s">
        <v>62</v>
      </c>
      <c r="F29" s="59">
        <v>3.24</v>
      </c>
      <c r="G29" s="23">
        <v>669.95</v>
      </c>
      <c r="H29" s="69">
        <f>$J$7</f>
        <v>0.15</v>
      </c>
      <c r="I29" s="23">
        <f t="shared" si="1"/>
        <v>770.44</v>
      </c>
      <c r="J29" s="23">
        <f t="shared" si="2"/>
        <v>2496.2199999999998</v>
      </c>
      <c r="K29" s="78">
        <f t="shared" si="3"/>
        <v>2170.6380000000004</v>
      </c>
      <c r="L29" s="76"/>
      <c r="M29" s="79"/>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c r="RJ29" s="76"/>
      <c r="RK29" s="76"/>
      <c r="RL29" s="76"/>
      <c r="RM29" s="76"/>
      <c r="RN29" s="76"/>
      <c r="RO29" s="76"/>
      <c r="RP29" s="76"/>
      <c r="RQ29" s="76"/>
      <c r="RR29" s="76"/>
      <c r="RS29" s="76"/>
      <c r="RT29" s="76"/>
      <c r="RU29" s="76"/>
      <c r="RV29" s="76"/>
      <c r="RW29" s="76"/>
      <c r="RX29" s="76"/>
      <c r="RY29" s="76"/>
      <c r="RZ29" s="76"/>
      <c r="SA29" s="76"/>
      <c r="SB29" s="76"/>
      <c r="SC29" s="76"/>
      <c r="SD29" s="76"/>
      <c r="SE29" s="76"/>
      <c r="SF29" s="76"/>
      <c r="SG29" s="76"/>
      <c r="SH29" s="76"/>
      <c r="SI29" s="76"/>
      <c r="SJ29" s="76"/>
      <c r="SK29" s="76"/>
      <c r="SL29" s="76"/>
      <c r="SM29" s="76"/>
      <c r="SN29" s="76"/>
      <c r="SO29" s="76"/>
      <c r="SP29" s="76"/>
      <c r="SQ29" s="76"/>
      <c r="SR29" s="76"/>
      <c r="SS29" s="76"/>
      <c r="ST29" s="76"/>
      <c r="SU29" s="76"/>
      <c r="SV29" s="76"/>
      <c r="SW29" s="76"/>
      <c r="SX29" s="76"/>
      <c r="SY29" s="76"/>
      <c r="SZ29" s="76"/>
      <c r="TA29" s="76"/>
      <c r="TB29" s="76"/>
      <c r="TC29" s="76"/>
      <c r="TD29" s="76"/>
      <c r="TE29" s="76"/>
      <c r="TF29" s="76"/>
      <c r="TG29" s="76"/>
      <c r="TH29" s="76"/>
      <c r="TI29" s="76"/>
      <c r="TJ29" s="76"/>
      <c r="TK29" s="76"/>
      <c r="TL29" s="76"/>
      <c r="TM29" s="76"/>
      <c r="TN29" s="76"/>
      <c r="TO29" s="76"/>
      <c r="TP29" s="76"/>
      <c r="TQ29" s="76"/>
      <c r="TR29" s="76"/>
      <c r="TS29" s="76"/>
      <c r="TT29" s="76"/>
      <c r="TU29" s="76"/>
      <c r="TV29" s="76"/>
      <c r="TW29" s="76"/>
      <c r="TX29" s="76"/>
      <c r="TY29" s="76"/>
      <c r="TZ29" s="76"/>
      <c r="UA29" s="76"/>
      <c r="UB29" s="76"/>
      <c r="UC29" s="76"/>
      <c r="UD29" s="76"/>
      <c r="UE29" s="76"/>
      <c r="UF29" s="76"/>
      <c r="UG29" s="76"/>
      <c r="UH29" s="76"/>
      <c r="UI29" s="76"/>
      <c r="UJ29" s="76"/>
      <c r="UK29" s="76"/>
      <c r="UL29" s="76"/>
      <c r="UM29" s="76"/>
      <c r="UN29" s="76"/>
      <c r="UO29" s="76"/>
      <c r="UP29" s="76"/>
      <c r="UQ29" s="76"/>
      <c r="UR29" s="76"/>
      <c r="US29" s="76"/>
      <c r="UT29" s="76"/>
      <c r="UU29" s="76"/>
      <c r="UV29" s="76"/>
      <c r="UW29" s="76"/>
      <c r="UX29" s="76"/>
      <c r="UY29" s="76"/>
      <c r="UZ29" s="76"/>
      <c r="VA29" s="76"/>
      <c r="VB29" s="76"/>
      <c r="VC29" s="76"/>
      <c r="VD29" s="76"/>
      <c r="VE29" s="76"/>
      <c r="VF29" s="76"/>
      <c r="VG29" s="76"/>
      <c r="VH29" s="76"/>
      <c r="VI29" s="76"/>
      <c r="VJ29" s="76"/>
      <c r="VK29" s="76"/>
      <c r="VL29" s="76"/>
      <c r="VM29" s="76"/>
      <c r="VN29" s="76"/>
      <c r="VO29" s="76"/>
      <c r="VP29" s="76"/>
      <c r="VQ29" s="76"/>
      <c r="VR29" s="76"/>
      <c r="VS29" s="76"/>
      <c r="VT29" s="76"/>
      <c r="VU29" s="76"/>
      <c r="VV29" s="76"/>
      <c r="VW29" s="76"/>
      <c r="VX29" s="76"/>
      <c r="VY29" s="76"/>
      <c r="VZ29" s="76"/>
      <c r="WA29" s="76"/>
      <c r="WB29" s="76"/>
      <c r="WC29" s="76"/>
      <c r="WD29" s="76"/>
      <c r="WE29" s="76"/>
      <c r="WF29" s="76"/>
      <c r="WG29" s="76"/>
      <c r="WH29" s="76"/>
      <c r="WI29" s="76"/>
      <c r="WJ29" s="76"/>
      <c r="WK29" s="76"/>
      <c r="WL29" s="76"/>
      <c r="WM29" s="76"/>
      <c r="WN29" s="76"/>
      <c r="WO29" s="76"/>
      <c r="WP29" s="76"/>
      <c r="WQ29" s="76"/>
      <c r="WR29" s="76"/>
      <c r="WS29" s="76"/>
      <c r="WT29" s="76"/>
      <c r="WU29" s="76"/>
      <c r="WV29" s="76"/>
      <c r="WW29" s="76"/>
      <c r="WX29" s="76"/>
      <c r="WY29" s="76"/>
      <c r="WZ29" s="76"/>
      <c r="XA29" s="76"/>
      <c r="XB29" s="76"/>
      <c r="XC29" s="76"/>
      <c r="XD29" s="76"/>
      <c r="XE29" s="76"/>
      <c r="XF29" s="76"/>
      <c r="XG29" s="76"/>
      <c r="XH29" s="76"/>
      <c r="XI29" s="76"/>
      <c r="XJ29" s="76"/>
      <c r="XK29" s="76"/>
      <c r="XL29" s="76"/>
      <c r="XM29" s="76"/>
      <c r="XN29" s="76"/>
      <c r="XO29" s="76"/>
      <c r="XP29" s="76"/>
      <c r="XQ29" s="76"/>
      <c r="XR29" s="76"/>
      <c r="XS29" s="76"/>
      <c r="XT29" s="76"/>
      <c r="XU29" s="76"/>
      <c r="XV29" s="76"/>
      <c r="XW29" s="76"/>
      <c r="XX29" s="76"/>
      <c r="XY29" s="76"/>
      <c r="XZ29" s="76"/>
      <c r="YA29" s="76"/>
      <c r="YB29" s="76"/>
      <c r="YC29" s="76"/>
      <c r="YD29" s="76"/>
      <c r="YE29" s="76"/>
      <c r="YF29" s="76"/>
      <c r="YG29" s="76"/>
      <c r="YH29" s="76"/>
      <c r="YI29" s="76"/>
      <c r="YJ29" s="76"/>
      <c r="YK29" s="76"/>
      <c r="YL29" s="76"/>
      <c r="YM29" s="76"/>
      <c r="YN29" s="76"/>
      <c r="YO29" s="76"/>
      <c r="YP29" s="76"/>
      <c r="YQ29" s="76"/>
      <c r="YR29" s="76"/>
      <c r="YS29" s="76"/>
      <c r="YT29" s="76"/>
      <c r="YU29" s="76"/>
      <c r="YV29" s="76"/>
      <c r="YW29" s="76"/>
      <c r="YX29" s="76"/>
      <c r="YY29" s="76"/>
      <c r="YZ29" s="76"/>
      <c r="ZA29" s="76"/>
      <c r="ZB29" s="76"/>
      <c r="ZC29" s="76"/>
      <c r="ZD29" s="76"/>
      <c r="ZE29" s="76"/>
      <c r="ZF29" s="76"/>
      <c r="ZG29" s="76"/>
      <c r="ZH29" s="76"/>
      <c r="ZI29" s="76"/>
      <c r="ZJ29" s="76"/>
      <c r="ZK29" s="76"/>
      <c r="ZL29" s="76"/>
      <c r="ZM29" s="76"/>
      <c r="ZN29" s="76"/>
      <c r="ZO29" s="76"/>
      <c r="ZP29" s="76"/>
      <c r="ZQ29" s="76"/>
      <c r="ZR29" s="76"/>
      <c r="ZS29" s="76"/>
      <c r="ZT29" s="76"/>
      <c r="ZU29" s="76"/>
      <c r="ZV29" s="76"/>
      <c r="ZW29" s="76"/>
      <c r="ZX29" s="76"/>
      <c r="ZY29" s="76"/>
      <c r="ZZ29" s="76"/>
      <c r="AAA29" s="76"/>
      <c r="AAB29" s="76"/>
      <c r="AAC29" s="76"/>
      <c r="AAD29" s="76"/>
      <c r="AAE29" s="76"/>
      <c r="AAF29" s="76"/>
      <c r="AAG29" s="76"/>
      <c r="AAH29" s="76"/>
      <c r="AAI29" s="76"/>
      <c r="AAJ29" s="76"/>
      <c r="AAK29" s="76"/>
      <c r="AAL29" s="76"/>
      <c r="AAM29" s="76"/>
      <c r="AAN29" s="76"/>
      <c r="AAO29" s="76"/>
      <c r="AAP29" s="76"/>
      <c r="AAQ29" s="76"/>
      <c r="AAR29" s="76"/>
      <c r="AAS29" s="76"/>
      <c r="AAT29" s="76"/>
      <c r="AAU29" s="76"/>
      <c r="AAV29" s="76"/>
      <c r="AAW29" s="76"/>
      <c r="AAX29" s="76"/>
      <c r="AAY29" s="76"/>
      <c r="AAZ29" s="76"/>
      <c r="ABA29" s="76"/>
      <c r="ABB29" s="76"/>
      <c r="ABC29" s="76"/>
      <c r="ABD29" s="76"/>
      <c r="ABE29" s="76"/>
      <c r="ABF29" s="76"/>
      <c r="ABG29" s="76"/>
      <c r="ABH29" s="76"/>
      <c r="ABI29" s="76"/>
      <c r="ABJ29" s="76"/>
      <c r="ABK29" s="76"/>
      <c r="ABL29" s="76"/>
      <c r="ABM29" s="76"/>
      <c r="ABN29" s="76"/>
      <c r="ABO29" s="76"/>
      <c r="ABP29" s="76"/>
      <c r="ABQ29" s="76"/>
      <c r="ABR29" s="76"/>
      <c r="ABS29" s="76"/>
      <c r="ABT29" s="76"/>
      <c r="ABU29" s="76"/>
      <c r="ABV29" s="76"/>
      <c r="ABW29" s="76"/>
      <c r="ABX29" s="76"/>
      <c r="ABY29" s="76"/>
      <c r="ABZ29" s="76"/>
      <c r="ACA29" s="76"/>
      <c r="ACB29" s="76"/>
      <c r="ACC29" s="76"/>
      <c r="ACD29" s="76"/>
      <c r="ACE29" s="76"/>
      <c r="ACF29" s="76"/>
      <c r="ACG29" s="76"/>
      <c r="ACH29" s="76"/>
      <c r="ACI29" s="76"/>
      <c r="ACJ29" s="76"/>
      <c r="ACK29" s="76"/>
      <c r="ACL29" s="76"/>
      <c r="ACM29" s="76"/>
      <c r="ACN29" s="76"/>
      <c r="ACO29" s="76"/>
      <c r="ACP29" s="76"/>
      <c r="ACQ29" s="76"/>
      <c r="ACR29" s="76"/>
      <c r="ACS29" s="76"/>
      <c r="ACT29" s="76"/>
      <c r="ACU29" s="76"/>
      <c r="ACV29" s="76"/>
      <c r="ACW29" s="76"/>
      <c r="ACX29" s="76"/>
      <c r="ACY29" s="76"/>
      <c r="ACZ29" s="76"/>
      <c r="ADA29" s="76"/>
      <c r="ADB29" s="76"/>
      <c r="ADC29" s="76"/>
      <c r="ADD29" s="76"/>
      <c r="ADE29" s="76"/>
      <c r="ADF29" s="76"/>
      <c r="ADG29" s="76"/>
      <c r="ADH29" s="76"/>
      <c r="ADI29" s="76"/>
      <c r="ADJ29" s="76"/>
      <c r="ADK29" s="76"/>
      <c r="ADL29" s="76"/>
      <c r="ADM29" s="76"/>
      <c r="ADN29" s="76"/>
      <c r="ADO29" s="76"/>
      <c r="ADP29" s="76"/>
      <c r="ADQ29" s="76"/>
      <c r="ADR29" s="76"/>
      <c r="ADS29" s="76"/>
      <c r="ADT29" s="76"/>
      <c r="ADU29" s="76"/>
      <c r="ADV29" s="76"/>
      <c r="ADW29" s="76"/>
      <c r="ADX29" s="76"/>
      <c r="ADY29" s="76"/>
      <c r="ADZ29" s="76"/>
      <c r="AEA29" s="76"/>
      <c r="AEB29" s="76"/>
      <c r="AEC29" s="76"/>
      <c r="AED29" s="76"/>
      <c r="AEE29" s="76"/>
      <c r="AEF29" s="76"/>
      <c r="AEG29" s="76"/>
      <c r="AEH29" s="76"/>
      <c r="AEI29" s="76"/>
      <c r="AEJ29" s="76"/>
      <c r="AEK29" s="76"/>
      <c r="AEL29" s="76"/>
      <c r="AEM29" s="76"/>
      <c r="AEN29" s="76"/>
      <c r="AEO29" s="76"/>
      <c r="AEP29" s="76"/>
      <c r="AEQ29" s="76"/>
      <c r="AER29" s="76"/>
      <c r="AES29" s="76"/>
      <c r="AET29" s="76"/>
      <c r="AEU29" s="76"/>
      <c r="AEV29" s="76"/>
      <c r="AEW29" s="76"/>
      <c r="AEX29" s="76"/>
      <c r="AEY29" s="76"/>
      <c r="AEZ29" s="76"/>
      <c r="AFA29" s="76"/>
      <c r="AFB29" s="76"/>
      <c r="AFC29" s="76"/>
      <c r="AFD29" s="76"/>
      <c r="AFE29" s="76"/>
      <c r="AFF29" s="76"/>
      <c r="AFG29" s="76"/>
      <c r="AFH29" s="76"/>
      <c r="AFI29" s="76"/>
      <c r="AFJ29" s="76"/>
      <c r="AFK29" s="76"/>
      <c r="AFL29" s="76"/>
      <c r="AFM29" s="76"/>
      <c r="AFN29" s="76"/>
      <c r="AFO29" s="76"/>
      <c r="AFP29" s="76"/>
      <c r="AFQ29" s="76"/>
      <c r="AFR29" s="76"/>
      <c r="AFS29" s="76"/>
      <c r="AFT29" s="76"/>
      <c r="AFU29" s="76"/>
      <c r="AFV29" s="76"/>
      <c r="AFW29" s="76"/>
      <c r="AFX29" s="76"/>
      <c r="AFY29" s="76"/>
      <c r="AFZ29" s="76"/>
      <c r="AGA29" s="76"/>
      <c r="AGB29" s="76"/>
      <c r="AGC29" s="76"/>
      <c r="AGD29" s="76"/>
      <c r="AGE29" s="76"/>
      <c r="AGF29" s="76"/>
      <c r="AGG29" s="76"/>
      <c r="AGH29" s="76"/>
      <c r="AGI29" s="76"/>
      <c r="AGJ29" s="76"/>
      <c r="AGK29" s="76"/>
      <c r="AGL29" s="76"/>
      <c r="AGM29" s="76"/>
      <c r="AGN29" s="76"/>
      <c r="AGO29" s="76"/>
      <c r="AGP29" s="76"/>
      <c r="AGQ29" s="76"/>
      <c r="AGR29" s="76"/>
      <c r="AGS29" s="76"/>
      <c r="AGT29" s="76"/>
      <c r="AGU29" s="76"/>
      <c r="AGV29" s="76"/>
      <c r="AGW29" s="76"/>
      <c r="AGX29" s="76"/>
      <c r="AGY29" s="76"/>
      <c r="AGZ29" s="76"/>
      <c r="AHA29" s="76"/>
      <c r="AHB29" s="76"/>
      <c r="AHC29" s="76"/>
      <c r="AHD29" s="76"/>
      <c r="AHE29" s="76"/>
      <c r="AHF29" s="76"/>
      <c r="AHG29" s="76"/>
      <c r="AHH29" s="76"/>
      <c r="AHI29" s="76"/>
      <c r="AHJ29" s="76"/>
      <c r="AHK29" s="76"/>
      <c r="AHL29" s="76"/>
      <c r="AHM29" s="76"/>
      <c r="AHN29" s="76"/>
      <c r="AHO29" s="76"/>
      <c r="AHP29" s="76"/>
      <c r="AHQ29" s="76"/>
      <c r="AHR29" s="76"/>
      <c r="AHS29" s="76"/>
      <c r="AHT29" s="76"/>
      <c r="AHU29" s="76"/>
      <c r="AHV29" s="76"/>
      <c r="AHW29" s="76"/>
      <c r="AHX29" s="76"/>
      <c r="AHY29" s="76"/>
      <c r="AHZ29" s="76"/>
      <c r="AIA29" s="76"/>
      <c r="AIB29" s="76"/>
      <c r="AIC29" s="76"/>
      <c r="AID29" s="76"/>
      <c r="AIE29" s="76"/>
      <c r="AIF29" s="76"/>
      <c r="AIG29" s="76"/>
      <c r="AIH29" s="76"/>
      <c r="AII29" s="76"/>
      <c r="AIJ29" s="76"/>
      <c r="AIK29" s="76"/>
      <c r="AIL29" s="76"/>
      <c r="AIM29" s="76"/>
      <c r="AIN29" s="76"/>
      <c r="AIO29" s="76"/>
      <c r="AIP29" s="76"/>
      <c r="AIQ29" s="76"/>
      <c r="AIR29" s="76"/>
      <c r="AIS29" s="76"/>
      <c r="AIT29" s="76"/>
      <c r="AIU29" s="76"/>
      <c r="AIV29" s="76"/>
      <c r="AIW29" s="76"/>
      <c r="AIX29" s="76"/>
      <c r="AIY29" s="76"/>
      <c r="AIZ29" s="76"/>
      <c r="AJA29" s="76"/>
      <c r="AJB29" s="76"/>
      <c r="AJC29" s="76"/>
      <c r="AJD29" s="76"/>
      <c r="AJE29" s="76"/>
      <c r="AJF29" s="76"/>
      <c r="AJG29" s="76"/>
      <c r="AJH29" s="76"/>
      <c r="AJI29" s="76"/>
      <c r="AJJ29" s="76"/>
      <c r="AJK29" s="76"/>
      <c r="AJL29" s="76"/>
      <c r="AJM29" s="76"/>
      <c r="AJN29" s="76"/>
      <c r="AJO29" s="76"/>
      <c r="AJP29" s="76"/>
      <c r="AJQ29" s="76"/>
      <c r="AJR29" s="76"/>
      <c r="AJS29" s="76"/>
      <c r="AJT29" s="76"/>
      <c r="AJU29" s="76"/>
      <c r="AJV29" s="76"/>
      <c r="AJW29" s="76"/>
      <c r="AJX29" s="76"/>
      <c r="AJY29" s="76"/>
      <c r="AJZ29" s="76"/>
      <c r="AKA29" s="76"/>
      <c r="AKB29" s="76"/>
      <c r="AKC29" s="76"/>
      <c r="AKD29" s="76"/>
      <c r="AKE29" s="76"/>
      <c r="AKF29" s="76"/>
      <c r="AKG29" s="76"/>
      <c r="AKH29" s="76"/>
      <c r="AKI29" s="76"/>
      <c r="AKJ29" s="76"/>
      <c r="AKK29" s="76"/>
      <c r="AKL29" s="76"/>
      <c r="AKM29" s="76"/>
      <c r="AKN29" s="76"/>
      <c r="AKO29" s="76"/>
      <c r="AKP29" s="76"/>
      <c r="AKQ29" s="76"/>
      <c r="AKR29" s="76"/>
      <c r="AKS29" s="76"/>
      <c r="AKT29" s="76"/>
      <c r="AKU29" s="76"/>
      <c r="AKV29" s="76"/>
      <c r="AKW29" s="76"/>
      <c r="AKX29" s="76"/>
      <c r="AKY29" s="76"/>
      <c r="AKZ29" s="76"/>
      <c r="ALA29" s="76"/>
      <c r="ALB29" s="76"/>
      <c r="ALC29" s="76"/>
      <c r="ALD29" s="76"/>
      <c r="ALE29" s="76"/>
      <c r="ALF29" s="76"/>
      <c r="ALG29" s="76"/>
      <c r="ALH29" s="76"/>
      <c r="ALI29" s="76"/>
      <c r="ALJ29" s="76"/>
      <c r="ALK29" s="76"/>
      <c r="ALL29" s="76"/>
      <c r="ALM29" s="76"/>
      <c r="ALN29" s="76"/>
      <c r="ALO29" s="76"/>
      <c r="ALP29" s="76"/>
      <c r="ALQ29" s="76"/>
      <c r="ALR29" s="76"/>
      <c r="ALS29" s="76"/>
      <c r="ALT29" s="76"/>
      <c r="ALU29" s="76"/>
      <c r="ALV29" s="76"/>
      <c r="ALW29" s="76"/>
      <c r="ALX29" s="76"/>
      <c r="ALY29" s="76"/>
      <c r="ALZ29" s="76"/>
      <c r="AMA29" s="76"/>
      <c r="AMB29" s="76"/>
      <c r="AMC29" s="76"/>
      <c r="AMD29" s="76"/>
      <c r="AME29" s="76"/>
    </row>
    <row r="30" spans="1:1019" s="80" customFormat="1">
      <c r="A30" s="20" t="s">
        <v>402</v>
      </c>
      <c r="B30" s="21">
        <v>5914389</v>
      </c>
      <c r="C30" s="21" t="s">
        <v>96</v>
      </c>
      <c r="D30" s="71" t="s">
        <v>161</v>
      </c>
      <c r="E30" s="22" t="s">
        <v>162</v>
      </c>
      <c r="F30" s="59">
        <f>F29*44.77</f>
        <v>145.05480000000003</v>
      </c>
      <c r="G30" s="23">
        <v>0.83</v>
      </c>
      <c r="H30" s="69">
        <f>$J$6</f>
        <v>0.21229999999999999</v>
      </c>
      <c r="I30" s="23">
        <f t="shared" si="1"/>
        <v>1.01</v>
      </c>
      <c r="J30" s="23">
        <f t="shared" si="2"/>
        <v>146.5</v>
      </c>
      <c r="K30" s="78">
        <f t="shared" si="3"/>
        <v>120.39548400000002</v>
      </c>
      <c r="L30" s="76"/>
      <c r="M30" s="79"/>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76"/>
      <c r="NK30" s="76"/>
      <c r="NL30" s="76"/>
      <c r="NM30" s="76"/>
      <c r="NN30" s="76"/>
      <c r="NO30" s="76"/>
      <c r="NP30" s="76"/>
      <c r="NQ30" s="76"/>
      <c r="NR30" s="76"/>
      <c r="NS30" s="76"/>
      <c r="NT30" s="76"/>
      <c r="NU30" s="76"/>
      <c r="NV30" s="76"/>
      <c r="NW30" s="76"/>
      <c r="NX30" s="76"/>
      <c r="NY30" s="76"/>
      <c r="NZ30" s="76"/>
      <c r="OA30" s="76"/>
      <c r="OB30" s="76"/>
      <c r="OC30" s="76"/>
      <c r="OD30" s="76"/>
      <c r="OE30" s="76"/>
      <c r="OF30" s="76"/>
      <c r="OG30" s="76"/>
      <c r="OH30" s="76"/>
      <c r="OI30" s="76"/>
      <c r="OJ30" s="76"/>
      <c r="OK30" s="76"/>
      <c r="OL30" s="76"/>
      <c r="OM30" s="76"/>
      <c r="ON30" s="76"/>
      <c r="OO30" s="76"/>
      <c r="OP30" s="76"/>
      <c r="OQ30" s="76"/>
      <c r="OR30" s="76"/>
      <c r="OS30" s="76"/>
      <c r="OT30" s="76"/>
      <c r="OU30" s="76"/>
      <c r="OV30" s="76"/>
      <c r="OW30" s="76"/>
      <c r="OX30" s="76"/>
      <c r="OY30" s="76"/>
      <c r="OZ30" s="76"/>
      <c r="PA30" s="76"/>
      <c r="PB30" s="76"/>
      <c r="PC30" s="76"/>
      <c r="PD30" s="76"/>
      <c r="PE30" s="76"/>
      <c r="PF30" s="76"/>
      <c r="PG30" s="76"/>
      <c r="PH30" s="76"/>
      <c r="PI30" s="76"/>
      <c r="PJ30" s="76"/>
      <c r="PK30" s="76"/>
      <c r="PL30" s="76"/>
      <c r="PM30" s="76"/>
      <c r="PN30" s="76"/>
      <c r="PO30" s="76"/>
      <c r="PP30" s="76"/>
      <c r="PQ30" s="76"/>
      <c r="PR30" s="76"/>
      <c r="PS30" s="76"/>
      <c r="PT30" s="76"/>
      <c r="PU30" s="76"/>
      <c r="PV30" s="76"/>
      <c r="PW30" s="76"/>
      <c r="PX30" s="76"/>
      <c r="PY30" s="76"/>
      <c r="PZ30" s="76"/>
      <c r="QA30" s="76"/>
      <c r="QB30" s="76"/>
      <c r="QC30" s="76"/>
      <c r="QD30" s="76"/>
      <c r="QE30" s="76"/>
      <c r="QF30" s="76"/>
      <c r="QG30" s="76"/>
      <c r="QH30" s="76"/>
      <c r="QI30" s="76"/>
      <c r="QJ30" s="76"/>
      <c r="QK30" s="76"/>
      <c r="QL30" s="76"/>
      <c r="QM30" s="76"/>
      <c r="QN30" s="76"/>
      <c r="QO30" s="76"/>
      <c r="QP30" s="76"/>
      <c r="QQ30" s="76"/>
      <c r="QR30" s="76"/>
      <c r="QS30" s="76"/>
      <c r="QT30" s="76"/>
      <c r="QU30" s="76"/>
      <c r="QV30" s="76"/>
      <c r="QW30" s="76"/>
      <c r="QX30" s="76"/>
      <c r="QY30" s="76"/>
      <c r="QZ30" s="76"/>
      <c r="RA30" s="76"/>
      <c r="RB30" s="76"/>
      <c r="RC30" s="76"/>
      <c r="RD30" s="76"/>
      <c r="RE30" s="76"/>
      <c r="RF30" s="76"/>
      <c r="RG30" s="76"/>
      <c r="RH30" s="76"/>
      <c r="RI30" s="76"/>
      <c r="RJ30" s="76"/>
      <c r="RK30" s="76"/>
      <c r="RL30" s="76"/>
      <c r="RM30" s="76"/>
      <c r="RN30" s="76"/>
      <c r="RO30" s="76"/>
      <c r="RP30" s="76"/>
      <c r="RQ30" s="76"/>
      <c r="RR30" s="76"/>
      <c r="RS30" s="76"/>
      <c r="RT30" s="76"/>
      <c r="RU30" s="76"/>
      <c r="RV30" s="76"/>
      <c r="RW30" s="76"/>
      <c r="RX30" s="76"/>
      <c r="RY30" s="76"/>
      <c r="RZ30" s="76"/>
      <c r="SA30" s="76"/>
      <c r="SB30" s="76"/>
      <c r="SC30" s="76"/>
      <c r="SD30" s="76"/>
      <c r="SE30" s="76"/>
      <c r="SF30" s="76"/>
      <c r="SG30" s="76"/>
      <c r="SH30" s="76"/>
      <c r="SI30" s="76"/>
      <c r="SJ30" s="76"/>
      <c r="SK30" s="76"/>
      <c r="SL30" s="76"/>
      <c r="SM30" s="76"/>
      <c r="SN30" s="76"/>
      <c r="SO30" s="76"/>
      <c r="SP30" s="76"/>
      <c r="SQ30" s="76"/>
      <c r="SR30" s="76"/>
      <c r="SS30" s="76"/>
      <c r="ST30" s="76"/>
      <c r="SU30" s="76"/>
      <c r="SV30" s="76"/>
      <c r="SW30" s="76"/>
      <c r="SX30" s="76"/>
      <c r="SY30" s="76"/>
      <c r="SZ30" s="76"/>
      <c r="TA30" s="76"/>
      <c r="TB30" s="76"/>
      <c r="TC30" s="76"/>
      <c r="TD30" s="76"/>
      <c r="TE30" s="76"/>
      <c r="TF30" s="76"/>
      <c r="TG30" s="76"/>
      <c r="TH30" s="76"/>
      <c r="TI30" s="76"/>
      <c r="TJ30" s="76"/>
      <c r="TK30" s="76"/>
      <c r="TL30" s="76"/>
      <c r="TM30" s="76"/>
      <c r="TN30" s="76"/>
      <c r="TO30" s="76"/>
      <c r="TP30" s="76"/>
      <c r="TQ30" s="76"/>
      <c r="TR30" s="76"/>
      <c r="TS30" s="76"/>
      <c r="TT30" s="76"/>
      <c r="TU30" s="76"/>
      <c r="TV30" s="76"/>
      <c r="TW30" s="76"/>
      <c r="TX30" s="76"/>
      <c r="TY30" s="76"/>
      <c r="TZ30" s="76"/>
      <c r="UA30" s="76"/>
      <c r="UB30" s="76"/>
      <c r="UC30" s="76"/>
      <c r="UD30" s="76"/>
      <c r="UE30" s="76"/>
      <c r="UF30" s="76"/>
      <c r="UG30" s="76"/>
      <c r="UH30" s="76"/>
      <c r="UI30" s="76"/>
      <c r="UJ30" s="76"/>
      <c r="UK30" s="76"/>
      <c r="UL30" s="76"/>
      <c r="UM30" s="76"/>
      <c r="UN30" s="76"/>
      <c r="UO30" s="76"/>
      <c r="UP30" s="76"/>
      <c r="UQ30" s="76"/>
      <c r="UR30" s="76"/>
      <c r="US30" s="76"/>
      <c r="UT30" s="76"/>
      <c r="UU30" s="76"/>
      <c r="UV30" s="76"/>
      <c r="UW30" s="76"/>
      <c r="UX30" s="76"/>
      <c r="UY30" s="76"/>
      <c r="UZ30" s="76"/>
      <c r="VA30" s="76"/>
      <c r="VB30" s="76"/>
      <c r="VC30" s="76"/>
      <c r="VD30" s="76"/>
      <c r="VE30" s="76"/>
      <c r="VF30" s="76"/>
      <c r="VG30" s="76"/>
      <c r="VH30" s="76"/>
      <c r="VI30" s="76"/>
      <c r="VJ30" s="76"/>
      <c r="VK30" s="76"/>
      <c r="VL30" s="76"/>
      <c r="VM30" s="76"/>
      <c r="VN30" s="76"/>
      <c r="VO30" s="76"/>
      <c r="VP30" s="76"/>
      <c r="VQ30" s="76"/>
      <c r="VR30" s="76"/>
      <c r="VS30" s="76"/>
      <c r="VT30" s="76"/>
      <c r="VU30" s="76"/>
      <c r="VV30" s="76"/>
      <c r="VW30" s="76"/>
      <c r="VX30" s="76"/>
      <c r="VY30" s="76"/>
      <c r="VZ30" s="76"/>
      <c r="WA30" s="76"/>
      <c r="WB30" s="76"/>
      <c r="WC30" s="76"/>
      <c r="WD30" s="76"/>
      <c r="WE30" s="76"/>
      <c r="WF30" s="76"/>
      <c r="WG30" s="76"/>
      <c r="WH30" s="76"/>
      <c r="WI30" s="76"/>
      <c r="WJ30" s="76"/>
      <c r="WK30" s="76"/>
      <c r="WL30" s="76"/>
      <c r="WM30" s="76"/>
      <c r="WN30" s="76"/>
      <c r="WO30" s="76"/>
      <c r="WP30" s="76"/>
      <c r="WQ30" s="76"/>
      <c r="WR30" s="76"/>
      <c r="WS30" s="76"/>
      <c r="WT30" s="76"/>
      <c r="WU30" s="76"/>
      <c r="WV30" s="76"/>
      <c r="WW30" s="76"/>
      <c r="WX30" s="76"/>
      <c r="WY30" s="76"/>
      <c r="WZ30" s="76"/>
      <c r="XA30" s="76"/>
      <c r="XB30" s="76"/>
      <c r="XC30" s="76"/>
      <c r="XD30" s="76"/>
      <c r="XE30" s="76"/>
      <c r="XF30" s="76"/>
      <c r="XG30" s="76"/>
      <c r="XH30" s="76"/>
      <c r="XI30" s="76"/>
      <c r="XJ30" s="76"/>
      <c r="XK30" s="76"/>
      <c r="XL30" s="76"/>
      <c r="XM30" s="76"/>
      <c r="XN30" s="76"/>
      <c r="XO30" s="76"/>
      <c r="XP30" s="76"/>
      <c r="XQ30" s="76"/>
      <c r="XR30" s="76"/>
      <c r="XS30" s="76"/>
      <c r="XT30" s="76"/>
      <c r="XU30" s="76"/>
      <c r="XV30" s="76"/>
      <c r="XW30" s="76"/>
      <c r="XX30" s="76"/>
      <c r="XY30" s="76"/>
      <c r="XZ30" s="76"/>
      <c r="YA30" s="76"/>
      <c r="YB30" s="76"/>
      <c r="YC30" s="76"/>
      <c r="YD30" s="76"/>
      <c r="YE30" s="76"/>
      <c r="YF30" s="76"/>
      <c r="YG30" s="76"/>
      <c r="YH30" s="76"/>
      <c r="YI30" s="76"/>
      <c r="YJ30" s="76"/>
      <c r="YK30" s="76"/>
      <c r="YL30" s="76"/>
      <c r="YM30" s="76"/>
      <c r="YN30" s="76"/>
      <c r="YO30" s="76"/>
      <c r="YP30" s="76"/>
      <c r="YQ30" s="76"/>
      <c r="YR30" s="76"/>
      <c r="YS30" s="76"/>
      <c r="YT30" s="76"/>
      <c r="YU30" s="76"/>
      <c r="YV30" s="76"/>
      <c r="YW30" s="76"/>
      <c r="YX30" s="76"/>
      <c r="YY30" s="76"/>
      <c r="YZ30" s="76"/>
      <c r="ZA30" s="76"/>
      <c r="ZB30" s="76"/>
      <c r="ZC30" s="76"/>
      <c r="ZD30" s="76"/>
      <c r="ZE30" s="76"/>
      <c r="ZF30" s="76"/>
      <c r="ZG30" s="76"/>
      <c r="ZH30" s="76"/>
      <c r="ZI30" s="76"/>
      <c r="ZJ30" s="76"/>
      <c r="ZK30" s="76"/>
      <c r="ZL30" s="76"/>
      <c r="ZM30" s="76"/>
      <c r="ZN30" s="76"/>
      <c r="ZO30" s="76"/>
      <c r="ZP30" s="76"/>
      <c r="ZQ30" s="76"/>
      <c r="ZR30" s="76"/>
      <c r="ZS30" s="76"/>
      <c r="ZT30" s="76"/>
      <c r="ZU30" s="76"/>
      <c r="ZV30" s="76"/>
      <c r="ZW30" s="76"/>
      <c r="ZX30" s="76"/>
      <c r="ZY30" s="76"/>
      <c r="ZZ30" s="76"/>
      <c r="AAA30" s="76"/>
      <c r="AAB30" s="76"/>
      <c r="AAC30" s="76"/>
      <c r="AAD30" s="76"/>
      <c r="AAE30" s="76"/>
      <c r="AAF30" s="76"/>
      <c r="AAG30" s="76"/>
      <c r="AAH30" s="76"/>
      <c r="AAI30" s="76"/>
      <c r="AAJ30" s="76"/>
      <c r="AAK30" s="76"/>
      <c r="AAL30" s="76"/>
      <c r="AAM30" s="76"/>
      <c r="AAN30" s="76"/>
      <c r="AAO30" s="76"/>
      <c r="AAP30" s="76"/>
      <c r="AAQ30" s="76"/>
      <c r="AAR30" s="76"/>
      <c r="AAS30" s="76"/>
      <c r="AAT30" s="76"/>
      <c r="AAU30" s="76"/>
      <c r="AAV30" s="76"/>
      <c r="AAW30" s="76"/>
      <c r="AAX30" s="76"/>
      <c r="AAY30" s="76"/>
      <c r="AAZ30" s="76"/>
      <c r="ABA30" s="76"/>
      <c r="ABB30" s="76"/>
      <c r="ABC30" s="76"/>
      <c r="ABD30" s="76"/>
      <c r="ABE30" s="76"/>
      <c r="ABF30" s="76"/>
      <c r="ABG30" s="76"/>
      <c r="ABH30" s="76"/>
      <c r="ABI30" s="76"/>
      <c r="ABJ30" s="76"/>
      <c r="ABK30" s="76"/>
      <c r="ABL30" s="76"/>
      <c r="ABM30" s="76"/>
      <c r="ABN30" s="76"/>
      <c r="ABO30" s="76"/>
      <c r="ABP30" s="76"/>
      <c r="ABQ30" s="76"/>
      <c r="ABR30" s="76"/>
      <c r="ABS30" s="76"/>
      <c r="ABT30" s="76"/>
      <c r="ABU30" s="76"/>
      <c r="ABV30" s="76"/>
      <c r="ABW30" s="76"/>
      <c r="ABX30" s="76"/>
      <c r="ABY30" s="76"/>
      <c r="ABZ30" s="76"/>
      <c r="ACA30" s="76"/>
      <c r="ACB30" s="76"/>
      <c r="ACC30" s="76"/>
      <c r="ACD30" s="76"/>
      <c r="ACE30" s="76"/>
      <c r="ACF30" s="76"/>
      <c r="ACG30" s="76"/>
      <c r="ACH30" s="76"/>
      <c r="ACI30" s="76"/>
      <c r="ACJ30" s="76"/>
      <c r="ACK30" s="76"/>
      <c r="ACL30" s="76"/>
      <c r="ACM30" s="76"/>
      <c r="ACN30" s="76"/>
      <c r="ACO30" s="76"/>
      <c r="ACP30" s="76"/>
      <c r="ACQ30" s="76"/>
      <c r="ACR30" s="76"/>
      <c r="ACS30" s="76"/>
      <c r="ACT30" s="76"/>
      <c r="ACU30" s="76"/>
      <c r="ACV30" s="76"/>
      <c r="ACW30" s="76"/>
      <c r="ACX30" s="76"/>
      <c r="ACY30" s="76"/>
      <c r="ACZ30" s="76"/>
      <c r="ADA30" s="76"/>
      <c r="ADB30" s="76"/>
      <c r="ADC30" s="76"/>
      <c r="ADD30" s="76"/>
      <c r="ADE30" s="76"/>
      <c r="ADF30" s="76"/>
      <c r="ADG30" s="76"/>
      <c r="ADH30" s="76"/>
      <c r="ADI30" s="76"/>
      <c r="ADJ30" s="76"/>
      <c r="ADK30" s="76"/>
      <c r="ADL30" s="76"/>
      <c r="ADM30" s="76"/>
      <c r="ADN30" s="76"/>
      <c r="ADO30" s="76"/>
      <c r="ADP30" s="76"/>
      <c r="ADQ30" s="76"/>
      <c r="ADR30" s="76"/>
      <c r="ADS30" s="76"/>
      <c r="ADT30" s="76"/>
      <c r="ADU30" s="76"/>
      <c r="ADV30" s="76"/>
      <c r="ADW30" s="76"/>
      <c r="ADX30" s="76"/>
      <c r="ADY30" s="76"/>
      <c r="ADZ30" s="76"/>
      <c r="AEA30" s="76"/>
      <c r="AEB30" s="76"/>
      <c r="AEC30" s="76"/>
      <c r="AED30" s="76"/>
      <c r="AEE30" s="76"/>
      <c r="AEF30" s="76"/>
      <c r="AEG30" s="76"/>
      <c r="AEH30" s="76"/>
      <c r="AEI30" s="76"/>
      <c r="AEJ30" s="76"/>
      <c r="AEK30" s="76"/>
      <c r="AEL30" s="76"/>
      <c r="AEM30" s="76"/>
      <c r="AEN30" s="76"/>
      <c r="AEO30" s="76"/>
      <c r="AEP30" s="76"/>
      <c r="AEQ30" s="76"/>
      <c r="AER30" s="76"/>
      <c r="AES30" s="76"/>
      <c r="AET30" s="76"/>
      <c r="AEU30" s="76"/>
      <c r="AEV30" s="76"/>
      <c r="AEW30" s="76"/>
      <c r="AEX30" s="76"/>
      <c r="AEY30" s="76"/>
      <c r="AEZ30" s="76"/>
      <c r="AFA30" s="76"/>
      <c r="AFB30" s="76"/>
      <c r="AFC30" s="76"/>
      <c r="AFD30" s="76"/>
      <c r="AFE30" s="76"/>
      <c r="AFF30" s="76"/>
      <c r="AFG30" s="76"/>
      <c r="AFH30" s="76"/>
      <c r="AFI30" s="76"/>
      <c r="AFJ30" s="76"/>
      <c r="AFK30" s="76"/>
      <c r="AFL30" s="76"/>
      <c r="AFM30" s="76"/>
      <c r="AFN30" s="76"/>
      <c r="AFO30" s="76"/>
      <c r="AFP30" s="76"/>
      <c r="AFQ30" s="76"/>
      <c r="AFR30" s="76"/>
      <c r="AFS30" s="76"/>
      <c r="AFT30" s="76"/>
      <c r="AFU30" s="76"/>
      <c r="AFV30" s="76"/>
      <c r="AFW30" s="76"/>
      <c r="AFX30" s="76"/>
      <c r="AFY30" s="76"/>
      <c r="AFZ30" s="76"/>
      <c r="AGA30" s="76"/>
      <c r="AGB30" s="76"/>
      <c r="AGC30" s="76"/>
      <c r="AGD30" s="76"/>
      <c r="AGE30" s="76"/>
      <c r="AGF30" s="76"/>
      <c r="AGG30" s="76"/>
      <c r="AGH30" s="76"/>
      <c r="AGI30" s="76"/>
      <c r="AGJ30" s="76"/>
      <c r="AGK30" s="76"/>
      <c r="AGL30" s="76"/>
      <c r="AGM30" s="76"/>
      <c r="AGN30" s="76"/>
      <c r="AGO30" s="76"/>
      <c r="AGP30" s="76"/>
      <c r="AGQ30" s="76"/>
      <c r="AGR30" s="76"/>
      <c r="AGS30" s="76"/>
      <c r="AGT30" s="76"/>
      <c r="AGU30" s="76"/>
      <c r="AGV30" s="76"/>
      <c r="AGW30" s="76"/>
      <c r="AGX30" s="76"/>
      <c r="AGY30" s="76"/>
      <c r="AGZ30" s="76"/>
      <c r="AHA30" s="76"/>
      <c r="AHB30" s="76"/>
      <c r="AHC30" s="76"/>
      <c r="AHD30" s="76"/>
      <c r="AHE30" s="76"/>
      <c r="AHF30" s="76"/>
      <c r="AHG30" s="76"/>
      <c r="AHH30" s="76"/>
      <c r="AHI30" s="76"/>
      <c r="AHJ30" s="76"/>
      <c r="AHK30" s="76"/>
      <c r="AHL30" s="76"/>
      <c r="AHM30" s="76"/>
      <c r="AHN30" s="76"/>
      <c r="AHO30" s="76"/>
      <c r="AHP30" s="76"/>
      <c r="AHQ30" s="76"/>
      <c r="AHR30" s="76"/>
      <c r="AHS30" s="76"/>
      <c r="AHT30" s="76"/>
      <c r="AHU30" s="76"/>
      <c r="AHV30" s="76"/>
      <c r="AHW30" s="76"/>
      <c r="AHX30" s="76"/>
      <c r="AHY30" s="76"/>
      <c r="AHZ30" s="76"/>
      <c r="AIA30" s="76"/>
      <c r="AIB30" s="76"/>
      <c r="AIC30" s="76"/>
      <c r="AID30" s="76"/>
      <c r="AIE30" s="76"/>
      <c r="AIF30" s="76"/>
      <c r="AIG30" s="76"/>
      <c r="AIH30" s="76"/>
      <c r="AII30" s="76"/>
      <c r="AIJ30" s="76"/>
      <c r="AIK30" s="76"/>
      <c r="AIL30" s="76"/>
      <c r="AIM30" s="76"/>
      <c r="AIN30" s="76"/>
      <c r="AIO30" s="76"/>
      <c r="AIP30" s="76"/>
      <c r="AIQ30" s="76"/>
      <c r="AIR30" s="76"/>
      <c r="AIS30" s="76"/>
      <c r="AIT30" s="76"/>
      <c r="AIU30" s="76"/>
      <c r="AIV30" s="76"/>
      <c r="AIW30" s="76"/>
      <c r="AIX30" s="76"/>
      <c r="AIY30" s="76"/>
      <c r="AIZ30" s="76"/>
      <c r="AJA30" s="76"/>
      <c r="AJB30" s="76"/>
      <c r="AJC30" s="76"/>
      <c r="AJD30" s="76"/>
      <c r="AJE30" s="76"/>
      <c r="AJF30" s="76"/>
      <c r="AJG30" s="76"/>
      <c r="AJH30" s="76"/>
      <c r="AJI30" s="76"/>
      <c r="AJJ30" s="76"/>
      <c r="AJK30" s="76"/>
      <c r="AJL30" s="76"/>
      <c r="AJM30" s="76"/>
      <c r="AJN30" s="76"/>
      <c r="AJO30" s="76"/>
      <c r="AJP30" s="76"/>
      <c r="AJQ30" s="76"/>
      <c r="AJR30" s="76"/>
      <c r="AJS30" s="76"/>
      <c r="AJT30" s="76"/>
      <c r="AJU30" s="76"/>
      <c r="AJV30" s="76"/>
      <c r="AJW30" s="76"/>
      <c r="AJX30" s="76"/>
      <c r="AJY30" s="76"/>
      <c r="AJZ30" s="76"/>
      <c r="AKA30" s="76"/>
      <c r="AKB30" s="76"/>
      <c r="AKC30" s="76"/>
      <c r="AKD30" s="76"/>
      <c r="AKE30" s="76"/>
      <c r="AKF30" s="76"/>
      <c r="AKG30" s="76"/>
      <c r="AKH30" s="76"/>
      <c r="AKI30" s="76"/>
      <c r="AKJ30" s="76"/>
      <c r="AKK30" s="76"/>
      <c r="AKL30" s="76"/>
      <c r="AKM30" s="76"/>
      <c r="AKN30" s="76"/>
      <c r="AKO30" s="76"/>
      <c r="AKP30" s="76"/>
      <c r="AKQ30" s="76"/>
      <c r="AKR30" s="76"/>
      <c r="AKS30" s="76"/>
      <c r="AKT30" s="76"/>
      <c r="AKU30" s="76"/>
      <c r="AKV30" s="76"/>
      <c r="AKW30" s="76"/>
      <c r="AKX30" s="76"/>
      <c r="AKY30" s="76"/>
      <c r="AKZ30" s="76"/>
      <c r="ALA30" s="76"/>
      <c r="ALB30" s="76"/>
      <c r="ALC30" s="76"/>
      <c r="ALD30" s="76"/>
      <c r="ALE30" s="76"/>
      <c r="ALF30" s="76"/>
      <c r="ALG30" s="76"/>
      <c r="ALH30" s="76"/>
      <c r="ALI30" s="76"/>
      <c r="ALJ30" s="76"/>
      <c r="ALK30" s="76"/>
      <c r="ALL30" s="76"/>
      <c r="ALM30" s="76"/>
      <c r="ALN30" s="76"/>
      <c r="ALO30" s="76"/>
      <c r="ALP30" s="76"/>
      <c r="ALQ30" s="76"/>
      <c r="ALR30" s="76"/>
      <c r="ALS30" s="76"/>
      <c r="ALT30" s="76"/>
      <c r="ALU30" s="76"/>
      <c r="ALV30" s="76"/>
      <c r="ALW30" s="76"/>
      <c r="ALX30" s="76"/>
      <c r="ALY30" s="76"/>
      <c r="ALZ30" s="76"/>
      <c r="AMA30" s="76"/>
      <c r="AMB30" s="76"/>
      <c r="AMC30" s="76"/>
      <c r="AMD30" s="76"/>
      <c r="AME30" s="76"/>
    </row>
    <row r="31" spans="1:1019" s="80" customFormat="1">
      <c r="A31" s="20" t="s">
        <v>295</v>
      </c>
      <c r="B31" s="21">
        <v>4011212</v>
      </c>
      <c r="C31" s="21" t="s">
        <v>96</v>
      </c>
      <c r="D31" s="71" t="s">
        <v>63</v>
      </c>
      <c r="E31" s="22" t="s">
        <v>55</v>
      </c>
      <c r="F31" s="59">
        <v>26980</v>
      </c>
      <c r="G31" s="23">
        <v>7.0000000000000007E-2</v>
      </c>
      <c r="H31" s="69">
        <f>$J$6</f>
        <v>0.21229999999999999</v>
      </c>
      <c r="I31" s="23">
        <f t="shared" si="1"/>
        <v>0.08</v>
      </c>
      <c r="J31" s="23">
        <f t="shared" si="2"/>
        <v>2158.4</v>
      </c>
      <c r="K31" s="78">
        <f t="shared" si="3"/>
        <v>1888.6000000000001</v>
      </c>
      <c r="L31" s="76"/>
      <c r="M31" s="79"/>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c r="NJ31" s="76"/>
      <c r="NK31" s="76"/>
      <c r="NL31" s="76"/>
      <c r="NM31" s="76"/>
      <c r="NN31" s="76"/>
      <c r="NO31" s="76"/>
      <c r="NP31" s="76"/>
      <c r="NQ31" s="76"/>
      <c r="NR31" s="76"/>
      <c r="NS31" s="76"/>
      <c r="NT31" s="76"/>
      <c r="NU31" s="76"/>
      <c r="NV31" s="76"/>
      <c r="NW31" s="76"/>
      <c r="NX31" s="76"/>
      <c r="NY31" s="76"/>
      <c r="NZ31" s="76"/>
      <c r="OA31" s="76"/>
      <c r="OB31" s="76"/>
      <c r="OC31" s="76"/>
      <c r="OD31" s="76"/>
      <c r="OE31" s="76"/>
      <c r="OF31" s="76"/>
      <c r="OG31" s="76"/>
      <c r="OH31" s="76"/>
      <c r="OI31" s="76"/>
      <c r="OJ31" s="76"/>
      <c r="OK31" s="76"/>
      <c r="OL31" s="76"/>
      <c r="OM31" s="76"/>
      <c r="ON31" s="76"/>
      <c r="OO31" s="76"/>
      <c r="OP31" s="76"/>
      <c r="OQ31" s="76"/>
      <c r="OR31" s="76"/>
      <c r="OS31" s="76"/>
      <c r="OT31" s="76"/>
      <c r="OU31" s="76"/>
      <c r="OV31" s="76"/>
      <c r="OW31" s="76"/>
      <c r="OX31" s="76"/>
      <c r="OY31" s="76"/>
      <c r="OZ31" s="76"/>
      <c r="PA31" s="76"/>
      <c r="PB31" s="76"/>
      <c r="PC31" s="76"/>
      <c r="PD31" s="76"/>
      <c r="PE31" s="76"/>
      <c r="PF31" s="76"/>
      <c r="PG31" s="76"/>
      <c r="PH31" s="76"/>
      <c r="PI31" s="76"/>
      <c r="PJ31" s="76"/>
      <c r="PK31" s="76"/>
      <c r="PL31" s="76"/>
      <c r="PM31" s="76"/>
      <c r="PN31" s="76"/>
      <c r="PO31" s="76"/>
      <c r="PP31" s="76"/>
      <c r="PQ31" s="76"/>
      <c r="PR31" s="76"/>
      <c r="PS31" s="76"/>
      <c r="PT31" s="76"/>
      <c r="PU31" s="76"/>
      <c r="PV31" s="76"/>
      <c r="PW31" s="76"/>
      <c r="PX31" s="76"/>
      <c r="PY31" s="76"/>
      <c r="PZ31" s="76"/>
      <c r="QA31" s="76"/>
      <c r="QB31" s="76"/>
      <c r="QC31" s="76"/>
      <c r="QD31" s="76"/>
      <c r="QE31" s="76"/>
      <c r="QF31" s="76"/>
      <c r="QG31" s="76"/>
      <c r="QH31" s="76"/>
      <c r="QI31" s="76"/>
      <c r="QJ31" s="76"/>
      <c r="QK31" s="76"/>
      <c r="QL31" s="76"/>
      <c r="QM31" s="76"/>
      <c r="QN31" s="76"/>
      <c r="QO31" s="76"/>
      <c r="QP31" s="76"/>
      <c r="QQ31" s="76"/>
      <c r="QR31" s="76"/>
      <c r="QS31" s="76"/>
      <c r="QT31" s="76"/>
      <c r="QU31" s="76"/>
      <c r="QV31" s="76"/>
      <c r="QW31" s="76"/>
      <c r="QX31" s="76"/>
      <c r="QY31" s="76"/>
      <c r="QZ31" s="76"/>
      <c r="RA31" s="76"/>
      <c r="RB31" s="76"/>
      <c r="RC31" s="76"/>
      <c r="RD31" s="76"/>
      <c r="RE31" s="76"/>
      <c r="RF31" s="76"/>
      <c r="RG31" s="76"/>
      <c r="RH31" s="76"/>
      <c r="RI31" s="76"/>
      <c r="RJ31" s="76"/>
      <c r="RK31" s="76"/>
      <c r="RL31" s="76"/>
      <c r="RM31" s="76"/>
      <c r="RN31" s="76"/>
      <c r="RO31" s="76"/>
      <c r="RP31" s="76"/>
      <c r="RQ31" s="76"/>
      <c r="RR31" s="76"/>
      <c r="RS31" s="76"/>
      <c r="RT31" s="76"/>
      <c r="RU31" s="76"/>
      <c r="RV31" s="76"/>
      <c r="RW31" s="76"/>
      <c r="RX31" s="76"/>
      <c r="RY31" s="76"/>
      <c r="RZ31" s="76"/>
      <c r="SA31" s="76"/>
      <c r="SB31" s="76"/>
      <c r="SC31" s="76"/>
      <c r="SD31" s="76"/>
      <c r="SE31" s="76"/>
      <c r="SF31" s="76"/>
      <c r="SG31" s="76"/>
      <c r="SH31" s="76"/>
      <c r="SI31" s="76"/>
      <c r="SJ31" s="76"/>
      <c r="SK31" s="76"/>
      <c r="SL31" s="76"/>
      <c r="SM31" s="76"/>
      <c r="SN31" s="76"/>
      <c r="SO31" s="76"/>
      <c r="SP31" s="76"/>
      <c r="SQ31" s="76"/>
      <c r="SR31" s="76"/>
      <c r="SS31" s="76"/>
      <c r="ST31" s="76"/>
      <c r="SU31" s="76"/>
      <c r="SV31" s="76"/>
      <c r="SW31" s="76"/>
      <c r="SX31" s="76"/>
      <c r="SY31" s="76"/>
      <c r="SZ31" s="76"/>
      <c r="TA31" s="76"/>
      <c r="TB31" s="76"/>
      <c r="TC31" s="76"/>
      <c r="TD31" s="76"/>
      <c r="TE31" s="76"/>
      <c r="TF31" s="76"/>
      <c r="TG31" s="76"/>
      <c r="TH31" s="76"/>
      <c r="TI31" s="76"/>
      <c r="TJ31" s="76"/>
      <c r="TK31" s="76"/>
      <c r="TL31" s="76"/>
      <c r="TM31" s="76"/>
      <c r="TN31" s="76"/>
      <c r="TO31" s="76"/>
      <c r="TP31" s="76"/>
      <c r="TQ31" s="76"/>
      <c r="TR31" s="76"/>
      <c r="TS31" s="76"/>
      <c r="TT31" s="76"/>
      <c r="TU31" s="76"/>
      <c r="TV31" s="76"/>
      <c r="TW31" s="76"/>
      <c r="TX31" s="76"/>
      <c r="TY31" s="76"/>
      <c r="TZ31" s="76"/>
      <c r="UA31" s="76"/>
      <c r="UB31" s="76"/>
      <c r="UC31" s="76"/>
      <c r="UD31" s="76"/>
      <c r="UE31" s="76"/>
      <c r="UF31" s="76"/>
      <c r="UG31" s="76"/>
      <c r="UH31" s="76"/>
      <c r="UI31" s="76"/>
      <c r="UJ31" s="76"/>
      <c r="UK31" s="76"/>
      <c r="UL31" s="76"/>
      <c r="UM31" s="76"/>
      <c r="UN31" s="76"/>
      <c r="UO31" s="76"/>
      <c r="UP31" s="76"/>
      <c r="UQ31" s="76"/>
      <c r="UR31" s="76"/>
      <c r="US31" s="76"/>
      <c r="UT31" s="76"/>
      <c r="UU31" s="76"/>
      <c r="UV31" s="76"/>
      <c r="UW31" s="76"/>
      <c r="UX31" s="76"/>
      <c r="UY31" s="76"/>
      <c r="UZ31" s="76"/>
      <c r="VA31" s="76"/>
      <c r="VB31" s="76"/>
      <c r="VC31" s="76"/>
      <c r="VD31" s="76"/>
      <c r="VE31" s="76"/>
      <c r="VF31" s="76"/>
      <c r="VG31" s="76"/>
      <c r="VH31" s="76"/>
      <c r="VI31" s="76"/>
      <c r="VJ31" s="76"/>
      <c r="VK31" s="76"/>
      <c r="VL31" s="76"/>
      <c r="VM31" s="76"/>
      <c r="VN31" s="76"/>
      <c r="VO31" s="76"/>
      <c r="VP31" s="76"/>
      <c r="VQ31" s="76"/>
      <c r="VR31" s="76"/>
      <c r="VS31" s="76"/>
      <c r="VT31" s="76"/>
      <c r="VU31" s="76"/>
      <c r="VV31" s="76"/>
      <c r="VW31" s="76"/>
      <c r="VX31" s="76"/>
      <c r="VY31" s="76"/>
      <c r="VZ31" s="76"/>
      <c r="WA31" s="76"/>
      <c r="WB31" s="76"/>
      <c r="WC31" s="76"/>
      <c r="WD31" s="76"/>
      <c r="WE31" s="76"/>
      <c r="WF31" s="76"/>
      <c r="WG31" s="76"/>
      <c r="WH31" s="76"/>
      <c r="WI31" s="76"/>
      <c r="WJ31" s="76"/>
      <c r="WK31" s="76"/>
      <c r="WL31" s="76"/>
      <c r="WM31" s="76"/>
      <c r="WN31" s="76"/>
      <c r="WO31" s="76"/>
      <c r="WP31" s="76"/>
      <c r="WQ31" s="76"/>
      <c r="WR31" s="76"/>
      <c r="WS31" s="76"/>
      <c r="WT31" s="76"/>
      <c r="WU31" s="76"/>
      <c r="WV31" s="76"/>
      <c r="WW31" s="76"/>
      <c r="WX31" s="76"/>
      <c r="WY31" s="76"/>
      <c r="WZ31" s="76"/>
      <c r="XA31" s="76"/>
      <c r="XB31" s="76"/>
      <c r="XC31" s="76"/>
      <c r="XD31" s="76"/>
      <c r="XE31" s="76"/>
      <c r="XF31" s="76"/>
      <c r="XG31" s="76"/>
      <c r="XH31" s="76"/>
      <c r="XI31" s="76"/>
      <c r="XJ31" s="76"/>
      <c r="XK31" s="76"/>
      <c r="XL31" s="76"/>
      <c r="XM31" s="76"/>
      <c r="XN31" s="76"/>
      <c r="XO31" s="76"/>
      <c r="XP31" s="76"/>
      <c r="XQ31" s="76"/>
      <c r="XR31" s="76"/>
      <c r="XS31" s="76"/>
      <c r="XT31" s="76"/>
      <c r="XU31" s="76"/>
      <c r="XV31" s="76"/>
      <c r="XW31" s="76"/>
      <c r="XX31" s="76"/>
      <c r="XY31" s="76"/>
      <c r="XZ31" s="76"/>
      <c r="YA31" s="76"/>
      <c r="YB31" s="76"/>
      <c r="YC31" s="76"/>
      <c r="YD31" s="76"/>
      <c r="YE31" s="76"/>
      <c r="YF31" s="76"/>
      <c r="YG31" s="76"/>
      <c r="YH31" s="76"/>
      <c r="YI31" s="76"/>
      <c r="YJ31" s="76"/>
      <c r="YK31" s="76"/>
      <c r="YL31" s="76"/>
      <c r="YM31" s="76"/>
      <c r="YN31" s="76"/>
      <c r="YO31" s="76"/>
      <c r="YP31" s="76"/>
      <c r="YQ31" s="76"/>
      <c r="YR31" s="76"/>
      <c r="YS31" s="76"/>
      <c r="YT31" s="76"/>
      <c r="YU31" s="76"/>
      <c r="YV31" s="76"/>
      <c r="YW31" s="76"/>
      <c r="YX31" s="76"/>
      <c r="YY31" s="76"/>
      <c r="YZ31" s="76"/>
      <c r="ZA31" s="76"/>
      <c r="ZB31" s="76"/>
      <c r="ZC31" s="76"/>
      <c r="ZD31" s="76"/>
      <c r="ZE31" s="76"/>
      <c r="ZF31" s="76"/>
      <c r="ZG31" s="76"/>
      <c r="ZH31" s="76"/>
      <c r="ZI31" s="76"/>
      <c r="ZJ31" s="76"/>
      <c r="ZK31" s="76"/>
      <c r="ZL31" s="76"/>
      <c r="ZM31" s="76"/>
      <c r="ZN31" s="76"/>
      <c r="ZO31" s="76"/>
      <c r="ZP31" s="76"/>
      <c r="ZQ31" s="76"/>
      <c r="ZR31" s="76"/>
      <c r="ZS31" s="76"/>
      <c r="ZT31" s="76"/>
      <c r="ZU31" s="76"/>
      <c r="ZV31" s="76"/>
      <c r="ZW31" s="76"/>
      <c r="ZX31" s="76"/>
      <c r="ZY31" s="76"/>
      <c r="ZZ31" s="76"/>
      <c r="AAA31" s="76"/>
      <c r="AAB31" s="76"/>
      <c r="AAC31" s="76"/>
      <c r="AAD31" s="76"/>
      <c r="AAE31" s="76"/>
      <c r="AAF31" s="76"/>
      <c r="AAG31" s="76"/>
      <c r="AAH31" s="76"/>
      <c r="AAI31" s="76"/>
      <c r="AAJ31" s="76"/>
      <c r="AAK31" s="76"/>
      <c r="AAL31" s="76"/>
      <c r="AAM31" s="76"/>
      <c r="AAN31" s="76"/>
      <c r="AAO31" s="76"/>
      <c r="AAP31" s="76"/>
      <c r="AAQ31" s="76"/>
      <c r="AAR31" s="76"/>
      <c r="AAS31" s="76"/>
      <c r="AAT31" s="76"/>
      <c r="AAU31" s="76"/>
      <c r="AAV31" s="76"/>
      <c r="AAW31" s="76"/>
      <c r="AAX31" s="76"/>
      <c r="AAY31" s="76"/>
      <c r="AAZ31" s="76"/>
      <c r="ABA31" s="76"/>
      <c r="ABB31" s="76"/>
      <c r="ABC31" s="76"/>
      <c r="ABD31" s="76"/>
      <c r="ABE31" s="76"/>
      <c r="ABF31" s="76"/>
      <c r="ABG31" s="76"/>
      <c r="ABH31" s="76"/>
      <c r="ABI31" s="76"/>
      <c r="ABJ31" s="76"/>
      <c r="ABK31" s="76"/>
      <c r="ABL31" s="76"/>
      <c r="ABM31" s="76"/>
      <c r="ABN31" s="76"/>
      <c r="ABO31" s="76"/>
      <c r="ABP31" s="76"/>
      <c r="ABQ31" s="76"/>
      <c r="ABR31" s="76"/>
      <c r="ABS31" s="76"/>
      <c r="ABT31" s="76"/>
      <c r="ABU31" s="76"/>
      <c r="ABV31" s="76"/>
      <c r="ABW31" s="76"/>
      <c r="ABX31" s="76"/>
      <c r="ABY31" s="76"/>
      <c r="ABZ31" s="76"/>
      <c r="ACA31" s="76"/>
      <c r="ACB31" s="76"/>
      <c r="ACC31" s="76"/>
      <c r="ACD31" s="76"/>
      <c r="ACE31" s="76"/>
      <c r="ACF31" s="76"/>
      <c r="ACG31" s="76"/>
      <c r="ACH31" s="76"/>
      <c r="ACI31" s="76"/>
      <c r="ACJ31" s="76"/>
      <c r="ACK31" s="76"/>
      <c r="ACL31" s="76"/>
      <c r="ACM31" s="76"/>
      <c r="ACN31" s="76"/>
      <c r="ACO31" s="76"/>
      <c r="ACP31" s="76"/>
      <c r="ACQ31" s="76"/>
      <c r="ACR31" s="76"/>
      <c r="ACS31" s="76"/>
      <c r="ACT31" s="76"/>
      <c r="ACU31" s="76"/>
      <c r="ACV31" s="76"/>
      <c r="ACW31" s="76"/>
      <c r="ACX31" s="76"/>
      <c r="ACY31" s="76"/>
      <c r="ACZ31" s="76"/>
      <c r="ADA31" s="76"/>
      <c r="ADB31" s="76"/>
      <c r="ADC31" s="76"/>
      <c r="ADD31" s="76"/>
      <c r="ADE31" s="76"/>
      <c r="ADF31" s="76"/>
      <c r="ADG31" s="76"/>
      <c r="ADH31" s="76"/>
      <c r="ADI31" s="76"/>
      <c r="ADJ31" s="76"/>
      <c r="ADK31" s="76"/>
      <c r="ADL31" s="76"/>
      <c r="ADM31" s="76"/>
      <c r="ADN31" s="76"/>
      <c r="ADO31" s="76"/>
      <c r="ADP31" s="76"/>
      <c r="ADQ31" s="76"/>
      <c r="ADR31" s="76"/>
      <c r="ADS31" s="76"/>
      <c r="ADT31" s="76"/>
      <c r="ADU31" s="76"/>
      <c r="ADV31" s="76"/>
      <c r="ADW31" s="76"/>
      <c r="ADX31" s="76"/>
      <c r="ADY31" s="76"/>
      <c r="ADZ31" s="76"/>
      <c r="AEA31" s="76"/>
      <c r="AEB31" s="76"/>
      <c r="AEC31" s="76"/>
      <c r="AED31" s="76"/>
      <c r="AEE31" s="76"/>
      <c r="AEF31" s="76"/>
      <c r="AEG31" s="76"/>
      <c r="AEH31" s="76"/>
      <c r="AEI31" s="76"/>
      <c r="AEJ31" s="76"/>
      <c r="AEK31" s="76"/>
      <c r="AEL31" s="76"/>
      <c r="AEM31" s="76"/>
      <c r="AEN31" s="76"/>
      <c r="AEO31" s="76"/>
      <c r="AEP31" s="76"/>
      <c r="AEQ31" s="76"/>
      <c r="AER31" s="76"/>
      <c r="AES31" s="76"/>
      <c r="AET31" s="76"/>
      <c r="AEU31" s="76"/>
      <c r="AEV31" s="76"/>
      <c r="AEW31" s="76"/>
      <c r="AEX31" s="76"/>
      <c r="AEY31" s="76"/>
      <c r="AEZ31" s="76"/>
      <c r="AFA31" s="76"/>
      <c r="AFB31" s="76"/>
      <c r="AFC31" s="76"/>
      <c r="AFD31" s="76"/>
      <c r="AFE31" s="76"/>
      <c r="AFF31" s="76"/>
      <c r="AFG31" s="76"/>
      <c r="AFH31" s="76"/>
      <c r="AFI31" s="76"/>
      <c r="AFJ31" s="76"/>
      <c r="AFK31" s="76"/>
      <c r="AFL31" s="76"/>
      <c r="AFM31" s="76"/>
      <c r="AFN31" s="76"/>
      <c r="AFO31" s="76"/>
      <c r="AFP31" s="76"/>
      <c r="AFQ31" s="76"/>
      <c r="AFR31" s="76"/>
      <c r="AFS31" s="76"/>
      <c r="AFT31" s="76"/>
      <c r="AFU31" s="76"/>
      <c r="AFV31" s="76"/>
      <c r="AFW31" s="76"/>
      <c r="AFX31" s="76"/>
      <c r="AFY31" s="76"/>
      <c r="AFZ31" s="76"/>
      <c r="AGA31" s="76"/>
      <c r="AGB31" s="76"/>
      <c r="AGC31" s="76"/>
      <c r="AGD31" s="76"/>
      <c r="AGE31" s="76"/>
      <c r="AGF31" s="76"/>
      <c r="AGG31" s="76"/>
      <c r="AGH31" s="76"/>
      <c r="AGI31" s="76"/>
      <c r="AGJ31" s="76"/>
      <c r="AGK31" s="76"/>
      <c r="AGL31" s="76"/>
      <c r="AGM31" s="76"/>
      <c r="AGN31" s="76"/>
      <c r="AGO31" s="76"/>
      <c r="AGP31" s="76"/>
      <c r="AGQ31" s="76"/>
      <c r="AGR31" s="76"/>
      <c r="AGS31" s="76"/>
      <c r="AGT31" s="76"/>
      <c r="AGU31" s="76"/>
      <c r="AGV31" s="76"/>
      <c r="AGW31" s="76"/>
      <c r="AGX31" s="76"/>
      <c r="AGY31" s="76"/>
      <c r="AGZ31" s="76"/>
      <c r="AHA31" s="76"/>
      <c r="AHB31" s="76"/>
      <c r="AHC31" s="76"/>
      <c r="AHD31" s="76"/>
      <c r="AHE31" s="76"/>
      <c r="AHF31" s="76"/>
      <c r="AHG31" s="76"/>
      <c r="AHH31" s="76"/>
      <c r="AHI31" s="76"/>
      <c r="AHJ31" s="76"/>
      <c r="AHK31" s="76"/>
      <c r="AHL31" s="76"/>
      <c r="AHM31" s="76"/>
      <c r="AHN31" s="76"/>
      <c r="AHO31" s="76"/>
      <c r="AHP31" s="76"/>
      <c r="AHQ31" s="76"/>
      <c r="AHR31" s="76"/>
      <c r="AHS31" s="76"/>
      <c r="AHT31" s="76"/>
      <c r="AHU31" s="76"/>
      <c r="AHV31" s="76"/>
      <c r="AHW31" s="76"/>
      <c r="AHX31" s="76"/>
      <c r="AHY31" s="76"/>
      <c r="AHZ31" s="76"/>
      <c r="AIA31" s="76"/>
      <c r="AIB31" s="76"/>
      <c r="AIC31" s="76"/>
      <c r="AID31" s="76"/>
      <c r="AIE31" s="76"/>
      <c r="AIF31" s="76"/>
      <c r="AIG31" s="76"/>
      <c r="AIH31" s="76"/>
      <c r="AII31" s="76"/>
      <c r="AIJ31" s="76"/>
      <c r="AIK31" s="76"/>
      <c r="AIL31" s="76"/>
      <c r="AIM31" s="76"/>
      <c r="AIN31" s="76"/>
      <c r="AIO31" s="76"/>
      <c r="AIP31" s="76"/>
      <c r="AIQ31" s="76"/>
      <c r="AIR31" s="76"/>
      <c r="AIS31" s="76"/>
      <c r="AIT31" s="76"/>
      <c r="AIU31" s="76"/>
      <c r="AIV31" s="76"/>
      <c r="AIW31" s="76"/>
      <c r="AIX31" s="76"/>
      <c r="AIY31" s="76"/>
      <c r="AIZ31" s="76"/>
      <c r="AJA31" s="76"/>
      <c r="AJB31" s="76"/>
      <c r="AJC31" s="76"/>
      <c r="AJD31" s="76"/>
      <c r="AJE31" s="76"/>
      <c r="AJF31" s="76"/>
      <c r="AJG31" s="76"/>
      <c r="AJH31" s="76"/>
      <c r="AJI31" s="76"/>
      <c r="AJJ31" s="76"/>
      <c r="AJK31" s="76"/>
      <c r="AJL31" s="76"/>
      <c r="AJM31" s="76"/>
      <c r="AJN31" s="76"/>
      <c r="AJO31" s="76"/>
      <c r="AJP31" s="76"/>
      <c r="AJQ31" s="76"/>
      <c r="AJR31" s="76"/>
      <c r="AJS31" s="76"/>
      <c r="AJT31" s="76"/>
      <c r="AJU31" s="76"/>
      <c r="AJV31" s="76"/>
      <c r="AJW31" s="76"/>
      <c r="AJX31" s="76"/>
      <c r="AJY31" s="76"/>
      <c r="AJZ31" s="76"/>
      <c r="AKA31" s="76"/>
      <c r="AKB31" s="76"/>
      <c r="AKC31" s="76"/>
      <c r="AKD31" s="76"/>
      <c r="AKE31" s="76"/>
      <c r="AKF31" s="76"/>
      <c r="AKG31" s="76"/>
      <c r="AKH31" s="76"/>
      <c r="AKI31" s="76"/>
      <c r="AKJ31" s="76"/>
      <c r="AKK31" s="76"/>
      <c r="AKL31" s="76"/>
      <c r="AKM31" s="76"/>
      <c r="AKN31" s="76"/>
      <c r="AKO31" s="76"/>
      <c r="AKP31" s="76"/>
      <c r="AKQ31" s="76"/>
      <c r="AKR31" s="76"/>
      <c r="AKS31" s="76"/>
      <c r="AKT31" s="76"/>
      <c r="AKU31" s="76"/>
      <c r="AKV31" s="76"/>
      <c r="AKW31" s="76"/>
      <c r="AKX31" s="76"/>
      <c r="AKY31" s="76"/>
      <c r="AKZ31" s="76"/>
      <c r="ALA31" s="76"/>
      <c r="ALB31" s="76"/>
      <c r="ALC31" s="76"/>
      <c r="ALD31" s="76"/>
      <c r="ALE31" s="76"/>
      <c r="ALF31" s="76"/>
      <c r="ALG31" s="76"/>
      <c r="ALH31" s="76"/>
      <c r="ALI31" s="76"/>
      <c r="ALJ31" s="76"/>
      <c r="ALK31" s="76"/>
      <c r="ALL31" s="76"/>
      <c r="ALM31" s="76"/>
      <c r="ALN31" s="76"/>
      <c r="ALO31" s="76"/>
      <c r="ALP31" s="76"/>
      <c r="ALQ31" s="76"/>
      <c r="ALR31" s="76"/>
      <c r="ALS31" s="76"/>
      <c r="ALT31" s="76"/>
      <c r="ALU31" s="76"/>
      <c r="ALV31" s="76"/>
      <c r="ALW31" s="76"/>
      <c r="ALX31" s="76"/>
      <c r="ALY31" s="76"/>
      <c r="ALZ31" s="76"/>
      <c r="AMA31" s="76"/>
      <c r="AMB31" s="76"/>
      <c r="AMC31" s="76"/>
      <c r="AMD31" s="76"/>
      <c r="AME31" s="76"/>
    </row>
    <row r="32" spans="1:1019" s="80" customFormat="1">
      <c r="A32" s="20" t="s">
        <v>296</v>
      </c>
      <c r="B32" s="21">
        <v>4011353</v>
      </c>
      <c r="C32" s="21" t="s">
        <v>96</v>
      </c>
      <c r="D32" s="71" t="s">
        <v>61</v>
      </c>
      <c r="E32" s="22" t="s">
        <v>55</v>
      </c>
      <c r="F32" s="59">
        <v>26.98</v>
      </c>
      <c r="G32" s="23">
        <v>0.28000000000000003</v>
      </c>
      <c r="H32" s="69">
        <f>$J$6</f>
        <v>0.21229999999999999</v>
      </c>
      <c r="I32" s="23">
        <f t="shared" si="1"/>
        <v>0.34</v>
      </c>
      <c r="J32" s="23">
        <f t="shared" si="2"/>
        <v>9.17</v>
      </c>
      <c r="K32" s="78">
        <f t="shared" si="3"/>
        <v>7.5544000000000011</v>
      </c>
      <c r="L32" s="76"/>
      <c r="M32" s="79"/>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c r="NJ32" s="76"/>
      <c r="NK32" s="76"/>
      <c r="NL32" s="76"/>
      <c r="NM32" s="76"/>
      <c r="NN32" s="76"/>
      <c r="NO32" s="76"/>
      <c r="NP32" s="76"/>
      <c r="NQ32" s="76"/>
      <c r="NR32" s="76"/>
      <c r="NS32" s="76"/>
      <c r="NT32" s="76"/>
      <c r="NU32" s="76"/>
      <c r="NV32" s="76"/>
      <c r="NW32" s="76"/>
      <c r="NX32" s="76"/>
      <c r="NY32" s="76"/>
      <c r="NZ32" s="76"/>
      <c r="OA32" s="76"/>
      <c r="OB32" s="76"/>
      <c r="OC32" s="76"/>
      <c r="OD32" s="76"/>
      <c r="OE32" s="76"/>
      <c r="OF32" s="76"/>
      <c r="OG32" s="76"/>
      <c r="OH32" s="76"/>
      <c r="OI32" s="76"/>
      <c r="OJ32" s="76"/>
      <c r="OK32" s="76"/>
      <c r="OL32" s="76"/>
      <c r="OM32" s="76"/>
      <c r="ON32" s="76"/>
      <c r="OO32" s="76"/>
      <c r="OP32" s="76"/>
      <c r="OQ32" s="76"/>
      <c r="OR32" s="76"/>
      <c r="OS32" s="76"/>
      <c r="OT32" s="76"/>
      <c r="OU32" s="76"/>
      <c r="OV32" s="76"/>
      <c r="OW32" s="76"/>
      <c r="OX32" s="76"/>
      <c r="OY32" s="76"/>
      <c r="OZ32" s="76"/>
      <c r="PA32" s="76"/>
      <c r="PB32" s="76"/>
      <c r="PC32" s="76"/>
      <c r="PD32" s="76"/>
      <c r="PE32" s="76"/>
      <c r="PF32" s="76"/>
      <c r="PG32" s="76"/>
      <c r="PH32" s="76"/>
      <c r="PI32" s="76"/>
      <c r="PJ32" s="76"/>
      <c r="PK32" s="76"/>
      <c r="PL32" s="76"/>
      <c r="PM32" s="76"/>
      <c r="PN32" s="76"/>
      <c r="PO32" s="76"/>
      <c r="PP32" s="76"/>
      <c r="PQ32" s="76"/>
      <c r="PR32" s="76"/>
      <c r="PS32" s="76"/>
      <c r="PT32" s="76"/>
      <c r="PU32" s="76"/>
      <c r="PV32" s="76"/>
      <c r="PW32" s="76"/>
      <c r="PX32" s="76"/>
      <c r="PY32" s="76"/>
      <c r="PZ32" s="76"/>
      <c r="QA32" s="76"/>
      <c r="QB32" s="76"/>
      <c r="QC32" s="76"/>
      <c r="QD32" s="76"/>
      <c r="QE32" s="76"/>
      <c r="QF32" s="76"/>
      <c r="QG32" s="76"/>
      <c r="QH32" s="76"/>
      <c r="QI32" s="76"/>
      <c r="QJ32" s="76"/>
      <c r="QK32" s="76"/>
      <c r="QL32" s="76"/>
      <c r="QM32" s="76"/>
      <c r="QN32" s="76"/>
      <c r="QO32" s="76"/>
      <c r="QP32" s="76"/>
      <c r="QQ32" s="76"/>
      <c r="QR32" s="76"/>
      <c r="QS32" s="76"/>
      <c r="QT32" s="76"/>
      <c r="QU32" s="76"/>
      <c r="QV32" s="76"/>
      <c r="QW32" s="76"/>
      <c r="QX32" s="76"/>
      <c r="QY32" s="76"/>
      <c r="QZ32" s="76"/>
      <c r="RA32" s="76"/>
      <c r="RB32" s="76"/>
      <c r="RC32" s="76"/>
      <c r="RD32" s="76"/>
      <c r="RE32" s="76"/>
      <c r="RF32" s="76"/>
      <c r="RG32" s="76"/>
      <c r="RH32" s="76"/>
      <c r="RI32" s="76"/>
      <c r="RJ32" s="76"/>
      <c r="RK32" s="76"/>
      <c r="RL32" s="76"/>
      <c r="RM32" s="76"/>
      <c r="RN32" s="76"/>
      <c r="RO32" s="76"/>
      <c r="RP32" s="76"/>
      <c r="RQ32" s="76"/>
      <c r="RR32" s="76"/>
      <c r="RS32" s="76"/>
      <c r="RT32" s="76"/>
      <c r="RU32" s="76"/>
      <c r="RV32" s="76"/>
      <c r="RW32" s="76"/>
      <c r="RX32" s="76"/>
      <c r="RY32" s="76"/>
      <c r="RZ32" s="76"/>
      <c r="SA32" s="76"/>
      <c r="SB32" s="76"/>
      <c r="SC32" s="76"/>
      <c r="SD32" s="76"/>
      <c r="SE32" s="76"/>
      <c r="SF32" s="76"/>
      <c r="SG32" s="76"/>
      <c r="SH32" s="76"/>
      <c r="SI32" s="76"/>
      <c r="SJ32" s="76"/>
      <c r="SK32" s="76"/>
      <c r="SL32" s="76"/>
      <c r="SM32" s="76"/>
      <c r="SN32" s="76"/>
      <c r="SO32" s="76"/>
      <c r="SP32" s="76"/>
      <c r="SQ32" s="76"/>
      <c r="SR32" s="76"/>
      <c r="SS32" s="76"/>
      <c r="ST32" s="76"/>
      <c r="SU32" s="76"/>
      <c r="SV32" s="76"/>
      <c r="SW32" s="76"/>
      <c r="SX32" s="76"/>
      <c r="SY32" s="76"/>
      <c r="SZ32" s="76"/>
      <c r="TA32" s="76"/>
      <c r="TB32" s="76"/>
      <c r="TC32" s="76"/>
      <c r="TD32" s="76"/>
      <c r="TE32" s="76"/>
      <c r="TF32" s="76"/>
      <c r="TG32" s="76"/>
      <c r="TH32" s="76"/>
      <c r="TI32" s="76"/>
      <c r="TJ32" s="76"/>
      <c r="TK32" s="76"/>
      <c r="TL32" s="76"/>
      <c r="TM32" s="76"/>
      <c r="TN32" s="76"/>
      <c r="TO32" s="76"/>
      <c r="TP32" s="76"/>
      <c r="TQ32" s="76"/>
      <c r="TR32" s="76"/>
      <c r="TS32" s="76"/>
      <c r="TT32" s="76"/>
      <c r="TU32" s="76"/>
      <c r="TV32" s="76"/>
      <c r="TW32" s="76"/>
      <c r="TX32" s="76"/>
      <c r="TY32" s="76"/>
      <c r="TZ32" s="76"/>
      <c r="UA32" s="76"/>
      <c r="UB32" s="76"/>
      <c r="UC32" s="76"/>
      <c r="UD32" s="76"/>
      <c r="UE32" s="76"/>
      <c r="UF32" s="76"/>
      <c r="UG32" s="76"/>
      <c r="UH32" s="76"/>
      <c r="UI32" s="76"/>
      <c r="UJ32" s="76"/>
      <c r="UK32" s="76"/>
      <c r="UL32" s="76"/>
      <c r="UM32" s="76"/>
      <c r="UN32" s="76"/>
      <c r="UO32" s="76"/>
      <c r="UP32" s="76"/>
      <c r="UQ32" s="76"/>
      <c r="UR32" s="76"/>
      <c r="US32" s="76"/>
      <c r="UT32" s="76"/>
      <c r="UU32" s="76"/>
      <c r="UV32" s="76"/>
      <c r="UW32" s="76"/>
      <c r="UX32" s="76"/>
      <c r="UY32" s="76"/>
      <c r="UZ32" s="76"/>
      <c r="VA32" s="76"/>
      <c r="VB32" s="76"/>
      <c r="VC32" s="76"/>
      <c r="VD32" s="76"/>
      <c r="VE32" s="76"/>
      <c r="VF32" s="76"/>
      <c r="VG32" s="76"/>
      <c r="VH32" s="76"/>
      <c r="VI32" s="76"/>
      <c r="VJ32" s="76"/>
      <c r="VK32" s="76"/>
      <c r="VL32" s="76"/>
      <c r="VM32" s="76"/>
      <c r="VN32" s="76"/>
      <c r="VO32" s="76"/>
      <c r="VP32" s="76"/>
      <c r="VQ32" s="76"/>
      <c r="VR32" s="76"/>
      <c r="VS32" s="76"/>
      <c r="VT32" s="76"/>
      <c r="VU32" s="76"/>
      <c r="VV32" s="76"/>
      <c r="VW32" s="76"/>
      <c r="VX32" s="76"/>
      <c r="VY32" s="76"/>
      <c r="VZ32" s="76"/>
      <c r="WA32" s="76"/>
      <c r="WB32" s="76"/>
      <c r="WC32" s="76"/>
      <c r="WD32" s="76"/>
      <c r="WE32" s="76"/>
      <c r="WF32" s="76"/>
      <c r="WG32" s="76"/>
      <c r="WH32" s="76"/>
      <c r="WI32" s="76"/>
      <c r="WJ32" s="76"/>
      <c r="WK32" s="76"/>
      <c r="WL32" s="76"/>
      <c r="WM32" s="76"/>
      <c r="WN32" s="76"/>
      <c r="WO32" s="76"/>
      <c r="WP32" s="76"/>
      <c r="WQ32" s="76"/>
      <c r="WR32" s="76"/>
      <c r="WS32" s="76"/>
      <c r="WT32" s="76"/>
      <c r="WU32" s="76"/>
      <c r="WV32" s="76"/>
      <c r="WW32" s="76"/>
      <c r="WX32" s="76"/>
      <c r="WY32" s="76"/>
      <c r="WZ32" s="76"/>
      <c r="XA32" s="76"/>
      <c r="XB32" s="76"/>
      <c r="XC32" s="76"/>
      <c r="XD32" s="76"/>
      <c r="XE32" s="76"/>
      <c r="XF32" s="76"/>
      <c r="XG32" s="76"/>
      <c r="XH32" s="76"/>
      <c r="XI32" s="76"/>
      <c r="XJ32" s="76"/>
      <c r="XK32" s="76"/>
      <c r="XL32" s="76"/>
      <c r="XM32" s="76"/>
      <c r="XN32" s="76"/>
      <c r="XO32" s="76"/>
      <c r="XP32" s="76"/>
      <c r="XQ32" s="76"/>
      <c r="XR32" s="76"/>
      <c r="XS32" s="76"/>
      <c r="XT32" s="76"/>
      <c r="XU32" s="76"/>
      <c r="XV32" s="76"/>
      <c r="XW32" s="76"/>
      <c r="XX32" s="76"/>
      <c r="XY32" s="76"/>
      <c r="XZ32" s="76"/>
      <c r="YA32" s="76"/>
      <c r="YB32" s="76"/>
      <c r="YC32" s="76"/>
      <c r="YD32" s="76"/>
      <c r="YE32" s="76"/>
      <c r="YF32" s="76"/>
      <c r="YG32" s="76"/>
      <c r="YH32" s="76"/>
      <c r="YI32" s="76"/>
      <c r="YJ32" s="76"/>
      <c r="YK32" s="76"/>
      <c r="YL32" s="76"/>
      <c r="YM32" s="76"/>
      <c r="YN32" s="76"/>
      <c r="YO32" s="76"/>
      <c r="YP32" s="76"/>
      <c r="YQ32" s="76"/>
      <c r="YR32" s="76"/>
      <c r="YS32" s="76"/>
      <c r="YT32" s="76"/>
      <c r="YU32" s="76"/>
      <c r="YV32" s="76"/>
      <c r="YW32" s="76"/>
      <c r="YX32" s="76"/>
      <c r="YY32" s="76"/>
      <c r="YZ32" s="76"/>
      <c r="ZA32" s="76"/>
      <c r="ZB32" s="76"/>
      <c r="ZC32" s="76"/>
      <c r="ZD32" s="76"/>
      <c r="ZE32" s="76"/>
      <c r="ZF32" s="76"/>
      <c r="ZG32" s="76"/>
      <c r="ZH32" s="76"/>
      <c r="ZI32" s="76"/>
      <c r="ZJ32" s="76"/>
      <c r="ZK32" s="76"/>
      <c r="ZL32" s="76"/>
      <c r="ZM32" s="76"/>
      <c r="ZN32" s="76"/>
      <c r="ZO32" s="76"/>
      <c r="ZP32" s="76"/>
      <c r="ZQ32" s="76"/>
      <c r="ZR32" s="76"/>
      <c r="ZS32" s="76"/>
      <c r="ZT32" s="76"/>
      <c r="ZU32" s="76"/>
      <c r="ZV32" s="76"/>
      <c r="ZW32" s="76"/>
      <c r="ZX32" s="76"/>
      <c r="ZY32" s="76"/>
      <c r="ZZ32" s="76"/>
      <c r="AAA32" s="76"/>
      <c r="AAB32" s="76"/>
      <c r="AAC32" s="76"/>
      <c r="AAD32" s="76"/>
      <c r="AAE32" s="76"/>
      <c r="AAF32" s="76"/>
      <c r="AAG32" s="76"/>
      <c r="AAH32" s="76"/>
      <c r="AAI32" s="76"/>
      <c r="AAJ32" s="76"/>
      <c r="AAK32" s="76"/>
      <c r="AAL32" s="76"/>
      <c r="AAM32" s="76"/>
      <c r="AAN32" s="76"/>
      <c r="AAO32" s="76"/>
      <c r="AAP32" s="76"/>
      <c r="AAQ32" s="76"/>
      <c r="AAR32" s="76"/>
      <c r="AAS32" s="76"/>
      <c r="AAT32" s="76"/>
      <c r="AAU32" s="76"/>
      <c r="AAV32" s="76"/>
      <c r="AAW32" s="76"/>
      <c r="AAX32" s="76"/>
      <c r="AAY32" s="76"/>
      <c r="AAZ32" s="76"/>
      <c r="ABA32" s="76"/>
      <c r="ABB32" s="76"/>
      <c r="ABC32" s="76"/>
      <c r="ABD32" s="76"/>
      <c r="ABE32" s="76"/>
      <c r="ABF32" s="76"/>
      <c r="ABG32" s="76"/>
      <c r="ABH32" s="76"/>
      <c r="ABI32" s="76"/>
      <c r="ABJ32" s="76"/>
      <c r="ABK32" s="76"/>
      <c r="ABL32" s="76"/>
      <c r="ABM32" s="76"/>
      <c r="ABN32" s="76"/>
      <c r="ABO32" s="76"/>
      <c r="ABP32" s="76"/>
      <c r="ABQ32" s="76"/>
      <c r="ABR32" s="76"/>
      <c r="ABS32" s="76"/>
      <c r="ABT32" s="76"/>
      <c r="ABU32" s="76"/>
      <c r="ABV32" s="76"/>
      <c r="ABW32" s="76"/>
      <c r="ABX32" s="76"/>
      <c r="ABY32" s="76"/>
      <c r="ABZ32" s="76"/>
      <c r="ACA32" s="76"/>
      <c r="ACB32" s="76"/>
      <c r="ACC32" s="76"/>
      <c r="ACD32" s="76"/>
      <c r="ACE32" s="76"/>
      <c r="ACF32" s="76"/>
      <c r="ACG32" s="76"/>
      <c r="ACH32" s="76"/>
      <c r="ACI32" s="76"/>
      <c r="ACJ32" s="76"/>
      <c r="ACK32" s="76"/>
      <c r="ACL32" s="76"/>
      <c r="ACM32" s="76"/>
      <c r="ACN32" s="76"/>
      <c r="ACO32" s="76"/>
      <c r="ACP32" s="76"/>
      <c r="ACQ32" s="76"/>
      <c r="ACR32" s="76"/>
      <c r="ACS32" s="76"/>
      <c r="ACT32" s="76"/>
      <c r="ACU32" s="76"/>
      <c r="ACV32" s="76"/>
      <c r="ACW32" s="76"/>
      <c r="ACX32" s="76"/>
      <c r="ACY32" s="76"/>
      <c r="ACZ32" s="76"/>
      <c r="ADA32" s="76"/>
      <c r="ADB32" s="76"/>
      <c r="ADC32" s="76"/>
      <c r="ADD32" s="76"/>
      <c r="ADE32" s="76"/>
      <c r="ADF32" s="76"/>
      <c r="ADG32" s="76"/>
      <c r="ADH32" s="76"/>
      <c r="ADI32" s="76"/>
      <c r="ADJ32" s="76"/>
      <c r="ADK32" s="76"/>
      <c r="ADL32" s="76"/>
      <c r="ADM32" s="76"/>
      <c r="ADN32" s="76"/>
      <c r="ADO32" s="76"/>
      <c r="ADP32" s="76"/>
      <c r="ADQ32" s="76"/>
      <c r="ADR32" s="76"/>
      <c r="ADS32" s="76"/>
      <c r="ADT32" s="76"/>
      <c r="ADU32" s="76"/>
      <c r="ADV32" s="76"/>
      <c r="ADW32" s="76"/>
      <c r="ADX32" s="76"/>
      <c r="ADY32" s="76"/>
      <c r="ADZ32" s="76"/>
      <c r="AEA32" s="76"/>
      <c r="AEB32" s="76"/>
      <c r="AEC32" s="76"/>
      <c r="AED32" s="76"/>
      <c r="AEE32" s="76"/>
      <c r="AEF32" s="76"/>
      <c r="AEG32" s="76"/>
      <c r="AEH32" s="76"/>
      <c r="AEI32" s="76"/>
      <c r="AEJ32" s="76"/>
      <c r="AEK32" s="76"/>
      <c r="AEL32" s="76"/>
      <c r="AEM32" s="76"/>
      <c r="AEN32" s="76"/>
      <c r="AEO32" s="76"/>
      <c r="AEP32" s="76"/>
      <c r="AEQ32" s="76"/>
      <c r="AER32" s="76"/>
      <c r="AES32" s="76"/>
      <c r="AET32" s="76"/>
      <c r="AEU32" s="76"/>
      <c r="AEV32" s="76"/>
      <c r="AEW32" s="76"/>
      <c r="AEX32" s="76"/>
      <c r="AEY32" s="76"/>
      <c r="AEZ32" s="76"/>
      <c r="AFA32" s="76"/>
      <c r="AFB32" s="76"/>
      <c r="AFC32" s="76"/>
      <c r="AFD32" s="76"/>
      <c r="AFE32" s="76"/>
      <c r="AFF32" s="76"/>
      <c r="AFG32" s="76"/>
      <c r="AFH32" s="76"/>
      <c r="AFI32" s="76"/>
      <c r="AFJ32" s="76"/>
      <c r="AFK32" s="76"/>
      <c r="AFL32" s="76"/>
      <c r="AFM32" s="76"/>
      <c r="AFN32" s="76"/>
      <c r="AFO32" s="76"/>
      <c r="AFP32" s="76"/>
      <c r="AFQ32" s="76"/>
      <c r="AFR32" s="76"/>
      <c r="AFS32" s="76"/>
      <c r="AFT32" s="76"/>
      <c r="AFU32" s="76"/>
      <c r="AFV32" s="76"/>
      <c r="AFW32" s="76"/>
      <c r="AFX32" s="76"/>
      <c r="AFY32" s="76"/>
      <c r="AFZ32" s="76"/>
      <c r="AGA32" s="76"/>
      <c r="AGB32" s="76"/>
      <c r="AGC32" s="76"/>
      <c r="AGD32" s="76"/>
      <c r="AGE32" s="76"/>
      <c r="AGF32" s="76"/>
      <c r="AGG32" s="76"/>
      <c r="AGH32" s="76"/>
      <c r="AGI32" s="76"/>
      <c r="AGJ32" s="76"/>
      <c r="AGK32" s="76"/>
      <c r="AGL32" s="76"/>
      <c r="AGM32" s="76"/>
      <c r="AGN32" s="76"/>
      <c r="AGO32" s="76"/>
      <c r="AGP32" s="76"/>
      <c r="AGQ32" s="76"/>
      <c r="AGR32" s="76"/>
      <c r="AGS32" s="76"/>
      <c r="AGT32" s="76"/>
      <c r="AGU32" s="76"/>
      <c r="AGV32" s="76"/>
      <c r="AGW32" s="76"/>
      <c r="AGX32" s="76"/>
      <c r="AGY32" s="76"/>
      <c r="AGZ32" s="76"/>
      <c r="AHA32" s="76"/>
      <c r="AHB32" s="76"/>
      <c r="AHC32" s="76"/>
      <c r="AHD32" s="76"/>
      <c r="AHE32" s="76"/>
      <c r="AHF32" s="76"/>
      <c r="AHG32" s="76"/>
      <c r="AHH32" s="76"/>
      <c r="AHI32" s="76"/>
      <c r="AHJ32" s="76"/>
      <c r="AHK32" s="76"/>
      <c r="AHL32" s="76"/>
      <c r="AHM32" s="76"/>
      <c r="AHN32" s="76"/>
      <c r="AHO32" s="76"/>
      <c r="AHP32" s="76"/>
      <c r="AHQ32" s="76"/>
      <c r="AHR32" s="76"/>
      <c r="AHS32" s="76"/>
      <c r="AHT32" s="76"/>
      <c r="AHU32" s="76"/>
      <c r="AHV32" s="76"/>
      <c r="AHW32" s="76"/>
      <c r="AHX32" s="76"/>
      <c r="AHY32" s="76"/>
      <c r="AHZ32" s="76"/>
      <c r="AIA32" s="76"/>
      <c r="AIB32" s="76"/>
      <c r="AIC32" s="76"/>
      <c r="AID32" s="76"/>
      <c r="AIE32" s="76"/>
      <c r="AIF32" s="76"/>
      <c r="AIG32" s="76"/>
      <c r="AIH32" s="76"/>
      <c r="AII32" s="76"/>
      <c r="AIJ32" s="76"/>
      <c r="AIK32" s="76"/>
      <c r="AIL32" s="76"/>
      <c r="AIM32" s="76"/>
      <c r="AIN32" s="76"/>
      <c r="AIO32" s="76"/>
      <c r="AIP32" s="76"/>
      <c r="AIQ32" s="76"/>
      <c r="AIR32" s="76"/>
      <c r="AIS32" s="76"/>
      <c r="AIT32" s="76"/>
      <c r="AIU32" s="76"/>
      <c r="AIV32" s="76"/>
      <c r="AIW32" s="76"/>
      <c r="AIX32" s="76"/>
      <c r="AIY32" s="76"/>
      <c r="AIZ32" s="76"/>
      <c r="AJA32" s="76"/>
      <c r="AJB32" s="76"/>
      <c r="AJC32" s="76"/>
      <c r="AJD32" s="76"/>
      <c r="AJE32" s="76"/>
      <c r="AJF32" s="76"/>
      <c r="AJG32" s="76"/>
      <c r="AJH32" s="76"/>
      <c r="AJI32" s="76"/>
      <c r="AJJ32" s="76"/>
      <c r="AJK32" s="76"/>
      <c r="AJL32" s="76"/>
      <c r="AJM32" s="76"/>
      <c r="AJN32" s="76"/>
      <c r="AJO32" s="76"/>
      <c r="AJP32" s="76"/>
      <c r="AJQ32" s="76"/>
      <c r="AJR32" s="76"/>
      <c r="AJS32" s="76"/>
      <c r="AJT32" s="76"/>
      <c r="AJU32" s="76"/>
      <c r="AJV32" s="76"/>
      <c r="AJW32" s="76"/>
      <c r="AJX32" s="76"/>
      <c r="AJY32" s="76"/>
      <c r="AJZ32" s="76"/>
      <c r="AKA32" s="76"/>
      <c r="AKB32" s="76"/>
      <c r="AKC32" s="76"/>
      <c r="AKD32" s="76"/>
      <c r="AKE32" s="76"/>
      <c r="AKF32" s="76"/>
      <c r="AKG32" s="76"/>
      <c r="AKH32" s="76"/>
      <c r="AKI32" s="76"/>
      <c r="AKJ32" s="76"/>
      <c r="AKK32" s="76"/>
      <c r="AKL32" s="76"/>
      <c r="AKM32" s="76"/>
      <c r="AKN32" s="76"/>
      <c r="AKO32" s="76"/>
      <c r="AKP32" s="76"/>
      <c r="AKQ32" s="76"/>
      <c r="AKR32" s="76"/>
      <c r="AKS32" s="76"/>
      <c r="AKT32" s="76"/>
      <c r="AKU32" s="76"/>
      <c r="AKV32" s="76"/>
      <c r="AKW32" s="76"/>
      <c r="AKX32" s="76"/>
      <c r="AKY32" s="76"/>
      <c r="AKZ32" s="76"/>
      <c r="ALA32" s="76"/>
      <c r="ALB32" s="76"/>
      <c r="ALC32" s="76"/>
      <c r="ALD32" s="76"/>
      <c r="ALE32" s="76"/>
      <c r="ALF32" s="76"/>
      <c r="ALG32" s="76"/>
      <c r="ALH32" s="76"/>
      <c r="ALI32" s="76"/>
      <c r="ALJ32" s="76"/>
      <c r="ALK32" s="76"/>
      <c r="ALL32" s="76"/>
      <c r="ALM32" s="76"/>
      <c r="ALN32" s="76"/>
      <c r="ALO32" s="76"/>
      <c r="ALP32" s="76"/>
      <c r="ALQ32" s="76"/>
      <c r="ALR32" s="76"/>
      <c r="ALS32" s="76"/>
      <c r="ALT32" s="76"/>
      <c r="ALU32" s="76"/>
      <c r="ALV32" s="76"/>
      <c r="ALW32" s="76"/>
      <c r="ALX32" s="76"/>
      <c r="ALY32" s="76"/>
      <c r="ALZ32" s="76"/>
      <c r="AMA32" s="76"/>
      <c r="AMB32" s="76"/>
      <c r="AMC32" s="76"/>
      <c r="AMD32" s="76"/>
      <c r="AME32" s="76"/>
    </row>
    <row r="33" spans="1:1019" s="80" customFormat="1" ht="25.5">
      <c r="A33" s="20" t="s">
        <v>297</v>
      </c>
      <c r="B33" s="21">
        <v>4011410</v>
      </c>
      <c r="C33" s="21" t="s">
        <v>96</v>
      </c>
      <c r="D33" s="71" t="s">
        <v>104</v>
      </c>
      <c r="E33" s="22" t="s">
        <v>55</v>
      </c>
      <c r="F33" s="59">
        <v>26980</v>
      </c>
      <c r="G33" s="23">
        <v>3.98</v>
      </c>
      <c r="H33" s="69">
        <f>$J$6</f>
        <v>0.21229999999999999</v>
      </c>
      <c r="I33" s="23">
        <f t="shared" si="1"/>
        <v>4.82</v>
      </c>
      <c r="J33" s="23">
        <f t="shared" si="2"/>
        <v>130043.6</v>
      </c>
      <c r="K33" s="78">
        <f t="shared" si="3"/>
        <v>107380.4</v>
      </c>
      <c r="L33" s="76"/>
      <c r="M33" s="79"/>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c r="NJ33" s="76"/>
      <c r="NK33" s="76"/>
      <c r="NL33" s="76"/>
      <c r="NM33" s="76"/>
      <c r="NN33" s="76"/>
      <c r="NO33" s="76"/>
      <c r="NP33" s="76"/>
      <c r="NQ33" s="76"/>
      <c r="NR33" s="76"/>
      <c r="NS33" s="76"/>
      <c r="NT33" s="76"/>
      <c r="NU33" s="76"/>
      <c r="NV33" s="76"/>
      <c r="NW33" s="76"/>
      <c r="NX33" s="76"/>
      <c r="NY33" s="76"/>
      <c r="NZ33" s="76"/>
      <c r="OA33" s="76"/>
      <c r="OB33" s="76"/>
      <c r="OC33" s="76"/>
      <c r="OD33" s="76"/>
      <c r="OE33" s="76"/>
      <c r="OF33" s="76"/>
      <c r="OG33" s="76"/>
      <c r="OH33" s="76"/>
      <c r="OI33" s="76"/>
      <c r="OJ33" s="76"/>
      <c r="OK33" s="76"/>
      <c r="OL33" s="76"/>
      <c r="OM33" s="76"/>
      <c r="ON33" s="76"/>
      <c r="OO33" s="76"/>
      <c r="OP33" s="76"/>
      <c r="OQ33" s="76"/>
      <c r="OR33" s="76"/>
      <c r="OS33" s="76"/>
      <c r="OT33" s="76"/>
      <c r="OU33" s="76"/>
      <c r="OV33" s="76"/>
      <c r="OW33" s="76"/>
      <c r="OX33" s="76"/>
      <c r="OY33" s="76"/>
      <c r="OZ33" s="76"/>
      <c r="PA33" s="76"/>
      <c r="PB33" s="76"/>
      <c r="PC33" s="76"/>
      <c r="PD33" s="76"/>
      <c r="PE33" s="76"/>
      <c r="PF33" s="76"/>
      <c r="PG33" s="76"/>
      <c r="PH33" s="76"/>
      <c r="PI33" s="76"/>
      <c r="PJ33" s="76"/>
      <c r="PK33" s="76"/>
      <c r="PL33" s="76"/>
      <c r="PM33" s="76"/>
      <c r="PN33" s="76"/>
      <c r="PO33" s="76"/>
      <c r="PP33" s="76"/>
      <c r="PQ33" s="76"/>
      <c r="PR33" s="76"/>
      <c r="PS33" s="76"/>
      <c r="PT33" s="76"/>
      <c r="PU33" s="76"/>
      <c r="PV33" s="76"/>
      <c r="PW33" s="76"/>
      <c r="PX33" s="76"/>
      <c r="PY33" s="76"/>
      <c r="PZ33" s="76"/>
      <c r="QA33" s="76"/>
      <c r="QB33" s="76"/>
      <c r="QC33" s="76"/>
      <c r="QD33" s="76"/>
      <c r="QE33" s="76"/>
      <c r="QF33" s="76"/>
      <c r="QG33" s="76"/>
      <c r="QH33" s="76"/>
      <c r="QI33" s="76"/>
      <c r="QJ33" s="76"/>
      <c r="QK33" s="76"/>
      <c r="QL33" s="76"/>
      <c r="QM33" s="76"/>
      <c r="QN33" s="76"/>
      <c r="QO33" s="76"/>
      <c r="QP33" s="76"/>
      <c r="QQ33" s="76"/>
      <c r="QR33" s="76"/>
      <c r="QS33" s="76"/>
      <c r="QT33" s="76"/>
      <c r="QU33" s="76"/>
      <c r="QV33" s="76"/>
      <c r="QW33" s="76"/>
      <c r="QX33" s="76"/>
      <c r="QY33" s="76"/>
      <c r="QZ33" s="76"/>
      <c r="RA33" s="76"/>
      <c r="RB33" s="76"/>
      <c r="RC33" s="76"/>
      <c r="RD33" s="76"/>
      <c r="RE33" s="76"/>
      <c r="RF33" s="76"/>
      <c r="RG33" s="76"/>
      <c r="RH33" s="76"/>
      <c r="RI33" s="76"/>
      <c r="RJ33" s="76"/>
      <c r="RK33" s="76"/>
      <c r="RL33" s="76"/>
      <c r="RM33" s="76"/>
      <c r="RN33" s="76"/>
      <c r="RO33" s="76"/>
      <c r="RP33" s="76"/>
      <c r="RQ33" s="76"/>
      <c r="RR33" s="76"/>
      <c r="RS33" s="76"/>
      <c r="RT33" s="76"/>
      <c r="RU33" s="76"/>
      <c r="RV33" s="76"/>
      <c r="RW33" s="76"/>
      <c r="RX33" s="76"/>
      <c r="RY33" s="76"/>
      <c r="RZ33" s="76"/>
      <c r="SA33" s="76"/>
      <c r="SB33" s="76"/>
      <c r="SC33" s="76"/>
      <c r="SD33" s="76"/>
      <c r="SE33" s="76"/>
      <c r="SF33" s="76"/>
      <c r="SG33" s="76"/>
      <c r="SH33" s="76"/>
      <c r="SI33" s="76"/>
      <c r="SJ33" s="76"/>
      <c r="SK33" s="76"/>
      <c r="SL33" s="76"/>
      <c r="SM33" s="76"/>
      <c r="SN33" s="76"/>
      <c r="SO33" s="76"/>
      <c r="SP33" s="76"/>
      <c r="SQ33" s="76"/>
      <c r="SR33" s="76"/>
      <c r="SS33" s="76"/>
      <c r="ST33" s="76"/>
      <c r="SU33" s="76"/>
      <c r="SV33" s="76"/>
      <c r="SW33" s="76"/>
      <c r="SX33" s="76"/>
      <c r="SY33" s="76"/>
      <c r="SZ33" s="76"/>
      <c r="TA33" s="76"/>
      <c r="TB33" s="76"/>
      <c r="TC33" s="76"/>
      <c r="TD33" s="76"/>
      <c r="TE33" s="76"/>
      <c r="TF33" s="76"/>
      <c r="TG33" s="76"/>
      <c r="TH33" s="76"/>
      <c r="TI33" s="76"/>
      <c r="TJ33" s="76"/>
      <c r="TK33" s="76"/>
      <c r="TL33" s="76"/>
      <c r="TM33" s="76"/>
      <c r="TN33" s="76"/>
      <c r="TO33" s="76"/>
      <c r="TP33" s="76"/>
      <c r="TQ33" s="76"/>
      <c r="TR33" s="76"/>
      <c r="TS33" s="76"/>
      <c r="TT33" s="76"/>
      <c r="TU33" s="76"/>
      <c r="TV33" s="76"/>
      <c r="TW33" s="76"/>
      <c r="TX33" s="76"/>
      <c r="TY33" s="76"/>
      <c r="TZ33" s="76"/>
      <c r="UA33" s="76"/>
      <c r="UB33" s="76"/>
      <c r="UC33" s="76"/>
      <c r="UD33" s="76"/>
      <c r="UE33" s="76"/>
      <c r="UF33" s="76"/>
      <c r="UG33" s="76"/>
      <c r="UH33" s="76"/>
      <c r="UI33" s="76"/>
      <c r="UJ33" s="76"/>
      <c r="UK33" s="76"/>
      <c r="UL33" s="76"/>
      <c r="UM33" s="76"/>
      <c r="UN33" s="76"/>
      <c r="UO33" s="76"/>
      <c r="UP33" s="76"/>
      <c r="UQ33" s="76"/>
      <c r="UR33" s="76"/>
      <c r="US33" s="76"/>
      <c r="UT33" s="76"/>
      <c r="UU33" s="76"/>
      <c r="UV33" s="76"/>
      <c r="UW33" s="76"/>
      <c r="UX33" s="76"/>
      <c r="UY33" s="76"/>
      <c r="UZ33" s="76"/>
      <c r="VA33" s="76"/>
      <c r="VB33" s="76"/>
      <c r="VC33" s="76"/>
      <c r="VD33" s="76"/>
      <c r="VE33" s="76"/>
      <c r="VF33" s="76"/>
      <c r="VG33" s="76"/>
      <c r="VH33" s="76"/>
      <c r="VI33" s="76"/>
      <c r="VJ33" s="76"/>
      <c r="VK33" s="76"/>
      <c r="VL33" s="76"/>
      <c r="VM33" s="76"/>
      <c r="VN33" s="76"/>
      <c r="VO33" s="76"/>
      <c r="VP33" s="76"/>
      <c r="VQ33" s="76"/>
      <c r="VR33" s="76"/>
      <c r="VS33" s="76"/>
      <c r="VT33" s="76"/>
      <c r="VU33" s="76"/>
      <c r="VV33" s="76"/>
      <c r="VW33" s="76"/>
      <c r="VX33" s="76"/>
      <c r="VY33" s="76"/>
      <c r="VZ33" s="76"/>
      <c r="WA33" s="76"/>
      <c r="WB33" s="76"/>
      <c r="WC33" s="76"/>
      <c r="WD33" s="76"/>
      <c r="WE33" s="76"/>
      <c r="WF33" s="76"/>
      <c r="WG33" s="76"/>
      <c r="WH33" s="76"/>
      <c r="WI33" s="76"/>
      <c r="WJ33" s="76"/>
      <c r="WK33" s="76"/>
      <c r="WL33" s="76"/>
      <c r="WM33" s="76"/>
      <c r="WN33" s="76"/>
      <c r="WO33" s="76"/>
      <c r="WP33" s="76"/>
      <c r="WQ33" s="76"/>
      <c r="WR33" s="76"/>
      <c r="WS33" s="76"/>
      <c r="WT33" s="76"/>
      <c r="WU33" s="76"/>
      <c r="WV33" s="76"/>
      <c r="WW33" s="76"/>
      <c r="WX33" s="76"/>
      <c r="WY33" s="76"/>
      <c r="WZ33" s="76"/>
      <c r="XA33" s="76"/>
      <c r="XB33" s="76"/>
      <c r="XC33" s="76"/>
      <c r="XD33" s="76"/>
      <c r="XE33" s="76"/>
      <c r="XF33" s="76"/>
      <c r="XG33" s="76"/>
      <c r="XH33" s="76"/>
      <c r="XI33" s="76"/>
      <c r="XJ33" s="76"/>
      <c r="XK33" s="76"/>
      <c r="XL33" s="76"/>
      <c r="XM33" s="76"/>
      <c r="XN33" s="76"/>
      <c r="XO33" s="76"/>
      <c r="XP33" s="76"/>
      <c r="XQ33" s="76"/>
      <c r="XR33" s="76"/>
      <c r="XS33" s="76"/>
      <c r="XT33" s="76"/>
      <c r="XU33" s="76"/>
      <c r="XV33" s="76"/>
      <c r="XW33" s="76"/>
      <c r="XX33" s="76"/>
      <c r="XY33" s="76"/>
      <c r="XZ33" s="76"/>
      <c r="YA33" s="76"/>
      <c r="YB33" s="76"/>
      <c r="YC33" s="76"/>
      <c r="YD33" s="76"/>
      <c r="YE33" s="76"/>
      <c r="YF33" s="76"/>
      <c r="YG33" s="76"/>
      <c r="YH33" s="76"/>
      <c r="YI33" s="76"/>
      <c r="YJ33" s="76"/>
      <c r="YK33" s="76"/>
      <c r="YL33" s="76"/>
      <c r="YM33" s="76"/>
      <c r="YN33" s="76"/>
      <c r="YO33" s="76"/>
      <c r="YP33" s="76"/>
      <c r="YQ33" s="76"/>
      <c r="YR33" s="76"/>
      <c r="YS33" s="76"/>
      <c r="YT33" s="76"/>
      <c r="YU33" s="76"/>
      <c r="YV33" s="76"/>
      <c r="YW33" s="76"/>
      <c r="YX33" s="76"/>
      <c r="YY33" s="76"/>
      <c r="YZ33" s="76"/>
      <c r="ZA33" s="76"/>
      <c r="ZB33" s="76"/>
      <c r="ZC33" s="76"/>
      <c r="ZD33" s="76"/>
      <c r="ZE33" s="76"/>
      <c r="ZF33" s="76"/>
      <c r="ZG33" s="76"/>
      <c r="ZH33" s="76"/>
      <c r="ZI33" s="76"/>
      <c r="ZJ33" s="76"/>
      <c r="ZK33" s="76"/>
      <c r="ZL33" s="76"/>
      <c r="ZM33" s="76"/>
      <c r="ZN33" s="76"/>
      <c r="ZO33" s="76"/>
      <c r="ZP33" s="76"/>
      <c r="ZQ33" s="76"/>
      <c r="ZR33" s="76"/>
      <c r="ZS33" s="76"/>
      <c r="ZT33" s="76"/>
      <c r="ZU33" s="76"/>
      <c r="ZV33" s="76"/>
      <c r="ZW33" s="76"/>
      <c r="ZX33" s="76"/>
      <c r="ZY33" s="76"/>
      <c r="ZZ33" s="76"/>
      <c r="AAA33" s="76"/>
      <c r="AAB33" s="76"/>
      <c r="AAC33" s="76"/>
      <c r="AAD33" s="76"/>
      <c r="AAE33" s="76"/>
      <c r="AAF33" s="76"/>
      <c r="AAG33" s="76"/>
      <c r="AAH33" s="76"/>
      <c r="AAI33" s="76"/>
      <c r="AAJ33" s="76"/>
      <c r="AAK33" s="76"/>
      <c r="AAL33" s="76"/>
      <c r="AAM33" s="76"/>
      <c r="AAN33" s="76"/>
      <c r="AAO33" s="76"/>
      <c r="AAP33" s="76"/>
      <c r="AAQ33" s="76"/>
      <c r="AAR33" s="76"/>
      <c r="AAS33" s="76"/>
      <c r="AAT33" s="76"/>
      <c r="AAU33" s="76"/>
      <c r="AAV33" s="76"/>
      <c r="AAW33" s="76"/>
      <c r="AAX33" s="76"/>
      <c r="AAY33" s="76"/>
      <c r="AAZ33" s="76"/>
      <c r="ABA33" s="76"/>
      <c r="ABB33" s="76"/>
      <c r="ABC33" s="76"/>
      <c r="ABD33" s="76"/>
      <c r="ABE33" s="76"/>
      <c r="ABF33" s="76"/>
      <c r="ABG33" s="76"/>
      <c r="ABH33" s="76"/>
      <c r="ABI33" s="76"/>
      <c r="ABJ33" s="76"/>
      <c r="ABK33" s="76"/>
      <c r="ABL33" s="76"/>
      <c r="ABM33" s="76"/>
      <c r="ABN33" s="76"/>
      <c r="ABO33" s="76"/>
      <c r="ABP33" s="76"/>
      <c r="ABQ33" s="76"/>
      <c r="ABR33" s="76"/>
      <c r="ABS33" s="76"/>
      <c r="ABT33" s="76"/>
      <c r="ABU33" s="76"/>
      <c r="ABV33" s="76"/>
      <c r="ABW33" s="76"/>
      <c r="ABX33" s="76"/>
      <c r="ABY33" s="76"/>
      <c r="ABZ33" s="76"/>
      <c r="ACA33" s="76"/>
      <c r="ACB33" s="76"/>
      <c r="ACC33" s="76"/>
      <c r="ACD33" s="76"/>
      <c r="ACE33" s="76"/>
      <c r="ACF33" s="76"/>
      <c r="ACG33" s="76"/>
      <c r="ACH33" s="76"/>
      <c r="ACI33" s="76"/>
      <c r="ACJ33" s="76"/>
      <c r="ACK33" s="76"/>
      <c r="ACL33" s="76"/>
      <c r="ACM33" s="76"/>
      <c r="ACN33" s="76"/>
      <c r="ACO33" s="76"/>
      <c r="ACP33" s="76"/>
      <c r="ACQ33" s="76"/>
      <c r="ACR33" s="76"/>
      <c r="ACS33" s="76"/>
      <c r="ACT33" s="76"/>
      <c r="ACU33" s="76"/>
      <c r="ACV33" s="76"/>
      <c r="ACW33" s="76"/>
      <c r="ACX33" s="76"/>
      <c r="ACY33" s="76"/>
      <c r="ACZ33" s="76"/>
      <c r="ADA33" s="76"/>
      <c r="ADB33" s="76"/>
      <c r="ADC33" s="76"/>
      <c r="ADD33" s="76"/>
      <c r="ADE33" s="76"/>
      <c r="ADF33" s="76"/>
      <c r="ADG33" s="76"/>
      <c r="ADH33" s="76"/>
      <c r="ADI33" s="76"/>
      <c r="ADJ33" s="76"/>
      <c r="ADK33" s="76"/>
      <c r="ADL33" s="76"/>
      <c r="ADM33" s="76"/>
      <c r="ADN33" s="76"/>
      <c r="ADO33" s="76"/>
      <c r="ADP33" s="76"/>
      <c r="ADQ33" s="76"/>
      <c r="ADR33" s="76"/>
      <c r="ADS33" s="76"/>
      <c r="ADT33" s="76"/>
      <c r="ADU33" s="76"/>
      <c r="ADV33" s="76"/>
      <c r="ADW33" s="76"/>
      <c r="ADX33" s="76"/>
      <c r="ADY33" s="76"/>
      <c r="ADZ33" s="76"/>
      <c r="AEA33" s="76"/>
      <c r="AEB33" s="76"/>
      <c r="AEC33" s="76"/>
      <c r="AED33" s="76"/>
      <c r="AEE33" s="76"/>
      <c r="AEF33" s="76"/>
      <c r="AEG33" s="76"/>
      <c r="AEH33" s="76"/>
      <c r="AEI33" s="76"/>
      <c r="AEJ33" s="76"/>
      <c r="AEK33" s="76"/>
      <c r="AEL33" s="76"/>
      <c r="AEM33" s="76"/>
      <c r="AEN33" s="76"/>
      <c r="AEO33" s="76"/>
      <c r="AEP33" s="76"/>
      <c r="AEQ33" s="76"/>
      <c r="AER33" s="76"/>
      <c r="AES33" s="76"/>
      <c r="AET33" s="76"/>
      <c r="AEU33" s="76"/>
      <c r="AEV33" s="76"/>
      <c r="AEW33" s="76"/>
      <c r="AEX33" s="76"/>
      <c r="AEY33" s="76"/>
      <c r="AEZ33" s="76"/>
      <c r="AFA33" s="76"/>
      <c r="AFB33" s="76"/>
      <c r="AFC33" s="76"/>
      <c r="AFD33" s="76"/>
      <c r="AFE33" s="76"/>
      <c r="AFF33" s="76"/>
      <c r="AFG33" s="76"/>
      <c r="AFH33" s="76"/>
      <c r="AFI33" s="76"/>
      <c r="AFJ33" s="76"/>
      <c r="AFK33" s="76"/>
      <c r="AFL33" s="76"/>
      <c r="AFM33" s="76"/>
      <c r="AFN33" s="76"/>
      <c r="AFO33" s="76"/>
      <c r="AFP33" s="76"/>
      <c r="AFQ33" s="76"/>
      <c r="AFR33" s="76"/>
      <c r="AFS33" s="76"/>
      <c r="AFT33" s="76"/>
      <c r="AFU33" s="76"/>
      <c r="AFV33" s="76"/>
      <c r="AFW33" s="76"/>
      <c r="AFX33" s="76"/>
      <c r="AFY33" s="76"/>
      <c r="AFZ33" s="76"/>
      <c r="AGA33" s="76"/>
      <c r="AGB33" s="76"/>
      <c r="AGC33" s="76"/>
      <c r="AGD33" s="76"/>
      <c r="AGE33" s="76"/>
      <c r="AGF33" s="76"/>
      <c r="AGG33" s="76"/>
      <c r="AGH33" s="76"/>
      <c r="AGI33" s="76"/>
      <c r="AGJ33" s="76"/>
      <c r="AGK33" s="76"/>
      <c r="AGL33" s="76"/>
      <c r="AGM33" s="76"/>
      <c r="AGN33" s="76"/>
      <c r="AGO33" s="76"/>
      <c r="AGP33" s="76"/>
      <c r="AGQ33" s="76"/>
      <c r="AGR33" s="76"/>
      <c r="AGS33" s="76"/>
      <c r="AGT33" s="76"/>
      <c r="AGU33" s="76"/>
      <c r="AGV33" s="76"/>
      <c r="AGW33" s="76"/>
      <c r="AGX33" s="76"/>
      <c r="AGY33" s="76"/>
      <c r="AGZ33" s="76"/>
      <c r="AHA33" s="76"/>
      <c r="AHB33" s="76"/>
      <c r="AHC33" s="76"/>
      <c r="AHD33" s="76"/>
      <c r="AHE33" s="76"/>
      <c r="AHF33" s="76"/>
      <c r="AHG33" s="76"/>
      <c r="AHH33" s="76"/>
      <c r="AHI33" s="76"/>
      <c r="AHJ33" s="76"/>
      <c r="AHK33" s="76"/>
      <c r="AHL33" s="76"/>
      <c r="AHM33" s="76"/>
      <c r="AHN33" s="76"/>
      <c r="AHO33" s="76"/>
      <c r="AHP33" s="76"/>
      <c r="AHQ33" s="76"/>
      <c r="AHR33" s="76"/>
      <c r="AHS33" s="76"/>
      <c r="AHT33" s="76"/>
      <c r="AHU33" s="76"/>
      <c r="AHV33" s="76"/>
      <c r="AHW33" s="76"/>
      <c r="AHX33" s="76"/>
      <c r="AHY33" s="76"/>
      <c r="AHZ33" s="76"/>
      <c r="AIA33" s="76"/>
      <c r="AIB33" s="76"/>
      <c r="AIC33" s="76"/>
      <c r="AID33" s="76"/>
      <c r="AIE33" s="76"/>
      <c r="AIF33" s="76"/>
      <c r="AIG33" s="76"/>
      <c r="AIH33" s="76"/>
      <c r="AII33" s="76"/>
      <c r="AIJ33" s="76"/>
      <c r="AIK33" s="76"/>
      <c r="AIL33" s="76"/>
      <c r="AIM33" s="76"/>
      <c r="AIN33" s="76"/>
      <c r="AIO33" s="76"/>
      <c r="AIP33" s="76"/>
      <c r="AIQ33" s="76"/>
      <c r="AIR33" s="76"/>
      <c r="AIS33" s="76"/>
      <c r="AIT33" s="76"/>
      <c r="AIU33" s="76"/>
      <c r="AIV33" s="76"/>
      <c r="AIW33" s="76"/>
      <c r="AIX33" s="76"/>
      <c r="AIY33" s="76"/>
      <c r="AIZ33" s="76"/>
      <c r="AJA33" s="76"/>
      <c r="AJB33" s="76"/>
      <c r="AJC33" s="76"/>
      <c r="AJD33" s="76"/>
      <c r="AJE33" s="76"/>
      <c r="AJF33" s="76"/>
      <c r="AJG33" s="76"/>
      <c r="AJH33" s="76"/>
      <c r="AJI33" s="76"/>
      <c r="AJJ33" s="76"/>
      <c r="AJK33" s="76"/>
      <c r="AJL33" s="76"/>
      <c r="AJM33" s="76"/>
      <c r="AJN33" s="76"/>
      <c r="AJO33" s="76"/>
      <c r="AJP33" s="76"/>
      <c r="AJQ33" s="76"/>
      <c r="AJR33" s="76"/>
      <c r="AJS33" s="76"/>
      <c r="AJT33" s="76"/>
      <c r="AJU33" s="76"/>
      <c r="AJV33" s="76"/>
      <c r="AJW33" s="76"/>
      <c r="AJX33" s="76"/>
      <c r="AJY33" s="76"/>
      <c r="AJZ33" s="76"/>
      <c r="AKA33" s="76"/>
      <c r="AKB33" s="76"/>
      <c r="AKC33" s="76"/>
      <c r="AKD33" s="76"/>
      <c r="AKE33" s="76"/>
      <c r="AKF33" s="76"/>
      <c r="AKG33" s="76"/>
      <c r="AKH33" s="76"/>
      <c r="AKI33" s="76"/>
      <c r="AKJ33" s="76"/>
      <c r="AKK33" s="76"/>
      <c r="AKL33" s="76"/>
      <c r="AKM33" s="76"/>
      <c r="AKN33" s="76"/>
      <c r="AKO33" s="76"/>
      <c r="AKP33" s="76"/>
      <c r="AKQ33" s="76"/>
      <c r="AKR33" s="76"/>
      <c r="AKS33" s="76"/>
      <c r="AKT33" s="76"/>
      <c r="AKU33" s="76"/>
      <c r="AKV33" s="76"/>
      <c r="AKW33" s="76"/>
      <c r="AKX33" s="76"/>
      <c r="AKY33" s="76"/>
      <c r="AKZ33" s="76"/>
      <c r="ALA33" s="76"/>
      <c r="ALB33" s="76"/>
      <c r="ALC33" s="76"/>
      <c r="ALD33" s="76"/>
      <c r="ALE33" s="76"/>
      <c r="ALF33" s="76"/>
      <c r="ALG33" s="76"/>
      <c r="ALH33" s="76"/>
      <c r="ALI33" s="76"/>
      <c r="ALJ33" s="76"/>
      <c r="ALK33" s="76"/>
      <c r="ALL33" s="76"/>
      <c r="ALM33" s="76"/>
      <c r="ALN33" s="76"/>
      <c r="ALO33" s="76"/>
      <c r="ALP33" s="76"/>
      <c r="ALQ33" s="76"/>
      <c r="ALR33" s="76"/>
      <c r="ALS33" s="76"/>
      <c r="ALT33" s="76"/>
      <c r="ALU33" s="76"/>
      <c r="ALV33" s="76"/>
      <c r="ALW33" s="76"/>
      <c r="ALX33" s="76"/>
      <c r="ALY33" s="76"/>
      <c r="ALZ33" s="76"/>
      <c r="AMA33" s="76"/>
      <c r="AMB33" s="76"/>
      <c r="AMC33" s="76"/>
      <c r="AMD33" s="76"/>
      <c r="AME33" s="76"/>
    </row>
    <row r="34" spans="1:1019" s="77" customFormat="1">
      <c r="A34" s="49" t="s">
        <v>298</v>
      </c>
      <c r="B34" s="49"/>
      <c r="C34" s="49"/>
      <c r="D34" s="50" t="s">
        <v>106</v>
      </c>
      <c r="E34" s="49"/>
      <c r="F34" s="62"/>
      <c r="G34" s="51"/>
      <c r="H34" s="51"/>
      <c r="I34" s="51"/>
      <c r="J34" s="51">
        <f>SUM(J35:J38)</f>
        <v>357790.09</v>
      </c>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c r="GB34" s="76"/>
      <c r="GC34" s="76"/>
      <c r="GD34" s="76"/>
      <c r="GE34" s="76"/>
      <c r="GF34" s="76"/>
      <c r="GG34" s="76"/>
      <c r="GH34" s="76"/>
      <c r="GI34" s="76"/>
      <c r="GJ34" s="76"/>
      <c r="GK34" s="76"/>
      <c r="GL34" s="76"/>
      <c r="GM34" s="76"/>
      <c r="GN34" s="76"/>
      <c r="GO34" s="76"/>
      <c r="GP34" s="76"/>
      <c r="GQ34" s="76"/>
      <c r="GR34" s="76"/>
      <c r="GS34" s="76"/>
      <c r="GT34" s="76"/>
      <c r="GU34" s="76"/>
      <c r="GV34" s="76"/>
      <c r="GW34" s="76"/>
      <c r="GX34" s="76"/>
      <c r="GY34" s="76"/>
      <c r="GZ34" s="76"/>
      <c r="HA34" s="76"/>
      <c r="HB34" s="76"/>
      <c r="HC34" s="76"/>
      <c r="HD34" s="76"/>
      <c r="HE34" s="76"/>
      <c r="HF34" s="76"/>
      <c r="HG34" s="76"/>
      <c r="HH34" s="76"/>
      <c r="HI34" s="76"/>
      <c r="HJ34" s="76"/>
      <c r="HK34" s="76"/>
      <c r="HL34" s="76"/>
      <c r="HM34" s="76"/>
      <c r="HN34" s="76"/>
      <c r="HO34" s="76"/>
      <c r="HP34" s="76"/>
      <c r="HQ34" s="76"/>
      <c r="HR34" s="76"/>
      <c r="HS34" s="76"/>
      <c r="HT34" s="76"/>
      <c r="HU34" s="76"/>
      <c r="HV34" s="76"/>
      <c r="HW34" s="76"/>
      <c r="HX34" s="76"/>
      <c r="HY34" s="76"/>
      <c r="HZ34" s="76"/>
      <c r="IA34" s="76"/>
      <c r="IB34" s="76"/>
      <c r="IC34" s="76"/>
      <c r="ID34" s="76"/>
      <c r="IE34" s="76"/>
      <c r="IF34" s="76"/>
      <c r="IG34" s="76"/>
      <c r="IH34" s="76"/>
      <c r="II34" s="76"/>
      <c r="IJ34" s="76"/>
      <c r="IK34" s="76"/>
      <c r="IL34" s="76"/>
      <c r="IM34" s="76"/>
      <c r="IN34" s="76"/>
      <c r="IO34" s="76"/>
      <c r="IP34" s="76"/>
      <c r="IQ34" s="76"/>
      <c r="IR34" s="76"/>
      <c r="IS34" s="76"/>
      <c r="IT34" s="76"/>
      <c r="IU34" s="76"/>
      <c r="IV34" s="76"/>
      <c r="IW34" s="76"/>
      <c r="IX34" s="76"/>
      <c r="IY34" s="76"/>
      <c r="IZ34" s="76"/>
      <c r="JA34" s="76"/>
      <c r="JB34" s="76"/>
      <c r="JC34" s="76"/>
      <c r="JD34" s="76"/>
      <c r="JE34" s="76"/>
      <c r="JF34" s="76"/>
      <c r="JG34" s="76"/>
      <c r="JH34" s="76"/>
      <c r="JI34" s="76"/>
      <c r="JJ34" s="76"/>
      <c r="JK34" s="76"/>
      <c r="JL34" s="76"/>
      <c r="JM34" s="76"/>
      <c r="JN34" s="76"/>
      <c r="JO34" s="76"/>
      <c r="JP34" s="76"/>
      <c r="JQ34" s="76"/>
      <c r="JR34" s="76"/>
      <c r="JS34" s="76"/>
      <c r="JT34" s="76"/>
      <c r="JU34" s="76"/>
      <c r="JV34" s="76"/>
      <c r="JW34" s="76"/>
      <c r="JX34" s="76"/>
      <c r="JY34" s="76"/>
      <c r="JZ34" s="76"/>
      <c r="KA34" s="76"/>
      <c r="KB34" s="76"/>
      <c r="KC34" s="76"/>
      <c r="KD34" s="76"/>
      <c r="KE34" s="76"/>
      <c r="KF34" s="76"/>
      <c r="KG34" s="76"/>
      <c r="KH34" s="76"/>
      <c r="KI34" s="76"/>
      <c r="KJ34" s="76"/>
      <c r="KK34" s="76"/>
      <c r="KL34" s="76"/>
      <c r="KM34" s="76"/>
      <c r="KN34" s="76"/>
      <c r="KO34" s="76"/>
      <c r="KP34" s="76"/>
      <c r="KQ34" s="76"/>
      <c r="KR34" s="76"/>
      <c r="KS34" s="76"/>
      <c r="KT34" s="76"/>
      <c r="KU34" s="76"/>
      <c r="KV34" s="76"/>
      <c r="KW34" s="76"/>
      <c r="KX34" s="76"/>
      <c r="KY34" s="76"/>
      <c r="KZ34" s="76"/>
      <c r="LA34" s="76"/>
      <c r="LB34" s="76"/>
      <c r="LC34" s="76"/>
      <c r="LD34" s="76"/>
      <c r="LE34" s="76"/>
      <c r="LF34" s="76"/>
      <c r="LG34" s="76"/>
      <c r="LH34" s="76"/>
      <c r="LI34" s="76"/>
      <c r="LJ34" s="76"/>
      <c r="LK34" s="76"/>
      <c r="LL34" s="76"/>
      <c r="LM34" s="76"/>
      <c r="LN34" s="76"/>
      <c r="LO34" s="76"/>
      <c r="LP34" s="76"/>
      <c r="LQ34" s="76"/>
      <c r="LR34" s="76"/>
      <c r="LS34" s="76"/>
      <c r="LT34" s="76"/>
      <c r="LU34" s="76"/>
      <c r="LV34" s="76"/>
      <c r="LW34" s="76"/>
      <c r="LX34" s="76"/>
      <c r="LY34" s="76"/>
      <c r="LZ34" s="76"/>
      <c r="MA34" s="76"/>
      <c r="MB34" s="76"/>
      <c r="MC34" s="76"/>
      <c r="MD34" s="76"/>
      <c r="ME34" s="76"/>
      <c r="MF34" s="76"/>
      <c r="MG34" s="76"/>
      <c r="MH34" s="76"/>
      <c r="MI34" s="76"/>
      <c r="MJ34" s="76"/>
      <c r="MK34" s="76"/>
      <c r="ML34" s="76"/>
      <c r="MM34" s="76"/>
      <c r="MN34" s="76"/>
      <c r="MO34" s="76"/>
      <c r="MP34" s="76"/>
      <c r="MQ34" s="76"/>
      <c r="MR34" s="76"/>
      <c r="MS34" s="76"/>
      <c r="MT34" s="76"/>
      <c r="MU34" s="76"/>
      <c r="MV34" s="76"/>
      <c r="MW34" s="76"/>
      <c r="MX34" s="76"/>
      <c r="MY34" s="76"/>
      <c r="MZ34" s="76"/>
      <c r="NA34" s="76"/>
      <c r="NB34" s="76"/>
      <c r="NC34" s="76"/>
      <c r="ND34" s="76"/>
      <c r="NE34" s="76"/>
      <c r="NF34" s="76"/>
      <c r="NG34" s="76"/>
      <c r="NH34" s="76"/>
      <c r="NI34" s="76"/>
      <c r="NJ34" s="76"/>
      <c r="NK34" s="76"/>
      <c r="NL34" s="76"/>
      <c r="NM34" s="76"/>
      <c r="NN34" s="76"/>
      <c r="NO34" s="76"/>
      <c r="NP34" s="76"/>
      <c r="NQ34" s="76"/>
      <c r="NR34" s="76"/>
      <c r="NS34" s="76"/>
      <c r="NT34" s="76"/>
      <c r="NU34" s="76"/>
      <c r="NV34" s="76"/>
      <c r="NW34" s="76"/>
      <c r="NX34" s="76"/>
      <c r="NY34" s="76"/>
      <c r="NZ34" s="76"/>
      <c r="OA34" s="76"/>
      <c r="OB34" s="76"/>
      <c r="OC34" s="76"/>
      <c r="OD34" s="76"/>
      <c r="OE34" s="76"/>
      <c r="OF34" s="76"/>
      <c r="OG34" s="76"/>
      <c r="OH34" s="76"/>
      <c r="OI34" s="76"/>
      <c r="OJ34" s="76"/>
      <c r="OK34" s="76"/>
      <c r="OL34" s="76"/>
      <c r="OM34" s="76"/>
      <c r="ON34" s="76"/>
      <c r="OO34" s="76"/>
      <c r="OP34" s="76"/>
      <c r="OQ34" s="76"/>
      <c r="OR34" s="76"/>
      <c r="OS34" s="76"/>
      <c r="OT34" s="76"/>
      <c r="OU34" s="76"/>
      <c r="OV34" s="76"/>
      <c r="OW34" s="76"/>
      <c r="OX34" s="76"/>
      <c r="OY34" s="76"/>
      <c r="OZ34" s="76"/>
      <c r="PA34" s="76"/>
      <c r="PB34" s="76"/>
      <c r="PC34" s="76"/>
      <c r="PD34" s="76"/>
      <c r="PE34" s="76"/>
      <c r="PF34" s="76"/>
      <c r="PG34" s="76"/>
      <c r="PH34" s="76"/>
      <c r="PI34" s="76"/>
      <c r="PJ34" s="76"/>
      <c r="PK34" s="76"/>
      <c r="PL34" s="76"/>
      <c r="PM34" s="76"/>
      <c r="PN34" s="76"/>
      <c r="PO34" s="76"/>
      <c r="PP34" s="76"/>
      <c r="PQ34" s="76"/>
      <c r="PR34" s="76"/>
      <c r="PS34" s="76"/>
      <c r="PT34" s="76"/>
      <c r="PU34" s="76"/>
      <c r="PV34" s="76"/>
      <c r="PW34" s="76"/>
      <c r="PX34" s="76"/>
      <c r="PY34" s="76"/>
      <c r="PZ34" s="76"/>
      <c r="QA34" s="76"/>
      <c r="QB34" s="76"/>
      <c r="QC34" s="76"/>
      <c r="QD34" s="76"/>
      <c r="QE34" s="76"/>
      <c r="QF34" s="76"/>
      <c r="QG34" s="76"/>
      <c r="QH34" s="76"/>
      <c r="QI34" s="76"/>
      <c r="QJ34" s="76"/>
      <c r="QK34" s="76"/>
      <c r="QL34" s="76"/>
      <c r="QM34" s="76"/>
      <c r="QN34" s="76"/>
      <c r="QO34" s="76"/>
      <c r="QP34" s="76"/>
      <c r="QQ34" s="76"/>
      <c r="QR34" s="76"/>
      <c r="QS34" s="76"/>
      <c r="QT34" s="76"/>
      <c r="QU34" s="76"/>
      <c r="QV34" s="76"/>
      <c r="QW34" s="76"/>
      <c r="QX34" s="76"/>
      <c r="QY34" s="76"/>
      <c r="QZ34" s="76"/>
      <c r="RA34" s="76"/>
      <c r="RB34" s="76"/>
      <c r="RC34" s="76"/>
      <c r="RD34" s="76"/>
      <c r="RE34" s="76"/>
      <c r="RF34" s="76"/>
      <c r="RG34" s="76"/>
      <c r="RH34" s="76"/>
      <c r="RI34" s="76"/>
      <c r="RJ34" s="76"/>
      <c r="RK34" s="76"/>
      <c r="RL34" s="76"/>
      <c r="RM34" s="76"/>
      <c r="RN34" s="76"/>
      <c r="RO34" s="76"/>
      <c r="RP34" s="76"/>
      <c r="RQ34" s="76"/>
      <c r="RR34" s="76"/>
      <c r="RS34" s="76"/>
      <c r="RT34" s="76"/>
      <c r="RU34" s="76"/>
      <c r="RV34" s="76"/>
      <c r="RW34" s="76"/>
      <c r="RX34" s="76"/>
      <c r="RY34" s="76"/>
      <c r="RZ34" s="76"/>
      <c r="SA34" s="76"/>
      <c r="SB34" s="76"/>
      <c r="SC34" s="76"/>
      <c r="SD34" s="76"/>
      <c r="SE34" s="76"/>
      <c r="SF34" s="76"/>
      <c r="SG34" s="76"/>
      <c r="SH34" s="76"/>
      <c r="SI34" s="76"/>
      <c r="SJ34" s="76"/>
      <c r="SK34" s="76"/>
      <c r="SL34" s="76"/>
      <c r="SM34" s="76"/>
      <c r="SN34" s="76"/>
      <c r="SO34" s="76"/>
      <c r="SP34" s="76"/>
      <c r="SQ34" s="76"/>
      <c r="SR34" s="76"/>
      <c r="SS34" s="76"/>
      <c r="ST34" s="76"/>
      <c r="SU34" s="76"/>
      <c r="SV34" s="76"/>
      <c r="SW34" s="76"/>
      <c r="SX34" s="76"/>
      <c r="SY34" s="76"/>
      <c r="SZ34" s="76"/>
      <c r="TA34" s="76"/>
      <c r="TB34" s="76"/>
      <c r="TC34" s="76"/>
      <c r="TD34" s="76"/>
      <c r="TE34" s="76"/>
      <c r="TF34" s="76"/>
      <c r="TG34" s="76"/>
      <c r="TH34" s="76"/>
      <c r="TI34" s="76"/>
      <c r="TJ34" s="76"/>
      <c r="TK34" s="76"/>
      <c r="TL34" s="76"/>
      <c r="TM34" s="76"/>
      <c r="TN34" s="76"/>
      <c r="TO34" s="76"/>
      <c r="TP34" s="76"/>
      <c r="TQ34" s="76"/>
      <c r="TR34" s="76"/>
      <c r="TS34" s="76"/>
      <c r="TT34" s="76"/>
      <c r="TU34" s="76"/>
      <c r="TV34" s="76"/>
      <c r="TW34" s="76"/>
      <c r="TX34" s="76"/>
      <c r="TY34" s="76"/>
      <c r="TZ34" s="76"/>
      <c r="UA34" s="76"/>
      <c r="UB34" s="76"/>
      <c r="UC34" s="76"/>
      <c r="UD34" s="76"/>
      <c r="UE34" s="76"/>
      <c r="UF34" s="76"/>
      <c r="UG34" s="76"/>
      <c r="UH34" s="76"/>
      <c r="UI34" s="76"/>
      <c r="UJ34" s="76"/>
      <c r="UK34" s="76"/>
      <c r="UL34" s="76"/>
      <c r="UM34" s="76"/>
      <c r="UN34" s="76"/>
      <c r="UO34" s="76"/>
      <c r="UP34" s="76"/>
      <c r="UQ34" s="76"/>
      <c r="UR34" s="76"/>
      <c r="US34" s="76"/>
      <c r="UT34" s="76"/>
      <c r="UU34" s="76"/>
      <c r="UV34" s="76"/>
      <c r="UW34" s="76"/>
      <c r="UX34" s="76"/>
      <c r="UY34" s="76"/>
      <c r="UZ34" s="76"/>
      <c r="VA34" s="76"/>
      <c r="VB34" s="76"/>
      <c r="VC34" s="76"/>
      <c r="VD34" s="76"/>
      <c r="VE34" s="76"/>
      <c r="VF34" s="76"/>
      <c r="VG34" s="76"/>
      <c r="VH34" s="76"/>
      <c r="VI34" s="76"/>
      <c r="VJ34" s="76"/>
      <c r="VK34" s="76"/>
      <c r="VL34" s="76"/>
      <c r="VM34" s="76"/>
      <c r="VN34" s="76"/>
      <c r="VO34" s="76"/>
      <c r="VP34" s="76"/>
      <c r="VQ34" s="76"/>
      <c r="VR34" s="76"/>
      <c r="VS34" s="76"/>
      <c r="VT34" s="76"/>
      <c r="VU34" s="76"/>
      <c r="VV34" s="76"/>
      <c r="VW34" s="76"/>
      <c r="VX34" s="76"/>
      <c r="VY34" s="76"/>
      <c r="VZ34" s="76"/>
      <c r="WA34" s="76"/>
      <c r="WB34" s="76"/>
      <c r="WC34" s="76"/>
      <c r="WD34" s="76"/>
      <c r="WE34" s="76"/>
      <c r="WF34" s="76"/>
      <c r="WG34" s="76"/>
      <c r="WH34" s="76"/>
      <c r="WI34" s="76"/>
      <c r="WJ34" s="76"/>
      <c r="WK34" s="76"/>
      <c r="WL34" s="76"/>
      <c r="WM34" s="76"/>
      <c r="WN34" s="76"/>
      <c r="WO34" s="76"/>
      <c r="WP34" s="76"/>
      <c r="WQ34" s="76"/>
      <c r="WR34" s="76"/>
      <c r="WS34" s="76"/>
      <c r="WT34" s="76"/>
      <c r="WU34" s="76"/>
      <c r="WV34" s="76"/>
      <c r="WW34" s="76"/>
      <c r="WX34" s="76"/>
      <c r="WY34" s="76"/>
      <c r="WZ34" s="76"/>
      <c r="XA34" s="76"/>
      <c r="XB34" s="76"/>
      <c r="XC34" s="76"/>
      <c r="XD34" s="76"/>
      <c r="XE34" s="76"/>
      <c r="XF34" s="76"/>
      <c r="XG34" s="76"/>
      <c r="XH34" s="76"/>
      <c r="XI34" s="76"/>
      <c r="XJ34" s="76"/>
      <c r="XK34" s="76"/>
      <c r="XL34" s="76"/>
      <c r="XM34" s="76"/>
      <c r="XN34" s="76"/>
      <c r="XO34" s="76"/>
      <c r="XP34" s="76"/>
      <c r="XQ34" s="76"/>
      <c r="XR34" s="76"/>
      <c r="XS34" s="76"/>
      <c r="XT34" s="76"/>
      <c r="XU34" s="76"/>
      <c r="XV34" s="76"/>
      <c r="XW34" s="76"/>
      <c r="XX34" s="76"/>
      <c r="XY34" s="76"/>
      <c r="XZ34" s="76"/>
      <c r="YA34" s="76"/>
      <c r="YB34" s="76"/>
      <c r="YC34" s="76"/>
      <c r="YD34" s="76"/>
      <c r="YE34" s="76"/>
      <c r="YF34" s="76"/>
      <c r="YG34" s="76"/>
      <c r="YH34" s="76"/>
      <c r="YI34" s="76"/>
      <c r="YJ34" s="76"/>
      <c r="YK34" s="76"/>
      <c r="YL34" s="76"/>
      <c r="YM34" s="76"/>
      <c r="YN34" s="76"/>
      <c r="YO34" s="76"/>
      <c r="YP34" s="76"/>
      <c r="YQ34" s="76"/>
      <c r="YR34" s="76"/>
      <c r="YS34" s="76"/>
      <c r="YT34" s="76"/>
      <c r="YU34" s="76"/>
      <c r="YV34" s="76"/>
      <c r="YW34" s="76"/>
      <c r="YX34" s="76"/>
      <c r="YY34" s="76"/>
      <c r="YZ34" s="76"/>
      <c r="ZA34" s="76"/>
      <c r="ZB34" s="76"/>
      <c r="ZC34" s="76"/>
      <c r="ZD34" s="76"/>
      <c r="ZE34" s="76"/>
      <c r="ZF34" s="76"/>
      <c r="ZG34" s="76"/>
      <c r="ZH34" s="76"/>
      <c r="ZI34" s="76"/>
      <c r="ZJ34" s="76"/>
      <c r="ZK34" s="76"/>
      <c r="ZL34" s="76"/>
      <c r="ZM34" s="76"/>
      <c r="ZN34" s="76"/>
      <c r="ZO34" s="76"/>
      <c r="ZP34" s="76"/>
      <c r="ZQ34" s="76"/>
      <c r="ZR34" s="76"/>
      <c r="ZS34" s="76"/>
      <c r="ZT34" s="76"/>
      <c r="ZU34" s="76"/>
      <c r="ZV34" s="76"/>
      <c r="ZW34" s="76"/>
      <c r="ZX34" s="76"/>
      <c r="ZY34" s="76"/>
      <c r="ZZ34" s="76"/>
      <c r="AAA34" s="76"/>
      <c r="AAB34" s="76"/>
      <c r="AAC34" s="76"/>
      <c r="AAD34" s="76"/>
      <c r="AAE34" s="76"/>
      <c r="AAF34" s="76"/>
      <c r="AAG34" s="76"/>
      <c r="AAH34" s="76"/>
      <c r="AAI34" s="76"/>
      <c r="AAJ34" s="76"/>
      <c r="AAK34" s="76"/>
      <c r="AAL34" s="76"/>
      <c r="AAM34" s="76"/>
      <c r="AAN34" s="76"/>
      <c r="AAO34" s="76"/>
      <c r="AAP34" s="76"/>
      <c r="AAQ34" s="76"/>
      <c r="AAR34" s="76"/>
      <c r="AAS34" s="76"/>
      <c r="AAT34" s="76"/>
      <c r="AAU34" s="76"/>
      <c r="AAV34" s="76"/>
      <c r="AAW34" s="76"/>
      <c r="AAX34" s="76"/>
      <c r="AAY34" s="76"/>
      <c r="AAZ34" s="76"/>
      <c r="ABA34" s="76"/>
      <c r="ABB34" s="76"/>
      <c r="ABC34" s="76"/>
      <c r="ABD34" s="76"/>
      <c r="ABE34" s="76"/>
      <c r="ABF34" s="76"/>
      <c r="ABG34" s="76"/>
      <c r="ABH34" s="76"/>
      <c r="ABI34" s="76"/>
      <c r="ABJ34" s="76"/>
      <c r="ABK34" s="76"/>
      <c r="ABL34" s="76"/>
      <c r="ABM34" s="76"/>
      <c r="ABN34" s="76"/>
      <c r="ABO34" s="76"/>
      <c r="ABP34" s="76"/>
      <c r="ABQ34" s="76"/>
      <c r="ABR34" s="76"/>
      <c r="ABS34" s="76"/>
      <c r="ABT34" s="76"/>
      <c r="ABU34" s="76"/>
      <c r="ABV34" s="76"/>
      <c r="ABW34" s="76"/>
      <c r="ABX34" s="76"/>
      <c r="ABY34" s="76"/>
      <c r="ABZ34" s="76"/>
      <c r="ACA34" s="76"/>
      <c r="ACB34" s="76"/>
      <c r="ACC34" s="76"/>
      <c r="ACD34" s="76"/>
      <c r="ACE34" s="76"/>
      <c r="ACF34" s="76"/>
      <c r="ACG34" s="76"/>
      <c r="ACH34" s="76"/>
      <c r="ACI34" s="76"/>
      <c r="ACJ34" s="76"/>
      <c r="ACK34" s="76"/>
      <c r="ACL34" s="76"/>
      <c r="ACM34" s="76"/>
      <c r="ACN34" s="76"/>
      <c r="ACO34" s="76"/>
      <c r="ACP34" s="76"/>
      <c r="ACQ34" s="76"/>
      <c r="ACR34" s="76"/>
      <c r="ACS34" s="76"/>
      <c r="ACT34" s="76"/>
      <c r="ACU34" s="76"/>
      <c r="ACV34" s="76"/>
      <c r="ACW34" s="76"/>
      <c r="ACX34" s="76"/>
      <c r="ACY34" s="76"/>
      <c r="ACZ34" s="76"/>
      <c r="ADA34" s="76"/>
      <c r="ADB34" s="76"/>
      <c r="ADC34" s="76"/>
      <c r="ADD34" s="76"/>
      <c r="ADE34" s="76"/>
      <c r="ADF34" s="76"/>
      <c r="ADG34" s="76"/>
      <c r="ADH34" s="76"/>
      <c r="ADI34" s="76"/>
      <c r="ADJ34" s="76"/>
      <c r="ADK34" s="76"/>
      <c r="ADL34" s="76"/>
      <c r="ADM34" s="76"/>
      <c r="ADN34" s="76"/>
      <c r="ADO34" s="76"/>
      <c r="ADP34" s="76"/>
      <c r="ADQ34" s="76"/>
      <c r="ADR34" s="76"/>
      <c r="ADS34" s="76"/>
      <c r="ADT34" s="76"/>
      <c r="ADU34" s="76"/>
      <c r="ADV34" s="76"/>
      <c r="ADW34" s="76"/>
      <c r="ADX34" s="76"/>
      <c r="ADY34" s="76"/>
      <c r="ADZ34" s="76"/>
      <c r="AEA34" s="76"/>
      <c r="AEB34" s="76"/>
      <c r="AEC34" s="76"/>
      <c r="AED34" s="76"/>
      <c r="AEE34" s="76"/>
      <c r="AEF34" s="76"/>
      <c r="AEG34" s="76"/>
      <c r="AEH34" s="76"/>
      <c r="AEI34" s="76"/>
      <c r="AEJ34" s="76"/>
      <c r="AEK34" s="76"/>
      <c r="AEL34" s="76"/>
      <c r="AEM34" s="76"/>
      <c r="AEN34" s="76"/>
      <c r="AEO34" s="76"/>
      <c r="AEP34" s="76"/>
      <c r="AEQ34" s="76"/>
      <c r="AER34" s="76"/>
      <c r="AES34" s="76"/>
      <c r="AET34" s="76"/>
      <c r="AEU34" s="76"/>
      <c r="AEV34" s="76"/>
      <c r="AEW34" s="76"/>
      <c r="AEX34" s="76"/>
      <c r="AEY34" s="76"/>
      <c r="AEZ34" s="76"/>
      <c r="AFA34" s="76"/>
      <c r="AFB34" s="76"/>
      <c r="AFC34" s="76"/>
      <c r="AFD34" s="76"/>
      <c r="AFE34" s="76"/>
      <c r="AFF34" s="76"/>
      <c r="AFG34" s="76"/>
      <c r="AFH34" s="76"/>
      <c r="AFI34" s="76"/>
      <c r="AFJ34" s="76"/>
      <c r="AFK34" s="76"/>
      <c r="AFL34" s="76"/>
      <c r="AFM34" s="76"/>
      <c r="AFN34" s="76"/>
      <c r="AFO34" s="76"/>
      <c r="AFP34" s="76"/>
      <c r="AFQ34" s="76"/>
      <c r="AFR34" s="76"/>
      <c r="AFS34" s="76"/>
      <c r="AFT34" s="76"/>
      <c r="AFU34" s="76"/>
      <c r="AFV34" s="76"/>
      <c r="AFW34" s="76"/>
      <c r="AFX34" s="76"/>
      <c r="AFY34" s="76"/>
      <c r="AFZ34" s="76"/>
      <c r="AGA34" s="76"/>
      <c r="AGB34" s="76"/>
      <c r="AGC34" s="76"/>
      <c r="AGD34" s="76"/>
      <c r="AGE34" s="76"/>
      <c r="AGF34" s="76"/>
      <c r="AGG34" s="76"/>
      <c r="AGH34" s="76"/>
      <c r="AGI34" s="76"/>
      <c r="AGJ34" s="76"/>
      <c r="AGK34" s="76"/>
      <c r="AGL34" s="76"/>
      <c r="AGM34" s="76"/>
      <c r="AGN34" s="76"/>
      <c r="AGO34" s="76"/>
      <c r="AGP34" s="76"/>
      <c r="AGQ34" s="76"/>
      <c r="AGR34" s="76"/>
      <c r="AGS34" s="76"/>
      <c r="AGT34" s="76"/>
      <c r="AGU34" s="76"/>
      <c r="AGV34" s="76"/>
      <c r="AGW34" s="76"/>
      <c r="AGX34" s="76"/>
      <c r="AGY34" s="76"/>
      <c r="AGZ34" s="76"/>
      <c r="AHA34" s="76"/>
      <c r="AHB34" s="76"/>
      <c r="AHC34" s="76"/>
      <c r="AHD34" s="76"/>
      <c r="AHE34" s="76"/>
      <c r="AHF34" s="76"/>
      <c r="AHG34" s="76"/>
      <c r="AHH34" s="76"/>
      <c r="AHI34" s="76"/>
      <c r="AHJ34" s="76"/>
      <c r="AHK34" s="76"/>
      <c r="AHL34" s="76"/>
      <c r="AHM34" s="76"/>
      <c r="AHN34" s="76"/>
      <c r="AHO34" s="76"/>
      <c r="AHP34" s="76"/>
      <c r="AHQ34" s="76"/>
      <c r="AHR34" s="76"/>
      <c r="AHS34" s="76"/>
      <c r="AHT34" s="76"/>
      <c r="AHU34" s="76"/>
      <c r="AHV34" s="76"/>
      <c r="AHW34" s="76"/>
      <c r="AHX34" s="76"/>
      <c r="AHY34" s="76"/>
      <c r="AHZ34" s="76"/>
      <c r="AIA34" s="76"/>
      <c r="AIB34" s="76"/>
      <c r="AIC34" s="76"/>
      <c r="AID34" s="76"/>
      <c r="AIE34" s="76"/>
      <c r="AIF34" s="76"/>
      <c r="AIG34" s="76"/>
      <c r="AIH34" s="76"/>
      <c r="AII34" s="76"/>
      <c r="AIJ34" s="76"/>
      <c r="AIK34" s="76"/>
      <c r="AIL34" s="76"/>
      <c r="AIM34" s="76"/>
      <c r="AIN34" s="76"/>
      <c r="AIO34" s="76"/>
      <c r="AIP34" s="76"/>
      <c r="AIQ34" s="76"/>
      <c r="AIR34" s="76"/>
      <c r="AIS34" s="76"/>
      <c r="AIT34" s="76"/>
      <c r="AIU34" s="76"/>
      <c r="AIV34" s="76"/>
      <c r="AIW34" s="76"/>
      <c r="AIX34" s="76"/>
      <c r="AIY34" s="76"/>
      <c r="AIZ34" s="76"/>
      <c r="AJA34" s="76"/>
      <c r="AJB34" s="76"/>
      <c r="AJC34" s="76"/>
      <c r="AJD34" s="76"/>
      <c r="AJE34" s="76"/>
      <c r="AJF34" s="76"/>
      <c r="AJG34" s="76"/>
      <c r="AJH34" s="76"/>
      <c r="AJI34" s="76"/>
      <c r="AJJ34" s="76"/>
      <c r="AJK34" s="76"/>
      <c r="AJL34" s="76"/>
      <c r="AJM34" s="76"/>
      <c r="AJN34" s="76"/>
      <c r="AJO34" s="76"/>
      <c r="AJP34" s="76"/>
      <c r="AJQ34" s="76"/>
      <c r="AJR34" s="76"/>
      <c r="AJS34" s="76"/>
      <c r="AJT34" s="76"/>
      <c r="AJU34" s="76"/>
      <c r="AJV34" s="76"/>
      <c r="AJW34" s="76"/>
      <c r="AJX34" s="76"/>
      <c r="AJY34" s="76"/>
      <c r="AJZ34" s="76"/>
      <c r="AKA34" s="76"/>
      <c r="AKB34" s="76"/>
      <c r="AKC34" s="76"/>
      <c r="AKD34" s="76"/>
      <c r="AKE34" s="76"/>
      <c r="AKF34" s="76"/>
      <c r="AKG34" s="76"/>
      <c r="AKH34" s="76"/>
      <c r="AKI34" s="76"/>
      <c r="AKJ34" s="76"/>
      <c r="AKK34" s="76"/>
      <c r="AKL34" s="76"/>
      <c r="AKM34" s="76"/>
      <c r="AKN34" s="76"/>
      <c r="AKO34" s="76"/>
      <c r="AKP34" s="76"/>
      <c r="AKQ34" s="76"/>
      <c r="AKR34" s="76"/>
      <c r="AKS34" s="76"/>
      <c r="AKT34" s="76"/>
      <c r="AKU34" s="76"/>
      <c r="AKV34" s="76"/>
      <c r="AKW34" s="76"/>
      <c r="AKX34" s="76"/>
      <c r="AKY34" s="76"/>
      <c r="AKZ34" s="76"/>
      <c r="ALA34" s="76"/>
      <c r="ALB34" s="76"/>
      <c r="ALC34" s="76"/>
      <c r="ALD34" s="76"/>
      <c r="ALE34" s="76"/>
      <c r="ALF34" s="76"/>
      <c r="ALG34" s="76"/>
      <c r="ALH34" s="76"/>
      <c r="ALI34" s="76"/>
      <c r="ALJ34" s="76"/>
      <c r="ALK34" s="76"/>
      <c r="ALL34" s="76"/>
      <c r="ALM34" s="76"/>
      <c r="ALN34" s="76"/>
      <c r="ALO34" s="76"/>
      <c r="ALP34" s="76"/>
      <c r="ALQ34" s="76"/>
      <c r="ALR34" s="76"/>
      <c r="ALS34" s="76"/>
      <c r="ALT34" s="76"/>
      <c r="ALU34" s="76"/>
      <c r="ALV34" s="76"/>
      <c r="ALW34" s="76"/>
      <c r="ALX34" s="76"/>
      <c r="ALY34" s="76"/>
      <c r="ALZ34" s="76"/>
      <c r="AMA34" s="76"/>
      <c r="AMB34" s="76"/>
      <c r="AMC34" s="76"/>
      <c r="AMD34" s="76"/>
      <c r="AME34" s="76"/>
    </row>
    <row r="35" spans="1:1019" s="80" customFormat="1">
      <c r="A35" s="20" t="s">
        <v>403</v>
      </c>
      <c r="B35" s="21" t="s">
        <v>40</v>
      </c>
      <c r="C35" s="21" t="s">
        <v>112</v>
      </c>
      <c r="D35" s="71" t="s">
        <v>163</v>
      </c>
      <c r="E35" s="22" t="s">
        <v>62</v>
      </c>
      <c r="F35" s="59">
        <v>1.2E-2</v>
      </c>
      <c r="G35" s="23">
        <v>3880.63</v>
      </c>
      <c r="H35" s="69">
        <f t="shared" ref="H35:H38" si="4">$J$7</f>
        <v>0.15</v>
      </c>
      <c r="I35" s="23">
        <f t="shared" ref="I35:I38" si="5">ROUND(((H35+1)*G35),2)</f>
        <v>4462.72</v>
      </c>
      <c r="J35" s="23">
        <f t="shared" ref="J35:J38" si="6">TRUNC((I35*F35),2)</f>
        <v>53.55</v>
      </c>
      <c r="K35" s="78">
        <f t="shared" ref="K35:K38" si="7">G35*F35</f>
        <v>46.56756</v>
      </c>
      <c r="L35" s="76"/>
      <c r="M35" s="79"/>
      <c r="N35" s="76"/>
      <c r="O35" s="76"/>
      <c r="P35" s="76"/>
      <c r="Q35" s="76"/>
      <c r="R35" s="76"/>
      <c r="S35" s="76"/>
      <c r="T35" s="76"/>
      <c r="U35" s="76"/>
      <c r="V35" s="76"/>
      <c r="W35" s="76"/>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c r="BJ35" s="76"/>
      <c r="BK35" s="76"/>
      <c r="BL35" s="76"/>
      <c r="BM35" s="76"/>
      <c r="BN35" s="76"/>
      <c r="BO35" s="76"/>
      <c r="BP35" s="76"/>
      <c r="BQ35" s="76"/>
      <c r="BR35" s="76"/>
      <c r="BS35" s="76"/>
      <c r="BT35" s="76"/>
      <c r="BU35" s="76"/>
      <c r="BV35" s="76"/>
      <c r="BW35" s="76"/>
      <c r="BX35" s="76"/>
      <c r="BY35" s="76"/>
      <c r="BZ35" s="76"/>
      <c r="CA35" s="76"/>
      <c r="CB35" s="76"/>
      <c r="CC35" s="76"/>
      <c r="CD35" s="76"/>
      <c r="CE35" s="76"/>
      <c r="CF35" s="76"/>
      <c r="CG35" s="76"/>
      <c r="CH35" s="76"/>
      <c r="CI35" s="76"/>
      <c r="CJ35" s="76"/>
      <c r="CK35" s="76"/>
      <c r="CL35" s="76"/>
      <c r="CM35" s="76"/>
      <c r="CN35" s="76"/>
      <c r="CO35" s="76"/>
      <c r="CP35" s="76"/>
      <c r="CQ35" s="76"/>
      <c r="CR35" s="76"/>
      <c r="CS35" s="76"/>
      <c r="CT35" s="76"/>
      <c r="CU35" s="76"/>
      <c r="CV35" s="76"/>
      <c r="CW35" s="76"/>
      <c r="CX35" s="76"/>
      <c r="CY35" s="76"/>
      <c r="CZ35" s="76"/>
      <c r="DA35" s="76"/>
      <c r="DB35" s="76"/>
      <c r="DC35" s="76"/>
      <c r="DD35" s="76"/>
      <c r="DE35" s="76"/>
      <c r="DF35" s="76"/>
      <c r="DG35" s="76"/>
      <c r="DH35" s="76"/>
      <c r="DI35" s="76"/>
      <c r="DJ35" s="76"/>
      <c r="DK35" s="76"/>
      <c r="DL35" s="76"/>
      <c r="DM35" s="76"/>
      <c r="DN35" s="76"/>
      <c r="DO35" s="76"/>
      <c r="DP35" s="76"/>
      <c r="DQ35" s="76"/>
      <c r="DR35" s="76"/>
      <c r="DS35" s="76"/>
      <c r="DT35" s="76"/>
      <c r="DU35" s="76"/>
      <c r="DV35" s="76"/>
      <c r="DW35" s="76"/>
      <c r="DX35" s="76"/>
      <c r="DY35" s="76"/>
      <c r="DZ35" s="76"/>
      <c r="EA35" s="76"/>
      <c r="EB35" s="76"/>
      <c r="EC35" s="76"/>
      <c r="ED35" s="76"/>
      <c r="EE35" s="76"/>
      <c r="EF35" s="76"/>
      <c r="EG35" s="76"/>
      <c r="EH35" s="76"/>
      <c r="EI35" s="76"/>
      <c r="EJ35" s="76"/>
      <c r="EK35" s="76"/>
      <c r="EL35" s="76"/>
      <c r="EM35" s="76"/>
      <c r="EN35" s="76"/>
      <c r="EO35" s="76"/>
      <c r="EP35" s="76"/>
      <c r="EQ35" s="76"/>
      <c r="ER35" s="76"/>
      <c r="ES35" s="76"/>
      <c r="ET35" s="76"/>
      <c r="EU35" s="76"/>
      <c r="EV35" s="76"/>
      <c r="EW35" s="76"/>
      <c r="EX35" s="76"/>
      <c r="EY35" s="76"/>
      <c r="EZ35" s="76"/>
      <c r="FA35" s="76"/>
      <c r="FB35" s="76"/>
      <c r="FC35" s="76"/>
      <c r="FD35" s="76"/>
      <c r="FE35" s="76"/>
      <c r="FF35" s="76"/>
      <c r="FG35" s="76"/>
      <c r="FH35" s="76"/>
      <c r="FI35" s="76"/>
      <c r="FJ35" s="76"/>
      <c r="FK35" s="76"/>
      <c r="FL35" s="76"/>
      <c r="FM35" s="76"/>
      <c r="FN35" s="76"/>
      <c r="FO35" s="76"/>
      <c r="FP35" s="76"/>
      <c r="FQ35" s="76"/>
      <c r="FR35" s="76"/>
      <c r="FS35" s="76"/>
      <c r="FT35" s="76"/>
      <c r="FU35" s="76"/>
      <c r="FV35" s="76"/>
      <c r="FW35" s="76"/>
      <c r="FX35" s="76"/>
      <c r="FY35" s="76"/>
      <c r="FZ35" s="76"/>
      <c r="GA35" s="76"/>
      <c r="GB35" s="76"/>
      <c r="GC35" s="76"/>
      <c r="GD35" s="76"/>
      <c r="GE35" s="76"/>
      <c r="GF35" s="76"/>
      <c r="GG35" s="76"/>
      <c r="GH35" s="76"/>
      <c r="GI35" s="76"/>
      <c r="GJ35" s="76"/>
      <c r="GK35" s="76"/>
      <c r="GL35" s="76"/>
      <c r="GM35" s="76"/>
      <c r="GN35" s="76"/>
      <c r="GO35" s="76"/>
      <c r="GP35" s="76"/>
      <c r="GQ35" s="76"/>
      <c r="GR35" s="76"/>
      <c r="GS35" s="76"/>
      <c r="GT35" s="76"/>
      <c r="GU35" s="76"/>
      <c r="GV35" s="76"/>
      <c r="GW35" s="76"/>
      <c r="GX35" s="76"/>
      <c r="GY35" s="76"/>
      <c r="GZ35" s="76"/>
      <c r="HA35" s="76"/>
      <c r="HB35" s="76"/>
      <c r="HC35" s="76"/>
      <c r="HD35" s="76"/>
      <c r="HE35" s="76"/>
      <c r="HF35" s="76"/>
      <c r="HG35" s="76"/>
      <c r="HH35" s="76"/>
      <c r="HI35" s="76"/>
      <c r="HJ35" s="76"/>
      <c r="HK35" s="76"/>
      <c r="HL35" s="76"/>
      <c r="HM35" s="76"/>
      <c r="HN35" s="76"/>
      <c r="HO35" s="76"/>
      <c r="HP35" s="76"/>
      <c r="HQ35" s="76"/>
      <c r="HR35" s="76"/>
      <c r="HS35" s="76"/>
      <c r="HT35" s="76"/>
      <c r="HU35" s="76"/>
      <c r="HV35" s="76"/>
      <c r="HW35" s="76"/>
      <c r="HX35" s="76"/>
      <c r="HY35" s="76"/>
      <c r="HZ35" s="76"/>
      <c r="IA35" s="76"/>
      <c r="IB35" s="76"/>
      <c r="IC35" s="76"/>
      <c r="ID35" s="76"/>
      <c r="IE35" s="76"/>
      <c r="IF35" s="76"/>
      <c r="IG35" s="76"/>
      <c r="IH35" s="76"/>
      <c r="II35" s="76"/>
      <c r="IJ35" s="76"/>
      <c r="IK35" s="76"/>
      <c r="IL35" s="76"/>
      <c r="IM35" s="76"/>
      <c r="IN35" s="76"/>
      <c r="IO35" s="76"/>
      <c r="IP35" s="76"/>
      <c r="IQ35" s="76"/>
      <c r="IR35" s="76"/>
      <c r="IS35" s="76"/>
      <c r="IT35" s="76"/>
      <c r="IU35" s="76"/>
      <c r="IV35" s="76"/>
      <c r="IW35" s="76"/>
      <c r="IX35" s="76"/>
      <c r="IY35" s="76"/>
      <c r="IZ35" s="76"/>
      <c r="JA35" s="76"/>
      <c r="JB35" s="76"/>
      <c r="JC35" s="76"/>
      <c r="JD35" s="76"/>
      <c r="JE35" s="76"/>
      <c r="JF35" s="76"/>
      <c r="JG35" s="76"/>
      <c r="JH35" s="76"/>
      <c r="JI35" s="76"/>
      <c r="JJ35" s="76"/>
      <c r="JK35" s="76"/>
      <c r="JL35" s="76"/>
      <c r="JM35" s="76"/>
      <c r="JN35" s="76"/>
      <c r="JO35" s="76"/>
      <c r="JP35" s="76"/>
      <c r="JQ35" s="76"/>
      <c r="JR35" s="76"/>
      <c r="JS35" s="76"/>
      <c r="JT35" s="76"/>
      <c r="JU35" s="76"/>
      <c r="JV35" s="76"/>
      <c r="JW35" s="76"/>
      <c r="JX35" s="76"/>
      <c r="JY35" s="76"/>
      <c r="JZ35" s="76"/>
      <c r="KA35" s="76"/>
      <c r="KB35" s="76"/>
      <c r="KC35" s="76"/>
      <c r="KD35" s="76"/>
      <c r="KE35" s="76"/>
      <c r="KF35" s="76"/>
      <c r="KG35" s="76"/>
      <c r="KH35" s="76"/>
      <c r="KI35" s="76"/>
      <c r="KJ35" s="76"/>
      <c r="KK35" s="76"/>
      <c r="KL35" s="76"/>
      <c r="KM35" s="76"/>
      <c r="KN35" s="76"/>
      <c r="KO35" s="76"/>
      <c r="KP35" s="76"/>
      <c r="KQ35" s="76"/>
      <c r="KR35" s="76"/>
      <c r="KS35" s="76"/>
      <c r="KT35" s="76"/>
      <c r="KU35" s="76"/>
      <c r="KV35" s="76"/>
      <c r="KW35" s="76"/>
      <c r="KX35" s="76"/>
      <c r="KY35" s="76"/>
      <c r="KZ35" s="76"/>
      <c r="LA35" s="76"/>
      <c r="LB35" s="76"/>
      <c r="LC35" s="76"/>
      <c r="LD35" s="76"/>
      <c r="LE35" s="76"/>
      <c r="LF35" s="76"/>
      <c r="LG35" s="76"/>
      <c r="LH35" s="76"/>
      <c r="LI35" s="76"/>
      <c r="LJ35" s="76"/>
      <c r="LK35" s="76"/>
      <c r="LL35" s="76"/>
      <c r="LM35" s="76"/>
      <c r="LN35" s="76"/>
      <c r="LO35" s="76"/>
      <c r="LP35" s="76"/>
      <c r="LQ35" s="76"/>
      <c r="LR35" s="76"/>
      <c r="LS35" s="76"/>
      <c r="LT35" s="76"/>
      <c r="LU35" s="76"/>
      <c r="LV35" s="76"/>
      <c r="LW35" s="76"/>
      <c r="LX35" s="76"/>
      <c r="LY35" s="76"/>
      <c r="LZ35" s="76"/>
      <c r="MA35" s="76"/>
      <c r="MB35" s="76"/>
      <c r="MC35" s="76"/>
      <c r="MD35" s="76"/>
      <c r="ME35" s="76"/>
      <c r="MF35" s="76"/>
      <c r="MG35" s="76"/>
      <c r="MH35" s="76"/>
      <c r="MI35" s="76"/>
      <c r="MJ35" s="76"/>
      <c r="MK35" s="76"/>
      <c r="ML35" s="76"/>
      <c r="MM35" s="76"/>
      <c r="MN35" s="76"/>
      <c r="MO35" s="76"/>
      <c r="MP35" s="76"/>
      <c r="MQ35" s="76"/>
      <c r="MR35" s="76"/>
      <c r="MS35" s="76"/>
      <c r="MT35" s="76"/>
      <c r="MU35" s="76"/>
      <c r="MV35" s="76"/>
      <c r="MW35" s="76"/>
      <c r="MX35" s="76"/>
      <c r="MY35" s="76"/>
      <c r="MZ35" s="76"/>
      <c r="NA35" s="76"/>
      <c r="NB35" s="76"/>
      <c r="NC35" s="76"/>
      <c r="ND35" s="76"/>
      <c r="NE35" s="76"/>
      <c r="NF35" s="76"/>
      <c r="NG35" s="76"/>
      <c r="NH35" s="76"/>
      <c r="NI35" s="76"/>
      <c r="NJ35" s="76"/>
      <c r="NK35" s="76"/>
      <c r="NL35" s="76"/>
      <c r="NM35" s="76"/>
      <c r="NN35" s="76"/>
      <c r="NO35" s="76"/>
      <c r="NP35" s="76"/>
      <c r="NQ35" s="76"/>
      <c r="NR35" s="76"/>
      <c r="NS35" s="76"/>
      <c r="NT35" s="76"/>
      <c r="NU35" s="76"/>
      <c r="NV35" s="76"/>
      <c r="NW35" s="76"/>
      <c r="NX35" s="76"/>
      <c r="NY35" s="76"/>
      <c r="NZ35" s="76"/>
      <c r="OA35" s="76"/>
      <c r="OB35" s="76"/>
      <c r="OC35" s="76"/>
      <c r="OD35" s="76"/>
      <c r="OE35" s="76"/>
      <c r="OF35" s="76"/>
      <c r="OG35" s="76"/>
      <c r="OH35" s="76"/>
      <c r="OI35" s="76"/>
      <c r="OJ35" s="76"/>
      <c r="OK35" s="76"/>
      <c r="OL35" s="76"/>
      <c r="OM35" s="76"/>
      <c r="ON35" s="76"/>
      <c r="OO35" s="76"/>
      <c r="OP35" s="76"/>
      <c r="OQ35" s="76"/>
      <c r="OR35" s="76"/>
      <c r="OS35" s="76"/>
      <c r="OT35" s="76"/>
      <c r="OU35" s="76"/>
      <c r="OV35" s="76"/>
      <c r="OW35" s="76"/>
      <c r="OX35" s="76"/>
      <c r="OY35" s="76"/>
      <c r="OZ35" s="76"/>
      <c r="PA35" s="76"/>
      <c r="PB35" s="76"/>
      <c r="PC35" s="76"/>
      <c r="PD35" s="76"/>
      <c r="PE35" s="76"/>
      <c r="PF35" s="76"/>
      <c r="PG35" s="76"/>
      <c r="PH35" s="76"/>
      <c r="PI35" s="76"/>
      <c r="PJ35" s="76"/>
      <c r="PK35" s="76"/>
      <c r="PL35" s="76"/>
      <c r="PM35" s="76"/>
      <c r="PN35" s="76"/>
      <c r="PO35" s="76"/>
      <c r="PP35" s="76"/>
      <c r="PQ35" s="76"/>
      <c r="PR35" s="76"/>
      <c r="PS35" s="76"/>
      <c r="PT35" s="76"/>
      <c r="PU35" s="76"/>
      <c r="PV35" s="76"/>
      <c r="PW35" s="76"/>
      <c r="PX35" s="76"/>
      <c r="PY35" s="76"/>
      <c r="PZ35" s="76"/>
      <c r="QA35" s="76"/>
      <c r="QB35" s="76"/>
      <c r="QC35" s="76"/>
      <c r="QD35" s="76"/>
      <c r="QE35" s="76"/>
      <c r="QF35" s="76"/>
      <c r="QG35" s="76"/>
      <c r="QH35" s="76"/>
      <c r="QI35" s="76"/>
      <c r="QJ35" s="76"/>
      <c r="QK35" s="76"/>
      <c r="QL35" s="76"/>
      <c r="QM35" s="76"/>
      <c r="QN35" s="76"/>
      <c r="QO35" s="76"/>
      <c r="QP35" s="76"/>
      <c r="QQ35" s="76"/>
      <c r="QR35" s="76"/>
      <c r="QS35" s="76"/>
      <c r="QT35" s="76"/>
      <c r="QU35" s="76"/>
      <c r="QV35" s="76"/>
      <c r="QW35" s="76"/>
      <c r="QX35" s="76"/>
      <c r="QY35" s="76"/>
      <c r="QZ35" s="76"/>
      <c r="RA35" s="76"/>
      <c r="RB35" s="76"/>
      <c r="RC35" s="76"/>
      <c r="RD35" s="76"/>
      <c r="RE35" s="76"/>
      <c r="RF35" s="76"/>
      <c r="RG35" s="76"/>
      <c r="RH35" s="76"/>
      <c r="RI35" s="76"/>
      <c r="RJ35" s="76"/>
      <c r="RK35" s="76"/>
      <c r="RL35" s="76"/>
      <c r="RM35" s="76"/>
      <c r="RN35" s="76"/>
      <c r="RO35" s="76"/>
      <c r="RP35" s="76"/>
      <c r="RQ35" s="76"/>
      <c r="RR35" s="76"/>
      <c r="RS35" s="76"/>
      <c r="RT35" s="76"/>
      <c r="RU35" s="76"/>
      <c r="RV35" s="76"/>
      <c r="RW35" s="76"/>
      <c r="RX35" s="76"/>
      <c r="RY35" s="76"/>
      <c r="RZ35" s="76"/>
      <c r="SA35" s="76"/>
      <c r="SB35" s="76"/>
      <c r="SC35" s="76"/>
      <c r="SD35" s="76"/>
      <c r="SE35" s="76"/>
      <c r="SF35" s="76"/>
      <c r="SG35" s="76"/>
      <c r="SH35" s="76"/>
      <c r="SI35" s="76"/>
      <c r="SJ35" s="76"/>
      <c r="SK35" s="76"/>
      <c r="SL35" s="76"/>
      <c r="SM35" s="76"/>
      <c r="SN35" s="76"/>
      <c r="SO35" s="76"/>
      <c r="SP35" s="76"/>
      <c r="SQ35" s="76"/>
      <c r="SR35" s="76"/>
      <c r="SS35" s="76"/>
      <c r="ST35" s="76"/>
      <c r="SU35" s="76"/>
      <c r="SV35" s="76"/>
      <c r="SW35" s="76"/>
      <c r="SX35" s="76"/>
      <c r="SY35" s="76"/>
      <c r="SZ35" s="76"/>
      <c r="TA35" s="76"/>
      <c r="TB35" s="76"/>
      <c r="TC35" s="76"/>
      <c r="TD35" s="76"/>
      <c r="TE35" s="76"/>
      <c r="TF35" s="76"/>
      <c r="TG35" s="76"/>
      <c r="TH35" s="76"/>
      <c r="TI35" s="76"/>
      <c r="TJ35" s="76"/>
      <c r="TK35" s="76"/>
      <c r="TL35" s="76"/>
      <c r="TM35" s="76"/>
      <c r="TN35" s="76"/>
      <c r="TO35" s="76"/>
      <c r="TP35" s="76"/>
      <c r="TQ35" s="76"/>
      <c r="TR35" s="76"/>
      <c r="TS35" s="76"/>
      <c r="TT35" s="76"/>
      <c r="TU35" s="76"/>
      <c r="TV35" s="76"/>
      <c r="TW35" s="76"/>
      <c r="TX35" s="76"/>
      <c r="TY35" s="76"/>
      <c r="TZ35" s="76"/>
      <c r="UA35" s="76"/>
      <c r="UB35" s="76"/>
      <c r="UC35" s="76"/>
      <c r="UD35" s="76"/>
      <c r="UE35" s="76"/>
      <c r="UF35" s="76"/>
      <c r="UG35" s="76"/>
      <c r="UH35" s="76"/>
      <c r="UI35" s="76"/>
      <c r="UJ35" s="76"/>
      <c r="UK35" s="76"/>
      <c r="UL35" s="76"/>
      <c r="UM35" s="76"/>
      <c r="UN35" s="76"/>
      <c r="UO35" s="76"/>
      <c r="UP35" s="76"/>
      <c r="UQ35" s="76"/>
      <c r="UR35" s="76"/>
      <c r="US35" s="76"/>
      <c r="UT35" s="76"/>
      <c r="UU35" s="76"/>
      <c r="UV35" s="76"/>
      <c r="UW35" s="76"/>
      <c r="UX35" s="76"/>
      <c r="UY35" s="76"/>
      <c r="UZ35" s="76"/>
      <c r="VA35" s="76"/>
      <c r="VB35" s="76"/>
      <c r="VC35" s="76"/>
      <c r="VD35" s="76"/>
      <c r="VE35" s="76"/>
      <c r="VF35" s="76"/>
      <c r="VG35" s="76"/>
      <c r="VH35" s="76"/>
      <c r="VI35" s="76"/>
      <c r="VJ35" s="76"/>
      <c r="VK35" s="76"/>
      <c r="VL35" s="76"/>
      <c r="VM35" s="76"/>
      <c r="VN35" s="76"/>
      <c r="VO35" s="76"/>
      <c r="VP35" s="76"/>
      <c r="VQ35" s="76"/>
      <c r="VR35" s="76"/>
      <c r="VS35" s="76"/>
      <c r="VT35" s="76"/>
      <c r="VU35" s="76"/>
      <c r="VV35" s="76"/>
      <c r="VW35" s="76"/>
      <c r="VX35" s="76"/>
      <c r="VY35" s="76"/>
      <c r="VZ35" s="76"/>
      <c r="WA35" s="76"/>
      <c r="WB35" s="76"/>
      <c r="WC35" s="76"/>
      <c r="WD35" s="76"/>
      <c r="WE35" s="76"/>
      <c r="WF35" s="76"/>
      <c r="WG35" s="76"/>
      <c r="WH35" s="76"/>
      <c r="WI35" s="76"/>
      <c r="WJ35" s="76"/>
      <c r="WK35" s="76"/>
      <c r="WL35" s="76"/>
      <c r="WM35" s="76"/>
      <c r="WN35" s="76"/>
      <c r="WO35" s="76"/>
      <c r="WP35" s="76"/>
      <c r="WQ35" s="76"/>
      <c r="WR35" s="76"/>
      <c r="WS35" s="76"/>
      <c r="WT35" s="76"/>
      <c r="WU35" s="76"/>
      <c r="WV35" s="76"/>
      <c r="WW35" s="76"/>
      <c r="WX35" s="76"/>
      <c r="WY35" s="76"/>
      <c r="WZ35" s="76"/>
      <c r="XA35" s="76"/>
      <c r="XB35" s="76"/>
      <c r="XC35" s="76"/>
      <c r="XD35" s="76"/>
      <c r="XE35" s="76"/>
      <c r="XF35" s="76"/>
      <c r="XG35" s="76"/>
      <c r="XH35" s="76"/>
      <c r="XI35" s="76"/>
      <c r="XJ35" s="76"/>
      <c r="XK35" s="76"/>
      <c r="XL35" s="76"/>
      <c r="XM35" s="76"/>
      <c r="XN35" s="76"/>
      <c r="XO35" s="76"/>
      <c r="XP35" s="76"/>
      <c r="XQ35" s="76"/>
      <c r="XR35" s="76"/>
      <c r="XS35" s="76"/>
      <c r="XT35" s="76"/>
      <c r="XU35" s="76"/>
      <c r="XV35" s="76"/>
      <c r="XW35" s="76"/>
      <c r="XX35" s="76"/>
      <c r="XY35" s="76"/>
      <c r="XZ35" s="76"/>
      <c r="YA35" s="76"/>
      <c r="YB35" s="76"/>
      <c r="YC35" s="76"/>
      <c r="YD35" s="76"/>
      <c r="YE35" s="76"/>
      <c r="YF35" s="76"/>
      <c r="YG35" s="76"/>
      <c r="YH35" s="76"/>
      <c r="YI35" s="76"/>
      <c r="YJ35" s="76"/>
      <c r="YK35" s="76"/>
      <c r="YL35" s="76"/>
      <c r="YM35" s="76"/>
      <c r="YN35" s="76"/>
      <c r="YO35" s="76"/>
      <c r="YP35" s="76"/>
      <c r="YQ35" s="76"/>
      <c r="YR35" s="76"/>
      <c r="YS35" s="76"/>
      <c r="YT35" s="76"/>
      <c r="YU35" s="76"/>
      <c r="YV35" s="76"/>
      <c r="YW35" s="76"/>
      <c r="YX35" s="76"/>
      <c r="YY35" s="76"/>
      <c r="YZ35" s="76"/>
      <c r="ZA35" s="76"/>
      <c r="ZB35" s="76"/>
      <c r="ZC35" s="76"/>
      <c r="ZD35" s="76"/>
      <c r="ZE35" s="76"/>
      <c r="ZF35" s="76"/>
      <c r="ZG35" s="76"/>
      <c r="ZH35" s="76"/>
      <c r="ZI35" s="76"/>
      <c r="ZJ35" s="76"/>
      <c r="ZK35" s="76"/>
      <c r="ZL35" s="76"/>
      <c r="ZM35" s="76"/>
      <c r="ZN35" s="76"/>
      <c r="ZO35" s="76"/>
      <c r="ZP35" s="76"/>
      <c r="ZQ35" s="76"/>
      <c r="ZR35" s="76"/>
      <c r="ZS35" s="76"/>
      <c r="ZT35" s="76"/>
      <c r="ZU35" s="76"/>
      <c r="ZV35" s="76"/>
      <c r="ZW35" s="76"/>
      <c r="ZX35" s="76"/>
      <c r="ZY35" s="76"/>
      <c r="ZZ35" s="76"/>
      <c r="AAA35" s="76"/>
      <c r="AAB35" s="76"/>
      <c r="AAC35" s="76"/>
      <c r="AAD35" s="76"/>
      <c r="AAE35" s="76"/>
      <c r="AAF35" s="76"/>
      <c r="AAG35" s="76"/>
      <c r="AAH35" s="76"/>
      <c r="AAI35" s="76"/>
      <c r="AAJ35" s="76"/>
      <c r="AAK35" s="76"/>
      <c r="AAL35" s="76"/>
      <c r="AAM35" s="76"/>
      <c r="AAN35" s="76"/>
      <c r="AAO35" s="76"/>
      <c r="AAP35" s="76"/>
      <c r="AAQ35" s="76"/>
      <c r="AAR35" s="76"/>
      <c r="AAS35" s="76"/>
      <c r="AAT35" s="76"/>
      <c r="AAU35" s="76"/>
      <c r="AAV35" s="76"/>
      <c r="AAW35" s="76"/>
      <c r="AAX35" s="76"/>
      <c r="AAY35" s="76"/>
      <c r="AAZ35" s="76"/>
      <c r="ABA35" s="76"/>
      <c r="ABB35" s="76"/>
      <c r="ABC35" s="76"/>
      <c r="ABD35" s="76"/>
      <c r="ABE35" s="76"/>
      <c r="ABF35" s="76"/>
      <c r="ABG35" s="76"/>
      <c r="ABH35" s="76"/>
      <c r="ABI35" s="76"/>
      <c r="ABJ35" s="76"/>
      <c r="ABK35" s="76"/>
      <c r="ABL35" s="76"/>
      <c r="ABM35" s="76"/>
      <c r="ABN35" s="76"/>
      <c r="ABO35" s="76"/>
      <c r="ABP35" s="76"/>
      <c r="ABQ35" s="76"/>
      <c r="ABR35" s="76"/>
      <c r="ABS35" s="76"/>
      <c r="ABT35" s="76"/>
      <c r="ABU35" s="76"/>
      <c r="ABV35" s="76"/>
      <c r="ABW35" s="76"/>
      <c r="ABX35" s="76"/>
      <c r="ABY35" s="76"/>
      <c r="ABZ35" s="76"/>
      <c r="ACA35" s="76"/>
      <c r="ACB35" s="76"/>
      <c r="ACC35" s="76"/>
      <c r="ACD35" s="76"/>
      <c r="ACE35" s="76"/>
      <c r="ACF35" s="76"/>
      <c r="ACG35" s="76"/>
      <c r="ACH35" s="76"/>
      <c r="ACI35" s="76"/>
      <c r="ACJ35" s="76"/>
      <c r="ACK35" s="76"/>
      <c r="ACL35" s="76"/>
      <c r="ACM35" s="76"/>
      <c r="ACN35" s="76"/>
      <c r="ACO35" s="76"/>
      <c r="ACP35" s="76"/>
      <c r="ACQ35" s="76"/>
      <c r="ACR35" s="76"/>
      <c r="ACS35" s="76"/>
      <c r="ACT35" s="76"/>
      <c r="ACU35" s="76"/>
      <c r="ACV35" s="76"/>
      <c r="ACW35" s="76"/>
      <c r="ACX35" s="76"/>
      <c r="ACY35" s="76"/>
      <c r="ACZ35" s="76"/>
      <c r="ADA35" s="76"/>
      <c r="ADB35" s="76"/>
      <c r="ADC35" s="76"/>
      <c r="ADD35" s="76"/>
      <c r="ADE35" s="76"/>
      <c r="ADF35" s="76"/>
      <c r="ADG35" s="76"/>
      <c r="ADH35" s="76"/>
      <c r="ADI35" s="76"/>
      <c r="ADJ35" s="76"/>
      <c r="ADK35" s="76"/>
      <c r="ADL35" s="76"/>
      <c r="ADM35" s="76"/>
      <c r="ADN35" s="76"/>
      <c r="ADO35" s="76"/>
      <c r="ADP35" s="76"/>
      <c r="ADQ35" s="76"/>
      <c r="ADR35" s="76"/>
      <c r="ADS35" s="76"/>
      <c r="ADT35" s="76"/>
      <c r="ADU35" s="76"/>
      <c r="ADV35" s="76"/>
      <c r="ADW35" s="76"/>
      <c r="ADX35" s="76"/>
      <c r="ADY35" s="76"/>
      <c r="ADZ35" s="76"/>
      <c r="AEA35" s="76"/>
      <c r="AEB35" s="76"/>
      <c r="AEC35" s="76"/>
      <c r="AED35" s="76"/>
      <c r="AEE35" s="76"/>
      <c r="AEF35" s="76"/>
      <c r="AEG35" s="76"/>
      <c r="AEH35" s="76"/>
      <c r="AEI35" s="76"/>
      <c r="AEJ35" s="76"/>
      <c r="AEK35" s="76"/>
      <c r="AEL35" s="76"/>
      <c r="AEM35" s="76"/>
      <c r="AEN35" s="76"/>
      <c r="AEO35" s="76"/>
      <c r="AEP35" s="76"/>
      <c r="AEQ35" s="76"/>
      <c r="AER35" s="76"/>
      <c r="AES35" s="76"/>
      <c r="AET35" s="76"/>
      <c r="AEU35" s="76"/>
      <c r="AEV35" s="76"/>
      <c r="AEW35" s="76"/>
      <c r="AEX35" s="76"/>
      <c r="AEY35" s="76"/>
      <c r="AEZ35" s="76"/>
      <c r="AFA35" s="76"/>
      <c r="AFB35" s="76"/>
      <c r="AFC35" s="76"/>
      <c r="AFD35" s="76"/>
      <c r="AFE35" s="76"/>
      <c r="AFF35" s="76"/>
      <c r="AFG35" s="76"/>
      <c r="AFH35" s="76"/>
      <c r="AFI35" s="76"/>
      <c r="AFJ35" s="76"/>
      <c r="AFK35" s="76"/>
      <c r="AFL35" s="76"/>
      <c r="AFM35" s="76"/>
      <c r="AFN35" s="76"/>
      <c r="AFO35" s="76"/>
      <c r="AFP35" s="76"/>
      <c r="AFQ35" s="76"/>
      <c r="AFR35" s="76"/>
      <c r="AFS35" s="76"/>
      <c r="AFT35" s="76"/>
      <c r="AFU35" s="76"/>
      <c r="AFV35" s="76"/>
      <c r="AFW35" s="76"/>
      <c r="AFX35" s="76"/>
      <c r="AFY35" s="76"/>
      <c r="AFZ35" s="76"/>
      <c r="AGA35" s="76"/>
      <c r="AGB35" s="76"/>
      <c r="AGC35" s="76"/>
      <c r="AGD35" s="76"/>
      <c r="AGE35" s="76"/>
      <c r="AGF35" s="76"/>
      <c r="AGG35" s="76"/>
      <c r="AGH35" s="76"/>
      <c r="AGI35" s="76"/>
      <c r="AGJ35" s="76"/>
      <c r="AGK35" s="76"/>
      <c r="AGL35" s="76"/>
      <c r="AGM35" s="76"/>
      <c r="AGN35" s="76"/>
      <c r="AGO35" s="76"/>
      <c r="AGP35" s="76"/>
      <c r="AGQ35" s="76"/>
      <c r="AGR35" s="76"/>
      <c r="AGS35" s="76"/>
      <c r="AGT35" s="76"/>
      <c r="AGU35" s="76"/>
      <c r="AGV35" s="76"/>
      <c r="AGW35" s="76"/>
      <c r="AGX35" s="76"/>
      <c r="AGY35" s="76"/>
      <c r="AGZ35" s="76"/>
      <c r="AHA35" s="76"/>
      <c r="AHB35" s="76"/>
      <c r="AHC35" s="76"/>
      <c r="AHD35" s="76"/>
      <c r="AHE35" s="76"/>
      <c r="AHF35" s="76"/>
      <c r="AHG35" s="76"/>
      <c r="AHH35" s="76"/>
      <c r="AHI35" s="76"/>
      <c r="AHJ35" s="76"/>
      <c r="AHK35" s="76"/>
      <c r="AHL35" s="76"/>
      <c r="AHM35" s="76"/>
      <c r="AHN35" s="76"/>
      <c r="AHO35" s="76"/>
      <c r="AHP35" s="76"/>
      <c r="AHQ35" s="76"/>
      <c r="AHR35" s="76"/>
      <c r="AHS35" s="76"/>
      <c r="AHT35" s="76"/>
      <c r="AHU35" s="76"/>
      <c r="AHV35" s="76"/>
      <c r="AHW35" s="76"/>
      <c r="AHX35" s="76"/>
      <c r="AHY35" s="76"/>
      <c r="AHZ35" s="76"/>
      <c r="AIA35" s="76"/>
      <c r="AIB35" s="76"/>
      <c r="AIC35" s="76"/>
      <c r="AID35" s="76"/>
      <c r="AIE35" s="76"/>
      <c r="AIF35" s="76"/>
      <c r="AIG35" s="76"/>
      <c r="AIH35" s="76"/>
      <c r="AII35" s="76"/>
      <c r="AIJ35" s="76"/>
      <c r="AIK35" s="76"/>
      <c r="AIL35" s="76"/>
      <c r="AIM35" s="76"/>
      <c r="AIN35" s="76"/>
      <c r="AIO35" s="76"/>
      <c r="AIP35" s="76"/>
      <c r="AIQ35" s="76"/>
      <c r="AIR35" s="76"/>
      <c r="AIS35" s="76"/>
      <c r="AIT35" s="76"/>
      <c r="AIU35" s="76"/>
      <c r="AIV35" s="76"/>
      <c r="AIW35" s="76"/>
      <c r="AIX35" s="76"/>
      <c r="AIY35" s="76"/>
      <c r="AIZ35" s="76"/>
      <c r="AJA35" s="76"/>
      <c r="AJB35" s="76"/>
      <c r="AJC35" s="76"/>
      <c r="AJD35" s="76"/>
      <c r="AJE35" s="76"/>
      <c r="AJF35" s="76"/>
      <c r="AJG35" s="76"/>
      <c r="AJH35" s="76"/>
      <c r="AJI35" s="76"/>
      <c r="AJJ35" s="76"/>
      <c r="AJK35" s="76"/>
      <c r="AJL35" s="76"/>
      <c r="AJM35" s="76"/>
      <c r="AJN35" s="76"/>
      <c r="AJO35" s="76"/>
      <c r="AJP35" s="76"/>
      <c r="AJQ35" s="76"/>
      <c r="AJR35" s="76"/>
      <c r="AJS35" s="76"/>
      <c r="AJT35" s="76"/>
      <c r="AJU35" s="76"/>
      <c r="AJV35" s="76"/>
      <c r="AJW35" s="76"/>
      <c r="AJX35" s="76"/>
      <c r="AJY35" s="76"/>
      <c r="AJZ35" s="76"/>
      <c r="AKA35" s="76"/>
      <c r="AKB35" s="76"/>
      <c r="AKC35" s="76"/>
      <c r="AKD35" s="76"/>
      <c r="AKE35" s="76"/>
      <c r="AKF35" s="76"/>
      <c r="AKG35" s="76"/>
      <c r="AKH35" s="76"/>
      <c r="AKI35" s="76"/>
      <c r="AKJ35" s="76"/>
      <c r="AKK35" s="76"/>
      <c r="AKL35" s="76"/>
      <c r="AKM35" s="76"/>
      <c r="AKN35" s="76"/>
      <c r="AKO35" s="76"/>
      <c r="AKP35" s="76"/>
      <c r="AKQ35" s="76"/>
      <c r="AKR35" s="76"/>
      <c r="AKS35" s="76"/>
      <c r="AKT35" s="76"/>
      <c r="AKU35" s="76"/>
      <c r="AKV35" s="76"/>
      <c r="AKW35" s="76"/>
      <c r="AKX35" s="76"/>
      <c r="AKY35" s="76"/>
      <c r="AKZ35" s="76"/>
      <c r="ALA35" s="76"/>
      <c r="ALB35" s="76"/>
      <c r="ALC35" s="76"/>
      <c r="ALD35" s="76"/>
      <c r="ALE35" s="76"/>
      <c r="ALF35" s="76"/>
      <c r="ALG35" s="76"/>
      <c r="ALH35" s="76"/>
      <c r="ALI35" s="76"/>
      <c r="ALJ35" s="76"/>
      <c r="ALK35" s="76"/>
      <c r="ALL35" s="76"/>
      <c r="ALM35" s="76"/>
      <c r="ALN35" s="76"/>
      <c r="ALO35" s="76"/>
      <c r="ALP35" s="76"/>
      <c r="ALQ35" s="76"/>
      <c r="ALR35" s="76"/>
      <c r="ALS35" s="76"/>
      <c r="ALT35" s="76"/>
      <c r="ALU35" s="76"/>
      <c r="ALV35" s="76"/>
      <c r="ALW35" s="76"/>
      <c r="ALX35" s="76"/>
      <c r="ALY35" s="76"/>
      <c r="ALZ35" s="76"/>
      <c r="AMA35" s="76"/>
      <c r="AMB35" s="76"/>
      <c r="AMC35" s="76"/>
      <c r="AMD35" s="76"/>
      <c r="AME35" s="76"/>
    </row>
    <row r="36" spans="1:1019" s="80" customFormat="1" ht="25.5">
      <c r="A36" s="20" t="s">
        <v>299</v>
      </c>
      <c r="B36" s="21" t="s">
        <v>41</v>
      </c>
      <c r="C36" s="21" t="s">
        <v>112</v>
      </c>
      <c r="D36" s="71" t="s">
        <v>109</v>
      </c>
      <c r="E36" s="22" t="s">
        <v>62</v>
      </c>
      <c r="F36" s="59">
        <v>63.673000000000002</v>
      </c>
      <c r="G36" s="23">
        <v>4516.8500000000004</v>
      </c>
      <c r="H36" s="69">
        <f t="shared" si="4"/>
        <v>0.15</v>
      </c>
      <c r="I36" s="23">
        <f t="shared" si="5"/>
        <v>5194.38</v>
      </c>
      <c r="J36" s="23">
        <f t="shared" si="6"/>
        <v>330741.75</v>
      </c>
      <c r="K36" s="78">
        <f t="shared" si="7"/>
        <v>287601.39005000005</v>
      </c>
      <c r="L36" s="76"/>
      <c r="M36" s="79"/>
      <c r="N36" s="76"/>
      <c r="O36" s="76"/>
      <c r="P36" s="76"/>
      <c r="Q36" s="76"/>
      <c r="R36" s="76"/>
      <c r="S36" s="76"/>
      <c r="T36" s="76"/>
      <c r="U36" s="76"/>
      <c r="V36" s="76"/>
      <c r="W36" s="76"/>
      <c r="X36" s="76"/>
      <c r="Y36" s="76"/>
      <c r="Z36" s="76"/>
      <c r="AA36" s="76"/>
      <c r="AB36" s="76"/>
      <c r="AC36" s="76"/>
      <c r="AD36" s="76"/>
      <c r="AE36" s="76"/>
      <c r="AF36" s="76"/>
      <c r="AG36" s="76"/>
      <c r="AH36" s="76"/>
      <c r="AI36" s="76"/>
      <c r="AJ36" s="76"/>
      <c r="AK36" s="76"/>
      <c r="AL36" s="76"/>
      <c r="AM36" s="76"/>
      <c r="AN36" s="76"/>
      <c r="AO36" s="76"/>
      <c r="AP36" s="76"/>
      <c r="AQ36" s="76"/>
      <c r="AR36" s="76"/>
      <c r="AS36" s="76"/>
      <c r="AT36" s="76"/>
      <c r="AU36" s="76"/>
      <c r="AV36" s="76"/>
      <c r="AW36" s="76"/>
      <c r="AX36" s="76"/>
      <c r="AY36" s="76"/>
      <c r="AZ36" s="76"/>
      <c r="BA36" s="76"/>
      <c r="BB36" s="76"/>
      <c r="BC36" s="76"/>
      <c r="BD36" s="76"/>
      <c r="BE36" s="76"/>
      <c r="BF36" s="76"/>
      <c r="BG36" s="76"/>
      <c r="BH36" s="76"/>
      <c r="BI36" s="76"/>
      <c r="BJ36" s="76"/>
      <c r="BK36" s="76"/>
      <c r="BL36" s="76"/>
      <c r="BM36" s="76"/>
      <c r="BN36" s="76"/>
      <c r="BO36" s="76"/>
      <c r="BP36" s="76"/>
      <c r="BQ36" s="76"/>
      <c r="BR36" s="76"/>
      <c r="BS36" s="76"/>
      <c r="BT36" s="76"/>
      <c r="BU36" s="76"/>
      <c r="BV36" s="76"/>
      <c r="BW36" s="76"/>
      <c r="BX36" s="76"/>
      <c r="BY36" s="76"/>
      <c r="BZ36" s="76"/>
      <c r="CA36" s="76"/>
      <c r="CB36" s="76"/>
      <c r="CC36" s="76"/>
      <c r="CD36" s="76"/>
      <c r="CE36" s="76"/>
      <c r="CF36" s="76"/>
      <c r="CG36" s="76"/>
      <c r="CH36" s="76"/>
      <c r="CI36" s="76"/>
      <c r="CJ36" s="76"/>
      <c r="CK36" s="76"/>
      <c r="CL36" s="76"/>
      <c r="CM36" s="76"/>
      <c r="CN36" s="76"/>
      <c r="CO36" s="76"/>
      <c r="CP36" s="76"/>
      <c r="CQ36" s="76"/>
      <c r="CR36" s="76"/>
      <c r="CS36" s="76"/>
      <c r="CT36" s="76"/>
      <c r="CU36" s="76"/>
      <c r="CV36" s="76"/>
      <c r="CW36" s="76"/>
      <c r="CX36" s="76"/>
      <c r="CY36" s="76"/>
      <c r="CZ36" s="76"/>
      <c r="DA36" s="76"/>
      <c r="DB36" s="76"/>
      <c r="DC36" s="76"/>
      <c r="DD36" s="76"/>
      <c r="DE36" s="76"/>
      <c r="DF36" s="76"/>
      <c r="DG36" s="76"/>
      <c r="DH36" s="76"/>
      <c r="DI36" s="76"/>
      <c r="DJ36" s="76"/>
      <c r="DK36" s="76"/>
      <c r="DL36" s="76"/>
      <c r="DM36" s="76"/>
      <c r="DN36" s="76"/>
      <c r="DO36" s="76"/>
      <c r="DP36" s="76"/>
      <c r="DQ36" s="76"/>
      <c r="DR36" s="76"/>
      <c r="DS36" s="76"/>
      <c r="DT36" s="76"/>
      <c r="DU36" s="76"/>
      <c r="DV36" s="76"/>
      <c r="DW36" s="76"/>
      <c r="DX36" s="76"/>
      <c r="DY36" s="76"/>
      <c r="DZ36" s="76"/>
      <c r="EA36" s="76"/>
      <c r="EB36" s="76"/>
      <c r="EC36" s="76"/>
      <c r="ED36" s="76"/>
      <c r="EE36" s="76"/>
      <c r="EF36" s="76"/>
      <c r="EG36" s="76"/>
      <c r="EH36" s="76"/>
      <c r="EI36" s="76"/>
      <c r="EJ36" s="76"/>
      <c r="EK36" s="76"/>
      <c r="EL36" s="76"/>
      <c r="EM36" s="76"/>
      <c r="EN36" s="76"/>
      <c r="EO36" s="76"/>
      <c r="EP36" s="76"/>
      <c r="EQ36" s="76"/>
      <c r="ER36" s="76"/>
      <c r="ES36" s="76"/>
      <c r="ET36" s="76"/>
      <c r="EU36" s="76"/>
      <c r="EV36" s="76"/>
      <c r="EW36" s="76"/>
      <c r="EX36" s="76"/>
      <c r="EY36" s="76"/>
      <c r="EZ36" s="76"/>
      <c r="FA36" s="76"/>
      <c r="FB36" s="76"/>
      <c r="FC36" s="76"/>
      <c r="FD36" s="76"/>
      <c r="FE36" s="76"/>
      <c r="FF36" s="76"/>
      <c r="FG36" s="76"/>
      <c r="FH36" s="76"/>
      <c r="FI36" s="76"/>
      <c r="FJ36" s="76"/>
      <c r="FK36" s="76"/>
      <c r="FL36" s="76"/>
      <c r="FM36" s="76"/>
      <c r="FN36" s="76"/>
      <c r="FO36" s="76"/>
      <c r="FP36" s="76"/>
      <c r="FQ36" s="76"/>
      <c r="FR36" s="76"/>
      <c r="FS36" s="76"/>
      <c r="FT36" s="76"/>
      <c r="FU36" s="76"/>
      <c r="FV36" s="76"/>
      <c r="FW36" s="76"/>
      <c r="FX36" s="76"/>
      <c r="FY36" s="76"/>
      <c r="FZ36" s="76"/>
      <c r="GA36" s="76"/>
      <c r="GB36" s="76"/>
      <c r="GC36" s="76"/>
      <c r="GD36" s="76"/>
      <c r="GE36" s="76"/>
      <c r="GF36" s="76"/>
      <c r="GG36" s="76"/>
      <c r="GH36" s="76"/>
      <c r="GI36" s="76"/>
      <c r="GJ36" s="76"/>
      <c r="GK36" s="76"/>
      <c r="GL36" s="76"/>
      <c r="GM36" s="76"/>
      <c r="GN36" s="76"/>
      <c r="GO36" s="76"/>
      <c r="GP36" s="76"/>
      <c r="GQ36" s="76"/>
      <c r="GR36" s="76"/>
      <c r="GS36" s="76"/>
      <c r="GT36" s="76"/>
      <c r="GU36" s="76"/>
      <c r="GV36" s="76"/>
      <c r="GW36" s="76"/>
      <c r="GX36" s="76"/>
      <c r="GY36" s="76"/>
      <c r="GZ36" s="76"/>
      <c r="HA36" s="76"/>
      <c r="HB36" s="76"/>
      <c r="HC36" s="76"/>
      <c r="HD36" s="76"/>
      <c r="HE36" s="76"/>
      <c r="HF36" s="76"/>
      <c r="HG36" s="76"/>
      <c r="HH36" s="76"/>
      <c r="HI36" s="76"/>
      <c r="HJ36" s="76"/>
      <c r="HK36" s="76"/>
      <c r="HL36" s="76"/>
      <c r="HM36" s="76"/>
      <c r="HN36" s="76"/>
      <c r="HO36" s="76"/>
      <c r="HP36" s="76"/>
      <c r="HQ36" s="76"/>
      <c r="HR36" s="76"/>
      <c r="HS36" s="76"/>
      <c r="HT36" s="76"/>
      <c r="HU36" s="76"/>
      <c r="HV36" s="76"/>
      <c r="HW36" s="76"/>
      <c r="HX36" s="76"/>
      <c r="HY36" s="76"/>
      <c r="HZ36" s="76"/>
      <c r="IA36" s="76"/>
      <c r="IB36" s="76"/>
      <c r="IC36" s="76"/>
      <c r="ID36" s="76"/>
      <c r="IE36" s="76"/>
      <c r="IF36" s="76"/>
      <c r="IG36" s="76"/>
      <c r="IH36" s="76"/>
      <c r="II36" s="76"/>
      <c r="IJ36" s="76"/>
      <c r="IK36" s="76"/>
      <c r="IL36" s="76"/>
      <c r="IM36" s="76"/>
      <c r="IN36" s="76"/>
      <c r="IO36" s="76"/>
      <c r="IP36" s="76"/>
      <c r="IQ36" s="76"/>
      <c r="IR36" s="76"/>
      <c r="IS36" s="76"/>
      <c r="IT36" s="76"/>
      <c r="IU36" s="76"/>
      <c r="IV36" s="76"/>
      <c r="IW36" s="76"/>
      <c r="IX36" s="76"/>
      <c r="IY36" s="76"/>
      <c r="IZ36" s="76"/>
      <c r="JA36" s="76"/>
      <c r="JB36" s="76"/>
      <c r="JC36" s="76"/>
      <c r="JD36" s="76"/>
      <c r="JE36" s="76"/>
      <c r="JF36" s="76"/>
      <c r="JG36" s="76"/>
      <c r="JH36" s="76"/>
      <c r="JI36" s="76"/>
      <c r="JJ36" s="76"/>
      <c r="JK36" s="76"/>
      <c r="JL36" s="76"/>
      <c r="JM36" s="76"/>
      <c r="JN36" s="76"/>
      <c r="JO36" s="76"/>
      <c r="JP36" s="76"/>
      <c r="JQ36" s="76"/>
      <c r="JR36" s="76"/>
      <c r="JS36" s="76"/>
      <c r="JT36" s="76"/>
      <c r="JU36" s="76"/>
      <c r="JV36" s="76"/>
      <c r="JW36" s="76"/>
      <c r="JX36" s="76"/>
      <c r="JY36" s="76"/>
      <c r="JZ36" s="76"/>
      <c r="KA36" s="76"/>
      <c r="KB36" s="76"/>
      <c r="KC36" s="76"/>
      <c r="KD36" s="76"/>
      <c r="KE36" s="76"/>
      <c r="KF36" s="76"/>
      <c r="KG36" s="76"/>
      <c r="KH36" s="76"/>
      <c r="KI36" s="76"/>
      <c r="KJ36" s="76"/>
      <c r="KK36" s="76"/>
      <c r="KL36" s="76"/>
      <c r="KM36" s="76"/>
      <c r="KN36" s="76"/>
      <c r="KO36" s="76"/>
      <c r="KP36" s="76"/>
      <c r="KQ36" s="76"/>
      <c r="KR36" s="76"/>
      <c r="KS36" s="76"/>
      <c r="KT36" s="76"/>
      <c r="KU36" s="76"/>
      <c r="KV36" s="76"/>
      <c r="KW36" s="76"/>
      <c r="KX36" s="76"/>
      <c r="KY36" s="76"/>
      <c r="KZ36" s="76"/>
      <c r="LA36" s="76"/>
      <c r="LB36" s="76"/>
      <c r="LC36" s="76"/>
      <c r="LD36" s="76"/>
      <c r="LE36" s="76"/>
      <c r="LF36" s="76"/>
      <c r="LG36" s="76"/>
      <c r="LH36" s="76"/>
      <c r="LI36" s="76"/>
      <c r="LJ36" s="76"/>
      <c r="LK36" s="76"/>
      <c r="LL36" s="76"/>
      <c r="LM36" s="76"/>
      <c r="LN36" s="76"/>
      <c r="LO36" s="76"/>
      <c r="LP36" s="76"/>
      <c r="LQ36" s="76"/>
      <c r="LR36" s="76"/>
      <c r="LS36" s="76"/>
      <c r="LT36" s="76"/>
      <c r="LU36" s="76"/>
      <c r="LV36" s="76"/>
      <c r="LW36" s="76"/>
      <c r="LX36" s="76"/>
      <c r="LY36" s="76"/>
      <c r="LZ36" s="76"/>
      <c r="MA36" s="76"/>
      <c r="MB36" s="76"/>
      <c r="MC36" s="76"/>
      <c r="MD36" s="76"/>
      <c r="ME36" s="76"/>
      <c r="MF36" s="76"/>
      <c r="MG36" s="76"/>
      <c r="MH36" s="76"/>
      <c r="MI36" s="76"/>
      <c r="MJ36" s="76"/>
      <c r="MK36" s="76"/>
      <c r="ML36" s="76"/>
      <c r="MM36" s="76"/>
      <c r="MN36" s="76"/>
      <c r="MO36" s="76"/>
      <c r="MP36" s="76"/>
      <c r="MQ36" s="76"/>
      <c r="MR36" s="76"/>
      <c r="MS36" s="76"/>
      <c r="MT36" s="76"/>
      <c r="MU36" s="76"/>
      <c r="MV36" s="76"/>
      <c r="MW36" s="76"/>
      <c r="MX36" s="76"/>
      <c r="MY36" s="76"/>
      <c r="MZ36" s="76"/>
      <c r="NA36" s="76"/>
      <c r="NB36" s="76"/>
      <c r="NC36" s="76"/>
      <c r="ND36" s="76"/>
      <c r="NE36" s="76"/>
      <c r="NF36" s="76"/>
      <c r="NG36" s="76"/>
      <c r="NH36" s="76"/>
      <c r="NI36" s="76"/>
      <c r="NJ36" s="76"/>
      <c r="NK36" s="76"/>
      <c r="NL36" s="76"/>
      <c r="NM36" s="76"/>
      <c r="NN36" s="76"/>
      <c r="NO36" s="76"/>
      <c r="NP36" s="76"/>
      <c r="NQ36" s="76"/>
      <c r="NR36" s="76"/>
      <c r="NS36" s="76"/>
      <c r="NT36" s="76"/>
      <c r="NU36" s="76"/>
      <c r="NV36" s="76"/>
      <c r="NW36" s="76"/>
      <c r="NX36" s="76"/>
      <c r="NY36" s="76"/>
      <c r="NZ36" s="76"/>
      <c r="OA36" s="76"/>
      <c r="OB36" s="76"/>
      <c r="OC36" s="76"/>
      <c r="OD36" s="76"/>
      <c r="OE36" s="76"/>
      <c r="OF36" s="76"/>
      <c r="OG36" s="76"/>
      <c r="OH36" s="76"/>
      <c r="OI36" s="76"/>
      <c r="OJ36" s="76"/>
      <c r="OK36" s="76"/>
      <c r="OL36" s="76"/>
      <c r="OM36" s="76"/>
      <c r="ON36" s="76"/>
      <c r="OO36" s="76"/>
      <c r="OP36" s="76"/>
      <c r="OQ36" s="76"/>
      <c r="OR36" s="76"/>
      <c r="OS36" s="76"/>
      <c r="OT36" s="76"/>
      <c r="OU36" s="76"/>
      <c r="OV36" s="76"/>
      <c r="OW36" s="76"/>
      <c r="OX36" s="76"/>
      <c r="OY36" s="76"/>
      <c r="OZ36" s="76"/>
      <c r="PA36" s="76"/>
      <c r="PB36" s="76"/>
      <c r="PC36" s="76"/>
      <c r="PD36" s="76"/>
      <c r="PE36" s="76"/>
      <c r="PF36" s="76"/>
      <c r="PG36" s="76"/>
      <c r="PH36" s="76"/>
      <c r="PI36" s="76"/>
      <c r="PJ36" s="76"/>
      <c r="PK36" s="76"/>
      <c r="PL36" s="76"/>
      <c r="PM36" s="76"/>
      <c r="PN36" s="76"/>
      <c r="PO36" s="76"/>
      <c r="PP36" s="76"/>
      <c r="PQ36" s="76"/>
      <c r="PR36" s="76"/>
      <c r="PS36" s="76"/>
      <c r="PT36" s="76"/>
      <c r="PU36" s="76"/>
      <c r="PV36" s="76"/>
      <c r="PW36" s="76"/>
      <c r="PX36" s="76"/>
      <c r="PY36" s="76"/>
      <c r="PZ36" s="76"/>
      <c r="QA36" s="76"/>
      <c r="QB36" s="76"/>
      <c r="QC36" s="76"/>
      <c r="QD36" s="76"/>
      <c r="QE36" s="76"/>
      <c r="QF36" s="76"/>
      <c r="QG36" s="76"/>
      <c r="QH36" s="76"/>
      <c r="QI36" s="76"/>
      <c r="QJ36" s="76"/>
      <c r="QK36" s="76"/>
      <c r="QL36" s="76"/>
      <c r="QM36" s="76"/>
      <c r="QN36" s="76"/>
      <c r="QO36" s="76"/>
      <c r="QP36" s="76"/>
      <c r="QQ36" s="76"/>
      <c r="QR36" s="76"/>
      <c r="QS36" s="76"/>
      <c r="QT36" s="76"/>
      <c r="QU36" s="76"/>
      <c r="QV36" s="76"/>
      <c r="QW36" s="76"/>
      <c r="QX36" s="76"/>
      <c r="QY36" s="76"/>
      <c r="QZ36" s="76"/>
      <c r="RA36" s="76"/>
      <c r="RB36" s="76"/>
      <c r="RC36" s="76"/>
      <c r="RD36" s="76"/>
      <c r="RE36" s="76"/>
      <c r="RF36" s="76"/>
      <c r="RG36" s="76"/>
      <c r="RH36" s="76"/>
      <c r="RI36" s="76"/>
      <c r="RJ36" s="76"/>
      <c r="RK36" s="76"/>
      <c r="RL36" s="76"/>
      <c r="RM36" s="76"/>
      <c r="RN36" s="76"/>
      <c r="RO36" s="76"/>
      <c r="RP36" s="76"/>
      <c r="RQ36" s="76"/>
      <c r="RR36" s="76"/>
      <c r="RS36" s="76"/>
      <c r="RT36" s="76"/>
      <c r="RU36" s="76"/>
      <c r="RV36" s="76"/>
      <c r="RW36" s="76"/>
      <c r="RX36" s="76"/>
      <c r="RY36" s="76"/>
      <c r="RZ36" s="76"/>
      <c r="SA36" s="76"/>
      <c r="SB36" s="76"/>
      <c r="SC36" s="76"/>
      <c r="SD36" s="76"/>
      <c r="SE36" s="76"/>
      <c r="SF36" s="76"/>
      <c r="SG36" s="76"/>
      <c r="SH36" s="76"/>
      <c r="SI36" s="76"/>
      <c r="SJ36" s="76"/>
      <c r="SK36" s="76"/>
      <c r="SL36" s="76"/>
      <c r="SM36" s="76"/>
      <c r="SN36" s="76"/>
      <c r="SO36" s="76"/>
      <c r="SP36" s="76"/>
      <c r="SQ36" s="76"/>
      <c r="SR36" s="76"/>
      <c r="SS36" s="76"/>
      <c r="ST36" s="76"/>
      <c r="SU36" s="76"/>
      <c r="SV36" s="76"/>
      <c r="SW36" s="76"/>
      <c r="SX36" s="76"/>
      <c r="SY36" s="76"/>
      <c r="SZ36" s="76"/>
      <c r="TA36" s="76"/>
      <c r="TB36" s="76"/>
      <c r="TC36" s="76"/>
      <c r="TD36" s="76"/>
      <c r="TE36" s="76"/>
      <c r="TF36" s="76"/>
      <c r="TG36" s="76"/>
      <c r="TH36" s="76"/>
      <c r="TI36" s="76"/>
      <c r="TJ36" s="76"/>
      <c r="TK36" s="76"/>
      <c r="TL36" s="76"/>
      <c r="TM36" s="76"/>
      <c r="TN36" s="76"/>
      <c r="TO36" s="76"/>
      <c r="TP36" s="76"/>
      <c r="TQ36" s="76"/>
      <c r="TR36" s="76"/>
      <c r="TS36" s="76"/>
      <c r="TT36" s="76"/>
      <c r="TU36" s="76"/>
      <c r="TV36" s="76"/>
      <c r="TW36" s="76"/>
      <c r="TX36" s="76"/>
      <c r="TY36" s="76"/>
      <c r="TZ36" s="76"/>
      <c r="UA36" s="76"/>
      <c r="UB36" s="76"/>
      <c r="UC36" s="76"/>
      <c r="UD36" s="76"/>
      <c r="UE36" s="76"/>
      <c r="UF36" s="76"/>
      <c r="UG36" s="76"/>
      <c r="UH36" s="76"/>
      <c r="UI36" s="76"/>
      <c r="UJ36" s="76"/>
      <c r="UK36" s="76"/>
      <c r="UL36" s="76"/>
      <c r="UM36" s="76"/>
      <c r="UN36" s="76"/>
      <c r="UO36" s="76"/>
      <c r="UP36" s="76"/>
      <c r="UQ36" s="76"/>
      <c r="UR36" s="76"/>
      <c r="US36" s="76"/>
      <c r="UT36" s="76"/>
      <c r="UU36" s="76"/>
      <c r="UV36" s="76"/>
      <c r="UW36" s="76"/>
      <c r="UX36" s="76"/>
      <c r="UY36" s="76"/>
      <c r="UZ36" s="76"/>
      <c r="VA36" s="76"/>
      <c r="VB36" s="76"/>
      <c r="VC36" s="76"/>
      <c r="VD36" s="76"/>
      <c r="VE36" s="76"/>
      <c r="VF36" s="76"/>
      <c r="VG36" s="76"/>
      <c r="VH36" s="76"/>
      <c r="VI36" s="76"/>
      <c r="VJ36" s="76"/>
      <c r="VK36" s="76"/>
      <c r="VL36" s="76"/>
      <c r="VM36" s="76"/>
      <c r="VN36" s="76"/>
      <c r="VO36" s="76"/>
      <c r="VP36" s="76"/>
      <c r="VQ36" s="76"/>
      <c r="VR36" s="76"/>
      <c r="VS36" s="76"/>
      <c r="VT36" s="76"/>
      <c r="VU36" s="76"/>
      <c r="VV36" s="76"/>
      <c r="VW36" s="76"/>
      <c r="VX36" s="76"/>
      <c r="VY36" s="76"/>
      <c r="VZ36" s="76"/>
      <c r="WA36" s="76"/>
      <c r="WB36" s="76"/>
      <c r="WC36" s="76"/>
      <c r="WD36" s="76"/>
      <c r="WE36" s="76"/>
      <c r="WF36" s="76"/>
      <c r="WG36" s="76"/>
      <c r="WH36" s="76"/>
      <c r="WI36" s="76"/>
      <c r="WJ36" s="76"/>
      <c r="WK36" s="76"/>
      <c r="WL36" s="76"/>
      <c r="WM36" s="76"/>
      <c r="WN36" s="76"/>
      <c r="WO36" s="76"/>
      <c r="WP36" s="76"/>
      <c r="WQ36" s="76"/>
      <c r="WR36" s="76"/>
      <c r="WS36" s="76"/>
      <c r="WT36" s="76"/>
      <c r="WU36" s="76"/>
      <c r="WV36" s="76"/>
      <c r="WW36" s="76"/>
      <c r="WX36" s="76"/>
      <c r="WY36" s="76"/>
      <c r="WZ36" s="76"/>
      <c r="XA36" s="76"/>
      <c r="XB36" s="76"/>
      <c r="XC36" s="76"/>
      <c r="XD36" s="76"/>
      <c r="XE36" s="76"/>
      <c r="XF36" s="76"/>
      <c r="XG36" s="76"/>
      <c r="XH36" s="76"/>
      <c r="XI36" s="76"/>
      <c r="XJ36" s="76"/>
      <c r="XK36" s="76"/>
      <c r="XL36" s="76"/>
      <c r="XM36" s="76"/>
      <c r="XN36" s="76"/>
      <c r="XO36" s="76"/>
      <c r="XP36" s="76"/>
      <c r="XQ36" s="76"/>
      <c r="XR36" s="76"/>
      <c r="XS36" s="76"/>
      <c r="XT36" s="76"/>
      <c r="XU36" s="76"/>
      <c r="XV36" s="76"/>
      <c r="XW36" s="76"/>
      <c r="XX36" s="76"/>
      <c r="XY36" s="76"/>
      <c r="XZ36" s="76"/>
      <c r="YA36" s="76"/>
      <c r="YB36" s="76"/>
      <c r="YC36" s="76"/>
      <c r="YD36" s="76"/>
      <c r="YE36" s="76"/>
      <c r="YF36" s="76"/>
      <c r="YG36" s="76"/>
      <c r="YH36" s="76"/>
      <c r="YI36" s="76"/>
      <c r="YJ36" s="76"/>
      <c r="YK36" s="76"/>
      <c r="YL36" s="76"/>
      <c r="YM36" s="76"/>
      <c r="YN36" s="76"/>
      <c r="YO36" s="76"/>
      <c r="YP36" s="76"/>
      <c r="YQ36" s="76"/>
      <c r="YR36" s="76"/>
      <c r="YS36" s="76"/>
      <c r="YT36" s="76"/>
      <c r="YU36" s="76"/>
      <c r="YV36" s="76"/>
      <c r="YW36" s="76"/>
      <c r="YX36" s="76"/>
      <c r="YY36" s="76"/>
      <c r="YZ36" s="76"/>
      <c r="ZA36" s="76"/>
      <c r="ZB36" s="76"/>
      <c r="ZC36" s="76"/>
      <c r="ZD36" s="76"/>
      <c r="ZE36" s="76"/>
      <c r="ZF36" s="76"/>
      <c r="ZG36" s="76"/>
      <c r="ZH36" s="76"/>
      <c r="ZI36" s="76"/>
      <c r="ZJ36" s="76"/>
      <c r="ZK36" s="76"/>
      <c r="ZL36" s="76"/>
      <c r="ZM36" s="76"/>
      <c r="ZN36" s="76"/>
      <c r="ZO36" s="76"/>
      <c r="ZP36" s="76"/>
      <c r="ZQ36" s="76"/>
      <c r="ZR36" s="76"/>
      <c r="ZS36" s="76"/>
      <c r="ZT36" s="76"/>
      <c r="ZU36" s="76"/>
      <c r="ZV36" s="76"/>
      <c r="ZW36" s="76"/>
      <c r="ZX36" s="76"/>
      <c r="ZY36" s="76"/>
      <c r="ZZ36" s="76"/>
      <c r="AAA36" s="76"/>
      <c r="AAB36" s="76"/>
      <c r="AAC36" s="76"/>
      <c r="AAD36" s="76"/>
      <c r="AAE36" s="76"/>
      <c r="AAF36" s="76"/>
      <c r="AAG36" s="76"/>
      <c r="AAH36" s="76"/>
      <c r="AAI36" s="76"/>
      <c r="AAJ36" s="76"/>
      <c r="AAK36" s="76"/>
      <c r="AAL36" s="76"/>
      <c r="AAM36" s="76"/>
      <c r="AAN36" s="76"/>
      <c r="AAO36" s="76"/>
      <c r="AAP36" s="76"/>
      <c r="AAQ36" s="76"/>
      <c r="AAR36" s="76"/>
      <c r="AAS36" s="76"/>
      <c r="AAT36" s="76"/>
      <c r="AAU36" s="76"/>
      <c r="AAV36" s="76"/>
      <c r="AAW36" s="76"/>
      <c r="AAX36" s="76"/>
      <c r="AAY36" s="76"/>
      <c r="AAZ36" s="76"/>
      <c r="ABA36" s="76"/>
      <c r="ABB36" s="76"/>
      <c r="ABC36" s="76"/>
      <c r="ABD36" s="76"/>
      <c r="ABE36" s="76"/>
      <c r="ABF36" s="76"/>
      <c r="ABG36" s="76"/>
      <c r="ABH36" s="76"/>
      <c r="ABI36" s="76"/>
      <c r="ABJ36" s="76"/>
      <c r="ABK36" s="76"/>
      <c r="ABL36" s="76"/>
      <c r="ABM36" s="76"/>
      <c r="ABN36" s="76"/>
      <c r="ABO36" s="76"/>
      <c r="ABP36" s="76"/>
      <c r="ABQ36" s="76"/>
      <c r="ABR36" s="76"/>
      <c r="ABS36" s="76"/>
      <c r="ABT36" s="76"/>
      <c r="ABU36" s="76"/>
      <c r="ABV36" s="76"/>
      <c r="ABW36" s="76"/>
      <c r="ABX36" s="76"/>
      <c r="ABY36" s="76"/>
      <c r="ABZ36" s="76"/>
      <c r="ACA36" s="76"/>
      <c r="ACB36" s="76"/>
      <c r="ACC36" s="76"/>
      <c r="ACD36" s="76"/>
      <c r="ACE36" s="76"/>
      <c r="ACF36" s="76"/>
      <c r="ACG36" s="76"/>
      <c r="ACH36" s="76"/>
      <c r="ACI36" s="76"/>
      <c r="ACJ36" s="76"/>
      <c r="ACK36" s="76"/>
      <c r="ACL36" s="76"/>
      <c r="ACM36" s="76"/>
      <c r="ACN36" s="76"/>
      <c r="ACO36" s="76"/>
      <c r="ACP36" s="76"/>
      <c r="ACQ36" s="76"/>
      <c r="ACR36" s="76"/>
      <c r="ACS36" s="76"/>
      <c r="ACT36" s="76"/>
      <c r="ACU36" s="76"/>
      <c r="ACV36" s="76"/>
      <c r="ACW36" s="76"/>
      <c r="ACX36" s="76"/>
      <c r="ACY36" s="76"/>
      <c r="ACZ36" s="76"/>
      <c r="ADA36" s="76"/>
      <c r="ADB36" s="76"/>
      <c r="ADC36" s="76"/>
      <c r="ADD36" s="76"/>
      <c r="ADE36" s="76"/>
      <c r="ADF36" s="76"/>
      <c r="ADG36" s="76"/>
      <c r="ADH36" s="76"/>
      <c r="ADI36" s="76"/>
      <c r="ADJ36" s="76"/>
      <c r="ADK36" s="76"/>
      <c r="ADL36" s="76"/>
      <c r="ADM36" s="76"/>
      <c r="ADN36" s="76"/>
      <c r="ADO36" s="76"/>
      <c r="ADP36" s="76"/>
      <c r="ADQ36" s="76"/>
      <c r="ADR36" s="76"/>
      <c r="ADS36" s="76"/>
      <c r="ADT36" s="76"/>
      <c r="ADU36" s="76"/>
      <c r="ADV36" s="76"/>
      <c r="ADW36" s="76"/>
      <c r="ADX36" s="76"/>
      <c r="ADY36" s="76"/>
      <c r="ADZ36" s="76"/>
      <c r="AEA36" s="76"/>
      <c r="AEB36" s="76"/>
      <c r="AEC36" s="76"/>
      <c r="AED36" s="76"/>
      <c r="AEE36" s="76"/>
      <c r="AEF36" s="76"/>
      <c r="AEG36" s="76"/>
      <c r="AEH36" s="76"/>
      <c r="AEI36" s="76"/>
      <c r="AEJ36" s="76"/>
      <c r="AEK36" s="76"/>
      <c r="AEL36" s="76"/>
      <c r="AEM36" s="76"/>
      <c r="AEN36" s="76"/>
      <c r="AEO36" s="76"/>
      <c r="AEP36" s="76"/>
      <c r="AEQ36" s="76"/>
      <c r="AER36" s="76"/>
      <c r="AES36" s="76"/>
      <c r="AET36" s="76"/>
      <c r="AEU36" s="76"/>
      <c r="AEV36" s="76"/>
      <c r="AEW36" s="76"/>
      <c r="AEX36" s="76"/>
      <c r="AEY36" s="76"/>
      <c r="AEZ36" s="76"/>
      <c r="AFA36" s="76"/>
      <c r="AFB36" s="76"/>
      <c r="AFC36" s="76"/>
      <c r="AFD36" s="76"/>
      <c r="AFE36" s="76"/>
      <c r="AFF36" s="76"/>
      <c r="AFG36" s="76"/>
      <c r="AFH36" s="76"/>
      <c r="AFI36" s="76"/>
      <c r="AFJ36" s="76"/>
      <c r="AFK36" s="76"/>
      <c r="AFL36" s="76"/>
      <c r="AFM36" s="76"/>
      <c r="AFN36" s="76"/>
      <c r="AFO36" s="76"/>
      <c r="AFP36" s="76"/>
      <c r="AFQ36" s="76"/>
      <c r="AFR36" s="76"/>
      <c r="AFS36" s="76"/>
      <c r="AFT36" s="76"/>
      <c r="AFU36" s="76"/>
      <c r="AFV36" s="76"/>
      <c r="AFW36" s="76"/>
      <c r="AFX36" s="76"/>
      <c r="AFY36" s="76"/>
      <c r="AFZ36" s="76"/>
      <c r="AGA36" s="76"/>
      <c r="AGB36" s="76"/>
      <c r="AGC36" s="76"/>
      <c r="AGD36" s="76"/>
      <c r="AGE36" s="76"/>
      <c r="AGF36" s="76"/>
      <c r="AGG36" s="76"/>
      <c r="AGH36" s="76"/>
      <c r="AGI36" s="76"/>
      <c r="AGJ36" s="76"/>
      <c r="AGK36" s="76"/>
      <c r="AGL36" s="76"/>
      <c r="AGM36" s="76"/>
      <c r="AGN36" s="76"/>
      <c r="AGO36" s="76"/>
      <c r="AGP36" s="76"/>
      <c r="AGQ36" s="76"/>
      <c r="AGR36" s="76"/>
      <c r="AGS36" s="76"/>
      <c r="AGT36" s="76"/>
      <c r="AGU36" s="76"/>
      <c r="AGV36" s="76"/>
      <c r="AGW36" s="76"/>
      <c r="AGX36" s="76"/>
      <c r="AGY36" s="76"/>
      <c r="AGZ36" s="76"/>
      <c r="AHA36" s="76"/>
      <c r="AHB36" s="76"/>
      <c r="AHC36" s="76"/>
      <c r="AHD36" s="76"/>
      <c r="AHE36" s="76"/>
      <c r="AHF36" s="76"/>
      <c r="AHG36" s="76"/>
      <c r="AHH36" s="76"/>
      <c r="AHI36" s="76"/>
      <c r="AHJ36" s="76"/>
      <c r="AHK36" s="76"/>
      <c r="AHL36" s="76"/>
      <c r="AHM36" s="76"/>
      <c r="AHN36" s="76"/>
      <c r="AHO36" s="76"/>
      <c r="AHP36" s="76"/>
      <c r="AHQ36" s="76"/>
      <c r="AHR36" s="76"/>
      <c r="AHS36" s="76"/>
      <c r="AHT36" s="76"/>
      <c r="AHU36" s="76"/>
      <c r="AHV36" s="76"/>
      <c r="AHW36" s="76"/>
      <c r="AHX36" s="76"/>
      <c r="AHY36" s="76"/>
      <c r="AHZ36" s="76"/>
      <c r="AIA36" s="76"/>
      <c r="AIB36" s="76"/>
      <c r="AIC36" s="76"/>
      <c r="AID36" s="76"/>
      <c r="AIE36" s="76"/>
      <c r="AIF36" s="76"/>
      <c r="AIG36" s="76"/>
      <c r="AIH36" s="76"/>
      <c r="AII36" s="76"/>
      <c r="AIJ36" s="76"/>
      <c r="AIK36" s="76"/>
      <c r="AIL36" s="76"/>
      <c r="AIM36" s="76"/>
      <c r="AIN36" s="76"/>
      <c r="AIO36" s="76"/>
      <c r="AIP36" s="76"/>
      <c r="AIQ36" s="76"/>
      <c r="AIR36" s="76"/>
      <c r="AIS36" s="76"/>
      <c r="AIT36" s="76"/>
      <c r="AIU36" s="76"/>
      <c r="AIV36" s="76"/>
      <c r="AIW36" s="76"/>
      <c r="AIX36" s="76"/>
      <c r="AIY36" s="76"/>
      <c r="AIZ36" s="76"/>
      <c r="AJA36" s="76"/>
      <c r="AJB36" s="76"/>
      <c r="AJC36" s="76"/>
      <c r="AJD36" s="76"/>
      <c r="AJE36" s="76"/>
      <c r="AJF36" s="76"/>
      <c r="AJG36" s="76"/>
      <c r="AJH36" s="76"/>
      <c r="AJI36" s="76"/>
      <c r="AJJ36" s="76"/>
      <c r="AJK36" s="76"/>
      <c r="AJL36" s="76"/>
      <c r="AJM36" s="76"/>
      <c r="AJN36" s="76"/>
      <c r="AJO36" s="76"/>
      <c r="AJP36" s="76"/>
      <c r="AJQ36" s="76"/>
      <c r="AJR36" s="76"/>
      <c r="AJS36" s="76"/>
      <c r="AJT36" s="76"/>
      <c r="AJU36" s="76"/>
      <c r="AJV36" s="76"/>
      <c r="AJW36" s="76"/>
      <c r="AJX36" s="76"/>
      <c r="AJY36" s="76"/>
      <c r="AJZ36" s="76"/>
      <c r="AKA36" s="76"/>
      <c r="AKB36" s="76"/>
      <c r="AKC36" s="76"/>
      <c r="AKD36" s="76"/>
      <c r="AKE36" s="76"/>
      <c r="AKF36" s="76"/>
      <c r="AKG36" s="76"/>
      <c r="AKH36" s="76"/>
      <c r="AKI36" s="76"/>
      <c r="AKJ36" s="76"/>
      <c r="AKK36" s="76"/>
      <c r="AKL36" s="76"/>
      <c r="AKM36" s="76"/>
      <c r="AKN36" s="76"/>
      <c r="AKO36" s="76"/>
      <c r="AKP36" s="76"/>
      <c r="AKQ36" s="76"/>
      <c r="AKR36" s="76"/>
      <c r="AKS36" s="76"/>
      <c r="AKT36" s="76"/>
      <c r="AKU36" s="76"/>
      <c r="AKV36" s="76"/>
      <c r="AKW36" s="76"/>
      <c r="AKX36" s="76"/>
      <c r="AKY36" s="76"/>
      <c r="AKZ36" s="76"/>
      <c r="ALA36" s="76"/>
      <c r="ALB36" s="76"/>
      <c r="ALC36" s="76"/>
      <c r="ALD36" s="76"/>
      <c r="ALE36" s="76"/>
      <c r="ALF36" s="76"/>
      <c r="ALG36" s="76"/>
      <c r="ALH36" s="76"/>
      <c r="ALI36" s="76"/>
      <c r="ALJ36" s="76"/>
      <c r="ALK36" s="76"/>
      <c r="ALL36" s="76"/>
      <c r="ALM36" s="76"/>
      <c r="ALN36" s="76"/>
      <c r="ALO36" s="76"/>
      <c r="ALP36" s="76"/>
      <c r="ALQ36" s="76"/>
      <c r="ALR36" s="76"/>
      <c r="ALS36" s="76"/>
      <c r="ALT36" s="76"/>
      <c r="ALU36" s="76"/>
      <c r="ALV36" s="76"/>
      <c r="ALW36" s="76"/>
      <c r="ALX36" s="76"/>
      <c r="ALY36" s="76"/>
      <c r="ALZ36" s="76"/>
      <c r="AMA36" s="76"/>
      <c r="AMB36" s="76"/>
      <c r="AMC36" s="76"/>
      <c r="AMD36" s="76"/>
      <c r="AME36" s="76"/>
    </row>
    <row r="37" spans="1:1019" s="80" customFormat="1">
      <c r="A37" s="20" t="s">
        <v>300</v>
      </c>
      <c r="B37" s="21" t="s">
        <v>64</v>
      </c>
      <c r="C37" s="21" t="s">
        <v>96</v>
      </c>
      <c r="D37" s="71" t="s">
        <v>164</v>
      </c>
      <c r="E37" s="22" t="s">
        <v>62</v>
      </c>
      <c r="F37" s="59">
        <f>F35</f>
        <v>1.2E-2</v>
      </c>
      <c r="G37" s="23">
        <v>368.59</v>
      </c>
      <c r="H37" s="69">
        <f t="shared" si="4"/>
        <v>0.15</v>
      </c>
      <c r="I37" s="23">
        <f t="shared" si="5"/>
        <v>423.88</v>
      </c>
      <c r="J37" s="23">
        <f t="shared" si="6"/>
        <v>5.08</v>
      </c>
      <c r="K37" s="78">
        <f t="shared" si="7"/>
        <v>4.4230799999999997</v>
      </c>
      <c r="L37" s="76"/>
      <c r="M37" s="79"/>
      <c r="N37" s="76"/>
      <c r="O37" s="76"/>
      <c r="P37" s="76"/>
      <c r="Q37" s="76"/>
      <c r="R37" s="76"/>
      <c r="S37" s="76"/>
      <c r="T37" s="76"/>
      <c r="U37" s="76"/>
      <c r="V37" s="76"/>
      <c r="W37" s="76"/>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c r="BJ37" s="76"/>
      <c r="BK37" s="76"/>
      <c r="BL37" s="76"/>
      <c r="BM37" s="76"/>
      <c r="BN37" s="76"/>
      <c r="BO37" s="76"/>
      <c r="BP37" s="76"/>
      <c r="BQ37" s="76"/>
      <c r="BR37" s="76"/>
      <c r="BS37" s="76"/>
      <c r="BT37" s="76"/>
      <c r="BU37" s="76"/>
      <c r="BV37" s="76"/>
      <c r="BW37" s="76"/>
      <c r="BX37" s="76"/>
      <c r="BY37" s="76"/>
      <c r="BZ37" s="76"/>
      <c r="CA37" s="76"/>
      <c r="CB37" s="76"/>
      <c r="CC37" s="76"/>
      <c r="CD37" s="76"/>
      <c r="CE37" s="76"/>
      <c r="CF37" s="76"/>
      <c r="CG37" s="76"/>
      <c r="CH37" s="76"/>
      <c r="CI37" s="76"/>
      <c r="CJ37" s="76"/>
      <c r="CK37" s="76"/>
      <c r="CL37" s="76"/>
      <c r="CM37" s="76"/>
      <c r="CN37" s="76"/>
      <c r="CO37" s="76"/>
      <c r="CP37" s="76"/>
      <c r="CQ37" s="76"/>
      <c r="CR37" s="76"/>
      <c r="CS37" s="76"/>
      <c r="CT37" s="76"/>
      <c r="CU37" s="76"/>
      <c r="CV37" s="76"/>
      <c r="CW37" s="76"/>
      <c r="CX37" s="76"/>
      <c r="CY37" s="76"/>
      <c r="CZ37" s="76"/>
      <c r="DA37" s="76"/>
      <c r="DB37" s="76"/>
      <c r="DC37" s="76"/>
      <c r="DD37" s="76"/>
      <c r="DE37" s="76"/>
      <c r="DF37" s="76"/>
      <c r="DG37" s="76"/>
      <c r="DH37" s="76"/>
      <c r="DI37" s="76"/>
      <c r="DJ37" s="76"/>
      <c r="DK37" s="76"/>
      <c r="DL37" s="76"/>
      <c r="DM37" s="76"/>
      <c r="DN37" s="76"/>
      <c r="DO37" s="76"/>
      <c r="DP37" s="76"/>
      <c r="DQ37" s="76"/>
      <c r="DR37" s="76"/>
      <c r="DS37" s="76"/>
      <c r="DT37" s="76"/>
      <c r="DU37" s="76"/>
      <c r="DV37" s="76"/>
      <c r="DW37" s="76"/>
      <c r="DX37" s="76"/>
      <c r="DY37" s="76"/>
      <c r="DZ37" s="76"/>
      <c r="EA37" s="76"/>
      <c r="EB37" s="76"/>
      <c r="EC37" s="76"/>
      <c r="ED37" s="76"/>
      <c r="EE37" s="76"/>
      <c r="EF37" s="76"/>
      <c r="EG37" s="76"/>
      <c r="EH37" s="76"/>
      <c r="EI37" s="76"/>
      <c r="EJ37" s="76"/>
      <c r="EK37" s="76"/>
      <c r="EL37" s="76"/>
      <c r="EM37" s="76"/>
      <c r="EN37" s="76"/>
      <c r="EO37" s="76"/>
      <c r="EP37" s="76"/>
      <c r="EQ37" s="76"/>
      <c r="ER37" s="76"/>
      <c r="ES37" s="76"/>
      <c r="ET37" s="76"/>
      <c r="EU37" s="76"/>
      <c r="EV37" s="76"/>
      <c r="EW37" s="76"/>
      <c r="EX37" s="76"/>
      <c r="EY37" s="76"/>
      <c r="EZ37" s="76"/>
      <c r="FA37" s="76"/>
      <c r="FB37" s="76"/>
      <c r="FC37" s="76"/>
      <c r="FD37" s="76"/>
      <c r="FE37" s="76"/>
      <c r="FF37" s="76"/>
      <c r="FG37" s="76"/>
      <c r="FH37" s="76"/>
      <c r="FI37" s="76"/>
      <c r="FJ37" s="76"/>
      <c r="FK37" s="76"/>
      <c r="FL37" s="76"/>
      <c r="FM37" s="76"/>
      <c r="FN37" s="76"/>
      <c r="FO37" s="76"/>
      <c r="FP37" s="76"/>
      <c r="FQ37" s="76"/>
      <c r="FR37" s="76"/>
      <c r="FS37" s="76"/>
      <c r="FT37" s="76"/>
      <c r="FU37" s="76"/>
      <c r="FV37" s="76"/>
      <c r="FW37" s="76"/>
      <c r="FX37" s="76"/>
      <c r="FY37" s="76"/>
      <c r="FZ37" s="76"/>
      <c r="GA37" s="76"/>
      <c r="GB37" s="76"/>
      <c r="GC37" s="76"/>
      <c r="GD37" s="76"/>
      <c r="GE37" s="76"/>
      <c r="GF37" s="76"/>
      <c r="GG37" s="76"/>
      <c r="GH37" s="76"/>
      <c r="GI37" s="76"/>
      <c r="GJ37" s="76"/>
      <c r="GK37" s="76"/>
      <c r="GL37" s="76"/>
      <c r="GM37" s="76"/>
      <c r="GN37" s="76"/>
      <c r="GO37" s="76"/>
      <c r="GP37" s="76"/>
      <c r="GQ37" s="76"/>
      <c r="GR37" s="76"/>
      <c r="GS37" s="76"/>
      <c r="GT37" s="76"/>
      <c r="GU37" s="76"/>
      <c r="GV37" s="76"/>
      <c r="GW37" s="76"/>
      <c r="GX37" s="76"/>
      <c r="GY37" s="76"/>
      <c r="GZ37" s="76"/>
      <c r="HA37" s="76"/>
      <c r="HB37" s="76"/>
      <c r="HC37" s="76"/>
      <c r="HD37" s="76"/>
      <c r="HE37" s="76"/>
      <c r="HF37" s="76"/>
      <c r="HG37" s="76"/>
      <c r="HH37" s="76"/>
      <c r="HI37" s="76"/>
      <c r="HJ37" s="76"/>
      <c r="HK37" s="76"/>
      <c r="HL37" s="76"/>
      <c r="HM37" s="76"/>
      <c r="HN37" s="76"/>
      <c r="HO37" s="76"/>
      <c r="HP37" s="76"/>
      <c r="HQ37" s="76"/>
      <c r="HR37" s="76"/>
      <c r="HS37" s="76"/>
      <c r="HT37" s="76"/>
      <c r="HU37" s="76"/>
      <c r="HV37" s="76"/>
      <c r="HW37" s="76"/>
      <c r="HX37" s="76"/>
      <c r="HY37" s="76"/>
      <c r="HZ37" s="76"/>
      <c r="IA37" s="76"/>
      <c r="IB37" s="76"/>
      <c r="IC37" s="76"/>
      <c r="ID37" s="76"/>
      <c r="IE37" s="76"/>
      <c r="IF37" s="76"/>
      <c r="IG37" s="76"/>
      <c r="IH37" s="76"/>
      <c r="II37" s="76"/>
      <c r="IJ37" s="76"/>
      <c r="IK37" s="76"/>
      <c r="IL37" s="76"/>
      <c r="IM37" s="76"/>
      <c r="IN37" s="76"/>
      <c r="IO37" s="76"/>
      <c r="IP37" s="76"/>
      <c r="IQ37" s="76"/>
      <c r="IR37" s="76"/>
      <c r="IS37" s="76"/>
      <c r="IT37" s="76"/>
      <c r="IU37" s="76"/>
      <c r="IV37" s="76"/>
      <c r="IW37" s="76"/>
      <c r="IX37" s="76"/>
      <c r="IY37" s="76"/>
      <c r="IZ37" s="76"/>
      <c r="JA37" s="76"/>
      <c r="JB37" s="76"/>
      <c r="JC37" s="76"/>
      <c r="JD37" s="76"/>
      <c r="JE37" s="76"/>
      <c r="JF37" s="76"/>
      <c r="JG37" s="76"/>
      <c r="JH37" s="76"/>
      <c r="JI37" s="76"/>
      <c r="JJ37" s="76"/>
      <c r="JK37" s="76"/>
      <c r="JL37" s="76"/>
      <c r="JM37" s="76"/>
      <c r="JN37" s="76"/>
      <c r="JO37" s="76"/>
      <c r="JP37" s="76"/>
      <c r="JQ37" s="76"/>
      <c r="JR37" s="76"/>
      <c r="JS37" s="76"/>
      <c r="JT37" s="76"/>
      <c r="JU37" s="76"/>
      <c r="JV37" s="76"/>
      <c r="JW37" s="76"/>
      <c r="JX37" s="76"/>
      <c r="JY37" s="76"/>
      <c r="JZ37" s="76"/>
      <c r="KA37" s="76"/>
      <c r="KB37" s="76"/>
      <c r="KC37" s="76"/>
      <c r="KD37" s="76"/>
      <c r="KE37" s="76"/>
      <c r="KF37" s="76"/>
      <c r="KG37" s="76"/>
      <c r="KH37" s="76"/>
      <c r="KI37" s="76"/>
      <c r="KJ37" s="76"/>
      <c r="KK37" s="76"/>
      <c r="KL37" s="76"/>
      <c r="KM37" s="76"/>
      <c r="KN37" s="76"/>
      <c r="KO37" s="76"/>
      <c r="KP37" s="76"/>
      <c r="KQ37" s="76"/>
      <c r="KR37" s="76"/>
      <c r="KS37" s="76"/>
      <c r="KT37" s="76"/>
      <c r="KU37" s="76"/>
      <c r="KV37" s="76"/>
      <c r="KW37" s="76"/>
      <c r="KX37" s="76"/>
      <c r="KY37" s="76"/>
      <c r="KZ37" s="76"/>
      <c r="LA37" s="76"/>
      <c r="LB37" s="76"/>
      <c r="LC37" s="76"/>
      <c r="LD37" s="76"/>
      <c r="LE37" s="76"/>
      <c r="LF37" s="76"/>
      <c r="LG37" s="76"/>
      <c r="LH37" s="76"/>
      <c r="LI37" s="76"/>
      <c r="LJ37" s="76"/>
      <c r="LK37" s="76"/>
      <c r="LL37" s="76"/>
      <c r="LM37" s="76"/>
      <c r="LN37" s="76"/>
      <c r="LO37" s="76"/>
      <c r="LP37" s="76"/>
      <c r="LQ37" s="76"/>
      <c r="LR37" s="76"/>
      <c r="LS37" s="76"/>
      <c r="LT37" s="76"/>
      <c r="LU37" s="76"/>
      <c r="LV37" s="76"/>
      <c r="LW37" s="76"/>
      <c r="LX37" s="76"/>
      <c r="LY37" s="76"/>
      <c r="LZ37" s="76"/>
      <c r="MA37" s="76"/>
      <c r="MB37" s="76"/>
      <c r="MC37" s="76"/>
      <c r="MD37" s="76"/>
      <c r="ME37" s="76"/>
      <c r="MF37" s="76"/>
      <c r="MG37" s="76"/>
      <c r="MH37" s="76"/>
      <c r="MI37" s="76"/>
      <c r="MJ37" s="76"/>
      <c r="MK37" s="76"/>
      <c r="ML37" s="76"/>
      <c r="MM37" s="76"/>
      <c r="MN37" s="76"/>
      <c r="MO37" s="76"/>
      <c r="MP37" s="76"/>
      <c r="MQ37" s="76"/>
      <c r="MR37" s="76"/>
      <c r="MS37" s="76"/>
      <c r="MT37" s="76"/>
      <c r="MU37" s="76"/>
      <c r="MV37" s="76"/>
      <c r="MW37" s="76"/>
      <c r="MX37" s="76"/>
      <c r="MY37" s="76"/>
      <c r="MZ37" s="76"/>
      <c r="NA37" s="76"/>
      <c r="NB37" s="76"/>
      <c r="NC37" s="76"/>
      <c r="ND37" s="76"/>
      <c r="NE37" s="76"/>
      <c r="NF37" s="76"/>
      <c r="NG37" s="76"/>
      <c r="NH37" s="76"/>
      <c r="NI37" s="76"/>
      <c r="NJ37" s="76"/>
      <c r="NK37" s="76"/>
      <c r="NL37" s="76"/>
      <c r="NM37" s="76"/>
      <c r="NN37" s="76"/>
      <c r="NO37" s="76"/>
      <c r="NP37" s="76"/>
      <c r="NQ37" s="76"/>
      <c r="NR37" s="76"/>
      <c r="NS37" s="76"/>
      <c r="NT37" s="76"/>
      <c r="NU37" s="76"/>
      <c r="NV37" s="76"/>
      <c r="NW37" s="76"/>
      <c r="NX37" s="76"/>
      <c r="NY37" s="76"/>
      <c r="NZ37" s="76"/>
      <c r="OA37" s="76"/>
      <c r="OB37" s="76"/>
      <c r="OC37" s="76"/>
      <c r="OD37" s="76"/>
      <c r="OE37" s="76"/>
      <c r="OF37" s="76"/>
      <c r="OG37" s="76"/>
      <c r="OH37" s="76"/>
      <c r="OI37" s="76"/>
      <c r="OJ37" s="76"/>
      <c r="OK37" s="76"/>
      <c r="OL37" s="76"/>
      <c r="OM37" s="76"/>
      <c r="ON37" s="76"/>
      <c r="OO37" s="76"/>
      <c r="OP37" s="76"/>
      <c r="OQ37" s="76"/>
      <c r="OR37" s="76"/>
      <c r="OS37" s="76"/>
      <c r="OT37" s="76"/>
      <c r="OU37" s="76"/>
      <c r="OV37" s="76"/>
      <c r="OW37" s="76"/>
      <c r="OX37" s="76"/>
      <c r="OY37" s="76"/>
      <c r="OZ37" s="76"/>
      <c r="PA37" s="76"/>
      <c r="PB37" s="76"/>
      <c r="PC37" s="76"/>
      <c r="PD37" s="76"/>
      <c r="PE37" s="76"/>
      <c r="PF37" s="76"/>
      <c r="PG37" s="76"/>
      <c r="PH37" s="76"/>
      <c r="PI37" s="76"/>
      <c r="PJ37" s="76"/>
      <c r="PK37" s="76"/>
      <c r="PL37" s="76"/>
      <c r="PM37" s="76"/>
      <c r="PN37" s="76"/>
      <c r="PO37" s="76"/>
      <c r="PP37" s="76"/>
      <c r="PQ37" s="76"/>
      <c r="PR37" s="76"/>
      <c r="PS37" s="76"/>
      <c r="PT37" s="76"/>
      <c r="PU37" s="76"/>
      <c r="PV37" s="76"/>
      <c r="PW37" s="76"/>
      <c r="PX37" s="76"/>
      <c r="PY37" s="76"/>
      <c r="PZ37" s="76"/>
      <c r="QA37" s="76"/>
      <c r="QB37" s="76"/>
      <c r="QC37" s="76"/>
      <c r="QD37" s="76"/>
      <c r="QE37" s="76"/>
      <c r="QF37" s="76"/>
      <c r="QG37" s="76"/>
      <c r="QH37" s="76"/>
      <c r="QI37" s="76"/>
      <c r="QJ37" s="76"/>
      <c r="QK37" s="76"/>
      <c r="QL37" s="76"/>
      <c r="QM37" s="76"/>
      <c r="QN37" s="76"/>
      <c r="QO37" s="76"/>
      <c r="QP37" s="76"/>
      <c r="QQ37" s="76"/>
      <c r="QR37" s="76"/>
      <c r="QS37" s="76"/>
      <c r="QT37" s="76"/>
      <c r="QU37" s="76"/>
      <c r="QV37" s="76"/>
      <c r="QW37" s="76"/>
      <c r="QX37" s="76"/>
      <c r="QY37" s="76"/>
      <c r="QZ37" s="76"/>
      <c r="RA37" s="76"/>
      <c r="RB37" s="76"/>
      <c r="RC37" s="76"/>
      <c r="RD37" s="76"/>
      <c r="RE37" s="76"/>
      <c r="RF37" s="76"/>
      <c r="RG37" s="76"/>
      <c r="RH37" s="76"/>
      <c r="RI37" s="76"/>
      <c r="RJ37" s="76"/>
      <c r="RK37" s="76"/>
      <c r="RL37" s="76"/>
      <c r="RM37" s="76"/>
      <c r="RN37" s="76"/>
      <c r="RO37" s="76"/>
      <c r="RP37" s="76"/>
      <c r="RQ37" s="76"/>
      <c r="RR37" s="76"/>
      <c r="RS37" s="76"/>
      <c r="RT37" s="76"/>
      <c r="RU37" s="76"/>
      <c r="RV37" s="76"/>
      <c r="RW37" s="76"/>
      <c r="RX37" s="76"/>
      <c r="RY37" s="76"/>
      <c r="RZ37" s="76"/>
      <c r="SA37" s="76"/>
      <c r="SB37" s="76"/>
      <c r="SC37" s="76"/>
      <c r="SD37" s="76"/>
      <c r="SE37" s="76"/>
      <c r="SF37" s="76"/>
      <c r="SG37" s="76"/>
      <c r="SH37" s="76"/>
      <c r="SI37" s="76"/>
      <c r="SJ37" s="76"/>
      <c r="SK37" s="76"/>
      <c r="SL37" s="76"/>
      <c r="SM37" s="76"/>
      <c r="SN37" s="76"/>
      <c r="SO37" s="76"/>
      <c r="SP37" s="76"/>
      <c r="SQ37" s="76"/>
      <c r="SR37" s="76"/>
      <c r="SS37" s="76"/>
      <c r="ST37" s="76"/>
      <c r="SU37" s="76"/>
      <c r="SV37" s="76"/>
      <c r="SW37" s="76"/>
      <c r="SX37" s="76"/>
      <c r="SY37" s="76"/>
      <c r="SZ37" s="76"/>
      <c r="TA37" s="76"/>
      <c r="TB37" s="76"/>
      <c r="TC37" s="76"/>
      <c r="TD37" s="76"/>
      <c r="TE37" s="76"/>
      <c r="TF37" s="76"/>
      <c r="TG37" s="76"/>
      <c r="TH37" s="76"/>
      <c r="TI37" s="76"/>
      <c r="TJ37" s="76"/>
      <c r="TK37" s="76"/>
      <c r="TL37" s="76"/>
      <c r="TM37" s="76"/>
      <c r="TN37" s="76"/>
      <c r="TO37" s="76"/>
      <c r="TP37" s="76"/>
      <c r="TQ37" s="76"/>
      <c r="TR37" s="76"/>
      <c r="TS37" s="76"/>
      <c r="TT37" s="76"/>
      <c r="TU37" s="76"/>
      <c r="TV37" s="76"/>
      <c r="TW37" s="76"/>
      <c r="TX37" s="76"/>
      <c r="TY37" s="76"/>
      <c r="TZ37" s="76"/>
      <c r="UA37" s="76"/>
      <c r="UB37" s="76"/>
      <c r="UC37" s="76"/>
      <c r="UD37" s="76"/>
      <c r="UE37" s="76"/>
      <c r="UF37" s="76"/>
      <c r="UG37" s="76"/>
      <c r="UH37" s="76"/>
      <c r="UI37" s="76"/>
      <c r="UJ37" s="76"/>
      <c r="UK37" s="76"/>
      <c r="UL37" s="76"/>
      <c r="UM37" s="76"/>
      <c r="UN37" s="76"/>
      <c r="UO37" s="76"/>
      <c r="UP37" s="76"/>
      <c r="UQ37" s="76"/>
      <c r="UR37" s="76"/>
      <c r="US37" s="76"/>
      <c r="UT37" s="76"/>
      <c r="UU37" s="76"/>
      <c r="UV37" s="76"/>
      <c r="UW37" s="76"/>
      <c r="UX37" s="76"/>
      <c r="UY37" s="76"/>
      <c r="UZ37" s="76"/>
      <c r="VA37" s="76"/>
      <c r="VB37" s="76"/>
      <c r="VC37" s="76"/>
      <c r="VD37" s="76"/>
      <c r="VE37" s="76"/>
      <c r="VF37" s="76"/>
      <c r="VG37" s="76"/>
      <c r="VH37" s="76"/>
      <c r="VI37" s="76"/>
      <c r="VJ37" s="76"/>
      <c r="VK37" s="76"/>
      <c r="VL37" s="76"/>
      <c r="VM37" s="76"/>
      <c r="VN37" s="76"/>
      <c r="VO37" s="76"/>
      <c r="VP37" s="76"/>
      <c r="VQ37" s="76"/>
      <c r="VR37" s="76"/>
      <c r="VS37" s="76"/>
      <c r="VT37" s="76"/>
      <c r="VU37" s="76"/>
      <c r="VV37" s="76"/>
      <c r="VW37" s="76"/>
      <c r="VX37" s="76"/>
      <c r="VY37" s="76"/>
      <c r="VZ37" s="76"/>
      <c r="WA37" s="76"/>
      <c r="WB37" s="76"/>
      <c r="WC37" s="76"/>
      <c r="WD37" s="76"/>
      <c r="WE37" s="76"/>
      <c r="WF37" s="76"/>
      <c r="WG37" s="76"/>
      <c r="WH37" s="76"/>
      <c r="WI37" s="76"/>
      <c r="WJ37" s="76"/>
      <c r="WK37" s="76"/>
      <c r="WL37" s="76"/>
      <c r="WM37" s="76"/>
      <c r="WN37" s="76"/>
      <c r="WO37" s="76"/>
      <c r="WP37" s="76"/>
      <c r="WQ37" s="76"/>
      <c r="WR37" s="76"/>
      <c r="WS37" s="76"/>
      <c r="WT37" s="76"/>
      <c r="WU37" s="76"/>
      <c r="WV37" s="76"/>
      <c r="WW37" s="76"/>
      <c r="WX37" s="76"/>
      <c r="WY37" s="76"/>
      <c r="WZ37" s="76"/>
      <c r="XA37" s="76"/>
      <c r="XB37" s="76"/>
      <c r="XC37" s="76"/>
      <c r="XD37" s="76"/>
      <c r="XE37" s="76"/>
      <c r="XF37" s="76"/>
      <c r="XG37" s="76"/>
      <c r="XH37" s="76"/>
      <c r="XI37" s="76"/>
      <c r="XJ37" s="76"/>
      <c r="XK37" s="76"/>
      <c r="XL37" s="76"/>
      <c r="XM37" s="76"/>
      <c r="XN37" s="76"/>
      <c r="XO37" s="76"/>
      <c r="XP37" s="76"/>
      <c r="XQ37" s="76"/>
      <c r="XR37" s="76"/>
      <c r="XS37" s="76"/>
      <c r="XT37" s="76"/>
      <c r="XU37" s="76"/>
      <c r="XV37" s="76"/>
      <c r="XW37" s="76"/>
      <c r="XX37" s="76"/>
      <c r="XY37" s="76"/>
      <c r="XZ37" s="76"/>
      <c r="YA37" s="76"/>
      <c r="YB37" s="76"/>
      <c r="YC37" s="76"/>
      <c r="YD37" s="76"/>
      <c r="YE37" s="76"/>
      <c r="YF37" s="76"/>
      <c r="YG37" s="76"/>
      <c r="YH37" s="76"/>
      <c r="YI37" s="76"/>
      <c r="YJ37" s="76"/>
      <c r="YK37" s="76"/>
      <c r="YL37" s="76"/>
      <c r="YM37" s="76"/>
      <c r="YN37" s="76"/>
      <c r="YO37" s="76"/>
      <c r="YP37" s="76"/>
      <c r="YQ37" s="76"/>
      <c r="YR37" s="76"/>
      <c r="YS37" s="76"/>
      <c r="YT37" s="76"/>
      <c r="YU37" s="76"/>
      <c r="YV37" s="76"/>
      <c r="YW37" s="76"/>
      <c r="YX37" s="76"/>
      <c r="YY37" s="76"/>
      <c r="YZ37" s="76"/>
      <c r="ZA37" s="76"/>
      <c r="ZB37" s="76"/>
      <c r="ZC37" s="76"/>
      <c r="ZD37" s="76"/>
      <c r="ZE37" s="76"/>
      <c r="ZF37" s="76"/>
      <c r="ZG37" s="76"/>
      <c r="ZH37" s="76"/>
      <c r="ZI37" s="76"/>
      <c r="ZJ37" s="76"/>
      <c r="ZK37" s="76"/>
      <c r="ZL37" s="76"/>
      <c r="ZM37" s="76"/>
      <c r="ZN37" s="76"/>
      <c r="ZO37" s="76"/>
      <c r="ZP37" s="76"/>
      <c r="ZQ37" s="76"/>
      <c r="ZR37" s="76"/>
      <c r="ZS37" s="76"/>
      <c r="ZT37" s="76"/>
      <c r="ZU37" s="76"/>
      <c r="ZV37" s="76"/>
      <c r="ZW37" s="76"/>
      <c r="ZX37" s="76"/>
      <c r="ZY37" s="76"/>
      <c r="ZZ37" s="76"/>
      <c r="AAA37" s="76"/>
      <c r="AAB37" s="76"/>
      <c r="AAC37" s="76"/>
      <c r="AAD37" s="76"/>
      <c r="AAE37" s="76"/>
      <c r="AAF37" s="76"/>
      <c r="AAG37" s="76"/>
      <c r="AAH37" s="76"/>
      <c r="AAI37" s="76"/>
      <c r="AAJ37" s="76"/>
      <c r="AAK37" s="76"/>
      <c r="AAL37" s="76"/>
      <c r="AAM37" s="76"/>
      <c r="AAN37" s="76"/>
      <c r="AAO37" s="76"/>
      <c r="AAP37" s="76"/>
      <c r="AAQ37" s="76"/>
      <c r="AAR37" s="76"/>
      <c r="AAS37" s="76"/>
      <c r="AAT37" s="76"/>
      <c r="AAU37" s="76"/>
      <c r="AAV37" s="76"/>
      <c r="AAW37" s="76"/>
      <c r="AAX37" s="76"/>
      <c r="AAY37" s="76"/>
      <c r="AAZ37" s="76"/>
      <c r="ABA37" s="76"/>
      <c r="ABB37" s="76"/>
      <c r="ABC37" s="76"/>
      <c r="ABD37" s="76"/>
      <c r="ABE37" s="76"/>
      <c r="ABF37" s="76"/>
      <c r="ABG37" s="76"/>
      <c r="ABH37" s="76"/>
      <c r="ABI37" s="76"/>
      <c r="ABJ37" s="76"/>
      <c r="ABK37" s="76"/>
      <c r="ABL37" s="76"/>
      <c r="ABM37" s="76"/>
      <c r="ABN37" s="76"/>
      <c r="ABO37" s="76"/>
      <c r="ABP37" s="76"/>
      <c r="ABQ37" s="76"/>
      <c r="ABR37" s="76"/>
      <c r="ABS37" s="76"/>
      <c r="ABT37" s="76"/>
      <c r="ABU37" s="76"/>
      <c r="ABV37" s="76"/>
      <c r="ABW37" s="76"/>
      <c r="ABX37" s="76"/>
      <c r="ABY37" s="76"/>
      <c r="ABZ37" s="76"/>
      <c r="ACA37" s="76"/>
      <c r="ACB37" s="76"/>
      <c r="ACC37" s="76"/>
      <c r="ACD37" s="76"/>
      <c r="ACE37" s="76"/>
      <c r="ACF37" s="76"/>
      <c r="ACG37" s="76"/>
      <c r="ACH37" s="76"/>
      <c r="ACI37" s="76"/>
      <c r="ACJ37" s="76"/>
      <c r="ACK37" s="76"/>
      <c r="ACL37" s="76"/>
      <c r="ACM37" s="76"/>
      <c r="ACN37" s="76"/>
      <c r="ACO37" s="76"/>
      <c r="ACP37" s="76"/>
      <c r="ACQ37" s="76"/>
      <c r="ACR37" s="76"/>
      <c r="ACS37" s="76"/>
      <c r="ACT37" s="76"/>
      <c r="ACU37" s="76"/>
      <c r="ACV37" s="76"/>
      <c r="ACW37" s="76"/>
      <c r="ACX37" s="76"/>
      <c r="ACY37" s="76"/>
      <c r="ACZ37" s="76"/>
      <c r="ADA37" s="76"/>
      <c r="ADB37" s="76"/>
      <c r="ADC37" s="76"/>
      <c r="ADD37" s="76"/>
      <c r="ADE37" s="76"/>
      <c r="ADF37" s="76"/>
      <c r="ADG37" s="76"/>
      <c r="ADH37" s="76"/>
      <c r="ADI37" s="76"/>
      <c r="ADJ37" s="76"/>
      <c r="ADK37" s="76"/>
      <c r="ADL37" s="76"/>
      <c r="ADM37" s="76"/>
      <c r="ADN37" s="76"/>
      <c r="ADO37" s="76"/>
      <c r="ADP37" s="76"/>
      <c r="ADQ37" s="76"/>
      <c r="ADR37" s="76"/>
      <c r="ADS37" s="76"/>
      <c r="ADT37" s="76"/>
      <c r="ADU37" s="76"/>
      <c r="ADV37" s="76"/>
      <c r="ADW37" s="76"/>
      <c r="ADX37" s="76"/>
      <c r="ADY37" s="76"/>
      <c r="ADZ37" s="76"/>
      <c r="AEA37" s="76"/>
      <c r="AEB37" s="76"/>
      <c r="AEC37" s="76"/>
      <c r="AED37" s="76"/>
      <c r="AEE37" s="76"/>
      <c r="AEF37" s="76"/>
      <c r="AEG37" s="76"/>
      <c r="AEH37" s="76"/>
      <c r="AEI37" s="76"/>
      <c r="AEJ37" s="76"/>
      <c r="AEK37" s="76"/>
      <c r="AEL37" s="76"/>
      <c r="AEM37" s="76"/>
      <c r="AEN37" s="76"/>
      <c r="AEO37" s="76"/>
      <c r="AEP37" s="76"/>
      <c r="AEQ37" s="76"/>
      <c r="AER37" s="76"/>
      <c r="AES37" s="76"/>
      <c r="AET37" s="76"/>
      <c r="AEU37" s="76"/>
      <c r="AEV37" s="76"/>
      <c r="AEW37" s="76"/>
      <c r="AEX37" s="76"/>
      <c r="AEY37" s="76"/>
      <c r="AEZ37" s="76"/>
      <c r="AFA37" s="76"/>
      <c r="AFB37" s="76"/>
      <c r="AFC37" s="76"/>
      <c r="AFD37" s="76"/>
      <c r="AFE37" s="76"/>
      <c r="AFF37" s="76"/>
      <c r="AFG37" s="76"/>
      <c r="AFH37" s="76"/>
      <c r="AFI37" s="76"/>
      <c r="AFJ37" s="76"/>
      <c r="AFK37" s="76"/>
      <c r="AFL37" s="76"/>
      <c r="AFM37" s="76"/>
      <c r="AFN37" s="76"/>
      <c r="AFO37" s="76"/>
      <c r="AFP37" s="76"/>
      <c r="AFQ37" s="76"/>
      <c r="AFR37" s="76"/>
      <c r="AFS37" s="76"/>
      <c r="AFT37" s="76"/>
      <c r="AFU37" s="76"/>
      <c r="AFV37" s="76"/>
      <c r="AFW37" s="76"/>
      <c r="AFX37" s="76"/>
      <c r="AFY37" s="76"/>
      <c r="AFZ37" s="76"/>
      <c r="AGA37" s="76"/>
      <c r="AGB37" s="76"/>
      <c r="AGC37" s="76"/>
      <c r="AGD37" s="76"/>
      <c r="AGE37" s="76"/>
      <c r="AGF37" s="76"/>
      <c r="AGG37" s="76"/>
      <c r="AGH37" s="76"/>
      <c r="AGI37" s="76"/>
      <c r="AGJ37" s="76"/>
      <c r="AGK37" s="76"/>
      <c r="AGL37" s="76"/>
      <c r="AGM37" s="76"/>
      <c r="AGN37" s="76"/>
      <c r="AGO37" s="76"/>
      <c r="AGP37" s="76"/>
      <c r="AGQ37" s="76"/>
      <c r="AGR37" s="76"/>
      <c r="AGS37" s="76"/>
      <c r="AGT37" s="76"/>
      <c r="AGU37" s="76"/>
      <c r="AGV37" s="76"/>
      <c r="AGW37" s="76"/>
      <c r="AGX37" s="76"/>
      <c r="AGY37" s="76"/>
      <c r="AGZ37" s="76"/>
      <c r="AHA37" s="76"/>
      <c r="AHB37" s="76"/>
      <c r="AHC37" s="76"/>
      <c r="AHD37" s="76"/>
      <c r="AHE37" s="76"/>
      <c r="AHF37" s="76"/>
      <c r="AHG37" s="76"/>
      <c r="AHH37" s="76"/>
      <c r="AHI37" s="76"/>
      <c r="AHJ37" s="76"/>
      <c r="AHK37" s="76"/>
      <c r="AHL37" s="76"/>
      <c r="AHM37" s="76"/>
      <c r="AHN37" s="76"/>
      <c r="AHO37" s="76"/>
      <c r="AHP37" s="76"/>
      <c r="AHQ37" s="76"/>
      <c r="AHR37" s="76"/>
      <c r="AHS37" s="76"/>
      <c r="AHT37" s="76"/>
      <c r="AHU37" s="76"/>
      <c r="AHV37" s="76"/>
      <c r="AHW37" s="76"/>
      <c r="AHX37" s="76"/>
      <c r="AHY37" s="76"/>
      <c r="AHZ37" s="76"/>
      <c r="AIA37" s="76"/>
      <c r="AIB37" s="76"/>
      <c r="AIC37" s="76"/>
      <c r="AID37" s="76"/>
      <c r="AIE37" s="76"/>
      <c r="AIF37" s="76"/>
      <c r="AIG37" s="76"/>
      <c r="AIH37" s="76"/>
      <c r="AII37" s="76"/>
      <c r="AIJ37" s="76"/>
      <c r="AIK37" s="76"/>
      <c r="AIL37" s="76"/>
      <c r="AIM37" s="76"/>
      <c r="AIN37" s="76"/>
      <c r="AIO37" s="76"/>
      <c r="AIP37" s="76"/>
      <c r="AIQ37" s="76"/>
      <c r="AIR37" s="76"/>
      <c r="AIS37" s="76"/>
      <c r="AIT37" s="76"/>
      <c r="AIU37" s="76"/>
      <c r="AIV37" s="76"/>
      <c r="AIW37" s="76"/>
      <c r="AIX37" s="76"/>
      <c r="AIY37" s="76"/>
      <c r="AIZ37" s="76"/>
      <c r="AJA37" s="76"/>
      <c r="AJB37" s="76"/>
      <c r="AJC37" s="76"/>
      <c r="AJD37" s="76"/>
      <c r="AJE37" s="76"/>
      <c r="AJF37" s="76"/>
      <c r="AJG37" s="76"/>
      <c r="AJH37" s="76"/>
      <c r="AJI37" s="76"/>
      <c r="AJJ37" s="76"/>
      <c r="AJK37" s="76"/>
      <c r="AJL37" s="76"/>
      <c r="AJM37" s="76"/>
      <c r="AJN37" s="76"/>
      <c r="AJO37" s="76"/>
      <c r="AJP37" s="76"/>
      <c r="AJQ37" s="76"/>
      <c r="AJR37" s="76"/>
      <c r="AJS37" s="76"/>
      <c r="AJT37" s="76"/>
      <c r="AJU37" s="76"/>
      <c r="AJV37" s="76"/>
      <c r="AJW37" s="76"/>
      <c r="AJX37" s="76"/>
      <c r="AJY37" s="76"/>
      <c r="AJZ37" s="76"/>
      <c r="AKA37" s="76"/>
      <c r="AKB37" s="76"/>
      <c r="AKC37" s="76"/>
      <c r="AKD37" s="76"/>
      <c r="AKE37" s="76"/>
      <c r="AKF37" s="76"/>
      <c r="AKG37" s="76"/>
      <c r="AKH37" s="76"/>
      <c r="AKI37" s="76"/>
      <c r="AKJ37" s="76"/>
      <c r="AKK37" s="76"/>
      <c r="AKL37" s="76"/>
      <c r="AKM37" s="76"/>
      <c r="AKN37" s="76"/>
      <c r="AKO37" s="76"/>
      <c r="AKP37" s="76"/>
      <c r="AKQ37" s="76"/>
      <c r="AKR37" s="76"/>
      <c r="AKS37" s="76"/>
      <c r="AKT37" s="76"/>
      <c r="AKU37" s="76"/>
      <c r="AKV37" s="76"/>
      <c r="AKW37" s="76"/>
      <c r="AKX37" s="76"/>
      <c r="AKY37" s="76"/>
      <c r="AKZ37" s="76"/>
      <c r="ALA37" s="76"/>
      <c r="ALB37" s="76"/>
      <c r="ALC37" s="76"/>
      <c r="ALD37" s="76"/>
      <c r="ALE37" s="76"/>
      <c r="ALF37" s="76"/>
      <c r="ALG37" s="76"/>
      <c r="ALH37" s="76"/>
      <c r="ALI37" s="76"/>
      <c r="ALJ37" s="76"/>
      <c r="ALK37" s="76"/>
      <c r="ALL37" s="76"/>
      <c r="ALM37" s="76"/>
      <c r="ALN37" s="76"/>
      <c r="ALO37" s="76"/>
      <c r="ALP37" s="76"/>
      <c r="ALQ37" s="76"/>
      <c r="ALR37" s="76"/>
      <c r="ALS37" s="76"/>
      <c r="ALT37" s="76"/>
      <c r="ALU37" s="76"/>
      <c r="ALV37" s="76"/>
      <c r="ALW37" s="76"/>
      <c r="ALX37" s="76"/>
      <c r="ALY37" s="76"/>
      <c r="ALZ37" s="76"/>
      <c r="AMA37" s="76"/>
      <c r="AMB37" s="76"/>
      <c r="AMC37" s="76"/>
      <c r="AMD37" s="76"/>
      <c r="AME37" s="76"/>
    </row>
    <row r="38" spans="1:1019" s="80" customFormat="1" ht="25.5">
      <c r="A38" s="20" t="s">
        <v>404</v>
      </c>
      <c r="B38" s="21" t="s">
        <v>65</v>
      </c>
      <c r="C38" s="21" t="s">
        <v>96</v>
      </c>
      <c r="D38" s="71" t="s">
        <v>111</v>
      </c>
      <c r="E38" s="22" t="s">
        <v>62</v>
      </c>
      <c r="F38" s="59">
        <f>F36</f>
        <v>63.673000000000002</v>
      </c>
      <c r="G38" s="23">
        <v>368.59</v>
      </c>
      <c r="H38" s="69">
        <f t="shared" si="4"/>
        <v>0.15</v>
      </c>
      <c r="I38" s="23">
        <f t="shared" si="5"/>
        <v>423.88</v>
      </c>
      <c r="J38" s="23">
        <f t="shared" si="6"/>
        <v>26989.71</v>
      </c>
      <c r="K38" s="78">
        <f t="shared" si="7"/>
        <v>23469.231069999998</v>
      </c>
      <c r="L38" s="76"/>
      <c r="M38" s="79"/>
      <c r="N38" s="76"/>
      <c r="O38" s="76"/>
      <c r="P38" s="76"/>
      <c r="Q38" s="76"/>
      <c r="R38" s="76"/>
      <c r="S38" s="76"/>
      <c r="T38" s="76"/>
      <c r="U38" s="76"/>
      <c r="V38" s="76"/>
      <c r="W38" s="76"/>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c r="BJ38" s="76"/>
      <c r="BK38" s="76"/>
      <c r="BL38" s="76"/>
      <c r="BM38" s="76"/>
      <c r="BN38" s="76"/>
      <c r="BO38" s="76"/>
      <c r="BP38" s="76"/>
      <c r="BQ38" s="76"/>
      <c r="BR38" s="76"/>
      <c r="BS38" s="76"/>
      <c r="BT38" s="76"/>
      <c r="BU38" s="76"/>
      <c r="BV38" s="76"/>
      <c r="BW38" s="76"/>
      <c r="BX38" s="76"/>
      <c r="BY38" s="76"/>
      <c r="BZ38" s="76"/>
      <c r="CA38" s="76"/>
      <c r="CB38" s="76"/>
      <c r="CC38" s="76"/>
      <c r="CD38" s="76"/>
      <c r="CE38" s="76"/>
      <c r="CF38" s="76"/>
      <c r="CG38" s="76"/>
      <c r="CH38" s="76"/>
      <c r="CI38" s="76"/>
      <c r="CJ38" s="76"/>
      <c r="CK38" s="76"/>
      <c r="CL38" s="76"/>
      <c r="CM38" s="76"/>
      <c r="CN38" s="76"/>
      <c r="CO38" s="76"/>
      <c r="CP38" s="76"/>
      <c r="CQ38" s="76"/>
      <c r="CR38" s="76"/>
      <c r="CS38" s="76"/>
      <c r="CT38" s="76"/>
      <c r="CU38" s="76"/>
      <c r="CV38" s="76"/>
      <c r="CW38" s="76"/>
      <c r="CX38" s="76"/>
      <c r="CY38" s="76"/>
      <c r="CZ38" s="76"/>
      <c r="DA38" s="76"/>
      <c r="DB38" s="76"/>
      <c r="DC38" s="76"/>
      <c r="DD38" s="76"/>
      <c r="DE38" s="76"/>
      <c r="DF38" s="76"/>
      <c r="DG38" s="76"/>
      <c r="DH38" s="76"/>
      <c r="DI38" s="76"/>
      <c r="DJ38" s="76"/>
      <c r="DK38" s="76"/>
      <c r="DL38" s="76"/>
      <c r="DM38" s="76"/>
      <c r="DN38" s="76"/>
      <c r="DO38" s="76"/>
      <c r="DP38" s="76"/>
      <c r="DQ38" s="76"/>
      <c r="DR38" s="76"/>
      <c r="DS38" s="76"/>
      <c r="DT38" s="76"/>
      <c r="DU38" s="76"/>
      <c r="DV38" s="76"/>
      <c r="DW38" s="76"/>
      <c r="DX38" s="76"/>
      <c r="DY38" s="76"/>
      <c r="DZ38" s="76"/>
      <c r="EA38" s="76"/>
      <c r="EB38" s="76"/>
      <c r="EC38" s="76"/>
      <c r="ED38" s="76"/>
      <c r="EE38" s="76"/>
      <c r="EF38" s="76"/>
      <c r="EG38" s="76"/>
      <c r="EH38" s="76"/>
      <c r="EI38" s="76"/>
      <c r="EJ38" s="76"/>
      <c r="EK38" s="76"/>
      <c r="EL38" s="76"/>
      <c r="EM38" s="76"/>
      <c r="EN38" s="76"/>
      <c r="EO38" s="76"/>
      <c r="EP38" s="76"/>
      <c r="EQ38" s="76"/>
      <c r="ER38" s="76"/>
      <c r="ES38" s="76"/>
      <c r="ET38" s="76"/>
      <c r="EU38" s="76"/>
      <c r="EV38" s="76"/>
      <c r="EW38" s="76"/>
      <c r="EX38" s="76"/>
      <c r="EY38" s="76"/>
      <c r="EZ38" s="76"/>
      <c r="FA38" s="76"/>
      <c r="FB38" s="76"/>
      <c r="FC38" s="76"/>
      <c r="FD38" s="76"/>
      <c r="FE38" s="76"/>
      <c r="FF38" s="76"/>
      <c r="FG38" s="76"/>
      <c r="FH38" s="76"/>
      <c r="FI38" s="76"/>
      <c r="FJ38" s="76"/>
      <c r="FK38" s="76"/>
      <c r="FL38" s="76"/>
      <c r="FM38" s="76"/>
      <c r="FN38" s="76"/>
      <c r="FO38" s="76"/>
      <c r="FP38" s="76"/>
      <c r="FQ38" s="76"/>
      <c r="FR38" s="76"/>
      <c r="FS38" s="76"/>
      <c r="FT38" s="76"/>
      <c r="FU38" s="76"/>
      <c r="FV38" s="76"/>
      <c r="FW38" s="76"/>
      <c r="FX38" s="76"/>
      <c r="FY38" s="76"/>
      <c r="FZ38" s="76"/>
      <c r="GA38" s="76"/>
      <c r="GB38" s="76"/>
      <c r="GC38" s="76"/>
      <c r="GD38" s="76"/>
      <c r="GE38" s="76"/>
      <c r="GF38" s="76"/>
      <c r="GG38" s="76"/>
      <c r="GH38" s="76"/>
      <c r="GI38" s="76"/>
      <c r="GJ38" s="76"/>
      <c r="GK38" s="76"/>
      <c r="GL38" s="76"/>
      <c r="GM38" s="76"/>
      <c r="GN38" s="76"/>
      <c r="GO38" s="76"/>
      <c r="GP38" s="76"/>
      <c r="GQ38" s="76"/>
      <c r="GR38" s="76"/>
      <c r="GS38" s="76"/>
      <c r="GT38" s="76"/>
      <c r="GU38" s="76"/>
      <c r="GV38" s="76"/>
      <c r="GW38" s="76"/>
      <c r="GX38" s="76"/>
      <c r="GY38" s="76"/>
      <c r="GZ38" s="76"/>
      <c r="HA38" s="76"/>
      <c r="HB38" s="76"/>
      <c r="HC38" s="76"/>
      <c r="HD38" s="76"/>
      <c r="HE38" s="76"/>
      <c r="HF38" s="76"/>
      <c r="HG38" s="76"/>
      <c r="HH38" s="76"/>
      <c r="HI38" s="76"/>
      <c r="HJ38" s="76"/>
      <c r="HK38" s="76"/>
      <c r="HL38" s="76"/>
      <c r="HM38" s="76"/>
      <c r="HN38" s="76"/>
      <c r="HO38" s="76"/>
      <c r="HP38" s="76"/>
      <c r="HQ38" s="76"/>
      <c r="HR38" s="76"/>
      <c r="HS38" s="76"/>
      <c r="HT38" s="76"/>
      <c r="HU38" s="76"/>
      <c r="HV38" s="76"/>
      <c r="HW38" s="76"/>
      <c r="HX38" s="76"/>
      <c r="HY38" s="76"/>
      <c r="HZ38" s="76"/>
      <c r="IA38" s="76"/>
      <c r="IB38" s="76"/>
      <c r="IC38" s="76"/>
      <c r="ID38" s="76"/>
      <c r="IE38" s="76"/>
      <c r="IF38" s="76"/>
      <c r="IG38" s="76"/>
      <c r="IH38" s="76"/>
      <c r="II38" s="76"/>
      <c r="IJ38" s="76"/>
      <c r="IK38" s="76"/>
      <c r="IL38" s="76"/>
      <c r="IM38" s="76"/>
      <c r="IN38" s="76"/>
      <c r="IO38" s="76"/>
      <c r="IP38" s="76"/>
      <c r="IQ38" s="76"/>
      <c r="IR38" s="76"/>
      <c r="IS38" s="76"/>
      <c r="IT38" s="76"/>
      <c r="IU38" s="76"/>
      <c r="IV38" s="76"/>
      <c r="IW38" s="76"/>
      <c r="IX38" s="76"/>
      <c r="IY38" s="76"/>
      <c r="IZ38" s="76"/>
      <c r="JA38" s="76"/>
      <c r="JB38" s="76"/>
      <c r="JC38" s="76"/>
      <c r="JD38" s="76"/>
      <c r="JE38" s="76"/>
      <c r="JF38" s="76"/>
      <c r="JG38" s="76"/>
      <c r="JH38" s="76"/>
      <c r="JI38" s="76"/>
      <c r="JJ38" s="76"/>
      <c r="JK38" s="76"/>
      <c r="JL38" s="76"/>
      <c r="JM38" s="76"/>
      <c r="JN38" s="76"/>
      <c r="JO38" s="76"/>
      <c r="JP38" s="76"/>
      <c r="JQ38" s="76"/>
      <c r="JR38" s="76"/>
      <c r="JS38" s="76"/>
      <c r="JT38" s="76"/>
      <c r="JU38" s="76"/>
      <c r="JV38" s="76"/>
      <c r="JW38" s="76"/>
      <c r="JX38" s="76"/>
      <c r="JY38" s="76"/>
      <c r="JZ38" s="76"/>
      <c r="KA38" s="76"/>
      <c r="KB38" s="76"/>
      <c r="KC38" s="76"/>
      <c r="KD38" s="76"/>
      <c r="KE38" s="76"/>
      <c r="KF38" s="76"/>
      <c r="KG38" s="76"/>
      <c r="KH38" s="76"/>
      <c r="KI38" s="76"/>
      <c r="KJ38" s="76"/>
      <c r="KK38" s="76"/>
      <c r="KL38" s="76"/>
      <c r="KM38" s="76"/>
      <c r="KN38" s="76"/>
      <c r="KO38" s="76"/>
      <c r="KP38" s="76"/>
      <c r="KQ38" s="76"/>
      <c r="KR38" s="76"/>
      <c r="KS38" s="76"/>
      <c r="KT38" s="76"/>
      <c r="KU38" s="76"/>
      <c r="KV38" s="76"/>
      <c r="KW38" s="76"/>
      <c r="KX38" s="76"/>
      <c r="KY38" s="76"/>
      <c r="KZ38" s="76"/>
      <c r="LA38" s="76"/>
      <c r="LB38" s="76"/>
      <c r="LC38" s="76"/>
      <c r="LD38" s="76"/>
      <c r="LE38" s="76"/>
      <c r="LF38" s="76"/>
      <c r="LG38" s="76"/>
      <c r="LH38" s="76"/>
      <c r="LI38" s="76"/>
      <c r="LJ38" s="76"/>
      <c r="LK38" s="76"/>
      <c r="LL38" s="76"/>
      <c r="LM38" s="76"/>
      <c r="LN38" s="76"/>
      <c r="LO38" s="76"/>
      <c r="LP38" s="76"/>
      <c r="LQ38" s="76"/>
      <c r="LR38" s="76"/>
      <c r="LS38" s="76"/>
      <c r="LT38" s="76"/>
      <c r="LU38" s="76"/>
      <c r="LV38" s="76"/>
      <c r="LW38" s="76"/>
      <c r="LX38" s="76"/>
      <c r="LY38" s="76"/>
      <c r="LZ38" s="76"/>
      <c r="MA38" s="76"/>
      <c r="MB38" s="76"/>
      <c r="MC38" s="76"/>
      <c r="MD38" s="76"/>
      <c r="ME38" s="76"/>
      <c r="MF38" s="76"/>
      <c r="MG38" s="76"/>
      <c r="MH38" s="76"/>
      <c r="MI38" s="76"/>
      <c r="MJ38" s="76"/>
      <c r="MK38" s="76"/>
      <c r="ML38" s="76"/>
      <c r="MM38" s="76"/>
      <c r="MN38" s="76"/>
      <c r="MO38" s="76"/>
      <c r="MP38" s="76"/>
      <c r="MQ38" s="76"/>
      <c r="MR38" s="76"/>
      <c r="MS38" s="76"/>
      <c r="MT38" s="76"/>
      <c r="MU38" s="76"/>
      <c r="MV38" s="76"/>
      <c r="MW38" s="76"/>
      <c r="MX38" s="76"/>
      <c r="MY38" s="76"/>
      <c r="MZ38" s="76"/>
      <c r="NA38" s="76"/>
      <c r="NB38" s="76"/>
      <c r="NC38" s="76"/>
      <c r="ND38" s="76"/>
      <c r="NE38" s="76"/>
      <c r="NF38" s="76"/>
      <c r="NG38" s="76"/>
      <c r="NH38" s="76"/>
      <c r="NI38" s="76"/>
      <c r="NJ38" s="76"/>
      <c r="NK38" s="76"/>
      <c r="NL38" s="76"/>
      <c r="NM38" s="76"/>
      <c r="NN38" s="76"/>
      <c r="NO38" s="76"/>
      <c r="NP38" s="76"/>
      <c r="NQ38" s="76"/>
      <c r="NR38" s="76"/>
      <c r="NS38" s="76"/>
      <c r="NT38" s="76"/>
      <c r="NU38" s="76"/>
      <c r="NV38" s="76"/>
      <c r="NW38" s="76"/>
      <c r="NX38" s="76"/>
      <c r="NY38" s="76"/>
      <c r="NZ38" s="76"/>
      <c r="OA38" s="76"/>
      <c r="OB38" s="76"/>
      <c r="OC38" s="76"/>
      <c r="OD38" s="76"/>
      <c r="OE38" s="76"/>
      <c r="OF38" s="76"/>
      <c r="OG38" s="76"/>
      <c r="OH38" s="76"/>
      <c r="OI38" s="76"/>
      <c r="OJ38" s="76"/>
      <c r="OK38" s="76"/>
      <c r="OL38" s="76"/>
      <c r="OM38" s="76"/>
      <c r="ON38" s="76"/>
      <c r="OO38" s="76"/>
      <c r="OP38" s="76"/>
      <c r="OQ38" s="76"/>
      <c r="OR38" s="76"/>
      <c r="OS38" s="76"/>
      <c r="OT38" s="76"/>
      <c r="OU38" s="76"/>
      <c r="OV38" s="76"/>
      <c r="OW38" s="76"/>
      <c r="OX38" s="76"/>
      <c r="OY38" s="76"/>
      <c r="OZ38" s="76"/>
      <c r="PA38" s="76"/>
      <c r="PB38" s="76"/>
      <c r="PC38" s="76"/>
      <c r="PD38" s="76"/>
      <c r="PE38" s="76"/>
      <c r="PF38" s="76"/>
      <c r="PG38" s="76"/>
      <c r="PH38" s="76"/>
      <c r="PI38" s="76"/>
      <c r="PJ38" s="76"/>
      <c r="PK38" s="76"/>
      <c r="PL38" s="76"/>
      <c r="PM38" s="76"/>
      <c r="PN38" s="76"/>
      <c r="PO38" s="76"/>
      <c r="PP38" s="76"/>
      <c r="PQ38" s="76"/>
      <c r="PR38" s="76"/>
      <c r="PS38" s="76"/>
      <c r="PT38" s="76"/>
      <c r="PU38" s="76"/>
      <c r="PV38" s="76"/>
      <c r="PW38" s="76"/>
      <c r="PX38" s="76"/>
      <c r="PY38" s="76"/>
      <c r="PZ38" s="76"/>
      <c r="QA38" s="76"/>
      <c r="QB38" s="76"/>
      <c r="QC38" s="76"/>
      <c r="QD38" s="76"/>
      <c r="QE38" s="76"/>
      <c r="QF38" s="76"/>
      <c r="QG38" s="76"/>
      <c r="QH38" s="76"/>
      <c r="QI38" s="76"/>
      <c r="QJ38" s="76"/>
      <c r="QK38" s="76"/>
      <c r="QL38" s="76"/>
      <c r="QM38" s="76"/>
      <c r="QN38" s="76"/>
      <c r="QO38" s="76"/>
      <c r="QP38" s="76"/>
      <c r="QQ38" s="76"/>
      <c r="QR38" s="76"/>
      <c r="QS38" s="76"/>
      <c r="QT38" s="76"/>
      <c r="QU38" s="76"/>
      <c r="QV38" s="76"/>
      <c r="QW38" s="76"/>
      <c r="QX38" s="76"/>
      <c r="QY38" s="76"/>
      <c r="QZ38" s="76"/>
      <c r="RA38" s="76"/>
      <c r="RB38" s="76"/>
      <c r="RC38" s="76"/>
      <c r="RD38" s="76"/>
      <c r="RE38" s="76"/>
      <c r="RF38" s="76"/>
      <c r="RG38" s="76"/>
      <c r="RH38" s="76"/>
      <c r="RI38" s="76"/>
      <c r="RJ38" s="76"/>
      <c r="RK38" s="76"/>
      <c r="RL38" s="76"/>
      <c r="RM38" s="76"/>
      <c r="RN38" s="76"/>
      <c r="RO38" s="76"/>
      <c r="RP38" s="76"/>
      <c r="RQ38" s="76"/>
      <c r="RR38" s="76"/>
      <c r="RS38" s="76"/>
      <c r="RT38" s="76"/>
      <c r="RU38" s="76"/>
      <c r="RV38" s="76"/>
      <c r="RW38" s="76"/>
      <c r="RX38" s="76"/>
      <c r="RY38" s="76"/>
      <c r="RZ38" s="76"/>
      <c r="SA38" s="76"/>
      <c r="SB38" s="76"/>
      <c r="SC38" s="76"/>
      <c r="SD38" s="76"/>
      <c r="SE38" s="76"/>
      <c r="SF38" s="76"/>
      <c r="SG38" s="76"/>
      <c r="SH38" s="76"/>
      <c r="SI38" s="76"/>
      <c r="SJ38" s="76"/>
      <c r="SK38" s="76"/>
      <c r="SL38" s="76"/>
      <c r="SM38" s="76"/>
      <c r="SN38" s="76"/>
      <c r="SO38" s="76"/>
      <c r="SP38" s="76"/>
      <c r="SQ38" s="76"/>
      <c r="SR38" s="76"/>
      <c r="SS38" s="76"/>
      <c r="ST38" s="76"/>
      <c r="SU38" s="76"/>
      <c r="SV38" s="76"/>
      <c r="SW38" s="76"/>
      <c r="SX38" s="76"/>
      <c r="SY38" s="76"/>
      <c r="SZ38" s="76"/>
      <c r="TA38" s="76"/>
      <c r="TB38" s="76"/>
      <c r="TC38" s="76"/>
      <c r="TD38" s="76"/>
      <c r="TE38" s="76"/>
      <c r="TF38" s="76"/>
      <c r="TG38" s="76"/>
      <c r="TH38" s="76"/>
      <c r="TI38" s="76"/>
      <c r="TJ38" s="76"/>
      <c r="TK38" s="76"/>
      <c r="TL38" s="76"/>
      <c r="TM38" s="76"/>
      <c r="TN38" s="76"/>
      <c r="TO38" s="76"/>
      <c r="TP38" s="76"/>
      <c r="TQ38" s="76"/>
      <c r="TR38" s="76"/>
      <c r="TS38" s="76"/>
      <c r="TT38" s="76"/>
      <c r="TU38" s="76"/>
      <c r="TV38" s="76"/>
      <c r="TW38" s="76"/>
      <c r="TX38" s="76"/>
      <c r="TY38" s="76"/>
      <c r="TZ38" s="76"/>
      <c r="UA38" s="76"/>
      <c r="UB38" s="76"/>
      <c r="UC38" s="76"/>
      <c r="UD38" s="76"/>
      <c r="UE38" s="76"/>
      <c r="UF38" s="76"/>
      <c r="UG38" s="76"/>
      <c r="UH38" s="76"/>
      <c r="UI38" s="76"/>
      <c r="UJ38" s="76"/>
      <c r="UK38" s="76"/>
      <c r="UL38" s="76"/>
      <c r="UM38" s="76"/>
      <c r="UN38" s="76"/>
      <c r="UO38" s="76"/>
      <c r="UP38" s="76"/>
      <c r="UQ38" s="76"/>
      <c r="UR38" s="76"/>
      <c r="US38" s="76"/>
      <c r="UT38" s="76"/>
      <c r="UU38" s="76"/>
      <c r="UV38" s="76"/>
      <c r="UW38" s="76"/>
      <c r="UX38" s="76"/>
      <c r="UY38" s="76"/>
      <c r="UZ38" s="76"/>
      <c r="VA38" s="76"/>
      <c r="VB38" s="76"/>
      <c r="VC38" s="76"/>
      <c r="VD38" s="76"/>
      <c r="VE38" s="76"/>
      <c r="VF38" s="76"/>
      <c r="VG38" s="76"/>
      <c r="VH38" s="76"/>
      <c r="VI38" s="76"/>
      <c r="VJ38" s="76"/>
      <c r="VK38" s="76"/>
      <c r="VL38" s="76"/>
      <c r="VM38" s="76"/>
      <c r="VN38" s="76"/>
      <c r="VO38" s="76"/>
      <c r="VP38" s="76"/>
      <c r="VQ38" s="76"/>
      <c r="VR38" s="76"/>
      <c r="VS38" s="76"/>
      <c r="VT38" s="76"/>
      <c r="VU38" s="76"/>
      <c r="VV38" s="76"/>
      <c r="VW38" s="76"/>
      <c r="VX38" s="76"/>
      <c r="VY38" s="76"/>
      <c r="VZ38" s="76"/>
      <c r="WA38" s="76"/>
      <c r="WB38" s="76"/>
      <c r="WC38" s="76"/>
      <c r="WD38" s="76"/>
      <c r="WE38" s="76"/>
      <c r="WF38" s="76"/>
      <c r="WG38" s="76"/>
      <c r="WH38" s="76"/>
      <c r="WI38" s="76"/>
      <c r="WJ38" s="76"/>
      <c r="WK38" s="76"/>
      <c r="WL38" s="76"/>
      <c r="WM38" s="76"/>
      <c r="WN38" s="76"/>
      <c r="WO38" s="76"/>
      <c r="WP38" s="76"/>
      <c r="WQ38" s="76"/>
      <c r="WR38" s="76"/>
      <c r="WS38" s="76"/>
      <c r="WT38" s="76"/>
      <c r="WU38" s="76"/>
      <c r="WV38" s="76"/>
      <c r="WW38" s="76"/>
      <c r="WX38" s="76"/>
      <c r="WY38" s="76"/>
      <c r="WZ38" s="76"/>
      <c r="XA38" s="76"/>
      <c r="XB38" s="76"/>
      <c r="XC38" s="76"/>
      <c r="XD38" s="76"/>
      <c r="XE38" s="76"/>
      <c r="XF38" s="76"/>
      <c r="XG38" s="76"/>
      <c r="XH38" s="76"/>
      <c r="XI38" s="76"/>
      <c r="XJ38" s="76"/>
      <c r="XK38" s="76"/>
      <c r="XL38" s="76"/>
      <c r="XM38" s="76"/>
      <c r="XN38" s="76"/>
      <c r="XO38" s="76"/>
      <c r="XP38" s="76"/>
      <c r="XQ38" s="76"/>
      <c r="XR38" s="76"/>
      <c r="XS38" s="76"/>
      <c r="XT38" s="76"/>
      <c r="XU38" s="76"/>
      <c r="XV38" s="76"/>
      <c r="XW38" s="76"/>
      <c r="XX38" s="76"/>
      <c r="XY38" s="76"/>
      <c r="XZ38" s="76"/>
      <c r="YA38" s="76"/>
      <c r="YB38" s="76"/>
      <c r="YC38" s="76"/>
      <c r="YD38" s="76"/>
      <c r="YE38" s="76"/>
      <c r="YF38" s="76"/>
      <c r="YG38" s="76"/>
      <c r="YH38" s="76"/>
      <c r="YI38" s="76"/>
      <c r="YJ38" s="76"/>
      <c r="YK38" s="76"/>
      <c r="YL38" s="76"/>
      <c r="YM38" s="76"/>
      <c r="YN38" s="76"/>
      <c r="YO38" s="76"/>
      <c r="YP38" s="76"/>
      <c r="YQ38" s="76"/>
      <c r="YR38" s="76"/>
      <c r="YS38" s="76"/>
      <c r="YT38" s="76"/>
      <c r="YU38" s="76"/>
      <c r="YV38" s="76"/>
      <c r="YW38" s="76"/>
      <c r="YX38" s="76"/>
      <c r="YY38" s="76"/>
      <c r="YZ38" s="76"/>
      <c r="ZA38" s="76"/>
      <c r="ZB38" s="76"/>
      <c r="ZC38" s="76"/>
      <c r="ZD38" s="76"/>
      <c r="ZE38" s="76"/>
      <c r="ZF38" s="76"/>
      <c r="ZG38" s="76"/>
      <c r="ZH38" s="76"/>
      <c r="ZI38" s="76"/>
      <c r="ZJ38" s="76"/>
      <c r="ZK38" s="76"/>
      <c r="ZL38" s="76"/>
      <c r="ZM38" s="76"/>
      <c r="ZN38" s="76"/>
      <c r="ZO38" s="76"/>
      <c r="ZP38" s="76"/>
      <c r="ZQ38" s="76"/>
      <c r="ZR38" s="76"/>
      <c r="ZS38" s="76"/>
      <c r="ZT38" s="76"/>
      <c r="ZU38" s="76"/>
      <c r="ZV38" s="76"/>
      <c r="ZW38" s="76"/>
      <c r="ZX38" s="76"/>
      <c r="ZY38" s="76"/>
      <c r="ZZ38" s="76"/>
      <c r="AAA38" s="76"/>
      <c r="AAB38" s="76"/>
      <c r="AAC38" s="76"/>
      <c r="AAD38" s="76"/>
      <c r="AAE38" s="76"/>
      <c r="AAF38" s="76"/>
      <c r="AAG38" s="76"/>
      <c r="AAH38" s="76"/>
      <c r="AAI38" s="76"/>
      <c r="AAJ38" s="76"/>
      <c r="AAK38" s="76"/>
      <c r="AAL38" s="76"/>
      <c r="AAM38" s="76"/>
      <c r="AAN38" s="76"/>
      <c r="AAO38" s="76"/>
      <c r="AAP38" s="76"/>
      <c r="AAQ38" s="76"/>
      <c r="AAR38" s="76"/>
      <c r="AAS38" s="76"/>
      <c r="AAT38" s="76"/>
      <c r="AAU38" s="76"/>
      <c r="AAV38" s="76"/>
      <c r="AAW38" s="76"/>
      <c r="AAX38" s="76"/>
      <c r="AAY38" s="76"/>
      <c r="AAZ38" s="76"/>
      <c r="ABA38" s="76"/>
      <c r="ABB38" s="76"/>
      <c r="ABC38" s="76"/>
      <c r="ABD38" s="76"/>
      <c r="ABE38" s="76"/>
      <c r="ABF38" s="76"/>
      <c r="ABG38" s="76"/>
      <c r="ABH38" s="76"/>
      <c r="ABI38" s="76"/>
      <c r="ABJ38" s="76"/>
      <c r="ABK38" s="76"/>
      <c r="ABL38" s="76"/>
      <c r="ABM38" s="76"/>
      <c r="ABN38" s="76"/>
      <c r="ABO38" s="76"/>
      <c r="ABP38" s="76"/>
      <c r="ABQ38" s="76"/>
      <c r="ABR38" s="76"/>
      <c r="ABS38" s="76"/>
      <c r="ABT38" s="76"/>
      <c r="ABU38" s="76"/>
      <c r="ABV38" s="76"/>
      <c r="ABW38" s="76"/>
      <c r="ABX38" s="76"/>
      <c r="ABY38" s="76"/>
      <c r="ABZ38" s="76"/>
      <c r="ACA38" s="76"/>
      <c r="ACB38" s="76"/>
      <c r="ACC38" s="76"/>
      <c r="ACD38" s="76"/>
      <c r="ACE38" s="76"/>
      <c r="ACF38" s="76"/>
      <c r="ACG38" s="76"/>
      <c r="ACH38" s="76"/>
      <c r="ACI38" s="76"/>
      <c r="ACJ38" s="76"/>
      <c r="ACK38" s="76"/>
      <c r="ACL38" s="76"/>
      <c r="ACM38" s="76"/>
      <c r="ACN38" s="76"/>
      <c r="ACO38" s="76"/>
      <c r="ACP38" s="76"/>
      <c r="ACQ38" s="76"/>
      <c r="ACR38" s="76"/>
      <c r="ACS38" s="76"/>
      <c r="ACT38" s="76"/>
      <c r="ACU38" s="76"/>
      <c r="ACV38" s="76"/>
      <c r="ACW38" s="76"/>
      <c r="ACX38" s="76"/>
      <c r="ACY38" s="76"/>
      <c r="ACZ38" s="76"/>
      <c r="ADA38" s="76"/>
      <c r="ADB38" s="76"/>
      <c r="ADC38" s="76"/>
      <c r="ADD38" s="76"/>
      <c r="ADE38" s="76"/>
      <c r="ADF38" s="76"/>
      <c r="ADG38" s="76"/>
      <c r="ADH38" s="76"/>
      <c r="ADI38" s="76"/>
      <c r="ADJ38" s="76"/>
      <c r="ADK38" s="76"/>
      <c r="ADL38" s="76"/>
      <c r="ADM38" s="76"/>
      <c r="ADN38" s="76"/>
      <c r="ADO38" s="76"/>
      <c r="ADP38" s="76"/>
      <c r="ADQ38" s="76"/>
      <c r="ADR38" s="76"/>
      <c r="ADS38" s="76"/>
      <c r="ADT38" s="76"/>
      <c r="ADU38" s="76"/>
      <c r="ADV38" s="76"/>
      <c r="ADW38" s="76"/>
      <c r="ADX38" s="76"/>
      <c r="ADY38" s="76"/>
      <c r="ADZ38" s="76"/>
      <c r="AEA38" s="76"/>
      <c r="AEB38" s="76"/>
      <c r="AEC38" s="76"/>
      <c r="AED38" s="76"/>
      <c r="AEE38" s="76"/>
      <c r="AEF38" s="76"/>
      <c r="AEG38" s="76"/>
      <c r="AEH38" s="76"/>
      <c r="AEI38" s="76"/>
      <c r="AEJ38" s="76"/>
      <c r="AEK38" s="76"/>
      <c r="AEL38" s="76"/>
      <c r="AEM38" s="76"/>
      <c r="AEN38" s="76"/>
      <c r="AEO38" s="76"/>
      <c r="AEP38" s="76"/>
      <c r="AEQ38" s="76"/>
      <c r="AER38" s="76"/>
      <c r="AES38" s="76"/>
      <c r="AET38" s="76"/>
      <c r="AEU38" s="76"/>
      <c r="AEV38" s="76"/>
      <c r="AEW38" s="76"/>
      <c r="AEX38" s="76"/>
      <c r="AEY38" s="76"/>
      <c r="AEZ38" s="76"/>
      <c r="AFA38" s="76"/>
      <c r="AFB38" s="76"/>
      <c r="AFC38" s="76"/>
      <c r="AFD38" s="76"/>
      <c r="AFE38" s="76"/>
      <c r="AFF38" s="76"/>
      <c r="AFG38" s="76"/>
      <c r="AFH38" s="76"/>
      <c r="AFI38" s="76"/>
      <c r="AFJ38" s="76"/>
      <c r="AFK38" s="76"/>
      <c r="AFL38" s="76"/>
      <c r="AFM38" s="76"/>
      <c r="AFN38" s="76"/>
      <c r="AFO38" s="76"/>
      <c r="AFP38" s="76"/>
      <c r="AFQ38" s="76"/>
      <c r="AFR38" s="76"/>
      <c r="AFS38" s="76"/>
      <c r="AFT38" s="76"/>
      <c r="AFU38" s="76"/>
      <c r="AFV38" s="76"/>
      <c r="AFW38" s="76"/>
      <c r="AFX38" s="76"/>
      <c r="AFY38" s="76"/>
      <c r="AFZ38" s="76"/>
      <c r="AGA38" s="76"/>
      <c r="AGB38" s="76"/>
      <c r="AGC38" s="76"/>
      <c r="AGD38" s="76"/>
      <c r="AGE38" s="76"/>
      <c r="AGF38" s="76"/>
      <c r="AGG38" s="76"/>
      <c r="AGH38" s="76"/>
      <c r="AGI38" s="76"/>
      <c r="AGJ38" s="76"/>
      <c r="AGK38" s="76"/>
      <c r="AGL38" s="76"/>
      <c r="AGM38" s="76"/>
      <c r="AGN38" s="76"/>
      <c r="AGO38" s="76"/>
      <c r="AGP38" s="76"/>
      <c r="AGQ38" s="76"/>
      <c r="AGR38" s="76"/>
      <c r="AGS38" s="76"/>
      <c r="AGT38" s="76"/>
      <c r="AGU38" s="76"/>
      <c r="AGV38" s="76"/>
      <c r="AGW38" s="76"/>
      <c r="AGX38" s="76"/>
      <c r="AGY38" s="76"/>
      <c r="AGZ38" s="76"/>
      <c r="AHA38" s="76"/>
      <c r="AHB38" s="76"/>
      <c r="AHC38" s="76"/>
      <c r="AHD38" s="76"/>
      <c r="AHE38" s="76"/>
      <c r="AHF38" s="76"/>
      <c r="AHG38" s="76"/>
      <c r="AHH38" s="76"/>
      <c r="AHI38" s="76"/>
      <c r="AHJ38" s="76"/>
      <c r="AHK38" s="76"/>
      <c r="AHL38" s="76"/>
      <c r="AHM38" s="76"/>
      <c r="AHN38" s="76"/>
      <c r="AHO38" s="76"/>
      <c r="AHP38" s="76"/>
      <c r="AHQ38" s="76"/>
      <c r="AHR38" s="76"/>
      <c r="AHS38" s="76"/>
      <c r="AHT38" s="76"/>
      <c r="AHU38" s="76"/>
      <c r="AHV38" s="76"/>
      <c r="AHW38" s="76"/>
      <c r="AHX38" s="76"/>
      <c r="AHY38" s="76"/>
      <c r="AHZ38" s="76"/>
      <c r="AIA38" s="76"/>
      <c r="AIB38" s="76"/>
      <c r="AIC38" s="76"/>
      <c r="AID38" s="76"/>
      <c r="AIE38" s="76"/>
      <c r="AIF38" s="76"/>
      <c r="AIG38" s="76"/>
      <c r="AIH38" s="76"/>
      <c r="AII38" s="76"/>
      <c r="AIJ38" s="76"/>
      <c r="AIK38" s="76"/>
      <c r="AIL38" s="76"/>
      <c r="AIM38" s="76"/>
      <c r="AIN38" s="76"/>
      <c r="AIO38" s="76"/>
      <c r="AIP38" s="76"/>
      <c r="AIQ38" s="76"/>
      <c r="AIR38" s="76"/>
      <c r="AIS38" s="76"/>
      <c r="AIT38" s="76"/>
      <c r="AIU38" s="76"/>
      <c r="AIV38" s="76"/>
      <c r="AIW38" s="76"/>
      <c r="AIX38" s="76"/>
      <c r="AIY38" s="76"/>
      <c r="AIZ38" s="76"/>
      <c r="AJA38" s="76"/>
      <c r="AJB38" s="76"/>
      <c r="AJC38" s="76"/>
      <c r="AJD38" s="76"/>
      <c r="AJE38" s="76"/>
      <c r="AJF38" s="76"/>
      <c r="AJG38" s="76"/>
      <c r="AJH38" s="76"/>
      <c r="AJI38" s="76"/>
      <c r="AJJ38" s="76"/>
      <c r="AJK38" s="76"/>
      <c r="AJL38" s="76"/>
      <c r="AJM38" s="76"/>
      <c r="AJN38" s="76"/>
      <c r="AJO38" s="76"/>
      <c r="AJP38" s="76"/>
      <c r="AJQ38" s="76"/>
      <c r="AJR38" s="76"/>
      <c r="AJS38" s="76"/>
      <c r="AJT38" s="76"/>
      <c r="AJU38" s="76"/>
      <c r="AJV38" s="76"/>
      <c r="AJW38" s="76"/>
      <c r="AJX38" s="76"/>
      <c r="AJY38" s="76"/>
      <c r="AJZ38" s="76"/>
      <c r="AKA38" s="76"/>
      <c r="AKB38" s="76"/>
      <c r="AKC38" s="76"/>
      <c r="AKD38" s="76"/>
      <c r="AKE38" s="76"/>
      <c r="AKF38" s="76"/>
      <c r="AKG38" s="76"/>
      <c r="AKH38" s="76"/>
      <c r="AKI38" s="76"/>
      <c r="AKJ38" s="76"/>
      <c r="AKK38" s="76"/>
      <c r="AKL38" s="76"/>
      <c r="AKM38" s="76"/>
      <c r="AKN38" s="76"/>
      <c r="AKO38" s="76"/>
      <c r="AKP38" s="76"/>
      <c r="AKQ38" s="76"/>
      <c r="AKR38" s="76"/>
      <c r="AKS38" s="76"/>
      <c r="AKT38" s="76"/>
      <c r="AKU38" s="76"/>
      <c r="AKV38" s="76"/>
      <c r="AKW38" s="76"/>
      <c r="AKX38" s="76"/>
      <c r="AKY38" s="76"/>
      <c r="AKZ38" s="76"/>
      <c r="ALA38" s="76"/>
      <c r="ALB38" s="76"/>
      <c r="ALC38" s="76"/>
      <c r="ALD38" s="76"/>
      <c r="ALE38" s="76"/>
      <c r="ALF38" s="76"/>
      <c r="ALG38" s="76"/>
      <c r="ALH38" s="76"/>
      <c r="ALI38" s="76"/>
      <c r="ALJ38" s="76"/>
      <c r="ALK38" s="76"/>
      <c r="ALL38" s="76"/>
      <c r="ALM38" s="76"/>
      <c r="ALN38" s="76"/>
      <c r="ALO38" s="76"/>
      <c r="ALP38" s="76"/>
      <c r="ALQ38" s="76"/>
      <c r="ALR38" s="76"/>
      <c r="ALS38" s="76"/>
      <c r="ALT38" s="76"/>
      <c r="ALU38" s="76"/>
      <c r="ALV38" s="76"/>
      <c r="ALW38" s="76"/>
      <c r="ALX38" s="76"/>
      <c r="ALY38" s="76"/>
      <c r="ALZ38" s="76"/>
      <c r="AMA38" s="76"/>
      <c r="AMB38" s="76"/>
      <c r="AMC38" s="76"/>
      <c r="AMD38" s="76"/>
      <c r="AME38" s="76"/>
    </row>
    <row r="39" spans="1:1019" s="77" customFormat="1">
      <c r="A39" s="49" t="s">
        <v>32</v>
      </c>
      <c r="B39" s="49"/>
      <c r="C39" s="49"/>
      <c r="D39" s="50" t="s">
        <v>30</v>
      </c>
      <c r="E39" s="49"/>
      <c r="F39" s="62"/>
      <c r="G39" s="51"/>
      <c r="H39" s="51"/>
      <c r="I39" s="51"/>
      <c r="J39" s="51">
        <f>SUM(J40:J42)</f>
        <v>276952.94</v>
      </c>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c r="AV39" s="76"/>
      <c r="AW39" s="76"/>
      <c r="AX39" s="76"/>
      <c r="AY39" s="76"/>
      <c r="AZ39" s="76"/>
      <c r="BA39" s="76"/>
      <c r="BB39" s="76"/>
      <c r="BC39" s="76"/>
      <c r="BD39" s="76"/>
      <c r="BE39" s="76"/>
      <c r="BF39" s="76"/>
      <c r="BG39" s="76"/>
      <c r="BH39" s="76"/>
      <c r="BI39" s="76"/>
      <c r="BJ39" s="76"/>
      <c r="BK39" s="76"/>
      <c r="BL39" s="76"/>
      <c r="BM39" s="76"/>
      <c r="BN39" s="76"/>
      <c r="BO39" s="76"/>
      <c r="BP39" s="76"/>
      <c r="BQ39" s="76"/>
      <c r="BR39" s="76"/>
      <c r="BS39" s="76"/>
      <c r="BT39" s="76"/>
      <c r="BU39" s="76"/>
      <c r="BV39" s="76"/>
      <c r="BW39" s="76"/>
      <c r="BX39" s="76"/>
      <c r="BY39" s="76"/>
      <c r="BZ39" s="76"/>
      <c r="CA39" s="76"/>
      <c r="CB39" s="76"/>
      <c r="CC39" s="76"/>
      <c r="CD39" s="76"/>
      <c r="CE39" s="76"/>
      <c r="CF39" s="76"/>
      <c r="CG39" s="76"/>
      <c r="CH39" s="76"/>
      <c r="CI39" s="76"/>
      <c r="CJ39" s="76"/>
      <c r="CK39" s="76"/>
      <c r="CL39" s="76"/>
      <c r="CM39" s="76"/>
      <c r="CN39" s="76"/>
      <c r="CO39" s="76"/>
      <c r="CP39" s="76"/>
      <c r="CQ39" s="76"/>
      <c r="CR39" s="76"/>
      <c r="CS39" s="76"/>
      <c r="CT39" s="76"/>
      <c r="CU39" s="76"/>
      <c r="CV39" s="76"/>
      <c r="CW39" s="76"/>
      <c r="CX39" s="76"/>
      <c r="CY39" s="76"/>
      <c r="CZ39" s="76"/>
      <c r="DA39" s="76"/>
      <c r="DB39" s="76"/>
      <c r="DC39" s="76"/>
      <c r="DD39" s="76"/>
      <c r="DE39" s="76"/>
      <c r="DF39" s="76"/>
      <c r="DG39" s="76"/>
      <c r="DH39" s="76"/>
      <c r="DI39" s="76"/>
      <c r="DJ39" s="76"/>
      <c r="DK39" s="76"/>
      <c r="DL39" s="76"/>
      <c r="DM39" s="76"/>
      <c r="DN39" s="76"/>
      <c r="DO39" s="76"/>
      <c r="DP39" s="76"/>
      <c r="DQ39" s="76"/>
      <c r="DR39" s="76"/>
      <c r="DS39" s="76"/>
      <c r="DT39" s="76"/>
      <c r="DU39" s="76"/>
      <c r="DV39" s="76"/>
      <c r="DW39" s="76"/>
      <c r="DX39" s="76"/>
      <c r="DY39" s="76"/>
      <c r="DZ39" s="76"/>
      <c r="EA39" s="76"/>
      <c r="EB39" s="76"/>
      <c r="EC39" s="76"/>
      <c r="ED39" s="76"/>
      <c r="EE39" s="76"/>
      <c r="EF39" s="76"/>
      <c r="EG39" s="76"/>
      <c r="EH39" s="76"/>
      <c r="EI39" s="76"/>
      <c r="EJ39" s="76"/>
      <c r="EK39" s="76"/>
      <c r="EL39" s="76"/>
      <c r="EM39" s="76"/>
      <c r="EN39" s="76"/>
      <c r="EO39" s="76"/>
      <c r="EP39" s="76"/>
      <c r="EQ39" s="76"/>
      <c r="ER39" s="76"/>
      <c r="ES39" s="76"/>
      <c r="ET39" s="76"/>
      <c r="EU39" s="76"/>
      <c r="EV39" s="76"/>
      <c r="EW39" s="76"/>
      <c r="EX39" s="76"/>
      <c r="EY39" s="76"/>
      <c r="EZ39" s="76"/>
      <c r="FA39" s="76"/>
      <c r="FB39" s="76"/>
      <c r="FC39" s="76"/>
      <c r="FD39" s="76"/>
      <c r="FE39" s="76"/>
      <c r="FF39" s="76"/>
      <c r="FG39" s="76"/>
      <c r="FH39" s="76"/>
      <c r="FI39" s="76"/>
      <c r="FJ39" s="76"/>
      <c r="FK39" s="76"/>
      <c r="FL39" s="76"/>
      <c r="FM39" s="76"/>
      <c r="FN39" s="76"/>
      <c r="FO39" s="76"/>
      <c r="FP39" s="76"/>
      <c r="FQ39" s="76"/>
      <c r="FR39" s="76"/>
      <c r="FS39" s="76"/>
      <c r="FT39" s="76"/>
      <c r="FU39" s="76"/>
      <c r="FV39" s="76"/>
      <c r="FW39" s="76"/>
      <c r="FX39" s="76"/>
      <c r="FY39" s="76"/>
      <c r="FZ39" s="76"/>
      <c r="GA39" s="76"/>
      <c r="GB39" s="76"/>
      <c r="GC39" s="76"/>
      <c r="GD39" s="76"/>
      <c r="GE39" s="76"/>
      <c r="GF39" s="76"/>
      <c r="GG39" s="76"/>
      <c r="GH39" s="76"/>
      <c r="GI39" s="76"/>
      <c r="GJ39" s="76"/>
      <c r="GK39" s="76"/>
      <c r="GL39" s="76"/>
      <c r="GM39" s="76"/>
      <c r="GN39" s="76"/>
      <c r="GO39" s="76"/>
      <c r="GP39" s="76"/>
      <c r="GQ39" s="76"/>
      <c r="GR39" s="76"/>
      <c r="GS39" s="76"/>
      <c r="GT39" s="76"/>
      <c r="GU39" s="76"/>
      <c r="GV39" s="76"/>
      <c r="GW39" s="76"/>
      <c r="GX39" s="76"/>
      <c r="GY39" s="76"/>
      <c r="GZ39" s="76"/>
      <c r="HA39" s="76"/>
      <c r="HB39" s="76"/>
      <c r="HC39" s="76"/>
      <c r="HD39" s="76"/>
      <c r="HE39" s="76"/>
      <c r="HF39" s="76"/>
      <c r="HG39" s="76"/>
      <c r="HH39" s="76"/>
      <c r="HI39" s="76"/>
      <c r="HJ39" s="76"/>
      <c r="HK39" s="76"/>
      <c r="HL39" s="76"/>
      <c r="HM39" s="76"/>
      <c r="HN39" s="76"/>
      <c r="HO39" s="76"/>
      <c r="HP39" s="76"/>
      <c r="HQ39" s="76"/>
      <c r="HR39" s="76"/>
      <c r="HS39" s="76"/>
      <c r="HT39" s="76"/>
      <c r="HU39" s="76"/>
      <c r="HV39" s="76"/>
      <c r="HW39" s="76"/>
      <c r="HX39" s="76"/>
      <c r="HY39" s="76"/>
      <c r="HZ39" s="76"/>
      <c r="IA39" s="76"/>
      <c r="IB39" s="76"/>
      <c r="IC39" s="76"/>
      <c r="ID39" s="76"/>
      <c r="IE39" s="76"/>
      <c r="IF39" s="76"/>
      <c r="IG39" s="76"/>
      <c r="IH39" s="76"/>
      <c r="II39" s="76"/>
      <c r="IJ39" s="76"/>
      <c r="IK39" s="76"/>
      <c r="IL39" s="76"/>
      <c r="IM39" s="76"/>
      <c r="IN39" s="76"/>
      <c r="IO39" s="76"/>
      <c r="IP39" s="76"/>
      <c r="IQ39" s="76"/>
      <c r="IR39" s="76"/>
      <c r="IS39" s="76"/>
      <c r="IT39" s="76"/>
      <c r="IU39" s="76"/>
      <c r="IV39" s="76"/>
      <c r="IW39" s="76"/>
      <c r="IX39" s="76"/>
      <c r="IY39" s="76"/>
      <c r="IZ39" s="76"/>
      <c r="JA39" s="76"/>
      <c r="JB39" s="76"/>
      <c r="JC39" s="76"/>
      <c r="JD39" s="76"/>
      <c r="JE39" s="76"/>
      <c r="JF39" s="76"/>
      <c r="JG39" s="76"/>
      <c r="JH39" s="76"/>
      <c r="JI39" s="76"/>
      <c r="JJ39" s="76"/>
      <c r="JK39" s="76"/>
      <c r="JL39" s="76"/>
      <c r="JM39" s="76"/>
      <c r="JN39" s="76"/>
      <c r="JO39" s="76"/>
      <c r="JP39" s="76"/>
      <c r="JQ39" s="76"/>
      <c r="JR39" s="76"/>
      <c r="JS39" s="76"/>
      <c r="JT39" s="76"/>
      <c r="JU39" s="76"/>
      <c r="JV39" s="76"/>
      <c r="JW39" s="76"/>
      <c r="JX39" s="76"/>
      <c r="JY39" s="76"/>
      <c r="JZ39" s="76"/>
      <c r="KA39" s="76"/>
      <c r="KB39" s="76"/>
      <c r="KC39" s="76"/>
      <c r="KD39" s="76"/>
      <c r="KE39" s="76"/>
      <c r="KF39" s="76"/>
      <c r="KG39" s="76"/>
      <c r="KH39" s="76"/>
      <c r="KI39" s="76"/>
      <c r="KJ39" s="76"/>
      <c r="KK39" s="76"/>
      <c r="KL39" s="76"/>
      <c r="KM39" s="76"/>
      <c r="KN39" s="76"/>
      <c r="KO39" s="76"/>
      <c r="KP39" s="76"/>
      <c r="KQ39" s="76"/>
      <c r="KR39" s="76"/>
      <c r="KS39" s="76"/>
      <c r="KT39" s="76"/>
      <c r="KU39" s="76"/>
      <c r="KV39" s="76"/>
      <c r="KW39" s="76"/>
      <c r="KX39" s="76"/>
      <c r="KY39" s="76"/>
      <c r="KZ39" s="76"/>
      <c r="LA39" s="76"/>
      <c r="LB39" s="76"/>
      <c r="LC39" s="76"/>
      <c r="LD39" s="76"/>
      <c r="LE39" s="76"/>
      <c r="LF39" s="76"/>
      <c r="LG39" s="76"/>
      <c r="LH39" s="76"/>
      <c r="LI39" s="76"/>
      <c r="LJ39" s="76"/>
      <c r="LK39" s="76"/>
      <c r="LL39" s="76"/>
      <c r="LM39" s="76"/>
      <c r="LN39" s="76"/>
      <c r="LO39" s="76"/>
      <c r="LP39" s="76"/>
      <c r="LQ39" s="76"/>
      <c r="LR39" s="76"/>
      <c r="LS39" s="76"/>
      <c r="LT39" s="76"/>
      <c r="LU39" s="76"/>
      <c r="LV39" s="76"/>
      <c r="LW39" s="76"/>
      <c r="LX39" s="76"/>
      <c r="LY39" s="76"/>
      <c r="LZ39" s="76"/>
      <c r="MA39" s="76"/>
      <c r="MB39" s="76"/>
      <c r="MC39" s="76"/>
      <c r="MD39" s="76"/>
      <c r="ME39" s="76"/>
      <c r="MF39" s="76"/>
      <c r="MG39" s="76"/>
      <c r="MH39" s="76"/>
      <c r="MI39" s="76"/>
      <c r="MJ39" s="76"/>
      <c r="MK39" s="76"/>
      <c r="ML39" s="76"/>
      <c r="MM39" s="76"/>
      <c r="MN39" s="76"/>
      <c r="MO39" s="76"/>
      <c r="MP39" s="76"/>
      <c r="MQ39" s="76"/>
      <c r="MR39" s="76"/>
      <c r="MS39" s="76"/>
      <c r="MT39" s="76"/>
      <c r="MU39" s="76"/>
      <c r="MV39" s="76"/>
      <c r="MW39" s="76"/>
      <c r="MX39" s="76"/>
      <c r="MY39" s="76"/>
      <c r="MZ39" s="76"/>
      <c r="NA39" s="76"/>
      <c r="NB39" s="76"/>
      <c r="NC39" s="76"/>
      <c r="ND39" s="76"/>
      <c r="NE39" s="76"/>
      <c r="NF39" s="76"/>
      <c r="NG39" s="76"/>
      <c r="NH39" s="76"/>
      <c r="NI39" s="76"/>
      <c r="NJ39" s="76"/>
      <c r="NK39" s="76"/>
      <c r="NL39" s="76"/>
      <c r="NM39" s="76"/>
      <c r="NN39" s="76"/>
      <c r="NO39" s="76"/>
      <c r="NP39" s="76"/>
      <c r="NQ39" s="76"/>
      <c r="NR39" s="76"/>
      <c r="NS39" s="76"/>
      <c r="NT39" s="76"/>
      <c r="NU39" s="76"/>
      <c r="NV39" s="76"/>
      <c r="NW39" s="76"/>
      <c r="NX39" s="76"/>
      <c r="NY39" s="76"/>
      <c r="NZ39" s="76"/>
      <c r="OA39" s="76"/>
      <c r="OB39" s="76"/>
      <c r="OC39" s="76"/>
      <c r="OD39" s="76"/>
      <c r="OE39" s="76"/>
      <c r="OF39" s="76"/>
      <c r="OG39" s="76"/>
      <c r="OH39" s="76"/>
      <c r="OI39" s="76"/>
      <c r="OJ39" s="76"/>
      <c r="OK39" s="76"/>
      <c r="OL39" s="76"/>
      <c r="OM39" s="76"/>
      <c r="ON39" s="76"/>
      <c r="OO39" s="76"/>
      <c r="OP39" s="76"/>
      <c r="OQ39" s="76"/>
      <c r="OR39" s="76"/>
      <c r="OS39" s="76"/>
      <c r="OT39" s="76"/>
      <c r="OU39" s="76"/>
      <c r="OV39" s="76"/>
      <c r="OW39" s="76"/>
      <c r="OX39" s="76"/>
      <c r="OY39" s="76"/>
      <c r="OZ39" s="76"/>
      <c r="PA39" s="76"/>
      <c r="PB39" s="76"/>
      <c r="PC39" s="76"/>
      <c r="PD39" s="76"/>
      <c r="PE39" s="76"/>
      <c r="PF39" s="76"/>
      <c r="PG39" s="76"/>
      <c r="PH39" s="76"/>
      <c r="PI39" s="76"/>
      <c r="PJ39" s="76"/>
      <c r="PK39" s="76"/>
      <c r="PL39" s="76"/>
      <c r="PM39" s="76"/>
      <c r="PN39" s="76"/>
      <c r="PO39" s="76"/>
      <c r="PP39" s="76"/>
      <c r="PQ39" s="76"/>
      <c r="PR39" s="76"/>
      <c r="PS39" s="76"/>
      <c r="PT39" s="76"/>
      <c r="PU39" s="76"/>
      <c r="PV39" s="76"/>
      <c r="PW39" s="76"/>
      <c r="PX39" s="76"/>
      <c r="PY39" s="76"/>
      <c r="PZ39" s="76"/>
      <c r="QA39" s="76"/>
      <c r="QB39" s="76"/>
      <c r="QC39" s="76"/>
      <c r="QD39" s="76"/>
      <c r="QE39" s="76"/>
      <c r="QF39" s="76"/>
      <c r="QG39" s="76"/>
      <c r="QH39" s="76"/>
      <c r="QI39" s="76"/>
      <c r="QJ39" s="76"/>
      <c r="QK39" s="76"/>
      <c r="QL39" s="76"/>
      <c r="QM39" s="76"/>
      <c r="QN39" s="76"/>
      <c r="QO39" s="76"/>
      <c r="QP39" s="76"/>
      <c r="QQ39" s="76"/>
      <c r="QR39" s="76"/>
      <c r="QS39" s="76"/>
      <c r="QT39" s="76"/>
      <c r="QU39" s="76"/>
      <c r="QV39" s="76"/>
      <c r="QW39" s="76"/>
      <c r="QX39" s="76"/>
      <c r="QY39" s="76"/>
      <c r="QZ39" s="76"/>
      <c r="RA39" s="76"/>
      <c r="RB39" s="76"/>
      <c r="RC39" s="76"/>
      <c r="RD39" s="76"/>
      <c r="RE39" s="76"/>
      <c r="RF39" s="76"/>
      <c r="RG39" s="76"/>
      <c r="RH39" s="76"/>
      <c r="RI39" s="76"/>
      <c r="RJ39" s="76"/>
      <c r="RK39" s="76"/>
      <c r="RL39" s="76"/>
      <c r="RM39" s="76"/>
      <c r="RN39" s="76"/>
      <c r="RO39" s="76"/>
      <c r="RP39" s="76"/>
      <c r="RQ39" s="76"/>
      <c r="RR39" s="76"/>
      <c r="RS39" s="76"/>
      <c r="RT39" s="76"/>
      <c r="RU39" s="76"/>
      <c r="RV39" s="76"/>
      <c r="RW39" s="76"/>
      <c r="RX39" s="76"/>
      <c r="RY39" s="76"/>
      <c r="RZ39" s="76"/>
      <c r="SA39" s="76"/>
      <c r="SB39" s="76"/>
      <c r="SC39" s="76"/>
      <c r="SD39" s="76"/>
      <c r="SE39" s="76"/>
      <c r="SF39" s="76"/>
      <c r="SG39" s="76"/>
      <c r="SH39" s="76"/>
      <c r="SI39" s="76"/>
      <c r="SJ39" s="76"/>
      <c r="SK39" s="76"/>
      <c r="SL39" s="76"/>
      <c r="SM39" s="76"/>
      <c r="SN39" s="76"/>
      <c r="SO39" s="76"/>
      <c r="SP39" s="76"/>
      <c r="SQ39" s="76"/>
      <c r="SR39" s="76"/>
      <c r="SS39" s="76"/>
      <c r="ST39" s="76"/>
      <c r="SU39" s="76"/>
      <c r="SV39" s="76"/>
      <c r="SW39" s="76"/>
      <c r="SX39" s="76"/>
      <c r="SY39" s="76"/>
      <c r="SZ39" s="76"/>
      <c r="TA39" s="76"/>
      <c r="TB39" s="76"/>
      <c r="TC39" s="76"/>
      <c r="TD39" s="76"/>
      <c r="TE39" s="76"/>
      <c r="TF39" s="76"/>
      <c r="TG39" s="76"/>
      <c r="TH39" s="76"/>
      <c r="TI39" s="76"/>
      <c r="TJ39" s="76"/>
      <c r="TK39" s="76"/>
      <c r="TL39" s="76"/>
      <c r="TM39" s="76"/>
      <c r="TN39" s="76"/>
      <c r="TO39" s="76"/>
      <c r="TP39" s="76"/>
      <c r="TQ39" s="76"/>
      <c r="TR39" s="76"/>
      <c r="TS39" s="76"/>
      <c r="TT39" s="76"/>
      <c r="TU39" s="76"/>
      <c r="TV39" s="76"/>
      <c r="TW39" s="76"/>
      <c r="TX39" s="76"/>
      <c r="TY39" s="76"/>
      <c r="TZ39" s="76"/>
      <c r="UA39" s="76"/>
      <c r="UB39" s="76"/>
      <c r="UC39" s="76"/>
      <c r="UD39" s="76"/>
      <c r="UE39" s="76"/>
      <c r="UF39" s="76"/>
      <c r="UG39" s="76"/>
      <c r="UH39" s="76"/>
      <c r="UI39" s="76"/>
      <c r="UJ39" s="76"/>
      <c r="UK39" s="76"/>
      <c r="UL39" s="76"/>
      <c r="UM39" s="76"/>
      <c r="UN39" s="76"/>
      <c r="UO39" s="76"/>
      <c r="UP39" s="76"/>
      <c r="UQ39" s="76"/>
      <c r="UR39" s="76"/>
      <c r="US39" s="76"/>
      <c r="UT39" s="76"/>
      <c r="UU39" s="76"/>
      <c r="UV39" s="76"/>
      <c r="UW39" s="76"/>
      <c r="UX39" s="76"/>
      <c r="UY39" s="76"/>
      <c r="UZ39" s="76"/>
      <c r="VA39" s="76"/>
      <c r="VB39" s="76"/>
      <c r="VC39" s="76"/>
      <c r="VD39" s="76"/>
      <c r="VE39" s="76"/>
      <c r="VF39" s="76"/>
      <c r="VG39" s="76"/>
      <c r="VH39" s="76"/>
      <c r="VI39" s="76"/>
      <c r="VJ39" s="76"/>
      <c r="VK39" s="76"/>
      <c r="VL39" s="76"/>
      <c r="VM39" s="76"/>
      <c r="VN39" s="76"/>
      <c r="VO39" s="76"/>
      <c r="VP39" s="76"/>
      <c r="VQ39" s="76"/>
      <c r="VR39" s="76"/>
      <c r="VS39" s="76"/>
      <c r="VT39" s="76"/>
      <c r="VU39" s="76"/>
      <c r="VV39" s="76"/>
      <c r="VW39" s="76"/>
      <c r="VX39" s="76"/>
      <c r="VY39" s="76"/>
      <c r="VZ39" s="76"/>
      <c r="WA39" s="76"/>
      <c r="WB39" s="76"/>
      <c r="WC39" s="76"/>
      <c r="WD39" s="76"/>
      <c r="WE39" s="76"/>
      <c r="WF39" s="76"/>
      <c r="WG39" s="76"/>
      <c r="WH39" s="76"/>
      <c r="WI39" s="76"/>
      <c r="WJ39" s="76"/>
      <c r="WK39" s="76"/>
      <c r="WL39" s="76"/>
      <c r="WM39" s="76"/>
      <c r="WN39" s="76"/>
      <c r="WO39" s="76"/>
      <c r="WP39" s="76"/>
      <c r="WQ39" s="76"/>
      <c r="WR39" s="76"/>
      <c r="WS39" s="76"/>
      <c r="WT39" s="76"/>
      <c r="WU39" s="76"/>
      <c r="WV39" s="76"/>
      <c r="WW39" s="76"/>
      <c r="WX39" s="76"/>
      <c r="WY39" s="76"/>
      <c r="WZ39" s="76"/>
      <c r="XA39" s="76"/>
      <c r="XB39" s="76"/>
      <c r="XC39" s="76"/>
      <c r="XD39" s="76"/>
      <c r="XE39" s="76"/>
      <c r="XF39" s="76"/>
      <c r="XG39" s="76"/>
      <c r="XH39" s="76"/>
      <c r="XI39" s="76"/>
      <c r="XJ39" s="76"/>
      <c r="XK39" s="76"/>
      <c r="XL39" s="76"/>
      <c r="XM39" s="76"/>
      <c r="XN39" s="76"/>
      <c r="XO39" s="76"/>
      <c r="XP39" s="76"/>
      <c r="XQ39" s="76"/>
      <c r="XR39" s="76"/>
      <c r="XS39" s="76"/>
      <c r="XT39" s="76"/>
      <c r="XU39" s="76"/>
      <c r="XV39" s="76"/>
      <c r="XW39" s="76"/>
      <c r="XX39" s="76"/>
      <c r="XY39" s="76"/>
      <c r="XZ39" s="76"/>
      <c r="YA39" s="76"/>
      <c r="YB39" s="76"/>
      <c r="YC39" s="76"/>
      <c r="YD39" s="76"/>
      <c r="YE39" s="76"/>
      <c r="YF39" s="76"/>
      <c r="YG39" s="76"/>
      <c r="YH39" s="76"/>
      <c r="YI39" s="76"/>
      <c r="YJ39" s="76"/>
      <c r="YK39" s="76"/>
      <c r="YL39" s="76"/>
      <c r="YM39" s="76"/>
      <c r="YN39" s="76"/>
      <c r="YO39" s="76"/>
      <c r="YP39" s="76"/>
      <c r="YQ39" s="76"/>
      <c r="YR39" s="76"/>
      <c r="YS39" s="76"/>
      <c r="YT39" s="76"/>
      <c r="YU39" s="76"/>
      <c r="YV39" s="76"/>
      <c r="YW39" s="76"/>
      <c r="YX39" s="76"/>
      <c r="YY39" s="76"/>
      <c r="YZ39" s="76"/>
      <c r="ZA39" s="76"/>
      <c r="ZB39" s="76"/>
      <c r="ZC39" s="76"/>
      <c r="ZD39" s="76"/>
      <c r="ZE39" s="76"/>
      <c r="ZF39" s="76"/>
      <c r="ZG39" s="76"/>
      <c r="ZH39" s="76"/>
      <c r="ZI39" s="76"/>
      <c r="ZJ39" s="76"/>
      <c r="ZK39" s="76"/>
      <c r="ZL39" s="76"/>
      <c r="ZM39" s="76"/>
      <c r="ZN39" s="76"/>
      <c r="ZO39" s="76"/>
      <c r="ZP39" s="76"/>
      <c r="ZQ39" s="76"/>
      <c r="ZR39" s="76"/>
      <c r="ZS39" s="76"/>
      <c r="ZT39" s="76"/>
      <c r="ZU39" s="76"/>
      <c r="ZV39" s="76"/>
      <c r="ZW39" s="76"/>
      <c r="ZX39" s="76"/>
      <c r="ZY39" s="76"/>
      <c r="ZZ39" s="76"/>
      <c r="AAA39" s="76"/>
      <c r="AAB39" s="76"/>
      <c r="AAC39" s="76"/>
      <c r="AAD39" s="76"/>
      <c r="AAE39" s="76"/>
      <c r="AAF39" s="76"/>
      <c r="AAG39" s="76"/>
      <c r="AAH39" s="76"/>
      <c r="AAI39" s="76"/>
      <c r="AAJ39" s="76"/>
      <c r="AAK39" s="76"/>
      <c r="AAL39" s="76"/>
      <c r="AAM39" s="76"/>
      <c r="AAN39" s="76"/>
      <c r="AAO39" s="76"/>
      <c r="AAP39" s="76"/>
      <c r="AAQ39" s="76"/>
      <c r="AAR39" s="76"/>
      <c r="AAS39" s="76"/>
      <c r="AAT39" s="76"/>
      <c r="AAU39" s="76"/>
      <c r="AAV39" s="76"/>
      <c r="AAW39" s="76"/>
      <c r="AAX39" s="76"/>
      <c r="AAY39" s="76"/>
      <c r="AAZ39" s="76"/>
      <c r="ABA39" s="76"/>
      <c r="ABB39" s="76"/>
      <c r="ABC39" s="76"/>
      <c r="ABD39" s="76"/>
      <c r="ABE39" s="76"/>
      <c r="ABF39" s="76"/>
      <c r="ABG39" s="76"/>
      <c r="ABH39" s="76"/>
      <c r="ABI39" s="76"/>
      <c r="ABJ39" s="76"/>
      <c r="ABK39" s="76"/>
      <c r="ABL39" s="76"/>
      <c r="ABM39" s="76"/>
      <c r="ABN39" s="76"/>
      <c r="ABO39" s="76"/>
      <c r="ABP39" s="76"/>
      <c r="ABQ39" s="76"/>
      <c r="ABR39" s="76"/>
      <c r="ABS39" s="76"/>
      <c r="ABT39" s="76"/>
      <c r="ABU39" s="76"/>
      <c r="ABV39" s="76"/>
      <c r="ABW39" s="76"/>
      <c r="ABX39" s="76"/>
      <c r="ABY39" s="76"/>
      <c r="ABZ39" s="76"/>
      <c r="ACA39" s="76"/>
      <c r="ACB39" s="76"/>
      <c r="ACC39" s="76"/>
      <c r="ACD39" s="76"/>
      <c r="ACE39" s="76"/>
      <c r="ACF39" s="76"/>
      <c r="ACG39" s="76"/>
      <c r="ACH39" s="76"/>
      <c r="ACI39" s="76"/>
      <c r="ACJ39" s="76"/>
      <c r="ACK39" s="76"/>
      <c r="ACL39" s="76"/>
      <c r="ACM39" s="76"/>
      <c r="ACN39" s="76"/>
      <c r="ACO39" s="76"/>
      <c r="ACP39" s="76"/>
      <c r="ACQ39" s="76"/>
      <c r="ACR39" s="76"/>
      <c r="ACS39" s="76"/>
      <c r="ACT39" s="76"/>
      <c r="ACU39" s="76"/>
      <c r="ACV39" s="76"/>
      <c r="ACW39" s="76"/>
      <c r="ACX39" s="76"/>
      <c r="ACY39" s="76"/>
      <c r="ACZ39" s="76"/>
      <c r="ADA39" s="76"/>
      <c r="ADB39" s="76"/>
      <c r="ADC39" s="76"/>
      <c r="ADD39" s="76"/>
      <c r="ADE39" s="76"/>
      <c r="ADF39" s="76"/>
      <c r="ADG39" s="76"/>
      <c r="ADH39" s="76"/>
      <c r="ADI39" s="76"/>
      <c r="ADJ39" s="76"/>
      <c r="ADK39" s="76"/>
      <c r="ADL39" s="76"/>
      <c r="ADM39" s="76"/>
      <c r="ADN39" s="76"/>
      <c r="ADO39" s="76"/>
      <c r="ADP39" s="76"/>
      <c r="ADQ39" s="76"/>
      <c r="ADR39" s="76"/>
      <c r="ADS39" s="76"/>
      <c r="ADT39" s="76"/>
      <c r="ADU39" s="76"/>
      <c r="ADV39" s="76"/>
      <c r="ADW39" s="76"/>
      <c r="ADX39" s="76"/>
      <c r="ADY39" s="76"/>
      <c r="ADZ39" s="76"/>
      <c r="AEA39" s="76"/>
      <c r="AEB39" s="76"/>
      <c r="AEC39" s="76"/>
      <c r="AED39" s="76"/>
      <c r="AEE39" s="76"/>
      <c r="AEF39" s="76"/>
      <c r="AEG39" s="76"/>
      <c r="AEH39" s="76"/>
      <c r="AEI39" s="76"/>
      <c r="AEJ39" s="76"/>
      <c r="AEK39" s="76"/>
      <c r="AEL39" s="76"/>
      <c r="AEM39" s="76"/>
      <c r="AEN39" s="76"/>
      <c r="AEO39" s="76"/>
      <c r="AEP39" s="76"/>
      <c r="AEQ39" s="76"/>
      <c r="AER39" s="76"/>
      <c r="AES39" s="76"/>
      <c r="AET39" s="76"/>
      <c r="AEU39" s="76"/>
      <c r="AEV39" s="76"/>
      <c r="AEW39" s="76"/>
      <c r="AEX39" s="76"/>
      <c r="AEY39" s="76"/>
      <c r="AEZ39" s="76"/>
      <c r="AFA39" s="76"/>
      <c r="AFB39" s="76"/>
      <c r="AFC39" s="76"/>
      <c r="AFD39" s="76"/>
      <c r="AFE39" s="76"/>
      <c r="AFF39" s="76"/>
      <c r="AFG39" s="76"/>
      <c r="AFH39" s="76"/>
      <c r="AFI39" s="76"/>
      <c r="AFJ39" s="76"/>
      <c r="AFK39" s="76"/>
      <c r="AFL39" s="76"/>
      <c r="AFM39" s="76"/>
      <c r="AFN39" s="76"/>
      <c r="AFO39" s="76"/>
      <c r="AFP39" s="76"/>
      <c r="AFQ39" s="76"/>
      <c r="AFR39" s="76"/>
      <c r="AFS39" s="76"/>
      <c r="AFT39" s="76"/>
      <c r="AFU39" s="76"/>
      <c r="AFV39" s="76"/>
      <c r="AFW39" s="76"/>
      <c r="AFX39" s="76"/>
      <c r="AFY39" s="76"/>
      <c r="AFZ39" s="76"/>
      <c r="AGA39" s="76"/>
      <c r="AGB39" s="76"/>
      <c r="AGC39" s="76"/>
      <c r="AGD39" s="76"/>
      <c r="AGE39" s="76"/>
      <c r="AGF39" s="76"/>
      <c r="AGG39" s="76"/>
      <c r="AGH39" s="76"/>
      <c r="AGI39" s="76"/>
      <c r="AGJ39" s="76"/>
      <c r="AGK39" s="76"/>
      <c r="AGL39" s="76"/>
      <c r="AGM39" s="76"/>
      <c r="AGN39" s="76"/>
      <c r="AGO39" s="76"/>
      <c r="AGP39" s="76"/>
      <c r="AGQ39" s="76"/>
      <c r="AGR39" s="76"/>
      <c r="AGS39" s="76"/>
      <c r="AGT39" s="76"/>
      <c r="AGU39" s="76"/>
      <c r="AGV39" s="76"/>
      <c r="AGW39" s="76"/>
      <c r="AGX39" s="76"/>
      <c r="AGY39" s="76"/>
      <c r="AGZ39" s="76"/>
      <c r="AHA39" s="76"/>
      <c r="AHB39" s="76"/>
      <c r="AHC39" s="76"/>
      <c r="AHD39" s="76"/>
      <c r="AHE39" s="76"/>
      <c r="AHF39" s="76"/>
      <c r="AHG39" s="76"/>
      <c r="AHH39" s="76"/>
      <c r="AHI39" s="76"/>
      <c r="AHJ39" s="76"/>
      <c r="AHK39" s="76"/>
      <c r="AHL39" s="76"/>
      <c r="AHM39" s="76"/>
      <c r="AHN39" s="76"/>
      <c r="AHO39" s="76"/>
      <c r="AHP39" s="76"/>
      <c r="AHQ39" s="76"/>
      <c r="AHR39" s="76"/>
      <c r="AHS39" s="76"/>
      <c r="AHT39" s="76"/>
      <c r="AHU39" s="76"/>
      <c r="AHV39" s="76"/>
      <c r="AHW39" s="76"/>
      <c r="AHX39" s="76"/>
      <c r="AHY39" s="76"/>
      <c r="AHZ39" s="76"/>
      <c r="AIA39" s="76"/>
      <c r="AIB39" s="76"/>
      <c r="AIC39" s="76"/>
      <c r="AID39" s="76"/>
      <c r="AIE39" s="76"/>
      <c r="AIF39" s="76"/>
      <c r="AIG39" s="76"/>
      <c r="AIH39" s="76"/>
      <c r="AII39" s="76"/>
      <c r="AIJ39" s="76"/>
      <c r="AIK39" s="76"/>
      <c r="AIL39" s="76"/>
      <c r="AIM39" s="76"/>
      <c r="AIN39" s="76"/>
      <c r="AIO39" s="76"/>
      <c r="AIP39" s="76"/>
      <c r="AIQ39" s="76"/>
      <c r="AIR39" s="76"/>
      <c r="AIS39" s="76"/>
      <c r="AIT39" s="76"/>
      <c r="AIU39" s="76"/>
      <c r="AIV39" s="76"/>
      <c r="AIW39" s="76"/>
      <c r="AIX39" s="76"/>
      <c r="AIY39" s="76"/>
      <c r="AIZ39" s="76"/>
      <c r="AJA39" s="76"/>
      <c r="AJB39" s="76"/>
      <c r="AJC39" s="76"/>
      <c r="AJD39" s="76"/>
      <c r="AJE39" s="76"/>
      <c r="AJF39" s="76"/>
      <c r="AJG39" s="76"/>
      <c r="AJH39" s="76"/>
      <c r="AJI39" s="76"/>
      <c r="AJJ39" s="76"/>
      <c r="AJK39" s="76"/>
      <c r="AJL39" s="76"/>
      <c r="AJM39" s="76"/>
      <c r="AJN39" s="76"/>
      <c r="AJO39" s="76"/>
      <c r="AJP39" s="76"/>
      <c r="AJQ39" s="76"/>
      <c r="AJR39" s="76"/>
      <c r="AJS39" s="76"/>
      <c r="AJT39" s="76"/>
      <c r="AJU39" s="76"/>
      <c r="AJV39" s="76"/>
      <c r="AJW39" s="76"/>
      <c r="AJX39" s="76"/>
      <c r="AJY39" s="76"/>
      <c r="AJZ39" s="76"/>
      <c r="AKA39" s="76"/>
      <c r="AKB39" s="76"/>
      <c r="AKC39" s="76"/>
      <c r="AKD39" s="76"/>
      <c r="AKE39" s="76"/>
      <c r="AKF39" s="76"/>
      <c r="AKG39" s="76"/>
      <c r="AKH39" s="76"/>
      <c r="AKI39" s="76"/>
      <c r="AKJ39" s="76"/>
      <c r="AKK39" s="76"/>
      <c r="AKL39" s="76"/>
      <c r="AKM39" s="76"/>
      <c r="AKN39" s="76"/>
      <c r="AKO39" s="76"/>
      <c r="AKP39" s="76"/>
      <c r="AKQ39" s="76"/>
      <c r="AKR39" s="76"/>
      <c r="AKS39" s="76"/>
      <c r="AKT39" s="76"/>
      <c r="AKU39" s="76"/>
      <c r="AKV39" s="76"/>
      <c r="AKW39" s="76"/>
      <c r="AKX39" s="76"/>
      <c r="AKY39" s="76"/>
      <c r="AKZ39" s="76"/>
      <c r="ALA39" s="76"/>
      <c r="ALB39" s="76"/>
      <c r="ALC39" s="76"/>
      <c r="ALD39" s="76"/>
      <c r="ALE39" s="76"/>
      <c r="ALF39" s="76"/>
      <c r="ALG39" s="76"/>
      <c r="ALH39" s="76"/>
      <c r="ALI39" s="76"/>
      <c r="ALJ39" s="76"/>
      <c r="ALK39" s="76"/>
      <c r="ALL39" s="76"/>
      <c r="ALM39" s="76"/>
      <c r="ALN39" s="76"/>
      <c r="ALO39" s="76"/>
      <c r="ALP39" s="76"/>
      <c r="ALQ39" s="76"/>
      <c r="ALR39" s="76"/>
      <c r="ALS39" s="76"/>
      <c r="ALT39" s="76"/>
      <c r="ALU39" s="76"/>
      <c r="ALV39" s="76"/>
      <c r="ALW39" s="76"/>
      <c r="ALX39" s="76"/>
      <c r="ALY39" s="76"/>
      <c r="ALZ39" s="76"/>
      <c r="AMA39" s="76"/>
      <c r="AMB39" s="76"/>
      <c r="AMC39" s="76"/>
      <c r="AMD39" s="76"/>
      <c r="AME39" s="76"/>
    </row>
    <row r="40" spans="1:1019" s="80" customFormat="1">
      <c r="A40" s="20" t="s">
        <v>101</v>
      </c>
      <c r="B40" s="21">
        <v>2003377</v>
      </c>
      <c r="C40" s="21" t="s">
        <v>96</v>
      </c>
      <c r="D40" s="71" t="s">
        <v>84</v>
      </c>
      <c r="E40" s="22" t="s">
        <v>59</v>
      </c>
      <c r="F40" s="59">
        <v>3366</v>
      </c>
      <c r="G40" s="23">
        <v>57.4</v>
      </c>
      <c r="H40" s="69">
        <f>$J$6</f>
        <v>0.21229999999999999</v>
      </c>
      <c r="I40" s="23">
        <f>ROUND(((H40+1)*G40),2)</f>
        <v>69.59</v>
      </c>
      <c r="J40" s="23">
        <f>TRUNC((I40*F40),2)</f>
        <v>234239.94</v>
      </c>
      <c r="K40" s="78">
        <f t="shared" ref="K40:K42" si="8">G40*F40</f>
        <v>193208.4</v>
      </c>
      <c r="L40" s="76"/>
      <c r="M40" s="79"/>
      <c r="N40" s="76"/>
      <c r="O40" s="76"/>
      <c r="P40" s="76"/>
      <c r="Q40" s="76"/>
      <c r="R40" s="76"/>
      <c r="S40" s="76"/>
      <c r="T40" s="76"/>
      <c r="U40" s="76"/>
      <c r="V40" s="76"/>
      <c r="W40" s="76"/>
      <c r="X40" s="76"/>
      <c r="Y40" s="76"/>
      <c r="Z40" s="76"/>
      <c r="AA40" s="76"/>
      <c r="AB40" s="76"/>
      <c r="AC40" s="76"/>
      <c r="AD40" s="76"/>
      <c r="AE40" s="76"/>
      <c r="AF40" s="76"/>
      <c r="AG40" s="76"/>
      <c r="AH40" s="76"/>
      <c r="AI40" s="76"/>
      <c r="AJ40" s="76"/>
      <c r="AK40" s="76"/>
      <c r="AL40" s="76"/>
      <c r="AM40" s="76"/>
      <c r="AN40" s="76"/>
      <c r="AO40" s="76"/>
      <c r="AP40" s="76"/>
      <c r="AQ40" s="76"/>
      <c r="AR40" s="76"/>
      <c r="AS40" s="76"/>
      <c r="AT40" s="76"/>
      <c r="AU40" s="76"/>
      <c r="AV40" s="76"/>
      <c r="AW40" s="76"/>
      <c r="AX40" s="76"/>
      <c r="AY40" s="76"/>
      <c r="AZ40" s="76"/>
      <c r="BA40" s="76"/>
      <c r="BB40" s="76"/>
      <c r="BC40" s="76"/>
      <c r="BD40" s="76"/>
      <c r="BE40" s="76"/>
      <c r="BF40" s="76"/>
      <c r="BG40" s="76"/>
      <c r="BH40" s="76"/>
      <c r="BI40" s="76"/>
      <c r="BJ40" s="76"/>
      <c r="BK40" s="76"/>
      <c r="BL40" s="76"/>
      <c r="BM40" s="76"/>
      <c r="BN40" s="76"/>
      <c r="BO40" s="76"/>
      <c r="BP40" s="76"/>
      <c r="BQ40" s="76"/>
      <c r="BR40" s="76"/>
      <c r="BS40" s="76"/>
      <c r="BT40" s="76"/>
      <c r="BU40" s="76"/>
      <c r="BV40" s="76"/>
      <c r="BW40" s="76"/>
      <c r="BX40" s="76"/>
      <c r="BY40" s="76"/>
      <c r="BZ40" s="76"/>
      <c r="CA40" s="76"/>
      <c r="CB40" s="76"/>
      <c r="CC40" s="76"/>
      <c r="CD40" s="76"/>
      <c r="CE40" s="76"/>
      <c r="CF40" s="76"/>
      <c r="CG40" s="76"/>
      <c r="CH40" s="76"/>
      <c r="CI40" s="76"/>
      <c r="CJ40" s="76"/>
      <c r="CK40" s="76"/>
      <c r="CL40" s="76"/>
      <c r="CM40" s="76"/>
      <c r="CN40" s="76"/>
      <c r="CO40" s="76"/>
      <c r="CP40" s="76"/>
      <c r="CQ40" s="76"/>
      <c r="CR40" s="76"/>
      <c r="CS40" s="76"/>
      <c r="CT40" s="76"/>
      <c r="CU40" s="76"/>
      <c r="CV40" s="76"/>
      <c r="CW40" s="76"/>
      <c r="CX40" s="76"/>
      <c r="CY40" s="76"/>
      <c r="CZ40" s="76"/>
      <c r="DA40" s="76"/>
      <c r="DB40" s="76"/>
      <c r="DC40" s="76"/>
      <c r="DD40" s="76"/>
      <c r="DE40" s="76"/>
      <c r="DF40" s="76"/>
      <c r="DG40" s="76"/>
      <c r="DH40" s="76"/>
      <c r="DI40" s="76"/>
      <c r="DJ40" s="76"/>
      <c r="DK40" s="76"/>
      <c r="DL40" s="76"/>
      <c r="DM40" s="76"/>
      <c r="DN40" s="76"/>
      <c r="DO40" s="76"/>
      <c r="DP40" s="76"/>
      <c r="DQ40" s="76"/>
      <c r="DR40" s="76"/>
      <c r="DS40" s="76"/>
      <c r="DT40" s="76"/>
      <c r="DU40" s="76"/>
      <c r="DV40" s="76"/>
      <c r="DW40" s="76"/>
      <c r="DX40" s="76"/>
      <c r="DY40" s="76"/>
      <c r="DZ40" s="76"/>
      <c r="EA40" s="76"/>
      <c r="EB40" s="76"/>
      <c r="EC40" s="76"/>
      <c r="ED40" s="76"/>
      <c r="EE40" s="76"/>
      <c r="EF40" s="76"/>
      <c r="EG40" s="76"/>
      <c r="EH40" s="76"/>
      <c r="EI40" s="76"/>
      <c r="EJ40" s="76"/>
      <c r="EK40" s="76"/>
      <c r="EL40" s="76"/>
      <c r="EM40" s="76"/>
      <c r="EN40" s="76"/>
      <c r="EO40" s="76"/>
      <c r="EP40" s="76"/>
      <c r="EQ40" s="76"/>
      <c r="ER40" s="76"/>
      <c r="ES40" s="76"/>
      <c r="ET40" s="76"/>
      <c r="EU40" s="76"/>
      <c r="EV40" s="76"/>
      <c r="EW40" s="76"/>
      <c r="EX40" s="76"/>
      <c r="EY40" s="76"/>
      <c r="EZ40" s="76"/>
      <c r="FA40" s="76"/>
      <c r="FB40" s="76"/>
      <c r="FC40" s="76"/>
      <c r="FD40" s="76"/>
      <c r="FE40" s="76"/>
      <c r="FF40" s="76"/>
      <c r="FG40" s="76"/>
      <c r="FH40" s="76"/>
      <c r="FI40" s="76"/>
      <c r="FJ40" s="76"/>
      <c r="FK40" s="76"/>
      <c r="FL40" s="76"/>
      <c r="FM40" s="76"/>
      <c r="FN40" s="76"/>
      <c r="FO40" s="76"/>
      <c r="FP40" s="76"/>
      <c r="FQ40" s="76"/>
      <c r="FR40" s="76"/>
      <c r="FS40" s="76"/>
      <c r="FT40" s="76"/>
      <c r="FU40" s="76"/>
      <c r="FV40" s="76"/>
      <c r="FW40" s="76"/>
      <c r="FX40" s="76"/>
      <c r="FY40" s="76"/>
      <c r="FZ40" s="76"/>
      <c r="GA40" s="76"/>
      <c r="GB40" s="76"/>
      <c r="GC40" s="76"/>
      <c r="GD40" s="76"/>
      <c r="GE40" s="76"/>
      <c r="GF40" s="76"/>
      <c r="GG40" s="76"/>
      <c r="GH40" s="76"/>
      <c r="GI40" s="76"/>
      <c r="GJ40" s="76"/>
      <c r="GK40" s="76"/>
      <c r="GL40" s="76"/>
      <c r="GM40" s="76"/>
      <c r="GN40" s="76"/>
      <c r="GO40" s="76"/>
      <c r="GP40" s="76"/>
      <c r="GQ40" s="76"/>
      <c r="GR40" s="76"/>
      <c r="GS40" s="76"/>
      <c r="GT40" s="76"/>
      <c r="GU40" s="76"/>
      <c r="GV40" s="76"/>
      <c r="GW40" s="76"/>
      <c r="GX40" s="76"/>
      <c r="GY40" s="76"/>
      <c r="GZ40" s="76"/>
      <c r="HA40" s="76"/>
      <c r="HB40" s="76"/>
      <c r="HC40" s="76"/>
      <c r="HD40" s="76"/>
      <c r="HE40" s="76"/>
      <c r="HF40" s="76"/>
      <c r="HG40" s="76"/>
      <c r="HH40" s="76"/>
      <c r="HI40" s="76"/>
      <c r="HJ40" s="76"/>
      <c r="HK40" s="76"/>
      <c r="HL40" s="76"/>
      <c r="HM40" s="76"/>
      <c r="HN40" s="76"/>
      <c r="HO40" s="76"/>
      <c r="HP40" s="76"/>
      <c r="HQ40" s="76"/>
      <c r="HR40" s="76"/>
      <c r="HS40" s="76"/>
      <c r="HT40" s="76"/>
      <c r="HU40" s="76"/>
      <c r="HV40" s="76"/>
      <c r="HW40" s="76"/>
      <c r="HX40" s="76"/>
      <c r="HY40" s="76"/>
      <c r="HZ40" s="76"/>
      <c r="IA40" s="76"/>
      <c r="IB40" s="76"/>
      <c r="IC40" s="76"/>
      <c r="ID40" s="76"/>
      <c r="IE40" s="76"/>
      <c r="IF40" s="76"/>
      <c r="IG40" s="76"/>
      <c r="IH40" s="76"/>
      <c r="II40" s="76"/>
      <c r="IJ40" s="76"/>
      <c r="IK40" s="76"/>
      <c r="IL40" s="76"/>
      <c r="IM40" s="76"/>
      <c r="IN40" s="76"/>
      <c r="IO40" s="76"/>
      <c r="IP40" s="76"/>
      <c r="IQ40" s="76"/>
      <c r="IR40" s="76"/>
      <c r="IS40" s="76"/>
      <c r="IT40" s="76"/>
      <c r="IU40" s="76"/>
      <c r="IV40" s="76"/>
      <c r="IW40" s="76"/>
      <c r="IX40" s="76"/>
      <c r="IY40" s="76"/>
      <c r="IZ40" s="76"/>
      <c r="JA40" s="76"/>
      <c r="JB40" s="76"/>
      <c r="JC40" s="76"/>
      <c r="JD40" s="76"/>
      <c r="JE40" s="76"/>
      <c r="JF40" s="76"/>
      <c r="JG40" s="76"/>
      <c r="JH40" s="76"/>
      <c r="JI40" s="76"/>
      <c r="JJ40" s="76"/>
      <c r="JK40" s="76"/>
      <c r="JL40" s="76"/>
      <c r="JM40" s="76"/>
      <c r="JN40" s="76"/>
      <c r="JO40" s="76"/>
      <c r="JP40" s="76"/>
      <c r="JQ40" s="76"/>
      <c r="JR40" s="76"/>
      <c r="JS40" s="76"/>
      <c r="JT40" s="76"/>
      <c r="JU40" s="76"/>
      <c r="JV40" s="76"/>
      <c r="JW40" s="76"/>
      <c r="JX40" s="76"/>
      <c r="JY40" s="76"/>
      <c r="JZ40" s="76"/>
      <c r="KA40" s="76"/>
      <c r="KB40" s="76"/>
      <c r="KC40" s="76"/>
      <c r="KD40" s="76"/>
      <c r="KE40" s="76"/>
      <c r="KF40" s="76"/>
      <c r="KG40" s="76"/>
      <c r="KH40" s="76"/>
      <c r="KI40" s="76"/>
      <c r="KJ40" s="76"/>
      <c r="KK40" s="76"/>
      <c r="KL40" s="76"/>
      <c r="KM40" s="76"/>
      <c r="KN40" s="76"/>
      <c r="KO40" s="76"/>
      <c r="KP40" s="76"/>
      <c r="KQ40" s="76"/>
      <c r="KR40" s="76"/>
      <c r="KS40" s="76"/>
      <c r="KT40" s="76"/>
      <c r="KU40" s="76"/>
      <c r="KV40" s="76"/>
      <c r="KW40" s="76"/>
      <c r="KX40" s="76"/>
      <c r="KY40" s="76"/>
      <c r="KZ40" s="76"/>
      <c r="LA40" s="76"/>
      <c r="LB40" s="76"/>
      <c r="LC40" s="76"/>
      <c r="LD40" s="76"/>
      <c r="LE40" s="76"/>
      <c r="LF40" s="76"/>
      <c r="LG40" s="76"/>
      <c r="LH40" s="76"/>
      <c r="LI40" s="76"/>
      <c r="LJ40" s="76"/>
      <c r="LK40" s="76"/>
      <c r="LL40" s="76"/>
      <c r="LM40" s="76"/>
      <c r="LN40" s="76"/>
      <c r="LO40" s="76"/>
      <c r="LP40" s="76"/>
      <c r="LQ40" s="76"/>
      <c r="LR40" s="76"/>
      <c r="LS40" s="76"/>
      <c r="LT40" s="76"/>
      <c r="LU40" s="76"/>
      <c r="LV40" s="76"/>
      <c r="LW40" s="76"/>
      <c r="LX40" s="76"/>
      <c r="LY40" s="76"/>
      <c r="LZ40" s="76"/>
      <c r="MA40" s="76"/>
      <c r="MB40" s="76"/>
      <c r="MC40" s="76"/>
      <c r="MD40" s="76"/>
      <c r="ME40" s="76"/>
      <c r="MF40" s="76"/>
      <c r="MG40" s="76"/>
      <c r="MH40" s="76"/>
      <c r="MI40" s="76"/>
      <c r="MJ40" s="76"/>
      <c r="MK40" s="76"/>
      <c r="ML40" s="76"/>
      <c r="MM40" s="76"/>
      <c r="MN40" s="76"/>
      <c r="MO40" s="76"/>
      <c r="MP40" s="76"/>
      <c r="MQ40" s="76"/>
      <c r="MR40" s="76"/>
      <c r="MS40" s="76"/>
      <c r="MT40" s="76"/>
      <c r="MU40" s="76"/>
      <c r="MV40" s="76"/>
      <c r="MW40" s="76"/>
      <c r="MX40" s="76"/>
      <c r="MY40" s="76"/>
      <c r="MZ40" s="76"/>
      <c r="NA40" s="76"/>
      <c r="NB40" s="76"/>
      <c r="NC40" s="76"/>
      <c r="ND40" s="76"/>
      <c r="NE40" s="76"/>
      <c r="NF40" s="76"/>
      <c r="NG40" s="76"/>
      <c r="NH40" s="76"/>
      <c r="NI40" s="76"/>
      <c r="NJ40" s="76"/>
      <c r="NK40" s="76"/>
      <c r="NL40" s="76"/>
      <c r="NM40" s="76"/>
      <c r="NN40" s="76"/>
      <c r="NO40" s="76"/>
      <c r="NP40" s="76"/>
      <c r="NQ40" s="76"/>
      <c r="NR40" s="76"/>
      <c r="NS40" s="76"/>
      <c r="NT40" s="76"/>
      <c r="NU40" s="76"/>
      <c r="NV40" s="76"/>
      <c r="NW40" s="76"/>
      <c r="NX40" s="76"/>
      <c r="NY40" s="76"/>
      <c r="NZ40" s="76"/>
      <c r="OA40" s="76"/>
      <c r="OB40" s="76"/>
      <c r="OC40" s="76"/>
      <c r="OD40" s="76"/>
      <c r="OE40" s="76"/>
      <c r="OF40" s="76"/>
      <c r="OG40" s="76"/>
      <c r="OH40" s="76"/>
      <c r="OI40" s="76"/>
      <c r="OJ40" s="76"/>
      <c r="OK40" s="76"/>
      <c r="OL40" s="76"/>
      <c r="OM40" s="76"/>
      <c r="ON40" s="76"/>
      <c r="OO40" s="76"/>
      <c r="OP40" s="76"/>
      <c r="OQ40" s="76"/>
      <c r="OR40" s="76"/>
      <c r="OS40" s="76"/>
      <c r="OT40" s="76"/>
      <c r="OU40" s="76"/>
      <c r="OV40" s="76"/>
      <c r="OW40" s="76"/>
      <c r="OX40" s="76"/>
      <c r="OY40" s="76"/>
      <c r="OZ40" s="76"/>
      <c r="PA40" s="76"/>
      <c r="PB40" s="76"/>
      <c r="PC40" s="76"/>
      <c r="PD40" s="76"/>
      <c r="PE40" s="76"/>
      <c r="PF40" s="76"/>
      <c r="PG40" s="76"/>
      <c r="PH40" s="76"/>
      <c r="PI40" s="76"/>
      <c r="PJ40" s="76"/>
      <c r="PK40" s="76"/>
      <c r="PL40" s="76"/>
      <c r="PM40" s="76"/>
      <c r="PN40" s="76"/>
      <c r="PO40" s="76"/>
      <c r="PP40" s="76"/>
      <c r="PQ40" s="76"/>
      <c r="PR40" s="76"/>
      <c r="PS40" s="76"/>
      <c r="PT40" s="76"/>
      <c r="PU40" s="76"/>
      <c r="PV40" s="76"/>
      <c r="PW40" s="76"/>
      <c r="PX40" s="76"/>
      <c r="PY40" s="76"/>
      <c r="PZ40" s="76"/>
      <c r="QA40" s="76"/>
      <c r="QB40" s="76"/>
      <c r="QC40" s="76"/>
      <c r="QD40" s="76"/>
      <c r="QE40" s="76"/>
      <c r="QF40" s="76"/>
      <c r="QG40" s="76"/>
      <c r="QH40" s="76"/>
      <c r="QI40" s="76"/>
      <c r="QJ40" s="76"/>
      <c r="QK40" s="76"/>
      <c r="QL40" s="76"/>
      <c r="QM40" s="76"/>
      <c r="QN40" s="76"/>
      <c r="QO40" s="76"/>
      <c r="QP40" s="76"/>
      <c r="QQ40" s="76"/>
      <c r="QR40" s="76"/>
      <c r="QS40" s="76"/>
      <c r="QT40" s="76"/>
      <c r="QU40" s="76"/>
      <c r="QV40" s="76"/>
      <c r="QW40" s="76"/>
      <c r="QX40" s="76"/>
      <c r="QY40" s="76"/>
      <c r="QZ40" s="76"/>
      <c r="RA40" s="76"/>
      <c r="RB40" s="76"/>
      <c r="RC40" s="76"/>
      <c r="RD40" s="76"/>
      <c r="RE40" s="76"/>
      <c r="RF40" s="76"/>
      <c r="RG40" s="76"/>
      <c r="RH40" s="76"/>
      <c r="RI40" s="76"/>
      <c r="RJ40" s="76"/>
      <c r="RK40" s="76"/>
      <c r="RL40" s="76"/>
      <c r="RM40" s="76"/>
      <c r="RN40" s="76"/>
      <c r="RO40" s="76"/>
      <c r="RP40" s="76"/>
      <c r="RQ40" s="76"/>
      <c r="RR40" s="76"/>
      <c r="RS40" s="76"/>
      <c r="RT40" s="76"/>
      <c r="RU40" s="76"/>
      <c r="RV40" s="76"/>
      <c r="RW40" s="76"/>
      <c r="RX40" s="76"/>
      <c r="RY40" s="76"/>
      <c r="RZ40" s="76"/>
      <c r="SA40" s="76"/>
      <c r="SB40" s="76"/>
      <c r="SC40" s="76"/>
      <c r="SD40" s="76"/>
      <c r="SE40" s="76"/>
      <c r="SF40" s="76"/>
      <c r="SG40" s="76"/>
      <c r="SH40" s="76"/>
      <c r="SI40" s="76"/>
      <c r="SJ40" s="76"/>
      <c r="SK40" s="76"/>
      <c r="SL40" s="76"/>
      <c r="SM40" s="76"/>
      <c r="SN40" s="76"/>
      <c r="SO40" s="76"/>
      <c r="SP40" s="76"/>
      <c r="SQ40" s="76"/>
      <c r="SR40" s="76"/>
      <c r="SS40" s="76"/>
      <c r="ST40" s="76"/>
      <c r="SU40" s="76"/>
      <c r="SV40" s="76"/>
      <c r="SW40" s="76"/>
      <c r="SX40" s="76"/>
      <c r="SY40" s="76"/>
      <c r="SZ40" s="76"/>
      <c r="TA40" s="76"/>
      <c r="TB40" s="76"/>
      <c r="TC40" s="76"/>
      <c r="TD40" s="76"/>
      <c r="TE40" s="76"/>
      <c r="TF40" s="76"/>
      <c r="TG40" s="76"/>
      <c r="TH40" s="76"/>
      <c r="TI40" s="76"/>
      <c r="TJ40" s="76"/>
      <c r="TK40" s="76"/>
      <c r="TL40" s="76"/>
      <c r="TM40" s="76"/>
      <c r="TN40" s="76"/>
      <c r="TO40" s="76"/>
      <c r="TP40" s="76"/>
      <c r="TQ40" s="76"/>
      <c r="TR40" s="76"/>
      <c r="TS40" s="76"/>
      <c r="TT40" s="76"/>
      <c r="TU40" s="76"/>
      <c r="TV40" s="76"/>
      <c r="TW40" s="76"/>
      <c r="TX40" s="76"/>
      <c r="TY40" s="76"/>
      <c r="TZ40" s="76"/>
      <c r="UA40" s="76"/>
      <c r="UB40" s="76"/>
      <c r="UC40" s="76"/>
      <c r="UD40" s="76"/>
      <c r="UE40" s="76"/>
      <c r="UF40" s="76"/>
      <c r="UG40" s="76"/>
      <c r="UH40" s="76"/>
      <c r="UI40" s="76"/>
      <c r="UJ40" s="76"/>
      <c r="UK40" s="76"/>
      <c r="UL40" s="76"/>
      <c r="UM40" s="76"/>
      <c r="UN40" s="76"/>
      <c r="UO40" s="76"/>
      <c r="UP40" s="76"/>
      <c r="UQ40" s="76"/>
      <c r="UR40" s="76"/>
      <c r="US40" s="76"/>
      <c r="UT40" s="76"/>
      <c r="UU40" s="76"/>
      <c r="UV40" s="76"/>
      <c r="UW40" s="76"/>
      <c r="UX40" s="76"/>
      <c r="UY40" s="76"/>
      <c r="UZ40" s="76"/>
      <c r="VA40" s="76"/>
      <c r="VB40" s="76"/>
      <c r="VC40" s="76"/>
      <c r="VD40" s="76"/>
      <c r="VE40" s="76"/>
      <c r="VF40" s="76"/>
      <c r="VG40" s="76"/>
      <c r="VH40" s="76"/>
      <c r="VI40" s="76"/>
      <c r="VJ40" s="76"/>
      <c r="VK40" s="76"/>
      <c r="VL40" s="76"/>
      <c r="VM40" s="76"/>
      <c r="VN40" s="76"/>
      <c r="VO40" s="76"/>
      <c r="VP40" s="76"/>
      <c r="VQ40" s="76"/>
      <c r="VR40" s="76"/>
      <c r="VS40" s="76"/>
      <c r="VT40" s="76"/>
      <c r="VU40" s="76"/>
      <c r="VV40" s="76"/>
      <c r="VW40" s="76"/>
      <c r="VX40" s="76"/>
      <c r="VY40" s="76"/>
      <c r="VZ40" s="76"/>
      <c r="WA40" s="76"/>
      <c r="WB40" s="76"/>
      <c r="WC40" s="76"/>
      <c r="WD40" s="76"/>
      <c r="WE40" s="76"/>
      <c r="WF40" s="76"/>
      <c r="WG40" s="76"/>
      <c r="WH40" s="76"/>
      <c r="WI40" s="76"/>
      <c r="WJ40" s="76"/>
      <c r="WK40" s="76"/>
      <c r="WL40" s="76"/>
      <c r="WM40" s="76"/>
      <c r="WN40" s="76"/>
      <c r="WO40" s="76"/>
      <c r="WP40" s="76"/>
      <c r="WQ40" s="76"/>
      <c r="WR40" s="76"/>
      <c r="WS40" s="76"/>
      <c r="WT40" s="76"/>
      <c r="WU40" s="76"/>
      <c r="WV40" s="76"/>
      <c r="WW40" s="76"/>
      <c r="WX40" s="76"/>
      <c r="WY40" s="76"/>
      <c r="WZ40" s="76"/>
      <c r="XA40" s="76"/>
      <c r="XB40" s="76"/>
      <c r="XC40" s="76"/>
      <c r="XD40" s="76"/>
      <c r="XE40" s="76"/>
      <c r="XF40" s="76"/>
      <c r="XG40" s="76"/>
      <c r="XH40" s="76"/>
      <c r="XI40" s="76"/>
      <c r="XJ40" s="76"/>
      <c r="XK40" s="76"/>
      <c r="XL40" s="76"/>
      <c r="XM40" s="76"/>
      <c r="XN40" s="76"/>
      <c r="XO40" s="76"/>
      <c r="XP40" s="76"/>
      <c r="XQ40" s="76"/>
      <c r="XR40" s="76"/>
      <c r="XS40" s="76"/>
      <c r="XT40" s="76"/>
      <c r="XU40" s="76"/>
      <c r="XV40" s="76"/>
      <c r="XW40" s="76"/>
      <c r="XX40" s="76"/>
      <c r="XY40" s="76"/>
      <c r="XZ40" s="76"/>
      <c r="YA40" s="76"/>
      <c r="YB40" s="76"/>
      <c r="YC40" s="76"/>
      <c r="YD40" s="76"/>
      <c r="YE40" s="76"/>
      <c r="YF40" s="76"/>
      <c r="YG40" s="76"/>
      <c r="YH40" s="76"/>
      <c r="YI40" s="76"/>
      <c r="YJ40" s="76"/>
      <c r="YK40" s="76"/>
      <c r="YL40" s="76"/>
      <c r="YM40" s="76"/>
      <c r="YN40" s="76"/>
      <c r="YO40" s="76"/>
      <c r="YP40" s="76"/>
      <c r="YQ40" s="76"/>
      <c r="YR40" s="76"/>
      <c r="YS40" s="76"/>
      <c r="YT40" s="76"/>
      <c r="YU40" s="76"/>
      <c r="YV40" s="76"/>
      <c r="YW40" s="76"/>
      <c r="YX40" s="76"/>
      <c r="YY40" s="76"/>
      <c r="YZ40" s="76"/>
      <c r="ZA40" s="76"/>
      <c r="ZB40" s="76"/>
      <c r="ZC40" s="76"/>
      <c r="ZD40" s="76"/>
      <c r="ZE40" s="76"/>
      <c r="ZF40" s="76"/>
      <c r="ZG40" s="76"/>
      <c r="ZH40" s="76"/>
      <c r="ZI40" s="76"/>
      <c r="ZJ40" s="76"/>
      <c r="ZK40" s="76"/>
      <c r="ZL40" s="76"/>
      <c r="ZM40" s="76"/>
      <c r="ZN40" s="76"/>
      <c r="ZO40" s="76"/>
      <c r="ZP40" s="76"/>
      <c r="ZQ40" s="76"/>
      <c r="ZR40" s="76"/>
      <c r="ZS40" s="76"/>
      <c r="ZT40" s="76"/>
      <c r="ZU40" s="76"/>
      <c r="ZV40" s="76"/>
      <c r="ZW40" s="76"/>
      <c r="ZX40" s="76"/>
      <c r="ZY40" s="76"/>
      <c r="ZZ40" s="76"/>
      <c r="AAA40" s="76"/>
      <c r="AAB40" s="76"/>
      <c r="AAC40" s="76"/>
      <c r="AAD40" s="76"/>
      <c r="AAE40" s="76"/>
      <c r="AAF40" s="76"/>
      <c r="AAG40" s="76"/>
      <c r="AAH40" s="76"/>
      <c r="AAI40" s="76"/>
      <c r="AAJ40" s="76"/>
      <c r="AAK40" s="76"/>
      <c r="AAL40" s="76"/>
      <c r="AAM40" s="76"/>
      <c r="AAN40" s="76"/>
      <c r="AAO40" s="76"/>
      <c r="AAP40" s="76"/>
      <c r="AAQ40" s="76"/>
      <c r="AAR40" s="76"/>
      <c r="AAS40" s="76"/>
      <c r="AAT40" s="76"/>
      <c r="AAU40" s="76"/>
      <c r="AAV40" s="76"/>
      <c r="AAW40" s="76"/>
      <c r="AAX40" s="76"/>
      <c r="AAY40" s="76"/>
      <c r="AAZ40" s="76"/>
      <c r="ABA40" s="76"/>
      <c r="ABB40" s="76"/>
      <c r="ABC40" s="76"/>
      <c r="ABD40" s="76"/>
      <c r="ABE40" s="76"/>
      <c r="ABF40" s="76"/>
      <c r="ABG40" s="76"/>
      <c r="ABH40" s="76"/>
      <c r="ABI40" s="76"/>
      <c r="ABJ40" s="76"/>
      <c r="ABK40" s="76"/>
      <c r="ABL40" s="76"/>
      <c r="ABM40" s="76"/>
      <c r="ABN40" s="76"/>
      <c r="ABO40" s="76"/>
      <c r="ABP40" s="76"/>
      <c r="ABQ40" s="76"/>
      <c r="ABR40" s="76"/>
      <c r="ABS40" s="76"/>
      <c r="ABT40" s="76"/>
      <c r="ABU40" s="76"/>
      <c r="ABV40" s="76"/>
      <c r="ABW40" s="76"/>
      <c r="ABX40" s="76"/>
      <c r="ABY40" s="76"/>
      <c r="ABZ40" s="76"/>
      <c r="ACA40" s="76"/>
      <c r="ACB40" s="76"/>
      <c r="ACC40" s="76"/>
      <c r="ACD40" s="76"/>
      <c r="ACE40" s="76"/>
      <c r="ACF40" s="76"/>
      <c r="ACG40" s="76"/>
      <c r="ACH40" s="76"/>
      <c r="ACI40" s="76"/>
      <c r="ACJ40" s="76"/>
      <c r="ACK40" s="76"/>
      <c r="ACL40" s="76"/>
      <c r="ACM40" s="76"/>
      <c r="ACN40" s="76"/>
      <c r="ACO40" s="76"/>
      <c r="ACP40" s="76"/>
      <c r="ACQ40" s="76"/>
      <c r="ACR40" s="76"/>
      <c r="ACS40" s="76"/>
      <c r="ACT40" s="76"/>
      <c r="ACU40" s="76"/>
      <c r="ACV40" s="76"/>
      <c r="ACW40" s="76"/>
      <c r="ACX40" s="76"/>
      <c r="ACY40" s="76"/>
      <c r="ACZ40" s="76"/>
      <c r="ADA40" s="76"/>
      <c r="ADB40" s="76"/>
      <c r="ADC40" s="76"/>
      <c r="ADD40" s="76"/>
      <c r="ADE40" s="76"/>
      <c r="ADF40" s="76"/>
      <c r="ADG40" s="76"/>
      <c r="ADH40" s="76"/>
      <c r="ADI40" s="76"/>
      <c r="ADJ40" s="76"/>
      <c r="ADK40" s="76"/>
      <c r="ADL40" s="76"/>
      <c r="ADM40" s="76"/>
      <c r="ADN40" s="76"/>
      <c r="ADO40" s="76"/>
      <c r="ADP40" s="76"/>
      <c r="ADQ40" s="76"/>
      <c r="ADR40" s="76"/>
      <c r="ADS40" s="76"/>
      <c r="ADT40" s="76"/>
      <c r="ADU40" s="76"/>
      <c r="ADV40" s="76"/>
      <c r="ADW40" s="76"/>
      <c r="ADX40" s="76"/>
      <c r="ADY40" s="76"/>
      <c r="ADZ40" s="76"/>
      <c r="AEA40" s="76"/>
      <c r="AEB40" s="76"/>
      <c r="AEC40" s="76"/>
      <c r="AED40" s="76"/>
      <c r="AEE40" s="76"/>
      <c r="AEF40" s="76"/>
      <c r="AEG40" s="76"/>
      <c r="AEH40" s="76"/>
      <c r="AEI40" s="76"/>
      <c r="AEJ40" s="76"/>
      <c r="AEK40" s="76"/>
      <c r="AEL40" s="76"/>
      <c r="AEM40" s="76"/>
      <c r="AEN40" s="76"/>
      <c r="AEO40" s="76"/>
      <c r="AEP40" s="76"/>
      <c r="AEQ40" s="76"/>
      <c r="AER40" s="76"/>
      <c r="AES40" s="76"/>
      <c r="AET40" s="76"/>
      <c r="AEU40" s="76"/>
      <c r="AEV40" s="76"/>
      <c r="AEW40" s="76"/>
      <c r="AEX40" s="76"/>
      <c r="AEY40" s="76"/>
      <c r="AEZ40" s="76"/>
      <c r="AFA40" s="76"/>
      <c r="AFB40" s="76"/>
      <c r="AFC40" s="76"/>
      <c r="AFD40" s="76"/>
      <c r="AFE40" s="76"/>
      <c r="AFF40" s="76"/>
      <c r="AFG40" s="76"/>
      <c r="AFH40" s="76"/>
      <c r="AFI40" s="76"/>
      <c r="AFJ40" s="76"/>
      <c r="AFK40" s="76"/>
      <c r="AFL40" s="76"/>
      <c r="AFM40" s="76"/>
      <c r="AFN40" s="76"/>
      <c r="AFO40" s="76"/>
      <c r="AFP40" s="76"/>
      <c r="AFQ40" s="76"/>
      <c r="AFR40" s="76"/>
      <c r="AFS40" s="76"/>
      <c r="AFT40" s="76"/>
      <c r="AFU40" s="76"/>
      <c r="AFV40" s="76"/>
      <c r="AFW40" s="76"/>
      <c r="AFX40" s="76"/>
      <c r="AFY40" s="76"/>
      <c r="AFZ40" s="76"/>
      <c r="AGA40" s="76"/>
      <c r="AGB40" s="76"/>
      <c r="AGC40" s="76"/>
      <c r="AGD40" s="76"/>
      <c r="AGE40" s="76"/>
      <c r="AGF40" s="76"/>
      <c r="AGG40" s="76"/>
      <c r="AGH40" s="76"/>
      <c r="AGI40" s="76"/>
      <c r="AGJ40" s="76"/>
      <c r="AGK40" s="76"/>
      <c r="AGL40" s="76"/>
      <c r="AGM40" s="76"/>
      <c r="AGN40" s="76"/>
      <c r="AGO40" s="76"/>
      <c r="AGP40" s="76"/>
      <c r="AGQ40" s="76"/>
      <c r="AGR40" s="76"/>
      <c r="AGS40" s="76"/>
      <c r="AGT40" s="76"/>
      <c r="AGU40" s="76"/>
      <c r="AGV40" s="76"/>
      <c r="AGW40" s="76"/>
      <c r="AGX40" s="76"/>
      <c r="AGY40" s="76"/>
      <c r="AGZ40" s="76"/>
      <c r="AHA40" s="76"/>
      <c r="AHB40" s="76"/>
      <c r="AHC40" s="76"/>
      <c r="AHD40" s="76"/>
      <c r="AHE40" s="76"/>
      <c r="AHF40" s="76"/>
      <c r="AHG40" s="76"/>
      <c r="AHH40" s="76"/>
      <c r="AHI40" s="76"/>
      <c r="AHJ40" s="76"/>
      <c r="AHK40" s="76"/>
      <c r="AHL40" s="76"/>
      <c r="AHM40" s="76"/>
      <c r="AHN40" s="76"/>
      <c r="AHO40" s="76"/>
      <c r="AHP40" s="76"/>
      <c r="AHQ40" s="76"/>
      <c r="AHR40" s="76"/>
      <c r="AHS40" s="76"/>
      <c r="AHT40" s="76"/>
      <c r="AHU40" s="76"/>
      <c r="AHV40" s="76"/>
      <c r="AHW40" s="76"/>
      <c r="AHX40" s="76"/>
      <c r="AHY40" s="76"/>
      <c r="AHZ40" s="76"/>
      <c r="AIA40" s="76"/>
      <c r="AIB40" s="76"/>
      <c r="AIC40" s="76"/>
      <c r="AID40" s="76"/>
      <c r="AIE40" s="76"/>
      <c r="AIF40" s="76"/>
      <c r="AIG40" s="76"/>
      <c r="AIH40" s="76"/>
      <c r="AII40" s="76"/>
      <c r="AIJ40" s="76"/>
      <c r="AIK40" s="76"/>
      <c r="AIL40" s="76"/>
      <c r="AIM40" s="76"/>
      <c r="AIN40" s="76"/>
      <c r="AIO40" s="76"/>
      <c r="AIP40" s="76"/>
      <c r="AIQ40" s="76"/>
      <c r="AIR40" s="76"/>
      <c r="AIS40" s="76"/>
      <c r="AIT40" s="76"/>
      <c r="AIU40" s="76"/>
      <c r="AIV40" s="76"/>
      <c r="AIW40" s="76"/>
      <c r="AIX40" s="76"/>
      <c r="AIY40" s="76"/>
      <c r="AIZ40" s="76"/>
      <c r="AJA40" s="76"/>
      <c r="AJB40" s="76"/>
      <c r="AJC40" s="76"/>
      <c r="AJD40" s="76"/>
      <c r="AJE40" s="76"/>
      <c r="AJF40" s="76"/>
      <c r="AJG40" s="76"/>
      <c r="AJH40" s="76"/>
      <c r="AJI40" s="76"/>
      <c r="AJJ40" s="76"/>
      <c r="AJK40" s="76"/>
      <c r="AJL40" s="76"/>
      <c r="AJM40" s="76"/>
      <c r="AJN40" s="76"/>
      <c r="AJO40" s="76"/>
      <c r="AJP40" s="76"/>
      <c r="AJQ40" s="76"/>
      <c r="AJR40" s="76"/>
      <c r="AJS40" s="76"/>
      <c r="AJT40" s="76"/>
      <c r="AJU40" s="76"/>
      <c r="AJV40" s="76"/>
      <c r="AJW40" s="76"/>
      <c r="AJX40" s="76"/>
      <c r="AJY40" s="76"/>
      <c r="AJZ40" s="76"/>
      <c r="AKA40" s="76"/>
      <c r="AKB40" s="76"/>
      <c r="AKC40" s="76"/>
      <c r="AKD40" s="76"/>
      <c r="AKE40" s="76"/>
      <c r="AKF40" s="76"/>
      <c r="AKG40" s="76"/>
      <c r="AKH40" s="76"/>
      <c r="AKI40" s="76"/>
      <c r="AKJ40" s="76"/>
      <c r="AKK40" s="76"/>
      <c r="AKL40" s="76"/>
      <c r="AKM40" s="76"/>
      <c r="AKN40" s="76"/>
      <c r="AKO40" s="76"/>
      <c r="AKP40" s="76"/>
      <c r="AKQ40" s="76"/>
      <c r="AKR40" s="76"/>
      <c r="AKS40" s="76"/>
      <c r="AKT40" s="76"/>
      <c r="AKU40" s="76"/>
      <c r="AKV40" s="76"/>
      <c r="AKW40" s="76"/>
      <c r="AKX40" s="76"/>
      <c r="AKY40" s="76"/>
      <c r="AKZ40" s="76"/>
      <c r="ALA40" s="76"/>
      <c r="ALB40" s="76"/>
      <c r="ALC40" s="76"/>
      <c r="ALD40" s="76"/>
      <c r="ALE40" s="76"/>
      <c r="ALF40" s="76"/>
      <c r="ALG40" s="76"/>
      <c r="ALH40" s="76"/>
      <c r="ALI40" s="76"/>
      <c r="ALJ40" s="76"/>
      <c r="ALK40" s="76"/>
      <c r="ALL40" s="76"/>
      <c r="ALM40" s="76"/>
      <c r="ALN40" s="76"/>
      <c r="ALO40" s="76"/>
      <c r="ALP40" s="76"/>
      <c r="ALQ40" s="76"/>
      <c r="ALR40" s="76"/>
      <c r="ALS40" s="76"/>
      <c r="ALT40" s="76"/>
      <c r="ALU40" s="76"/>
      <c r="ALV40" s="76"/>
      <c r="ALW40" s="76"/>
      <c r="ALX40" s="76"/>
      <c r="ALY40" s="76"/>
      <c r="ALZ40" s="76"/>
      <c r="AMA40" s="76"/>
      <c r="AMB40" s="76"/>
      <c r="AMC40" s="76"/>
      <c r="AMD40" s="76"/>
      <c r="AME40" s="76"/>
    </row>
    <row r="41" spans="1:1019" s="80" customFormat="1">
      <c r="A41" s="20" t="s">
        <v>105</v>
      </c>
      <c r="B41" s="21">
        <v>1619006</v>
      </c>
      <c r="C41" s="21" t="s">
        <v>96</v>
      </c>
      <c r="D41" s="71" t="s">
        <v>119</v>
      </c>
      <c r="E41" s="22" t="s">
        <v>58</v>
      </c>
      <c r="F41" s="59">
        <v>112.42440000000001</v>
      </c>
      <c r="G41" s="23">
        <v>113.84</v>
      </c>
      <c r="H41" s="69">
        <f>$J$6</f>
        <v>0.21229999999999999</v>
      </c>
      <c r="I41" s="23">
        <f>ROUND(((H41+1)*G41),2)</f>
        <v>138.01</v>
      </c>
      <c r="J41" s="23">
        <f>TRUNC((I41*F41),2)</f>
        <v>15515.69</v>
      </c>
      <c r="K41" s="78">
        <f t="shared" si="8"/>
        <v>12798.393696000001</v>
      </c>
      <c r="L41" s="76"/>
      <c r="M41" s="79"/>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c r="BJ41" s="76"/>
      <c r="BK41" s="76"/>
      <c r="BL41" s="76"/>
      <c r="BM41" s="76"/>
      <c r="BN41" s="76"/>
      <c r="BO41" s="76"/>
      <c r="BP41" s="76"/>
      <c r="BQ41" s="76"/>
      <c r="BR41" s="76"/>
      <c r="BS41" s="76"/>
      <c r="BT41" s="76"/>
      <c r="BU41" s="76"/>
      <c r="BV41" s="76"/>
      <c r="BW41" s="76"/>
      <c r="BX41" s="76"/>
      <c r="BY41" s="76"/>
      <c r="BZ41" s="76"/>
      <c r="CA41" s="76"/>
      <c r="CB41" s="76"/>
      <c r="CC41" s="76"/>
      <c r="CD41" s="76"/>
      <c r="CE41" s="76"/>
      <c r="CF41" s="76"/>
      <c r="CG41" s="76"/>
      <c r="CH41" s="76"/>
      <c r="CI41" s="76"/>
      <c r="CJ41" s="76"/>
      <c r="CK41" s="76"/>
      <c r="CL41" s="76"/>
      <c r="CM41" s="76"/>
      <c r="CN41" s="76"/>
      <c r="CO41" s="76"/>
      <c r="CP41" s="76"/>
      <c r="CQ41" s="76"/>
      <c r="CR41" s="76"/>
      <c r="CS41" s="76"/>
      <c r="CT41" s="76"/>
      <c r="CU41" s="76"/>
      <c r="CV41" s="76"/>
      <c r="CW41" s="76"/>
      <c r="CX41" s="76"/>
      <c r="CY41" s="76"/>
      <c r="CZ41" s="76"/>
      <c r="DA41" s="76"/>
      <c r="DB41" s="76"/>
      <c r="DC41" s="76"/>
      <c r="DD41" s="76"/>
      <c r="DE41" s="76"/>
      <c r="DF41" s="76"/>
      <c r="DG41" s="76"/>
      <c r="DH41" s="76"/>
      <c r="DI41" s="76"/>
      <c r="DJ41" s="76"/>
      <c r="DK41" s="76"/>
      <c r="DL41" s="76"/>
      <c r="DM41" s="76"/>
      <c r="DN41" s="76"/>
      <c r="DO41" s="76"/>
      <c r="DP41" s="76"/>
      <c r="DQ41" s="76"/>
      <c r="DR41" s="76"/>
      <c r="DS41" s="76"/>
      <c r="DT41" s="76"/>
      <c r="DU41" s="76"/>
      <c r="DV41" s="76"/>
      <c r="DW41" s="76"/>
      <c r="DX41" s="76"/>
      <c r="DY41" s="76"/>
      <c r="DZ41" s="76"/>
      <c r="EA41" s="76"/>
      <c r="EB41" s="76"/>
      <c r="EC41" s="76"/>
      <c r="ED41" s="76"/>
      <c r="EE41" s="76"/>
      <c r="EF41" s="76"/>
      <c r="EG41" s="76"/>
      <c r="EH41" s="76"/>
      <c r="EI41" s="76"/>
      <c r="EJ41" s="76"/>
      <c r="EK41" s="76"/>
      <c r="EL41" s="76"/>
      <c r="EM41" s="76"/>
      <c r="EN41" s="76"/>
      <c r="EO41" s="76"/>
      <c r="EP41" s="76"/>
      <c r="EQ41" s="76"/>
      <c r="ER41" s="76"/>
      <c r="ES41" s="76"/>
      <c r="ET41" s="76"/>
      <c r="EU41" s="76"/>
      <c r="EV41" s="76"/>
      <c r="EW41" s="76"/>
      <c r="EX41" s="76"/>
      <c r="EY41" s="76"/>
      <c r="EZ41" s="76"/>
      <c r="FA41" s="76"/>
      <c r="FB41" s="76"/>
      <c r="FC41" s="76"/>
      <c r="FD41" s="76"/>
      <c r="FE41" s="76"/>
      <c r="FF41" s="76"/>
      <c r="FG41" s="76"/>
      <c r="FH41" s="76"/>
      <c r="FI41" s="76"/>
      <c r="FJ41" s="76"/>
      <c r="FK41" s="76"/>
      <c r="FL41" s="76"/>
      <c r="FM41" s="76"/>
      <c r="FN41" s="76"/>
      <c r="FO41" s="76"/>
      <c r="FP41" s="76"/>
      <c r="FQ41" s="76"/>
      <c r="FR41" s="76"/>
      <c r="FS41" s="76"/>
      <c r="FT41" s="76"/>
      <c r="FU41" s="76"/>
      <c r="FV41" s="76"/>
      <c r="FW41" s="76"/>
      <c r="FX41" s="76"/>
      <c r="FY41" s="76"/>
      <c r="FZ41" s="76"/>
      <c r="GA41" s="76"/>
      <c r="GB41" s="76"/>
      <c r="GC41" s="76"/>
      <c r="GD41" s="76"/>
      <c r="GE41" s="76"/>
      <c r="GF41" s="76"/>
      <c r="GG41" s="76"/>
      <c r="GH41" s="76"/>
      <c r="GI41" s="76"/>
      <c r="GJ41" s="76"/>
      <c r="GK41" s="76"/>
      <c r="GL41" s="76"/>
      <c r="GM41" s="76"/>
      <c r="GN41" s="76"/>
      <c r="GO41" s="76"/>
      <c r="GP41" s="76"/>
      <c r="GQ41" s="76"/>
      <c r="GR41" s="76"/>
      <c r="GS41" s="76"/>
      <c r="GT41" s="76"/>
      <c r="GU41" s="76"/>
      <c r="GV41" s="76"/>
      <c r="GW41" s="76"/>
      <c r="GX41" s="76"/>
      <c r="GY41" s="76"/>
      <c r="GZ41" s="76"/>
      <c r="HA41" s="76"/>
      <c r="HB41" s="76"/>
      <c r="HC41" s="76"/>
      <c r="HD41" s="76"/>
      <c r="HE41" s="76"/>
      <c r="HF41" s="76"/>
      <c r="HG41" s="76"/>
      <c r="HH41" s="76"/>
      <c r="HI41" s="76"/>
      <c r="HJ41" s="76"/>
      <c r="HK41" s="76"/>
      <c r="HL41" s="76"/>
      <c r="HM41" s="76"/>
      <c r="HN41" s="76"/>
      <c r="HO41" s="76"/>
      <c r="HP41" s="76"/>
      <c r="HQ41" s="76"/>
      <c r="HR41" s="76"/>
      <c r="HS41" s="76"/>
      <c r="HT41" s="76"/>
      <c r="HU41" s="76"/>
      <c r="HV41" s="76"/>
      <c r="HW41" s="76"/>
      <c r="HX41" s="76"/>
      <c r="HY41" s="76"/>
      <c r="HZ41" s="76"/>
      <c r="IA41" s="76"/>
      <c r="IB41" s="76"/>
      <c r="IC41" s="76"/>
      <c r="ID41" s="76"/>
      <c r="IE41" s="76"/>
      <c r="IF41" s="76"/>
      <c r="IG41" s="76"/>
      <c r="IH41" s="76"/>
      <c r="II41" s="76"/>
      <c r="IJ41" s="76"/>
      <c r="IK41" s="76"/>
      <c r="IL41" s="76"/>
      <c r="IM41" s="76"/>
      <c r="IN41" s="76"/>
      <c r="IO41" s="76"/>
      <c r="IP41" s="76"/>
      <c r="IQ41" s="76"/>
      <c r="IR41" s="76"/>
      <c r="IS41" s="76"/>
      <c r="IT41" s="76"/>
      <c r="IU41" s="76"/>
      <c r="IV41" s="76"/>
      <c r="IW41" s="76"/>
      <c r="IX41" s="76"/>
      <c r="IY41" s="76"/>
      <c r="IZ41" s="76"/>
      <c r="JA41" s="76"/>
      <c r="JB41" s="76"/>
      <c r="JC41" s="76"/>
      <c r="JD41" s="76"/>
      <c r="JE41" s="76"/>
      <c r="JF41" s="76"/>
      <c r="JG41" s="76"/>
      <c r="JH41" s="76"/>
      <c r="JI41" s="76"/>
      <c r="JJ41" s="76"/>
      <c r="JK41" s="76"/>
      <c r="JL41" s="76"/>
      <c r="JM41" s="76"/>
      <c r="JN41" s="76"/>
      <c r="JO41" s="76"/>
      <c r="JP41" s="76"/>
      <c r="JQ41" s="76"/>
      <c r="JR41" s="76"/>
      <c r="JS41" s="76"/>
      <c r="JT41" s="76"/>
      <c r="JU41" s="76"/>
      <c r="JV41" s="76"/>
      <c r="JW41" s="76"/>
      <c r="JX41" s="76"/>
      <c r="JY41" s="76"/>
      <c r="JZ41" s="76"/>
      <c r="KA41" s="76"/>
      <c r="KB41" s="76"/>
      <c r="KC41" s="76"/>
      <c r="KD41" s="76"/>
      <c r="KE41" s="76"/>
      <c r="KF41" s="76"/>
      <c r="KG41" s="76"/>
      <c r="KH41" s="76"/>
      <c r="KI41" s="76"/>
      <c r="KJ41" s="76"/>
      <c r="KK41" s="76"/>
      <c r="KL41" s="76"/>
      <c r="KM41" s="76"/>
      <c r="KN41" s="76"/>
      <c r="KO41" s="76"/>
      <c r="KP41" s="76"/>
      <c r="KQ41" s="76"/>
      <c r="KR41" s="76"/>
      <c r="KS41" s="76"/>
      <c r="KT41" s="76"/>
      <c r="KU41" s="76"/>
      <c r="KV41" s="76"/>
      <c r="KW41" s="76"/>
      <c r="KX41" s="76"/>
      <c r="KY41" s="76"/>
      <c r="KZ41" s="76"/>
      <c r="LA41" s="76"/>
      <c r="LB41" s="76"/>
      <c r="LC41" s="76"/>
      <c r="LD41" s="76"/>
      <c r="LE41" s="76"/>
      <c r="LF41" s="76"/>
      <c r="LG41" s="76"/>
      <c r="LH41" s="76"/>
      <c r="LI41" s="76"/>
      <c r="LJ41" s="76"/>
      <c r="LK41" s="76"/>
      <c r="LL41" s="76"/>
      <c r="LM41" s="76"/>
      <c r="LN41" s="76"/>
      <c r="LO41" s="76"/>
      <c r="LP41" s="76"/>
      <c r="LQ41" s="76"/>
      <c r="LR41" s="76"/>
      <c r="LS41" s="76"/>
      <c r="LT41" s="76"/>
      <c r="LU41" s="76"/>
      <c r="LV41" s="76"/>
      <c r="LW41" s="76"/>
      <c r="LX41" s="76"/>
      <c r="LY41" s="76"/>
      <c r="LZ41" s="76"/>
      <c r="MA41" s="76"/>
      <c r="MB41" s="76"/>
      <c r="MC41" s="76"/>
      <c r="MD41" s="76"/>
      <c r="ME41" s="76"/>
      <c r="MF41" s="76"/>
      <c r="MG41" s="76"/>
      <c r="MH41" s="76"/>
      <c r="MI41" s="76"/>
      <c r="MJ41" s="76"/>
      <c r="MK41" s="76"/>
      <c r="ML41" s="76"/>
      <c r="MM41" s="76"/>
      <c r="MN41" s="76"/>
      <c r="MO41" s="76"/>
      <c r="MP41" s="76"/>
      <c r="MQ41" s="76"/>
      <c r="MR41" s="76"/>
      <c r="MS41" s="76"/>
      <c r="MT41" s="76"/>
      <c r="MU41" s="76"/>
      <c r="MV41" s="76"/>
      <c r="MW41" s="76"/>
      <c r="MX41" s="76"/>
      <c r="MY41" s="76"/>
      <c r="MZ41" s="76"/>
      <c r="NA41" s="76"/>
      <c r="NB41" s="76"/>
      <c r="NC41" s="76"/>
      <c r="ND41" s="76"/>
      <c r="NE41" s="76"/>
      <c r="NF41" s="76"/>
      <c r="NG41" s="76"/>
      <c r="NH41" s="76"/>
      <c r="NI41" s="76"/>
      <c r="NJ41" s="76"/>
      <c r="NK41" s="76"/>
      <c r="NL41" s="76"/>
      <c r="NM41" s="76"/>
      <c r="NN41" s="76"/>
      <c r="NO41" s="76"/>
      <c r="NP41" s="76"/>
      <c r="NQ41" s="76"/>
      <c r="NR41" s="76"/>
      <c r="NS41" s="76"/>
      <c r="NT41" s="76"/>
      <c r="NU41" s="76"/>
      <c r="NV41" s="76"/>
      <c r="NW41" s="76"/>
      <c r="NX41" s="76"/>
      <c r="NY41" s="76"/>
      <c r="NZ41" s="76"/>
      <c r="OA41" s="76"/>
      <c r="OB41" s="76"/>
      <c r="OC41" s="76"/>
      <c r="OD41" s="76"/>
      <c r="OE41" s="76"/>
      <c r="OF41" s="76"/>
      <c r="OG41" s="76"/>
      <c r="OH41" s="76"/>
      <c r="OI41" s="76"/>
      <c r="OJ41" s="76"/>
      <c r="OK41" s="76"/>
      <c r="OL41" s="76"/>
      <c r="OM41" s="76"/>
      <c r="ON41" s="76"/>
      <c r="OO41" s="76"/>
      <c r="OP41" s="76"/>
      <c r="OQ41" s="76"/>
      <c r="OR41" s="76"/>
      <c r="OS41" s="76"/>
      <c r="OT41" s="76"/>
      <c r="OU41" s="76"/>
      <c r="OV41" s="76"/>
      <c r="OW41" s="76"/>
      <c r="OX41" s="76"/>
      <c r="OY41" s="76"/>
      <c r="OZ41" s="76"/>
      <c r="PA41" s="76"/>
      <c r="PB41" s="76"/>
      <c r="PC41" s="76"/>
      <c r="PD41" s="76"/>
      <c r="PE41" s="76"/>
      <c r="PF41" s="76"/>
      <c r="PG41" s="76"/>
      <c r="PH41" s="76"/>
      <c r="PI41" s="76"/>
      <c r="PJ41" s="76"/>
      <c r="PK41" s="76"/>
      <c r="PL41" s="76"/>
      <c r="PM41" s="76"/>
      <c r="PN41" s="76"/>
      <c r="PO41" s="76"/>
      <c r="PP41" s="76"/>
      <c r="PQ41" s="76"/>
      <c r="PR41" s="76"/>
      <c r="PS41" s="76"/>
      <c r="PT41" s="76"/>
      <c r="PU41" s="76"/>
      <c r="PV41" s="76"/>
      <c r="PW41" s="76"/>
      <c r="PX41" s="76"/>
      <c r="PY41" s="76"/>
      <c r="PZ41" s="76"/>
      <c r="QA41" s="76"/>
      <c r="QB41" s="76"/>
      <c r="QC41" s="76"/>
      <c r="QD41" s="76"/>
      <c r="QE41" s="76"/>
      <c r="QF41" s="76"/>
      <c r="QG41" s="76"/>
      <c r="QH41" s="76"/>
      <c r="QI41" s="76"/>
      <c r="QJ41" s="76"/>
      <c r="QK41" s="76"/>
      <c r="QL41" s="76"/>
      <c r="QM41" s="76"/>
      <c r="QN41" s="76"/>
      <c r="QO41" s="76"/>
      <c r="QP41" s="76"/>
      <c r="QQ41" s="76"/>
      <c r="QR41" s="76"/>
      <c r="QS41" s="76"/>
      <c r="QT41" s="76"/>
      <c r="QU41" s="76"/>
      <c r="QV41" s="76"/>
      <c r="QW41" s="76"/>
      <c r="QX41" s="76"/>
      <c r="QY41" s="76"/>
      <c r="QZ41" s="76"/>
      <c r="RA41" s="76"/>
      <c r="RB41" s="76"/>
      <c r="RC41" s="76"/>
      <c r="RD41" s="76"/>
      <c r="RE41" s="76"/>
      <c r="RF41" s="76"/>
      <c r="RG41" s="76"/>
      <c r="RH41" s="76"/>
      <c r="RI41" s="76"/>
      <c r="RJ41" s="76"/>
      <c r="RK41" s="76"/>
      <c r="RL41" s="76"/>
      <c r="RM41" s="76"/>
      <c r="RN41" s="76"/>
      <c r="RO41" s="76"/>
      <c r="RP41" s="76"/>
      <c r="RQ41" s="76"/>
      <c r="RR41" s="76"/>
      <c r="RS41" s="76"/>
      <c r="RT41" s="76"/>
      <c r="RU41" s="76"/>
      <c r="RV41" s="76"/>
      <c r="RW41" s="76"/>
      <c r="RX41" s="76"/>
      <c r="RY41" s="76"/>
      <c r="RZ41" s="76"/>
      <c r="SA41" s="76"/>
      <c r="SB41" s="76"/>
      <c r="SC41" s="76"/>
      <c r="SD41" s="76"/>
      <c r="SE41" s="76"/>
      <c r="SF41" s="76"/>
      <c r="SG41" s="76"/>
      <c r="SH41" s="76"/>
      <c r="SI41" s="76"/>
      <c r="SJ41" s="76"/>
      <c r="SK41" s="76"/>
      <c r="SL41" s="76"/>
      <c r="SM41" s="76"/>
      <c r="SN41" s="76"/>
      <c r="SO41" s="76"/>
      <c r="SP41" s="76"/>
      <c r="SQ41" s="76"/>
      <c r="SR41" s="76"/>
      <c r="SS41" s="76"/>
      <c r="ST41" s="76"/>
      <c r="SU41" s="76"/>
      <c r="SV41" s="76"/>
      <c r="SW41" s="76"/>
      <c r="SX41" s="76"/>
      <c r="SY41" s="76"/>
      <c r="SZ41" s="76"/>
      <c r="TA41" s="76"/>
      <c r="TB41" s="76"/>
      <c r="TC41" s="76"/>
      <c r="TD41" s="76"/>
      <c r="TE41" s="76"/>
      <c r="TF41" s="76"/>
      <c r="TG41" s="76"/>
      <c r="TH41" s="76"/>
      <c r="TI41" s="76"/>
      <c r="TJ41" s="76"/>
      <c r="TK41" s="76"/>
      <c r="TL41" s="76"/>
      <c r="TM41" s="76"/>
      <c r="TN41" s="76"/>
      <c r="TO41" s="76"/>
      <c r="TP41" s="76"/>
      <c r="TQ41" s="76"/>
      <c r="TR41" s="76"/>
      <c r="TS41" s="76"/>
      <c r="TT41" s="76"/>
      <c r="TU41" s="76"/>
      <c r="TV41" s="76"/>
      <c r="TW41" s="76"/>
      <c r="TX41" s="76"/>
      <c r="TY41" s="76"/>
      <c r="TZ41" s="76"/>
      <c r="UA41" s="76"/>
      <c r="UB41" s="76"/>
      <c r="UC41" s="76"/>
      <c r="UD41" s="76"/>
      <c r="UE41" s="76"/>
      <c r="UF41" s="76"/>
      <c r="UG41" s="76"/>
      <c r="UH41" s="76"/>
      <c r="UI41" s="76"/>
      <c r="UJ41" s="76"/>
      <c r="UK41" s="76"/>
      <c r="UL41" s="76"/>
      <c r="UM41" s="76"/>
      <c r="UN41" s="76"/>
      <c r="UO41" s="76"/>
      <c r="UP41" s="76"/>
      <c r="UQ41" s="76"/>
      <c r="UR41" s="76"/>
      <c r="US41" s="76"/>
      <c r="UT41" s="76"/>
      <c r="UU41" s="76"/>
      <c r="UV41" s="76"/>
      <c r="UW41" s="76"/>
      <c r="UX41" s="76"/>
      <c r="UY41" s="76"/>
      <c r="UZ41" s="76"/>
      <c r="VA41" s="76"/>
      <c r="VB41" s="76"/>
      <c r="VC41" s="76"/>
      <c r="VD41" s="76"/>
      <c r="VE41" s="76"/>
      <c r="VF41" s="76"/>
      <c r="VG41" s="76"/>
      <c r="VH41" s="76"/>
      <c r="VI41" s="76"/>
      <c r="VJ41" s="76"/>
      <c r="VK41" s="76"/>
      <c r="VL41" s="76"/>
      <c r="VM41" s="76"/>
      <c r="VN41" s="76"/>
      <c r="VO41" s="76"/>
      <c r="VP41" s="76"/>
      <c r="VQ41" s="76"/>
      <c r="VR41" s="76"/>
      <c r="VS41" s="76"/>
      <c r="VT41" s="76"/>
      <c r="VU41" s="76"/>
      <c r="VV41" s="76"/>
      <c r="VW41" s="76"/>
      <c r="VX41" s="76"/>
      <c r="VY41" s="76"/>
      <c r="VZ41" s="76"/>
      <c r="WA41" s="76"/>
      <c r="WB41" s="76"/>
      <c r="WC41" s="76"/>
      <c r="WD41" s="76"/>
      <c r="WE41" s="76"/>
      <c r="WF41" s="76"/>
      <c r="WG41" s="76"/>
      <c r="WH41" s="76"/>
      <c r="WI41" s="76"/>
      <c r="WJ41" s="76"/>
      <c r="WK41" s="76"/>
      <c r="WL41" s="76"/>
      <c r="WM41" s="76"/>
      <c r="WN41" s="76"/>
      <c r="WO41" s="76"/>
      <c r="WP41" s="76"/>
      <c r="WQ41" s="76"/>
      <c r="WR41" s="76"/>
      <c r="WS41" s="76"/>
      <c r="WT41" s="76"/>
      <c r="WU41" s="76"/>
      <c r="WV41" s="76"/>
      <c r="WW41" s="76"/>
      <c r="WX41" s="76"/>
      <c r="WY41" s="76"/>
      <c r="WZ41" s="76"/>
      <c r="XA41" s="76"/>
      <c r="XB41" s="76"/>
      <c r="XC41" s="76"/>
      <c r="XD41" s="76"/>
      <c r="XE41" s="76"/>
      <c r="XF41" s="76"/>
      <c r="XG41" s="76"/>
      <c r="XH41" s="76"/>
      <c r="XI41" s="76"/>
      <c r="XJ41" s="76"/>
      <c r="XK41" s="76"/>
      <c r="XL41" s="76"/>
      <c r="XM41" s="76"/>
      <c r="XN41" s="76"/>
      <c r="XO41" s="76"/>
      <c r="XP41" s="76"/>
      <c r="XQ41" s="76"/>
      <c r="XR41" s="76"/>
      <c r="XS41" s="76"/>
      <c r="XT41" s="76"/>
      <c r="XU41" s="76"/>
      <c r="XV41" s="76"/>
      <c r="XW41" s="76"/>
      <c r="XX41" s="76"/>
      <c r="XY41" s="76"/>
      <c r="XZ41" s="76"/>
      <c r="YA41" s="76"/>
      <c r="YB41" s="76"/>
      <c r="YC41" s="76"/>
      <c r="YD41" s="76"/>
      <c r="YE41" s="76"/>
      <c r="YF41" s="76"/>
      <c r="YG41" s="76"/>
      <c r="YH41" s="76"/>
      <c r="YI41" s="76"/>
      <c r="YJ41" s="76"/>
      <c r="YK41" s="76"/>
      <c r="YL41" s="76"/>
      <c r="YM41" s="76"/>
      <c r="YN41" s="76"/>
      <c r="YO41" s="76"/>
      <c r="YP41" s="76"/>
      <c r="YQ41" s="76"/>
      <c r="YR41" s="76"/>
      <c r="YS41" s="76"/>
      <c r="YT41" s="76"/>
      <c r="YU41" s="76"/>
      <c r="YV41" s="76"/>
      <c r="YW41" s="76"/>
      <c r="YX41" s="76"/>
      <c r="YY41" s="76"/>
      <c r="YZ41" s="76"/>
      <c r="ZA41" s="76"/>
      <c r="ZB41" s="76"/>
      <c r="ZC41" s="76"/>
      <c r="ZD41" s="76"/>
      <c r="ZE41" s="76"/>
      <c r="ZF41" s="76"/>
      <c r="ZG41" s="76"/>
      <c r="ZH41" s="76"/>
      <c r="ZI41" s="76"/>
      <c r="ZJ41" s="76"/>
      <c r="ZK41" s="76"/>
      <c r="ZL41" s="76"/>
      <c r="ZM41" s="76"/>
      <c r="ZN41" s="76"/>
      <c r="ZO41" s="76"/>
      <c r="ZP41" s="76"/>
      <c r="ZQ41" s="76"/>
      <c r="ZR41" s="76"/>
      <c r="ZS41" s="76"/>
      <c r="ZT41" s="76"/>
      <c r="ZU41" s="76"/>
      <c r="ZV41" s="76"/>
      <c r="ZW41" s="76"/>
      <c r="ZX41" s="76"/>
      <c r="ZY41" s="76"/>
      <c r="ZZ41" s="76"/>
      <c r="AAA41" s="76"/>
      <c r="AAB41" s="76"/>
      <c r="AAC41" s="76"/>
      <c r="AAD41" s="76"/>
      <c r="AAE41" s="76"/>
      <c r="AAF41" s="76"/>
      <c r="AAG41" s="76"/>
      <c r="AAH41" s="76"/>
      <c r="AAI41" s="76"/>
      <c r="AAJ41" s="76"/>
      <c r="AAK41" s="76"/>
      <c r="AAL41" s="76"/>
      <c r="AAM41" s="76"/>
      <c r="AAN41" s="76"/>
      <c r="AAO41" s="76"/>
      <c r="AAP41" s="76"/>
      <c r="AAQ41" s="76"/>
      <c r="AAR41" s="76"/>
      <c r="AAS41" s="76"/>
      <c r="AAT41" s="76"/>
      <c r="AAU41" s="76"/>
      <c r="AAV41" s="76"/>
      <c r="AAW41" s="76"/>
      <c r="AAX41" s="76"/>
      <c r="AAY41" s="76"/>
      <c r="AAZ41" s="76"/>
      <c r="ABA41" s="76"/>
      <c r="ABB41" s="76"/>
      <c r="ABC41" s="76"/>
      <c r="ABD41" s="76"/>
      <c r="ABE41" s="76"/>
      <c r="ABF41" s="76"/>
      <c r="ABG41" s="76"/>
      <c r="ABH41" s="76"/>
      <c r="ABI41" s="76"/>
      <c r="ABJ41" s="76"/>
      <c r="ABK41" s="76"/>
      <c r="ABL41" s="76"/>
      <c r="ABM41" s="76"/>
      <c r="ABN41" s="76"/>
      <c r="ABO41" s="76"/>
      <c r="ABP41" s="76"/>
      <c r="ABQ41" s="76"/>
      <c r="ABR41" s="76"/>
      <c r="ABS41" s="76"/>
      <c r="ABT41" s="76"/>
      <c r="ABU41" s="76"/>
      <c r="ABV41" s="76"/>
      <c r="ABW41" s="76"/>
      <c r="ABX41" s="76"/>
      <c r="ABY41" s="76"/>
      <c r="ABZ41" s="76"/>
      <c r="ACA41" s="76"/>
      <c r="ACB41" s="76"/>
      <c r="ACC41" s="76"/>
      <c r="ACD41" s="76"/>
      <c r="ACE41" s="76"/>
      <c r="ACF41" s="76"/>
      <c r="ACG41" s="76"/>
      <c r="ACH41" s="76"/>
      <c r="ACI41" s="76"/>
      <c r="ACJ41" s="76"/>
      <c r="ACK41" s="76"/>
      <c r="ACL41" s="76"/>
      <c r="ACM41" s="76"/>
      <c r="ACN41" s="76"/>
      <c r="ACO41" s="76"/>
      <c r="ACP41" s="76"/>
      <c r="ACQ41" s="76"/>
      <c r="ACR41" s="76"/>
      <c r="ACS41" s="76"/>
      <c r="ACT41" s="76"/>
      <c r="ACU41" s="76"/>
      <c r="ACV41" s="76"/>
      <c r="ACW41" s="76"/>
      <c r="ACX41" s="76"/>
      <c r="ACY41" s="76"/>
      <c r="ACZ41" s="76"/>
      <c r="ADA41" s="76"/>
      <c r="ADB41" s="76"/>
      <c r="ADC41" s="76"/>
      <c r="ADD41" s="76"/>
      <c r="ADE41" s="76"/>
      <c r="ADF41" s="76"/>
      <c r="ADG41" s="76"/>
      <c r="ADH41" s="76"/>
      <c r="ADI41" s="76"/>
      <c r="ADJ41" s="76"/>
      <c r="ADK41" s="76"/>
      <c r="ADL41" s="76"/>
      <c r="ADM41" s="76"/>
      <c r="ADN41" s="76"/>
      <c r="ADO41" s="76"/>
      <c r="ADP41" s="76"/>
      <c r="ADQ41" s="76"/>
      <c r="ADR41" s="76"/>
      <c r="ADS41" s="76"/>
      <c r="ADT41" s="76"/>
      <c r="ADU41" s="76"/>
      <c r="ADV41" s="76"/>
      <c r="ADW41" s="76"/>
      <c r="ADX41" s="76"/>
      <c r="ADY41" s="76"/>
      <c r="ADZ41" s="76"/>
      <c r="AEA41" s="76"/>
      <c r="AEB41" s="76"/>
      <c r="AEC41" s="76"/>
      <c r="AED41" s="76"/>
      <c r="AEE41" s="76"/>
      <c r="AEF41" s="76"/>
      <c r="AEG41" s="76"/>
      <c r="AEH41" s="76"/>
      <c r="AEI41" s="76"/>
      <c r="AEJ41" s="76"/>
      <c r="AEK41" s="76"/>
      <c r="AEL41" s="76"/>
      <c r="AEM41" s="76"/>
      <c r="AEN41" s="76"/>
      <c r="AEO41" s="76"/>
      <c r="AEP41" s="76"/>
      <c r="AEQ41" s="76"/>
      <c r="AER41" s="76"/>
      <c r="AES41" s="76"/>
      <c r="AET41" s="76"/>
      <c r="AEU41" s="76"/>
      <c r="AEV41" s="76"/>
      <c r="AEW41" s="76"/>
      <c r="AEX41" s="76"/>
      <c r="AEY41" s="76"/>
      <c r="AEZ41" s="76"/>
      <c r="AFA41" s="76"/>
      <c r="AFB41" s="76"/>
      <c r="AFC41" s="76"/>
      <c r="AFD41" s="76"/>
      <c r="AFE41" s="76"/>
      <c r="AFF41" s="76"/>
      <c r="AFG41" s="76"/>
      <c r="AFH41" s="76"/>
      <c r="AFI41" s="76"/>
      <c r="AFJ41" s="76"/>
      <c r="AFK41" s="76"/>
      <c r="AFL41" s="76"/>
      <c r="AFM41" s="76"/>
      <c r="AFN41" s="76"/>
      <c r="AFO41" s="76"/>
      <c r="AFP41" s="76"/>
      <c r="AFQ41" s="76"/>
      <c r="AFR41" s="76"/>
      <c r="AFS41" s="76"/>
      <c r="AFT41" s="76"/>
      <c r="AFU41" s="76"/>
      <c r="AFV41" s="76"/>
      <c r="AFW41" s="76"/>
      <c r="AFX41" s="76"/>
      <c r="AFY41" s="76"/>
      <c r="AFZ41" s="76"/>
      <c r="AGA41" s="76"/>
      <c r="AGB41" s="76"/>
      <c r="AGC41" s="76"/>
      <c r="AGD41" s="76"/>
      <c r="AGE41" s="76"/>
      <c r="AGF41" s="76"/>
      <c r="AGG41" s="76"/>
      <c r="AGH41" s="76"/>
      <c r="AGI41" s="76"/>
      <c r="AGJ41" s="76"/>
      <c r="AGK41" s="76"/>
      <c r="AGL41" s="76"/>
      <c r="AGM41" s="76"/>
      <c r="AGN41" s="76"/>
      <c r="AGO41" s="76"/>
      <c r="AGP41" s="76"/>
      <c r="AGQ41" s="76"/>
      <c r="AGR41" s="76"/>
      <c r="AGS41" s="76"/>
      <c r="AGT41" s="76"/>
      <c r="AGU41" s="76"/>
      <c r="AGV41" s="76"/>
      <c r="AGW41" s="76"/>
      <c r="AGX41" s="76"/>
      <c r="AGY41" s="76"/>
      <c r="AGZ41" s="76"/>
      <c r="AHA41" s="76"/>
      <c r="AHB41" s="76"/>
      <c r="AHC41" s="76"/>
      <c r="AHD41" s="76"/>
      <c r="AHE41" s="76"/>
      <c r="AHF41" s="76"/>
      <c r="AHG41" s="76"/>
      <c r="AHH41" s="76"/>
      <c r="AHI41" s="76"/>
      <c r="AHJ41" s="76"/>
      <c r="AHK41" s="76"/>
      <c r="AHL41" s="76"/>
      <c r="AHM41" s="76"/>
      <c r="AHN41" s="76"/>
      <c r="AHO41" s="76"/>
      <c r="AHP41" s="76"/>
      <c r="AHQ41" s="76"/>
      <c r="AHR41" s="76"/>
      <c r="AHS41" s="76"/>
      <c r="AHT41" s="76"/>
      <c r="AHU41" s="76"/>
      <c r="AHV41" s="76"/>
      <c r="AHW41" s="76"/>
      <c r="AHX41" s="76"/>
      <c r="AHY41" s="76"/>
      <c r="AHZ41" s="76"/>
      <c r="AIA41" s="76"/>
      <c r="AIB41" s="76"/>
      <c r="AIC41" s="76"/>
      <c r="AID41" s="76"/>
      <c r="AIE41" s="76"/>
      <c r="AIF41" s="76"/>
      <c r="AIG41" s="76"/>
      <c r="AIH41" s="76"/>
      <c r="AII41" s="76"/>
      <c r="AIJ41" s="76"/>
      <c r="AIK41" s="76"/>
      <c r="AIL41" s="76"/>
      <c r="AIM41" s="76"/>
      <c r="AIN41" s="76"/>
      <c r="AIO41" s="76"/>
      <c r="AIP41" s="76"/>
      <c r="AIQ41" s="76"/>
      <c r="AIR41" s="76"/>
      <c r="AIS41" s="76"/>
      <c r="AIT41" s="76"/>
      <c r="AIU41" s="76"/>
      <c r="AIV41" s="76"/>
      <c r="AIW41" s="76"/>
      <c r="AIX41" s="76"/>
      <c r="AIY41" s="76"/>
      <c r="AIZ41" s="76"/>
      <c r="AJA41" s="76"/>
      <c r="AJB41" s="76"/>
      <c r="AJC41" s="76"/>
      <c r="AJD41" s="76"/>
      <c r="AJE41" s="76"/>
      <c r="AJF41" s="76"/>
      <c r="AJG41" s="76"/>
      <c r="AJH41" s="76"/>
      <c r="AJI41" s="76"/>
      <c r="AJJ41" s="76"/>
      <c r="AJK41" s="76"/>
      <c r="AJL41" s="76"/>
      <c r="AJM41" s="76"/>
      <c r="AJN41" s="76"/>
      <c r="AJO41" s="76"/>
      <c r="AJP41" s="76"/>
      <c r="AJQ41" s="76"/>
      <c r="AJR41" s="76"/>
      <c r="AJS41" s="76"/>
      <c r="AJT41" s="76"/>
      <c r="AJU41" s="76"/>
      <c r="AJV41" s="76"/>
      <c r="AJW41" s="76"/>
      <c r="AJX41" s="76"/>
      <c r="AJY41" s="76"/>
      <c r="AJZ41" s="76"/>
      <c r="AKA41" s="76"/>
      <c r="AKB41" s="76"/>
      <c r="AKC41" s="76"/>
      <c r="AKD41" s="76"/>
      <c r="AKE41" s="76"/>
      <c r="AKF41" s="76"/>
      <c r="AKG41" s="76"/>
      <c r="AKH41" s="76"/>
      <c r="AKI41" s="76"/>
      <c r="AKJ41" s="76"/>
      <c r="AKK41" s="76"/>
      <c r="AKL41" s="76"/>
      <c r="AKM41" s="76"/>
      <c r="AKN41" s="76"/>
      <c r="AKO41" s="76"/>
      <c r="AKP41" s="76"/>
      <c r="AKQ41" s="76"/>
      <c r="AKR41" s="76"/>
      <c r="AKS41" s="76"/>
      <c r="AKT41" s="76"/>
      <c r="AKU41" s="76"/>
      <c r="AKV41" s="76"/>
      <c r="AKW41" s="76"/>
      <c r="AKX41" s="76"/>
      <c r="AKY41" s="76"/>
      <c r="AKZ41" s="76"/>
      <c r="ALA41" s="76"/>
      <c r="ALB41" s="76"/>
      <c r="ALC41" s="76"/>
      <c r="ALD41" s="76"/>
      <c r="ALE41" s="76"/>
      <c r="ALF41" s="76"/>
      <c r="ALG41" s="76"/>
      <c r="ALH41" s="76"/>
      <c r="ALI41" s="76"/>
      <c r="ALJ41" s="76"/>
      <c r="ALK41" s="76"/>
      <c r="ALL41" s="76"/>
      <c r="ALM41" s="76"/>
      <c r="ALN41" s="76"/>
      <c r="ALO41" s="76"/>
      <c r="ALP41" s="76"/>
      <c r="ALQ41" s="76"/>
      <c r="ALR41" s="76"/>
      <c r="ALS41" s="76"/>
      <c r="ALT41" s="76"/>
      <c r="ALU41" s="76"/>
      <c r="ALV41" s="76"/>
      <c r="ALW41" s="76"/>
      <c r="ALX41" s="76"/>
      <c r="ALY41" s="76"/>
      <c r="ALZ41" s="76"/>
      <c r="AMA41" s="76"/>
      <c r="AMB41" s="76"/>
      <c r="AMC41" s="76"/>
      <c r="AMD41" s="76"/>
      <c r="AME41" s="76"/>
    </row>
    <row r="42" spans="1:1019" s="80" customFormat="1" ht="16.5" customHeight="1">
      <c r="A42" s="20" t="s">
        <v>301</v>
      </c>
      <c r="B42" s="21" t="s">
        <v>66</v>
      </c>
      <c r="C42" s="21" t="s">
        <v>102</v>
      </c>
      <c r="D42" s="71" t="s">
        <v>121</v>
      </c>
      <c r="E42" s="22" t="s">
        <v>62</v>
      </c>
      <c r="F42" s="59">
        <v>269.81459999999998</v>
      </c>
      <c r="G42" s="23">
        <v>87.65</v>
      </c>
      <c r="H42" s="69">
        <f>$J$7</f>
        <v>0.15</v>
      </c>
      <c r="I42" s="23">
        <f>ROUND(((H42+1)*G42),2)</f>
        <v>100.8</v>
      </c>
      <c r="J42" s="23">
        <f>TRUNC((I42*F42),2)</f>
        <v>27197.31</v>
      </c>
      <c r="K42" s="78">
        <f t="shared" si="8"/>
        <v>23649.249690000001</v>
      </c>
      <c r="L42" s="76"/>
      <c r="M42" s="79"/>
      <c r="N42" s="76"/>
      <c r="O42" s="76"/>
      <c r="P42" s="76"/>
      <c r="Q42" s="76"/>
      <c r="R42" s="76"/>
      <c r="S42" s="76"/>
      <c r="T42" s="76"/>
      <c r="U42" s="76"/>
      <c r="V42" s="76"/>
      <c r="W42" s="76"/>
      <c r="X42" s="76"/>
      <c r="Y42" s="76"/>
      <c r="Z42" s="76"/>
      <c r="AA42" s="76"/>
      <c r="AB42" s="76"/>
      <c r="AC42" s="76"/>
      <c r="AD42" s="76"/>
      <c r="AE42" s="76"/>
      <c r="AF42" s="76"/>
      <c r="AG42" s="76"/>
      <c r="AH42" s="76"/>
      <c r="AI42" s="76"/>
      <c r="AJ42" s="76"/>
      <c r="AK42" s="76"/>
      <c r="AL42" s="76"/>
      <c r="AM42" s="76"/>
      <c r="AN42" s="76"/>
      <c r="AO42" s="76"/>
      <c r="AP42" s="76"/>
      <c r="AQ42" s="76"/>
      <c r="AR42" s="76"/>
      <c r="AS42" s="76"/>
      <c r="AT42" s="76"/>
      <c r="AU42" s="76"/>
      <c r="AV42" s="76"/>
      <c r="AW42" s="76"/>
      <c r="AX42" s="76"/>
      <c r="AY42" s="76"/>
      <c r="AZ42" s="76"/>
      <c r="BA42" s="76"/>
      <c r="BB42" s="76"/>
      <c r="BC42" s="76"/>
      <c r="BD42" s="76"/>
      <c r="BE42" s="76"/>
      <c r="BF42" s="76"/>
      <c r="BG42" s="76"/>
      <c r="BH42" s="76"/>
      <c r="BI42" s="76"/>
      <c r="BJ42" s="76"/>
      <c r="BK42" s="76"/>
      <c r="BL42" s="76"/>
      <c r="BM42" s="76"/>
      <c r="BN42" s="76"/>
      <c r="BO42" s="76"/>
      <c r="BP42" s="76"/>
      <c r="BQ42" s="76"/>
      <c r="BR42" s="76"/>
      <c r="BS42" s="76"/>
      <c r="BT42" s="76"/>
      <c r="BU42" s="76"/>
      <c r="BV42" s="76"/>
      <c r="BW42" s="76"/>
      <c r="BX42" s="76"/>
      <c r="BY42" s="76"/>
      <c r="BZ42" s="76"/>
      <c r="CA42" s="76"/>
      <c r="CB42" s="76"/>
      <c r="CC42" s="76"/>
      <c r="CD42" s="76"/>
      <c r="CE42" s="76"/>
      <c r="CF42" s="76"/>
      <c r="CG42" s="76"/>
      <c r="CH42" s="76"/>
      <c r="CI42" s="76"/>
      <c r="CJ42" s="76"/>
      <c r="CK42" s="76"/>
      <c r="CL42" s="76"/>
      <c r="CM42" s="76"/>
      <c r="CN42" s="76"/>
      <c r="CO42" s="76"/>
      <c r="CP42" s="76"/>
      <c r="CQ42" s="76"/>
      <c r="CR42" s="76"/>
      <c r="CS42" s="76"/>
      <c r="CT42" s="76"/>
      <c r="CU42" s="76"/>
      <c r="CV42" s="76"/>
      <c r="CW42" s="76"/>
      <c r="CX42" s="76"/>
      <c r="CY42" s="76"/>
      <c r="CZ42" s="76"/>
      <c r="DA42" s="76"/>
      <c r="DB42" s="76"/>
      <c r="DC42" s="76"/>
      <c r="DD42" s="76"/>
      <c r="DE42" s="76"/>
      <c r="DF42" s="76"/>
      <c r="DG42" s="76"/>
      <c r="DH42" s="76"/>
      <c r="DI42" s="76"/>
      <c r="DJ42" s="76"/>
      <c r="DK42" s="76"/>
      <c r="DL42" s="76"/>
      <c r="DM42" s="76"/>
      <c r="DN42" s="76"/>
      <c r="DO42" s="76"/>
      <c r="DP42" s="76"/>
      <c r="DQ42" s="76"/>
      <c r="DR42" s="76"/>
      <c r="DS42" s="76"/>
      <c r="DT42" s="76"/>
      <c r="DU42" s="76"/>
      <c r="DV42" s="76"/>
      <c r="DW42" s="76"/>
      <c r="DX42" s="76"/>
      <c r="DY42" s="76"/>
      <c r="DZ42" s="76"/>
      <c r="EA42" s="76"/>
      <c r="EB42" s="76"/>
      <c r="EC42" s="76"/>
      <c r="ED42" s="76"/>
      <c r="EE42" s="76"/>
      <c r="EF42" s="76"/>
      <c r="EG42" s="76"/>
      <c r="EH42" s="76"/>
      <c r="EI42" s="76"/>
      <c r="EJ42" s="76"/>
      <c r="EK42" s="76"/>
      <c r="EL42" s="76"/>
      <c r="EM42" s="76"/>
      <c r="EN42" s="76"/>
      <c r="EO42" s="76"/>
      <c r="EP42" s="76"/>
      <c r="EQ42" s="76"/>
      <c r="ER42" s="76"/>
      <c r="ES42" s="76"/>
      <c r="ET42" s="76"/>
      <c r="EU42" s="76"/>
      <c r="EV42" s="76"/>
      <c r="EW42" s="76"/>
      <c r="EX42" s="76"/>
      <c r="EY42" s="76"/>
      <c r="EZ42" s="76"/>
      <c r="FA42" s="76"/>
      <c r="FB42" s="76"/>
      <c r="FC42" s="76"/>
      <c r="FD42" s="76"/>
      <c r="FE42" s="76"/>
      <c r="FF42" s="76"/>
      <c r="FG42" s="76"/>
      <c r="FH42" s="76"/>
      <c r="FI42" s="76"/>
      <c r="FJ42" s="76"/>
      <c r="FK42" s="76"/>
      <c r="FL42" s="76"/>
      <c r="FM42" s="76"/>
      <c r="FN42" s="76"/>
      <c r="FO42" s="76"/>
      <c r="FP42" s="76"/>
      <c r="FQ42" s="76"/>
      <c r="FR42" s="76"/>
      <c r="FS42" s="76"/>
      <c r="FT42" s="76"/>
      <c r="FU42" s="76"/>
      <c r="FV42" s="76"/>
      <c r="FW42" s="76"/>
      <c r="FX42" s="76"/>
      <c r="FY42" s="76"/>
      <c r="FZ42" s="76"/>
      <c r="GA42" s="76"/>
      <c r="GB42" s="76"/>
      <c r="GC42" s="76"/>
      <c r="GD42" s="76"/>
      <c r="GE42" s="76"/>
      <c r="GF42" s="76"/>
      <c r="GG42" s="76"/>
      <c r="GH42" s="76"/>
      <c r="GI42" s="76"/>
      <c r="GJ42" s="76"/>
      <c r="GK42" s="76"/>
      <c r="GL42" s="76"/>
      <c r="GM42" s="76"/>
      <c r="GN42" s="76"/>
      <c r="GO42" s="76"/>
      <c r="GP42" s="76"/>
      <c r="GQ42" s="76"/>
      <c r="GR42" s="76"/>
      <c r="GS42" s="76"/>
      <c r="GT42" s="76"/>
      <c r="GU42" s="76"/>
      <c r="GV42" s="76"/>
      <c r="GW42" s="76"/>
      <c r="GX42" s="76"/>
      <c r="GY42" s="76"/>
      <c r="GZ42" s="76"/>
      <c r="HA42" s="76"/>
      <c r="HB42" s="76"/>
      <c r="HC42" s="76"/>
      <c r="HD42" s="76"/>
      <c r="HE42" s="76"/>
      <c r="HF42" s="76"/>
      <c r="HG42" s="76"/>
      <c r="HH42" s="76"/>
      <c r="HI42" s="76"/>
      <c r="HJ42" s="76"/>
      <c r="HK42" s="76"/>
      <c r="HL42" s="76"/>
      <c r="HM42" s="76"/>
      <c r="HN42" s="76"/>
      <c r="HO42" s="76"/>
      <c r="HP42" s="76"/>
      <c r="HQ42" s="76"/>
      <c r="HR42" s="76"/>
      <c r="HS42" s="76"/>
      <c r="HT42" s="76"/>
      <c r="HU42" s="76"/>
      <c r="HV42" s="76"/>
      <c r="HW42" s="76"/>
      <c r="HX42" s="76"/>
      <c r="HY42" s="76"/>
      <c r="HZ42" s="76"/>
      <c r="IA42" s="76"/>
      <c r="IB42" s="76"/>
      <c r="IC42" s="76"/>
      <c r="ID42" s="76"/>
      <c r="IE42" s="76"/>
      <c r="IF42" s="76"/>
      <c r="IG42" s="76"/>
      <c r="IH42" s="76"/>
      <c r="II42" s="76"/>
      <c r="IJ42" s="76"/>
      <c r="IK42" s="76"/>
      <c r="IL42" s="76"/>
      <c r="IM42" s="76"/>
      <c r="IN42" s="76"/>
      <c r="IO42" s="76"/>
      <c r="IP42" s="76"/>
      <c r="IQ42" s="76"/>
      <c r="IR42" s="76"/>
      <c r="IS42" s="76"/>
      <c r="IT42" s="76"/>
      <c r="IU42" s="76"/>
      <c r="IV42" s="76"/>
      <c r="IW42" s="76"/>
      <c r="IX42" s="76"/>
      <c r="IY42" s="76"/>
      <c r="IZ42" s="76"/>
      <c r="JA42" s="76"/>
      <c r="JB42" s="76"/>
      <c r="JC42" s="76"/>
      <c r="JD42" s="76"/>
      <c r="JE42" s="76"/>
      <c r="JF42" s="76"/>
      <c r="JG42" s="76"/>
      <c r="JH42" s="76"/>
      <c r="JI42" s="76"/>
      <c r="JJ42" s="76"/>
      <c r="JK42" s="76"/>
      <c r="JL42" s="76"/>
      <c r="JM42" s="76"/>
      <c r="JN42" s="76"/>
      <c r="JO42" s="76"/>
      <c r="JP42" s="76"/>
      <c r="JQ42" s="76"/>
      <c r="JR42" s="76"/>
      <c r="JS42" s="76"/>
      <c r="JT42" s="76"/>
      <c r="JU42" s="76"/>
      <c r="JV42" s="76"/>
      <c r="JW42" s="76"/>
      <c r="JX42" s="76"/>
      <c r="JY42" s="76"/>
      <c r="JZ42" s="76"/>
      <c r="KA42" s="76"/>
      <c r="KB42" s="76"/>
      <c r="KC42" s="76"/>
      <c r="KD42" s="76"/>
      <c r="KE42" s="76"/>
      <c r="KF42" s="76"/>
      <c r="KG42" s="76"/>
      <c r="KH42" s="76"/>
      <c r="KI42" s="76"/>
      <c r="KJ42" s="76"/>
      <c r="KK42" s="76"/>
      <c r="KL42" s="76"/>
      <c r="KM42" s="76"/>
      <c r="KN42" s="76"/>
      <c r="KO42" s="76"/>
      <c r="KP42" s="76"/>
      <c r="KQ42" s="76"/>
      <c r="KR42" s="76"/>
      <c r="KS42" s="76"/>
      <c r="KT42" s="76"/>
      <c r="KU42" s="76"/>
      <c r="KV42" s="76"/>
      <c r="KW42" s="76"/>
      <c r="KX42" s="76"/>
      <c r="KY42" s="76"/>
      <c r="KZ42" s="76"/>
      <c r="LA42" s="76"/>
      <c r="LB42" s="76"/>
      <c r="LC42" s="76"/>
      <c r="LD42" s="76"/>
      <c r="LE42" s="76"/>
      <c r="LF42" s="76"/>
      <c r="LG42" s="76"/>
      <c r="LH42" s="76"/>
      <c r="LI42" s="76"/>
      <c r="LJ42" s="76"/>
      <c r="LK42" s="76"/>
      <c r="LL42" s="76"/>
      <c r="LM42" s="76"/>
      <c r="LN42" s="76"/>
      <c r="LO42" s="76"/>
      <c r="LP42" s="76"/>
      <c r="LQ42" s="76"/>
      <c r="LR42" s="76"/>
      <c r="LS42" s="76"/>
      <c r="LT42" s="76"/>
      <c r="LU42" s="76"/>
      <c r="LV42" s="76"/>
      <c r="LW42" s="76"/>
      <c r="LX42" s="76"/>
      <c r="LY42" s="76"/>
      <c r="LZ42" s="76"/>
      <c r="MA42" s="76"/>
      <c r="MB42" s="76"/>
      <c r="MC42" s="76"/>
      <c r="MD42" s="76"/>
      <c r="ME42" s="76"/>
      <c r="MF42" s="76"/>
      <c r="MG42" s="76"/>
      <c r="MH42" s="76"/>
      <c r="MI42" s="76"/>
      <c r="MJ42" s="76"/>
      <c r="MK42" s="76"/>
      <c r="ML42" s="76"/>
      <c r="MM42" s="76"/>
      <c r="MN42" s="76"/>
      <c r="MO42" s="76"/>
      <c r="MP42" s="76"/>
      <c r="MQ42" s="76"/>
      <c r="MR42" s="76"/>
      <c r="MS42" s="76"/>
      <c r="MT42" s="76"/>
      <c r="MU42" s="76"/>
      <c r="MV42" s="76"/>
      <c r="MW42" s="76"/>
      <c r="MX42" s="76"/>
      <c r="MY42" s="76"/>
      <c r="MZ42" s="76"/>
      <c r="NA42" s="76"/>
      <c r="NB42" s="76"/>
      <c r="NC42" s="76"/>
      <c r="ND42" s="76"/>
      <c r="NE42" s="76"/>
      <c r="NF42" s="76"/>
      <c r="NG42" s="76"/>
      <c r="NH42" s="76"/>
      <c r="NI42" s="76"/>
      <c r="NJ42" s="76"/>
      <c r="NK42" s="76"/>
      <c r="NL42" s="76"/>
      <c r="NM42" s="76"/>
      <c r="NN42" s="76"/>
      <c r="NO42" s="76"/>
      <c r="NP42" s="76"/>
      <c r="NQ42" s="76"/>
      <c r="NR42" s="76"/>
      <c r="NS42" s="76"/>
      <c r="NT42" s="76"/>
      <c r="NU42" s="76"/>
      <c r="NV42" s="76"/>
      <c r="NW42" s="76"/>
      <c r="NX42" s="76"/>
      <c r="NY42" s="76"/>
      <c r="NZ42" s="76"/>
      <c r="OA42" s="76"/>
      <c r="OB42" s="76"/>
      <c r="OC42" s="76"/>
      <c r="OD42" s="76"/>
      <c r="OE42" s="76"/>
      <c r="OF42" s="76"/>
      <c r="OG42" s="76"/>
      <c r="OH42" s="76"/>
      <c r="OI42" s="76"/>
      <c r="OJ42" s="76"/>
      <c r="OK42" s="76"/>
      <c r="OL42" s="76"/>
      <c r="OM42" s="76"/>
      <c r="ON42" s="76"/>
      <c r="OO42" s="76"/>
      <c r="OP42" s="76"/>
      <c r="OQ42" s="76"/>
      <c r="OR42" s="76"/>
      <c r="OS42" s="76"/>
      <c r="OT42" s="76"/>
      <c r="OU42" s="76"/>
      <c r="OV42" s="76"/>
      <c r="OW42" s="76"/>
      <c r="OX42" s="76"/>
      <c r="OY42" s="76"/>
      <c r="OZ42" s="76"/>
      <c r="PA42" s="76"/>
      <c r="PB42" s="76"/>
      <c r="PC42" s="76"/>
      <c r="PD42" s="76"/>
      <c r="PE42" s="76"/>
      <c r="PF42" s="76"/>
      <c r="PG42" s="76"/>
      <c r="PH42" s="76"/>
      <c r="PI42" s="76"/>
      <c r="PJ42" s="76"/>
      <c r="PK42" s="76"/>
      <c r="PL42" s="76"/>
      <c r="PM42" s="76"/>
      <c r="PN42" s="76"/>
      <c r="PO42" s="76"/>
      <c r="PP42" s="76"/>
      <c r="PQ42" s="76"/>
      <c r="PR42" s="76"/>
      <c r="PS42" s="76"/>
      <c r="PT42" s="76"/>
      <c r="PU42" s="76"/>
      <c r="PV42" s="76"/>
      <c r="PW42" s="76"/>
      <c r="PX42" s="76"/>
      <c r="PY42" s="76"/>
      <c r="PZ42" s="76"/>
      <c r="QA42" s="76"/>
      <c r="QB42" s="76"/>
      <c r="QC42" s="76"/>
      <c r="QD42" s="76"/>
      <c r="QE42" s="76"/>
      <c r="QF42" s="76"/>
      <c r="QG42" s="76"/>
      <c r="QH42" s="76"/>
      <c r="QI42" s="76"/>
      <c r="QJ42" s="76"/>
      <c r="QK42" s="76"/>
      <c r="QL42" s="76"/>
      <c r="QM42" s="76"/>
      <c r="QN42" s="76"/>
      <c r="QO42" s="76"/>
      <c r="QP42" s="76"/>
      <c r="QQ42" s="76"/>
      <c r="QR42" s="76"/>
      <c r="QS42" s="76"/>
      <c r="QT42" s="76"/>
      <c r="QU42" s="76"/>
      <c r="QV42" s="76"/>
      <c r="QW42" s="76"/>
      <c r="QX42" s="76"/>
      <c r="QY42" s="76"/>
      <c r="QZ42" s="76"/>
      <c r="RA42" s="76"/>
      <c r="RB42" s="76"/>
      <c r="RC42" s="76"/>
      <c r="RD42" s="76"/>
      <c r="RE42" s="76"/>
      <c r="RF42" s="76"/>
      <c r="RG42" s="76"/>
      <c r="RH42" s="76"/>
      <c r="RI42" s="76"/>
      <c r="RJ42" s="76"/>
      <c r="RK42" s="76"/>
      <c r="RL42" s="76"/>
      <c r="RM42" s="76"/>
      <c r="RN42" s="76"/>
      <c r="RO42" s="76"/>
      <c r="RP42" s="76"/>
      <c r="RQ42" s="76"/>
      <c r="RR42" s="76"/>
      <c r="RS42" s="76"/>
      <c r="RT42" s="76"/>
      <c r="RU42" s="76"/>
      <c r="RV42" s="76"/>
      <c r="RW42" s="76"/>
      <c r="RX42" s="76"/>
      <c r="RY42" s="76"/>
      <c r="RZ42" s="76"/>
      <c r="SA42" s="76"/>
      <c r="SB42" s="76"/>
      <c r="SC42" s="76"/>
      <c r="SD42" s="76"/>
      <c r="SE42" s="76"/>
      <c r="SF42" s="76"/>
      <c r="SG42" s="76"/>
      <c r="SH42" s="76"/>
      <c r="SI42" s="76"/>
      <c r="SJ42" s="76"/>
      <c r="SK42" s="76"/>
      <c r="SL42" s="76"/>
      <c r="SM42" s="76"/>
      <c r="SN42" s="76"/>
      <c r="SO42" s="76"/>
      <c r="SP42" s="76"/>
      <c r="SQ42" s="76"/>
      <c r="SR42" s="76"/>
      <c r="SS42" s="76"/>
      <c r="ST42" s="76"/>
      <c r="SU42" s="76"/>
      <c r="SV42" s="76"/>
      <c r="SW42" s="76"/>
      <c r="SX42" s="76"/>
      <c r="SY42" s="76"/>
      <c r="SZ42" s="76"/>
      <c r="TA42" s="76"/>
      <c r="TB42" s="76"/>
      <c r="TC42" s="76"/>
      <c r="TD42" s="76"/>
      <c r="TE42" s="76"/>
      <c r="TF42" s="76"/>
      <c r="TG42" s="76"/>
      <c r="TH42" s="76"/>
      <c r="TI42" s="76"/>
      <c r="TJ42" s="76"/>
      <c r="TK42" s="76"/>
      <c r="TL42" s="76"/>
      <c r="TM42" s="76"/>
      <c r="TN42" s="76"/>
      <c r="TO42" s="76"/>
      <c r="TP42" s="76"/>
      <c r="TQ42" s="76"/>
      <c r="TR42" s="76"/>
      <c r="TS42" s="76"/>
      <c r="TT42" s="76"/>
      <c r="TU42" s="76"/>
      <c r="TV42" s="76"/>
      <c r="TW42" s="76"/>
      <c r="TX42" s="76"/>
      <c r="TY42" s="76"/>
      <c r="TZ42" s="76"/>
      <c r="UA42" s="76"/>
      <c r="UB42" s="76"/>
      <c r="UC42" s="76"/>
      <c r="UD42" s="76"/>
      <c r="UE42" s="76"/>
      <c r="UF42" s="76"/>
      <c r="UG42" s="76"/>
      <c r="UH42" s="76"/>
      <c r="UI42" s="76"/>
      <c r="UJ42" s="76"/>
      <c r="UK42" s="76"/>
      <c r="UL42" s="76"/>
      <c r="UM42" s="76"/>
      <c r="UN42" s="76"/>
      <c r="UO42" s="76"/>
      <c r="UP42" s="76"/>
      <c r="UQ42" s="76"/>
      <c r="UR42" s="76"/>
      <c r="US42" s="76"/>
      <c r="UT42" s="76"/>
      <c r="UU42" s="76"/>
      <c r="UV42" s="76"/>
      <c r="UW42" s="76"/>
      <c r="UX42" s="76"/>
      <c r="UY42" s="76"/>
      <c r="UZ42" s="76"/>
      <c r="VA42" s="76"/>
      <c r="VB42" s="76"/>
      <c r="VC42" s="76"/>
      <c r="VD42" s="76"/>
      <c r="VE42" s="76"/>
      <c r="VF42" s="76"/>
      <c r="VG42" s="76"/>
      <c r="VH42" s="76"/>
      <c r="VI42" s="76"/>
      <c r="VJ42" s="76"/>
      <c r="VK42" s="76"/>
      <c r="VL42" s="76"/>
      <c r="VM42" s="76"/>
      <c r="VN42" s="76"/>
      <c r="VO42" s="76"/>
      <c r="VP42" s="76"/>
      <c r="VQ42" s="76"/>
      <c r="VR42" s="76"/>
      <c r="VS42" s="76"/>
      <c r="VT42" s="76"/>
      <c r="VU42" s="76"/>
      <c r="VV42" s="76"/>
      <c r="VW42" s="76"/>
      <c r="VX42" s="76"/>
      <c r="VY42" s="76"/>
      <c r="VZ42" s="76"/>
      <c r="WA42" s="76"/>
      <c r="WB42" s="76"/>
      <c r="WC42" s="76"/>
      <c r="WD42" s="76"/>
      <c r="WE42" s="76"/>
      <c r="WF42" s="76"/>
      <c r="WG42" s="76"/>
      <c r="WH42" s="76"/>
      <c r="WI42" s="76"/>
      <c r="WJ42" s="76"/>
      <c r="WK42" s="76"/>
      <c r="WL42" s="76"/>
      <c r="WM42" s="76"/>
      <c r="WN42" s="76"/>
      <c r="WO42" s="76"/>
      <c r="WP42" s="76"/>
      <c r="WQ42" s="76"/>
      <c r="WR42" s="76"/>
      <c r="WS42" s="76"/>
      <c r="WT42" s="76"/>
      <c r="WU42" s="76"/>
      <c r="WV42" s="76"/>
      <c r="WW42" s="76"/>
      <c r="WX42" s="76"/>
      <c r="WY42" s="76"/>
      <c r="WZ42" s="76"/>
      <c r="XA42" s="76"/>
      <c r="XB42" s="76"/>
      <c r="XC42" s="76"/>
      <c r="XD42" s="76"/>
      <c r="XE42" s="76"/>
      <c r="XF42" s="76"/>
      <c r="XG42" s="76"/>
      <c r="XH42" s="76"/>
      <c r="XI42" s="76"/>
      <c r="XJ42" s="76"/>
      <c r="XK42" s="76"/>
      <c r="XL42" s="76"/>
      <c r="XM42" s="76"/>
      <c r="XN42" s="76"/>
      <c r="XO42" s="76"/>
      <c r="XP42" s="76"/>
      <c r="XQ42" s="76"/>
      <c r="XR42" s="76"/>
      <c r="XS42" s="76"/>
      <c r="XT42" s="76"/>
      <c r="XU42" s="76"/>
      <c r="XV42" s="76"/>
      <c r="XW42" s="76"/>
      <c r="XX42" s="76"/>
      <c r="XY42" s="76"/>
      <c r="XZ42" s="76"/>
      <c r="YA42" s="76"/>
      <c r="YB42" s="76"/>
      <c r="YC42" s="76"/>
      <c r="YD42" s="76"/>
      <c r="YE42" s="76"/>
      <c r="YF42" s="76"/>
      <c r="YG42" s="76"/>
      <c r="YH42" s="76"/>
      <c r="YI42" s="76"/>
      <c r="YJ42" s="76"/>
      <c r="YK42" s="76"/>
      <c r="YL42" s="76"/>
      <c r="YM42" s="76"/>
      <c r="YN42" s="76"/>
      <c r="YO42" s="76"/>
      <c r="YP42" s="76"/>
      <c r="YQ42" s="76"/>
      <c r="YR42" s="76"/>
      <c r="YS42" s="76"/>
      <c r="YT42" s="76"/>
      <c r="YU42" s="76"/>
      <c r="YV42" s="76"/>
      <c r="YW42" s="76"/>
      <c r="YX42" s="76"/>
      <c r="YY42" s="76"/>
      <c r="YZ42" s="76"/>
      <c r="ZA42" s="76"/>
      <c r="ZB42" s="76"/>
      <c r="ZC42" s="76"/>
      <c r="ZD42" s="76"/>
      <c r="ZE42" s="76"/>
      <c r="ZF42" s="76"/>
      <c r="ZG42" s="76"/>
      <c r="ZH42" s="76"/>
      <c r="ZI42" s="76"/>
      <c r="ZJ42" s="76"/>
      <c r="ZK42" s="76"/>
      <c r="ZL42" s="76"/>
      <c r="ZM42" s="76"/>
      <c r="ZN42" s="76"/>
      <c r="ZO42" s="76"/>
      <c r="ZP42" s="76"/>
      <c r="ZQ42" s="76"/>
      <c r="ZR42" s="76"/>
      <c r="ZS42" s="76"/>
      <c r="ZT42" s="76"/>
      <c r="ZU42" s="76"/>
      <c r="ZV42" s="76"/>
      <c r="ZW42" s="76"/>
      <c r="ZX42" s="76"/>
      <c r="ZY42" s="76"/>
      <c r="ZZ42" s="76"/>
      <c r="AAA42" s="76"/>
      <c r="AAB42" s="76"/>
      <c r="AAC42" s="76"/>
      <c r="AAD42" s="76"/>
      <c r="AAE42" s="76"/>
      <c r="AAF42" s="76"/>
      <c r="AAG42" s="76"/>
      <c r="AAH42" s="76"/>
      <c r="AAI42" s="76"/>
      <c r="AAJ42" s="76"/>
      <c r="AAK42" s="76"/>
      <c r="AAL42" s="76"/>
      <c r="AAM42" s="76"/>
      <c r="AAN42" s="76"/>
      <c r="AAO42" s="76"/>
      <c r="AAP42" s="76"/>
      <c r="AAQ42" s="76"/>
      <c r="AAR42" s="76"/>
      <c r="AAS42" s="76"/>
      <c r="AAT42" s="76"/>
      <c r="AAU42" s="76"/>
      <c r="AAV42" s="76"/>
      <c r="AAW42" s="76"/>
      <c r="AAX42" s="76"/>
      <c r="AAY42" s="76"/>
      <c r="AAZ42" s="76"/>
      <c r="ABA42" s="76"/>
      <c r="ABB42" s="76"/>
      <c r="ABC42" s="76"/>
      <c r="ABD42" s="76"/>
      <c r="ABE42" s="76"/>
      <c r="ABF42" s="76"/>
      <c r="ABG42" s="76"/>
      <c r="ABH42" s="76"/>
      <c r="ABI42" s="76"/>
      <c r="ABJ42" s="76"/>
      <c r="ABK42" s="76"/>
      <c r="ABL42" s="76"/>
      <c r="ABM42" s="76"/>
      <c r="ABN42" s="76"/>
      <c r="ABO42" s="76"/>
      <c r="ABP42" s="76"/>
      <c r="ABQ42" s="76"/>
      <c r="ABR42" s="76"/>
      <c r="ABS42" s="76"/>
      <c r="ABT42" s="76"/>
      <c r="ABU42" s="76"/>
      <c r="ABV42" s="76"/>
      <c r="ABW42" s="76"/>
      <c r="ABX42" s="76"/>
      <c r="ABY42" s="76"/>
      <c r="ABZ42" s="76"/>
      <c r="ACA42" s="76"/>
      <c r="ACB42" s="76"/>
      <c r="ACC42" s="76"/>
      <c r="ACD42" s="76"/>
      <c r="ACE42" s="76"/>
      <c r="ACF42" s="76"/>
      <c r="ACG42" s="76"/>
      <c r="ACH42" s="76"/>
      <c r="ACI42" s="76"/>
      <c r="ACJ42" s="76"/>
      <c r="ACK42" s="76"/>
      <c r="ACL42" s="76"/>
      <c r="ACM42" s="76"/>
      <c r="ACN42" s="76"/>
      <c r="ACO42" s="76"/>
      <c r="ACP42" s="76"/>
      <c r="ACQ42" s="76"/>
      <c r="ACR42" s="76"/>
      <c r="ACS42" s="76"/>
      <c r="ACT42" s="76"/>
      <c r="ACU42" s="76"/>
      <c r="ACV42" s="76"/>
      <c r="ACW42" s="76"/>
      <c r="ACX42" s="76"/>
      <c r="ACY42" s="76"/>
      <c r="ACZ42" s="76"/>
      <c r="ADA42" s="76"/>
      <c r="ADB42" s="76"/>
      <c r="ADC42" s="76"/>
      <c r="ADD42" s="76"/>
      <c r="ADE42" s="76"/>
      <c r="ADF42" s="76"/>
      <c r="ADG42" s="76"/>
      <c r="ADH42" s="76"/>
      <c r="ADI42" s="76"/>
      <c r="ADJ42" s="76"/>
      <c r="ADK42" s="76"/>
      <c r="ADL42" s="76"/>
      <c r="ADM42" s="76"/>
      <c r="ADN42" s="76"/>
      <c r="ADO42" s="76"/>
      <c r="ADP42" s="76"/>
      <c r="ADQ42" s="76"/>
      <c r="ADR42" s="76"/>
      <c r="ADS42" s="76"/>
      <c r="ADT42" s="76"/>
      <c r="ADU42" s="76"/>
      <c r="ADV42" s="76"/>
      <c r="ADW42" s="76"/>
      <c r="ADX42" s="76"/>
      <c r="ADY42" s="76"/>
      <c r="ADZ42" s="76"/>
      <c r="AEA42" s="76"/>
      <c r="AEB42" s="76"/>
      <c r="AEC42" s="76"/>
      <c r="AED42" s="76"/>
      <c r="AEE42" s="76"/>
      <c r="AEF42" s="76"/>
      <c r="AEG42" s="76"/>
      <c r="AEH42" s="76"/>
      <c r="AEI42" s="76"/>
      <c r="AEJ42" s="76"/>
      <c r="AEK42" s="76"/>
      <c r="AEL42" s="76"/>
      <c r="AEM42" s="76"/>
      <c r="AEN42" s="76"/>
      <c r="AEO42" s="76"/>
      <c r="AEP42" s="76"/>
      <c r="AEQ42" s="76"/>
      <c r="AER42" s="76"/>
      <c r="AES42" s="76"/>
      <c r="AET42" s="76"/>
      <c r="AEU42" s="76"/>
      <c r="AEV42" s="76"/>
      <c r="AEW42" s="76"/>
      <c r="AEX42" s="76"/>
      <c r="AEY42" s="76"/>
      <c r="AEZ42" s="76"/>
      <c r="AFA42" s="76"/>
      <c r="AFB42" s="76"/>
      <c r="AFC42" s="76"/>
      <c r="AFD42" s="76"/>
      <c r="AFE42" s="76"/>
      <c r="AFF42" s="76"/>
      <c r="AFG42" s="76"/>
      <c r="AFH42" s="76"/>
      <c r="AFI42" s="76"/>
      <c r="AFJ42" s="76"/>
      <c r="AFK42" s="76"/>
      <c r="AFL42" s="76"/>
      <c r="AFM42" s="76"/>
      <c r="AFN42" s="76"/>
      <c r="AFO42" s="76"/>
      <c r="AFP42" s="76"/>
      <c r="AFQ42" s="76"/>
      <c r="AFR42" s="76"/>
      <c r="AFS42" s="76"/>
      <c r="AFT42" s="76"/>
      <c r="AFU42" s="76"/>
      <c r="AFV42" s="76"/>
      <c r="AFW42" s="76"/>
      <c r="AFX42" s="76"/>
      <c r="AFY42" s="76"/>
      <c r="AFZ42" s="76"/>
      <c r="AGA42" s="76"/>
      <c r="AGB42" s="76"/>
      <c r="AGC42" s="76"/>
      <c r="AGD42" s="76"/>
      <c r="AGE42" s="76"/>
      <c r="AGF42" s="76"/>
      <c r="AGG42" s="76"/>
      <c r="AGH42" s="76"/>
      <c r="AGI42" s="76"/>
      <c r="AGJ42" s="76"/>
      <c r="AGK42" s="76"/>
      <c r="AGL42" s="76"/>
      <c r="AGM42" s="76"/>
      <c r="AGN42" s="76"/>
      <c r="AGO42" s="76"/>
      <c r="AGP42" s="76"/>
      <c r="AGQ42" s="76"/>
      <c r="AGR42" s="76"/>
      <c r="AGS42" s="76"/>
      <c r="AGT42" s="76"/>
      <c r="AGU42" s="76"/>
      <c r="AGV42" s="76"/>
      <c r="AGW42" s="76"/>
      <c r="AGX42" s="76"/>
      <c r="AGY42" s="76"/>
      <c r="AGZ42" s="76"/>
      <c r="AHA42" s="76"/>
      <c r="AHB42" s="76"/>
      <c r="AHC42" s="76"/>
      <c r="AHD42" s="76"/>
      <c r="AHE42" s="76"/>
      <c r="AHF42" s="76"/>
      <c r="AHG42" s="76"/>
      <c r="AHH42" s="76"/>
      <c r="AHI42" s="76"/>
      <c r="AHJ42" s="76"/>
      <c r="AHK42" s="76"/>
      <c r="AHL42" s="76"/>
      <c r="AHM42" s="76"/>
      <c r="AHN42" s="76"/>
      <c r="AHO42" s="76"/>
      <c r="AHP42" s="76"/>
      <c r="AHQ42" s="76"/>
      <c r="AHR42" s="76"/>
      <c r="AHS42" s="76"/>
      <c r="AHT42" s="76"/>
      <c r="AHU42" s="76"/>
      <c r="AHV42" s="76"/>
      <c r="AHW42" s="76"/>
      <c r="AHX42" s="76"/>
      <c r="AHY42" s="76"/>
      <c r="AHZ42" s="76"/>
      <c r="AIA42" s="76"/>
      <c r="AIB42" s="76"/>
      <c r="AIC42" s="76"/>
      <c r="AID42" s="76"/>
      <c r="AIE42" s="76"/>
      <c r="AIF42" s="76"/>
      <c r="AIG42" s="76"/>
      <c r="AIH42" s="76"/>
      <c r="AII42" s="76"/>
      <c r="AIJ42" s="76"/>
      <c r="AIK42" s="76"/>
      <c r="AIL42" s="76"/>
      <c r="AIM42" s="76"/>
      <c r="AIN42" s="76"/>
      <c r="AIO42" s="76"/>
      <c r="AIP42" s="76"/>
      <c r="AIQ42" s="76"/>
      <c r="AIR42" s="76"/>
      <c r="AIS42" s="76"/>
      <c r="AIT42" s="76"/>
      <c r="AIU42" s="76"/>
      <c r="AIV42" s="76"/>
      <c r="AIW42" s="76"/>
      <c r="AIX42" s="76"/>
      <c r="AIY42" s="76"/>
      <c r="AIZ42" s="76"/>
      <c r="AJA42" s="76"/>
      <c r="AJB42" s="76"/>
      <c r="AJC42" s="76"/>
      <c r="AJD42" s="76"/>
      <c r="AJE42" s="76"/>
      <c r="AJF42" s="76"/>
      <c r="AJG42" s="76"/>
      <c r="AJH42" s="76"/>
      <c r="AJI42" s="76"/>
      <c r="AJJ42" s="76"/>
      <c r="AJK42" s="76"/>
      <c r="AJL42" s="76"/>
      <c r="AJM42" s="76"/>
      <c r="AJN42" s="76"/>
      <c r="AJO42" s="76"/>
      <c r="AJP42" s="76"/>
      <c r="AJQ42" s="76"/>
      <c r="AJR42" s="76"/>
      <c r="AJS42" s="76"/>
      <c r="AJT42" s="76"/>
      <c r="AJU42" s="76"/>
      <c r="AJV42" s="76"/>
      <c r="AJW42" s="76"/>
      <c r="AJX42" s="76"/>
      <c r="AJY42" s="76"/>
      <c r="AJZ42" s="76"/>
      <c r="AKA42" s="76"/>
      <c r="AKB42" s="76"/>
      <c r="AKC42" s="76"/>
      <c r="AKD42" s="76"/>
      <c r="AKE42" s="76"/>
      <c r="AKF42" s="76"/>
      <c r="AKG42" s="76"/>
      <c r="AKH42" s="76"/>
      <c r="AKI42" s="76"/>
      <c r="AKJ42" s="76"/>
      <c r="AKK42" s="76"/>
      <c r="AKL42" s="76"/>
      <c r="AKM42" s="76"/>
      <c r="AKN42" s="76"/>
      <c r="AKO42" s="76"/>
      <c r="AKP42" s="76"/>
      <c r="AKQ42" s="76"/>
      <c r="AKR42" s="76"/>
      <c r="AKS42" s="76"/>
      <c r="AKT42" s="76"/>
      <c r="AKU42" s="76"/>
      <c r="AKV42" s="76"/>
      <c r="AKW42" s="76"/>
      <c r="AKX42" s="76"/>
      <c r="AKY42" s="76"/>
      <c r="AKZ42" s="76"/>
      <c r="ALA42" s="76"/>
      <c r="ALB42" s="76"/>
      <c r="ALC42" s="76"/>
      <c r="ALD42" s="76"/>
      <c r="ALE42" s="76"/>
      <c r="ALF42" s="76"/>
      <c r="ALG42" s="76"/>
      <c r="ALH42" s="76"/>
      <c r="ALI42" s="76"/>
      <c r="ALJ42" s="76"/>
      <c r="ALK42" s="76"/>
      <c r="ALL42" s="76"/>
      <c r="ALM42" s="76"/>
      <c r="ALN42" s="76"/>
      <c r="ALO42" s="76"/>
      <c r="ALP42" s="76"/>
      <c r="ALQ42" s="76"/>
      <c r="ALR42" s="76"/>
      <c r="ALS42" s="76"/>
      <c r="ALT42" s="76"/>
      <c r="ALU42" s="76"/>
      <c r="ALV42" s="76"/>
      <c r="ALW42" s="76"/>
      <c r="ALX42" s="76"/>
      <c r="ALY42" s="76"/>
      <c r="ALZ42" s="76"/>
      <c r="AMA42" s="76"/>
      <c r="AMB42" s="76"/>
      <c r="AMC42" s="76"/>
      <c r="AMD42" s="76"/>
      <c r="AME42" s="76"/>
    </row>
    <row r="43" spans="1:1019" s="77" customFormat="1">
      <c r="A43" s="17" t="s">
        <v>33</v>
      </c>
      <c r="B43" s="17"/>
      <c r="C43" s="17"/>
      <c r="D43" s="18" t="s">
        <v>43</v>
      </c>
      <c r="E43" s="17"/>
      <c r="F43" s="61"/>
      <c r="G43" s="19"/>
      <c r="H43" s="19"/>
      <c r="I43" s="19"/>
      <c r="J43" s="19">
        <f>J44+J48+J53</f>
        <v>977383.24000000011</v>
      </c>
      <c r="K43" s="76"/>
      <c r="L43" s="76"/>
      <c r="M43" s="76"/>
      <c r="N43" s="76"/>
      <c r="O43" s="76"/>
      <c r="P43" s="76"/>
      <c r="Q43" s="76"/>
      <c r="R43" s="76"/>
      <c r="S43" s="76"/>
      <c r="T43" s="76"/>
      <c r="U43" s="76"/>
      <c r="V43" s="76"/>
      <c r="W43" s="76"/>
      <c r="X43" s="76"/>
      <c r="Y43" s="76"/>
      <c r="Z43" s="76"/>
      <c r="AA43" s="76"/>
      <c r="AB43" s="76"/>
      <c r="AC43" s="76"/>
      <c r="AD43" s="76"/>
      <c r="AE43" s="76"/>
      <c r="AF43" s="76"/>
      <c r="AG43" s="76"/>
      <c r="AH43" s="76"/>
      <c r="AI43" s="76"/>
      <c r="AJ43" s="76"/>
      <c r="AK43" s="76"/>
      <c r="AL43" s="76"/>
      <c r="AM43" s="76"/>
      <c r="AN43" s="76"/>
      <c r="AO43" s="76"/>
      <c r="AP43" s="76"/>
      <c r="AQ43" s="76"/>
      <c r="AR43" s="76"/>
      <c r="AS43" s="76"/>
      <c r="AT43" s="76"/>
      <c r="AU43" s="76"/>
      <c r="AV43" s="76"/>
      <c r="AW43" s="76"/>
      <c r="AX43" s="76"/>
      <c r="AY43" s="76"/>
      <c r="AZ43" s="76"/>
      <c r="BA43" s="76"/>
      <c r="BB43" s="76"/>
      <c r="BC43" s="76"/>
      <c r="BD43" s="76"/>
      <c r="BE43" s="76"/>
      <c r="BF43" s="76"/>
      <c r="BG43" s="76"/>
      <c r="BH43" s="76"/>
      <c r="BI43" s="76"/>
      <c r="BJ43" s="76"/>
      <c r="BK43" s="76"/>
      <c r="BL43" s="76"/>
      <c r="BM43" s="76"/>
      <c r="BN43" s="76"/>
      <c r="BO43" s="76"/>
      <c r="BP43" s="76"/>
      <c r="BQ43" s="76"/>
      <c r="BR43" s="76"/>
      <c r="BS43" s="76"/>
      <c r="BT43" s="76"/>
      <c r="BU43" s="76"/>
      <c r="BV43" s="76"/>
      <c r="BW43" s="76"/>
      <c r="BX43" s="76"/>
      <c r="BY43" s="76"/>
      <c r="BZ43" s="76"/>
      <c r="CA43" s="76"/>
      <c r="CB43" s="76"/>
      <c r="CC43" s="76"/>
      <c r="CD43" s="76"/>
      <c r="CE43" s="76"/>
      <c r="CF43" s="76"/>
      <c r="CG43" s="76"/>
      <c r="CH43" s="76"/>
      <c r="CI43" s="76"/>
      <c r="CJ43" s="76"/>
      <c r="CK43" s="76"/>
      <c r="CL43" s="76"/>
      <c r="CM43" s="76"/>
      <c r="CN43" s="76"/>
      <c r="CO43" s="76"/>
      <c r="CP43" s="76"/>
      <c r="CQ43" s="76"/>
      <c r="CR43" s="76"/>
      <c r="CS43" s="76"/>
      <c r="CT43" s="76"/>
      <c r="CU43" s="76"/>
      <c r="CV43" s="76"/>
      <c r="CW43" s="76"/>
      <c r="CX43" s="76"/>
      <c r="CY43" s="76"/>
      <c r="CZ43" s="76"/>
      <c r="DA43" s="76"/>
      <c r="DB43" s="76"/>
      <c r="DC43" s="76"/>
      <c r="DD43" s="76"/>
      <c r="DE43" s="76"/>
      <c r="DF43" s="76"/>
      <c r="DG43" s="76"/>
      <c r="DH43" s="76"/>
      <c r="DI43" s="76"/>
      <c r="DJ43" s="76"/>
      <c r="DK43" s="76"/>
      <c r="DL43" s="76"/>
      <c r="DM43" s="76"/>
      <c r="DN43" s="76"/>
      <c r="DO43" s="76"/>
      <c r="DP43" s="76"/>
      <c r="DQ43" s="76"/>
      <c r="DR43" s="76"/>
      <c r="DS43" s="76"/>
      <c r="DT43" s="76"/>
      <c r="DU43" s="76"/>
      <c r="DV43" s="76"/>
      <c r="DW43" s="76"/>
      <c r="DX43" s="76"/>
      <c r="DY43" s="76"/>
      <c r="DZ43" s="76"/>
      <c r="EA43" s="76"/>
      <c r="EB43" s="76"/>
      <c r="EC43" s="76"/>
      <c r="ED43" s="76"/>
      <c r="EE43" s="76"/>
      <c r="EF43" s="76"/>
      <c r="EG43" s="76"/>
      <c r="EH43" s="76"/>
      <c r="EI43" s="76"/>
      <c r="EJ43" s="76"/>
      <c r="EK43" s="76"/>
      <c r="EL43" s="76"/>
      <c r="EM43" s="76"/>
      <c r="EN43" s="76"/>
      <c r="EO43" s="76"/>
      <c r="EP43" s="76"/>
      <c r="EQ43" s="76"/>
      <c r="ER43" s="76"/>
      <c r="ES43" s="76"/>
      <c r="ET43" s="76"/>
      <c r="EU43" s="76"/>
      <c r="EV43" s="76"/>
      <c r="EW43" s="76"/>
      <c r="EX43" s="76"/>
      <c r="EY43" s="76"/>
      <c r="EZ43" s="76"/>
      <c r="FA43" s="76"/>
      <c r="FB43" s="76"/>
      <c r="FC43" s="76"/>
      <c r="FD43" s="76"/>
      <c r="FE43" s="76"/>
      <c r="FF43" s="76"/>
      <c r="FG43" s="76"/>
      <c r="FH43" s="76"/>
      <c r="FI43" s="76"/>
      <c r="FJ43" s="76"/>
      <c r="FK43" s="76"/>
      <c r="FL43" s="76"/>
      <c r="FM43" s="76"/>
      <c r="FN43" s="76"/>
      <c r="FO43" s="76"/>
      <c r="FP43" s="76"/>
      <c r="FQ43" s="76"/>
      <c r="FR43" s="76"/>
      <c r="FS43" s="76"/>
      <c r="FT43" s="76"/>
      <c r="FU43" s="76"/>
      <c r="FV43" s="76"/>
      <c r="FW43" s="76"/>
      <c r="FX43" s="76"/>
      <c r="FY43" s="76"/>
      <c r="FZ43" s="76"/>
      <c r="GA43" s="76"/>
      <c r="GB43" s="76"/>
      <c r="GC43" s="76"/>
      <c r="GD43" s="76"/>
      <c r="GE43" s="76"/>
      <c r="GF43" s="76"/>
      <c r="GG43" s="76"/>
      <c r="GH43" s="76"/>
      <c r="GI43" s="76"/>
      <c r="GJ43" s="76"/>
      <c r="GK43" s="76"/>
      <c r="GL43" s="76"/>
      <c r="GM43" s="76"/>
      <c r="GN43" s="76"/>
      <c r="GO43" s="76"/>
      <c r="GP43" s="76"/>
      <c r="GQ43" s="76"/>
      <c r="GR43" s="76"/>
      <c r="GS43" s="76"/>
      <c r="GT43" s="76"/>
      <c r="GU43" s="76"/>
      <c r="GV43" s="76"/>
      <c r="GW43" s="76"/>
      <c r="GX43" s="76"/>
      <c r="GY43" s="76"/>
      <c r="GZ43" s="76"/>
      <c r="HA43" s="76"/>
      <c r="HB43" s="76"/>
      <c r="HC43" s="76"/>
      <c r="HD43" s="76"/>
      <c r="HE43" s="76"/>
      <c r="HF43" s="76"/>
      <c r="HG43" s="76"/>
      <c r="HH43" s="76"/>
      <c r="HI43" s="76"/>
      <c r="HJ43" s="76"/>
      <c r="HK43" s="76"/>
      <c r="HL43" s="76"/>
      <c r="HM43" s="76"/>
      <c r="HN43" s="76"/>
      <c r="HO43" s="76"/>
      <c r="HP43" s="76"/>
      <c r="HQ43" s="76"/>
      <c r="HR43" s="76"/>
      <c r="HS43" s="76"/>
      <c r="HT43" s="76"/>
      <c r="HU43" s="76"/>
      <c r="HV43" s="76"/>
      <c r="HW43" s="76"/>
      <c r="HX43" s="76"/>
      <c r="HY43" s="76"/>
      <c r="HZ43" s="76"/>
      <c r="IA43" s="76"/>
      <c r="IB43" s="76"/>
      <c r="IC43" s="76"/>
      <c r="ID43" s="76"/>
      <c r="IE43" s="76"/>
      <c r="IF43" s="76"/>
      <c r="IG43" s="76"/>
      <c r="IH43" s="76"/>
      <c r="II43" s="76"/>
      <c r="IJ43" s="76"/>
      <c r="IK43" s="76"/>
      <c r="IL43" s="76"/>
      <c r="IM43" s="76"/>
      <c r="IN43" s="76"/>
      <c r="IO43" s="76"/>
      <c r="IP43" s="76"/>
      <c r="IQ43" s="76"/>
      <c r="IR43" s="76"/>
      <c r="IS43" s="76"/>
      <c r="IT43" s="76"/>
      <c r="IU43" s="76"/>
      <c r="IV43" s="76"/>
      <c r="IW43" s="76"/>
      <c r="IX43" s="76"/>
      <c r="IY43" s="76"/>
      <c r="IZ43" s="76"/>
      <c r="JA43" s="76"/>
      <c r="JB43" s="76"/>
      <c r="JC43" s="76"/>
      <c r="JD43" s="76"/>
      <c r="JE43" s="76"/>
      <c r="JF43" s="76"/>
      <c r="JG43" s="76"/>
      <c r="JH43" s="76"/>
      <c r="JI43" s="76"/>
      <c r="JJ43" s="76"/>
      <c r="JK43" s="76"/>
      <c r="JL43" s="76"/>
      <c r="JM43" s="76"/>
      <c r="JN43" s="76"/>
      <c r="JO43" s="76"/>
      <c r="JP43" s="76"/>
      <c r="JQ43" s="76"/>
      <c r="JR43" s="76"/>
      <c r="JS43" s="76"/>
      <c r="JT43" s="76"/>
      <c r="JU43" s="76"/>
      <c r="JV43" s="76"/>
      <c r="JW43" s="76"/>
      <c r="JX43" s="76"/>
      <c r="JY43" s="76"/>
      <c r="JZ43" s="76"/>
      <c r="KA43" s="76"/>
      <c r="KB43" s="76"/>
      <c r="KC43" s="76"/>
      <c r="KD43" s="76"/>
      <c r="KE43" s="76"/>
      <c r="KF43" s="76"/>
      <c r="KG43" s="76"/>
      <c r="KH43" s="76"/>
      <c r="KI43" s="76"/>
      <c r="KJ43" s="76"/>
      <c r="KK43" s="76"/>
      <c r="KL43" s="76"/>
      <c r="KM43" s="76"/>
      <c r="KN43" s="76"/>
      <c r="KO43" s="76"/>
      <c r="KP43" s="76"/>
      <c r="KQ43" s="76"/>
      <c r="KR43" s="76"/>
      <c r="KS43" s="76"/>
      <c r="KT43" s="76"/>
      <c r="KU43" s="76"/>
      <c r="KV43" s="76"/>
      <c r="KW43" s="76"/>
      <c r="KX43" s="76"/>
      <c r="KY43" s="76"/>
      <c r="KZ43" s="76"/>
      <c r="LA43" s="76"/>
      <c r="LB43" s="76"/>
      <c r="LC43" s="76"/>
      <c r="LD43" s="76"/>
      <c r="LE43" s="76"/>
      <c r="LF43" s="76"/>
      <c r="LG43" s="76"/>
      <c r="LH43" s="76"/>
      <c r="LI43" s="76"/>
      <c r="LJ43" s="76"/>
      <c r="LK43" s="76"/>
      <c r="LL43" s="76"/>
      <c r="LM43" s="76"/>
      <c r="LN43" s="76"/>
      <c r="LO43" s="76"/>
      <c r="LP43" s="76"/>
      <c r="LQ43" s="76"/>
      <c r="LR43" s="76"/>
      <c r="LS43" s="76"/>
      <c r="LT43" s="76"/>
      <c r="LU43" s="76"/>
      <c r="LV43" s="76"/>
      <c r="LW43" s="76"/>
      <c r="LX43" s="76"/>
      <c r="LY43" s="76"/>
      <c r="LZ43" s="76"/>
      <c r="MA43" s="76"/>
      <c r="MB43" s="76"/>
      <c r="MC43" s="76"/>
      <c r="MD43" s="76"/>
      <c r="ME43" s="76"/>
      <c r="MF43" s="76"/>
      <c r="MG43" s="76"/>
      <c r="MH43" s="76"/>
      <c r="MI43" s="76"/>
      <c r="MJ43" s="76"/>
      <c r="MK43" s="76"/>
      <c r="ML43" s="76"/>
      <c r="MM43" s="76"/>
      <c r="MN43" s="76"/>
      <c r="MO43" s="76"/>
      <c r="MP43" s="76"/>
      <c r="MQ43" s="76"/>
      <c r="MR43" s="76"/>
      <c r="MS43" s="76"/>
      <c r="MT43" s="76"/>
      <c r="MU43" s="76"/>
      <c r="MV43" s="76"/>
      <c r="MW43" s="76"/>
      <c r="MX43" s="76"/>
      <c r="MY43" s="76"/>
      <c r="MZ43" s="76"/>
      <c r="NA43" s="76"/>
      <c r="NB43" s="76"/>
      <c r="NC43" s="76"/>
      <c r="ND43" s="76"/>
      <c r="NE43" s="76"/>
      <c r="NF43" s="76"/>
      <c r="NG43" s="76"/>
      <c r="NH43" s="76"/>
      <c r="NI43" s="76"/>
      <c r="NJ43" s="76"/>
      <c r="NK43" s="76"/>
      <c r="NL43" s="76"/>
      <c r="NM43" s="76"/>
      <c r="NN43" s="76"/>
      <c r="NO43" s="76"/>
      <c r="NP43" s="76"/>
      <c r="NQ43" s="76"/>
      <c r="NR43" s="76"/>
      <c r="NS43" s="76"/>
      <c r="NT43" s="76"/>
      <c r="NU43" s="76"/>
      <c r="NV43" s="76"/>
      <c r="NW43" s="76"/>
      <c r="NX43" s="76"/>
      <c r="NY43" s="76"/>
      <c r="NZ43" s="76"/>
      <c r="OA43" s="76"/>
      <c r="OB43" s="76"/>
      <c r="OC43" s="76"/>
      <c r="OD43" s="76"/>
      <c r="OE43" s="76"/>
      <c r="OF43" s="76"/>
      <c r="OG43" s="76"/>
      <c r="OH43" s="76"/>
      <c r="OI43" s="76"/>
      <c r="OJ43" s="76"/>
      <c r="OK43" s="76"/>
      <c r="OL43" s="76"/>
      <c r="OM43" s="76"/>
      <c r="ON43" s="76"/>
      <c r="OO43" s="76"/>
      <c r="OP43" s="76"/>
      <c r="OQ43" s="76"/>
      <c r="OR43" s="76"/>
      <c r="OS43" s="76"/>
      <c r="OT43" s="76"/>
      <c r="OU43" s="76"/>
      <c r="OV43" s="76"/>
      <c r="OW43" s="76"/>
      <c r="OX43" s="76"/>
      <c r="OY43" s="76"/>
      <c r="OZ43" s="76"/>
      <c r="PA43" s="76"/>
      <c r="PB43" s="76"/>
      <c r="PC43" s="76"/>
      <c r="PD43" s="76"/>
      <c r="PE43" s="76"/>
      <c r="PF43" s="76"/>
      <c r="PG43" s="76"/>
      <c r="PH43" s="76"/>
      <c r="PI43" s="76"/>
      <c r="PJ43" s="76"/>
      <c r="PK43" s="76"/>
      <c r="PL43" s="76"/>
      <c r="PM43" s="76"/>
      <c r="PN43" s="76"/>
      <c r="PO43" s="76"/>
      <c r="PP43" s="76"/>
      <c r="PQ43" s="76"/>
      <c r="PR43" s="76"/>
      <c r="PS43" s="76"/>
      <c r="PT43" s="76"/>
      <c r="PU43" s="76"/>
      <c r="PV43" s="76"/>
      <c r="PW43" s="76"/>
      <c r="PX43" s="76"/>
      <c r="PY43" s="76"/>
      <c r="PZ43" s="76"/>
      <c r="QA43" s="76"/>
      <c r="QB43" s="76"/>
      <c r="QC43" s="76"/>
      <c r="QD43" s="76"/>
      <c r="QE43" s="76"/>
      <c r="QF43" s="76"/>
      <c r="QG43" s="76"/>
      <c r="QH43" s="76"/>
      <c r="QI43" s="76"/>
      <c r="QJ43" s="76"/>
      <c r="QK43" s="76"/>
      <c r="QL43" s="76"/>
      <c r="QM43" s="76"/>
      <c r="QN43" s="76"/>
      <c r="QO43" s="76"/>
      <c r="QP43" s="76"/>
      <c r="QQ43" s="76"/>
      <c r="QR43" s="76"/>
      <c r="QS43" s="76"/>
      <c r="QT43" s="76"/>
      <c r="QU43" s="76"/>
      <c r="QV43" s="76"/>
      <c r="QW43" s="76"/>
      <c r="QX43" s="76"/>
      <c r="QY43" s="76"/>
      <c r="QZ43" s="76"/>
      <c r="RA43" s="76"/>
      <c r="RB43" s="76"/>
      <c r="RC43" s="76"/>
      <c r="RD43" s="76"/>
      <c r="RE43" s="76"/>
      <c r="RF43" s="76"/>
      <c r="RG43" s="76"/>
      <c r="RH43" s="76"/>
      <c r="RI43" s="76"/>
      <c r="RJ43" s="76"/>
      <c r="RK43" s="76"/>
      <c r="RL43" s="76"/>
      <c r="RM43" s="76"/>
      <c r="RN43" s="76"/>
      <c r="RO43" s="76"/>
      <c r="RP43" s="76"/>
      <c r="RQ43" s="76"/>
      <c r="RR43" s="76"/>
      <c r="RS43" s="76"/>
      <c r="RT43" s="76"/>
      <c r="RU43" s="76"/>
      <c r="RV43" s="76"/>
      <c r="RW43" s="76"/>
      <c r="RX43" s="76"/>
      <c r="RY43" s="76"/>
      <c r="RZ43" s="76"/>
      <c r="SA43" s="76"/>
      <c r="SB43" s="76"/>
      <c r="SC43" s="76"/>
      <c r="SD43" s="76"/>
      <c r="SE43" s="76"/>
      <c r="SF43" s="76"/>
      <c r="SG43" s="76"/>
      <c r="SH43" s="76"/>
      <c r="SI43" s="76"/>
      <c r="SJ43" s="76"/>
      <c r="SK43" s="76"/>
      <c r="SL43" s="76"/>
      <c r="SM43" s="76"/>
      <c r="SN43" s="76"/>
      <c r="SO43" s="76"/>
      <c r="SP43" s="76"/>
      <c r="SQ43" s="76"/>
      <c r="SR43" s="76"/>
      <c r="SS43" s="76"/>
      <c r="ST43" s="76"/>
      <c r="SU43" s="76"/>
      <c r="SV43" s="76"/>
      <c r="SW43" s="76"/>
      <c r="SX43" s="76"/>
      <c r="SY43" s="76"/>
      <c r="SZ43" s="76"/>
      <c r="TA43" s="76"/>
      <c r="TB43" s="76"/>
      <c r="TC43" s="76"/>
      <c r="TD43" s="76"/>
      <c r="TE43" s="76"/>
      <c r="TF43" s="76"/>
      <c r="TG43" s="76"/>
      <c r="TH43" s="76"/>
      <c r="TI43" s="76"/>
      <c r="TJ43" s="76"/>
      <c r="TK43" s="76"/>
      <c r="TL43" s="76"/>
      <c r="TM43" s="76"/>
      <c r="TN43" s="76"/>
      <c r="TO43" s="76"/>
      <c r="TP43" s="76"/>
      <c r="TQ43" s="76"/>
      <c r="TR43" s="76"/>
      <c r="TS43" s="76"/>
      <c r="TT43" s="76"/>
      <c r="TU43" s="76"/>
      <c r="TV43" s="76"/>
      <c r="TW43" s="76"/>
      <c r="TX43" s="76"/>
      <c r="TY43" s="76"/>
      <c r="TZ43" s="76"/>
      <c r="UA43" s="76"/>
      <c r="UB43" s="76"/>
      <c r="UC43" s="76"/>
      <c r="UD43" s="76"/>
      <c r="UE43" s="76"/>
      <c r="UF43" s="76"/>
      <c r="UG43" s="76"/>
      <c r="UH43" s="76"/>
      <c r="UI43" s="76"/>
      <c r="UJ43" s="76"/>
      <c r="UK43" s="76"/>
      <c r="UL43" s="76"/>
      <c r="UM43" s="76"/>
      <c r="UN43" s="76"/>
      <c r="UO43" s="76"/>
      <c r="UP43" s="76"/>
      <c r="UQ43" s="76"/>
      <c r="UR43" s="76"/>
      <c r="US43" s="76"/>
      <c r="UT43" s="76"/>
      <c r="UU43" s="76"/>
      <c r="UV43" s="76"/>
      <c r="UW43" s="76"/>
      <c r="UX43" s="76"/>
      <c r="UY43" s="76"/>
      <c r="UZ43" s="76"/>
      <c r="VA43" s="76"/>
      <c r="VB43" s="76"/>
      <c r="VC43" s="76"/>
      <c r="VD43" s="76"/>
      <c r="VE43" s="76"/>
      <c r="VF43" s="76"/>
      <c r="VG43" s="76"/>
      <c r="VH43" s="76"/>
      <c r="VI43" s="76"/>
      <c r="VJ43" s="76"/>
      <c r="VK43" s="76"/>
      <c r="VL43" s="76"/>
      <c r="VM43" s="76"/>
      <c r="VN43" s="76"/>
      <c r="VO43" s="76"/>
      <c r="VP43" s="76"/>
      <c r="VQ43" s="76"/>
      <c r="VR43" s="76"/>
      <c r="VS43" s="76"/>
      <c r="VT43" s="76"/>
      <c r="VU43" s="76"/>
      <c r="VV43" s="76"/>
      <c r="VW43" s="76"/>
      <c r="VX43" s="76"/>
      <c r="VY43" s="76"/>
      <c r="VZ43" s="76"/>
      <c r="WA43" s="76"/>
      <c r="WB43" s="76"/>
      <c r="WC43" s="76"/>
      <c r="WD43" s="76"/>
      <c r="WE43" s="76"/>
      <c r="WF43" s="76"/>
      <c r="WG43" s="76"/>
      <c r="WH43" s="76"/>
      <c r="WI43" s="76"/>
      <c r="WJ43" s="76"/>
      <c r="WK43" s="76"/>
      <c r="WL43" s="76"/>
      <c r="WM43" s="76"/>
      <c r="WN43" s="76"/>
      <c r="WO43" s="76"/>
      <c r="WP43" s="76"/>
      <c r="WQ43" s="76"/>
      <c r="WR43" s="76"/>
      <c r="WS43" s="76"/>
      <c r="WT43" s="76"/>
      <c r="WU43" s="76"/>
      <c r="WV43" s="76"/>
      <c r="WW43" s="76"/>
      <c r="WX43" s="76"/>
      <c r="WY43" s="76"/>
      <c r="WZ43" s="76"/>
      <c r="XA43" s="76"/>
      <c r="XB43" s="76"/>
      <c r="XC43" s="76"/>
      <c r="XD43" s="76"/>
      <c r="XE43" s="76"/>
      <c r="XF43" s="76"/>
      <c r="XG43" s="76"/>
      <c r="XH43" s="76"/>
      <c r="XI43" s="76"/>
      <c r="XJ43" s="76"/>
      <c r="XK43" s="76"/>
      <c r="XL43" s="76"/>
      <c r="XM43" s="76"/>
      <c r="XN43" s="76"/>
      <c r="XO43" s="76"/>
      <c r="XP43" s="76"/>
      <c r="XQ43" s="76"/>
      <c r="XR43" s="76"/>
      <c r="XS43" s="76"/>
      <c r="XT43" s="76"/>
      <c r="XU43" s="76"/>
      <c r="XV43" s="76"/>
      <c r="XW43" s="76"/>
      <c r="XX43" s="76"/>
      <c r="XY43" s="76"/>
      <c r="XZ43" s="76"/>
      <c r="YA43" s="76"/>
      <c r="YB43" s="76"/>
      <c r="YC43" s="76"/>
      <c r="YD43" s="76"/>
      <c r="YE43" s="76"/>
      <c r="YF43" s="76"/>
      <c r="YG43" s="76"/>
      <c r="YH43" s="76"/>
      <c r="YI43" s="76"/>
      <c r="YJ43" s="76"/>
      <c r="YK43" s="76"/>
      <c r="YL43" s="76"/>
      <c r="YM43" s="76"/>
      <c r="YN43" s="76"/>
      <c r="YO43" s="76"/>
      <c r="YP43" s="76"/>
      <c r="YQ43" s="76"/>
      <c r="YR43" s="76"/>
      <c r="YS43" s="76"/>
      <c r="YT43" s="76"/>
      <c r="YU43" s="76"/>
      <c r="YV43" s="76"/>
      <c r="YW43" s="76"/>
      <c r="YX43" s="76"/>
      <c r="YY43" s="76"/>
      <c r="YZ43" s="76"/>
      <c r="ZA43" s="76"/>
      <c r="ZB43" s="76"/>
      <c r="ZC43" s="76"/>
      <c r="ZD43" s="76"/>
      <c r="ZE43" s="76"/>
      <c r="ZF43" s="76"/>
      <c r="ZG43" s="76"/>
      <c r="ZH43" s="76"/>
      <c r="ZI43" s="76"/>
      <c r="ZJ43" s="76"/>
      <c r="ZK43" s="76"/>
      <c r="ZL43" s="76"/>
      <c r="ZM43" s="76"/>
      <c r="ZN43" s="76"/>
      <c r="ZO43" s="76"/>
      <c r="ZP43" s="76"/>
      <c r="ZQ43" s="76"/>
      <c r="ZR43" s="76"/>
      <c r="ZS43" s="76"/>
      <c r="ZT43" s="76"/>
      <c r="ZU43" s="76"/>
      <c r="ZV43" s="76"/>
      <c r="ZW43" s="76"/>
      <c r="ZX43" s="76"/>
      <c r="ZY43" s="76"/>
      <c r="ZZ43" s="76"/>
      <c r="AAA43" s="76"/>
      <c r="AAB43" s="76"/>
      <c r="AAC43" s="76"/>
      <c r="AAD43" s="76"/>
      <c r="AAE43" s="76"/>
      <c r="AAF43" s="76"/>
      <c r="AAG43" s="76"/>
      <c r="AAH43" s="76"/>
      <c r="AAI43" s="76"/>
      <c r="AAJ43" s="76"/>
      <c r="AAK43" s="76"/>
      <c r="AAL43" s="76"/>
      <c r="AAM43" s="76"/>
      <c r="AAN43" s="76"/>
      <c r="AAO43" s="76"/>
      <c r="AAP43" s="76"/>
      <c r="AAQ43" s="76"/>
      <c r="AAR43" s="76"/>
      <c r="AAS43" s="76"/>
      <c r="AAT43" s="76"/>
      <c r="AAU43" s="76"/>
      <c r="AAV43" s="76"/>
      <c r="AAW43" s="76"/>
      <c r="AAX43" s="76"/>
      <c r="AAY43" s="76"/>
      <c r="AAZ43" s="76"/>
      <c r="ABA43" s="76"/>
      <c r="ABB43" s="76"/>
      <c r="ABC43" s="76"/>
      <c r="ABD43" s="76"/>
      <c r="ABE43" s="76"/>
      <c r="ABF43" s="76"/>
      <c r="ABG43" s="76"/>
      <c r="ABH43" s="76"/>
      <c r="ABI43" s="76"/>
      <c r="ABJ43" s="76"/>
      <c r="ABK43" s="76"/>
      <c r="ABL43" s="76"/>
      <c r="ABM43" s="76"/>
      <c r="ABN43" s="76"/>
      <c r="ABO43" s="76"/>
      <c r="ABP43" s="76"/>
      <c r="ABQ43" s="76"/>
      <c r="ABR43" s="76"/>
      <c r="ABS43" s="76"/>
      <c r="ABT43" s="76"/>
      <c r="ABU43" s="76"/>
      <c r="ABV43" s="76"/>
      <c r="ABW43" s="76"/>
      <c r="ABX43" s="76"/>
      <c r="ABY43" s="76"/>
      <c r="ABZ43" s="76"/>
      <c r="ACA43" s="76"/>
      <c r="ACB43" s="76"/>
      <c r="ACC43" s="76"/>
      <c r="ACD43" s="76"/>
      <c r="ACE43" s="76"/>
      <c r="ACF43" s="76"/>
      <c r="ACG43" s="76"/>
      <c r="ACH43" s="76"/>
      <c r="ACI43" s="76"/>
      <c r="ACJ43" s="76"/>
      <c r="ACK43" s="76"/>
      <c r="ACL43" s="76"/>
      <c r="ACM43" s="76"/>
      <c r="ACN43" s="76"/>
      <c r="ACO43" s="76"/>
      <c r="ACP43" s="76"/>
      <c r="ACQ43" s="76"/>
      <c r="ACR43" s="76"/>
      <c r="ACS43" s="76"/>
      <c r="ACT43" s="76"/>
      <c r="ACU43" s="76"/>
      <c r="ACV43" s="76"/>
      <c r="ACW43" s="76"/>
      <c r="ACX43" s="76"/>
      <c r="ACY43" s="76"/>
      <c r="ACZ43" s="76"/>
      <c r="ADA43" s="76"/>
      <c r="ADB43" s="76"/>
      <c r="ADC43" s="76"/>
      <c r="ADD43" s="76"/>
      <c r="ADE43" s="76"/>
      <c r="ADF43" s="76"/>
      <c r="ADG43" s="76"/>
      <c r="ADH43" s="76"/>
      <c r="ADI43" s="76"/>
      <c r="ADJ43" s="76"/>
      <c r="ADK43" s="76"/>
      <c r="ADL43" s="76"/>
      <c r="ADM43" s="76"/>
      <c r="ADN43" s="76"/>
      <c r="ADO43" s="76"/>
      <c r="ADP43" s="76"/>
      <c r="ADQ43" s="76"/>
      <c r="ADR43" s="76"/>
      <c r="ADS43" s="76"/>
      <c r="ADT43" s="76"/>
      <c r="ADU43" s="76"/>
      <c r="ADV43" s="76"/>
      <c r="ADW43" s="76"/>
      <c r="ADX43" s="76"/>
      <c r="ADY43" s="76"/>
      <c r="ADZ43" s="76"/>
      <c r="AEA43" s="76"/>
      <c r="AEB43" s="76"/>
      <c r="AEC43" s="76"/>
      <c r="AED43" s="76"/>
      <c r="AEE43" s="76"/>
      <c r="AEF43" s="76"/>
      <c r="AEG43" s="76"/>
      <c r="AEH43" s="76"/>
      <c r="AEI43" s="76"/>
      <c r="AEJ43" s="76"/>
      <c r="AEK43" s="76"/>
      <c r="AEL43" s="76"/>
      <c r="AEM43" s="76"/>
      <c r="AEN43" s="76"/>
      <c r="AEO43" s="76"/>
      <c r="AEP43" s="76"/>
      <c r="AEQ43" s="76"/>
      <c r="AER43" s="76"/>
      <c r="AES43" s="76"/>
      <c r="AET43" s="76"/>
      <c r="AEU43" s="76"/>
      <c r="AEV43" s="76"/>
      <c r="AEW43" s="76"/>
      <c r="AEX43" s="76"/>
      <c r="AEY43" s="76"/>
      <c r="AEZ43" s="76"/>
      <c r="AFA43" s="76"/>
      <c r="AFB43" s="76"/>
      <c r="AFC43" s="76"/>
      <c r="AFD43" s="76"/>
      <c r="AFE43" s="76"/>
      <c r="AFF43" s="76"/>
      <c r="AFG43" s="76"/>
      <c r="AFH43" s="76"/>
      <c r="AFI43" s="76"/>
      <c r="AFJ43" s="76"/>
      <c r="AFK43" s="76"/>
      <c r="AFL43" s="76"/>
      <c r="AFM43" s="76"/>
      <c r="AFN43" s="76"/>
      <c r="AFO43" s="76"/>
      <c r="AFP43" s="76"/>
      <c r="AFQ43" s="76"/>
      <c r="AFR43" s="76"/>
      <c r="AFS43" s="76"/>
      <c r="AFT43" s="76"/>
      <c r="AFU43" s="76"/>
      <c r="AFV43" s="76"/>
      <c r="AFW43" s="76"/>
      <c r="AFX43" s="76"/>
      <c r="AFY43" s="76"/>
      <c r="AFZ43" s="76"/>
      <c r="AGA43" s="76"/>
      <c r="AGB43" s="76"/>
      <c r="AGC43" s="76"/>
      <c r="AGD43" s="76"/>
      <c r="AGE43" s="76"/>
      <c r="AGF43" s="76"/>
      <c r="AGG43" s="76"/>
      <c r="AGH43" s="76"/>
      <c r="AGI43" s="76"/>
      <c r="AGJ43" s="76"/>
      <c r="AGK43" s="76"/>
      <c r="AGL43" s="76"/>
      <c r="AGM43" s="76"/>
      <c r="AGN43" s="76"/>
      <c r="AGO43" s="76"/>
      <c r="AGP43" s="76"/>
      <c r="AGQ43" s="76"/>
      <c r="AGR43" s="76"/>
      <c r="AGS43" s="76"/>
      <c r="AGT43" s="76"/>
      <c r="AGU43" s="76"/>
      <c r="AGV43" s="76"/>
      <c r="AGW43" s="76"/>
      <c r="AGX43" s="76"/>
      <c r="AGY43" s="76"/>
      <c r="AGZ43" s="76"/>
      <c r="AHA43" s="76"/>
      <c r="AHB43" s="76"/>
      <c r="AHC43" s="76"/>
      <c r="AHD43" s="76"/>
      <c r="AHE43" s="76"/>
      <c r="AHF43" s="76"/>
      <c r="AHG43" s="76"/>
      <c r="AHH43" s="76"/>
      <c r="AHI43" s="76"/>
      <c r="AHJ43" s="76"/>
      <c r="AHK43" s="76"/>
      <c r="AHL43" s="76"/>
      <c r="AHM43" s="76"/>
      <c r="AHN43" s="76"/>
      <c r="AHO43" s="76"/>
      <c r="AHP43" s="76"/>
      <c r="AHQ43" s="76"/>
      <c r="AHR43" s="76"/>
      <c r="AHS43" s="76"/>
      <c r="AHT43" s="76"/>
      <c r="AHU43" s="76"/>
      <c r="AHV43" s="76"/>
      <c r="AHW43" s="76"/>
      <c r="AHX43" s="76"/>
      <c r="AHY43" s="76"/>
      <c r="AHZ43" s="76"/>
      <c r="AIA43" s="76"/>
      <c r="AIB43" s="76"/>
      <c r="AIC43" s="76"/>
      <c r="AID43" s="76"/>
      <c r="AIE43" s="76"/>
      <c r="AIF43" s="76"/>
      <c r="AIG43" s="76"/>
      <c r="AIH43" s="76"/>
      <c r="AII43" s="76"/>
      <c r="AIJ43" s="76"/>
      <c r="AIK43" s="76"/>
      <c r="AIL43" s="76"/>
      <c r="AIM43" s="76"/>
      <c r="AIN43" s="76"/>
      <c r="AIO43" s="76"/>
      <c r="AIP43" s="76"/>
      <c r="AIQ43" s="76"/>
      <c r="AIR43" s="76"/>
      <c r="AIS43" s="76"/>
      <c r="AIT43" s="76"/>
      <c r="AIU43" s="76"/>
      <c r="AIV43" s="76"/>
      <c r="AIW43" s="76"/>
      <c r="AIX43" s="76"/>
      <c r="AIY43" s="76"/>
      <c r="AIZ43" s="76"/>
      <c r="AJA43" s="76"/>
      <c r="AJB43" s="76"/>
      <c r="AJC43" s="76"/>
      <c r="AJD43" s="76"/>
      <c r="AJE43" s="76"/>
      <c r="AJF43" s="76"/>
      <c r="AJG43" s="76"/>
      <c r="AJH43" s="76"/>
      <c r="AJI43" s="76"/>
      <c r="AJJ43" s="76"/>
      <c r="AJK43" s="76"/>
      <c r="AJL43" s="76"/>
      <c r="AJM43" s="76"/>
      <c r="AJN43" s="76"/>
      <c r="AJO43" s="76"/>
      <c r="AJP43" s="76"/>
      <c r="AJQ43" s="76"/>
      <c r="AJR43" s="76"/>
      <c r="AJS43" s="76"/>
      <c r="AJT43" s="76"/>
      <c r="AJU43" s="76"/>
      <c r="AJV43" s="76"/>
      <c r="AJW43" s="76"/>
      <c r="AJX43" s="76"/>
      <c r="AJY43" s="76"/>
      <c r="AJZ43" s="76"/>
      <c r="AKA43" s="76"/>
      <c r="AKB43" s="76"/>
      <c r="AKC43" s="76"/>
      <c r="AKD43" s="76"/>
      <c r="AKE43" s="76"/>
      <c r="AKF43" s="76"/>
      <c r="AKG43" s="76"/>
      <c r="AKH43" s="76"/>
      <c r="AKI43" s="76"/>
      <c r="AKJ43" s="76"/>
      <c r="AKK43" s="76"/>
      <c r="AKL43" s="76"/>
      <c r="AKM43" s="76"/>
      <c r="AKN43" s="76"/>
      <c r="AKO43" s="76"/>
      <c r="AKP43" s="76"/>
      <c r="AKQ43" s="76"/>
      <c r="AKR43" s="76"/>
      <c r="AKS43" s="76"/>
      <c r="AKT43" s="76"/>
      <c r="AKU43" s="76"/>
      <c r="AKV43" s="76"/>
      <c r="AKW43" s="76"/>
      <c r="AKX43" s="76"/>
      <c r="AKY43" s="76"/>
      <c r="AKZ43" s="76"/>
      <c r="ALA43" s="76"/>
      <c r="ALB43" s="76"/>
      <c r="ALC43" s="76"/>
      <c r="ALD43" s="76"/>
      <c r="ALE43" s="76"/>
      <c r="ALF43" s="76"/>
      <c r="ALG43" s="76"/>
      <c r="ALH43" s="76"/>
      <c r="ALI43" s="76"/>
      <c r="ALJ43" s="76"/>
      <c r="ALK43" s="76"/>
      <c r="ALL43" s="76"/>
      <c r="ALM43" s="76"/>
      <c r="ALN43" s="76"/>
      <c r="ALO43" s="76"/>
      <c r="ALP43" s="76"/>
      <c r="ALQ43" s="76"/>
      <c r="ALR43" s="76"/>
      <c r="ALS43" s="76"/>
      <c r="ALT43" s="76"/>
      <c r="ALU43" s="76"/>
      <c r="ALV43" s="76"/>
      <c r="ALW43" s="76"/>
      <c r="ALX43" s="76"/>
      <c r="ALY43" s="76"/>
      <c r="ALZ43" s="76"/>
      <c r="AMA43" s="76"/>
      <c r="AMB43" s="76"/>
      <c r="AMC43" s="76"/>
      <c r="AMD43" s="76"/>
      <c r="AME43" s="76"/>
    </row>
    <row r="44" spans="1:1019" s="77" customFormat="1">
      <c r="A44" s="49" t="s">
        <v>113</v>
      </c>
      <c r="B44" s="49"/>
      <c r="C44" s="49"/>
      <c r="D44" s="50" t="s">
        <v>67</v>
      </c>
      <c r="E44" s="49"/>
      <c r="F44" s="62"/>
      <c r="G44" s="51"/>
      <c r="H44" s="51"/>
      <c r="I44" s="51"/>
      <c r="J44" s="51">
        <f>SUM(J45:J47)</f>
        <v>826537.8600000001</v>
      </c>
      <c r="K44" s="76"/>
      <c r="L44" s="76"/>
      <c r="M44" s="76"/>
      <c r="N44" s="76"/>
      <c r="O44" s="76"/>
      <c r="P44" s="76"/>
      <c r="Q44" s="76"/>
      <c r="R44" s="76"/>
      <c r="S44" s="76"/>
      <c r="T44" s="76"/>
      <c r="U44" s="76"/>
      <c r="V44" s="76"/>
      <c r="W44" s="76"/>
      <c r="X44" s="76"/>
      <c r="Y44" s="76"/>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76"/>
      <c r="BA44" s="76"/>
      <c r="BB44" s="76"/>
      <c r="BC44" s="76"/>
      <c r="BD44" s="76"/>
      <c r="BE44" s="76"/>
      <c r="BF44" s="76"/>
      <c r="BG44" s="76"/>
      <c r="BH44" s="76"/>
      <c r="BI44" s="76"/>
      <c r="BJ44" s="76"/>
      <c r="BK44" s="76"/>
      <c r="BL44" s="76"/>
      <c r="BM44" s="76"/>
      <c r="BN44" s="76"/>
      <c r="BO44" s="76"/>
      <c r="BP44" s="76"/>
      <c r="BQ44" s="76"/>
      <c r="BR44" s="76"/>
      <c r="BS44" s="76"/>
      <c r="BT44" s="76"/>
      <c r="BU44" s="76"/>
      <c r="BV44" s="76"/>
      <c r="BW44" s="76"/>
      <c r="BX44" s="76"/>
      <c r="BY44" s="76"/>
      <c r="BZ44" s="76"/>
      <c r="CA44" s="76"/>
      <c r="CB44" s="76"/>
      <c r="CC44" s="76"/>
      <c r="CD44" s="76"/>
      <c r="CE44" s="76"/>
      <c r="CF44" s="76"/>
      <c r="CG44" s="76"/>
      <c r="CH44" s="76"/>
      <c r="CI44" s="76"/>
      <c r="CJ44" s="76"/>
      <c r="CK44" s="76"/>
      <c r="CL44" s="76"/>
      <c r="CM44" s="76"/>
      <c r="CN44" s="76"/>
      <c r="CO44" s="76"/>
      <c r="CP44" s="76"/>
      <c r="CQ44" s="76"/>
      <c r="CR44" s="76"/>
      <c r="CS44" s="76"/>
      <c r="CT44" s="76"/>
      <c r="CU44" s="76"/>
      <c r="CV44" s="76"/>
      <c r="CW44" s="76"/>
      <c r="CX44" s="76"/>
      <c r="CY44" s="76"/>
      <c r="CZ44" s="76"/>
      <c r="DA44" s="76"/>
      <c r="DB44" s="76"/>
      <c r="DC44" s="76"/>
      <c r="DD44" s="76"/>
      <c r="DE44" s="76"/>
      <c r="DF44" s="76"/>
      <c r="DG44" s="76"/>
      <c r="DH44" s="76"/>
      <c r="DI44" s="76"/>
      <c r="DJ44" s="76"/>
      <c r="DK44" s="76"/>
      <c r="DL44" s="76"/>
      <c r="DM44" s="76"/>
      <c r="DN44" s="76"/>
      <c r="DO44" s="76"/>
      <c r="DP44" s="76"/>
      <c r="DQ44" s="76"/>
      <c r="DR44" s="76"/>
      <c r="DS44" s="76"/>
      <c r="DT44" s="76"/>
      <c r="DU44" s="76"/>
      <c r="DV44" s="76"/>
      <c r="DW44" s="76"/>
      <c r="DX44" s="76"/>
      <c r="DY44" s="76"/>
      <c r="DZ44" s="76"/>
      <c r="EA44" s="76"/>
      <c r="EB44" s="76"/>
      <c r="EC44" s="76"/>
      <c r="ED44" s="76"/>
      <c r="EE44" s="76"/>
      <c r="EF44" s="76"/>
      <c r="EG44" s="76"/>
      <c r="EH44" s="76"/>
      <c r="EI44" s="76"/>
      <c r="EJ44" s="76"/>
      <c r="EK44" s="76"/>
      <c r="EL44" s="76"/>
      <c r="EM44" s="76"/>
      <c r="EN44" s="76"/>
      <c r="EO44" s="76"/>
      <c r="EP44" s="76"/>
      <c r="EQ44" s="76"/>
      <c r="ER44" s="76"/>
      <c r="ES44" s="76"/>
      <c r="ET44" s="76"/>
      <c r="EU44" s="76"/>
      <c r="EV44" s="76"/>
      <c r="EW44" s="76"/>
      <c r="EX44" s="76"/>
      <c r="EY44" s="76"/>
      <c r="EZ44" s="76"/>
      <c r="FA44" s="76"/>
      <c r="FB44" s="76"/>
      <c r="FC44" s="76"/>
      <c r="FD44" s="76"/>
      <c r="FE44" s="76"/>
      <c r="FF44" s="76"/>
      <c r="FG44" s="76"/>
      <c r="FH44" s="76"/>
      <c r="FI44" s="76"/>
      <c r="FJ44" s="76"/>
      <c r="FK44" s="76"/>
      <c r="FL44" s="76"/>
      <c r="FM44" s="76"/>
      <c r="FN44" s="76"/>
      <c r="FO44" s="76"/>
      <c r="FP44" s="76"/>
      <c r="FQ44" s="76"/>
      <c r="FR44" s="76"/>
      <c r="FS44" s="76"/>
      <c r="FT44" s="76"/>
      <c r="FU44" s="76"/>
      <c r="FV44" s="76"/>
      <c r="FW44" s="76"/>
      <c r="FX44" s="76"/>
      <c r="FY44" s="76"/>
      <c r="FZ44" s="76"/>
      <c r="GA44" s="76"/>
      <c r="GB44" s="76"/>
      <c r="GC44" s="76"/>
      <c r="GD44" s="76"/>
      <c r="GE44" s="76"/>
      <c r="GF44" s="76"/>
      <c r="GG44" s="76"/>
      <c r="GH44" s="76"/>
      <c r="GI44" s="76"/>
      <c r="GJ44" s="76"/>
      <c r="GK44" s="76"/>
      <c r="GL44" s="76"/>
      <c r="GM44" s="76"/>
      <c r="GN44" s="76"/>
      <c r="GO44" s="76"/>
      <c r="GP44" s="76"/>
      <c r="GQ44" s="76"/>
      <c r="GR44" s="76"/>
      <c r="GS44" s="76"/>
      <c r="GT44" s="76"/>
      <c r="GU44" s="76"/>
      <c r="GV44" s="76"/>
      <c r="GW44" s="76"/>
      <c r="GX44" s="76"/>
      <c r="GY44" s="76"/>
      <c r="GZ44" s="76"/>
      <c r="HA44" s="76"/>
      <c r="HB44" s="76"/>
      <c r="HC44" s="76"/>
      <c r="HD44" s="76"/>
      <c r="HE44" s="76"/>
      <c r="HF44" s="76"/>
      <c r="HG44" s="76"/>
      <c r="HH44" s="76"/>
      <c r="HI44" s="76"/>
      <c r="HJ44" s="76"/>
      <c r="HK44" s="76"/>
      <c r="HL44" s="76"/>
      <c r="HM44" s="76"/>
      <c r="HN44" s="76"/>
      <c r="HO44" s="76"/>
      <c r="HP44" s="76"/>
      <c r="HQ44" s="76"/>
      <c r="HR44" s="76"/>
      <c r="HS44" s="76"/>
      <c r="HT44" s="76"/>
      <c r="HU44" s="76"/>
      <c r="HV44" s="76"/>
      <c r="HW44" s="76"/>
      <c r="HX44" s="76"/>
      <c r="HY44" s="76"/>
      <c r="HZ44" s="76"/>
      <c r="IA44" s="76"/>
      <c r="IB44" s="76"/>
      <c r="IC44" s="76"/>
      <c r="ID44" s="76"/>
      <c r="IE44" s="76"/>
      <c r="IF44" s="76"/>
      <c r="IG44" s="76"/>
      <c r="IH44" s="76"/>
      <c r="II44" s="76"/>
      <c r="IJ44" s="76"/>
      <c r="IK44" s="76"/>
      <c r="IL44" s="76"/>
      <c r="IM44" s="76"/>
      <c r="IN44" s="76"/>
      <c r="IO44" s="76"/>
      <c r="IP44" s="76"/>
      <c r="IQ44" s="76"/>
      <c r="IR44" s="76"/>
      <c r="IS44" s="76"/>
      <c r="IT44" s="76"/>
      <c r="IU44" s="76"/>
      <c r="IV44" s="76"/>
      <c r="IW44" s="76"/>
      <c r="IX44" s="76"/>
      <c r="IY44" s="76"/>
      <c r="IZ44" s="76"/>
      <c r="JA44" s="76"/>
      <c r="JB44" s="76"/>
      <c r="JC44" s="76"/>
      <c r="JD44" s="76"/>
      <c r="JE44" s="76"/>
      <c r="JF44" s="76"/>
      <c r="JG44" s="76"/>
      <c r="JH44" s="76"/>
      <c r="JI44" s="76"/>
      <c r="JJ44" s="76"/>
      <c r="JK44" s="76"/>
      <c r="JL44" s="76"/>
      <c r="JM44" s="76"/>
      <c r="JN44" s="76"/>
      <c r="JO44" s="76"/>
      <c r="JP44" s="76"/>
      <c r="JQ44" s="76"/>
      <c r="JR44" s="76"/>
      <c r="JS44" s="76"/>
      <c r="JT44" s="76"/>
      <c r="JU44" s="76"/>
      <c r="JV44" s="76"/>
      <c r="JW44" s="76"/>
      <c r="JX44" s="76"/>
      <c r="JY44" s="76"/>
      <c r="JZ44" s="76"/>
      <c r="KA44" s="76"/>
      <c r="KB44" s="76"/>
      <c r="KC44" s="76"/>
      <c r="KD44" s="76"/>
      <c r="KE44" s="76"/>
      <c r="KF44" s="76"/>
      <c r="KG44" s="76"/>
      <c r="KH44" s="76"/>
      <c r="KI44" s="76"/>
      <c r="KJ44" s="76"/>
      <c r="KK44" s="76"/>
      <c r="KL44" s="76"/>
      <c r="KM44" s="76"/>
      <c r="KN44" s="76"/>
      <c r="KO44" s="76"/>
      <c r="KP44" s="76"/>
      <c r="KQ44" s="76"/>
      <c r="KR44" s="76"/>
      <c r="KS44" s="76"/>
      <c r="KT44" s="76"/>
      <c r="KU44" s="76"/>
      <c r="KV44" s="76"/>
      <c r="KW44" s="76"/>
      <c r="KX44" s="76"/>
      <c r="KY44" s="76"/>
      <c r="KZ44" s="76"/>
      <c r="LA44" s="76"/>
      <c r="LB44" s="76"/>
      <c r="LC44" s="76"/>
      <c r="LD44" s="76"/>
      <c r="LE44" s="76"/>
      <c r="LF44" s="76"/>
      <c r="LG44" s="76"/>
      <c r="LH44" s="76"/>
      <c r="LI44" s="76"/>
      <c r="LJ44" s="76"/>
      <c r="LK44" s="76"/>
      <c r="LL44" s="76"/>
      <c r="LM44" s="76"/>
      <c r="LN44" s="76"/>
      <c r="LO44" s="76"/>
      <c r="LP44" s="76"/>
      <c r="LQ44" s="76"/>
      <c r="LR44" s="76"/>
      <c r="LS44" s="76"/>
      <c r="LT44" s="76"/>
      <c r="LU44" s="76"/>
      <c r="LV44" s="76"/>
      <c r="LW44" s="76"/>
      <c r="LX44" s="76"/>
      <c r="LY44" s="76"/>
      <c r="LZ44" s="76"/>
      <c r="MA44" s="76"/>
      <c r="MB44" s="76"/>
      <c r="MC44" s="76"/>
      <c r="MD44" s="76"/>
      <c r="ME44" s="76"/>
      <c r="MF44" s="76"/>
      <c r="MG44" s="76"/>
      <c r="MH44" s="76"/>
      <c r="MI44" s="76"/>
      <c r="MJ44" s="76"/>
      <c r="MK44" s="76"/>
      <c r="ML44" s="76"/>
      <c r="MM44" s="76"/>
      <c r="MN44" s="76"/>
      <c r="MO44" s="76"/>
      <c r="MP44" s="76"/>
      <c r="MQ44" s="76"/>
      <c r="MR44" s="76"/>
      <c r="MS44" s="76"/>
      <c r="MT44" s="76"/>
      <c r="MU44" s="76"/>
      <c r="MV44" s="76"/>
      <c r="MW44" s="76"/>
      <c r="MX44" s="76"/>
      <c r="MY44" s="76"/>
      <c r="MZ44" s="76"/>
      <c r="NA44" s="76"/>
      <c r="NB44" s="76"/>
      <c r="NC44" s="76"/>
      <c r="ND44" s="76"/>
      <c r="NE44" s="76"/>
      <c r="NF44" s="76"/>
      <c r="NG44" s="76"/>
      <c r="NH44" s="76"/>
      <c r="NI44" s="76"/>
      <c r="NJ44" s="76"/>
      <c r="NK44" s="76"/>
      <c r="NL44" s="76"/>
      <c r="NM44" s="76"/>
      <c r="NN44" s="76"/>
      <c r="NO44" s="76"/>
      <c r="NP44" s="76"/>
      <c r="NQ44" s="76"/>
      <c r="NR44" s="76"/>
      <c r="NS44" s="76"/>
      <c r="NT44" s="76"/>
      <c r="NU44" s="76"/>
      <c r="NV44" s="76"/>
      <c r="NW44" s="76"/>
      <c r="NX44" s="76"/>
      <c r="NY44" s="76"/>
      <c r="NZ44" s="76"/>
      <c r="OA44" s="76"/>
      <c r="OB44" s="76"/>
      <c r="OC44" s="76"/>
      <c r="OD44" s="76"/>
      <c r="OE44" s="76"/>
      <c r="OF44" s="76"/>
      <c r="OG44" s="76"/>
      <c r="OH44" s="76"/>
      <c r="OI44" s="76"/>
      <c r="OJ44" s="76"/>
      <c r="OK44" s="76"/>
      <c r="OL44" s="76"/>
      <c r="OM44" s="76"/>
      <c r="ON44" s="76"/>
      <c r="OO44" s="76"/>
      <c r="OP44" s="76"/>
      <c r="OQ44" s="76"/>
      <c r="OR44" s="76"/>
      <c r="OS44" s="76"/>
      <c r="OT44" s="76"/>
      <c r="OU44" s="76"/>
      <c r="OV44" s="76"/>
      <c r="OW44" s="76"/>
      <c r="OX44" s="76"/>
      <c r="OY44" s="76"/>
      <c r="OZ44" s="76"/>
      <c r="PA44" s="76"/>
      <c r="PB44" s="76"/>
      <c r="PC44" s="76"/>
      <c r="PD44" s="76"/>
      <c r="PE44" s="76"/>
      <c r="PF44" s="76"/>
      <c r="PG44" s="76"/>
      <c r="PH44" s="76"/>
      <c r="PI44" s="76"/>
      <c r="PJ44" s="76"/>
      <c r="PK44" s="76"/>
      <c r="PL44" s="76"/>
      <c r="PM44" s="76"/>
      <c r="PN44" s="76"/>
      <c r="PO44" s="76"/>
      <c r="PP44" s="76"/>
      <c r="PQ44" s="76"/>
      <c r="PR44" s="76"/>
      <c r="PS44" s="76"/>
      <c r="PT44" s="76"/>
      <c r="PU44" s="76"/>
      <c r="PV44" s="76"/>
      <c r="PW44" s="76"/>
      <c r="PX44" s="76"/>
      <c r="PY44" s="76"/>
      <c r="PZ44" s="76"/>
      <c r="QA44" s="76"/>
      <c r="QB44" s="76"/>
      <c r="QC44" s="76"/>
      <c r="QD44" s="76"/>
      <c r="QE44" s="76"/>
      <c r="QF44" s="76"/>
      <c r="QG44" s="76"/>
      <c r="QH44" s="76"/>
      <c r="QI44" s="76"/>
      <c r="QJ44" s="76"/>
      <c r="QK44" s="76"/>
      <c r="QL44" s="76"/>
      <c r="QM44" s="76"/>
      <c r="QN44" s="76"/>
      <c r="QO44" s="76"/>
      <c r="QP44" s="76"/>
      <c r="QQ44" s="76"/>
      <c r="QR44" s="76"/>
      <c r="QS44" s="76"/>
      <c r="QT44" s="76"/>
      <c r="QU44" s="76"/>
      <c r="QV44" s="76"/>
      <c r="QW44" s="76"/>
      <c r="QX44" s="76"/>
      <c r="QY44" s="76"/>
      <c r="QZ44" s="76"/>
      <c r="RA44" s="76"/>
      <c r="RB44" s="76"/>
      <c r="RC44" s="76"/>
      <c r="RD44" s="76"/>
      <c r="RE44" s="76"/>
      <c r="RF44" s="76"/>
      <c r="RG44" s="76"/>
      <c r="RH44" s="76"/>
      <c r="RI44" s="76"/>
      <c r="RJ44" s="76"/>
      <c r="RK44" s="76"/>
      <c r="RL44" s="76"/>
      <c r="RM44" s="76"/>
      <c r="RN44" s="76"/>
      <c r="RO44" s="76"/>
      <c r="RP44" s="76"/>
      <c r="RQ44" s="76"/>
      <c r="RR44" s="76"/>
      <c r="RS44" s="76"/>
      <c r="RT44" s="76"/>
      <c r="RU44" s="76"/>
      <c r="RV44" s="76"/>
      <c r="RW44" s="76"/>
      <c r="RX44" s="76"/>
      <c r="RY44" s="76"/>
      <c r="RZ44" s="76"/>
      <c r="SA44" s="76"/>
      <c r="SB44" s="76"/>
      <c r="SC44" s="76"/>
      <c r="SD44" s="76"/>
      <c r="SE44" s="76"/>
      <c r="SF44" s="76"/>
      <c r="SG44" s="76"/>
      <c r="SH44" s="76"/>
      <c r="SI44" s="76"/>
      <c r="SJ44" s="76"/>
      <c r="SK44" s="76"/>
      <c r="SL44" s="76"/>
      <c r="SM44" s="76"/>
      <c r="SN44" s="76"/>
      <c r="SO44" s="76"/>
      <c r="SP44" s="76"/>
      <c r="SQ44" s="76"/>
      <c r="SR44" s="76"/>
      <c r="SS44" s="76"/>
      <c r="ST44" s="76"/>
      <c r="SU44" s="76"/>
      <c r="SV44" s="76"/>
      <c r="SW44" s="76"/>
      <c r="SX44" s="76"/>
      <c r="SY44" s="76"/>
      <c r="SZ44" s="76"/>
      <c r="TA44" s="76"/>
      <c r="TB44" s="76"/>
      <c r="TC44" s="76"/>
      <c r="TD44" s="76"/>
      <c r="TE44" s="76"/>
      <c r="TF44" s="76"/>
      <c r="TG44" s="76"/>
      <c r="TH44" s="76"/>
      <c r="TI44" s="76"/>
      <c r="TJ44" s="76"/>
      <c r="TK44" s="76"/>
      <c r="TL44" s="76"/>
      <c r="TM44" s="76"/>
      <c r="TN44" s="76"/>
      <c r="TO44" s="76"/>
      <c r="TP44" s="76"/>
      <c r="TQ44" s="76"/>
      <c r="TR44" s="76"/>
      <c r="TS44" s="76"/>
      <c r="TT44" s="76"/>
      <c r="TU44" s="76"/>
      <c r="TV44" s="76"/>
      <c r="TW44" s="76"/>
      <c r="TX44" s="76"/>
      <c r="TY44" s="76"/>
      <c r="TZ44" s="76"/>
      <c r="UA44" s="76"/>
      <c r="UB44" s="76"/>
      <c r="UC44" s="76"/>
      <c r="UD44" s="76"/>
      <c r="UE44" s="76"/>
      <c r="UF44" s="76"/>
      <c r="UG44" s="76"/>
      <c r="UH44" s="76"/>
      <c r="UI44" s="76"/>
      <c r="UJ44" s="76"/>
      <c r="UK44" s="76"/>
      <c r="UL44" s="76"/>
      <c r="UM44" s="76"/>
      <c r="UN44" s="76"/>
      <c r="UO44" s="76"/>
      <c r="UP44" s="76"/>
      <c r="UQ44" s="76"/>
      <c r="UR44" s="76"/>
      <c r="US44" s="76"/>
      <c r="UT44" s="76"/>
      <c r="UU44" s="76"/>
      <c r="UV44" s="76"/>
      <c r="UW44" s="76"/>
      <c r="UX44" s="76"/>
      <c r="UY44" s="76"/>
      <c r="UZ44" s="76"/>
      <c r="VA44" s="76"/>
      <c r="VB44" s="76"/>
      <c r="VC44" s="76"/>
      <c r="VD44" s="76"/>
      <c r="VE44" s="76"/>
      <c r="VF44" s="76"/>
      <c r="VG44" s="76"/>
      <c r="VH44" s="76"/>
      <c r="VI44" s="76"/>
      <c r="VJ44" s="76"/>
      <c r="VK44" s="76"/>
      <c r="VL44" s="76"/>
      <c r="VM44" s="76"/>
      <c r="VN44" s="76"/>
      <c r="VO44" s="76"/>
      <c r="VP44" s="76"/>
      <c r="VQ44" s="76"/>
      <c r="VR44" s="76"/>
      <c r="VS44" s="76"/>
      <c r="VT44" s="76"/>
      <c r="VU44" s="76"/>
      <c r="VV44" s="76"/>
      <c r="VW44" s="76"/>
      <c r="VX44" s="76"/>
      <c r="VY44" s="76"/>
      <c r="VZ44" s="76"/>
      <c r="WA44" s="76"/>
      <c r="WB44" s="76"/>
      <c r="WC44" s="76"/>
      <c r="WD44" s="76"/>
      <c r="WE44" s="76"/>
      <c r="WF44" s="76"/>
      <c r="WG44" s="76"/>
      <c r="WH44" s="76"/>
      <c r="WI44" s="76"/>
      <c r="WJ44" s="76"/>
      <c r="WK44" s="76"/>
      <c r="WL44" s="76"/>
      <c r="WM44" s="76"/>
      <c r="WN44" s="76"/>
      <c r="WO44" s="76"/>
      <c r="WP44" s="76"/>
      <c r="WQ44" s="76"/>
      <c r="WR44" s="76"/>
      <c r="WS44" s="76"/>
      <c r="WT44" s="76"/>
      <c r="WU44" s="76"/>
      <c r="WV44" s="76"/>
      <c r="WW44" s="76"/>
      <c r="WX44" s="76"/>
      <c r="WY44" s="76"/>
      <c r="WZ44" s="76"/>
      <c r="XA44" s="76"/>
      <c r="XB44" s="76"/>
      <c r="XC44" s="76"/>
      <c r="XD44" s="76"/>
      <c r="XE44" s="76"/>
      <c r="XF44" s="76"/>
      <c r="XG44" s="76"/>
      <c r="XH44" s="76"/>
      <c r="XI44" s="76"/>
      <c r="XJ44" s="76"/>
      <c r="XK44" s="76"/>
      <c r="XL44" s="76"/>
      <c r="XM44" s="76"/>
      <c r="XN44" s="76"/>
      <c r="XO44" s="76"/>
      <c r="XP44" s="76"/>
      <c r="XQ44" s="76"/>
      <c r="XR44" s="76"/>
      <c r="XS44" s="76"/>
      <c r="XT44" s="76"/>
      <c r="XU44" s="76"/>
      <c r="XV44" s="76"/>
      <c r="XW44" s="76"/>
      <c r="XX44" s="76"/>
      <c r="XY44" s="76"/>
      <c r="XZ44" s="76"/>
      <c r="YA44" s="76"/>
      <c r="YB44" s="76"/>
      <c r="YC44" s="76"/>
      <c r="YD44" s="76"/>
      <c r="YE44" s="76"/>
      <c r="YF44" s="76"/>
      <c r="YG44" s="76"/>
      <c r="YH44" s="76"/>
      <c r="YI44" s="76"/>
      <c r="YJ44" s="76"/>
      <c r="YK44" s="76"/>
      <c r="YL44" s="76"/>
      <c r="YM44" s="76"/>
      <c r="YN44" s="76"/>
      <c r="YO44" s="76"/>
      <c r="YP44" s="76"/>
      <c r="YQ44" s="76"/>
      <c r="YR44" s="76"/>
      <c r="YS44" s="76"/>
      <c r="YT44" s="76"/>
      <c r="YU44" s="76"/>
      <c r="YV44" s="76"/>
      <c r="YW44" s="76"/>
      <c r="YX44" s="76"/>
      <c r="YY44" s="76"/>
      <c r="YZ44" s="76"/>
      <c r="ZA44" s="76"/>
      <c r="ZB44" s="76"/>
      <c r="ZC44" s="76"/>
      <c r="ZD44" s="76"/>
      <c r="ZE44" s="76"/>
      <c r="ZF44" s="76"/>
      <c r="ZG44" s="76"/>
      <c r="ZH44" s="76"/>
      <c r="ZI44" s="76"/>
      <c r="ZJ44" s="76"/>
      <c r="ZK44" s="76"/>
      <c r="ZL44" s="76"/>
      <c r="ZM44" s="76"/>
      <c r="ZN44" s="76"/>
      <c r="ZO44" s="76"/>
      <c r="ZP44" s="76"/>
      <c r="ZQ44" s="76"/>
      <c r="ZR44" s="76"/>
      <c r="ZS44" s="76"/>
      <c r="ZT44" s="76"/>
      <c r="ZU44" s="76"/>
      <c r="ZV44" s="76"/>
      <c r="ZW44" s="76"/>
      <c r="ZX44" s="76"/>
      <c r="ZY44" s="76"/>
      <c r="ZZ44" s="76"/>
      <c r="AAA44" s="76"/>
      <c r="AAB44" s="76"/>
      <c r="AAC44" s="76"/>
      <c r="AAD44" s="76"/>
      <c r="AAE44" s="76"/>
      <c r="AAF44" s="76"/>
      <c r="AAG44" s="76"/>
      <c r="AAH44" s="76"/>
      <c r="AAI44" s="76"/>
      <c r="AAJ44" s="76"/>
      <c r="AAK44" s="76"/>
      <c r="AAL44" s="76"/>
      <c r="AAM44" s="76"/>
      <c r="AAN44" s="76"/>
      <c r="AAO44" s="76"/>
      <c r="AAP44" s="76"/>
      <c r="AAQ44" s="76"/>
      <c r="AAR44" s="76"/>
      <c r="AAS44" s="76"/>
      <c r="AAT44" s="76"/>
      <c r="AAU44" s="76"/>
      <c r="AAV44" s="76"/>
      <c r="AAW44" s="76"/>
      <c r="AAX44" s="76"/>
      <c r="AAY44" s="76"/>
      <c r="AAZ44" s="76"/>
      <c r="ABA44" s="76"/>
      <c r="ABB44" s="76"/>
      <c r="ABC44" s="76"/>
      <c r="ABD44" s="76"/>
      <c r="ABE44" s="76"/>
      <c r="ABF44" s="76"/>
      <c r="ABG44" s="76"/>
      <c r="ABH44" s="76"/>
      <c r="ABI44" s="76"/>
      <c r="ABJ44" s="76"/>
      <c r="ABK44" s="76"/>
      <c r="ABL44" s="76"/>
      <c r="ABM44" s="76"/>
      <c r="ABN44" s="76"/>
      <c r="ABO44" s="76"/>
      <c r="ABP44" s="76"/>
      <c r="ABQ44" s="76"/>
      <c r="ABR44" s="76"/>
      <c r="ABS44" s="76"/>
      <c r="ABT44" s="76"/>
      <c r="ABU44" s="76"/>
      <c r="ABV44" s="76"/>
      <c r="ABW44" s="76"/>
      <c r="ABX44" s="76"/>
      <c r="ABY44" s="76"/>
      <c r="ABZ44" s="76"/>
      <c r="ACA44" s="76"/>
      <c r="ACB44" s="76"/>
      <c r="ACC44" s="76"/>
      <c r="ACD44" s="76"/>
      <c r="ACE44" s="76"/>
      <c r="ACF44" s="76"/>
      <c r="ACG44" s="76"/>
      <c r="ACH44" s="76"/>
      <c r="ACI44" s="76"/>
      <c r="ACJ44" s="76"/>
      <c r="ACK44" s="76"/>
      <c r="ACL44" s="76"/>
      <c r="ACM44" s="76"/>
      <c r="ACN44" s="76"/>
      <c r="ACO44" s="76"/>
      <c r="ACP44" s="76"/>
      <c r="ACQ44" s="76"/>
      <c r="ACR44" s="76"/>
      <c r="ACS44" s="76"/>
      <c r="ACT44" s="76"/>
      <c r="ACU44" s="76"/>
      <c r="ACV44" s="76"/>
      <c r="ACW44" s="76"/>
      <c r="ACX44" s="76"/>
      <c r="ACY44" s="76"/>
      <c r="ACZ44" s="76"/>
      <c r="ADA44" s="76"/>
      <c r="ADB44" s="76"/>
      <c r="ADC44" s="76"/>
      <c r="ADD44" s="76"/>
      <c r="ADE44" s="76"/>
      <c r="ADF44" s="76"/>
      <c r="ADG44" s="76"/>
      <c r="ADH44" s="76"/>
      <c r="ADI44" s="76"/>
      <c r="ADJ44" s="76"/>
      <c r="ADK44" s="76"/>
      <c r="ADL44" s="76"/>
      <c r="ADM44" s="76"/>
      <c r="ADN44" s="76"/>
      <c r="ADO44" s="76"/>
      <c r="ADP44" s="76"/>
      <c r="ADQ44" s="76"/>
      <c r="ADR44" s="76"/>
      <c r="ADS44" s="76"/>
      <c r="ADT44" s="76"/>
      <c r="ADU44" s="76"/>
      <c r="ADV44" s="76"/>
      <c r="ADW44" s="76"/>
      <c r="ADX44" s="76"/>
      <c r="ADY44" s="76"/>
      <c r="ADZ44" s="76"/>
      <c r="AEA44" s="76"/>
      <c r="AEB44" s="76"/>
      <c r="AEC44" s="76"/>
      <c r="AED44" s="76"/>
      <c r="AEE44" s="76"/>
      <c r="AEF44" s="76"/>
      <c r="AEG44" s="76"/>
      <c r="AEH44" s="76"/>
      <c r="AEI44" s="76"/>
      <c r="AEJ44" s="76"/>
      <c r="AEK44" s="76"/>
      <c r="AEL44" s="76"/>
      <c r="AEM44" s="76"/>
      <c r="AEN44" s="76"/>
      <c r="AEO44" s="76"/>
      <c r="AEP44" s="76"/>
      <c r="AEQ44" s="76"/>
      <c r="AER44" s="76"/>
      <c r="AES44" s="76"/>
      <c r="AET44" s="76"/>
      <c r="AEU44" s="76"/>
      <c r="AEV44" s="76"/>
      <c r="AEW44" s="76"/>
      <c r="AEX44" s="76"/>
      <c r="AEY44" s="76"/>
      <c r="AEZ44" s="76"/>
      <c r="AFA44" s="76"/>
      <c r="AFB44" s="76"/>
      <c r="AFC44" s="76"/>
      <c r="AFD44" s="76"/>
      <c r="AFE44" s="76"/>
      <c r="AFF44" s="76"/>
      <c r="AFG44" s="76"/>
      <c r="AFH44" s="76"/>
      <c r="AFI44" s="76"/>
      <c r="AFJ44" s="76"/>
      <c r="AFK44" s="76"/>
      <c r="AFL44" s="76"/>
      <c r="AFM44" s="76"/>
      <c r="AFN44" s="76"/>
      <c r="AFO44" s="76"/>
      <c r="AFP44" s="76"/>
      <c r="AFQ44" s="76"/>
      <c r="AFR44" s="76"/>
      <c r="AFS44" s="76"/>
      <c r="AFT44" s="76"/>
      <c r="AFU44" s="76"/>
      <c r="AFV44" s="76"/>
      <c r="AFW44" s="76"/>
      <c r="AFX44" s="76"/>
      <c r="AFY44" s="76"/>
      <c r="AFZ44" s="76"/>
      <c r="AGA44" s="76"/>
      <c r="AGB44" s="76"/>
      <c r="AGC44" s="76"/>
      <c r="AGD44" s="76"/>
      <c r="AGE44" s="76"/>
      <c r="AGF44" s="76"/>
      <c r="AGG44" s="76"/>
      <c r="AGH44" s="76"/>
      <c r="AGI44" s="76"/>
      <c r="AGJ44" s="76"/>
      <c r="AGK44" s="76"/>
      <c r="AGL44" s="76"/>
      <c r="AGM44" s="76"/>
      <c r="AGN44" s="76"/>
      <c r="AGO44" s="76"/>
      <c r="AGP44" s="76"/>
      <c r="AGQ44" s="76"/>
      <c r="AGR44" s="76"/>
      <c r="AGS44" s="76"/>
      <c r="AGT44" s="76"/>
      <c r="AGU44" s="76"/>
      <c r="AGV44" s="76"/>
      <c r="AGW44" s="76"/>
      <c r="AGX44" s="76"/>
      <c r="AGY44" s="76"/>
      <c r="AGZ44" s="76"/>
      <c r="AHA44" s="76"/>
      <c r="AHB44" s="76"/>
      <c r="AHC44" s="76"/>
      <c r="AHD44" s="76"/>
      <c r="AHE44" s="76"/>
      <c r="AHF44" s="76"/>
      <c r="AHG44" s="76"/>
      <c r="AHH44" s="76"/>
      <c r="AHI44" s="76"/>
      <c r="AHJ44" s="76"/>
      <c r="AHK44" s="76"/>
      <c r="AHL44" s="76"/>
      <c r="AHM44" s="76"/>
      <c r="AHN44" s="76"/>
      <c r="AHO44" s="76"/>
      <c r="AHP44" s="76"/>
      <c r="AHQ44" s="76"/>
      <c r="AHR44" s="76"/>
      <c r="AHS44" s="76"/>
      <c r="AHT44" s="76"/>
      <c r="AHU44" s="76"/>
      <c r="AHV44" s="76"/>
      <c r="AHW44" s="76"/>
      <c r="AHX44" s="76"/>
      <c r="AHY44" s="76"/>
      <c r="AHZ44" s="76"/>
      <c r="AIA44" s="76"/>
      <c r="AIB44" s="76"/>
      <c r="AIC44" s="76"/>
      <c r="AID44" s="76"/>
      <c r="AIE44" s="76"/>
      <c r="AIF44" s="76"/>
      <c r="AIG44" s="76"/>
      <c r="AIH44" s="76"/>
      <c r="AII44" s="76"/>
      <c r="AIJ44" s="76"/>
      <c r="AIK44" s="76"/>
      <c r="AIL44" s="76"/>
      <c r="AIM44" s="76"/>
      <c r="AIN44" s="76"/>
      <c r="AIO44" s="76"/>
      <c r="AIP44" s="76"/>
      <c r="AIQ44" s="76"/>
      <c r="AIR44" s="76"/>
      <c r="AIS44" s="76"/>
      <c r="AIT44" s="76"/>
      <c r="AIU44" s="76"/>
      <c r="AIV44" s="76"/>
      <c r="AIW44" s="76"/>
      <c r="AIX44" s="76"/>
      <c r="AIY44" s="76"/>
      <c r="AIZ44" s="76"/>
      <c r="AJA44" s="76"/>
      <c r="AJB44" s="76"/>
      <c r="AJC44" s="76"/>
      <c r="AJD44" s="76"/>
      <c r="AJE44" s="76"/>
      <c r="AJF44" s="76"/>
      <c r="AJG44" s="76"/>
      <c r="AJH44" s="76"/>
      <c r="AJI44" s="76"/>
      <c r="AJJ44" s="76"/>
      <c r="AJK44" s="76"/>
      <c r="AJL44" s="76"/>
      <c r="AJM44" s="76"/>
      <c r="AJN44" s="76"/>
      <c r="AJO44" s="76"/>
      <c r="AJP44" s="76"/>
      <c r="AJQ44" s="76"/>
      <c r="AJR44" s="76"/>
      <c r="AJS44" s="76"/>
      <c r="AJT44" s="76"/>
      <c r="AJU44" s="76"/>
      <c r="AJV44" s="76"/>
      <c r="AJW44" s="76"/>
      <c r="AJX44" s="76"/>
      <c r="AJY44" s="76"/>
      <c r="AJZ44" s="76"/>
      <c r="AKA44" s="76"/>
      <c r="AKB44" s="76"/>
      <c r="AKC44" s="76"/>
      <c r="AKD44" s="76"/>
      <c r="AKE44" s="76"/>
      <c r="AKF44" s="76"/>
      <c r="AKG44" s="76"/>
      <c r="AKH44" s="76"/>
      <c r="AKI44" s="76"/>
      <c r="AKJ44" s="76"/>
      <c r="AKK44" s="76"/>
      <c r="AKL44" s="76"/>
      <c r="AKM44" s="76"/>
      <c r="AKN44" s="76"/>
      <c r="AKO44" s="76"/>
      <c r="AKP44" s="76"/>
      <c r="AKQ44" s="76"/>
      <c r="AKR44" s="76"/>
      <c r="AKS44" s="76"/>
      <c r="AKT44" s="76"/>
      <c r="AKU44" s="76"/>
      <c r="AKV44" s="76"/>
      <c r="AKW44" s="76"/>
      <c r="AKX44" s="76"/>
      <c r="AKY44" s="76"/>
      <c r="AKZ44" s="76"/>
      <c r="ALA44" s="76"/>
      <c r="ALB44" s="76"/>
      <c r="ALC44" s="76"/>
      <c r="ALD44" s="76"/>
      <c r="ALE44" s="76"/>
      <c r="ALF44" s="76"/>
      <c r="ALG44" s="76"/>
      <c r="ALH44" s="76"/>
      <c r="ALI44" s="76"/>
      <c r="ALJ44" s="76"/>
      <c r="ALK44" s="76"/>
      <c r="ALL44" s="76"/>
      <c r="ALM44" s="76"/>
      <c r="ALN44" s="76"/>
      <c r="ALO44" s="76"/>
      <c r="ALP44" s="76"/>
      <c r="ALQ44" s="76"/>
      <c r="ALR44" s="76"/>
      <c r="ALS44" s="76"/>
      <c r="ALT44" s="76"/>
      <c r="ALU44" s="76"/>
      <c r="ALV44" s="76"/>
      <c r="ALW44" s="76"/>
      <c r="ALX44" s="76"/>
      <c r="ALY44" s="76"/>
      <c r="ALZ44" s="76"/>
      <c r="AMA44" s="76"/>
      <c r="AMB44" s="76"/>
      <c r="AMC44" s="76"/>
      <c r="AMD44" s="76"/>
      <c r="AME44" s="76"/>
    </row>
    <row r="45" spans="1:1019" s="80" customFormat="1">
      <c r="A45" s="20" t="s">
        <v>302</v>
      </c>
      <c r="B45" s="21">
        <v>5213408</v>
      </c>
      <c r="C45" s="21" t="s">
        <v>96</v>
      </c>
      <c r="D45" s="71" t="s">
        <v>353</v>
      </c>
      <c r="E45" s="22" t="s">
        <v>55</v>
      </c>
      <c r="F45" s="59">
        <v>5442.81</v>
      </c>
      <c r="G45" s="23">
        <v>48.21</v>
      </c>
      <c r="H45" s="69">
        <f>$J$6</f>
        <v>0.21229999999999999</v>
      </c>
      <c r="I45" s="23">
        <f>ROUND(((H45+1)*G45),2)</f>
        <v>58.44</v>
      </c>
      <c r="J45" s="23">
        <f>TRUNC((I45*F45),2)</f>
        <v>318077.81</v>
      </c>
      <c r="K45" s="78">
        <f t="shared" ref="K45:K47" si="9">G45*F45</f>
        <v>262397.8701</v>
      </c>
      <c r="L45" s="76"/>
      <c r="M45" s="79"/>
      <c r="N45" s="76"/>
      <c r="O45" s="76"/>
      <c r="P45" s="76"/>
      <c r="Q45" s="76"/>
      <c r="R45" s="76"/>
      <c r="S45" s="76"/>
      <c r="T45" s="76"/>
      <c r="U45" s="76"/>
      <c r="V45" s="76"/>
      <c r="W45" s="76"/>
      <c r="X45" s="76"/>
      <c r="Y45" s="76"/>
      <c r="Z45" s="76"/>
      <c r="AA45" s="76"/>
      <c r="AB45" s="76"/>
      <c r="AC45" s="76"/>
      <c r="AD45" s="76"/>
      <c r="AE45" s="76"/>
      <c r="AF45" s="76"/>
      <c r="AG45" s="76"/>
      <c r="AH45" s="76"/>
      <c r="AI45" s="76"/>
      <c r="AJ45" s="76"/>
      <c r="AK45" s="76"/>
      <c r="AL45" s="76"/>
      <c r="AM45" s="76"/>
      <c r="AN45" s="76"/>
      <c r="AO45" s="76"/>
      <c r="AP45" s="76"/>
      <c r="AQ45" s="76"/>
      <c r="AR45" s="76"/>
      <c r="AS45" s="76"/>
      <c r="AT45" s="76"/>
      <c r="AU45" s="76"/>
      <c r="AV45" s="76"/>
      <c r="AW45" s="76"/>
      <c r="AX45" s="76"/>
      <c r="AY45" s="76"/>
      <c r="AZ45" s="76"/>
      <c r="BA45" s="76"/>
      <c r="BB45" s="76"/>
      <c r="BC45" s="76"/>
      <c r="BD45" s="76"/>
      <c r="BE45" s="76"/>
      <c r="BF45" s="76"/>
      <c r="BG45" s="76"/>
      <c r="BH45" s="76"/>
      <c r="BI45" s="76"/>
      <c r="BJ45" s="76"/>
      <c r="BK45" s="76"/>
      <c r="BL45" s="76"/>
      <c r="BM45" s="76"/>
      <c r="BN45" s="76"/>
      <c r="BO45" s="76"/>
      <c r="BP45" s="76"/>
      <c r="BQ45" s="76"/>
      <c r="BR45" s="76"/>
      <c r="BS45" s="76"/>
      <c r="BT45" s="76"/>
      <c r="BU45" s="76"/>
      <c r="BV45" s="76"/>
      <c r="BW45" s="76"/>
      <c r="BX45" s="76"/>
      <c r="BY45" s="76"/>
      <c r="BZ45" s="76"/>
      <c r="CA45" s="76"/>
      <c r="CB45" s="76"/>
      <c r="CC45" s="76"/>
      <c r="CD45" s="76"/>
      <c r="CE45" s="76"/>
      <c r="CF45" s="76"/>
      <c r="CG45" s="76"/>
      <c r="CH45" s="76"/>
      <c r="CI45" s="76"/>
      <c r="CJ45" s="76"/>
      <c r="CK45" s="76"/>
      <c r="CL45" s="76"/>
      <c r="CM45" s="76"/>
      <c r="CN45" s="76"/>
      <c r="CO45" s="76"/>
      <c r="CP45" s="76"/>
      <c r="CQ45" s="76"/>
      <c r="CR45" s="76"/>
      <c r="CS45" s="76"/>
      <c r="CT45" s="76"/>
      <c r="CU45" s="76"/>
      <c r="CV45" s="76"/>
      <c r="CW45" s="76"/>
      <c r="CX45" s="76"/>
      <c r="CY45" s="76"/>
      <c r="CZ45" s="76"/>
      <c r="DA45" s="76"/>
      <c r="DB45" s="76"/>
      <c r="DC45" s="76"/>
      <c r="DD45" s="76"/>
      <c r="DE45" s="76"/>
      <c r="DF45" s="76"/>
      <c r="DG45" s="76"/>
      <c r="DH45" s="76"/>
      <c r="DI45" s="76"/>
      <c r="DJ45" s="76"/>
      <c r="DK45" s="76"/>
      <c r="DL45" s="76"/>
      <c r="DM45" s="76"/>
      <c r="DN45" s="76"/>
      <c r="DO45" s="76"/>
      <c r="DP45" s="76"/>
      <c r="DQ45" s="76"/>
      <c r="DR45" s="76"/>
      <c r="DS45" s="76"/>
      <c r="DT45" s="76"/>
      <c r="DU45" s="76"/>
      <c r="DV45" s="76"/>
      <c r="DW45" s="76"/>
      <c r="DX45" s="76"/>
      <c r="DY45" s="76"/>
      <c r="DZ45" s="76"/>
      <c r="EA45" s="76"/>
      <c r="EB45" s="76"/>
      <c r="EC45" s="76"/>
      <c r="ED45" s="76"/>
      <c r="EE45" s="76"/>
      <c r="EF45" s="76"/>
      <c r="EG45" s="76"/>
      <c r="EH45" s="76"/>
      <c r="EI45" s="76"/>
      <c r="EJ45" s="76"/>
      <c r="EK45" s="76"/>
      <c r="EL45" s="76"/>
      <c r="EM45" s="76"/>
      <c r="EN45" s="76"/>
      <c r="EO45" s="76"/>
      <c r="EP45" s="76"/>
      <c r="EQ45" s="76"/>
      <c r="ER45" s="76"/>
      <c r="ES45" s="76"/>
      <c r="ET45" s="76"/>
      <c r="EU45" s="76"/>
      <c r="EV45" s="76"/>
      <c r="EW45" s="76"/>
      <c r="EX45" s="76"/>
      <c r="EY45" s="76"/>
      <c r="EZ45" s="76"/>
      <c r="FA45" s="76"/>
      <c r="FB45" s="76"/>
      <c r="FC45" s="76"/>
      <c r="FD45" s="76"/>
      <c r="FE45" s="76"/>
      <c r="FF45" s="76"/>
      <c r="FG45" s="76"/>
      <c r="FH45" s="76"/>
      <c r="FI45" s="76"/>
      <c r="FJ45" s="76"/>
      <c r="FK45" s="76"/>
      <c r="FL45" s="76"/>
      <c r="FM45" s="76"/>
      <c r="FN45" s="76"/>
      <c r="FO45" s="76"/>
      <c r="FP45" s="76"/>
      <c r="FQ45" s="76"/>
      <c r="FR45" s="76"/>
      <c r="FS45" s="76"/>
      <c r="FT45" s="76"/>
      <c r="FU45" s="76"/>
      <c r="FV45" s="76"/>
      <c r="FW45" s="76"/>
      <c r="FX45" s="76"/>
      <c r="FY45" s="76"/>
      <c r="FZ45" s="76"/>
      <c r="GA45" s="76"/>
      <c r="GB45" s="76"/>
      <c r="GC45" s="76"/>
      <c r="GD45" s="76"/>
      <c r="GE45" s="76"/>
      <c r="GF45" s="76"/>
      <c r="GG45" s="76"/>
      <c r="GH45" s="76"/>
      <c r="GI45" s="76"/>
      <c r="GJ45" s="76"/>
      <c r="GK45" s="76"/>
      <c r="GL45" s="76"/>
      <c r="GM45" s="76"/>
      <c r="GN45" s="76"/>
      <c r="GO45" s="76"/>
      <c r="GP45" s="76"/>
      <c r="GQ45" s="76"/>
      <c r="GR45" s="76"/>
      <c r="GS45" s="76"/>
      <c r="GT45" s="76"/>
      <c r="GU45" s="76"/>
      <c r="GV45" s="76"/>
      <c r="GW45" s="76"/>
      <c r="GX45" s="76"/>
      <c r="GY45" s="76"/>
      <c r="GZ45" s="76"/>
      <c r="HA45" s="76"/>
      <c r="HB45" s="76"/>
      <c r="HC45" s="76"/>
      <c r="HD45" s="76"/>
      <c r="HE45" s="76"/>
      <c r="HF45" s="76"/>
      <c r="HG45" s="76"/>
      <c r="HH45" s="76"/>
      <c r="HI45" s="76"/>
      <c r="HJ45" s="76"/>
      <c r="HK45" s="76"/>
      <c r="HL45" s="76"/>
      <c r="HM45" s="76"/>
      <c r="HN45" s="76"/>
      <c r="HO45" s="76"/>
      <c r="HP45" s="76"/>
      <c r="HQ45" s="76"/>
      <c r="HR45" s="76"/>
      <c r="HS45" s="76"/>
      <c r="HT45" s="76"/>
      <c r="HU45" s="76"/>
      <c r="HV45" s="76"/>
      <c r="HW45" s="76"/>
      <c r="HX45" s="76"/>
      <c r="HY45" s="76"/>
      <c r="HZ45" s="76"/>
      <c r="IA45" s="76"/>
      <c r="IB45" s="76"/>
      <c r="IC45" s="76"/>
      <c r="ID45" s="76"/>
      <c r="IE45" s="76"/>
      <c r="IF45" s="76"/>
      <c r="IG45" s="76"/>
      <c r="IH45" s="76"/>
      <c r="II45" s="76"/>
      <c r="IJ45" s="76"/>
      <c r="IK45" s="76"/>
      <c r="IL45" s="76"/>
      <c r="IM45" s="76"/>
      <c r="IN45" s="76"/>
      <c r="IO45" s="76"/>
      <c r="IP45" s="76"/>
      <c r="IQ45" s="76"/>
      <c r="IR45" s="76"/>
      <c r="IS45" s="76"/>
      <c r="IT45" s="76"/>
      <c r="IU45" s="76"/>
      <c r="IV45" s="76"/>
      <c r="IW45" s="76"/>
      <c r="IX45" s="76"/>
      <c r="IY45" s="76"/>
      <c r="IZ45" s="76"/>
      <c r="JA45" s="76"/>
      <c r="JB45" s="76"/>
      <c r="JC45" s="76"/>
      <c r="JD45" s="76"/>
      <c r="JE45" s="76"/>
      <c r="JF45" s="76"/>
      <c r="JG45" s="76"/>
      <c r="JH45" s="76"/>
      <c r="JI45" s="76"/>
      <c r="JJ45" s="76"/>
      <c r="JK45" s="76"/>
      <c r="JL45" s="76"/>
      <c r="JM45" s="76"/>
      <c r="JN45" s="76"/>
      <c r="JO45" s="76"/>
      <c r="JP45" s="76"/>
      <c r="JQ45" s="76"/>
      <c r="JR45" s="76"/>
      <c r="JS45" s="76"/>
      <c r="JT45" s="76"/>
      <c r="JU45" s="76"/>
      <c r="JV45" s="76"/>
      <c r="JW45" s="76"/>
      <c r="JX45" s="76"/>
      <c r="JY45" s="76"/>
      <c r="JZ45" s="76"/>
      <c r="KA45" s="76"/>
      <c r="KB45" s="76"/>
      <c r="KC45" s="76"/>
      <c r="KD45" s="76"/>
      <c r="KE45" s="76"/>
      <c r="KF45" s="76"/>
      <c r="KG45" s="76"/>
      <c r="KH45" s="76"/>
      <c r="KI45" s="76"/>
      <c r="KJ45" s="76"/>
      <c r="KK45" s="76"/>
      <c r="KL45" s="76"/>
      <c r="KM45" s="76"/>
      <c r="KN45" s="76"/>
      <c r="KO45" s="76"/>
      <c r="KP45" s="76"/>
      <c r="KQ45" s="76"/>
      <c r="KR45" s="76"/>
      <c r="KS45" s="76"/>
      <c r="KT45" s="76"/>
      <c r="KU45" s="76"/>
      <c r="KV45" s="76"/>
      <c r="KW45" s="76"/>
      <c r="KX45" s="76"/>
      <c r="KY45" s="76"/>
      <c r="KZ45" s="76"/>
      <c r="LA45" s="76"/>
      <c r="LB45" s="76"/>
      <c r="LC45" s="76"/>
      <c r="LD45" s="76"/>
      <c r="LE45" s="76"/>
      <c r="LF45" s="76"/>
      <c r="LG45" s="76"/>
      <c r="LH45" s="76"/>
      <c r="LI45" s="76"/>
      <c r="LJ45" s="76"/>
      <c r="LK45" s="76"/>
      <c r="LL45" s="76"/>
      <c r="LM45" s="76"/>
      <c r="LN45" s="76"/>
      <c r="LO45" s="76"/>
      <c r="LP45" s="76"/>
      <c r="LQ45" s="76"/>
      <c r="LR45" s="76"/>
      <c r="LS45" s="76"/>
      <c r="LT45" s="76"/>
      <c r="LU45" s="76"/>
      <c r="LV45" s="76"/>
      <c r="LW45" s="76"/>
      <c r="LX45" s="76"/>
      <c r="LY45" s="76"/>
      <c r="LZ45" s="76"/>
      <c r="MA45" s="76"/>
      <c r="MB45" s="76"/>
      <c r="MC45" s="76"/>
      <c r="MD45" s="76"/>
      <c r="ME45" s="76"/>
      <c r="MF45" s="76"/>
      <c r="MG45" s="76"/>
      <c r="MH45" s="76"/>
      <c r="MI45" s="76"/>
      <c r="MJ45" s="76"/>
      <c r="MK45" s="76"/>
      <c r="ML45" s="76"/>
      <c r="MM45" s="76"/>
      <c r="MN45" s="76"/>
      <c r="MO45" s="76"/>
      <c r="MP45" s="76"/>
      <c r="MQ45" s="76"/>
      <c r="MR45" s="76"/>
      <c r="MS45" s="76"/>
      <c r="MT45" s="76"/>
      <c r="MU45" s="76"/>
      <c r="MV45" s="76"/>
      <c r="MW45" s="76"/>
      <c r="MX45" s="76"/>
      <c r="MY45" s="76"/>
      <c r="MZ45" s="76"/>
      <c r="NA45" s="76"/>
      <c r="NB45" s="76"/>
      <c r="NC45" s="76"/>
      <c r="ND45" s="76"/>
      <c r="NE45" s="76"/>
      <c r="NF45" s="76"/>
      <c r="NG45" s="76"/>
      <c r="NH45" s="76"/>
      <c r="NI45" s="76"/>
      <c r="NJ45" s="76"/>
      <c r="NK45" s="76"/>
      <c r="NL45" s="76"/>
      <c r="NM45" s="76"/>
      <c r="NN45" s="76"/>
      <c r="NO45" s="76"/>
      <c r="NP45" s="76"/>
      <c r="NQ45" s="76"/>
      <c r="NR45" s="76"/>
      <c r="NS45" s="76"/>
      <c r="NT45" s="76"/>
      <c r="NU45" s="76"/>
      <c r="NV45" s="76"/>
      <c r="NW45" s="76"/>
      <c r="NX45" s="76"/>
      <c r="NY45" s="76"/>
      <c r="NZ45" s="76"/>
      <c r="OA45" s="76"/>
      <c r="OB45" s="76"/>
      <c r="OC45" s="76"/>
      <c r="OD45" s="76"/>
      <c r="OE45" s="76"/>
      <c r="OF45" s="76"/>
      <c r="OG45" s="76"/>
      <c r="OH45" s="76"/>
      <c r="OI45" s="76"/>
      <c r="OJ45" s="76"/>
      <c r="OK45" s="76"/>
      <c r="OL45" s="76"/>
      <c r="OM45" s="76"/>
      <c r="ON45" s="76"/>
      <c r="OO45" s="76"/>
      <c r="OP45" s="76"/>
      <c r="OQ45" s="76"/>
      <c r="OR45" s="76"/>
      <c r="OS45" s="76"/>
      <c r="OT45" s="76"/>
      <c r="OU45" s="76"/>
      <c r="OV45" s="76"/>
      <c r="OW45" s="76"/>
      <c r="OX45" s="76"/>
      <c r="OY45" s="76"/>
      <c r="OZ45" s="76"/>
      <c r="PA45" s="76"/>
      <c r="PB45" s="76"/>
      <c r="PC45" s="76"/>
      <c r="PD45" s="76"/>
      <c r="PE45" s="76"/>
      <c r="PF45" s="76"/>
      <c r="PG45" s="76"/>
      <c r="PH45" s="76"/>
      <c r="PI45" s="76"/>
      <c r="PJ45" s="76"/>
      <c r="PK45" s="76"/>
      <c r="PL45" s="76"/>
      <c r="PM45" s="76"/>
      <c r="PN45" s="76"/>
      <c r="PO45" s="76"/>
      <c r="PP45" s="76"/>
      <c r="PQ45" s="76"/>
      <c r="PR45" s="76"/>
      <c r="PS45" s="76"/>
      <c r="PT45" s="76"/>
      <c r="PU45" s="76"/>
      <c r="PV45" s="76"/>
      <c r="PW45" s="76"/>
      <c r="PX45" s="76"/>
      <c r="PY45" s="76"/>
      <c r="PZ45" s="76"/>
      <c r="QA45" s="76"/>
      <c r="QB45" s="76"/>
      <c r="QC45" s="76"/>
      <c r="QD45" s="76"/>
      <c r="QE45" s="76"/>
      <c r="QF45" s="76"/>
      <c r="QG45" s="76"/>
      <c r="QH45" s="76"/>
      <c r="QI45" s="76"/>
      <c r="QJ45" s="76"/>
      <c r="QK45" s="76"/>
      <c r="QL45" s="76"/>
      <c r="QM45" s="76"/>
      <c r="QN45" s="76"/>
      <c r="QO45" s="76"/>
      <c r="QP45" s="76"/>
      <c r="QQ45" s="76"/>
      <c r="QR45" s="76"/>
      <c r="QS45" s="76"/>
      <c r="QT45" s="76"/>
      <c r="QU45" s="76"/>
      <c r="QV45" s="76"/>
      <c r="QW45" s="76"/>
      <c r="QX45" s="76"/>
      <c r="QY45" s="76"/>
      <c r="QZ45" s="76"/>
      <c r="RA45" s="76"/>
      <c r="RB45" s="76"/>
      <c r="RC45" s="76"/>
      <c r="RD45" s="76"/>
      <c r="RE45" s="76"/>
      <c r="RF45" s="76"/>
      <c r="RG45" s="76"/>
      <c r="RH45" s="76"/>
      <c r="RI45" s="76"/>
      <c r="RJ45" s="76"/>
      <c r="RK45" s="76"/>
      <c r="RL45" s="76"/>
      <c r="RM45" s="76"/>
      <c r="RN45" s="76"/>
      <c r="RO45" s="76"/>
      <c r="RP45" s="76"/>
      <c r="RQ45" s="76"/>
      <c r="RR45" s="76"/>
      <c r="RS45" s="76"/>
      <c r="RT45" s="76"/>
      <c r="RU45" s="76"/>
      <c r="RV45" s="76"/>
      <c r="RW45" s="76"/>
      <c r="RX45" s="76"/>
      <c r="RY45" s="76"/>
      <c r="RZ45" s="76"/>
      <c r="SA45" s="76"/>
      <c r="SB45" s="76"/>
      <c r="SC45" s="76"/>
      <c r="SD45" s="76"/>
      <c r="SE45" s="76"/>
      <c r="SF45" s="76"/>
      <c r="SG45" s="76"/>
      <c r="SH45" s="76"/>
      <c r="SI45" s="76"/>
      <c r="SJ45" s="76"/>
      <c r="SK45" s="76"/>
      <c r="SL45" s="76"/>
      <c r="SM45" s="76"/>
      <c r="SN45" s="76"/>
      <c r="SO45" s="76"/>
      <c r="SP45" s="76"/>
      <c r="SQ45" s="76"/>
      <c r="SR45" s="76"/>
      <c r="SS45" s="76"/>
      <c r="ST45" s="76"/>
      <c r="SU45" s="76"/>
      <c r="SV45" s="76"/>
      <c r="SW45" s="76"/>
      <c r="SX45" s="76"/>
      <c r="SY45" s="76"/>
      <c r="SZ45" s="76"/>
      <c r="TA45" s="76"/>
      <c r="TB45" s="76"/>
      <c r="TC45" s="76"/>
      <c r="TD45" s="76"/>
      <c r="TE45" s="76"/>
      <c r="TF45" s="76"/>
      <c r="TG45" s="76"/>
      <c r="TH45" s="76"/>
      <c r="TI45" s="76"/>
      <c r="TJ45" s="76"/>
      <c r="TK45" s="76"/>
      <c r="TL45" s="76"/>
      <c r="TM45" s="76"/>
      <c r="TN45" s="76"/>
      <c r="TO45" s="76"/>
      <c r="TP45" s="76"/>
      <c r="TQ45" s="76"/>
      <c r="TR45" s="76"/>
      <c r="TS45" s="76"/>
      <c r="TT45" s="76"/>
      <c r="TU45" s="76"/>
      <c r="TV45" s="76"/>
      <c r="TW45" s="76"/>
      <c r="TX45" s="76"/>
      <c r="TY45" s="76"/>
      <c r="TZ45" s="76"/>
      <c r="UA45" s="76"/>
      <c r="UB45" s="76"/>
      <c r="UC45" s="76"/>
      <c r="UD45" s="76"/>
      <c r="UE45" s="76"/>
      <c r="UF45" s="76"/>
      <c r="UG45" s="76"/>
      <c r="UH45" s="76"/>
      <c r="UI45" s="76"/>
      <c r="UJ45" s="76"/>
      <c r="UK45" s="76"/>
      <c r="UL45" s="76"/>
      <c r="UM45" s="76"/>
      <c r="UN45" s="76"/>
      <c r="UO45" s="76"/>
      <c r="UP45" s="76"/>
      <c r="UQ45" s="76"/>
      <c r="UR45" s="76"/>
      <c r="US45" s="76"/>
      <c r="UT45" s="76"/>
      <c r="UU45" s="76"/>
      <c r="UV45" s="76"/>
      <c r="UW45" s="76"/>
      <c r="UX45" s="76"/>
      <c r="UY45" s="76"/>
      <c r="UZ45" s="76"/>
      <c r="VA45" s="76"/>
      <c r="VB45" s="76"/>
      <c r="VC45" s="76"/>
      <c r="VD45" s="76"/>
      <c r="VE45" s="76"/>
      <c r="VF45" s="76"/>
      <c r="VG45" s="76"/>
      <c r="VH45" s="76"/>
      <c r="VI45" s="76"/>
      <c r="VJ45" s="76"/>
      <c r="VK45" s="76"/>
      <c r="VL45" s="76"/>
      <c r="VM45" s="76"/>
      <c r="VN45" s="76"/>
      <c r="VO45" s="76"/>
      <c r="VP45" s="76"/>
      <c r="VQ45" s="76"/>
      <c r="VR45" s="76"/>
      <c r="VS45" s="76"/>
      <c r="VT45" s="76"/>
      <c r="VU45" s="76"/>
      <c r="VV45" s="76"/>
      <c r="VW45" s="76"/>
      <c r="VX45" s="76"/>
      <c r="VY45" s="76"/>
      <c r="VZ45" s="76"/>
      <c r="WA45" s="76"/>
      <c r="WB45" s="76"/>
      <c r="WC45" s="76"/>
      <c r="WD45" s="76"/>
      <c r="WE45" s="76"/>
      <c r="WF45" s="76"/>
      <c r="WG45" s="76"/>
      <c r="WH45" s="76"/>
      <c r="WI45" s="76"/>
      <c r="WJ45" s="76"/>
      <c r="WK45" s="76"/>
      <c r="WL45" s="76"/>
      <c r="WM45" s="76"/>
      <c r="WN45" s="76"/>
      <c r="WO45" s="76"/>
      <c r="WP45" s="76"/>
      <c r="WQ45" s="76"/>
      <c r="WR45" s="76"/>
      <c r="WS45" s="76"/>
      <c r="WT45" s="76"/>
      <c r="WU45" s="76"/>
      <c r="WV45" s="76"/>
      <c r="WW45" s="76"/>
      <c r="WX45" s="76"/>
      <c r="WY45" s="76"/>
      <c r="WZ45" s="76"/>
      <c r="XA45" s="76"/>
      <c r="XB45" s="76"/>
      <c r="XC45" s="76"/>
      <c r="XD45" s="76"/>
      <c r="XE45" s="76"/>
      <c r="XF45" s="76"/>
      <c r="XG45" s="76"/>
      <c r="XH45" s="76"/>
      <c r="XI45" s="76"/>
      <c r="XJ45" s="76"/>
      <c r="XK45" s="76"/>
      <c r="XL45" s="76"/>
      <c r="XM45" s="76"/>
      <c r="XN45" s="76"/>
      <c r="XO45" s="76"/>
      <c r="XP45" s="76"/>
      <c r="XQ45" s="76"/>
      <c r="XR45" s="76"/>
      <c r="XS45" s="76"/>
      <c r="XT45" s="76"/>
      <c r="XU45" s="76"/>
      <c r="XV45" s="76"/>
      <c r="XW45" s="76"/>
      <c r="XX45" s="76"/>
      <c r="XY45" s="76"/>
      <c r="XZ45" s="76"/>
      <c r="YA45" s="76"/>
      <c r="YB45" s="76"/>
      <c r="YC45" s="76"/>
      <c r="YD45" s="76"/>
      <c r="YE45" s="76"/>
      <c r="YF45" s="76"/>
      <c r="YG45" s="76"/>
      <c r="YH45" s="76"/>
      <c r="YI45" s="76"/>
      <c r="YJ45" s="76"/>
      <c r="YK45" s="76"/>
      <c r="YL45" s="76"/>
      <c r="YM45" s="76"/>
      <c r="YN45" s="76"/>
      <c r="YO45" s="76"/>
      <c r="YP45" s="76"/>
      <c r="YQ45" s="76"/>
      <c r="YR45" s="76"/>
      <c r="YS45" s="76"/>
      <c r="YT45" s="76"/>
      <c r="YU45" s="76"/>
      <c r="YV45" s="76"/>
      <c r="YW45" s="76"/>
      <c r="YX45" s="76"/>
      <c r="YY45" s="76"/>
      <c r="YZ45" s="76"/>
      <c r="ZA45" s="76"/>
      <c r="ZB45" s="76"/>
      <c r="ZC45" s="76"/>
      <c r="ZD45" s="76"/>
      <c r="ZE45" s="76"/>
      <c r="ZF45" s="76"/>
      <c r="ZG45" s="76"/>
      <c r="ZH45" s="76"/>
      <c r="ZI45" s="76"/>
      <c r="ZJ45" s="76"/>
      <c r="ZK45" s="76"/>
      <c r="ZL45" s="76"/>
      <c r="ZM45" s="76"/>
      <c r="ZN45" s="76"/>
      <c r="ZO45" s="76"/>
      <c r="ZP45" s="76"/>
      <c r="ZQ45" s="76"/>
      <c r="ZR45" s="76"/>
      <c r="ZS45" s="76"/>
      <c r="ZT45" s="76"/>
      <c r="ZU45" s="76"/>
      <c r="ZV45" s="76"/>
      <c r="ZW45" s="76"/>
      <c r="ZX45" s="76"/>
      <c r="ZY45" s="76"/>
      <c r="ZZ45" s="76"/>
      <c r="AAA45" s="76"/>
      <c r="AAB45" s="76"/>
      <c r="AAC45" s="76"/>
      <c r="AAD45" s="76"/>
      <c r="AAE45" s="76"/>
      <c r="AAF45" s="76"/>
      <c r="AAG45" s="76"/>
      <c r="AAH45" s="76"/>
      <c r="AAI45" s="76"/>
      <c r="AAJ45" s="76"/>
      <c r="AAK45" s="76"/>
      <c r="AAL45" s="76"/>
      <c r="AAM45" s="76"/>
      <c r="AAN45" s="76"/>
      <c r="AAO45" s="76"/>
      <c r="AAP45" s="76"/>
      <c r="AAQ45" s="76"/>
      <c r="AAR45" s="76"/>
      <c r="AAS45" s="76"/>
      <c r="AAT45" s="76"/>
      <c r="AAU45" s="76"/>
      <c r="AAV45" s="76"/>
      <c r="AAW45" s="76"/>
      <c r="AAX45" s="76"/>
      <c r="AAY45" s="76"/>
      <c r="AAZ45" s="76"/>
      <c r="ABA45" s="76"/>
      <c r="ABB45" s="76"/>
      <c r="ABC45" s="76"/>
      <c r="ABD45" s="76"/>
      <c r="ABE45" s="76"/>
      <c r="ABF45" s="76"/>
      <c r="ABG45" s="76"/>
      <c r="ABH45" s="76"/>
      <c r="ABI45" s="76"/>
      <c r="ABJ45" s="76"/>
      <c r="ABK45" s="76"/>
      <c r="ABL45" s="76"/>
      <c r="ABM45" s="76"/>
      <c r="ABN45" s="76"/>
      <c r="ABO45" s="76"/>
      <c r="ABP45" s="76"/>
      <c r="ABQ45" s="76"/>
      <c r="ABR45" s="76"/>
      <c r="ABS45" s="76"/>
      <c r="ABT45" s="76"/>
      <c r="ABU45" s="76"/>
      <c r="ABV45" s="76"/>
      <c r="ABW45" s="76"/>
      <c r="ABX45" s="76"/>
      <c r="ABY45" s="76"/>
      <c r="ABZ45" s="76"/>
      <c r="ACA45" s="76"/>
      <c r="ACB45" s="76"/>
      <c r="ACC45" s="76"/>
      <c r="ACD45" s="76"/>
      <c r="ACE45" s="76"/>
      <c r="ACF45" s="76"/>
      <c r="ACG45" s="76"/>
      <c r="ACH45" s="76"/>
      <c r="ACI45" s="76"/>
      <c r="ACJ45" s="76"/>
      <c r="ACK45" s="76"/>
      <c r="ACL45" s="76"/>
      <c r="ACM45" s="76"/>
      <c r="ACN45" s="76"/>
      <c r="ACO45" s="76"/>
      <c r="ACP45" s="76"/>
      <c r="ACQ45" s="76"/>
      <c r="ACR45" s="76"/>
      <c r="ACS45" s="76"/>
      <c r="ACT45" s="76"/>
      <c r="ACU45" s="76"/>
      <c r="ACV45" s="76"/>
      <c r="ACW45" s="76"/>
      <c r="ACX45" s="76"/>
      <c r="ACY45" s="76"/>
      <c r="ACZ45" s="76"/>
      <c r="ADA45" s="76"/>
      <c r="ADB45" s="76"/>
      <c r="ADC45" s="76"/>
      <c r="ADD45" s="76"/>
      <c r="ADE45" s="76"/>
      <c r="ADF45" s="76"/>
      <c r="ADG45" s="76"/>
      <c r="ADH45" s="76"/>
      <c r="ADI45" s="76"/>
      <c r="ADJ45" s="76"/>
      <c r="ADK45" s="76"/>
      <c r="ADL45" s="76"/>
      <c r="ADM45" s="76"/>
      <c r="ADN45" s="76"/>
      <c r="ADO45" s="76"/>
      <c r="ADP45" s="76"/>
      <c r="ADQ45" s="76"/>
      <c r="ADR45" s="76"/>
      <c r="ADS45" s="76"/>
      <c r="ADT45" s="76"/>
      <c r="ADU45" s="76"/>
      <c r="ADV45" s="76"/>
      <c r="ADW45" s="76"/>
      <c r="ADX45" s="76"/>
      <c r="ADY45" s="76"/>
      <c r="ADZ45" s="76"/>
      <c r="AEA45" s="76"/>
      <c r="AEB45" s="76"/>
      <c r="AEC45" s="76"/>
      <c r="AED45" s="76"/>
      <c r="AEE45" s="76"/>
      <c r="AEF45" s="76"/>
      <c r="AEG45" s="76"/>
      <c r="AEH45" s="76"/>
      <c r="AEI45" s="76"/>
      <c r="AEJ45" s="76"/>
      <c r="AEK45" s="76"/>
      <c r="AEL45" s="76"/>
      <c r="AEM45" s="76"/>
      <c r="AEN45" s="76"/>
      <c r="AEO45" s="76"/>
      <c r="AEP45" s="76"/>
      <c r="AEQ45" s="76"/>
      <c r="AER45" s="76"/>
      <c r="AES45" s="76"/>
      <c r="AET45" s="76"/>
      <c r="AEU45" s="76"/>
      <c r="AEV45" s="76"/>
      <c r="AEW45" s="76"/>
      <c r="AEX45" s="76"/>
      <c r="AEY45" s="76"/>
      <c r="AEZ45" s="76"/>
      <c r="AFA45" s="76"/>
      <c r="AFB45" s="76"/>
      <c r="AFC45" s="76"/>
      <c r="AFD45" s="76"/>
      <c r="AFE45" s="76"/>
      <c r="AFF45" s="76"/>
      <c r="AFG45" s="76"/>
      <c r="AFH45" s="76"/>
      <c r="AFI45" s="76"/>
      <c r="AFJ45" s="76"/>
      <c r="AFK45" s="76"/>
      <c r="AFL45" s="76"/>
      <c r="AFM45" s="76"/>
      <c r="AFN45" s="76"/>
      <c r="AFO45" s="76"/>
      <c r="AFP45" s="76"/>
      <c r="AFQ45" s="76"/>
      <c r="AFR45" s="76"/>
      <c r="AFS45" s="76"/>
      <c r="AFT45" s="76"/>
      <c r="AFU45" s="76"/>
      <c r="AFV45" s="76"/>
      <c r="AFW45" s="76"/>
      <c r="AFX45" s="76"/>
      <c r="AFY45" s="76"/>
      <c r="AFZ45" s="76"/>
      <c r="AGA45" s="76"/>
      <c r="AGB45" s="76"/>
      <c r="AGC45" s="76"/>
      <c r="AGD45" s="76"/>
      <c r="AGE45" s="76"/>
      <c r="AGF45" s="76"/>
      <c r="AGG45" s="76"/>
      <c r="AGH45" s="76"/>
      <c r="AGI45" s="76"/>
      <c r="AGJ45" s="76"/>
      <c r="AGK45" s="76"/>
      <c r="AGL45" s="76"/>
      <c r="AGM45" s="76"/>
      <c r="AGN45" s="76"/>
      <c r="AGO45" s="76"/>
      <c r="AGP45" s="76"/>
      <c r="AGQ45" s="76"/>
      <c r="AGR45" s="76"/>
      <c r="AGS45" s="76"/>
      <c r="AGT45" s="76"/>
      <c r="AGU45" s="76"/>
      <c r="AGV45" s="76"/>
      <c r="AGW45" s="76"/>
      <c r="AGX45" s="76"/>
      <c r="AGY45" s="76"/>
      <c r="AGZ45" s="76"/>
      <c r="AHA45" s="76"/>
      <c r="AHB45" s="76"/>
      <c r="AHC45" s="76"/>
      <c r="AHD45" s="76"/>
      <c r="AHE45" s="76"/>
      <c r="AHF45" s="76"/>
      <c r="AHG45" s="76"/>
      <c r="AHH45" s="76"/>
      <c r="AHI45" s="76"/>
      <c r="AHJ45" s="76"/>
      <c r="AHK45" s="76"/>
      <c r="AHL45" s="76"/>
      <c r="AHM45" s="76"/>
      <c r="AHN45" s="76"/>
      <c r="AHO45" s="76"/>
      <c r="AHP45" s="76"/>
      <c r="AHQ45" s="76"/>
      <c r="AHR45" s="76"/>
      <c r="AHS45" s="76"/>
      <c r="AHT45" s="76"/>
      <c r="AHU45" s="76"/>
      <c r="AHV45" s="76"/>
      <c r="AHW45" s="76"/>
      <c r="AHX45" s="76"/>
      <c r="AHY45" s="76"/>
      <c r="AHZ45" s="76"/>
      <c r="AIA45" s="76"/>
      <c r="AIB45" s="76"/>
      <c r="AIC45" s="76"/>
      <c r="AID45" s="76"/>
      <c r="AIE45" s="76"/>
      <c r="AIF45" s="76"/>
      <c r="AIG45" s="76"/>
      <c r="AIH45" s="76"/>
      <c r="AII45" s="76"/>
      <c r="AIJ45" s="76"/>
      <c r="AIK45" s="76"/>
      <c r="AIL45" s="76"/>
      <c r="AIM45" s="76"/>
      <c r="AIN45" s="76"/>
      <c r="AIO45" s="76"/>
      <c r="AIP45" s="76"/>
      <c r="AIQ45" s="76"/>
      <c r="AIR45" s="76"/>
      <c r="AIS45" s="76"/>
      <c r="AIT45" s="76"/>
      <c r="AIU45" s="76"/>
      <c r="AIV45" s="76"/>
      <c r="AIW45" s="76"/>
      <c r="AIX45" s="76"/>
      <c r="AIY45" s="76"/>
      <c r="AIZ45" s="76"/>
      <c r="AJA45" s="76"/>
      <c r="AJB45" s="76"/>
      <c r="AJC45" s="76"/>
      <c r="AJD45" s="76"/>
      <c r="AJE45" s="76"/>
      <c r="AJF45" s="76"/>
      <c r="AJG45" s="76"/>
      <c r="AJH45" s="76"/>
      <c r="AJI45" s="76"/>
      <c r="AJJ45" s="76"/>
      <c r="AJK45" s="76"/>
      <c r="AJL45" s="76"/>
      <c r="AJM45" s="76"/>
      <c r="AJN45" s="76"/>
      <c r="AJO45" s="76"/>
      <c r="AJP45" s="76"/>
      <c r="AJQ45" s="76"/>
      <c r="AJR45" s="76"/>
      <c r="AJS45" s="76"/>
      <c r="AJT45" s="76"/>
      <c r="AJU45" s="76"/>
      <c r="AJV45" s="76"/>
      <c r="AJW45" s="76"/>
      <c r="AJX45" s="76"/>
      <c r="AJY45" s="76"/>
      <c r="AJZ45" s="76"/>
      <c r="AKA45" s="76"/>
      <c r="AKB45" s="76"/>
      <c r="AKC45" s="76"/>
      <c r="AKD45" s="76"/>
      <c r="AKE45" s="76"/>
      <c r="AKF45" s="76"/>
      <c r="AKG45" s="76"/>
      <c r="AKH45" s="76"/>
      <c r="AKI45" s="76"/>
      <c r="AKJ45" s="76"/>
      <c r="AKK45" s="76"/>
      <c r="AKL45" s="76"/>
      <c r="AKM45" s="76"/>
      <c r="AKN45" s="76"/>
      <c r="AKO45" s="76"/>
      <c r="AKP45" s="76"/>
      <c r="AKQ45" s="76"/>
      <c r="AKR45" s="76"/>
      <c r="AKS45" s="76"/>
      <c r="AKT45" s="76"/>
      <c r="AKU45" s="76"/>
      <c r="AKV45" s="76"/>
      <c r="AKW45" s="76"/>
      <c r="AKX45" s="76"/>
      <c r="AKY45" s="76"/>
      <c r="AKZ45" s="76"/>
      <c r="ALA45" s="76"/>
      <c r="ALB45" s="76"/>
      <c r="ALC45" s="76"/>
      <c r="ALD45" s="76"/>
      <c r="ALE45" s="76"/>
      <c r="ALF45" s="76"/>
      <c r="ALG45" s="76"/>
      <c r="ALH45" s="76"/>
      <c r="ALI45" s="76"/>
      <c r="ALJ45" s="76"/>
      <c r="ALK45" s="76"/>
      <c r="ALL45" s="76"/>
      <c r="ALM45" s="76"/>
      <c r="ALN45" s="76"/>
      <c r="ALO45" s="76"/>
      <c r="ALP45" s="76"/>
      <c r="ALQ45" s="76"/>
      <c r="ALR45" s="76"/>
      <c r="ALS45" s="76"/>
      <c r="ALT45" s="76"/>
      <c r="ALU45" s="76"/>
      <c r="ALV45" s="76"/>
      <c r="ALW45" s="76"/>
      <c r="ALX45" s="76"/>
      <c r="ALY45" s="76"/>
      <c r="ALZ45" s="76"/>
      <c r="AMA45" s="76"/>
      <c r="AMB45" s="76"/>
      <c r="AMC45" s="76"/>
      <c r="AMD45" s="76"/>
      <c r="AME45" s="76"/>
    </row>
    <row r="46" spans="1:1019" s="80" customFormat="1" ht="25.5">
      <c r="A46" s="20" t="s">
        <v>303</v>
      </c>
      <c r="B46" s="21">
        <v>5213409</v>
      </c>
      <c r="C46" s="21" t="s">
        <v>96</v>
      </c>
      <c r="D46" s="71" t="s">
        <v>122</v>
      </c>
      <c r="E46" s="22" t="s">
        <v>55</v>
      </c>
      <c r="F46" s="59">
        <v>28.13</v>
      </c>
      <c r="G46" s="23">
        <v>102.62</v>
      </c>
      <c r="H46" s="69">
        <f>$J$6</f>
        <v>0.21229999999999999</v>
      </c>
      <c r="I46" s="23">
        <f>ROUND(((H46+1)*G46),2)</f>
        <v>124.41</v>
      </c>
      <c r="J46" s="23">
        <f>TRUNC((I46*F46),2)</f>
        <v>3499.65</v>
      </c>
      <c r="K46" s="78">
        <f t="shared" si="9"/>
        <v>2886.7006000000001</v>
      </c>
      <c r="L46" s="76"/>
      <c r="M46" s="79"/>
      <c r="N46" s="76"/>
      <c r="O46" s="76"/>
      <c r="P46" s="76"/>
      <c r="Q46" s="76"/>
      <c r="R46" s="76"/>
      <c r="S46" s="76"/>
      <c r="T46" s="76"/>
      <c r="U46" s="76"/>
      <c r="V46" s="76"/>
      <c r="W46" s="76"/>
      <c r="X46" s="76"/>
      <c r="Y46" s="76"/>
      <c r="Z46" s="76"/>
      <c r="AA46" s="76"/>
      <c r="AB46" s="76"/>
      <c r="AC46" s="76"/>
      <c r="AD46" s="76"/>
      <c r="AE46" s="76"/>
      <c r="AF46" s="76"/>
      <c r="AG46" s="76"/>
      <c r="AH46" s="76"/>
      <c r="AI46" s="76"/>
      <c r="AJ46" s="76"/>
      <c r="AK46" s="76"/>
      <c r="AL46" s="76"/>
      <c r="AM46" s="76"/>
      <c r="AN46" s="76"/>
      <c r="AO46" s="76"/>
      <c r="AP46" s="76"/>
      <c r="AQ46" s="76"/>
      <c r="AR46" s="76"/>
      <c r="AS46" s="76"/>
      <c r="AT46" s="76"/>
      <c r="AU46" s="76"/>
      <c r="AV46" s="76"/>
      <c r="AW46" s="76"/>
      <c r="AX46" s="76"/>
      <c r="AY46" s="76"/>
      <c r="AZ46" s="76"/>
      <c r="BA46" s="76"/>
      <c r="BB46" s="76"/>
      <c r="BC46" s="76"/>
      <c r="BD46" s="76"/>
      <c r="BE46" s="76"/>
      <c r="BF46" s="76"/>
      <c r="BG46" s="76"/>
      <c r="BH46" s="76"/>
      <c r="BI46" s="76"/>
      <c r="BJ46" s="76"/>
      <c r="BK46" s="76"/>
      <c r="BL46" s="76"/>
      <c r="BM46" s="76"/>
      <c r="BN46" s="76"/>
      <c r="BO46" s="76"/>
      <c r="BP46" s="76"/>
      <c r="BQ46" s="76"/>
      <c r="BR46" s="76"/>
      <c r="BS46" s="76"/>
      <c r="BT46" s="76"/>
      <c r="BU46" s="76"/>
      <c r="BV46" s="76"/>
      <c r="BW46" s="76"/>
      <c r="BX46" s="76"/>
      <c r="BY46" s="76"/>
      <c r="BZ46" s="76"/>
      <c r="CA46" s="76"/>
      <c r="CB46" s="76"/>
      <c r="CC46" s="76"/>
      <c r="CD46" s="76"/>
      <c r="CE46" s="76"/>
      <c r="CF46" s="76"/>
      <c r="CG46" s="76"/>
      <c r="CH46" s="76"/>
      <c r="CI46" s="76"/>
      <c r="CJ46" s="76"/>
      <c r="CK46" s="76"/>
      <c r="CL46" s="76"/>
      <c r="CM46" s="76"/>
      <c r="CN46" s="76"/>
      <c r="CO46" s="76"/>
      <c r="CP46" s="76"/>
      <c r="CQ46" s="76"/>
      <c r="CR46" s="76"/>
      <c r="CS46" s="76"/>
      <c r="CT46" s="76"/>
      <c r="CU46" s="76"/>
      <c r="CV46" s="76"/>
      <c r="CW46" s="76"/>
      <c r="CX46" s="76"/>
      <c r="CY46" s="76"/>
      <c r="CZ46" s="76"/>
      <c r="DA46" s="76"/>
      <c r="DB46" s="76"/>
      <c r="DC46" s="76"/>
      <c r="DD46" s="76"/>
      <c r="DE46" s="76"/>
      <c r="DF46" s="76"/>
      <c r="DG46" s="76"/>
      <c r="DH46" s="76"/>
      <c r="DI46" s="76"/>
      <c r="DJ46" s="76"/>
      <c r="DK46" s="76"/>
      <c r="DL46" s="76"/>
      <c r="DM46" s="76"/>
      <c r="DN46" s="76"/>
      <c r="DO46" s="76"/>
      <c r="DP46" s="76"/>
      <c r="DQ46" s="76"/>
      <c r="DR46" s="76"/>
      <c r="DS46" s="76"/>
      <c r="DT46" s="76"/>
      <c r="DU46" s="76"/>
      <c r="DV46" s="76"/>
      <c r="DW46" s="76"/>
      <c r="DX46" s="76"/>
      <c r="DY46" s="76"/>
      <c r="DZ46" s="76"/>
      <c r="EA46" s="76"/>
      <c r="EB46" s="76"/>
      <c r="EC46" s="76"/>
      <c r="ED46" s="76"/>
      <c r="EE46" s="76"/>
      <c r="EF46" s="76"/>
      <c r="EG46" s="76"/>
      <c r="EH46" s="76"/>
      <c r="EI46" s="76"/>
      <c r="EJ46" s="76"/>
      <c r="EK46" s="76"/>
      <c r="EL46" s="76"/>
      <c r="EM46" s="76"/>
      <c r="EN46" s="76"/>
      <c r="EO46" s="76"/>
      <c r="EP46" s="76"/>
      <c r="EQ46" s="76"/>
      <c r="ER46" s="76"/>
      <c r="ES46" s="76"/>
      <c r="ET46" s="76"/>
      <c r="EU46" s="76"/>
      <c r="EV46" s="76"/>
      <c r="EW46" s="76"/>
      <c r="EX46" s="76"/>
      <c r="EY46" s="76"/>
      <c r="EZ46" s="76"/>
      <c r="FA46" s="76"/>
      <c r="FB46" s="76"/>
      <c r="FC46" s="76"/>
      <c r="FD46" s="76"/>
      <c r="FE46" s="76"/>
      <c r="FF46" s="76"/>
      <c r="FG46" s="76"/>
      <c r="FH46" s="76"/>
      <c r="FI46" s="76"/>
      <c r="FJ46" s="76"/>
      <c r="FK46" s="76"/>
      <c r="FL46" s="76"/>
      <c r="FM46" s="76"/>
      <c r="FN46" s="76"/>
      <c r="FO46" s="76"/>
      <c r="FP46" s="76"/>
      <c r="FQ46" s="76"/>
      <c r="FR46" s="76"/>
      <c r="FS46" s="76"/>
      <c r="FT46" s="76"/>
      <c r="FU46" s="76"/>
      <c r="FV46" s="76"/>
      <c r="FW46" s="76"/>
      <c r="FX46" s="76"/>
      <c r="FY46" s="76"/>
      <c r="FZ46" s="76"/>
      <c r="GA46" s="76"/>
      <c r="GB46" s="76"/>
      <c r="GC46" s="76"/>
      <c r="GD46" s="76"/>
      <c r="GE46" s="76"/>
      <c r="GF46" s="76"/>
      <c r="GG46" s="76"/>
      <c r="GH46" s="76"/>
      <c r="GI46" s="76"/>
      <c r="GJ46" s="76"/>
      <c r="GK46" s="76"/>
      <c r="GL46" s="76"/>
      <c r="GM46" s="76"/>
      <c r="GN46" s="76"/>
      <c r="GO46" s="76"/>
      <c r="GP46" s="76"/>
      <c r="GQ46" s="76"/>
      <c r="GR46" s="76"/>
      <c r="GS46" s="76"/>
      <c r="GT46" s="76"/>
      <c r="GU46" s="76"/>
      <c r="GV46" s="76"/>
      <c r="GW46" s="76"/>
      <c r="GX46" s="76"/>
      <c r="GY46" s="76"/>
      <c r="GZ46" s="76"/>
      <c r="HA46" s="76"/>
      <c r="HB46" s="76"/>
      <c r="HC46" s="76"/>
      <c r="HD46" s="76"/>
      <c r="HE46" s="76"/>
      <c r="HF46" s="76"/>
      <c r="HG46" s="76"/>
      <c r="HH46" s="76"/>
      <c r="HI46" s="76"/>
      <c r="HJ46" s="76"/>
      <c r="HK46" s="76"/>
      <c r="HL46" s="76"/>
      <c r="HM46" s="76"/>
      <c r="HN46" s="76"/>
      <c r="HO46" s="76"/>
      <c r="HP46" s="76"/>
      <c r="HQ46" s="76"/>
      <c r="HR46" s="76"/>
      <c r="HS46" s="76"/>
      <c r="HT46" s="76"/>
      <c r="HU46" s="76"/>
      <c r="HV46" s="76"/>
      <c r="HW46" s="76"/>
      <c r="HX46" s="76"/>
      <c r="HY46" s="76"/>
      <c r="HZ46" s="76"/>
      <c r="IA46" s="76"/>
      <c r="IB46" s="76"/>
      <c r="IC46" s="76"/>
      <c r="ID46" s="76"/>
      <c r="IE46" s="76"/>
      <c r="IF46" s="76"/>
      <c r="IG46" s="76"/>
      <c r="IH46" s="76"/>
      <c r="II46" s="76"/>
      <c r="IJ46" s="76"/>
      <c r="IK46" s="76"/>
      <c r="IL46" s="76"/>
      <c r="IM46" s="76"/>
      <c r="IN46" s="76"/>
      <c r="IO46" s="76"/>
      <c r="IP46" s="76"/>
      <c r="IQ46" s="76"/>
      <c r="IR46" s="76"/>
      <c r="IS46" s="76"/>
      <c r="IT46" s="76"/>
      <c r="IU46" s="76"/>
      <c r="IV46" s="76"/>
      <c r="IW46" s="76"/>
      <c r="IX46" s="76"/>
      <c r="IY46" s="76"/>
      <c r="IZ46" s="76"/>
      <c r="JA46" s="76"/>
      <c r="JB46" s="76"/>
      <c r="JC46" s="76"/>
      <c r="JD46" s="76"/>
      <c r="JE46" s="76"/>
      <c r="JF46" s="76"/>
      <c r="JG46" s="76"/>
      <c r="JH46" s="76"/>
      <c r="JI46" s="76"/>
      <c r="JJ46" s="76"/>
      <c r="JK46" s="76"/>
      <c r="JL46" s="76"/>
      <c r="JM46" s="76"/>
      <c r="JN46" s="76"/>
      <c r="JO46" s="76"/>
      <c r="JP46" s="76"/>
      <c r="JQ46" s="76"/>
      <c r="JR46" s="76"/>
      <c r="JS46" s="76"/>
      <c r="JT46" s="76"/>
      <c r="JU46" s="76"/>
      <c r="JV46" s="76"/>
      <c r="JW46" s="76"/>
      <c r="JX46" s="76"/>
      <c r="JY46" s="76"/>
      <c r="JZ46" s="76"/>
      <c r="KA46" s="76"/>
      <c r="KB46" s="76"/>
      <c r="KC46" s="76"/>
      <c r="KD46" s="76"/>
      <c r="KE46" s="76"/>
      <c r="KF46" s="76"/>
      <c r="KG46" s="76"/>
      <c r="KH46" s="76"/>
      <c r="KI46" s="76"/>
      <c r="KJ46" s="76"/>
      <c r="KK46" s="76"/>
      <c r="KL46" s="76"/>
      <c r="KM46" s="76"/>
      <c r="KN46" s="76"/>
      <c r="KO46" s="76"/>
      <c r="KP46" s="76"/>
      <c r="KQ46" s="76"/>
      <c r="KR46" s="76"/>
      <c r="KS46" s="76"/>
      <c r="KT46" s="76"/>
      <c r="KU46" s="76"/>
      <c r="KV46" s="76"/>
      <c r="KW46" s="76"/>
      <c r="KX46" s="76"/>
      <c r="KY46" s="76"/>
      <c r="KZ46" s="76"/>
      <c r="LA46" s="76"/>
      <c r="LB46" s="76"/>
      <c r="LC46" s="76"/>
      <c r="LD46" s="76"/>
      <c r="LE46" s="76"/>
      <c r="LF46" s="76"/>
      <c r="LG46" s="76"/>
      <c r="LH46" s="76"/>
      <c r="LI46" s="76"/>
      <c r="LJ46" s="76"/>
      <c r="LK46" s="76"/>
      <c r="LL46" s="76"/>
      <c r="LM46" s="76"/>
      <c r="LN46" s="76"/>
      <c r="LO46" s="76"/>
      <c r="LP46" s="76"/>
      <c r="LQ46" s="76"/>
      <c r="LR46" s="76"/>
      <c r="LS46" s="76"/>
      <c r="LT46" s="76"/>
      <c r="LU46" s="76"/>
      <c r="LV46" s="76"/>
      <c r="LW46" s="76"/>
      <c r="LX46" s="76"/>
      <c r="LY46" s="76"/>
      <c r="LZ46" s="76"/>
      <c r="MA46" s="76"/>
      <c r="MB46" s="76"/>
      <c r="MC46" s="76"/>
      <c r="MD46" s="76"/>
      <c r="ME46" s="76"/>
      <c r="MF46" s="76"/>
      <c r="MG46" s="76"/>
      <c r="MH46" s="76"/>
      <c r="MI46" s="76"/>
      <c r="MJ46" s="76"/>
      <c r="MK46" s="76"/>
      <c r="ML46" s="76"/>
      <c r="MM46" s="76"/>
      <c r="MN46" s="76"/>
      <c r="MO46" s="76"/>
      <c r="MP46" s="76"/>
      <c r="MQ46" s="76"/>
      <c r="MR46" s="76"/>
      <c r="MS46" s="76"/>
      <c r="MT46" s="76"/>
      <c r="MU46" s="76"/>
      <c r="MV46" s="76"/>
      <c r="MW46" s="76"/>
      <c r="MX46" s="76"/>
      <c r="MY46" s="76"/>
      <c r="MZ46" s="76"/>
      <c r="NA46" s="76"/>
      <c r="NB46" s="76"/>
      <c r="NC46" s="76"/>
      <c r="ND46" s="76"/>
      <c r="NE46" s="76"/>
      <c r="NF46" s="76"/>
      <c r="NG46" s="76"/>
      <c r="NH46" s="76"/>
      <c r="NI46" s="76"/>
      <c r="NJ46" s="76"/>
      <c r="NK46" s="76"/>
      <c r="NL46" s="76"/>
      <c r="NM46" s="76"/>
      <c r="NN46" s="76"/>
      <c r="NO46" s="76"/>
      <c r="NP46" s="76"/>
      <c r="NQ46" s="76"/>
      <c r="NR46" s="76"/>
      <c r="NS46" s="76"/>
      <c r="NT46" s="76"/>
      <c r="NU46" s="76"/>
      <c r="NV46" s="76"/>
      <c r="NW46" s="76"/>
      <c r="NX46" s="76"/>
      <c r="NY46" s="76"/>
      <c r="NZ46" s="76"/>
      <c r="OA46" s="76"/>
      <c r="OB46" s="76"/>
      <c r="OC46" s="76"/>
      <c r="OD46" s="76"/>
      <c r="OE46" s="76"/>
      <c r="OF46" s="76"/>
      <c r="OG46" s="76"/>
      <c r="OH46" s="76"/>
      <c r="OI46" s="76"/>
      <c r="OJ46" s="76"/>
      <c r="OK46" s="76"/>
      <c r="OL46" s="76"/>
      <c r="OM46" s="76"/>
      <c r="ON46" s="76"/>
      <c r="OO46" s="76"/>
      <c r="OP46" s="76"/>
      <c r="OQ46" s="76"/>
      <c r="OR46" s="76"/>
      <c r="OS46" s="76"/>
      <c r="OT46" s="76"/>
      <c r="OU46" s="76"/>
      <c r="OV46" s="76"/>
      <c r="OW46" s="76"/>
      <c r="OX46" s="76"/>
      <c r="OY46" s="76"/>
      <c r="OZ46" s="76"/>
      <c r="PA46" s="76"/>
      <c r="PB46" s="76"/>
      <c r="PC46" s="76"/>
      <c r="PD46" s="76"/>
      <c r="PE46" s="76"/>
      <c r="PF46" s="76"/>
      <c r="PG46" s="76"/>
      <c r="PH46" s="76"/>
      <c r="PI46" s="76"/>
      <c r="PJ46" s="76"/>
      <c r="PK46" s="76"/>
      <c r="PL46" s="76"/>
      <c r="PM46" s="76"/>
      <c r="PN46" s="76"/>
      <c r="PO46" s="76"/>
      <c r="PP46" s="76"/>
      <c r="PQ46" s="76"/>
      <c r="PR46" s="76"/>
      <c r="PS46" s="76"/>
      <c r="PT46" s="76"/>
      <c r="PU46" s="76"/>
      <c r="PV46" s="76"/>
      <c r="PW46" s="76"/>
      <c r="PX46" s="76"/>
      <c r="PY46" s="76"/>
      <c r="PZ46" s="76"/>
      <c r="QA46" s="76"/>
      <c r="QB46" s="76"/>
      <c r="QC46" s="76"/>
      <c r="QD46" s="76"/>
      <c r="QE46" s="76"/>
      <c r="QF46" s="76"/>
      <c r="QG46" s="76"/>
      <c r="QH46" s="76"/>
      <c r="QI46" s="76"/>
      <c r="QJ46" s="76"/>
      <c r="QK46" s="76"/>
      <c r="QL46" s="76"/>
      <c r="QM46" s="76"/>
      <c r="QN46" s="76"/>
      <c r="QO46" s="76"/>
      <c r="QP46" s="76"/>
      <c r="QQ46" s="76"/>
      <c r="QR46" s="76"/>
      <c r="QS46" s="76"/>
      <c r="QT46" s="76"/>
      <c r="QU46" s="76"/>
      <c r="QV46" s="76"/>
      <c r="QW46" s="76"/>
      <c r="QX46" s="76"/>
      <c r="QY46" s="76"/>
      <c r="QZ46" s="76"/>
      <c r="RA46" s="76"/>
      <c r="RB46" s="76"/>
      <c r="RC46" s="76"/>
      <c r="RD46" s="76"/>
      <c r="RE46" s="76"/>
      <c r="RF46" s="76"/>
      <c r="RG46" s="76"/>
      <c r="RH46" s="76"/>
      <c r="RI46" s="76"/>
      <c r="RJ46" s="76"/>
      <c r="RK46" s="76"/>
      <c r="RL46" s="76"/>
      <c r="RM46" s="76"/>
      <c r="RN46" s="76"/>
      <c r="RO46" s="76"/>
      <c r="RP46" s="76"/>
      <c r="RQ46" s="76"/>
      <c r="RR46" s="76"/>
      <c r="RS46" s="76"/>
      <c r="RT46" s="76"/>
      <c r="RU46" s="76"/>
      <c r="RV46" s="76"/>
      <c r="RW46" s="76"/>
      <c r="RX46" s="76"/>
      <c r="RY46" s="76"/>
      <c r="RZ46" s="76"/>
      <c r="SA46" s="76"/>
      <c r="SB46" s="76"/>
      <c r="SC46" s="76"/>
      <c r="SD46" s="76"/>
      <c r="SE46" s="76"/>
      <c r="SF46" s="76"/>
      <c r="SG46" s="76"/>
      <c r="SH46" s="76"/>
      <c r="SI46" s="76"/>
      <c r="SJ46" s="76"/>
      <c r="SK46" s="76"/>
      <c r="SL46" s="76"/>
      <c r="SM46" s="76"/>
      <c r="SN46" s="76"/>
      <c r="SO46" s="76"/>
      <c r="SP46" s="76"/>
      <c r="SQ46" s="76"/>
      <c r="SR46" s="76"/>
      <c r="SS46" s="76"/>
      <c r="ST46" s="76"/>
      <c r="SU46" s="76"/>
      <c r="SV46" s="76"/>
      <c r="SW46" s="76"/>
      <c r="SX46" s="76"/>
      <c r="SY46" s="76"/>
      <c r="SZ46" s="76"/>
      <c r="TA46" s="76"/>
      <c r="TB46" s="76"/>
      <c r="TC46" s="76"/>
      <c r="TD46" s="76"/>
      <c r="TE46" s="76"/>
      <c r="TF46" s="76"/>
      <c r="TG46" s="76"/>
      <c r="TH46" s="76"/>
      <c r="TI46" s="76"/>
      <c r="TJ46" s="76"/>
      <c r="TK46" s="76"/>
      <c r="TL46" s="76"/>
      <c r="TM46" s="76"/>
      <c r="TN46" s="76"/>
      <c r="TO46" s="76"/>
      <c r="TP46" s="76"/>
      <c r="TQ46" s="76"/>
      <c r="TR46" s="76"/>
      <c r="TS46" s="76"/>
      <c r="TT46" s="76"/>
      <c r="TU46" s="76"/>
      <c r="TV46" s="76"/>
      <c r="TW46" s="76"/>
      <c r="TX46" s="76"/>
      <c r="TY46" s="76"/>
      <c r="TZ46" s="76"/>
      <c r="UA46" s="76"/>
      <c r="UB46" s="76"/>
      <c r="UC46" s="76"/>
      <c r="UD46" s="76"/>
      <c r="UE46" s="76"/>
      <c r="UF46" s="76"/>
      <c r="UG46" s="76"/>
      <c r="UH46" s="76"/>
      <c r="UI46" s="76"/>
      <c r="UJ46" s="76"/>
      <c r="UK46" s="76"/>
      <c r="UL46" s="76"/>
      <c r="UM46" s="76"/>
      <c r="UN46" s="76"/>
      <c r="UO46" s="76"/>
      <c r="UP46" s="76"/>
      <c r="UQ46" s="76"/>
      <c r="UR46" s="76"/>
      <c r="US46" s="76"/>
      <c r="UT46" s="76"/>
      <c r="UU46" s="76"/>
      <c r="UV46" s="76"/>
      <c r="UW46" s="76"/>
      <c r="UX46" s="76"/>
      <c r="UY46" s="76"/>
      <c r="UZ46" s="76"/>
      <c r="VA46" s="76"/>
      <c r="VB46" s="76"/>
      <c r="VC46" s="76"/>
      <c r="VD46" s="76"/>
      <c r="VE46" s="76"/>
      <c r="VF46" s="76"/>
      <c r="VG46" s="76"/>
      <c r="VH46" s="76"/>
      <c r="VI46" s="76"/>
      <c r="VJ46" s="76"/>
      <c r="VK46" s="76"/>
      <c r="VL46" s="76"/>
      <c r="VM46" s="76"/>
      <c r="VN46" s="76"/>
      <c r="VO46" s="76"/>
      <c r="VP46" s="76"/>
      <c r="VQ46" s="76"/>
      <c r="VR46" s="76"/>
      <c r="VS46" s="76"/>
      <c r="VT46" s="76"/>
      <c r="VU46" s="76"/>
      <c r="VV46" s="76"/>
      <c r="VW46" s="76"/>
      <c r="VX46" s="76"/>
      <c r="VY46" s="76"/>
      <c r="VZ46" s="76"/>
      <c r="WA46" s="76"/>
      <c r="WB46" s="76"/>
      <c r="WC46" s="76"/>
      <c r="WD46" s="76"/>
      <c r="WE46" s="76"/>
      <c r="WF46" s="76"/>
      <c r="WG46" s="76"/>
      <c r="WH46" s="76"/>
      <c r="WI46" s="76"/>
      <c r="WJ46" s="76"/>
      <c r="WK46" s="76"/>
      <c r="WL46" s="76"/>
      <c r="WM46" s="76"/>
      <c r="WN46" s="76"/>
      <c r="WO46" s="76"/>
      <c r="WP46" s="76"/>
      <c r="WQ46" s="76"/>
      <c r="WR46" s="76"/>
      <c r="WS46" s="76"/>
      <c r="WT46" s="76"/>
      <c r="WU46" s="76"/>
      <c r="WV46" s="76"/>
      <c r="WW46" s="76"/>
      <c r="WX46" s="76"/>
      <c r="WY46" s="76"/>
      <c r="WZ46" s="76"/>
      <c r="XA46" s="76"/>
      <c r="XB46" s="76"/>
      <c r="XC46" s="76"/>
      <c r="XD46" s="76"/>
      <c r="XE46" s="76"/>
      <c r="XF46" s="76"/>
      <c r="XG46" s="76"/>
      <c r="XH46" s="76"/>
      <c r="XI46" s="76"/>
      <c r="XJ46" s="76"/>
      <c r="XK46" s="76"/>
      <c r="XL46" s="76"/>
      <c r="XM46" s="76"/>
      <c r="XN46" s="76"/>
      <c r="XO46" s="76"/>
      <c r="XP46" s="76"/>
      <c r="XQ46" s="76"/>
      <c r="XR46" s="76"/>
      <c r="XS46" s="76"/>
      <c r="XT46" s="76"/>
      <c r="XU46" s="76"/>
      <c r="XV46" s="76"/>
      <c r="XW46" s="76"/>
      <c r="XX46" s="76"/>
      <c r="XY46" s="76"/>
      <c r="XZ46" s="76"/>
      <c r="YA46" s="76"/>
      <c r="YB46" s="76"/>
      <c r="YC46" s="76"/>
      <c r="YD46" s="76"/>
      <c r="YE46" s="76"/>
      <c r="YF46" s="76"/>
      <c r="YG46" s="76"/>
      <c r="YH46" s="76"/>
      <c r="YI46" s="76"/>
      <c r="YJ46" s="76"/>
      <c r="YK46" s="76"/>
      <c r="YL46" s="76"/>
      <c r="YM46" s="76"/>
      <c r="YN46" s="76"/>
      <c r="YO46" s="76"/>
      <c r="YP46" s="76"/>
      <c r="YQ46" s="76"/>
      <c r="YR46" s="76"/>
      <c r="YS46" s="76"/>
      <c r="YT46" s="76"/>
      <c r="YU46" s="76"/>
      <c r="YV46" s="76"/>
      <c r="YW46" s="76"/>
      <c r="YX46" s="76"/>
      <c r="YY46" s="76"/>
      <c r="YZ46" s="76"/>
      <c r="ZA46" s="76"/>
      <c r="ZB46" s="76"/>
      <c r="ZC46" s="76"/>
      <c r="ZD46" s="76"/>
      <c r="ZE46" s="76"/>
      <c r="ZF46" s="76"/>
      <c r="ZG46" s="76"/>
      <c r="ZH46" s="76"/>
      <c r="ZI46" s="76"/>
      <c r="ZJ46" s="76"/>
      <c r="ZK46" s="76"/>
      <c r="ZL46" s="76"/>
      <c r="ZM46" s="76"/>
      <c r="ZN46" s="76"/>
      <c r="ZO46" s="76"/>
      <c r="ZP46" s="76"/>
      <c r="ZQ46" s="76"/>
      <c r="ZR46" s="76"/>
      <c r="ZS46" s="76"/>
      <c r="ZT46" s="76"/>
      <c r="ZU46" s="76"/>
      <c r="ZV46" s="76"/>
      <c r="ZW46" s="76"/>
      <c r="ZX46" s="76"/>
      <c r="ZY46" s="76"/>
      <c r="ZZ46" s="76"/>
      <c r="AAA46" s="76"/>
      <c r="AAB46" s="76"/>
      <c r="AAC46" s="76"/>
      <c r="AAD46" s="76"/>
      <c r="AAE46" s="76"/>
      <c r="AAF46" s="76"/>
      <c r="AAG46" s="76"/>
      <c r="AAH46" s="76"/>
      <c r="AAI46" s="76"/>
      <c r="AAJ46" s="76"/>
      <c r="AAK46" s="76"/>
      <c r="AAL46" s="76"/>
      <c r="AAM46" s="76"/>
      <c r="AAN46" s="76"/>
      <c r="AAO46" s="76"/>
      <c r="AAP46" s="76"/>
      <c r="AAQ46" s="76"/>
      <c r="AAR46" s="76"/>
      <c r="AAS46" s="76"/>
      <c r="AAT46" s="76"/>
      <c r="AAU46" s="76"/>
      <c r="AAV46" s="76"/>
      <c r="AAW46" s="76"/>
      <c r="AAX46" s="76"/>
      <c r="AAY46" s="76"/>
      <c r="AAZ46" s="76"/>
      <c r="ABA46" s="76"/>
      <c r="ABB46" s="76"/>
      <c r="ABC46" s="76"/>
      <c r="ABD46" s="76"/>
      <c r="ABE46" s="76"/>
      <c r="ABF46" s="76"/>
      <c r="ABG46" s="76"/>
      <c r="ABH46" s="76"/>
      <c r="ABI46" s="76"/>
      <c r="ABJ46" s="76"/>
      <c r="ABK46" s="76"/>
      <c r="ABL46" s="76"/>
      <c r="ABM46" s="76"/>
      <c r="ABN46" s="76"/>
      <c r="ABO46" s="76"/>
      <c r="ABP46" s="76"/>
      <c r="ABQ46" s="76"/>
      <c r="ABR46" s="76"/>
      <c r="ABS46" s="76"/>
      <c r="ABT46" s="76"/>
      <c r="ABU46" s="76"/>
      <c r="ABV46" s="76"/>
      <c r="ABW46" s="76"/>
      <c r="ABX46" s="76"/>
      <c r="ABY46" s="76"/>
      <c r="ABZ46" s="76"/>
      <c r="ACA46" s="76"/>
      <c r="ACB46" s="76"/>
      <c r="ACC46" s="76"/>
      <c r="ACD46" s="76"/>
      <c r="ACE46" s="76"/>
      <c r="ACF46" s="76"/>
      <c r="ACG46" s="76"/>
      <c r="ACH46" s="76"/>
      <c r="ACI46" s="76"/>
      <c r="ACJ46" s="76"/>
      <c r="ACK46" s="76"/>
      <c r="ACL46" s="76"/>
      <c r="ACM46" s="76"/>
      <c r="ACN46" s="76"/>
      <c r="ACO46" s="76"/>
      <c r="ACP46" s="76"/>
      <c r="ACQ46" s="76"/>
      <c r="ACR46" s="76"/>
      <c r="ACS46" s="76"/>
      <c r="ACT46" s="76"/>
      <c r="ACU46" s="76"/>
      <c r="ACV46" s="76"/>
      <c r="ACW46" s="76"/>
      <c r="ACX46" s="76"/>
      <c r="ACY46" s="76"/>
      <c r="ACZ46" s="76"/>
      <c r="ADA46" s="76"/>
      <c r="ADB46" s="76"/>
      <c r="ADC46" s="76"/>
      <c r="ADD46" s="76"/>
      <c r="ADE46" s="76"/>
      <c r="ADF46" s="76"/>
      <c r="ADG46" s="76"/>
      <c r="ADH46" s="76"/>
      <c r="ADI46" s="76"/>
      <c r="ADJ46" s="76"/>
      <c r="ADK46" s="76"/>
      <c r="ADL46" s="76"/>
      <c r="ADM46" s="76"/>
      <c r="ADN46" s="76"/>
      <c r="ADO46" s="76"/>
      <c r="ADP46" s="76"/>
      <c r="ADQ46" s="76"/>
      <c r="ADR46" s="76"/>
      <c r="ADS46" s="76"/>
      <c r="ADT46" s="76"/>
      <c r="ADU46" s="76"/>
      <c r="ADV46" s="76"/>
      <c r="ADW46" s="76"/>
      <c r="ADX46" s="76"/>
      <c r="ADY46" s="76"/>
      <c r="ADZ46" s="76"/>
      <c r="AEA46" s="76"/>
      <c r="AEB46" s="76"/>
      <c r="AEC46" s="76"/>
      <c r="AED46" s="76"/>
      <c r="AEE46" s="76"/>
      <c r="AEF46" s="76"/>
      <c r="AEG46" s="76"/>
      <c r="AEH46" s="76"/>
      <c r="AEI46" s="76"/>
      <c r="AEJ46" s="76"/>
      <c r="AEK46" s="76"/>
      <c r="AEL46" s="76"/>
      <c r="AEM46" s="76"/>
      <c r="AEN46" s="76"/>
      <c r="AEO46" s="76"/>
      <c r="AEP46" s="76"/>
      <c r="AEQ46" s="76"/>
      <c r="AER46" s="76"/>
      <c r="AES46" s="76"/>
      <c r="AET46" s="76"/>
      <c r="AEU46" s="76"/>
      <c r="AEV46" s="76"/>
      <c r="AEW46" s="76"/>
      <c r="AEX46" s="76"/>
      <c r="AEY46" s="76"/>
      <c r="AEZ46" s="76"/>
      <c r="AFA46" s="76"/>
      <c r="AFB46" s="76"/>
      <c r="AFC46" s="76"/>
      <c r="AFD46" s="76"/>
      <c r="AFE46" s="76"/>
      <c r="AFF46" s="76"/>
      <c r="AFG46" s="76"/>
      <c r="AFH46" s="76"/>
      <c r="AFI46" s="76"/>
      <c r="AFJ46" s="76"/>
      <c r="AFK46" s="76"/>
      <c r="AFL46" s="76"/>
      <c r="AFM46" s="76"/>
      <c r="AFN46" s="76"/>
      <c r="AFO46" s="76"/>
      <c r="AFP46" s="76"/>
      <c r="AFQ46" s="76"/>
      <c r="AFR46" s="76"/>
      <c r="AFS46" s="76"/>
      <c r="AFT46" s="76"/>
      <c r="AFU46" s="76"/>
      <c r="AFV46" s="76"/>
      <c r="AFW46" s="76"/>
      <c r="AFX46" s="76"/>
      <c r="AFY46" s="76"/>
      <c r="AFZ46" s="76"/>
      <c r="AGA46" s="76"/>
      <c r="AGB46" s="76"/>
      <c r="AGC46" s="76"/>
      <c r="AGD46" s="76"/>
      <c r="AGE46" s="76"/>
      <c r="AGF46" s="76"/>
      <c r="AGG46" s="76"/>
      <c r="AGH46" s="76"/>
      <c r="AGI46" s="76"/>
      <c r="AGJ46" s="76"/>
      <c r="AGK46" s="76"/>
      <c r="AGL46" s="76"/>
      <c r="AGM46" s="76"/>
      <c r="AGN46" s="76"/>
      <c r="AGO46" s="76"/>
      <c r="AGP46" s="76"/>
      <c r="AGQ46" s="76"/>
      <c r="AGR46" s="76"/>
      <c r="AGS46" s="76"/>
      <c r="AGT46" s="76"/>
      <c r="AGU46" s="76"/>
      <c r="AGV46" s="76"/>
      <c r="AGW46" s="76"/>
      <c r="AGX46" s="76"/>
      <c r="AGY46" s="76"/>
      <c r="AGZ46" s="76"/>
      <c r="AHA46" s="76"/>
      <c r="AHB46" s="76"/>
      <c r="AHC46" s="76"/>
      <c r="AHD46" s="76"/>
      <c r="AHE46" s="76"/>
      <c r="AHF46" s="76"/>
      <c r="AHG46" s="76"/>
      <c r="AHH46" s="76"/>
      <c r="AHI46" s="76"/>
      <c r="AHJ46" s="76"/>
      <c r="AHK46" s="76"/>
      <c r="AHL46" s="76"/>
      <c r="AHM46" s="76"/>
      <c r="AHN46" s="76"/>
      <c r="AHO46" s="76"/>
      <c r="AHP46" s="76"/>
      <c r="AHQ46" s="76"/>
      <c r="AHR46" s="76"/>
      <c r="AHS46" s="76"/>
      <c r="AHT46" s="76"/>
      <c r="AHU46" s="76"/>
      <c r="AHV46" s="76"/>
      <c r="AHW46" s="76"/>
      <c r="AHX46" s="76"/>
      <c r="AHY46" s="76"/>
      <c r="AHZ46" s="76"/>
      <c r="AIA46" s="76"/>
      <c r="AIB46" s="76"/>
      <c r="AIC46" s="76"/>
      <c r="AID46" s="76"/>
      <c r="AIE46" s="76"/>
      <c r="AIF46" s="76"/>
      <c r="AIG46" s="76"/>
      <c r="AIH46" s="76"/>
      <c r="AII46" s="76"/>
      <c r="AIJ46" s="76"/>
      <c r="AIK46" s="76"/>
      <c r="AIL46" s="76"/>
      <c r="AIM46" s="76"/>
      <c r="AIN46" s="76"/>
      <c r="AIO46" s="76"/>
      <c r="AIP46" s="76"/>
      <c r="AIQ46" s="76"/>
      <c r="AIR46" s="76"/>
      <c r="AIS46" s="76"/>
      <c r="AIT46" s="76"/>
      <c r="AIU46" s="76"/>
      <c r="AIV46" s="76"/>
      <c r="AIW46" s="76"/>
      <c r="AIX46" s="76"/>
      <c r="AIY46" s="76"/>
      <c r="AIZ46" s="76"/>
      <c r="AJA46" s="76"/>
      <c r="AJB46" s="76"/>
      <c r="AJC46" s="76"/>
      <c r="AJD46" s="76"/>
      <c r="AJE46" s="76"/>
      <c r="AJF46" s="76"/>
      <c r="AJG46" s="76"/>
      <c r="AJH46" s="76"/>
      <c r="AJI46" s="76"/>
      <c r="AJJ46" s="76"/>
      <c r="AJK46" s="76"/>
      <c r="AJL46" s="76"/>
      <c r="AJM46" s="76"/>
      <c r="AJN46" s="76"/>
      <c r="AJO46" s="76"/>
      <c r="AJP46" s="76"/>
      <c r="AJQ46" s="76"/>
      <c r="AJR46" s="76"/>
      <c r="AJS46" s="76"/>
      <c r="AJT46" s="76"/>
      <c r="AJU46" s="76"/>
      <c r="AJV46" s="76"/>
      <c r="AJW46" s="76"/>
      <c r="AJX46" s="76"/>
      <c r="AJY46" s="76"/>
      <c r="AJZ46" s="76"/>
      <c r="AKA46" s="76"/>
      <c r="AKB46" s="76"/>
      <c r="AKC46" s="76"/>
      <c r="AKD46" s="76"/>
      <c r="AKE46" s="76"/>
      <c r="AKF46" s="76"/>
      <c r="AKG46" s="76"/>
      <c r="AKH46" s="76"/>
      <c r="AKI46" s="76"/>
      <c r="AKJ46" s="76"/>
      <c r="AKK46" s="76"/>
      <c r="AKL46" s="76"/>
      <c r="AKM46" s="76"/>
      <c r="AKN46" s="76"/>
      <c r="AKO46" s="76"/>
      <c r="AKP46" s="76"/>
      <c r="AKQ46" s="76"/>
      <c r="AKR46" s="76"/>
      <c r="AKS46" s="76"/>
      <c r="AKT46" s="76"/>
      <c r="AKU46" s="76"/>
      <c r="AKV46" s="76"/>
      <c r="AKW46" s="76"/>
      <c r="AKX46" s="76"/>
      <c r="AKY46" s="76"/>
      <c r="AKZ46" s="76"/>
      <c r="ALA46" s="76"/>
      <c r="ALB46" s="76"/>
      <c r="ALC46" s="76"/>
      <c r="ALD46" s="76"/>
      <c r="ALE46" s="76"/>
      <c r="ALF46" s="76"/>
      <c r="ALG46" s="76"/>
      <c r="ALH46" s="76"/>
      <c r="ALI46" s="76"/>
      <c r="ALJ46" s="76"/>
      <c r="ALK46" s="76"/>
      <c r="ALL46" s="76"/>
      <c r="ALM46" s="76"/>
      <c r="ALN46" s="76"/>
      <c r="ALO46" s="76"/>
      <c r="ALP46" s="76"/>
      <c r="ALQ46" s="76"/>
      <c r="ALR46" s="76"/>
      <c r="ALS46" s="76"/>
      <c r="ALT46" s="76"/>
      <c r="ALU46" s="76"/>
      <c r="ALV46" s="76"/>
      <c r="ALW46" s="76"/>
      <c r="ALX46" s="76"/>
      <c r="ALY46" s="76"/>
      <c r="ALZ46" s="76"/>
      <c r="AMA46" s="76"/>
      <c r="AMB46" s="76"/>
      <c r="AMC46" s="76"/>
      <c r="AMD46" s="76"/>
      <c r="AME46" s="76"/>
    </row>
    <row r="47" spans="1:1019" s="80" customFormat="1" ht="25.5">
      <c r="A47" s="20" t="s">
        <v>304</v>
      </c>
      <c r="B47" s="21">
        <v>5219623</v>
      </c>
      <c r="C47" s="21" t="s">
        <v>96</v>
      </c>
      <c r="D47" s="71" t="s">
        <v>68</v>
      </c>
      <c r="E47" s="22" t="s">
        <v>51</v>
      </c>
      <c r="F47" s="59">
        <v>7841</v>
      </c>
      <c r="G47" s="23">
        <v>53.12</v>
      </c>
      <c r="H47" s="69">
        <f>$J$6</f>
        <v>0.21229999999999999</v>
      </c>
      <c r="I47" s="23">
        <f>ROUND(((H47+1)*G47),2)</f>
        <v>64.400000000000006</v>
      </c>
      <c r="J47" s="23">
        <f>TRUNC((I47*F47),2)</f>
        <v>504960.4</v>
      </c>
      <c r="K47" s="78">
        <f t="shared" si="9"/>
        <v>416513.92</v>
      </c>
      <c r="L47" s="76"/>
      <c r="M47" s="79"/>
      <c r="N47" s="76"/>
      <c r="O47" s="76"/>
      <c r="P47" s="76"/>
      <c r="Q47" s="76"/>
      <c r="R47" s="76"/>
      <c r="S47" s="76"/>
      <c r="T47" s="76"/>
      <c r="U47" s="76"/>
      <c r="V47" s="76"/>
      <c r="W47" s="76"/>
      <c r="X47" s="76"/>
      <c r="Y47" s="76"/>
      <c r="Z47" s="76"/>
      <c r="AA47" s="76"/>
      <c r="AB47" s="76"/>
      <c r="AC47" s="76"/>
      <c r="AD47" s="76"/>
      <c r="AE47" s="76"/>
      <c r="AF47" s="76"/>
      <c r="AG47" s="76"/>
      <c r="AH47" s="76"/>
      <c r="AI47" s="76"/>
      <c r="AJ47" s="76"/>
      <c r="AK47" s="76"/>
      <c r="AL47" s="76"/>
      <c r="AM47" s="76"/>
      <c r="AN47" s="76"/>
      <c r="AO47" s="76"/>
      <c r="AP47" s="76"/>
      <c r="AQ47" s="76"/>
      <c r="AR47" s="76"/>
      <c r="AS47" s="76"/>
      <c r="AT47" s="76"/>
      <c r="AU47" s="76"/>
      <c r="AV47" s="76"/>
      <c r="AW47" s="76"/>
      <c r="AX47" s="76"/>
      <c r="AY47" s="76"/>
      <c r="AZ47" s="76"/>
      <c r="BA47" s="76"/>
      <c r="BB47" s="76"/>
      <c r="BC47" s="76"/>
      <c r="BD47" s="76"/>
      <c r="BE47" s="76"/>
      <c r="BF47" s="76"/>
      <c r="BG47" s="76"/>
      <c r="BH47" s="76"/>
      <c r="BI47" s="76"/>
      <c r="BJ47" s="76"/>
      <c r="BK47" s="76"/>
      <c r="BL47" s="76"/>
      <c r="BM47" s="76"/>
      <c r="BN47" s="76"/>
      <c r="BO47" s="76"/>
      <c r="BP47" s="76"/>
      <c r="BQ47" s="76"/>
      <c r="BR47" s="76"/>
      <c r="BS47" s="76"/>
      <c r="BT47" s="76"/>
      <c r="BU47" s="76"/>
      <c r="BV47" s="76"/>
      <c r="BW47" s="76"/>
      <c r="BX47" s="76"/>
      <c r="BY47" s="76"/>
      <c r="BZ47" s="76"/>
      <c r="CA47" s="76"/>
      <c r="CB47" s="76"/>
      <c r="CC47" s="76"/>
      <c r="CD47" s="76"/>
      <c r="CE47" s="76"/>
      <c r="CF47" s="76"/>
      <c r="CG47" s="76"/>
      <c r="CH47" s="76"/>
      <c r="CI47" s="76"/>
      <c r="CJ47" s="76"/>
      <c r="CK47" s="76"/>
      <c r="CL47" s="76"/>
      <c r="CM47" s="76"/>
      <c r="CN47" s="76"/>
      <c r="CO47" s="76"/>
      <c r="CP47" s="76"/>
      <c r="CQ47" s="76"/>
      <c r="CR47" s="76"/>
      <c r="CS47" s="76"/>
      <c r="CT47" s="76"/>
      <c r="CU47" s="76"/>
      <c r="CV47" s="76"/>
      <c r="CW47" s="76"/>
      <c r="CX47" s="76"/>
      <c r="CY47" s="76"/>
      <c r="CZ47" s="76"/>
      <c r="DA47" s="76"/>
      <c r="DB47" s="76"/>
      <c r="DC47" s="76"/>
      <c r="DD47" s="76"/>
      <c r="DE47" s="76"/>
      <c r="DF47" s="76"/>
      <c r="DG47" s="76"/>
      <c r="DH47" s="76"/>
      <c r="DI47" s="76"/>
      <c r="DJ47" s="76"/>
      <c r="DK47" s="76"/>
      <c r="DL47" s="76"/>
      <c r="DM47" s="76"/>
      <c r="DN47" s="76"/>
      <c r="DO47" s="76"/>
      <c r="DP47" s="76"/>
      <c r="DQ47" s="76"/>
      <c r="DR47" s="76"/>
      <c r="DS47" s="76"/>
      <c r="DT47" s="76"/>
      <c r="DU47" s="76"/>
      <c r="DV47" s="76"/>
      <c r="DW47" s="76"/>
      <c r="DX47" s="76"/>
      <c r="DY47" s="76"/>
      <c r="DZ47" s="76"/>
      <c r="EA47" s="76"/>
      <c r="EB47" s="76"/>
      <c r="EC47" s="76"/>
      <c r="ED47" s="76"/>
      <c r="EE47" s="76"/>
      <c r="EF47" s="76"/>
      <c r="EG47" s="76"/>
      <c r="EH47" s="76"/>
      <c r="EI47" s="76"/>
      <c r="EJ47" s="76"/>
      <c r="EK47" s="76"/>
      <c r="EL47" s="76"/>
      <c r="EM47" s="76"/>
      <c r="EN47" s="76"/>
      <c r="EO47" s="76"/>
      <c r="EP47" s="76"/>
      <c r="EQ47" s="76"/>
      <c r="ER47" s="76"/>
      <c r="ES47" s="76"/>
      <c r="ET47" s="76"/>
      <c r="EU47" s="76"/>
      <c r="EV47" s="76"/>
      <c r="EW47" s="76"/>
      <c r="EX47" s="76"/>
      <c r="EY47" s="76"/>
      <c r="EZ47" s="76"/>
      <c r="FA47" s="76"/>
      <c r="FB47" s="76"/>
      <c r="FC47" s="76"/>
      <c r="FD47" s="76"/>
      <c r="FE47" s="76"/>
      <c r="FF47" s="76"/>
      <c r="FG47" s="76"/>
      <c r="FH47" s="76"/>
      <c r="FI47" s="76"/>
      <c r="FJ47" s="76"/>
      <c r="FK47" s="76"/>
      <c r="FL47" s="76"/>
      <c r="FM47" s="76"/>
      <c r="FN47" s="76"/>
      <c r="FO47" s="76"/>
      <c r="FP47" s="76"/>
      <c r="FQ47" s="76"/>
      <c r="FR47" s="76"/>
      <c r="FS47" s="76"/>
      <c r="FT47" s="76"/>
      <c r="FU47" s="76"/>
      <c r="FV47" s="76"/>
      <c r="FW47" s="76"/>
      <c r="FX47" s="76"/>
      <c r="FY47" s="76"/>
      <c r="FZ47" s="76"/>
      <c r="GA47" s="76"/>
      <c r="GB47" s="76"/>
      <c r="GC47" s="76"/>
      <c r="GD47" s="76"/>
      <c r="GE47" s="76"/>
      <c r="GF47" s="76"/>
      <c r="GG47" s="76"/>
      <c r="GH47" s="76"/>
      <c r="GI47" s="76"/>
      <c r="GJ47" s="76"/>
      <c r="GK47" s="76"/>
      <c r="GL47" s="76"/>
      <c r="GM47" s="76"/>
      <c r="GN47" s="76"/>
      <c r="GO47" s="76"/>
      <c r="GP47" s="76"/>
      <c r="GQ47" s="76"/>
      <c r="GR47" s="76"/>
      <c r="GS47" s="76"/>
      <c r="GT47" s="76"/>
      <c r="GU47" s="76"/>
      <c r="GV47" s="76"/>
      <c r="GW47" s="76"/>
      <c r="GX47" s="76"/>
      <c r="GY47" s="76"/>
      <c r="GZ47" s="76"/>
      <c r="HA47" s="76"/>
      <c r="HB47" s="76"/>
      <c r="HC47" s="76"/>
      <c r="HD47" s="76"/>
      <c r="HE47" s="76"/>
      <c r="HF47" s="76"/>
      <c r="HG47" s="76"/>
      <c r="HH47" s="76"/>
      <c r="HI47" s="76"/>
      <c r="HJ47" s="76"/>
      <c r="HK47" s="76"/>
      <c r="HL47" s="76"/>
      <c r="HM47" s="76"/>
      <c r="HN47" s="76"/>
      <c r="HO47" s="76"/>
      <c r="HP47" s="76"/>
      <c r="HQ47" s="76"/>
      <c r="HR47" s="76"/>
      <c r="HS47" s="76"/>
      <c r="HT47" s="76"/>
      <c r="HU47" s="76"/>
      <c r="HV47" s="76"/>
      <c r="HW47" s="76"/>
      <c r="HX47" s="76"/>
      <c r="HY47" s="76"/>
      <c r="HZ47" s="76"/>
      <c r="IA47" s="76"/>
      <c r="IB47" s="76"/>
      <c r="IC47" s="76"/>
      <c r="ID47" s="76"/>
      <c r="IE47" s="76"/>
      <c r="IF47" s="76"/>
      <c r="IG47" s="76"/>
      <c r="IH47" s="76"/>
      <c r="II47" s="76"/>
      <c r="IJ47" s="76"/>
      <c r="IK47" s="76"/>
      <c r="IL47" s="76"/>
      <c r="IM47" s="76"/>
      <c r="IN47" s="76"/>
      <c r="IO47" s="76"/>
      <c r="IP47" s="76"/>
      <c r="IQ47" s="76"/>
      <c r="IR47" s="76"/>
      <c r="IS47" s="76"/>
      <c r="IT47" s="76"/>
      <c r="IU47" s="76"/>
      <c r="IV47" s="76"/>
      <c r="IW47" s="76"/>
      <c r="IX47" s="76"/>
      <c r="IY47" s="76"/>
      <c r="IZ47" s="76"/>
      <c r="JA47" s="76"/>
      <c r="JB47" s="76"/>
      <c r="JC47" s="76"/>
      <c r="JD47" s="76"/>
      <c r="JE47" s="76"/>
      <c r="JF47" s="76"/>
      <c r="JG47" s="76"/>
      <c r="JH47" s="76"/>
      <c r="JI47" s="76"/>
      <c r="JJ47" s="76"/>
      <c r="JK47" s="76"/>
      <c r="JL47" s="76"/>
      <c r="JM47" s="76"/>
      <c r="JN47" s="76"/>
      <c r="JO47" s="76"/>
      <c r="JP47" s="76"/>
      <c r="JQ47" s="76"/>
      <c r="JR47" s="76"/>
      <c r="JS47" s="76"/>
      <c r="JT47" s="76"/>
      <c r="JU47" s="76"/>
      <c r="JV47" s="76"/>
      <c r="JW47" s="76"/>
      <c r="JX47" s="76"/>
      <c r="JY47" s="76"/>
      <c r="JZ47" s="76"/>
      <c r="KA47" s="76"/>
      <c r="KB47" s="76"/>
      <c r="KC47" s="76"/>
      <c r="KD47" s="76"/>
      <c r="KE47" s="76"/>
      <c r="KF47" s="76"/>
      <c r="KG47" s="76"/>
      <c r="KH47" s="76"/>
      <c r="KI47" s="76"/>
      <c r="KJ47" s="76"/>
      <c r="KK47" s="76"/>
      <c r="KL47" s="76"/>
      <c r="KM47" s="76"/>
      <c r="KN47" s="76"/>
      <c r="KO47" s="76"/>
      <c r="KP47" s="76"/>
      <c r="KQ47" s="76"/>
      <c r="KR47" s="76"/>
      <c r="KS47" s="76"/>
      <c r="KT47" s="76"/>
      <c r="KU47" s="76"/>
      <c r="KV47" s="76"/>
      <c r="KW47" s="76"/>
      <c r="KX47" s="76"/>
      <c r="KY47" s="76"/>
      <c r="KZ47" s="76"/>
      <c r="LA47" s="76"/>
      <c r="LB47" s="76"/>
      <c r="LC47" s="76"/>
      <c r="LD47" s="76"/>
      <c r="LE47" s="76"/>
      <c r="LF47" s="76"/>
      <c r="LG47" s="76"/>
      <c r="LH47" s="76"/>
      <c r="LI47" s="76"/>
      <c r="LJ47" s="76"/>
      <c r="LK47" s="76"/>
      <c r="LL47" s="76"/>
      <c r="LM47" s="76"/>
      <c r="LN47" s="76"/>
      <c r="LO47" s="76"/>
      <c r="LP47" s="76"/>
      <c r="LQ47" s="76"/>
      <c r="LR47" s="76"/>
      <c r="LS47" s="76"/>
      <c r="LT47" s="76"/>
      <c r="LU47" s="76"/>
      <c r="LV47" s="76"/>
      <c r="LW47" s="76"/>
      <c r="LX47" s="76"/>
      <c r="LY47" s="76"/>
      <c r="LZ47" s="76"/>
      <c r="MA47" s="76"/>
      <c r="MB47" s="76"/>
      <c r="MC47" s="76"/>
      <c r="MD47" s="76"/>
      <c r="ME47" s="76"/>
      <c r="MF47" s="76"/>
      <c r="MG47" s="76"/>
      <c r="MH47" s="76"/>
      <c r="MI47" s="76"/>
      <c r="MJ47" s="76"/>
      <c r="MK47" s="76"/>
      <c r="ML47" s="76"/>
      <c r="MM47" s="76"/>
      <c r="MN47" s="76"/>
      <c r="MO47" s="76"/>
      <c r="MP47" s="76"/>
      <c r="MQ47" s="76"/>
      <c r="MR47" s="76"/>
      <c r="MS47" s="76"/>
      <c r="MT47" s="76"/>
      <c r="MU47" s="76"/>
      <c r="MV47" s="76"/>
      <c r="MW47" s="76"/>
      <c r="MX47" s="76"/>
      <c r="MY47" s="76"/>
      <c r="MZ47" s="76"/>
      <c r="NA47" s="76"/>
      <c r="NB47" s="76"/>
      <c r="NC47" s="76"/>
      <c r="ND47" s="76"/>
      <c r="NE47" s="76"/>
      <c r="NF47" s="76"/>
      <c r="NG47" s="76"/>
      <c r="NH47" s="76"/>
      <c r="NI47" s="76"/>
      <c r="NJ47" s="76"/>
      <c r="NK47" s="76"/>
      <c r="NL47" s="76"/>
      <c r="NM47" s="76"/>
      <c r="NN47" s="76"/>
      <c r="NO47" s="76"/>
      <c r="NP47" s="76"/>
      <c r="NQ47" s="76"/>
      <c r="NR47" s="76"/>
      <c r="NS47" s="76"/>
      <c r="NT47" s="76"/>
      <c r="NU47" s="76"/>
      <c r="NV47" s="76"/>
      <c r="NW47" s="76"/>
      <c r="NX47" s="76"/>
      <c r="NY47" s="76"/>
      <c r="NZ47" s="76"/>
      <c r="OA47" s="76"/>
      <c r="OB47" s="76"/>
      <c r="OC47" s="76"/>
      <c r="OD47" s="76"/>
      <c r="OE47" s="76"/>
      <c r="OF47" s="76"/>
      <c r="OG47" s="76"/>
      <c r="OH47" s="76"/>
      <c r="OI47" s="76"/>
      <c r="OJ47" s="76"/>
      <c r="OK47" s="76"/>
      <c r="OL47" s="76"/>
      <c r="OM47" s="76"/>
      <c r="ON47" s="76"/>
      <c r="OO47" s="76"/>
      <c r="OP47" s="76"/>
      <c r="OQ47" s="76"/>
      <c r="OR47" s="76"/>
      <c r="OS47" s="76"/>
      <c r="OT47" s="76"/>
      <c r="OU47" s="76"/>
      <c r="OV47" s="76"/>
      <c r="OW47" s="76"/>
      <c r="OX47" s="76"/>
      <c r="OY47" s="76"/>
      <c r="OZ47" s="76"/>
      <c r="PA47" s="76"/>
      <c r="PB47" s="76"/>
      <c r="PC47" s="76"/>
      <c r="PD47" s="76"/>
      <c r="PE47" s="76"/>
      <c r="PF47" s="76"/>
      <c r="PG47" s="76"/>
      <c r="PH47" s="76"/>
      <c r="PI47" s="76"/>
      <c r="PJ47" s="76"/>
      <c r="PK47" s="76"/>
      <c r="PL47" s="76"/>
      <c r="PM47" s="76"/>
      <c r="PN47" s="76"/>
      <c r="PO47" s="76"/>
      <c r="PP47" s="76"/>
      <c r="PQ47" s="76"/>
      <c r="PR47" s="76"/>
      <c r="PS47" s="76"/>
      <c r="PT47" s="76"/>
      <c r="PU47" s="76"/>
      <c r="PV47" s="76"/>
      <c r="PW47" s="76"/>
      <c r="PX47" s="76"/>
      <c r="PY47" s="76"/>
      <c r="PZ47" s="76"/>
      <c r="QA47" s="76"/>
      <c r="QB47" s="76"/>
      <c r="QC47" s="76"/>
      <c r="QD47" s="76"/>
      <c r="QE47" s="76"/>
      <c r="QF47" s="76"/>
      <c r="QG47" s="76"/>
      <c r="QH47" s="76"/>
      <c r="QI47" s="76"/>
      <c r="QJ47" s="76"/>
      <c r="QK47" s="76"/>
      <c r="QL47" s="76"/>
      <c r="QM47" s="76"/>
      <c r="QN47" s="76"/>
      <c r="QO47" s="76"/>
      <c r="QP47" s="76"/>
      <c r="QQ47" s="76"/>
      <c r="QR47" s="76"/>
      <c r="QS47" s="76"/>
      <c r="QT47" s="76"/>
      <c r="QU47" s="76"/>
      <c r="QV47" s="76"/>
      <c r="QW47" s="76"/>
      <c r="QX47" s="76"/>
      <c r="QY47" s="76"/>
      <c r="QZ47" s="76"/>
      <c r="RA47" s="76"/>
      <c r="RB47" s="76"/>
      <c r="RC47" s="76"/>
      <c r="RD47" s="76"/>
      <c r="RE47" s="76"/>
      <c r="RF47" s="76"/>
      <c r="RG47" s="76"/>
      <c r="RH47" s="76"/>
      <c r="RI47" s="76"/>
      <c r="RJ47" s="76"/>
      <c r="RK47" s="76"/>
      <c r="RL47" s="76"/>
      <c r="RM47" s="76"/>
      <c r="RN47" s="76"/>
      <c r="RO47" s="76"/>
      <c r="RP47" s="76"/>
      <c r="RQ47" s="76"/>
      <c r="RR47" s="76"/>
      <c r="RS47" s="76"/>
      <c r="RT47" s="76"/>
      <c r="RU47" s="76"/>
      <c r="RV47" s="76"/>
      <c r="RW47" s="76"/>
      <c r="RX47" s="76"/>
      <c r="RY47" s="76"/>
      <c r="RZ47" s="76"/>
      <c r="SA47" s="76"/>
      <c r="SB47" s="76"/>
      <c r="SC47" s="76"/>
      <c r="SD47" s="76"/>
      <c r="SE47" s="76"/>
      <c r="SF47" s="76"/>
      <c r="SG47" s="76"/>
      <c r="SH47" s="76"/>
      <c r="SI47" s="76"/>
      <c r="SJ47" s="76"/>
      <c r="SK47" s="76"/>
      <c r="SL47" s="76"/>
      <c r="SM47" s="76"/>
      <c r="SN47" s="76"/>
      <c r="SO47" s="76"/>
      <c r="SP47" s="76"/>
      <c r="SQ47" s="76"/>
      <c r="SR47" s="76"/>
      <c r="SS47" s="76"/>
      <c r="ST47" s="76"/>
      <c r="SU47" s="76"/>
      <c r="SV47" s="76"/>
      <c r="SW47" s="76"/>
      <c r="SX47" s="76"/>
      <c r="SY47" s="76"/>
      <c r="SZ47" s="76"/>
      <c r="TA47" s="76"/>
      <c r="TB47" s="76"/>
      <c r="TC47" s="76"/>
      <c r="TD47" s="76"/>
      <c r="TE47" s="76"/>
      <c r="TF47" s="76"/>
      <c r="TG47" s="76"/>
      <c r="TH47" s="76"/>
      <c r="TI47" s="76"/>
      <c r="TJ47" s="76"/>
      <c r="TK47" s="76"/>
      <c r="TL47" s="76"/>
      <c r="TM47" s="76"/>
      <c r="TN47" s="76"/>
      <c r="TO47" s="76"/>
      <c r="TP47" s="76"/>
      <c r="TQ47" s="76"/>
      <c r="TR47" s="76"/>
      <c r="TS47" s="76"/>
      <c r="TT47" s="76"/>
      <c r="TU47" s="76"/>
      <c r="TV47" s="76"/>
      <c r="TW47" s="76"/>
      <c r="TX47" s="76"/>
      <c r="TY47" s="76"/>
      <c r="TZ47" s="76"/>
      <c r="UA47" s="76"/>
      <c r="UB47" s="76"/>
      <c r="UC47" s="76"/>
      <c r="UD47" s="76"/>
      <c r="UE47" s="76"/>
      <c r="UF47" s="76"/>
      <c r="UG47" s="76"/>
      <c r="UH47" s="76"/>
      <c r="UI47" s="76"/>
      <c r="UJ47" s="76"/>
      <c r="UK47" s="76"/>
      <c r="UL47" s="76"/>
      <c r="UM47" s="76"/>
      <c r="UN47" s="76"/>
      <c r="UO47" s="76"/>
      <c r="UP47" s="76"/>
      <c r="UQ47" s="76"/>
      <c r="UR47" s="76"/>
      <c r="US47" s="76"/>
      <c r="UT47" s="76"/>
      <c r="UU47" s="76"/>
      <c r="UV47" s="76"/>
      <c r="UW47" s="76"/>
      <c r="UX47" s="76"/>
      <c r="UY47" s="76"/>
      <c r="UZ47" s="76"/>
      <c r="VA47" s="76"/>
      <c r="VB47" s="76"/>
      <c r="VC47" s="76"/>
      <c r="VD47" s="76"/>
      <c r="VE47" s="76"/>
      <c r="VF47" s="76"/>
      <c r="VG47" s="76"/>
      <c r="VH47" s="76"/>
      <c r="VI47" s="76"/>
      <c r="VJ47" s="76"/>
      <c r="VK47" s="76"/>
      <c r="VL47" s="76"/>
      <c r="VM47" s="76"/>
      <c r="VN47" s="76"/>
      <c r="VO47" s="76"/>
      <c r="VP47" s="76"/>
      <c r="VQ47" s="76"/>
      <c r="VR47" s="76"/>
      <c r="VS47" s="76"/>
      <c r="VT47" s="76"/>
      <c r="VU47" s="76"/>
      <c r="VV47" s="76"/>
      <c r="VW47" s="76"/>
      <c r="VX47" s="76"/>
      <c r="VY47" s="76"/>
      <c r="VZ47" s="76"/>
      <c r="WA47" s="76"/>
      <c r="WB47" s="76"/>
      <c r="WC47" s="76"/>
      <c r="WD47" s="76"/>
      <c r="WE47" s="76"/>
      <c r="WF47" s="76"/>
      <c r="WG47" s="76"/>
      <c r="WH47" s="76"/>
      <c r="WI47" s="76"/>
      <c r="WJ47" s="76"/>
      <c r="WK47" s="76"/>
      <c r="WL47" s="76"/>
      <c r="WM47" s="76"/>
      <c r="WN47" s="76"/>
      <c r="WO47" s="76"/>
      <c r="WP47" s="76"/>
      <c r="WQ47" s="76"/>
      <c r="WR47" s="76"/>
      <c r="WS47" s="76"/>
      <c r="WT47" s="76"/>
      <c r="WU47" s="76"/>
      <c r="WV47" s="76"/>
      <c r="WW47" s="76"/>
      <c r="WX47" s="76"/>
      <c r="WY47" s="76"/>
      <c r="WZ47" s="76"/>
      <c r="XA47" s="76"/>
      <c r="XB47" s="76"/>
      <c r="XC47" s="76"/>
      <c r="XD47" s="76"/>
      <c r="XE47" s="76"/>
      <c r="XF47" s="76"/>
      <c r="XG47" s="76"/>
      <c r="XH47" s="76"/>
      <c r="XI47" s="76"/>
      <c r="XJ47" s="76"/>
      <c r="XK47" s="76"/>
      <c r="XL47" s="76"/>
      <c r="XM47" s="76"/>
      <c r="XN47" s="76"/>
      <c r="XO47" s="76"/>
      <c r="XP47" s="76"/>
      <c r="XQ47" s="76"/>
      <c r="XR47" s="76"/>
      <c r="XS47" s="76"/>
      <c r="XT47" s="76"/>
      <c r="XU47" s="76"/>
      <c r="XV47" s="76"/>
      <c r="XW47" s="76"/>
      <c r="XX47" s="76"/>
      <c r="XY47" s="76"/>
      <c r="XZ47" s="76"/>
      <c r="YA47" s="76"/>
      <c r="YB47" s="76"/>
      <c r="YC47" s="76"/>
      <c r="YD47" s="76"/>
      <c r="YE47" s="76"/>
      <c r="YF47" s="76"/>
      <c r="YG47" s="76"/>
      <c r="YH47" s="76"/>
      <c r="YI47" s="76"/>
      <c r="YJ47" s="76"/>
      <c r="YK47" s="76"/>
      <c r="YL47" s="76"/>
      <c r="YM47" s="76"/>
      <c r="YN47" s="76"/>
      <c r="YO47" s="76"/>
      <c r="YP47" s="76"/>
      <c r="YQ47" s="76"/>
      <c r="YR47" s="76"/>
      <c r="YS47" s="76"/>
      <c r="YT47" s="76"/>
      <c r="YU47" s="76"/>
      <c r="YV47" s="76"/>
      <c r="YW47" s="76"/>
      <c r="YX47" s="76"/>
      <c r="YY47" s="76"/>
      <c r="YZ47" s="76"/>
      <c r="ZA47" s="76"/>
      <c r="ZB47" s="76"/>
      <c r="ZC47" s="76"/>
      <c r="ZD47" s="76"/>
      <c r="ZE47" s="76"/>
      <c r="ZF47" s="76"/>
      <c r="ZG47" s="76"/>
      <c r="ZH47" s="76"/>
      <c r="ZI47" s="76"/>
      <c r="ZJ47" s="76"/>
      <c r="ZK47" s="76"/>
      <c r="ZL47" s="76"/>
      <c r="ZM47" s="76"/>
      <c r="ZN47" s="76"/>
      <c r="ZO47" s="76"/>
      <c r="ZP47" s="76"/>
      <c r="ZQ47" s="76"/>
      <c r="ZR47" s="76"/>
      <c r="ZS47" s="76"/>
      <c r="ZT47" s="76"/>
      <c r="ZU47" s="76"/>
      <c r="ZV47" s="76"/>
      <c r="ZW47" s="76"/>
      <c r="ZX47" s="76"/>
      <c r="ZY47" s="76"/>
      <c r="ZZ47" s="76"/>
      <c r="AAA47" s="76"/>
      <c r="AAB47" s="76"/>
      <c r="AAC47" s="76"/>
      <c r="AAD47" s="76"/>
      <c r="AAE47" s="76"/>
      <c r="AAF47" s="76"/>
      <c r="AAG47" s="76"/>
      <c r="AAH47" s="76"/>
      <c r="AAI47" s="76"/>
      <c r="AAJ47" s="76"/>
      <c r="AAK47" s="76"/>
      <c r="AAL47" s="76"/>
      <c r="AAM47" s="76"/>
      <c r="AAN47" s="76"/>
      <c r="AAO47" s="76"/>
      <c r="AAP47" s="76"/>
      <c r="AAQ47" s="76"/>
      <c r="AAR47" s="76"/>
      <c r="AAS47" s="76"/>
      <c r="AAT47" s="76"/>
      <c r="AAU47" s="76"/>
      <c r="AAV47" s="76"/>
      <c r="AAW47" s="76"/>
      <c r="AAX47" s="76"/>
      <c r="AAY47" s="76"/>
      <c r="AAZ47" s="76"/>
      <c r="ABA47" s="76"/>
      <c r="ABB47" s="76"/>
      <c r="ABC47" s="76"/>
      <c r="ABD47" s="76"/>
      <c r="ABE47" s="76"/>
      <c r="ABF47" s="76"/>
      <c r="ABG47" s="76"/>
      <c r="ABH47" s="76"/>
      <c r="ABI47" s="76"/>
      <c r="ABJ47" s="76"/>
      <c r="ABK47" s="76"/>
      <c r="ABL47" s="76"/>
      <c r="ABM47" s="76"/>
      <c r="ABN47" s="76"/>
      <c r="ABO47" s="76"/>
      <c r="ABP47" s="76"/>
      <c r="ABQ47" s="76"/>
      <c r="ABR47" s="76"/>
      <c r="ABS47" s="76"/>
      <c r="ABT47" s="76"/>
      <c r="ABU47" s="76"/>
      <c r="ABV47" s="76"/>
      <c r="ABW47" s="76"/>
      <c r="ABX47" s="76"/>
      <c r="ABY47" s="76"/>
      <c r="ABZ47" s="76"/>
      <c r="ACA47" s="76"/>
      <c r="ACB47" s="76"/>
      <c r="ACC47" s="76"/>
      <c r="ACD47" s="76"/>
      <c r="ACE47" s="76"/>
      <c r="ACF47" s="76"/>
      <c r="ACG47" s="76"/>
      <c r="ACH47" s="76"/>
      <c r="ACI47" s="76"/>
      <c r="ACJ47" s="76"/>
      <c r="ACK47" s="76"/>
      <c r="ACL47" s="76"/>
      <c r="ACM47" s="76"/>
      <c r="ACN47" s="76"/>
      <c r="ACO47" s="76"/>
      <c r="ACP47" s="76"/>
      <c r="ACQ47" s="76"/>
      <c r="ACR47" s="76"/>
      <c r="ACS47" s="76"/>
      <c r="ACT47" s="76"/>
      <c r="ACU47" s="76"/>
      <c r="ACV47" s="76"/>
      <c r="ACW47" s="76"/>
      <c r="ACX47" s="76"/>
      <c r="ACY47" s="76"/>
      <c r="ACZ47" s="76"/>
      <c r="ADA47" s="76"/>
      <c r="ADB47" s="76"/>
      <c r="ADC47" s="76"/>
      <c r="ADD47" s="76"/>
      <c r="ADE47" s="76"/>
      <c r="ADF47" s="76"/>
      <c r="ADG47" s="76"/>
      <c r="ADH47" s="76"/>
      <c r="ADI47" s="76"/>
      <c r="ADJ47" s="76"/>
      <c r="ADK47" s="76"/>
      <c r="ADL47" s="76"/>
      <c r="ADM47" s="76"/>
      <c r="ADN47" s="76"/>
      <c r="ADO47" s="76"/>
      <c r="ADP47" s="76"/>
      <c r="ADQ47" s="76"/>
      <c r="ADR47" s="76"/>
      <c r="ADS47" s="76"/>
      <c r="ADT47" s="76"/>
      <c r="ADU47" s="76"/>
      <c r="ADV47" s="76"/>
      <c r="ADW47" s="76"/>
      <c r="ADX47" s="76"/>
      <c r="ADY47" s="76"/>
      <c r="ADZ47" s="76"/>
      <c r="AEA47" s="76"/>
      <c r="AEB47" s="76"/>
      <c r="AEC47" s="76"/>
      <c r="AED47" s="76"/>
      <c r="AEE47" s="76"/>
      <c r="AEF47" s="76"/>
      <c r="AEG47" s="76"/>
      <c r="AEH47" s="76"/>
      <c r="AEI47" s="76"/>
      <c r="AEJ47" s="76"/>
      <c r="AEK47" s="76"/>
      <c r="AEL47" s="76"/>
      <c r="AEM47" s="76"/>
      <c r="AEN47" s="76"/>
      <c r="AEO47" s="76"/>
      <c r="AEP47" s="76"/>
      <c r="AEQ47" s="76"/>
      <c r="AER47" s="76"/>
      <c r="AES47" s="76"/>
      <c r="AET47" s="76"/>
      <c r="AEU47" s="76"/>
      <c r="AEV47" s="76"/>
      <c r="AEW47" s="76"/>
      <c r="AEX47" s="76"/>
      <c r="AEY47" s="76"/>
      <c r="AEZ47" s="76"/>
      <c r="AFA47" s="76"/>
      <c r="AFB47" s="76"/>
      <c r="AFC47" s="76"/>
      <c r="AFD47" s="76"/>
      <c r="AFE47" s="76"/>
      <c r="AFF47" s="76"/>
      <c r="AFG47" s="76"/>
      <c r="AFH47" s="76"/>
      <c r="AFI47" s="76"/>
      <c r="AFJ47" s="76"/>
      <c r="AFK47" s="76"/>
      <c r="AFL47" s="76"/>
      <c r="AFM47" s="76"/>
      <c r="AFN47" s="76"/>
      <c r="AFO47" s="76"/>
      <c r="AFP47" s="76"/>
      <c r="AFQ47" s="76"/>
      <c r="AFR47" s="76"/>
      <c r="AFS47" s="76"/>
      <c r="AFT47" s="76"/>
      <c r="AFU47" s="76"/>
      <c r="AFV47" s="76"/>
      <c r="AFW47" s="76"/>
      <c r="AFX47" s="76"/>
      <c r="AFY47" s="76"/>
      <c r="AFZ47" s="76"/>
      <c r="AGA47" s="76"/>
      <c r="AGB47" s="76"/>
      <c r="AGC47" s="76"/>
      <c r="AGD47" s="76"/>
      <c r="AGE47" s="76"/>
      <c r="AGF47" s="76"/>
      <c r="AGG47" s="76"/>
      <c r="AGH47" s="76"/>
      <c r="AGI47" s="76"/>
      <c r="AGJ47" s="76"/>
      <c r="AGK47" s="76"/>
      <c r="AGL47" s="76"/>
      <c r="AGM47" s="76"/>
      <c r="AGN47" s="76"/>
      <c r="AGO47" s="76"/>
      <c r="AGP47" s="76"/>
      <c r="AGQ47" s="76"/>
      <c r="AGR47" s="76"/>
      <c r="AGS47" s="76"/>
      <c r="AGT47" s="76"/>
      <c r="AGU47" s="76"/>
      <c r="AGV47" s="76"/>
      <c r="AGW47" s="76"/>
      <c r="AGX47" s="76"/>
      <c r="AGY47" s="76"/>
      <c r="AGZ47" s="76"/>
      <c r="AHA47" s="76"/>
      <c r="AHB47" s="76"/>
      <c r="AHC47" s="76"/>
      <c r="AHD47" s="76"/>
      <c r="AHE47" s="76"/>
      <c r="AHF47" s="76"/>
      <c r="AHG47" s="76"/>
      <c r="AHH47" s="76"/>
      <c r="AHI47" s="76"/>
      <c r="AHJ47" s="76"/>
      <c r="AHK47" s="76"/>
      <c r="AHL47" s="76"/>
      <c r="AHM47" s="76"/>
      <c r="AHN47" s="76"/>
      <c r="AHO47" s="76"/>
      <c r="AHP47" s="76"/>
      <c r="AHQ47" s="76"/>
      <c r="AHR47" s="76"/>
      <c r="AHS47" s="76"/>
      <c r="AHT47" s="76"/>
      <c r="AHU47" s="76"/>
      <c r="AHV47" s="76"/>
      <c r="AHW47" s="76"/>
      <c r="AHX47" s="76"/>
      <c r="AHY47" s="76"/>
      <c r="AHZ47" s="76"/>
      <c r="AIA47" s="76"/>
      <c r="AIB47" s="76"/>
      <c r="AIC47" s="76"/>
      <c r="AID47" s="76"/>
      <c r="AIE47" s="76"/>
      <c r="AIF47" s="76"/>
      <c r="AIG47" s="76"/>
      <c r="AIH47" s="76"/>
      <c r="AII47" s="76"/>
      <c r="AIJ47" s="76"/>
      <c r="AIK47" s="76"/>
      <c r="AIL47" s="76"/>
      <c r="AIM47" s="76"/>
      <c r="AIN47" s="76"/>
      <c r="AIO47" s="76"/>
      <c r="AIP47" s="76"/>
      <c r="AIQ47" s="76"/>
      <c r="AIR47" s="76"/>
      <c r="AIS47" s="76"/>
      <c r="AIT47" s="76"/>
      <c r="AIU47" s="76"/>
      <c r="AIV47" s="76"/>
      <c r="AIW47" s="76"/>
      <c r="AIX47" s="76"/>
      <c r="AIY47" s="76"/>
      <c r="AIZ47" s="76"/>
      <c r="AJA47" s="76"/>
      <c r="AJB47" s="76"/>
      <c r="AJC47" s="76"/>
      <c r="AJD47" s="76"/>
      <c r="AJE47" s="76"/>
      <c r="AJF47" s="76"/>
      <c r="AJG47" s="76"/>
      <c r="AJH47" s="76"/>
      <c r="AJI47" s="76"/>
      <c r="AJJ47" s="76"/>
      <c r="AJK47" s="76"/>
      <c r="AJL47" s="76"/>
      <c r="AJM47" s="76"/>
      <c r="AJN47" s="76"/>
      <c r="AJO47" s="76"/>
      <c r="AJP47" s="76"/>
      <c r="AJQ47" s="76"/>
      <c r="AJR47" s="76"/>
      <c r="AJS47" s="76"/>
      <c r="AJT47" s="76"/>
      <c r="AJU47" s="76"/>
      <c r="AJV47" s="76"/>
      <c r="AJW47" s="76"/>
      <c r="AJX47" s="76"/>
      <c r="AJY47" s="76"/>
      <c r="AJZ47" s="76"/>
      <c r="AKA47" s="76"/>
      <c r="AKB47" s="76"/>
      <c r="AKC47" s="76"/>
      <c r="AKD47" s="76"/>
      <c r="AKE47" s="76"/>
      <c r="AKF47" s="76"/>
      <c r="AKG47" s="76"/>
      <c r="AKH47" s="76"/>
      <c r="AKI47" s="76"/>
      <c r="AKJ47" s="76"/>
      <c r="AKK47" s="76"/>
      <c r="AKL47" s="76"/>
      <c r="AKM47" s="76"/>
      <c r="AKN47" s="76"/>
      <c r="AKO47" s="76"/>
      <c r="AKP47" s="76"/>
      <c r="AKQ47" s="76"/>
      <c r="AKR47" s="76"/>
      <c r="AKS47" s="76"/>
      <c r="AKT47" s="76"/>
      <c r="AKU47" s="76"/>
      <c r="AKV47" s="76"/>
      <c r="AKW47" s="76"/>
      <c r="AKX47" s="76"/>
      <c r="AKY47" s="76"/>
      <c r="AKZ47" s="76"/>
      <c r="ALA47" s="76"/>
      <c r="ALB47" s="76"/>
      <c r="ALC47" s="76"/>
      <c r="ALD47" s="76"/>
      <c r="ALE47" s="76"/>
      <c r="ALF47" s="76"/>
      <c r="ALG47" s="76"/>
      <c r="ALH47" s="76"/>
      <c r="ALI47" s="76"/>
      <c r="ALJ47" s="76"/>
      <c r="ALK47" s="76"/>
      <c r="ALL47" s="76"/>
      <c r="ALM47" s="76"/>
      <c r="ALN47" s="76"/>
      <c r="ALO47" s="76"/>
      <c r="ALP47" s="76"/>
      <c r="ALQ47" s="76"/>
      <c r="ALR47" s="76"/>
      <c r="ALS47" s="76"/>
      <c r="ALT47" s="76"/>
      <c r="ALU47" s="76"/>
      <c r="ALV47" s="76"/>
      <c r="ALW47" s="76"/>
      <c r="ALX47" s="76"/>
      <c r="ALY47" s="76"/>
      <c r="ALZ47" s="76"/>
      <c r="AMA47" s="76"/>
      <c r="AMB47" s="76"/>
      <c r="AMC47" s="76"/>
      <c r="AMD47" s="76"/>
      <c r="AME47" s="76"/>
    </row>
    <row r="48" spans="1:1019" s="77" customFormat="1">
      <c r="A48" s="49" t="s">
        <v>114</v>
      </c>
      <c r="B48" s="49"/>
      <c r="C48" s="49"/>
      <c r="D48" s="50" t="s">
        <v>69</v>
      </c>
      <c r="E48" s="49"/>
      <c r="F48" s="62"/>
      <c r="G48" s="51"/>
      <c r="H48" s="51"/>
      <c r="I48" s="51"/>
      <c r="J48" s="51">
        <f>SUM(J49:J52)</f>
        <v>131693.35999999999</v>
      </c>
      <c r="K48" s="76"/>
      <c r="L48" s="76"/>
      <c r="M48" s="76"/>
      <c r="N48" s="76"/>
      <c r="O48" s="76"/>
      <c r="P48" s="76"/>
      <c r="Q48" s="76"/>
      <c r="R48" s="76"/>
      <c r="S48" s="76"/>
      <c r="T48" s="76"/>
      <c r="U48" s="76"/>
      <c r="V48" s="76"/>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76"/>
      <c r="AZ48" s="76"/>
      <c r="BA48" s="76"/>
      <c r="BB48" s="76"/>
      <c r="BC48" s="76"/>
      <c r="BD48" s="76"/>
      <c r="BE48" s="76"/>
      <c r="BF48" s="76"/>
      <c r="BG48" s="76"/>
      <c r="BH48" s="76"/>
      <c r="BI48" s="76"/>
      <c r="BJ48" s="76"/>
      <c r="BK48" s="76"/>
      <c r="BL48" s="76"/>
      <c r="BM48" s="76"/>
      <c r="BN48" s="76"/>
      <c r="BO48" s="76"/>
      <c r="BP48" s="76"/>
      <c r="BQ48" s="76"/>
      <c r="BR48" s="76"/>
      <c r="BS48" s="76"/>
      <c r="BT48" s="76"/>
      <c r="BU48" s="76"/>
      <c r="BV48" s="76"/>
      <c r="BW48" s="76"/>
      <c r="BX48" s="76"/>
      <c r="BY48" s="76"/>
      <c r="BZ48" s="76"/>
      <c r="CA48" s="76"/>
      <c r="CB48" s="76"/>
      <c r="CC48" s="76"/>
      <c r="CD48" s="76"/>
      <c r="CE48" s="76"/>
      <c r="CF48" s="76"/>
      <c r="CG48" s="76"/>
      <c r="CH48" s="76"/>
      <c r="CI48" s="76"/>
      <c r="CJ48" s="76"/>
      <c r="CK48" s="76"/>
      <c r="CL48" s="76"/>
      <c r="CM48" s="76"/>
      <c r="CN48" s="76"/>
      <c r="CO48" s="76"/>
      <c r="CP48" s="76"/>
      <c r="CQ48" s="76"/>
      <c r="CR48" s="76"/>
      <c r="CS48" s="76"/>
      <c r="CT48" s="76"/>
      <c r="CU48" s="76"/>
      <c r="CV48" s="76"/>
      <c r="CW48" s="76"/>
      <c r="CX48" s="76"/>
      <c r="CY48" s="76"/>
      <c r="CZ48" s="76"/>
      <c r="DA48" s="76"/>
      <c r="DB48" s="76"/>
      <c r="DC48" s="76"/>
      <c r="DD48" s="76"/>
      <c r="DE48" s="76"/>
      <c r="DF48" s="76"/>
      <c r="DG48" s="76"/>
      <c r="DH48" s="76"/>
      <c r="DI48" s="76"/>
      <c r="DJ48" s="76"/>
      <c r="DK48" s="76"/>
      <c r="DL48" s="76"/>
      <c r="DM48" s="76"/>
      <c r="DN48" s="76"/>
      <c r="DO48" s="76"/>
      <c r="DP48" s="76"/>
      <c r="DQ48" s="76"/>
      <c r="DR48" s="76"/>
      <c r="DS48" s="76"/>
      <c r="DT48" s="76"/>
      <c r="DU48" s="76"/>
      <c r="DV48" s="76"/>
      <c r="DW48" s="76"/>
      <c r="DX48" s="76"/>
      <c r="DY48" s="76"/>
      <c r="DZ48" s="76"/>
      <c r="EA48" s="76"/>
      <c r="EB48" s="76"/>
      <c r="EC48" s="76"/>
      <c r="ED48" s="76"/>
      <c r="EE48" s="76"/>
      <c r="EF48" s="76"/>
      <c r="EG48" s="76"/>
      <c r="EH48" s="76"/>
      <c r="EI48" s="76"/>
      <c r="EJ48" s="76"/>
      <c r="EK48" s="76"/>
      <c r="EL48" s="76"/>
      <c r="EM48" s="76"/>
      <c r="EN48" s="76"/>
      <c r="EO48" s="76"/>
      <c r="EP48" s="76"/>
      <c r="EQ48" s="76"/>
      <c r="ER48" s="76"/>
      <c r="ES48" s="76"/>
      <c r="ET48" s="76"/>
      <c r="EU48" s="76"/>
      <c r="EV48" s="76"/>
      <c r="EW48" s="76"/>
      <c r="EX48" s="76"/>
      <c r="EY48" s="76"/>
      <c r="EZ48" s="76"/>
      <c r="FA48" s="76"/>
      <c r="FB48" s="76"/>
      <c r="FC48" s="76"/>
      <c r="FD48" s="76"/>
      <c r="FE48" s="76"/>
      <c r="FF48" s="76"/>
      <c r="FG48" s="76"/>
      <c r="FH48" s="76"/>
      <c r="FI48" s="76"/>
      <c r="FJ48" s="76"/>
      <c r="FK48" s="76"/>
      <c r="FL48" s="76"/>
      <c r="FM48" s="76"/>
      <c r="FN48" s="76"/>
      <c r="FO48" s="76"/>
      <c r="FP48" s="76"/>
      <c r="FQ48" s="76"/>
      <c r="FR48" s="76"/>
      <c r="FS48" s="76"/>
      <c r="FT48" s="76"/>
      <c r="FU48" s="76"/>
      <c r="FV48" s="76"/>
      <c r="FW48" s="76"/>
      <c r="FX48" s="76"/>
      <c r="FY48" s="76"/>
      <c r="FZ48" s="76"/>
      <c r="GA48" s="76"/>
      <c r="GB48" s="76"/>
      <c r="GC48" s="76"/>
      <c r="GD48" s="76"/>
      <c r="GE48" s="76"/>
      <c r="GF48" s="76"/>
      <c r="GG48" s="76"/>
      <c r="GH48" s="76"/>
      <c r="GI48" s="76"/>
      <c r="GJ48" s="76"/>
      <c r="GK48" s="76"/>
      <c r="GL48" s="76"/>
      <c r="GM48" s="76"/>
      <c r="GN48" s="76"/>
      <c r="GO48" s="76"/>
      <c r="GP48" s="76"/>
      <c r="GQ48" s="76"/>
      <c r="GR48" s="76"/>
      <c r="GS48" s="76"/>
      <c r="GT48" s="76"/>
      <c r="GU48" s="76"/>
      <c r="GV48" s="76"/>
      <c r="GW48" s="76"/>
      <c r="GX48" s="76"/>
      <c r="GY48" s="76"/>
      <c r="GZ48" s="76"/>
      <c r="HA48" s="76"/>
      <c r="HB48" s="76"/>
      <c r="HC48" s="76"/>
      <c r="HD48" s="76"/>
      <c r="HE48" s="76"/>
      <c r="HF48" s="76"/>
      <c r="HG48" s="76"/>
      <c r="HH48" s="76"/>
      <c r="HI48" s="76"/>
      <c r="HJ48" s="76"/>
      <c r="HK48" s="76"/>
      <c r="HL48" s="76"/>
      <c r="HM48" s="76"/>
      <c r="HN48" s="76"/>
      <c r="HO48" s="76"/>
      <c r="HP48" s="76"/>
      <c r="HQ48" s="76"/>
      <c r="HR48" s="76"/>
      <c r="HS48" s="76"/>
      <c r="HT48" s="76"/>
      <c r="HU48" s="76"/>
      <c r="HV48" s="76"/>
      <c r="HW48" s="76"/>
      <c r="HX48" s="76"/>
      <c r="HY48" s="76"/>
      <c r="HZ48" s="76"/>
      <c r="IA48" s="76"/>
      <c r="IB48" s="76"/>
      <c r="IC48" s="76"/>
      <c r="ID48" s="76"/>
      <c r="IE48" s="76"/>
      <c r="IF48" s="76"/>
      <c r="IG48" s="76"/>
      <c r="IH48" s="76"/>
      <c r="II48" s="76"/>
      <c r="IJ48" s="76"/>
      <c r="IK48" s="76"/>
      <c r="IL48" s="76"/>
      <c r="IM48" s="76"/>
      <c r="IN48" s="76"/>
      <c r="IO48" s="76"/>
      <c r="IP48" s="76"/>
      <c r="IQ48" s="76"/>
      <c r="IR48" s="76"/>
      <c r="IS48" s="76"/>
      <c r="IT48" s="76"/>
      <c r="IU48" s="76"/>
      <c r="IV48" s="76"/>
      <c r="IW48" s="76"/>
      <c r="IX48" s="76"/>
      <c r="IY48" s="76"/>
      <c r="IZ48" s="76"/>
      <c r="JA48" s="76"/>
      <c r="JB48" s="76"/>
      <c r="JC48" s="76"/>
      <c r="JD48" s="76"/>
      <c r="JE48" s="76"/>
      <c r="JF48" s="76"/>
      <c r="JG48" s="76"/>
      <c r="JH48" s="76"/>
      <c r="JI48" s="76"/>
      <c r="JJ48" s="76"/>
      <c r="JK48" s="76"/>
      <c r="JL48" s="76"/>
      <c r="JM48" s="76"/>
      <c r="JN48" s="76"/>
      <c r="JO48" s="76"/>
      <c r="JP48" s="76"/>
      <c r="JQ48" s="76"/>
      <c r="JR48" s="76"/>
      <c r="JS48" s="76"/>
      <c r="JT48" s="76"/>
      <c r="JU48" s="76"/>
      <c r="JV48" s="76"/>
      <c r="JW48" s="76"/>
      <c r="JX48" s="76"/>
      <c r="JY48" s="76"/>
      <c r="JZ48" s="76"/>
      <c r="KA48" s="76"/>
      <c r="KB48" s="76"/>
      <c r="KC48" s="76"/>
      <c r="KD48" s="76"/>
      <c r="KE48" s="76"/>
      <c r="KF48" s="76"/>
      <c r="KG48" s="76"/>
      <c r="KH48" s="76"/>
      <c r="KI48" s="76"/>
      <c r="KJ48" s="76"/>
      <c r="KK48" s="76"/>
      <c r="KL48" s="76"/>
      <c r="KM48" s="76"/>
      <c r="KN48" s="76"/>
      <c r="KO48" s="76"/>
      <c r="KP48" s="76"/>
      <c r="KQ48" s="76"/>
      <c r="KR48" s="76"/>
      <c r="KS48" s="76"/>
      <c r="KT48" s="76"/>
      <c r="KU48" s="76"/>
      <c r="KV48" s="76"/>
      <c r="KW48" s="76"/>
      <c r="KX48" s="76"/>
      <c r="KY48" s="76"/>
      <c r="KZ48" s="76"/>
      <c r="LA48" s="76"/>
      <c r="LB48" s="76"/>
      <c r="LC48" s="76"/>
      <c r="LD48" s="76"/>
      <c r="LE48" s="76"/>
      <c r="LF48" s="76"/>
      <c r="LG48" s="76"/>
      <c r="LH48" s="76"/>
      <c r="LI48" s="76"/>
      <c r="LJ48" s="76"/>
      <c r="LK48" s="76"/>
      <c r="LL48" s="76"/>
      <c r="LM48" s="76"/>
      <c r="LN48" s="76"/>
      <c r="LO48" s="76"/>
      <c r="LP48" s="76"/>
      <c r="LQ48" s="76"/>
      <c r="LR48" s="76"/>
      <c r="LS48" s="76"/>
      <c r="LT48" s="76"/>
      <c r="LU48" s="76"/>
      <c r="LV48" s="76"/>
      <c r="LW48" s="76"/>
      <c r="LX48" s="76"/>
      <c r="LY48" s="76"/>
      <c r="LZ48" s="76"/>
      <c r="MA48" s="76"/>
      <c r="MB48" s="76"/>
      <c r="MC48" s="76"/>
      <c r="MD48" s="76"/>
      <c r="ME48" s="76"/>
      <c r="MF48" s="76"/>
      <c r="MG48" s="76"/>
      <c r="MH48" s="76"/>
      <c r="MI48" s="76"/>
      <c r="MJ48" s="76"/>
      <c r="MK48" s="76"/>
      <c r="ML48" s="76"/>
      <c r="MM48" s="76"/>
      <c r="MN48" s="76"/>
      <c r="MO48" s="76"/>
      <c r="MP48" s="76"/>
      <c r="MQ48" s="76"/>
      <c r="MR48" s="76"/>
      <c r="MS48" s="76"/>
      <c r="MT48" s="76"/>
      <c r="MU48" s="76"/>
      <c r="MV48" s="76"/>
      <c r="MW48" s="76"/>
      <c r="MX48" s="76"/>
      <c r="MY48" s="76"/>
      <c r="MZ48" s="76"/>
      <c r="NA48" s="76"/>
      <c r="NB48" s="76"/>
      <c r="NC48" s="76"/>
      <c r="ND48" s="76"/>
      <c r="NE48" s="76"/>
      <c r="NF48" s="76"/>
      <c r="NG48" s="76"/>
      <c r="NH48" s="76"/>
      <c r="NI48" s="76"/>
      <c r="NJ48" s="76"/>
      <c r="NK48" s="76"/>
      <c r="NL48" s="76"/>
      <c r="NM48" s="76"/>
      <c r="NN48" s="76"/>
      <c r="NO48" s="76"/>
      <c r="NP48" s="76"/>
      <c r="NQ48" s="76"/>
      <c r="NR48" s="76"/>
      <c r="NS48" s="76"/>
      <c r="NT48" s="76"/>
      <c r="NU48" s="76"/>
      <c r="NV48" s="76"/>
      <c r="NW48" s="76"/>
      <c r="NX48" s="76"/>
      <c r="NY48" s="76"/>
      <c r="NZ48" s="76"/>
      <c r="OA48" s="76"/>
      <c r="OB48" s="76"/>
      <c r="OC48" s="76"/>
      <c r="OD48" s="76"/>
      <c r="OE48" s="76"/>
      <c r="OF48" s="76"/>
      <c r="OG48" s="76"/>
      <c r="OH48" s="76"/>
      <c r="OI48" s="76"/>
      <c r="OJ48" s="76"/>
      <c r="OK48" s="76"/>
      <c r="OL48" s="76"/>
      <c r="OM48" s="76"/>
      <c r="ON48" s="76"/>
      <c r="OO48" s="76"/>
      <c r="OP48" s="76"/>
      <c r="OQ48" s="76"/>
      <c r="OR48" s="76"/>
      <c r="OS48" s="76"/>
      <c r="OT48" s="76"/>
      <c r="OU48" s="76"/>
      <c r="OV48" s="76"/>
      <c r="OW48" s="76"/>
      <c r="OX48" s="76"/>
      <c r="OY48" s="76"/>
      <c r="OZ48" s="76"/>
      <c r="PA48" s="76"/>
      <c r="PB48" s="76"/>
      <c r="PC48" s="76"/>
      <c r="PD48" s="76"/>
      <c r="PE48" s="76"/>
      <c r="PF48" s="76"/>
      <c r="PG48" s="76"/>
      <c r="PH48" s="76"/>
      <c r="PI48" s="76"/>
      <c r="PJ48" s="76"/>
      <c r="PK48" s="76"/>
      <c r="PL48" s="76"/>
      <c r="PM48" s="76"/>
      <c r="PN48" s="76"/>
      <c r="PO48" s="76"/>
      <c r="PP48" s="76"/>
      <c r="PQ48" s="76"/>
      <c r="PR48" s="76"/>
      <c r="PS48" s="76"/>
      <c r="PT48" s="76"/>
      <c r="PU48" s="76"/>
      <c r="PV48" s="76"/>
      <c r="PW48" s="76"/>
      <c r="PX48" s="76"/>
      <c r="PY48" s="76"/>
      <c r="PZ48" s="76"/>
      <c r="QA48" s="76"/>
      <c r="QB48" s="76"/>
      <c r="QC48" s="76"/>
      <c r="QD48" s="76"/>
      <c r="QE48" s="76"/>
      <c r="QF48" s="76"/>
      <c r="QG48" s="76"/>
      <c r="QH48" s="76"/>
      <c r="QI48" s="76"/>
      <c r="QJ48" s="76"/>
      <c r="QK48" s="76"/>
      <c r="QL48" s="76"/>
      <c r="QM48" s="76"/>
      <c r="QN48" s="76"/>
      <c r="QO48" s="76"/>
      <c r="QP48" s="76"/>
      <c r="QQ48" s="76"/>
      <c r="QR48" s="76"/>
      <c r="QS48" s="76"/>
      <c r="QT48" s="76"/>
      <c r="QU48" s="76"/>
      <c r="QV48" s="76"/>
      <c r="QW48" s="76"/>
      <c r="QX48" s="76"/>
      <c r="QY48" s="76"/>
      <c r="QZ48" s="76"/>
      <c r="RA48" s="76"/>
      <c r="RB48" s="76"/>
      <c r="RC48" s="76"/>
      <c r="RD48" s="76"/>
      <c r="RE48" s="76"/>
      <c r="RF48" s="76"/>
      <c r="RG48" s="76"/>
      <c r="RH48" s="76"/>
      <c r="RI48" s="76"/>
      <c r="RJ48" s="76"/>
      <c r="RK48" s="76"/>
      <c r="RL48" s="76"/>
      <c r="RM48" s="76"/>
      <c r="RN48" s="76"/>
      <c r="RO48" s="76"/>
      <c r="RP48" s="76"/>
      <c r="RQ48" s="76"/>
      <c r="RR48" s="76"/>
      <c r="RS48" s="76"/>
      <c r="RT48" s="76"/>
      <c r="RU48" s="76"/>
      <c r="RV48" s="76"/>
      <c r="RW48" s="76"/>
      <c r="RX48" s="76"/>
      <c r="RY48" s="76"/>
      <c r="RZ48" s="76"/>
      <c r="SA48" s="76"/>
      <c r="SB48" s="76"/>
      <c r="SC48" s="76"/>
      <c r="SD48" s="76"/>
      <c r="SE48" s="76"/>
      <c r="SF48" s="76"/>
      <c r="SG48" s="76"/>
      <c r="SH48" s="76"/>
      <c r="SI48" s="76"/>
      <c r="SJ48" s="76"/>
      <c r="SK48" s="76"/>
      <c r="SL48" s="76"/>
      <c r="SM48" s="76"/>
      <c r="SN48" s="76"/>
      <c r="SO48" s="76"/>
      <c r="SP48" s="76"/>
      <c r="SQ48" s="76"/>
      <c r="SR48" s="76"/>
      <c r="SS48" s="76"/>
      <c r="ST48" s="76"/>
      <c r="SU48" s="76"/>
      <c r="SV48" s="76"/>
      <c r="SW48" s="76"/>
      <c r="SX48" s="76"/>
      <c r="SY48" s="76"/>
      <c r="SZ48" s="76"/>
      <c r="TA48" s="76"/>
      <c r="TB48" s="76"/>
      <c r="TC48" s="76"/>
      <c r="TD48" s="76"/>
      <c r="TE48" s="76"/>
      <c r="TF48" s="76"/>
      <c r="TG48" s="76"/>
      <c r="TH48" s="76"/>
      <c r="TI48" s="76"/>
      <c r="TJ48" s="76"/>
      <c r="TK48" s="76"/>
      <c r="TL48" s="76"/>
      <c r="TM48" s="76"/>
      <c r="TN48" s="76"/>
      <c r="TO48" s="76"/>
      <c r="TP48" s="76"/>
      <c r="TQ48" s="76"/>
      <c r="TR48" s="76"/>
      <c r="TS48" s="76"/>
      <c r="TT48" s="76"/>
      <c r="TU48" s="76"/>
      <c r="TV48" s="76"/>
      <c r="TW48" s="76"/>
      <c r="TX48" s="76"/>
      <c r="TY48" s="76"/>
      <c r="TZ48" s="76"/>
      <c r="UA48" s="76"/>
      <c r="UB48" s="76"/>
      <c r="UC48" s="76"/>
      <c r="UD48" s="76"/>
      <c r="UE48" s="76"/>
      <c r="UF48" s="76"/>
      <c r="UG48" s="76"/>
      <c r="UH48" s="76"/>
      <c r="UI48" s="76"/>
      <c r="UJ48" s="76"/>
      <c r="UK48" s="76"/>
      <c r="UL48" s="76"/>
      <c r="UM48" s="76"/>
      <c r="UN48" s="76"/>
      <c r="UO48" s="76"/>
      <c r="UP48" s="76"/>
      <c r="UQ48" s="76"/>
      <c r="UR48" s="76"/>
      <c r="US48" s="76"/>
      <c r="UT48" s="76"/>
      <c r="UU48" s="76"/>
      <c r="UV48" s="76"/>
      <c r="UW48" s="76"/>
      <c r="UX48" s="76"/>
      <c r="UY48" s="76"/>
      <c r="UZ48" s="76"/>
      <c r="VA48" s="76"/>
      <c r="VB48" s="76"/>
      <c r="VC48" s="76"/>
      <c r="VD48" s="76"/>
      <c r="VE48" s="76"/>
      <c r="VF48" s="76"/>
      <c r="VG48" s="76"/>
      <c r="VH48" s="76"/>
      <c r="VI48" s="76"/>
      <c r="VJ48" s="76"/>
      <c r="VK48" s="76"/>
      <c r="VL48" s="76"/>
      <c r="VM48" s="76"/>
      <c r="VN48" s="76"/>
      <c r="VO48" s="76"/>
      <c r="VP48" s="76"/>
      <c r="VQ48" s="76"/>
      <c r="VR48" s="76"/>
      <c r="VS48" s="76"/>
      <c r="VT48" s="76"/>
      <c r="VU48" s="76"/>
      <c r="VV48" s="76"/>
      <c r="VW48" s="76"/>
      <c r="VX48" s="76"/>
      <c r="VY48" s="76"/>
      <c r="VZ48" s="76"/>
      <c r="WA48" s="76"/>
      <c r="WB48" s="76"/>
      <c r="WC48" s="76"/>
      <c r="WD48" s="76"/>
      <c r="WE48" s="76"/>
      <c r="WF48" s="76"/>
      <c r="WG48" s="76"/>
      <c r="WH48" s="76"/>
      <c r="WI48" s="76"/>
      <c r="WJ48" s="76"/>
      <c r="WK48" s="76"/>
      <c r="WL48" s="76"/>
      <c r="WM48" s="76"/>
      <c r="WN48" s="76"/>
      <c r="WO48" s="76"/>
      <c r="WP48" s="76"/>
      <c r="WQ48" s="76"/>
      <c r="WR48" s="76"/>
      <c r="WS48" s="76"/>
      <c r="WT48" s="76"/>
      <c r="WU48" s="76"/>
      <c r="WV48" s="76"/>
      <c r="WW48" s="76"/>
      <c r="WX48" s="76"/>
      <c r="WY48" s="76"/>
      <c r="WZ48" s="76"/>
      <c r="XA48" s="76"/>
      <c r="XB48" s="76"/>
      <c r="XC48" s="76"/>
      <c r="XD48" s="76"/>
      <c r="XE48" s="76"/>
      <c r="XF48" s="76"/>
      <c r="XG48" s="76"/>
      <c r="XH48" s="76"/>
      <c r="XI48" s="76"/>
      <c r="XJ48" s="76"/>
      <c r="XK48" s="76"/>
      <c r="XL48" s="76"/>
      <c r="XM48" s="76"/>
      <c r="XN48" s="76"/>
      <c r="XO48" s="76"/>
      <c r="XP48" s="76"/>
      <c r="XQ48" s="76"/>
      <c r="XR48" s="76"/>
      <c r="XS48" s="76"/>
      <c r="XT48" s="76"/>
      <c r="XU48" s="76"/>
      <c r="XV48" s="76"/>
      <c r="XW48" s="76"/>
      <c r="XX48" s="76"/>
      <c r="XY48" s="76"/>
      <c r="XZ48" s="76"/>
      <c r="YA48" s="76"/>
      <c r="YB48" s="76"/>
      <c r="YC48" s="76"/>
      <c r="YD48" s="76"/>
      <c r="YE48" s="76"/>
      <c r="YF48" s="76"/>
      <c r="YG48" s="76"/>
      <c r="YH48" s="76"/>
      <c r="YI48" s="76"/>
      <c r="YJ48" s="76"/>
      <c r="YK48" s="76"/>
      <c r="YL48" s="76"/>
      <c r="YM48" s="76"/>
      <c r="YN48" s="76"/>
      <c r="YO48" s="76"/>
      <c r="YP48" s="76"/>
      <c r="YQ48" s="76"/>
      <c r="YR48" s="76"/>
      <c r="YS48" s="76"/>
      <c r="YT48" s="76"/>
      <c r="YU48" s="76"/>
      <c r="YV48" s="76"/>
      <c r="YW48" s="76"/>
      <c r="YX48" s="76"/>
      <c r="YY48" s="76"/>
      <c r="YZ48" s="76"/>
      <c r="ZA48" s="76"/>
      <c r="ZB48" s="76"/>
      <c r="ZC48" s="76"/>
      <c r="ZD48" s="76"/>
      <c r="ZE48" s="76"/>
      <c r="ZF48" s="76"/>
      <c r="ZG48" s="76"/>
      <c r="ZH48" s="76"/>
      <c r="ZI48" s="76"/>
      <c r="ZJ48" s="76"/>
      <c r="ZK48" s="76"/>
      <c r="ZL48" s="76"/>
      <c r="ZM48" s="76"/>
      <c r="ZN48" s="76"/>
      <c r="ZO48" s="76"/>
      <c r="ZP48" s="76"/>
      <c r="ZQ48" s="76"/>
      <c r="ZR48" s="76"/>
      <c r="ZS48" s="76"/>
      <c r="ZT48" s="76"/>
      <c r="ZU48" s="76"/>
      <c r="ZV48" s="76"/>
      <c r="ZW48" s="76"/>
      <c r="ZX48" s="76"/>
      <c r="ZY48" s="76"/>
      <c r="ZZ48" s="76"/>
      <c r="AAA48" s="76"/>
      <c r="AAB48" s="76"/>
      <c r="AAC48" s="76"/>
      <c r="AAD48" s="76"/>
      <c r="AAE48" s="76"/>
      <c r="AAF48" s="76"/>
      <c r="AAG48" s="76"/>
      <c r="AAH48" s="76"/>
      <c r="AAI48" s="76"/>
      <c r="AAJ48" s="76"/>
      <c r="AAK48" s="76"/>
      <c r="AAL48" s="76"/>
      <c r="AAM48" s="76"/>
      <c r="AAN48" s="76"/>
      <c r="AAO48" s="76"/>
      <c r="AAP48" s="76"/>
      <c r="AAQ48" s="76"/>
      <c r="AAR48" s="76"/>
      <c r="AAS48" s="76"/>
      <c r="AAT48" s="76"/>
      <c r="AAU48" s="76"/>
      <c r="AAV48" s="76"/>
      <c r="AAW48" s="76"/>
      <c r="AAX48" s="76"/>
      <c r="AAY48" s="76"/>
      <c r="AAZ48" s="76"/>
      <c r="ABA48" s="76"/>
      <c r="ABB48" s="76"/>
      <c r="ABC48" s="76"/>
      <c r="ABD48" s="76"/>
      <c r="ABE48" s="76"/>
      <c r="ABF48" s="76"/>
      <c r="ABG48" s="76"/>
      <c r="ABH48" s="76"/>
      <c r="ABI48" s="76"/>
      <c r="ABJ48" s="76"/>
      <c r="ABK48" s="76"/>
      <c r="ABL48" s="76"/>
      <c r="ABM48" s="76"/>
      <c r="ABN48" s="76"/>
      <c r="ABO48" s="76"/>
      <c r="ABP48" s="76"/>
      <c r="ABQ48" s="76"/>
      <c r="ABR48" s="76"/>
      <c r="ABS48" s="76"/>
      <c r="ABT48" s="76"/>
      <c r="ABU48" s="76"/>
      <c r="ABV48" s="76"/>
      <c r="ABW48" s="76"/>
      <c r="ABX48" s="76"/>
      <c r="ABY48" s="76"/>
      <c r="ABZ48" s="76"/>
      <c r="ACA48" s="76"/>
      <c r="ACB48" s="76"/>
      <c r="ACC48" s="76"/>
      <c r="ACD48" s="76"/>
      <c r="ACE48" s="76"/>
      <c r="ACF48" s="76"/>
      <c r="ACG48" s="76"/>
      <c r="ACH48" s="76"/>
      <c r="ACI48" s="76"/>
      <c r="ACJ48" s="76"/>
      <c r="ACK48" s="76"/>
      <c r="ACL48" s="76"/>
      <c r="ACM48" s="76"/>
      <c r="ACN48" s="76"/>
      <c r="ACO48" s="76"/>
      <c r="ACP48" s="76"/>
      <c r="ACQ48" s="76"/>
      <c r="ACR48" s="76"/>
      <c r="ACS48" s="76"/>
      <c r="ACT48" s="76"/>
      <c r="ACU48" s="76"/>
      <c r="ACV48" s="76"/>
      <c r="ACW48" s="76"/>
      <c r="ACX48" s="76"/>
      <c r="ACY48" s="76"/>
      <c r="ACZ48" s="76"/>
      <c r="ADA48" s="76"/>
      <c r="ADB48" s="76"/>
      <c r="ADC48" s="76"/>
      <c r="ADD48" s="76"/>
      <c r="ADE48" s="76"/>
      <c r="ADF48" s="76"/>
      <c r="ADG48" s="76"/>
      <c r="ADH48" s="76"/>
      <c r="ADI48" s="76"/>
      <c r="ADJ48" s="76"/>
      <c r="ADK48" s="76"/>
      <c r="ADL48" s="76"/>
      <c r="ADM48" s="76"/>
      <c r="ADN48" s="76"/>
      <c r="ADO48" s="76"/>
      <c r="ADP48" s="76"/>
      <c r="ADQ48" s="76"/>
      <c r="ADR48" s="76"/>
      <c r="ADS48" s="76"/>
      <c r="ADT48" s="76"/>
      <c r="ADU48" s="76"/>
      <c r="ADV48" s="76"/>
      <c r="ADW48" s="76"/>
      <c r="ADX48" s="76"/>
      <c r="ADY48" s="76"/>
      <c r="ADZ48" s="76"/>
      <c r="AEA48" s="76"/>
      <c r="AEB48" s="76"/>
      <c r="AEC48" s="76"/>
      <c r="AED48" s="76"/>
      <c r="AEE48" s="76"/>
      <c r="AEF48" s="76"/>
      <c r="AEG48" s="76"/>
      <c r="AEH48" s="76"/>
      <c r="AEI48" s="76"/>
      <c r="AEJ48" s="76"/>
      <c r="AEK48" s="76"/>
      <c r="AEL48" s="76"/>
      <c r="AEM48" s="76"/>
      <c r="AEN48" s="76"/>
      <c r="AEO48" s="76"/>
      <c r="AEP48" s="76"/>
      <c r="AEQ48" s="76"/>
      <c r="AER48" s="76"/>
      <c r="AES48" s="76"/>
      <c r="AET48" s="76"/>
      <c r="AEU48" s="76"/>
      <c r="AEV48" s="76"/>
      <c r="AEW48" s="76"/>
      <c r="AEX48" s="76"/>
      <c r="AEY48" s="76"/>
      <c r="AEZ48" s="76"/>
      <c r="AFA48" s="76"/>
      <c r="AFB48" s="76"/>
      <c r="AFC48" s="76"/>
      <c r="AFD48" s="76"/>
      <c r="AFE48" s="76"/>
      <c r="AFF48" s="76"/>
      <c r="AFG48" s="76"/>
      <c r="AFH48" s="76"/>
      <c r="AFI48" s="76"/>
      <c r="AFJ48" s="76"/>
      <c r="AFK48" s="76"/>
      <c r="AFL48" s="76"/>
      <c r="AFM48" s="76"/>
      <c r="AFN48" s="76"/>
      <c r="AFO48" s="76"/>
      <c r="AFP48" s="76"/>
      <c r="AFQ48" s="76"/>
      <c r="AFR48" s="76"/>
      <c r="AFS48" s="76"/>
      <c r="AFT48" s="76"/>
      <c r="AFU48" s="76"/>
      <c r="AFV48" s="76"/>
      <c r="AFW48" s="76"/>
      <c r="AFX48" s="76"/>
      <c r="AFY48" s="76"/>
      <c r="AFZ48" s="76"/>
      <c r="AGA48" s="76"/>
      <c r="AGB48" s="76"/>
      <c r="AGC48" s="76"/>
      <c r="AGD48" s="76"/>
      <c r="AGE48" s="76"/>
      <c r="AGF48" s="76"/>
      <c r="AGG48" s="76"/>
      <c r="AGH48" s="76"/>
      <c r="AGI48" s="76"/>
      <c r="AGJ48" s="76"/>
      <c r="AGK48" s="76"/>
      <c r="AGL48" s="76"/>
      <c r="AGM48" s="76"/>
      <c r="AGN48" s="76"/>
      <c r="AGO48" s="76"/>
      <c r="AGP48" s="76"/>
      <c r="AGQ48" s="76"/>
      <c r="AGR48" s="76"/>
      <c r="AGS48" s="76"/>
      <c r="AGT48" s="76"/>
      <c r="AGU48" s="76"/>
      <c r="AGV48" s="76"/>
      <c r="AGW48" s="76"/>
      <c r="AGX48" s="76"/>
      <c r="AGY48" s="76"/>
      <c r="AGZ48" s="76"/>
      <c r="AHA48" s="76"/>
      <c r="AHB48" s="76"/>
      <c r="AHC48" s="76"/>
      <c r="AHD48" s="76"/>
      <c r="AHE48" s="76"/>
      <c r="AHF48" s="76"/>
      <c r="AHG48" s="76"/>
      <c r="AHH48" s="76"/>
      <c r="AHI48" s="76"/>
      <c r="AHJ48" s="76"/>
      <c r="AHK48" s="76"/>
      <c r="AHL48" s="76"/>
      <c r="AHM48" s="76"/>
      <c r="AHN48" s="76"/>
      <c r="AHO48" s="76"/>
      <c r="AHP48" s="76"/>
      <c r="AHQ48" s="76"/>
      <c r="AHR48" s="76"/>
      <c r="AHS48" s="76"/>
      <c r="AHT48" s="76"/>
      <c r="AHU48" s="76"/>
      <c r="AHV48" s="76"/>
      <c r="AHW48" s="76"/>
      <c r="AHX48" s="76"/>
      <c r="AHY48" s="76"/>
      <c r="AHZ48" s="76"/>
      <c r="AIA48" s="76"/>
      <c r="AIB48" s="76"/>
      <c r="AIC48" s="76"/>
      <c r="AID48" s="76"/>
      <c r="AIE48" s="76"/>
      <c r="AIF48" s="76"/>
      <c r="AIG48" s="76"/>
      <c r="AIH48" s="76"/>
      <c r="AII48" s="76"/>
      <c r="AIJ48" s="76"/>
      <c r="AIK48" s="76"/>
      <c r="AIL48" s="76"/>
      <c r="AIM48" s="76"/>
      <c r="AIN48" s="76"/>
      <c r="AIO48" s="76"/>
      <c r="AIP48" s="76"/>
      <c r="AIQ48" s="76"/>
      <c r="AIR48" s="76"/>
      <c r="AIS48" s="76"/>
      <c r="AIT48" s="76"/>
      <c r="AIU48" s="76"/>
      <c r="AIV48" s="76"/>
      <c r="AIW48" s="76"/>
      <c r="AIX48" s="76"/>
      <c r="AIY48" s="76"/>
      <c r="AIZ48" s="76"/>
      <c r="AJA48" s="76"/>
      <c r="AJB48" s="76"/>
      <c r="AJC48" s="76"/>
      <c r="AJD48" s="76"/>
      <c r="AJE48" s="76"/>
      <c r="AJF48" s="76"/>
      <c r="AJG48" s="76"/>
      <c r="AJH48" s="76"/>
      <c r="AJI48" s="76"/>
      <c r="AJJ48" s="76"/>
      <c r="AJK48" s="76"/>
      <c r="AJL48" s="76"/>
      <c r="AJM48" s="76"/>
      <c r="AJN48" s="76"/>
      <c r="AJO48" s="76"/>
      <c r="AJP48" s="76"/>
      <c r="AJQ48" s="76"/>
      <c r="AJR48" s="76"/>
      <c r="AJS48" s="76"/>
      <c r="AJT48" s="76"/>
      <c r="AJU48" s="76"/>
      <c r="AJV48" s="76"/>
      <c r="AJW48" s="76"/>
      <c r="AJX48" s="76"/>
      <c r="AJY48" s="76"/>
      <c r="AJZ48" s="76"/>
      <c r="AKA48" s="76"/>
      <c r="AKB48" s="76"/>
      <c r="AKC48" s="76"/>
      <c r="AKD48" s="76"/>
      <c r="AKE48" s="76"/>
      <c r="AKF48" s="76"/>
      <c r="AKG48" s="76"/>
      <c r="AKH48" s="76"/>
      <c r="AKI48" s="76"/>
      <c r="AKJ48" s="76"/>
      <c r="AKK48" s="76"/>
      <c r="AKL48" s="76"/>
      <c r="AKM48" s="76"/>
      <c r="AKN48" s="76"/>
      <c r="AKO48" s="76"/>
      <c r="AKP48" s="76"/>
      <c r="AKQ48" s="76"/>
      <c r="AKR48" s="76"/>
      <c r="AKS48" s="76"/>
      <c r="AKT48" s="76"/>
      <c r="AKU48" s="76"/>
      <c r="AKV48" s="76"/>
      <c r="AKW48" s="76"/>
      <c r="AKX48" s="76"/>
      <c r="AKY48" s="76"/>
      <c r="AKZ48" s="76"/>
      <c r="ALA48" s="76"/>
      <c r="ALB48" s="76"/>
      <c r="ALC48" s="76"/>
      <c r="ALD48" s="76"/>
      <c r="ALE48" s="76"/>
      <c r="ALF48" s="76"/>
      <c r="ALG48" s="76"/>
      <c r="ALH48" s="76"/>
      <c r="ALI48" s="76"/>
      <c r="ALJ48" s="76"/>
      <c r="ALK48" s="76"/>
      <c r="ALL48" s="76"/>
      <c r="ALM48" s="76"/>
      <c r="ALN48" s="76"/>
      <c r="ALO48" s="76"/>
      <c r="ALP48" s="76"/>
      <c r="ALQ48" s="76"/>
      <c r="ALR48" s="76"/>
      <c r="ALS48" s="76"/>
      <c r="ALT48" s="76"/>
      <c r="ALU48" s="76"/>
      <c r="ALV48" s="76"/>
      <c r="ALW48" s="76"/>
      <c r="ALX48" s="76"/>
      <c r="ALY48" s="76"/>
      <c r="ALZ48" s="76"/>
      <c r="AMA48" s="76"/>
      <c r="AMB48" s="76"/>
      <c r="AMC48" s="76"/>
      <c r="AMD48" s="76"/>
      <c r="AME48" s="76"/>
    </row>
    <row r="49" spans="1:1019" s="80" customFormat="1">
      <c r="A49" s="20" t="s">
        <v>305</v>
      </c>
      <c r="B49" s="21">
        <v>5213572</v>
      </c>
      <c r="C49" s="21" t="s">
        <v>96</v>
      </c>
      <c r="D49" s="71" t="s">
        <v>124</v>
      </c>
      <c r="E49" s="22" t="s">
        <v>55</v>
      </c>
      <c r="F49" s="59">
        <v>76.37</v>
      </c>
      <c r="G49" s="23">
        <v>626.24</v>
      </c>
      <c r="H49" s="69">
        <f>$J$6</f>
        <v>0.21229999999999999</v>
      </c>
      <c r="I49" s="23">
        <f>ROUND(((H49+1)*G49),2)</f>
        <v>759.19</v>
      </c>
      <c r="J49" s="23">
        <f>TRUNC((I49*F49),2)</f>
        <v>57979.34</v>
      </c>
      <c r="K49" s="78">
        <f t="shared" ref="K49:K52" si="10">G49*F49</f>
        <v>47825.948800000006</v>
      </c>
      <c r="L49" s="76"/>
      <c r="M49" s="79"/>
      <c r="N49" s="76"/>
      <c r="O49" s="76"/>
      <c r="P49" s="76"/>
      <c r="Q49" s="76"/>
      <c r="R49" s="76"/>
      <c r="S49" s="76"/>
      <c r="T49" s="76"/>
      <c r="U49" s="76"/>
      <c r="V49" s="76"/>
      <c r="W49" s="76"/>
      <c r="X49" s="76"/>
      <c r="Y49" s="76"/>
      <c r="Z49" s="76"/>
      <c r="AA49" s="76"/>
      <c r="AB49" s="76"/>
      <c r="AC49" s="76"/>
      <c r="AD49" s="76"/>
      <c r="AE49" s="76"/>
      <c r="AF49" s="76"/>
      <c r="AG49" s="76"/>
      <c r="AH49" s="76"/>
      <c r="AI49" s="76"/>
      <c r="AJ49" s="76"/>
      <c r="AK49" s="76"/>
      <c r="AL49" s="76"/>
      <c r="AM49" s="76"/>
      <c r="AN49" s="76"/>
      <c r="AO49" s="76"/>
      <c r="AP49" s="76"/>
      <c r="AQ49" s="76"/>
      <c r="AR49" s="76"/>
      <c r="AS49" s="76"/>
      <c r="AT49" s="76"/>
      <c r="AU49" s="76"/>
      <c r="AV49" s="76"/>
      <c r="AW49" s="76"/>
      <c r="AX49" s="76"/>
      <c r="AY49" s="76"/>
      <c r="AZ49" s="76"/>
      <c r="BA49" s="76"/>
      <c r="BB49" s="76"/>
      <c r="BC49" s="76"/>
      <c r="BD49" s="76"/>
      <c r="BE49" s="76"/>
      <c r="BF49" s="76"/>
      <c r="BG49" s="76"/>
      <c r="BH49" s="76"/>
      <c r="BI49" s="76"/>
      <c r="BJ49" s="76"/>
      <c r="BK49" s="76"/>
      <c r="BL49" s="76"/>
      <c r="BM49" s="76"/>
      <c r="BN49" s="76"/>
      <c r="BO49" s="76"/>
      <c r="BP49" s="76"/>
      <c r="BQ49" s="76"/>
      <c r="BR49" s="76"/>
      <c r="BS49" s="76"/>
      <c r="BT49" s="76"/>
      <c r="BU49" s="76"/>
      <c r="BV49" s="76"/>
      <c r="BW49" s="76"/>
      <c r="BX49" s="76"/>
      <c r="BY49" s="76"/>
      <c r="BZ49" s="76"/>
      <c r="CA49" s="76"/>
      <c r="CB49" s="76"/>
      <c r="CC49" s="76"/>
      <c r="CD49" s="76"/>
      <c r="CE49" s="76"/>
      <c r="CF49" s="76"/>
      <c r="CG49" s="76"/>
      <c r="CH49" s="76"/>
      <c r="CI49" s="76"/>
      <c r="CJ49" s="76"/>
      <c r="CK49" s="76"/>
      <c r="CL49" s="76"/>
      <c r="CM49" s="76"/>
      <c r="CN49" s="76"/>
      <c r="CO49" s="76"/>
      <c r="CP49" s="76"/>
      <c r="CQ49" s="76"/>
      <c r="CR49" s="76"/>
      <c r="CS49" s="76"/>
      <c r="CT49" s="76"/>
      <c r="CU49" s="76"/>
      <c r="CV49" s="76"/>
      <c r="CW49" s="76"/>
      <c r="CX49" s="76"/>
      <c r="CY49" s="76"/>
      <c r="CZ49" s="76"/>
      <c r="DA49" s="76"/>
      <c r="DB49" s="76"/>
      <c r="DC49" s="76"/>
      <c r="DD49" s="76"/>
      <c r="DE49" s="76"/>
      <c r="DF49" s="76"/>
      <c r="DG49" s="76"/>
      <c r="DH49" s="76"/>
      <c r="DI49" s="76"/>
      <c r="DJ49" s="76"/>
      <c r="DK49" s="76"/>
      <c r="DL49" s="76"/>
      <c r="DM49" s="76"/>
      <c r="DN49" s="76"/>
      <c r="DO49" s="76"/>
      <c r="DP49" s="76"/>
      <c r="DQ49" s="76"/>
      <c r="DR49" s="76"/>
      <c r="DS49" s="76"/>
      <c r="DT49" s="76"/>
      <c r="DU49" s="76"/>
      <c r="DV49" s="76"/>
      <c r="DW49" s="76"/>
      <c r="DX49" s="76"/>
      <c r="DY49" s="76"/>
      <c r="DZ49" s="76"/>
      <c r="EA49" s="76"/>
      <c r="EB49" s="76"/>
      <c r="EC49" s="76"/>
      <c r="ED49" s="76"/>
      <c r="EE49" s="76"/>
      <c r="EF49" s="76"/>
      <c r="EG49" s="76"/>
      <c r="EH49" s="76"/>
      <c r="EI49" s="76"/>
      <c r="EJ49" s="76"/>
      <c r="EK49" s="76"/>
      <c r="EL49" s="76"/>
      <c r="EM49" s="76"/>
      <c r="EN49" s="76"/>
      <c r="EO49" s="76"/>
      <c r="EP49" s="76"/>
      <c r="EQ49" s="76"/>
      <c r="ER49" s="76"/>
      <c r="ES49" s="76"/>
      <c r="ET49" s="76"/>
      <c r="EU49" s="76"/>
      <c r="EV49" s="76"/>
      <c r="EW49" s="76"/>
      <c r="EX49" s="76"/>
      <c r="EY49" s="76"/>
      <c r="EZ49" s="76"/>
      <c r="FA49" s="76"/>
      <c r="FB49" s="76"/>
      <c r="FC49" s="76"/>
      <c r="FD49" s="76"/>
      <c r="FE49" s="76"/>
      <c r="FF49" s="76"/>
      <c r="FG49" s="76"/>
      <c r="FH49" s="76"/>
      <c r="FI49" s="76"/>
      <c r="FJ49" s="76"/>
      <c r="FK49" s="76"/>
      <c r="FL49" s="76"/>
      <c r="FM49" s="76"/>
      <c r="FN49" s="76"/>
      <c r="FO49" s="76"/>
      <c r="FP49" s="76"/>
      <c r="FQ49" s="76"/>
      <c r="FR49" s="76"/>
      <c r="FS49" s="76"/>
      <c r="FT49" s="76"/>
      <c r="FU49" s="76"/>
      <c r="FV49" s="76"/>
      <c r="FW49" s="76"/>
      <c r="FX49" s="76"/>
      <c r="FY49" s="76"/>
      <c r="FZ49" s="76"/>
      <c r="GA49" s="76"/>
      <c r="GB49" s="76"/>
      <c r="GC49" s="76"/>
      <c r="GD49" s="76"/>
      <c r="GE49" s="76"/>
      <c r="GF49" s="76"/>
      <c r="GG49" s="76"/>
      <c r="GH49" s="76"/>
      <c r="GI49" s="76"/>
      <c r="GJ49" s="76"/>
      <c r="GK49" s="76"/>
      <c r="GL49" s="76"/>
      <c r="GM49" s="76"/>
      <c r="GN49" s="76"/>
      <c r="GO49" s="76"/>
      <c r="GP49" s="76"/>
      <c r="GQ49" s="76"/>
      <c r="GR49" s="76"/>
      <c r="GS49" s="76"/>
      <c r="GT49" s="76"/>
      <c r="GU49" s="76"/>
      <c r="GV49" s="76"/>
      <c r="GW49" s="76"/>
      <c r="GX49" s="76"/>
      <c r="GY49" s="76"/>
      <c r="GZ49" s="76"/>
      <c r="HA49" s="76"/>
      <c r="HB49" s="76"/>
      <c r="HC49" s="76"/>
      <c r="HD49" s="76"/>
      <c r="HE49" s="76"/>
      <c r="HF49" s="76"/>
      <c r="HG49" s="76"/>
      <c r="HH49" s="76"/>
      <c r="HI49" s="76"/>
      <c r="HJ49" s="76"/>
      <c r="HK49" s="76"/>
      <c r="HL49" s="76"/>
      <c r="HM49" s="76"/>
      <c r="HN49" s="76"/>
      <c r="HO49" s="76"/>
      <c r="HP49" s="76"/>
      <c r="HQ49" s="76"/>
      <c r="HR49" s="76"/>
      <c r="HS49" s="76"/>
      <c r="HT49" s="76"/>
      <c r="HU49" s="76"/>
      <c r="HV49" s="76"/>
      <c r="HW49" s="76"/>
      <c r="HX49" s="76"/>
      <c r="HY49" s="76"/>
      <c r="HZ49" s="76"/>
      <c r="IA49" s="76"/>
      <c r="IB49" s="76"/>
      <c r="IC49" s="76"/>
      <c r="ID49" s="76"/>
      <c r="IE49" s="76"/>
      <c r="IF49" s="76"/>
      <c r="IG49" s="76"/>
      <c r="IH49" s="76"/>
      <c r="II49" s="76"/>
      <c r="IJ49" s="76"/>
      <c r="IK49" s="76"/>
      <c r="IL49" s="76"/>
      <c r="IM49" s="76"/>
      <c r="IN49" s="76"/>
      <c r="IO49" s="76"/>
      <c r="IP49" s="76"/>
      <c r="IQ49" s="76"/>
      <c r="IR49" s="76"/>
      <c r="IS49" s="76"/>
      <c r="IT49" s="76"/>
      <c r="IU49" s="76"/>
      <c r="IV49" s="76"/>
      <c r="IW49" s="76"/>
      <c r="IX49" s="76"/>
      <c r="IY49" s="76"/>
      <c r="IZ49" s="76"/>
      <c r="JA49" s="76"/>
      <c r="JB49" s="76"/>
      <c r="JC49" s="76"/>
      <c r="JD49" s="76"/>
      <c r="JE49" s="76"/>
      <c r="JF49" s="76"/>
      <c r="JG49" s="76"/>
      <c r="JH49" s="76"/>
      <c r="JI49" s="76"/>
      <c r="JJ49" s="76"/>
      <c r="JK49" s="76"/>
      <c r="JL49" s="76"/>
      <c r="JM49" s="76"/>
      <c r="JN49" s="76"/>
      <c r="JO49" s="76"/>
      <c r="JP49" s="76"/>
      <c r="JQ49" s="76"/>
      <c r="JR49" s="76"/>
      <c r="JS49" s="76"/>
      <c r="JT49" s="76"/>
      <c r="JU49" s="76"/>
      <c r="JV49" s="76"/>
      <c r="JW49" s="76"/>
      <c r="JX49" s="76"/>
      <c r="JY49" s="76"/>
      <c r="JZ49" s="76"/>
      <c r="KA49" s="76"/>
      <c r="KB49" s="76"/>
      <c r="KC49" s="76"/>
      <c r="KD49" s="76"/>
      <c r="KE49" s="76"/>
      <c r="KF49" s="76"/>
      <c r="KG49" s="76"/>
      <c r="KH49" s="76"/>
      <c r="KI49" s="76"/>
      <c r="KJ49" s="76"/>
      <c r="KK49" s="76"/>
      <c r="KL49" s="76"/>
      <c r="KM49" s="76"/>
      <c r="KN49" s="76"/>
      <c r="KO49" s="76"/>
      <c r="KP49" s="76"/>
      <c r="KQ49" s="76"/>
      <c r="KR49" s="76"/>
      <c r="KS49" s="76"/>
      <c r="KT49" s="76"/>
      <c r="KU49" s="76"/>
      <c r="KV49" s="76"/>
      <c r="KW49" s="76"/>
      <c r="KX49" s="76"/>
      <c r="KY49" s="76"/>
      <c r="KZ49" s="76"/>
      <c r="LA49" s="76"/>
      <c r="LB49" s="76"/>
      <c r="LC49" s="76"/>
      <c r="LD49" s="76"/>
      <c r="LE49" s="76"/>
      <c r="LF49" s="76"/>
      <c r="LG49" s="76"/>
      <c r="LH49" s="76"/>
      <c r="LI49" s="76"/>
      <c r="LJ49" s="76"/>
      <c r="LK49" s="76"/>
      <c r="LL49" s="76"/>
      <c r="LM49" s="76"/>
      <c r="LN49" s="76"/>
      <c r="LO49" s="76"/>
      <c r="LP49" s="76"/>
      <c r="LQ49" s="76"/>
      <c r="LR49" s="76"/>
      <c r="LS49" s="76"/>
      <c r="LT49" s="76"/>
      <c r="LU49" s="76"/>
      <c r="LV49" s="76"/>
      <c r="LW49" s="76"/>
      <c r="LX49" s="76"/>
      <c r="LY49" s="76"/>
      <c r="LZ49" s="76"/>
      <c r="MA49" s="76"/>
      <c r="MB49" s="76"/>
      <c r="MC49" s="76"/>
      <c r="MD49" s="76"/>
      <c r="ME49" s="76"/>
      <c r="MF49" s="76"/>
      <c r="MG49" s="76"/>
      <c r="MH49" s="76"/>
      <c r="MI49" s="76"/>
      <c r="MJ49" s="76"/>
      <c r="MK49" s="76"/>
      <c r="ML49" s="76"/>
      <c r="MM49" s="76"/>
      <c r="MN49" s="76"/>
      <c r="MO49" s="76"/>
      <c r="MP49" s="76"/>
      <c r="MQ49" s="76"/>
      <c r="MR49" s="76"/>
      <c r="MS49" s="76"/>
      <c r="MT49" s="76"/>
      <c r="MU49" s="76"/>
      <c r="MV49" s="76"/>
      <c r="MW49" s="76"/>
      <c r="MX49" s="76"/>
      <c r="MY49" s="76"/>
      <c r="MZ49" s="76"/>
      <c r="NA49" s="76"/>
      <c r="NB49" s="76"/>
      <c r="NC49" s="76"/>
      <c r="ND49" s="76"/>
      <c r="NE49" s="76"/>
      <c r="NF49" s="76"/>
      <c r="NG49" s="76"/>
      <c r="NH49" s="76"/>
      <c r="NI49" s="76"/>
      <c r="NJ49" s="76"/>
      <c r="NK49" s="76"/>
      <c r="NL49" s="76"/>
      <c r="NM49" s="76"/>
      <c r="NN49" s="76"/>
      <c r="NO49" s="76"/>
      <c r="NP49" s="76"/>
      <c r="NQ49" s="76"/>
      <c r="NR49" s="76"/>
      <c r="NS49" s="76"/>
      <c r="NT49" s="76"/>
      <c r="NU49" s="76"/>
      <c r="NV49" s="76"/>
      <c r="NW49" s="76"/>
      <c r="NX49" s="76"/>
      <c r="NY49" s="76"/>
      <c r="NZ49" s="76"/>
      <c r="OA49" s="76"/>
      <c r="OB49" s="76"/>
      <c r="OC49" s="76"/>
      <c r="OD49" s="76"/>
      <c r="OE49" s="76"/>
      <c r="OF49" s="76"/>
      <c r="OG49" s="76"/>
      <c r="OH49" s="76"/>
      <c r="OI49" s="76"/>
      <c r="OJ49" s="76"/>
      <c r="OK49" s="76"/>
      <c r="OL49" s="76"/>
      <c r="OM49" s="76"/>
      <c r="ON49" s="76"/>
      <c r="OO49" s="76"/>
      <c r="OP49" s="76"/>
      <c r="OQ49" s="76"/>
      <c r="OR49" s="76"/>
      <c r="OS49" s="76"/>
      <c r="OT49" s="76"/>
      <c r="OU49" s="76"/>
      <c r="OV49" s="76"/>
      <c r="OW49" s="76"/>
      <c r="OX49" s="76"/>
      <c r="OY49" s="76"/>
      <c r="OZ49" s="76"/>
      <c r="PA49" s="76"/>
      <c r="PB49" s="76"/>
      <c r="PC49" s="76"/>
      <c r="PD49" s="76"/>
      <c r="PE49" s="76"/>
      <c r="PF49" s="76"/>
      <c r="PG49" s="76"/>
      <c r="PH49" s="76"/>
      <c r="PI49" s="76"/>
      <c r="PJ49" s="76"/>
      <c r="PK49" s="76"/>
      <c r="PL49" s="76"/>
      <c r="PM49" s="76"/>
      <c r="PN49" s="76"/>
      <c r="PO49" s="76"/>
      <c r="PP49" s="76"/>
      <c r="PQ49" s="76"/>
      <c r="PR49" s="76"/>
      <c r="PS49" s="76"/>
      <c r="PT49" s="76"/>
      <c r="PU49" s="76"/>
      <c r="PV49" s="76"/>
      <c r="PW49" s="76"/>
      <c r="PX49" s="76"/>
      <c r="PY49" s="76"/>
      <c r="PZ49" s="76"/>
      <c r="QA49" s="76"/>
      <c r="QB49" s="76"/>
      <c r="QC49" s="76"/>
      <c r="QD49" s="76"/>
      <c r="QE49" s="76"/>
      <c r="QF49" s="76"/>
      <c r="QG49" s="76"/>
      <c r="QH49" s="76"/>
      <c r="QI49" s="76"/>
      <c r="QJ49" s="76"/>
      <c r="QK49" s="76"/>
      <c r="QL49" s="76"/>
      <c r="QM49" s="76"/>
      <c r="QN49" s="76"/>
      <c r="QO49" s="76"/>
      <c r="QP49" s="76"/>
      <c r="QQ49" s="76"/>
      <c r="QR49" s="76"/>
      <c r="QS49" s="76"/>
      <c r="QT49" s="76"/>
      <c r="QU49" s="76"/>
      <c r="QV49" s="76"/>
      <c r="QW49" s="76"/>
      <c r="QX49" s="76"/>
      <c r="QY49" s="76"/>
      <c r="QZ49" s="76"/>
      <c r="RA49" s="76"/>
      <c r="RB49" s="76"/>
      <c r="RC49" s="76"/>
      <c r="RD49" s="76"/>
      <c r="RE49" s="76"/>
      <c r="RF49" s="76"/>
      <c r="RG49" s="76"/>
      <c r="RH49" s="76"/>
      <c r="RI49" s="76"/>
      <c r="RJ49" s="76"/>
      <c r="RK49" s="76"/>
      <c r="RL49" s="76"/>
      <c r="RM49" s="76"/>
      <c r="RN49" s="76"/>
      <c r="RO49" s="76"/>
      <c r="RP49" s="76"/>
      <c r="RQ49" s="76"/>
      <c r="RR49" s="76"/>
      <c r="RS49" s="76"/>
      <c r="RT49" s="76"/>
      <c r="RU49" s="76"/>
      <c r="RV49" s="76"/>
      <c r="RW49" s="76"/>
      <c r="RX49" s="76"/>
      <c r="RY49" s="76"/>
      <c r="RZ49" s="76"/>
      <c r="SA49" s="76"/>
      <c r="SB49" s="76"/>
      <c r="SC49" s="76"/>
      <c r="SD49" s="76"/>
      <c r="SE49" s="76"/>
      <c r="SF49" s="76"/>
      <c r="SG49" s="76"/>
      <c r="SH49" s="76"/>
      <c r="SI49" s="76"/>
      <c r="SJ49" s="76"/>
      <c r="SK49" s="76"/>
      <c r="SL49" s="76"/>
      <c r="SM49" s="76"/>
      <c r="SN49" s="76"/>
      <c r="SO49" s="76"/>
      <c r="SP49" s="76"/>
      <c r="SQ49" s="76"/>
      <c r="SR49" s="76"/>
      <c r="SS49" s="76"/>
      <c r="ST49" s="76"/>
      <c r="SU49" s="76"/>
      <c r="SV49" s="76"/>
      <c r="SW49" s="76"/>
      <c r="SX49" s="76"/>
      <c r="SY49" s="76"/>
      <c r="SZ49" s="76"/>
      <c r="TA49" s="76"/>
      <c r="TB49" s="76"/>
      <c r="TC49" s="76"/>
      <c r="TD49" s="76"/>
      <c r="TE49" s="76"/>
      <c r="TF49" s="76"/>
      <c r="TG49" s="76"/>
      <c r="TH49" s="76"/>
      <c r="TI49" s="76"/>
      <c r="TJ49" s="76"/>
      <c r="TK49" s="76"/>
      <c r="TL49" s="76"/>
      <c r="TM49" s="76"/>
      <c r="TN49" s="76"/>
      <c r="TO49" s="76"/>
      <c r="TP49" s="76"/>
      <c r="TQ49" s="76"/>
      <c r="TR49" s="76"/>
      <c r="TS49" s="76"/>
      <c r="TT49" s="76"/>
      <c r="TU49" s="76"/>
      <c r="TV49" s="76"/>
      <c r="TW49" s="76"/>
      <c r="TX49" s="76"/>
      <c r="TY49" s="76"/>
      <c r="TZ49" s="76"/>
      <c r="UA49" s="76"/>
      <c r="UB49" s="76"/>
      <c r="UC49" s="76"/>
      <c r="UD49" s="76"/>
      <c r="UE49" s="76"/>
      <c r="UF49" s="76"/>
      <c r="UG49" s="76"/>
      <c r="UH49" s="76"/>
      <c r="UI49" s="76"/>
      <c r="UJ49" s="76"/>
      <c r="UK49" s="76"/>
      <c r="UL49" s="76"/>
      <c r="UM49" s="76"/>
      <c r="UN49" s="76"/>
      <c r="UO49" s="76"/>
      <c r="UP49" s="76"/>
      <c r="UQ49" s="76"/>
      <c r="UR49" s="76"/>
      <c r="US49" s="76"/>
      <c r="UT49" s="76"/>
      <c r="UU49" s="76"/>
      <c r="UV49" s="76"/>
      <c r="UW49" s="76"/>
      <c r="UX49" s="76"/>
      <c r="UY49" s="76"/>
      <c r="UZ49" s="76"/>
      <c r="VA49" s="76"/>
      <c r="VB49" s="76"/>
      <c r="VC49" s="76"/>
      <c r="VD49" s="76"/>
      <c r="VE49" s="76"/>
      <c r="VF49" s="76"/>
      <c r="VG49" s="76"/>
      <c r="VH49" s="76"/>
      <c r="VI49" s="76"/>
      <c r="VJ49" s="76"/>
      <c r="VK49" s="76"/>
      <c r="VL49" s="76"/>
      <c r="VM49" s="76"/>
      <c r="VN49" s="76"/>
      <c r="VO49" s="76"/>
      <c r="VP49" s="76"/>
      <c r="VQ49" s="76"/>
      <c r="VR49" s="76"/>
      <c r="VS49" s="76"/>
      <c r="VT49" s="76"/>
      <c r="VU49" s="76"/>
      <c r="VV49" s="76"/>
      <c r="VW49" s="76"/>
      <c r="VX49" s="76"/>
      <c r="VY49" s="76"/>
      <c r="VZ49" s="76"/>
      <c r="WA49" s="76"/>
      <c r="WB49" s="76"/>
      <c r="WC49" s="76"/>
      <c r="WD49" s="76"/>
      <c r="WE49" s="76"/>
      <c r="WF49" s="76"/>
      <c r="WG49" s="76"/>
      <c r="WH49" s="76"/>
      <c r="WI49" s="76"/>
      <c r="WJ49" s="76"/>
      <c r="WK49" s="76"/>
      <c r="WL49" s="76"/>
      <c r="WM49" s="76"/>
      <c r="WN49" s="76"/>
      <c r="WO49" s="76"/>
      <c r="WP49" s="76"/>
      <c r="WQ49" s="76"/>
      <c r="WR49" s="76"/>
      <c r="WS49" s="76"/>
      <c r="WT49" s="76"/>
      <c r="WU49" s="76"/>
      <c r="WV49" s="76"/>
      <c r="WW49" s="76"/>
      <c r="WX49" s="76"/>
      <c r="WY49" s="76"/>
      <c r="WZ49" s="76"/>
      <c r="XA49" s="76"/>
      <c r="XB49" s="76"/>
      <c r="XC49" s="76"/>
      <c r="XD49" s="76"/>
      <c r="XE49" s="76"/>
      <c r="XF49" s="76"/>
      <c r="XG49" s="76"/>
      <c r="XH49" s="76"/>
      <c r="XI49" s="76"/>
      <c r="XJ49" s="76"/>
      <c r="XK49" s="76"/>
      <c r="XL49" s="76"/>
      <c r="XM49" s="76"/>
      <c r="XN49" s="76"/>
      <c r="XO49" s="76"/>
      <c r="XP49" s="76"/>
      <c r="XQ49" s="76"/>
      <c r="XR49" s="76"/>
      <c r="XS49" s="76"/>
      <c r="XT49" s="76"/>
      <c r="XU49" s="76"/>
      <c r="XV49" s="76"/>
      <c r="XW49" s="76"/>
      <c r="XX49" s="76"/>
      <c r="XY49" s="76"/>
      <c r="XZ49" s="76"/>
      <c r="YA49" s="76"/>
      <c r="YB49" s="76"/>
      <c r="YC49" s="76"/>
      <c r="YD49" s="76"/>
      <c r="YE49" s="76"/>
      <c r="YF49" s="76"/>
      <c r="YG49" s="76"/>
      <c r="YH49" s="76"/>
      <c r="YI49" s="76"/>
      <c r="YJ49" s="76"/>
      <c r="YK49" s="76"/>
      <c r="YL49" s="76"/>
      <c r="YM49" s="76"/>
      <c r="YN49" s="76"/>
      <c r="YO49" s="76"/>
      <c r="YP49" s="76"/>
      <c r="YQ49" s="76"/>
      <c r="YR49" s="76"/>
      <c r="YS49" s="76"/>
      <c r="YT49" s="76"/>
      <c r="YU49" s="76"/>
      <c r="YV49" s="76"/>
      <c r="YW49" s="76"/>
      <c r="YX49" s="76"/>
      <c r="YY49" s="76"/>
      <c r="YZ49" s="76"/>
      <c r="ZA49" s="76"/>
      <c r="ZB49" s="76"/>
      <c r="ZC49" s="76"/>
      <c r="ZD49" s="76"/>
      <c r="ZE49" s="76"/>
      <c r="ZF49" s="76"/>
      <c r="ZG49" s="76"/>
      <c r="ZH49" s="76"/>
      <c r="ZI49" s="76"/>
      <c r="ZJ49" s="76"/>
      <c r="ZK49" s="76"/>
      <c r="ZL49" s="76"/>
      <c r="ZM49" s="76"/>
      <c r="ZN49" s="76"/>
      <c r="ZO49" s="76"/>
      <c r="ZP49" s="76"/>
      <c r="ZQ49" s="76"/>
      <c r="ZR49" s="76"/>
      <c r="ZS49" s="76"/>
      <c r="ZT49" s="76"/>
      <c r="ZU49" s="76"/>
      <c r="ZV49" s="76"/>
      <c r="ZW49" s="76"/>
      <c r="ZX49" s="76"/>
      <c r="ZY49" s="76"/>
      <c r="ZZ49" s="76"/>
      <c r="AAA49" s="76"/>
      <c r="AAB49" s="76"/>
      <c r="AAC49" s="76"/>
      <c r="AAD49" s="76"/>
      <c r="AAE49" s="76"/>
      <c r="AAF49" s="76"/>
      <c r="AAG49" s="76"/>
      <c r="AAH49" s="76"/>
      <c r="AAI49" s="76"/>
      <c r="AAJ49" s="76"/>
      <c r="AAK49" s="76"/>
      <c r="AAL49" s="76"/>
      <c r="AAM49" s="76"/>
      <c r="AAN49" s="76"/>
      <c r="AAO49" s="76"/>
      <c r="AAP49" s="76"/>
      <c r="AAQ49" s="76"/>
      <c r="AAR49" s="76"/>
      <c r="AAS49" s="76"/>
      <c r="AAT49" s="76"/>
      <c r="AAU49" s="76"/>
      <c r="AAV49" s="76"/>
      <c r="AAW49" s="76"/>
      <c r="AAX49" s="76"/>
      <c r="AAY49" s="76"/>
      <c r="AAZ49" s="76"/>
      <c r="ABA49" s="76"/>
      <c r="ABB49" s="76"/>
      <c r="ABC49" s="76"/>
      <c r="ABD49" s="76"/>
      <c r="ABE49" s="76"/>
      <c r="ABF49" s="76"/>
      <c r="ABG49" s="76"/>
      <c r="ABH49" s="76"/>
      <c r="ABI49" s="76"/>
      <c r="ABJ49" s="76"/>
      <c r="ABK49" s="76"/>
      <c r="ABL49" s="76"/>
      <c r="ABM49" s="76"/>
      <c r="ABN49" s="76"/>
      <c r="ABO49" s="76"/>
      <c r="ABP49" s="76"/>
      <c r="ABQ49" s="76"/>
      <c r="ABR49" s="76"/>
      <c r="ABS49" s="76"/>
      <c r="ABT49" s="76"/>
      <c r="ABU49" s="76"/>
      <c r="ABV49" s="76"/>
      <c r="ABW49" s="76"/>
      <c r="ABX49" s="76"/>
      <c r="ABY49" s="76"/>
      <c r="ABZ49" s="76"/>
      <c r="ACA49" s="76"/>
      <c r="ACB49" s="76"/>
      <c r="ACC49" s="76"/>
      <c r="ACD49" s="76"/>
      <c r="ACE49" s="76"/>
      <c r="ACF49" s="76"/>
      <c r="ACG49" s="76"/>
      <c r="ACH49" s="76"/>
      <c r="ACI49" s="76"/>
      <c r="ACJ49" s="76"/>
      <c r="ACK49" s="76"/>
      <c r="ACL49" s="76"/>
      <c r="ACM49" s="76"/>
      <c r="ACN49" s="76"/>
      <c r="ACO49" s="76"/>
      <c r="ACP49" s="76"/>
      <c r="ACQ49" s="76"/>
      <c r="ACR49" s="76"/>
      <c r="ACS49" s="76"/>
      <c r="ACT49" s="76"/>
      <c r="ACU49" s="76"/>
      <c r="ACV49" s="76"/>
      <c r="ACW49" s="76"/>
      <c r="ACX49" s="76"/>
      <c r="ACY49" s="76"/>
      <c r="ACZ49" s="76"/>
      <c r="ADA49" s="76"/>
      <c r="ADB49" s="76"/>
      <c r="ADC49" s="76"/>
      <c r="ADD49" s="76"/>
      <c r="ADE49" s="76"/>
      <c r="ADF49" s="76"/>
      <c r="ADG49" s="76"/>
      <c r="ADH49" s="76"/>
      <c r="ADI49" s="76"/>
      <c r="ADJ49" s="76"/>
      <c r="ADK49" s="76"/>
      <c r="ADL49" s="76"/>
      <c r="ADM49" s="76"/>
      <c r="ADN49" s="76"/>
      <c r="ADO49" s="76"/>
      <c r="ADP49" s="76"/>
      <c r="ADQ49" s="76"/>
      <c r="ADR49" s="76"/>
      <c r="ADS49" s="76"/>
      <c r="ADT49" s="76"/>
      <c r="ADU49" s="76"/>
      <c r="ADV49" s="76"/>
      <c r="ADW49" s="76"/>
      <c r="ADX49" s="76"/>
      <c r="ADY49" s="76"/>
      <c r="ADZ49" s="76"/>
      <c r="AEA49" s="76"/>
      <c r="AEB49" s="76"/>
      <c r="AEC49" s="76"/>
      <c r="AED49" s="76"/>
      <c r="AEE49" s="76"/>
      <c r="AEF49" s="76"/>
      <c r="AEG49" s="76"/>
      <c r="AEH49" s="76"/>
      <c r="AEI49" s="76"/>
      <c r="AEJ49" s="76"/>
      <c r="AEK49" s="76"/>
      <c r="AEL49" s="76"/>
      <c r="AEM49" s="76"/>
      <c r="AEN49" s="76"/>
      <c r="AEO49" s="76"/>
      <c r="AEP49" s="76"/>
      <c r="AEQ49" s="76"/>
      <c r="AER49" s="76"/>
      <c r="AES49" s="76"/>
      <c r="AET49" s="76"/>
      <c r="AEU49" s="76"/>
      <c r="AEV49" s="76"/>
      <c r="AEW49" s="76"/>
      <c r="AEX49" s="76"/>
      <c r="AEY49" s="76"/>
      <c r="AEZ49" s="76"/>
      <c r="AFA49" s="76"/>
      <c r="AFB49" s="76"/>
      <c r="AFC49" s="76"/>
      <c r="AFD49" s="76"/>
      <c r="AFE49" s="76"/>
      <c r="AFF49" s="76"/>
      <c r="AFG49" s="76"/>
      <c r="AFH49" s="76"/>
      <c r="AFI49" s="76"/>
      <c r="AFJ49" s="76"/>
      <c r="AFK49" s="76"/>
      <c r="AFL49" s="76"/>
      <c r="AFM49" s="76"/>
      <c r="AFN49" s="76"/>
      <c r="AFO49" s="76"/>
      <c r="AFP49" s="76"/>
      <c r="AFQ49" s="76"/>
      <c r="AFR49" s="76"/>
      <c r="AFS49" s="76"/>
      <c r="AFT49" s="76"/>
      <c r="AFU49" s="76"/>
      <c r="AFV49" s="76"/>
      <c r="AFW49" s="76"/>
      <c r="AFX49" s="76"/>
      <c r="AFY49" s="76"/>
      <c r="AFZ49" s="76"/>
      <c r="AGA49" s="76"/>
      <c r="AGB49" s="76"/>
      <c r="AGC49" s="76"/>
      <c r="AGD49" s="76"/>
      <c r="AGE49" s="76"/>
      <c r="AGF49" s="76"/>
      <c r="AGG49" s="76"/>
      <c r="AGH49" s="76"/>
      <c r="AGI49" s="76"/>
      <c r="AGJ49" s="76"/>
      <c r="AGK49" s="76"/>
      <c r="AGL49" s="76"/>
      <c r="AGM49" s="76"/>
      <c r="AGN49" s="76"/>
      <c r="AGO49" s="76"/>
      <c r="AGP49" s="76"/>
      <c r="AGQ49" s="76"/>
      <c r="AGR49" s="76"/>
      <c r="AGS49" s="76"/>
      <c r="AGT49" s="76"/>
      <c r="AGU49" s="76"/>
      <c r="AGV49" s="76"/>
      <c r="AGW49" s="76"/>
      <c r="AGX49" s="76"/>
      <c r="AGY49" s="76"/>
      <c r="AGZ49" s="76"/>
      <c r="AHA49" s="76"/>
      <c r="AHB49" s="76"/>
      <c r="AHC49" s="76"/>
      <c r="AHD49" s="76"/>
      <c r="AHE49" s="76"/>
      <c r="AHF49" s="76"/>
      <c r="AHG49" s="76"/>
      <c r="AHH49" s="76"/>
      <c r="AHI49" s="76"/>
      <c r="AHJ49" s="76"/>
      <c r="AHK49" s="76"/>
      <c r="AHL49" s="76"/>
      <c r="AHM49" s="76"/>
      <c r="AHN49" s="76"/>
      <c r="AHO49" s="76"/>
      <c r="AHP49" s="76"/>
      <c r="AHQ49" s="76"/>
      <c r="AHR49" s="76"/>
      <c r="AHS49" s="76"/>
      <c r="AHT49" s="76"/>
      <c r="AHU49" s="76"/>
      <c r="AHV49" s="76"/>
      <c r="AHW49" s="76"/>
      <c r="AHX49" s="76"/>
      <c r="AHY49" s="76"/>
      <c r="AHZ49" s="76"/>
      <c r="AIA49" s="76"/>
      <c r="AIB49" s="76"/>
      <c r="AIC49" s="76"/>
      <c r="AID49" s="76"/>
      <c r="AIE49" s="76"/>
      <c r="AIF49" s="76"/>
      <c r="AIG49" s="76"/>
      <c r="AIH49" s="76"/>
      <c r="AII49" s="76"/>
      <c r="AIJ49" s="76"/>
      <c r="AIK49" s="76"/>
      <c r="AIL49" s="76"/>
      <c r="AIM49" s="76"/>
      <c r="AIN49" s="76"/>
      <c r="AIO49" s="76"/>
      <c r="AIP49" s="76"/>
      <c r="AIQ49" s="76"/>
      <c r="AIR49" s="76"/>
      <c r="AIS49" s="76"/>
      <c r="AIT49" s="76"/>
      <c r="AIU49" s="76"/>
      <c r="AIV49" s="76"/>
      <c r="AIW49" s="76"/>
      <c r="AIX49" s="76"/>
      <c r="AIY49" s="76"/>
      <c r="AIZ49" s="76"/>
      <c r="AJA49" s="76"/>
      <c r="AJB49" s="76"/>
      <c r="AJC49" s="76"/>
      <c r="AJD49" s="76"/>
      <c r="AJE49" s="76"/>
      <c r="AJF49" s="76"/>
      <c r="AJG49" s="76"/>
      <c r="AJH49" s="76"/>
      <c r="AJI49" s="76"/>
      <c r="AJJ49" s="76"/>
      <c r="AJK49" s="76"/>
      <c r="AJL49" s="76"/>
      <c r="AJM49" s="76"/>
      <c r="AJN49" s="76"/>
      <c r="AJO49" s="76"/>
      <c r="AJP49" s="76"/>
      <c r="AJQ49" s="76"/>
      <c r="AJR49" s="76"/>
      <c r="AJS49" s="76"/>
      <c r="AJT49" s="76"/>
      <c r="AJU49" s="76"/>
      <c r="AJV49" s="76"/>
      <c r="AJW49" s="76"/>
      <c r="AJX49" s="76"/>
      <c r="AJY49" s="76"/>
      <c r="AJZ49" s="76"/>
      <c r="AKA49" s="76"/>
      <c r="AKB49" s="76"/>
      <c r="AKC49" s="76"/>
      <c r="AKD49" s="76"/>
      <c r="AKE49" s="76"/>
      <c r="AKF49" s="76"/>
      <c r="AKG49" s="76"/>
      <c r="AKH49" s="76"/>
      <c r="AKI49" s="76"/>
      <c r="AKJ49" s="76"/>
      <c r="AKK49" s="76"/>
      <c r="AKL49" s="76"/>
      <c r="AKM49" s="76"/>
      <c r="AKN49" s="76"/>
      <c r="AKO49" s="76"/>
      <c r="AKP49" s="76"/>
      <c r="AKQ49" s="76"/>
      <c r="AKR49" s="76"/>
      <c r="AKS49" s="76"/>
      <c r="AKT49" s="76"/>
      <c r="AKU49" s="76"/>
      <c r="AKV49" s="76"/>
      <c r="AKW49" s="76"/>
      <c r="AKX49" s="76"/>
      <c r="AKY49" s="76"/>
      <c r="AKZ49" s="76"/>
      <c r="ALA49" s="76"/>
      <c r="ALB49" s="76"/>
      <c r="ALC49" s="76"/>
      <c r="ALD49" s="76"/>
      <c r="ALE49" s="76"/>
      <c r="ALF49" s="76"/>
      <c r="ALG49" s="76"/>
      <c r="ALH49" s="76"/>
      <c r="ALI49" s="76"/>
      <c r="ALJ49" s="76"/>
      <c r="ALK49" s="76"/>
      <c r="ALL49" s="76"/>
      <c r="ALM49" s="76"/>
      <c r="ALN49" s="76"/>
      <c r="ALO49" s="76"/>
      <c r="ALP49" s="76"/>
      <c r="ALQ49" s="76"/>
      <c r="ALR49" s="76"/>
      <c r="ALS49" s="76"/>
      <c r="ALT49" s="76"/>
      <c r="ALU49" s="76"/>
      <c r="ALV49" s="76"/>
      <c r="ALW49" s="76"/>
      <c r="ALX49" s="76"/>
      <c r="ALY49" s="76"/>
      <c r="ALZ49" s="76"/>
      <c r="AMA49" s="76"/>
      <c r="AMB49" s="76"/>
      <c r="AMC49" s="76"/>
      <c r="AMD49" s="76"/>
      <c r="AME49" s="76"/>
    </row>
    <row r="50" spans="1:1019" s="80" customFormat="1">
      <c r="A50" s="20" t="s">
        <v>306</v>
      </c>
      <c r="B50" s="21" t="s">
        <v>155</v>
      </c>
      <c r="C50" s="21" t="s">
        <v>102</v>
      </c>
      <c r="D50" s="71" t="s">
        <v>125</v>
      </c>
      <c r="E50" s="22" t="s">
        <v>55</v>
      </c>
      <c r="F50" s="59">
        <v>41.33</v>
      </c>
      <c r="G50" s="23">
        <v>654.4</v>
      </c>
      <c r="H50" s="69">
        <f>$J$6</f>
        <v>0.21229999999999999</v>
      </c>
      <c r="I50" s="23">
        <f>ROUND(((H50+1)*G50),2)</f>
        <v>793.33</v>
      </c>
      <c r="J50" s="23">
        <f>TRUNC((I50*F50),2)</f>
        <v>32788.32</v>
      </c>
      <c r="K50" s="78">
        <f t="shared" si="10"/>
        <v>27046.351999999999</v>
      </c>
      <c r="L50" s="76"/>
      <c r="M50" s="79"/>
      <c r="N50" s="76"/>
      <c r="O50" s="76"/>
      <c r="P50" s="76"/>
      <c r="Q50" s="76"/>
      <c r="R50" s="76"/>
      <c r="S50" s="76"/>
      <c r="T50" s="76"/>
      <c r="U50" s="76"/>
      <c r="V50" s="76"/>
      <c r="W50" s="76"/>
      <c r="X50" s="76"/>
      <c r="Y50" s="76"/>
      <c r="Z50" s="76"/>
      <c r="AA50" s="76"/>
      <c r="AB50" s="76"/>
      <c r="AC50" s="76"/>
      <c r="AD50" s="76"/>
      <c r="AE50" s="76"/>
      <c r="AF50" s="76"/>
      <c r="AG50" s="76"/>
      <c r="AH50" s="76"/>
      <c r="AI50" s="76"/>
      <c r="AJ50" s="76"/>
      <c r="AK50" s="76"/>
      <c r="AL50" s="76"/>
      <c r="AM50" s="76"/>
      <c r="AN50" s="76"/>
      <c r="AO50" s="76"/>
      <c r="AP50" s="76"/>
      <c r="AQ50" s="76"/>
      <c r="AR50" s="76"/>
      <c r="AS50" s="76"/>
      <c r="AT50" s="76"/>
      <c r="AU50" s="76"/>
      <c r="AV50" s="76"/>
      <c r="AW50" s="76"/>
      <c r="AX50" s="76"/>
      <c r="AY50" s="76"/>
      <c r="AZ50" s="76"/>
      <c r="BA50" s="76"/>
      <c r="BB50" s="76"/>
      <c r="BC50" s="76"/>
      <c r="BD50" s="76"/>
      <c r="BE50" s="76"/>
      <c r="BF50" s="76"/>
      <c r="BG50" s="76"/>
      <c r="BH50" s="76"/>
      <c r="BI50" s="76"/>
      <c r="BJ50" s="76"/>
      <c r="BK50" s="76"/>
      <c r="BL50" s="76"/>
      <c r="BM50" s="76"/>
      <c r="BN50" s="76"/>
      <c r="BO50" s="76"/>
      <c r="BP50" s="76"/>
      <c r="BQ50" s="76"/>
      <c r="BR50" s="76"/>
      <c r="BS50" s="76"/>
      <c r="BT50" s="76"/>
      <c r="BU50" s="76"/>
      <c r="BV50" s="76"/>
      <c r="BW50" s="76"/>
      <c r="BX50" s="76"/>
      <c r="BY50" s="76"/>
      <c r="BZ50" s="76"/>
      <c r="CA50" s="76"/>
      <c r="CB50" s="76"/>
      <c r="CC50" s="76"/>
      <c r="CD50" s="76"/>
      <c r="CE50" s="76"/>
      <c r="CF50" s="76"/>
      <c r="CG50" s="76"/>
      <c r="CH50" s="76"/>
      <c r="CI50" s="76"/>
      <c r="CJ50" s="76"/>
      <c r="CK50" s="76"/>
      <c r="CL50" s="76"/>
      <c r="CM50" s="76"/>
      <c r="CN50" s="76"/>
      <c r="CO50" s="76"/>
      <c r="CP50" s="76"/>
      <c r="CQ50" s="76"/>
      <c r="CR50" s="76"/>
      <c r="CS50" s="76"/>
      <c r="CT50" s="76"/>
      <c r="CU50" s="76"/>
      <c r="CV50" s="76"/>
      <c r="CW50" s="76"/>
      <c r="CX50" s="76"/>
      <c r="CY50" s="76"/>
      <c r="CZ50" s="76"/>
      <c r="DA50" s="76"/>
      <c r="DB50" s="76"/>
      <c r="DC50" s="76"/>
      <c r="DD50" s="76"/>
      <c r="DE50" s="76"/>
      <c r="DF50" s="76"/>
      <c r="DG50" s="76"/>
      <c r="DH50" s="76"/>
      <c r="DI50" s="76"/>
      <c r="DJ50" s="76"/>
      <c r="DK50" s="76"/>
      <c r="DL50" s="76"/>
      <c r="DM50" s="76"/>
      <c r="DN50" s="76"/>
      <c r="DO50" s="76"/>
      <c r="DP50" s="76"/>
      <c r="DQ50" s="76"/>
      <c r="DR50" s="76"/>
      <c r="DS50" s="76"/>
      <c r="DT50" s="76"/>
      <c r="DU50" s="76"/>
      <c r="DV50" s="76"/>
      <c r="DW50" s="76"/>
      <c r="DX50" s="76"/>
      <c r="DY50" s="76"/>
      <c r="DZ50" s="76"/>
      <c r="EA50" s="76"/>
      <c r="EB50" s="76"/>
      <c r="EC50" s="76"/>
      <c r="ED50" s="76"/>
      <c r="EE50" s="76"/>
      <c r="EF50" s="76"/>
      <c r="EG50" s="76"/>
      <c r="EH50" s="76"/>
      <c r="EI50" s="76"/>
      <c r="EJ50" s="76"/>
      <c r="EK50" s="76"/>
      <c r="EL50" s="76"/>
      <c r="EM50" s="76"/>
      <c r="EN50" s="76"/>
      <c r="EO50" s="76"/>
      <c r="EP50" s="76"/>
      <c r="EQ50" s="76"/>
      <c r="ER50" s="76"/>
      <c r="ES50" s="76"/>
      <c r="ET50" s="76"/>
      <c r="EU50" s="76"/>
      <c r="EV50" s="76"/>
      <c r="EW50" s="76"/>
      <c r="EX50" s="76"/>
      <c r="EY50" s="76"/>
      <c r="EZ50" s="76"/>
      <c r="FA50" s="76"/>
      <c r="FB50" s="76"/>
      <c r="FC50" s="76"/>
      <c r="FD50" s="76"/>
      <c r="FE50" s="76"/>
      <c r="FF50" s="76"/>
      <c r="FG50" s="76"/>
      <c r="FH50" s="76"/>
      <c r="FI50" s="76"/>
      <c r="FJ50" s="76"/>
      <c r="FK50" s="76"/>
      <c r="FL50" s="76"/>
      <c r="FM50" s="76"/>
      <c r="FN50" s="76"/>
      <c r="FO50" s="76"/>
      <c r="FP50" s="76"/>
      <c r="FQ50" s="76"/>
      <c r="FR50" s="76"/>
      <c r="FS50" s="76"/>
      <c r="FT50" s="76"/>
      <c r="FU50" s="76"/>
      <c r="FV50" s="76"/>
      <c r="FW50" s="76"/>
      <c r="FX50" s="76"/>
      <c r="FY50" s="76"/>
      <c r="FZ50" s="76"/>
      <c r="GA50" s="76"/>
      <c r="GB50" s="76"/>
      <c r="GC50" s="76"/>
      <c r="GD50" s="76"/>
      <c r="GE50" s="76"/>
      <c r="GF50" s="76"/>
      <c r="GG50" s="76"/>
      <c r="GH50" s="76"/>
      <c r="GI50" s="76"/>
      <c r="GJ50" s="76"/>
      <c r="GK50" s="76"/>
      <c r="GL50" s="76"/>
      <c r="GM50" s="76"/>
      <c r="GN50" s="76"/>
      <c r="GO50" s="76"/>
      <c r="GP50" s="76"/>
      <c r="GQ50" s="76"/>
      <c r="GR50" s="76"/>
      <c r="GS50" s="76"/>
      <c r="GT50" s="76"/>
      <c r="GU50" s="76"/>
      <c r="GV50" s="76"/>
      <c r="GW50" s="76"/>
      <c r="GX50" s="76"/>
      <c r="GY50" s="76"/>
      <c r="GZ50" s="76"/>
      <c r="HA50" s="76"/>
      <c r="HB50" s="76"/>
      <c r="HC50" s="76"/>
      <c r="HD50" s="76"/>
      <c r="HE50" s="76"/>
      <c r="HF50" s="76"/>
      <c r="HG50" s="76"/>
      <c r="HH50" s="76"/>
      <c r="HI50" s="76"/>
      <c r="HJ50" s="76"/>
      <c r="HK50" s="76"/>
      <c r="HL50" s="76"/>
      <c r="HM50" s="76"/>
      <c r="HN50" s="76"/>
      <c r="HO50" s="76"/>
      <c r="HP50" s="76"/>
      <c r="HQ50" s="76"/>
      <c r="HR50" s="76"/>
      <c r="HS50" s="76"/>
      <c r="HT50" s="76"/>
      <c r="HU50" s="76"/>
      <c r="HV50" s="76"/>
      <c r="HW50" s="76"/>
      <c r="HX50" s="76"/>
      <c r="HY50" s="76"/>
      <c r="HZ50" s="76"/>
      <c r="IA50" s="76"/>
      <c r="IB50" s="76"/>
      <c r="IC50" s="76"/>
      <c r="ID50" s="76"/>
      <c r="IE50" s="76"/>
      <c r="IF50" s="76"/>
      <c r="IG50" s="76"/>
      <c r="IH50" s="76"/>
      <c r="II50" s="76"/>
      <c r="IJ50" s="76"/>
      <c r="IK50" s="76"/>
      <c r="IL50" s="76"/>
      <c r="IM50" s="76"/>
      <c r="IN50" s="76"/>
      <c r="IO50" s="76"/>
      <c r="IP50" s="76"/>
      <c r="IQ50" s="76"/>
      <c r="IR50" s="76"/>
      <c r="IS50" s="76"/>
      <c r="IT50" s="76"/>
      <c r="IU50" s="76"/>
      <c r="IV50" s="76"/>
      <c r="IW50" s="76"/>
      <c r="IX50" s="76"/>
      <c r="IY50" s="76"/>
      <c r="IZ50" s="76"/>
      <c r="JA50" s="76"/>
      <c r="JB50" s="76"/>
      <c r="JC50" s="76"/>
      <c r="JD50" s="76"/>
      <c r="JE50" s="76"/>
      <c r="JF50" s="76"/>
      <c r="JG50" s="76"/>
      <c r="JH50" s="76"/>
      <c r="JI50" s="76"/>
      <c r="JJ50" s="76"/>
      <c r="JK50" s="76"/>
      <c r="JL50" s="76"/>
      <c r="JM50" s="76"/>
      <c r="JN50" s="76"/>
      <c r="JO50" s="76"/>
      <c r="JP50" s="76"/>
      <c r="JQ50" s="76"/>
      <c r="JR50" s="76"/>
      <c r="JS50" s="76"/>
      <c r="JT50" s="76"/>
      <c r="JU50" s="76"/>
      <c r="JV50" s="76"/>
      <c r="JW50" s="76"/>
      <c r="JX50" s="76"/>
      <c r="JY50" s="76"/>
      <c r="JZ50" s="76"/>
      <c r="KA50" s="76"/>
      <c r="KB50" s="76"/>
      <c r="KC50" s="76"/>
      <c r="KD50" s="76"/>
      <c r="KE50" s="76"/>
      <c r="KF50" s="76"/>
      <c r="KG50" s="76"/>
      <c r="KH50" s="76"/>
      <c r="KI50" s="76"/>
      <c r="KJ50" s="76"/>
      <c r="KK50" s="76"/>
      <c r="KL50" s="76"/>
      <c r="KM50" s="76"/>
      <c r="KN50" s="76"/>
      <c r="KO50" s="76"/>
      <c r="KP50" s="76"/>
      <c r="KQ50" s="76"/>
      <c r="KR50" s="76"/>
      <c r="KS50" s="76"/>
      <c r="KT50" s="76"/>
      <c r="KU50" s="76"/>
      <c r="KV50" s="76"/>
      <c r="KW50" s="76"/>
      <c r="KX50" s="76"/>
      <c r="KY50" s="76"/>
      <c r="KZ50" s="76"/>
      <c r="LA50" s="76"/>
      <c r="LB50" s="76"/>
      <c r="LC50" s="76"/>
      <c r="LD50" s="76"/>
      <c r="LE50" s="76"/>
      <c r="LF50" s="76"/>
      <c r="LG50" s="76"/>
      <c r="LH50" s="76"/>
      <c r="LI50" s="76"/>
      <c r="LJ50" s="76"/>
      <c r="LK50" s="76"/>
      <c r="LL50" s="76"/>
      <c r="LM50" s="76"/>
      <c r="LN50" s="76"/>
      <c r="LO50" s="76"/>
      <c r="LP50" s="76"/>
      <c r="LQ50" s="76"/>
      <c r="LR50" s="76"/>
      <c r="LS50" s="76"/>
      <c r="LT50" s="76"/>
      <c r="LU50" s="76"/>
      <c r="LV50" s="76"/>
      <c r="LW50" s="76"/>
      <c r="LX50" s="76"/>
      <c r="LY50" s="76"/>
      <c r="LZ50" s="76"/>
      <c r="MA50" s="76"/>
      <c r="MB50" s="76"/>
      <c r="MC50" s="76"/>
      <c r="MD50" s="76"/>
      <c r="ME50" s="76"/>
      <c r="MF50" s="76"/>
      <c r="MG50" s="76"/>
      <c r="MH50" s="76"/>
      <c r="MI50" s="76"/>
      <c r="MJ50" s="76"/>
      <c r="MK50" s="76"/>
      <c r="ML50" s="76"/>
      <c r="MM50" s="76"/>
      <c r="MN50" s="76"/>
      <c r="MO50" s="76"/>
      <c r="MP50" s="76"/>
      <c r="MQ50" s="76"/>
      <c r="MR50" s="76"/>
      <c r="MS50" s="76"/>
      <c r="MT50" s="76"/>
      <c r="MU50" s="76"/>
      <c r="MV50" s="76"/>
      <c r="MW50" s="76"/>
      <c r="MX50" s="76"/>
      <c r="MY50" s="76"/>
      <c r="MZ50" s="76"/>
      <c r="NA50" s="76"/>
      <c r="NB50" s="76"/>
      <c r="NC50" s="76"/>
      <c r="ND50" s="76"/>
      <c r="NE50" s="76"/>
      <c r="NF50" s="76"/>
      <c r="NG50" s="76"/>
      <c r="NH50" s="76"/>
      <c r="NI50" s="76"/>
      <c r="NJ50" s="76"/>
      <c r="NK50" s="76"/>
      <c r="NL50" s="76"/>
      <c r="NM50" s="76"/>
      <c r="NN50" s="76"/>
      <c r="NO50" s="76"/>
      <c r="NP50" s="76"/>
      <c r="NQ50" s="76"/>
      <c r="NR50" s="76"/>
      <c r="NS50" s="76"/>
      <c r="NT50" s="76"/>
      <c r="NU50" s="76"/>
      <c r="NV50" s="76"/>
      <c r="NW50" s="76"/>
      <c r="NX50" s="76"/>
      <c r="NY50" s="76"/>
      <c r="NZ50" s="76"/>
      <c r="OA50" s="76"/>
      <c r="OB50" s="76"/>
      <c r="OC50" s="76"/>
      <c r="OD50" s="76"/>
      <c r="OE50" s="76"/>
      <c r="OF50" s="76"/>
      <c r="OG50" s="76"/>
      <c r="OH50" s="76"/>
      <c r="OI50" s="76"/>
      <c r="OJ50" s="76"/>
      <c r="OK50" s="76"/>
      <c r="OL50" s="76"/>
      <c r="OM50" s="76"/>
      <c r="ON50" s="76"/>
      <c r="OO50" s="76"/>
      <c r="OP50" s="76"/>
      <c r="OQ50" s="76"/>
      <c r="OR50" s="76"/>
      <c r="OS50" s="76"/>
      <c r="OT50" s="76"/>
      <c r="OU50" s="76"/>
      <c r="OV50" s="76"/>
      <c r="OW50" s="76"/>
      <c r="OX50" s="76"/>
      <c r="OY50" s="76"/>
      <c r="OZ50" s="76"/>
      <c r="PA50" s="76"/>
      <c r="PB50" s="76"/>
      <c r="PC50" s="76"/>
      <c r="PD50" s="76"/>
      <c r="PE50" s="76"/>
      <c r="PF50" s="76"/>
      <c r="PG50" s="76"/>
      <c r="PH50" s="76"/>
      <c r="PI50" s="76"/>
      <c r="PJ50" s="76"/>
      <c r="PK50" s="76"/>
      <c r="PL50" s="76"/>
      <c r="PM50" s="76"/>
      <c r="PN50" s="76"/>
      <c r="PO50" s="76"/>
      <c r="PP50" s="76"/>
      <c r="PQ50" s="76"/>
      <c r="PR50" s="76"/>
      <c r="PS50" s="76"/>
      <c r="PT50" s="76"/>
      <c r="PU50" s="76"/>
      <c r="PV50" s="76"/>
      <c r="PW50" s="76"/>
      <c r="PX50" s="76"/>
      <c r="PY50" s="76"/>
      <c r="PZ50" s="76"/>
      <c r="QA50" s="76"/>
      <c r="QB50" s="76"/>
      <c r="QC50" s="76"/>
      <c r="QD50" s="76"/>
      <c r="QE50" s="76"/>
      <c r="QF50" s="76"/>
      <c r="QG50" s="76"/>
      <c r="QH50" s="76"/>
      <c r="QI50" s="76"/>
      <c r="QJ50" s="76"/>
      <c r="QK50" s="76"/>
      <c r="QL50" s="76"/>
      <c r="QM50" s="76"/>
      <c r="QN50" s="76"/>
      <c r="QO50" s="76"/>
      <c r="QP50" s="76"/>
      <c r="QQ50" s="76"/>
      <c r="QR50" s="76"/>
      <c r="QS50" s="76"/>
      <c r="QT50" s="76"/>
      <c r="QU50" s="76"/>
      <c r="QV50" s="76"/>
      <c r="QW50" s="76"/>
      <c r="QX50" s="76"/>
      <c r="QY50" s="76"/>
      <c r="QZ50" s="76"/>
      <c r="RA50" s="76"/>
      <c r="RB50" s="76"/>
      <c r="RC50" s="76"/>
      <c r="RD50" s="76"/>
      <c r="RE50" s="76"/>
      <c r="RF50" s="76"/>
      <c r="RG50" s="76"/>
      <c r="RH50" s="76"/>
      <c r="RI50" s="76"/>
      <c r="RJ50" s="76"/>
      <c r="RK50" s="76"/>
      <c r="RL50" s="76"/>
      <c r="RM50" s="76"/>
      <c r="RN50" s="76"/>
      <c r="RO50" s="76"/>
      <c r="RP50" s="76"/>
      <c r="RQ50" s="76"/>
      <c r="RR50" s="76"/>
      <c r="RS50" s="76"/>
      <c r="RT50" s="76"/>
      <c r="RU50" s="76"/>
      <c r="RV50" s="76"/>
      <c r="RW50" s="76"/>
      <c r="RX50" s="76"/>
      <c r="RY50" s="76"/>
      <c r="RZ50" s="76"/>
      <c r="SA50" s="76"/>
      <c r="SB50" s="76"/>
      <c r="SC50" s="76"/>
      <c r="SD50" s="76"/>
      <c r="SE50" s="76"/>
      <c r="SF50" s="76"/>
      <c r="SG50" s="76"/>
      <c r="SH50" s="76"/>
      <c r="SI50" s="76"/>
      <c r="SJ50" s="76"/>
      <c r="SK50" s="76"/>
      <c r="SL50" s="76"/>
      <c r="SM50" s="76"/>
      <c r="SN50" s="76"/>
      <c r="SO50" s="76"/>
      <c r="SP50" s="76"/>
      <c r="SQ50" s="76"/>
      <c r="SR50" s="76"/>
      <c r="SS50" s="76"/>
      <c r="ST50" s="76"/>
      <c r="SU50" s="76"/>
      <c r="SV50" s="76"/>
      <c r="SW50" s="76"/>
      <c r="SX50" s="76"/>
      <c r="SY50" s="76"/>
      <c r="SZ50" s="76"/>
      <c r="TA50" s="76"/>
      <c r="TB50" s="76"/>
      <c r="TC50" s="76"/>
      <c r="TD50" s="76"/>
      <c r="TE50" s="76"/>
      <c r="TF50" s="76"/>
      <c r="TG50" s="76"/>
      <c r="TH50" s="76"/>
      <c r="TI50" s="76"/>
      <c r="TJ50" s="76"/>
      <c r="TK50" s="76"/>
      <c r="TL50" s="76"/>
      <c r="TM50" s="76"/>
      <c r="TN50" s="76"/>
      <c r="TO50" s="76"/>
      <c r="TP50" s="76"/>
      <c r="TQ50" s="76"/>
      <c r="TR50" s="76"/>
      <c r="TS50" s="76"/>
      <c r="TT50" s="76"/>
      <c r="TU50" s="76"/>
      <c r="TV50" s="76"/>
      <c r="TW50" s="76"/>
      <c r="TX50" s="76"/>
      <c r="TY50" s="76"/>
      <c r="TZ50" s="76"/>
      <c r="UA50" s="76"/>
      <c r="UB50" s="76"/>
      <c r="UC50" s="76"/>
      <c r="UD50" s="76"/>
      <c r="UE50" s="76"/>
      <c r="UF50" s="76"/>
      <c r="UG50" s="76"/>
      <c r="UH50" s="76"/>
      <c r="UI50" s="76"/>
      <c r="UJ50" s="76"/>
      <c r="UK50" s="76"/>
      <c r="UL50" s="76"/>
      <c r="UM50" s="76"/>
      <c r="UN50" s="76"/>
      <c r="UO50" s="76"/>
      <c r="UP50" s="76"/>
      <c r="UQ50" s="76"/>
      <c r="UR50" s="76"/>
      <c r="US50" s="76"/>
      <c r="UT50" s="76"/>
      <c r="UU50" s="76"/>
      <c r="UV50" s="76"/>
      <c r="UW50" s="76"/>
      <c r="UX50" s="76"/>
      <c r="UY50" s="76"/>
      <c r="UZ50" s="76"/>
      <c r="VA50" s="76"/>
      <c r="VB50" s="76"/>
      <c r="VC50" s="76"/>
      <c r="VD50" s="76"/>
      <c r="VE50" s="76"/>
      <c r="VF50" s="76"/>
      <c r="VG50" s="76"/>
      <c r="VH50" s="76"/>
      <c r="VI50" s="76"/>
      <c r="VJ50" s="76"/>
      <c r="VK50" s="76"/>
      <c r="VL50" s="76"/>
      <c r="VM50" s="76"/>
      <c r="VN50" s="76"/>
      <c r="VO50" s="76"/>
      <c r="VP50" s="76"/>
      <c r="VQ50" s="76"/>
      <c r="VR50" s="76"/>
      <c r="VS50" s="76"/>
      <c r="VT50" s="76"/>
      <c r="VU50" s="76"/>
      <c r="VV50" s="76"/>
      <c r="VW50" s="76"/>
      <c r="VX50" s="76"/>
      <c r="VY50" s="76"/>
      <c r="VZ50" s="76"/>
      <c r="WA50" s="76"/>
      <c r="WB50" s="76"/>
      <c r="WC50" s="76"/>
      <c r="WD50" s="76"/>
      <c r="WE50" s="76"/>
      <c r="WF50" s="76"/>
      <c r="WG50" s="76"/>
      <c r="WH50" s="76"/>
      <c r="WI50" s="76"/>
      <c r="WJ50" s="76"/>
      <c r="WK50" s="76"/>
      <c r="WL50" s="76"/>
      <c r="WM50" s="76"/>
      <c r="WN50" s="76"/>
      <c r="WO50" s="76"/>
      <c r="WP50" s="76"/>
      <c r="WQ50" s="76"/>
      <c r="WR50" s="76"/>
      <c r="WS50" s="76"/>
      <c r="WT50" s="76"/>
      <c r="WU50" s="76"/>
      <c r="WV50" s="76"/>
      <c r="WW50" s="76"/>
      <c r="WX50" s="76"/>
      <c r="WY50" s="76"/>
      <c r="WZ50" s="76"/>
      <c r="XA50" s="76"/>
      <c r="XB50" s="76"/>
      <c r="XC50" s="76"/>
      <c r="XD50" s="76"/>
      <c r="XE50" s="76"/>
      <c r="XF50" s="76"/>
      <c r="XG50" s="76"/>
      <c r="XH50" s="76"/>
      <c r="XI50" s="76"/>
      <c r="XJ50" s="76"/>
      <c r="XK50" s="76"/>
      <c r="XL50" s="76"/>
      <c r="XM50" s="76"/>
      <c r="XN50" s="76"/>
      <c r="XO50" s="76"/>
      <c r="XP50" s="76"/>
      <c r="XQ50" s="76"/>
      <c r="XR50" s="76"/>
      <c r="XS50" s="76"/>
      <c r="XT50" s="76"/>
      <c r="XU50" s="76"/>
      <c r="XV50" s="76"/>
      <c r="XW50" s="76"/>
      <c r="XX50" s="76"/>
      <c r="XY50" s="76"/>
      <c r="XZ50" s="76"/>
      <c r="YA50" s="76"/>
      <c r="YB50" s="76"/>
      <c r="YC50" s="76"/>
      <c r="YD50" s="76"/>
      <c r="YE50" s="76"/>
      <c r="YF50" s="76"/>
      <c r="YG50" s="76"/>
      <c r="YH50" s="76"/>
      <c r="YI50" s="76"/>
      <c r="YJ50" s="76"/>
      <c r="YK50" s="76"/>
      <c r="YL50" s="76"/>
      <c r="YM50" s="76"/>
      <c r="YN50" s="76"/>
      <c r="YO50" s="76"/>
      <c r="YP50" s="76"/>
      <c r="YQ50" s="76"/>
      <c r="YR50" s="76"/>
      <c r="YS50" s="76"/>
      <c r="YT50" s="76"/>
      <c r="YU50" s="76"/>
      <c r="YV50" s="76"/>
      <c r="YW50" s="76"/>
      <c r="YX50" s="76"/>
      <c r="YY50" s="76"/>
      <c r="YZ50" s="76"/>
      <c r="ZA50" s="76"/>
      <c r="ZB50" s="76"/>
      <c r="ZC50" s="76"/>
      <c r="ZD50" s="76"/>
      <c r="ZE50" s="76"/>
      <c r="ZF50" s="76"/>
      <c r="ZG50" s="76"/>
      <c r="ZH50" s="76"/>
      <c r="ZI50" s="76"/>
      <c r="ZJ50" s="76"/>
      <c r="ZK50" s="76"/>
      <c r="ZL50" s="76"/>
      <c r="ZM50" s="76"/>
      <c r="ZN50" s="76"/>
      <c r="ZO50" s="76"/>
      <c r="ZP50" s="76"/>
      <c r="ZQ50" s="76"/>
      <c r="ZR50" s="76"/>
      <c r="ZS50" s="76"/>
      <c r="ZT50" s="76"/>
      <c r="ZU50" s="76"/>
      <c r="ZV50" s="76"/>
      <c r="ZW50" s="76"/>
      <c r="ZX50" s="76"/>
      <c r="ZY50" s="76"/>
      <c r="ZZ50" s="76"/>
      <c r="AAA50" s="76"/>
      <c r="AAB50" s="76"/>
      <c r="AAC50" s="76"/>
      <c r="AAD50" s="76"/>
      <c r="AAE50" s="76"/>
      <c r="AAF50" s="76"/>
      <c r="AAG50" s="76"/>
      <c r="AAH50" s="76"/>
      <c r="AAI50" s="76"/>
      <c r="AAJ50" s="76"/>
      <c r="AAK50" s="76"/>
      <c r="AAL50" s="76"/>
      <c r="AAM50" s="76"/>
      <c r="AAN50" s="76"/>
      <c r="AAO50" s="76"/>
      <c r="AAP50" s="76"/>
      <c r="AAQ50" s="76"/>
      <c r="AAR50" s="76"/>
      <c r="AAS50" s="76"/>
      <c r="AAT50" s="76"/>
      <c r="AAU50" s="76"/>
      <c r="AAV50" s="76"/>
      <c r="AAW50" s="76"/>
      <c r="AAX50" s="76"/>
      <c r="AAY50" s="76"/>
      <c r="AAZ50" s="76"/>
      <c r="ABA50" s="76"/>
      <c r="ABB50" s="76"/>
      <c r="ABC50" s="76"/>
      <c r="ABD50" s="76"/>
      <c r="ABE50" s="76"/>
      <c r="ABF50" s="76"/>
      <c r="ABG50" s="76"/>
      <c r="ABH50" s="76"/>
      <c r="ABI50" s="76"/>
      <c r="ABJ50" s="76"/>
      <c r="ABK50" s="76"/>
      <c r="ABL50" s="76"/>
      <c r="ABM50" s="76"/>
      <c r="ABN50" s="76"/>
      <c r="ABO50" s="76"/>
      <c r="ABP50" s="76"/>
      <c r="ABQ50" s="76"/>
      <c r="ABR50" s="76"/>
      <c r="ABS50" s="76"/>
      <c r="ABT50" s="76"/>
      <c r="ABU50" s="76"/>
      <c r="ABV50" s="76"/>
      <c r="ABW50" s="76"/>
      <c r="ABX50" s="76"/>
      <c r="ABY50" s="76"/>
      <c r="ABZ50" s="76"/>
      <c r="ACA50" s="76"/>
      <c r="ACB50" s="76"/>
      <c r="ACC50" s="76"/>
      <c r="ACD50" s="76"/>
      <c r="ACE50" s="76"/>
      <c r="ACF50" s="76"/>
      <c r="ACG50" s="76"/>
      <c r="ACH50" s="76"/>
      <c r="ACI50" s="76"/>
      <c r="ACJ50" s="76"/>
      <c r="ACK50" s="76"/>
      <c r="ACL50" s="76"/>
      <c r="ACM50" s="76"/>
      <c r="ACN50" s="76"/>
      <c r="ACO50" s="76"/>
      <c r="ACP50" s="76"/>
      <c r="ACQ50" s="76"/>
      <c r="ACR50" s="76"/>
      <c r="ACS50" s="76"/>
      <c r="ACT50" s="76"/>
      <c r="ACU50" s="76"/>
      <c r="ACV50" s="76"/>
      <c r="ACW50" s="76"/>
      <c r="ACX50" s="76"/>
      <c r="ACY50" s="76"/>
      <c r="ACZ50" s="76"/>
      <c r="ADA50" s="76"/>
      <c r="ADB50" s="76"/>
      <c r="ADC50" s="76"/>
      <c r="ADD50" s="76"/>
      <c r="ADE50" s="76"/>
      <c r="ADF50" s="76"/>
      <c r="ADG50" s="76"/>
      <c r="ADH50" s="76"/>
      <c r="ADI50" s="76"/>
      <c r="ADJ50" s="76"/>
      <c r="ADK50" s="76"/>
      <c r="ADL50" s="76"/>
      <c r="ADM50" s="76"/>
      <c r="ADN50" s="76"/>
      <c r="ADO50" s="76"/>
      <c r="ADP50" s="76"/>
      <c r="ADQ50" s="76"/>
      <c r="ADR50" s="76"/>
      <c r="ADS50" s="76"/>
      <c r="ADT50" s="76"/>
      <c r="ADU50" s="76"/>
      <c r="ADV50" s="76"/>
      <c r="ADW50" s="76"/>
      <c r="ADX50" s="76"/>
      <c r="ADY50" s="76"/>
      <c r="ADZ50" s="76"/>
      <c r="AEA50" s="76"/>
      <c r="AEB50" s="76"/>
      <c r="AEC50" s="76"/>
      <c r="AED50" s="76"/>
      <c r="AEE50" s="76"/>
      <c r="AEF50" s="76"/>
      <c r="AEG50" s="76"/>
      <c r="AEH50" s="76"/>
      <c r="AEI50" s="76"/>
      <c r="AEJ50" s="76"/>
      <c r="AEK50" s="76"/>
      <c r="AEL50" s="76"/>
      <c r="AEM50" s="76"/>
      <c r="AEN50" s="76"/>
      <c r="AEO50" s="76"/>
      <c r="AEP50" s="76"/>
      <c r="AEQ50" s="76"/>
      <c r="AER50" s="76"/>
      <c r="AES50" s="76"/>
      <c r="AET50" s="76"/>
      <c r="AEU50" s="76"/>
      <c r="AEV50" s="76"/>
      <c r="AEW50" s="76"/>
      <c r="AEX50" s="76"/>
      <c r="AEY50" s="76"/>
      <c r="AEZ50" s="76"/>
      <c r="AFA50" s="76"/>
      <c r="AFB50" s="76"/>
      <c r="AFC50" s="76"/>
      <c r="AFD50" s="76"/>
      <c r="AFE50" s="76"/>
      <c r="AFF50" s="76"/>
      <c r="AFG50" s="76"/>
      <c r="AFH50" s="76"/>
      <c r="AFI50" s="76"/>
      <c r="AFJ50" s="76"/>
      <c r="AFK50" s="76"/>
      <c r="AFL50" s="76"/>
      <c r="AFM50" s="76"/>
      <c r="AFN50" s="76"/>
      <c r="AFO50" s="76"/>
      <c r="AFP50" s="76"/>
      <c r="AFQ50" s="76"/>
      <c r="AFR50" s="76"/>
      <c r="AFS50" s="76"/>
      <c r="AFT50" s="76"/>
      <c r="AFU50" s="76"/>
      <c r="AFV50" s="76"/>
      <c r="AFW50" s="76"/>
      <c r="AFX50" s="76"/>
      <c r="AFY50" s="76"/>
      <c r="AFZ50" s="76"/>
      <c r="AGA50" s="76"/>
      <c r="AGB50" s="76"/>
      <c r="AGC50" s="76"/>
      <c r="AGD50" s="76"/>
      <c r="AGE50" s="76"/>
      <c r="AGF50" s="76"/>
      <c r="AGG50" s="76"/>
      <c r="AGH50" s="76"/>
      <c r="AGI50" s="76"/>
      <c r="AGJ50" s="76"/>
      <c r="AGK50" s="76"/>
      <c r="AGL50" s="76"/>
      <c r="AGM50" s="76"/>
      <c r="AGN50" s="76"/>
      <c r="AGO50" s="76"/>
      <c r="AGP50" s="76"/>
      <c r="AGQ50" s="76"/>
      <c r="AGR50" s="76"/>
      <c r="AGS50" s="76"/>
      <c r="AGT50" s="76"/>
      <c r="AGU50" s="76"/>
      <c r="AGV50" s="76"/>
      <c r="AGW50" s="76"/>
      <c r="AGX50" s="76"/>
      <c r="AGY50" s="76"/>
      <c r="AGZ50" s="76"/>
      <c r="AHA50" s="76"/>
      <c r="AHB50" s="76"/>
      <c r="AHC50" s="76"/>
      <c r="AHD50" s="76"/>
      <c r="AHE50" s="76"/>
      <c r="AHF50" s="76"/>
      <c r="AHG50" s="76"/>
      <c r="AHH50" s="76"/>
      <c r="AHI50" s="76"/>
      <c r="AHJ50" s="76"/>
      <c r="AHK50" s="76"/>
      <c r="AHL50" s="76"/>
      <c r="AHM50" s="76"/>
      <c r="AHN50" s="76"/>
      <c r="AHO50" s="76"/>
      <c r="AHP50" s="76"/>
      <c r="AHQ50" s="76"/>
      <c r="AHR50" s="76"/>
      <c r="AHS50" s="76"/>
      <c r="AHT50" s="76"/>
      <c r="AHU50" s="76"/>
      <c r="AHV50" s="76"/>
      <c r="AHW50" s="76"/>
      <c r="AHX50" s="76"/>
      <c r="AHY50" s="76"/>
      <c r="AHZ50" s="76"/>
      <c r="AIA50" s="76"/>
      <c r="AIB50" s="76"/>
      <c r="AIC50" s="76"/>
      <c r="AID50" s="76"/>
      <c r="AIE50" s="76"/>
      <c r="AIF50" s="76"/>
      <c r="AIG50" s="76"/>
      <c r="AIH50" s="76"/>
      <c r="AII50" s="76"/>
      <c r="AIJ50" s="76"/>
      <c r="AIK50" s="76"/>
      <c r="AIL50" s="76"/>
      <c r="AIM50" s="76"/>
      <c r="AIN50" s="76"/>
      <c r="AIO50" s="76"/>
      <c r="AIP50" s="76"/>
      <c r="AIQ50" s="76"/>
      <c r="AIR50" s="76"/>
      <c r="AIS50" s="76"/>
      <c r="AIT50" s="76"/>
      <c r="AIU50" s="76"/>
      <c r="AIV50" s="76"/>
      <c r="AIW50" s="76"/>
      <c r="AIX50" s="76"/>
      <c r="AIY50" s="76"/>
      <c r="AIZ50" s="76"/>
      <c r="AJA50" s="76"/>
      <c r="AJB50" s="76"/>
      <c r="AJC50" s="76"/>
      <c r="AJD50" s="76"/>
      <c r="AJE50" s="76"/>
      <c r="AJF50" s="76"/>
      <c r="AJG50" s="76"/>
      <c r="AJH50" s="76"/>
      <c r="AJI50" s="76"/>
      <c r="AJJ50" s="76"/>
      <c r="AJK50" s="76"/>
      <c r="AJL50" s="76"/>
      <c r="AJM50" s="76"/>
      <c r="AJN50" s="76"/>
      <c r="AJO50" s="76"/>
      <c r="AJP50" s="76"/>
      <c r="AJQ50" s="76"/>
      <c r="AJR50" s="76"/>
      <c r="AJS50" s="76"/>
      <c r="AJT50" s="76"/>
      <c r="AJU50" s="76"/>
      <c r="AJV50" s="76"/>
      <c r="AJW50" s="76"/>
      <c r="AJX50" s="76"/>
      <c r="AJY50" s="76"/>
      <c r="AJZ50" s="76"/>
      <c r="AKA50" s="76"/>
      <c r="AKB50" s="76"/>
      <c r="AKC50" s="76"/>
      <c r="AKD50" s="76"/>
      <c r="AKE50" s="76"/>
      <c r="AKF50" s="76"/>
      <c r="AKG50" s="76"/>
      <c r="AKH50" s="76"/>
      <c r="AKI50" s="76"/>
      <c r="AKJ50" s="76"/>
      <c r="AKK50" s="76"/>
      <c r="AKL50" s="76"/>
      <c r="AKM50" s="76"/>
      <c r="AKN50" s="76"/>
      <c r="AKO50" s="76"/>
      <c r="AKP50" s="76"/>
      <c r="AKQ50" s="76"/>
      <c r="AKR50" s="76"/>
      <c r="AKS50" s="76"/>
      <c r="AKT50" s="76"/>
      <c r="AKU50" s="76"/>
      <c r="AKV50" s="76"/>
      <c r="AKW50" s="76"/>
      <c r="AKX50" s="76"/>
      <c r="AKY50" s="76"/>
      <c r="AKZ50" s="76"/>
      <c r="ALA50" s="76"/>
      <c r="ALB50" s="76"/>
      <c r="ALC50" s="76"/>
      <c r="ALD50" s="76"/>
      <c r="ALE50" s="76"/>
      <c r="ALF50" s="76"/>
      <c r="ALG50" s="76"/>
      <c r="ALH50" s="76"/>
      <c r="ALI50" s="76"/>
      <c r="ALJ50" s="76"/>
      <c r="ALK50" s="76"/>
      <c r="ALL50" s="76"/>
      <c r="ALM50" s="76"/>
      <c r="ALN50" s="76"/>
      <c r="ALO50" s="76"/>
      <c r="ALP50" s="76"/>
      <c r="ALQ50" s="76"/>
      <c r="ALR50" s="76"/>
      <c r="ALS50" s="76"/>
      <c r="ALT50" s="76"/>
      <c r="ALU50" s="76"/>
      <c r="ALV50" s="76"/>
      <c r="ALW50" s="76"/>
      <c r="ALX50" s="76"/>
      <c r="ALY50" s="76"/>
      <c r="ALZ50" s="76"/>
      <c r="AMA50" s="76"/>
      <c r="AMB50" s="76"/>
      <c r="AMC50" s="76"/>
      <c r="AMD50" s="76"/>
      <c r="AME50" s="76"/>
    </row>
    <row r="51" spans="1:1019" s="80" customFormat="1">
      <c r="A51" s="20" t="s">
        <v>307</v>
      </c>
      <c r="B51" s="21" t="s">
        <v>156</v>
      </c>
      <c r="C51" s="21" t="s">
        <v>102</v>
      </c>
      <c r="D51" s="71" t="s">
        <v>157</v>
      </c>
      <c r="E51" s="22" t="s">
        <v>55</v>
      </c>
      <c r="F51" s="59">
        <v>5.56</v>
      </c>
      <c r="G51" s="23">
        <v>984.98</v>
      </c>
      <c r="H51" s="69">
        <f>$J$6</f>
        <v>0.21229999999999999</v>
      </c>
      <c r="I51" s="23">
        <f>ROUND(((H51+1)*G51),2)</f>
        <v>1194.0899999999999</v>
      </c>
      <c r="J51" s="23">
        <f>TRUNC((I51*F51),2)</f>
        <v>6639.14</v>
      </c>
      <c r="K51" s="78">
        <f t="shared" si="10"/>
        <v>5476.4888000000001</v>
      </c>
      <c r="L51" s="76"/>
      <c r="M51" s="79"/>
      <c r="N51" s="76"/>
      <c r="O51" s="76"/>
      <c r="P51" s="76"/>
      <c r="Q51" s="76"/>
      <c r="R51" s="76"/>
      <c r="S51" s="76"/>
      <c r="T51" s="76"/>
      <c r="U51" s="76"/>
      <c r="V51" s="76"/>
      <c r="W51" s="76"/>
      <c r="X51" s="76"/>
      <c r="Y51" s="76"/>
      <c r="Z51" s="76"/>
      <c r="AA51" s="76"/>
      <c r="AB51" s="76"/>
      <c r="AC51" s="76"/>
      <c r="AD51" s="76"/>
      <c r="AE51" s="76"/>
      <c r="AF51" s="76"/>
      <c r="AG51" s="76"/>
      <c r="AH51" s="76"/>
      <c r="AI51" s="76"/>
      <c r="AJ51" s="76"/>
      <c r="AK51" s="76"/>
      <c r="AL51" s="76"/>
      <c r="AM51" s="76"/>
      <c r="AN51" s="76"/>
      <c r="AO51" s="76"/>
      <c r="AP51" s="76"/>
      <c r="AQ51" s="76"/>
      <c r="AR51" s="76"/>
      <c r="AS51" s="76"/>
      <c r="AT51" s="76"/>
      <c r="AU51" s="76"/>
      <c r="AV51" s="76"/>
      <c r="AW51" s="76"/>
      <c r="AX51" s="76"/>
      <c r="AY51" s="76"/>
      <c r="AZ51" s="76"/>
      <c r="BA51" s="76"/>
      <c r="BB51" s="76"/>
      <c r="BC51" s="76"/>
      <c r="BD51" s="76"/>
      <c r="BE51" s="76"/>
      <c r="BF51" s="76"/>
      <c r="BG51" s="76"/>
      <c r="BH51" s="76"/>
      <c r="BI51" s="76"/>
      <c r="BJ51" s="76"/>
      <c r="BK51" s="76"/>
      <c r="BL51" s="76"/>
      <c r="BM51" s="76"/>
      <c r="BN51" s="76"/>
      <c r="BO51" s="76"/>
      <c r="BP51" s="76"/>
      <c r="BQ51" s="76"/>
      <c r="BR51" s="76"/>
      <c r="BS51" s="76"/>
      <c r="BT51" s="76"/>
      <c r="BU51" s="76"/>
      <c r="BV51" s="76"/>
      <c r="BW51" s="76"/>
      <c r="BX51" s="76"/>
      <c r="BY51" s="76"/>
      <c r="BZ51" s="76"/>
      <c r="CA51" s="76"/>
      <c r="CB51" s="76"/>
      <c r="CC51" s="76"/>
      <c r="CD51" s="76"/>
      <c r="CE51" s="76"/>
      <c r="CF51" s="76"/>
      <c r="CG51" s="76"/>
      <c r="CH51" s="76"/>
      <c r="CI51" s="76"/>
      <c r="CJ51" s="76"/>
      <c r="CK51" s="76"/>
      <c r="CL51" s="76"/>
      <c r="CM51" s="76"/>
      <c r="CN51" s="76"/>
      <c r="CO51" s="76"/>
      <c r="CP51" s="76"/>
      <c r="CQ51" s="76"/>
      <c r="CR51" s="76"/>
      <c r="CS51" s="76"/>
      <c r="CT51" s="76"/>
      <c r="CU51" s="76"/>
      <c r="CV51" s="76"/>
      <c r="CW51" s="76"/>
      <c r="CX51" s="76"/>
      <c r="CY51" s="76"/>
      <c r="CZ51" s="76"/>
      <c r="DA51" s="76"/>
      <c r="DB51" s="76"/>
      <c r="DC51" s="76"/>
      <c r="DD51" s="76"/>
      <c r="DE51" s="76"/>
      <c r="DF51" s="76"/>
      <c r="DG51" s="76"/>
      <c r="DH51" s="76"/>
      <c r="DI51" s="76"/>
      <c r="DJ51" s="76"/>
      <c r="DK51" s="76"/>
      <c r="DL51" s="76"/>
      <c r="DM51" s="76"/>
      <c r="DN51" s="76"/>
      <c r="DO51" s="76"/>
      <c r="DP51" s="76"/>
      <c r="DQ51" s="76"/>
      <c r="DR51" s="76"/>
      <c r="DS51" s="76"/>
      <c r="DT51" s="76"/>
      <c r="DU51" s="76"/>
      <c r="DV51" s="76"/>
      <c r="DW51" s="76"/>
      <c r="DX51" s="76"/>
      <c r="DY51" s="76"/>
      <c r="DZ51" s="76"/>
      <c r="EA51" s="76"/>
      <c r="EB51" s="76"/>
      <c r="EC51" s="76"/>
      <c r="ED51" s="76"/>
      <c r="EE51" s="76"/>
      <c r="EF51" s="76"/>
      <c r="EG51" s="76"/>
      <c r="EH51" s="76"/>
      <c r="EI51" s="76"/>
      <c r="EJ51" s="76"/>
      <c r="EK51" s="76"/>
      <c r="EL51" s="76"/>
      <c r="EM51" s="76"/>
      <c r="EN51" s="76"/>
      <c r="EO51" s="76"/>
      <c r="EP51" s="76"/>
      <c r="EQ51" s="76"/>
      <c r="ER51" s="76"/>
      <c r="ES51" s="76"/>
      <c r="ET51" s="76"/>
      <c r="EU51" s="76"/>
      <c r="EV51" s="76"/>
      <c r="EW51" s="76"/>
      <c r="EX51" s="76"/>
      <c r="EY51" s="76"/>
      <c r="EZ51" s="76"/>
      <c r="FA51" s="76"/>
      <c r="FB51" s="76"/>
      <c r="FC51" s="76"/>
      <c r="FD51" s="76"/>
      <c r="FE51" s="76"/>
      <c r="FF51" s="76"/>
      <c r="FG51" s="76"/>
      <c r="FH51" s="76"/>
      <c r="FI51" s="76"/>
      <c r="FJ51" s="76"/>
      <c r="FK51" s="76"/>
      <c r="FL51" s="76"/>
      <c r="FM51" s="76"/>
      <c r="FN51" s="76"/>
      <c r="FO51" s="76"/>
      <c r="FP51" s="76"/>
      <c r="FQ51" s="76"/>
      <c r="FR51" s="76"/>
      <c r="FS51" s="76"/>
      <c r="FT51" s="76"/>
      <c r="FU51" s="76"/>
      <c r="FV51" s="76"/>
      <c r="FW51" s="76"/>
      <c r="FX51" s="76"/>
      <c r="FY51" s="76"/>
      <c r="FZ51" s="76"/>
      <c r="GA51" s="76"/>
      <c r="GB51" s="76"/>
      <c r="GC51" s="76"/>
      <c r="GD51" s="76"/>
      <c r="GE51" s="76"/>
      <c r="GF51" s="76"/>
      <c r="GG51" s="76"/>
      <c r="GH51" s="76"/>
      <c r="GI51" s="76"/>
      <c r="GJ51" s="76"/>
      <c r="GK51" s="76"/>
      <c r="GL51" s="76"/>
      <c r="GM51" s="76"/>
      <c r="GN51" s="76"/>
      <c r="GO51" s="76"/>
      <c r="GP51" s="76"/>
      <c r="GQ51" s="76"/>
      <c r="GR51" s="76"/>
      <c r="GS51" s="76"/>
      <c r="GT51" s="76"/>
      <c r="GU51" s="76"/>
      <c r="GV51" s="76"/>
      <c r="GW51" s="76"/>
      <c r="GX51" s="76"/>
      <c r="GY51" s="76"/>
      <c r="GZ51" s="76"/>
      <c r="HA51" s="76"/>
      <c r="HB51" s="76"/>
      <c r="HC51" s="76"/>
      <c r="HD51" s="76"/>
      <c r="HE51" s="76"/>
      <c r="HF51" s="76"/>
      <c r="HG51" s="76"/>
      <c r="HH51" s="76"/>
      <c r="HI51" s="76"/>
      <c r="HJ51" s="76"/>
      <c r="HK51" s="76"/>
      <c r="HL51" s="76"/>
      <c r="HM51" s="76"/>
      <c r="HN51" s="76"/>
      <c r="HO51" s="76"/>
      <c r="HP51" s="76"/>
      <c r="HQ51" s="76"/>
      <c r="HR51" s="76"/>
      <c r="HS51" s="76"/>
      <c r="HT51" s="76"/>
      <c r="HU51" s="76"/>
      <c r="HV51" s="76"/>
      <c r="HW51" s="76"/>
      <c r="HX51" s="76"/>
      <c r="HY51" s="76"/>
      <c r="HZ51" s="76"/>
      <c r="IA51" s="76"/>
      <c r="IB51" s="76"/>
      <c r="IC51" s="76"/>
      <c r="ID51" s="76"/>
      <c r="IE51" s="76"/>
      <c r="IF51" s="76"/>
      <c r="IG51" s="76"/>
      <c r="IH51" s="76"/>
      <c r="II51" s="76"/>
      <c r="IJ51" s="76"/>
      <c r="IK51" s="76"/>
      <c r="IL51" s="76"/>
      <c r="IM51" s="76"/>
      <c r="IN51" s="76"/>
      <c r="IO51" s="76"/>
      <c r="IP51" s="76"/>
      <c r="IQ51" s="76"/>
      <c r="IR51" s="76"/>
      <c r="IS51" s="76"/>
      <c r="IT51" s="76"/>
      <c r="IU51" s="76"/>
      <c r="IV51" s="76"/>
      <c r="IW51" s="76"/>
      <c r="IX51" s="76"/>
      <c r="IY51" s="76"/>
      <c r="IZ51" s="76"/>
      <c r="JA51" s="76"/>
      <c r="JB51" s="76"/>
      <c r="JC51" s="76"/>
      <c r="JD51" s="76"/>
      <c r="JE51" s="76"/>
      <c r="JF51" s="76"/>
      <c r="JG51" s="76"/>
      <c r="JH51" s="76"/>
      <c r="JI51" s="76"/>
      <c r="JJ51" s="76"/>
      <c r="JK51" s="76"/>
      <c r="JL51" s="76"/>
      <c r="JM51" s="76"/>
      <c r="JN51" s="76"/>
      <c r="JO51" s="76"/>
      <c r="JP51" s="76"/>
      <c r="JQ51" s="76"/>
      <c r="JR51" s="76"/>
      <c r="JS51" s="76"/>
      <c r="JT51" s="76"/>
      <c r="JU51" s="76"/>
      <c r="JV51" s="76"/>
      <c r="JW51" s="76"/>
      <c r="JX51" s="76"/>
      <c r="JY51" s="76"/>
      <c r="JZ51" s="76"/>
      <c r="KA51" s="76"/>
      <c r="KB51" s="76"/>
      <c r="KC51" s="76"/>
      <c r="KD51" s="76"/>
      <c r="KE51" s="76"/>
      <c r="KF51" s="76"/>
      <c r="KG51" s="76"/>
      <c r="KH51" s="76"/>
      <c r="KI51" s="76"/>
      <c r="KJ51" s="76"/>
      <c r="KK51" s="76"/>
      <c r="KL51" s="76"/>
      <c r="KM51" s="76"/>
      <c r="KN51" s="76"/>
      <c r="KO51" s="76"/>
      <c r="KP51" s="76"/>
      <c r="KQ51" s="76"/>
      <c r="KR51" s="76"/>
      <c r="KS51" s="76"/>
      <c r="KT51" s="76"/>
      <c r="KU51" s="76"/>
      <c r="KV51" s="76"/>
      <c r="KW51" s="76"/>
      <c r="KX51" s="76"/>
      <c r="KY51" s="76"/>
      <c r="KZ51" s="76"/>
      <c r="LA51" s="76"/>
      <c r="LB51" s="76"/>
      <c r="LC51" s="76"/>
      <c r="LD51" s="76"/>
      <c r="LE51" s="76"/>
      <c r="LF51" s="76"/>
      <c r="LG51" s="76"/>
      <c r="LH51" s="76"/>
      <c r="LI51" s="76"/>
      <c r="LJ51" s="76"/>
      <c r="LK51" s="76"/>
      <c r="LL51" s="76"/>
      <c r="LM51" s="76"/>
      <c r="LN51" s="76"/>
      <c r="LO51" s="76"/>
      <c r="LP51" s="76"/>
      <c r="LQ51" s="76"/>
      <c r="LR51" s="76"/>
      <c r="LS51" s="76"/>
      <c r="LT51" s="76"/>
      <c r="LU51" s="76"/>
      <c r="LV51" s="76"/>
      <c r="LW51" s="76"/>
      <c r="LX51" s="76"/>
      <c r="LY51" s="76"/>
      <c r="LZ51" s="76"/>
      <c r="MA51" s="76"/>
      <c r="MB51" s="76"/>
      <c r="MC51" s="76"/>
      <c r="MD51" s="76"/>
      <c r="ME51" s="76"/>
      <c r="MF51" s="76"/>
      <c r="MG51" s="76"/>
      <c r="MH51" s="76"/>
      <c r="MI51" s="76"/>
      <c r="MJ51" s="76"/>
      <c r="MK51" s="76"/>
      <c r="ML51" s="76"/>
      <c r="MM51" s="76"/>
      <c r="MN51" s="76"/>
      <c r="MO51" s="76"/>
      <c r="MP51" s="76"/>
      <c r="MQ51" s="76"/>
      <c r="MR51" s="76"/>
      <c r="MS51" s="76"/>
      <c r="MT51" s="76"/>
      <c r="MU51" s="76"/>
      <c r="MV51" s="76"/>
      <c r="MW51" s="76"/>
      <c r="MX51" s="76"/>
      <c r="MY51" s="76"/>
      <c r="MZ51" s="76"/>
      <c r="NA51" s="76"/>
      <c r="NB51" s="76"/>
      <c r="NC51" s="76"/>
      <c r="ND51" s="76"/>
      <c r="NE51" s="76"/>
      <c r="NF51" s="76"/>
      <c r="NG51" s="76"/>
      <c r="NH51" s="76"/>
      <c r="NI51" s="76"/>
      <c r="NJ51" s="76"/>
      <c r="NK51" s="76"/>
      <c r="NL51" s="76"/>
      <c r="NM51" s="76"/>
      <c r="NN51" s="76"/>
      <c r="NO51" s="76"/>
      <c r="NP51" s="76"/>
      <c r="NQ51" s="76"/>
      <c r="NR51" s="76"/>
      <c r="NS51" s="76"/>
      <c r="NT51" s="76"/>
      <c r="NU51" s="76"/>
      <c r="NV51" s="76"/>
      <c r="NW51" s="76"/>
      <c r="NX51" s="76"/>
      <c r="NY51" s="76"/>
      <c r="NZ51" s="76"/>
      <c r="OA51" s="76"/>
      <c r="OB51" s="76"/>
      <c r="OC51" s="76"/>
      <c r="OD51" s="76"/>
      <c r="OE51" s="76"/>
      <c r="OF51" s="76"/>
      <c r="OG51" s="76"/>
      <c r="OH51" s="76"/>
      <c r="OI51" s="76"/>
      <c r="OJ51" s="76"/>
      <c r="OK51" s="76"/>
      <c r="OL51" s="76"/>
      <c r="OM51" s="76"/>
      <c r="ON51" s="76"/>
      <c r="OO51" s="76"/>
      <c r="OP51" s="76"/>
      <c r="OQ51" s="76"/>
      <c r="OR51" s="76"/>
      <c r="OS51" s="76"/>
      <c r="OT51" s="76"/>
      <c r="OU51" s="76"/>
      <c r="OV51" s="76"/>
      <c r="OW51" s="76"/>
      <c r="OX51" s="76"/>
      <c r="OY51" s="76"/>
      <c r="OZ51" s="76"/>
      <c r="PA51" s="76"/>
      <c r="PB51" s="76"/>
      <c r="PC51" s="76"/>
      <c r="PD51" s="76"/>
      <c r="PE51" s="76"/>
      <c r="PF51" s="76"/>
      <c r="PG51" s="76"/>
      <c r="PH51" s="76"/>
      <c r="PI51" s="76"/>
      <c r="PJ51" s="76"/>
      <c r="PK51" s="76"/>
      <c r="PL51" s="76"/>
      <c r="PM51" s="76"/>
      <c r="PN51" s="76"/>
      <c r="PO51" s="76"/>
      <c r="PP51" s="76"/>
      <c r="PQ51" s="76"/>
      <c r="PR51" s="76"/>
      <c r="PS51" s="76"/>
      <c r="PT51" s="76"/>
      <c r="PU51" s="76"/>
      <c r="PV51" s="76"/>
      <c r="PW51" s="76"/>
      <c r="PX51" s="76"/>
      <c r="PY51" s="76"/>
      <c r="PZ51" s="76"/>
      <c r="QA51" s="76"/>
      <c r="QB51" s="76"/>
      <c r="QC51" s="76"/>
      <c r="QD51" s="76"/>
      <c r="QE51" s="76"/>
      <c r="QF51" s="76"/>
      <c r="QG51" s="76"/>
      <c r="QH51" s="76"/>
      <c r="QI51" s="76"/>
      <c r="QJ51" s="76"/>
      <c r="QK51" s="76"/>
      <c r="QL51" s="76"/>
      <c r="QM51" s="76"/>
      <c r="QN51" s="76"/>
      <c r="QO51" s="76"/>
      <c r="QP51" s="76"/>
      <c r="QQ51" s="76"/>
      <c r="QR51" s="76"/>
      <c r="QS51" s="76"/>
      <c r="QT51" s="76"/>
      <c r="QU51" s="76"/>
      <c r="QV51" s="76"/>
      <c r="QW51" s="76"/>
      <c r="QX51" s="76"/>
      <c r="QY51" s="76"/>
      <c r="QZ51" s="76"/>
      <c r="RA51" s="76"/>
      <c r="RB51" s="76"/>
      <c r="RC51" s="76"/>
      <c r="RD51" s="76"/>
      <c r="RE51" s="76"/>
      <c r="RF51" s="76"/>
      <c r="RG51" s="76"/>
      <c r="RH51" s="76"/>
      <c r="RI51" s="76"/>
      <c r="RJ51" s="76"/>
      <c r="RK51" s="76"/>
      <c r="RL51" s="76"/>
      <c r="RM51" s="76"/>
      <c r="RN51" s="76"/>
      <c r="RO51" s="76"/>
      <c r="RP51" s="76"/>
      <c r="RQ51" s="76"/>
      <c r="RR51" s="76"/>
      <c r="RS51" s="76"/>
      <c r="RT51" s="76"/>
      <c r="RU51" s="76"/>
      <c r="RV51" s="76"/>
      <c r="RW51" s="76"/>
      <c r="RX51" s="76"/>
      <c r="RY51" s="76"/>
      <c r="RZ51" s="76"/>
      <c r="SA51" s="76"/>
      <c r="SB51" s="76"/>
      <c r="SC51" s="76"/>
      <c r="SD51" s="76"/>
      <c r="SE51" s="76"/>
      <c r="SF51" s="76"/>
      <c r="SG51" s="76"/>
      <c r="SH51" s="76"/>
      <c r="SI51" s="76"/>
      <c r="SJ51" s="76"/>
      <c r="SK51" s="76"/>
      <c r="SL51" s="76"/>
      <c r="SM51" s="76"/>
      <c r="SN51" s="76"/>
      <c r="SO51" s="76"/>
      <c r="SP51" s="76"/>
      <c r="SQ51" s="76"/>
      <c r="SR51" s="76"/>
      <c r="SS51" s="76"/>
      <c r="ST51" s="76"/>
      <c r="SU51" s="76"/>
      <c r="SV51" s="76"/>
      <c r="SW51" s="76"/>
      <c r="SX51" s="76"/>
      <c r="SY51" s="76"/>
      <c r="SZ51" s="76"/>
      <c r="TA51" s="76"/>
      <c r="TB51" s="76"/>
      <c r="TC51" s="76"/>
      <c r="TD51" s="76"/>
      <c r="TE51" s="76"/>
      <c r="TF51" s="76"/>
      <c r="TG51" s="76"/>
      <c r="TH51" s="76"/>
      <c r="TI51" s="76"/>
      <c r="TJ51" s="76"/>
      <c r="TK51" s="76"/>
      <c r="TL51" s="76"/>
      <c r="TM51" s="76"/>
      <c r="TN51" s="76"/>
      <c r="TO51" s="76"/>
      <c r="TP51" s="76"/>
      <c r="TQ51" s="76"/>
      <c r="TR51" s="76"/>
      <c r="TS51" s="76"/>
      <c r="TT51" s="76"/>
      <c r="TU51" s="76"/>
      <c r="TV51" s="76"/>
      <c r="TW51" s="76"/>
      <c r="TX51" s="76"/>
      <c r="TY51" s="76"/>
      <c r="TZ51" s="76"/>
      <c r="UA51" s="76"/>
      <c r="UB51" s="76"/>
      <c r="UC51" s="76"/>
      <c r="UD51" s="76"/>
      <c r="UE51" s="76"/>
      <c r="UF51" s="76"/>
      <c r="UG51" s="76"/>
      <c r="UH51" s="76"/>
      <c r="UI51" s="76"/>
      <c r="UJ51" s="76"/>
      <c r="UK51" s="76"/>
      <c r="UL51" s="76"/>
      <c r="UM51" s="76"/>
      <c r="UN51" s="76"/>
      <c r="UO51" s="76"/>
      <c r="UP51" s="76"/>
      <c r="UQ51" s="76"/>
      <c r="UR51" s="76"/>
      <c r="US51" s="76"/>
      <c r="UT51" s="76"/>
      <c r="UU51" s="76"/>
      <c r="UV51" s="76"/>
      <c r="UW51" s="76"/>
      <c r="UX51" s="76"/>
      <c r="UY51" s="76"/>
      <c r="UZ51" s="76"/>
      <c r="VA51" s="76"/>
      <c r="VB51" s="76"/>
      <c r="VC51" s="76"/>
      <c r="VD51" s="76"/>
      <c r="VE51" s="76"/>
      <c r="VF51" s="76"/>
      <c r="VG51" s="76"/>
      <c r="VH51" s="76"/>
      <c r="VI51" s="76"/>
      <c r="VJ51" s="76"/>
      <c r="VK51" s="76"/>
      <c r="VL51" s="76"/>
      <c r="VM51" s="76"/>
      <c r="VN51" s="76"/>
      <c r="VO51" s="76"/>
      <c r="VP51" s="76"/>
      <c r="VQ51" s="76"/>
      <c r="VR51" s="76"/>
      <c r="VS51" s="76"/>
      <c r="VT51" s="76"/>
      <c r="VU51" s="76"/>
      <c r="VV51" s="76"/>
      <c r="VW51" s="76"/>
      <c r="VX51" s="76"/>
      <c r="VY51" s="76"/>
      <c r="VZ51" s="76"/>
      <c r="WA51" s="76"/>
      <c r="WB51" s="76"/>
      <c r="WC51" s="76"/>
      <c r="WD51" s="76"/>
      <c r="WE51" s="76"/>
      <c r="WF51" s="76"/>
      <c r="WG51" s="76"/>
      <c r="WH51" s="76"/>
      <c r="WI51" s="76"/>
      <c r="WJ51" s="76"/>
      <c r="WK51" s="76"/>
      <c r="WL51" s="76"/>
      <c r="WM51" s="76"/>
      <c r="WN51" s="76"/>
      <c r="WO51" s="76"/>
      <c r="WP51" s="76"/>
      <c r="WQ51" s="76"/>
      <c r="WR51" s="76"/>
      <c r="WS51" s="76"/>
      <c r="WT51" s="76"/>
      <c r="WU51" s="76"/>
      <c r="WV51" s="76"/>
      <c r="WW51" s="76"/>
      <c r="WX51" s="76"/>
      <c r="WY51" s="76"/>
      <c r="WZ51" s="76"/>
      <c r="XA51" s="76"/>
      <c r="XB51" s="76"/>
      <c r="XC51" s="76"/>
      <c r="XD51" s="76"/>
      <c r="XE51" s="76"/>
      <c r="XF51" s="76"/>
      <c r="XG51" s="76"/>
      <c r="XH51" s="76"/>
      <c r="XI51" s="76"/>
      <c r="XJ51" s="76"/>
      <c r="XK51" s="76"/>
      <c r="XL51" s="76"/>
      <c r="XM51" s="76"/>
      <c r="XN51" s="76"/>
      <c r="XO51" s="76"/>
      <c r="XP51" s="76"/>
      <c r="XQ51" s="76"/>
      <c r="XR51" s="76"/>
      <c r="XS51" s="76"/>
      <c r="XT51" s="76"/>
      <c r="XU51" s="76"/>
      <c r="XV51" s="76"/>
      <c r="XW51" s="76"/>
      <c r="XX51" s="76"/>
      <c r="XY51" s="76"/>
      <c r="XZ51" s="76"/>
      <c r="YA51" s="76"/>
      <c r="YB51" s="76"/>
      <c r="YC51" s="76"/>
      <c r="YD51" s="76"/>
      <c r="YE51" s="76"/>
      <c r="YF51" s="76"/>
      <c r="YG51" s="76"/>
      <c r="YH51" s="76"/>
      <c r="YI51" s="76"/>
      <c r="YJ51" s="76"/>
      <c r="YK51" s="76"/>
      <c r="YL51" s="76"/>
      <c r="YM51" s="76"/>
      <c r="YN51" s="76"/>
      <c r="YO51" s="76"/>
      <c r="YP51" s="76"/>
      <c r="YQ51" s="76"/>
      <c r="YR51" s="76"/>
      <c r="YS51" s="76"/>
      <c r="YT51" s="76"/>
      <c r="YU51" s="76"/>
      <c r="YV51" s="76"/>
      <c r="YW51" s="76"/>
      <c r="YX51" s="76"/>
      <c r="YY51" s="76"/>
      <c r="YZ51" s="76"/>
      <c r="ZA51" s="76"/>
      <c r="ZB51" s="76"/>
      <c r="ZC51" s="76"/>
      <c r="ZD51" s="76"/>
      <c r="ZE51" s="76"/>
      <c r="ZF51" s="76"/>
      <c r="ZG51" s="76"/>
      <c r="ZH51" s="76"/>
      <c r="ZI51" s="76"/>
      <c r="ZJ51" s="76"/>
      <c r="ZK51" s="76"/>
      <c r="ZL51" s="76"/>
      <c r="ZM51" s="76"/>
      <c r="ZN51" s="76"/>
      <c r="ZO51" s="76"/>
      <c r="ZP51" s="76"/>
      <c r="ZQ51" s="76"/>
      <c r="ZR51" s="76"/>
      <c r="ZS51" s="76"/>
      <c r="ZT51" s="76"/>
      <c r="ZU51" s="76"/>
      <c r="ZV51" s="76"/>
      <c r="ZW51" s="76"/>
      <c r="ZX51" s="76"/>
      <c r="ZY51" s="76"/>
      <c r="ZZ51" s="76"/>
      <c r="AAA51" s="76"/>
      <c r="AAB51" s="76"/>
      <c r="AAC51" s="76"/>
      <c r="AAD51" s="76"/>
      <c r="AAE51" s="76"/>
      <c r="AAF51" s="76"/>
      <c r="AAG51" s="76"/>
      <c r="AAH51" s="76"/>
      <c r="AAI51" s="76"/>
      <c r="AAJ51" s="76"/>
      <c r="AAK51" s="76"/>
      <c r="AAL51" s="76"/>
      <c r="AAM51" s="76"/>
      <c r="AAN51" s="76"/>
      <c r="AAO51" s="76"/>
      <c r="AAP51" s="76"/>
      <c r="AAQ51" s="76"/>
      <c r="AAR51" s="76"/>
      <c r="AAS51" s="76"/>
      <c r="AAT51" s="76"/>
      <c r="AAU51" s="76"/>
      <c r="AAV51" s="76"/>
      <c r="AAW51" s="76"/>
      <c r="AAX51" s="76"/>
      <c r="AAY51" s="76"/>
      <c r="AAZ51" s="76"/>
      <c r="ABA51" s="76"/>
      <c r="ABB51" s="76"/>
      <c r="ABC51" s="76"/>
      <c r="ABD51" s="76"/>
      <c r="ABE51" s="76"/>
      <c r="ABF51" s="76"/>
      <c r="ABG51" s="76"/>
      <c r="ABH51" s="76"/>
      <c r="ABI51" s="76"/>
      <c r="ABJ51" s="76"/>
      <c r="ABK51" s="76"/>
      <c r="ABL51" s="76"/>
      <c r="ABM51" s="76"/>
      <c r="ABN51" s="76"/>
      <c r="ABO51" s="76"/>
      <c r="ABP51" s="76"/>
      <c r="ABQ51" s="76"/>
      <c r="ABR51" s="76"/>
      <c r="ABS51" s="76"/>
      <c r="ABT51" s="76"/>
      <c r="ABU51" s="76"/>
      <c r="ABV51" s="76"/>
      <c r="ABW51" s="76"/>
      <c r="ABX51" s="76"/>
      <c r="ABY51" s="76"/>
      <c r="ABZ51" s="76"/>
      <c r="ACA51" s="76"/>
      <c r="ACB51" s="76"/>
      <c r="ACC51" s="76"/>
      <c r="ACD51" s="76"/>
      <c r="ACE51" s="76"/>
      <c r="ACF51" s="76"/>
      <c r="ACG51" s="76"/>
      <c r="ACH51" s="76"/>
      <c r="ACI51" s="76"/>
      <c r="ACJ51" s="76"/>
      <c r="ACK51" s="76"/>
      <c r="ACL51" s="76"/>
      <c r="ACM51" s="76"/>
      <c r="ACN51" s="76"/>
      <c r="ACO51" s="76"/>
      <c r="ACP51" s="76"/>
      <c r="ACQ51" s="76"/>
      <c r="ACR51" s="76"/>
      <c r="ACS51" s="76"/>
      <c r="ACT51" s="76"/>
      <c r="ACU51" s="76"/>
      <c r="ACV51" s="76"/>
      <c r="ACW51" s="76"/>
      <c r="ACX51" s="76"/>
      <c r="ACY51" s="76"/>
      <c r="ACZ51" s="76"/>
      <c r="ADA51" s="76"/>
      <c r="ADB51" s="76"/>
      <c r="ADC51" s="76"/>
      <c r="ADD51" s="76"/>
      <c r="ADE51" s="76"/>
      <c r="ADF51" s="76"/>
      <c r="ADG51" s="76"/>
      <c r="ADH51" s="76"/>
      <c r="ADI51" s="76"/>
      <c r="ADJ51" s="76"/>
      <c r="ADK51" s="76"/>
      <c r="ADL51" s="76"/>
      <c r="ADM51" s="76"/>
      <c r="ADN51" s="76"/>
      <c r="ADO51" s="76"/>
      <c r="ADP51" s="76"/>
      <c r="ADQ51" s="76"/>
      <c r="ADR51" s="76"/>
      <c r="ADS51" s="76"/>
      <c r="ADT51" s="76"/>
      <c r="ADU51" s="76"/>
      <c r="ADV51" s="76"/>
      <c r="ADW51" s="76"/>
      <c r="ADX51" s="76"/>
      <c r="ADY51" s="76"/>
      <c r="ADZ51" s="76"/>
      <c r="AEA51" s="76"/>
      <c r="AEB51" s="76"/>
      <c r="AEC51" s="76"/>
      <c r="AED51" s="76"/>
      <c r="AEE51" s="76"/>
      <c r="AEF51" s="76"/>
      <c r="AEG51" s="76"/>
      <c r="AEH51" s="76"/>
      <c r="AEI51" s="76"/>
      <c r="AEJ51" s="76"/>
      <c r="AEK51" s="76"/>
      <c r="AEL51" s="76"/>
      <c r="AEM51" s="76"/>
      <c r="AEN51" s="76"/>
      <c r="AEO51" s="76"/>
      <c r="AEP51" s="76"/>
      <c r="AEQ51" s="76"/>
      <c r="AER51" s="76"/>
      <c r="AES51" s="76"/>
      <c r="AET51" s="76"/>
      <c r="AEU51" s="76"/>
      <c r="AEV51" s="76"/>
      <c r="AEW51" s="76"/>
      <c r="AEX51" s="76"/>
      <c r="AEY51" s="76"/>
      <c r="AEZ51" s="76"/>
      <c r="AFA51" s="76"/>
      <c r="AFB51" s="76"/>
      <c r="AFC51" s="76"/>
      <c r="AFD51" s="76"/>
      <c r="AFE51" s="76"/>
      <c r="AFF51" s="76"/>
      <c r="AFG51" s="76"/>
      <c r="AFH51" s="76"/>
      <c r="AFI51" s="76"/>
      <c r="AFJ51" s="76"/>
      <c r="AFK51" s="76"/>
      <c r="AFL51" s="76"/>
      <c r="AFM51" s="76"/>
      <c r="AFN51" s="76"/>
      <c r="AFO51" s="76"/>
      <c r="AFP51" s="76"/>
      <c r="AFQ51" s="76"/>
      <c r="AFR51" s="76"/>
      <c r="AFS51" s="76"/>
      <c r="AFT51" s="76"/>
      <c r="AFU51" s="76"/>
      <c r="AFV51" s="76"/>
      <c r="AFW51" s="76"/>
      <c r="AFX51" s="76"/>
      <c r="AFY51" s="76"/>
      <c r="AFZ51" s="76"/>
      <c r="AGA51" s="76"/>
      <c r="AGB51" s="76"/>
      <c r="AGC51" s="76"/>
      <c r="AGD51" s="76"/>
      <c r="AGE51" s="76"/>
      <c r="AGF51" s="76"/>
      <c r="AGG51" s="76"/>
      <c r="AGH51" s="76"/>
      <c r="AGI51" s="76"/>
      <c r="AGJ51" s="76"/>
      <c r="AGK51" s="76"/>
      <c r="AGL51" s="76"/>
      <c r="AGM51" s="76"/>
      <c r="AGN51" s="76"/>
      <c r="AGO51" s="76"/>
      <c r="AGP51" s="76"/>
      <c r="AGQ51" s="76"/>
      <c r="AGR51" s="76"/>
      <c r="AGS51" s="76"/>
      <c r="AGT51" s="76"/>
      <c r="AGU51" s="76"/>
      <c r="AGV51" s="76"/>
      <c r="AGW51" s="76"/>
      <c r="AGX51" s="76"/>
      <c r="AGY51" s="76"/>
      <c r="AGZ51" s="76"/>
      <c r="AHA51" s="76"/>
      <c r="AHB51" s="76"/>
      <c r="AHC51" s="76"/>
      <c r="AHD51" s="76"/>
      <c r="AHE51" s="76"/>
      <c r="AHF51" s="76"/>
      <c r="AHG51" s="76"/>
      <c r="AHH51" s="76"/>
      <c r="AHI51" s="76"/>
      <c r="AHJ51" s="76"/>
      <c r="AHK51" s="76"/>
      <c r="AHL51" s="76"/>
      <c r="AHM51" s="76"/>
      <c r="AHN51" s="76"/>
      <c r="AHO51" s="76"/>
      <c r="AHP51" s="76"/>
      <c r="AHQ51" s="76"/>
      <c r="AHR51" s="76"/>
      <c r="AHS51" s="76"/>
      <c r="AHT51" s="76"/>
      <c r="AHU51" s="76"/>
      <c r="AHV51" s="76"/>
      <c r="AHW51" s="76"/>
      <c r="AHX51" s="76"/>
      <c r="AHY51" s="76"/>
      <c r="AHZ51" s="76"/>
      <c r="AIA51" s="76"/>
      <c r="AIB51" s="76"/>
      <c r="AIC51" s="76"/>
      <c r="AID51" s="76"/>
      <c r="AIE51" s="76"/>
      <c r="AIF51" s="76"/>
      <c r="AIG51" s="76"/>
      <c r="AIH51" s="76"/>
      <c r="AII51" s="76"/>
      <c r="AIJ51" s="76"/>
      <c r="AIK51" s="76"/>
      <c r="AIL51" s="76"/>
      <c r="AIM51" s="76"/>
      <c r="AIN51" s="76"/>
      <c r="AIO51" s="76"/>
      <c r="AIP51" s="76"/>
      <c r="AIQ51" s="76"/>
      <c r="AIR51" s="76"/>
      <c r="AIS51" s="76"/>
      <c r="AIT51" s="76"/>
      <c r="AIU51" s="76"/>
      <c r="AIV51" s="76"/>
      <c r="AIW51" s="76"/>
      <c r="AIX51" s="76"/>
      <c r="AIY51" s="76"/>
      <c r="AIZ51" s="76"/>
      <c r="AJA51" s="76"/>
      <c r="AJB51" s="76"/>
      <c r="AJC51" s="76"/>
      <c r="AJD51" s="76"/>
      <c r="AJE51" s="76"/>
      <c r="AJF51" s="76"/>
      <c r="AJG51" s="76"/>
      <c r="AJH51" s="76"/>
      <c r="AJI51" s="76"/>
      <c r="AJJ51" s="76"/>
      <c r="AJK51" s="76"/>
      <c r="AJL51" s="76"/>
      <c r="AJM51" s="76"/>
      <c r="AJN51" s="76"/>
      <c r="AJO51" s="76"/>
      <c r="AJP51" s="76"/>
      <c r="AJQ51" s="76"/>
      <c r="AJR51" s="76"/>
      <c r="AJS51" s="76"/>
      <c r="AJT51" s="76"/>
      <c r="AJU51" s="76"/>
      <c r="AJV51" s="76"/>
      <c r="AJW51" s="76"/>
      <c r="AJX51" s="76"/>
      <c r="AJY51" s="76"/>
      <c r="AJZ51" s="76"/>
      <c r="AKA51" s="76"/>
      <c r="AKB51" s="76"/>
      <c r="AKC51" s="76"/>
      <c r="AKD51" s="76"/>
      <c r="AKE51" s="76"/>
      <c r="AKF51" s="76"/>
      <c r="AKG51" s="76"/>
      <c r="AKH51" s="76"/>
      <c r="AKI51" s="76"/>
      <c r="AKJ51" s="76"/>
      <c r="AKK51" s="76"/>
      <c r="AKL51" s="76"/>
      <c r="AKM51" s="76"/>
      <c r="AKN51" s="76"/>
      <c r="AKO51" s="76"/>
      <c r="AKP51" s="76"/>
      <c r="AKQ51" s="76"/>
      <c r="AKR51" s="76"/>
      <c r="AKS51" s="76"/>
      <c r="AKT51" s="76"/>
      <c r="AKU51" s="76"/>
      <c r="AKV51" s="76"/>
      <c r="AKW51" s="76"/>
      <c r="AKX51" s="76"/>
      <c r="AKY51" s="76"/>
      <c r="AKZ51" s="76"/>
      <c r="ALA51" s="76"/>
      <c r="ALB51" s="76"/>
      <c r="ALC51" s="76"/>
      <c r="ALD51" s="76"/>
      <c r="ALE51" s="76"/>
      <c r="ALF51" s="76"/>
      <c r="ALG51" s="76"/>
      <c r="ALH51" s="76"/>
      <c r="ALI51" s="76"/>
      <c r="ALJ51" s="76"/>
      <c r="ALK51" s="76"/>
      <c r="ALL51" s="76"/>
      <c r="ALM51" s="76"/>
      <c r="ALN51" s="76"/>
      <c r="ALO51" s="76"/>
      <c r="ALP51" s="76"/>
      <c r="ALQ51" s="76"/>
      <c r="ALR51" s="76"/>
      <c r="ALS51" s="76"/>
      <c r="ALT51" s="76"/>
      <c r="ALU51" s="76"/>
      <c r="ALV51" s="76"/>
      <c r="ALW51" s="76"/>
      <c r="ALX51" s="76"/>
      <c r="ALY51" s="76"/>
      <c r="ALZ51" s="76"/>
      <c r="AMA51" s="76"/>
      <c r="AMB51" s="76"/>
      <c r="AMC51" s="76"/>
      <c r="AMD51" s="76"/>
      <c r="AME51" s="76"/>
    </row>
    <row r="52" spans="1:1019" s="80" customFormat="1" ht="25.5">
      <c r="A52" s="20" t="s">
        <v>308</v>
      </c>
      <c r="B52" s="21">
        <v>5216111</v>
      </c>
      <c r="C52" s="21" t="s">
        <v>96</v>
      </c>
      <c r="D52" s="71" t="s">
        <v>70</v>
      </c>
      <c r="E52" s="22" t="s">
        <v>51</v>
      </c>
      <c r="F52" s="59">
        <v>242</v>
      </c>
      <c r="G52" s="23">
        <v>116.87</v>
      </c>
      <c r="H52" s="69">
        <f>$J$6</f>
        <v>0.21229999999999999</v>
      </c>
      <c r="I52" s="23">
        <f>ROUND(((H52+1)*G52),2)</f>
        <v>141.68</v>
      </c>
      <c r="J52" s="23">
        <f>TRUNC((I52*F52),2)</f>
        <v>34286.559999999998</v>
      </c>
      <c r="K52" s="78">
        <f t="shared" si="10"/>
        <v>28282.54</v>
      </c>
      <c r="L52" s="76"/>
      <c r="M52" s="79"/>
      <c r="N52" s="76"/>
      <c r="O52" s="76"/>
      <c r="P52" s="76"/>
      <c r="Q52" s="76"/>
      <c r="R52" s="76"/>
      <c r="S52" s="76"/>
      <c r="T52" s="76"/>
      <c r="U52" s="76"/>
      <c r="V52" s="76"/>
      <c r="W52" s="76"/>
      <c r="X52" s="76"/>
      <c r="Y52" s="76"/>
      <c r="Z52" s="76"/>
      <c r="AA52" s="76"/>
      <c r="AB52" s="76"/>
      <c r="AC52" s="76"/>
      <c r="AD52" s="76"/>
      <c r="AE52" s="76"/>
      <c r="AF52" s="76"/>
      <c r="AG52" s="76"/>
      <c r="AH52" s="76"/>
      <c r="AI52" s="76"/>
      <c r="AJ52" s="76"/>
      <c r="AK52" s="76"/>
      <c r="AL52" s="76"/>
      <c r="AM52" s="76"/>
      <c r="AN52" s="76"/>
      <c r="AO52" s="76"/>
      <c r="AP52" s="76"/>
      <c r="AQ52" s="76"/>
      <c r="AR52" s="76"/>
      <c r="AS52" s="76"/>
      <c r="AT52" s="76"/>
      <c r="AU52" s="76"/>
      <c r="AV52" s="76"/>
      <c r="AW52" s="76"/>
      <c r="AX52" s="76"/>
      <c r="AY52" s="76"/>
      <c r="AZ52" s="76"/>
      <c r="BA52" s="76"/>
      <c r="BB52" s="76"/>
      <c r="BC52" s="76"/>
      <c r="BD52" s="76"/>
      <c r="BE52" s="76"/>
      <c r="BF52" s="76"/>
      <c r="BG52" s="76"/>
      <c r="BH52" s="76"/>
      <c r="BI52" s="76"/>
      <c r="BJ52" s="76"/>
      <c r="BK52" s="76"/>
      <c r="BL52" s="76"/>
      <c r="BM52" s="76"/>
      <c r="BN52" s="76"/>
      <c r="BO52" s="76"/>
      <c r="BP52" s="76"/>
      <c r="BQ52" s="76"/>
      <c r="BR52" s="76"/>
      <c r="BS52" s="76"/>
      <c r="BT52" s="76"/>
      <c r="BU52" s="76"/>
      <c r="BV52" s="76"/>
      <c r="BW52" s="76"/>
      <c r="BX52" s="76"/>
      <c r="BY52" s="76"/>
      <c r="BZ52" s="76"/>
      <c r="CA52" s="76"/>
      <c r="CB52" s="76"/>
      <c r="CC52" s="76"/>
      <c r="CD52" s="76"/>
      <c r="CE52" s="76"/>
      <c r="CF52" s="76"/>
      <c r="CG52" s="76"/>
      <c r="CH52" s="76"/>
      <c r="CI52" s="76"/>
      <c r="CJ52" s="76"/>
      <c r="CK52" s="76"/>
      <c r="CL52" s="76"/>
      <c r="CM52" s="76"/>
      <c r="CN52" s="76"/>
      <c r="CO52" s="76"/>
      <c r="CP52" s="76"/>
      <c r="CQ52" s="76"/>
      <c r="CR52" s="76"/>
      <c r="CS52" s="76"/>
      <c r="CT52" s="76"/>
      <c r="CU52" s="76"/>
      <c r="CV52" s="76"/>
      <c r="CW52" s="76"/>
      <c r="CX52" s="76"/>
      <c r="CY52" s="76"/>
      <c r="CZ52" s="76"/>
      <c r="DA52" s="76"/>
      <c r="DB52" s="76"/>
      <c r="DC52" s="76"/>
      <c r="DD52" s="76"/>
      <c r="DE52" s="76"/>
      <c r="DF52" s="76"/>
      <c r="DG52" s="76"/>
      <c r="DH52" s="76"/>
      <c r="DI52" s="76"/>
      <c r="DJ52" s="76"/>
      <c r="DK52" s="76"/>
      <c r="DL52" s="76"/>
      <c r="DM52" s="76"/>
      <c r="DN52" s="76"/>
      <c r="DO52" s="76"/>
      <c r="DP52" s="76"/>
      <c r="DQ52" s="76"/>
      <c r="DR52" s="76"/>
      <c r="DS52" s="76"/>
      <c r="DT52" s="76"/>
      <c r="DU52" s="76"/>
      <c r="DV52" s="76"/>
      <c r="DW52" s="76"/>
      <c r="DX52" s="76"/>
      <c r="DY52" s="76"/>
      <c r="DZ52" s="76"/>
      <c r="EA52" s="76"/>
      <c r="EB52" s="76"/>
      <c r="EC52" s="76"/>
      <c r="ED52" s="76"/>
      <c r="EE52" s="76"/>
      <c r="EF52" s="76"/>
      <c r="EG52" s="76"/>
      <c r="EH52" s="76"/>
      <c r="EI52" s="76"/>
      <c r="EJ52" s="76"/>
      <c r="EK52" s="76"/>
      <c r="EL52" s="76"/>
      <c r="EM52" s="76"/>
      <c r="EN52" s="76"/>
      <c r="EO52" s="76"/>
      <c r="EP52" s="76"/>
      <c r="EQ52" s="76"/>
      <c r="ER52" s="76"/>
      <c r="ES52" s="76"/>
      <c r="ET52" s="76"/>
      <c r="EU52" s="76"/>
      <c r="EV52" s="76"/>
      <c r="EW52" s="76"/>
      <c r="EX52" s="76"/>
      <c r="EY52" s="76"/>
      <c r="EZ52" s="76"/>
      <c r="FA52" s="76"/>
      <c r="FB52" s="76"/>
      <c r="FC52" s="76"/>
      <c r="FD52" s="76"/>
      <c r="FE52" s="76"/>
      <c r="FF52" s="76"/>
      <c r="FG52" s="76"/>
      <c r="FH52" s="76"/>
      <c r="FI52" s="76"/>
      <c r="FJ52" s="76"/>
      <c r="FK52" s="76"/>
      <c r="FL52" s="76"/>
      <c r="FM52" s="76"/>
      <c r="FN52" s="76"/>
      <c r="FO52" s="76"/>
      <c r="FP52" s="76"/>
      <c r="FQ52" s="76"/>
      <c r="FR52" s="76"/>
      <c r="FS52" s="76"/>
      <c r="FT52" s="76"/>
      <c r="FU52" s="76"/>
      <c r="FV52" s="76"/>
      <c r="FW52" s="76"/>
      <c r="FX52" s="76"/>
      <c r="FY52" s="76"/>
      <c r="FZ52" s="76"/>
      <c r="GA52" s="76"/>
      <c r="GB52" s="76"/>
      <c r="GC52" s="76"/>
      <c r="GD52" s="76"/>
      <c r="GE52" s="76"/>
      <c r="GF52" s="76"/>
      <c r="GG52" s="76"/>
      <c r="GH52" s="76"/>
      <c r="GI52" s="76"/>
      <c r="GJ52" s="76"/>
      <c r="GK52" s="76"/>
      <c r="GL52" s="76"/>
      <c r="GM52" s="76"/>
      <c r="GN52" s="76"/>
      <c r="GO52" s="76"/>
      <c r="GP52" s="76"/>
      <c r="GQ52" s="76"/>
      <c r="GR52" s="76"/>
      <c r="GS52" s="76"/>
      <c r="GT52" s="76"/>
      <c r="GU52" s="76"/>
      <c r="GV52" s="76"/>
      <c r="GW52" s="76"/>
      <c r="GX52" s="76"/>
      <c r="GY52" s="76"/>
      <c r="GZ52" s="76"/>
      <c r="HA52" s="76"/>
      <c r="HB52" s="76"/>
      <c r="HC52" s="76"/>
      <c r="HD52" s="76"/>
      <c r="HE52" s="76"/>
      <c r="HF52" s="76"/>
      <c r="HG52" s="76"/>
      <c r="HH52" s="76"/>
      <c r="HI52" s="76"/>
      <c r="HJ52" s="76"/>
      <c r="HK52" s="76"/>
      <c r="HL52" s="76"/>
      <c r="HM52" s="76"/>
      <c r="HN52" s="76"/>
      <c r="HO52" s="76"/>
      <c r="HP52" s="76"/>
      <c r="HQ52" s="76"/>
      <c r="HR52" s="76"/>
      <c r="HS52" s="76"/>
      <c r="HT52" s="76"/>
      <c r="HU52" s="76"/>
      <c r="HV52" s="76"/>
      <c r="HW52" s="76"/>
      <c r="HX52" s="76"/>
      <c r="HY52" s="76"/>
      <c r="HZ52" s="76"/>
      <c r="IA52" s="76"/>
      <c r="IB52" s="76"/>
      <c r="IC52" s="76"/>
      <c r="ID52" s="76"/>
      <c r="IE52" s="76"/>
      <c r="IF52" s="76"/>
      <c r="IG52" s="76"/>
      <c r="IH52" s="76"/>
      <c r="II52" s="76"/>
      <c r="IJ52" s="76"/>
      <c r="IK52" s="76"/>
      <c r="IL52" s="76"/>
      <c r="IM52" s="76"/>
      <c r="IN52" s="76"/>
      <c r="IO52" s="76"/>
      <c r="IP52" s="76"/>
      <c r="IQ52" s="76"/>
      <c r="IR52" s="76"/>
      <c r="IS52" s="76"/>
      <c r="IT52" s="76"/>
      <c r="IU52" s="76"/>
      <c r="IV52" s="76"/>
      <c r="IW52" s="76"/>
      <c r="IX52" s="76"/>
      <c r="IY52" s="76"/>
      <c r="IZ52" s="76"/>
      <c r="JA52" s="76"/>
      <c r="JB52" s="76"/>
      <c r="JC52" s="76"/>
      <c r="JD52" s="76"/>
      <c r="JE52" s="76"/>
      <c r="JF52" s="76"/>
      <c r="JG52" s="76"/>
      <c r="JH52" s="76"/>
      <c r="JI52" s="76"/>
      <c r="JJ52" s="76"/>
      <c r="JK52" s="76"/>
      <c r="JL52" s="76"/>
      <c r="JM52" s="76"/>
      <c r="JN52" s="76"/>
      <c r="JO52" s="76"/>
      <c r="JP52" s="76"/>
      <c r="JQ52" s="76"/>
      <c r="JR52" s="76"/>
      <c r="JS52" s="76"/>
      <c r="JT52" s="76"/>
      <c r="JU52" s="76"/>
      <c r="JV52" s="76"/>
      <c r="JW52" s="76"/>
      <c r="JX52" s="76"/>
      <c r="JY52" s="76"/>
      <c r="JZ52" s="76"/>
      <c r="KA52" s="76"/>
      <c r="KB52" s="76"/>
      <c r="KC52" s="76"/>
      <c r="KD52" s="76"/>
      <c r="KE52" s="76"/>
      <c r="KF52" s="76"/>
      <c r="KG52" s="76"/>
      <c r="KH52" s="76"/>
      <c r="KI52" s="76"/>
      <c r="KJ52" s="76"/>
      <c r="KK52" s="76"/>
      <c r="KL52" s="76"/>
      <c r="KM52" s="76"/>
      <c r="KN52" s="76"/>
      <c r="KO52" s="76"/>
      <c r="KP52" s="76"/>
      <c r="KQ52" s="76"/>
      <c r="KR52" s="76"/>
      <c r="KS52" s="76"/>
      <c r="KT52" s="76"/>
      <c r="KU52" s="76"/>
      <c r="KV52" s="76"/>
      <c r="KW52" s="76"/>
      <c r="KX52" s="76"/>
      <c r="KY52" s="76"/>
      <c r="KZ52" s="76"/>
      <c r="LA52" s="76"/>
      <c r="LB52" s="76"/>
      <c r="LC52" s="76"/>
      <c r="LD52" s="76"/>
      <c r="LE52" s="76"/>
      <c r="LF52" s="76"/>
      <c r="LG52" s="76"/>
      <c r="LH52" s="76"/>
      <c r="LI52" s="76"/>
      <c r="LJ52" s="76"/>
      <c r="LK52" s="76"/>
      <c r="LL52" s="76"/>
      <c r="LM52" s="76"/>
      <c r="LN52" s="76"/>
      <c r="LO52" s="76"/>
      <c r="LP52" s="76"/>
      <c r="LQ52" s="76"/>
      <c r="LR52" s="76"/>
      <c r="LS52" s="76"/>
      <c r="LT52" s="76"/>
      <c r="LU52" s="76"/>
      <c r="LV52" s="76"/>
      <c r="LW52" s="76"/>
      <c r="LX52" s="76"/>
      <c r="LY52" s="76"/>
      <c r="LZ52" s="76"/>
      <c r="MA52" s="76"/>
      <c r="MB52" s="76"/>
      <c r="MC52" s="76"/>
      <c r="MD52" s="76"/>
      <c r="ME52" s="76"/>
      <c r="MF52" s="76"/>
      <c r="MG52" s="76"/>
      <c r="MH52" s="76"/>
      <c r="MI52" s="76"/>
      <c r="MJ52" s="76"/>
      <c r="MK52" s="76"/>
      <c r="ML52" s="76"/>
      <c r="MM52" s="76"/>
      <c r="MN52" s="76"/>
      <c r="MO52" s="76"/>
      <c r="MP52" s="76"/>
      <c r="MQ52" s="76"/>
      <c r="MR52" s="76"/>
      <c r="MS52" s="76"/>
      <c r="MT52" s="76"/>
      <c r="MU52" s="76"/>
      <c r="MV52" s="76"/>
      <c r="MW52" s="76"/>
      <c r="MX52" s="76"/>
      <c r="MY52" s="76"/>
      <c r="MZ52" s="76"/>
      <c r="NA52" s="76"/>
      <c r="NB52" s="76"/>
      <c r="NC52" s="76"/>
      <c r="ND52" s="76"/>
      <c r="NE52" s="76"/>
      <c r="NF52" s="76"/>
      <c r="NG52" s="76"/>
      <c r="NH52" s="76"/>
      <c r="NI52" s="76"/>
      <c r="NJ52" s="76"/>
      <c r="NK52" s="76"/>
      <c r="NL52" s="76"/>
      <c r="NM52" s="76"/>
      <c r="NN52" s="76"/>
      <c r="NO52" s="76"/>
      <c r="NP52" s="76"/>
      <c r="NQ52" s="76"/>
      <c r="NR52" s="76"/>
      <c r="NS52" s="76"/>
      <c r="NT52" s="76"/>
      <c r="NU52" s="76"/>
      <c r="NV52" s="76"/>
      <c r="NW52" s="76"/>
      <c r="NX52" s="76"/>
      <c r="NY52" s="76"/>
      <c r="NZ52" s="76"/>
      <c r="OA52" s="76"/>
      <c r="OB52" s="76"/>
      <c r="OC52" s="76"/>
      <c r="OD52" s="76"/>
      <c r="OE52" s="76"/>
      <c r="OF52" s="76"/>
      <c r="OG52" s="76"/>
      <c r="OH52" s="76"/>
      <c r="OI52" s="76"/>
      <c r="OJ52" s="76"/>
      <c r="OK52" s="76"/>
      <c r="OL52" s="76"/>
      <c r="OM52" s="76"/>
      <c r="ON52" s="76"/>
      <c r="OO52" s="76"/>
      <c r="OP52" s="76"/>
      <c r="OQ52" s="76"/>
      <c r="OR52" s="76"/>
      <c r="OS52" s="76"/>
      <c r="OT52" s="76"/>
      <c r="OU52" s="76"/>
      <c r="OV52" s="76"/>
      <c r="OW52" s="76"/>
      <c r="OX52" s="76"/>
      <c r="OY52" s="76"/>
      <c r="OZ52" s="76"/>
      <c r="PA52" s="76"/>
      <c r="PB52" s="76"/>
      <c r="PC52" s="76"/>
      <c r="PD52" s="76"/>
      <c r="PE52" s="76"/>
      <c r="PF52" s="76"/>
      <c r="PG52" s="76"/>
      <c r="PH52" s="76"/>
      <c r="PI52" s="76"/>
      <c r="PJ52" s="76"/>
      <c r="PK52" s="76"/>
      <c r="PL52" s="76"/>
      <c r="PM52" s="76"/>
      <c r="PN52" s="76"/>
      <c r="PO52" s="76"/>
      <c r="PP52" s="76"/>
      <c r="PQ52" s="76"/>
      <c r="PR52" s="76"/>
      <c r="PS52" s="76"/>
      <c r="PT52" s="76"/>
      <c r="PU52" s="76"/>
      <c r="PV52" s="76"/>
      <c r="PW52" s="76"/>
      <c r="PX52" s="76"/>
      <c r="PY52" s="76"/>
      <c r="PZ52" s="76"/>
      <c r="QA52" s="76"/>
      <c r="QB52" s="76"/>
      <c r="QC52" s="76"/>
      <c r="QD52" s="76"/>
      <c r="QE52" s="76"/>
      <c r="QF52" s="76"/>
      <c r="QG52" s="76"/>
      <c r="QH52" s="76"/>
      <c r="QI52" s="76"/>
      <c r="QJ52" s="76"/>
      <c r="QK52" s="76"/>
      <c r="QL52" s="76"/>
      <c r="QM52" s="76"/>
      <c r="QN52" s="76"/>
      <c r="QO52" s="76"/>
      <c r="QP52" s="76"/>
      <c r="QQ52" s="76"/>
      <c r="QR52" s="76"/>
      <c r="QS52" s="76"/>
      <c r="QT52" s="76"/>
      <c r="QU52" s="76"/>
      <c r="QV52" s="76"/>
      <c r="QW52" s="76"/>
      <c r="QX52" s="76"/>
      <c r="QY52" s="76"/>
      <c r="QZ52" s="76"/>
      <c r="RA52" s="76"/>
      <c r="RB52" s="76"/>
      <c r="RC52" s="76"/>
      <c r="RD52" s="76"/>
      <c r="RE52" s="76"/>
      <c r="RF52" s="76"/>
      <c r="RG52" s="76"/>
      <c r="RH52" s="76"/>
      <c r="RI52" s="76"/>
      <c r="RJ52" s="76"/>
      <c r="RK52" s="76"/>
      <c r="RL52" s="76"/>
      <c r="RM52" s="76"/>
      <c r="RN52" s="76"/>
      <c r="RO52" s="76"/>
      <c r="RP52" s="76"/>
      <c r="RQ52" s="76"/>
      <c r="RR52" s="76"/>
      <c r="RS52" s="76"/>
      <c r="RT52" s="76"/>
      <c r="RU52" s="76"/>
      <c r="RV52" s="76"/>
      <c r="RW52" s="76"/>
      <c r="RX52" s="76"/>
      <c r="RY52" s="76"/>
      <c r="RZ52" s="76"/>
      <c r="SA52" s="76"/>
      <c r="SB52" s="76"/>
      <c r="SC52" s="76"/>
      <c r="SD52" s="76"/>
      <c r="SE52" s="76"/>
      <c r="SF52" s="76"/>
      <c r="SG52" s="76"/>
      <c r="SH52" s="76"/>
      <c r="SI52" s="76"/>
      <c r="SJ52" s="76"/>
      <c r="SK52" s="76"/>
      <c r="SL52" s="76"/>
      <c r="SM52" s="76"/>
      <c r="SN52" s="76"/>
      <c r="SO52" s="76"/>
      <c r="SP52" s="76"/>
      <c r="SQ52" s="76"/>
      <c r="SR52" s="76"/>
      <c r="SS52" s="76"/>
      <c r="ST52" s="76"/>
      <c r="SU52" s="76"/>
      <c r="SV52" s="76"/>
      <c r="SW52" s="76"/>
      <c r="SX52" s="76"/>
      <c r="SY52" s="76"/>
      <c r="SZ52" s="76"/>
      <c r="TA52" s="76"/>
      <c r="TB52" s="76"/>
      <c r="TC52" s="76"/>
      <c r="TD52" s="76"/>
      <c r="TE52" s="76"/>
      <c r="TF52" s="76"/>
      <c r="TG52" s="76"/>
      <c r="TH52" s="76"/>
      <c r="TI52" s="76"/>
      <c r="TJ52" s="76"/>
      <c r="TK52" s="76"/>
      <c r="TL52" s="76"/>
      <c r="TM52" s="76"/>
      <c r="TN52" s="76"/>
      <c r="TO52" s="76"/>
      <c r="TP52" s="76"/>
      <c r="TQ52" s="76"/>
      <c r="TR52" s="76"/>
      <c r="TS52" s="76"/>
      <c r="TT52" s="76"/>
      <c r="TU52" s="76"/>
      <c r="TV52" s="76"/>
      <c r="TW52" s="76"/>
      <c r="TX52" s="76"/>
      <c r="TY52" s="76"/>
      <c r="TZ52" s="76"/>
      <c r="UA52" s="76"/>
      <c r="UB52" s="76"/>
      <c r="UC52" s="76"/>
      <c r="UD52" s="76"/>
      <c r="UE52" s="76"/>
      <c r="UF52" s="76"/>
      <c r="UG52" s="76"/>
      <c r="UH52" s="76"/>
      <c r="UI52" s="76"/>
      <c r="UJ52" s="76"/>
      <c r="UK52" s="76"/>
      <c r="UL52" s="76"/>
      <c r="UM52" s="76"/>
      <c r="UN52" s="76"/>
      <c r="UO52" s="76"/>
      <c r="UP52" s="76"/>
      <c r="UQ52" s="76"/>
      <c r="UR52" s="76"/>
      <c r="US52" s="76"/>
      <c r="UT52" s="76"/>
      <c r="UU52" s="76"/>
      <c r="UV52" s="76"/>
      <c r="UW52" s="76"/>
      <c r="UX52" s="76"/>
      <c r="UY52" s="76"/>
      <c r="UZ52" s="76"/>
      <c r="VA52" s="76"/>
      <c r="VB52" s="76"/>
      <c r="VC52" s="76"/>
      <c r="VD52" s="76"/>
      <c r="VE52" s="76"/>
      <c r="VF52" s="76"/>
      <c r="VG52" s="76"/>
      <c r="VH52" s="76"/>
      <c r="VI52" s="76"/>
      <c r="VJ52" s="76"/>
      <c r="VK52" s="76"/>
      <c r="VL52" s="76"/>
      <c r="VM52" s="76"/>
      <c r="VN52" s="76"/>
      <c r="VO52" s="76"/>
      <c r="VP52" s="76"/>
      <c r="VQ52" s="76"/>
      <c r="VR52" s="76"/>
      <c r="VS52" s="76"/>
      <c r="VT52" s="76"/>
      <c r="VU52" s="76"/>
      <c r="VV52" s="76"/>
      <c r="VW52" s="76"/>
      <c r="VX52" s="76"/>
      <c r="VY52" s="76"/>
      <c r="VZ52" s="76"/>
      <c r="WA52" s="76"/>
      <c r="WB52" s="76"/>
      <c r="WC52" s="76"/>
      <c r="WD52" s="76"/>
      <c r="WE52" s="76"/>
      <c r="WF52" s="76"/>
      <c r="WG52" s="76"/>
      <c r="WH52" s="76"/>
      <c r="WI52" s="76"/>
      <c r="WJ52" s="76"/>
      <c r="WK52" s="76"/>
      <c r="WL52" s="76"/>
      <c r="WM52" s="76"/>
      <c r="WN52" s="76"/>
      <c r="WO52" s="76"/>
      <c r="WP52" s="76"/>
      <c r="WQ52" s="76"/>
      <c r="WR52" s="76"/>
      <c r="WS52" s="76"/>
      <c r="WT52" s="76"/>
      <c r="WU52" s="76"/>
      <c r="WV52" s="76"/>
      <c r="WW52" s="76"/>
      <c r="WX52" s="76"/>
      <c r="WY52" s="76"/>
      <c r="WZ52" s="76"/>
      <c r="XA52" s="76"/>
      <c r="XB52" s="76"/>
      <c r="XC52" s="76"/>
      <c r="XD52" s="76"/>
      <c r="XE52" s="76"/>
      <c r="XF52" s="76"/>
      <c r="XG52" s="76"/>
      <c r="XH52" s="76"/>
      <c r="XI52" s="76"/>
      <c r="XJ52" s="76"/>
      <c r="XK52" s="76"/>
      <c r="XL52" s="76"/>
      <c r="XM52" s="76"/>
      <c r="XN52" s="76"/>
      <c r="XO52" s="76"/>
      <c r="XP52" s="76"/>
      <c r="XQ52" s="76"/>
      <c r="XR52" s="76"/>
      <c r="XS52" s="76"/>
      <c r="XT52" s="76"/>
      <c r="XU52" s="76"/>
      <c r="XV52" s="76"/>
      <c r="XW52" s="76"/>
      <c r="XX52" s="76"/>
      <c r="XY52" s="76"/>
      <c r="XZ52" s="76"/>
      <c r="YA52" s="76"/>
      <c r="YB52" s="76"/>
      <c r="YC52" s="76"/>
      <c r="YD52" s="76"/>
      <c r="YE52" s="76"/>
      <c r="YF52" s="76"/>
      <c r="YG52" s="76"/>
      <c r="YH52" s="76"/>
      <c r="YI52" s="76"/>
      <c r="YJ52" s="76"/>
      <c r="YK52" s="76"/>
      <c r="YL52" s="76"/>
      <c r="YM52" s="76"/>
      <c r="YN52" s="76"/>
      <c r="YO52" s="76"/>
      <c r="YP52" s="76"/>
      <c r="YQ52" s="76"/>
      <c r="YR52" s="76"/>
      <c r="YS52" s="76"/>
      <c r="YT52" s="76"/>
      <c r="YU52" s="76"/>
      <c r="YV52" s="76"/>
      <c r="YW52" s="76"/>
      <c r="YX52" s="76"/>
      <c r="YY52" s="76"/>
      <c r="YZ52" s="76"/>
      <c r="ZA52" s="76"/>
      <c r="ZB52" s="76"/>
      <c r="ZC52" s="76"/>
      <c r="ZD52" s="76"/>
      <c r="ZE52" s="76"/>
      <c r="ZF52" s="76"/>
      <c r="ZG52" s="76"/>
      <c r="ZH52" s="76"/>
      <c r="ZI52" s="76"/>
      <c r="ZJ52" s="76"/>
      <c r="ZK52" s="76"/>
      <c r="ZL52" s="76"/>
      <c r="ZM52" s="76"/>
      <c r="ZN52" s="76"/>
      <c r="ZO52" s="76"/>
      <c r="ZP52" s="76"/>
      <c r="ZQ52" s="76"/>
      <c r="ZR52" s="76"/>
      <c r="ZS52" s="76"/>
      <c r="ZT52" s="76"/>
      <c r="ZU52" s="76"/>
      <c r="ZV52" s="76"/>
      <c r="ZW52" s="76"/>
      <c r="ZX52" s="76"/>
      <c r="ZY52" s="76"/>
      <c r="ZZ52" s="76"/>
      <c r="AAA52" s="76"/>
      <c r="AAB52" s="76"/>
      <c r="AAC52" s="76"/>
      <c r="AAD52" s="76"/>
      <c r="AAE52" s="76"/>
      <c r="AAF52" s="76"/>
      <c r="AAG52" s="76"/>
      <c r="AAH52" s="76"/>
      <c r="AAI52" s="76"/>
      <c r="AAJ52" s="76"/>
      <c r="AAK52" s="76"/>
      <c r="AAL52" s="76"/>
      <c r="AAM52" s="76"/>
      <c r="AAN52" s="76"/>
      <c r="AAO52" s="76"/>
      <c r="AAP52" s="76"/>
      <c r="AAQ52" s="76"/>
      <c r="AAR52" s="76"/>
      <c r="AAS52" s="76"/>
      <c r="AAT52" s="76"/>
      <c r="AAU52" s="76"/>
      <c r="AAV52" s="76"/>
      <c r="AAW52" s="76"/>
      <c r="AAX52" s="76"/>
      <c r="AAY52" s="76"/>
      <c r="AAZ52" s="76"/>
      <c r="ABA52" s="76"/>
      <c r="ABB52" s="76"/>
      <c r="ABC52" s="76"/>
      <c r="ABD52" s="76"/>
      <c r="ABE52" s="76"/>
      <c r="ABF52" s="76"/>
      <c r="ABG52" s="76"/>
      <c r="ABH52" s="76"/>
      <c r="ABI52" s="76"/>
      <c r="ABJ52" s="76"/>
      <c r="ABK52" s="76"/>
      <c r="ABL52" s="76"/>
      <c r="ABM52" s="76"/>
      <c r="ABN52" s="76"/>
      <c r="ABO52" s="76"/>
      <c r="ABP52" s="76"/>
      <c r="ABQ52" s="76"/>
      <c r="ABR52" s="76"/>
      <c r="ABS52" s="76"/>
      <c r="ABT52" s="76"/>
      <c r="ABU52" s="76"/>
      <c r="ABV52" s="76"/>
      <c r="ABW52" s="76"/>
      <c r="ABX52" s="76"/>
      <c r="ABY52" s="76"/>
      <c r="ABZ52" s="76"/>
      <c r="ACA52" s="76"/>
      <c r="ACB52" s="76"/>
      <c r="ACC52" s="76"/>
      <c r="ACD52" s="76"/>
      <c r="ACE52" s="76"/>
      <c r="ACF52" s="76"/>
      <c r="ACG52" s="76"/>
      <c r="ACH52" s="76"/>
      <c r="ACI52" s="76"/>
      <c r="ACJ52" s="76"/>
      <c r="ACK52" s="76"/>
      <c r="ACL52" s="76"/>
      <c r="ACM52" s="76"/>
      <c r="ACN52" s="76"/>
      <c r="ACO52" s="76"/>
      <c r="ACP52" s="76"/>
      <c r="ACQ52" s="76"/>
      <c r="ACR52" s="76"/>
      <c r="ACS52" s="76"/>
      <c r="ACT52" s="76"/>
      <c r="ACU52" s="76"/>
      <c r="ACV52" s="76"/>
      <c r="ACW52" s="76"/>
      <c r="ACX52" s="76"/>
      <c r="ACY52" s="76"/>
      <c r="ACZ52" s="76"/>
      <c r="ADA52" s="76"/>
      <c r="ADB52" s="76"/>
      <c r="ADC52" s="76"/>
      <c r="ADD52" s="76"/>
      <c r="ADE52" s="76"/>
      <c r="ADF52" s="76"/>
      <c r="ADG52" s="76"/>
      <c r="ADH52" s="76"/>
      <c r="ADI52" s="76"/>
      <c r="ADJ52" s="76"/>
      <c r="ADK52" s="76"/>
      <c r="ADL52" s="76"/>
      <c r="ADM52" s="76"/>
      <c r="ADN52" s="76"/>
      <c r="ADO52" s="76"/>
      <c r="ADP52" s="76"/>
      <c r="ADQ52" s="76"/>
      <c r="ADR52" s="76"/>
      <c r="ADS52" s="76"/>
      <c r="ADT52" s="76"/>
      <c r="ADU52" s="76"/>
      <c r="ADV52" s="76"/>
      <c r="ADW52" s="76"/>
      <c r="ADX52" s="76"/>
      <c r="ADY52" s="76"/>
      <c r="ADZ52" s="76"/>
      <c r="AEA52" s="76"/>
      <c r="AEB52" s="76"/>
      <c r="AEC52" s="76"/>
      <c r="AED52" s="76"/>
      <c r="AEE52" s="76"/>
      <c r="AEF52" s="76"/>
      <c r="AEG52" s="76"/>
      <c r="AEH52" s="76"/>
      <c r="AEI52" s="76"/>
      <c r="AEJ52" s="76"/>
      <c r="AEK52" s="76"/>
      <c r="AEL52" s="76"/>
      <c r="AEM52" s="76"/>
      <c r="AEN52" s="76"/>
      <c r="AEO52" s="76"/>
      <c r="AEP52" s="76"/>
      <c r="AEQ52" s="76"/>
      <c r="AER52" s="76"/>
      <c r="AES52" s="76"/>
      <c r="AET52" s="76"/>
      <c r="AEU52" s="76"/>
      <c r="AEV52" s="76"/>
      <c r="AEW52" s="76"/>
      <c r="AEX52" s="76"/>
      <c r="AEY52" s="76"/>
      <c r="AEZ52" s="76"/>
      <c r="AFA52" s="76"/>
      <c r="AFB52" s="76"/>
      <c r="AFC52" s="76"/>
      <c r="AFD52" s="76"/>
      <c r="AFE52" s="76"/>
      <c r="AFF52" s="76"/>
      <c r="AFG52" s="76"/>
      <c r="AFH52" s="76"/>
      <c r="AFI52" s="76"/>
      <c r="AFJ52" s="76"/>
      <c r="AFK52" s="76"/>
      <c r="AFL52" s="76"/>
      <c r="AFM52" s="76"/>
      <c r="AFN52" s="76"/>
      <c r="AFO52" s="76"/>
      <c r="AFP52" s="76"/>
      <c r="AFQ52" s="76"/>
      <c r="AFR52" s="76"/>
      <c r="AFS52" s="76"/>
      <c r="AFT52" s="76"/>
      <c r="AFU52" s="76"/>
      <c r="AFV52" s="76"/>
      <c r="AFW52" s="76"/>
      <c r="AFX52" s="76"/>
      <c r="AFY52" s="76"/>
      <c r="AFZ52" s="76"/>
      <c r="AGA52" s="76"/>
      <c r="AGB52" s="76"/>
      <c r="AGC52" s="76"/>
      <c r="AGD52" s="76"/>
      <c r="AGE52" s="76"/>
      <c r="AGF52" s="76"/>
      <c r="AGG52" s="76"/>
      <c r="AGH52" s="76"/>
      <c r="AGI52" s="76"/>
      <c r="AGJ52" s="76"/>
      <c r="AGK52" s="76"/>
      <c r="AGL52" s="76"/>
      <c r="AGM52" s="76"/>
      <c r="AGN52" s="76"/>
      <c r="AGO52" s="76"/>
      <c r="AGP52" s="76"/>
      <c r="AGQ52" s="76"/>
      <c r="AGR52" s="76"/>
      <c r="AGS52" s="76"/>
      <c r="AGT52" s="76"/>
      <c r="AGU52" s="76"/>
      <c r="AGV52" s="76"/>
      <c r="AGW52" s="76"/>
      <c r="AGX52" s="76"/>
      <c r="AGY52" s="76"/>
      <c r="AGZ52" s="76"/>
      <c r="AHA52" s="76"/>
      <c r="AHB52" s="76"/>
      <c r="AHC52" s="76"/>
      <c r="AHD52" s="76"/>
      <c r="AHE52" s="76"/>
      <c r="AHF52" s="76"/>
      <c r="AHG52" s="76"/>
      <c r="AHH52" s="76"/>
      <c r="AHI52" s="76"/>
      <c r="AHJ52" s="76"/>
      <c r="AHK52" s="76"/>
      <c r="AHL52" s="76"/>
      <c r="AHM52" s="76"/>
      <c r="AHN52" s="76"/>
      <c r="AHO52" s="76"/>
      <c r="AHP52" s="76"/>
      <c r="AHQ52" s="76"/>
      <c r="AHR52" s="76"/>
      <c r="AHS52" s="76"/>
      <c r="AHT52" s="76"/>
      <c r="AHU52" s="76"/>
      <c r="AHV52" s="76"/>
      <c r="AHW52" s="76"/>
      <c r="AHX52" s="76"/>
      <c r="AHY52" s="76"/>
      <c r="AHZ52" s="76"/>
      <c r="AIA52" s="76"/>
      <c r="AIB52" s="76"/>
      <c r="AIC52" s="76"/>
      <c r="AID52" s="76"/>
      <c r="AIE52" s="76"/>
      <c r="AIF52" s="76"/>
      <c r="AIG52" s="76"/>
      <c r="AIH52" s="76"/>
      <c r="AII52" s="76"/>
      <c r="AIJ52" s="76"/>
      <c r="AIK52" s="76"/>
      <c r="AIL52" s="76"/>
      <c r="AIM52" s="76"/>
      <c r="AIN52" s="76"/>
      <c r="AIO52" s="76"/>
      <c r="AIP52" s="76"/>
      <c r="AIQ52" s="76"/>
      <c r="AIR52" s="76"/>
      <c r="AIS52" s="76"/>
      <c r="AIT52" s="76"/>
      <c r="AIU52" s="76"/>
      <c r="AIV52" s="76"/>
      <c r="AIW52" s="76"/>
      <c r="AIX52" s="76"/>
      <c r="AIY52" s="76"/>
      <c r="AIZ52" s="76"/>
      <c r="AJA52" s="76"/>
      <c r="AJB52" s="76"/>
      <c r="AJC52" s="76"/>
      <c r="AJD52" s="76"/>
      <c r="AJE52" s="76"/>
      <c r="AJF52" s="76"/>
      <c r="AJG52" s="76"/>
      <c r="AJH52" s="76"/>
      <c r="AJI52" s="76"/>
      <c r="AJJ52" s="76"/>
      <c r="AJK52" s="76"/>
      <c r="AJL52" s="76"/>
      <c r="AJM52" s="76"/>
      <c r="AJN52" s="76"/>
      <c r="AJO52" s="76"/>
      <c r="AJP52" s="76"/>
      <c r="AJQ52" s="76"/>
      <c r="AJR52" s="76"/>
      <c r="AJS52" s="76"/>
      <c r="AJT52" s="76"/>
      <c r="AJU52" s="76"/>
      <c r="AJV52" s="76"/>
      <c r="AJW52" s="76"/>
      <c r="AJX52" s="76"/>
      <c r="AJY52" s="76"/>
      <c r="AJZ52" s="76"/>
      <c r="AKA52" s="76"/>
      <c r="AKB52" s="76"/>
      <c r="AKC52" s="76"/>
      <c r="AKD52" s="76"/>
      <c r="AKE52" s="76"/>
      <c r="AKF52" s="76"/>
      <c r="AKG52" s="76"/>
      <c r="AKH52" s="76"/>
      <c r="AKI52" s="76"/>
      <c r="AKJ52" s="76"/>
      <c r="AKK52" s="76"/>
      <c r="AKL52" s="76"/>
      <c r="AKM52" s="76"/>
      <c r="AKN52" s="76"/>
      <c r="AKO52" s="76"/>
      <c r="AKP52" s="76"/>
      <c r="AKQ52" s="76"/>
      <c r="AKR52" s="76"/>
      <c r="AKS52" s="76"/>
      <c r="AKT52" s="76"/>
      <c r="AKU52" s="76"/>
      <c r="AKV52" s="76"/>
      <c r="AKW52" s="76"/>
      <c r="AKX52" s="76"/>
      <c r="AKY52" s="76"/>
      <c r="AKZ52" s="76"/>
      <c r="ALA52" s="76"/>
      <c r="ALB52" s="76"/>
      <c r="ALC52" s="76"/>
      <c r="ALD52" s="76"/>
      <c r="ALE52" s="76"/>
      <c r="ALF52" s="76"/>
      <c r="ALG52" s="76"/>
      <c r="ALH52" s="76"/>
      <c r="ALI52" s="76"/>
      <c r="ALJ52" s="76"/>
      <c r="ALK52" s="76"/>
      <c r="ALL52" s="76"/>
      <c r="ALM52" s="76"/>
      <c r="ALN52" s="76"/>
      <c r="ALO52" s="76"/>
      <c r="ALP52" s="76"/>
      <c r="ALQ52" s="76"/>
      <c r="ALR52" s="76"/>
      <c r="ALS52" s="76"/>
      <c r="ALT52" s="76"/>
      <c r="ALU52" s="76"/>
      <c r="ALV52" s="76"/>
      <c r="ALW52" s="76"/>
      <c r="ALX52" s="76"/>
      <c r="ALY52" s="76"/>
      <c r="ALZ52" s="76"/>
      <c r="AMA52" s="76"/>
      <c r="AMB52" s="76"/>
      <c r="AMC52" s="76"/>
      <c r="AMD52" s="76"/>
      <c r="AME52" s="76"/>
    </row>
    <row r="53" spans="1:1019" s="77" customFormat="1">
      <c r="A53" s="49" t="s">
        <v>115</v>
      </c>
      <c r="B53" s="49"/>
      <c r="C53" s="49"/>
      <c r="D53" s="50" t="s">
        <v>80</v>
      </c>
      <c r="E53" s="49"/>
      <c r="F53" s="62"/>
      <c r="G53" s="51"/>
      <c r="H53" s="51"/>
      <c r="I53" s="51"/>
      <c r="J53" s="51">
        <f>SUM(J54:J60)</f>
        <v>19152.02</v>
      </c>
      <c r="K53" s="76"/>
      <c r="L53" s="76"/>
      <c r="M53" s="76"/>
      <c r="N53" s="76"/>
      <c r="O53" s="76"/>
      <c r="P53" s="76"/>
      <c r="Q53" s="76"/>
      <c r="R53" s="76"/>
      <c r="S53" s="76"/>
      <c r="T53" s="76"/>
      <c r="U53" s="76"/>
      <c r="V53" s="76"/>
      <c r="W53" s="76"/>
      <c r="X53" s="76"/>
      <c r="Y53" s="76"/>
      <c r="Z53" s="76"/>
      <c r="AA53" s="76"/>
      <c r="AB53" s="76"/>
      <c r="AC53" s="76"/>
      <c r="AD53" s="76"/>
      <c r="AE53" s="76"/>
      <c r="AF53" s="76"/>
      <c r="AG53" s="76"/>
      <c r="AH53" s="76"/>
      <c r="AI53" s="76"/>
      <c r="AJ53" s="76"/>
      <c r="AK53" s="76"/>
      <c r="AL53" s="76"/>
      <c r="AM53" s="76"/>
      <c r="AN53" s="76"/>
      <c r="AO53" s="76"/>
      <c r="AP53" s="76"/>
      <c r="AQ53" s="76"/>
      <c r="AR53" s="76"/>
      <c r="AS53" s="76"/>
      <c r="AT53" s="76"/>
      <c r="AU53" s="76"/>
      <c r="AV53" s="76"/>
      <c r="AW53" s="76"/>
      <c r="AX53" s="76"/>
      <c r="AY53" s="76"/>
      <c r="AZ53" s="76"/>
      <c r="BA53" s="76"/>
      <c r="BB53" s="76"/>
      <c r="BC53" s="76"/>
      <c r="BD53" s="76"/>
      <c r="BE53" s="76"/>
      <c r="BF53" s="76"/>
      <c r="BG53" s="76"/>
      <c r="BH53" s="76"/>
      <c r="BI53" s="76"/>
      <c r="BJ53" s="76"/>
      <c r="BK53" s="76"/>
      <c r="BL53" s="76"/>
      <c r="BM53" s="76"/>
      <c r="BN53" s="76"/>
      <c r="BO53" s="76"/>
      <c r="BP53" s="76"/>
      <c r="BQ53" s="76"/>
      <c r="BR53" s="76"/>
      <c r="BS53" s="76"/>
      <c r="BT53" s="76"/>
      <c r="BU53" s="76"/>
      <c r="BV53" s="76"/>
      <c r="BW53" s="76"/>
      <c r="BX53" s="76"/>
      <c r="BY53" s="76"/>
      <c r="BZ53" s="76"/>
      <c r="CA53" s="76"/>
      <c r="CB53" s="76"/>
      <c r="CC53" s="76"/>
      <c r="CD53" s="76"/>
      <c r="CE53" s="76"/>
      <c r="CF53" s="76"/>
      <c r="CG53" s="76"/>
      <c r="CH53" s="76"/>
      <c r="CI53" s="76"/>
      <c r="CJ53" s="76"/>
      <c r="CK53" s="76"/>
      <c r="CL53" s="76"/>
      <c r="CM53" s="76"/>
      <c r="CN53" s="76"/>
      <c r="CO53" s="76"/>
      <c r="CP53" s="76"/>
      <c r="CQ53" s="76"/>
      <c r="CR53" s="76"/>
      <c r="CS53" s="76"/>
      <c r="CT53" s="76"/>
      <c r="CU53" s="76"/>
      <c r="CV53" s="76"/>
      <c r="CW53" s="76"/>
      <c r="CX53" s="76"/>
      <c r="CY53" s="76"/>
      <c r="CZ53" s="76"/>
      <c r="DA53" s="76"/>
      <c r="DB53" s="76"/>
      <c r="DC53" s="76"/>
      <c r="DD53" s="76"/>
      <c r="DE53" s="76"/>
      <c r="DF53" s="76"/>
      <c r="DG53" s="76"/>
      <c r="DH53" s="76"/>
      <c r="DI53" s="76"/>
      <c r="DJ53" s="76"/>
      <c r="DK53" s="76"/>
      <c r="DL53" s="76"/>
      <c r="DM53" s="76"/>
      <c r="DN53" s="76"/>
      <c r="DO53" s="76"/>
      <c r="DP53" s="76"/>
      <c r="DQ53" s="76"/>
      <c r="DR53" s="76"/>
      <c r="DS53" s="76"/>
      <c r="DT53" s="76"/>
      <c r="DU53" s="76"/>
      <c r="DV53" s="76"/>
      <c r="DW53" s="76"/>
      <c r="DX53" s="76"/>
      <c r="DY53" s="76"/>
      <c r="DZ53" s="76"/>
      <c r="EA53" s="76"/>
      <c r="EB53" s="76"/>
      <c r="EC53" s="76"/>
      <c r="ED53" s="76"/>
      <c r="EE53" s="76"/>
      <c r="EF53" s="76"/>
      <c r="EG53" s="76"/>
      <c r="EH53" s="76"/>
      <c r="EI53" s="76"/>
      <c r="EJ53" s="76"/>
      <c r="EK53" s="76"/>
      <c r="EL53" s="76"/>
      <c r="EM53" s="76"/>
      <c r="EN53" s="76"/>
      <c r="EO53" s="76"/>
      <c r="EP53" s="76"/>
      <c r="EQ53" s="76"/>
      <c r="ER53" s="76"/>
      <c r="ES53" s="76"/>
      <c r="ET53" s="76"/>
      <c r="EU53" s="76"/>
      <c r="EV53" s="76"/>
      <c r="EW53" s="76"/>
      <c r="EX53" s="76"/>
      <c r="EY53" s="76"/>
      <c r="EZ53" s="76"/>
      <c r="FA53" s="76"/>
      <c r="FB53" s="76"/>
      <c r="FC53" s="76"/>
      <c r="FD53" s="76"/>
      <c r="FE53" s="76"/>
      <c r="FF53" s="76"/>
      <c r="FG53" s="76"/>
      <c r="FH53" s="76"/>
      <c r="FI53" s="76"/>
      <c r="FJ53" s="76"/>
      <c r="FK53" s="76"/>
      <c r="FL53" s="76"/>
      <c r="FM53" s="76"/>
      <c r="FN53" s="76"/>
      <c r="FO53" s="76"/>
      <c r="FP53" s="76"/>
      <c r="FQ53" s="76"/>
      <c r="FR53" s="76"/>
      <c r="FS53" s="76"/>
      <c r="FT53" s="76"/>
      <c r="FU53" s="76"/>
      <c r="FV53" s="76"/>
      <c r="FW53" s="76"/>
      <c r="FX53" s="76"/>
      <c r="FY53" s="76"/>
      <c r="FZ53" s="76"/>
      <c r="GA53" s="76"/>
      <c r="GB53" s="76"/>
      <c r="GC53" s="76"/>
      <c r="GD53" s="76"/>
      <c r="GE53" s="76"/>
      <c r="GF53" s="76"/>
      <c r="GG53" s="76"/>
      <c r="GH53" s="76"/>
      <c r="GI53" s="76"/>
      <c r="GJ53" s="76"/>
      <c r="GK53" s="76"/>
      <c r="GL53" s="76"/>
      <c r="GM53" s="76"/>
      <c r="GN53" s="76"/>
      <c r="GO53" s="76"/>
      <c r="GP53" s="76"/>
      <c r="GQ53" s="76"/>
      <c r="GR53" s="76"/>
      <c r="GS53" s="76"/>
      <c r="GT53" s="76"/>
      <c r="GU53" s="76"/>
      <c r="GV53" s="76"/>
      <c r="GW53" s="76"/>
      <c r="GX53" s="76"/>
      <c r="GY53" s="76"/>
      <c r="GZ53" s="76"/>
      <c r="HA53" s="76"/>
      <c r="HB53" s="76"/>
      <c r="HC53" s="76"/>
      <c r="HD53" s="76"/>
      <c r="HE53" s="76"/>
      <c r="HF53" s="76"/>
      <c r="HG53" s="76"/>
      <c r="HH53" s="76"/>
      <c r="HI53" s="76"/>
      <c r="HJ53" s="76"/>
      <c r="HK53" s="76"/>
      <c r="HL53" s="76"/>
      <c r="HM53" s="76"/>
      <c r="HN53" s="76"/>
      <c r="HO53" s="76"/>
      <c r="HP53" s="76"/>
      <c r="HQ53" s="76"/>
      <c r="HR53" s="76"/>
      <c r="HS53" s="76"/>
      <c r="HT53" s="76"/>
      <c r="HU53" s="76"/>
      <c r="HV53" s="76"/>
      <c r="HW53" s="76"/>
      <c r="HX53" s="76"/>
      <c r="HY53" s="76"/>
      <c r="HZ53" s="76"/>
      <c r="IA53" s="76"/>
      <c r="IB53" s="76"/>
      <c r="IC53" s="76"/>
      <c r="ID53" s="76"/>
      <c r="IE53" s="76"/>
      <c r="IF53" s="76"/>
      <c r="IG53" s="76"/>
      <c r="IH53" s="76"/>
      <c r="II53" s="76"/>
      <c r="IJ53" s="76"/>
      <c r="IK53" s="76"/>
      <c r="IL53" s="76"/>
      <c r="IM53" s="76"/>
      <c r="IN53" s="76"/>
      <c r="IO53" s="76"/>
      <c r="IP53" s="76"/>
      <c r="IQ53" s="76"/>
      <c r="IR53" s="76"/>
      <c r="IS53" s="76"/>
      <c r="IT53" s="76"/>
      <c r="IU53" s="76"/>
      <c r="IV53" s="76"/>
      <c r="IW53" s="76"/>
      <c r="IX53" s="76"/>
      <c r="IY53" s="76"/>
      <c r="IZ53" s="76"/>
      <c r="JA53" s="76"/>
      <c r="JB53" s="76"/>
      <c r="JC53" s="76"/>
      <c r="JD53" s="76"/>
      <c r="JE53" s="76"/>
      <c r="JF53" s="76"/>
      <c r="JG53" s="76"/>
      <c r="JH53" s="76"/>
      <c r="JI53" s="76"/>
      <c r="JJ53" s="76"/>
      <c r="JK53" s="76"/>
      <c r="JL53" s="76"/>
      <c r="JM53" s="76"/>
      <c r="JN53" s="76"/>
      <c r="JO53" s="76"/>
      <c r="JP53" s="76"/>
      <c r="JQ53" s="76"/>
      <c r="JR53" s="76"/>
      <c r="JS53" s="76"/>
      <c r="JT53" s="76"/>
      <c r="JU53" s="76"/>
      <c r="JV53" s="76"/>
      <c r="JW53" s="76"/>
      <c r="JX53" s="76"/>
      <c r="JY53" s="76"/>
      <c r="JZ53" s="76"/>
      <c r="KA53" s="76"/>
      <c r="KB53" s="76"/>
      <c r="KC53" s="76"/>
      <c r="KD53" s="76"/>
      <c r="KE53" s="76"/>
      <c r="KF53" s="76"/>
      <c r="KG53" s="76"/>
      <c r="KH53" s="76"/>
      <c r="KI53" s="76"/>
      <c r="KJ53" s="76"/>
      <c r="KK53" s="76"/>
      <c r="KL53" s="76"/>
      <c r="KM53" s="76"/>
      <c r="KN53" s="76"/>
      <c r="KO53" s="76"/>
      <c r="KP53" s="76"/>
      <c r="KQ53" s="76"/>
      <c r="KR53" s="76"/>
      <c r="KS53" s="76"/>
      <c r="KT53" s="76"/>
      <c r="KU53" s="76"/>
      <c r="KV53" s="76"/>
      <c r="KW53" s="76"/>
      <c r="KX53" s="76"/>
      <c r="KY53" s="76"/>
      <c r="KZ53" s="76"/>
      <c r="LA53" s="76"/>
      <c r="LB53" s="76"/>
      <c r="LC53" s="76"/>
      <c r="LD53" s="76"/>
      <c r="LE53" s="76"/>
      <c r="LF53" s="76"/>
      <c r="LG53" s="76"/>
      <c r="LH53" s="76"/>
      <c r="LI53" s="76"/>
      <c r="LJ53" s="76"/>
      <c r="LK53" s="76"/>
      <c r="LL53" s="76"/>
      <c r="LM53" s="76"/>
      <c r="LN53" s="76"/>
      <c r="LO53" s="76"/>
      <c r="LP53" s="76"/>
      <c r="LQ53" s="76"/>
      <c r="LR53" s="76"/>
      <c r="LS53" s="76"/>
      <c r="LT53" s="76"/>
      <c r="LU53" s="76"/>
      <c r="LV53" s="76"/>
      <c r="LW53" s="76"/>
      <c r="LX53" s="76"/>
      <c r="LY53" s="76"/>
      <c r="LZ53" s="76"/>
      <c r="MA53" s="76"/>
      <c r="MB53" s="76"/>
      <c r="MC53" s="76"/>
      <c r="MD53" s="76"/>
      <c r="ME53" s="76"/>
      <c r="MF53" s="76"/>
      <c r="MG53" s="76"/>
      <c r="MH53" s="76"/>
      <c r="MI53" s="76"/>
      <c r="MJ53" s="76"/>
      <c r="MK53" s="76"/>
      <c r="ML53" s="76"/>
      <c r="MM53" s="76"/>
      <c r="MN53" s="76"/>
      <c r="MO53" s="76"/>
      <c r="MP53" s="76"/>
      <c r="MQ53" s="76"/>
      <c r="MR53" s="76"/>
      <c r="MS53" s="76"/>
      <c r="MT53" s="76"/>
      <c r="MU53" s="76"/>
      <c r="MV53" s="76"/>
      <c r="MW53" s="76"/>
      <c r="MX53" s="76"/>
      <c r="MY53" s="76"/>
      <c r="MZ53" s="76"/>
      <c r="NA53" s="76"/>
      <c r="NB53" s="76"/>
      <c r="NC53" s="76"/>
      <c r="ND53" s="76"/>
      <c r="NE53" s="76"/>
      <c r="NF53" s="76"/>
      <c r="NG53" s="76"/>
      <c r="NH53" s="76"/>
      <c r="NI53" s="76"/>
      <c r="NJ53" s="76"/>
      <c r="NK53" s="76"/>
      <c r="NL53" s="76"/>
      <c r="NM53" s="76"/>
      <c r="NN53" s="76"/>
      <c r="NO53" s="76"/>
      <c r="NP53" s="76"/>
      <c r="NQ53" s="76"/>
      <c r="NR53" s="76"/>
      <c r="NS53" s="76"/>
      <c r="NT53" s="76"/>
      <c r="NU53" s="76"/>
      <c r="NV53" s="76"/>
      <c r="NW53" s="76"/>
      <c r="NX53" s="76"/>
      <c r="NY53" s="76"/>
      <c r="NZ53" s="76"/>
      <c r="OA53" s="76"/>
      <c r="OB53" s="76"/>
      <c r="OC53" s="76"/>
      <c r="OD53" s="76"/>
      <c r="OE53" s="76"/>
      <c r="OF53" s="76"/>
      <c r="OG53" s="76"/>
      <c r="OH53" s="76"/>
      <c r="OI53" s="76"/>
      <c r="OJ53" s="76"/>
      <c r="OK53" s="76"/>
      <c r="OL53" s="76"/>
      <c r="OM53" s="76"/>
      <c r="ON53" s="76"/>
      <c r="OO53" s="76"/>
      <c r="OP53" s="76"/>
      <c r="OQ53" s="76"/>
      <c r="OR53" s="76"/>
      <c r="OS53" s="76"/>
      <c r="OT53" s="76"/>
      <c r="OU53" s="76"/>
      <c r="OV53" s="76"/>
      <c r="OW53" s="76"/>
      <c r="OX53" s="76"/>
      <c r="OY53" s="76"/>
      <c r="OZ53" s="76"/>
      <c r="PA53" s="76"/>
      <c r="PB53" s="76"/>
      <c r="PC53" s="76"/>
      <c r="PD53" s="76"/>
      <c r="PE53" s="76"/>
      <c r="PF53" s="76"/>
      <c r="PG53" s="76"/>
      <c r="PH53" s="76"/>
      <c r="PI53" s="76"/>
      <c r="PJ53" s="76"/>
      <c r="PK53" s="76"/>
      <c r="PL53" s="76"/>
      <c r="PM53" s="76"/>
      <c r="PN53" s="76"/>
      <c r="PO53" s="76"/>
      <c r="PP53" s="76"/>
      <c r="PQ53" s="76"/>
      <c r="PR53" s="76"/>
      <c r="PS53" s="76"/>
      <c r="PT53" s="76"/>
      <c r="PU53" s="76"/>
      <c r="PV53" s="76"/>
      <c r="PW53" s="76"/>
      <c r="PX53" s="76"/>
      <c r="PY53" s="76"/>
      <c r="PZ53" s="76"/>
      <c r="QA53" s="76"/>
      <c r="QB53" s="76"/>
      <c r="QC53" s="76"/>
      <c r="QD53" s="76"/>
      <c r="QE53" s="76"/>
      <c r="QF53" s="76"/>
      <c r="QG53" s="76"/>
      <c r="QH53" s="76"/>
      <c r="QI53" s="76"/>
      <c r="QJ53" s="76"/>
      <c r="QK53" s="76"/>
      <c r="QL53" s="76"/>
      <c r="QM53" s="76"/>
      <c r="QN53" s="76"/>
      <c r="QO53" s="76"/>
      <c r="QP53" s="76"/>
      <c r="QQ53" s="76"/>
      <c r="QR53" s="76"/>
      <c r="QS53" s="76"/>
      <c r="QT53" s="76"/>
      <c r="QU53" s="76"/>
      <c r="QV53" s="76"/>
      <c r="QW53" s="76"/>
      <c r="QX53" s="76"/>
      <c r="QY53" s="76"/>
      <c r="QZ53" s="76"/>
      <c r="RA53" s="76"/>
      <c r="RB53" s="76"/>
      <c r="RC53" s="76"/>
      <c r="RD53" s="76"/>
      <c r="RE53" s="76"/>
      <c r="RF53" s="76"/>
      <c r="RG53" s="76"/>
      <c r="RH53" s="76"/>
      <c r="RI53" s="76"/>
      <c r="RJ53" s="76"/>
      <c r="RK53" s="76"/>
      <c r="RL53" s="76"/>
      <c r="RM53" s="76"/>
      <c r="RN53" s="76"/>
      <c r="RO53" s="76"/>
      <c r="RP53" s="76"/>
      <c r="RQ53" s="76"/>
      <c r="RR53" s="76"/>
      <c r="RS53" s="76"/>
      <c r="RT53" s="76"/>
      <c r="RU53" s="76"/>
      <c r="RV53" s="76"/>
      <c r="RW53" s="76"/>
      <c r="RX53" s="76"/>
      <c r="RY53" s="76"/>
      <c r="RZ53" s="76"/>
      <c r="SA53" s="76"/>
      <c r="SB53" s="76"/>
      <c r="SC53" s="76"/>
      <c r="SD53" s="76"/>
      <c r="SE53" s="76"/>
      <c r="SF53" s="76"/>
      <c r="SG53" s="76"/>
      <c r="SH53" s="76"/>
      <c r="SI53" s="76"/>
      <c r="SJ53" s="76"/>
      <c r="SK53" s="76"/>
      <c r="SL53" s="76"/>
      <c r="SM53" s="76"/>
      <c r="SN53" s="76"/>
      <c r="SO53" s="76"/>
      <c r="SP53" s="76"/>
      <c r="SQ53" s="76"/>
      <c r="SR53" s="76"/>
      <c r="SS53" s="76"/>
      <c r="ST53" s="76"/>
      <c r="SU53" s="76"/>
      <c r="SV53" s="76"/>
      <c r="SW53" s="76"/>
      <c r="SX53" s="76"/>
      <c r="SY53" s="76"/>
      <c r="SZ53" s="76"/>
      <c r="TA53" s="76"/>
      <c r="TB53" s="76"/>
      <c r="TC53" s="76"/>
      <c r="TD53" s="76"/>
      <c r="TE53" s="76"/>
      <c r="TF53" s="76"/>
      <c r="TG53" s="76"/>
      <c r="TH53" s="76"/>
      <c r="TI53" s="76"/>
      <c r="TJ53" s="76"/>
      <c r="TK53" s="76"/>
      <c r="TL53" s="76"/>
      <c r="TM53" s="76"/>
      <c r="TN53" s="76"/>
      <c r="TO53" s="76"/>
      <c r="TP53" s="76"/>
      <c r="TQ53" s="76"/>
      <c r="TR53" s="76"/>
      <c r="TS53" s="76"/>
      <c r="TT53" s="76"/>
      <c r="TU53" s="76"/>
      <c r="TV53" s="76"/>
      <c r="TW53" s="76"/>
      <c r="TX53" s="76"/>
      <c r="TY53" s="76"/>
      <c r="TZ53" s="76"/>
      <c r="UA53" s="76"/>
      <c r="UB53" s="76"/>
      <c r="UC53" s="76"/>
      <c r="UD53" s="76"/>
      <c r="UE53" s="76"/>
      <c r="UF53" s="76"/>
      <c r="UG53" s="76"/>
      <c r="UH53" s="76"/>
      <c r="UI53" s="76"/>
      <c r="UJ53" s="76"/>
      <c r="UK53" s="76"/>
      <c r="UL53" s="76"/>
      <c r="UM53" s="76"/>
      <c r="UN53" s="76"/>
      <c r="UO53" s="76"/>
      <c r="UP53" s="76"/>
      <c r="UQ53" s="76"/>
      <c r="UR53" s="76"/>
      <c r="US53" s="76"/>
      <c r="UT53" s="76"/>
      <c r="UU53" s="76"/>
      <c r="UV53" s="76"/>
      <c r="UW53" s="76"/>
      <c r="UX53" s="76"/>
      <c r="UY53" s="76"/>
      <c r="UZ53" s="76"/>
      <c r="VA53" s="76"/>
      <c r="VB53" s="76"/>
      <c r="VC53" s="76"/>
      <c r="VD53" s="76"/>
      <c r="VE53" s="76"/>
      <c r="VF53" s="76"/>
      <c r="VG53" s="76"/>
      <c r="VH53" s="76"/>
      <c r="VI53" s="76"/>
      <c r="VJ53" s="76"/>
      <c r="VK53" s="76"/>
      <c r="VL53" s="76"/>
      <c r="VM53" s="76"/>
      <c r="VN53" s="76"/>
      <c r="VO53" s="76"/>
      <c r="VP53" s="76"/>
      <c r="VQ53" s="76"/>
      <c r="VR53" s="76"/>
      <c r="VS53" s="76"/>
      <c r="VT53" s="76"/>
      <c r="VU53" s="76"/>
      <c r="VV53" s="76"/>
      <c r="VW53" s="76"/>
      <c r="VX53" s="76"/>
      <c r="VY53" s="76"/>
      <c r="VZ53" s="76"/>
      <c r="WA53" s="76"/>
      <c r="WB53" s="76"/>
      <c r="WC53" s="76"/>
      <c r="WD53" s="76"/>
      <c r="WE53" s="76"/>
      <c r="WF53" s="76"/>
      <c r="WG53" s="76"/>
      <c r="WH53" s="76"/>
      <c r="WI53" s="76"/>
      <c r="WJ53" s="76"/>
      <c r="WK53" s="76"/>
      <c r="WL53" s="76"/>
      <c r="WM53" s="76"/>
      <c r="WN53" s="76"/>
      <c r="WO53" s="76"/>
      <c r="WP53" s="76"/>
      <c r="WQ53" s="76"/>
      <c r="WR53" s="76"/>
      <c r="WS53" s="76"/>
      <c r="WT53" s="76"/>
      <c r="WU53" s="76"/>
      <c r="WV53" s="76"/>
      <c r="WW53" s="76"/>
      <c r="WX53" s="76"/>
      <c r="WY53" s="76"/>
      <c r="WZ53" s="76"/>
      <c r="XA53" s="76"/>
      <c r="XB53" s="76"/>
      <c r="XC53" s="76"/>
      <c r="XD53" s="76"/>
      <c r="XE53" s="76"/>
      <c r="XF53" s="76"/>
      <c r="XG53" s="76"/>
      <c r="XH53" s="76"/>
      <c r="XI53" s="76"/>
      <c r="XJ53" s="76"/>
      <c r="XK53" s="76"/>
      <c r="XL53" s="76"/>
      <c r="XM53" s="76"/>
      <c r="XN53" s="76"/>
      <c r="XO53" s="76"/>
      <c r="XP53" s="76"/>
      <c r="XQ53" s="76"/>
      <c r="XR53" s="76"/>
      <c r="XS53" s="76"/>
      <c r="XT53" s="76"/>
      <c r="XU53" s="76"/>
      <c r="XV53" s="76"/>
      <c r="XW53" s="76"/>
      <c r="XX53" s="76"/>
      <c r="XY53" s="76"/>
      <c r="XZ53" s="76"/>
      <c r="YA53" s="76"/>
      <c r="YB53" s="76"/>
      <c r="YC53" s="76"/>
      <c r="YD53" s="76"/>
      <c r="YE53" s="76"/>
      <c r="YF53" s="76"/>
      <c r="YG53" s="76"/>
      <c r="YH53" s="76"/>
      <c r="YI53" s="76"/>
      <c r="YJ53" s="76"/>
      <c r="YK53" s="76"/>
      <c r="YL53" s="76"/>
      <c r="YM53" s="76"/>
      <c r="YN53" s="76"/>
      <c r="YO53" s="76"/>
      <c r="YP53" s="76"/>
      <c r="YQ53" s="76"/>
      <c r="YR53" s="76"/>
      <c r="YS53" s="76"/>
      <c r="YT53" s="76"/>
      <c r="YU53" s="76"/>
      <c r="YV53" s="76"/>
      <c r="YW53" s="76"/>
      <c r="YX53" s="76"/>
      <c r="YY53" s="76"/>
      <c r="YZ53" s="76"/>
      <c r="ZA53" s="76"/>
      <c r="ZB53" s="76"/>
      <c r="ZC53" s="76"/>
      <c r="ZD53" s="76"/>
      <c r="ZE53" s="76"/>
      <c r="ZF53" s="76"/>
      <c r="ZG53" s="76"/>
      <c r="ZH53" s="76"/>
      <c r="ZI53" s="76"/>
      <c r="ZJ53" s="76"/>
      <c r="ZK53" s="76"/>
      <c r="ZL53" s="76"/>
      <c r="ZM53" s="76"/>
      <c r="ZN53" s="76"/>
      <c r="ZO53" s="76"/>
      <c r="ZP53" s="76"/>
      <c r="ZQ53" s="76"/>
      <c r="ZR53" s="76"/>
      <c r="ZS53" s="76"/>
      <c r="ZT53" s="76"/>
      <c r="ZU53" s="76"/>
      <c r="ZV53" s="76"/>
      <c r="ZW53" s="76"/>
      <c r="ZX53" s="76"/>
      <c r="ZY53" s="76"/>
      <c r="ZZ53" s="76"/>
      <c r="AAA53" s="76"/>
      <c r="AAB53" s="76"/>
      <c r="AAC53" s="76"/>
      <c r="AAD53" s="76"/>
      <c r="AAE53" s="76"/>
      <c r="AAF53" s="76"/>
      <c r="AAG53" s="76"/>
      <c r="AAH53" s="76"/>
      <c r="AAI53" s="76"/>
      <c r="AAJ53" s="76"/>
      <c r="AAK53" s="76"/>
      <c r="AAL53" s="76"/>
      <c r="AAM53" s="76"/>
      <c r="AAN53" s="76"/>
      <c r="AAO53" s="76"/>
      <c r="AAP53" s="76"/>
      <c r="AAQ53" s="76"/>
      <c r="AAR53" s="76"/>
      <c r="AAS53" s="76"/>
      <c r="AAT53" s="76"/>
      <c r="AAU53" s="76"/>
      <c r="AAV53" s="76"/>
      <c r="AAW53" s="76"/>
      <c r="AAX53" s="76"/>
      <c r="AAY53" s="76"/>
      <c r="AAZ53" s="76"/>
      <c r="ABA53" s="76"/>
      <c r="ABB53" s="76"/>
      <c r="ABC53" s="76"/>
      <c r="ABD53" s="76"/>
      <c r="ABE53" s="76"/>
      <c r="ABF53" s="76"/>
      <c r="ABG53" s="76"/>
      <c r="ABH53" s="76"/>
      <c r="ABI53" s="76"/>
      <c r="ABJ53" s="76"/>
      <c r="ABK53" s="76"/>
      <c r="ABL53" s="76"/>
      <c r="ABM53" s="76"/>
      <c r="ABN53" s="76"/>
      <c r="ABO53" s="76"/>
      <c r="ABP53" s="76"/>
      <c r="ABQ53" s="76"/>
      <c r="ABR53" s="76"/>
      <c r="ABS53" s="76"/>
      <c r="ABT53" s="76"/>
      <c r="ABU53" s="76"/>
      <c r="ABV53" s="76"/>
      <c r="ABW53" s="76"/>
      <c r="ABX53" s="76"/>
      <c r="ABY53" s="76"/>
      <c r="ABZ53" s="76"/>
      <c r="ACA53" s="76"/>
      <c r="ACB53" s="76"/>
      <c r="ACC53" s="76"/>
      <c r="ACD53" s="76"/>
      <c r="ACE53" s="76"/>
      <c r="ACF53" s="76"/>
      <c r="ACG53" s="76"/>
      <c r="ACH53" s="76"/>
      <c r="ACI53" s="76"/>
      <c r="ACJ53" s="76"/>
      <c r="ACK53" s="76"/>
      <c r="ACL53" s="76"/>
      <c r="ACM53" s="76"/>
      <c r="ACN53" s="76"/>
      <c r="ACO53" s="76"/>
      <c r="ACP53" s="76"/>
      <c r="ACQ53" s="76"/>
      <c r="ACR53" s="76"/>
      <c r="ACS53" s="76"/>
      <c r="ACT53" s="76"/>
      <c r="ACU53" s="76"/>
      <c r="ACV53" s="76"/>
      <c r="ACW53" s="76"/>
      <c r="ACX53" s="76"/>
      <c r="ACY53" s="76"/>
      <c r="ACZ53" s="76"/>
      <c r="ADA53" s="76"/>
      <c r="ADB53" s="76"/>
      <c r="ADC53" s="76"/>
      <c r="ADD53" s="76"/>
      <c r="ADE53" s="76"/>
      <c r="ADF53" s="76"/>
      <c r="ADG53" s="76"/>
      <c r="ADH53" s="76"/>
      <c r="ADI53" s="76"/>
      <c r="ADJ53" s="76"/>
      <c r="ADK53" s="76"/>
      <c r="ADL53" s="76"/>
      <c r="ADM53" s="76"/>
      <c r="ADN53" s="76"/>
      <c r="ADO53" s="76"/>
      <c r="ADP53" s="76"/>
      <c r="ADQ53" s="76"/>
      <c r="ADR53" s="76"/>
      <c r="ADS53" s="76"/>
      <c r="ADT53" s="76"/>
      <c r="ADU53" s="76"/>
      <c r="ADV53" s="76"/>
      <c r="ADW53" s="76"/>
      <c r="ADX53" s="76"/>
      <c r="ADY53" s="76"/>
      <c r="ADZ53" s="76"/>
      <c r="AEA53" s="76"/>
      <c r="AEB53" s="76"/>
      <c r="AEC53" s="76"/>
      <c r="AED53" s="76"/>
      <c r="AEE53" s="76"/>
      <c r="AEF53" s="76"/>
      <c r="AEG53" s="76"/>
      <c r="AEH53" s="76"/>
      <c r="AEI53" s="76"/>
      <c r="AEJ53" s="76"/>
      <c r="AEK53" s="76"/>
      <c r="AEL53" s="76"/>
      <c r="AEM53" s="76"/>
      <c r="AEN53" s="76"/>
      <c r="AEO53" s="76"/>
      <c r="AEP53" s="76"/>
      <c r="AEQ53" s="76"/>
      <c r="AER53" s="76"/>
      <c r="AES53" s="76"/>
      <c r="AET53" s="76"/>
      <c r="AEU53" s="76"/>
      <c r="AEV53" s="76"/>
      <c r="AEW53" s="76"/>
      <c r="AEX53" s="76"/>
      <c r="AEY53" s="76"/>
      <c r="AEZ53" s="76"/>
      <c r="AFA53" s="76"/>
      <c r="AFB53" s="76"/>
      <c r="AFC53" s="76"/>
      <c r="AFD53" s="76"/>
      <c r="AFE53" s="76"/>
      <c r="AFF53" s="76"/>
      <c r="AFG53" s="76"/>
      <c r="AFH53" s="76"/>
      <c r="AFI53" s="76"/>
      <c r="AFJ53" s="76"/>
      <c r="AFK53" s="76"/>
      <c r="AFL53" s="76"/>
      <c r="AFM53" s="76"/>
      <c r="AFN53" s="76"/>
      <c r="AFO53" s="76"/>
      <c r="AFP53" s="76"/>
      <c r="AFQ53" s="76"/>
      <c r="AFR53" s="76"/>
      <c r="AFS53" s="76"/>
      <c r="AFT53" s="76"/>
      <c r="AFU53" s="76"/>
      <c r="AFV53" s="76"/>
      <c r="AFW53" s="76"/>
      <c r="AFX53" s="76"/>
      <c r="AFY53" s="76"/>
      <c r="AFZ53" s="76"/>
      <c r="AGA53" s="76"/>
      <c r="AGB53" s="76"/>
      <c r="AGC53" s="76"/>
      <c r="AGD53" s="76"/>
      <c r="AGE53" s="76"/>
      <c r="AGF53" s="76"/>
      <c r="AGG53" s="76"/>
      <c r="AGH53" s="76"/>
      <c r="AGI53" s="76"/>
      <c r="AGJ53" s="76"/>
      <c r="AGK53" s="76"/>
      <c r="AGL53" s="76"/>
      <c r="AGM53" s="76"/>
      <c r="AGN53" s="76"/>
      <c r="AGO53" s="76"/>
      <c r="AGP53" s="76"/>
      <c r="AGQ53" s="76"/>
      <c r="AGR53" s="76"/>
      <c r="AGS53" s="76"/>
      <c r="AGT53" s="76"/>
      <c r="AGU53" s="76"/>
      <c r="AGV53" s="76"/>
      <c r="AGW53" s="76"/>
      <c r="AGX53" s="76"/>
      <c r="AGY53" s="76"/>
      <c r="AGZ53" s="76"/>
      <c r="AHA53" s="76"/>
      <c r="AHB53" s="76"/>
      <c r="AHC53" s="76"/>
      <c r="AHD53" s="76"/>
      <c r="AHE53" s="76"/>
      <c r="AHF53" s="76"/>
      <c r="AHG53" s="76"/>
      <c r="AHH53" s="76"/>
      <c r="AHI53" s="76"/>
      <c r="AHJ53" s="76"/>
      <c r="AHK53" s="76"/>
      <c r="AHL53" s="76"/>
      <c r="AHM53" s="76"/>
      <c r="AHN53" s="76"/>
      <c r="AHO53" s="76"/>
      <c r="AHP53" s="76"/>
      <c r="AHQ53" s="76"/>
      <c r="AHR53" s="76"/>
      <c r="AHS53" s="76"/>
      <c r="AHT53" s="76"/>
      <c r="AHU53" s="76"/>
      <c r="AHV53" s="76"/>
      <c r="AHW53" s="76"/>
      <c r="AHX53" s="76"/>
      <c r="AHY53" s="76"/>
      <c r="AHZ53" s="76"/>
      <c r="AIA53" s="76"/>
      <c r="AIB53" s="76"/>
      <c r="AIC53" s="76"/>
      <c r="AID53" s="76"/>
      <c r="AIE53" s="76"/>
      <c r="AIF53" s="76"/>
      <c r="AIG53" s="76"/>
      <c r="AIH53" s="76"/>
      <c r="AII53" s="76"/>
      <c r="AIJ53" s="76"/>
      <c r="AIK53" s="76"/>
      <c r="AIL53" s="76"/>
      <c r="AIM53" s="76"/>
      <c r="AIN53" s="76"/>
      <c r="AIO53" s="76"/>
      <c r="AIP53" s="76"/>
      <c r="AIQ53" s="76"/>
      <c r="AIR53" s="76"/>
      <c r="AIS53" s="76"/>
      <c r="AIT53" s="76"/>
      <c r="AIU53" s="76"/>
      <c r="AIV53" s="76"/>
      <c r="AIW53" s="76"/>
      <c r="AIX53" s="76"/>
      <c r="AIY53" s="76"/>
      <c r="AIZ53" s="76"/>
      <c r="AJA53" s="76"/>
      <c r="AJB53" s="76"/>
      <c r="AJC53" s="76"/>
      <c r="AJD53" s="76"/>
      <c r="AJE53" s="76"/>
      <c r="AJF53" s="76"/>
      <c r="AJG53" s="76"/>
      <c r="AJH53" s="76"/>
      <c r="AJI53" s="76"/>
      <c r="AJJ53" s="76"/>
      <c r="AJK53" s="76"/>
      <c r="AJL53" s="76"/>
      <c r="AJM53" s="76"/>
      <c r="AJN53" s="76"/>
      <c r="AJO53" s="76"/>
      <c r="AJP53" s="76"/>
      <c r="AJQ53" s="76"/>
      <c r="AJR53" s="76"/>
      <c r="AJS53" s="76"/>
      <c r="AJT53" s="76"/>
      <c r="AJU53" s="76"/>
      <c r="AJV53" s="76"/>
      <c r="AJW53" s="76"/>
      <c r="AJX53" s="76"/>
      <c r="AJY53" s="76"/>
      <c r="AJZ53" s="76"/>
      <c r="AKA53" s="76"/>
      <c r="AKB53" s="76"/>
      <c r="AKC53" s="76"/>
      <c r="AKD53" s="76"/>
      <c r="AKE53" s="76"/>
      <c r="AKF53" s="76"/>
      <c r="AKG53" s="76"/>
      <c r="AKH53" s="76"/>
      <c r="AKI53" s="76"/>
      <c r="AKJ53" s="76"/>
      <c r="AKK53" s="76"/>
      <c r="AKL53" s="76"/>
      <c r="AKM53" s="76"/>
      <c r="AKN53" s="76"/>
      <c r="AKO53" s="76"/>
      <c r="AKP53" s="76"/>
      <c r="AKQ53" s="76"/>
      <c r="AKR53" s="76"/>
      <c r="AKS53" s="76"/>
      <c r="AKT53" s="76"/>
      <c r="AKU53" s="76"/>
      <c r="AKV53" s="76"/>
      <c r="AKW53" s="76"/>
      <c r="AKX53" s="76"/>
      <c r="AKY53" s="76"/>
      <c r="AKZ53" s="76"/>
      <c r="ALA53" s="76"/>
      <c r="ALB53" s="76"/>
      <c r="ALC53" s="76"/>
      <c r="ALD53" s="76"/>
      <c r="ALE53" s="76"/>
      <c r="ALF53" s="76"/>
      <c r="ALG53" s="76"/>
      <c r="ALH53" s="76"/>
      <c r="ALI53" s="76"/>
      <c r="ALJ53" s="76"/>
      <c r="ALK53" s="76"/>
      <c r="ALL53" s="76"/>
      <c r="ALM53" s="76"/>
      <c r="ALN53" s="76"/>
      <c r="ALO53" s="76"/>
      <c r="ALP53" s="76"/>
      <c r="ALQ53" s="76"/>
      <c r="ALR53" s="76"/>
      <c r="ALS53" s="76"/>
      <c r="ALT53" s="76"/>
      <c r="ALU53" s="76"/>
      <c r="ALV53" s="76"/>
      <c r="ALW53" s="76"/>
      <c r="ALX53" s="76"/>
      <c r="ALY53" s="76"/>
      <c r="ALZ53" s="76"/>
      <c r="AMA53" s="76"/>
      <c r="AMB53" s="76"/>
      <c r="AMC53" s="76"/>
      <c r="AMD53" s="76"/>
      <c r="AME53" s="76"/>
    </row>
    <row r="54" spans="1:1019" s="80" customFormat="1" ht="26.25" customHeight="1">
      <c r="A54" s="20" t="s">
        <v>309</v>
      </c>
      <c r="B54" s="21">
        <v>5212556</v>
      </c>
      <c r="C54" s="21" t="s">
        <v>96</v>
      </c>
      <c r="D54" s="71" t="s">
        <v>126</v>
      </c>
      <c r="E54" s="22" t="s">
        <v>72</v>
      </c>
      <c r="F54" s="59">
        <v>15</v>
      </c>
      <c r="G54" s="23">
        <v>1.96</v>
      </c>
      <c r="H54" s="69">
        <f t="shared" ref="H54:H60" si="11">$J$6</f>
        <v>0.21229999999999999</v>
      </c>
      <c r="I54" s="23">
        <f t="shared" ref="I54:I60" si="12">ROUND(((H54+1)*G54),2)</f>
        <v>2.38</v>
      </c>
      <c r="J54" s="23">
        <f t="shared" ref="J54:J60" si="13">TRUNC((I54*F54),2)</f>
        <v>35.700000000000003</v>
      </c>
      <c r="K54" s="78">
        <f t="shared" ref="K54:K60" si="14">G54*F54</f>
        <v>29.4</v>
      </c>
      <c r="L54" s="76"/>
      <c r="M54" s="79"/>
      <c r="N54" s="76"/>
      <c r="O54" s="76"/>
      <c r="P54" s="76"/>
      <c r="Q54" s="76"/>
      <c r="R54" s="76"/>
      <c r="S54" s="76"/>
      <c r="T54" s="76"/>
      <c r="U54" s="76"/>
      <c r="V54" s="76"/>
      <c r="W54" s="76"/>
      <c r="X54" s="76"/>
      <c r="Y54" s="76"/>
      <c r="Z54" s="76"/>
      <c r="AA54" s="76"/>
      <c r="AB54" s="76"/>
      <c r="AC54" s="76"/>
      <c r="AD54" s="76"/>
      <c r="AE54" s="76"/>
      <c r="AF54" s="76"/>
      <c r="AG54" s="76"/>
      <c r="AH54" s="76"/>
      <c r="AI54" s="76"/>
      <c r="AJ54" s="76"/>
      <c r="AK54" s="76"/>
      <c r="AL54" s="76"/>
      <c r="AM54" s="76"/>
      <c r="AN54" s="76"/>
      <c r="AO54" s="76"/>
      <c r="AP54" s="76"/>
      <c r="AQ54" s="76"/>
      <c r="AR54" s="76"/>
      <c r="AS54" s="76"/>
      <c r="AT54" s="76"/>
      <c r="AU54" s="76"/>
      <c r="AV54" s="76"/>
      <c r="AW54" s="76"/>
      <c r="AX54" s="76"/>
      <c r="AY54" s="76"/>
      <c r="AZ54" s="76"/>
      <c r="BA54" s="76"/>
      <c r="BB54" s="76"/>
      <c r="BC54" s="76"/>
      <c r="BD54" s="76"/>
      <c r="BE54" s="76"/>
      <c r="BF54" s="76"/>
      <c r="BG54" s="76"/>
      <c r="BH54" s="76"/>
      <c r="BI54" s="76"/>
      <c r="BJ54" s="76"/>
      <c r="BK54" s="76"/>
      <c r="BL54" s="76"/>
      <c r="BM54" s="76"/>
      <c r="BN54" s="76"/>
      <c r="BO54" s="76"/>
      <c r="BP54" s="76"/>
      <c r="BQ54" s="76"/>
      <c r="BR54" s="76"/>
      <c r="BS54" s="76"/>
      <c r="BT54" s="76"/>
      <c r="BU54" s="76"/>
      <c r="BV54" s="76"/>
      <c r="BW54" s="76"/>
      <c r="BX54" s="76"/>
      <c r="BY54" s="76"/>
      <c r="BZ54" s="76"/>
      <c r="CA54" s="76"/>
      <c r="CB54" s="76"/>
      <c r="CC54" s="76"/>
      <c r="CD54" s="76"/>
      <c r="CE54" s="76"/>
      <c r="CF54" s="76"/>
      <c r="CG54" s="76"/>
      <c r="CH54" s="76"/>
      <c r="CI54" s="76"/>
      <c r="CJ54" s="76"/>
      <c r="CK54" s="76"/>
      <c r="CL54" s="76"/>
      <c r="CM54" s="76"/>
      <c r="CN54" s="76"/>
      <c r="CO54" s="76"/>
      <c r="CP54" s="76"/>
      <c r="CQ54" s="76"/>
      <c r="CR54" s="76"/>
      <c r="CS54" s="76"/>
      <c r="CT54" s="76"/>
      <c r="CU54" s="76"/>
      <c r="CV54" s="76"/>
      <c r="CW54" s="76"/>
      <c r="CX54" s="76"/>
      <c r="CY54" s="76"/>
      <c r="CZ54" s="76"/>
      <c r="DA54" s="76"/>
      <c r="DB54" s="76"/>
      <c r="DC54" s="76"/>
      <c r="DD54" s="76"/>
      <c r="DE54" s="76"/>
      <c r="DF54" s="76"/>
      <c r="DG54" s="76"/>
      <c r="DH54" s="76"/>
      <c r="DI54" s="76"/>
      <c r="DJ54" s="76"/>
      <c r="DK54" s="76"/>
      <c r="DL54" s="76"/>
      <c r="DM54" s="76"/>
      <c r="DN54" s="76"/>
      <c r="DO54" s="76"/>
      <c r="DP54" s="76"/>
      <c r="DQ54" s="76"/>
      <c r="DR54" s="76"/>
      <c r="DS54" s="76"/>
      <c r="DT54" s="76"/>
      <c r="DU54" s="76"/>
      <c r="DV54" s="76"/>
      <c r="DW54" s="76"/>
      <c r="DX54" s="76"/>
      <c r="DY54" s="76"/>
      <c r="DZ54" s="76"/>
      <c r="EA54" s="76"/>
      <c r="EB54" s="76"/>
      <c r="EC54" s="76"/>
      <c r="ED54" s="76"/>
      <c r="EE54" s="76"/>
      <c r="EF54" s="76"/>
      <c r="EG54" s="76"/>
      <c r="EH54" s="76"/>
      <c r="EI54" s="76"/>
      <c r="EJ54" s="76"/>
      <c r="EK54" s="76"/>
      <c r="EL54" s="76"/>
      <c r="EM54" s="76"/>
      <c r="EN54" s="76"/>
      <c r="EO54" s="76"/>
      <c r="EP54" s="76"/>
      <c r="EQ54" s="76"/>
      <c r="ER54" s="76"/>
      <c r="ES54" s="76"/>
      <c r="ET54" s="76"/>
      <c r="EU54" s="76"/>
      <c r="EV54" s="76"/>
      <c r="EW54" s="76"/>
      <c r="EX54" s="76"/>
      <c r="EY54" s="76"/>
      <c r="EZ54" s="76"/>
      <c r="FA54" s="76"/>
      <c r="FB54" s="76"/>
      <c r="FC54" s="76"/>
      <c r="FD54" s="76"/>
      <c r="FE54" s="76"/>
      <c r="FF54" s="76"/>
      <c r="FG54" s="76"/>
      <c r="FH54" s="76"/>
      <c r="FI54" s="76"/>
      <c r="FJ54" s="76"/>
      <c r="FK54" s="76"/>
      <c r="FL54" s="76"/>
      <c r="FM54" s="76"/>
      <c r="FN54" s="76"/>
      <c r="FO54" s="76"/>
      <c r="FP54" s="76"/>
      <c r="FQ54" s="76"/>
      <c r="FR54" s="76"/>
      <c r="FS54" s="76"/>
      <c r="FT54" s="76"/>
      <c r="FU54" s="76"/>
      <c r="FV54" s="76"/>
      <c r="FW54" s="76"/>
      <c r="FX54" s="76"/>
      <c r="FY54" s="76"/>
      <c r="FZ54" s="76"/>
      <c r="GA54" s="76"/>
      <c r="GB54" s="76"/>
      <c r="GC54" s="76"/>
      <c r="GD54" s="76"/>
      <c r="GE54" s="76"/>
      <c r="GF54" s="76"/>
      <c r="GG54" s="76"/>
      <c r="GH54" s="76"/>
      <c r="GI54" s="76"/>
      <c r="GJ54" s="76"/>
      <c r="GK54" s="76"/>
      <c r="GL54" s="76"/>
      <c r="GM54" s="76"/>
      <c r="GN54" s="76"/>
      <c r="GO54" s="76"/>
      <c r="GP54" s="76"/>
      <c r="GQ54" s="76"/>
      <c r="GR54" s="76"/>
      <c r="GS54" s="76"/>
      <c r="GT54" s="76"/>
      <c r="GU54" s="76"/>
      <c r="GV54" s="76"/>
      <c r="GW54" s="76"/>
      <c r="GX54" s="76"/>
      <c r="GY54" s="76"/>
      <c r="GZ54" s="76"/>
      <c r="HA54" s="76"/>
      <c r="HB54" s="76"/>
      <c r="HC54" s="76"/>
      <c r="HD54" s="76"/>
      <c r="HE54" s="76"/>
      <c r="HF54" s="76"/>
      <c r="HG54" s="76"/>
      <c r="HH54" s="76"/>
      <c r="HI54" s="76"/>
      <c r="HJ54" s="76"/>
      <c r="HK54" s="76"/>
      <c r="HL54" s="76"/>
      <c r="HM54" s="76"/>
      <c r="HN54" s="76"/>
      <c r="HO54" s="76"/>
      <c r="HP54" s="76"/>
      <c r="HQ54" s="76"/>
      <c r="HR54" s="76"/>
      <c r="HS54" s="76"/>
      <c r="HT54" s="76"/>
      <c r="HU54" s="76"/>
      <c r="HV54" s="76"/>
      <c r="HW54" s="76"/>
      <c r="HX54" s="76"/>
      <c r="HY54" s="76"/>
      <c r="HZ54" s="76"/>
      <c r="IA54" s="76"/>
      <c r="IB54" s="76"/>
      <c r="IC54" s="76"/>
      <c r="ID54" s="76"/>
      <c r="IE54" s="76"/>
      <c r="IF54" s="76"/>
      <c r="IG54" s="76"/>
      <c r="IH54" s="76"/>
      <c r="II54" s="76"/>
      <c r="IJ54" s="76"/>
      <c r="IK54" s="76"/>
      <c r="IL54" s="76"/>
      <c r="IM54" s="76"/>
      <c r="IN54" s="76"/>
      <c r="IO54" s="76"/>
      <c r="IP54" s="76"/>
      <c r="IQ54" s="76"/>
      <c r="IR54" s="76"/>
      <c r="IS54" s="76"/>
      <c r="IT54" s="76"/>
      <c r="IU54" s="76"/>
      <c r="IV54" s="76"/>
      <c r="IW54" s="76"/>
      <c r="IX54" s="76"/>
      <c r="IY54" s="76"/>
      <c r="IZ54" s="76"/>
      <c r="JA54" s="76"/>
      <c r="JB54" s="76"/>
      <c r="JC54" s="76"/>
      <c r="JD54" s="76"/>
      <c r="JE54" s="76"/>
      <c r="JF54" s="76"/>
      <c r="JG54" s="76"/>
      <c r="JH54" s="76"/>
      <c r="JI54" s="76"/>
      <c r="JJ54" s="76"/>
      <c r="JK54" s="76"/>
      <c r="JL54" s="76"/>
      <c r="JM54" s="76"/>
      <c r="JN54" s="76"/>
      <c r="JO54" s="76"/>
      <c r="JP54" s="76"/>
      <c r="JQ54" s="76"/>
      <c r="JR54" s="76"/>
      <c r="JS54" s="76"/>
      <c r="JT54" s="76"/>
      <c r="JU54" s="76"/>
      <c r="JV54" s="76"/>
      <c r="JW54" s="76"/>
      <c r="JX54" s="76"/>
      <c r="JY54" s="76"/>
      <c r="JZ54" s="76"/>
      <c r="KA54" s="76"/>
      <c r="KB54" s="76"/>
      <c r="KC54" s="76"/>
      <c r="KD54" s="76"/>
      <c r="KE54" s="76"/>
      <c r="KF54" s="76"/>
      <c r="KG54" s="76"/>
      <c r="KH54" s="76"/>
      <c r="KI54" s="76"/>
      <c r="KJ54" s="76"/>
      <c r="KK54" s="76"/>
      <c r="KL54" s="76"/>
      <c r="KM54" s="76"/>
      <c r="KN54" s="76"/>
      <c r="KO54" s="76"/>
      <c r="KP54" s="76"/>
      <c r="KQ54" s="76"/>
      <c r="KR54" s="76"/>
      <c r="KS54" s="76"/>
      <c r="KT54" s="76"/>
      <c r="KU54" s="76"/>
      <c r="KV54" s="76"/>
      <c r="KW54" s="76"/>
      <c r="KX54" s="76"/>
      <c r="KY54" s="76"/>
      <c r="KZ54" s="76"/>
      <c r="LA54" s="76"/>
      <c r="LB54" s="76"/>
      <c r="LC54" s="76"/>
      <c r="LD54" s="76"/>
      <c r="LE54" s="76"/>
      <c r="LF54" s="76"/>
      <c r="LG54" s="76"/>
      <c r="LH54" s="76"/>
      <c r="LI54" s="76"/>
      <c r="LJ54" s="76"/>
      <c r="LK54" s="76"/>
      <c r="LL54" s="76"/>
      <c r="LM54" s="76"/>
      <c r="LN54" s="76"/>
      <c r="LO54" s="76"/>
      <c r="LP54" s="76"/>
      <c r="LQ54" s="76"/>
      <c r="LR54" s="76"/>
      <c r="LS54" s="76"/>
      <c r="LT54" s="76"/>
      <c r="LU54" s="76"/>
      <c r="LV54" s="76"/>
      <c r="LW54" s="76"/>
      <c r="LX54" s="76"/>
      <c r="LY54" s="76"/>
      <c r="LZ54" s="76"/>
      <c r="MA54" s="76"/>
      <c r="MB54" s="76"/>
      <c r="MC54" s="76"/>
      <c r="MD54" s="76"/>
      <c r="ME54" s="76"/>
      <c r="MF54" s="76"/>
      <c r="MG54" s="76"/>
      <c r="MH54" s="76"/>
      <c r="MI54" s="76"/>
      <c r="MJ54" s="76"/>
      <c r="MK54" s="76"/>
      <c r="ML54" s="76"/>
      <c r="MM54" s="76"/>
      <c r="MN54" s="76"/>
      <c r="MO54" s="76"/>
      <c r="MP54" s="76"/>
      <c r="MQ54" s="76"/>
      <c r="MR54" s="76"/>
      <c r="MS54" s="76"/>
      <c r="MT54" s="76"/>
      <c r="MU54" s="76"/>
      <c r="MV54" s="76"/>
      <c r="MW54" s="76"/>
      <c r="MX54" s="76"/>
      <c r="MY54" s="76"/>
      <c r="MZ54" s="76"/>
      <c r="NA54" s="76"/>
      <c r="NB54" s="76"/>
      <c r="NC54" s="76"/>
      <c r="ND54" s="76"/>
      <c r="NE54" s="76"/>
      <c r="NF54" s="76"/>
      <c r="NG54" s="76"/>
      <c r="NH54" s="76"/>
      <c r="NI54" s="76"/>
      <c r="NJ54" s="76"/>
      <c r="NK54" s="76"/>
      <c r="NL54" s="76"/>
      <c r="NM54" s="76"/>
      <c r="NN54" s="76"/>
      <c r="NO54" s="76"/>
      <c r="NP54" s="76"/>
      <c r="NQ54" s="76"/>
      <c r="NR54" s="76"/>
      <c r="NS54" s="76"/>
      <c r="NT54" s="76"/>
      <c r="NU54" s="76"/>
      <c r="NV54" s="76"/>
      <c r="NW54" s="76"/>
      <c r="NX54" s="76"/>
      <c r="NY54" s="76"/>
      <c r="NZ54" s="76"/>
      <c r="OA54" s="76"/>
      <c r="OB54" s="76"/>
      <c r="OC54" s="76"/>
      <c r="OD54" s="76"/>
      <c r="OE54" s="76"/>
      <c r="OF54" s="76"/>
      <c r="OG54" s="76"/>
      <c r="OH54" s="76"/>
      <c r="OI54" s="76"/>
      <c r="OJ54" s="76"/>
      <c r="OK54" s="76"/>
      <c r="OL54" s="76"/>
      <c r="OM54" s="76"/>
      <c r="ON54" s="76"/>
      <c r="OO54" s="76"/>
      <c r="OP54" s="76"/>
      <c r="OQ54" s="76"/>
      <c r="OR54" s="76"/>
      <c r="OS54" s="76"/>
      <c r="OT54" s="76"/>
      <c r="OU54" s="76"/>
      <c r="OV54" s="76"/>
      <c r="OW54" s="76"/>
      <c r="OX54" s="76"/>
      <c r="OY54" s="76"/>
      <c r="OZ54" s="76"/>
      <c r="PA54" s="76"/>
      <c r="PB54" s="76"/>
      <c r="PC54" s="76"/>
      <c r="PD54" s="76"/>
      <c r="PE54" s="76"/>
      <c r="PF54" s="76"/>
      <c r="PG54" s="76"/>
      <c r="PH54" s="76"/>
      <c r="PI54" s="76"/>
      <c r="PJ54" s="76"/>
      <c r="PK54" s="76"/>
      <c r="PL54" s="76"/>
      <c r="PM54" s="76"/>
      <c r="PN54" s="76"/>
      <c r="PO54" s="76"/>
      <c r="PP54" s="76"/>
      <c r="PQ54" s="76"/>
      <c r="PR54" s="76"/>
      <c r="PS54" s="76"/>
      <c r="PT54" s="76"/>
      <c r="PU54" s="76"/>
      <c r="PV54" s="76"/>
      <c r="PW54" s="76"/>
      <c r="PX54" s="76"/>
      <c r="PY54" s="76"/>
      <c r="PZ54" s="76"/>
      <c r="QA54" s="76"/>
      <c r="QB54" s="76"/>
      <c r="QC54" s="76"/>
      <c r="QD54" s="76"/>
      <c r="QE54" s="76"/>
      <c r="QF54" s="76"/>
      <c r="QG54" s="76"/>
      <c r="QH54" s="76"/>
      <c r="QI54" s="76"/>
      <c r="QJ54" s="76"/>
      <c r="QK54" s="76"/>
      <c r="QL54" s="76"/>
      <c r="QM54" s="76"/>
      <c r="QN54" s="76"/>
      <c r="QO54" s="76"/>
      <c r="QP54" s="76"/>
      <c r="QQ54" s="76"/>
      <c r="QR54" s="76"/>
      <c r="QS54" s="76"/>
      <c r="QT54" s="76"/>
      <c r="QU54" s="76"/>
      <c r="QV54" s="76"/>
      <c r="QW54" s="76"/>
      <c r="QX54" s="76"/>
      <c r="QY54" s="76"/>
      <c r="QZ54" s="76"/>
      <c r="RA54" s="76"/>
      <c r="RB54" s="76"/>
      <c r="RC54" s="76"/>
      <c r="RD54" s="76"/>
      <c r="RE54" s="76"/>
      <c r="RF54" s="76"/>
      <c r="RG54" s="76"/>
      <c r="RH54" s="76"/>
      <c r="RI54" s="76"/>
      <c r="RJ54" s="76"/>
      <c r="RK54" s="76"/>
      <c r="RL54" s="76"/>
      <c r="RM54" s="76"/>
      <c r="RN54" s="76"/>
      <c r="RO54" s="76"/>
      <c r="RP54" s="76"/>
      <c r="RQ54" s="76"/>
      <c r="RR54" s="76"/>
      <c r="RS54" s="76"/>
      <c r="RT54" s="76"/>
      <c r="RU54" s="76"/>
      <c r="RV54" s="76"/>
      <c r="RW54" s="76"/>
      <c r="RX54" s="76"/>
      <c r="RY54" s="76"/>
      <c r="RZ54" s="76"/>
      <c r="SA54" s="76"/>
      <c r="SB54" s="76"/>
      <c r="SC54" s="76"/>
      <c r="SD54" s="76"/>
      <c r="SE54" s="76"/>
      <c r="SF54" s="76"/>
      <c r="SG54" s="76"/>
      <c r="SH54" s="76"/>
      <c r="SI54" s="76"/>
      <c r="SJ54" s="76"/>
      <c r="SK54" s="76"/>
      <c r="SL54" s="76"/>
      <c r="SM54" s="76"/>
      <c r="SN54" s="76"/>
      <c r="SO54" s="76"/>
      <c r="SP54" s="76"/>
      <c r="SQ54" s="76"/>
      <c r="SR54" s="76"/>
      <c r="SS54" s="76"/>
      <c r="ST54" s="76"/>
      <c r="SU54" s="76"/>
      <c r="SV54" s="76"/>
      <c r="SW54" s="76"/>
      <c r="SX54" s="76"/>
      <c r="SY54" s="76"/>
      <c r="SZ54" s="76"/>
      <c r="TA54" s="76"/>
      <c r="TB54" s="76"/>
      <c r="TC54" s="76"/>
      <c r="TD54" s="76"/>
      <c r="TE54" s="76"/>
      <c r="TF54" s="76"/>
      <c r="TG54" s="76"/>
      <c r="TH54" s="76"/>
      <c r="TI54" s="76"/>
      <c r="TJ54" s="76"/>
      <c r="TK54" s="76"/>
      <c r="TL54" s="76"/>
      <c r="TM54" s="76"/>
      <c r="TN54" s="76"/>
      <c r="TO54" s="76"/>
      <c r="TP54" s="76"/>
      <c r="TQ54" s="76"/>
      <c r="TR54" s="76"/>
      <c r="TS54" s="76"/>
      <c r="TT54" s="76"/>
      <c r="TU54" s="76"/>
      <c r="TV54" s="76"/>
      <c r="TW54" s="76"/>
      <c r="TX54" s="76"/>
      <c r="TY54" s="76"/>
      <c r="TZ54" s="76"/>
      <c r="UA54" s="76"/>
      <c r="UB54" s="76"/>
      <c r="UC54" s="76"/>
      <c r="UD54" s="76"/>
      <c r="UE54" s="76"/>
      <c r="UF54" s="76"/>
      <c r="UG54" s="76"/>
      <c r="UH54" s="76"/>
      <c r="UI54" s="76"/>
      <c r="UJ54" s="76"/>
      <c r="UK54" s="76"/>
      <c r="UL54" s="76"/>
      <c r="UM54" s="76"/>
      <c r="UN54" s="76"/>
      <c r="UO54" s="76"/>
      <c r="UP54" s="76"/>
      <c r="UQ54" s="76"/>
      <c r="UR54" s="76"/>
      <c r="US54" s="76"/>
      <c r="UT54" s="76"/>
      <c r="UU54" s="76"/>
      <c r="UV54" s="76"/>
      <c r="UW54" s="76"/>
      <c r="UX54" s="76"/>
      <c r="UY54" s="76"/>
      <c r="UZ54" s="76"/>
      <c r="VA54" s="76"/>
      <c r="VB54" s="76"/>
      <c r="VC54" s="76"/>
      <c r="VD54" s="76"/>
      <c r="VE54" s="76"/>
      <c r="VF54" s="76"/>
      <c r="VG54" s="76"/>
      <c r="VH54" s="76"/>
      <c r="VI54" s="76"/>
      <c r="VJ54" s="76"/>
      <c r="VK54" s="76"/>
      <c r="VL54" s="76"/>
      <c r="VM54" s="76"/>
      <c r="VN54" s="76"/>
      <c r="VO54" s="76"/>
      <c r="VP54" s="76"/>
      <c r="VQ54" s="76"/>
      <c r="VR54" s="76"/>
      <c r="VS54" s="76"/>
      <c r="VT54" s="76"/>
      <c r="VU54" s="76"/>
      <c r="VV54" s="76"/>
      <c r="VW54" s="76"/>
      <c r="VX54" s="76"/>
      <c r="VY54" s="76"/>
      <c r="VZ54" s="76"/>
      <c r="WA54" s="76"/>
      <c r="WB54" s="76"/>
      <c r="WC54" s="76"/>
      <c r="WD54" s="76"/>
      <c r="WE54" s="76"/>
      <c r="WF54" s="76"/>
      <c r="WG54" s="76"/>
      <c r="WH54" s="76"/>
      <c r="WI54" s="76"/>
      <c r="WJ54" s="76"/>
      <c r="WK54" s="76"/>
      <c r="WL54" s="76"/>
      <c r="WM54" s="76"/>
      <c r="WN54" s="76"/>
      <c r="WO54" s="76"/>
      <c r="WP54" s="76"/>
      <c r="WQ54" s="76"/>
      <c r="WR54" s="76"/>
      <c r="WS54" s="76"/>
      <c r="WT54" s="76"/>
      <c r="WU54" s="76"/>
      <c r="WV54" s="76"/>
      <c r="WW54" s="76"/>
      <c r="WX54" s="76"/>
      <c r="WY54" s="76"/>
      <c r="WZ54" s="76"/>
      <c r="XA54" s="76"/>
      <c r="XB54" s="76"/>
      <c r="XC54" s="76"/>
      <c r="XD54" s="76"/>
      <c r="XE54" s="76"/>
      <c r="XF54" s="76"/>
      <c r="XG54" s="76"/>
      <c r="XH54" s="76"/>
      <c r="XI54" s="76"/>
      <c r="XJ54" s="76"/>
      <c r="XK54" s="76"/>
      <c r="XL54" s="76"/>
      <c r="XM54" s="76"/>
      <c r="XN54" s="76"/>
      <c r="XO54" s="76"/>
      <c r="XP54" s="76"/>
      <c r="XQ54" s="76"/>
      <c r="XR54" s="76"/>
      <c r="XS54" s="76"/>
      <c r="XT54" s="76"/>
      <c r="XU54" s="76"/>
      <c r="XV54" s="76"/>
      <c r="XW54" s="76"/>
      <c r="XX54" s="76"/>
      <c r="XY54" s="76"/>
      <c r="XZ54" s="76"/>
      <c r="YA54" s="76"/>
      <c r="YB54" s="76"/>
      <c r="YC54" s="76"/>
      <c r="YD54" s="76"/>
      <c r="YE54" s="76"/>
      <c r="YF54" s="76"/>
      <c r="YG54" s="76"/>
      <c r="YH54" s="76"/>
      <c r="YI54" s="76"/>
      <c r="YJ54" s="76"/>
      <c r="YK54" s="76"/>
      <c r="YL54" s="76"/>
      <c r="YM54" s="76"/>
      <c r="YN54" s="76"/>
      <c r="YO54" s="76"/>
      <c r="YP54" s="76"/>
      <c r="YQ54" s="76"/>
      <c r="YR54" s="76"/>
      <c r="YS54" s="76"/>
      <c r="YT54" s="76"/>
      <c r="YU54" s="76"/>
      <c r="YV54" s="76"/>
      <c r="YW54" s="76"/>
      <c r="YX54" s="76"/>
      <c r="YY54" s="76"/>
      <c r="YZ54" s="76"/>
      <c r="ZA54" s="76"/>
      <c r="ZB54" s="76"/>
      <c r="ZC54" s="76"/>
      <c r="ZD54" s="76"/>
      <c r="ZE54" s="76"/>
      <c r="ZF54" s="76"/>
      <c r="ZG54" s="76"/>
      <c r="ZH54" s="76"/>
      <c r="ZI54" s="76"/>
      <c r="ZJ54" s="76"/>
      <c r="ZK54" s="76"/>
      <c r="ZL54" s="76"/>
      <c r="ZM54" s="76"/>
      <c r="ZN54" s="76"/>
      <c r="ZO54" s="76"/>
      <c r="ZP54" s="76"/>
      <c r="ZQ54" s="76"/>
      <c r="ZR54" s="76"/>
      <c r="ZS54" s="76"/>
      <c r="ZT54" s="76"/>
      <c r="ZU54" s="76"/>
      <c r="ZV54" s="76"/>
      <c r="ZW54" s="76"/>
      <c r="ZX54" s="76"/>
      <c r="ZY54" s="76"/>
      <c r="ZZ54" s="76"/>
      <c r="AAA54" s="76"/>
      <c r="AAB54" s="76"/>
      <c r="AAC54" s="76"/>
      <c r="AAD54" s="76"/>
      <c r="AAE54" s="76"/>
      <c r="AAF54" s="76"/>
      <c r="AAG54" s="76"/>
      <c r="AAH54" s="76"/>
      <c r="AAI54" s="76"/>
      <c r="AAJ54" s="76"/>
      <c r="AAK54" s="76"/>
      <c r="AAL54" s="76"/>
      <c r="AAM54" s="76"/>
      <c r="AAN54" s="76"/>
      <c r="AAO54" s="76"/>
      <c r="AAP54" s="76"/>
      <c r="AAQ54" s="76"/>
      <c r="AAR54" s="76"/>
      <c r="AAS54" s="76"/>
      <c r="AAT54" s="76"/>
      <c r="AAU54" s="76"/>
      <c r="AAV54" s="76"/>
      <c r="AAW54" s="76"/>
      <c r="AAX54" s="76"/>
      <c r="AAY54" s="76"/>
      <c r="AAZ54" s="76"/>
      <c r="ABA54" s="76"/>
      <c r="ABB54" s="76"/>
      <c r="ABC54" s="76"/>
      <c r="ABD54" s="76"/>
      <c r="ABE54" s="76"/>
      <c r="ABF54" s="76"/>
      <c r="ABG54" s="76"/>
      <c r="ABH54" s="76"/>
      <c r="ABI54" s="76"/>
      <c r="ABJ54" s="76"/>
      <c r="ABK54" s="76"/>
      <c r="ABL54" s="76"/>
      <c r="ABM54" s="76"/>
      <c r="ABN54" s="76"/>
      <c r="ABO54" s="76"/>
      <c r="ABP54" s="76"/>
      <c r="ABQ54" s="76"/>
      <c r="ABR54" s="76"/>
      <c r="ABS54" s="76"/>
      <c r="ABT54" s="76"/>
      <c r="ABU54" s="76"/>
      <c r="ABV54" s="76"/>
      <c r="ABW54" s="76"/>
      <c r="ABX54" s="76"/>
      <c r="ABY54" s="76"/>
      <c r="ABZ54" s="76"/>
      <c r="ACA54" s="76"/>
      <c r="ACB54" s="76"/>
      <c r="ACC54" s="76"/>
      <c r="ACD54" s="76"/>
      <c r="ACE54" s="76"/>
      <c r="ACF54" s="76"/>
      <c r="ACG54" s="76"/>
      <c r="ACH54" s="76"/>
      <c r="ACI54" s="76"/>
      <c r="ACJ54" s="76"/>
      <c r="ACK54" s="76"/>
      <c r="ACL54" s="76"/>
      <c r="ACM54" s="76"/>
      <c r="ACN54" s="76"/>
      <c r="ACO54" s="76"/>
      <c r="ACP54" s="76"/>
      <c r="ACQ54" s="76"/>
      <c r="ACR54" s="76"/>
      <c r="ACS54" s="76"/>
      <c r="ACT54" s="76"/>
      <c r="ACU54" s="76"/>
      <c r="ACV54" s="76"/>
      <c r="ACW54" s="76"/>
      <c r="ACX54" s="76"/>
      <c r="ACY54" s="76"/>
      <c r="ACZ54" s="76"/>
      <c r="ADA54" s="76"/>
      <c r="ADB54" s="76"/>
      <c r="ADC54" s="76"/>
      <c r="ADD54" s="76"/>
      <c r="ADE54" s="76"/>
      <c r="ADF54" s="76"/>
      <c r="ADG54" s="76"/>
      <c r="ADH54" s="76"/>
      <c r="ADI54" s="76"/>
      <c r="ADJ54" s="76"/>
      <c r="ADK54" s="76"/>
      <c r="ADL54" s="76"/>
      <c r="ADM54" s="76"/>
      <c r="ADN54" s="76"/>
      <c r="ADO54" s="76"/>
      <c r="ADP54" s="76"/>
      <c r="ADQ54" s="76"/>
      <c r="ADR54" s="76"/>
      <c r="ADS54" s="76"/>
      <c r="ADT54" s="76"/>
      <c r="ADU54" s="76"/>
      <c r="ADV54" s="76"/>
      <c r="ADW54" s="76"/>
      <c r="ADX54" s="76"/>
      <c r="ADY54" s="76"/>
      <c r="ADZ54" s="76"/>
      <c r="AEA54" s="76"/>
      <c r="AEB54" s="76"/>
      <c r="AEC54" s="76"/>
      <c r="AED54" s="76"/>
      <c r="AEE54" s="76"/>
      <c r="AEF54" s="76"/>
      <c r="AEG54" s="76"/>
      <c r="AEH54" s="76"/>
      <c r="AEI54" s="76"/>
      <c r="AEJ54" s="76"/>
      <c r="AEK54" s="76"/>
      <c r="AEL54" s="76"/>
      <c r="AEM54" s="76"/>
      <c r="AEN54" s="76"/>
      <c r="AEO54" s="76"/>
      <c r="AEP54" s="76"/>
      <c r="AEQ54" s="76"/>
      <c r="AER54" s="76"/>
      <c r="AES54" s="76"/>
      <c r="AET54" s="76"/>
      <c r="AEU54" s="76"/>
      <c r="AEV54" s="76"/>
      <c r="AEW54" s="76"/>
      <c r="AEX54" s="76"/>
      <c r="AEY54" s="76"/>
      <c r="AEZ54" s="76"/>
      <c r="AFA54" s="76"/>
      <c r="AFB54" s="76"/>
      <c r="AFC54" s="76"/>
      <c r="AFD54" s="76"/>
      <c r="AFE54" s="76"/>
      <c r="AFF54" s="76"/>
      <c r="AFG54" s="76"/>
      <c r="AFH54" s="76"/>
      <c r="AFI54" s="76"/>
      <c r="AFJ54" s="76"/>
      <c r="AFK54" s="76"/>
      <c r="AFL54" s="76"/>
      <c r="AFM54" s="76"/>
      <c r="AFN54" s="76"/>
      <c r="AFO54" s="76"/>
      <c r="AFP54" s="76"/>
      <c r="AFQ54" s="76"/>
      <c r="AFR54" s="76"/>
      <c r="AFS54" s="76"/>
      <c r="AFT54" s="76"/>
      <c r="AFU54" s="76"/>
      <c r="AFV54" s="76"/>
      <c r="AFW54" s="76"/>
      <c r="AFX54" s="76"/>
      <c r="AFY54" s="76"/>
      <c r="AFZ54" s="76"/>
      <c r="AGA54" s="76"/>
      <c r="AGB54" s="76"/>
      <c r="AGC54" s="76"/>
      <c r="AGD54" s="76"/>
      <c r="AGE54" s="76"/>
      <c r="AGF54" s="76"/>
      <c r="AGG54" s="76"/>
      <c r="AGH54" s="76"/>
      <c r="AGI54" s="76"/>
      <c r="AGJ54" s="76"/>
      <c r="AGK54" s="76"/>
      <c r="AGL54" s="76"/>
      <c r="AGM54" s="76"/>
      <c r="AGN54" s="76"/>
      <c r="AGO54" s="76"/>
      <c r="AGP54" s="76"/>
      <c r="AGQ54" s="76"/>
      <c r="AGR54" s="76"/>
      <c r="AGS54" s="76"/>
      <c r="AGT54" s="76"/>
      <c r="AGU54" s="76"/>
      <c r="AGV54" s="76"/>
      <c r="AGW54" s="76"/>
      <c r="AGX54" s="76"/>
      <c r="AGY54" s="76"/>
      <c r="AGZ54" s="76"/>
      <c r="AHA54" s="76"/>
      <c r="AHB54" s="76"/>
      <c r="AHC54" s="76"/>
      <c r="AHD54" s="76"/>
      <c r="AHE54" s="76"/>
      <c r="AHF54" s="76"/>
      <c r="AHG54" s="76"/>
      <c r="AHH54" s="76"/>
      <c r="AHI54" s="76"/>
      <c r="AHJ54" s="76"/>
      <c r="AHK54" s="76"/>
      <c r="AHL54" s="76"/>
      <c r="AHM54" s="76"/>
      <c r="AHN54" s="76"/>
      <c r="AHO54" s="76"/>
      <c r="AHP54" s="76"/>
      <c r="AHQ54" s="76"/>
      <c r="AHR54" s="76"/>
      <c r="AHS54" s="76"/>
      <c r="AHT54" s="76"/>
      <c r="AHU54" s="76"/>
      <c r="AHV54" s="76"/>
      <c r="AHW54" s="76"/>
      <c r="AHX54" s="76"/>
      <c r="AHY54" s="76"/>
      <c r="AHZ54" s="76"/>
      <c r="AIA54" s="76"/>
      <c r="AIB54" s="76"/>
      <c r="AIC54" s="76"/>
      <c r="AID54" s="76"/>
      <c r="AIE54" s="76"/>
      <c r="AIF54" s="76"/>
      <c r="AIG54" s="76"/>
      <c r="AIH54" s="76"/>
      <c r="AII54" s="76"/>
      <c r="AIJ54" s="76"/>
      <c r="AIK54" s="76"/>
      <c r="AIL54" s="76"/>
      <c r="AIM54" s="76"/>
      <c r="AIN54" s="76"/>
      <c r="AIO54" s="76"/>
      <c r="AIP54" s="76"/>
      <c r="AIQ54" s="76"/>
      <c r="AIR54" s="76"/>
      <c r="AIS54" s="76"/>
      <c r="AIT54" s="76"/>
      <c r="AIU54" s="76"/>
      <c r="AIV54" s="76"/>
      <c r="AIW54" s="76"/>
      <c r="AIX54" s="76"/>
      <c r="AIY54" s="76"/>
      <c r="AIZ54" s="76"/>
      <c r="AJA54" s="76"/>
      <c r="AJB54" s="76"/>
      <c r="AJC54" s="76"/>
      <c r="AJD54" s="76"/>
      <c r="AJE54" s="76"/>
      <c r="AJF54" s="76"/>
      <c r="AJG54" s="76"/>
      <c r="AJH54" s="76"/>
      <c r="AJI54" s="76"/>
      <c r="AJJ54" s="76"/>
      <c r="AJK54" s="76"/>
      <c r="AJL54" s="76"/>
      <c r="AJM54" s="76"/>
      <c r="AJN54" s="76"/>
      <c r="AJO54" s="76"/>
      <c r="AJP54" s="76"/>
      <c r="AJQ54" s="76"/>
      <c r="AJR54" s="76"/>
      <c r="AJS54" s="76"/>
      <c r="AJT54" s="76"/>
      <c r="AJU54" s="76"/>
      <c r="AJV54" s="76"/>
      <c r="AJW54" s="76"/>
      <c r="AJX54" s="76"/>
      <c r="AJY54" s="76"/>
      <c r="AJZ54" s="76"/>
      <c r="AKA54" s="76"/>
      <c r="AKB54" s="76"/>
      <c r="AKC54" s="76"/>
      <c r="AKD54" s="76"/>
      <c r="AKE54" s="76"/>
      <c r="AKF54" s="76"/>
      <c r="AKG54" s="76"/>
      <c r="AKH54" s="76"/>
      <c r="AKI54" s="76"/>
      <c r="AKJ54" s="76"/>
      <c r="AKK54" s="76"/>
      <c r="AKL54" s="76"/>
      <c r="AKM54" s="76"/>
      <c r="AKN54" s="76"/>
      <c r="AKO54" s="76"/>
      <c r="AKP54" s="76"/>
      <c r="AKQ54" s="76"/>
      <c r="AKR54" s="76"/>
      <c r="AKS54" s="76"/>
      <c r="AKT54" s="76"/>
      <c r="AKU54" s="76"/>
      <c r="AKV54" s="76"/>
      <c r="AKW54" s="76"/>
      <c r="AKX54" s="76"/>
      <c r="AKY54" s="76"/>
      <c r="AKZ54" s="76"/>
      <c r="ALA54" s="76"/>
      <c r="ALB54" s="76"/>
      <c r="ALC54" s="76"/>
      <c r="ALD54" s="76"/>
      <c r="ALE54" s="76"/>
      <c r="ALF54" s="76"/>
      <c r="ALG54" s="76"/>
      <c r="ALH54" s="76"/>
      <c r="ALI54" s="76"/>
      <c r="ALJ54" s="76"/>
      <c r="ALK54" s="76"/>
      <c r="ALL54" s="76"/>
      <c r="ALM54" s="76"/>
      <c r="ALN54" s="76"/>
      <c r="ALO54" s="76"/>
      <c r="ALP54" s="76"/>
      <c r="ALQ54" s="76"/>
      <c r="ALR54" s="76"/>
      <c r="ALS54" s="76"/>
      <c r="ALT54" s="76"/>
      <c r="ALU54" s="76"/>
      <c r="ALV54" s="76"/>
      <c r="ALW54" s="76"/>
      <c r="ALX54" s="76"/>
      <c r="ALY54" s="76"/>
      <c r="ALZ54" s="76"/>
      <c r="AMA54" s="76"/>
      <c r="AMB54" s="76"/>
      <c r="AMC54" s="76"/>
      <c r="AMD54" s="76"/>
      <c r="AME54" s="76"/>
    </row>
    <row r="55" spans="1:1019" s="80" customFormat="1" ht="25.5">
      <c r="A55" s="20" t="s">
        <v>310</v>
      </c>
      <c r="B55" s="21">
        <v>5213343</v>
      </c>
      <c r="C55" s="21" t="s">
        <v>96</v>
      </c>
      <c r="D55" s="71" t="s">
        <v>71</v>
      </c>
      <c r="E55" s="22" t="s">
        <v>72</v>
      </c>
      <c r="F55" s="59">
        <v>40</v>
      </c>
      <c r="G55" s="23">
        <v>4.1399999999999997</v>
      </c>
      <c r="H55" s="69">
        <f t="shared" si="11"/>
        <v>0.21229999999999999</v>
      </c>
      <c r="I55" s="23">
        <f t="shared" si="12"/>
        <v>5.0199999999999996</v>
      </c>
      <c r="J55" s="23">
        <f t="shared" si="13"/>
        <v>200.8</v>
      </c>
      <c r="K55" s="78">
        <f t="shared" si="14"/>
        <v>165.6</v>
      </c>
      <c r="L55" s="76"/>
      <c r="M55" s="79"/>
      <c r="N55" s="76"/>
      <c r="O55" s="76"/>
      <c r="P55" s="76"/>
      <c r="Q55" s="79"/>
      <c r="R55" s="76"/>
      <c r="S55" s="76"/>
      <c r="T55" s="76"/>
      <c r="U55" s="76"/>
      <c r="V55" s="76"/>
      <c r="W55" s="76"/>
      <c r="X55" s="76"/>
      <c r="Y55" s="76"/>
      <c r="Z55" s="76"/>
      <c r="AA55" s="76"/>
      <c r="AB55" s="76"/>
      <c r="AC55" s="76"/>
      <c r="AD55" s="76"/>
      <c r="AE55" s="76"/>
      <c r="AF55" s="76"/>
      <c r="AG55" s="76"/>
      <c r="AH55" s="76"/>
      <c r="AI55" s="76"/>
      <c r="AJ55" s="76"/>
      <c r="AK55" s="76"/>
      <c r="AL55" s="76"/>
      <c r="AM55" s="76"/>
      <c r="AN55" s="76"/>
      <c r="AO55" s="76"/>
      <c r="AP55" s="76"/>
      <c r="AQ55" s="76"/>
      <c r="AR55" s="76"/>
      <c r="AS55" s="76"/>
      <c r="AT55" s="76"/>
      <c r="AU55" s="76"/>
      <c r="AV55" s="76"/>
      <c r="AW55" s="76"/>
      <c r="AX55" s="76"/>
      <c r="AY55" s="76"/>
      <c r="AZ55" s="76"/>
      <c r="BA55" s="76"/>
      <c r="BB55" s="76"/>
      <c r="BC55" s="76"/>
      <c r="BD55" s="76"/>
      <c r="BE55" s="76"/>
      <c r="BF55" s="76"/>
      <c r="BG55" s="76"/>
      <c r="BH55" s="76"/>
      <c r="BI55" s="76"/>
      <c r="BJ55" s="76"/>
      <c r="BK55" s="76"/>
      <c r="BL55" s="76"/>
      <c r="BM55" s="76"/>
      <c r="BN55" s="76"/>
      <c r="BO55" s="76"/>
      <c r="BP55" s="76"/>
      <c r="BQ55" s="76"/>
      <c r="BR55" s="76"/>
      <c r="BS55" s="76"/>
      <c r="BT55" s="76"/>
      <c r="BU55" s="76"/>
      <c r="BV55" s="76"/>
      <c r="BW55" s="76"/>
      <c r="BX55" s="76"/>
      <c r="BY55" s="76"/>
      <c r="BZ55" s="76"/>
      <c r="CA55" s="76"/>
      <c r="CB55" s="76"/>
      <c r="CC55" s="76"/>
      <c r="CD55" s="76"/>
      <c r="CE55" s="76"/>
      <c r="CF55" s="76"/>
      <c r="CG55" s="76"/>
      <c r="CH55" s="76"/>
      <c r="CI55" s="76"/>
      <c r="CJ55" s="76"/>
      <c r="CK55" s="76"/>
      <c r="CL55" s="76"/>
      <c r="CM55" s="76"/>
      <c r="CN55" s="76"/>
      <c r="CO55" s="76"/>
      <c r="CP55" s="76"/>
      <c r="CQ55" s="76"/>
      <c r="CR55" s="76"/>
      <c r="CS55" s="76"/>
      <c r="CT55" s="76"/>
      <c r="CU55" s="76"/>
      <c r="CV55" s="76"/>
      <c r="CW55" s="76"/>
      <c r="CX55" s="76"/>
      <c r="CY55" s="76"/>
      <c r="CZ55" s="76"/>
      <c r="DA55" s="76"/>
      <c r="DB55" s="76"/>
      <c r="DC55" s="76"/>
      <c r="DD55" s="76"/>
      <c r="DE55" s="76"/>
      <c r="DF55" s="76"/>
      <c r="DG55" s="76"/>
      <c r="DH55" s="76"/>
      <c r="DI55" s="76"/>
      <c r="DJ55" s="76"/>
      <c r="DK55" s="76"/>
      <c r="DL55" s="76"/>
      <c r="DM55" s="76"/>
      <c r="DN55" s="76"/>
      <c r="DO55" s="76"/>
      <c r="DP55" s="76"/>
      <c r="DQ55" s="76"/>
      <c r="DR55" s="76"/>
      <c r="DS55" s="76"/>
      <c r="DT55" s="76"/>
      <c r="DU55" s="76"/>
      <c r="DV55" s="76"/>
      <c r="DW55" s="76"/>
      <c r="DX55" s="76"/>
      <c r="DY55" s="76"/>
      <c r="DZ55" s="76"/>
      <c r="EA55" s="76"/>
      <c r="EB55" s="76"/>
      <c r="EC55" s="76"/>
      <c r="ED55" s="76"/>
      <c r="EE55" s="76"/>
      <c r="EF55" s="76"/>
      <c r="EG55" s="76"/>
      <c r="EH55" s="76"/>
      <c r="EI55" s="76"/>
      <c r="EJ55" s="76"/>
      <c r="EK55" s="76"/>
      <c r="EL55" s="76"/>
      <c r="EM55" s="76"/>
      <c r="EN55" s="76"/>
      <c r="EO55" s="76"/>
      <c r="EP55" s="76"/>
      <c r="EQ55" s="76"/>
      <c r="ER55" s="76"/>
      <c r="ES55" s="76"/>
      <c r="ET55" s="76"/>
      <c r="EU55" s="76"/>
      <c r="EV55" s="76"/>
      <c r="EW55" s="76"/>
      <c r="EX55" s="76"/>
      <c r="EY55" s="76"/>
      <c r="EZ55" s="76"/>
      <c r="FA55" s="76"/>
      <c r="FB55" s="76"/>
      <c r="FC55" s="76"/>
      <c r="FD55" s="76"/>
      <c r="FE55" s="76"/>
      <c r="FF55" s="76"/>
      <c r="FG55" s="76"/>
      <c r="FH55" s="76"/>
      <c r="FI55" s="76"/>
      <c r="FJ55" s="76"/>
      <c r="FK55" s="76"/>
      <c r="FL55" s="76"/>
      <c r="FM55" s="76"/>
      <c r="FN55" s="76"/>
      <c r="FO55" s="76"/>
      <c r="FP55" s="76"/>
      <c r="FQ55" s="76"/>
      <c r="FR55" s="76"/>
      <c r="FS55" s="76"/>
      <c r="FT55" s="76"/>
      <c r="FU55" s="76"/>
      <c r="FV55" s="76"/>
      <c r="FW55" s="76"/>
      <c r="FX55" s="76"/>
      <c r="FY55" s="76"/>
      <c r="FZ55" s="76"/>
      <c r="GA55" s="76"/>
      <c r="GB55" s="76"/>
      <c r="GC55" s="76"/>
      <c r="GD55" s="76"/>
      <c r="GE55" s="76"/>
      <c r="GF55" s="76"/>
      <c r="GG55" s="76"/>
      <c r="GH55" s="76"/>
      <c r="GI55" s="76"/>
      <c r="GJ55" s="76"/>
      <c r="GK55" s="76"/>
      <c r="GL55" s="76"/>
      <c r="GM55" s="76"/>
      <c r="GN55" s="76"/>
      <c r="GO55" s="76"/>
      <c r="GP55" s="76"/>
      <c r="GQ55" s="76"/>
      <c r="GR55" s="76"/>
      <c r="GS55" s="76"/>
      <c r="GT55" s="76"/>
      <c r="GU55" s="76"/>
      <c r="GV55" s="76"/>
      <c r="GW55" s="76"/>
      <c r="GX55" s="76"/>
      <c r="GY55" s="76"/>
      <c r="GZ55" s="76"/>
      <c r="HA55" s="76"/>
      <c r="HB55" s="76"/>
      <c r="HC55" s="76"/>
      <c r="HD55" s="76"/>
      <c r="HE55" s="76"/>
      <c r="HF55" s="76"/>
      <c r="HG55" s="76"/>
      <c r="HH55" s="76"/>
      <c r="HI55" s="76"/>
      <c r="HJ55" s="76"/>
      <c r="HK55" s="76"/>
      <c r="HL55" s="76"/>
      <c r="HM55" s="76"/>
      <c r="HN55" s="76"/>
      <c r="HO55" s="76"/>
      <c r="HP55" s="76"/>
      <c r="HQ55" s="76"/>
      <c r="HR55" s="76"/>
      <c r="HS55" s="76"/>
      <c r="HT55" s="76"/>
      <c r="HU55" s="76"/>
      <c r="HV55" s="76"/>
      <c r="HW55" s="76"/>
      <c r="HX55" s="76"/>
      <c r="HY55" s="76"/>
      <c r="HZ55" s="76"/>
      <c r="IA55" s="76"/>
      <c r="IB55" s="76"/>
      <c r="IC55" s="76"/>
      <c r="ID55" s="76"/>
      <c r="IE55" s="76"/>
      <c r="IF55" s="76"/>
      <c r="IG55" s="76"/>
      <c r="IH55" s="76"/>
      <c r="II55" s="76"/>
      <c r="IJ55" s="76"/>
      <c r="IK55" s="76"/>
      <c r="IL55" s="76"/>
      <c r="IM55" s="76"/>
      <c r="IN55" s="76"/>
      <c r="IO55" s="76"/>
      <c r="IP55" s="76"/>
      <c r="IQ55" s="76"/>
      <c r="IR55" s="76"/>
      <c r="IS55" s="76"/>
      <c r="IT55" s="76"/>
      <c r="IU55" s="76"/>
      <c r="IV55" s="76"/>
      <c r="IW55" s="76"/>
      <c r="IX55" s="76"/>
      <c r="IY55" s="76"/>
      <c r="IZ55" s="76"/>
      <c r="JA55" s="76"/>
      <c r="JB55" s="76"/>
      <c r="JC55" s="76"/>
      <c r="JD55" s="76"/>
      <c r="JE55" s="76"/>
      <c r="JF55" s="76"/>
      <c r="JG55" s="76"/>
      <c r="JH55" s="76"/>
      <c r="JI55" s="76"/>
      <c r="JJ55" s="76"/>
      <c r="JK55" s="76"/>
      <c r="JL55" s="76"/>
      <c r="JM55" s="76"/>
      <c r="JN55" s="76"/>
      <c r="JO55" s="76"/>
      <c r="JP55" s="76"/>
      <c r="JQ55" s="76"/>
      <c r="JR55" s="76"/>
      <c r="JS55" s="76"/>
      <c r="JT55" s="76"/>
      <c r="JU55" s="76"/>
      <c r="JV55" s="76"/>
      <c r="JW55" s="76"/>
      <c r="JX55" s="76"/>
      <c r="JY55" s="76"/>
      <c r="JZ55" s="76"/>
      <c r="KA55" s="76"/>
      <c r="KB55" s="76"/>
      <c r="KC55" s="76"/>
      <c r="KD55" s="76"/>
      <c r="KE55" s="76"/>
      <c r="KF55" s="76"/>
      <c r="KG55" s="76"/>
      <c r="KH55" s="76"/>
      <c r="KI55" s="76"/>
      <c r="KJ55" s="76"/>
      <c r="KK55" s="76"/>
      <c r="KL55" s="76"/>
      <c r="KM55" s="76"/>
      <c r="KN55" s="76"/>
      <c r="KO55" s="76"/>
      <c r="KP55" s="76"/>
      <c r="KQ55" s="76"/>
      <c r="KR55" s="76"/>
      <c r="KS55" s="76"/>
      <c r="KT55" s="76"/>
      <c r="KU55" s="76"/>
      <c r="KV55" s="76"/>
      <c r="KW55" s="76"/>
      <c r="KX55" s="76"/>
      <c r="KY55" s="76"/>
      <c r="KZ55" s="76"/>
      <c r="LA55" s="76"/>
      <c r="LB55" s="76"/>
      <c r="LC55" s="76"/>
      <c r="LD55" s="76"/>
      <c r="LE55" s="76"/>
      <c r="LF55" s="76"/>
      <c r="LG55" s="76"/>
      <c r="LH55" s="76"/>
      <c r="LI55" s="76"/>
      <c r="LJ55" s="76"/>
      <c r="LK55" s="76"/>
      <c r="LL55" s="76"/>
      <c r="LM55" s="76"/>
      <c r="LN55" s="76"/>
      <c r="LO55" s="76"/>
      <c r="LP55" s="76"/>
      <c r="LQ55" s="76"/>
      <c r="LR55" s="76"/>
      <c r="LS55" s="76"/>
      <c r="LT55" s="76"/>
      <c r="LU55" s="76"/>
      <c r="LV55" s="76"/>
      <c r="LW55" s="76"/>
      <c r="LX55" s="76"/>
      <c r="LY55" s="76"/>
      <c r="LZ55" s="76"/>
      <c r="MA55" s="76"/>
      <c r="MB55" s="76"/>
      <c r="MC55" s="76"/>
      <c r="MD55" s="76"/>
      <c r="ME55" s="76"/>
      <c r="MF55" s="76"/>
      <c r="MG55" s="76"/>
      <c r="MH55" s="76"/>
      <c r="MI55" s="76"/>
      <c r="MJ55" s="76"/>
      <c r="MK55" s="76"/>
      <c r="ML55" s="76"/>
      <c r="MM55" s="76"/>
      <c r="MN55" s="76"/>
      <c r="MO55" s="76"/>
      <c r="MP55" s="76"/>
      <c r="MQ55" s="76"/>
      <c r="MR55" s="76"/>
      <c r="MS55" s="76"/>
      <c r="MT55" s="76"/>
      <c r="MU55" s="76"/>
      <c r="MV55" s="76"/>
      <c r="MW55" s="76"/>
      <c r="MX55" s="76"/>
      <c r="MY55" s="76"/>
      <c r="MZ55" s="76"/>
      <c r="NA55" s="76"/>
      <c r="NB55" s="76"/>
      <c r="NC55" s="76"/>
      <c r="ND55" s="76"/>
      <c r="NE55" s="76"/>
      <c r="NF55" s="76"/>
      <c r="NG55" s="76"/>
      <c r="NH55" s="76"/>
      <c r="NI55" s="76"/>
      <c r="NJ55" s="76"/>
      <c r="NK55" s="76"/>
      <c r="NL55" s="76"/>
      <c r="NM55" s="76"/>
      <c r="NN55" s="76"/>
      <c r="NO55" s="76"/>
      <c r="NP55" s="76"/>
      <c r="NQ55" s="76"/>
      <c r="NR55" s="76"/>
      <c r="NS55" s="76"/>
      <c r="NT55" s="76"/>
      <c r="NU55" s="76"/>
      <c r="NV55" s="76"/>
      <c r="NW55" s="76"/>
      <c r="NX55" s="76"/>
      <c r="NY55" s="76"/>
      <c r="NZ55" s="76"/>
      <c r="OA55" s="76"/>
      <c r="OB55" s="76"/>
      <c r="OC55" s="76"/>
      <c r="OD55" s="76"/>
      <c r="OE55" s="76"/>
      <c r="OF55" s="76"/>
      <c r="OG55" s="76"/>
      <c r="OH55" s="76"/>
      <c r="OI55" s="76"/>
      <c r="OJ55" s="76"/>
      <c r="OK55" s="76"/>
      <c r="OL55" s="76"/>
      <c r="OM55" s="76"/>
      <c r="ON55" s="76"/>
      <c r="OO55" s="76"/>
      <c r="OP55" s="76"/>
      <c r="OQ55" s="76"/>
      <c r="OR55" s="76"/>
      <c r="OS55" s="76"/>
      <c r="OT55" s="76"/>
      <c r="OU55" s="76"/>
      <c r="OV55" s="76"/>
      <c r="OW55" s="76"/>
      <c r="OX55" s="76"/>
      <c r="OY55" s="76"/>
      <c r="OZ55" s="76"/>
      <c r="PA55" s="76"/>
      <c r="PB55" s="76"/>
      <c r="PC55" s="76"/>
      <c r="PD55" s="76"/>
      <c r="PE55" s="76"/>
      <c r="PF55" s="76"/>
      <c r="PG55" s="76"/>
      <c r="PH55" s="76"/>
      <c r="PI55" s="76"/>
      <c r="PJ55" s="76"/>
      <c r="PK55" s="76"/>
      <c r="PL55" s="76"/>
      <c r="PM55" s="76"/>
      <c r="PN55" s="76"/>
      <c r="PO55" s="76"/>
      <c r="PP55" s="76"/>
      <c r="PQ55" s="76"/>
      <c r="PR55" s="76"/>
      <c r="PS55" s="76"/>
      <c r="PT55" s="76"/>
      <c r="PU55" s="76"/>
      <c r="PV55" s="76"/>
      <c r="PW55" s="76"/>
      <c r="PX55" s="76"/>
      <c r="PY55" s="76"/>
      <c r="PZ55" s="76"/>
      <c r="QA55" s="76"/>
      <c r="QB55" s="76"/>
      <c r="QC55" s="76"/>
      <c r="QD55" s="76"/>
      <c r="QE55" s="76"/>
      <c r="QF55" s="76"/>
      <c r="QG55" s="76"/>
      <c r="QH55" s="76"/>
      <c r="QI55" s="76"/>
      <c r="QJ55" s="76"/>
      <c r="QK55" s="76"/>
      <c r="QL55" s="76"/>
      <c r="QM55" s="76"/>
      <c r="QN55" s="76"/>
      <c r="QO55" s="76"/>
      <c r="QP55" s="76"/>
      <c r="QQ55" s="76"/>
      <c r="QR55" s="76"/>
      <c r="QS55" s="76"/>
      <c r="QT55" s="76"/>
      <c r="QU55" s="76"/>
      <c r="QV55" s="76"/>
      <c r="QW55" s="76"/>
      <c r="QX55" s="76"/>
      <c r="QY55" s="76"/>
      <c r="QZ55" s="76"/>
      <c r="RA55" s="76"/>
      <c r="RB55" s="76"/>
      <c r="RC55" s="76"/>
      <c r="RD55" s="76"/>
      <c r="RE55" s="76"/>
      <c r="RF55" s="76"/>
      <c r="RG55" s="76"/>
      <c r="RH55" s="76"/>
      <c r="RI55" s="76"/>
      <c r="RJ55" s="76"/>
      <c r="RK55" s="76"/>
      <c r="RL55" s="76"/>
      <c r="RM55" s="76"/>
      <c r="RN55" s="76"/>
      <c r="RO55" s="76"/>
      <c r="RP55" s="76"/>
      <c r="RQ55" s="76"/>
      <c r="RR55" s="76"/>
      <c r="RS55" s="76"/>
      <c r="RT55" s="76"/>
      <c r="RU55" s="76"/>
      <c r="RV55" s="76"/>
      <c r="RW55" s="76"/>
      <c r="RX55" s="76"/>
      <c r="RY55" s="76"/>
      <c r="RZ55" s="76"/>
      <c r="SA55" s="76"/>
      <c r="SB55" s="76"/>
      <c r="SC55" s="76"/>
      <c r="SD55" s="76"/>
      <c r="SE55" s="76"/>
      <c r="SF55" s="76"/>
      <c r="SG55" s="76"/>
      <c r="SH55" s="76"/>
      <c r="SI55" s="76"/>
      <c r="SJ55" s="76"/>
      <c r="SK55" s="76"/>
      <c r="SL55" s="76"/>
      <c r="SM55" s="76"/>
      <c r="SN55" s="76"/>
      <c r="SO55" s="76"/>
      <c r="SP55" s="76"/>
      <c r="SQ55" s="76"/>
      <c r="SR55" s="76"/>
      <c r="SS55" s="76"/>
      <c r="ST55" s="76"/>
      <c r="SU55" s="76"/>
      <c r="SV55" s="76"/>
      <c r="SW55" s="76"/>
      <c r="SX55" s="76"/>
      <c r="SY55" s="76"/>
      <c r="SZ55" s="76"/>
      <c r="TA55" s="76"/>
      <c r="TB55" s="76"/>
      <c r="TC55" s="76"/>
      <c r="TD55" s="76"/>
      <c r="TE55" s="76"/>
      <c r="TF55" s="76"/>
      <c r="TG55" s="76"/>
      <c r="TH55" s="76"/>
      <c r="TI55" s="76"/>
      <c r="TJ55" s="76"/>
      <c r="TK55" s="76"/>
      <c r="TL55" s="76"/>
      <c r="TM55" s="76"/>
      <c r="TN55" s="76"/>
      <c r="TO55" s="76"/>
      <c r="TP55" s="76"/>
      <c r="TQ55" s="76"/>
      <c r="TR55" s="76"/>
      <c r="TS55" s="76"/>
      <c r="TT55" s="76"/>
      <c r="TU55" s="76"/>
      <c r="TV55" s="76"/>
      <c r="TW55" s="76"/>
      <c r="TX55" s="76"/>
      <c r="TY55" s="76"/>
      <c r="TZ55" s="76"/>
      <c r="UA55" s="76"/>
      <c r="UB55" s="76"/>
      <c r="UC55" s="76"/>
      <c r="UD55" s="76"/>
      <c r="UE55" s="76"/>
      <c r="UF55" s="76"/>
      <c r="UG55" s="76"/>
      <c r="UH55" s="76"/>
      <c r="UI55" s="76"/>
      <c r="UJ55" s="76"/>
      <c r="UK55" s="76"/>
      <c r="UL55" s="76"/>
      <c r="UM55" s="76"/>
      <c r="UN55" s="76"/>
      <c r="UO55" s="76"/>
      <c r="UP55" s="76"/>
      <c r="UQ55" s="76"/>
      <c r="UR55" s="76"/>
      <c r="US55" s="76"/>
      <c r="UT55" s="76"/>
      <c r="UU55" s="76"/>
      <c r="UV55" s="76"/>
      <c r="UW55" s="76"/>
      <c r="UX55" s="76"/>
      <c r="UY55" s="76"/>
      <c r="UZ55" s="76"/>
      <c r="VA55" s="76"/>
      <c r="VB55" s="76"/>
      <c r="VC55" s="76"/>
      <c r="VD55" s="76"/>
      <c r="VE55" s="76"/>
      <c r="VF55" s="76"/>
      <c r="VG55" s="76"/>
      <c r="VH55" s="76"/>
      <c r="VI55" s="76"/>
      <c r="VJ55" s="76"/>
      <c r="VK55" s="76"/>
      <c r="VL55" s="76"/>
      <c r="VM55" s="76"/>
      <c r="VN55" s="76"/>
      <c r="VO55" s="76"/>
      <c r="VP55" s="76"/>
      <c r="VQ55" s="76"/>
      <c r="VR55" s="76"/>
      <c r="VS55" s="76"/>
      <c r="VT55" s="76"/>
      <c r="VU55" s="76"/>
      <c r="VV55" s="76"/>
      <c r="VW55" s="76"/>
      <c r="VX55" s="76"/>
      <c r="VY55" s="76"/>
      <c r="VZ55" s="76"/>
      <c r="WA55" s="76"/>
      <c r="WB55" s="76"/>
      <c r="WC55" s="76"/>
      <c r="WD55" s="76"/>
      <c r="WE55" s="76"/>
      <c r="WF55" s="76"/>
      <c r="WG55" s="76"/>
      <c r="WH55" s="76"/>
      <c r="WI55" s="76"/>
      <c r="WJ55" s="76"/>
      <c r="WK55" s="76"/>
      <c r="WL55" s="76"/>
      <c r="WM55" s="76"/>
      <c r="WN55" s="76"/>
      <c r="WO55" s="76"/>
      <c r="WP55" s="76"/>
      <c r="WQ55" s="76"/>
      <c r="WR55" s="76"/>
      <c r="WS55" s="76"/>
      <c r="WT55" s="76"/>
      <c r="WU55" s="76"/>
      <c r="WV55" s="76"/>
      <c r="WW55" s="76"/>
      <c r="WX55" s="76"/>
      <c r="WY55" s="76"/>
      <c r="WZ55" s="76"/>
      <c r="XA55" s="76"/>
      <c r="XB55" s="76"/>
      <c r="XC55" s="76"/>
      <c r="XD55" s="76"/>
      <c r="XE55" s="76"/>
      <c r="XF55" s="76"/>
      <c r="XG55" s="76"/>
      <c r="XH55" s="76"/>
      <c r="XI55" s="76"/>
      <c r="XJ55" s="76"/>
      <c r="XK55" s="76"/>
      <c r="XL55" s="76"/>
      <c r="XM55" s="76"/>
      <c r="XN55" s="76"/>
      <c r="XO55" s="76"/>
      <c r="XP55" s="76"/>
      <c r="XQ55" s="76"/>
      <c r="XR55" s="76"/>
      <c r="XS55" s="76"/>
      <c r="XT55" s="76"/>
      <c r="XU55" s="76"/>
      <c r="XV55" s="76"/>
      <c r="XW55" s="76"/>
      <c r="XX55" s="76"/>
      <c r="XY55" s="76"/>
      <c r="XZ55" s="76"/>
      <c r="YA55" s="76"/>
      <c r="YB55" s="76"/>
      <c r="YC55" s="76"/>
      <c r="YD55" s="76"/>
      <c r="YE55" s="76"/>
      <c r="YF55" s="76"/>
      <c r="YG55" s="76"/>
      <c r="YH55" s="76"/>
      <c r="YI55" s="76"/>
      <c r="YJ55" s="76"/>
      <c r="YK55" s="76"/>
      <c r="YL55" s="76"/>
      <c r="YM55" s="76"/>
      <c r="YN55" s="76"/>
      <c r="YO55" s="76"/>
      <c r="YP55" s="76"/>
      <c r="YQ55" s="76"/>
      <c r="YR55" s="76"/>
      <c r="YS55" s="76"/>
      <c r="YT55" s="76"/>
      <c r="YU55" s="76"/>
      <c r="YV55" s="76"/>
      <c r="YW55" s="76"/>
      <c r="YX55" s="76"/>
      <c r="YY55" s="76"/>
      <c r="YZ55" s="76"/>
      <c r="ZA55" s="76"/>
      <c r="ZB55" s="76"/>
      <c r="ZC55" s="76"/>
      <c r="ZD55" s="76"/>
      <c r="ZE55" s="76"/>
      <c r="ZF55" s="76"/>
      <c r="ZG55" s="76"/>
      <c r="ZH55" s="76"/>
      <c r="ZI55" s="76"/>
      <c r="ZJ55" s="76"/>
      <c r="ZK55" s="76"/>
      <c r="ZL55" s="76"/>
      <c r="ZM55" s="76"/>
      <c r="ZN55" s="76"/>
      <c r="ZO55" s="76"/>
      <c r="ZP55" s="76"/>
      <c r="ZQ55" s="76"/>
      <c r="ZR55" s="76"/>
      <c r="ZS55" s="76"/>
      <c r="ZT55" s="76"/>
      <c r="ZU55" s="76"/>
      <c r="ZV55" s="76"/>
      <c r="ZW55" s="76"/>
      <c r="ZX55" s="76"/>
      <c r="ZY55" s="76"/>
      <c r="ZZ55" s="76"/>
      <c r="AAA55" s="76"/>
      <c r="AAB55" s="76"/>
      <c r="AAC55" s="76"/>
      <c r="AAD55" s="76"/>
      <c r="AAE55" s="76"/>
      <c r="AAF55" s="76"/>
      <c r="AAG55" s="76"/>
      <c r="AAH55" s="76"/>
      <c r="AAI55" s="76"/>
      <c r="AAJ55" s="76"/>
      <c r="AAK55" s="76"/>
      <c r="AAL55" s="76"/>
      <c r="AAM55" s="76"/>
      <c r="AAN55" s="76"/>
      <c r="AAO55" s="76"/>
      <c r="AAP55" s="76"/>
      <c r="AAQ55" s="76"/>
      <c r="AAR55" s="76"/>
      <c r="AAS55" s="76"/>
      <c r="AAT55" s="76"/>
      <c r="AAU55" s="76"/>
      <c r="AAV55" s="76"/>
      <c r="AAW55" s="76"/>
      <c r="AAX55" s="76"/>
      <c r="AAY55" s="76"/>
      <c r="AAZ55" s="76"/>
      <c r="ABA55" s="76"/>
      <c r="ABB55" s="76"/>
      <c r="ABC55" s="76"/>
      <c r="ABD55" s="76"/>
      <c r="ABE55" s="76"/>
      <c r="ABF55" s="76"/>
      <c r="ABG55" s="76"/>
      <c r="ABH55" s="76"/>
      <c r="ABI55" s="76"/>
      <c r="ABJ55" s="76"/>
      <c r="ABK55" s="76"/>
      <c r="ABL55" s="76"/>
      <c r="ABM55" s="76"/>
      <c r="ABN55" s="76"/>
      <c r="ABO55" s="76"/>
      <c r="ABP55" s="76"/>
      <c r="ABQ55" s="76"/>
      <c r="ABR55" s="76"/>
      <c r="ABS55" s="76"/>
      <c r="ABT55" s="76"/>
      <c r="ABU55" s="76"/>
      <c r="ABV55" s="76"/>
      <c r="ABW55" s="76"/>
      <c r="ABX55" s="76"/>
      <c r="ABY55" s="76"/>
      <c r="ABZ55" s="76"/>
      <c r="ACA55" s="76"/>
      <c r="ACB55" s="76"/>
      <c r="ACC55" s="76"/>
      <c r="ACD55" s="76"/>
      <c r="ACE55" s="76"/>
      <c r="ACF55" s="76"/>
      <c r="ACG55" s="76"/>
      <c r="ACH55" s="76"/>
      <c r="ACI55" s="76"/>
      <c r="ACJ55" s="76"/>
      <c r="ACK55" s="76"/>
      <c r="ACL55" s="76"/>
      <c r="ACM55" s="76"/>
      <c r="ACN55" s="76"/>
      <c r="ACO55" s="76"/>
      <c r="ACP55" s="76"/>
      <c r="ACQ55" s="76"/>
      <c r="ACR55" s="76"/>
      <c r="ACS55" s="76"/>
      <c r="ACT55" s="76"/>
      <c r="ACU55" s="76"/>
      <c r="ACV55" s="76"/>
      <c r="ACW55" s="76"/>
      <c r="ACX55" s="76"/>
      <c r="ACY55" s="76"/>
      <c r="ACZ55" s="76"/>
      <c r="ADA55" s="76"/>
      <c r="ADB55" s="76"/>
      <c r="ADC55" s="76"/>
      <c r="ADD55" s="76"/>
      <c r="ADE55" s="76"/>
      <c r="ADF55" s="76"/>
      <c r="ADG55" s="76"/>
      <c r="ADH55" s="76"/>
      <c r="ADI55" s="76"/>
      <c r="ADJ55" s="76"/>
      <c r="ADK55" s="76"/>
      <c r="ADL55" s="76"/>
      <c r="ADM55" s="76"/>
      <c r="ADN55" s="76"/>
      <c r="ADO55" s="76"/>
      <c r="ADP55" s="76"/>
      <c r="ADQ55" s="76"/>
      <c r="ADR55" s="76"/>
      <c r="ADS55" s="76"/>
      <c r="ADT55" s="76"/>
      <c r="ADU55" s="76"/>
      <c r="ADV55" s="76"/>
      <c r="ADW55" s="76"/>
      <c r="ADX55" s="76"/>
      <c r="ADY55" s="76"/>
      <c r="ADZ55" s="76"/>
      <c r="AEA55" s="76"/>
      <c r="AEB55" s="76"/>
      <c r="AEC55" s="76"/>
      <c r="AED55" s="76"/>
      <c r="AEE55" s="76"/>
      <c r="AEF55" s="76"/>
      <c r="AEG55" s="76"/>
      <c r="AEH55" s="76"/>
      <c r="AEI55" s="76"/>
      <c r="AEJ55" s="76"/>
      <c r="AEK55" s="76"/>
      <c r="AEL55" s="76"/>
      <c r="AEM55" s="76"/>
      <c r="AEN55" s="76"/>
      <c r="AEO55" s="76"/>
      <c r="AEP55" s="76"/>
      <c r="AEQ55" s="76"/>
      <c r="AER55" s="76"/>
      <c r="AES55" s="76"/>
      <c r="AET55" s="76"/>
      <c r="AEU55" s="76"/>
      <c r="AEV55" s="76"/>
      <c r="AEW55" s="76"/>
      <c r="AEX55" s="76"/>
      <c r="AEY55" s="76"/>
      <c r="AEZ55" s="76"/>
      <c r="AFA55" s="76"/>
      <c r="AFB55" s="76"/>
      <c r="AFC55" s="76"/>
      <c r="AFD55" s="76"/>
      <c r="AFE55" s="76"/>
      <c r="AFF55" s="76"/>
      <c r="AFG55" s="76"/>
      <c r="AFH55" s="76"/>
      <c r="AFI55" s="76"/>
      <c r="AFJ55" s="76"/>
      <c r="AFK55" s="76"/>
      <c r="AFL55" s="76"/>
      <c r="AFM55" s="76"/>
      <c r="AFN55" s="76"/>
      <c r="AFO55" s="76"/>
      <c r="AFP55" s="76"/>
      <c r="AFQ55" s="76"/>
      <c r="AFR55" s="76"/>
      <c r="AFS55" s="76"/>
      <c r="AFT55" s="76"/>
      <c r="AFU55" s="76"/>
      <c r="AFV55" s="76"/>
      <c r="AFW55" s="76"/>
      <c r="AFX55" s="76"/>
      <c r="AFY55" s="76"/>
      <c r="AFZ55" s="76"/>
      <c r="AGA55" s="76"/>
      <c r="AGB55" s="76"/>
      <c r="AGC55" s="76"/>
      <c r="AGD55" s="76"/>
      <c r="AGE55" s="76"/>
      <c r="AGF55" s="76"/>
      <c r="AGG55" s="76"/>
      <c r="AGH55" s="76"/>
      <c r="AGI55" s="76"/>
      <c r="AGJ55" s="76"/>
      <c r="AGK55" s="76"/>
      <c r="AGL55" s="76"/>
      <c r="AGM55" s="76"/>
      <c r="AGN55" s="76"/>
      <c r="AGO55" s="76"/>
      <c r="AGP55" s="76"/>
      <c r="AGQ55" s="76"/>
      <c r="AGR55" s="76"/>
      <c r="AGS55" s="76"/>
      <c r="AGT55" s="76"/>
      <c r="AGU55" s="76"/>
      <c r="AGV55" s="76"/>
      <c r="AGW55" s="76"/>
      <c r="AGX55" s="76"/>
      <c r="AGY55" s="76"/>
      <c r="AGZ55" s="76"/>
      <c r="AHA55" s="76"/>
      <c r="AHB55" s="76"/>
      <c r="AHC55" s="76"/>
      <c r="AHD55" s="76"/>
      <c r="AHE55" s="76"/>
      <c r="AHF55" s="76"/>
      <c r="AHG55" s="76"/>
      <c r="AHH55" s="76"/>
      <c r="AHI55" s="76"/>
      <c r="AHJ55" s="76"/>
      <c r="AHK55" s="76"/>
      <c r="AHL55" s="76"/>
      <c r="AHM55" s="76"/>
      <c r="AHN55" s="76"/>
      <c r="AHO55" s="76"/>
      <c r="AHP55" s="76"/>
      <c r="AHQ55" s="76"/>
      <c r="AHR55" s="76"/>
      <c r="AHS55" s="76"/>
      <c r="AHT55" s="76"/>
      <c r="AHU55" s="76"/>
      <c r="AHV55" s="76"/>
      <c r="AHW55" s="76"/>
      <c r="AHX55" s="76"/>
      <c r="AHY55" s="76"/>
      <c r="AHZ55" s="76"/>
      <c r="AIA55" s="76"/>
      <c r="AIB55" s="76"/>
      <c r="AIC55" s="76"/>
      <c r="AID55" s="76"/>
      <c r="AIE55" s="76"/>
      <c r="AIF55" s="76"/>
      <c r="AIG55" s="76"/>
      <c r="AIH55" s="76"/>
      <c r="AII55" s="76"/>
      <c r="AIJ55" s="76"/>
      <c r="AIK55" s="76"/>
      <c r="AIL55" s="76"/>
      <c r="AIM55" s="76"/>
      <c r="AIN55" s="76"/>
      <c r="AIO55" s="76"/>
      <c r="AIP55" s="76"/>
      <c r="AIQ55" s="76"/>
      <c r="AIR55" s="76"/>
      <c r="AIS55" s="76"/>
      <c r="AIT55" s="76"/>
      <c r="AIU55" s="76"/>
      <c r="AIV55" s="76"/>
      <c r="AIW55" s="76"/>
      <c r="AIX55" s="76"/>
      <c r="AIY55" s="76"/>
      <c r="AIZ55" s="76"/>
      <c r="AJA55" s="76"/>
      <c r="AJB55" s="76"/>
      <c r="AJC55" s="76"/>
      <c r="AJD55" s="76"/>
      <c r="AJE55" s="76"/>
      <c r="AJF55" s="76"/>
      <c r="AJG55" s="76"/>
      <c r="AJH55" s="76"/>
      <c r="AJI55" s="76"/>
      <c r="AJJ55" s="76"/>
      <c r="AJK55" s="76"/>
      <c r="AJL55" s="76"/>
      <c r="AJM55" s="76"/>
      <c r="AJN55" s="76"/>
      <c r="AJO55" s="76"/>
      <c r="AJP55" s="76"/>
      <c r="AJQ55" s="76"/>
      <c r="AJR55" s="76"/>
      <c r="AJS55" s="76"/>
      <c r="AJT55" s="76"/>
      <c r="AJU55" s="76"/>
      <c r="AJV55" s="76"/>
      <c r="AJW55" s="76"/>
      <c r="AJX55" s="76"/>
      <c r="AJY55" s="76"/>
      <c r="AJZ55" s="76"/>
      <c r="AKA55" s="76"/>
      <c r="AKB55" s="76"/>
      <c r="AKC55" s="76"/>
      <c r="AKD55" s="76"/>
      <c r="AKE55" s="76"/>
      <c r="AKF55" s="76"/>
      <c r="AKG55" s="76"/>
      <c r="AKH55" s="76"/>
      <c r="AKI55" s="76"/>
      <c r="AKJ55" s="76"/>
      <c r="AKK55" s="76"/>
      <c r="AKL55" s="76"/>
      <c r="AKM55" s="76"/>
      <c r="AKN55" s="76"/>
      <c r="AKO55" s="76"/>
      <c r="AKP55" s="76"/>
      <c r="AKQ55" s="76"/>
      <c r="AKR55" s="76"/>
      <c r="AKS55" s="76"/>
      <c r="AKT55" s="76"/>
      <c r="AKU55" s="76"/>
      <c r="AKV55" s="76"/>
      <c r="AKW55" s="76"/>
      <c r="AKX55" s="76"/>
      <c r="AKY55" s="76"/>
      <c r="AKZ55" s="76"/>
      <c r="ALA55" s="76"/>
      <c r="ALB55" s="76"/>
      <c r="ALC55" s="76"/>
      <c r="ALD55" s="76"/>
      <c r="ALE55" s="76"/>
      <c r="ALF55" s="76"/>
      <c r="ALG55" s="76"/>
      <c r="ALH55" s="76"/>
      <c r="ALI55" s="76"/>
      <c r="ALJ55" s="76"/>
      <c r="ALK55" s="76"/>
      <c r="ALL55" s="76"/>
      <c r="ALM55" s="76"/>
      <c r="ALN55" s="76"/>
      <c r="ALO55" s="76"/>
      <c r="ALP55" s="76"/>
      <c r="ALQ55" s="76"/>
      <c r="ALR55" s="76"/>
      <c r="ALS55" s="76"/>
      <c r="ALT55" s="76"/>
      <c r="ALU55" s="76"/>
      <c r="ALV55" s="76"/>
      <c r="ALW55" s="76"/>
      <c r="ALX55" s="76"/>
      <c r="ALY55" s="76"/>
      <c r="ALZ55" s="76"/>
      <c r="AMA55" s="76"/>
      <c r="AMB55" s="76"/>
      <c r="AMC55" s="76"/>
      <c r="AMD55" s="76"/>
      <c r="AME55" s="76"/>
    </row>
    <row r="56" spans="1:1019" s="80" customFormat="1" ht="25.5">
      <c r="A56" s="20" t="s">
        <v>311</v>
      </c>
      <c r="B56" s="21">
        <v>5213345</v>
      </c>
      <c r="C56" s="21" t="s">
        <v>96</v>
      </c>
      <c r="D56" s="71" t="s">
        <v>73</v>
      </c>
      <c r="E56" s="22" t="s">
        <v>72</v>
      </c>
      <c r="F56" s="59">
        <v>2</v>
      </c>
      <c r="G56" s="23">
        <v>6.09</v>
      </c>
      <c r="H56" s="69">
        <f t="shared" si="11"/>
        <v>0.21229999999999999</v>
      </c>
      <c r="I56" s="23">
        <f t="shared" si="12"/>
        <v>7.38</v>
      </c>
      <c r="J56" s="23">
        <f t="shared" si="13"/>
        <v>14.76</v>
      </c>
      <c r="K56" s="78">
        <f t="shared" si="14"/>
        <v>12.18</v>
      </c>
      <c r="L56" s="76"/>
      <c r="M56" s="79"/>
      <c r="N56" s="76"/>
      <c r="O56" s="76"/>
      <c r="P56" s="76"/>
      <c r="Q56" s="76"/>
      <c r="R56" s="76"/>
      <c r="S56" s="76"/>
      <c r="T56" s="76"/>
      <c r="U56" s="76"/>
      <c r="V56" s="76"/>
      <c r="W56" s="76"/>
      <c r="X56" s="76"/>
      <c r="Y56" s="76"/>
      <c r="Z56" s="76"/>
      <c r="AA56" s="76"/>
      <c r="AB56" s="76"/>
      <c r="AC56" s="76"/>
      <c r="AD56" s="76"/>
      <c r="AE56" s="76"/>
      <c r="AF56" s="76"/>
      <c r="AG56" s="76"/>
      <c r="AH56" s="76"/>
      <c r="AI56" s="76"/>
      <c r="AJ56" s="76"/>
      <c r="AK56" s="76"/>
      <c r="AL56" s="76"/>
      <c r="AM56" s="76"/>
      <c r="AN56" s="76"/>
      <c r="AO56" s="76"/>
      <c r="AP56" s="76"/>
      <c r="AQ56" s="76"/>
      <c r="AR56" s="76"/>
      <c r="AS56" s="76"/>
      <c r="AT56" s="76"/>
      <c r="AU56" s="76"/>
      <c r="AV56" s="76"/>
      <c r="AW56" s="76"/>
      <c r="AX56" s="76"/>
      <c r="AY56" s="76"/>
      <c r="AZ56" s="76"/>
      <c r="BA56" s="76"/>
      <c r="BB56" s="76"/>
      <c r="BC56" s="76"/>
      <c r="BD56" s="76"/>
      <c r="BE56" s="76"/>
      <c r="BF56" s="76"/>
      <c r="BG56" s="76"/>
      <c r="BH56" s="76"/>
      <c r="BI56" s="76"/>
      <c r="BJ56" s="76"/>
      <c r="BK56" s="76"/>
      <c r="BL56" s="76"/>
      <c r="BM56" s="76"/>
      <c r="BN56" s="76"/>
      <c r="BO56" s="76"/>
      <c r="BP56" s="76"/>
      <c r="BQ56" s="76"/>
      <c r="BR56" s="76"/>
      <c r="BS56" s="76"/>
      <c r="BT56" s="76"/>
      <c r="BU56" s="76"/>
      <c r="BV56" s="76"/>
      <c r="BW56" s="76"/>
      <c r="BX56" s="76"/>
      <c r="BY56" s="76"/>
      <c r="BZ56" s="76"/>
      <c r="CA56" s="76"/>
      <c r="CB56" s="76"/>
      <c r="CC56" s="76"/>
      <c r="CD56" s="76"/>
      <c r="CE56" s="76"/>
      <c r="CF56" s="76"/>
      <c r="CG56" s="76"/>
      <c r="CH56" s="76"/>
      <c r="CI56" s="76"/>
      <c r="CJ56" s="76"/>
      <c r="CK56" s="76"/>
      <c r="CL56" s="76"/>
      <c r="CM56" s="76"/>
      <c r="CN56" s="76"/>
      <c r="CO56" s="76"/>
      <c r="CP56" s="76"/>
      <c r="CQ56" s="76"/>
      <c r="CR56" s="76"/>
      <c r="CS56" s="76"/>
      <c r="CT56" s="76"/>
      <c r="CU56" s="76"/>
      <c r="CV56" s="76"/>
      <c r="CW56" s="76"/>
      <c r="CX56" s="76"/>
      <c r="CY56" s="76"/>
      <c r="CZ56" s="76"/>
      <c r="DA56" s="76"/>
      <c r="DB56" s="76"/>
      <c r="DC56" s="76"/>
      <c r="DD56" s="76"/>
      <c r="DE56" s="76"/>
      <c r="DF56" s="76"/>
      <c r="DG56" s="76"/>
      <c r="DH56" s="76"/>
      <c r="DI56" s="76"/>
      <c r="DJ56" s="76"/>
      <c r="DK56" s="76"/>
      <c r="DL56" s="76"/>
      <c r="DM56" s="76"/>
      <c r="DN56" s="76"/>
      <c r="DO56" s="76"/>
      <c r="DP56" s="76"/>
      <c r="DQ56" s="76"/>
      <c r="DR56" s="76"/>
      <c r="DS56" s="76"/>
      <c r="DT56" s="76"/>
      <c r="DU56" s="76"/>
      <c r="DV56" s="76"/>
      <c r="DW56" s="76"/>
      <c r="DX56" s="76"/>
      <c r="DY56" s="76"/>
      <c r="DZ56" s="76"/>
      <c r="EA56" s="76"/>
      <c r="EB56" s="76"/>
      <c r="EC56" s="76"/>
      <c r="ED56" s="76"/>
      <c r="EE56" s="76"/>
      <c r="EF56" s="76"/>
      <c r="EG56" s="76"/>
      <c r="EH56" s="76"/>
      <c r="EI56" s="76"/>
      <c r="EJ56" s="76"/>
      <c r="EK56" s="76"/>
      <c r="EL56" s="76"/>
      <c r="EM56" s="76"/>
      <c r="EN56" s="76"/>
      <c r="EO56" s="76"/>
      <c r="EP56" s="76"/>
      <c r="EQ56" s="76"/>
      <c r="ER56" s="76"/>
      <c r="ES56" s="76"/>
      <c r="ET56" s="76"/>
      <c r="EU56" s="76"/>
      <c r="EV56" s="76"/>
      <c r="EW56" s="76"/>
      <c r="EX56" s="76"/>
      <c r="EY56" s="76"/>
      <c r="EZ56" s="76"/>
      <c r="FA56" s="76"/>
      <c r="FB56" s="76"/>
      <c r="FC56" s="76"/>
      <c r="FD56" s="76"/>
      <c r="FE56" s="76"/>
      <c r="FF56" s="76"/>
      <c r="FG56" s="76"/>
      <c r="FH56" s="76"/>
      <c r="FI56" s="76"/>
      <c r="FJ56" s="76"/>
      <c r="FK56" s="76"/>
      <c r="FL56" s="76"/>
      <c r="FM56" s="76"/>
      <c r="FN56" s="76"/>
      <c r="FO56" s="76"/>
      <c r="FP56" s="76"/>
      <c r="FQ56" s="76"/>
      <c r="FR56" s="76"/>
      <c r="FS56" s="76"/>
      <c r="FT56" s="76"/>
      <c r="FU56" s="76"/>
      <c r="FV56" s="76"/>
      <c r="FW56" s="76"/>
      <c r="FX56" s="76"/>
      <c r="FY56" s="76"/>
      <c r="FZ56" s="76"/>
      <c r="GA56" s="76"/>
      <c r="GB56" s="76"/>
      <c r="GC56" s="76"/>
      <c r="GD56" s="76"/>
      <c r="GE56" s="76"/>
      <c r="GF56" s="76"/>
      <c r="GG56" s="76"/>
      <c r="GH56" s="76"/>
      <c r="GI56" s="76"/>
      <c r="GJ56" s="76"/>
      <c r="GK56" s="76"/>
      <c r="GL56" s="76"/>
      <c r="GM56" s="76"/>
      <c r="GN56" s="76"/>
      <c r="GO56" s="76"/>
      <c r="GP56" s="76"/>
      <c r="GQ56" s="76"/>
      <c r="GR56" s="76"/>
      <c r="GS56" s="76"/>
      <c r="GT56" s="76"/>
      <c r="GU56" s="76"/>
      <c r="GV56" s="76"/>
      <c r="GW56" s="76"/>
      <c r="GX56" s="76"/>
      <c r="GY56" s="76"/>
      <c r="GZ56" s="76"/>
      <c r="HA56" s="76"/>
      <c r="HB56" s="76"/>
      <c r="HC56" s="76"/>
      <c r="HD56" s="76"/>
      <c r="HE56" s="76"/>
      <c r="HF56" s="76"/>
      <c r="HG56" s="76"/>
      <c r="HH56" s="76"/>
      <c r="HI56" s="76"/>
      <c r="HJ56" s="76"/>
      <c r="HK56" s="76"/>
      <c r="HL56" s="76"/>
      <c r="HM56" s="76"/>
      <c r="HN56" s="76"/>
      <c r="HO56" s="76"/>
      <c r="HP56" s="76"/>
      <c r="HQ56" s="76"/>
      <c r="HR56" s="76"/>
      <c r="HS56" s="76"/>
      <c r="HT56" s="76"/>
      <c r="HU56" s="76"/>
      <c r="HV56" s="76"/>
      <c r="HW56" s="76"/>
      <c r="HX56" s="76"/>
      <c r="HY56" s="76"/>
      <c r="HZ56" s="76"/>
      <c r="IA56" s="76"/>
      <c r="IB56" s="76"/>
      <c r="IC56" s="76"/>
      <c r="ID56" s="76"/>
      <c r="IE56" s="76"/>
      <c r="IF56" s="76"/>
      <c r="IG56" s="76"/>
      <c r="IH56" s="76"/>
      <c r="II56" s="76"/>
      <c r="IJ56" s="76"/>
      <c r="IK56" s="76"/>
      <c r="IL56" s="76"/>
      <c r="IM56" s="76"/>
      <c r="IN56" s="76"/>
      <c r="IO56" s="76"/>
      <c r="IP56" s="76"/>
      <c r="IQ56" s="76"/>
      <c r="IR56" s="76"/>
      <c r="IS56" s="76"/>
      <c r="IT56" s="76"/>
      <c r="IU56" s="76"/>
      <c r="IV56" s="76"/>
      <c r="IW56" s="76"/>
      <c r="IX56" s="76"/>
      <c r="IY56" s="76"/>
      <c r="IZ56" s="76"/>
      <c r="JA56" s="76"/>
      <c r="JB56" s="76"/>
      <c r="JC56" s="76"/>
      <c r="JD56" s="76"/>
      <c r="JE56" s="76"/>
      <c r="JF56" s="76"/>
      <c r="JG56" s="76"/>
      <c r="JH56" s="76"/>
      <c r="JI56" s="76"/>
      <c r="JJ56" s="76"/>
      <c r="JK56" s="76"/>
      <c r="JL56" s="76"/>
      <c r="JM56" s="76"/>
      <c r="JN56" s="76"/>
      <c r="JO56" s="76"/>
      <c r="JP56" s="76"/>
      <c r="JQ56" s="76"/>
      <c r="JR56" s="76"/>
      <c r="JS56" s="76"/>
      <c r="JT56" s="76"/>
      <c r="JU56" s="76"/>
      <c r="JV56" s="76"/>
      <c r="JW56" s="76"/>
      <c r="JX56" s="76"/>
      <c r="JY56" s="76"/>
      <c r="JZ56" s="76"/>
      <c r="KA56" s="76"/>
      <c r="KB56" s="76"/>
      <c r="KC56" s="76"/>
      <c r="KD56" s="76"/>
      <c r="KE56" s="76"/>
      <c r="KF56" s="76"/>
      <c r="KG56" s="76"/>
      <c r="KH56" s="76"/>
      <c r="KI56" s="76"/>
      <c r="KJ56" s="76"/>
      <c r="KK56" s="76"/>
      <c r="KL56" s="76"/>
      <c r="KM56" s="76"/>
      <c r="KN56" s="76"/>
      <c r="KO56" s="76"/>
      <c r="KP56" s="76"/>
      <c r="KQ56" s="76"/>
      <c r="KR56" s="76"/>
      <c r="KS56" s="76"/>
      <c r="KT56" s="76"/>
      <c r="KU56" s="76"/>
      <c r="KV56" s="76"/>
      <c r="KW56" s="76"/>
      <c r="KX56" s="76"/>
      <c r="KY56" s="76"/>
      <c r="KZ56" s="76"/>
      <c r="LA56" s="76"/>
      <c r="LB56" s="76"/>
      <c r="LC56" s="76"/>
      <c r="LD56" s="76"/>
      <c r="LE56" s="76"/>
      <c r="LF56" s="76"/>
      <c r="LG56" s="76"/>
      <c r="LH56" s="76"/>
      <c r="LI56" s="76"/>
      <c r="LJ56" s="76"/>
      <c r="LK56" s="76"/>
      <c r="LL56" s="76"/>
      <c r="LM56" s="76"/>
      <c r="LN56" s="76"/>
      <c r="LO56" s="76"/>
      <c r="LP56" s="76"/>
      <c r="LQ56" s="76"/>
      <c r="LR56" s="76"/>
      <c r="LS56" s="76"/>
      <c r="LT56" s="76"/>
      <c r="LU56" s="76"/>
      <c r="LV56" s="76"/>
      <c r="LW56" s="76"/>
      <c r="LX56" s="76"/>
      <c r="LY56" s="76"/>
      <c r="LZ56" s="76"/>
      <c r="MA56" s="76"/>
      <c r="MB56" s="76"/>
      <c r="MC56" s="76"/>
      <c r="MD56" s="76"/>
      <c r="ME56" s="76"/>
      <c r="MF56" s="76"/>
      <c r="MG56" s="76"/>
      <c r="MH56" s="76"/>
      <c r="MI56" s="76"/>
      <c r="MJ56" s="76"/>
      <c r="MK56" s="76"/>
      <c r="ML56" s="76"/>
      <c r="MM56" s="76"/>
      <c r="MN56" s="76"/>
      <c r="MO56" s="76"/>
      <c r="MP56" s="76"/>
      <c r="MQ56" s="76"/>
      <c r="MR56" s="76"/>
      <c r="MS56" s="76"/>
      <c r="MT56" s="76"/>
      <c r="MU56" s="76"/>
      <c r="MV56" s="76"/>
      <c r="MW56" s="76"/>
      <c r="MX56" s="76"/>
      <c r="MY56" s="76"/>
      <c r="MZ56" s="76"/>
      <c r="NA56" s="76"/>
      <c r="NB56" s="76"/>
      <c r="NC56" s="76"/>
      <c r="ND56" s="76"/>
      <c r="NE56" s="76"/>
      <c r="NF56" s="76"/>
      <c r="NG56" s="76"/>
      <c r="NH56" s="76"/>
      <c r="NI56" s="76"/>
      <c r="NJ56" s="76"/>
      <c r="NK56" s="76"/>
      <c r="NL56" s="76"/>
      <c r="NM56" s="76"/>
      <c r="NN56" s="76"/>
      <c r="NO56" s="76"/>
      <c r="NP56" s="76"/>
      <c r="NQ56" s="76"/>
      <c r="NR56" s="76"/>
      <c r="NS56" s="76"/>
      <c r="NT56" s="76"/>
      <c r="NU56" s="76"/>
      <c r="NV56" s="76"/>
      <c r="NW56" s="76"/>
      <c r="NX56" s="76"/>
      <c r="NY56" s="76"/>
      <c r="NZ56" s="76"/>
      <c r="OA56" s="76"/>
      <c r="OB56" s="76"/>
      <c r="OC56" s="76"/>
      <c r="OD56" s="76"/>
      <c r="OE56" s="76"/>
      <c r="OF56" s="76"/>
      <c r="OG56" s="76"/>
      <c r="OH56" s="76"/>
      <c r="OI56" s="76"/>
      <c r="OJ56" s="76"/>
      <c r="OK56" s="76"/>
      <c r="OL56" s="76"/>
      <c r="OM56" s="76"/>
      <c r="ON56" s="76"/>
      <c r="OO56" s="76"/>
      <c r="OP56" s="76"/>
      <c r="OQ56" s="76"/>
      <c r="OR56" s="76"/>
      <c r="OS56" s="76"/>
      <c r="OT56" s="76"/>
      <c r="OU56" s="76"/>
      <c r="OV56" s="76"/>
      <c r="OW56" s="76"/>
      <c r="OX56" s="76"/>
      <c r="OY56" s="76"/>
      <c r="OZ56" s="76"/>
      <c r="PA56" s="76"/>
      <c r="PB56" s="76"/>
      <c r="PC56" s="76"/>
      <c r="PD56" s="76"/>
      <c r="PE56" s="76"/>
      <c r="PF56" s="76"/>
      <c r="PG56" s="76"/>
      <c r="PH56" s="76"/>
      <c r="PI56" s="76"/>
      <c r="PJ56" s="76"/>
      <c r="PK56" s="76"/>
      <c r="PL56" s="76"/>
      <c r="PM56" s="76"/>
      <c r="PN56" s="76"/>
      <c r="PO56" s="76"/>
      <c r="PP56" s="76"/>
      <c r="PQ56" s="76"/>
      <c r="PR56" s="76"/>
      <c r="PS56" s="76"/>
      <c r="PT56" s="76"/>
      <c r="PU56" s="76"/>
      <c r="PV56" s="76"/>
      <c r="PW56" s="76"/>
      <c r="PX56" s="76"/>
      <c r="PY56" s="76"/>
      <c r="PZ56" s="76"/>
      <c r="QA56" s="76"/>
      <c r="QB56" s="76"/>
      <c r="QC56" s="76"/>
      <c r="QD56" s="76"/>
      <c r="QE56" s="76"/>
      <c r="QF56" s="76"/>
      <c r="QG56" s="76"/>
      <c r="QH56" s="76"/>
      <c r="QI56" s="76"/>
      <c r="QJ56" s="76"/>
      <c r="QK56" s="76"/>
      <c r="QL56" s="76"/>
      <c r="QM56" s="76"/>
      <c r="QN56" s="76"/>
      <c r="QO56" s="76"/>
      <c r="QP56" s="76"/>
      <c r="QQ56" s="76"/>
      <c r="QR56" s="76"/>
      <c r="QS56" s="76"/>
      <c r="QT56" s="76"/>
      <c r="QU56" s="76"/>
      <c r="QV56" s="76"/>
      <c r="QW56" s="76"/>
      <c r="QX56" s="76"/>
      <c r="QY56" s="76"/>
      <c r="QZ56" s="76"/>
      <c r="RA56" s="76"/>
      <c r="RB56" s="76"/>
      <c r="RC56" s="76"/>
      <c r="RD56" s="76"/>
      <c r="RE56" s="76"/>
      <c r="RF56" s="76"/>
      <c r="RG56" s="76"/>
      <c r="RH56" s="76"/>
      <c r="RI56" s="76"/>
      <c r="RJ56" s="76"/>
      <c r="RK56" s="76"/>
      <c r="RL56" s="76"/>
      <c r="RM56" s="76"/>
      <c r="RN56" s="76"/>
      <c r="RO56" s="76"/>
      <c r="RP56" s="76"/>
      <c r="RQ56" s="76"/>
      <c r="RR56" s="76"/>
      <c r="RS56" s="76"/>
      <c r="RT56" s="76"/>
      <c r="RU56" s="76"/>
      <c r="RV56" s="76"/>
      <c r="RW56" s="76"/>
      <c r="RX56" s="76"/>
      <c r="RY56" s="76"/>
      <c r="RZ56" s="76"/>
      <c r="SA56" s="76"/>
      <c r="SB56" s="76"/>
      <c r="SC56" s="76"/>
      <c r="SD56" s="76"/>
      <c r="SE56" s="76"/>
      <c r="SF56" s="76"/>
      <c r="SG56" s="76"/>
      <c r="SH56" s="76"/>
      <c r="SI56" s="76"/>
      <c r="SJ56" s="76"/>
      <c r="SK56" s="76"/>
      <c r="SL56" s="76"/>
      <c r="SM56" s="76"/>
      <c r="SN56" s="76"/>
      <c r="SO56" s="76"/>
      <c r="SP56" s="76"/>
      <c r="SQ56" s="76"/>
      <c r="SR56" s="76"/>
      <c r="SS56" s="76"/>
      <c r="ST56" s="76"/>
      <c r="SU56" s="76"/>
      <c r="SV56" s="76"/>
      <c r="SW56" s="76"/>
      <c r="SX56" s="76"/>
      <c r="SY56" s="76"/>
      <c r="SZ56" s="76"/>
      <c r="TA56" s="76"/>
      <c r="TB56" s="76"/>
      <c r="TC56" s="76"/>
      <c r="TD56" s="76"/>
      <c r="TE56" s="76"/>
      <c r="TF56" s="76"/>
      <c r="TG56" s="76"/>
      <c r="TH56" s="76"/>
      <c r="TI56" s="76"/>
      <c r="TJ56" s="76"/>
      <c r="TK56" s="76"/>
      <c r="TL56" s="76"/>
      <c r="TM56" s="76"/>
      <c r="TN56" s="76"/>
      <c r="TO56" s="76"/>
      <c r="TP56" s="76"/>
      <c r="TQ56" s="76"/>
      <c r="TR56" s="76"/>
      <c r="TS56" s="76"/>
      <c r="TT56" s="76"/>
      <c r="TU56" s="76"/>
      <c r="TV56" s="76"/>
      <c r="TW56" s="76"/>
      <c r="TX56" s="76"/>
      <c r="TY56" s="76"/>
      <c r="TZ56" s="76"/>
      <c r="UA56" s="76"/>
      <c r="UB56" s="76"/>
      <c r="UC56" s="76"/>
      <c r="UD56" s="76"/>
      <c r="UE56" s="76"/>
      <c r="UF56" s="76"/>
      <c r="UG56" s="76"/>
      <c r="UH56" s="76"/>
      <c r="UI56" s="76"/>
      <c r="UJ56" s="76"/>
      <c r="UK56" s="76"/>
      <c r="UL56" s="76"/>
      <c r="UM56" s="76"/>
      <c r="UN56" s="76"/>
      <c r="UO56" s="76"/>
      <c r="UP56" s="76"/>
      <c r="UQ56" s="76"/>
      <c r="UR56" s="76"/>
      <c r="US56" s="76"/>
      <c r="UT56" s="76"/>
      <c r="UU56" s="76"/>
      <c r="UV56" s="76"/>
      <c r="UW56" s="76"/>
      <c r="UX56" s="76"/>
      <c r="UY56" s="76"/>
      <c r="UZ56" s="76"/>
      <c r="VA56" s="76"/>
      <c r="VB56" s="76"/>
      <c r="VC56" s="76"/>
      <c r="VD56" s="76"/>
      <c r="VE56" s="76"/>
      <c r="VF56" s="76"/>
      <c r="VG56" s="76"/>
      <c r="VH56" s="76"/>
      <c r="VI56" s="76"/>
      <c r="VJ56" s="76"/>
      <c r="VK56" s="76"/>
      <c r="VL56" s="76"/>
      <c r="VM56" s="76"/>
      <c r="VN56" s="76"/>
      <c r="VO56" s="76"/>
      <c r="VP56" s="76"/>
      <c r="VQ56" s="76"/>
      <c r="VR56" s="76"/>
      <c r="VS56" s="76"/>
      <c r="VT56" s="76"/>
      <c r="VU56" s="76"/>
      <c r="VV56" s="76"/>
      <c r="VW56" s="76"/>
      <c r="VX56" s="76"/>
      <c r="VY56" s="76"/>
      <c r="VZ56" s="76"/>
      <c r="WA56" s="76"/>
      <c r="WB56" s="76"/>
      <c r="WC56" s="76"/>
      <c r="WD56" s="76"/>
      <c r="WE56" s="76"/>
      <c r="WF56" s="76"/>
      <c r="WG56" s="76"/>
      <c r="WH56" s="76"/>
      <c r="WI56" s="76"/>
      <c r="WJ56" s="76"/>
      <c r="WK56" s="76"/>
      <c r="WL56" s="76"/>
      <c r="WM56" s="76"/>
      <c r="WN56" s="76"/>
      <c r="WO56" s="76"/>
      <c r="WP56" s="76"/>
      <c r="WQ56" s="76"/>
      <c r="WR56" s="76"/>
      <c r="WS56" s="76"/>
      <c r="WT56" s="76"/>
      <c r="WU56" s="76"/>
      <c r="WV56" s="76"/>
      <c r="WW56" s="76"/>
      <c r="WX56" s="76"/>
      <c r="WY56" s="76"/>
      <c r="WZ56" s="76"/>
      <c r="XA56" s="76"/>
      <c r="XB56" s="76"/>
      <c r="XC56" s="76"/>
      <c r="XD56" s="76"/>
      <c r="XE56" s="76"/>
      <c r="XF56" s="76"/>
      <c r="XG56" s="76"/>
      <c r="XH56" s="76"/>
      <c r="XI56" s="76"/>
      <c r="XJ56" s="76"/>
      <c r="XK56" s="76"/>
      <c r="XL56" s="76"/>
      <c r="XM56" s="76"/>
      <c r="XN56" s="76"/>
      <c r="XO56" s="76"/>
      <c r="XP56" s="76"/>
      <c r="XQ56" s="76"/>
      <c r="XR56" s="76"/>
      <c r="XS56" s="76"/>
      <c r="XT56" s="76"/>
      <c r="XU56" s="76"/>
      <c r="XV56" s="76"/>
      <c r="XW56" s="76"/>
      <c r="XX56" s="76"/>
      <c r="XY56" s="76"/>
      <c r="XZ56" s="76"/>
      <c r="YA56" s="76"/>
      <c r="YB56" s="76"/>
      <c r="YC56" s="76"/>
      <c r="YD56" s="76"/>
      <c r="YE56" s="76"/>
      <c r="YF56" s="76"/>
      <c r="YG56" s="76"/>
      <c r="YH56" s="76"/>
      <c r="YI56" s="76"/>
      <c r="YJ56" s="76"/>
      <c r="YK56" s="76"/>
      <c r="YL56" s="76"/>
      <c r="YM56" s="76"/>
      <c r="YN56" s="76"/>
      <c r="YO56" s="76"/>
      <c r="YP56" s="76"/>
      <c r="YQ56" s="76"/>
      <c r="YR56" s="76"/>
      <c r="YS56" s="76"/>
      <c r="YT56" s="76"/>
      <c r="YU56" s="76"/>
      <c r="YV56" s="76"/>
      <c r="YW56" s="76"/>
      <c r="YX56" s="76"/>
      <c r="YY56" s="76"/>
      <c r="YZ56" s="76"/>
      <c r="ZA56" s="76"/>
      <c r="ZB56" s="76"/>
      <c r="ZC56" s="76"/>
      <c r="ZD56" s="76"/>
      <c r="ZE56" s="76"/>
      <c r="ZF56" s="76"/>
      <c r="ZG56" s="76"/>
      <c r="ZH56" s="76"/>
      <c r="ZI56" s="76"/>
      <c r="ZJ56" s="76"/>
      <c r="ZK56" s="76"/>
      <c r="ZL56" s="76"/>
      <c r="ZM56" s="76"/>
      <c r="ZN56" s="76"/>
      <c r="ZO56" s="76"/>
      <c r="ZP56" s="76"/>
      <c r="ZQ56" s="76"/>
      <c r="ZR56" s="76"/>
      <c r="ZS56" s="76"/>
      <c r="ZT56" s="76"/>
      <c r="ZU56" s="76"/>
      <c r="ZV56" s="76"/>
      <c r="ZW56" s="76"/>
      <c r="ZX56" s="76"/>
      <c r="ZY56" s="76"/>
      <c r="ZZ56" s="76"/>
      <c r="AAA56" s="76"/>
      <c r="AAB56" s="76"/>
      <c r="AAC56" s="76"/>
      <c r="AAD56" s="76"/>
      <c r="AAE56" s="76"/>
      <c r="AAF56" s="76"/>
      <c r="AAG56" s="76"/>
      <c r="AAH56" s="76"/>
      <c r="AAI56" s="76"/>
      <c r="AAJ56" s="76"/>
      <c r="AAK56" s="76"/>
      <c r="AAL56" s="76"/>
      <c r="AAM56" s="76"/>
      <c r="AAN56" s="76"/>
      <c r="AAO56" s="76"/>
      <c r="AAP56" s="76"/>
      <c r="AAQ56" s="76"/>
      <c r="AAR56" s="76"/>
      <c r="AAS56" s="76"/>
      <c r="AAT56" s="76"/>
      <c r="AAU56" s="76"/>
      <c r="AAV56" s="76"/>
      <c r="AAW56" s="76"/>
      <c r="AAX56" s="76"/>
      <c r="AAY56" s="76"/>
      <c r="AAZ56" s="76"/>
      <c r="ABA56" s="76"/>
      <c r="ABB56" s="76"/>
      <c r="ABC56" s="76"/>
      <c r="ABD56" s="76"/>
      <c r="ABE56" s="76"/>
      <c r="ABF56" s="76"/>
      <c r="ABG56" s="76"/>
      <c r="ABH56" s="76"/>
      <c r="ABI56" s="76"/>
      <c r="ABJ56" s="76"/>
      <c r="ABK56" s="76"/>
      <c r="ABL56" s="76"/>
      <c r="ABM56" s="76"/>
      <c r="ABN56" s="76"/>
      <c r="ABO56" s="76"/>
      <c r="ABP56" s="76"/>
      <c r="ABQ56" s="76"/>
      <c r="ABR56" s="76"/>
      <c r="ABS56" s="76"/>
      <c r="ABT56" s="76"/>
      <c r="ABU56" s="76"/>
      <c r="ABV56" s="76"/>
      <c r="ABW56" s="76"/>
      <c r="ABX56" s="76"/>
      <c r="ABY56" s="76"/>
      <c r="ABZ56" s="76"/>
      <c r="ACA56" s="76"/>
      <c r="ACB56" s="76"/>
      <c r="ACC56" s="76"/>
      <c r="ACD56" s="76"/>
      <c r="ACE56" s="76"/>
      <c r="ACF56" s="76"/>
      <c r="ACG56" s="76"/>
      <c r="ACH56" s="76"/>
      <c r="ACI56" s="76"/>
      <c r="ACJ56" s="76"/>
      <c r="ACK56" s="76"/>
      <c r="ACL56" s="76"/>
      <c r="ACM56" s="76"/>
      <c r="ACN56" s="76"/>
      <c r="ACO56" s="76"/>
      <c r="ACP56" s="76"/>
      <c r="ACQ56" s="76"/>
      <c r="ACR56" s="76"/>
      <c r="ACS56" s="76"/>
      <c r="ACT56" s="76"/>
      <c r="ACU56" s="76"/>
      <c r="ACV56" s="76"/>
      <c r="ACW56" s="76"/>
      <c r="ACX56" s="76"/>
      <c r="ACY56" s="76"/>
      <c r="ACZ56" s="76"/>
      <c r="ADA56" s="76"/>
      <c r="ADB56" s="76"/>
      <c r="ADC56" s="76"/>
      <c r="ADD56" s="76"/>
      <c r="ADE56" s="76"/>
      <c r="ADF56" s="76"/>
      <c r="ADG56" s="76"/>
      <c r="ADH56" s="76"/>
      <c r="ADI56" s="76"/>
      <c r="ADJ56" s="76"/>
      <c r="ADK56" s="76"/>
      <c r="ADL56" s="76"/>
      <c r="ADM56" s="76"/>
      <c r="ADN56" s="76"/>
      <c r="ADO56" s="76"/>
      <c r="ADP56" s="76"/>
      <c r="ADQ56" s="76"/>
      <c r="ADR56" s="76"/>
      <c r="ADS56" s="76"/>
      <c r="ADT56" s="76"/>
      <c r="ADU56" s="76"/>
      <c r="ADV56" s="76"/>
      <c r="ADW56" s="76"/>
      <c r="ADX56" s="76"/>
      <c r="ADY56" s="76"/>
      <c r="ADZ56" s="76"/>
      <c r="AEA56" s="76"/>
      <c r="AEB56" s="76"/>
      <c r="AEC56" s="76"/>
      <c r="AED56" s="76"/>
      <c r="AEE56" s="76"/>
      <c r="AEF56" s="76"/>
      <c r="AEG56" s="76"/>
      <c r="AEH56" s="76"/>
      <c r="AEI56" s="76"/>
      <c r="AEJ56" s="76"/>
      <c r="AEK56" s="76"/>
      <c r="AEL56" s="76"/>
      <c r="AEM56" s="76"/>
      <c r="AEN56" s="76"/>
      <c r="AEO56" s="76"/>
      <c r="AEP56" s="76"/>
      <c r="AEQ56" s="76"/>
      <c r="AER56" s="76"/>
      <c r="AES56" s="76"/>
      <c r="AET56" s="76"/>
      <c r="AEU56" s="76"/>
      <c r="AEV56" s="76"/>
      <c r="AEW56" s="76"/>
      <c r="AEX56" s="76"/>
      <c r="AEY56" s="76"/>
      <c r="AEZ56" s="76"/>
      <c r="AFA56" s="76"/>
      <c r="AFB56" s="76"/>
      <c r="AFC56" s="76"/>
      <c r="AFD56" s="76"/>
      <c r="AFE56" s="76"/>
      <c r="AFF56" s="76"/>
      <c r="AFG56" s="76"/>
      <c r="AFH56" s="76"/>
      <c r="AFI56" s="76"/>
      <c r="AFJ56" s="76"/>
      <c r="AFK56" s="76"/>
      <c r="AFL56" s="76"/>
      <c r="AFM56" s="76"/>
      <c r="AFN56" s="76"/>
      <c r="AFO56" s="76"/>
      <c r="AFP56" s="76"/>
      <c r="AFQ56" s="76"/>
      <c r="AFR56" s="76"/>
      <c r="AFS56" s="76"/>
      <c r="AFT56" s="76"/>
      <c r="AFU56" s="76"/>
      <c r="AFV56" s="76"/>
      <c r="AFW56" s="76"/>
      <c r="AFX56" s="76"/>
      <c r="AFY56" s="76"/>
      <c r="AFZ56" s="76"/>
      <c r="AGA56" s="76"/>
      <c r="AGB56" s="76"/>
      <c r="AGC56" s="76"/>
      <c r="AGD56" s="76"/>
      <c r="AGE56" s="76"/>
      <c r="AGF56" s="76"/>
      <c r="AGG56" s="76"/>
      <c r="AGH56" s="76"/>
      <c r="AGI56" s="76"/>
      <c r="AGJ56" s="76"/>
      <c r="AGK56" s="76"/>
      <c r="AGL56" s="76"/>
      <c r="AGM56" s="76"/>
      <c r="AGN56" s="76"/>
      <c r="AGO56" s="76"/>
      <c r="AGP56" s="76"/>
      <c r="AGQ56" s="76"/>
      <c r="AGR56" s="76"/>
      <c r="AGS56" s="76"/>
      <c r="AGT56" s="76"/>
      <c r="AGU56" s="76"/>
      <c r="AGV56" s="76"/>
      <c r="AGW56" s="76"/>
      <c r="AGX56" s="76"/>
      <c r="AGY56" s="76"/>
      <c r="AGZ56" s="76"/>
      <c r="AHA56" s="76"/>
      <c r="AHB56" s="76"/>
      <c r="AHC56" s="76"/>
      <c r="AHD56" s="76"/>
      <c r="AHE56" s="76"/>
      <c r="AHF56" s="76"/>
      <c r="AHG56" s="76"/>
      <c r="AHH56" s="76"/>
      <c r="AHI56" s="76"/>
      <c r="AHJ56" s="76"/>
      <c r="AHK56" s="76"/>
      <c r="AHL56" s="76"/>
      <c r="AHM56" s="76"/>
      <c r="AHN56" s="76"/>
      <c r="AHO56" s="76"/>
      <c r="AHP56" s="76"/>
      <c r="AHQ56" s="76"/>
      <c r="AHR56" s="76"/>
      <c r="AHS56" s="76"/>
      <c r="AHT56" s="76"/>
      <c r="AHU56" s="76"/>
      <c r="AHV56" s="76"/>
      <c r="AHW56" s="76"/>
      <c r="AHX56" s="76"/>
      <c r="AHY56" s="76"/>
      <c r="AHZ56" s="76"/>
      <c r="AIA56" s="76"/>
      <c r="AIB56" s="76"/>
      <c r="AIC56" s="76"/>
      <c r="AID56" s="76"/>
      <c r="AIE56" s="76"/>
      <c r="AIF56" s="76"/>
      <c r="AIG56" s="76"/>
      <c r="AIH56" s="76"/>
      <c r="AII56" s="76"/>
      <c r="AIJ56" s="76"/>
      <c r="AIK56" s="76"/>
      <c r="AIL56" s="76"/>
      <c r="AIM56" s="76"/>
      <c r="AIN56" s="76"/>
      <c r="AIO56" s="76"/>
      <c r="AIP56" s="76"/>
      <c r="AIQ56" s="76"/>
      <c r="AIR56" s="76"/>
      <c r="AIS56" s="76"/>
      <c r="AIT56" s="76"/>
      <c r="AIU56" s="76"/>
      <c r="AIV56" s="76"/>
      <c r="AIW56" s="76"/>
      <c r="AIX56" s="76"/>
      <c r="AIY56" s="76"/>
      <c r="AIZ56" s="76"/>
      <c r="AJA56" s="76"/>
      <c r="AJB56" s="76"/>
      <c r="AJC56" s="76"/>
      <c r="AJD56" s="76"/>
      <c r="AJE56" s="76"/>
      <c r="AJF56" s="76"/>
      <c r="AJG56" s="76"/>
      <c r="AJH56" s="76"/>
      <c r="AJI56" s="76"/>
      <c r="AJJ56" s="76"/>
      <c r="AJK56" s="76"/>
      <c r="AJL56" s="76"/>
      <c r="AJM56" s="76"/>
      <c r="AJN56" s="76"/>
      <c r="AJO56" s="76"/>
      <c r="AJP56" s="76"/>
      <c r="AJQ56" s="76"/>
      <c r="AJR56" s="76"/>
      <c r="AJS56" s="76"/>
      <c r="AJT56" s="76"/>
      <c r="AJU56" s="76"/>
      <c r="AJV56" s="76"/>
      <c r="AJW56" s="76"/>
      <c r="AJX56" s="76"/>
      <c r="AJY56" s="76"/>
      <c r="AJZ56" s="76"/>
      <c r="AKA56" s="76"/>
      <c r="AKB56" s="76"/>
      <c r="AKC56" s="76"/>
      <c r="AKD56" s="76"/>
      <c r="AKE56" s="76"/>
      <c r="AKF56" s="76"/>
      <c r="AKG56" s="76"/>
      <c r="AKH56" s="76"/>
      <c r="AKI56" s="76"/>
      <c r="AKJ56" s="76"/>
      <c r="AKK56" s="76"/>
      <c r="AKL56" s="76"/>
      <c r="AKM56" s="76"/>
      <c r="AKN56" s="76"/>
      <c r="AKO56" s="76"/>
      <c r="AKP56" s="76"/>
      <c r="AKQ56" s="76"/>
      <c r="AKR56" s="76"/>
      <c r="AKS56" s="76"/>
      <c r="AKT56" s="76"/>
      <c r="AKU56" s="76"/>
      <c r="AKV56" s="76"/>
      <c r="AKW56" s="76"/>
      <c r="AKX56" s="76"/>
      <c r="AKY56" s="76"/>
      <c r="AKZ56" s="76"/>
      <c r="ALA56" s="76"/>
      <c r="ALB56" s="76"/>
      <c r="ALC56" s="76"/>
      <c r="ALD56" s="76"/>
      <c r="ALE56" s="76"/>
      <c r="ALF56" s="76"/>
      <c r="ALG56" s="76"/>
      <c r="ALH56" s="76"/>
      <c r="ALI56" s="76"/>
      <c r="ALJ56" s="76"/>
      <c r="ALK56" s="76"/>
      <c r="ALL56" s="76"/>
      <c r="ALM56" s="76"/>
      <c r="ALN56" s="76"/>
      <c r="ALO56" s="76"/>
      <c r="ALP56" s="76"/>
      <c r="ALQ56" s="76"/>
      <c r="ALR56" s="76"/>
      <c r="ALS56" s="76"/>
      <c r="ALT56" s="76"/>
      <c r="ALU56" s="76"/>
      <c r="ALV56" s="76"/>
      <c r="ALW56" s="76"/>
      <c r="ALX56" s="76"/>
      <c r="ALY56" s="76"/>
      <c r="ALZ56" s="76"/>
      <c r="AMA56" s="76"/>
      <c r="AMB56" s="76"/>
      <c r="AMC56" s="76"/>
      <c r="AMD56" s="76"/>
      <c r="AME56" s="76"/>
    </row>
    <row r="57" spans="1:1019" s="80" customFormat="1" ht="25.5">
      <c r="A57" s="20" t="s">
        <v>312</v>
      </c>
      <c r="B57" s="21">
        <v>5213835</v>
      </c>
      <c r="C57" s="21" t="s">
        <v>96</v>
      </c>
      <c r="D57" s="71" t="s">
        <v>74</v>
      </c>
      <c r="E57" s="22" t="s">
        <v>72</v>
      </c>
      <c r="F57" s="59">
        <v>217</v>
      </c>
      <c r="G57" s="23">
        <v>0.78</v>
      </c>
      <c r="H57" s="69">
        <f t="shared" si="11"/>
        <v>0.21229999999999999</v>
      </c>
      <c r="I57" s="23">
        <f t="shared" si="12"/>
        <v>0.95</v>
      </c>
      <c r="J57" s="23">
        <f t="shared" si="13"/>
        <v>206.15</v>
      </c>
      <c r="K57" s="78">
        <f t="shared" si="14"/>
        <v>169.26000000000002</v>
      </c>
      <c r="L57" s="76"/>
      <c r="M57" s="79"/>
      <c r="N57" s="76"/>
      <c r="O57" s="76"/>
      <c r="P57" s="76"/>
      <c r="Q57" s="76"/>
      <c r="R57" s="76"/>
      <c r="S57" s="76"/>
      <c r="T57" s="76"/>
      <c r="U57" s="76"/>
      <c r="V57" s="76"/>
      <c r="W57" s="76"/>
      <c r="X57" s="76"/>
      <c r="Y57" s="76"/>
      <c r="Z57" s="76"/>
      <c r="AA57" s="76"/>
      <c r="AB57" s="76"/>
      <c r="AC57" s="76"/>
      <c r="AD57" s="76"/>
      <c r="AE57" s="76"/>
      <c r="AF57" s="76"/>
      <c r="AG57" s="76"/>
      <c r="AH57" s="76"/>
      <c r="AI57" s="76"/>
      <c r="AJ57" s="76"/>
      <c r="AK57" s="76"/>
      <c r="AL57" s="76"/>
      <c r="AM57" s="76"/>
      <c r="AN57" s="76"/>
      <c r="AO57" s="76"/>
      <c r="AP57" s="76"/>
      <c r="AQ57" s="76"/>
      <c r="AR57" s="76"/>
      <c r="AS57" s="76"/>
      <c r="AT57" s="76"/>
      <c r="AU57" s="76"/>
      <c r="AV57" s="76"/>
      <c r="AW57" s="76"/>
      <c r="AX57" s="76"/>
      <c r="AY57" s="76"/>
      <c r="AZ57" s="76"/>
      <c r="BA57" s="76"/>
      <c r="BB57" s="76"/>
      <c r="BC57" s="76"/>
      <c r="BD57" s="76"/>
      <c r="BE57" s="76"/>
      <c r="BF57" s="76"/>
      <c r="BG57" s="76"/>
      <c r="BH57" s="76"/>
      <c r="BI57" s="76"/>
      <c r="BJ57" s="76"/>
      <c r="BK57" s="76"/>
      <c r="BL57" s="76"/>
      <c r="BM57" s="76"/>
      <c r="BN57" s="76"/>
      <c r="BO57" s="76"/>
      <c r="BP57" s="76"/>
      <c r="BQ57" s="76"/>
      <c r="BR57" s="76"/>
      <c r="BS57" s="76"/>
      <c r="BT57" s="76"/>
      <c r="BU57" s="76"/>
      <c r="BV57" s="76"/>
      <c r="BW57" s="76"/>
      <c r="BX57" s="76"/>
      <c r="BY57" s="76"/>
      <c r="BZ57" s="76"/>
      <c r="CA57" s="76"/>
      <c r="CB57" s="76"/>
      <c r="CC57" s="76"/>
      <c r="CD57" s="76"/>
      <c r="CE57" s="76"/>
      <c r="CF57" s="76"/>
      <c r="CG57" s="76"/>
      <c r="CH57" s="76"/>
      <c r="CI57" s="76"/>
      <c r="CJ57" s="76"/>
      <c r="CK57" s="76"/>
      <c r="CL57" s="76"/>
      <c r="CM57" s="76"/>
      <c r="CN57" s="76"/>
      <c r="CO57" s="76"/>
      <c r="CP57" s="76"/>
      <c r="CQ57" s="76"/>
      <c r="CR57" s="76"/>
      <c r="CS57" s="76"/>
      <c r="CT57" s="76"/>
      <c r="CU57" s="76"/>
      <c r="CV57" s="76"/>
      <c r="CW57" s="76"/>
      <c r="CX57" s="76"/>
      <c r="CY57" s="76"/>
      <c r="CZ57" s="76"/>
      <c r="DA57" s="76"/>
      <c r="DB57" s="76"/>
      <c r="DC57" s="76"/>
      <c r="DD57" s="76"/>
      <c r="DE57" s="76"/>
      <c r="DF57" s="76"/>
      <c r="DG57" s="76"/>
      <c r="DH57" s="76"/>
      <c r="DI57" s="76"/>
      <c r="DJ57" s="76"/>
      <c r="DK57" s="76"/>
      <c r="DL57" s="76"/>
      <c r="DM57" s="76"/>
      <c r="DN57" s="76"/>
      <c r="DO57" s="76"/>
      <c r="DP57" s="76"/>
      <c r="DQ57" s="76"/>
      <c r="DR57" s="76"/>
      <c r="DS57" s="76"/>
      <c r="DT57" s="76"/>
      <c r="DU57" s="76"/>
      <c r="DV57" s="76"/>
      <c r="DW57" s="76"/>
      <c r="DX57" s="76"/>
      <c r="DY57" s="76"/>
      <c r="DZ57" s="76"/>
      <c r="EA57" s="76"/>
      <c r="EB57" s="76"/>
      <c r="EC57" s="76"/>
      <c r="ED57" s="76"/>
      <c r="EE57" s="76"/>
      <c r="EF57" s="76"/>
      <c r="EG57" s="76"/>
      <c r="EH57" s="76"/>
      <c r="EI57" s="76"/>
      <c r="EJ57" s="76"/>
      <c r="EK57" s="76"/>
      <c r="EL57" s="76"/>
      <c r="EM57" s="76"/>
      <c r="EN57" s="76"/>
      <c r="EO57" s="76"/>
      <c r="EP57" s="76"/>
      <c r="EQ57" s="76"/>
      <c r="ER57" s="76"/>
      <c r="ES57" s="76"/>
      <c r="ET57" s="76"/>
      <c r="EU57" s="76"/>
      <c r="EV57" s="76"/>
      <c r="EW57" s="76"/>
      <c r="EX57" s="76"/>
      <c r="EY57" s="76"/>
      <c r="EZ57" s="76"/>
      <c r="FA57" s="76"/>
      <c r="FB57" s="76"/>
      <c r="FC57" s="76"/>
      <c r="FD57" s="76"/>
      <c r="FE57" s="76"/>
      <c r="FF57" s="76"/>
      <c r="FG57" s="76"/>
      <c r="FH57" s="76"/>
      <c r="FI57" s="76"/>
      <c r="FJ57" s="76"/>
      <c r="FK57" s="76"/>
      <c r="FL57" s="76"/>
      <c r="FM57" s="76"/>
      <c r="FN57" s="76"/>
      <c r="FO57" s="76"/>
      <c r="FP57" s="76"/>
      <c r="FQ57" s="76"/>
      <c r="FR57" s="76"/>
      <c r="FS57" s="76"/>
      <c r="FT57" s="76"/>
      <c r="FU57" s="76"/>
      <c r="FV57" s="76"/>
      <c r="FW57" s="76"/>
      <c r="FX57" s="76"/>
      <c r="FY57" s="76"/>
      <c r="FZ57" s="76"/>
      <c r="GA57" s="76"/>
      <c r="GB57" s="76"/>
      <c r="GC57" s="76"/>
      <c r="GD57" s="76"/>
      <c r="GE57" s="76"/>
      <c r="GF57" s="76"/>
      <c r="GG57" s="76"/>
      <c r="GH57" s="76"/>
      <c r="GI57" s="76"/>
      <c r="GJ57" s="76"/>
      <c r="GK57" s="76"/>
      <c r="GL57" s="76"/>
      <c r="GM57" s="76"/>
      <c r="GN57" s="76"/>
      <c r="GO57" s="76"/>
      <c r="GP57" s="76"/>
      <c r="GQ57" s="76"/>
      <c r="GR57" s="76"/>
      <c r="GS57" s="76"/>
      <c r="GT57" s="76"/>
      <c r="GU57" s="76"/>
      <c r="GV57" s="76"/>
      <c r="GW57" s="76"/>
      <c r="GX57" s="76"/>
      <c r="GY57" s="76"/>
      <c r="GZ57" s="76"/>
      <c r="HA57" s="76"/>
      <c r="HB57" s="76"/>
      <c r="HC57" s="76"/>
      <c r="HD57" s="76"/>
      <c r="HE57" s="76"/>
      <c r="HF57" s="76"/>
      <c r="HG57" s="76"/>
      <c r="HH57" s="76"/>
      <c r="HI57" s="76"/>
      <c r="HJ57" s="76"/>
      <c r="HK57" s="76"/>
      <c r="HL57" s="76"/>
      <c r="HM57" s="76"/>
      <c r="HN57" s="76"/>
      <c r="HO57" s="76"/>
      <c r="HP57" s="76"/>
      <c r="HQ57" s="76"/>
      <c r="HR57" s="76"/>
      <c r="HS57" s="76"/>
      <c r="HT57" s="76"/>
      <c r="HU57" s="76"/>
      <c r="HV57" s="76"/>
      <c r="HW57" s="76"/>
      <c r="HX57" s="76"/>
      <c r="HY57" s="76"/>
      <c r="HZ57" s="76"/>
      <c r="IA57" s="76"/>
      <c r="IB57" s="76"/>
      <c r="IC57" s="76"/>
      <c r="ID57" s="76"/>
      <c r="IE57" s="76"/>
      <c r="IF57" s="76"/>
      <c r="IG57" s="76"/>
      <c r="IH57" s="76"/>
      <c r="II57" s="76"/>
      <c r="IJ57" s="76"/>
      <c r="IK57" s="76"/>
      <c r="IL57" s="76"/>
      <c r="IM57" s="76"/>
      <c r="IN57" s="76"/>
      <c r="IO57" s="76"/>
      <c r="IP57" s="76"/>
      <c r="IQ57" s="76"/>
      <c r="IR57" s="76"/>
      <c r="IS57" s="76"/>
      <c r="IT57" s="76"/>
      <c r="IU57" s="76"/>
      <c r="IV57" s="76"/>
      <c r="IW57" s="76"/>
      <c r="IX57" s="76"/>
      <c r="IY57" s="76"/>
      <c r="IZ57" s="76"/>
      <c r="JA57" s="76"/>
      <c r="JB57" s="76"/>
      <c r="JC57" s="76"/>
      <c r="JD57" s="76"/>
      <c r="JE57" s="76"/>
      <c r="JF57" s="76"/>
      <c r="JG57" s="76"/>
      <c r="JH57" s="76"/>
      <c r="JI57" s="76"/>
      <c r="JJ57" s="76"/>
      <c r="JK57" s="76"/>
      <c r="JL57" s="76"/>
      <c r="JM57" s="76"/>
      <c r="JN57" s="76"/>
      <c r="JO57" s="76"/>
      <c r="JP57" s="76"/>
      <c r="JQ57" s="76"/>
      <c r="JR57" s="76"/>
      <c r="JS57" s="76"/>
      <c r="JT57" s="76"/>
      <c r="JU57" s="76"/>
      <c r="JV57" s="76"/>
      <c r="JW57" s="76"/>
      <c r="JX57" s="76"/>
      <c r="JY57" s="76"/>
      <c r="JZ57" s="76"/>
      <c r="KA57" s="76"/>
      <c r="KB57" s="76"/>
      <c r="KC57" s="76"/>
      <c r="KD57" s="76"/>
      <c r="KE57" s="76"/>
      <c r="KF57" s="76"/>
      <c r="KG57" s="76"/>
      <c r="KH57" s="76"/>
      <c r="KI57" s="76"/>
      <c r="KJ57" s="76"/>
      <c r="KK57" s="76"/>
      <c r="KL57" s="76"/>
      <c r="KM57" s="76"/>
      <c r="KN57" s="76"/>
      <c r="KO57" s="76"/>
      <c r="KP57" s="76"/>
      <c r="KQ57" s="76"/>
      <c r="KR57" s="76"/>
      <c r="KS57" s="76"/>
      <c r="KT57" s="76"/>
      <c r="KU57" s="76"/>
      <c r="KV57" s="76"/>
      <c r="KW57" s="76"/>
      <c r="KX57" s="76"/>
      <c r="KY57" s="76"/>
      <c r="KZ57" s="76"/>
      <c r="LA57" s="76"/>
      <c r="LB57" s="76"/>
      <c r="LC57" s="76"/>
      <c r="LD57" s="76"/>
      <c r="LE57" s="76"/>
      <c r="LF57" s="76"/>
      <c r="LG57" s="76"/>
      <c r="LH57" s="76"/>
      <c r="LI57" s="76"/>
      <c r="LJ57" s="76"/>
      <c r="LK57" s="76"/>
      <c r="LL57" s="76"/>
      <c r="LM57" s="76"/>
      <c r="LN57" s="76"/>
      <c r="LO57" s="76"/>
      <c r="LP57" s="76"/>
      <c r="LQ57" s="76"/>
      <c r="LR57" s="76"/>
      <c r="LS57" s="76"/>
      <c r="LT57" s="76"/>
      <c r="LU57" s="76"/>
      <c r="LV57" s="76"/>
      <c r="LW57" s="76"/>
      <c r="LX57" s="76"/>
      <c r="LY57" s="76"/>
      <c r="LZ57" s="76"/>
      <c r="MA57" s="76"/>
      <c r="MB57" s="76"/>
      <c r="MC57" s="76"/>
      <c r="MD57" s="76"/>
      <c r="ME57" s="76"/>
      <c r="MF57" s="76"/>
      <c r="MG57" s="76"/>
      <c r="MH57" s="76"/>
      <c r="MI57" s="76"/>
      <c r="MJ57" s="76"/>
      <c r="MK57" s="76"/>
      <c r="ML57" s="76"/>
      <c r="MM57" s="76"/>
      <c r="MN57" s="76"/>
      <c r="MO57" s="76"/>
      <c r="MP57" s="76"/>
      <c r="MQ57" s="76"/>
      <c r="MR57" s="76"/>
      <c r="MS57" s="76"/>
      <c r="MT57" s="76"/>
      <c r="MU57" s="76"/>
      <c r="MV57" s="76"/>
      <c r="MW57" s="76"/>
      <c r="MX57" s="76"/>
      <c r="MY57" s="76"/>
      <c r="MZ57" s="76"/>
      <c r="NA57" s="76"/>
      <c r="NB57" s="76"/>
      <c r="NC57" s="76"/>
      <c r="ND57" s="76"/>
      <c r="NE57" s="76"/>
      <c r="NF57" s="76"/>
      <c r="NG57" s="76"/>
      <c r="NH57" s="76"/>
      <c r="NI57" s="76"/>
      <c r="NJ57" s="76"/>
      <c r="NK57" s="76"/>
      <c r="NL57" s="76"/>
      <c r="NM57" s="76"/>
      <c r="NN57" s="76"/>
      <c r="NO57" s="76"/>
      <c r="NP57" s="76"/>
      <c r="NQ57" s="76"/>
      <c r="NR57" s="76"/>
      <c r="NS57" s="76"/>
      <c r="NT57" s="76"/>
      <c r="NU57" s="76"/>
      <c r="NV57" s="76"/>
      <c r="NW57" s="76"/>
      <c r="NX57" s="76"/>
      <c r="NY57" s="76"/>
      <c r="NZ57" s="76"/>
      <c r="OA57" s="76"/>
      <c r="OB57" s="76"/>
      <c r="OC57" s="76"/>
      <c r="OD57" s="76"/>
      <c r="OE57" s="76"/>
      <c r="OF57" s="76"/>
      <c r="OG57" s="76"/>
      <c r="OH57" s="76"/>
      <c r="OI57" s="76"/>
      <c r="OJ57" s="76"/>
      <c r="OK57" s="76"/>
      <c r="OL57" s="76"/>
      <c r="OM57" s="76"/>
      <c r="ON57" s="76"/>
      <c r="OO57" s="76"/>
      <c r="OP57" s="76"/>
      <c r="OQ57" s="76"/>
      <c r="OR57" s="76"/>
      <c r="OS57" s="76"/>
      <c r="OT57" s="76"/>
      <c r="OU57" s="76"/>
      <c r="OV57" s="76"/>
      <c r="OW57" s="76"/>
      <c r="OX57" s="76"/>
      <c r="OY57" s="76"/>
      <c r="OZ57" s="76"/>
      <c r="PA57" s="76"/>
      <c r="PB57" s="76"/>
      <c r="PC57" s="76"/>
      <c r="PD57" s="76"/>
      <c r="PE57" s="76"/>
      <c r="PF57" s="76"/>
      <c r="PG57" s="76"/>
      <c r="PH57" s="76"/>
      <c r="PI57" s="76"/>
      <c r="PJ57" s="76"/>
      <c r="PK57" s="76"/>
      <c r="PL57" s="76"/>
      <c r="PM57" s="76"/>
      <c r="PN57" s="76"/>
      <c r="PO57" s="76"/>
      <c r="PP57" s="76"/>
      <c r="PQ57" s="76"/>
      <c r="PR57" s="76"/>
      <c r="PS57" s="76"/>
      <c r="PT57" s="76"/>
      <c r="PU57" s="76"/>
      <c r="PV57" s="76"/>
      <c r="PW57" s="76"/>
      <c r="PX57" s="76"/>
      <c r="PY57" s="76"/>
      <c r="PZ57" s="76"/>
      <c r="QA57" s="76"/>
      <c r="QB57" s="76"/>
      <c r="QC57" s="76"/>
      <c r="QD57" s="76"/>
      <c r="QE57" s="76"/>
      <c r="QF57" s="76"/>
      <c r="QG57" s="76"/>
      <c r="QH57" s="76"/>
      <c r="QI57" s="76"/>
      <c r="QJ57" s="76"/>
      <c r="QK57" s="76"/>
      <c r="QL57" s="76"/>
      <c r="QM57" s="76"/>
      <c r="QN57" s="76"/>
      <c r="QO57" s="76"/>
      <c r="QP57" s="76"/>
      <c r="QQ57" s="76"/>
      <c r="QR57" s="76"/>
      <c r="QS57" s="76"/>
      <c r="QT57" s="76"/>
      <c r="QU57" s="76"/>
      <c r="QV57" s="76"/>
      <c r="QW57" s="76"/>
      <c r="QX57" s="76"/>
      <c r="QY57" s="76"/>
      <c r="QZ57" s="76"/>
      <c r="RA57" s="76"/>
      <c r="RB57" s="76"/>
      <c r="RC57" s="76"/>
      <c r="RD57" s="76"/>
      <c r="RE57" s="76"/>
      <c r="RF57" s="76"/>
      <c r="RG57" s="76"/>
      <c r="RH57" s="76"/>
      <c r="RI57" s="76"/>
      <c r="RJ57" s="76"/>
      <c r="RK57" s="76"/>
      <c r="RL57" s="76"/>
      <c r="RM57" s="76"/>
      <c r="RN57" s="76"/>
      <c r="RO57" s="76"/>
      <c r="RP57" s="76"/>
      <c r="RQ57" s="76"/>
      <c r="RR57" s="76"/>
      <c r="RS57" s="76"/>
      <c r="RT57" s="76"/>
      <c r="RU57" s="76"/>
      <c r="RV57" s="76"/>
      <c r="RW57" s="76"/>
      <c r="RX57" s="76"/>
      <c r="RY57" s="76"/>
      <c r="RZ57" s="76"/>
      <c r="SA57" s="76"/>
      <c r="SB57" s="76"/>
      <c r="SC57" s="76"/>
      <c r="SD57" s="76"/>
      <c r="SE57" s="76"/>
      <c r="SF57" s="76"/>
      <c r="SG57" s="76"/>
      <c r="SH57" s="76"/>
      <c r="SI57" s="76"/>
      <c r="SJ57" s="76"/>
      <c r="SK57" s="76"/>
      <c r="SL57" s="76"/>
      <c r="SM57" s="76"/>
      <c r="SN57" s="76"/>
      <c r="SO57" s="76"/>
      <c r="SP57" s="76"/>
      <c r="SQ57" s="76"/>
      <c r="SR57" s="76"/>
      <c r="SS57" s="76"/>
      <c r="ST57" s="76"/>
      <c r="SU57" s="76"/>
      <c r="SV57" s="76"/>
      <c r="SW57" s="76"/>
      <c r="SX57" s="76"/>
      <c r="SY57" s="76"/>
      <c r="SZ57" s="76"/>
      <c r="TA57" s="76"/>
      <c r="TB57" s="76"/>
      <c r="TC57" s="76"/>
      <c r="TD57" s="76"/>
      <c r="TE57" s="76"/>
      <c r="TF57" s="76"/>
      <c r="TG57" s="76"/>
      <c r="TH57" s="76"/>
      <c r="TI57" s="76"/>
      <c r="TJ57" s="76"/>
      <c r="TK57" s="76"/>
      <c r="TL57" s="76"/>
      <c r="TM57" s="76"/>
      <c r="TN57" s="76"/>
      <c r="TO57" s="76"/>
      <c r="TP57" s="76"/>
      <c r="TQ57" s="76"/>
      <c r="TR57" s="76"/>
      <c r="TS57" s="76"/>
      <c r="TT57" s="76"/>
      <c r="TU57" s="76"/>
      <c r="TV57" s="76"/>
      <c r="TW57" s="76"/>
      <c r="TX57" s="76"/>
      <c r="TY57" s="76"/>
      <c r="TZ57" s="76"/>
      <c r="UA57" s="76"/>
      <c r="UB57" s="76"/>
      <c r="UC57" s="76"/>
      <c r="UD57" s="76"/>
      <c r="UE57" s="76"/>
      <c r="UF57" s="76"/>
      <c r="UG57" s="76"/>
      <c r="UH57" s="76"/>
      <c r="UI57" s="76"/>
      <c r="UJ57" s="76"/>
      <c r="UK57" s="76"/>
      <c r="UL57" s="76"/>
      <c r="UM57" s="76"/>
      <c r="UN57" s="76"/>
      <c r="UO57" s="76"/>
      <c r="UP57" s="76"/>
      <c r="UQ57" s="76"/>
      <c r="UR57" s="76"/>
      <c r="US57" s="76"/>
      <c r="UT57" s="76"/>
      <c r="UU57" s="76"/>
      <c r="UV57" s="76"/>
      <c r="UW57" s="76"/>
      <c r="UX57" s="76"/>
      <c r="UY57" s="76"/>
      <c r="UZ57" s="76"/>
      <c r="VA57" s="76"/>
      <c r="VB57" s="76"/>
      <c r="VC57" s="76"/>
      <c r="VD57" s="76"/>
      <c r="VE57" s="76"/>
      <c r="VF57" s="76"/>
      <c r="VG57" s="76"/>
      <c r="VH57" s="76"/>
      <c r="VI57" s="76"/>
      <c r="VJ57" s="76"/>
      <c r="VK57" s="76"/>
      <c r="VL57" s="76"/>
      <c r="VM57" s="76"/>
      <c r="VN57" s="76"/>
      <c r="VO57" s="76"/>
      <c r="VP57" s="76"/>
      <c r="VQ57" s="76"/>
      <c r="VR57" s="76"/>
      <c r="VS57" s="76"/>
      <c r="VT57" s="76"/>
      <c r="VU57" s="76"/>
      <c r="VV57" s="76"/>
      <c r="VW57" s="76"/>
      <c r="VX57" s="76"/>
      <c r="VY57" s="76"/>
      <c r="VZ57" s="76"/>
      <c r="WA57" s="76"/>
      <c r="WB57" s="76"/>
      <c r="WC57" s="76"/>
      <c r="WD57" s="76"/>
      <c r="WE57" s="76"/>
      <c r="WF57" s="76"/>
      <c r="WG57" s="76"/>
      <c r="WH57" s="76"/>
      <c r="WI57" s="76"/>
      <c r="WJ57" s="76"/>
      <c r="WK57" s="76"/>
      <c r="WL57" s="76"/>
      <c r="WM57" s="76"/>
      <c r="WN57" s="76"/>
      <c r="WO57" s="76"/>
      <c r="WP57" s="76"/>
      <c r="WQ57" s="76"/>
      <c r="WR57" s="76"/>
      <c r="WS57" s="76"/>
      <c r="WT57" s="76"/>
      <c r="WU57" s="76"/>
      <c r="WV57" s="76"/>
      <c r="WW57" s="76"/>
      <c r="WX57" s="76"/>
      <c r="WY57" s="76"/>
      <c r="WZ57" s="76"/>
      <c r="XA57" s="76"/>
      <c r="XB57" s="76"/>
      <c r="XC57" s="76"/>
      <c r="XD57" s="76"/>
      <c r="XE57" s="76"/>
      <c r="XF57" s="76"/>
      <c r="XG57" s="76"/>
      <c r="XH57" s="76"/>
      <c r="XI57" s="76"/>
      <c r="XJ57" s="76"/>
      <c r="XK57" s="76"/>
      <c r="XL57" s="76"/>
      <c r="XM57" s="76"/>
      <c r="XN57" s="76"/>
      <c r="XO57" s="76"/>
      <c r="XP57" s="76"/>
      <c r="XQ57" s="76"/>
      <c r="XR57" s="76"/>
      <c r="XS57" s="76"/>
      <c r="XT57" s="76"/>
      <c r="XU57" s="76"/>
      <c r="XV57" s="76"/>
      <c r="XW57" s="76"/>
      <c r="XX57" s="76"/>
      <c r="XY57" s="76"/>
      <c r="XZ57" s="76"/>
      <c r="YA57" s="76"/>
      <c r="YB57" s="76"/>
      <c r="YC57" s="76"/>
      <c r="YD57" s="76"/>
      <c r="YE57" s="76"/>
      <c r="YF57" s="76"/>
      <c r="YG57" s="76"/>
      <c r="YH57" s="76"/>
      <c r="YI57" s="76"/>
      <c r="YJ57" s="76"/>
      <c r="YK57" s="76"/>
      <c r="YL57" s="76"/>
      <c r="YM57" s="76"/>
      <c r="YN57" s="76"/>
      <c r="YO57" s="76"/>
      <c r="YP57" s="76"/>
      <c r="YQ57" s="76"/>
      <c r="YR57" s="76"/>
      <c r="YS57" s="76"/>
      <c r="YT57" s="76"/>
      <c r="YU57" s="76"/>
      <c r="YV57" s="76"/>
      <c r="YW57" s="76"/>
      <c r="YX57" s="76"/>
      <c r="YY57" s="76"/>
      <c r="YZ57" s="76"/>
      <c r="ZA57" s="76"/>
      <c r="ZB57" s="76"/>
      <c r="ZC57" s="76"/>
      <c r="ZD57" s="76"/>
      <c r="ZE57" s="76"/>
      <c r="ZF57" s="76"/>
      <c r="ZG57" s="76"/>
      <c r="ZH57" s="76"/>
      <c r="ZI57" s="76"/>
      <c r="ZJ57" s="76"/>
      <c r="ZK57" s="76"/>
      <c r="ZL57" s="76"/>
      <c r="ZM57" s="76"/>
      <c r="ZN57" s="76"/>
      <c r="ZO57" s="76"/>
      <c r="ZP57" s="76"/>
      <c r="ZQ57" s="76"/>
      <c r="ZR57" s="76"/>
      <c r="ZS57" s="76"/>
      <c r="ZT57" s="76"/>
      <c r="ZU57" s="76"/>
      <c r="ZV57" s="76"/>
      <c r="ZW57" s="76"/>
      <c r="ZX57" s="76"/>
      <c r="ZY57" s="76"/>
      <c r="ZZ57" s="76"/>
      <c r="AAA57" s="76"/>
      <c r="AAB57" s="76"/>
      <c r="AAC57" s="76"/>
      <c r="AAD57" s="76"/>
      <c r="AAE57" s="76"/>
      <c r="AAF57" s="76"/>
      <c r="AAG57" s="76"/>
      <c r="AAH57" s="76"/>
      <c r="AAI57" s="76"/>
      <c r="AAJ57" s="76"/>
      <c r="AAK57" s="76"/>
      <c r="AAL57" s="76"/>
      <c r="AAM57" s="76"/>
      <c r="AAN57" s="76"/>
      <c r="AAO57" s="76"/>
      <c r="AAP57" s="76"/>
      <c r="AAQ57" s="76"/>
      <c r="AAR57" s="76"/>
      <c r="AAS57" s="76"/>
      <c r="AAT57" s="76"/>
      <c r="AAU57" s="76"/>
      <c r="AAV57" s="76"/>
      <c r="AAW57" s="76"/>
      <c r="AAX57" s="76"/>
      <c r="AAY57" s="76"/>
      <c r="AAZ57" s="76"/>
      <c r="ABA57" s="76"/>
      <c r="ABB57" s="76"/>
      <c r="ABC57" s="76"/>
      <c r="ABD57" s="76"/>
      <c r="ABE57" s="76"/>
      <c r="ABF57" s="76"/>
      <c r="ABG57" s="76"/>
      <c r="ABH57" s="76"/>
      <c r="ABI57" s="76"/>
      <c r="ABJ57" s="76"/>
      <c r="ABK57" s="76"/>
      <c r="ABL57" s="76"/>
      <c r="ABM57" s="76"/>
      <c r="ABN57" s="76"/>
      <c r="ABO57" s="76"/>
      <c r="ABP57" s="76"/>
      <c r="ABQ57" s="76"/>
      <c r="ABR57" s="76"/>
      <c r="ABS57" s="76"/>
      <c r="ABT57" s="76"/>
      <c r="ABU57" s="76"/>
      <c r="ABV57" s="76"/>
      <c r="ABW57" s="76"/>
      <c r="ABX57" s="76"/>
      <c r="ABY57" s="76"/>
      <c r="ABZ57" s="76"/>
      <c r="ACA57" s="76"/>
      <c r="ACB57" s="76"/>
      <c r="ACC57" s="76"/>
      <c r="ACD57" s="76"/>
      <c r="ACE57" s="76"/>
      <c r="ACF57" s="76"/>
      <c r="ACG57" s="76"/>
      <c r="ACH57" s="76"/>
      <c r="ACI57" s="76"/>
      <c r="ACJ57" s="76"/>
      <c r="ACK57" s="76"/>
      <c r="ACL57" s="76"/>
      <c r="ACM57" s="76"/>
      <c r="ACN57" s="76"/>
      <c r="ACO57" s="76"/>
      <c r="ACP57" s="76"/>
      <c r="ACQ57" s="76"/>
      <c r="ACR57" s="76"/>
      <c r="ACS57" s="76"/>
      <c r="ACT57" s="76"/>
      <c r="ACU57" s="76"/>
      <c r="ACV57" s="76"/>
      <c r="ACW57" s="76"/>
      <c r="ACX57" s="76"/>
      <c r="ACY57" s="76"/>
      <c r="ACZ57" s="76"/>
      <c r="ADA57" s="76"/>
      <c r="ADB57" s="76"/>
      <c r="ADC57" s="76"/>
      <c r="ADD57" s="76"/>
      <c r="ADE57" s="76"/>
      <c r="ADF57" s="76"/>
      <c r="ADG57" s="76"/>
      <c r="ADH57" s="76"/>
      <c r="ADI57" s="76"/>
      <c r="ADJ57" s="76"/>
      <c r="ADK57" s="76"/>
      <c r="ADL57" s="76"/>
      <c r="ADM57" s="76"/>
      <c r="ADN57" s="76"/>
      <c r="ADO57" s="76"/>
      <c r="ADP57" s="76"/>
      <c r="ADQ57" s="76"/>
      <c r="ADR57" s="76"/>
      <c r="ADS57" s="76"/>
      <c r="ADT57" s="76"/>
      <c r="ADU57" s="76"/>
      <c r="ADV57" s="76"/>
      <c r="ADW57" s="76"/>
      <c r="ADX57" s="76"/>
      <c r="ADY57" s="76"/>
      <c r="ADZ57" s="76"/>
      <c r="AEA57" s="76"/>
      <c r="AEB57" s="76"/>
      <c r="AEC57" s="76"/>
      <c r="AED57" s="76"/>
      <c r="AEE57" s="76"/>
      <c r="AEF57" s="76"/>
      <c r="AEG57" s="76"/>
      <c r="AEH57" s="76"/>
      <c r="AEI57" s="76"/>
      <c r="AEJ57" s="76"/>
      <c r="AEK57" s="76"/>
      <c r="AEL57" s="76"/>
      <c r="AEM57" s="76"/>
      <c r="AEN57" s="76"/>
      <c r="AEO57" s="76"/>
      <c r="AEP57" s="76"/>
      <c r="AEQ57" s="76"/>
      <c r="AER57" s="76"/>
      <c r="AES57" s="76"/>
      <c r="AET57" s="76"/>
      <c r="AEU57" s="76"/>
      <c r="AEV57" s="76"/>
      <c r="AEW57" s="76"/>
      <c r="AEX57" s="76"/>
      <c r="AEY57" s="76"/>
      <c r="AEZ57" s="76"/>
      <c r="AFA57" s="76"/>
      <c r="AFB57" s="76"/>
      <c r="AFC57" s="76"/>
      <c r="AFD57" s="76"/>
      <c r="AFE57" s="76"/>
      <c r="AFF57" s="76"/>
      <c r="AFG57" s="76"/>
      <c r="AFH57" s="76"/>
      <c r="AFI57" s="76"/>
      <c r="AFJ57" s="76"/>
      <c r="AFK57" s="76"/>
      <c r="AFL57" s="76"/>
      <c r="AFM57" s="76"/>
      <c r="AFN57" s="76"/>
      <c r="AFO57" s="76"/>
      <c r="AFP57" s="76"/>
      <c r="AFQ57" s="76"/>
      <c r="AFR57" s="76"/>
      <c r="AFS57" s="76"/>
      <c r="AFT57" s="76"/>
      <c r="AFU57" s="76"/>
      <c r="AFV57" s="76"/>
      <c r="AFW57" s="76"/>
      <c r="AFX57" s="76"/>
      <c r="AFY57" s="76"/>
      <c r="AFZ57" s="76"/>
      <c r="AGA57" s="76"/>
      <c r="AGB57" s="76"/>
      <c r="AGC57" s="76"/>
      <c r="AGD57" s="76"/>
      <c r="AGE57" s="76"/>
      <c r="AGF57" s="76"/>
      <c r="AGG57" s="76"/>
      <c r="AGH57" s="76"/>
      <c r="AGI57" s="76"/>
      <c r="AGJ57" s="76"/>
      <c r="AGK57" s="76"/>
      <c r="AGL57" s="76"/>
      <c r="AGM57" s="76"/>
      <c r="AGN57" s="76"/>
      <c r="AGO57" s="76"/>
      <c r="AGP57" s="76"/>
      <c r="AGQ57" s="76"/>
      <c r="AGR57" s="76"/>
      <c r="AGS57" s="76"/>
      <c r="AGT57" s="76"/>
      <c r="AGU57" s="76"/>
      <c r="AGV57" s="76"/>
      <c r="AGW57" s="76"/>
      <c r="AGX57" s="76"/>
      <c r="AGY57" s="76"/>
      <c r="AGZ57" s="76"/>
      <c r="AHA57" s="76"/>
      <c r="AHB57" s="76"/>
      <c r="AHC57" s="76"/>
      <c r="AHD57" s="76"/>
      <c r="AHE57" s="76"/>
      <c r="AHF57" s="76"/>
      <c r="AHG57" s="76"/>
      <c r="AHH57" s="76"/>
      <c r="AHI57" s="76"/>
      <c r="AHJ57" s="76"/>
      <c r="AHK57" s="76"/>
      <c r="AHL57" s="76"/>
      <c r="AHM57" s="76"/>
      <c r="AHN57" s="76"/>
      <c r="AHO57" s="76"/>
      <c r="AHP57" s="76"/>
      <c r="AHQ57" s="76"/>
      <c r="AHR57" s="76"/>
      <c r="AHS57" s="76"/>
      <c r="AHT57" s="76"/>
      <c r="AHU57" s="76"/>
      <c r="AHV57" s="76"/>
      <c r="AHW57" s="76"/>
      <c r="AHX57" s="76"/>
      <c r="AHY57" s="76"/>
      <c r="AHZ57" s="76"/>
      <c r="AIA57" s="76"/>
      <c r="AIB57" s="76"/>
      <c r="AIC57" s="76"/>
      <c r="AID57" s="76"/>
      <c r="AIE57" s="76"/>
      <c r="AIF57" s="76"/>
      <c r="AIG57" s="76"/>
      <c r="AIH57" s="76"/>
      <c r="AII57" s="76"/>
      <c r="AIJ57" s="76"/>
      <c r="AIK57" s="76"/>
      <c r="AIL57" s="76"/>
      <c r="AIM57" s="76"/>
      <c r="AIN57" s="76"/>
      <c r="AIO57" s="76"/>
      <c r="AIP57" s="76"/>
      <c r="AIQ57" s="76"/>
      <c r="AIR57" s="76"/>
      <c r="AIS57" s="76"/>
      <c r="AIT57" s="76"/>
      <c r="AIU57" s="76"/>
      <c r="AIV57" s="76"/>
      <c r="AIW57" s="76"/>
      <c r="AIX57" s="76"/>
      <c r="AIY57" s="76"/>
      <c r="AIZ57" s="76"/>
      <c r="AJA57" s="76"/>
      <c r="AJB57" s="76"/>
      <c r="AJC57" s="76"/>
      <c r="AJD57" s="76"/>
      <c r="AJE57" s="76"/>
      <c r="AJF57" s="76"/>
      <c r="AJG57" s="76"/>
      <c r="AJH57" s="76"/>
      <c r="AJI57" s="76"/>
      <c r="AJJ57" s="76"/>
      <c r="AJK57" s="76"/>
      <c r="AJL57" s="76"/>
      <c r="AJM57" s="76"/>
      <c r="AJN57" s="76"/>
      <c r="AJO57" s="76"/>
      <c r="AJP57" s="76"/>
      <c r="AJQ57" s="76"/>
      <c r="AJR57" s="76"/>
      <c r="AJS57" s="76"/>
      <c r="AJT57" s="76"/>
      <c r="AJU57" s="76"/>
      <c r="AJV57" s="76"/>
      <c r="AJW57" s="76"/>
      <c r="AJX57" s="76"/>
      <c r="AJY57" s="76"/>
      <c r="AJZ57" s="76"/>
      <c r="AKA57" s="76"/>
      <c r="AKB57" s="76"/>
      <c r="AKC57" s="76"/>
      <c r="AKD57" s="76"/>
      <c r="AKE57" s="76"/>
      <c r="AKF57" s="76"/>
      <c r="AKG57" s="76"/>
      <c r="AKH57" s="76"/>
      <c r="AKI57" s="76"/>
      <c r="AKJ57" s="76"/>
      <c r="AKK57" s="76"/>
      <c r="AKL57" s="76"/>
      <c r="AKM57" s="76"/>
      <c r="AKN57" s="76"/>
      <c r="AKO57" s="76"/>
      <c r="AKP57" s="76"/>
      <c r="AKQ57" s="76"/>
      <c r="AKR57" s="76"/>
      <c r="AKS57" s="76"/>
      <c r="AKT57" s="76"/>
      <c r="AKU57" s="76"/>
      <c r="AKV57" s="76"/>
      <c r="AKW57" s="76"/>
      <c r="AKX57" s="76"/>
      <c r="AKY57" s="76"/>
      <c r="AKZ57" s="76"/>
      <c r="ALA57" s="76"/>
      <c r="ALB57" s="76"/>
      <c r="ALC57" s="76"/>
      <c r="ALD57" s="76"/>
      <c r="ALE57" s="76"/>
      <c r="ALF57" s="76"/>
      <c r="ALG57" s="76"/>
      <c r="ALH57" s="76"/>
      <c r="ALI57" s="76"/>
      <c r="ALJ57" s="76"/>
      <c r="ALK57" s="76"/>
      <c r="ALL57" s="76"/>
      <c r="ALM57" s="76"/>
      <c r="ALN57" s="76"/>
      <c r="ALO57" s="76"/>
      <c r="ALP57" s="76"/>
      <c r="ALQ57" s="76"/>
      <c r="ALR57" s="76"/>
      <c r="ALS57" s="76"/>
      <c r="ALT57" s="76"/>
      <c r="ALU57" s="76"/>
      <c r="ALV57" s="76"/>
      <c r="ALW57" s="76"/>
      <c r="ALX57" s="76"/>
      <c r="ALY57" s="76"/>
      <c r="ALZ57" s="76"/>
      <c r="AMA57" s="76"/>
      <c r="AMB57" s="76"/>
      <c r="AMC57" s="76"/>
      <c r="AMD57" s="76"/>
      <c r="AME57" s="76"/>
    </row>
    <row r="58" spans="1:1019" s="80" customFormat="1" ht="25.5">
      <c r="A58" s="20" t="s">
        <v>313</v>
      </c>
      <c r="B58" s="21">
        <v>5213848</v>
      </c>
      <c r="C58" s="21" t="s">
        <v>96</v>
      </c>
      <c r="D58" s="71" t="s">
        <v>75</v>
      </c>
      <c r="E58" s="22" t="s">
        <v>72</v>
      </c>
      <c r="F58" s="59">
        <v>2</v>
      </c>
      <c r="G58" s="23">
        <v>1.1000000000000001</v>
      </c>
      <c r="H58" s="69">
        <f t="shared" si="11"/>
        <v>0.21229999999999999</v>
      </c>
      <c r="I58" s="23">
        <f t="shared" si="12"/>
        <v>1.33</v>
      </c>
      <c r="J58" s="23">
        <f t="shared" si="13"/>
        <v>2.66</v>
      </c>
      <c r="K58" s="78">
        <f t="shared" si="14"/>
        <v>2.2000000000000002</v>
      </c>
      <c r="L58" s="76"/>
      <c r="M58" s="79"/>
      <c r="N58" s="76"/>
      <c r="O58" s="76"/>
      <c r="P58" s="76"/>
      <c r="Q58" s="76"/>
      <c r="R58" s="76"/>
      <c r="S58" s="76"/>
      <c r="T58" s="76"/>
      <c r="U58" s="76"/>
      <c r="V58" s="76"/>
      <c r="W58" s="76"/>
      <c r="X58" s="76"/>
      <c r="Y58" s="76"/>
      <c r="Z58" s="76"/>
      <c r="AA58" s="76"/>
      <c r="AB58" s="76"/>
      <c r="AC58" s="76"/>
      <c r="AD58" s="76"/>
      <c r="AE58" s="76"/>
      <c r="AF58" s="76"/>
      <c r="AG58" s="76"/>
      <c r="AH58" s="76"/>
      <c r="AI58" s="76"/>
      <c r="AJ58" s="76"/>
      <c r="AK58" s="76"/>
      <c r="AL58" s="76"/>
      <c r="AM58" s="76"/>
      <c r="AN58" s="76"/>
      <c r="AO58" s="76"/>
      <c r="AP58" s="76"/>
      <c r="AQ58" s="76"/>
      <c r="AR58" s="76"/>
      <c r="AS58" s="76"/>
      <c r="AT58" s="76"/>
      <c r="AU58" s="76"/>
      <c r="AV58" s="76"/>
      <c r="AW58" s="76"/>
      <c r="AX58" s="76"/>
      <c r="AY58" s="76"/>
      <c r="AZ58" s="76"/>
      <c r="BA58" s="76"/>
      <c r="BB58" s="76"/>
      <c r="BC58" s="76"/>
      <c r="BD58" s="76"/>
      <c r="BE58" s="76"/>
      <c r="BF58" s="76"/>
      <c r="BG58" s="76"/>
      <c r="BH58" s="76"/>
      <c r="BI58" s="76"/>
      <c r="BJ58" s="76"/>
      <c r="BK58" s="76"/>
      <c r="BL58" s="76"/>
      <c r="BM58" s="76"/>
      <c r="BN58" s="76"/>
      <c r="BO58" s="76"/>
      <c r="BP58" s="76"/>
      <c r="BQ58" s="76"/>
      <c r="BR58" s="76"/>
      <c r="BS58" s="76"/>
      <c r="BT58" s="76"/>
      <c r="BU58" s="76"/>
      <c r="BV58" s="76"/>
      <c r="BW58" s="76"/>
      <c r="BX58" s="76"/>
      <c r="BY58" s="76"/>
      <c r="BZ58" s="76"/>
      <c r="CA58" s="76"/>
      <c r="CB58" s="76"/>
      <c r="CC58" s="76"/>
      <c r="CD58" s="76"/>
      <c r="CE58" s="76"/>
      <c r="CF58" s="76"/>
      <c r="CG58" s="76"/>
      <c r="CH58" s="76"/>
      <c r="CI58" s="76"/>
      <c r="CJ58" s="76"/>
      <c r="CK58" s="76"/>
      <c r="CL58" s="76"/>
      <c r="CM58" s="76"/>
      <c r="CN58" s="76"/>
      <c r="CO58" s="76"/>
      <c r="CP58" s="76"/>
      <c r="CQ58" s="76"/>
      <c r="CR58" s="76"/>
      <c r="CS58" s="76"/>
      <c r="CT58" s="76"/>
      <c r="CU58" s="76"/>
      <c r="CV58" s="76"/>
      <c r="CW58" s="76"/>
      <c r="CX58" s="76"/>
      <c r="CY58" s="76"/>
      <c r="CZ58" s="76"/>
      <c r="DA58" s="76"/>
      <c r="DB58" s="76"/>
      <c r="DC58" s="76"/>
      <c r="DD58" s="76"/>
      <c r="DE58" s="76"/>
      <c r="DF58" s="76"/>
      <c r="DG58" s="76"/>
      <c r="DH58" s="76"/>
      <c r="DI58" s="76"/>
      <c r="DJ58" s="76"/>
      <c r="DK58" s="76"/>
      <c r="DL58" s="76"/>
      <c r="DM58" s="76"/>
      <c r="DN58" s="76"/>
      <c r="DO58" s="76"/>
      <c r="DP58" s="76"/>
      <c r="DQ58" s="76"/>
      <c r="DR58" s="76"/>
      <c r="DS58" s="76"/>
      <c r="DT58" s="76"/>
      <c r="DU58" s="76"/>
      <c r="DV58" s="76"/>
      <c r="DW58" s="76"/>
      <c r="DX58" s="76"/>
      <c r="DY58" s="76"/>
      <c r="DZ58" s="76"/>
      <c r="EA58" s="76"/>
      <c r="EB58" s="76"/>
      <c r="EC58" s="76"/>
      <c r="ED58" s="76"/>
      <c r="EE58" s="76"/>
      <c r="EF58" s="76"/>
      <c r="EG58" s="76"/>
      <c r="EH58" s="76"/>
      <c r="EI58" s="76"/>
      <c r="EJ58" s="76"/>
      <c r="EK58" s="76"/>
      <c r="EL58" s="76"/>
      <c r="EM58" s="76"/>
      <c r="EN58" s="76"/>
      <c r="EO58" s="76"/>
      <c r="EP58" s="76"/>
      <c r="EQ58" s="76"/>
      <c r="ER58" s="76"/>
      <c r="ES58" s="76"/>
      <c r="ET58" s="76"/>
      <c r="EU58" s="76"/>
      <c r="EV58" s="76"/>
      <c r="EW58" s="76"/>
      <c r="EX58" s="76"/>
      <c r="EY58" s="76"/>
      <c r="EZ58" s="76"/>
      <c r="FA58" s="76"/>
      <c r="FB58" s="76"/>
      <c r="FC58" s="76"/>
      <c r="FD58" s="76"/>
      <c r="FE58" s="76"/>
      <c r="FF58" s="76"/>
      <c r="FG58" s="76"/>
      <c r="FH58" s="76"/>
      <c r="FI58" s="76"/>
      <c r="FJ58" s="76"/>
      <c r="FK58" s="76"/>
      <c r="FL58" s="76"/>
      <c r="FM58" s="76"/>
      <c r="FN58" s="76"/>
      <c r="FO58" s="76"/>
      <c r="FP58" s="76"/>
      <c r="FQ58" s="76"/>
      <c r="FR58" s="76"/>
      <c r="FS58" s="76"/>
      <c r="FT58" s="76"/>
      <c r="FU58" s="76"/>
      <c r="FV58" s="76"/>
      <c r="FW58" s="76"/>
      <c r="FX58" s="76"/>
      <c r="FY58" s="76"/>
      <c r="FZ58" s="76"/>
      <c r="GA58" s="76"/>
      <c r="GB58" s="76"/>
      <c r="GC58" s="76"/>
      <c r="GD58" s="76"/>
      <c r="GE58" s="76"/>
      <c r="GF58" s="76"/>
      <c r="GG58" s="76"/>
      <c r="GH58" s="76"/>
      <c r="GI58" s="76"/>
      <c r="GJ58" s="76"/>
      <c r="GK58" s="76"/>
      <c r="GL58" s="76"/>
      <c r="GM58" s="76"/>
      <c r="GN58" s="76"/>
      <c r="GO58" s="76"/>
      <c r="GP58" s="76"/>
      <c r="GQ58" s="76"/>
      <c r="GR58" s="76"/>
      <c r="GS58" s="76"/>
      <c r="GT58" s="76"/>
      <c r="GU58" s="76"/>
      <c r="GV58" s="76"/>
      <c r="GW58" s="76"/>
      <c r="GX58" s="76"/>
      <c r="GY58" s="76"/>
      <c r="GZ58" s="76"/>
      <c r="HA58" s="76"/>
      <c r="HB58" s="76"/>
      <c r="HC58" s="76"/>
      <c r="HD58" s="76"/>
      <c r="HE58" s="76"/>
      <c r="HF58" s="76"/>
      <c r="HG58" s="76"/>
      <c r="HH58" s="76"/>
      <c r="HI58" s="76"/>
      <c r="HJ58" s="76"/>
      <c r="HK58" s="76"/>
      <c r="HL58" s="76"/>
      <c r="HM58" s="76"/>
      <c r="HN58" s="76"/>
      <c r="HO58" s="76"/>
      <c r="HP58" s="76"/>
      <c r="HQ58" s="76"/>
      <c r="HR58" s="76"/>
      <c r="HS58" s="76"/>
      <c r="HT58" s="76"/>
      <c r="HU58" s="76"/>
      <c r="HV58" s="76"/>
      <c r="HW58" s="76"/>
      <c r="HX58" s="76"/>
      <c r="HY58" s="76"/>
      <c r="HZ58" s="76"/>
      <c r="IA58" s="76"/>
      <c r="IB58" s="76"/>
      <c r="IC58" s="76"/>
      <c r="ID58" s="76"/>
      <c r="IE58" s="76"/>
      <c r="IF58" s="76"/>
      <c r="IG58" s="76"/>
      <c r="IH58" s="76"/>
      <c r="II58" s="76"/>
      <c r="IJ58" s="76"/>
      <c r="IK58" s="76"/>
      <c r="IL58" s="76"/>
      <c r="IM58" s="76"/>
      <c r="IN58" s="76"/>
      <c r="IO58" s="76"/>
      <c r="IP58" s="76"/>
      <c r="IQ58" s="76"/>
      <c r="IR58" s="76"/>
      <c r="IS58" s="76"/>
      <c r="IT58" s="76"/>
      <c r="IU58" s="76"/>
      <c r="IV58" s="76"/>
      <c r="IW58" s="76"/>
      <c r="IX58" s="76"/>
      <c r="IY58" s="76"/>
      <c r="IZ58" s="76"/>
      <c r="JA58" s="76"/>
      <c r="JB58" s="76"/>
      <c r="JC58" s="76"/>
      <c r="JD58" s="76"/>
      <c r="JE58" s="76"/>
      <c r="JF58" s="76"/>
      <c r="JG58" s="76"/>
      <c r="JH58" s="76"/>
      <c r="JI58" s="76"/>
      <c r="JJ58" s="76"/>
      <c r="JK58" s="76"/>
      <c r="JL58" s="76"/>
      <c r="JM58" s="76"/>
      <c r="JN58" s="76"/>
      <c r="JO58" s="76"/>
      <c r="JP58" s="76"/>
      <c r="JQ58" s="76"/>
      <c r="JR58" s="76"/>
      <c r="JS58" s="76"/>
      <c r="JT58" s="76"/>
      <c r="JU58" s="76"/>
      <c r="JV58" s="76"/>
      <c r="JW58" s="76"/>
      <c r="JX58" s="76"/>
      <c r="JY58" s="76"/>
      <c r="JZ58" s="76"/>
      <c r="KA58" s="76"/>
      <c r="KB58" s="76"/>
      <c r="KC58" s="76"/>
      <c r="KD58" s="76"/>
      <c r="KE58" s="76"/>
      <c r="KF58" s="76"/>
      <c r="KG58" s="76"/>
      <c r="KH58" s="76"/>
      <c r="KI58" s="76"/>
      <c r="KJ58" s="76"/>
      <c r="KK58" s="76"/>
      <c r="KL58" s="76"/>
      <c r="KM58" s="76"/>
      <c r="KN58" s="76"/>
      <c r="KO58" s="76"/>
      <c r="KP58" s="76"/>
      <c r="KQ58" s="76"/>
      <c r="KR58" s="76"/>
      <c r="KS58" s="76"/>
      <c r="KT58" s="76"/>
      <c r="KU58" s="76"/>
      <c r="KV58" s="76"/>
      <c r="KW58" s="76"/>
      <c r="KX58" s="76"/>
      <c r="KY58" s="76"/>
      <c r="KZ58" s="76"/>
      <c r="LA58" s="76"/>
      <c r="LB58" s="76"/>
      <c r="LC58" s="76"/>
      <c r="LD58" s="76"/>
      <c r="LE58" s="76"/>
      <c r="LF58" s="76"/>
      <c r="LG58" s="76"/>
      <c r="LH58" s="76"/>
      <c r="LI58" s="76"/>
      <c r="LJ58" s="76"/>
      <c r="LK58" s="76"/>
      <c r="LL58" s="76"/>
      <c r="LM58" s="76"/>
      <c r="LN58" s="76"/>
      <c r="LO58" s="76"/>
      <c r="LP58" s="76"/>
      <c r="LQ58" s="76"/>
      <c r="LR58" s="76"/>
      <c r="LS58" s="76"/>
      <c r="LT58" s="76"/>
      <c r="LU58" s="76"/>
      <c r="LV58" s="76"/>
      <c r="LW58" s="76"/>
      <c r="LX58" s="76"/>
      <c r="LY58" s="76"/>
      <c r="LZ58" s="76"/>
      <c r="MA58" s="76"/>
      <c r="MB58" s="76"/>
      <c r="MC58" s="76"/>
      <c r="MD58" s="76"/>
      <c r="ME58" s="76"/>
      <c r="MF58" s="76"/>
      <c r="MG58" s="76"/>
      <c r="MH58" s="76"/>
      <c r="MI58" s="76"/>
      <c r="MJ58" s="76"/>
      <c r="MK58" s="76"/>
      <c r="ML58" s="76"/>
      <c r="MM58" s="76"/>
      <c r="MN58" s="76"/>
      <c r="MO58" s="76"/>
      <c r="MP58" s="76"/>
      <c r="MQ58" s="76"/>
      <c r="MR58" s="76"/>
      <c r="MS58" s="76"/>
      <c r="MT58" s="76"/>
      <c r="MU58" s="76"/>
      <c r="MV58" s="76"/>
      <c r="MW58" s="76"/>
      <c r="MX58" s="76"/>
      <c r="MY58" s="76"/>
      <c r="MZ58" s="76"/>
      <c r="NA58" s="76"/>
      <c r="NB58" s="76"/>
      <c r="NC58" s="76"/>
      <c r="ND58" s="76"/>
      <c r="NE58" s="76"/>
      <c r="NF58" s="76"/>
      <c r="NG58" s="76"/>
      <c r="NH58" s="76"/>
      <c r="NI58" s="76"/>
      <c r="NJ58" s="76"/>
      <c r="NK58" s="76"/>
      <c r="NL58" s="76"/>
      <c r="NM58" s="76"/>
      <c r="NN58" s="76"/>
      <c r="NO58" s="76"/>
      <c r="NP58" s="76"/>
      <c r="NQ58" s="76"/>
      <c r="NR58" s="76"/>
      <c r="NS58" s="76"/>
      <c r="NT58" s="76"/>
      <c r="NU58" s="76"/>
      <c r="NV58" s="76"/>
      <c r="NW58" s="76"/>
      <c r="NX58" s="76"/>
      <c r="NY58" s="76"/>
      <c r="NZ58" s="76"/>
      <c r="OA58" s="76"/>
      <c r="OB58" s="76"/>
      <c r="OC58" s="76"/>
      <c r="OD58" s="76"/>
      <c r="OE58" s="76"/>
      <c r="OF58" s="76"/>
      <c r="OG58" s="76"/>
      <c r="OH58" s="76"/>
      <c r="OI58" s="76"/>
      <c r="OJ58" s="76"/>
      <c r="OK58" s="76"/>
      <c r="OL58" s="76"/>
      <c r="OM58" s="76"/>
      <c r="ON58" s="76"/>
      <c r="OO58" s="76"/>
      <c r="OP58" s="76"/>
      <c r="OQ58" s="76"/>
      <c r="OR58" s="76"/>
      <c r="OS58" s="76"/>
      <c r="OT58" s="76"/>
      <c r="OU58" s="76"/>
      <c r="OV58" s="76"/>
      <c r="OW58" s="76"/>
      <c r="OX58" s="76"/>
      <c r="OY58" s="76"/>
      <c r="OZ58" s="76"/>
      <c r="PA58" s="76"/>
      <c r="PB58" s="76"/>
      <c r="PC58" s="76"/>
      <c r="PD58" s="76"/>
      <c r="PE58" s="76"/>
      <c r="PF58" s="76"/>
      <c r="PG58" s="76"/>
      <c r="PH58" s="76"/>
      <c r="PI58" s="76"/>
      <c r="PJ58" s="76"/>
      <c r="PK58" s="76"/>
      <c r="PL58" s="76"/>
      <c r="PM58" s="76"/>
      <c r="PN58" s="76"/>
      <c r="PO58" s="76"/>
      <c r="PP58" s="76"/>
      <c r="PQ58" s="76"/>
      <c r="PR58" s="76"/>
      <c r="PS58" s="76"/>
      <c r="PT58" s="76"/>
      <c r="PU58" s="76"/>
      <c r="PV58" s="76"/>
      <c r="PW58" s="76"/>
      <c r="PX58" s="76"/>
      <c r="PY58" s="76"/>
      <c r="PZ58" s="76"/>
      <c r="QA58" s="76"/>
      <c r="QB58" s="76"/>
      <c r="QC58" s="76"/>
      <c r="QD58" s="76"/>
      <c r="QE58" s="76"/>
      <c r="QF58" s="76"/>
      <c r="QG58" s="76"/>
      <c r="QH58" s="76"/>
      <c r="QI58" s="76"/>
      <c r="QJ58" s="76"/>
      <c r="QK58" s="76"/>
      <c r="QL58" s="76"/>
      <c r="QM58" s="76"/>
      <c r="QN58" s="76"/>
      <c r="QO58" s="76"/>
      <c r="QP58" s="76"/>
      <c r="QQ58" s="76"/>
      <c r="QR58" s="76"/>
      <c r="QS58" s="76"/>
      <c r="QT58" s="76"/>
      <c r="QU58" s="76"/>
      <c r="QV58" s="76"/>
      <c r="QW58" s="76"/>
      <c r="QX58" s="76"/>
      <c r="QY58" s="76"/>
      <c r="QZ58" s="76"/>
      <c r="RA58" s="76"/>
      <c r="RB58" s="76"/>
      <c r="RC58" s="76"/>
      <c r="RD58" s="76"/>
      <c r="RE58" s="76"/>
      <c r="RF58" s="76"/>
      <c r="RG58" s="76"/>
      <c r="RH58" s="76"/>
      <c r="RI58" s="76"/>
      <c r="RJ58" s="76"/>
      <c r="RK58" s="76"/>
      <c r="RL58" s="76"/>
      <c r="RM58" s="76"/>
      <c r="RN58" s="76"/>
      <c r="RO58" s="76"/>
      <c r="RP58" s="76"/>
      <c r="RQ58" s="76"/>
      <c r="RR58" s="76"/>
      <c r="RS58" s="76"/>
      <c r="RT58" s="76"/>
      <c r="RU58" s="76"/>
      <c r="RV58" s="76"/>
      <c r="RW58" s="76"/>
      <c r="RX58" s="76"/>
      <c r="RY58" s="76"/>
      <c r="RZ58" s="76"/>
      <c r="SA58" s="76"/>
      <c r="SB58" s="76"/>
      <c r="SC58" s="76"/>
      <c r="SD58" s="76"/>
      <c r="SE58" s="76"/>
      <c r="SF58" s="76"/>
      <c r="SG58" s="76"/>
      <c r="SH58" s="76"/>
      <c r="SI58" s="76"/>
      <c r="SJ58" s="76"/>
      <c r="SK58" s="76"/>
      <c r="SL58" s="76"/>
      <c r="SM58" s="76"/>
      <c r="SN58" s="76"/>
      <c r="SO58" s="76"/>
      <c r="SP58" s="76"/>
      <c r="SQ58" s="76"/>
      <c r="SR58" s="76"/>
      <c r="SS58" s="76"/>
      <c r="ST58" s="76"/>
      <c r="SU58" s="76"/>
      <c r="SV58" s="76"/>
      <c r="SW58" s="76"/>
      <c r="SX58" s="76"/>
      <c r="SY58" s="76"/>
      <c r="SZ58" s="76"/>
      <c r="TA58" s="76"/>
      <c r="TB58" s="76"/>
      <c r="TC58" s="76"/>
      <c r="TD58" s="76"/>
      <c r="TE58" s="76"/>
      <c r="TF58" s="76"/>
      <c r="TG58" s="76"/>
      <c r="TH58" s="76"/>
      <c r="TI58" s="76"/>
      <c r="TJ58" s="76"/>
      <c r="TK58" s="76"/>
      <c r="TL58" s="76"/>
      <c r="TM58" s="76"/>
      <c r="TN58" s="76"/>
      <c r="TO58" s="76"/>
      <c r="TP58" s="76"/>
      <c r="TQ58" s="76"/>
      <c r="TR58" s="76"/>
      <c r="TS58" s="76"/>
      <c r="TT58" s="76"/>
      <c r="TU58" s="76"/>
      <c r="TV58" s="76"/>
      <c r="TW58" s="76"/>
      <c r="TX58" s="76"/>
      <c r="TY58" s="76"/>
      <c r="TZ58" s="76"/>
      <c r="UA58" s="76"/>
      <c r="UB58" s="76"/>
      <c r="UC58" s="76"/>
      <c r="UD58" s="76"/>
      <c r="UE58" s="76"/>
      <c r="UF58" s="76"/>
      <c r="UG58" s="76"/>
      <c r="UH58" s="76"/>
      <c r="UI58" s="76"/>
      <c r="UJ58" s="76"/>
      <c r="UK58" s="76"/>
      <c r="UL58" s="76"/>
      <c r="UM58" s="76"/>
      <c r="UN58" s="76"/>
      <c r="UO58" s="76"/>
      <c r="UP58" s="76"/>
      <c r="UQ58" s="76"/>
      <c r="UR58" s="76"/>
      <c r="US58" s="76"/>
      <c r="UT58" s="76"/>
      <c r="UU58" s="76"/>
      <c r="UV58" s="76"/>
      <c r="UW58" s="76"/>
      <c r="UX58" s="76"/>
      <c r="UY58" s="76"/>
      <c r="UZ58" s="76"/>
      <c r="VA58" s="76"/>
      <c r="VB58" s="76"/>
      <c r="VC58" s="76"/>
      <c r="VD58" s="76"/>
      <c r="VE58" s="76"/>
      <c r="VF58" s="76"/>
      <c r="VG58" s="76"/>
      <c r="VH58" s="76"/>
      <c r="VI58" s="76"/>
      <c r="VJ58" s="76"/>
      <c r="VK58" s="76"/>
      <c r="VL58" s="76"/>
      <c r="VM58" s="76"/>
      <c r="VN58" s="76"/>
      <c r="VO58" s="76"/>
      <c r="VP58" s="76"/>
      <c r="VQ58" s="76"/>
      <c r="VR58" s="76"/>
      <c r="VS58" s="76"/>
      <c r="VT58" s="76"/>
      <c r="VU58" s="76"/>
      <c r="VV58" s="76"/>
      <c r="VW58" s="76"/>
      <c r="VX58" s="76"/>
      <c r="VY58" s="76"/>
      <c r="VZ58" s="76"/>
      <c r="WA58" s="76"/>
      <c r="WB58" s="76"/>
      <c r="WC58" s="76"/>
      <c r="WD58" s="76"/>
      <c r="WE58" s="76"/>
      <c r="WF58" s="76"/>
      <c r="WG58" s="76"/>
      <c r="WH58" s="76"/>
      <c r="WI58" s="76"/>
      <c r="WJ58" s="76"/>
      <c r="WK58" s="76"/>
      <c r="WL58" s="76"/>
      <c r="WM58" s="76"/>
      <c r="WN58" s="76"/>
      <c r="WO58" s="76"/>
      <c r="WP58" s="76"/>
      <c r="WQ58" s="76"/>
      <c r="WR58" s="76"/>
      <c r="WS58" s="76"/>
      <c r="WT58" s="76"/>
      <c r="WU58" s="76"/>
      <c r="WV58" s="76"/>
      <c r="WW58" s="76"/>
      <c r="WX58" s="76"/>
      <c r="WY58" s="76"/>
      <c r="WZ58" s="76"/>
      <c r="XA58" s="76"/>
      <c r="XB58" s="76"/>
      <c r="XC58" s="76"/>
      <c r="XD58" s="76"/>
      <c r="XE58" s="76"/>
      <c r="XF58" s="76"/>
      <c r="XG58" s="76"/>
      <c r="XH58" s="76"/>
      <c r="XI58" s="76"/>
      <c r="XJ58" s="76"/>
      <c r="XK58" s="76"/>
      <c r="XL58" s="76"/>
      <c r="XM58" s="76"/>
      <c r="XN58" s="76"/>
      <c r="XO58" s="76"/>
      <c r="XP58" s="76"/>
      <c r="XQ58" s="76"/>
      <c r="XR58" s="76"/>
      <c r="XS58" s="76"/>
      <c r="XT58" s="76"/>
      <c r="XU58" s="76"/>
      <c r="XV58" s="76"/>
      <c r="XW58" s="76"/>
      <c r="XX58" s="76"/>
      <c r="XY58" s="76"/>
      <c r="XZ58" s="76"/>
      <c r="YA58" s="76"/>
      <c r="YB58" s="76"/>
      <c r="YC58" s="76"/>
      <c r="YD58" s="76"/>
      <c r="YE58" s="76"/>
      <c r="YF58" s="76"/>
      <c r="YG58" s="76"/>
      <c r="YH58" s="76"/>
      <c r="YI58" s="76"/>
      <c r="YJ58" s="76"/>
      <c r="YK58" s="76"/>
      <c r="YL58" s="76"/>
      <c r="YM58" s="76"/>
      <c r="YN58" s="76"/>
      <c r="YO58" s="76"/>
      <c r="YP58" s="76"/>
      <c r="YQ58" s="76"/>
      <c r="YR58" s="76"/>
      <c r="YS58" s="76"/>
      <c r="YT58" s="76"/>
      <c r="YU58" s="76"/>
      <c r="YV58" s="76"/>
      <c r="YW58" s="76"/>
      <c r="YX58" s="76"/>
      <c r="YY58" s="76"/>
      <c r="YZ58" s="76"/>
      <c r="ZA58" s="76"/>
      <c r="ZB58" s="76"/>
      <c r="ZC58" s="76"/>
      <c r="ZD58" s="76"/>
      <c r="ZE58" s="76"/>
      <c r="ZF58" s="76"/>
      <c r="ZG58" s="76"/>
      <c r="ZH58" s="76"/>
      <c r="ZI58" s="76"/>
      <c r="ZJ58" s="76"/>
      <c r="ZK58" s="76"/>
      <c r="ZL58" s="76"/>
      <c r="ZM58" s="76"/>
      <c r="ZN58" s="76"/>
      <c r="ZO58" s="76"/>
      <c r="ZP58" s="76"/>
      <c r="ZQ58" s="76"/>
      <c r="ZR58" s="76"/>
      <c r="ZS58" s="76"/>
      <c r="ZT58" s="76"/>
      <c r="ZU58" s="76"/>
      <c r="ZV58" s="76"/>
      <c r="ZW58" s="76"/>
      <c r="ZX58" s="76"/>
      <c r="ZY58" s="76"/>
      <c r="ZZ58" s="76"/>
      <c r="AAA58" s="76"/>
      <c r="AAB58" s="76"/>
      <c r="AAC58" s="76"/>
      <c r="AAD58" s="76"/>
      <c r="AAE58" s="76"/>
      <c r="AAF58" s="76"/>
      <c r="AAG58" s="76"/>
      <c r="AAH58" s="76"/>
      <c r="AAI58" s="76"/>
      <c r="AAJ58" s="76"/>
      <c r="AAK58" s="76"/>
      <c r="AAL58" s="76"/>
      <c r="AAM58" s="76"/>
      <c r="AAN58" s="76"/>
      <c r="AAO58" s="76"/>
      <c r="AAP58" s="76"/>
      <c r="AAQ58" s="76"/>
      <c r="AAR58" s="76"/>
      <c r="AAS58" s="76"/>
      <c r="AAT58" s="76"/>
      <c r="AAU58" s="76"/>
      <c r="AAV58" s="76"/>
      <c r="AAW58" s="76"/>
      <c r="AAX58" s="76"/>
      <c r="AAY58" s="76"/>
      <c r="AAZ58" s="76"/>
      <c r="ABA58" s="76"/>
      <c r="ABB58" s="76"/>
      <c r="ABC58" s="76"/>
      <c r="ABD58" s="76"/>
      <c r="ABE58" s="76"/>
      <c r="ABF58" s="76"/>
      <c r="ABG58" s="76"/>
      <c r="ABH58" s="76"/>
      <c r="ABI58" s="76"/>
      <c r="ABJ58" s="76"/>
      <c r="ABK58" s="76"/>
      <c r="ABL58" s="76"/>
      <c r="ABM58" s="76"/>
      <c r="ABN58" s="76"/>
      <c r="ABO58" s="76"/>
      <c r="ABP58" s="76"/>
      <c r="ABQ58" s="76"/>
      <c r="ABR58" s="76"/>
      <c r="ABS58" s="76"/>
      <c r="ABT58" s="76"/>
      <c r="ABU58" s="76"/>
      <c r="ABV58" s="76"/>
      <c r="ABW58" s="76"/>
      <c r="ABX58" s="76"/>
      <c r="ABY58" s="76"/>
      <c r="ABZ58" s="76"/>
      <c r="ACA58" s="76"/>
      <c r="ACB58" s="76"/>
      <c r="ACC58" s="76"/>
      <c r="ACD58" s="76"/>
      <c r="ACE58" s="76"/>
      <c r="ACF58" s="76"/>
      <c r="ACG58" s="76"/>
      <c r="ACH58" s="76"/>
      <c r="ACI58" s="76"/>
      <c r="ACJ58" s="76"/>
      <c r="ACK58" s="76"/>
      <c r="ACL58" s="76"/>
      <c r="ACM58" s="76"/>
      <c r="ACN58" s="76"/>
      <c r="ACO58" s="76"/>
      <c r="ACP58" s="76"/>
      <c r="ACQ58" s="76"/>
      <c r="ACR58" s="76"/>
      <c r="ACS58" s="76"/>
      <c r="ACT58" s="76"/>
      <c r="ACU58" s="76"/>
      <c r="ACV58" s="76"/>
      <c r="ACW58" s="76"/>
      <c r="ACX58" s="76"/>
      <c r="ACY58" s="76"/>
      <c r="ACZ58" s="76"/>
      <c r="ADA58" s="76"/>
      <c r="ADB58" s="76"/>
      <c r="ADC58" s="76"/>
      <c r="ADD58" s="76"/>
      <c r="ADE58" s="76"/>
      <c r="ADF58" s="76"/>
      <c r="ADG58" s="76"/>
      <c r="ADH58" s="76"/>
      <c r="ADI58" s="76"/>
      <c r="ADJ58" s="76"/>
      <c r="ADK58" s="76"/>
      <c r="ADL58" s="76"/>
      <c r="ADM58" s="76"/>
      <c r="ADN58" s="76"/>
      <c r="ADO58" s="76"/>
      <c r="ADP58" s="76"/>
      <c r="ADQ58" s="76"/>
      <c r="ADR58" s="76"/>
      <c r="ADS58" s="76"/>
      <c r="ADT58" s="76"/>
      <c r="ADU58" s="76"/>
      <c r="ADV58" s="76"/>
      <c r="ADW58" s="76"/>
      <c r="ADX58" s="76"/>
      <c r="ADY58" s="76"/>
      <c r="ADZ58" s="76"/>
      <c r="AEA58" s="76"/>
      <c r="AEB58" s="76"/>
      <c r="AEC58" s="76"/>
      <c r="AED58" s="76"/>
      <c r="AEE58" s="76"/>
      <c r="AEF58" s="76"/>
      <c r="AEG58" s="76"/>
      <c r="AEH58" s="76"/>
      <c r="AEI58" s="76"/>
      <c r="AEJ58" s="76"/>
      <c r="AEK58" s="76"/>
      <c r="AEL58" s="76"/>
      <c r="AEM58" s="76"/>
      <c r="AEN58" s="76"/>
      <c r="AEO58" s="76"/>
      <c r="AEP58" s="76"/>
      <c r="AEQ58" s="76"/>
      <c r="AER58" s="76"/>
      <c r="AES58" s="76"/>
      <c r="AET58" s="76"/>
      <c r="AEU58" s="76"/>
      <c r="AEV58" s="76"/>
      <c r="AEW58" s="76"/>
      <c r="AEX58" s="76"/>
      <c r="AEY58" s="76"/>
      <c r="AEZ58" s="76"/>
      <c r="AFA58" s="76"/>
      <c r="AFB58" s="76"/>
      <c r="AFC58" s="76"/>
      <c r="AFD58" s="76"/>
      <c r="AFE58" s="76"/>
      <c r="AFF58" s="76"/>
      <c r="AFG58" s="76"/>
      <c r="AFH58" s="76"/>
      <c r="AFI58" s="76"/>
      <c r="AFJ58" s="76"/>
      <c r="AFK58" s="76"/>
      <c r="AFL58" s="76"/>
      <c r="AFM58" s="76"/>
      <c r="AFN58" s="76"/>
      <c r="AFO58" s="76"/>
      <c r="AFP58" s="76"/>
      <c r="AFQ58" s="76"/>
      <c r="AFR58" s="76"/>
      <c r="AFS58" s="76"/>
      <c r="AFT58" s="76"/>
      <c r="AFU58" s="76"/>
      <c r="AFV58" s="76"/>
      <c r="AFW58" s="76"/>
      <c r="AFX58" s="76"/>
      <c r="AFY58" s="76"/>
      <c r="AFZ58" s="76"/>
      <c r="AGA58" s="76"/>
      <c r="AGB58" s="76"/>
      <c r="AGC58" s="76"/>
      <c r="AGD58" s="76"/>
      <c r="AGE58" s="76"/>
      <c r="AGF58" s="76"/>
      <c r="AGG58" s="76"/>
      <c r="AGH58" s="76"/>
      <c r="AGI58" s="76"/>
      <c r="AGJ58" s="76"/>
      <c r="AGK58" s="76"/>
      <c r="AGL58" s="76"/>
      <c r="AGM58" s="76"/>
      <c r="AGN58" s="76"/>
      <c r="AGO58" s="76"/>
      <c r="AGP58" s="76"/>
      <c r="AGQ58" s="76"/>
      <c r="AGR58" s="76"/>
      <c r="AGS58" s="76"/>
      <c r="AGT58" s="76"/>
      <c r="AGU58" s="76"/>
      <c r="AGV58" s="76"/>
      <c r="AGW58" s="76"/>
      <c r="AGX58" s="76"/>
      <c r="AGY58" s="76"/>
      <c r="AGZ58" s="76"/>
      <c r="AHA58" s="76"/>
      <c r="AHB58" s="76"/>
      <c r="AHC58" s="76"/>
      <c r="AHD58" s="76"/>
      <c r="AHE58" s="76"/>
      <c r="AHF58" s="76"/>
      <c r="AHG58" s="76"/>
      <c r="AHH58" s="76"/>
      <c r="AHI58" s="76"/>
      <c r="AHJ58" s="76"/>
      <c r="AHK58" s="76"/>
      <c r="AHL58" s="76"/>
      <c r="AHM58" s="76"/>
      <c r="AHN58" s="76"/>
      <c r="AHO58" s="76"/>
      <c r="AHP58" s="76"/>
      <c r="AHQ58" s="76"/>
      <c r="AHR58" s="76"/>
      <c r="AHS58" s="76"/>
      <c r="AHT58" s="76"/>
      <c r="AHU58" s="76"/>
      <c r="AHV58" s="76"/>
      <c r="AHW58" s="76"/>
      <c r="AHX58" s="76"/>
      <c r="AHY58" s="76"/>
      <c r="AHZ58" s="76"/>
      <c r="AIA58" s="76"/>
      <c r="AIB58" s="76"/>
      <c r="AIC58" s="76"/>
      <c r="AID58" s="76"/>
      <c r="AIE58" s="76"/>
      <c r="AIF58" s="76"/>
      <c r="AIG58" s="76"/>
      <c r="AIH58" s="76"/>
      <c r="AII58" s="76"/>
      <c r="AIJ58" s="76"/>
      <c r="AIK58" s="76"/>
      <c r="AIL58" s="76"/>
      <c r="AIM58" s="76"/>
      <c r="AIN58" s="76"/>
      <c r="AIO58" s="76"/>
      <c r="AIP58" s="76"/>
      <c r="AIQ58" s="76"/>
      <c r="AIR58" s="76"/>
      <c r="AIS58" s="76"/>
      <c r="AIT58" s="76"/>
      <c r="AIU58" s="76"/>
      <c r="AIV58" s="76"/>
      <c r="AIW58" s="76"/>
      <c r="AIX58" s="76"/>
      <c r="AIY58" s="76"/>
      <c r="AIZ58" s="76"/>
      <c r="AJA58" s="76"/>
      <c r="AJB58" s="76"/>
      <c r="AJC58" s="76"/>
      <c r="AJD58" s="76"/>
      <c r="AJE58" s="76"/>
      <c r="AJF58" s="76"/>
      <c r="AJG58" s="76"/>
      <c r="AJH58" s="76"/>
      <c r="AJI58" s="76"/>
      <c r="AJJ58" s="76"/>
      <c r="AJK58" s="76"/>
      <c r="AJL58" s="76"/>
      <c r="AJM58" s="76"/>
      <c r="AJN58" s="76"/>
      <c r="AJO58" s="76"/>
      <c r="AJP58" s="76"/>
      <c r="AJQ58" s="76"/>
      <c r="AJR58" s="76"/>
      <c r="AJS58" s="76"/>
      <c r="AJT58" s="76"/>
      <c r="AJU58" s="76"/>
      <c r="AJV58" s="76"/>
      <c r="AJW58" s="76"/>
      <c r="AJX58" s="76"/>
      <c r="AJY58" s="76"/>
      <c r="AJZ58" s="76"/>
      <c r="AKA58" s="76"/>
      <c r="AKB58" s="76"/>
      <c r="AKC58" s="76"/>
      <c r="AKD58" s="76"/>
      <c r="AKE58" s="76"/>
      <c r="AKF58" s="76"/>
      <c r="AKG58" s="76"/>
      <c r="AKH58" s="76"/>
      <c r="AKI58" s="76"/>
      <c r="AKJ58" s="76"/>
      <c r="AKK58" s="76"/>
      <c r="AKL58" s="76"/>
      <c r="AKM58" s="76"/>
      <c r="AKN58" s="76"/>
      <c r="AKO58" s="76"/>
      <c r="AKP58" s="76"/>
      <c r="AKQ58" s="76"/>
      <c r="AKR58" s="76"/>
      <c r="AKS58" s="76"/>
      <c r="AKT58" s="76"/>
      <c r="AKU58" s="76"/>
      <c r="AKV58" s="76"/>
      <c r="AKW58" s="76"/>
      <c r="AKX58" s="76"/>
      <c r="AKY58" s="76"/>
      <c r="AKZ58" s="76"/>
      <c r="ALA58" s="76"/>
      <c r="ALB58" s="76"/>
      <c r="ALC58" s="76"/>
      <c r="ALD58" s="76"/>
      <c r="ALE58" s="76"/>
      <c r="ALF58" s="76"/>
      <c r="ALG58" s="76"/>
      <c r="ALH58" s="76"/>
      <c r="ALI58" s="76"/>
      <c r="ALJ58" s="76"/>
      <c r="ALK58" s="76"/>
      <c r="ALL58" s="76"/>
      <c r="ALM58" s="76"/>
      <c r="ALN58" s="76"/>
      <c r="ALO58" s="76"/>
      <c r="ALP58" s="76"/>
      <c r="ALQ58" s="76"/>
      <c r="ALR58" s="76"/>
      <c r="ALS58" s="76"/>
      <c r="ALT58" s="76"/>
      <c r="ALU58" s="76"/>
      <c r="ALV58" s="76"/>
      <c r="ALW58" s="76"/>
      <c r="ALX58" s="76"/>
      <c r="ALY58" s="76"/>
      <c r="ALZ58" s="76"/>
      <c r="AMA58" s="76"/>
      <c r="AMB58" s="76"/>
      <c r="AMC58" s="76"/>
      <c r="AMD58" s="76"/>
      <c r="AME58" s="76"/>
    </row>
    <row r="59" spans="1:1019" s="80" customFormat="1">
      <c r="A59" s="20" t="s">
        <v>314</v>
      </c>
      <c r="B59" s="21" t="s">
        <v>293</v>
      </c>
      <c r="C59" s="21" t="s">
        <v>102</v>
      </c>
      <c r="D59" s="71" t="s">
        <v>294</v>
      </c>
      <c r="E59" s="22" t="s">
        <v>55</v>
      </c>
      <c r="F59" s="59">
        <v>14.34</v>
      </c>
      <c r="G59" s="23">
        <v>451.96</v>
      </c>
      <c r="H59" s="69">
        <f t="shared" si="11"/>
        <v>0.21229999999999999</v>
      </c>
      <c r="I59" s="23">
        <f t="shared" si="12"/>
        <v>547.91</v>
      </c>
      <c r="J59" s="23">
        <f t="shared" si="13"/>
        <v>7857.02</v>
      </c>
      <c r="K59" s="78">
        <f t="shared" si="14"/>
        <v>6481.1063999999997</v>
      </c>
      <c r="L59" s="76"/>
      <c r="M59" s="79"/>
      <c r="N59" s="76"/>
      <c r="O59" s="76"/>
      <c r="P59" s="76"/>
      <c r="Q59" s="76"/>
      <c r="R59" s="76"/>
      <c r="S59" s="76"/>
      <c r="T59" s="76"/>
      <c r="U59" s="76"/>
      <c r="V59" s="76"/>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6"/>
      <c r="BA59" s="76"/>
      <c r="BB59" s="76"/>
      <c r="BC59" s="76"/>
      <c r="BD59" s="76"/>
      <c r="BE59" s="76"/>
      <c r="BF59" s="76"/>
      <c r="BG59" s="76"/>
      <c r="BH59" s="76"/>
      <c r="BI59" s="76"/>
      <c r="BJ59" s="76"/>
      <c r="BK59" s="76"/>
      <c r="BL59" s="76"/>
      <c r="BM59" s="76"/>
      <c r="BN59" s="76"/>
      <c r="BO59" s="76"/>
      <c r="BP59" s="76"/>
      <c r="BQ59" s="76"/>
      <c r="BR59" s="76"/>
      <c r="BS59" s="76"/>
      <c r="BT59" s="76"/>
      <c r="BU59" s="76"/>
      <c r="BV59" s="76"/>
      <c r="BW59" s="76"/>
      <c r="BX59" s="76"/>
      <c r="BY59" s="76"/>
      <c r="BZ59" s="76"/>
      <c r="CA59" s="76"/>
      <c r="CB59" s="76"/>
      <c r="CC59" s="76"/>
      <c r="CD59" s="76"/>
      <c r="CE59" s="76"/>
      <c r="CF59" s="76"/>
      <c r="CG59" s="76"/>
      <c r="CH59" s="76"/>
      <c r="CI59" s="76"/>
      <c r="CJ59" s="76"/>
      <c r="CK59" s="76"/>
      <c r="CL59" s="76"/>
      <c r="CM59" s="76"/>
      <c r="CN59" s="76"/>
      <c r="CO59" s="76"/>
      <c r="CP59" s="76"/>
      <c r="CQ59" s="76"/>
      <c r="CR59" s="76"/>
      <c r="CS59" s="76"/>
      <c r="CT59" s="76"/>
      <c r="CU59" s="76"/>
      <c r="CV59" s="76"/>
      <c r="CW59" s="76"/>
      <c r="CX59" s="76"/>
      <c r="CY59" s="76"/>
      <c r="CZ59" s="76"/>
      <c r="DA59" s="76"/>
      <c r="DB59" s="76"/>
      <c r="DC59" s="76"/>
      <c r="DD59" s="76"/>
      <c r="DE59" s="76"/>
      <c r="DF59" s="76"/>
      <c r="DG59" s="76"/>
      <c r="DH59" s="76"/>
      <c r="DI59" s="76"/>
      <c r="DJ59" s="76"/>
      <c r="DK59" s="76"/>
      <c r="DL59" s="76"/>
      <c r="DM59" s="76"/>
      <c r="DN59" s="76"/>
      <c r="DO59" s="76"/>
      <c r="DP59" s="76"/>
      <c r="DQ59" s="76"/>
      <c r="DR59" s="76"/>
      <c r="DS59" s="76"/>
      <c r="DT59" s="76"/>
      <c r="DU59" s="76"/>
      <c r="DV59" s="76"/>
      <c r="DW59" s="76"/>
      <c r="DX59" s="76"/>
      <c r="DY59" s="76"/>
      <c r="DZ59" s="76"/>
      <c r="EA59" s="76"/>
      <c r="EB59" s="76"/>
      <c r="EC59" s="76"/>
      <c r="ED59" s="76"/>
      <c r="EE59" s="76"/>
      <c r="EF59" s="76"/>
      <c r="EG59" s="76"/>
      <c r="EH59" s="76"/>
      <c r="EI59" s="76"/>
      <c r="EJ59" s="76"/>
      <c r="EK59" s="76"/>
      <c r="EL59" s="76"/>
      <c r="EM59" s="76"/>
      <c r="EN59" s="76"/>
      <c r="EO59" s="76"/>
      <c r="EP59" s="76"/>
      <c r="EQ59" s="76"/>
      <c r="ER59" s="76"/>
      <c r="ES59" s="76"/>
      <c r="ET59" s="76"/>
      <c r="EU59" s="76"/>
      <c r="EV59" s="76"/>
      <c r="EW59" s="76"/>
      <c r="EX59" s="76"/>
      <c r="EY59" s="76"/>
      <c r="EZ59" s="76"/>
      <c r="FA59" s="76"/>
      <c r="FB59" s="76"/>
      <c r="FC59" s="76"/>
      <c r="FD59" s="76"/>
      <c r="FE59" s="76"/>
      <c r="FF59" s="76"/>
      <c r="FG59" s="76"/>
      <c r="FH59" s="76"/>
      <c r="FI59" s="76"/>
      <c r="FJ59" s="76"/>
      <c r="FK59" s="76"/>
      <c r="FL59" s="76"/>
      <c r="FM59" s="76"/>
      <c r="FN59" s="76"/>
      <c r="FO59" s="76"/>
      <c r="FP59" s="76"/>
      <c r="FQ59" s="76"/>
      <c r="FR59" s="76"/>
      <c r="FS59" s="76"/>
      <c r="FT59" s="76"/>
      <c r="FU59" s="76"/>
      <c r="FV59" s="76"/>
      <c r="FW59" s="76"/>
      <c r="FX59" s="76"/>
      <c r="FY59" s="76"/>
      <c r="FZ59" s="76"/>
      <c r="GA59" s="76"/>
      <c r="GB59" s="76"/>
      <c r="GC59" s="76"/>
      <c r="GD59" s="76"/>
      <c r="GE59" s="76"/>
      <c r="GF59" s="76"/>
      <c r="GG59" s="76"/>
      <c r="GH59" s="76"/>
      <c r="GI59" s="76"/>
      <c r="GJ59" s="76"/>
      <c r="GK59" s="76"/>
      <c r="GL59" s="76"/>
      <c r="GM59" s="76"/>
      <c r="GN59" s="76"/>
      <c r="GO59" s="76"/>
      <c r="GP59" s="76"/>
      <c r="GQ59" s="76"/>
      <c r="GR59" s="76"/>
      <c r="GS59" s="76"/>
      <c r="GT59" s="76"/>
      <c r="GU59" s="76"/>
      <c r="GV59" s="76"/>
      <c r="GW59" s="76"/>
      <c r="GX59" s="76"/>
      <c r="GY59" s="76"/>
      <c r="GZ59" s="76"/>
      <c r="HA59" s="76"/>
      <c r="HB59" s="76"/>
      <c r="HC59" s="76"/>
      <c r="HD59" s="76"/>
      <c r="HE59" s="76"/>
      <c r="HF59" s="76"/>
      <c r="HG59" s="76"/>
      <c r="HH59" s="76"/>
      <c r="HI59" s="76"/>
      <c r="HJ59" s="76"/>
      <c r="HK59" s="76"/>
      <c r="HL59" s="76"/>
      <c r="HM59" s="76"/>
      <c r="HN59" s="76"/>
      <c r="HO59" s="76"/>
      <c r="HP59" s="76"/>
      <c r="HQ59" s="76"/>
      <c r="HR59" s="76"/>
      <c r="HS59" s="76"/>
      <c r="HT59" s="76"/>
      <c r="HU59" s="76"/>
      <c r="HV59" s="76"/>
      <c r="HW59" s="76"/>
      <c r="HX59" s="76"/>
      <c r="HY59" s="76"/>
      <c r="HZ59" s="76"/>
      <c r="IA59" s="76"/>
      <c r="IB59" s="76"/>
      <c r="IC59" s="76"/>
      <c r="ID59" s="76"/>
      <c r="IE59" s="76"/>
      <c r="IF59" s="76"/>
      <c r="IG59" s="76"/>
      <c r="IH59" s="76"/>
      <c r="II59" s="76"/>
      <c r="IJ59" s="76"/>
      <c r="IK59" s="76"/>
      <c r="IL59" s="76"/>
      <c r="IM59" s="76"/>
      <c r="IN59" s="76"/>
      <c r="IO59" s="76"/>
      <c r="IP59" s="76"/>
      <c r="IQ59" s="76"/>
      <c r="IR59" s="76"/>
      <c r="IS59" s="76"/>
      <c r="IT59" s="76"/>
      <c r="IU59" s="76"/>
      <c r="IV59" s="76"/>
      <c r="IW59" s="76"/>
      <c r="IX59" s="76"/>
      <c r="IY59" s="76"/>
      <c r="IZ59" s="76"/>
      <c r="JA59" s="76"/>
      <c r="JB59" s="76"/>
      <c r="JC59" s="76"/>
      <c r="JD59" s="76"/>
      <c r="JE59" s="76"/>
      <c r="JF59" s="76"/>
      <c r="JG59" s="76"/>
      <c r="JH59" s="76"/>
      <c r="JI59" s="76"/>
      <c r="JJ59" s="76"/>
      <c r="JK59" s="76"/>
      <c r="JL59" s="76"/>
      <c r="JM59" s="76"/>
      <c r="JN59" s="76"/>
      <c r="JO59" s="76"/>
      <c r="JP59" s="76"/>
      <c r="JQ59" s="76"/>
      <c r="JR59" s="76"/>
      <c r="JS59" s="76"/>
      <c r="JT59" s="76"/>
      <c r="JU59" s="76"/>
      <c r="JV59" s="76"/>
      <c r="JW59" s="76"/>
      <c r="JX59" s="76"/>
      <c r="JY59" s="76"/>
      <c r="JZ59" s="76"/>
      <c r="KA59" s="76"/>
      <c r="KB59" s="76"/>
      <c r="KC59" s="76"/>
      <c r="KD59" s="76"/>
      <c r="KE59" s="76"/>
      <c r="KF59" s="76"/>
      <c r="KG59" s="76"/>
      <c r="KH59" s="76"/>
      <c r="KI59" s="76"/>
      <c r="KJ59" s="76"/>
      <c r="KK59" s="76"/>
      <c r="KL59" s="76"/>
      <c r="KM59" s="76"/>
      <c r="KN59" s="76"/>
      <c r="KO59" s="76"/>
      <c r="KP59" s="76"/>
      <c r="KQ59" s="76"/>
      <c r="KR59" s="76"/>
      <c r="KS59" s="76"/>
      <c r="KT59" s="76"/>
      <c r="KU59" s="76"/>
      <c r="KV59" s="76"/>
      <c r="KW59" s="76"/>
      <c r="KX59" s="76"/>
      <c r="KY59" s="76"/>
      <c r="KZ59" s="76"/>
      <c r="LA59" s="76"/>
      <c r="LB59" s="76"/>
      <c r="LC59" s="76"/>
      <c r="LD59" s="76"/>
      <c r="LE59" s="76"/>
      <c r="LF59" s="76"/>
      <c r="LG59" s="76"/>
      <c r="LH59" s="76"/>
      <c r="LI59" s="76"/>
      <c r="LJ59" s="76"/>
      <c r="LK59" s="76"/>
      <c r="LL59" s="76"/>
      <c r="LM59" s="76"/>
      <c r="LN59" s="76"/>
      <c r="LO59" s="76"/>
      <c r="LP59" s="76"/>
      <c r="LQ59" s="76"/>
      <c r="LR59" s="76"/>
      <c r="LS59" s="76"/>
      <c r="LT59" s="76"/>
      <c r="LU59" s="76"/>
      <c r="LV59" s="76"/>
      <c r="LW59" s="76"/>
      <c r="LX59" s="76"/>
      <c r="LY59" s="76"/>
      <c r="LZ59" s="76"/>
      <c r="MA59" s="76"/>
      <c r="MB59" s="76"/>
      <c r="MC59" s="76"/>
      <c r="MD59" s="76"/>
      <c r="ME59" s="76"/>
      <c r="MF59" s="76"/>
      <c r="MG59" s="76"/>
      <c r="MH59" s="76"/>
      <c r="MI59" s="76"/>
      <c r="MJ59" s="76"/>
      <c r="MK59" s="76"/>
      <c r="ML59" s="76"/>
      <c r="MM59" s="76"/>
      <c r="MN59" s="76"/>
      <c r="MO59" s="76"/>
      <c r="MP59" s="76"/>
      <c r="MQ59" s="76"/>
      <c r="MR59" s="76"/>
      <c r="MS59" s="76"/>
      <c r="MT59" s="76"/>
      <c r="MU59" s="76"/>
      <c r="MV59" s="76"/>
      <c r="MW59" s="76"/>
      <c r="MX59" s="76"/>
      <c r="MY59" s="76"/>
      <c r="MZ59" s="76"/>
      <c r="NA59" s="76"/>
      <c r="NB59" s="76"/>
      <c r="NC59" s="76"/>
      <c r="ND59" s="76"/>
      <c r="NE59" s="76"/>
      <c r="NF59" s="76"/>
      <c r="NG59" s="76"/>
      <c r="NH59" s="76"/>
      <c r="NI59" s="76"/>
      <c r="NJ59" s="76"/>
      <c r="NK59" s="76"/>
      <c r="NL59" s="76"/>
      <c r="NM59" s="76"/>
      <c r="NN59" s="76"/>
      <c r="NO59" s="76"/>
      <c r="NP59" s="76"/>
      <c r="NQ59" s="76"/>
      <c r="NR59" s="76"/>
      <c r="NS59" s="76"/>
      <c r="NT59" s="76"/>
      <c r="NU59" s="76"/>
      <c r="NV59" s="76"/>
      <c r="NW59" s="76"/>
      <c r="NX59" s="76"/>
      <c r="NY59" s="76"/>
      <c r="NZ59" s="76"/>
      <c r="OA59" s="76"/>
      <c r="OB59" s="76"/>
      <c r="OC59" s="76"/>
      <c r="OD59" s="76"/>
      <c r="OE59" s="76"/>
      <c r="OF59" s="76"/>
      <c r="OG59" s="76"/>
      <c r="OH59" s="76"/>
      <c r="OI59" s="76"/>
      <c r="OJ59" s="76"/>
      <c r="OK59" s="76"/>
      <c r="OL59" s="76"/>
      <c r="OM59" s="76"/>
      <c r="ON59" s="76"/>
      <c r="OO59" s="76"/>
      <c r="OP59" s="76"/>
      <c r="OQ59" s="76"/>
      <c r="OR59" s="76"/>
      <c r="OS59" s="76"/>
      <c r="OT59" s="76"/>
      <c r="OU59" s="76"/>
      <c r="OV59" s="76"/>
      <c r="OW59" s="76"/>
      <c r="OX59" s="76"/>
      <c r="OY59" s="76"/>
      <c r="OZ59" s="76"/>
      <c r="PA59" s="76"/>
      <c r="PB59" s="76"/>
      <c r="PC59" s="76"/>
      <c r="PD59" s="76"/>
      <c r="PE59" s="76"/>
      <c r="PF59" s="76"/>
      <c r="PG59" s="76"/>
      <c r="PH59" s="76"/>
      <c r="PI59" s="76"/>
      <c r="PJ59" s="76"/>
      <c r="PK59" s="76"/>
      <c r="PL59" s="76"/>
      <c r="PM59" s="76"/>
      <c r="PN59" s="76"/>
      <c r="PO59" s="76"/>
      <c r="PP59" s="76"/>
      <c r="PQ59" s="76"/>
      <c r="PR59" s="76"/>
      <c r="PS59" s="76"/>
      <c r="PT59" s="76"/>
      <c r="PU59" s="76"/>
      <c r="PV59" s="76"/>
      <c r="PW59" s="76"/>
      <c r="PX59" s="76"/>
      <c r="PY59" s="76"/>
      <c r="PZ59" s="76"/>
      <c r="QA59" s="76"/>
      <c r="QB59" s="76"/>
      <c r="QC59" s="76"/>
      <c r="QD59" s="76"/>
      <c r="QE59" s="76"/>
      <c r="QF59" s="76"/>
      <c r="QG59" s="76"/>
      <c r="QH59" s="76"/>
      <c r="QI59" s="76"/>
      <c r="QJ59" s="76"/>
      <c r="QK59" s="76"/>
      <c r="QL59" s="76"/>
      <c r="QM59" s="76"/>
      <c r="QN59" s="76"/>
      <c r="QO59" s="76"/>
      <c r="QP59" s="76"/>
      <c r="QQ59" s="76"/>
      <c r="QR59" s="76"/>
      <c r="QS59" s="76"/>
      <c r="QT59" s="76"/>
      <c r="QU59" s="76"/>
      <c r="QV59" s="76"/>
      <c r="QW59" s="76"/>
      <c r="QX59" s="76"/>
      <c r="QY59" s="76"/>
      <c r="QZ59" s="76"/>
      <c r="RA59" s="76"/>
      <c r="RB59" s="76"/>
      <c r="RC59" s="76"/>
      <c r="RD59" s="76"/>
      <c r="RE59" s="76"/>
      <c r="RF59" s="76"/>
      <c r="RG59" s="76"/>
      <c r="RH59" s="76"/>
      <c r="RI59" s="76"/>
      <c r="RJ59" s="76"/>
      <c r="RK59" s="76"/>
      <c r="RL59" s="76"/>
      <c r="RM59" s="76"/>
      <c r="RN59" s="76"/>
      <c r="RO59" s="76"/>
      <c r="RP59" s="76"/>
      <c r="RQ59" s="76"/>
      <c r="RR59" s="76"/>
      <c r="RS59" s="76"/>
      <c r="RT59" s="76"/>
      <c r="RU59" s="76"/>
      <c r="RV59" s="76"/>
      <c r="RW59" s="76"/>
      <c r="RX59" s="76"/>
      <c r="RY59" s="76"/>
      <c r="RZ59" s="76"/>
      <c r="SA59" s="76"/>
      <c r="SB59" s="76"/>
      <c r="SC59" s="76"/>
      <c r="SD59" s="76"/>
      <c r="SE59" s="76"/>
      <c r="SF59" s="76"/>
      <c r="SG59" s="76"/>
      <c r="SH59" s="76"/>
      <c r="SI59" s="76"/>
      <c r="SJ59" s="76"/>
      <c r="SK59" s="76"/>
      <c r="SL59" s="76"/>
      <c r="SM59" s="76"/>
      <c r="SN59" s="76"/>
      <c r="SO59" s="76"/>
      <c r="SP59" s="76"/>
      <c r="SQ59" s="76"/>
      <c r="SR59" s="76"/>
      <c r="SS59" s="76"/>
      <c r="ST59" s="76"/>
      <c r="SU59" s="76"/>
      <c r="SV59" s="76"/>
      <c r="SW59" s="76"/>
      <c r="SX59" s="76"/>
      <c r="SY59" s="76"/>
      <c r="SZ59" s="76"/>
      <c r="TA59" s="76"/>
      <c r="TB59" s="76"/>
      <c r="TC59" s="76"/>
      <c r="TD59" s="76"/>
      <c r="TE59" s="76"/>
      <c r="TF59" s="76"/>
      <c r="TG59" s="76"/>
      <c r="TH59" s="76"/>
      <c r="TI59" s="76"/>
      <c r="TJ59" s="76"/>
      <c r="TK59" s="76"/>
      <c r="TL59" s="76"/>
      <c r="TM59" s="76"/>
      <c r="TN59" s="76"/>
      <c r="TO59" s="76"/>
      <c r="TP59" s="76"/>
      <c r="TQ59" s="76"/>
      <c r="TR59" s="76"/>
      <c r="TS59" s="76"/>
      <c r="TT59" s="76"/>
      <c r="TU59" s="76"/>
      <c r="TV59" s="76"/>
      <c r="TW59" s="76"/>
      <c r="TX59" s="76"/>
      <c r="TY59" s="76"/>
      <c r="TZ59" s="76"/>
      <c r="UA59" s="76"/>
      <c r="UB59" s="76"/>
      <c r="UC59" s="76"/>
      <c r="UD59" s="76"/>
      <c r="UE59" s="76"/>
      <c r="UF59" s="76"/>
      <c r="UG59" s="76"/>
      <c r="UH59" s="76"/>
      <c r="UI59" s="76"/>
      <c r="UJ59" s="76"/>
      <c r="UK59" s="76"/>
      <c r="UL59" s="76"/>
      <c r="UM59" s="76"/>
      <c r="UN59" s="76"/>
      <c r="UO59" s="76"/>
      <c r="UP59" s="76"/>
      <c r="UQ59" s="76"/>
      <c r="UR59" s="76"/>
      <c r="US59" s="76"/>
      <c r="UT59" s="76"/>
      <c r="UU59" s="76"/>
      <c r="UV59" s="76"/>
      <c r="UW59" s="76"/>
      <c r="UX59" s="76"/>
      <c r="UY59" s="76"/>
      <c r="UZ59" s="76"/>
      <c r="VA59" s="76"/>
      <c r="VB59" s="76"/>
      <c r="VC59" s="76"/>
      <c r="VD59" s="76"/>
      <c r="VE59" s="76"/>
      <c r="VF59" s="76"/>
      <c r="VG59" s="76"/>
      <c r="VH59" s="76"/>
      <c r="VI59" s="76"/>
      <c r="VJ59" s="76"/>
      <c r="VK59" s="76"/>
      <c r="VL59" s="76"/>
      <c r="VM59" s="76"/>
      <c r="VN59" s="76"/>
      <c r="VO59" s="76"/>
      <c r="VP59" s="76"/>
      <c r="VQ59" s="76"/>
      <c r="VR59" s="76"/>
      <c r="VS59" s="76"/>
      <c r="VT59" s="76"/>
      <c r="VU59" s="76"/>
      <c r="VV59" s="76"/>
      <c r="VW59" s="76"/>
      <c r="VX59" s="76"/>
      <c r="VY59" s="76"/>
      <c r="VZ59" s="76"/>
      <c r="WA59" s="76"/>
      <c r="WB59" s="76"/>
      <c r="WC59" s="76"/>
      <c r="WD59" s="76"/>
      <c r="WE59" s="76"/>
      <c r="WF59" s="76"/>
      <c r="WG59" s="76"/>
      <c r="WH59" s="76"/>
      <c r="WI59" s="76"/>
      <c r="WJ59" s="76"/>
      <c r="WK59" s="76"/>
      <c r="WL59" s="76"/>
      <c r="WM59" s="76"/>
      <c r="WN59" s="76"/>
      <c r="WO59" s="76"/>
      <c r="WP59" s="76"/>
      <c r="WQ59" s="76"/>
      <c r="WR59" s="76"/>
      <c r="WS59" s="76"/>
      <c r="WT59" s="76"/>
      <c r="WU59" s="76"/>
      <c r="WV59" s="76"/>
      <c r="WW59" s="76"/>
      <c r="WX59" s="76"/>
      <c r="WY59" s="76"/>
      <c r="WZ59" s="76"/>
      <c r="XA59" s="76"/>
      <c r="XB59" s="76"/>
      <c r="XC59" s="76"/>
      <c r="XD59" s="76"/>
      <c r="XE59" s="76"/>
      <c r="XF59" s="76"/>
      <c r="XG59" s="76"/>
      <c r="XH59" s="76"/>
      <c r="XI59" s="76"/>
      <c r="XJ59" s="76"/>
      <c r="XK59" s="76"/>
      <c r="XL59" s="76"/>
      <c r="XM59" s="76"/>
      <c r="XN59" s="76"/>
      <c r="XO59" s="76"/>
      <c r="XP59" s="76"/>
      <c r="XQ59" s="76"/>
      <c r="XR59" s="76"/>
      <c r="XS59" s="76"/>
      <c r="XT59" s="76"/>
      <c r="XU59" s="76"/>
      <c r="XV59" s="76"/>
      <c r="XW59" s="76"/>
      <c r="XX59" s="76"/>
      <c r="XY59" s="76"/>
      <c r="XZ59" s="76"/>
      <c r="YA59" s="76"/>
      <c r="YB59" s="76"/>
      <c r="YC59" s="76"/>
      <c r="YD59" s="76"/>
      <c r="YE59" s="76"/>
      <c r="YF59" s="76"/>
      <c r="YG59" s="76"/>
      <c r="YH59" s="76"/>
      <c r="YI59" s="76"/>
      <c r="YJ59" s="76"/>
      <c r="YK59" s="76"/>
      <c r="YL59" s="76"/>
      <c r="YM59" s="76"/>
      <c r="YN59" s="76"/>
      <c r="YO59" s="76"/>
      <c r="YP59" s="76"/>
      <c r="YQ59" s="76"/>
      <c r="YR59" s="76"/>
      <c r="YS59" s="76"/>
      <c r="YT59" s="76"/>
      <c r="YU59" s="76"/>
      <c r="YV59" s="76"/>
      <c r="YW59" s="76"/>
      <c r="YX59" s="76"/>
      <c r="YY59" s="76"/>
      <c r="YZ59" s="76"/>
      <c r="ZA59" s="76"/>
      <c r="ZB59" s="76"/>
      <c r="ZC59" s="76"/>
      <c r="ZD59" s="76"/>
      <c r="ZE59" s="76"/>
      <c r="ZF59" s="76"/>
      <c r="ZG59" s="76"/>
      <c r="ZH59" s="76"/>
      <c r="ZI59" s="76"/>
      <c r="ZJ59" s="76"/>
      <c r="ZK59" s="76"/>
      <c r="ZL59" s="76"/>
      <c r="ZM59" s="76"/>
      <c r="ZN59" s="76"/>
      <c r="ZO59" s="76"/>
      <c r="ZP59" s="76"/>
      <c r="ZQ59" s="76"/>
      <c r="ZR59" s="76"/>
      <c r="ZS59" s="76"/>
      <c r="ZT59" s="76"/>
      <c r="ZU59" s="76"/>
      <c r="ZV59" s="76"/>
      <c r="ZW59" s="76"/>
      <c r="ZX59" s="76"/>
      <c r="ZY59" s="76"/>
      <c r="ZZ59" s="76"/>
      <c r="AAA59" s="76"/>
      <c r="AAB59" s="76"/>
      <c r="AAC59" s="76"/>
      <c r="AAD59" s="76"/>
      <c r="AAE59" s="76"/>
      <c r="AAF59" s="76"/>
      <c r="AAG59" s="76"/>
      <c r="AAH59" s="76"/>
      <c r="AAI59" s="76"/>
      <c r="AAJ59" s="76"/>
      <c r="AAK59" s="76"/>
      <c r="AAL59" s="76"/>
      <c r="AAM59" s="76"/>
      <c r="AAN59" s="76"/>
      <c r="AAO59" s="76"/>
      <c r="AAP59" s="76"/>
      <c r="AAQ59" s="76"/>
      <c r="AAR59" s="76"/>
      <c r="AAS59" s="76"/>
      <c r="AAT59" s="76"/>
      <c r="AAU59" s="76"/>
      <c r="AAV59" s="76"/>
      <c r="AAW59" s="76"/>
      <c r="AAX59" s="76"/>
      <c r="AAY59" s="76"/>
      <c r="AAZ59" s="76"/>
      <c r="ABA59" s="76"/>
      <c r="ABB59" s="76"/>
      <c r="ABC59" s="76"/>
      <c r="ABD59" s="76"/>
      <c r="ABE59" s="76"/>
      <c r="ABF59" s="76"/>
      <c r="ABG59" s="76"/>
      <c r="ABH59" s="76"/>
      <c r="ABI59" s="76"/>
      <c r="ABJ59" s="76"/>
      <c r="ABK59" s="76"/>
      <c r="ABL59" s="76"/>
      <c r="ABM59" s="76"/>
      <c r="ABN59" s="76"/>
      <c r="ABO59" s="76"/>
      <c r="ABP59" s="76"/>
      <c r="ABQ59" s="76"/>
      <c r="ABR59" s="76"/>
      <c r="ABS59" s="76"/>
      <c r="ABT59" s="76"/>
      <c r="ABU59" s="76"/>
      <c r="ABV59" s="76"/>
      <c r="ABW59" s="76"/>
      <c r="ABX59" s="76"/>
      <c r="ABY59" s="76"/>
      <c r="ABZ59" s="76"/>
      <c r="ACA59" s="76"/>
      <c r="ACB59" s="76"/>
      <c r="ACC59" s="76"/>
      <c r="ACD59" s="76"/>
      <c r="ACE59" s="76"/>
      <c r="ACF59" s="76"/>
      <c r="ACG59" s="76"/>
      <c r="ACH59" s="76"/>
      <c r="ACI59" s="76"/>
      <c r="ACJ59" s="76"/>
      <c r="ACK59" s="76"/>
      <c r="ACL59" s="76"/>
      <c r="ACM59" s="76"/>
      <c r="ACN59" s="76"/>
      <c r="ACO59" s="76"/>
      <c r="ACP59" s="76"/>
      <c r="ACQ59" s="76"/>
      <c r="ACR59" s="76"/>
      <c r="ACS59" s="76"/>
      <c r="ACT59" s="76"/>
      <c r="ACU59" s="76"/>
      <c r="ACV59" s="76"/>
      <c r="ACW59" s="76"/>
      <c r="ACX59" s="76"/>
      <c r="ACY59" s="76"/>
      <c r="ACZ59" s="76"/>
      <c r="ADA59" s="76"/>
      <c r="ADB59" s="76"/>
      <c r="ADC59" s="76"/>
      <c r="ADD59" s="76"/>
      <c r="ADE59" s="76"/>
      <c r="ADF59" s="76"/>
      <c r="ADG59" s="76"/>
      <c r="ADH59" s="76"/>
      <c r="ADI59" s="76"/>
      <c r="ADJ59" s="76"/>
      <c r="ADK59" s="76"/>
      <c r="ADL59" s="76"/>
      <c r="ADM59" s="76"/>
      <c r="ADN59" s="76"/>
      <c r="ADO59" s="76"/>
      <c r="ADP59" s="76"/>
      <c r="ADQ59" s="76"/>
      <c r="ADR59" s="76"/>
      <c r="ADS59" s="76"/>
      <c r="ADT59" s="76"/>
      <c r="ADU59" s="76"/>
      <c r="ADV59" s="76"/>
      <c r="ADW59" s="76"/>
      <c r="ADX59" s="76"/>
      <c r="ADY59" s="76"/>
      <c r="ADZ59" s="76"/>
      <c r="AEA59" s="76"/>
      <c r="AEB59" s="76"/>
      <c r="AEC59" s="76"/>
      <c r="AED59" s="76"/>
      <c r="AEE59" s="76"/>
      <c r="AEF59" s="76"/>
      <c r="AEG59" s="76"/>
      <c r="AEH59" s="76"/>
      <c r="AEI59" s="76"/>
      <c r="AEJ59" s="76"/>
      <c r="AEK59" s="76"/>
      <c r="AEL59" s="76"/>
      <c r="AEM59" s="76"/>
      <c r="AEN59" s="76"/>
      <c r="AEO59" s="76"/>
      <c r="AEP59" s="76"/>
      <c r="AEQ59" s="76"/>
      <c r="AER59" s="76"/>
      <c r="AES59" s="76"/>
      <c r="AET59" s="76"/>
      <c r="AEU59" s="76"/>
      <c r="AEV59" s="76"/>
      <c r="AEW59" s="76"/>
      <c r="AEX59" s="76"/>
      <c r="AEY59" s="76"/>
      <c r="AEZ59" s="76"/>
      <c r="AFA59" s="76"/>
      <c r="AFB59" s="76"/>
      <c r="AFC59" s="76"/>
      <c r="AFD59" s="76"/>
      <c r="AFE59" s="76"/>
      <c r="AFF59" s="76"/>
      <c r="AFG59" s="76"/>
      <c r="AFH59" s="76"/>
      <c r="AFI59" s="76"/>
      <c r="AFJ59" s="76"/>
      <c r="AFK59" s="76"/>
      <c r="AFL59" s="76"/>
      <c r="AFM59" s="76"/>
      <c r="AFN59" s="76"/>
      <c r="AFO59" s="76"/>
      <c r="AFP59" s="76"/>
      <c r="AFQ59" s="76"/>
      <c r="AFR59" s="76"/>
      <c r="AFS59" s="76"/>
      <c r="AFT59" s="76"/>
      <c r="AFU59" s="76"/>
      <c r="AFV59" s="76"/>
      <c r="AFW59" s="76"/>
      <c r="AFX59" s="76"/>
      <c r="AFY59" s="76"/>
      <c r="AFZ59" s="76"/>
      <c r="AGA59" s="76"/>
      <c r="AGB59" s="76"/>
      <c r="AGC59" s="76"/>
      <c r="AGD59" s="76"/>
      <c r="AGE59" s="76"/>
      <c r="AGF59" s="76"/>
      <c r="AGG59" s="76"/>
      <c r="AGH59" s="76"/>
      <c r="AGI59" s="76"/>
      <c r="AGJ59" s="76"/>
      <c r="AGK59" s="76"/>
      <c r="AGL59" s="76"/>
      <c r="AGM59" s="76"/>
      <c r="AGN59" s="76"/>
      <c r="AGO59" s="76"/>
      <c r="AGP59" s="76"/>
      <c r="AGQ59" s="76"/>
      <c r="AGR59" s="76"/>
      <c r="AGS59" s="76"/>
      <c r="AGT59" s="76"/>
      <c r="AGU59" s="76"/>
      <c r="AGV59" s="76"/>
      <c r="AGW59" s="76"/>
      <c r="AGX59" s="76"/>
      <c r="AGY59" s="76"/>
      <c r="AGZ59" s="76"/>
      <c r="AHA59" s="76"/>
      <c r="AHB59" s="76"/>
      <c r="AHC59" s="76"/>
      <c r="AHD59" s="76"/>
      <c r="AHE59" s="76"/>
      <c r="AHF59" s="76"/>
      <c r="AHG59" s="76"/>
      <c r="AHH59" s="76"/>
      <c r="AHI59" s="76"/>
      <c r="AHJ59" s="76"/>
      <c r="AHK59" s="76"/>
      <c r="AHL59" s="76"/>
      <c r="AHM59" s="76"/>
      <c r="AHN59" s="76"/>
      <c r="AHO59" s="76"/>
      <c r="AHP59" s="76"/>
      <c r="AHQ59" s="76"/>
      <c r="AHR59" s="76"/>
      <c r="AHS59" s="76"/>
      <c r="AHT59" s="76"/>
      <c r="AHU59" s="76"/>
      <c r="AHV59" s="76"/>
      <c r="AHW59" s="76"/>
      <c r="AHX59" s="76"/>
      <c r="AHY59" s="76"/>
      <c r="AHZ59" s="76"/>
      <c r="AIA59" s="76"/>
      <c r="AIB59" s="76"/>
      <c r="AIC59" s="76"/>
      <c r="AID59" s="76"/>
      <c r="AIE59" s="76"/>
      <c r="AIF59" s="76"/>
      <c r="AIG59" s="76"/>
      <c r="AIH59" s="76"/>
      <c r="AII59" s="76"/>
      <c r="AIJ59" s="76"/>
      <c r="AIK59" s="76"/>
      <c r="AIL59" s="76"/>
      <c r="AIM59" s="76"/>
      <c r="AIN59" s="76"/>
      <c r="AIO59" s="76"/>
      <c r="AIP59" s="76"/>
      <c r="AIQ59" s="76"/>
      <c r="AIR59" s="76"/>
      <c r="AIS59" s="76"/>
      <c r="AIT59" s="76"/>
      <c r="AIU59" s="76"/>
      <c r="AIV59" s="76"/>
      <c r="AIW59" s="76"/>
      <c r="AIX59" s="76"/>
      <c r="AIY59" s="76"/>
      <c r="AIZ59" s="76"/>
      <c r="AJA59" s="76"/>
      <c r="AJB59" s="76"/>
      <c r="AJC59" s="76"/>
      <c r="AJD59" s="76"/>
      <c r="AJE59" s="76"/>
      <c r="AJF59" s="76"/>
      <c r="AJG59" s="76"/>
      <c r="AJH59" s="76"/>
      <c r="AJI59" s="76"/>
      <c r="AJJ59" s="76"/>
      <c r="AJK59" s="76"/>
      <c r="AJL59" s="76"/>
      <c r="AJM59" s="76"/>
      <c r="AJN59" s="76"/>
      <c r="AJO59" s="76"/>
      <c r="AJP59" s="76"/>
      <c r="AJQ59" s="76"/>
      <c r="AJR59" s="76"/>
      <c r="AJS59" s="76"/>
      <c r="AJT59" s="76"/>
      <c r="AJU59" s="76"/>
      <c r="AJV59" s="76"/>
      <c r="AJW59" s="76"/>
      <c r="AJX59" s="76"/>
      <c r="AJY59" s="76"/>
      <c r="AJZ59" s="76"/>
      <c r="AKA59" s="76"/>
      <c r="AKB59" s="76"/>
      <c r="AKC59" s="76"/>
      <c r="AKD59" s="76"/>
      <c r="AKE59" s="76"/>
      <c r="AKF59" s="76"/>
      <c r="AKG59" s="76"/>
      <c r="AKH59" s="76"/>
      <c r="AKI59" s="76"/>
      <c r="AKJ59" s="76"/>
      <c r="AKK59" s="76"/>
      <c r="AKL59" s="76"/>
      <c r="AKM59" s="76"/>
      <c r="AKN59" s="76"/>
      <c r="AKO59" s="76"/>
      <c r="AKP59" s="76"/>
      <c r="AKQ59" s="76"/>
      <c r="AKR59" s="76"/>
      <c r="AKS59" s="76"/>
      <c r="AKT59" s="76"/>
      <c r="AKU59" s="76"/>
      <c r="AKV59" s="76"/>
      <c r="AKW59" s="76"/>
      <c r="AKX59" s="76"/>
      <c r="AKY59" s="76"/>
      <c r="AKZ59" s="76"/>
      <c r="ALA59" s="76"/>
      <c r="ALB59" s="76"/>
      <c r="ALC59" s="76"/>
      <c r="ALD59" s="76"/>
      <c r="ALE59" s="76"/>
      <c r="ALF59" s="76"/>
      <c r="ALG59" s="76"/>
      <c r="ALH59" s="76"/>
      <c r="ALI59" s="76"/>
      <c r="ALJ59" s="76"/>
      <c r="ALK59" s="76"/>
      <c r="ALL59" s="76"/>
      <c r="ALM59" s="76"/>
      <c r="ALN59" s="76"/>
      <c r="ALO59" s="76"/>
      <c r="ALP59" s="76"/>
      <c r="ALQ59" s="76"/>
      <c r="ALR59" s="76"/>
      <c r="ALS59" s="76"/>
      <c r="ALT59" s="76"/>
      <c r="ALU59" s="76"/>
      <c r="ALV59" s="76"/>
      <c r="ALW59" s="76"/>
      <c r="ALX59" s="76"/>
      <c r="ALY59" s="76"/>
      <c r="ALZ59" s="76"/>
      <c r="AMA59" s="76"/>
      <c r="AMB59" s="76"/>
      <c r="AMC59" s="76"/>
      <c r="AMD59" s="76"/>
      <c r="AME59" s="76"/>
    </row>
    <row r="60" spans="1:1019" s="80" customFormat="1">
      <c r="A60" s="20" t="s">
        <v>315</v>
      </c>
      <c r="B60" s="21">
        <v>5213850</v>
      </c>
      <c r="C60" s="21" t="s">
        <v>96</v>
      </c>
      <c r="D60" s="71" t="s">
        <v>76</v>
      </c>
      <c r="E60" s="22" t="s">
        <v>77</v>
      </c>
      <c r="F60" s="59">
        <v>403.53590000000003</v>
      </c>
      <c r="G60" s="23">
        <v>22.15</v>
      </c>
      <c r="H60" s="69">
        <f t="shared" si="11"/>
        <v>0.21229999999999999</v>
      </c>
      <c r="I60" s="23">
        <f t="shared" si="12"/>
        <v>26.85</v>
      </c>
      <c r="J60" s="23">
        <f t="shared" si="13"/>
        <v>10834.93</v>
      </c>
      <c r="K60" s="78">
        <f t="shared" si="14"/>
        <v>8938.3201850000005</v>
      </c>
      <c r="L60" s="76"/>
      <c r="M60" s="79"/>
      <c r="N60" s="76"/>
      <c r="O60" s="76"/>
      <c r="P60" s="76"/>
      <c r="Q60" s="76"/>
      <c r="R60" s="76"/>
      <c r="S60" s="76"/>
      <c r="T60" s="76"/>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6"/>
      <c r="BI60" s="76"/>
      <c r="BJ60" s="76"/>
      <c r="BK60" s="76"/>
      <c r="BL60" s="76"/>
      <c r="BM60" s="76"/>
      <c r="BN60" s="76"/>
      <c r="BO60" s="76"/>
      <c r="BP60" s="76"/>
      <c r="BQ60" s="76"/>
      <c r="BR60" s="76"/>
      <c r="BS60" s="76"/>
      <c r="BT60" s="76"/>
      <c r="BU60" s="76"/>
      <c r="BV60" s="76"/>
      <c r="BW60" s="76"/>
      <c r="BX60" s="76"/>
      <c r="BY60" s="76"/>
      <c r="BZ60" s="76"/>
      <c r="CA60" s="76"/>
      <c r="CB60" s="76"/>
      <c r="CC60" s="76"/>
      <c r="CD60" s="76"/>
      <c r="CE60" s="76"/>
      <c r="CF60" s="76"/>
      <c r="CG60" s="76"/>
      <c r="CH60" s="76"/>
      <c r="CI60" s="76"/>
      <c r="CJ60" s="76"/>
      <c r="CK60" s="76"/>
      <c r="CL60" s="76"/>
      <c r="CM60" s="76"/>
      <c r="CN60" s="76"/>
      <c r="CO60" s="76"/>
      <c r="CP60" s="76"/>
      <c r="CQ60" s="76"/>
      <c r="CR60" s="76"/>
      <c r="CS60" s="76"/>
      <c r="CT60" s="76"/>
      <c r="CU60" s="76"/>
      <c r="CV60" s="76"/>
      <c r="CW60" s="76"/>
      <c r="CX60" s="76"/>
      <c r="CY60" s="76"/>
      <c r="CZ60" s="76"/>
      <c r="DA60" s="76"/>
      <c r="DB60" s="76"/>
      <c r="DC60" s="76"/>
      <c r="DD60" s="76"/>
      <c r="DE60" s="76"/>
      <c r="DF60" s="76"/>
      <c r="DG60" s="76"/>
      <c r="DH60" s="76"/>
      <c r="DI60" s="76"/>
      <c r="DJ60" s="76"/>
      <c r="DK60" s="76"/>
      <c r="DL60" s="76"/>
      <c r="DM60" s="76"/>
      <c r="DN60" s="76"/>
      <c r="DO60" s="76"/>
      <c r="DP60" s="76"/>
      <c r="DQ60" s="76"/>
      <c r="DR60" s="76"/>
      <c r="DS60" s="76"/>
      <c r="DT60" s="76"/>
      <c r="DU60" s="76"/>
      <c r="DV60" s="76"/>
      <c r="DW60" s="76"/>
      <c r="DX60" s="76"/>
      <c r="DY60" s="76"/>
      <c r="DZ60" s="76"/>
      <c r="EA60" s="76"/>
      <c r="EB60" s="76"/>
      <c r="EC60" s="76"/>
      <c r="ED60" s="76"/>
      <c r="EE60" s="76"/>
      <c r="EF60" s="76"/>
      <c r="EG60" s="76"/>
      <c r="EH60" s="76"/>
      <c r="EI60" s="76"/>
      <c r="EJ60" s="76"/>
      <c r="EK60" s="76"/>
      <c r="EL60" s="76"/>
      <c r="EM60" s="76"/>
      <c r="EN60" s="76"/>
      <c r="EO60" s="76"/>
      <c r="EP60" s="76"/>
      <c r="EQ60" s="76"/>
      <c r="ER60" s="76"/>
      <c r="ES60" s="76"/>
      <c r="ET60" s="76"/>
      <c r="EU60" s="76"/>
      <c r="EV60" s="76"/>
      <c r="EW60" s="76"/>
      <c r="EX60" s="76"/>
      <c r="EY60" s="76"/>
      <c r="EZ60" s="76"/>
      <c r="FA60" s="76"/>
      <c r="FB60" s="76"/>
      <c r="FC60" s="76"/>
      <c r="FD60" s="76"/>
      <c r="FE60" s="76"/>
      <c r="FF60" s="76"/>
      <c r="FG60" s="76"/>
      <c r="FH60" s="76"/>
      <c r="FI60" s="76"/>
      <c r="FJ60" s="76"/>
      <c r="FK60" s="76"/>
      <c r="FL60" s="76"/>
      <c r="FM60" s="76"/>
      <c r="FN60" s="76"/>
      <c r="FO60" s="76"/>
      <c r="FP60" s="76"/>
      <c r="FQ60" s="76"/>
      <c r="FR60" s="76"/>
      <c r="FS60" s="76"/>
      <c r="FT60" s="76"/>
      <c r="FU60" s="76"/>
      <c r="FV60" s="76"/>
      <c r="FW60" s="76"/>
      <c r="FX60" s="76"/>
      <c r="FY60" s="76"/>
      <c r="FZ60" s="76"/>
      <c r="GA60" s="76"/>
      <c r="GB60" s="76"/>
      <c r="GC60" s="76"/>
      <c r="GD60" s="76"/>
      <c r="GE60" s="76"/>
      <c r="GF60" s="76"/>
      <c r="GG60" s="76"/>
      <c r="GH60" s="76"/>
      <c r="GI60" s="76"/>
      <c r="GJ60" s="76"/>
      <c r="GK60" s="76"/>
      <c r="GL60" s="76"/>
      <c r="GM60" s="76"/>
      <c r="GN60" s="76"/>
      <c r="GO60" s="76"/>
      <c r="GP60" s="76"/>
      <c r="GQ60" s="76"/>
      <c r="GR60" s="76"/>
      <c r="GS60" s="76"/>
      <c r="GT60" s="76"/>
      <c r="GU60" s="76"/>
      <c r="GV60" s="76"/>
      <c r="GW60" s="76"/>
      <c r="GX60" s="76"/>
      <c r="GY60" s="76"/>
      <c r="GZ60" s="76"/>
      <c r="HA60" s="76"/>
      <c r="HB60" s="76"/>
      <c r="HC60" s="76"/>
      <c r="HD60" s="76"/>
      <c r="HE60" s="76"/>
      <c r="HF60" s="76"/>
      <c r="HG60" s="76"/>
      <c r="HH60" s="76"/>
      <c r="HI60" s="76"/>
      <c r="HJ60" s="76"/>
      <c r="HK60" s="76"/>
      <c r="HL60" s="76"/>
      <c r="HM60" s="76"/>
      <c r="HN60" s="76"/>
      <c r="HO60" s="76"/>
      <c r="HP60" s="76"/>
      <c r="HQ60" s="76"/>
      <c r="HR60" s="76"/>
      <c r="HS60" s="76"/>
      <c r="HT60" s="76"/>
      <c r="HU60" s="76"/>
      <c r="HV60" s="76"/>
      <c r="HW60" s="76"/>
      <c r="HX60" s="76"/>
      <c r="HY60" s="76"/>
      <c r="HZ60" s="76"/>
      <c r="IA60" s="76"/>
      <c r="IB60" s="76"/>
      <c r="IC60" s="76"/>
      <c r="ID60" s="76"/>
      <c r="IE60" s="76"/>
      <c r="IF60" s="76"/>
      <c r="IG60" s="76"/>
      <c r="IH60" s="76"/>
      <c r="II60" s="76"/>
      <c r="IJ60" s="76"/>
      <c r="IK60" s="76"/>
      <c r="IL60" s="76"/>
      <c r="IM60" s="76"/>
      <c r="IN60" s="76"/>
      <c r="IO60" s="76"/>
      <c r="IP60" s="76"/>
      <c r="IQ60" s="76"/>
      <c r="IR60" s="76"/>
      <c r="IS60" s="76"/>
      <c r="IT60" s="76"/>
      <c r="IU60" s="76"/>
      <c r="IV60" s="76"/>
      <c r="IW60" s="76"/>
      <c r="IX60" s="76"/>
      <c r="IY60" s="76"/>
      <c r="IZ60" s="76"/>
      <c r="JA60" s="76"/>
      <c r="JB60" s="76"/>
      <c r="JC60" s="76"/>
      <c r="JD60" s="76"/>
      <c r="JE60" s="76"/>
      <c r="JF60" s="76"/>
      <c r="JG60" s="76"/>
      <c r="JH60" s="76"/>
      <c r="JI60" s="76"/>
      <c r="JJ60" s="76"/>
      <c r="JK60" s="76"/>
      <c r="JL60" s="76"/>
      <c r="JM60" s="76"/>
      <c r="JN60" s="76"/>
      <c r="JO60" s="76"/>
      <c r="JP60" s="76"/>
      <c r="JQ60" s="76"/>
      <c r="JR60" s="76"/>
      <c r="JS60" s="76"/>
      <c r="JT60" s="76"/>
      <c r="JU60" s="76"/>
      <c r="JV60" s="76"/>
      <c r="JW60" s="76"/>
      <c r="JX60" s="76"/>
      <c r="JY60" s="76"/>
      <c r="JZ60" s="76"/>
      <c r="KA60" s="76"/>
      <c r="KB60" s="76"/>
      <c r="KC60" s="76"/>
      <c r="KD60" s="76"/>
      <c r="KE60" s="76"/>
      <c r="KF60" s="76"/>
      <c r="KG60" s="76"/>
      <c r="KH60" s="76"/>
      <c r="KI60" s="76"/>
      <c r="KJ60" s="76"/>
      <c r="KK60" s="76"/>
      <c r="KL60" s="76"/>
      <c r="KM60" s="76"/>
      <c r="KN60" s="76"/>
      <c r="KO60" s="76"/>
      <c r="KP60" s="76"/>
      <c r="KQ60" s="76"/>
      <c r="KR60" s="76"/>
      <c r="KS60" s="76"/>
      <c r="KT60" s="76"/>
      <c r="KU60" s="76"/>
      <c r="KV60" s="76"/>
      <c r="KW60" s="76"/>
      <c r="KX60" s="76"/>
      <c r="KY60" s="76"/>
      <c r="KZ60" s="76"/>
      <c r="LA60" s="76"/>
      <c r="LB60" s="76"/>
      <c r="LC60" s="76"/>
      <c r="LD60" s="76"/>
      <c r="LE60" s="76"/>
      <c r="LF60" s="76"/>
      <c r="LG60" s="76"/>
      <c r="LH60" s="76"/>
      <c r="LI60" s="76"/>
      <c r="LJ60" s="76"/>
      <c r="LK60" s="76"/>
      <c r="LL60" s="76"/>
      <c r="LM60" s="76"/>
      <c r="LN60" s="76"/>
      <c r="LO60" s="76"/>
      <c r="LP60" s="76"/>
      <c r="LQ60" s="76"/>
      <c r="LR60" s="76"/>
      <c r="LS60" s="76"/>
      <c r="LT60" s="76"/>
      <c r="LU60" s="76"/>
      <c r="LV60" s="76"/>
      <c r="LW60" s="76"/>
      <c r="LX60" s="76"/>
      <c r="LY60" s="76"/>
      <c r="LZ60" s="76"/>
      <c r="MA60" s="76"/>
      <c r="MB60" s="76"/>
      <c r="MC60" s="76"/>
      <c r="MD60" s="76"/>
      <c r="ME60" s="76"/>
      <c r="MF60" s="76"/>
      <c r="MG60" s="76"/>
      <c r="MH60" s="76"/>
      <c r="MI60" s="76"/>
      <c r="MJ60" s="76"/>
      <c r="MK60" s="76"/>
      <c r="ML60" s="76"/>
      <c r="MM60" s="76"/>
      <c r="MN60" s="76"/>
      <c r="MO60" s="76"/>
      <c r="MP60" s="76"/>
      <c r="MQ60" s="76"/>
      <c r="MR60" s="76"/>
      <c r="MS60" s="76"/>
      <c r="MT60" s="76"/>
      <c r="MU60" s="76"/>
      <c r="MV60" s="76"/>
      <c r="MW60" s="76"/>
      <c r="MX60" s="76"/>
      <c r="MY60" s="76"/>
      <c r="MZ60" s="76"/>
      <c r="NA60" s="76"/>
      <c r="NB60" s="76"/>
      <c r="NC60" s="76"/>
      <c r="ND60" s="76"/>
      <c r="NE60" s="76"/>
      <c r="NF60" s="76"/>
      <c r="NG60" s="76"/>
      <c r="NH60" s="76"/>
      <c r="NI60" s="76"/>
      <c r="NJ60" s="76"/>
      <c r="NK60" s="76"/>
      <c r="NL60" s="76"/>
      <c r="NM60" s="76"/>
      <c r="NN60" s="76"/>
      <c r="NO60" s="76"/>
      <c r="NP60" s="76"/>
      <c r="NQ60" s="76"/>
      <c r="NR60" s="76"/>
      <c r="NS60" s="76"/>
      <c r="NT60" s="76"/>
      <c r="NU60" s="76"/>
      <c r="NV60" s="76"/>
      <c r="NW60" s="76"/>
      <c r="NX60" s="76"/>
      <c r="NY60" s="76"/>
      <c r="NZ60" s="76"/>
      <c r="OA60" s="76"/>
      <c r="OB60" s="76"/>
      <c r="OC60" s="76"/>
      <c r="OD60" s="76"/>
      <c r="OE60" s="76"/>
      <c r="OF60" s="76"/>
      <c r="OG60" s="76"/>
      <c r="OH60" s="76"/>
      <c r="OI60" s="76"/>
      <c r="OJ60" s="76"/>
      <c r="OK60" s="76"/>
      <c r="OL60" s="76"/>
      <c r="OM60" s="76"/>
      <c r="ON60" s="76"/>
      <c r="OO60" s="76"/>
      <c r="OP60" s="76"/>
      <c r="OQ60" s="76"/>
      <c r="OR60" s="76"/>
      <c r="OS60" s="76"/>
      <c r="OT60" s="76"/>
      <c r="OU60" s="76"/>
      <c r="OV60" s="76"/>
      <c r="OW60" s="76"/>
      <c r="OX60" s="76"/>
      <c r="OY60" s="76"/>
      <c r="OZ60" s="76"/>
      <c r="PA60" s="76"/>
      <c r="PB60" s="76"/>
      <c r="PC60" s="76"/>
      <c r="PD60" s="76"/>
      <c r="PE60" s="76"/>
      <c r="PF60" s="76"/>
      <c r="PG60" s="76"/>
      <c r="PH60" s="76"/>
      <c r="PI60" s="76"/>
      <c r="PJ60" s="76"/>
      <c r="PK60" s="76"/>
      <c r="PL60" s="76"/>
      <c r="PM60" s="76"/>
      <c r="PN60" s="76"/>
      <c r="PO60" s="76"/>
      <c r="PP60" s="76"/>
      <c r="PQ60" s="76"/>
      <c r="PR60" s="76"/>
      <c r="PS60" s="76"/>
      <c r="PT60" s="76"/>
      <c r="PU60" s="76"/>
      <c r="PV60" s="76"/>
      <c r="PW60" s="76"/>
      <c r="PX60" s="76"/>
      <c r="PY60" s="76"/>
      <c r="PZ60" s="76"/>
      <c r="QA60" s="76"/>
      <c r="QB60" s="76"/>
      <c r="QC60" s="76"/>
      <c r="QD60" s="76"/>
      <c r="QE60" s="76"/>
      <c r="QF60" s="76"/>
      <c r="QG60" s="76"/>
      <c r="QH60" s="76"/>
      <c r="QI60" s="76"/>
      <c r="QJ60" s="76"/>
      <c r="QK60" s="76"/>
      <c r="QL60" s="76"/>
      <c r="QM60" s="76"/>
      <c r="QN60" s="76"/>
      <c r="QO60" s="76"/>
      <c r="QP60" s="76"/>
      <c r="QQ60" s="76"/>
      <c r="QR60" s="76"/>
      <c r="QS60" s="76"/>
      <c r="QT60" s="76"/>
      <c r="QU60" s="76"/>
      <c r="QV60" s="76"/>
      <c r="QW60" s="76"/>
      <c r="QX60" s="76"/>
      <c r="QY60" s="76"/>
      <c r="QZ60" s="76"/>
      <c r="RA60" s="76"/>
      <c r="RB60" s="76"/>
      <c r="RC60" s="76"/>
      <c r="RD60" s="76"/>
      <c r="RE60" s="76"/>
      <c r="RF60" s="76"/>
      <c r="RG60" s="76"/>
      <c r="RH60" s="76"/>
      <c r="RI60" s="76"/>
      <c r="RJ60" s="76"/>
      <c r="RK60" s="76"/>
      <c r="RL60" s="76"/>
      <c r="RM60" s="76"/>
      <c r="RN60" s="76"/>
      <c r="RO60" s="76"/>
      <c r="RP60" s="76"/>
      <c r="RQ60" s="76"/>
      <c r="RR60" s="76"/>
      <c r="RS60" s="76"/>
      <c r="RT60" s="76"/>
      <c r="RU60" s="76"/>
      <c r="RV60" s="76"/>
      <c r="RW60" s="76"/>
      <c r="RX60" s="76"/>
      <c r="RY60" s="76"/>
      <c r="RZ60" s="76"/>
      <c r="SA60" s="76"/>
      <c r="SB60" s="76"/>
      <c r="SC60" s="76"/>
      <c r="SD60" s="76"/>
      <c r="SE60" s="76"/>
      <c r="SF60" s="76"/>
      <c r="SG60" s="76"/>
      <c r="SH60" s="76"/>
      <c r="SI60" s="76"/>
      <c r="SJ60" s="76"/>
      <c r="SK60" s="76"/>
      <c r="SL60" s="76"/>
      <c r="SM60" s="76"/>
      <c r="SN60" s="76"/>
      <c r="SO60" s="76"/>
      <c r="SP60" s="76"/>
      <c r="SQ60" s="76"/>
      <c r="SR60" s="76"/>
      <c r="SS60" s="76"/>
      <c r="ST60" s="76"/>
      <c r="SU60" s="76"/>
      <c r="SV60" s="76"/>
      <c r="SW60" s="76"/>
      <c r="SX60" s="76"/>
      <c r="SY60" s="76"/>
      <c r="SZ60" s="76"/>
      <c r="TA60" s="76"/>
      <c r="TB60" s="76"/>
      <c r="TC60" s="76"/>
      <c r="TD60" s="76"/>
      <c r="TE60" s="76"/>
      <c r="TF60" s="76"/>
      <c r="TG60" s="76"/>
      <c r="TH60" s="76"/>
      <c r="TI60" s="76"/>
      <c r="TJ60" s="76"/>
      <c r="TK60" s="76"/>
      <c r="TL60" s="76"/>
      <c r="TM60" s="76"/>
      <c r="TN60" s="76"/>
      <c r="TO60" s="76"/>
      <c r="TP60" s="76"/>
      <c r="TQ60" s="76"/>
      <c r="TR60" s="76"/>
      <c r="TS60" s="76"/>
      <c r="TT60" s="76"/>
      <c r="TU60" s="76"/>
      <c r="TV60" s="76"/>
      <c r="TW60" s="76"/>
      <c r="TX60" s="76"/>
      <c r="TY60" s="76"/>
      <c r="TZ60" s="76"/>
      <c r="UA60" s="76"/>
      <c r="UB60" s="76"/>
      <c r="UC60" s="76"/>
      <c r="UD60" s="76"/>
      <c r="UE60" s="76"/>
      <c r="UF60" s="76"/>
      <c r="UG60" s="76"/>
      <c r="UH60" s="76"/>
      <c r="UI60" s="76"/>
      <c r="UJ60" s="76"/>
      <c r="UK60" s="76"/>
      <c r="UL60" s="76"/>
      <c r="UM60" s="76"/>
      <c r="UN60" s="76"/>
      <c r="UO60" s="76"/>
      <c r="UP60" s="76"/>
      <c r="UQ60" s="76"/>
      <c r="UR60" s="76"/>
      <c r="US60" s="76"/>
      <c r="UT60" s="76"/>
      <c r="UU60" s="76"/>
      <c r="UV60" s="76"/>
      <c r="UW60" s="76"/>
      <c r="UX60" s="76"/>
      <c r="UY60" s="76"/>
      <c r="UZ60" s="76"/>
      <c r="VA60" s="76"/>
      <c r="VB60" s="76"/>
      <c r="VC60" s="76"/>
      <c r="VD60" s="76"/>
      <c r="VE60" s="76"/>
      <c r="VF60" s="76"/>
      <c r="VG60" s="76"/>
      <c r="VH60" s="76"/>
      <c r="VI60" s="76"/>
      <c r="VJ60" s="76"/>
      <c r="VK60" s="76"/>
      <c r="VL60" s="76"/>
      <c r="VM60" s="76"/>
      <c r="VN60" s="76"/>
      <c r="VO60" s="76"/>
      <c r="VP60" s="76"/>
      <c r="VQ60" s="76"/>
      <c r="VR60" s="76"/>
      <c r="VS60" s="76"/>
      <c r="VT60" s="76"/>
      <c r="VU60" s="76"/>
      <c r="VV60" s="76"/>
      <c r="VW60" s="76"/>
      <c r="VX60" s="76"/>
      <c r="VY60" s="76"/>
      <c r="VZ60" s="76"/>
      <c r="WA60" s="76"/>
      <c r="WB60" s="76"/>
      <c r="WC60" s="76"/>
      <c r="WD60" s="76"/>
      <c r="WE60" s="76"/>
      <c r="WF60" s="76"/>
      <c r="WG60" s="76"/>
      <c r="WH60" s="76"/>
      <c r="WI60" s="76"/>
      <c r="WJ60" s="76"/>
      <c r="WK60" s="76"/>
      <c r="WL60" s="76"/>
      <c r="WM60" s="76"/>
      <c r="WN60" s="76"/>
      <c r="WO60" s="76"/>
      <c r="WP60" s="76"/>
      <c r="WQ60" s="76"/>
      <c r="WR60" s="76"/>
      <c r="WS60" s="76"/>
      <c r="WT60" s="76"/>
      <c r="WU60" s="76"/>
      <c r="WV60" s="76"/>
      <c r="WW60" s="76"/>
      <c r="WX60" s="76"/>
      <c r="WY60" s="76"/>
      <c r="WZ60" s="76"/>
      <c r="XA60" s="76"/>
      <c r="XB60" s="76"/>
      <c r="XC60" s="76"/>
      <c r="XD60" s="76"/>
      <c r="XE60" s="76"/>
      <c r="XF60" s="76"/>
      <c r="XG60" s="76"/>
      <c r="XH60" s="76"/>
      <c r="XI60" s="76"/>
      <c r="XJ60" s="76"/>
      <c r="XK60" s="76"/>
      <c r="XL60" s="76"/>
      <c r="XM60" s="76"/>
      <c r="XN60" s="76"/>
      <c r="XO60" s="76"/>
      <c r="XP60" s="76"/>
      <c r="XQ60" s="76"/>
      <c r="XR60" s="76"/>
      <c r="XS60" s="76"/>
      <c r="XT60" s="76"/>
      <c r="XU60" s="76"/>
      <c r="XV60" s="76"/>
      <c r="XW60" s="76"/>
      <c r="XX60" s="76"/>
      <c r="XY60" s="76"/>
      <c r="XZ60" s="76"/>
      <c r="YA60" s="76"/>
      <c r="YB60" s="76"/>
      <c r="YC60" s="76"/>
      <c r="YD60" s="76"/>
      <c r="YE60" s="76"/>
      <c r="YF60" s="76"/>
      <c r="YG60" s="76"/>
      <c r="YH60" s="76"/>
      <c r="YI60" s="76"/>
      <c r="YJ60" s="76"/>
      <c r="YK60" s="76"/>
      <c r="YL60" s="76"/>
      <c r="YM60" s="76"/>
      <c r="YN60" s="76"/>
      <c r="YO60" s="76"/>
      <c r="YP60" s="76"/>
      <c r="YQ60" s="76"/>
      <c r="YR60" s="76"/>
      <c r="YS60" s="76"/>
      <c r="YT60" s="76"/>
      <c r="YU60" s="76"/>
      <c r="YV60" s="76"/>
      <c r="YW60" s="76"/>
      <c r="YX60" s="76"/>
      <c r="YY60" s="76"/>
      <c r="YZ60" s="76"/>
      <c r="ZA60" s="76"/>
      <c r="ZB60" s="76"/>
      <c r="ZC60" s="76"/>
      <c r="ZD60" s="76"/>
      <c r="ZE60" s="76"/>
      <c r="ZF60" s="76"/>
      <c r="ZG60" s="76"/>
      <c r="ZH60" s="76"/>
      <c r="ZI60" s="76"/>
      <c r="ZJ60" s="76"/>
      <c r="ZK60" s="76"/>
      <c r="ZL60" s="76"/>
      <c r="ZM60" s="76"/>
      <c r="ZN60" s="76"/>
      <c r="ZO60" s="76"/>
      <c r="ZP60" s="76"/>
      <c r="ZQ60" s="76"/>
      <c r="ZR60" s="76"/>
      <c r="ZS60" s="76"/>
      <c r="ZT60" s="76"/>
      <c r="ZU60" s="76"/>
      <c r="ZV60" s="76"/>
      <c r="ZW60" s="76"/>
      <c r="ZX60" s="76"/>
      <c r="ZY60" s="76"/>
      <c r="ZZ60" s="76"/>
      <c r="AAA60" s="76"/>
      <c r="AAB60" s="76"/>
      <c r="AAC60" s="76"/>
      <c r="AAD60" s="76"/>
      <c r="AAE60" s="76"/>
      <c r="AAF60" s="76"/>
      <c r="AAG60" s="76"/>
      <c r="AAH60" s="76"/>
      <c r="AAI60" s="76"/>
      <c r="AAJ60" s="76"/>
      <c r="AAK60" s="76"/>
      <c r="AAL60" s="76"/>
      <c r="AAM60" s="76"/>
      <c r="AAN60" s="76"/>
      <c r="AAO60" s="76"/>
      <c r="AAP60" s="76"/>
      <c r="AAQ60" s="76"/>
      <c r="AAR60" s="76"/>
      <c r="AAS60" s="76"/>
      <c r="AAT60" s="76"/>
      <c r="AAU60" s="76"/>
      <c r="AAV60" s="76"/>
      <c r="AAW60" s="76"/>
      <c r="AAX60" s="76"/>
      <c r="AAY60" s="76"/>
      <c r="AAZ60" s="76"/>
      <c r="ABA60" s="76"/>
      <c r="ABB60" s="76"/>
      <c r="ABC60" s="76"/>
      <c r="ABD60" s="76"/>
      <c r="ABE60" s="76"/>
      <c r="ABF60" s="76"/>
      <c r="ABG60" s="76"/>
      <c r="ABH60" s="76"/>
      <c r="ABI60" s="76"/>
      <c r="ABJ60" s="76"/>
      <c r="ABK60" s="76"/>
      <c r="ABL60" s="76"/>
      <c r="ABM60" s="76"/>
      <c r="ABN60" s="76"/>
      <c r="ABO60" s="76"/>
      <c r="ABP60" s="76"/>
      <c r="ABQ60" s="76"/>
      <c r="ABR60" s="76"/>
      <c r="ABS60" s="76"/>
      <c r="ABT60" s="76"/>
      <c r="ABU60" s="76"/>
      <c r="ABV60" s="76"/>
      <c r="ABW60" s="76"/>
      <c r="ABX60" s="76"/>
      <c r="ABY60" s="76"/>
      <c r="ABZ60" s="76"/>
      <c r="ACA60" s="76"/>
      <c r="ACB60" s="76"/>
      <c r="ACC60" s="76"/>
      <c r="ACD60" s="76"/>
      <c r="ACE60" s="76"/>
      <c r="ACF60" s="76"/>
      <c r="ACG60" s="76"/>
      <c r="ACH60" s="76"/>
      <c r="ACI60" s="76"/>
      <c r="ACJ60" s="76"/>
      <c r="ACK60" s="76"/>
      <c r="ACL60" s="76"/>
      <c r="ACM60" s="76"/>
      <c r="ACN60" s="76"/>
      <c r="ACO60" s="76"/>
      <c r="ACP60" s="76"/>
      <c r="ACQ60" s="76"/>
      <c r="ACR60" s="76"/>
      <c r="ACS60" s="76"/>
      <c r="ACT60" s="76"/>
      <c r="ACU60" s="76"/>
      <c r="ACV60" s="76"/>
      <c r="ACW60" s="76"/>
      <c r="ACX60" s="76"/>
      <c r="ACY60" s="76"/>
      <c r="ACZ60" s="76"/>
      <c r="ADA60" s="76"/>
      <c r="ADB60" s="76"/>
      <c r="ADC60" s="76"/>
      <c r="ADD60" s="76"/>
      <c r="ADE60" s="76"/>
      <c r="ADF60" s="76"/>
      <c r="ADG60" s="76"/>
      <c r="ADH60" s="76"/>
      <c r="ADI60" s="76"/>
      <c r="ADJ60" s="76"/>
      <c r="ADK60" s="76"/>
      <c r="ADL60" s="76"/>
      <c r="ADM60" s="76"/>
      <c r="ADN60" s="76"/>
      <c r="ADO60" s="76"/>
      <c r="ADP60" s="76"/>
      <c r="ADQ60" s="76"/>
      <c r="ADR60" s="76"/>
      <c r="ADS60" s="76"/>
      <c r="ADT60" s="76"/>
      <c r="ADU60" s="76"/>
      <c r="ADV60" s="76"/>
      <c r="ADW60" s="76"/>
      <c r="ADX60" s="76"/>
      <c r="ADY60" s="76"/>
      <c r="ADZ60" s="76"/>
      <c r="AEA60" s="76"/>
      <c r="AEB60" s="76"/>
      <c r="AEC60" s="76"/>
      <c r="AED60" s="76"/>
      <c r="AEE60" s="76"/>
      <c r="AEF60" s="76"/>
      <c r="AEG60" s="76"/>
      <c r="AEH60" s="76"/>
      <c r="AEI60" s="76"/>
      <c r="AEJ60" s="76"/>
      <c r="AEK60" s="76"/>
      <c r="AEL60" s="76"/>
      <c r="AEM60" s="76"/>
      <c r="AEN60" s="76"/>
      <c r="AEO60" s="76"/>
      <c r="AEP60" s="76"/>
      <c r="AEQ60" s="76"/>
      <c r="AER60" s="76"/>
      <c r="AES60" s="76"/>
      <c r="AET60" s="76"/>
      <c r="AEU60" s="76"/>
      <c r="AEV60" s="76"/>
      <c r="AEW60" s="76"/>
      <c r="AEX60" s="76"/>
      <c r="AEY60" s="76"/>
      <c r="AEZ60" s="76"/>
      <c r="AFA60" s="76"/>
      <c r="AFB60" s="76"/>
      <c r="AFC60" s="76"/>
      <c r="AFD60" s="76"/>
      <c r="AFE60" s="76"/>
      <c r="AFF60" s="76"/>
      <c r="AFG60" s="76"/>
      <c r="AFH60" s="76"/>
      <c r="AFI60" s="76"/>
      <c r="AFJ60" s="76"/>
      <c r="AFK60" s="76"/>
      <c r="AFL60" s="76"/>
      <c r="AFM60" s="76"/>
      <c r="AFN60" s="76"/>
      <c r="AFO60" s="76"/>
      <c r="AFP60" s="76"/>
      <c r="AFQ60" s="76"/>
      <c r="AFR60" s="76"/>
      <c r="AFS60" s="76"/>
      <c r="AFT60" s="76"/>
      <c r="AFU60" s="76"/>
      <c r="AFV60" s="76"/>
      <c r="AFW60" s="76"/>
      <c r="AFX60" s="76"/>
      <c r="AFY60" s="76"/>
      <c r="AFZ60" s="76"/>
      <c r="AGA60" s="76"/>
      <c r="AGB60" s="76"/>
      <c r="AGC60" s="76"/>
      <c r="AGD60" s="76"/>
      <c r="AGE60" s="76"/>
      <c r="AGF60" s="76"/>
      <c r="AGG60" s="76"/>
      <c r="AGH60" s="76"/>
      <c r="AGI60" s="76"/>
      <c r="AGJ60" s="76"/>
      <c r="AGK60" s="76"/>
      <c r="AGL60" s="76"/>
      <c r="AGM60" s="76"/>
      <c r="AGN60" s="76"/>
      <c r="AGO60" s="76"/>
      <c r="AGP60" s="76"/>
      <c r="AGQ60" s="76"/>
      <c r="AGR60" s="76"/>
      <c r="AGS60" s="76"/>
      <c r="AGT60" s="76"/>
      <c r="AGU60" s="76"/>
      <c r="AGV60" s="76"/>
      <c r="AGW60" s="76"/>
      <c r="AGX60" s="76"/>
      <c r="AGY60" s="76"/>
      <c r="AGZ60" s="76"/>
      <c r="AHA60" s="76"/>
      <c r="AHB60" s="76"/>
      <c r="AHC60" s="76"/>
      <c r="AHD60" s="76"/>
      <c r="AHE60" s="76"/>
      <c r="AHF60" s="76"/>
      <c r="AHG60" s="76"/>
      <c r="AHH60" s="76"/>
      <c r="AHI60" s="76"/>
      <c r="AHJ60" s="76"/>
      <c r="AHK60" s="76"/>
      <c r="AHL60" s="76"/>
      <c r="AHM60" s="76"/>
      <c r="AHN60" s="76"/>
      <c r="AHO60" s="76"/>
      <c r="AHP60" s="76"/>
      <c r="AHQ60" s="76"/>
      <c r="AHR60" s="76"/>
      <c r="AHS60" s="76"/>
      <c r="AHT60" s="76"/>
      <c r="AHU60" s="76"/>
      <c r="AHV60" s="76"/>
      <c r="AHW60" s="76"/>
      <c r="AHX60" s="76"/>
      <c r="AHY60" s="76"/>
      <c r="AHZ60" s="76"/>
      <c r="AIA60" s="76"/>
      <c r="AIB60" s="76"/>
      <c r="AIC60" s="76"/>
      <c r="AID60" s="76"/>
      <c r="AIE60" s="76"/>
      <c r="AIF60" s="76"/>
      <c r="AIG60" s="76"/>
      <c r="AIH60" s="76"/>
      <c r="AII60" s="76"/>
      <c r="AIJ60" s="76"/>
      <c r="AIK60" s="76"/>
      <c r="AIL60" s="76"/>
      <c r="AIM60" s="76"/>
      <c r="AIN60" s="76"/>
      <c r="AIO60" s="76"/>
      <c r="AIP60" s="76"/>
      <c r="AIQ60" s="76"/>
      <c r="AIR60" s="76"/>
      <c r="AIS60" s="76"/>
      <c r="AIT60" s="76"/>
      <c r="AIU60" s="76"/>
      <c r="AIV60" s="76"/>
      <c r="AIW60" s="76"/>
      <c r="AIX60" s="76"/>
      <c r="AIY60" s="76"/>
      <c r="AIZ60" s="76"/>
      <c r="AJA60" s="76"/>
      <c r="AJB60" s="76"/>
      <c r="AJC60" s="76"/>
      <c r="AJD60" s="76"/>
      <c r="AJE60" s="76"/>
      <c r="AJF60" s="76"/>
      <c r="AJG60" s="76"/>
      <c r="AJH60" s="76"/>
      <c r="AJI60" s="76"/>
      <c r="AJJ60" s="76"/>
      <c r="AJK60" s="76"/>
      <c r="AJL60" s="76"/>
      <c r="AJM60" s="76"/>
      <c r="AJN60" s="76"/>
      <c r="AJO60" s="76"/>
      <c r="AJP60" s="76"/>
      <c r="AJQ60" s="76"/>
      <c r="AJR60" s="76"/>
      <c r="AJS60" s="76"/>
      <c r="AJT60" s="76"/>
      <c r="AJU60" s="76"/>
      <c r="AJV60" s="76"/>
      <c r="AJW60" s="76"/>
      <c r="AJX60" s="76"/>
      <c r="AJY60" s="76"/>
      <c r="AJZ60" s="76"/>
      <c r="AKA60" s="76"/>
      <c r="AKB60" s="76"/>
      <c r="AKC60" s="76"/>
      <c r="AKD60" s="76"/>
      <c r="AKE60" s="76"/>
      <c r="AKF60" s="76"/>
      <c r="AKG60" s="76"/>
      <c r="AKH60" s="76"/>
      <c r="AKI60" s="76"/>
      <c r="AKJ60" s="76"/>
      <c r="AKK60" s="76"/>
      <c r="AKL60" s="76"/>
      <c r="AKM60" s="76"/>
      <c r="AKN60" s="76"/>
      <c r="AKO60" s="76"/>
      <c r="AKP60" s="76"/>
      <c r="AKQ60" s="76"/>
      <c r="AKR60" s="76"/>
      <c r="AKS60" s="76"/>
      <c r="AKT60" s="76"/>
      <c r="AKU60" s="76"/>
      <c r="AKV60" s="76"/>
      <c r="AKW60" s="76"/>
      <c r="AKX60" s="76"/>
      <c r="AKY60" s="76"/>
      <c r="AKZ60" s="76"/>
      <c r="ALA60" s="76"/>
      <c r="ALB60" s="76"/>
      <c r="ALC60" s="76"/>
      <c r="ALD60" s="76"/>
      <c r="ALE60" s="76"/>
      <c r="ALF60" s="76"/>
      <c r="ALG60" s="76"/>
      <c r="ALH60" s="76"/>
      <c r="ALI60" s="76"/>
      <c r="ALJ60" s="76"/>
      <c r="ALK60" s="76"/>
      <c r="ALL60" s="76"/>
      <c r="ALM60" s="76"/>
      <c r="ALN60" s="76"/>
      <c r="ALO60" s="76"/>
      <c r="ALP60" s="76"/>
      <c r="ALQ60" s="76"/>
      <c r="ALR60" s="76"/>
      <c r="ALS60" s="76"/>
      <c r="ALT60" s="76"/>
      <c r="ALU60" s="76"/>
      <c r="ALV60" s="76"/>
      <c r="ALW60" s="76"/>
      <c r="ALX60" s="76"/>
      <c r="ALY60" s="76"/>
      <c r="ALZ60" s="76"/>
      <c r="AMA60" s="76"/>
      <c r="AMB60" s="76"/>
      <c r="AMC60" s="76"/>
      <c r="AMD60" s="76"/>
      <c r="AME60" s="76"/>
    </row>
    <row r="61" spans="1:1019" s="80" customFormat="1">
      <c r="A61" s="20"/>
      <c r="B61" s="21"/>
      <c r="C61" s="21"/>
      <c r="D61" s="71"/>
      <c r="E61" s="22"/>
      <c r="F61" s="59"/>
      <c r="G61" s="23"/>
      <c r="H61" s="69"/>
      <c r="I61" s="23"/>
      <c r="J61" s="23"/>
      <c r="K61" s="76"/>
      <c r="L61" s="76"/>
      <c r="M61" s="76"/>
      <c r="N61" s="76"/>
      <c r="O61" s="76"/>
      <c r="P61" s="76"/>
      <c r="Q61" s="76"/>
      <c r="R61" s="76"/>
      <c r="S61" s="76"/>
      <c r="T61" s="76"/>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6"/>
      <c r="BI61" s="76"/>
      <c r="BJ61" s="76"/>
      <c r="BK61" s="76"/>
      <c r="BL61" s="76"/>
      <c r="BM61" s="76"/>
      <c r="BN61" s="76"/>
      <c r="BO61" s="76"/>
      <c r="BP61" s="76"/>
      <c r="BQ61" s="76"/>
      <c r="BR61" s="76"/>
      <c r="BS61" s="76"/>
      <c r="BT61" s="76"/>
      <c r="BU61" s="76"/>
      <c r="BV61" s="76"/>
      <c r="BW61" s="76"/>
      <c r="BX61" s="76"/>
      <c r="BY61" s="76"/>
      <c r="BZ61" s="76"/>
      <c r="CA61" s="76"/>
      <c r="CB61" s="76"/>
      <c r="CC61" s="76"/>
      <c r="CD61" s="76"/>
      <c r="CE61" s="76"/>
      <c r="CF61" s="76"/>
      <c r="CG61" s="76"/>
      <c r="CH61" s="76"/>
      <c r="CI61" s="76"/>
      <c r="CJ61" s="76"/>
      <c r="CK61" s="76"/>
      <c r="CL61" s="76"/>
      <c r="CM61" s="76"/>
      <c r="CN61" s="76"/>
      <c r="CO61" s="76"/>
      <c r="CP61" s="76"/>
      <c r="CQ61" s="76"/>
      <c r="CR61" s="76"/>
      <c r="CS61" s="76"/>
      <c r="CT61" s="76"/>
      <c r="CU61" s="76"/>
      <c r="CV61" s="76"/>
      <c r="CW61" s="76"/>
      <c r="CX61" s="76"/>
      <c r="CY61" s="76"/>
      <c r="CZ61" s="76"/>
      <c r="DA61" s="76"/>
      <c r="DB61" s="76"/>
      <c r="DC61" s="76"/>
      <c r="DD61" s="76"/>
      <c r="DE61" s="76"/>
      <c r="DF61" s="76"/>
      <c r="DG61" s="76"/>
      <c r="DH61" s="76"/>
      <c r="DI61" s="76"/>
      <c r="DJ61" s="76"/>
      <c r="DK61" s="76"/>
      <c r="DL61" s="76"/>
      <c r="DM61" s="76"/>
      <c r="DN61" s="76"/>
      <c r="DO61" s="76"/>
      <c r="DP61" s="76"/>
      <c r="DQ61" s="76"/>
      <c r="DR61" s="76"/>
      <c r="DS61" s="76"/>
      <c r="DT61" s="76"/>
      <c r="DU61" s="76"/>
      <c r="DV61" s="76"/>
      <c r="DW61" s="76"/>
      <c r="DX61" s="76"/>
      <c r="DY61" s="76"/>
      <c r="DZ61" s="76"/>
      <c r="EA61" s="76"/>
      <c r="EB61" s="76"/>
      <c r="EC61" s="76"/>
      <c r="ED61" s="76"/>
      <c r="EE61" s="76"/>
      <c r="EF61" s="76"/>
      <c r="EG61" s="76"/>
      <c r="EH61" s="76"/>
      <c r="EI61" s="76"/>
      <c r="EJ61" s="76"/>
      <c r="EK61" s="76"/>
      <c r="EL61" s="76"/>
      <c r="EM61" s="76"/>
      <c r="EN61" s="76"/>
      <c r="EO61" s="76"/>
      <c r="EP61" s="76"/>
      <c r="EQ61" s="76"/>
      <c r="ER61" s="76"/>
      <c r="ES61" s="76"/>
      <c r="ET61" s="76"/>
      <c r="EU61" s="76"/>
      <c r="EV61" s="76"/>
      <c r="EW61" s="76"/>
      <c r="EX61" s="76"/>
      <c r="EY61" s="76"/>
      <c r="EZ61" s="76"/>
      <c r="FA61" s="76"/>
      <c r="FB61" s="76"/>
      <c r="FC61" s="76"/>
      <c r="FD61" s="76"/>
      <c r="FE61" s="76"/>
      <c r="FF61" s="76"/>
      <c r="FG61" s="76"/>
      <c r="FH61" s="76"/>
      <c r="FI61" s="76"/>
      <c r="FJ61" s="76"/>
      <c r="FK61" s="76"/>
      <c r="FL61" s="76"/>
      <c r="FM61" s="76"/>
      <c r="FN61" s="76"/>
      <c r="FO61" s="76"/>
      <c r="FP61" s="76"/>
      <c r="FQ61" s="76"/>
      <c r="FR61" s="76"/>
      <c r="FS61" s="76"/>
      <c r="FT61" s="76"/>
      <c r="FU61" s="76"/>
      <c r="FV61" s="76"/>
      <c r="FW61" s="76"/>
      <c r="FX61" s="76"/>
      <c r="FY61" s="76"/>
      <c r="FZ61" s="76"/>
      <c r="GA61" s="76"/>
      <c r="GB61" s="76"/>
      <c r="GC61" s="76"/>
      <c r="GD61" s="76"/>
      <c r="GE61" s="76"/>
      <c r="GF61" s="76"/>
      <c r="GG61" s="76"/>
      <c r="GH61" s="76"/>
      <c r="GI61" s="76"/>
      <c r="GJ61" s="76"/>
      <c r="GK61" s="76"/>
      <c r="GL61" s="76"/>
      <c r="GM61" s="76"/>
      <c r="GN61" s="76"/>
      <c r="GO61" s="76"/>
      <c r="GP61" s="76"/>
      <c r="GQ61" s="76"/>
      <c r="GR61" s="76"/>
      <c r="GS61" s="76"/>
      <c r="GT61" s="76"/>
      <c r="GU61" s="76"/>
      <c r="GV61" s="76"/>
      <c r="GW61" s="76"/>
      <c r="GX61" s="76"/>
      <c r="GY61" s="76"/>
      <c r="GZ61" s="76"/>
      <c r="HA61" s="76"/>
      <c r="HB61" s="76"/>
      <c r="HC61" s="76"/>
      <c r="HD61" s="76"/>
      <c r="HE61" s="76"/>
      <c r="HF61" s="76"/>
      <c r="HG61" s="76"/>
      <c r="HH61" s="76"/>
      <c r="HI61" s="76"/>
      <c r="HJ61" s="76"/>
      <c r="HK61" s="76"/>
      <c r="HL61" s="76"/>
      <c r="HM61" s="76"/>
      <c r="HN61" s="76"/>
      <c r="HO61" s="76"/>
      <c r="HP61" s="76"/>
      <c r="HQ61" s="76"/>
      <c r="HR61" s="76"/>
      <c r="HS61" s="76"/>
      <c r="HT61" s="76"/>
      <c r="HU61" s="76"/>
      <c r="HV61" s="76"/>
      <c r="HW61" s="76"/>
      <c r="HX61" s="76"/>
      <c r="HY61" s="76"/>
      <c r="HZ61" s="76"/>
      <c r="IA61" s="76"/>
      <c r="IB61" s="76"/>
      <c r="IC61" s="76"/>
      <c r="ID61" s="76"/>
      <c r="IE61" s="76"/>
      <c r="IF61" s="76"/>
      <c r="IG61" s="76"/>
      <c r="IH61" s="76"/>
      <c r="II61" s="76"/>
      <c r="IJ61" s="76"/>
      <c r="IK61" s="76"/>
      <c r="IL61" s="76"/>
      <c r="IM61" s="76"/>
      <c r="IN61" s="76"/>
      <c r="IO61" s="76"/>
      <c r="IP61" s="76"/>
      <c r="IQ61" s="76"/>
      <c r="IR61" s="76"/>
      <c r="IS61" s="76"/>
      <c r="IT61" s="76"/>
      <c r="IU61" s="76"/>
      <c r="IV61" s="76"/>
      <c r="IW61" s="76"/>
      <c r="IX61" s="76"/>
      <c r="IY61" s="76"/>
      <c r="IZ61" s="76"/>
      <c r="JA61" s="76"/>
      <c r="JB61" s="76"/>
      <c r="JC61" s="76"/>
      <c r="JD61" s="76"/>
      <c r="JE61" s="76"/>
      <c r="JF61" s="76"/>
      <c r="JG61" s="76"/>
      <c r="JH61" s="76"/>
      <c r="JI61" s="76"/>
      <c r="JJ61" s="76"/>
      <c r="JK61" s="76"/>
      <c r="JL61" s="76"/>
      <c r="JM61" s="76"/>
      <c r="JN61" s="76"/>
      <c r="JO61" s="76"/>
      <c r="JP61" s="76"/>
      <c r="JQ61" s="76"/>
      <c r="JR61" s="76"/>
      <c r="JS61" s="76"/>
      <c r="JT61" s="76"/>
      <c r="JU61" s="76"/>
      <c r="JV61" s="76"/>
      <c r="JW61" s="76"/>
      <c r="JX61" s="76"/>
      <c r="JY61" s="76"/>
      <c r="JZ61" s="76"/>
      <c r="KA61" s="76"/>
      <c r="KB61" s="76"/>
      <c r="KC61" s="76"/>
      <c r="KD61" s="76"/>
      <c r="KE61" s="76"/>
      <c r="KF61" s="76"/>
      <c r="KG61" s="76"/>
      <c r="KH61" s="76"/>
      <c r="KI61" s="76"/>
      <c r="KJ61" s="76"/>
      <c r="KK61" s="76"/>
      <c r="KL61" s="76"/>
      <c r="KM61" s="76"/>
      <c r="KN61" s="76"/>
      <c r="KO61" s="76"/>
      <c r="KP61" s="76"/>
      <c r="KQ61" s="76"/>
      <c r="KR61" s="76"/>
      <c r="KS61" s="76"/>
      <c r="KT61" s="76"/>
      <c r="KU61" s="76"/>
      <c r="KV61" s="76"/>
      <c r="KW61" s="76"/>
      <c r="KX61" s="76"/>
      <c r="KY61" s="76"/>
      <c r="KZ61" s="76"/>
      <c r="LA61" s="76"/>
      <c r="LB61" s="76"/>
      <c r="LC61" s="76"/>
      <c r="LD61" s="76"/>
      <c r="LE61" s="76"/>
      <c r="LF61" s="76"/>
      <c r="LG61" s="76"/>
      <c r="LH61" s="76"/>
      <c r="LI61" s="76"/>
      <c r="LJ61" s="76"/>
      <c r="LK61" s="76"/>
      <c r="LL61" s="76"/>
      <c r="LM61" s="76"/>
      <c r="LN61" s="76"/>
      <c r="LO61" s="76"/>
      <c r="LP61" s="76"/>
      <c r="LQ61" s="76"/>
      <c r="LR61" s="76"/>
      <c r="LS61" s="76"/>
      <c r="LT61" s="76"/>
      <c r="LU61" s="76"/>
      <c r="LV61" s="76"/>
      <c r="LW61" s="76"/>
      <c r="LX61" s="76"/>
      <c r="LY61" s="76"/>
      <c r="LZ61" s="76"/>
      <c r="MA61" s="76"/>
      <c r="MB61" s="76"/>
      <c r="MC61" s="76"/>
      <c r="MD61" s="76"/>
      <c r="ME61" s="76"/>
      <c r="MF61" s="76"/>
      <c r="MG61" s="76"/>
      <c r="MH61" s="76"/>
      <c r="MI61" s="76"/>
      <c r="MJ61" s="76"/>
      <c r="MK61" s="76"/>
      <c r="ML61" s="76"/>
      <c r="MM61" s="76"/>
      <c r="MN61" s="76"/>
      <c r="MO61" s="76"/>
      <c r="MP61" s="76"/>
      <c r="MQ61" s="76"/>
      <c r="MR61" s="76"/>
      <c r="MS61" s="76"/>
      <c r="MT61" s="76"/>
      <c r="MU61" s="76"/>
      <c r="MV61" s="76"/>
      <c r="MW61" s="76"/>
      <c r="MX61" s="76"/>
      <c r="MY61" s="76"/>
      <c r="MZ61" s="76"/>
      <c r="NA61" s="76"/>
      <c r="NB61" s="76"/>
      <c r="NC61" s="76"/>
      <c r="ND61" s="76"/>
      <c r="NE61" s="76"/>
      <c r="NF61" s="76"/>
      <c r="NG61" s="76"/>
      <c r="NH61" s="76"/>
      <c r="NI61" s="76"/>
      <c r="NJ61" s="76"/>
      <c r="NK61" s="76"/>
      <c r="NL61" s="76"/>
      <c r="NM61" s="76"/>
      <c r="NN61" s="76"/>
      <c r="NO61" s="76"/>
      <c r="NP61" s="76"/>
      <c r="NQ61" s="76"/>
      <c r="NR61" s="76"/>
      <c r="NS61" s="76"/>
      <c r="NT61" s="76"/>
      <c r="NU61" s="76"/>
      <c r="NV61" s="76"/>
      <c r="NW61" s="76"/>
      <c r="NX61" s="76"/>
      <c r="NY61" s="76"/>
      <c r="NZ61" s="76"/>
      <c r="OA61" s="76"/>
      <c r="OB61" s="76"/>
      <c r="OC61" s="76"/>
      <c r="OD61" s="76"/>
      <c r="OE61" s="76"/>
      <c r="OF61" s="76"/>
      <c r="OG61" s="76"/>
      <c r="OH61" s="76"/>
      <c r="OI61" s="76"/>
      <c r="OJ61" s="76"/>
      <c r="OK61" s="76"/>
      <c r="OL61" s="76"/>
      <c r="OM61" s="76"/>
      <c r="ON61" s="76"/>
      <c r="OO61" s="76"/>
      <c r="OP61" s="76"/>
      <c r="OQ61" s="76"/>
      <c r="OR61" s="76"/>
      <c r="OS61" s="76"/>
      <c r="OT61" s="76"/>
      <c r="OU61" s="76"/>
      <c r="OV61" s="76"/>
      <c r="OW61" s="76"/>
      <c r="OX61" s="76"/>
      <c r="OY61" s="76"/>
      <c r="OZ61" s="76"/>
      <c r="PA61" s="76"/>
      <c r="PB61" s="76"/>
      <c r="PC61" s="76"/>
      <c r="PD61" s="76"/>
      <c r="PE61" s="76"/>
      <c r="PF61" s="76"/>
      <c r="PG61" s="76"/>
      <c r="PH61" s="76"/>
      <c r="PI61" s="76"/>
      <c r="PJ61" s="76"/>
      <c r="PK61" s="76"/>
      <c r="PL61" s="76"/>
      <c r="PM61" s="76"/>
      <c r="PN61" s="76"/>
      <c r="PO61" s="76"/>
      <c r="PP61" s="76"/>
      <c r="PQ61" s="76"/>
      <c r="PR61" s="76"/>
      <c r="PS61" s="76"/>
      <c r="PT61" s="76"/>
      <c r="PU61" s="76"/>
      <c r="PV61" s="76"/>
      <c r="PW61" s="76"/>
      <c r="PX61" s="76"/>
      <c r="PY61" s="76"/>
      <c r="PZ61" s="76"/>
      <c r="QA61" s="76"/>
      <c r="QB61" s="76"/>
      <c r="QC61" s="76"/>
      <c r="QD61" s="76"/>
      <c r="QE61" s="76"/>
      <c r="QF61" s="76"/>
      <c r="QG61" s="76"/>
      <c r="QH61" s="76"/>
      <c r="QI61" s="76"/>
      <c r="QJ61" s="76"/>
      <c r="QK61" s="76"/>
      <c r="QL61" s="76"/>
      <c r="QM61" s="76"/>
      <c r="QN61" s="76"/>
      <c r="QO61" s="76"/>
      <c r="QP61" s="76"/>
      <c r="QQ61" s="76"/>
      <c r="QR61" s="76"/>
      <c r="QS61" s="76"/>
      <c r="QT61" s="76"/>
      <c r="QU61" s="76"/>
      <c r="QV61" s="76"/>
      <c r="QW61" s="76"/>
      <c r="QX61" s="76"/>
      <c r="QY61" s="76"/>
      <c r="QZ61" s="76"/>
      <c r="RA61" s="76"/>
      <c r="RB61" s="76"/>
      <c r="RC61" s="76"/>
      <c r="RD61" s="76"/>
      <c r="RE61" s="76"/>
      <c r="RF61" s="76"/>
      <c r="RG61" s="76"/>
      <c r="RH61" s="76"/>
      <c r="RI61" s="76"/>
      <c r="RJ61" s="76"/>
      <c r="RK61" s="76"/>
      <c r="RL61" s="76"/>
      <c r="RM61" s="76"/>
      <c r="RN61" s="76"/>
      <c r="RO61" s="76"/>
      <c r="RP61" s="76"/>
      <c r="RQ61" s="76"/>
      <c r="RR61" s="76"/>
      <c r="RS61" s="76"/>
      <c r="RT61" s="76"/>
      <c r="RU61" s="76"/>
      <c r="RV61" s="76"/>
      <c r="RW61" s="76"/>
      <c r="RX61" s="76"/>
      <c r="RY61" s="76"/>
      <c r="RZ61" s="76"/>
      <c r="SA61" s="76"/>
      <c r="SB61" s="76"/>
      <c r="SC61" s="76"/>
      <c r="SD61" s="76"/>
      <c r="SE61" s="76"/>
      <c r="SF61" s="76"/>
      <c r="SG61" s="76"/>
      <c r="SH61" s="76"/>
      <c r="SI61" s="76"/>
      <c r="SJ61" s="76"/>
      <c r="SK61" s="76"/>
      <c r="SL61" s="76"/>
      <c r="SM61" s="76"/>
      <c r="SN61" s="76"/>
      <c r="SO61" s="76"/>
      <c r="SP61" s="76"/>
      <c r="SQ61" s="76"/>
      <c r="SR61" s="76"/>
      <c r="SS61" s="76"/>
      <c r="ST61" s="76"/>
      <c r="SU61" s="76"/>
      <c r="SV61" s="76"/>
      <c r="SW61" s="76"/>
      <c r="SX61" s="76"/>
      <c r="SY61" s="76"/>
      <c r="SZ61" s="76"/>
      <c r="TA61" s="76"/>
      <c r="TB61" s="76"/>
      <c r="TC61" s="76"/>
      <c r="TD61" s="76"/>
      <c r="TE61" s="76"/>
      <c r="TF61" s="76"/>
      <c r="TG61" s="76"/>
      <c r="TH61" s="76"/>
      <c r="TI61" s="76"/>
      <c r="TJ61" s="76"/>
      <c r="TK61" s="76"/>
      <c r="TL61" s="76"/>
      <c r="TM61" s="76"/>
      <c r="TN61" s="76"/>
      <c r="TO61" s="76"/>
      <c r="TP61" s="76"/>
      <c r="TQ61" s="76"/>
      <c r="TR61" s="76"/>
      <c r="TS61" s="76"/>
      <c r="TT61" s="76"/>
      <c r="TU61" s="76"/>
      <c r="TV61" s="76"/>
      <c r="TW61" s="76"/>
      <c r="TX61" s="76"/>
      <c r="TY61" s="76"/>
      <c r="TZ61" s="76"/>
      <c r="UA61" s="76"/>
      <c r="UB61" s="76"/>
      <c r="UC61" s="76"/>
      <c r="UD61" s="76"/>
      <c r="UE61" s="76"/>
      <c r="UF61" s="76"/>
      <c r="UG61" s="76"/>
      <c r="UH61" s="76"/>
      <c r="UI61" s="76"/>
      <c r="UJ61" s="76"/>
      <c r="UK61" s="76"/>
      <c r="UL61" s="76"/>
      <c r="UM61" s="76"/>
      <c r="UN61" s="76"/>
      <c r="UO61" s="76"/>
      <c r="UP61" s="76"/>
      <c r="UQ61" s="76"/>
      <c r="UR61" s="76"/>
      <c r="US61" s="76"/>
      <c r="UT61" s="76"/>
      <c r="UU61" s="76"/>
      <c r="UV61" s="76"/>
      <c r="UW61" s="76"/>
      <c r="UX61" s="76"/>
      <c r="UY61" s="76"/>
      <c r="UZ61" s="76"/>
      <c r="VA61" s="76"/>
      <c r="VB61" s="76"/>
      <c r="VC61" s="76"/>
      <c r="VD61" s="76"/>
      <c r="VE61" s="76"/>
      <c r="VF61" s="76"/>
      <c r="VG61" s="76"/>
      <c r="VH61" s="76"/>
      <c r="VI61" s="76"/>
      <c r="VJ61" s="76"/>
      <c r="VK61" s="76"/>
      <c r="VL61" s="76"/>
      <c r="VM61" s="76"/>
      <c r="VN61" s="76"/>
      <c r="VO61" s="76"/>
      <c r="VP61" s="76"/>
      <c r="VQ61" s="76"/>
      <c r="VR61" s="76"/>
      <c r="VS61" s="76"/>
      <c r="VT61" s="76"/>
      <c r="VU61" s="76"/>
      <c r="VV61" s="76"/>
      <c r="VW61" s="76"/>
      <c r="VX61" s="76"/>
      <c r="VY61" s="76"/>
      <c r="VZ61" s="76"/>
      <c r="WA61" s="76"/>
      <c r="WB61" s="76"/>
      <c r="WC61" s="76"/>
      <c r="WD61" s="76"/>
      <c r="WE61" s="76"/>
      <c r="WF61" s="76"/>
      <c r="WG61" s="76"/>
      <c r="WH61" s="76"/>
      <c r="WI61" s="76"/>
      <c r="WJ61" s="76"/>
      <c r="WK61" s="76"/>
      <c r="WL61" s="76"/>
      <c r="WM61" s="76"/>
      <c r="WN61" s="76"/>
      <c r="WO61" s="76"/>
      <c r="WP61" s="76"/>
      <c r="WQ61" s="76"/>
      <c r="WR61" s="76"/>
      <c r="WS61" s="76"/>
      <c r="WT61" s="76"/>
      <c r="WU61" s="76"/>
      <c r="WV61" s="76"/>
      <c r="WW61" s="76"/>
      <c r="WX61" s="76"/>
      <c r="WY61" s="76"/>
      <c r="WZ61" s="76"/>
      <c r="XA61" s="76"/>
      <c r="XB61" s="76"/>
      <c r="XC61" s="76"/>
      <c r="XD61" s="76"/>
      <c r="XE61" s="76"/>
      <c r="XF61" s="76"/>
      <c r="XG61" s="76"/>
      <c r="XH61" s="76"/>
      <c r="XI61" s="76"/>
      <c r="XJ61" s="76"/>
      <c r="XK61" s="76"/>
      <c r="XL61" s="76"/>
      <c r="XM61" s="76"/>
      <c r="XN61" s="76"/>
      <c r="XO61" s="76"/>
      <c r="XP61" s="76"/>
      <c r="XQ61" s="76"/>
      <c r="XR61" s="76"/>
      <c r="XS61" s="76"/>
      <c r="XT61" s="76"/>
      <c r="XU61" s="76"/>
      <c r="XV61" s="76"/>
      <c r="XW61" s="76"/>
      <c r="XX61" s="76"/>
      <c r="XY61" s="76"/>
      <c r="XZ61" s="76"/>
      <c r="YA61" s="76"/>
      <c r="YB61" s="76"/>
      <c r="YC61" s="76"/>
      <c r="YD61" s="76"/>
      <c r="YE61" s="76"/>
      <c r="YF61" s="76"/>
      <c r="YG61" s="76"/>
      <c r="YH61" s="76"/>
      <c r="YI61" s="76"/>
      <c r="YJ61" s="76"/>
      <c r="YK61" s="76"/>
      <c r="YL61" s="76"/>
      <c r="YM61" s="76"/>
      <c r="YN61" s="76"/>
      <c r="YO61" s="76"/>
      <c r="YP61" s="76"/>
      <c r="YQ61" s="76"/>
      <c r="YR61" s="76"/>
      <c r="YS61" s="76"/>
      <c r="YT61" s="76"/>
      <c r="YU61" s="76"/>
      <c r="YV61" s="76"/>
      <c r="YW61" s="76"/>
      <c r="YX61" s="76"/>
      <c r="YY61" s="76"/>
      <c r="YZ61" s="76"/>
      <c r="ZA61" s="76"/>
      <c r="ZB61" s="76"/>
      <c r="ZC61" s="76"/>
      <c r="ZD61" s="76"/>
      <c r="ZE61" s="76"/>
      <c r="ZF61" s="76"/>
      <c r="ZG61" s="76"/>
      <c r="ZH61" s="76"/>
      <c r="ZI61" s="76"/>
      <c r="ZJ61" s="76"/>
      <c r="ZK61" s="76"/>
      <c r="ZL61" s="76"/>
      <c r="ZM61" s="76"/>
      <c r="ZN61" s="76"/>
      <c r="ZO61" s="76"/>
      <c r="ZP61" s="76"/>
      <c r="ZQ61" s="76"/>
      <c r="ZR61" s="76"/>
      <c r="ZS61" s="76"/>
      <c r="ZT61" s="76"/>
      <c r="ZU61" s="76"/>
      <c r="ZV61" s="76"/>
      <c r="ZW61" s="76"/>
      <c r="ZX61" s="76"/>
      <c r="ZY61" s="76"/>
      <c r="ZZ61" s="76"/>
      <c r="AAA61" s="76"/>
      <c r="AAB61" s="76"/>
      <c r="AAC61" s="76"/>
      <c r="AAD61" s="76"/>
      <c r="AAE61" s="76"/>
      <c r="AAF61" s="76"/>
      <c r="AAG61" s="76"/>
      <c r="AAH61" s="76"/>
      <c r="AAI61" s="76"/>
      <c r="AAJ61" s="76"/>
      <c r="AAK61" s="76"/>
      <c r="AAL61" s="76"/>
      <c r="AAM61" s="76"/>
      <c r="AAN61" s="76"/>
      <c r="AAO61" s="76"/>
      <c r="AAP61" s="76"/>
      <c r="AAQ61" s="76"/>
      <c r="AAR61" s="76"/>
      <c r="AAS61" s="76"/>
      <c r="AAT61" s="76"/>
      <c r="AAU61" s="76"/>
      <c r="AAV61" s="76"/>
      <c r="AAW61" s="76"/>
      <c r="AAX61" s="76"/>
      <c r="AAY61" s="76"/>
      <c r="AAZ61" s="76"/>
      <c r="ABA61" s="76"/>
      <c r="ABB61" s="76"/>
      <c r="ABC61" s="76"/>
      <c r="ABD61" s="76"/>
      <c r="ABE61" s="76"/>
      <c r="ABF61" s="76"/>
      <c r="ABG61" s="76"/>
      <c r="ABH61" s="76"/>
      <c r="ABI61" s="76"/>
      <c r="ABJ61" s="76"/>
      <c r="ABK61" s="76"/>
      <c r="ABL61" s="76"/>
      <c r="ABM61" s="76"/>
      <c r="ABN61" s="76"/>
      <c r="ABO61" s="76"/>
      <c r="ABP61" s="76"/>
      <c r="ABQ61" s="76"/>
      <c r="ABR61" s="76"/>
      <c r="ABS61" s="76"/>
      <c r="ABT61" s="76"/>
      <c r="ABU61" s="76"/>
      <c r="ABV61" s="76"/>
      <c r="ABW61" s="76"/>
      <c r="ABX61" s="76"/>
      <c r="ABY61" s="76"/>
      <c r="ABZ61" s="76"/>
      <c r="ACA61" s="76"/>
      <c r="ACB61" s="76"/>
      <c r="ACC61" s="76"/>
      <c r="ACD61" s="76"/>
      <c r="ACE61" s="76"/>
      <c r="ACF61" s="76"/>
      <c r="ACG61" s="76"/>
      <c r="ACH61" s="76"/>
      <c r="ACI61" s="76"/>
      <c r="ACJ61" s="76"/>
      <c r="ACK61" s="76"/>
      <c r="ACL61" s="76"/>
      <c r="ACM61" s="76"/>
      <c r="ACN61" s="76"/>
      <c r="ACO61" s="76"/>
      <c r="ACP61" s="76"/>
      <c r="ACQ61" s="76"/>
      <c r="ACR61" s="76"/>
      <c r="ACS61" s="76"/>
      <c r="ACT61" s="76"/>
      <c r="ACU61" s="76"/>
      <c r="ACV61" s="76"/>
      <c r="ACW61" s="76"/>
      <c r="ACX61" s="76"/>
      <c r="ACY61" s="76"/>
      <c r="ACZ61" s="76"/>
      <c r="ADA61" s="76"/>
      <c r="ADB61" s="76"/>
      <c r="ADC61" s="76"/>
      <c r="ADD61" s="76"/>
      <c r="ADE61" s="76"/>
      <c r="ADF61" s="76"/>
      <c r="ADG61" s="76"/>
      <c r="ADH61" s="76"/>
      <c r="ADI61" s="76"/>
      <c r="ADJ61" s="76"/>
      <c r="ADK61" s="76"/>
      <c r="ADL61" s="76"/>
      <c r="ADM61" s="76"/>
      <c r="ADN61" s="76"/>
      <c r="ADO61" s="76"/>
      <c r="ADP61" s="76"/>
      <c r="ADQ61" s="76"/>
      <c r="ADR61" s="76"/>
      <c r="ADS61" s="76"/>
      <c r="ADT61" s="76"/>
      <c r="ADU61" s="76"/>
      <c r="ADV61" s="76"/>
      <c r="ADW61" s="76"/>
      <c r="ADX61" s="76"/>
      <c r="ADY61" s="76"/>
      <c r="ADZ61" s="76"/>
      <c r="AEA61" s="76"/>
      <c r="AEB61" s="76"/>
      <c r="AEC61" s="76"/>
      <c r="AED61" s="76"/>
      <c r="AEE61" s="76"/>
      <c r="AEF61" s="76"/>
      <c r="AEG61" s="76"/>
      <c r="AEH61" s="76"/>
      <c r="AEI61" s="76"/>
      <c r="AEJ61" s="76"/>
      <c r="AEK61" s="76"/>
      <c r="AEL61" s="76"/>
      <c r="AEM61" s="76"/>
      <c r="AEN61" s="76"/>
      <c r="AEO61" s="76"/>
      <c r="AEP61" s="76"/>
      <c r="AEQ61" s="76"/>
      <c r="AER61" s="76"/>
      <c r="AES61" s="76"/>
      <c r="AET61" s="76"/>
      <c r="AEU61" s="76"/>
      <c r="AEV61" s="76"/>
      <c r="AEW61" s="76"/>
      <c r="AEX61" s="76"/>
      <c r="AEY61" s="76"/>
      <c r="AEZ61" s="76"/>
      <c r="AFA61" s="76"/>
      <c r="AFB61" s="76"/>
      <c r="AFC61" s="76"/>
      <c r="AFD61" s="76"/>
      <c r="AFE61" s="76"/>
      <c r="AFF61" s="76"/>
      <c r="AFG61" s="76"/>
      <c r="AFH61" s="76"/>
      <c r="AFI61" s="76"/>
      <c r="AFJ61" s="76"/>
      <c r="AFK61" s="76"/>
      <c r="AFL61" s="76"/>
      <c r="AFM61" s="76"/>
      <c r="AFN61" s="76"/>
      <c r="AFO61" s="76"/>
      <c r="AFP61" s="76"/>
      <c r="AFQ61" s="76"/>
      <c r="AFR61" s="76"/>
      <c r="AFS61" s="76"/>
      <c r="AFT61" s="76"/>
      <c r="AFU61" s="76"/>
      <c r="AFV61" s="76"/>
      <c r="AFW61" s="76"/>
      <c r="AFX61" s="76"/>
      <c r="AFY61" s="76"/>
      <c r="AFZ61" s="76"/>
      <c r="AGA61" s="76"/>
      <c r="AGB61" s="76"/>
      <c r="AGC61" s="76"/>
      <c r="AGD61" s="76"/>
      <c r="AGE61" s="76"/>
      <c r="AGF61" s="76"/>
      <c r="AGG61" s="76"/>
      <c r="AGH61" s="76"/>
      <c r="AGI61" s="76"/>
      <c r="AGJ61" s="76"/>
      <c r="AGK61" s="76"/>
      <c r="AGL61" s="76"/>
      <c r="AGM61" s="76"/>
      <c r="AGN61" s="76"/>
      <c r="AGO61" s="76"/>
      <c r="AGP61" s="76"/>
      <c r="AGQ61" s="76"/>
      <c r="AGR61" s="76"/>
      <c r="AGS61" s="76"/>
      <c r="AGT61" s="76"/>
      <c r="AGU61" s="76"/>
      <c r="AGV61" s="76"/>
      <c r="AGW61" s="76"/>
      <c r="AGX61" s="76"/>
      <c r="AGY61" s="76"/>
      <c r="AGZ61" s="76"/>
      <c r="AHA61" s="76"/>
      <c r="AHB61" s="76"/>
      <c r="AHC61" s="76"/>
      <c r="AHD61" s="76"/>
      <c r="AHE61" s="76"/>
      <c r="AHF61" s="76"/>
      <c r="AHG61" s="76"/>
      <c r="AHH61" s="76"/>
      <c r="AHI61" s="76"/>
      <c r="AHJ61" s="76"/>
      <c r="AHK61" s="76"/>
      <c r="AHL61" s="76"/>
      <c r="AHM61" s="76"/>
      <c r="AHN61" s="76"/>
      <c r="AHO61" s="76"/>
      <c r="AHP61" s="76"/>
      <c r="AHQ61" s="76"/>
      <c r="AHR61" s="76"/>
      <c r="AHS61" s="76"/>
      <c r="AHT61" s="76"/>
      <c r="AHU61" s="76"/>
      <c r="AHV61" s="76"/>
      <c r="AHW61" s="76"/>
      <c r="AHX61" s="76"/>
      <c r="AHY61" s="76"/>
      <c r="AHZ61" s="76"/>
      <c r="AIA61" s="76"/>
      <c r="AIB61" s="76"/>
      <c r="AIC61" s="76"/>
      <c r="AID61" s="76"/>
      <c r="AIE61" s="76"/>
      <c r="AIF61" s="76"/>
      <c r="AIG61" s="76"/>
      <c r="AIH61" s="76"/>
      <c r="AII61" s="76"/>
      <c r="AIJ61" s="76"/>
      <c r="AIK61" s="76"/>
      <c r="AIL61" s="76"/>
      <c r="AIM61" s="76"/>
      <c r="AIN61" s="76"/>
      <c r="AIO61" s="76"/>
      <c r="AIP61" s="76"/>
      <c r="AIQ61" s="76"/>
      <c r="AIR61" s="76"/>
      <c r="AIS61" s="76"/>
      <c r="AIT61" s="76"/>
      <c r="AIU61" s="76"/>
      <c r="AIV61" s="76"/>
      <c r="AIW61" s="76"/>
      <c r="AIX61" s="76"/>
      <c r="AIY61" s="76"/>
      <c r="AIZ61" s="76"/>
      <c r="AJA61" s="76"/>
      <c r="AJB61" s="76"/>
      <c r="AJC61" s="76"/>
      <c r="AJD61" s="76"/>
      <c r="AJE61" s="76"/>
      <c r="AJF61" s="76"/>
      <c r="AJG61" s="76"/>
      <c r="AJH61" s="76"/>
      <c r="AJI61" s="76"/>
      <c r="AJJ61" s="76"/>
      <c r="AJK61" s="76"/>
      <c r="AJL61" s="76"/>
      <c r="AJM61" s="76"/>
      <c r="AJN61" s="76"/>
      <c r="AJO61" s="76"/>
      <c r="AJP61" s="76"/>
      <c r="AJQ61" s="76"/>
      <c r="AJR61" s="76"/>
      <c r="AJS61" s="76"/>
      <c r="AJT61" s="76"/>
      <c r="AJU61" s="76"/>
      <c r="AJV61" s="76"/>
      <c r="AJW61" s="76"/>
      <c r="AJX61" s="76"/>
      <c r="AJY61" s="76"/>
      <c r="AJZ61" s="76"/>
      <c r="AKA61" s="76"/>
      <c r="AKB61" s="76"/>
      <c r="AKC61" s="76"/>
      <c r="AKD61" s="76"/>
      <c r="AKE61" s="76"/>
      <c r="AKF61" s="76"/>
      <c r="AKG61" s="76"/>
      <c r="AKH61" s="76"/>
      <c r="AKI61" s="76"/>
      <c r="AKJ61" s="76"/>
      <c r="AKK61" s="76"/>
      <c r="AKL61" s="76"/>
      <c r="AKM61" s="76"/>
      <c r="AKN61" s="76"/>
      <c r="AKO61" s="76"/>
      <c r="AKP61" s="76"/>
      <c r="AKQ61" s="76"/>
      <c r="AKR61" s="76"/>
      <c r="AKS61" s="76"/>
      <c r="AKT61" s="76"/>
      <c r="AKU61" s="76"/>
      <c r="AKV61" s="76"/>
      <c r="AKW61" s="76"/>
      <c r="AKX61" s="76"/>
      <c r="AKY61" s="76"/>
      <c r="AKZ61" s="76"/>
      <c r="ALA61" s="76"/>
      <c r="ALB61" s="76"/>
      <c r="ALC61" s="76"/>
      <c r="ALD61" s="76"/>
      <c r="ALE61" s="76"/>
      <c r="ALF61" s="76"/>
      <c r="ALG61" s="76"/>
      <c r="ALH61" s="76"/>
      <c r="ALI61" s="76"/>
      <c r="ALJ61" s="76"/>
      <c r="ALK61" s="76"/>
      <c r="ALL61" s="76"/>
      <c r="ALM61" s="76"/>
      <c r="ALN61" s="76"/>
      <c r="ALO61" s="76"/>
      <c r="ALP61" s="76"/>
      <c r="ALQ61" s="76"/>
      <c r="ALR61" s="76"/>
      <c r="ALS61" s="76"/>
      <c r="ALT61" s="76"/>
      <c r="ALU61" s="76"/>
      <c r="ALV61" s="76"/>
      <c r="ALW61" s="76"/>
      <c r="ALX61" s="76"/>
      <c r="ALY61" s="76"/>
      <c r="ALZ61" s="76"/>
      <c r="AMA61" s="76"/>
      <c r="AMB61" s="76"/>
      <c r="AMC61" s="76"/>
      <c r="AMD61" s="76"/>
      <c r="AME61" s="76"/>
    </row>
    <row r="62" spans="1:1019" s="77" customFormat="1">
      <c r="A62" s="17">
        <v>5</v>
      </c>
      <c r="B62" s="17"/>
      <c r="C62" s="17"/>
      <c r="D62" s="18" t="s">
        <v>349</v>
      </c>
      <c r="E62" s="17"/>
      <c r="F62" s="61"/>
      <c r="G62" s="19"/>
      <c r="H62" s="19"/>
      <c r="I62" s="19"/>
      <c r="J62" s="19">
        <f>J63+J70+J74</f>
        <v>2325334.5</v>
      </c>
      <c r="K62" s="76"/>
      <c r="L62" s="76"/>
      <c r="M62" s="76"/>
      <c r="N62" s="76"/>
      <c r="O62" s="76"/>
      <c r="P62" s="76"/>
      <c r="Q62" s="76"/>
      <c r="R62" s="76"/>
      <c r="S62" s="76"/>
      <c r="T62" s="76"/>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6"/>
      <c r="BI62" s="76"/>
      <c r="BJ62" s="76"/>
      <c r="BK62" s="76"/>
      <c r="BL62" s="76"/>
      <c r="BM62" s="76"/>
      <c r="BN62" s="76"/>
      <c r="BO62" s="76"/>
      <c r="BP62" s="76"/>
      <c r="BQ62" s="76"/>
      <c r="BR62" s="76"/>
      <c r="BS62" s="76"/>
      <c r="BT62" s="76"/>
      <c r="BU62" s="76"/>
      <c r="BV62" s="76"/>
      <c r="BW62" s="76"/>
      <c r="BX62" s="76"/>
      <c r="BY62" s="76"/>
      <c r="BZ62" s="76"/>
      <c r="CA62" s="76"/>
      <c r="CB62" s="76"/>
      <c r="CC62" s="76"/>
      <c r="CD62" s="76"/>
      <c r="CE62" s="76"/>
      <c r="CF62" s="76"/>
      <c r="CG62" s="76"/>
      <c r="CH62" s="76"/>
      <c r="CI62" s="76"/>
      <c r="CJ62" s="76"/>
      <c r="CK62" s="76"/>
      <c r="CL62" s="76"/>
      <c r="CM62" s="76"/>
      <c r="CN62" s="76"/>
      <c r="CO62" s="76"/>
      <c r="CP62" s="76"/>
      <c r="CQ62" s="76"/>
      <c r="CR62" s="76"/>
      <c r="CS62" s="76"/>
      <c r="CT62" s="76"/>
      <c r="CU62" s="76"/>
      <c r="CV62" s="76"/>
      <c r="CW62" s="76"/>
      <c r="CX62" s="76"/>
      <c r="CY62" s="76"/>
      <c r="CZ62" s="76"/>
      <c r="DA62" s="76"/>
      <c r="DB62" s="76"/>
      <c r="DC62" s="76"/>
      <c r="DD62" s="76"/>
      <c r="DE62" s="76"/>
      <c r="DF62" s="76"/>
      <c r="DG62" s="76"/>
      <c r="DH62" s="76"/>
      <c r="DI62" s="76"/>
      <c r="DJ62" s="76"/>
      <c r="DK62" s="76"/>
      <c r="DL62" s="76"/>
      <c r="DM62" s="76"/>
      <c r="DN62" s="76"/>
      <c r="DO62" s="76"/>
      <c r="DP62" s="76"/>
      <c r="DQ62" s="76"/>
      <c r="DR62" s="76"/>
      <c r="DS62" s="76"/>
      <c r="DT62" s="76"/>
      <c r="DU62" s="76"/>
      <c r="DV62" s="76"/>
      <c r="DW62" s="76"/>
      <c r="DX62" s="76"/>
      <c r="DY62" s="76"/>
      <c r="DZ62" s="76"/>
      <c r="EA62" s="76"/>
      <c r="EB62" s="76"/>
      <c r="EC62" s="76"/>
      <c r="ED62" s="76"/>
      <c r="EE62" s="76"/>
      <c r="EF62" s="76"/>
      <c r="EG62" s="76"/>
      <c r="EH62" s="76"/>
      <c r="EI62" s="76"/>
      <c r="EJ62" s="76"/>
      <c r="EK62" s="76"/>
      <c r="EL62" s="76"/>
      <c r="EM62" s="76"/>
      <c r="EN62" s="76"/>
      <c r="EO62" s="76"/>
      <c r="EP62" s="76"/>
      <c r="EQ62" s="76"/>
      <c r="ER62" s="76"/>
      <c r="ES62" s="76"/>
      <c r="ET62" s="76"/>
      <c r="EU62" s="76"/>
      <c r="EV62" s="76"/>
      <c r="EW62" s="76"/>
      <c r="EX62" s="76"/>
      <c r="EY62" s="76"/>
      <c r="EZ62" s="76"/>
      <c r="FA62" s="76"/>
      <c r="FB62" s="76"/>
      <c r="FC62" s="76"/>
      <c r="FD62" s="76"/>
      <c r="FE62" s="76"/>
      <c r="FF62" s="76"/>
      <c r="FG62" s="76"/>
      <c r="FH62" s="76"/>
      <c r="FI62" s="76"/>
      <c r="FJ62" s="76"/>
      <c r="FK62" s="76"/>
      <c r="FL62" s="76"/>
      <c r="FM62" s="76"/>
      <c r="FN62" s="76"/>
      <c r="FO62" s="76"/>
      <c r="FP62" s="76"/>
      <c r="FQ62" s="76"/>
      <c r="FR62" s="76"/>
      <c r="FS62" s="76"/>
      <c r="FT62" s="76"/>
      <c r="FU62" s="76"/>
      <c r="FV62" s="76"/>
      <c r="FW62" s="76"/>
      <c r="FX62" s="76"/>
      <c r="FY62" s="76"/>
      <c r="FZ62" s="76"/>
      <c r="GA62" s="76"/>
      <c r="GB62" s="76"/>
      <c r="GC62" s="76"/>
      <c r="GD62" s="76"/>
      <c r="GE62" s="76"/>
      <c r="GF62" s="76"/>
      <c r="GG62" s="76"/>
      <c r="GH62" s="76"/>
      <c r="GI62" s="76"/>
      <c r="GJ62" s="76"/>
      <c r="GK62" s="76"/>
      <c r="GL62" s="76"/>
      <c r="GM62" s="76"/>
      <c r="GN62" s="76"/>
      <c r="GO62" s="76"/>
      <c r="GP62" s="76"/>
      <c r="GQ62" s="76"/>
      <c r="GR62" s="76"/>
      <c r="GS62" s="76"/>
      <c r="GT62" s="76"/>
      <c r="GU62" s="76"/>
      <c r="GV62" s="76"/>
      <c r="GW62" s="76"/>
      <c r="GX62" s="76"/>
      <c r="GY62" s="76"/>
      <c r="GZ62" s="76"/>
      <c r="HA62" s="76"/>
      <c r="HB62" s="76"/>
      <c r="HC62" s="76"/>
      <c r="HD62" s="76"/>
      <c r="HE62" s="76"/>
      <c r="HF62" s="76"/>
      <c r="HG62" s="76"/>
      <c r="HH62" s="76"/>
      <c r="HI62" s="76"/>
      <c r="HJ62" s="76"/>
      <c r="HK62" s="76"/>
      <c r="HL62" s="76"/>
      <c r="HM62" s="76"/>
      <c r="HN62" s="76"/>
      <c r="HO62" s="76"/>
      <c r="HP62" s="76"/>
      <c r="HQ62" s="76"/>
      <c r="HR62" s="76"/>
      <c r="HS62" s="76"/>
      <c r="HT62" s="76"/>
      <c r="HU62" s="76"/>
      <c r="HV62" s="76"/>
      <c r="HW62" s="76"/>
      <c r="HX62" s="76"/>
      <c r="HY62" s="76"/>
      <c r="HZ62" s="76"/>
      <c r="IA62" s="76"/>
      <c r="IB62" s="76"/>
      <c r="IC62" s="76"/>
      <c r="ID62" s="76"/>
      <c r="IE62" s="76"/>
      <c r="IF62" s="76"/>
      <c r="IG62" s="76"/>
      <c r="IH62" s="76"/>
      <c r="II62" s="76"/>
      <c r="IJ62" s="76"/>
      <c r="IK62" s="76"/>
      <c r="IL62" s="76"/>
      <c r="IM62" s="76"/>
      <c r="IN62" s="76"/>
      <c r="IO62" s="76"/>
      <c r="IP62" s="76"/>
      <c r="IQ62" s="76"/>
      <c r="IR62" s="76"/>
      <c r="IS62" s="76"/>
      <c r="IT62" s="76"/>
      <c r="IU62" s="76"/>
      <c r="IV62" s="76"/>
      <c r="IW62" s="76"/>
      <c r="IX62" s="76"/>
      <c r="IY62" s="76"/>
      <c r="IZ62" s="76"/>
      <c r="JA62" s="76"/>
      <c r="JB62" s="76"/>
      <c r="JC62" s="76"/>
      <c r="JD62" s="76"/>
      <c r="JE62" s="76"/>
      <c r="JF62" s="76"/>
      <c r="JG62" s="76"/>
      <c r="JH62" s="76"/>
      <c r="JI62" s="76"/>
      <c r="JJ62" s="76"/>
      <c r="JK62" s="76"/>
      <c r="JL62" s="76"/>
      <c r="JM62" s="76"/>
      <c r="JN62" s="76"/>
      <c r="JO62" s="76"/>
      <c r="JP62" s="76"/>
      <c r="JQ62" s="76"/>
      <c r="JR62" s="76"/>
      <c r="JS62" s="76"/>
      <c r="JT62" s="76"/>
      <c r="JU62" s="76"/>
      <c r="JV62" s="76"/>
      <c r="JW62" s="76"/>
      <c r="JX62" s="76"/>
      <c r="JY62" s="76"/>
      <c r="JZ62" s="76"/>
      <c r="KA62" s="76"/>
      <c r="KB62" s="76"/>
      <c r="KC62" s="76"/>
      <c r="KD62" s="76"/>
      <c r="KE62" s="76"/>
      <c r="KF62" s="76"/>
      <c r="KG62" s="76"/>
      <c r="KH62" s="76"/>
      <c r="KI62" s="76"/>
      <c r="KJ62" s="76"/>
      <c r="KK62" s="76"/>
      <c r="KL62" s="76"/>
      <c r="KM62" s="76"/>
      <c r="KN62" s="76"/>
      <c r="KO62" s="76"/>
      <c r="KP62" s="76"/>
      <c r="KQ62" s="76"/>
      <c r="KR62" s="76"/>
      <c r="KS62" s="76"/>
      <c r="KT62" s="76"/>
      <c r="KU62" s="76"/>
      <c r="KV62" s="76"/>
      <c r="KW62" s="76"/>
      <c r="KX62" s="76"/>
      <c r="KY62" s="76"/>
      <c r="KZ62" s="76"/>
      <c r="LA62" s="76"/>
      <c r="LB62" s="76"/>
      <c r="LC62" s="76"/>
      <c r="LD62" s="76"/>
      <c r="LE62" s="76"/>
      <c r="LF62" s="76"/>
      <c r="LG62" s="76"/>
      <c r="LH62" s="76"/>
      <c r="LI62" s="76"/>
      <c r="LJ62" s="76"/>
      <c r="LK62" s="76"/>
      <c r="LL62" s="76"/>
      <c r="LM62" s="76"/>
      <c r="LN62" s="76"/>
      <c r="LO62" s="76"/>
      <c r="LP62" s="76"/>
      <c r="LQ62" s="76"/>
      <c r="LR62" s="76"/>
      <c r="LS62" s="76"/>
      <c r="LT62" s="76"/>
      <c r="LU62" s="76"/>
      <c r="LV62" s="76"/>
      <c r="LW62" s="76"/>
      <c r="LX62" s="76"/>
      <c r="LY62" s="76"/>
      <c r="LZ62" s="76"/>
      <c r="MA62" s="76"/>
      <c r="MB62" s="76"/>
      <c r="MC62" s="76"/>
      <c r="MD62" s="76"/>
      <c r="ME62" s="76"/>
      <c r="MF62" s="76"/>
      <c r="MG62" s="76"/>
      <c r="MH62" s="76"/>
      <c r="MI62" s="76"/>
      <c r="MJ62" s="76"/>
      <c r="MK62" s="76"/>
      <c r="ML62" s="76"/>
      <c r="MM62" s="76"/>
      <c r="MN62" s="76"/>
      <c r="MO62" s="76"/>
      <c r="MP62" s="76"/>
      <c r="MQ62" s="76"/>
      <c r="MR62" s="76"/>
      <c r="MS62" s="76"/>
      <c r="MT62" s="76"/>
      <c r="MU62" s="76"/>
      <c r="MV62" s="76"/>
      <c r="MW62" s="76"/>
      <c r="MX62" s="76"/>
      <c r="MY62" s="76"/>
      <c r="MZ62" s="76"/>
      <c r="NA62" s="76"/>
      <c r="NB62" s="76"/>
      <c r="NC62" s="76"/>
      <c r="ND62" s="76"/>
      <c r="NE62" s="76"/>
      <c r="NF62" s="76"/>
      <c r="NG62" s="76"/>
      <c r="NH62" s="76"/>
      <c r="NI62" s="76"/>
      <c r="NJ62" s="76"/>
      <c r="NK62" s="76"/>
      <c r="NL62" s="76"/>
      <c r="NM62" s="76"/>
      <c r="NN62" s="76"/>
      <c r="NO62" s="76"/>
      <c r="NP62" s="76"/>
      <c r="NQ62" s="76"/>
      <c r="NR62" s="76"/>
      <c r="NS62" s="76"/>
      <c r="NT62" s="76"/>
      <c r="NU62" s="76"/>
      <c r="NV62" s="76"/>
      <c r="NW62" s="76"/>
      <c r="NX62" s="76"/>
      <c r="NY62" s="76"/>
      <c r="NZ62" s="76"/>
      <c r="OA62" s="76"/>
      <c r="OB62" s="76"/>
      <c r="OC62" s="76"/>
      <c r="OD62" s="76"/>
      <c r="OE62" s="76"/>
      <c r="OF62" s="76"/>
      <c r="OG62" s="76"/>
      <c r="OH62" s="76"/>
      <c r="OI62" s="76"/>
      <c r="OJ62" s="76"/>
      <c r="OK62" s="76"/>
      <c r="OL62" s="76"/>
      <c r="OM62" s="76"/>
      <c r="ON62" s="76"/>
      <c r="OO62" s="76"/>
      <c r="OP62" s="76"/>
      <c r="OQ62" s="76"/>
      <c r="OR62" s="76"/>
      <c r="OS62" s="76"/>
      <c r="OT62" s="76"/>
      <c r="OU62" s="76"/>
      <c r="OV62" s="76"/>
      <c r="OW62" s="76"/>
      <c r="OX62" s="76"/>
      <c r="OY62" s="76"/>
      <c r="OZ62" s="76"/>
      <c r="PA62" s="76"/>
      <c r="PB62" s="76"/>
      <c r="PC62" s="76"/>
      <c r="PD62" s="76"/>
      <c r="PE62" s="76"/>
      <c r="PF62" s="76"/>
      <c r="PG62" s="76"/>
      <c r="PH62" s="76"/>
      <c r="PI62" s="76"/>
      <c r="PJ62" s="76"/>
      <c r="PK62" s="76"/>
      <c r="PL62" s="76"/>
      <c r="PM62" s="76"/>
      <c r="PN62" s="76"/>
      <c r="PO62" s="76"/>
      <c r="PP62" s="76"/>
      <c r="PQ62" s="76"/>
      <c r="PR62" s="76"/>
      <c r="PS62" s="76"/>
      <c r="PT62" s="76"/>
      <c r="PU62" s="76"/>
      <c r="PV62" s="76"/>
      <c r="PW62" s="76"/>
      <c r="PX62" s="76"/>
      <c r="PY62" s="76"/>
      <c r="PZ62" s="76"/>
      <c r="QA62" s="76"/>
      <c r="QB62" s="76"/>
      <c r="QC62" s="76"/>
      <c r="QD62" s="76"/>
      <c r="QE62" s="76"/>
      <c r="QF62" s="76"/>
      <c r="QG62" s="76"/>
      <c r="QH62" s="76"/>
      <c r="QI62" s="76"/>
      <c r="QJ62" s="76"/>
      <c r="QK62" s="76"/>
      <c r="QL62" s="76"/>
      <c r="QM62" s="76"/>
      <c r="QN62" s="76"/>
      <c r="QO62" s="76"/>
      <c r="QP62" s="76"/>
      <c r="QQ62" s="76"/>
      <c r="QR62" s="76"/>
      <c r="QS62" s="76"/>
      <c r="QT62" s="76"/>
      <c r="QU62" s="76"/>
      <c r="QV62" s="76"/>
      <c r="QW62" s="76"/>
      <c r="QX62" s="76"/>
      <c r="QY62" s="76"/>
      <c r="QZ62" s="76"/>
      <c r="RA62" s="76"/>
      <c r="RB62" s="76"/>
      <c r="RC62" s="76"/>
      <c r="RD62" s="76"/>
      <c r="RE62" s="76"/>
      <c r="RF62" s="76"/>
      <c r="RG62" s="76"/>
      <c r="RH62" s="76"/>
      <c r="RI62" s="76"/>
      <c r="RJ62" s="76"/>
      <c r="RK62" s="76"/>
      <c r="RL62" s="76"/>
      <c r="RM62" s="76"/>
      <c r="RN62" s="76"/>
      <c r="RO62" s="76"/>
      <c r="RP62" s="76"/>
      <c r="RQ62" s="76"/>
      <c r="RR62" s="76"/>
      <c r="RS62" s="76"/>
      <c r="RT62" s="76"/>
      <c r="RU62" s="76"/>
      <c r="RV62" s="76"/>
      <c r="RW62" s="76"/>
      <c r="RX62" s="76"/>
      <c r="RY62" s="76"/>
      <c r="RZ62" s="76"/>
      <c r="SA62" s="76"/>
      <c r="SB62" s="76"/>
      <c r="SC62" s="76"/>
      <c r="SD62" s="76"/>
      <c r="SE62" s="76"/>
      <c r="SF62" s="76"/>
      <c r="SG62" s="76"/>
      <c r="SH62" s="76"/>
      <c r="SI62" s="76"/>
      <c r="SJ62" s="76"/>
      <c r="SK62" s="76"/>
      <c r="SL62" s="76"/>
      <c r="SM62" s="76"/>
      <c r="SN62" s="76"/>
      <c r="SO62" s="76"/>
      <c r="SP62" s="76"/>
      <c r="SQ62" s="76"/>
      <c r="SR62" s="76"/>
      <c r="SS62" s="76"/>
      <c r="ST62" s="76"/>
      <c r="SU62" s="76"/>
      <c r="SV62" s="76"/>
      <c r="SW62" s="76"/>
      <c r="SX62" s="76"/>
      <c r="SY62" s="76"/>
      <c r="SZ62" s="76"/>
      <c r="TA62" s="76"/>
      <c r="TB62" s="76"/>
      <c r="TC62" s="76"/>
      <c r="TD62" s="76"/>
      <c r="TE62" s="76"/>
      <c r="TF62" s="76"/>
      <c r="TG62" s="76"/>
      <c r="TH62" s="76"/>
      <c r="TI62" s="76"/>
      <c r="TJ62" s="76"/>
      <c r="TK62" s="76"/>
      <c r="TL62" s="76"/>
      <c r="TM62" s="76"/>
      <c r="TN62" s="76"/>
      <c r="TO62" s="76"/>
      <c r="TP62" s="76"/>
      <c r="TQ62" s="76"/>
      <c r="TR62" s="76"/>
      <c r="TS62" s="76"/>
      <c r="TT62" s="76"/>
      <c r="TU62" s="76"/>
      <c r="TV62" s="76"/>
      <c r="TW62" s="76"/>
      <c r="TX62" s="76"/>
      <c r="TY62" s="76"/>
      <c r="TZ62" s="76"/>
      <c r="UA62" s="76"/>
      <c r="UB62" s="76"/>
      <c r="UC62" s="76"/>
      <c r="UD62" s="76"/>
      <c r="UE62" s="76"/>
      <c r="UF62" s="76"/>
      <c r="UG62" s="76"/>
      <c r="UH62" s="76"/>
      <c r="UI62" s="76"/>
      <c r="UJ62" s="76"/>
      <c r="UK62" s="76"/>
      <c r="UL62" s="76"/>
      <c r="UM62" s="76"/>
      <c r="UN62" s="76"/>
      <c r="UO62" s="76"/>
      <c r="UP62" s="76"/>
      <c r="UQ62" s="76"/>
      <c r="UR62" s="76"/>
      <c r="US62" s="76"/>
      <c r="UT62" s="76"/>
      <c r="UU62" s="76"/>
      <c r="UV62" s="76"/>
      <c r="UW62" s="76"/>
      <c r="UX62" s="76"/>
      <c r="UY62" s="76"/>
      <c r="UZ62" s="76"/>
      <c r="VA62" s="76"/>
      <c r="VB62" s="76"/>
      <c r="VC62" s="76"/>
      <c r="VD62" s="76"/>
      <c r="VE62" s="76"/>
      <c r="VF62" s="76"/>
      <c r="VG62" s="76"/>
      <c r="VH62" s="76"/>
      <c r="VI62" s="76"/>
      <c r="VJ62" s="76"/>
      <c r="VK62" s="76"/>
      <c r="VL62" s="76"/>
      <c r="VM62" s="76"/>
      <c r="VN62" s="76"/>
      <c r="VO62" s="76"/>
      <c r="VP62" s="76"/>
      <c r="VQ62" s="76"/>
      <c r="VR62" s="76"/>
      <c r="VS62" s="76"/>
      <c r="VT62" s="76"/>
      <c r="VU62" s="76"/>
      <c r="VV62" s="76"/>
      <c r="VW62" s="76"/>
      <c r="VX62" s="76"/>
      <c r="VY62" s="76"/>
      <c r="VZ62" s="76"/>
      <c r="WA62" s="76"/>
      <c r="WB62" s="76"/>
      <c r="WC62" s="76"/>
      <c r="WD62" s="76"/>
      <c r="WE62" s="76"/>
      <c r="WF62" s="76"/>
      <c r="WG62" s="76"/>
      <c r="WH62" s="76"/>
      <c r="WI62" s="76"/>
      <c r="WJ62" s="76"/>
      <c r="WK62" s="76"/>
      <c r="WL62" s="76"/>
      <c r="WM62" s="76"/>
      <c r="WN62" s="76"/>
      <c r="WO62" s="76"/>
      <c r="WP62" s="76"/>
      <c r="WQ62" s="76"/>
      <c r="WR62" s="76"/>
      <c r="WS62" s="76"/>
      <c r="WT62" s="76"/>
      <c r="WU62" s="76"/>
      <c r="WV62" s="76"/>
      <c r="WW62" s="76"/>
      <c r="WX62" s="76"/>
      <c r="WY62" s="76"/>
      <c r="WZ62" s="76"/>
      <c r="XA62" s="76"/>
      <c r="XB62" s="76"/>
      <c r="XC62" s="76"/>
      <c r="XD62" s="76"/>
      <c r="XE62" s="76"/>
      <c r="XF62" s="76"/>
      <c r="XG62" s="76"/>
      <c r="XH62" s="76"/>
      <c r="XI62" s="76"/>
      <c r="XJ62" s="76"/>
      <c r="XK62" s="76"/>
      <c r="XL62" s="76"/>
      <c r="XM62" s="76"/>
      <c r="XN62" s="76"/>
      <c r="XO62" s="76"/>
      <c r="XP62" s="76"/>
      <c r="XQ62" s="76"/>
      <c r="XR62" s="76"/>
      <c r="XS62" s="76"/>
      <c r="XT62" s="76"/>
      <c r="XU62" s="76"/>
      <c r="XV62" s="76"/>
      <c r="XW62" s="76"/>
      <c r="XX62" s="76"/>
      <c r="XY62" s="76"/>
      <c r="XZ62" s="76"/>
      <c r="YA62" s="76"/>
      <c r="YB62" s="76"/>
      <c r="YC62" s="76"/>
      <c r="YD62" s="76"/>
      <c r="YE62" s="76"/>
      <c r="YF62" s="76"/>
      <c r="YG62" s="76"/>
      <c r="YH62" s="76"/>
      <c r="YI62" s="76"/>
      <c r="YJ62" s="76"/>
      <c r="YK62" s="76"/>
      <c r="YL62" s="76"/>
      <c r="YM62" s="76"/>
      <c r="YN62" s="76"/>
      <c r="YO62" s="76"/>
      <c r="YP62" s="76"/>
      <c r="YQ62" s="76"/>
      <c r="YR62" s="76"/>
      <c r="YS62" s="76"/>
      <c r="YT62" s="76"/>
      <c r="YU62" s="76"/>
      <c r="YV62" s="76"/>
      <c r="YW62" s="76"/>
      <c r="YX62" s="76"/>
      <c r="YY62" s="76"/>
      <c r="YZ62" s="76"/>
      <c r="ZA62" s="76"/>
      <c r="ZB62" s="76"/>
      <c r="ZC62" s="76"/>
      <c r="ZD62" s="76"/>
      <c r="ZE62" s="76"/>
      <c r="ZF62" s="76"/>
      <c r="ZG62" s="76"/>
      <c r="ZH62" s="76"/>
      <c r="ZI62" s="76"/>
      <c r="ZJ62" s="76"/>
      <c r="ZK62" s="76"/>
      <c r="ZL62" s="76"/>
      <c r="ZM62" s="76"/>
      <c r="ZN62" s="76"/>
      <c r="ZO62" s="76"/>
      <c r="ZP62" s="76"/>
      <c r="ZQ62" s="76"/>
      <c r="ZR62" s="76"/>
      <c r="ZS62" s="76"/>
      <c r="ZT62" s="76"/>
      <c r="ZU62" s="76"/>
      <c r="ZV62" s="76"/>
      <c r="ZW62" s="76"/>
      <c r="ZX62" s="76"/>
      <c r="ZY62" s="76"/>
      <c r="ZZ62" s="76"/>
      <c r="AAA62" s="76"/>
      <c r="AAB62" s="76"/>
      <c r="AAC62" s="76"/>
      <c r="AAD62" s="76"/>
      <c r="AAE62" s="76"/>
      <c r="AAF62" s="76"/>
      <c r="AAG62" s="76"/>
      <c r="AAH62" s="76"/>
      <c r="AAI62" s="76"/>
      <c r="AAJ62" s="76"/>
      <c r="AAK62" s="76"/>
      <c r="AAL62" s="76"/>
      <c r="AAM62" s="76"/>
      <c r="AAN62" s="76"/>
      <c r="AAO62" s="76"/>
      <c r="AAP62" s="76"/>
      <c r="AAQ62" s="76"/>
      <c r="AAR62" s="76"/>
      <c r="AAS62" s="76"/>
      <c r="AAT62" s="76"/>
      <c r="AAU62" s="76"/>
      <c r="AAV62" s="76"/>
      <c r="AAW62" s="76"/>
      <c r="AAX62" s="76"/>
      <c r="AAY62" s="76"/>
      <c r="AAZ62" s="76"/>
      <c r="ABA62" s="76"/>
      <c r="ABB62" s="76"/>
      <c r="ABC62" s="76"/>
      <c r="ABD62" s="76"/>
      <c r="ABE62" s="76"/>
      <c r="ABF62" s="76"/>
      <c r="ABG62" s="76"/>
      <c r="ABH62" s="76"/>
      <c r="ABI62" s="76"/>
      <c r="ABJ62" s="76"/>
      <c r="ABK62" s="76"/>
      <c r="ABL62" s="76"/>
      <c r="ABM62" s="76"/>
      <c r="ABN62" s="76"/>
      <c r="ABO62" s="76"/>
      <c r="ABP62" s="76"/>
      <c r="ABQ62" s="76"/>
      <c r="ABR62" s="76"/>
      <c r="ABS62" s="76"/>
      <c r="ABT62" s="76"/>
      <c r="ABU62" s="76"/>
      <c r="ABV62" s="76"/>
      <c r="ABW62" s="76"/>
      <c r="ABX62" s="76"/>
      <c r="ABY62" s="76"/>
      <c r="ABZ62" s="76"/>
      <c r="ACA62" s="76"/>
      <c r="ACB62" s="76"/>
      <c r="ACC62" s="76"/>
      <c r="ACD62" s="76"/>
      <c r="ACE62" s="76"/>
      <c r="ACF62" s="76"/>
      <c r="ACG62" s="76"/>
      <c r="ACH62" s="76"/>
      <c r="ACI62" s="76"/>
      <c r="ACJ62" s="76"/>
      <c r="ACK62" s="76"/>
      <c r="ACL62" s="76"/>
      <c r="ACM62" s="76"/>
      <c r="ACN62" s="76"/>
      <c r="ACO62" s="76"/>
      <c r="ACP62" s="76"/>
      <c r="ACQ62" s="76"/>
      <c r="ACR62" s="76"/>
      <c r="ACS62" s="76"/>
      <c r="ACT62" s="76"/>
      <c r="ACU62" s="76"/>
      <c r="ACV62" s="76"/>
      <c r="ACW62" s="76"/>
      <c r="ACX62" s="76"/>
      <c r="ACY62" s="76"/>
      <c r="ACZ62" s="76"/>
      <c r="ADA62" s="76"/>
      <c r="ADB62" s="76"/>
      <c r="ADC62" s="76"/>
      <c r="ADD62" s="76"/>
      <c r="ADE62" s="76"/>
      <c r="ADF62" s="76"/>
      <c r="ADG62" s="76"/>
      <c r="ADH62" s="76"/>
      <c r="ADI62" s="76"/>
      <c r="ADJ62" s="76"/>
      <c r="ADK62" s="76"/>
      <c r="ADL62" s="76"/>
      <c r="ADM62" s="76"/>
      <c r="ADN62" s="76"/>
      <c r="ADO62" s="76"/>
      <c r="ADP62" s="76"/>
      <c r="ADQ62" s="76"/>
      <c r="ADR62" s="76"/>
      <c r="ADS62" s="76"/>
      <c r="ADT62" s="76"/>
      <c r="ADU62" s="76"/>
      <c r="ADV62" s="76"/>
      <c r="ADW62" s="76"/>
      <c r="ADX62" s="76"/>
      <c r="ADY62" s="76"/>
      <c r="ADZ62" s="76"/>
      <c r="AEA62" s="76"/>
      <c r="AEB62" s="76"/>
      <c r="AEC62" s="76"/>
      <c r="AED62" s="76"/>
      <c r="AEE62" s="76"/>
      <c r="AEF62" s="76"/>
      <c r="AEG62" s="76"/>
      <c r="AEH62" s="76"/>
      <c r="AEI62" s="76"/>
      <c r="AEJ62" s="76"/>
      <c r="AEK62" s="76"/>
      <c r="AEL62" s="76"/>
      <c r="AEM62" s="76"/>
      <c r="AEN62" s="76"/>
      <c r="AEO62" s="76"/>
      <c r="AEP62" s="76"/>
      <c r="AEQ62" s="76"/>
      <c r="AER62" s="76"/>
      <c r="AES62" s="76"/>
      <c r="AET62" s="76"/>
      <c r="AEU62" s="76"/>
      <c r="AEV62" s="76"/>
      <c r="AEW62" s="76"/>
      <c r="AEX62" s="76"/>
      <c r="AEY62" s="76"/>
      <c r="AEZ62" s="76"/>
      <c r="AFA62" s="76"/>
      <c r="AFB62" s="76"/>
      <c r="AFC62" s="76"/>
      <c r="AFD62" s="76"/>
      <c r="AFE62" s="76"/>
      <c r="AFF62" s="76"/>
      <c r="AFG62" s="76"/>
      <c r="AFH62" s="76"/>
      <c r="AFI62" s="76"/>
      <c r="AFJ62" s="76"/>
      <c r="AFK62" s="76"/>
      <c r="AFL62" s="76"/>
      <c r="AFM62" s="76"/>
      <c r="AFN62" s="76"/>
      <c r="AFO62" s="76"/>
      <c r="AFP62" s="76"/>
      <c r="AFQ62" s="76"/>
      <c r="AFR62" s="76"/>
      <c r="AFS62" s="76"/>
      <c r="AFT62" s="76"/>
      <c r="AFU62" s="76"/>
      <c r="AFV62" s="76"/>
      <c r="AFW62" s="76"/>
      <c r="AFX62" s="76"/>
      <c r="AFY62" s="76"/>
      <c r="AFZ62" s="76"/>
      <c r="AGA62" s="76"/>
      <c r="AGB62" s="76"/>
      <c r="AGC62" s="76"/>
      <c r="AGD62" s="76"/>
      <c r="AGE62" s="76"/>
      <c r="AGF62" s="76"/>
      <c r="AGG62" s="76"/>
      <c r="AGH62" s="76"/>
      <c r="AGI62" s="76"/>
      <c r="AGJ62" s="76"/>
      <c r="AGK62" s="76"/>
      <c r="AGL62" s="76"/>
      <c r="AGM62" s="76"/>
      <c r="AGN62" s="76"/>
      <c r="AGO62" s="76"/>
      <c r="AGP62" s="76"/>
      <c r="AGQ62" s="76"/>
      <c r="AGR62" s="76"/>
      <c r="AGS62" s="76"/>
      <c r="AGT62" s="76"/>
      <c r="AGU62" s="76"/>
      <c r="AGV62" s="76"/>
      <c r="AGW62" s="76"/>
      <c r="AGX62" s="76"/>
      <c r="AGY62" s="76"/>
      <c r="AGZ62" s="76"/>
      <c r="AHA62" s="76"/>
      <c r="AHB62" s="76"/>
      <c r="AHC62" s="76"/>
      <c r="AHD62" s="76"/>
      <c r="AHE62" s="76"/>
      <c r="AHF62" s="76"/>
      <c r="AHG62" s="76"/>
      <c r="AHH62" s="76"/>
      <c r="AHI62" s="76"/>
      <c r="AHJ62" s="76"/>
      <c r="AHK62" s="76"/>
      <c r="AHL62" s="76"/>
      <c r="AHM62" s="76"/>
      <c r="AHN62" s="76"/>
      <c r="AHO62" s="76"/>
      <c r="AHP62" s="76"/>
      <c r="AHQ62" s="76"/>
      <c r="AHR62" s="76"/>
      <c r="AHS62" s="76"/>
      <c r="AHT62" s="76"/>
      <c r="AHU62" s="76"/>
      <c r="AHV62" s="76"/>
      <c r="AHW62" s="76"/>
      <c r="AHX62" s="76"/>
      <c r="AHY62" s="76"/>
      <c r="AHZ62" s="76"/>
      <c r="AIA62" s="76"/>
      <c r="AIB62" s="76"/>
      <c r="AIC62" s="76"/>
      <c r="AID62" s="76"/>
      <c r="AIE62" s="76"/>
      <c r="AIF62" s="76"/>
      <c r="AIG62" s="76"/>
      <c r="AIH62" s="76"/>
      <c r="AII62" s="76"/>
      <c r="AIJ62" s="76"/>
      <c r="AIK62" s="76"/>
      <c r="AIL62" s="76"/>
      <c r="AIM62" s="76"/>
      <c r="AIN62" s="76"/>
      <c r="AIO62" s="76"/>
      <c r="AIP62" s="76"/>
      <c r="AIQ62" s="76"/>
      <c r="AIR62" s="76"/>
      <c r="AIS62" s="76"/>
      <c r="AIT62" s="76"/>
      <c r="AIU62" s="76"/>
      <c r="AIV62" s="76"/>
      <c r="AIW62" s="76"/>
      <c r="AIX62" s="76"/>
      <c r="AIY62" s="76"/>
      <c r="AIZ62" s="76"/>
      <c r="AJA62" s="76"/>
      <c r="AJB62" s="76"/>
      <c r="AJC62" s="76"/>
      <c r="AJD62" s="76"/>
      <c r="AJE62" s="76"/>
      <c r="AJF62" s="76"/>
      <c r="AJG62" s="76"/>
      <c r="AJH62" s="76"/>
      <c r="AJI62" s="76"/>
      <c r="AJJ62" s="76"/>
      <c r="AJK62" s="76"/>
      <c r="AJL62" s="76"/>
      <c r="AJM62" s="76"/>
      <c r="AJN62" s="76"/>
      <c r="AJO62" s="76"/>
      <c r="AJP62" s="76"/>
      <c r="AJQ62" s="76"/>
      <c r="AJR62" s="76"/>
      <c r="AJS62" s="76"/>
      <c r="AJT62" s="76"/>
      <c r="AJU62" s="76"/>
      <c r="AJV62" s="76"/>
      <c r="AJW62" s="76"/>
      <c r="AJX62" s="76"/>
      <c r="AJY62" s="76"/>
      <c r="AJZ62" s="76"/>
      <c r="AKA62" s="76"/>
      <c r="AKB62" s="76"/>
      <c r="AKC62" s="76"/>
      <c r="AKD62" s="76"/>
      <c r="AKE62" s="76"/>
      <c r="AKF62" s="76"/>
      <c r="AKG62" s="76"/>
      <c r="AKH62" s="76"/>
      <c r="AKI62" s="76"/>
      <c r="AKJ62" s="76"/>
      <c r="AKK62" s="76"/>
      <c r="AKL62" s="76"/>
      <c r="AKM62" s="76"/>
      <c r="AKN62" s="76"/>
      <c r="AKO62" s="76"/>
      <c r="AKP62" s="76"/>
      <c r="AKQ62" s="76"/>
      <c r="AKR62" s="76"/>
      <c r="AKS62" s="76"/>
      <c r="AKT62" s="76"/>
      <c r="AKU62" s="76"/>
      <c r="AKV62" s="76"/>
      <c r="AKW62" s="76"/>
      <c r="AKX62" s="76"/>
      <c r="AKY62" s="76"/>
      <c r="AKZ62" s="76"/>
      <c r="ALA62" s="76"/>
      <c r="ALB62" s="76"/>
      <c r="ALC62" s="76"/>
      <c r="ALD62" s="76"/>
      <c r="ALE62" s="76"/>
      <c r="ALF62" s="76"/>
      <c r="ALG62" s="76"/>
      <c r="ALH62" s="76"/>
      <c r="ALI62" s="76"/>
      <c r="ALJ62" s="76"/>
      <c r="ALK62" s="76"/>
      <c r="ALL62" s="76"/>
      <c r="ALM62" s="76"/>
      <c r="ALN62" s="76"/>
      <c r="ALO62" s="76"/>
      <c r="ALP62" s="76"/>
      <c r="ALQ62" s="76"/>
      <c r="ALR62" s="76"/>
      <c r="ALS62" s="76"/>
      <c r="ALT62" s="76"/>
      <c r="ALU62" s="76"/>
      <c r="ALV62" s="76"/>
      <c r="ALW62" s="76"/>
      <c r="ALX62" s="76"/>
      <c r="ALY62" s="76"/>
      <c r="ALZ62" s="76"/>
      <c r="AMA62" s="76"/>
      <c r="AMB62" s="76"/>
      <c r="AMC62" s="76"/>
      <c r="AMD62" s="76"/>
      <c r="AME62" s="76"/>
    </row>
    <row r="63" spans="1:1019" s="77" customFormat="1">
      <c r="A63" s="49" t="s">
        <v>35</v>
      </c>
      <c r="B63" s="49"/>
      <c r="C63" s="49"/>
      <c r="D63" s="50" t="s">
        <v>34</v>
      </c>
      <c r="E63" s="49"/>
      <c r="F63" s="62"/>
      <c r="G63" s="51"/>
      <c r="H63" s="51"/>
      <c r="I63" s="51"/>
      <c r="J63" s="51">
        <f>J64+J67</f>
        <v>968095.79</v>
      </c>
      <c r="K63" s="76"/>
      <c r="L63" s="76"/>
      <c r="M63" s="76"/>
      <c r="N63" s="76"/>
      <c r="O63" s="76"/>
      <c r="P63" s="76"/>
      <c r="Q63" s="76"/>
      <c r="R63" s="76"/>
      <c r="S63" s="76"/>
      <c r="T63" s="76"/>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6"/>
      <c r="BI63" s="76"/>
      <c r="BJ63" s="76"/>
      <c r="BK63" s="76"/>
      <c r="BL63" s="76"/>
      <c r="BM63" s="76"/>
      <c r="BN63" s="76"/>
      <c r="BO63" s="76"/>
      <c r="BP63" s="76"/>
      <c r="BQ63" s="76"/>
      <c r="BR63" s="76"/>
      <c r="BS63" s="76"/>
      <c r="BT63" s="76"/>
      <c r="BU63" s="76"/>
      <c r="BV63" s="76"/>
      <c r="BW63" s="76"/>
      <c r="BX63" s="76"/>
      <c r="BY63" s="76"/>
      <c r="BZ63" s="76"/>
      <c r="CA63" s="76"/>
      <c r="CB63" s="76"/>
      <c r="CC63" s="76"/>
      <c r="CD63" s="76"/>
      <c r="CE63" s="76"/>
      <c r="CF63" s="76"/>
      <c r="CG63" s="76"/>
      <c r="CH63" s="76"/>
      <c r="CI63" s="76"/>
      <c r="CJ63" s="76"/>
      <c r="CK63" s="76"/>
      <c r="CL63" s="76"/>
      <c r="CM63" s="76"/>
      <c r="CN63" s="76"/>
      <c r="CO63" s="76"/>
      <c r="CP63" s="76"/>
      <c r="CQ63" s="76"/>
      <c r="CR63" s="76"/>
      <c r="CS63" s="76"/>
      <c r="CT63" s="76"/>
      <c r="CU63" s="76"/>
      <c r="CV63" s="76"/>
      <c r="CW63" s="76"/>
      <c r="CX63" s="76"/>
      <c r="CY63" s="76"/>
      <c r="CZ63" s="76"/>
      <c r="DA63" s="76"/>
      <c r="DB63" s="76"/>
      <c r="DC63" s="76"/>
      <c r="DD63" s="76"/>
      <c r="DE63" s="76"/>
      <c r="DF63" s="76"/>
      <c r="DG63" s="76"/>
      <c r="DH63" s="76"/>
      <c r="DI63" s="76"/>
      <c r="DJ63" s="76"/>
      <c r="DK63" s="76"/>
      <c r="DL63" s="76"/>
      <c r="DM63" s="76"/>
      <c r="DN63" s="76"/>
      <c r="DO63" s="76"/>
      <c r="DP63" s="76"/>
      <c r="DQ63" s="76"/>
      <c r="DR63" s="76"/>
      <c r="DS63" s="76"/>
      <c r="DT63" s="76"/>
      <c r="DU63" s="76"/>
      <c r="DV63" s="76"/>
      <c r="DW63" s="76"/>
      <c r="DX63" s="76"/>
      <c r="DY63" s="76"/>
      <c r="DZ63" s="76"/>
      <c r="EA63" s="76"/>
      <c r="EB63" s="76"/>
      <c r="EC63" s="76"/>
      <c r="ED63" s="76"/>
      <c r="EE63" s="76"/>
      <c r="EF63" s="76"/>
      <c r="EG63" s="76"/>
      <c r="EH63" s="76"/>
      <c r="EI63" s="76"/>
      <c r="EJ63" s="76"/>
      <c r="EK63" s="76"/>
      <c r="EL63" s="76"/>
      <c r="EM63" s="76"/>
      <c r="EN63" s="76"/>
      <c r="EO63" s="76"/>
      <c r="EP63" s="76"/>
      <c r="EQ63" s="76"/>
      <c r="ER63" s="76"/>
      <c r="ES63" s="76"/>
      <c r="ET63" s="76"/>
      <c r="EU63" s="76"/>
      <c r="EV63" s="76"/>
      <c r="EW63" s="76"/>
      <c r="EX63" s="76"/>
      <c r="EY63" s="76"/>
      <c r="EZ63" s="76"/>
      <c r="FA63" s="76"/>
      <c r="FB63" s="76"/>
      <c r="FC63" s="76"/>
      <c r="FD63" s="76"/>
      <c r="FE63" s="76"/>
      <c r="FF63" s="76"/>
      <c r="FG63" s="76"/>
      <c r="FH63" s="76"/>
      <c r="FI63" s="76"/>
      <c r="FJ63" s="76"/>
      <c r="FK63" s="76"/>
      <c r="FL63" s="76"/>
      <c r="FM63" s="76"/>
      <c r="FN63" s="76"/>
      <c r="FO63" s="76"/>
      <c r="FP63" s="76"/>
      <c r="FQ63" s="76"/>
      <c r="FR63" s="76"/>
      <c r="FS63" s="76"/>
      <c r="FT63" s="76"/>
      <c r="FU63" s="76"/>
      <c r="FV63" s="76"/>
      <c r="FW63" s="76"/>
      <c r="FX63" s="76"/>
      <c r="FY63" s="76"/>
      <c r="FZ63" s="76"/>
      <c r="GA63" s="76"/>
      <c r="GB63" s="76"/>
      <c r="GC63" s="76"/>
      <c r="GD63" s="76"/>
      <c r="GE63" s="76"/>
      <c r="GF63" s="76"/>
      <c r="GG63" s="76"/>
      <c r="GH63" s="76"/>
      <c r="GI63" s="76"/>
      <c r="GJ63" s="76"/>
      <c r="GK63" s="76"/>
      <c r="GL63" s="76"/>
      <c r="GM63" s="76"/>
      <c r="GN63" s="76"/>
      <c r="GO63" s="76"/>
      <c r="GP63" s="76"/>
      <c r="GQ63" s="76"/>
      <c r="GR63" s="76"/>
      <c r="GS63" s="76"/>
      <c r="GT63" s="76"/>
      <c r="GU63" s="76"/>
      <c r="GV63" s="76"/>
      <c r="GW63" s="76"/>
      <c r="GX63" s="76"/>
      <c r="GY63" s="76"/>
      <c r="GZ63" s="76"/>
      <c r="HA63" s="76"/>
      <c r="HB63" s="76"/>
      <c r="HC63" s="76"/>
      <c r="HD63" s="76"/>
      <c r="HE63" s="76"/>
      <c r="HF63" s="76"/>
      <c r="HG63" s="76"/>
      <c r="HH63" s="76"/>
      <c r="HI63" s="76"/>
      <c r="HJ63" s="76"/>
      <c r="HK63" s="76"/>
      <c r="HL63" s="76"/>
      <c r="HM63" s="76"/>
      <c r="HN63" s="76"/>
      <c r="HO63" s="76"/>
      <c r="HP63" s="76"/>
      <c r="HQ63" s="76"/>
      <c r="HR63" s="76"/>
      <c r="HS63" s="76"/>
      <c r="HT63" s="76"/>
      <c r="HU63" s="76"/>
      <c r="HV63" s="76"/>
      <c r="HW63" s="76"/>
      <c r="HX63" s="76"/>
      <c r="HY63" s="76"/>
      <c r="HZ63" s="76"/>
      <c r="IA63" s="76"/>
      <c r="IB63" s="76"/>
      <c r="IC63" s="76"/>
      <c r="ID63" s="76"/>
      <c r="IE63" s="76"/>
      <c r="IF63" s="76"/>
      <c r="IG63" s="76"/>
      <c r="IH63" s="76"/>
      <c r="II63" s="76"/>
      <c r="IJ63" s="76"/>
      <c r="IK63" s="76"/>
      <c r="IL63" s="76"/>
      <c r="IM63" s="76"/>
      <c r="IN63" s="76"/>
      <c r="IO63" s="76"/>
      <c r="IP63" s="76"/>
      <c r="IQ63" s="76"/>
      <c r="IR63" s="76"/>
      <c r="IS63" s="76"/>
      <c r="IT63" s="76"/>
      <c r="IU63" s="76"/>
      <c r="IV63" s="76"/>
      <c r="IW63" s="76"/>
      <c r="IX63" s="76"/>
      <c r="IY63" s="76"/>
      <c r="IZ63" s="76"/>
      <c r="JA63" s="76"/>
      <c r="JB63" s="76"/>
      <c r="JC63" s="76"/>
      <c r="JD63" s="76"/>
      <c r="JE63" s="76"/>
      <c r="JF63" s="76"/>
      <c r="JG63" s="76"/>
      <c r="JH63" s="76"/>
      <c r="JI63" s="76"/>
      <c r="JJ63" s="76"/>
      <c r="JK63" s="76"/>
      <c r="JL63" s="76"/>
      <c r="JM63" s="76"/>
      <c r="JN63" s="76"/>
      <c r="JO63" s="76"/>
      <c r="JP63" s="76"/>
      <c r="JQ63" s="76"/>
      <c r="JR63" s="76"/>
      <c r="JS63" s="76"/>
      <c r="JT63" s="76"/>
      <c r="JU63" s="76"/>
      <c r="JV63" s="76"/>
      <c r="JW63" s="76"/>
      <c r="JX63" s="76"/>
      <c r="JY63" s="76"/>
      <c r="JZ63" s="76"/>
      <c r="KA63" s="76"/>
      <c r="KB63" s="76"/>
      <c r="KC63" s="76"/>
      <c r="KD63" s="76"/>
      <c r="KE63" s="76"/>
      <c r="KF63" s="76"/>
      <c r="KG63" s="76"/>
      <c r="KH63" s="76"/>
      <c r="KI63" s="76"/>
      <c r="KJ63" s="76"/>
      <c r="KK63" s="76"/>
      <c r="KL63" s="76"/>
      <c r="KM63" s="76"/>
      <c r="KN63" s="76"/>
      <c r="KO63" s="76"/>
      <c r="KP63" s="76"/>
      <c r="KQ63" s="76"/>
      <c r="KR63" s="76"/>
      <c r="KS63" s="76"/>
      <c r="KT63" s="76"/>
      <c r="KU63" s="76"/>
      <c r="KV63" s="76"/>
      <c r="KW63" s="76"/>
      <c r="KX63" s="76"/>
      <c r="KY63" s="76"/>
      <c r="KZ63" s="76"/>
      <c r="LA63" s="76"/>
      <c r="LB63" s="76"/>
      <c r="LC63" s="76"/>
      <c r="LD63" s="76"/>
      <c r="LE63" s="76"/>
      <c r="LF63" s="76"/>
      <c r="LG63" s="76"/>
      <c r="LH63" s="76"/>
      <c r="LI63" s="76"/>
      <c r="LJ63" s="76"/>
      <c r="LK63" s="76"/>
      <c r="LL63" s="76"/>
      <c r="LM63" s="76"/>
      <c r="LN63" s="76"/>
      <c r="LO63" s="76"/>
      <c r="LP63" s="76"/>
      <c r="LQ63" s="76"/>
      <c r="LR63" s="76"/>
      <c r="LS63" s="76"/>
      <c r="LT63" s="76"/>
      <c r="LU63" s="76"/>
      <c r="LV63" s="76"/>
      <c r="LW63" s="76"/>
      <c r="LX63" s="76"/>
      <c r="LY63" s="76"/>
      <c r="LZ63" s="76"/>
      <c r="MA63" s="76"/>
      <c r="MB63" s="76"/>
      <c r="MC63" s="76"/>
      <c r="MD63" s="76"/>
      <c r="ME63" s="76"/>
      <c r="MF63" s="76"/>
      <c r="MG63" s="76"/>
      <c r="MH63" s="76"/>
      <c r="MI63" s="76"/>
      <c r="MJ63" s="76"/>
      <c r="MK63" s="76"/>
      <c r="ML63" s="76"/>
      <c r="MM63" s="76"/>
      <c r="MN63" s="76"/>
      <c r="MO63" s="76"/>
      <c r="MP63" s="76"/>
      <c r="MQ63" s="76"/>
      <c r="MR63" s="76"/>
      <c r="MS63" s="76"/>
      <c r="MT63" s="76"/>
      <c r="MU63" s="76"/>
      <c r="MV63" s="76"/>
      <c r="MW63" s="76"/>
      <c r="MX63" s="76"/>
      <c r="MY63" s="76"/>
      <c r="MZ63" s="76"/>
      <c r="NA63" s="76"/>
      <c r="NB63" s="76"/>
      <c r="NC63" s="76"/>
      <c r="ND63" s="76"/>
      <c r="NE63" s="76"/>
      <c r="NF63" s="76"/>
      <c r="NG63" s="76"/>
      <c r="NH63" s="76"/>
      <c r="NI63" s="76"/>
      <c r="NJ63" s="76"/>
      <c r="NK63" s="76"/>
      <c r="NL63" s="76"/>
      <c r="NM63" s="76"/>
      <c r="NN63" s="76"/>
      <c r="NO63" s="76"/>
      <c r="NP63" s="76"/>
      <c r="NQ63" s="76"/>
      <c r="NR63" s="76"/>
      <c r="NS63" s="76"/>
      <c r="NT63" s="76"/>
      <c r="NU63" s="76"/>
      <c r="NV63" s="76"/>
      <c r="NW63" s="76"/>
      <c r="NX63" s="76"/>
      <c r="NY63" s="76"/>
      <c r="NZ63" s="76"/>
      <c r="OA63" s="76"/>
      <c r="OB63" s="76"/>
      <c r="OC63" s="76"/>
      <c r="OD63" s="76"/>
      <c r="OE63" s="76"/>
      <c r="OF63" s="76"/>
      <c r="OG63" s="76"/>
      <c r="OH63" s="76"/>
      <c r="OI63" s="76"/>
      <c r="OJ63" s="76"/>
      <c r="OK63" s="76"/>
      <c r="OL63" s="76"/>
      <c r="OM63" s="76"/>
      <c r="ON63" s="76"/>
      <c r="OO63" s="76"/>
      <c r="OP63" s="76"/>
      <c r="OQ63" s="76"/>
      <c r="OR63" s="76"/>
      <c r="OS63" s="76"/>
      <c r="OT63" s="76"/>
      <c r="OU63" s="76"/>
      <c r="OV63" s="76"/>
      <c r="OW63" s="76"/>
      <c r="OX63" s="76"/>
      <c r="OY63" s="76"/>
      <c r="OZ63" s="76"/>
      <c r="PA63" s="76"/>
      <c r="PB63" s="76"/>
      <c r="PC63" s="76"/>
      <c r="PD63" s="76"/>
      <c r="PE63" s="76"/>
      <c r="PF63" s="76"/>
      <c r="PG63" s="76"/>
      <c r="PH63" s="76"/>
      <c r="PI63" s="76"/>
      <c r="PJ63" s="76"/>
      <c r="PK63" s="76"/>
      <c r="PL63" s="76"/>
      <c r="PM63" s="76"/>
      <c r="PN63" s="76"/>
      <c r="PO63" s="76"/>
      <c r="PP63" s="76"/>
      <c r="PQ63" s="76"/>
      <c r="PR63" s="76"/>
      <c r="PS63" s="76"/>
      <c r="PT63" s="76"/>
      <c r="PU63" s="76"/>
      <c r="PV63" s="76"/>
      <c r="PW63" s="76"/>
      <c r="PX63" s="76"/>
      <c r="PY63" s="76"/>
      <c r="PZ63" s="76"/>
      <c r="QA63" s="76"/>
      <c r="QB63" s="76"/>
      <c r="QC63" s="76"/>
      <c r="QD63" s="76"/>
      <c r="QE63" s="76"/>
      <c r="QF63" s="76"/>
      <c r="QG63" s="76"/>
      <c r="QH63" s="76"/>
      <c r="QI63" s="76"/>
      <c r="QJ63" s="76"/>
      <c r="QK63" s="76"/>
      <c r="QL63" s="76"/>
      <c r="QM63" s="76"/>
      <c r="QN63" s="76"/>
      <c r="QO63" s="76"/>
      <c r="QP63" s="76"/>
      <c r="QQ63" s="76"/>
      <c r="QR63" s="76"/>
      <c r="QS63" s="76"/>
      <c r="QT63" s="76"/>
      <c r="QU63" s="76"/>
      <c r="QV63" s="76"/>
      <c r="QW63" s="76"/>
      <c r="QX63" s="76"/>
      <c r="QY63" s="76"/>
      <c r="QZ63" s="76"/>
      <c r="RA63" s="76"/>
      <c r="RB63" s="76"/>
      <c r="RC63" s="76"/>
      <c r="RD63" s="76"/>
      <c r="RE63" s="76"/>
      <c r="RF63" s="76"/>
      <c r="RG63" s="76"/>
      <c r="RH63" s="76"/>
      <c r="RI63" s="76"/>
      <c r="RJ63" s="76"/>
      <c r="RK63" s="76"/>
      <c r="RL63" s="76"/>
      <c r="RM63" s="76"/>
      <c r="RN63" s="76"/>
      <c r="RO63" s="76"/>
      <c r="RP63" s="76"/>
      <c r="RQ63" s="76"/>
      <c r="RR63" s="76"/>
      <c r="RS63" s="76"/>
      <c r="RT63" s="76"/>
      <c r="RU63" s="76"/>
      <c r="RV63" s="76"/>
      <c r="RW63" s="76"/>
      <c r="RX63" s="76"/>
      <c r="RY63" s="76"/>
      <c r="RZ63" s="76"/>
      <c r="SA63" s="76"/>
      <c r="SB63" s="76"/>
      <c r="SC63" s="76"/>
      <c r="SD63" s="76"/>
      <c r="SE63" s="76"/>
      <c r="SF63" s="76"/>
      <c r="SG63" s="76"/>
      <c r="SH63" s="76"/>
      <c r="SI63" s="76"/>
      <c r="SJ63" s="76"/>
      <c r="SK63" s="76"/>
      <c r="SL63" s="76"/>
      <c r="SM63" s="76"/>
      <c r="SN63" s="76"/>
      <c r="SO63" s="76"/>
      <c r="SP63" s="76"/>
      <c r="SQ63" s="76"/>
      <c r="SR63" s="76"/>
      <c r="SS63" s="76"/>
      <c r="ST63" s="76"/>
      <c r="SU63" s="76"/>
      <c r="SV63" s="76"/>
      <c r="SW63" s="76"/>
      <c r="SX63" s="76"/>
      <c r="SY63" s="76"/>
      <c r="SZ63" s="76"/>
      <c r="TA63" s="76"/>
      <c r="TB63" s="76"/>
      <c r="TC63" s="76"/>
      <c r="TD63" s="76"/>
      <c r="TE63" s="76"/>
      <c r="TF63" s="76"/>
      <c r="TG63" s="76"/>
      <c r="TH63" s="76"/>
      <c r="TI63" s="76"/>
      <c r="TJ63" s="76"/>
      <c r="TK63" s="76"/>
      <c r="TL63" s="76"/>
      <c r="TM63" s="76"/>
      <c r="TN63" s="76"/>
      <c r="TO63" s="76"/>
      <c r="TP63" s="76"/>
      <c r="TQ63" s="76"/>
      <c r="TR63" s="76"/>
      <c r="TS63" s="76"/>
      <c r="TT63" s="76"/>
      <c r="TU63" s="76"/>
      <c r="TV63" s="76"/>
      <c r="TW63" s="76"/>
      <c r="TX63" s="76"/>
      <c r="TY63" s="76"/>
      <c r="TZ63" s="76"/>
      <c r="UA63" s="76"/>
      <c r="UB63" s="76"/>
      <c r="UC63" s="76"/>
      <c r="UD63" s="76"/>
      <c r="UE63" s="76"/>
      <c r="UF63" s="76"/>
      <c r="UG63" s="76"/>
      <c r="UH63" s="76"/>
      <c r="UI63" s="76"/>
      <c r="UJ63" s="76"/>
      <c r="UK63" s="76"/>
      <c r="UL63" s="76"/>
      <c r="UM63" s="76"/>
      <c r="UN63" s="76"/>
      <c r="UO63" s="76"/>
      <c r="UP63" s="76"/>
      <c r="UQ63" s="76"/>
      <c r="UR63" s="76"/>
      <c r="US63" s="76"/>
      <c r="UT63" s="76"/>
      <c r="UU63" s="76"/>
      <c r="UV63" s="76"/>
      <c r="UW63" s="76"/>
      <c r="UX63" s="76"/>
      <c r="UY63" s="76"/>
      <c r="UZ63" s="76"/>
      <c r="VA63" s="76"/>
      <c r="VB63" s="76"/>
      <c r="VC63" s="76"/>
      <c r="VD63" s="76"/>
      <c r="VE63" s="76"/>
      <c r="VF63" s="76"/>
      <c r="VG63" s="76"/>
      <c r="VH63" s="76"/>
      <c r="VI63" s="76"/>
      <c r="VJ63" s="76"/>
      <c r="VK63" s="76"/>
      <c r="VL63" s="76"/>
      <c r="VM63" s="76"/>
      <c r="VN63" s="76"/>
      <c r="VO63" s="76"/>
      <c r="VP63" s="76"/>
      <c r="VQ63" s="76"/>
      <c r="VR63" s="76"/>
      <c r="VS63" s="76"/>
      <c r="VT63" s="76"/>
      <c r="VU63" s="76"/>
      <c r="VV63" s="76"/>
      <c r="VW63" s="76"/>
      <c r="VX63" s="76"/>
      <c r="VY63" s="76"/>
      <c r="VZ63" s="76"/>
      <c r="WA63" s="76"/>
      <c r="WB63" s="76"/>
      <c r="WC63" s="76"/>
      <c r="WD63" s="76"/>
      <c r="WE63" s="76"/>
      <c r="WF63" s="76"/>
      <c r="WG63" s="76"/>
      <c r="WH63" s="76"/>
      <c r="WI63" s="76"/>
      <c r="WJ63" s="76"/>
      <c r="WK63" s="76"/>
      <c r="WL63" s="76"/>
      <c r="WM63" s="76"/>
      <c r="WN63" s="76"/>
      <c r="WO63" s="76"/>
      <c r="WP63" s="76"/>
      <c r="WQ63" s="76"/>
      <c r="WR63" s="76"/>
      <c r="WS63" s="76"/>
      <c r="WT63" s="76"/>
      <c r="WU63" s="76"/>
      <c r="WV63" s="76"/>
      <c r="WW63" s="76"/>
      <c r="WX63" s="76"/>
      <c r="WY63" s="76"/>
      <c r="WZ63" s="76"/>
      <c r="XA63" s="76"/>
      <c r="XB63" s="76"/>
      <c r="XC63" s="76"/>
      <c r="XD63" s="76"/>
      <c r="XE63" s="76"/>
      <c r="XF63" s="76"/>
      <c r="XG63" s="76"/>
      <c r="XH63" s="76"/>
      <c r="XI63" s="76"/>
      <c r="XJ63" s="76"/>
      <c r="XK63" s="76"/>
      <c r="XL63" s="76"/>
      <c r="XM63" s="76"/>
      <c r="XN63" s="76"/>
      <c r="XO63" s="76"/>
      <c r="XP63" s="76"/>
      <c r="XQ63" s="76"/>
      <c r="XR63" s="76"/>
      <c r="XS63" s="76"/>
      <c r="XT63" s="76"/>
      <c r="XU63" s="76"/>
      <c r="XV63" s="76"/>
      <c r="XW63" s="76"/>
      <c r="XX63" s="76"/>
      <c r="XY63" s="76"/>
      <c r="XZ63" s="76"/>
      <c r="YA63" s="76"/>
      <c r="YB63" s="76"/>
      <c r="YC63" s="76"/>
      <c r="YD63" s="76"/>
      <c r="YE63" s="76"/>
      <c r="YF63" s="76"/>
      <c r="YG63" s="76"/>
      <c r="YH63" s="76"/>
      <c r="YI63" s="76"/>
      <c r="YJ63" s="76"/>
      <c r="YK63" s="76"/>
      <c r="YL63" s="76"/>
      <c r="YM63" s="76"/>
      <c r="YN63" s="76"/>
      <c r="YO63" s="76"/>
      <c r="YP63" s="76"/>
      <c r="YQ63" s="76"/>
      <c r="YR63" s="76"/>
      <c r="YS63" s="76"/>
      <c r="YT63" s="76"/>
      <c r="YU63" s="76"/>
      <c r="YV63" s="76"/>
      <c r="YW63" s="76"/>
      <c r="YX63" s="76"/>
      <c r="YY63" s="76"/>
      <c r="YZ63" s="76"/>
      <c r="ZA63" s="76"/>
      <c r="ZB63" s="76"/>
      <c r="ZC63" s="76"/>
      <c r="ZD63" s="76"/>
      <c r="ZE63" s="76"/>
      <c r="ZF63" s="76"/>
      <c r="ZG63" s="76"/>
      <c r="ZH63" s="76"/>
      <c r="ZI63" s="76"/>
      <c r="ZJ63" s="76"/>
      <c r="ZK63" s="76"/>
      <c r="ZL63" s="76"/>
      <c r="ZM63" s="76"/>
      <c r="ZN63" s="76"/>
      <c r="ZO63" s="76"/>
      <c r="ZP63" s="76"/>
      <c r="ZQ63" s="76"/>
      <c r="ZR63" s="76"/>
      <c r="ZS63" s="76"/>
      <c r="ZT63" s="76"/>
      <c r="ZU63" s="76"/>
      <c r="ZV63" s="76"/>
      <c r="ZW63" s="76"/>
      <c r="ZX63" s="76"/>
      <c r="ZY63" s="76"/>
      <c r="ZZ63" s="76"/>
      <c r="AAA63" s="76"/>
      <c r="AAB63" s="76"/>
      <c r="AAC63" s="76"/>
      <c r="AAD63" s="76"/>
      <c r="AAE63" s="76"/>
      <c r="AAF63" s="76"/>
      <c r="AAG63" s="76"/>
      <c r="AAH63" s="76"/>
      <c r="AAI63" s="76"/>
      <c r="AAJ63" s="76"/>
      <c r="AAK63" s="76"/>
      <c r="AAL63" s="76"/>
      <c r="AAM63" s="76"/>
      <c r="AAN63" s="76"/>
      <c r="AAO63" s="76"/>
      <c r="AAP63" s="76"/>
      <c r="AAQ63" s="76"/>
      <c r="AAR63" s="76"/>
      <c r="AAS63" s="76"/>
      <c r="AAT63" s="76"/>
      <c r="AAU63" s="76"/>
      <c r="AAV63" s="76"/>
      <c r="AAW63" s="76"/>
      <c r="AAX63" s="76"/>
      <c r="AAY63" s="76"/>
      <c r="AAZ63" s="76"/>
      <c r="ABA63" s="76"/>
      <c r="ABB63" s="76"/>
      <c r="ABC63" s="76"/>
      <c r="ABD63" s="76"/>
      <c r="ABE63" s="76"/>
      <c r="ABF63" s="76"/>
      <c r="ABG63" s="76"/>
      <c r="ABH63" s="76"/>
      <c r="ABI63" s="76"/>
      <c r="ABJ63" s="76"/>
      <c r="ABK63" s="76"/>
      <c r="ABL63" s="76"/>
      <c r="ABM63" s="76"/>
      <c r="ABN63" s="76"/>
      <c r="ABO63" s="76"/>
      <c r="ABP63" s="76"/>
      <c r="ABQ63" s="76"/>
      <c r="ABR63" s="76"/>
      <c r="ABS63" s="76"/>
      <c r="ABT63" s="76"/>
      <c r="ABU63" s="76"/>
      <c r="ABV63" s="76"/>
      <c r="ABW63" s="76"/>
      <c r="ABX63" s="76"/>
      <c r="ABY63" s="76"/>
      <c r="ABZ63" s="76"/>
      <c r="ACA63" s="76"/>
      <c r="ACB63" s="76"/>
      <c r="ACC63" s="76"/>
      <c r="ACD63" s="76"/>
      <c r="ACE63" s="76"/>
      <c r="ACF63" s="76"/>
      <c r="ACG63" s="76"/>
      <c r="ACH63" s="76"/>
      <c r="ACI63" s="76"/>
      <c r="ACJ63" s="76"/>
      <c r="ACK63" s="76"/>
      <c r="ACL63" s="76"/>
      <c r="ACM63" s="76"/>
      <c r="ACN63" s="76"/>
      <c r="ACO63" s="76"/>
      <c r="ACP63" s="76"/>
      <c r="ACQ63" s="76"/>
      <c r="ACR63" s="76"/>
      <c r="ACS63" s="76"/>
      <c r="ACT63" s="76"/>
      <c r="ACU63" s="76"/>
      <c r="ACV63" s="76"/>
      <c r="ACW63" s="76"/>
      <c r="ACX63" s="76"/>
      <c r="ACY63" s="76"/>
      <c r="ACZ63" s="76"/>
      <c r="ADA63" s="76"/>
      <c r="ADB63" s="76"/>
      <c r="ADC63" s="76"/>
      <c r="ADD63" s="76"/>
      <c r="ADE63" s="76"/>
      <c r="ADF63" s="76"/>
      <c r="ADG63" s="76"/>
      <c r="ADH63" s="76"/>
      <c r="ADI63" s="76"/>
      <c r="ADJ63" s="76"/>
      <c r="ADK63" s="76"/>
      <c r="ADL63" s="76"/>
      <c r="ADM63" s="76"/>
      <c r="ADN63" s="76"/>
      <c r="ADO63" s="76"/>
      <c r="ADP63" s="76"/>
      <c r="ADQ63" s="76"/>
      <c r="ADR63" s="76"/>
      <c r="ADS63" s="76"/>
      <c r="ADT63" s="76"/>
      <c r="ADU63" s="76"/>
      <c r="ADV63" s="76"/>
      <c r="ADW63" s="76"/>
      <c r="ADX63" s="76"/>
      <c r="ADY63" s="76"/>
      <c r="ADZ63" s="76"/>
      <c r="AEA63" s="76"/>
      <c r="AEB63" s="76"/>
      <c r="AEC63" s="76"/>
      <c r="AED63" s="76"/>
      <c r="AEE63" s="76"/>
      <c r="AEF63" s="76"/>
      <c r="AEG63" s="76"/>
      <c r="AEH63" s="76"/>
      <c r="AEI63" s="76"/>
      <c r="AEJ63" s="76"/>
      <c r="AEK63" s="76"/>
      <c r="AEL63" s="76"/>
      <c r="AEM63" s="76"/>
      <c r="AEN63" s="76"/>
      <c r="AEO63" s="76"/>
      <c r="AEP63" s="76"/>
      <c r="AEQ63" s="76"/>
      <c r="AER63" s="76"/>
      <c r="AES63" s="76"/>
      <c r="AET63" s="76"/>
      <c r="AEU63" s="76"/>
      <c r="AEV63" s="76"/>
      <c r="AEW63" s="76"/>
      <c r="AEX63" s="76"/>
      <c r="AEY63" s="76"/>
      <c r="AEZ63" s="76"/>
      <c r="AFA63" s="76"/>
      <c r="AFB63" s="76"/>
      <c r="AFC63" s="76"/>
      <c r="AFD63" s="76"/>
      <c r="AFE63" s="76"/>
      <c r="AFF63" s="76"/>
      <c r="AFG63" s="76"/>
      <c r="AFH63" s="76"/>
      <c r="AFI63" s="76"/>
      <c r="AFJ63" s="76"/>
      <c r="AFK63" s="76"/>
      <c r="AFL63" s="76"/>
      <c r="AFM63" s="76"/>
      <c r="AFN63" s="76"/>
      <c r="AFO63" s="76"/>
      <c r="AFP63" s="76"/>
      <c r="AFQ63" s="76"/>
      <c r="AFR63" s="76"/>
      <c r="AFS63" s="76"/>
      <c r="AFT63" s="76"/>
      <c r="AFU63" s="76"/>
      <c r="AFV63" s="76"/>
      <c r="AFW63" s="76"/>
      <c r="AFX63" s="76"/>
      <c r="AFY63" s="76"/>
      <c r="AFZ63" s="76"/>
      <c r="AGA63" s="76"/>
      <c r="AGB63" s="76"/>
      <c r="AGC63" s="76"/>
      <c r="AGD63" s="76"/>
      <c r="AGE63" s="76"/>
      <c r="AGF63" s="76"/>
      <c r="AGG63" s="76"/>
      <c r="AGH63" s="76"/>
      <c r="AGI63" s="76"/>
      <c r="AGJ63" s="76"/>
      <c r="AGK63" s="76"/>
      <c r="AGL63" s="76"/>
      <c r="AGM63" s="76"/>
      <c r="AGN63" s="76"/>
      <c r="AGO63" s="76"/>
      <c r="AGP63" s="76"/>
      <c r="AGQ63" s="76"/>
      <c r="AGR63" s="76"/>
      <c r="AGS63" s="76"/>
      <c r="AGT63" s="76"/>
      <c r="AGU63" s="76"/>
      <c r="AGV63" s="76"/>
      <c r="AGW63" s="76"/>
      <c r="AGX63" s="76"/>
      <c r="AGY63" s="76"/>
      <c r="AGZ63" s="76"/>
      <c r="AHA63" s="76"/>
      <c r="AHB63" s="76"/>
      <c r="AHC63" s="76"/>
      <c r="AHD63" s="76"/>
      <c r="AHE63" s="76"/>
      <c r="AHF63" s="76"/>
      <c r="AHG63" s="76"/>
      <c r="AHH63" s="76"/>
      <c r="AHI63" s="76"/>
      <c r="AHJ63" s="76"/>
      <c r="AHK63" s="76"/>
      <c r="AHL63" s="76"/>
      <c r="AHM63" s="76"/>
      <c r="AHN63" s="76"/>
      <c r="AHO63" s="76"/>
      <c r="AHP63" s="76"/>
      <c r="AHQ63" s="76"/>
      <c r="AHR63" s="76"/>
      <c r="AHS63" s="76"/>
      <c r="AHT63" s="76"/>
      <c r="AHU63" s="76"/>
      <c r="AHV63" s="76"/>
      <c r="AHW63" s="76"/>
      <c r="AHX63" s="76"/>
      <c r="AHY63" s="76"/>
      <c r="AHZ63" s="76"/>
      <c r="AIA63" s="76"/>
      <c r="AIB63" s="76"/>
      <c r="AIC63" s="76"/>
      <c r="AID63" s="76"/>
      <c r="AIE63" s="76"/>
      <c r="AIF63" s="76"/>
      <c r="AIG63" s="76"/>
      <c r="AIH63" s="76"/>
      <c r="AII63" s="76"/>
      <c r="AIJ63" s="76"/>
      <c r="AIK63" s="76"/>
      <c r="AIL63" s="76"/>
      <c r="AIM63" s="76"/>
      <c r="AIN63" s="76"/>
      <c r="AIO63" s="76"/>
      <c r="AIP63" s="76"/>
      <c r="AIQ63" s="76"/>
      <c r="AIR63" s="76"/>
      <c r="AIS63" s="76"/>
      <c r="AIT63" s="76"/>
      <c r="AIU63" s="76"/>
      <c r="AIV63" s="76"/>
      <c r="AIW63" s="76"/>
      <c r="AIX63" s="76"/>
      <c r="AIY63" s="76"/>
      <c r="AIZ63" s="76"/>
      <c r="AJA63" s="76"/>
      <c r="AJB63" s="76"/>
      <c r="AJC63" s="76"/>
      <c r="AJD63" s="76"/>
      <c r="AJE63" s="76"/>
      <c r="AJF63" s="76"/>
      <c r="AJG63" s="76"/>
      <c r="AJH63" s="76"/>
      <c r="AJI63" s="76"/>
      <c r="AJJ63" s="76"/>
      <c r="AJK63" s="76"/>
      <c r="AJL63" s="76"/>
      <c r="AJM63" s="76"/>
      <c r="AJN63" s="76"/>
      <c r="AJO63" s="76"/>
      <c r="AJP63" s="76"/>
      <c r="AJQ63" s="76"/>
      <c r="AJR63" s="76"/>
      <c r="AJS63" s="76"/>
      <c r="AJT63" s="76"/>
      <c r="AJU63" s="76"/>
      <c r="AJV63" s="76"/>
      <c r="AJW63" s="76"/>
      <c r="AJX63" s="76"/>
      <c r="AJY63" s="76"/>
      <c r="AJZ63" s="76"/>
      <c r="AKA63" s="76"/>
      <c r="AKB63" s="76"/>
      <c r="AKC63" s="76"/>
      <c r="AKD63" s="76"/>
      <c r="AKE63" s="76"/>
      <c r="AKF63" s="76"/>
      <c r="AKG63" s="76"/>
      <c r="AKH63" s="76"/>
      <c r="AKI63" s="76"/>
      <c r="AKJ63" s="76"/>
      <c r="AKK63" s="76"/>
      <c r="AKL63" s="76"/>
      <c r="AKM63" s="76"/>
      <c r="AKN63" s="76"/>
      <c r="AKO63" s="76"/>
      <c r="AKP63" s="76"/>
      <c r="AKQ63" s="76"/>
      <c r="AKR63" s="76"/>
      <c r="AKS63" s="76"/>
      <c r="AKT63" s="76"/>
      <c r="AKU63" s="76"/>
      <c r="AKV63" s="76"/>
      <c r="AKW63" s="76"/>
      <c r="AKX63" s="76"/>
      <c r="AKY63" s="76"/>
      <c r="AKZ63" s="76"/>
      <c r="ALA63" s="76"/>
      <c r="ALB63" s="76"/>
      <c r="ALC63" s="76"/>
      <c r="ALD63" s="76"/>
      <c r="ALE63" s="76"/>
      <c r="ALF63" s="76"/>
      <c r="ALG63" s="76"/>
      <c r="ALH63" s="76"/>
      <c r="ALI63" s="76"/>
      <c r="ALJ63" s="76"/>
      <c r="ALK63" s="76"/>
      <c r="ALL63" s="76"/>
      <c r="ALM63" s="76"/>
      <c r="ALN63" s="76"/>
      <c r="ALO63" s="76"/>
      <c r="ALP63" s="76"/>
      <c r="ALQ63" s="76"/>
      <c r="ALR63" s="76"/>
      <c r="ALS63" s="76"/>
      <c r="ALT63" s="76"/>
      <c r="ALU63" s="76"/>
      <c r="ALV63" s="76"/>
      <c r="ALW63" s="76"/>
      <c r="ALX63" s="76"/>
      <c r="ALY63" s="76"/>
      <c r="ALZ63" s="76"/>
      <c r="AMA63" s="76"/>
      <c r="AMB63" s="76"/>
      <c r="AMC63" s="76"/>
      <c r="AMD63" s="76"/>
      <c r="AME63" s="76"/>
    </row>
    <row r="64" spans="1:1019" s="77" customFormat="1">
      <c r="A64" s="49" t="s">
        <v>36</v>
      </c>
      <c r="B64" s="49"/>
      <c r="C64" s="49"/>
      <c r="D64" s="50" t="s">
        <v>107</v>
      </c>
      <c r="E64" s="49"/>
      <c r="F64" s="62"/>
      <c r="G64" s="51"/>
      <c r="H64" s="51"/>
      <c r="I64" s="51"/>
      <c r="J64" s="51">
        <f>SUM(J65:J66)</f>
        <v>261228.79999999999</v>
      </c>
      <c r="K64" s="76"/>
      <c r="L64" s="76"/>
      <c r="M64" s="76"/>
      <c r="N64" s="76"/>
      <c r="O64" s="76"/>
      <c r="P64" s="76"/>
      <c r="Q64" s="76"/>
      <c r="R64" s="76"/>
      <c r="S64" s="76"/>
      <c r="T64" s="76"/>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6"/>
      <c r="BI64" s="76"/>
      <c r="BJ64" s="76"/>
      <c r="BK64" s="76"/>
      <c r="BL64" s="76"/>
      <c r="BM64" s="76"/>
      <c r="BN64" s="76"/>
      <c r="BO64" s="76"/>
      <c r="BP64" s="76"/>
      <c r="BQ64" s="76"/>
      <c r="BR64" s="76"/>
      <c r="BS64" s="76"/>
      <c r="BT64" s="76"/>
      <c r="BU64" s="76"/>
      <c r="BV64" s="76"/>
      <c r="BW64" s="76"/>
      <c r="BX64" s="76"/>
      <c r="BY64" s="76"/>
      <c r="BZ64" s="76"/>
      <c r="CA64" s="76"/>
      <c r="CB64" s="76"/>
      <c r="CC64" s="76"/>
      <c r="CD64" s="76"/>
      <c r="CE64" s="76"/>
      <c r="CF64" s="76"/>
      <c r="CG64" s="76"/>
      <c r="CH64" s="76"/>
      <c r="CI64" s="76"/>
      <c r="CJ64" s="76"/>
      <c r="CK64" s="76"/>
      <c r="CL64" s="76"/>
      <c r="CM64" s="76"/>
      <c r="CN64" s="76"/>
      <c r="CO64" s="76"/>
      <c r="CP64" s="76"/>
      <c r="CQ64" s="76"/>
      <c r="CR64" s="76"/>
      <c r="CS64" s="76"/>
      <c r="CT64" s="76"/>
      <c r="CU64" s="76"/>
      <c r="CV64" s="76"/>
      <c r="CW64" s="76"/>
      <c r="CX64" s="76"/>
      <c r="CY64" s="76"/>
      <c r="CZ64" s="76"/>
      <c r="DA64" s="76"/>
      <c r="DB64" s="76"/>
      <c r="DC64" s="76"/>
      <c r="DD64" s="76"/>
      <c r="DE64" s="76"/>
      <c r="DF64" s="76"/>
      <c r="DG64" s="76"/>
      <c r="DH64" s="76"/>
      <c r="DI64" s="76"/>
      <c r="DJ64" s="76"/>
      <c r="DK64" s="76"/>
      <c r="DL64" s="76"/>
      <c r="DM64" s="76"/>
      <c r="DN64" s="76"/>
      <c r="DO64" s="76"/>
      <c r="DP64" s="76"/>
      <c r="DQ64" s="76"/>
      <c r="DR64" s="76"/>
      <c r="DS64" s="76"/>
      <c r="DT64" s="76"/>
      <c r="DU64" s="76"/>
      <c r="DV64" s="76"/>
      <c r="DW64" s="76"/>
      <c r="DX64" s="76"/>
      <c r="DY64" s="76"/>
      <c r="DZ64" s="76"/>
      <c r="EA64" s="76"/>
      <c r="EB64" s="76"/>
      <c r="EC64" s="76"/>
      <c r="ED64" s="76"/>
      <c r="EE64" s="76"/>
      <c r="EF64" s="76"/>
      <c r="EG64" s="76"/>
      <c r="EH64" s="76"/>
      <c r="EI64" s="76"/>
      <c r="EJ64" s="76"/>
      <c r="EK64" s="76"/>
      <c r="EL64" s="76"/>
      <c r="EM64" s="76"/>
      <c r="EN64" s="76"/>
      <c r="EO64" s="76"/>
      <c r="EP64" s="76"/>
      <c r="EQ64" s="76"/>
      <c r="ER64" s="76"/>
      <c r="ES64" s="76"/>
      <c r="ET64" s="76"/>
      <c r="EU64" s="76"/>
      <c r="EV64" s="76"/>
      <c r="EW64" s="76"/>
      <c r="EX64" s="76"/>
      <c r="EY64" s="76"/>
      <c r="EZ64" s="76"/>
      <c r="FA64" s="76"/>
      <c r="FB64" s="76"/>
      <c r="FC64" s="76"/>
      <c r="FD64" s="76"/>
      <c r="FE64" s="76"/>
      <c r="FF64" s="76"/>
      <c r="FG64" s="76"/>
      <c r="FH64" s="76"/>
      <c r="FI64" s="76"/>
      <c r="FJ64" s="76"/>
      <c r="FK64" s="76"/>
      <c r="FL64" s="76"/>
      <c r="FM64" s="76"/>
      <c r="FN64" s="76"/>
      <c r="FO64" s="76"/>
      <c r="FP64" s="76"/>
      <c r="FQ64" s="76"/>
      <c r="FR64" s="76"/>
      <c r="FS64" s="76"/>
      <c r="FT64" s="76"/>
      <c r="FU64" s="76"/>
      <c r="FV64" s="76"/>
      <c r="FW64" s="76"/>
      <c r="FX64" s="76"/>
      <c r="FY64" s="76"/>
      <c r="FZ64" s="76"/>
      <c r="GA64" s="76"/>
      <c r="GB64" s="76"/>
      <c r="GC64" s="76"/>
      <c r="GD64" s="76"/>
      <c r="GE64" s="76"/>
      <c r="GF64" s="76"/>
      <c r="GG64" s="76"/>
      <c r="GH64" s="76"/>
      <c r="GI64" s="76"/>
      <c r="GJ64" s="76"/>
      <c r="GK64" s="76"/>
      <c r="GL64" s="76"/>
      <c r="GM64" s="76"/>
      <c r="GN64" s="76"/>
      <c r="GO64" s="76"/>
      <c r="GP64" s="76"/>
      <c r="GQ64" s="76"/>
      <c r="GR64" s="76"/>
      <c r="GS64" s="76"/>
      <c r="GT64" s="76"/>
      <c r="GU64" s="76"/>
      <c r="GV64" s="76"/>
      <c r="GW64" s="76"/>
      <c r="GX64" s="76"/>
      <c r="GY64" s="76"/>
      <c r="GZ64" s="76"/>
      <c r="HA64" s="76"/>
      <c r="HB64" s="76"/>
      <c r="HC64" s="76"/>
      <c r="HD64" s="76"/>
      <c r="HE64" s="76"/>
      <c r="HF64" s="76"/>
      <c r="HG64" s="76"/>
      <c r="HH64" s="76"/>
      <c r="HI64" s="76"/>
      <c r="HJ64" s="76"/>
      <c r="HK64" s="76"/>
      <c r="HL64" s="76"/>
      <c r="HM64" s="76"/>
      <c r="HN64" s="76"/>
      <c r="HO64" s="76"/>
      <c r="HP64" s="76"/>
      <c r="HQ64" s="76"/>
      <c r="HR64" s="76"/>
      <c r="HS64" s="76"/>
      <c r="HT64" s="76"/>
      <c r="HU64" s="76"/>
      <c r="HV64" s="76"/>
      <c r="HW64" s="76"/>
      <c r="HX64" s="76"/>
      <c r="HY64" s="76"/>
      <c r="HZ64" s="76"/>
      <c r="IA64" s="76"/>
      <c r="IB64" s="76"/>
      <c r="IC64" s="76"/>
      <c r="ID64" s="76"/>
      <c r="IE64" s="76"/>
      <c r="IF64" s="76"/>
      <c r="IG64" s="76"/>
      <c r="IH64" s="76"/>
      <c r="II64" s="76"/>
      <c r="IJ64" s="76"/>
      <c r="IK64" s="76"/>
      <c r="IL64" s="76"/>
      <c r="IM64" s="76"/>
      <c r="IN64" s="76"/>
      <c r="IO64" s="76"/>
      <c r="IP64" s="76"/>
      <c r="IQ64" s="76"/>
      <c r="IR64" s="76"/>
      <c r="IS64" s="76"/>
      <c r="IT64" s="76"/>
      <c r="IU64" s="76"/>
      <c r="IV64" s="76"/>
      <c r="IW64" s="76"/>
      <c r="IX64" s="76"/>
      <c r="IY64" s="76"/>
      <c r="IZ64" s="76"/>
      <c r="JA64" s="76"/>
      <c r="JB64" s="76"/>
      <c r="JC64" s="76"/>
      <c r="JD64" s="76"/>
      <c r="JE64" s="76"/>
      <c r="JF64" s="76"/>
      <c r="JG64" s="76"/>
      <c r="JH64" s="76"/>
      <c r="JI64" s="76"/>
      <c r="JJ64" s="76"/>
      <c r="JK64" s="76"/>
      <c r="JL64" s="76"/>
      <c r="JM64" s="76"/>
      <c r="JN64" s="76"/>
      <c r="JO64" s="76"/>
      <c r="JP64" s="76"/>
      <c r="JQ64" s="76"/>
      <c r="JR64" s="76"/>
      <c r="JS64" s="76"/>
      <c r="JT64" s="76"/>
      <c r="JU64" s="76"/>
      <c r="JV64" s="76"/>
      <c r="JW64" s="76"/>
      <c r="JX64" s="76"/>
      <c r="JY64" s="76"/>
      <c r="JZ64" s="76"/>
      <c r="KA64" s="76"/>
      <c r="KB64" s="76"/>
      <c r="KC64" s="76"/>
      <c r="KD64" s="76"/>
      <c r="KE64" s="76"/>
      <c r="KF64" s="76"/>
      <c r="KG64" s="76"/>
      <c r="KH64" s="76"/>
      <c r="KI64" s="76"/>
      <c r="KJ64" s="76"/>
      <c r="KK64" s="76"/>
      <c r="KL64" s="76"/>
      <c r="KM64" s="76"/>
      <c r="KN64" s="76"/>
      <c r="KO64" s="76"/>
      <c r="KP64" s="76"/>
      <c r="KQ64" s="76"/>
      <c r="KR64" s="76"/>
      <c r="KS64" s="76"/>
      <c r="KT64" s="76"/>
      <c r="KU64" s="76"/>
      <c r="KV64" s="76"/>
      <c r="KW64" s="76"/>
      <c r="KX64" s="76"/>
      <c r="KY64" s="76"/>
      <c r="KZ64" s="76"/>
      <c r="LA64" s="76"/>
      <c r="LB64" s="76"/>
      <c r="LC64" s="76"/>
      <c r="LD64" s="76"/>
      <c r="LE64" s="76"/>
      <c r="LF64" s="76"/>
      <c r="LG64" s="76"/>
      <c r="LH64" s="76"/>
      <c r="LI64" s="76"/>
      <c r="LJ64" s="76"/>
      <c r="LK64" s="76"/>
      <c r="LL64" s="76"/>
      <c r="LM64" s="76"/>
      <c r="LN64" s="76"/>
      <c r="LO64" s="76"/>
      <c r="LP64" s="76"/>
      <c r="LQ64" s="76"/>
      <c r="LR64" s="76"/>
      <c r="LS64" s="76"/>
      <c r="LT64" s="76"/>
      <c r="LU64" s="76"/>
      <c r="LV64" s="76"/>
      <c r="LW64" s="76"/>
      <c r="LX64" s="76"/>
      <c r="LY64" s="76"/>
      <c r="LZ64" s="76"/>
      <c r="MA64" s="76"/>
      <c r="MB64" s="76"/>
      <c r="MC64" s="76"/>
      <c r="MD64" s="76"/>
      <c r="ME64" s="76"/>
      <c r="MF64" s="76"/>
      <c r="MG64" s="76"/>
      <c r="MH64" s="76"/>
      <c r="MI64" s="76"/>
      <c r="MJ64" s="76"/>
      <c r="MK64" s="76"/>
      <c r="ML64" s="76"/>
      <c r="MM64" s="76"/>
      <c r="MN64" s="76"/>
      <c r="MO64" s="76"/>
      <c r="MP64" s="76"/>
      <c r="MQ64" s="76"/>
      <c r="MR64" s="76"/>
      <c r="MS64" s="76"/>
      <c r="MT64" s="76"/>
      <c r="MU64" s="76"/>
      <c r="MV64" s="76"/>
      <c r="MW64" s="76"/>
      <c r="MX64" s="76"/>
      <c r="MY64" s="76"/>
      <c r="MZ64" s="76"/>
      <c r="NA64" s="76"/>
      <c r="NB64" s="76"/>
      <c r="NC64" s="76"/>
      <c r="ND64" s="76"/>
      <c r="NE64" s="76"/>
      <c r="NF64" s="76"/>
      <c r="NG64" s="76"/>
      <c r="NH64" s="76"/>
      <c r="NI64" s="76"/>
      <c r="NJ64" s="76"/>
      <c r="NK64" s="76"/>
      <c r="NL64" s="76"/>
      <c r="NM64" s="76"/>
      <c r="NN64" s="76"/>
      <c r="NO64" s="76"/>
      <c r="NP64" s="76"/>
      <c r="NQ64" s="76"/>
      <c r="NR64" s="76"/>
      <c r="NS64" s="76"/>
      <c r="NT64" s="76"/>
      <c r="NU64" s="76"/>
      <c r="NV64" s="76"/>
      <c r="NW64" s="76"/>
      <c r="NX64" s="76"/>
      <c r="NY64" s="76"/>
      <c r="NZ64" s="76"/>
      <c r="OA64" s="76"/>
      <c r="OB64" s="76"/>
      <c r="OC64" s="76"/>
      <c r="OD64" s="76"/>
      <c r="OE64" s="76"/>
      <c r="OF64" s="76"/>
      <c r="OG64" s="76"/>
      <c r="OH64" s="76"/>
      <c r="OI64" s="76"/>
      <c r="OJ64" s="76"/>
      <c r="OK64" s="76"/>
      <c r="OL64" s="76"/>
      <c r="OM64" s="76"/>
      <c r="ON64" s="76"/>
      <c r="OO64" s="76"/>
      <c r="OP64" s="76"/>
      <c r="OQ64" s="76"/>
      <c r="OR64" s="76"/>
      <c r="OS64" s="76"/>
      <c r="OT64" s="76"/>
      <c r="OU64" s="76"/>
      <c r="OV64" s="76"/>
      <c r="OW64" s="76"/>
      <c r="OX64" s="76"/>
      <c r="OY64" s="76"/>
      <c r="OZ64" s="76"/>
      <c r="PA64" s="76"/>
      <c r="PB64" s="76"/>
      <c r="PC64" s="76"/>
      <c r="PD64" s="76"/>
      <c r="PE64" s="76"/>
      <c r="PF64" s="76"/>
      <c r="PG64" s="76"/>
      <c r="PH64" s="76"/>
      <c r="PI64" s="76"/>
      <c r="PJ64" s="76"/>
      <c r="PK64" s="76"/>
      <c r="PL64" s="76"/>
      <c r="PM64" s="76"/>
      <c r="PN64" s="76"/>
      <c r="PO64" s="76"/>
      <c r="PP64" s="76"/>
      <c r="PQ64" s="76"/>
      <c r="PR64" s="76"/>
      <c r="PS64" s="76"/>
      <c r="PT64" s="76"/>
      <c r="PU64" s="76"/>
      <c r="PV64" s="76"/>
      <c r="PW64" s="76"/>
      <c r="PX64" s="76"/>
      <c r="PY64" s="76"/>
      <c r="PZ64" s="76"/>
      <c r="QA64" s="76"/>
      <c r="QB64" s="76"/>
      <c r="QC64" s="76"/>
      <c r="QD64" s="76"/>
      <c r="QE64" s="76"/>
      <c r="QF64" s="76"/>
      <c r="QG64" s="76"/>
      <c r="QH64" s="76"/>
      <c r="QI64" s="76"/>
      <c r="QJ64" s="76"/>
      <c r="QK64" s="76"/>
      <c r="QL64" s="76"/>
      <c r="QM64" s="76"/>
      <c r="QN64" s="76"/>
      <c r="QO64" s="76"/>
      <c r="QP64" s="76"/>
      <c r="QQ64" s="76"/>
      <c r="QR64" s="76"/>
      <c r="QS64" s="76"/>
      <c r="QT64" s="76"/>
      <c r="QU64" s="76"/>
      <c r="QV64" s="76"/>
      <c r="QW64" s="76"/>
      <c r="QX64" s="76"/>
      <c r="QY64" s="76"/>
      <c r="QZ64" s="76"/>
      <c r="RA64" s="76"/>
      <c r="RB64" s="76"/>
      <c r="RC64" s="76"/>
      <c r="RD64" s="76"/>
      <c r="RE64" s="76"/>
      <c r="RF64" s="76"/>
      <c r="RG64" s="76"/>
      <c r="RH64" s="76"/>
      <c r="RI64" s="76"/>
      <c r="RJ64" s="76"/>
      <c r="RK64" s="76"/>
      <c r="RL64" s="76"/>
      <c r="RM64" s="76"/>
      <c r="RN64" s="76"/>
      <c r="RO64" s="76"/>
      <c r="RP64" s="76"/>
      <c r="RQ64" s="76"/>
      <c r="RR64" s="76"/>
      <c r="RS64" s="76"/>
      <c r="RT64" s="76"/>
      <c r="RU64" s="76"/>
      <c r="RV64" s="76"/>
      <c r="RW64" s="76"/>
      <c r="RX64" s="76"/>
      <c r="RY64" s="76"/>
      <c r="RZ64" s="76"/>
      <c r="SA64" s="76"/>
      <c r="SB64" s="76"/>
      <c r="SC64" s="76"/>
      <c r="SD64" s="76"/>
      <c r="SE64" s="76"/>
      <c r="SF64" s="76"/>
      <c r="SG64" s="76"/>
      <c r="SH64" s="76"/>
      <c r="SI64" s="76"/>
      <c r="SJ64" s="76"/>
      <c r="SK64" s="76"/>
      <c r="SL64" s="76"/>
      <c r="SM64" s="76"/>
      <c r="SN64" s="76"/>
      <c r="SO64" s="76"/>
      <c r="SP64" s="76"/>
      <c r="SQ64" s="76"/>
      <c r="SR64" s="76"/>
      <c r="SS64" s="76"/>
      <c r="ST64" s="76"/>
      <c r="SU64" s="76"/>
      <c r="SV64" s="76"/>
      <c r="SW64" s="76"/>
      <c r="SX64" s="76"/>
      <c r="SY64" s="76"/>
      <c r="SZ64" s="76"/>
      <c r="TA64" s="76"/>
      <c r="TB64" s="76"/>
      <c r="TC64" s="76"/>
      <c r="TD64" s="76"/>
      <c r="TE64" s="76"/>
      <c r="TF64" s="76"/>
      <c r="TG64" s="76"/>
      <c r="TH64" s="76"/>
      <c r="TI64" s="76"/>
      <c r="TJ64" s="76"/>
      <c r="TK64" s="76"/>
      <c r="TL64" s="76"/>
      <c r="TM64" s="76"/>
      <c r="TN64" s="76"/>
      <c r="TO64" s="76"/>
      <c r="TP64" s="76"/>
      <c r="TQ64" s="76"/>
      <c r="TR64" s="76"/>
      <c r="TS64" s="76"/>
      <c r="TT64" s="76"/>
      <c r="TU64" s="76"/>
      <c r="TV64" s="76"/>
      <c r="TW64" s="76"/>
      <c r="TX64" s="76"/>
      <c r="TY64" s="76"/>
      <c r="TZ64" s="76"/>
      <c r="UA64" s="76"/>
      <c r="UB64" s="76"/>
      <c r="UC64" s="76"/>
      <c r="UD64" s="76"/>
      <c r="UE64" s="76"/>
      <c r="UF64" s="76"/>
      <c r="UG64" s="76"/>
      <c r="UH64" s="76"/>
      <c r="UI64" s="76"/>
      <c r="UJ64" s="76"/>
      <c r="UK64" s="76"/>
      <c r="UL64" s="76"/>
      <c r="UM64" s="76"/>
      <c r="UN64" s="76"/>
      <c r="UO64" s="76"/>
      <c r="UP64" s="76"/>
      <c r="UQ64" s="76"/>
      <c r="UR64" s="76"/>
      <c r="US64" s="76"/>
      <c r="UT64" s="76"/>
      <c r="UU64" s="76"/>
      <c r="UV64" s="76"/>
      <c r="UW64" s="76"/>
      <c r="UX64" s="76"/>
      <c r="UY64" s="76"/>
      <c r="UZ64" s="76"/>
      <c r="VA64" s="76"/>
      <c r="VB64" s="76"/>
      <c r="VC64" s="76"/>
      <c r="VD64" s="76"/>
      <c r="VE64" s="76"/>
      <c r="VF64" s="76"/>
      <c r="VG64" s="76"/>
      <c r="VH64" s="76"/>
      <c r="VI64" s="76"/>
      <c r="VJ64" s="76"/>
      <c r="VK64" s="76"/>
      <c r="VL64" s="76"/>
      <c r="VM64" s="76"/>
      <c r="VN64" s="76"/>
      <c r="VO64" s="76"/>
      <c r="VP64" s="76"/>
      <c r="VQ64" s="76"/>
      <c r="VR64" s="76"/>
      <c r="VS64" s="76"/>
      <c r="VT64" s="76"/>
      <c r="VU64" s="76"/>
      <c r="VV64" s="76"/>
      <c r="VW64" s="76"/>
      <c r="VX64" s="76"/>
      <c r="VY64" s="76"/>
      <c r="VZ64" s="76"/>
      <c r="WA64" s="76"/>
      <c r="WB64" s="76"/>
      <c r="WC64" s="76"/>
      <c r="WD64" s="76"/>
      <c r="WE64" s="76"/>
      <c r="WF64" s="76"/>
      <c r="WG64" s="76"/>
      <c r="WH64" s="76"/>
      <c r="WI64" s="76"/>
      <c r="WJ64" s="76"/>
      <c r="WK64" s="76"/>
      <c r="WL64" s="76"/>
      <c r="WM64" s="76"/>
      <c r="WN64" s="76"/>
      <c r="WO64" s="76"/>
      <c r="WP64" s="76"/>
      <c r="WQ64" s="76"/>
      <c r="WR64" s="76"/>
      <c r="WS64" s="76"/>
      <c r="WT64" s="76"/>
      <c r="WU64" s="76"/>
      <c r="WV64" s="76"/>
      <c r="WW64" s="76"/>
      <c r="WX64" s="76"/>
      <c r="WY64" s="76"/>
      <c r="WZ64" s="76"/>
      <c r="XA64" s="76"/>
      <c r="XB64" s="76"/>
      <c r="XC64" s="76"/>
      <c r="XD64" s="76"/>
      <c r="XE64" s="76"/>
      <c r="XF64" s="76"/>
      <c r="XG64" s="76"/>
      <c r="XH64" s="76"/>
      <c r="XI64" s="76"/>
      <c r="XJ64" s="76"/>
      <c r="XK64" s="76"/>
      <c r="XL64" s="76"/>
      <c r="XM64" s="76"/>
      <c r="XN64" s="76"/>
      <c r="XO64" s="76"/>
      <c r="XP64" s="76"/>
      <c r="XQ64" s="76"/>
      <c r="XR64" s="76"/>
      <c r="XS64" s="76"/>
      <c r="XT64" s="76"/>
      <c r="XU64" s="76"/>
      <c r="XV64" s="76"/>
      <c r="XW64" s="76"/>
      <c r="XX64" s="76"/>
      <c r="XY64" s="76"/>
      <c r="XZ64" s="76"/>
      <c r="YA64" s="76"/>
      <c r="YB64" s="76"/>
      <c r="YC64" s="76"/>
      <c r="YD64" s="76"/>
      <c r="YE64" s="76"/>
      <c r="YF64" s="76"/>
      <c r="YG64" s="76"/>
      <c r="YH64" s="76"/>
      <c r="YI64" s="76"/>
      <c r="YJ64" s="76"/>
      <c r="YK64" s="76"/>
      <c r="YL64" s="76"/>
      <c r="YM64" s="76"/>
      <c r="YN64" s="76"/>
      <c r="YO64" s="76"/>
      <c r="YP64" s="76"/>
      <c r="YQ64" s="76"/>
      <c r="YR64" s="76"/>
      <c r="YS64" s="76"/>
      <c r="YT64" s="76"/>
      <c r="YU64" s="76"/>
      <c r="YV64" s="76"/>
      <c r="YW64" s="76"/>
      <c r="YX64" s="76"/>
      <c r="YY64" s="76"/>
      <c r="YZ64" s="76"/>
      <c r="ZA64" s="76"/>
      <c r="ZB64" s="76"/>
      <c r="ZC64" s="76"/>
      <c r="ZD64" s="76"/>
      <c r="ZE64" s="76"/>
      <c r="ZF64" s="76"/>
      <c r="ZG64" s="76"/>
      <c r="ZH64" s="76"/>
      <c r="ZI64" s="76"/>
      <c r="ZJ64" s="76"/>
      <c r="ZK64" s="76"/>
      <c r="ZL64" s="76"/>
      <c r="ZM64" s="76"/>
      <c r="ZN64" s="76"/>
      <c r="ZO64" s="76"/>
      <c r="ZP64" s="76"/>
      <c r="ZQ64" s="76"/>
      <c r="ZR64" s="76"/>
      <c r="ZS64" s="76"/>
      <c r="ZT64" s="76"/>
      <c r="ZU64" s="76"/>
      <c r="ZV64" s="76"/>
      <c r="ZW64" s="76"/>
      <c r="ZX64" s="76"/>
      <c r="ZY64" s="76"/>
      <c r="ZZ64" s="76"/>
      <c r="AAA64" s="76"/>
      <c r="AAB64" s="76"/>
      <c r="AAC64" s="76"/>
      <c r="AAD64" s="76"/>
      <c r="AAE64" s="76"/>
      <c r="AAF64" s="76"/>
      <c r="AAG64" s="76"/>
      <c r="AAH64" s="76"/>
      <c r="AAI64" s="76"/>
      <c r="AAJ64" s="76"/>
      <c r="AAK64" s="76"/>
      <c r="AAL64" s="76"/>
      <c r="AAM64" s="76"/>
      <c r="AAN64" s="76"/>
      <c r="AAO64" s="76"/>
      <c r="AAP64" s="76"/>
      <c r="AAQ64" s="76"/>
      <c r="AAR64" s="76"/>
      <c r="AAS64" s="76"/>
      <c r="AAT64" s="76"/>
      <c r="AAU64" s="76"/>
      <c r="AAV64" s="76"/>
      <c r="AAW64" s="76"/>
      <c r="AAX64" s="76"/>
      <c r="AAY64" s="76"/>
      <c r="AAZ64" s="76"/>
      <c r="ABA64" s="76"/>
      <c r="ABB64" s="76"/>
      <c r="ABC64" s="76"/>
      <c r="ABD64" s="76"/>
      <c r="ABE64" s="76"/>
      <c r="ABF64" s="76"/>
      <c r="ABG64" s="76"/>
      <c r="ABH64" s="76"/>
      <c r="ABI64" s="76"/>
      <c r="ABJ64" s="76"/>
      <c r="ABK64" s="76"/>
      <c r="ABL64" s="76"/>
      <c r="ABM64" s="76"/>
      <c r="ABN64" s="76"/>
      <c r="ABO64" s="76"/>
      <c r="ABP64" s="76"/>
      <c r="ABQ64" s="76"/>
      <c r="ABR64" s="76"/>
      <c r="ABS64" s="76"/>
      <c r="ABT64" s="76"/>
      <c r="ABU64" s="76"/>
      <c r="ABV64" s="76"/>
      <c r="ABW64" s="76"/>
      <c r="ABX64" s="76"/>
      <c r="ABY64" s="76"/>
      <c r="ABZ64" s="76"/>
      <c r="ACA64" s="76"/>
      <c r="ACB64" s="76"/>
      <c r="ACC64" s="76"/>
      <c r="ACD64" s="76"/>
      <c r="ACE64" s="76"/>
      <c r="ACF64" s="76"/>
      <c r="ACG64" s="76"/>
      <c r="ACH64" s="76"/>
      <c r="ACI64" s="76"/>
      <c r="ACJ64" s="76"/>
      <c r="ACK64" s="76"/>
      <c r="ACL64" s="76"/>
      <c r="ACM64" s="76"/>
      <c r="ACN64" s="76"/>
      <c r="ACO64" s="76"/>
      <c r="ACP64" s="76"/>
      <c r="ACQ64" s="76"/>
      <c r="ACR64" s="76"/>
      <c r="ACS64" s="76"/>
      <c r="ACT64" s="76"/>
      <c r="ACU64" s="76"/>
      <c r="ACV64" s="76"/>
      <c r="ACW64" s="76"/>
      <c r="ACX64" s="76"/>
      <c r="ACY64" s="76"/>
      <c r="ACZ64" s="76"/>
      <c r="ADA64" s="76"/>
      <c r="ADB64" s="76"/>
      <c r="ADC64" s="76"/>
      <c r="ADD64" s="76"/>
      <c r="ADE64" s="76"/>
      <c r="ADF64" s="76"/>
      <c r="ADG64" s="76"/>
      <c r="ADH64" s="76"/>
      <c r="ADI64" s="76"/>
      <c r="ADJ64" s="76"/>
      <c r="ADK64" s="76"/>
      <c r="ADL64" s="76"/>
      <c r="ADM64" s="76"/>
      <c r="ADN64" s="76"/>
      <c r="ADO64" s="76"/>
      <c r="ADP64" s="76"/>
      <c r="ADQ64" s="76"/>
      <c r="ADR64" s="76"/>
      <c r="ADS64" s="76"/>
      <c r="ADT64" s="76"/>
      <c r="ADU64" s="76"/>
      <c r="ADV64" s="76"/>
      <c r="ADW64" s="76"/>
      <c r="ADX64" s="76"/>
      <c r="ADY64" s="76"/>
      <c r="ADZ64" s="76"/>
      <c r="AEA64" s="76"/>
      <c r="AEB64" s="76"/>
      <c r="AEC64" s="76"/>
      <c r="AED64" s="76"/>
      <c r="AEE64" s="76"/>
      <c r="AEF64" s="76"/>
      <c r="AEG64" s="76"/>
      <c r="AEH64" s="76"/>
      <c r="AEI64" s="76"/>
      <c r="AEJ64" s="76"/>
      <c r="AEK64" s="76"/>
      <c r="AEL64" s="76"/>
      <c r="AEM64" s="76"/>
      <c r="AEN64" s="76"/>
      <c r="AEO64" s="76"/>
      <c r="AEP64" s="76"/>
      <c r="AEQ64" s="76"/>
      <c r="AER64" s="76"/>
      <c r="AES64" s="76"/>
      <c r="AET64" s="76"/>
      <c r="AEU64" s="76"/>
      <c r="AEV64" s="76"/>
      <c r="AEW64" s="76"/>
      <c r="AEX64" s="76"/>
      <c r="AEY64" s="76"/>
      <c r="AEZ64" s="76"/>
      <c r="AFA64" s="76"/>
      <c r="AFB64" s="76"/>
      <c r="AFC64" s="76"/>
      <c r="AFD64" s="76"/>
      <c r="AFE64" s="76"/>
      <c r="AFF64" s="76"/>
      <c r="AFG64" s="76"/>
      <c r="AFH64" s="76"/>
      <c r="AFI64" s="76"/>
      <c r="AFJ64" s="76"/>
      <c r="AFK64" s="76"/>
      <c r="AFL64" s="76"/>
      <c r="AFM64" s="76"/>
      <c r="AFN64" s="76"/>
      <c r="AFO64" s="76"/>
      <c r="AFP64" s="76"/>
      <c r="AFQ64" s="76"/>
      <c r="AFR64" s="76"/>
      <c r="AFS64" s="76"/>
      <c r="AFT64" s="76"/>
      <c r="AFU64" s="76"/>
      <c r="AFV64" s="76"/>
      <c r="AFW64" s="76"/>
      <c r="AFX64" s="76"/>
      <c r="AFY64" s="76"/>
      <c r="AFZ64" s="76"/>
      <c r="AGA64" s="76"/>
      <c r="AGB64" s="76"/>
      <c r="AGC64" s="76"/>
      <c r="AGD64" s="76"/>
      <c r="AGE64" s="76"/>
      <c r="AGF64" s="76"/>
      <c r="AGG64" s="76"/>
      <c r="AGH64" s="76"/>
      <c r="AGI64" s="76"/>
      <c r="AGJ64" s="76"/>
      <c r="AGK64" s="76"/>
      <c r="AGL64" s="76"/>
      <c r="AGM64" s="76"/>
      <c r="AGN64" s="76"/>
      <c r="AGO64" s="76"/>
      <c r="AGP64" s="76"/>
      <c r="AGQ64" s="76"/>
      <c r="AGR64" s="76"/>
      <c r="AGS64" s="76"/>
      <c r="AGT64" s="76"/>
      <c r="AGU64" s="76"/>
      <c r="AGV64" s="76"/>
      <c r="AGW64" s="76"/>
      <c r="AGX64" s="76"/>
      <c r="AGY64" s="76"/>
      <c r="AGZ64" s="76"/>
      <c r="AHA64" s="76"/>
      <c r="AHB64" s="76"/>
      <c r="AHC64" s="76"/>
      <c r="AHD64" s="76"/>
      <c r="AHE64" s="76"/>
      <c r="AHF64" s="76"/>
      <c r="AHG64" s="76"/>
      <c r="AHH64" s="76"/>
      <c r="AHI64" s="76"/>
      <c r="AHJ64" s="76"/>
      <c r="AHK64" s="76"/>
      <c r="AHL64" s="76"/>
      <c r="AHM64" s="76"/>
      <c r="AHN64" s="76"/>
      <c r="AHO64" s="76"/>
      <c r="AHP64" s="76"/>
      <c r="AHQ64" s="76"/>
      <c r="AHR64" s="76"/>
      <c r="AHS64" s="76"/>
      <c r="AHT64" s="76"/>
      <c r="AHU64" s="76"/>
      <c r="AHV64" s="76"/>
      <c r="AHW64" s="76"/>
      <c r="AHX64" s="76"/>
      <c r="AHY64" s="76"/>
      <c r="AHZ64" s="76"/>
      <c r="AIA64" s="76"/>
      <c r="AIB64" s="76"/>
      <c r="AIC64" s="76"/>
      <c r="AID64" s="76"/>
      <c r="AIE64" s="76"/>
      <c r="AIF64" s="76"/>
      <c r="AIG64" s="76"/>
      <c r="AIH64" s="76"/>
      <c r="AII64" s="76"/>
      <c r="AIJ64" s="76"/>
      <c r="AIK64" s="76"/>
      <c r="AIL64" s="76"/>
      <c r="AIM64" s="76"/>
      <c r="AIN64" s="76"/>
      <c r="AIO64" s="76"/>
      <c r="AIP64" s="76"/>
      <c r="AIQ64" s="76"/>
      <c r="AIR64" s="76"/>
      <c r="AIS64" s="76"/>
      <c r="AIT64" s="76"/>
      <c r="AIU64" s="76"/>
      <c r="AIV64" s="76"/>
      <c r="AIW64" s="76"/>
      <c r="AIX64" s="76"/>
      <c r="AIY64" s="76"/>
      <c r="AIZ64" s="76"/>
      <c r="AJA64" s="76"/>
      <c r="AJB64" s="76"/>
      <c r="AJC64" s="76"/>
      <c r="AJD64" s="76"/>
      <c r="AJE64" s="76"/>
      <c r="AJF64" s="76"/>
      <c r="AJG64" s="76"/>
      <c r="AJH64" s="76"/>
      <c r="AJI64" s="76"/>
      <c r="AJJ64" s="76"/>
      <c r="AJK64" s="76"/>
      <c r="AJL64" s="76"/>
      <c r="AJM64" s="76"/>
      <c r="AJN64" s="76"/>
      <c r="AJO64" s="76"/>
      <c r="AJP64" s="76"/>
      <c r="AJQ64" s="76"/>
      <c r="AJR64" s="76"/>
      <c r="AJS64" s="76"/>
      <c r="AJT64" s="76"/>
      <c r="AJU64" s="76"/>
      <c r="AJV64" s="76"/>
      <c r="AJW64" s="76"/>
      <c r="AJX64" s="76"/>
      <c r="AJY64" s="76"/>
      <c r="AJZ64" s="76"/>
      <c r="AKA64" s="76"/>
      <c r="AKB64" s="76"/>
      <c r="AKC64" s="76"/>
      <c r="AKD64" s="76"/>
      <c r="AKE64" s="76"/>
      <c r="AKF64" s="76"/>
      <c r="AKG64" s="76"/>
      <c r="AKH64" s="76"/>
      <c r="AKI64" s="76"/>
      <c r="AKJ64" s="76"/>
      <c r="AKK64" s="76"/>
      <c r="AKL64" s="76"/>
      <c r="AKM64" s="76"/>
      <c r="AKN64" s="76"/>
      <c r="AKO64" s="76"/>
      <c r="AKP64" s="76"/>
      <c r="AKQ64" s="76"/>
      <c r="AKR64" s="76"/>
      <c r="AKS64" s="76"/>
      <c r="AKT64" s="76"/>
      <c r="AKU64" s="76"/>
      <c r="AKV64" s="76"/>
      <c r="AKW64" s="76"/>
      <c r="AKX64" s="76"/>
      <c r="AKY64" s="76"/>
      <c r="AKZ64" s="76"/>
      <c r="ALA64" s="76"/>
      <c r="ALB64" s="76"/>
      <c r="ALC64" s="76"/>
      <c r="ALD64" s="76"/>
      <c r="ALE64" s="76"/>
      <c r="ALF64" s="76"/>
      <c r="ALG64" s="76"/>
      <c r="ALH64" s="76"/>
      <c r="ALI64" s="76"/>
      <c r="ALJ64" s="76"/>
      <c r="ALK64" s="76"/>
      <c r="ALL64" s="76"/>
      <c r="ALM64" s="76"/>
      <c r="ALN64" s="76"/>
      <c r="ALO64" s="76"/>
      <c r="ALP64" s="76"/>
      <c r="ALQ64" s="76"/>
      <c r="ALR64" s="76"/>
      <c r="ALS64" s="76"/>
      <c r="ALT64" s="76"/>
      <c r="ALU64" s="76"/>
      <c r="ALV64" s="76"/>
      <c r="ALW64" s="76"/>
      <c r="ALX64" s="76"/>
      <c r="ALY64" s="76"/>
      <c r="ALZ64" s="76"/>
      <c r="AMA64" s="76"/>
      <c r="AMB64" s="76"/>
      <c r="AMC64" s="76"/>
      <c r="AMD64" s="76"/>
      <c r="AME64" s="76"/>
    </row>
    <row r="65" spans="1:1019" s="80" customFormat="1">
      <c r="A65" s="20" t="s">
        <v>405</v>
      </c>
      <c r="B65" s="21">
        <v>4011212</v>
      </c>
      <c r="C65" s="21" t="s">
        <v>96</v>
      </c>
      <c r="D65" s="71" t="s">
        <v>63</v>
      </c>
      <c r="E65" s="22" t="s">
        <v>55</v>
      </c>
      <c r="F65" s="59">
        <v>53312</v>
      </c>
      <c r="G65" s="23">
        <v>7.0000000000000007E-2</v>
      </c>
      <c r="H65" s="69">
        <f>$J$6</f>
        <v>0.21229999999999999</v>
      </c>
      <c r="I65" s="23">
        <f t="shared" ref="I65:I66" si="15">ROUND(((H65+1)*G65),2)</f>
        <v>0.08</v>
      </c>
      <c r="J65" s="23">
        <f t="shared" ref="J65:J66" si="16">TRUNC((I65*F65),2)</f>
        <v>4264.96</v>
      </c>
      <c r="K65" s="78">
        <f t="shared" ref="K65:K66" si="17">G65*F65</f>
        <v>3731.84</v>
      </c>
      <c r="L65" s="76"/>
      <c r="M65" s="79"/>
      <c r="N65" s="76"/>
      <c r="O65" s="76"/>
      <c r="P65" s="76"/>
      <c r="Q65" s="76"/>
      <c r="R65" s="76"/>
      <c r="S65" s="76"/>
      <c r="T65" s="76"/>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6"/>
      <c r="BI65" s="76"/>
      <c r="BJ65" s="76"/>
      <c r="BK65" s="76"/>
      <c r="BL65" s="76"/>
      <c r="BM65" s="76"/>
      <c r="BN65" s="76"/>
      <c r="BO65" s="76"/>
      <c r="BP65" s="76"/>
      <c r="BQ65" s="76"/>
      <c r="BR65" s="76"/>
      <c r="BS65" s="76"/>
      <c r="BT65" s="76"/>
      <c r="BU65" s="76"/>
      <c r="BV65" s="76"/>
      <c r="BW65" s="76"/>
      <c r="BX65" s="76"/>
      <c r="BY65" s="76"/>
      <c r="BZ65" s="76"/>
      <c r="CA65" s="76"/>
      <c r="CB65" s="76"/>
      <c r="CC65" s="76"/>
      <c r="CD65" s="76"/>
      <c r="CE65" s="76"/>
      <c r="CF65" s="76"/>
      <c r="CG65" s="76"/>
      <c r="CH65" s="76"/>
      <c r="CI65" s="76"/>
      <c r="CJ65" s="76"/>
      <c r="CK65" s="76"/>
      <c r="CL65" s="76"/>
      <c r="CM65" s="76"/>
      <c r="CN65" s="76"/>
      <c r="CO65" s="76"/>
      <c r="CP65" s="76"/>
      <c r="CQ65" s="76"/>
      <c r="CR65" s="76"/>
      <c r="CS65" s="76"/>
      <c r="CT65" s="76"/>
      <c r="CU65" s="76"/>
      <c r="CV65" s="76"/>
      <c r="CW65" s="76"/>
      <c r="CX65" s="76"/>
      <c r="CY65" s="76"/>
      <c r="CZ65" s="76"/>
      <c r="DA65" s="76"/>
      <c r="DB65" s="76"/>
      <c r="DC65" s="76"/>
      <c r="DD65" s="76"/>
      <c r="DE65" s="76"/>
      <c r="DF65" s="76"/>
      <c r="DG65" s="76"/>
      <c r="DH65" s="76"/>
      <c r="DI65" s="76"/>
      <c r="DJ65" s="76"/>
      <c r="DK65" s="76"/>
      <c r="DL65" s="76"/>
      <c r="DM65" s="76"/>
      <c r="DN65" s="76"/>
      <c r="DO65" s="76"/>
      <c r="DP65" s="76"/>
      <c r="DQ65" s="76"/>
      <c r="DR65" s="76"/>
      <c r="DS65" s="76"/>
      <c r="DT65" s="76"/>
      <c r="DU65" s="76"/>
      <c r="DV65" s="76"/>
      <c r="DW65" s="76"/>
      <c r="DX65" s="76"/>
      <c r="DY65" s="76"/>
      <c r="DZ65" s="76"/>
      <c r="EA65" s="76"/>
      <c r="EB65" s="76"/>
      <c r="EC65" s="76"/>
      <c r="ED65" s="76"/>
      <c r="EE65" s="76"/>
      <c r="EF65" s="76"/>
      <c r="EG65" s="76"/>
      <c r="EH65" s="76"/>
      <c r="EI65" s="76"/>
      <c r="EJ65" s="76"/>
      <c r="EK65" s="76"/>
      <c r="EL65" s="76"/>
      <c r="EM65" s="76"/>
      <c r="EN65" s="76"/>
      <c r="EO65" s="76"/>
      <c r="EP65" s="76"/>
      <c r="EQ65" s="76"/>
      <c r="ER65" s="76"/>
      <c r="ES65" s="76"/>
      <c r="ET65" s="76"/>
      <c r="EU65" s="76"/>
      <c r="EV65" s="76"/>
      <c r="EW65" s="76"/>
      <c r="EX65" s="76"/>
      <c r="EY65" s="76"/>
      <c r="EZ65" s="76"/>
      <c r="FA65" s="76"/>
      <c r="FB65" s="76"/>
      <c r="FC65" s="76"/>
      <c r="FD65" s="76"/>
      <c r="FE65" s="76"/>
      <c r="FF65" s="76"/>
      <c r="FG65" s="76"/>
      <c r="FH65" s="76"/>
      <c r="FI65" s="76"/>
      <c r="FJ65" s="76"/>
      <c r="FK65" s="76"/>
      <c r="FL65" s="76"/>
      <c r="FM65" s="76"/>
      <c r="FN65" s="76"/>
      <c r="FO65" s="76"/>
      <c r="FP65" s="76"/>
      <c r="FQ65" s="76"/>
      <c r="FR65" s="76"/>
      <c r="FS65" s="76"/>
      <c r="FT65" s="76"/>
      <c r="FU65" s="76"/>
      <c r="FV65" s="76"/>
      <c r="FW65" s="76"/>
      <c r="FX65" s="76"/>
      <c r="FY65" s="76"/>
      <c r="FZ65" s="76"/>
      <c r="GA65" s="76"/>
      <c r="GB65" s="76"/>
      <c r="GC65" s="76"/>
      <c r="GD65" s="76"/>
      <c r="GE65" s="76"/>
      <c r="GF65" s="76"/>
      <c r="GG65" s="76"/>
      <c r="GH65" s="76"/>
      <c r="GI65" s="76"/>
      <c r="GJ65" s="76"/>
      <c r="GK65" s="76"/>
      <c r="GL65" s="76"/>
      <c r="GM65" s="76"/>
      <c r="GN65" s="76"/>
      <c r="GO65" s="76"/>
      <c r="GP65" s="76"/>
      <c r="GQ65" s="76"/>
      <c r="GR65" s="76"/>
      <c r="GS65" s="76"/>
      <c r="GT65" s="76"/>
      <c r="GU65" s="76"/>
      <c r="GV65" s="76"/>
      <c r="GW65" s="76"/>
      <c r="GX65" s="76"/>
      <c r="GY65" s="76"/>
      <c r="GZ65" s="76"/>
      <c r="HA65" s="76"/>
      <c r="HB65" s="76"/>
      <c r="HC65" s="76"/>
      <c r="HD65" s="76"/>
      <c r="HE65" s="76"/>
      <c r="HF65" s="76"/>
      <c r="HG65" s="76"/>
      <c r="HH65" s="76"/>
      <c r="HI65" s="76"/>
      <c r="HJ65" s="76"/>
      <c r="HK65" s="76"/>
      <c r="HL65" s="76"/>
      <c r="HM65" s="76"/>
      <c r="HN65" s="76"/>
      <c r="HO65" s="76"/>
      <c r="HP65" s="76"/>
      <c r="HQ65" s="76"/>
      <c r="HR65" s="76"/>
      <c r="HS65" s="76"/>
      <c r="HT65" s="76"/>
      <c r="HU65" s="76"/>
      <c r="HV65" s="76"/>
      <c r="HW65" s="76"/>
      <c r="HX65" s="76"/>
      <c r="HY65" s="76"/>
      <c r="HZ65" s="76"/>
      <c r="IA65" s="76"/>
      <c r="IB65" s="76"/>
      <c r="IC65" s="76"/>
      <c r="ID65" s="76"/>
      <c r="IE65" s="76"/>
      <c r="IF65" s="76"/>
      <c r="IG65" s="76"/>
      <c r="IH65" s="76"/>
      <c r="II65" s="76"/>
      <c r="IJ65" s="76"/>
      <c r="IK65" s="76"/>
      <c r="IL65" s="76"/>
      <c r="IM65" s="76"/>
      <c r="IN65" s="76"/>
      <c r="IO65" s="76"/>
      <c r="IP65" s="76"/>
      <c r="IQ65" s="76"/>
      <c r="IR65" s="76"/>
      <c r="IS65" s="76"/>
      <c r="IT65" s="76"/>
      <c r="IU65" s="76"/>
      <c r="IV65" s="76"/>
      <c r="IW65" s="76"/>
      <c r="IX65" s="76"/>
      <c r="IY65" s="76"/>
      <c r="IZ65" s="76"/>
      <c r="JA65" s="76"/>
      <c r="JB65" s="76"/>
      <c r="JC65" s="76"/>
      <c r="JD65" s="76"/>
      <c r="JE65" s="76"/>
      <c r="JF65" s="76"/>
      <c r="JG65" s="76"/>
      <c r="JH65" s="76"/>
      <c r="JI65" s="76"/>
      <c r="JJ65" s="76"/>
      <c r="JK65" s="76"/>
      <c r="JL65" s="76"/>
      <c r="JM65" s="76"/>
      <c r="JN65" s="76"/>
      <c r="JO65" s="76"/>
      <c r="JP65" s="76"/>
      <c r="JQ65" s="76"/>
      <c r="JR65" s="76"/>
      <c r="JS65" s="76"/>
      <c r="JT65" s="76"/>
      <c r="JU65" s="76"/>
      <c r="JV65" s="76"/>
      <c r="JW65" s="76"/>
      <c r="JX65" s="76"/>
      <c r="JY65" s="76"/>
      <c r="JZ65" s="76"/>
      <c r="KA65" s="76"/>
      <c r="KB65" s="76"/>
      <c r="KC65" s="76"/>
      <c r="KD65" s="76"/>
      <c r="KE65" s="76"/>
      <c r="KF65" s="76"/>
      <c r="KG65" s="76"/>
      <c r="KH65" s="76"/>
      <c r="KI65" s="76"/>
      <c r="KJ65" s="76"/>
      <c r="KK65" s="76"/>
      <c r="KL65" s="76"/>
      <c r="KM65" s="76"/>
      <c r="KN65" s="76"/>
      <c r="KO65" s="76"/>
      <c r="KP65" s="76"/>
      <c r="KQ65" s="76"/>
      <c r="KR65" s="76"/>
      <c r="KS65" s="76"/>
      <c r="KT65" s="76"/>
      <c r="KU65" s="76"/>
      <c r="KV65" s="76"/>
      <c r="KW65" s="76"/>
      <c r="KX65" s="76"/>
      <c r="KY65" s="76"/>
      <c r="KZ65" s="76"/>
      <c r="LA65" s="76"/>
      <c r="LB65" s="76"/>
      <c r="LC65" s="76"/>
      <c r="LD65" s="76"/>
      <c r="LE65" s="76"/>
      <c r="LF65" s="76"/>
      <c r="LG65" s="76"/>
      <c r="LH65" s="76"/>
      <c r="LI65" s="76"/>
      <c r="LJ65" s="76"/>
      <c r="LK65" s="76"/>
      <c r="LL65" s="76"/>
      <c r="LM65" s="76"/>
      <c r="LN65" s="76"/>
      <c r="LO65" s="76"/>
      <c r="LP65" s="76"/>
      <c r="LQ65" s="76"/>
      <c r="LR65" s="76"/>
      <c r="LS65" s="76"/>
      <c r="LT65" s="76"/>
      <c r="LU65" s="76"/>
      <c r="LV65" s="76"/>
      <c r="LW65" s="76"/>
      <c r="LX65" s="76"/>
      <c r="LY65" s="76"/>
      <c r="LZ65" s="76"/>
      <c r="MA65" s="76"/>
      <c r="MB65" s="76"/>
      <c r="MC65" s="76"/>
      <c r="MD65" s="76"/>
      <c r="ME65" s="76"/>
      <c r="MF65" s="76"/>
      <c r="MG65" s="76"/>
      <c r="MH65" s="76"/>
      <c r="MI65" s="76"/>
      <c r="MJ65" s="76"/>
      <c r="MK65" s="76"/>
      <c r="ML65" s="76"/>
      <c r="MM65" s="76"/>
      <c r="MN65" s="76"/>
      <c r="MO65" s="76"/>
      <c r="MP65" s="76"/>
      <c r="MQ65" s="76"/>
      <c r="MR65" s="76"/>
      <c r="MS65" s="76"/>
      <c r="MT65" s="76"/>
      <c r="MU65" s="76"/>
      <c r="MV65" s="76"/>
      <c r="MW65" s="76"/>
      <c r="MX65" s="76"/>
      <c r="MY65" s="76"/>
      <c r="MZ65" s="76"/>
      <c r="NA65" s="76"/>
      <c r="NB65" s="76"/>
      <c r="NC65" s="76"/>
      <c r="ND65" s="76"/>
      <c r="NE65" s="76"/>
      <c r="NF65" s="76"/>
      <c r="NG65" s="76"/>
      <c r="NH65" s="76"/>
      <c r="NI65" s="76"/>
      <c r="NJ65" s="76"/>
      <c r="NK65" s="76"/>
      <c r="NL65" s="76"/>
      <c r="NM65" s="76"/>
      <c r="NN65" s="76"/>
      <c r="NO65" s="76"/>
      <c r="NP65" s="76"/>
      <c r="NQ65" s="76"/>
      <c r="NR65" s="76"/>
      <c r="NS65" s="76"/>
      <c r="NT65" s="76"/>
      <c r="NU65" s="76"/>
      <c r="NV65" s="76"/>
      <c r="NW65" s="76"/>
      <c r="NX65" s="76"/>
      <c r="NY65" s="76"/>
      <c r="NZ65" s="76"/>
      <c r="OA65" s="76"/>
      <c r="OB65" s="76"/>
      <c r="OC65" s="76"/>
      <c r="OD65" s="76"/>
      <c r="OE65" s="76"/>
      <c r="OF65" s="76"/>
      <c r="OG65" s="76"/>
      <c r="OH65" s="76"/>
      <c r="OI65" s="76"/>
      <c r="OJ65" s="76"/>
      <c r="OK65" s="76"/>
      <c r="OL65" s="76"/>
      <c r="OM65" s="76"/>
      <c r="ON65" s="76"/>
      <c r="OO65" s="76"/>
      <c r="OP65" s="76"/>
      <c r="OQ65" s="76"/>
      <c r="OR65" s="76"/>
      <c r="OS65" s="76"/>
      <c r="OT65" s="76"/>
      <c r="OU65" s="76"/>
      <c r="OV65" s="76"/>
      <c r="OW65" s="76"/>
      <c r="OX65" s="76"/>
      <c r="OY65" s="76"/>
      <c r="OZ65" s="76"/>
      <c r="PA65" s="76"/>
      <c r="PB65" s="76"/>
      <c r="PC65" s="76"/>
      <c r="PD65" s="76"/>
      <c r="PE65" s="76"/>
      <c r="PF65" s="76"/>
      <c r="PG65" s="76"/>
      <c r="PH65" s="76"/>
      <c r="PI65" s="76"/>
      <c r="PJ65" s="76"/>
      <c r="PK65" s="76"/>
      <c r="PL65" s="76"/>
      <c r="PM65" s="76"/>
      <c r="PN65" s="76"/>
      <c r="PO65" s="76"/>
      <c r="PP65" s="76"/>
      <c r="PQ65" s="76"/>
      <c r="PR65" s="76"/>
      <c r="PS65" s="76"/>
      <c r="PT65" s="76"/>
      <c r="PU65" s="76"/>
      <c r="PV65" s="76"/>
      <c r="PW65" s="76"/>
      <c r="PX65" s="76"/>
      <c r="PY65" s="76"/>
      <c r="PZ65" s="76"/>
      <c r="QA65" s="76"/>
      <c r="QB65" s="76"/>
      <c r="QC65" s="76"/>
      <c r="QD65" s="76"/>
      <c r="QE65" s="76"/>
      <c r="QF65" s="76"/>
      <c r="QG65" s="76"/>
      <c r="QH65" s="76"/>
      <c r="QI65" s="76"/>
      <c r="QJ65" s="76"/>
      <c r="QK65" s="76"/>
      <c r="QL65" s="76"/>
      <c r="QM65" s="76"/>
      <c r="QN65" s="76"/>
      <c r="QO65" s="76"/>
      <c r="QP65" s="76"/>
      <c r="QQ65" s="76"/>
      <c r="QR65" s="76"/>
      <c r="QS65" s="76"/>
      <c r="QT65" s="76"/>
      <c r="QU65" s="76"/>
      <c r="QV65" s="76"/>
      <c r="QW65" s="76"/>
      <c r="QX65" s="76"/>
      <c r="QY65" s="76"/>
      <c r="QZ65" s="76"/>
      <c r="RA65" s="76"/>
      <c r="RB65" s="76"/>
      <c r="RC65" s="76"/>
      <c r="RD65" s="76"/>
      <c r="RE65" s="76"/>
      <c r="RF65" s="76"/>
      <c r="RG65" s="76"/>
      <c r="RH65" s="76"/>
      <c r="RI65" s="76"/>
      <c r="RJ65" s="76"/>
      <c r="RK65" s="76"/>
      <c r="RL65" s="76"/>
      <c r="RM65" s="76"/>
      <c r="RN65" s="76"/>
      <c r="RO65" s="76"/>
      <c r="RP65" s="76"/>
      <c r="RQ65" s="76"/>
      <c r="RR65" s="76"/>
      <c r="RS65" s="76"/>
      <c r="RT65" s="76"/>
      <c r="RU65" s="76"/>
      <c r="RV65" s="76"/>
      <c r="RW65" s="76"/>
      <c r="RX65" s="76"/>
      <c r="RY65" s="76"/>
      <c r="RZ65" s="76"/>
      <c r="SA65" s="76"/>
      <c r="SB65" s="76"/>
      <c r="SC65" s="76"/>
      <c r="SD65" s="76"/>
      <c r="SE65" s="76"/>
      <c r="SF65" s="76"/>
      <c r="SG65" s="76"/>
      <c r="SH65" s="76"/>
      <c r="SI65" s="76"/>
      <c r="SJ65" s="76"/>
      <c r="SK65" s="76"/>
      <c r="SL65" s="76"/>
      <c r="SM65" s="76"/>
      <c r="SN65" s="76"/>
      <c r="SO65" s="76"/>
      <c r="SP65" s="76"/>
      <c r="SQ65" s="76"/>
      <c r="SR65" s="76"/>
      <c r="SS65" s="76"/>
      <c r="ST65" s="76"/>
      <c r="SU65" s="76"/>
      <c r="SV65" s="76"/>
      <c r="SW65" s="76"/>
      <c r="SX65" s="76"/>
      <c r="SY65" s="76"/>
      <c r="SZ65" s="76"/>
      <c r="TA65" s="76"/>
      <c r="TB65" s="76"/>
      <c r="TC65" s="76"/>
      <c r="TD65" s="76"/>
      <c r="TE65" s="76"/>
      <c r="TF65" s="76"/>
      <c r="TG65" s="76"/>
      <c r="TH65" s="76"/>
      <c r="TI65" s="76"/>
      <c r="TJ65" s="76"/>
      <c r="TK65" s="76"/>
      <c r="TL65" s="76"/>
      <c r="TM65" s="76"/>
      <c r="TN65" s="76"/>
      <c r="TO65" s="76"/>
      <c r="TP65" s="76"/>
      <c r="TQ65" s="76"/>
      <c r="TR65" s="76"/>
      <c r="TS65" s="76"/>
      <c r="TT65" s="76"/>
      <c r="TU65" s="76"/>
      <c r="TV65" s="76"/>
      <c r="TW65" s="76"/>
      <c r="TX65" s="76"/>
      <c r="TY65" s="76"/>
      <c r="TZ65" s="76"/>
      <c r="UA65" s="76"/>
      <c r="UB65" s="76"/>
      <c r="UC65" s="76"/>
      <c r="UD65" s="76"/>
      <c r="UE65" s="76"/>
      <c r="UF65" s="76"/>
      <c r="UG65" s="76"/>
      <c r="UH65" s="76"/>
      <c r="UI65" s="76"/>
      <c r="UJ65" s="76"/>
      <c r="UK65" s="76"/>
      <c r="UL65" s="76"/>
      <c r="UM65" s="76"/>
      <c r="UN65" s="76"/>
      <c r="UO65" s="76"/>
      <c r="UP65" s="76"/>
      <c r="UQ65" s="76"/>
      <c r="UR65" s="76"/>
      <c r="US65" s="76"/>
      <c r="UT65" s="76"/>
      <c r="UU65" s="76"/>
      <c r="UV65" s="76"/>
      <c r="UW65" s="76"/>
      <c r="UX65" s="76"/>
      <c r="UY65" s="76"/>
      <c r="UZ65" s="76"/>
      <c r="VA65" s="76"/>
      <c r="VB65" s="76"/>
      <c r="VC65" s="76"/>
      <c r="VD65" s="76"/>
      <c r="VE65" s="76"/>
      <c r="VF65" s="76"/>
      <c r="VG65" s="76"/>
      <c r="VH65" s="76"/>
      <c r="VI65" s="76"/>
      <c r="VJ65" s="76"/>
      <c r="VK65" s="76"/>
      <c r="VL65" s="76"/>
      <c r="VM65" s="76"/>
      <c r="VN65" s="76"/>
      <c r="VO65" s="76"/>
      <c r="VP65" s="76"/>
      <c r="VQ65" s="76"/>
      <c r="VR65" s="76"/>
      <c r="VS65" s="76"/>
      <c r="VT65" s="76"/>
      <c r="VU65" s="76"/>
      <c r="VV65" s="76"/>
      <c r="VW65" s="76"/>
      <c r="VX65" s="76"/>
      <c r="VY65" s="76"/>
      <c r="VZ65" s="76"/>
      <c r="WA65" s="76"/>
      <c r="WB65" s="76"/>
      <c r="WC65" s="76"/>
      <c r="WD65" s="76"/>
      <c r="WE65" s="76"/>
      <c r="WF65" s="76"/>
      <c r="WG65" s="76"/>
      <c r="WH65" s="76"/>
      <c r="WI65" s="76"/>
      <c r="WJ65" s="76"/>
      <c r="WK65" s="76"/>
      <c r="WL65" s="76"/>
      <c r="WM65" s="76"/>
      <c r="WN65" s="76"/>
      <c r="WO65" s="76"/>
      <c r="WP65" s="76"/>
      <c r="WQ65" s="76"/>
      <c r="WR65" s="76"/>
      <c r="WS65" s="76"/>
      <c r="WT65" s="76"/>
      <c r="WU65" s="76"/>
      <c r="WV65" s="76"/>
      <c r="WW65" s="76"/>
      <c r="WX65" s="76"/>
      <c r="WY65" s="76"/>
      <c r="WZ65" s="76"/>
      <c r="XA65" s="76"/>
      <c r="XB65" s="76"/>
      <c r="XC65" s="76"/>
      <c r="XD65" s="76"/>
      <c r="XE65" s="76"/>
      <c r="XF65" s="76"/>
      <c r="XG65" s="76"/>
      <c r="XH65" s="76"/>
      <c r="XI65" s="76"/>
      <c r="XJ65" s="76"/>
      <c r="XK65" s="76"/>
      <c r="XL65" s="76"/>
      <c r="XM65" s="76"/>
      <c r="XN65" s="76"/>
      <c r="XO65" s="76"/>
      <c r="XP65" s="76"/>
      <c r="XQ65" s="76"/>
      <c r="XR65" s="76"/>
      <c r="XS65" s="76"/>
      <c r="XT65" s="76"/>
      <c r="XU65" s="76"/>
      <c r="XV65" s="76"/>
      <c r="XW65" s="76"/>
      <c r="XX65" s="76"/>
      <c r="XY65" s="76"/>
      <c r="XZ65" s="76"/>
      <c r="YA65" s="76"/>
      <c r="YB65" s="76"/>
      <c r="YC65" s="76"/>
      <c r="YD65" s="76"/>
      <c r="YE65" s="76"/>
      <c r="YF65" s="76"/>
      <c r="YG65" s="76"/>
      <c r="YH65" s="76"/>
      <c r="YI65" s="76"/>
      <c r="YJ65" s="76"/>
      <c r="YK65" s="76"/>
      <c r="YL65" s="76"/>
      <c r="YM65" s="76"/>
      <c r="YN65" s="76"/>
      <c r="YO65" s="76"/>
      <c r="YP65" s="76"/>
      <c r="YQ65" s="76"/>
      <c r="YR65" s="76"/>
      <c r="YS65" s="76"/>
      <c r="YT65" s="76"/>
      <c r="YU65" s="76"/>
      <c r="YV65" s="76"/>
      <c r="YW65" s="76"/>
      <c r="YX65" s="76"/>
      <c r="YY65" s="76"/>
      <c r="YZ65" s="76"/>
      <c r="ZA65" s="76"/>
      <c r="ZB65" s="76"/>
      <c r="ZC65" s="76"/>
      <c r="ZD65" s="76"/>
      <c r="ZE65" s="76"/>
      <c r="ZF65" s="76"/>
      <c r="ZG65" s="76"/>
      <c r="ZH65" s="76"/>
      <c r="ZI65" s="76"/>
      <c r="ZJ65" s="76"/>
      <c r="ZK65" s="76"/>
      <c r="ZL65" s="76"/>
      <c r="ZM65" s="76"/>
      <c r="ZN65" s="76"/>
      <c r="ZO65" s="76"/>
      <c r="ZP65" s="76"/>
      <c r="ZQ65" s="76"/>
      <c r="ZR65" s="76"/>
      <c r="ZS65" s="76"/>
      <c r="ZT65" s="76"/>
      <c r="ZU65" s="76"/>
      <c r="ZV65" s="76"/>
      <c r="ZW65" s="76"/>
      <c r="ZX65" s="76"/>
      <c r="ZY65" s="76"/>
      <c r="ZZ65" s="76"/>
      <c r="AAA65" s="76"/>
      <c r="AAB65" s="76"/>
      <c r="AAC65" s="76"/>
      <c r="AAD65" s="76"/>
      <c r="AAE65" s="76"/>
      <c r="AAF65" s="76"/>
      <c r="AAG65" s="76"/>
      <c r="AAH65" s="76"/>
      <c r="AAI65" s="76"/>
      <c r="AAJ65" s="76"/>
      <c r="AAK65" s="76"/>
      <c r="AAL65" s="76"/>
      <c r="AAM65" s="76"/>
      <c r="AAN65" s="76"/>
      <c r="AAO65" s="76"/>
      <c r="AAP65" s="76"/>
      <c r="AAQ65" s="76"/>
      <c r="AAR65" s="76"/>
      <c r="AAS65" s="76"/>
      <c r="AAT65" s="76"/>
      <c r="AAU65" s="76"/>
      <c r="AAV65" s="76"/>
      <c r="AAW65" s="76"/>
      <c r="AAX65" s="76"/>
      <c r="AAY65" s="76"/>
      <c r="AAZ65" s="76"/>
      <c r="ABA65" s="76"/>
      <c r="ABB65" s="76"/>
      <c r="ABC65" s="76"/>
      <c r="ABD65" s="76"/>
      <c r="ABE65" s="76"/>
      <c r="ABF65" s="76"/>
      <c r="ABG65" s="76"/>
      <c r="ABH65" s="76"/>
      <c r="ABI65" s="76"/>
      <c r="ABJ65" s="76"/>
      <c r="ABK65" s="76"/>
      <c r="ABL65" s="76"/>
      <c r="ABM65" s="76"/>
      <c r="ABN65" s="76"/>
      <c r="ABO65" s="76"/>
      <c r="ABP65" s="76"/>
      <c r="ABQ65" s="76"/>
      <c r="ABR65" s="76"/>
      <c r="ABS65" s="76"/>
      <c r="ABT65" s="76"/>
      <c r="ABU65" s="76"/>
      <c r="ABV65" s="76"/>
      <c r="ABW65" s="76"/>
      <c r="ABX65" s="76"/>
      <c r="ABY65" s="76"/>
      <c r="ABZ65" s="76"/>
      <c r="ACA65" s="76"/>
      <c r="ACB65" s="76"/>
      <c r="ACC65" s="76"/>
      <c r="ACD65" s="76"/>
      <c r="ACE65" s="76"/>
      <c r="ACF65" s="76"/>
      <c r="ACG65" s="76"/>
      <c r="ACH65" s="76"/>
      <c r="ACI65" s="76"/>
      <c r="ACJ65" s="76"/>
      <c r="ACK65" s="76"/>
      <c r="ACL65" s="76"/>
      <c r="ACM65" s="76"/>
      <c r="ACN65" s="76"/>
      <c r="ACO65" s="76"/>
      <c r="ACP65" s="76"/>
      <c r="ACQ65" s="76"/>
      <c r="ACR65" s="76"/>
      <c r="ACS65" s="76"/>
      <c r="ACT65" s="76"/>
      <c r="ACU65" s="76"/>
      <c r="ACV65" s="76"/>
      <c r="ACW65" s="76"/>
      <c r="ACX65" s="76"/>
      <c r="ACY65" s="76"/>
      <c r="ACZ65" s="76"/>
      <c r="ADA65" s="76"/>
      <c r="ADB65" s="76"/>
      <c r="ADC65" s="76"/>
      <c r="ADD65" s="76"/>
      <c r="ADE65" s="76"/>
      <c r="ADF65" s="76"/>
      <c r="ADG65" s="76"/>
      <c r="ADH65" s="76"/>
      <c r="ADI65" s="76"/>
      <c r="ADJ65" s="76"/>
      <c r="ADK65" s="76"/>
      <c r="ADL65" s="76"/>
      <c r="ADM65" s="76"/>
      <c r="ADN65" s="76"/>
      <c r="ADO65" s="76"/>
      <c r="ADP65" s="76"/>
      <c r="ADQ65" s="76"/>
      <c r="ADR65" s="76"/>
      <c r="ADS65" s="76"/>
      <c r="ADT65" s="76"/>
      <c r="ADU65" s="76"/>
      <c r="ADV65" s="76"/>
      <c r="ADW65" s="76"/>
      <c r="ADX65" s="76"/>
      <c r="ADY65" s="76"/>
      <c r="ADZ65" s="76"/>
      <c r="AEA65" s="76"/>
      <c r="AEB65" s="76"/>
      <c r="AEC65" s="76"/>
      <c r="AED65" s="76"/>
      <c r="AEE65" s="76"/>
      <c r="AEF65" s="76"/>
      <c r="AEG65" s="76"/>
      <c r="AEH65" s="76"/>
      <c r="AEI65" s="76"/>
      <c r="AEJ65" s="76"/>
      <c r="AEK65" s="76"/>
      <c r="AEL65" s="76"/>
      <c r="AEM65" s="76"/>
      <c r="AEN65" s="76"/>
      <c r="AEO65" s="76"/>
      <c r="AEP65" s="76"/>
      <c r="AEQ65" s="76"/>
      <c r="AER65" s="76"/>
      <c r="AES65" s="76"/>
      <c r="AET65" s="76"/>
      <c r="AEU65" s="76"/>
      <c r="AEV65" s="76"/>
      <c r="AEW65" s="76"/>
      <c r="AEX65" s="76"/>
      <c r="AEY65" s="76"/>
      <c r="AEZ65" s="76"/>
      <c r="AFA65" s="76"/>
      <c r="AFB65" s="76"/>
      <c r="AFC65" s="76"/>
      <c r="AFD65" s="76"/>
      <c r="AFE65" s="76"/>
      <c r="AFF65" s="76"/>
      <c r="AFG65" s="76"/>
      <c r="AFH65" s="76"/>
      <c r="AFI65" s="76"/>
      <c r="AFJ65" s="76"/>
      <c r="AFK65" s="76"/>
      <c r="AFL65" s="76"/>
      <c r="AFM65" s="76"/>
      <c r="AFN65" s="76"/>
      <c r="AFO65" s="76"/>
      <c r="AFP65" s="76"/>
      <c r="AFQ65" s="76"/>
      <c r="AFR65" s="76"/>
      <c r="AFS65" s="76"/>
      <c r="AFT65" s="76"/>
      <c r="AFU65" s="76"/>
      <c r="AFV65" s="76"/>
      <c r="AFW65" s="76"/>
      <c r="AFX65" s="76"/>
      <c r="AFY65" s="76"/>
      <c r="AFZ65" s="76"/>
      <c r="AGA65" s="76"/>
      <c r="AGB65" s="76"/>
      <c r="AGC65" s="76"/>
      <c r="AGD65" s="76"/>
      <c r="AGE65" s="76"/>
      <c r="AGF65" s="76"/>
      <c r="AGG65" s="76"/>
      <c r="AGH65" s="76"/>
      <c r="AGI65" s="76"/>
      <c r="AGJ65" s="76"/>
      <c r="AGK65" s="76"/>
      <c r="AGL65" s="76"/>
      <c r="AGM65" s="76"/>
      <c r="AGN65" s="76"/>
      <c r="AGO65" s="76"/>
      <c r="AGP65" s="76"/>
      <c r="AGQ65" s="76"/>
      <c r="AGR65" s="76"/>
      <c r="AGS65" s="76"/>
      <c r="AGT65" s="76"/>
      <c r="AGU65" s="76"/>
      <c r="AGV65" s="76"/>
      <c r="AGW65" s="76"/>
      <c r="AGX65" s="76"/>
      <c r="AGY65" s="76"/>
      <c r="AGZ65" s="76"/>
      <c r="AHA65" s="76"/>
      <c r="AHB65" s="76"/>
      <c r="AHC65" s="76"/>
      <c r="AHD65" s="76"/>
      <c r="AHE65" s="76"/>
      <c r="AHF65" s="76"/>
      <c r="AHG65" s="76"/>
      <c r="AHH65" s="76"/>
      <c r="AHI65" s="76"/>
      <c r="AHJ65" s="76"/>
      <c r="AHK65" s="76"/>
      <c r="AHL65" s="76"/>
      <c r="AHM65" s="76"/>
      <c r="AHN65" s="76"/>
      <c r="AHO65" s="76"/>
      <c r="AHP65" s="76"/>
      <c r="AHQ65" s="76"/>
      <c r="AHR65" s="76"/>
      <c r="AHS65" s="76"/>
      <c r="AHT65" s="76"/>
      <c r="AHU65" s="76"/>
      <c r="AHV65" s="76"/>
      <c r="AHW65" s="76"/>
      <c r="AHX65" s="76"/>
      <c r="AHY65" s="76"/>
      <c r="AHZ65" s="76"/>
      <c r="AIA65" s="76"/>
      <c r="AIB65" s="76"/>
      <c r="AIC65" s="76"/>
      <c r="AID65" s="76"/>
      <c r="AIE65" s="76"/>
      <c r="AIF65" s="76"/>
      <c r="AIG65" s="76"/>
      <c r="AIH65" s="76"/>
      <c r="AII65" s="76"/>
      <c r="AIJ65" s="76"/>
      <c r="AIK65" s="76"/>
      <c r="AIL65" s="76"/>
      <c r="AIM65" s="76"/>
      <c r="AIN65" s="76"/>
      <c r="AIO65" s="76"/>
      <c r="AIP65" s="76"/>
      <c r="AIQ65" s="76"/>
      <c r="AIR65" s="76"/>
      <c r="AIS65" s="76"/>
      <c r="AIT65" s="76"/>
      <c r="AIU65" s="76"/>
      <c r="AIV65" s="76"/>
      <c r="AIW65" s="76"/>
      <c r="AIX65" s="76"/>
      <c r="AIY65" s="76"/>
      <c r="AIZ65" s="76"/>
      <c r="AJA65" s="76"/>
      <c r="AJB65" s="76"/>
      <c r="AJC65" s="76"/>
      <c r="AJD65" s="76"/>
      <c r="AJE65" s="76"/>
      <c r="AJF65" s="76"/>
      <c r="AJG65" s="76"/>
      <c r="AJH65" s="76"/>
      <c r="AJI65" s="76"/>
      <c r="AJJ65" s="76"/>
      <c r="AJK65" s="76"/>
      <c r="AJL65" s="76"/>
      <c r="AJM65" s="76"/>
      <c r="AJN65" s="76"/>
      <c r="AJO65" s="76"/>
      <c r="AJP65" s="76"/>
      <c r="AJQ65" s="76"/>
      <c r="AJR65" s="76"/>
      <c r="AJS65" s="76"/>
      <c r="AJT65" s="76"/>
      <c r="AJU65" s="76"/>
      <c r="AJV65" s="76"/>
      <c r="AJW65" s="76"/>
      <c r="AJX65" s="76"/>
      <c r="AJY65" s="76"/>
      <c r="AJZ65" s="76"/>
      <c r="AKA65" s="76"/>
      <c r="AKB65" s="76"/>
      <c r="AKC65" s="76"/>
      <c r="AKD65" s="76"/>
      <c r="AKE65" s="76"/>
      <c r="AKF65" s="76"/>
      <c r="AKG65" s="76"/>
      <c r="AKH65" s="76"/>
      <c r="AKI65" s="76"/>
      <c r="AKJ65" s="76"/>
      <c r="AKK65" s="76"/>
      <c r="AKL65" s="76"/>
      <c r="AKM65" s="76"/>
      <c r="AKN65" s="76"/>
      <c r="AKO65" s="76"/>
      <c r="AKP65" s="76"/>
      <c r="AKQ65" s="76"/>
      <c r="AKR65" s="76"/>
      <c r="AKS65" s="76"/>
      <c r="AKT65" s="76"/>
      <c r="AKU65" s="76"/>
      <c r="AKV65" s="76"/>
      <c r="AKW65" s="76"/>
      <c r="AKX65" s="76"/>
      <c r="AKY65" s="76"/>
      <c r="AKZ65" s="76"/>
      <c r="ALA65" s="76"/>
      <c r="ALB65" s="76"/>
      <c r="ALC65" s="76"/>
      <c r="ALD65" s="76"/>
      <c r="ALE65" s="76"/>
      <c r="ALF65" s="76"/>
      <c r="ALG65" s="76"/>
      <c r="ALH65" s="76"/>
      <c r="ALI65" s="76"/>
      <c r="ALJ65" s="76"/>
      <c r="ALK65" s="76"/>
      <c r="ALL65" s="76"/>
      <c r="ALM65" s="76"/>
      <c r="ALN65" s="76"/>
      <c r="ALO65" s="76"/>
      <c r="ALP65" s="76"/>
      <c r="ALQ65" s="76"/>
      <c r="ALR65" s="76"/>
      <c r="ALS65" s="76"/>
      <c r="ALT65" s="76"/>
      <c r="ALU65" s="76"/>
      <c r="ALV65" s="76"/>
      <c r="ALW65" s="76"/>
      <c r="ALX65" s="76"/>
      <c r="ALY65" s="76"/>
      <c r="ALZ65" s="76"/>
      <c r="AMA65" s="76"/>
      <c r="AMB65" s="76"/>
      <c r="AMC65" s="76"/>
      <c r="AMD65" s="76"/>
      <c r="AME65" s="76"/>
    </row>
    <row r="66" spans="1:1019" s="80" customFormat="1" ht="25.5">
      <c r="A66" s="20" t="s">
        <v>406</v>
      </c>
      <c r="B66" s="21">
        <v>4011410</v>
      </c>
      <c r="C66" s="21" t="s">
        <v>96</v>
      </c>
      <c r="D66" s="71" t="s">
        <v>104</v>
      </c>
      <c r="E66" s="22" t="s">
        <v>55</v>
      </c>
      <c r="F66" s="59">
        <v>53312</v>
      </c>
      <c r="G66" s="23">
        <v>3.98</v>
      </c>
      <c r="H66" s="69">
        <f>$J$6</f>
        <v>0.21229999999999999</v>
      </c>
      <c r="I66" s="23">
        <f t="shared" si="15"/>
        <v>4.82</v>
      </c>
      <c r="J66" s="23">
        <f t="shared" si="16"/>
        <v>256963.84</v>
      </c>
      <c r="K66" s="78">
        <f t="shared" si="17"/>
        <v>212181.76000000001</v>
      </c>
      <c r="L66" s="76"/>
      <c r="M66" s="79"/>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6"/>
      <c r="BI66" s="76"/>
      <c r="BJ66" s="76"/>
      <c r="BK66" s="76"/>
      <c r="BL66" s="76"/>
      <c r="BM66" s="76"/>
      <c r="BN66" s="76"/>
      <c r="BO66" s="76"/>
      <c r="BP66" s="76"/>
      <c r="BQ66" s="76"/>
      <c r="BR66" s="76"/>
      <c r="BS66" s="76"/>
      <c r="BT66" s="76"/>
      <c r="BU66" s="76"/>
      <c r="BV66" s="76"/>
      <c r="BW66" s="76"/>
      <c r="BX66" s="76"/>
      <c r="BY66" s="76"/>
      <c r="BZ66" s="76"/>
      <c r="CA66" s="76"/>
      <c r="CB66" s="76"/>
      <c r="CC66" s="76"/>
      <c r="CD66" s="76"/>
      <c r="CE66" s="76"/>
      <c r="CF66" s="76"/>
      <c r="CG66" s="76"/>
      <c r="CH66" s="76"/>
      <c r="CI66" s="76"/>
      <c r="CJ66" s="76"/>
      <c r="CK66" s="76"/>
      <c r="CL66" s="76"/>
      <c r="CM66" s="76"/>
      <c r="CN66" s="76"/>
      <c r="CO66" s="76"/>
      <c r="CP66" s="76"/>
      <c r="CQ66" s="76"/>
      <c r="CR66" s="76"/>
      <c r="CS66" s="76"/>
      <c r="CT66" s="76"/>
      <c r="CU66" s="76"/>
      <c r="CV66" s="76"/>
      <c r="CW66" s="76"/>
      <c r="CX66" s="76"/>
      <c r="CY66" s="76"/>
      <c r="CZ66" s="76"/>
      <c r="DA66" s="76"/>
      <c r="DB66" s="76"/>
      <c r="DC66" s="76"/>
      <c r="DD66" s="76"/>
      <c r="DE66" s="76"/>
      <c r="DF66" s="76"/>
      <c r="DG66" s="76"/>
      <c r="DH66" s="76"/>
      <c r="DI66" s="76"/>
      <c r="DJ66" s="76"/>
      <c r="DK66" s="76"/>
      <c r="DL66" s="76"/>
      <c r="DM66" s="76"/>
      <c r="DN66" s="76"/>
      <c r="DO66" s="76"/>
      <c r="DP66" s="76"/>
      <c r="DQ66" s="76"/>
      <c r="DR66" s="76"/>
      <c r="DS66" s="76"/>
      <c r="DT66" s="76"/>
      <c r="DU66" s="76"/>
      <c r="DV66" s="76"/>
      <c r="DW66" s="76"/>
      <c r="DX66" s="76"/>
      <c r="DY66" s="76"/>
      <c r="DZ66" s="76"/>
      <c r="EA66" s="76"/>
      <c r="EB66" s="76"/>
      <c r="EC66" s="76"/>
      <c r="ED66" s="76"/>
      <c r="EE66" s="76"/>
      <c r="EF66" s="76"/>
      <c r="EG66" s="76"/>
      <c r="EH66" s="76"/>
      <c r="EI66" s="76"/>
      <c r="EJ66" s="76"/>
      <c r="EK66" s="76"/>
      <c r="EL66" s="76"/>
      <c r="EM66" s="76"/>
      <c r="EN66" s="76"/>
      <c r="EO66" s="76"/>
      <c r="EP66" s="76"/>
      <c r="EQ66" s="76"/>
      <c r="ER66" s="76"/>
      <c r="ES66" s="76"/>
      <c r="ET66" s="76"/>
      <c r="EU66" s="76"/>
      <c r="EV66" s="76"/>
      <c r="EW66" s="76"/>
      <c r="EX66" s="76"/>
      <c r="EY66" s="76"/>
      <c r="EZ66" s="76"/>
      <c r="FA66" s="76"/>
      <c r="FB66" s="76"/>
      <c r="FC66" s="76"/>
      <c r="FD66" s="76"/>
      <c r="FE66" s="76"/>
      <c r="FF66" s="76"/>
      <c r="FG66" s="76"/>
      <c r="FH66" s="76"/>
      <c r="FI66" s="76"/>
      <c r="FJ66" s="76"/>
      <c r="FK66" s="76"/>
      <c r="FL66" s="76"/>
      <c r="FM66" s="76"/>
      <c r="FN66" s="76"/>
      <c r="FO66" s="76"/>
      <c r="FP66" s="76"/>
      <c r="FQ66" s="76"/>
      <c r="FR66" s="76"/>
      <c r="FS66" s="76"/>
      <c r="FT66" s="76"/>
      <c r="FU66" s="76"/>
      <c r="FV66" s="76"/>
      <c r="FW66" s="76"/>
      <c r="FX66" s="76"/>
      <c r="FY66" s="76"/>
      <c r="FZ66" s="76"/>
      <c r="GA66" s="76"/>
      <c r="GB66" s="76"/>
      <c r="GC66" s="76"/>
      <c r="GD66" s="76"/>
      <c r="GE66" s="76"/>
      <c r="GF66" s="76"/>
      <c r="GG66" s="76"/>
      <c r="GH66" s="76"/>
      <c r="GI66" s="76"/>
      <c r="GJ66" s="76"/>
      <c r="GK66" s="76"/>
      <c r="GL66" s="76"/>
      <c r="GM66" s="76"/>
      <c r="GN66" s="76"/>
      <c r="GO66" s="76"/>
      <c r="GP66" s="76"/>
      <c r="GQ66" s="76"/>
      <c r="GR66" s="76"/>
      <c r="GS66" s="76"/>
      <c r="GT66" s="76"/>
      <c r="GU66" s="76"/>
      <c r="GV66" s="76"/>
      <c r="GW66" s="76"/>
      <c r="GX66" s="76"/>
      <c r="GY66" s="76"/>
      <c r="GZ66" s="76"/>
      <c r="HA66" s="76"/>
      <c r="HB66" s="76"/>
      <c r="HC66" s="76"/>
      <c r="HD66" s="76"/>
      <c r="HE66" s="76"/>
      <c r="HF66" s="76"/>
      <c r="HG66" s="76"/>
      <c r="HH66" s="76"/>
      <c r="HI66" s="76"/>
      <c r="HJ66" s="76"/>
      <c r="HK66" s="76"/>
      <c r="HL66" s="76"/>
      <c r="HM66" s="76"/>
      <c r="HN66" s="76"/>
      <c r="HO66" s="76"/>
      <c r="HP66" s="76"/>
      <c r="HQ66" s="76"/>
      <c r="HR66" s="76"/>
      <c r="HS66" s="76"/>
      <c r="HT66" s="76"/>
      <c r="HU66" s="76"/>
      <c r="HV66" s="76"/>
      <c r="HW66" s="76"/>
      <c r="HX66" s="76"/>
      <c r="HY66" s="76"/>
      <c r="HZ66" s="76"/>
      <c r="IA66" s="76"/>
      <c r="IB66" s="76"/>
      <c r="IC66" s="76"/>
      <c r="ID66" s="76"/>
      <c r="IE66" s="76"/>
      <c r="IF66" s="76"/>
      <c r="IG66" s="76"/>
      <c r="IH66" s="76"/>
      <c r="II66" s="76"/>
      <c r="IJ66" s="76"/>
      <c r="IK66" s="76"/>
      <c r="IL66" s="76"/>
      <c r="IM66" s="76"/>
      <c r="IN66" s="76"/>
      <c r="IO66" s="76"/>
      <c r="IP66" s="76"/>
      <c r="IQ66" s="76"/>
      <c r="IR66" s="76"/>
      <c r="IS66" s="76"/>
      <c r="IT66" s="76"/>
      <c r="IU66" s="76"/>
      <c r="IV66" s="76"/>
      <c r="IW66" s="76"/>
      <c r="IX66" s="76"/>
      <c r="IY66" s="76"/>
      <c r="IZ66" s="76"/>
      <c r="JA66" s="76"/>
      <c r="JB66" s="76"/>
      <c r="JC66" s="76"/>
      <c r="JD66" s="76"/>
      <c r="JE66" s="76"/>
      <c r="JF66" s="76"/>
      <c r="JG66" s="76"/>
      <c r="JH66" s="76"/>
      <c r="JI66" s="76"/>
      <c r="JJ66" s="76"/>
      <c r="JK66" s="76"/>
      <c r="JL66" s="76"/>
      <c r="JM66" s="76"/>
      <c r="JN66" s="76"/>
      <c r="JO66" s="76"/>
      <c r="JP66" s="76"/>
      <c r="JQ66" s="76"/>
      <c r="JR66" s="76"/>
      <c r="JS66" s="76"/>
      <c r="JT66" s="76"/>
      <c r="JU66" s="76"/>
      <c r="JV66" s="76"/>
      <c r="JW66" s="76"/>
      <c r="JX66" s="76"/>
      <c r="JY66" s="76"/>
      <c r="JZ66" s="76"/>
      <c r="KA66" s="76"/>
      <c r="KB66" s="76"/>
      <c r="KC66" s="76"/>
      <c r="KD66" s="76"/>
      <c r="KE66" s="76"/>
      <c r="KF66" s="76"/>
      <c r="KG66" s="76"/>
      <c r="KH66" s="76"/>
      <c r="KI66" s="76"/>
      <c r="KJ66" s="76"/>
      <c r="KK66" s="76"/>
      <c r="KL66" s="76"/>
      <c r="KM66" s="76"/>
      <c r="KN66" s="76"/>
      <c r="KO66" s="76"/>
      <c r="KP66" s="76"/>
      <c r="KQ66" s="76"/>
      <c r="KR66" s="76"/>
      <c r="KS66" s="76"/>
      <c r="KT66" s="76"/>
      <c r="KU66" s="76"/>
      <c r="KV66" s="76"/>
      <c r="KW66" s="76"/>
      <c r="KX66" s="76"/>
      <c r="KY66" s="76"/>
      <c r="KZ66" s="76"/>
      <c r="LA66" s="76"/>
      <c r="LB66" s="76"/>
      <c r="LC66" s="76"/>
      <c r="LD66" s="76"/>
      <c r="LE66" s="76"/>
      <c r="LF66" s="76"/>
      <c r="LG66" s="76"/>
      <c r="LH66" s="76"/>
      <c r="LI66" s="76"/>
      <c r="LJ66" s="76"/>
      <c r="LK66" s="76"/>
      <c r="LL66" s="76"/>
      <c r="LM66" s="76"/>
      <c r="LN66" s="76"/>
      <c r="LO66" s="76"/>
      <c r="LP66" s="76"/>
      <c r="LQ66" s="76"/>
      <c r="LR66" s="76"/>
      <c r="LS66" s="76"/>
      <c r="LT66" s="76"/>
      <c r="LU66" s="76"/>
      <c r="LV66" s="76"/>
      <c r="LW66" s="76"/>
      <c r="LX66" s="76"/>
      <c r="LY66" s="76"/>
      <c r="LZ66" s="76"/>
      <c r="MA66" s="76"/>
      <c r="MB66" s="76"/>
      <c r="MC66" s="76"/>
      <c r="MD66" s="76"/>
      <c r="ME66" s="76"/>
      <c r="MF66" s="76"/>
      <c r="MG66" s="76"/>
      <c r="MH66" s="76"/>
      <c r="MI66" s="76"/>
      <c r="MJ66" s="76"/>
      <c r="MK66" s="76"/>
      <c r="ML66" s="76"/>
      <c r="MM66" s="76"/>
      <c r="MN66" s="76"/>
      <c r="MO66" s="76"/>
      <c r="MP66" s="76"/>
      <c r="MQ66" s="76"/>
      <c r="MR66" s="76"/>
      <c r="MS66" s="76"/>
      <c r="MT66" s="76"/>
      <c r="MU66" s="76"/>
      <c r="MV66" s="76"/>
      <c r="MW66" s="76"/>
      <c r="MX66" s="76"/>
      <c r="MY66" s="76"/>
      <c r="MZ66" s="76"/>
      <c r="NA66" s="76"/>
      <c r="NB66" s="76"/>
      <c r="NC66" s="76"/>
      <c r="ND66" s="76"/>
      <c r="NE66" s="76"/>
      <c r="NF66" s="76"/>
      <c r="NG66" s="76"/>
      <c r="NH66" s="76"/>
      <c r="NI66" s="76"/>
      <c r="NJ66" s="76"/>
      <c r="NK66" s="76"/>
      <c r="NL66" s="76"/>
      <c r="NM66" s="76"/>
      <c r="NN66" s="76"/>
      <c r="NO66" s="76"/>
      <c r="NP66" s="76"/>
      <c r="NQ66" s="76"/>
      <c r="NR66" s="76"/>
      <c r="NS66" s="76"/>
      <c r="NT66" s="76"/>
      <c r="NU66" s="76"/>
      <c r="NV66" s="76"/>
      <c r="NW66" s="76"/>
      <c r="NX66" s="76"/>
      <c r="NY66" s="76"/>
      <c r="NZ66" s="76"/>
      <c r="OA66" s="76"/>
      <c r="OB66" s="76"/>
      <c r="OC66" s="76"/>
      <c r="OD66" s="76"/>
      <c r="OE66" s="76"/>
      <c r="OF66" s="76"/>
      <c r="OG66" s="76"/>
      <c r="OH66" s="76"/>
      <c r="OI66" s="76"/>
      <c r="OJ66" s="76"/>
      <c r="OK66" s="76"/>
      <c r="OL66" s="76"/>
      <c r="OM66" s="76"/>
      <c r="ON66" s="76"/>
      <c r="OO66" s="76"/>
      <c r="OP66" s="76"/>
      <c r="OQ66" s="76"/>
      <c r="OR66" s="76"/>
      <c r="OS66" s="76"/>
      <c r="OT66" s="76"/>
      <c r="OU66" s="76"/>
      <c r="OV66" s="76"/>
      <c r="OW66" s="76"/>
      <c r="OX66" s="76"/>
      <c r="OY66" s="76"/>
      <c r="OZ66" s="76"/>
      <c r="PA66" s="76"/>
      <c r="PB66" s="76"/>
      <c r="PC66" s="76"/>
      <c r="PD66" s="76"/>
      <c r="PE66" s="76"/>
      <c r="PF66" s="76"/>
      <c r="PG66" s="76"/>
      <c r="PH66" s="76"/>
      <c r="PI66" s="76"/>
      <c r="PJ66" s="76"/>
      <c r="PK66" s="76"/>
      <c r="PL66" s="76"/>
      <c r="PM66" s="76"/>
      <c r="PN66" s="76"/>
      <c r="PO66" s="76"/>
      <c r="PP66" s="76"/>
      <c r="PQ66" s="76"/>
      <c r="PR66" s="76"/>
      <c r="PS66" s="76"/>
      <c r="PT66" s="76"/>
      <c r="PU66" s="76"/>
      <c r="PV66" s="76"/>
      <c r="PW66" s="76"/>
      <c r="PX66" s="76"/>
      <c r="PY66" s="76"/>
      <c r="PZ66" s="76"/>
      <c r="QA66" s="76"/>
      <c r="QB66" s="76"/>
      <c r="QC66" s="76"/>
      <c r="QD66" s="76"/>
      <c r="QE66" s="76"/>
      <c r="QF66" s="76"/>
      <c r="QG66" s="76"/>
      <c r="QH66" s="76"/>
      <c r="QI66" s="76"/>
      <c r="QJ66" s="76"/>
      <c r="QK66" s="76"/>
      <c r="QL66" s="76"/>
      <c r="QM66" s="76"/>
      <c r="QN66" s="76"/>
      <c r="QO66" s="76"/>
      <c r="QP66" s="76"/>
      <c r="QQ66" s="76"/>
      <c r="QR66" s="76"/>
      <c r="QS66" s="76"/>
      <c r="QT66" s="76"/>
      <c r="QU66" s="76"/>
      <c r="QV66" s="76"/>
      <c r="QW66" s="76"/>
      <c r="QX66" s="76"/>
      <c r="QY66" s="76"/>
      <c r="QZ66" s="76"/>
      <c r="RA66" s="76"/>
      <c r="RB66" s="76"/>
      <c r="RC66" s="76"/>
      <c r="RD66" s="76"/>
      <c r="RE66" s="76"/>
      <c r="RF66" s="76"/>
      <c r="RG66" s="76"/>
      <c r="RH66" s="76"/>
      <c r="RI66" s="76"/>
      <c r="RJ66" s="76"/>
      <c r="RK66" s="76"/>
      <c r="RL66" s="76"/>
      <c r="RM66" s="76"/>
      <c r="RN66" s="76"/>
      <c r="RO66" s="76"/>
      <c r="RP66" s="76"/>
      <c r="RQ66" s="76"/>
      <c r="RR66" s="76"/>
      <c r="RS66" s="76"/>
      <c r="RT66" s="76"/>
      <c r="RU66" s="76"/>
      <c r="RV66" s="76"/>
      <c r="RW66" s="76"/>
      <c r="RX66" s="76"/>
      <c r="RY66" s="76"/>
      <c r="RZ66" s="76"/>
      <c r="SA66" s="76"/>
      <c r="SB66" s="76"/>
      <c r="SC66" s="76"/>
      <c r="SD66" s="76"/>
      <c r="SE66" s="76"/>
      <c r="SF66" s="76"/>
      <c r="SG66" s="76"/>
      <c r="SH66" s="76"/>
      <c r="SI66" s="76"/>
      <c r="SJ66" s="76"/>
      <c r="SK66" s="76"/>
      <c r="SL66" s="76"/>
      <c r="SM66" s="76"/>
      <c r="SN66" s="76"/>
      <c r="SO66" s="76"/>
      <c r="SP66" s="76"/>
      <c r="SQ66" s="76"/>
      <c r="SR66" s="76"/>
      <c r="SS66" s="76"/>
      <c r="ST66" s="76"/>
      <c r="SU66" s="76"/>
      <c r="SV66" s="76"/>
      <c r="SW66" s="76"/>
      <c r="SX66" s="76"/>
      <c r="SY66" s="76"/>
      <c r="SZ66" s="76"/>
      <c r="TA66" s="76"/>
      <c r="TB66" s="76"/>
      <c r="TC66" s="76"/>
      <c r="TD66" s="76"/>
      <c r="TE66" s="76"/>
      <c r="TF66" s="76"/>
      <c r="TG66" s="76"/>
      <c r="TH66" s="76"/>
      <c r="TI66" s="76"/>
      <c r="TJ66" s="76"/>
      <c r="TK66" s="76"/>
      <c r="TL66" s="76"/>
      <c r="TM66" s="76"/>
      <c r="TN66" s="76"/>
      <c r="TO66" s="76"/>
      <c r="TP66" s="76"/>
      <c r="TQ66" s="76"/>
      <c r="TR66" s="76"/>
      <c r="TS66" s="76"/>
      <c r="TT66" s="76"/>
      <c r="TU66" s="76"/>
      <c r="TV66" s="76"/>
      <c r="TW66" s="76"/>
      <c r="TX66" s="76"/>
      <c r="TY66" s="76"/>
      <c r="TZ66" s="76"/>
      <c r="UA66" s="76"/>
      <c r="UB66" s="76"/>
      <c r="UC66" s="76"/>
      <c r="UD66" s="76"/>
      <c r="UE66" s="76"/>
      <c r="UF66" s="76"/>
      <c r="UG66" s="76"/>
      <c r="UH66" s="76"/>
      <c r="UI66" s="76"/>
      <c r="UJ66" s="76"/>
      <c r="UK66" s="76"/>
      <c r="UL66" s="76"/>
      <c r="UM66" s="76"/>
      <c r="UN66" s="76"/>
      <c r="UO66" s="76"/>
      <c r="UP66" s="76"/>
      <c r="UQ66" s="76"/>
      <c r="UR66" s="76"/>
      <c r="US66" s="76"/>
      <c r="UT66" s="76"/>
      <c r="UU66" s="76"/>
      <c r="UV66" s="76"/>
      <c r="UW66" s="76"/>
      <c r="UX66" s="76"/>
      <c r="UY66" s="76"/>
      <c r="UZ66" s="76"/>
      <c r="VA66" s="76"/>
      <c r="VB66" s="76"/>
      <c r="VC66" s="76"/>
      <c r="VD66" s="76"/>
      <c r="VE66" s="76"/>
      <c r="VF66" s="76"/>
      <c r="VG66" s="76"/>
      <c r="VH66" s="76"/>
      <c r="VI66" s="76"/>
      <c r="VJ66" s="76"/>
      <c r="VK66" s="76"/>
      <c r="VL66" s="76"/>
      <c r="VM66" s="76"/>
      <c r="VN66" s="76"/>
      <c r="VO66" s="76"/>
      <c r="VP66" s="76"/>
      <c r="VQ66" s="76"/>
      <c r="VR66" s="76"/>
      <c r="VS66" s="76"/>
      <c r="VT66" s="76"/>
      <c r="VU66" s="76"/>
      <c r="VV66" s="76"/>
      <c r="VW66" s="76"/>
      <c r="VX66" s="76"/>
      <c r="VY66" s="76"/>
      <c r="VZ66" s="76"/>
      <c r="WA66" s="76"/>
      <c r="WB66" s="76"/>
      <c r="WC66" s="76"/>
      <c r="WD66" s="76"/>
      <c r="WE66" s="76"/>
      <c r="WF66" s="76"/>
      <c r="WG66" s="76"/>
      <c r="WH66" s="76"/>
      <c r="WI66" s="76"/>
      <c r="WJ66" s="76"/>
      <c r="WK66" s="76"/>
      <c r="WL66" s="76"/>
      <c r="WM66" s="76"/>
      <c r="WN66" s="76"/>
      <c r="WO66" s="76"/>
      <c r="WP66" s="76"/>
      <c r="WQ66" s="76"/>
      <c r="WR66" s="76"/>
      <c r="WS66" s="76"/>
      <c r="WT66" s="76"/>
      <c r="WU66" s="76"/>
      <c r="WV66" s="76"/>
      <c r="WW66" s="76"/>
      <c r="WX66" s="76"/>
      <c r="WY66" s="76"/>
      <c r="WZ66" s="76"/>
      <c r="XA66" s="76"/>
      <c r="XB66" s="76"/>
      <c r="XC66" s="76"/>
      <c r="XD66" s="76"/>
      <c r="XE66" s="76"/>
      <c r="XF66" s="76"/>
      <c r="XG66" s="76"/>
      <c r="XH66" s="76"/>
      <c r="XI66" s="76"/>
      <c r="XJ66" s="76"/>
      <c r="XK66" s="76"/>
      <c r="XL66" s="76"/>
      <c r="XM66" s="76"/>
      <c r="XN66" s="76"/>
      <c r="XO66" s="76"/>
      <c r="XP66" s="76"/>
      <c r="XQ66" s="76"/>
      <c r="XR66" s="76"/>
      <c r="XS66" s="76"/>
      <c r="XT66" s="76"/>
      <c r="XU66" s="76"/>
      <c r="XV66" s="76"/>
      <c r="XW66" s="76"/>
      <c r="XX66" s="76"/>
      <c r="XY66" s="76"/>
      <c r="XZ66" s="76"/>
      <c r="YA66" s="76"/>
      <c r="YB66" s="76"/>
      <c r="YC66" s="76"/>
      <c r="YD66" s="76"/>
      <c r="YE66" s="76"/>
      <c r="YF66" s="76"/>
      <c r="YG66" s="76"/>
      <c r="YH66" s="76"/>
      <c r="YI66" s="76"/>
      <c r="YJ66" s="76"/>
      <c r="YK66" s="76"/>
      <c r="YL66" s="76"/>
      <c r="YM66" s="76"/>
      <c r="YN66" s="76"/>
      <c r="YO66" s="76"/>
      <c r="YP66" s="76"/>
      <c r="YQ66" s="76"/>
      <c r="YR66" s="76"/>
      <c r="YS66" s="76"/>
      <c r="YT66" s="76"/>
      <c r="YU66" s="76"/>
      <c r="YV66" s="76"/>
      <c r="YW66" s="76"/>
      <c r="YX66" s="76"/>
      <c r="YY66" s="76"/>
      <c r="YZ66" s="76"/>
      <c r="ZA66" s="76"/>
      <c r="ZB66" s="76"/>
      <c r="ZC66" s="76"/>
      <c r="ZD66" s="76"/>
      <c r="ZE66" s="76"/>
      <c r="ZF66" s="76"/>
      <c r="ZG66" s="76"/>
      <c r="ZH66" s="76"/>
      <c r="ZI66" s="76"/>
      <c r="ZJ66" s="76"/>
      <c r="ZK66" s="76"/>
      <c r="ZL66" s="76"/>
      <c r="ZM66" s="76"/>
      <c r="ZN66" s="76"/>
      <c r="ZO66" s="76"/>
      <c r="ZP66" s="76"/>
      <c r="ZQ66" s="76"/>
      <c r="ZR66" s="76"/>
      <c r="ZS66" s="76"/>
      <c r="ZT66" s="76"/>
      <c r="ZU66" s="76"/>
      <c r="ZV66" s="76"/>
      <c r="ZW66" s="76"/>
      <c r="ZX66" s="76"/>
      <c r="ZY66" s="76"/>
      <c r="ZZ66" s="76"/>
      <c r="AAA66" s="76"/>
      <c r="AAB66" s="76"/>
      <c r="AAC66" s="76"/>
      <c r="AAD66" s="76"/>
      <c r="AAE66" s="76"/>
      <c r="AAF66" s="76"/>
      <c r="AAG66" s="76"/>
      <c r="AAH66" s="76"/>
      <c r="AAI66" s="76"/>
      <c r="AAJ66" s="76"/>
      <c r="AAK66" s="76"/>
      <c r="AAL66" s="76"/>
      <c r="AAM66" s="76"/>
      <c r="AAN66" s="76"/>
      <c r="AAO66" s="76"/>
      <c r="AAP66" s="76"/>
      <c r="AAQ66" s="76"/>
      <c r="AAR66" s="76"/>
      <c r="AAS66" s="76"/>
      <c r="AAT66" s="76"/>
      <c r="AAU66" s="76"/>
      <c r="AAV66" s="76"/>
      <c r="AAW66" s="76"/>
      <c r="AAX66" s="76"/>
      <c r="AAY66" s="76"/>
      <c r="AAZ66" s="76"/>
      <c r="ABA66" s="76"/>
      <c r="ABB66" s="76"/>
      <c r="ABC66" s="76"/>
      <c r="ABD66" s="76"/>
      <c r="ABE66" s="76"/>
      <c r="ABF66" s="76"/>
      <c r="ABG66" s="76"/>
      <c r="ABH66" s="76"/>
      <c r="ABI66" s="76"/>
      <c r="ABJ66" s="76"/>
      <c r="ABK66" s="76"/>
      <c r="ABL66" s="76"/>
      <c r="ABM66" s="76"/>
      <c r="ABN66" s="76"/>
      <c r="ABO66" s="76"/>
      <c r="ABP66" s="76"/>
      <c r="ABQ66" s="76"/>
      <c r="ABR66" s="76"/>
      <c r="ABS66" s="76"/>
      <c r="ABT66" s="76"/>
      <c r="ABU66" s="76"/>
      <c r="ABV66" s="76"/>
      <c r="ABW66" s="76"/>
      <c r="ABX66" s="76"/>
      <c r="ABY66" s="76"/>
      <c r="ABZ66" s="76"/>
      <c r="ACA66" s="76"/>
      <c r="ACB66" s="76"/>
      <c r="ACC66" s="76"/>
      <c r="ACD66" s="76"/>
      <c r="ACE66" s="76"/>
      <c r="ACF66" s="76"/>
      <c r="ACG66" s="76"/>
      <c r="ACH66" s="76"/>
      <c r="ACI66" s="76"/>
      <c r="ACJ66" s="76"/>
      <c r="ACK66" s="76"/>
      <c r="ACL66" s="76"/>
      <c r="ACM66" s="76"/>
      <c r="ACN66" s="76"/>
      <c r="ACO66" s="76"/>
      <c r="ACP66" s="76"/>
      <c r="ACQ66" s="76"/>
      <c r="ACR66" s="76"/>
      <c r="ACS66" s="76"/>
      <c r="ACT66" s="76"/>
      <c r="ACU66" s="76"/>
      <c r="ACV66" s="76"/>
      <c r="ACW66" s="76"/>
      <c r="ACX66" s="76"/>
      <c r="ACY66" s="76"/>
      <c r="ACZ66" s="76"/>
      <c r="ADA66" s="76"/>
      <c r="ADB66" s="76"/>
      <c r="ADC66" s="76"/>
      <c r="ADD66" s="76"/>
      <c r="ADE66" s="76"/>
      <c r="ADF66" s="76"/>
      <c r="ADG66" s="76"/>
      <c r="ADH66" s="76"/>
      <c r="ADI66" s="76"/>
      <c r="ADJ66" s="76"/>
      <c r="ADK66" s="76"/>
      <c r="ADL66" s="76"/>
      <c r="ADM66" s="76"/>
      <c r="ADN66" s="76"/>
      <c r="ADO66" s="76"/>
      <c r="ADP66" s="76"/>
      <c r="ADQ66" s="76"/>
      <c r="ADR66" s="76"/>
      <c r="ADS66" s="76"/>
      <c r="ADT66" s="76"/>
      <c r="ADU66" s="76"/>
      <c r="ADV66" s="76"/>
      <c r="ADW66" s="76"/>
      <c r="ADX66" s="76"/>
      <c r="ADY66" s="76"/>
      <c r="ADZ66" s="76"/>
      <c r="AEA66" s="76"/>
      <c r="AEB66" s="76"/>
      <c r="AEC66" s="76"/>
      <c r="AED66" s="76"/>
      <c r="AEE66" s="76"/>
      <c r="AEF66" s="76"/>
      <c r="AEG66" s="76"/>
      <c r="AEH66" s="76"/>
      <c r="AEI66" s="76"/>
      <c r="AEJ66" s="76"/>
      <c r="AEK66" s="76"/>
      <c r="AEL66" s="76"/>
      <c r="AEM66" s="76"/>
      <c r="AEN66" s="76"/>
      <c r="AEO66" s="76"/>
      <c r="AEP66" s="76"/>
      <c r="AEQ66" s="76"/>
      <c r="AER66" s="76"/>
      <c r="AES66" s="76"/>
      <c r="AET66" s="76"/>
      <c r="AEU66" s="76"/>
      <c r="AEV66" s="76"/>
      <c r="AEW66" s="76"/>
      <c r="AEX66" s="76"/>
      <c r="AEY66" s="76"/>
      <c r="AEZ66" s="76"/>
      <c r="AFA66" s="76"/>
      <c r="AFB66" s="76"/>
      <c r="AFC66" s="76"/>
      <c r="AFD66" s="76"/>
      <c r="AFE66" s="76"/>
      <c r="AFF66" s="76"/>
      <c r="AFG66" s="76"/>
      <c r="AFH66" s="76"/>
      <c r="AFI66" s="76"/>
      <c r="AFJ66" s="76"/>
      <c r="AFK66" s="76"/>
      <c r="AFL66" s="76"/>
      <c r="AFM66" s="76"/>
      <c r="AFN66" s="76"/>
      <c r="AFO66" s="76"/>
      <c r="AFP66" s="76"/>
      <c r="AFQ66" s="76"/>
      <c r="AFR66" s="76"/>
      <c r="AFS66" s="76"/>
      <c r="AFT66" s="76"/>
      <c r="AFU66" s="76"/>
      <c r="AFV66" s="76"/>
      <c r="AFW66" s="76"/>
      <c r="AFX66" s="76"/>
      <c r="AFY66" s="76"/>
      <c r="AFZ66" s="76"/>
      <c r="AGA66" s="76"/>
      <c r="AGB66" s="76"/>
      <c r="AGC66" s="76"/>
      <c r="AGD66" s="76"/>
      <c r="AGE66" s="76"/>
      <c r="AGF66" s="76"/>
      <c r="AGG66" s="76"/>
      <c r="AGH66" s="76"/>
      <c r="AGI66" s="76"/>
      <c r="AGJ66" s="76"/>
      <c r="AGK66" s="76"/>
      <c r="AGL66" s="76"/>
      <c r="AGM66" s="76"/>
      <c r="AGN66" s="76"/>
      <c r="AGO66" s="76"/>
      <c r="AGP66" s="76"/>
      <c r="AGQ66" s="76"/>
      <c r="AGR66" s="76"/>
      <c r="AGS66" s="76"/>
      <c r="AGT66" s="76"/>
      <c r="AGU66" s="76"/>
      <c r="AGV66" s="76"/>
      <c r="AGW66" s="76"/>
      <c r="AGX66" s="76"/>
      <c r="AGY66" s="76"/>
      <c r="AGZ66" s="76"/>
      <c r="AHA66" s="76"/>
      <c r="AHB66" s="76"/>
      <c r="AHC66" s="76"/>
      <c r="AHD66" s="76"/>
      <c r="AHE66" s="76"/>
      <c r="AHF66" s="76"/>
      <c r="AHG66" s="76"/>
      <c r="AHH66" s="76"/>
      <c r="AHI66" s="76"/>
      <c r="AHJ66" s="76"/>
      <c r="AHK66" s="76"/>
      <c r="AHL66" s="76"/>
      <c r="AHM66" s="76"/>
      <c r="AHN66" s="76"/>
      <c r="AHO66" s="76"/>
      <c r="AHP66" s="76"/>
      <c r="AHQ66" s="76"/>
      <c r="AHR66" s="76"/>
      <c r="AHS66" s="76"/>
      <c r="AHT66" s="76"/>
      <c r="AHU66" s="76"/>
      <c r="AHV66" s="76"/>
      <c r="AHW66" s="76"/>
      <c r="AHX66" s="76"/>
      <c r="AHY66" s="76"/>
      <c r="AHZ66" s="76"/>
      <c r="AIA66" s="76"/>
      <c r="AIB66" s="76"/>
      <c r="AIC66" s="76"/>
      <c r="AID66" s="76"/>
      <c r="AIE66" s="76"/>
      <c r="AIF66" s="76"/>
      <c r="AIG66" s="76"/>
      <c r="AIH66" s="76"/>
      <c r="AII66" s="76"/>
      <c r="AIJ66" s="76"/>
      <c r="AIK66" s="76"/>
      <c r="AIL66" s="76"/>
      <c r="AIM66" s="76"/>
      <c r="AIN66" s="76"/>
      <c r="AIO66" s="76"/>
      <c r="AIP66" s="76"/>
      <c r="AIQ66" s="76"/>
      <c r="AIR66" s="76"/>
      <c r="AIS66" s="76"/>
      <c r="AIT66" s="76"/>
      <c r="AIU66" s="76"/>
      <c r="AIV66" s="76"/>
      <c r="AIW66" s="76"/>
      <c r="AIX66" s="76"/>
      <c r="AIY66" s="76"/>
      <c r="AIZ66" s="76"/>
      <c r="AJA66" s="76"/>
      <c r="AJB66" s="76"/>
      <c r="AJC66" s="76"/>
      <c r="AJD66" s="76"/>
      <c r="AJE66" s="76"/>
      <c r="AJF66" s="76"/>
      <c r="AJG66" s="76"/>
      <c r="AJH66" s="76"/>
      <c r="AJI66" s="76"/>
      <c r="AJJ66" s="76"/>
      <c r="AJK66" s="76"/>
      <c r="AJL66" s="76"/>
      <c r="AJM66" s="76"/>
      <c r="AJN66" s="76"/>
      <c r="AJO66" s="76"/>
      <c r="AJP66" s="76"/>
      <c r="AJQ66" s="76"/>
      <c r="AJR66" s="76"/>
      <c r="AJS66" s="76"/>
      <c r="AJT66" s="76"/>
      <c r="AJU66" s="76"/>
      <c r="AJV66" s="76"/>
      <c r="AJW66" s="76"/>
      <c r="AJX66" s="76"/>
      <c r="AJY66" s="76"/>
      <c r="AJZ66" s="76"/>
      <c r="AKA66" s="76"/>
      <c r="AKB66" s="76"/>
      <c r="AKC66" s="76"/>
      <c r="AKD66" s="76"/>
      <c r="AKE66" s="76"/>
      <c r="AKF66" s="76"/>
      <c r="AKG66" s="76"/>
      <c r="AKH66" s="76"/>
      <c r="AKI66" s="76"/>
      <c r="AKJ66" s="76"/>
      <c r="AKK66" s="76"/>
      <c r="AKL66" s="76"/>
      <c r="AKM66" s="76"/>
      <c r="AKN66" s="76"/>
      <c r="AKO66" s="76"/>
      <c r="AKP66" s="76"/>
      <c r="AKQ66" s="76"/>
      <c r="AKR66" s="76"/>
      <c r="AKS66" s="76"/>
      <c r="AKT66" s="76"/>
      <c r="AKU66" s="76"/>
      <c r="AKV66" s="76"/>
      <c r="AKW66" s="76"/>
      <c r="AKX66" s="76"/>
      <c r="AKY66" s="76"/>
      <c r="AKZ66" s="76"/>
      <c r="ALA66" s="76"/>
      <c r="ALB66" s="76"/>
      <c r="ALC66" s="76"/>
      <c r="ALD66" s="76"/>
      <c r="ALE66" s="76"/>
      <c r="ALF66" s="76"/>
      <c r="ALG66" s="76"/>
      <c r="ALH66" s="76"/>
      <c r="ALI66" s="76"/>
      <c r="ALJ66" s="76"/>
      <c r="ALK66" s="76"/>
      <c r="ALL66" s="76"/>
      <c r="ALM66" s="76"/>
      <c r="ALN66" s="76"/>
      <c r="ALO66" s="76"/>
      <c r="ALP66" s="76"/>
      <c r="ALQ66" s="76"/>
      <c r="ALR66" s="76"/>
      <c r="ALS66" s="76"/>
      <c r="ALT66" s="76"/>
      <c r="ALU66" s="76"/>
      <c r="ALV66" s="76"/>
      <c r="ALW66" s="76"/>
      <c r="ALX66" s="76"/>
      <c r="ALY66" s="76"/>
      <c r="ALZ66" s="76"/>
      <c r="AMA66" s="76"/>
      <c r="AMB66" s="76"/>
      <c r="AMC66" s="76"/>
      <c r="AMD66" s="76"/>
      <c r="AME66" s="76"/>
    </row>
    <row r="67" spans="1:1019" s="77" customFormat="1">
      <c r="A67" s="49" t="s">
        <v>316</v>
      </c>
      <c r="B67" s="49"/>
      <c r="C67" s="49"/>
      <c r="D67" s="50" t="s">
        <v>106</v>
      </c>
      <c r="E67" s="49"/>
      <c r="F67" s="62"/>
      <c r="G67" s="51"/>
      <c r="H67" s="51"/>
      <c r="I67" s="51"/>
      <c r="J67" s="51">
        <f>SUM(J68:J69)</f>
        <v>706866.99</v>
      </c>
      <c r="K67" s="76"/>
      <c r="L67" s="76"/>
      <c r="M67" s="76"/>
      <c r="N67" s="76"/>
      <c r="O67" s="76"/>
      <c r="P67" s="76"/>
      <c r="Q67" s="76"/>
      <c r="R67" s="76"/>
      <c r="S67" s="76"/>
      <c r="T67" s="76"/>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6"/>
      <c r="BI67" s="76"/>
      <c r="BJ67" s="76"/>
      <c r="BK67" s="76"/>
      <c r="BL67" s="76"/>
      <c r="BM67" s="76"/>
      <c r="BN67" s="76"/>
      <c r="BO67" s="76"/>
      <c r="BP67" s="76"/>
      <c r="BQ67" s="76"/>
      <c r="BR67" s="76"/>
      <c r="BS67" s="76"/>
      <c r="BT67" s="76"/>
      <c r="BU67" s="76"/>
      <c r="BV67" s="76"/>
      <c r="BW67" s="76"/>
      <c r="BX67" s="76"/>
      <c r="BY67" s="76"/>
      <c r="BZ67" s="76"/>
      <c r="CA67" s="76"/>
      <c r="CB67" s="76"/>
      <c r="CC67" s="76"/>
      <c r="CD67" s="76"/>
      <c r="CE67" s="76"/>
      <c r="CF67" s="76"/>
      <c r="CG67" s="76"/>
      <c r="CH67" s="76"/>
      <c r="CI67" s="76"/>
      <c r="CJ67" s="76"/>
      <c r="CK67" s="76"/>
      <c r="CL67" s="76"/>
      <c r="CM67" s="76"/>
      <c r="CN67" s="76"/>
      <c r="CO67" s="76"/>
      <c r="CP67" s="76"/>
      <c r="CQ67" s="76"/>
      <c r="CR67" s="76"/>
      <c r="CS67" s="76"/>
      <c r="CT67" s="76"/>
      <c r="CU67" s="76"/>
      <c r="CV67" s="76"/>
      <c r="CW67" s="76"/>
      <c r="CX67" s="76"/>
      <c r="CY67" s="76"/>
      <c r="CZ67" s="76"/>
      <c r="DA67" s="76"/>
      <c r="DB67" s="76"/>
      <c r="DC67" s="76"/>
      <c r="DD67" s="76"/>
      <c r="DE67" s="76"/>
      <c r="DF67" s="76"/>
      <c r="DG67" s="76"/>
      <c r="DH67" s="76"/>
      <c r="DI67" s="76"/>
      <c r="DJ67" s="76"/>
      <c r="DK67" s="76"/>
      <c r="DL67" s="76"/>
      <c r="DM67" s="76"/>
      <c r="DN67" s="76"/>
      <c r="DO67" s="76"/>
      <c r="DP67" s="76"/>
      <c r="DQ67" s="76"/>
      <c r="DR67" s="76"/>
      <c r="DS67" s="76"/>
      <c r="DT67" s="76"/>
      <c r="DU67" s="76"/>
      <c r="DV67" s="76"/>
      <c r="DW67" s="76"/>
      <c r="DX67" s="76"/>
      <c r="DY67" s="76"/>
      <c r="DZ67" s="76"/>
      <c r="EA67" s="76"/>
      <c r="EB67" s="76"/>
      <c r="EC67" s="76"/>
      <c r="ED67" s="76"/>
      <c r="EE67" s="76"/>
      <c r="EF67" s="76"/>
      <c r="EG67" s="76"/>
      <c r="EH67" s="76"/>
      <c r="EI67" s="76"/>
      <c r="EJ67" s="76"/>
      <c r="EK67" s="76"/>
      <c r="EL67" s="76"/>
      <c r="EM67" s="76"/>
      <c r="EN67" s="76"/>
      <c r="EO67" s="76"/>
      <c r="EP67" s="76"/>
      <c r="EQ67" s="76"/>
      <c r="ER67" s="76"/>
      <c r="ES67" s="76"/>
      <c r="ET67" s="76"/>
      <c r="EU67" s="76"/>
      <c r="EV67" s="76"/>
      <c r="EW67" s="76"/>
      <c r="EX67" s="76"/>
      <c r="EY67" s="76"/>
      <c r="EZ67" s="76"/>
      <c r="FA67" s="76"/>
      <c r="FB67" s="76"/>
      <c r="FC67" s="76"/>
      <c r="FD67" s="76"/>
      <c r="FE67" s="76"/>
      <c r="FF67" s="76"/>
      <c r="FG67" s="76"/>
      <c r="FH67" s="76"/>
      <c r="FI67" s="76"/>
      <c r="FJ67" s="76"/>
      <c r="FK67" s="76"/>
      <c r="FL67" s="76"/>
      <c r="FM67" s="76"/>
      <c r="FN67" s="76"/>
      <c r="FO67" s="76"/>
      <c r="FP67" s="76"/>
      <c r="FQ67" s="76"/>
      <c r="FR67" s="76"/>
      <c r="FS67" s="76"/>
      <c r="FT67" s="76"/>
      <c r="FU67" s="76"/>
      <c r="FV67" s="76"/>
      <c r="FW67" s="76"/>
      <c r="FX67" s="76"/>
      <c r="FY67" s="76"/>
      <c r="FZ67" s="76"/>
      <c r="GA67" s="76"/>
      <c r="GB67" s="76"/>
      <c r="GC67" s="76"/>
      <c r="GD67" s="76"/>
      <c r="GE67" s="76"/>
      <c r="GF67" s="76"/>
      <c r="GG67" s="76"/>
      <c r="GH67" s="76"/>
      <c r="GI67" s="76"/>
      <c r="GJ67" s="76"/>
      <c r="GK67" s="76"/>
      <c r="GL67" s="76"/>
      <c r="GM67" s="76"/>
      <c r="GN67" s="76"/>
      <c r="GO67" s="76"/>
      <c r="GP67" s="76"/>
      <c r="GQ67" s="76"/>
      <c r="GR67" s="76"/>
      <c r="GS67" s="76"/>
      <c r="GT67" s="76"/>
      <c r="GU67" s="76"/>
      <c r="GV67" s="76"/>
      <c r="GW67" s="76"/>
      <c r="GX67" s="76"/>
      <c r="GY67" s="76"/>
      <c r="GZ67" s="76"/>
      <c r="HA67" s="76"/>
      <c r="HB67" s="76"/>
      <c r="HC67" s="76"/>
      <c r="HD67" s="76"/>
      <c r="HE67" s="76"/>
      <c r="HF67" s="76"/>
      <c r="HG67" s="76"/>
      <c r="HH67" s="76"/>
      <c r="HI67" s="76"/>
      <c r="HJ67" s="76"/>
      <c r="HK67" s="76"/>
      <c r="HL67" s="76"/>
      <c r="HM67" s="76"/>
      <c r="HN67" s="76"/>
      <c r="HO67" s="76"/>
      <c r="HP67" s="76"/>
      <c r="HQ67" s="76"/>
      <c r="HR67" s="76"/>
      <c r="HS67" s="76"/>
      <c r="HT67" s="76"/>
      <c r="HU67" s="76"/>
      <c r="HV67" s="76"/>
      <c r="HW67" s="76"/>
      <c r="HX67" s="76"/>
      <c r="HY67" s="76"/>
      <c r="HZ67" s="76"/>
      <c r="IA67" s="76"/>
      <c r="IB67" s="76"/>
      <c r="IC67" s="76"/>
      <c r="ID67" s="76"/>
      <c r="IE67" s="76"/>
      <c r="IF67" s="76"/>
      <c r="IG67" s="76"/>
      <c r="IH67" s="76"/>
      <c r="II67" s="76"/>
      <c r="IJ67" s="76"/>
      <c r="IK67" s="76"/>
      <c r="IL67" s="76"/>
      <c r="IM67" s="76"/>
      <c r="IN67" s="76"/>
      <c r="IO67" s="76"/>
      <c r="IP67" s="76"/>
      <c r="IQ67" s="76"/>
      <c r="IR67" s="76"/>
      <c r="IS67" s="76"/>
      <c r="IT67" s="76"/>
      <c r="IU67" s="76"/>
      <c r="IV67" s="76"/>
      <c r="IW67" s="76"/>
      <c r="IX67" s="76"/>
      <c r="IY67" s="76"/>
      <c r="IZ67" s="76"/>
      <c r="JA67" s="76"/>
      <c r="JB67" s="76"/>
      <c r="JC67" s="76"/>
      <c r="JD67" s="76"/>
      <c r="JE67" s="76"/>
      <c r="JF67" s="76"/>
      <c r="JG67" s="76"/>
      <c r="JH67" s="76"/>
      <c r="JI67" s="76"/>
      <c r="JJ67" s="76"/>
      <c r="JK67" s="76"/>
      <c r="JL67" s="76"/>
      <c r="JM67" s="76"/>
      <c r="JN67" s="76"/>
      <c r="JO67" s="76"/>
      <c r="JP67" s="76"/>
      <c r="JQ67" s="76"/>
      <c r="JR67" s="76"/>
      <c r="JS67" s="76"/>
      <c r="JT67" s="76"/>
      <c r="JU67" s="76"/>
      <c r="JV67" s="76"/>
      <c r="JW67" s="76"/>
      <c r="JX67" s="76"/>
      <c r="JY67" s="76"/>
      <c r="JZ67" s="76"/>
      <c r="KA67" s="76"/>
      <c r="KB67" s="76"/>
      <c r="KC67" s="76"/>
      <c r="KD67" s="76"/>
      <c r="KE67" s="76"/>
      <c r="KF67" s="76"/>
      <c r="KG67" s="76"/>
      <c r="KH67" s="76"/>
      <c r="KI67" s="76"/>
      <c r="KJ67" s="76"/>
      <c r="KK67" s="76"/>
      <c r="KL67" s="76"/>
      <c r="KM67" s="76"/>
      <c r="KN67" s="76"/>
      <c r="KO67" s="76"/>
      <c r="KP67" s="76"/>
      <c r="KQ67" s="76"/>
      <c r="KR67" s="76"/>
      <c r="KS67" s="76"/>
      <c r="KT67" s="76"/>
      <c r="KU67" s="76"/>
      <c r="KV67" s="76"/>
      <c r="KW67" s="76"/>
      <c r="KX67" s="76"/>
      <c r="KY67" s="76"/>
      <c r="KZ67" s="76"/>
      <c r="LA67" s="76"/>
      <c r="LB67" s="76"/>
      <c r="LC67" s="76"/>
      <c r="LD67" s="76"/>
      <c r="LE67" s="76"/>
      <c r="LF67" s="76"/>
      <c r="LG67" s="76"/>
      <c r="LH67" s="76"/>
      <c r="LI67" s="76"/>
      <c r="LJ67" s="76"/>
      <c r="LK67" s="76"/>
      <c r="LL67" s="76"/>
      <c r="LM67" s="76"/>
      <c r="LN67" s="76"/>
      <c r="LO67" s="76"/>
      <c r="LP67" s="76"/>
      <c r="LQ67" s="76"/>
      <c r="LR67" s="76"/>
      <c r="LS67" s="76"/>
      <c r="LT67" s="76"/>
      <c r="LU67" s="76"/>
      <c r="LV67" s="76"/>
      <c r="LW67" s="76"/>
      <c r="LX67" s="76"/>
      <c r="LY67" s="76"/>
      <c r="LZ67" s="76"/>
      <c r="MA67" s="76"/>
      <c r="MB67" s="76"/>
      <c r="MC67" s="76"/>
      <c r="MD67" s="76"/>
      <c r="ME67" s="76"/>
      <c r="MF67" s="76"/>
      <c r="MG67" s="76"/>
      <c r="MH67" s="76"/>
      <c r="MI67" s="76"/>
      <c r="MJ67" s="76"/>
      <c r="MK67" s="76"/>
      <c r="ML67" s="76"/>
      <c r="MM67" s="76"/>
      <c r="MN67" s="76"/>
      <c r="MO67" s="76"/>
      <c r="MP67" s="76"/>
      <c r="MQ67" s="76"/>
      <c r="MR67" s="76"/>
      <c r="MS67" s="76"/>
      <c r="MT67" s="76"/>
      <c r="MU67" s="76"/>
      <c r="MV67" s="76"/>
      <c r="MW67" s="76"/>
      <c r="MX67" s="76"/>
      <c r="MY67" s="76"/>
      <c r="MZ67" s="76"/>
      <c r="NA67" s="76"/>
      <c r="NB67" s="76"/>
      <c r="NC67" s="76"/>
      <c r="ND67" s="76"/>
      <c r="NE67" s="76"/>
      <c r="NF67" s="76"/>
      <c r="NG67" s="76"/>
      <c r="NH67" s="76"/>
      <c r="NI67" s="76"/>
      <c r="NJ67" s="76"/>
      <c r="NK67" s="76"/>
      <c r="NL67" s="76"/>
      <c r="NM67" s="76"/>
      <c r="NN67" s="76"/>
      <c r="NO67" s="76"/>
      <c r="NP67" s="76"/>
      <c r="NQ67" s="76"/>
      <c r="NR67" s="76"/>
      <c r="NS67" s="76"/>
      <c r="NT67" s="76"/>
      <c r="NU67" s="76"/>
      <c r="NV67" s="76"/>
      <c r="NW67" s="76"/>
      <c r="NX67" s="76"/>
      <c r="NY67" s="76"/>
      <c r="NZ67" s="76"/>
      <c r="OA67" s="76"/>
      <c r="OB67" s="76"/>
      <c r="OC67" s="76"/>
      <c r="OD67" s="76"/>
      <c r="OE67" s="76"/>
      <c r="OF67" s="76"/>
      <c r="OG67" s="76"/>
      <c r="OH67" s="76"/>
      <c r="OI67" s="76"/>
      <c r="OJ67" s="76"/>
      <c r="OK67" s="76"/>
      <c r="OL67" s="76"/>
      <c r="OM67" s="76"/>
      <c r="ON67" s="76"/>
      <c r="OO67" s="76"/>
      <c r="OP67" s="76"/>
      <c r="OQ67" s="76"/>
      <c r="OR67" s="76"/>
      <c r="OS67" s="76"/>
      <c r="OT67" s="76"/>
      <c r="OU67" s="76"/>
      <c r="OV67" s="76"/>
      <c r="OW67" s="76"/>
      <c r="OX67" s="76"/>
      <c r="OY67" s="76"/>
      <c r="OZ67" s="76"/>
      <c r="PA67" s="76"/>
      <c r="PB67" s="76"/>
      <c r="PC67" s="76"/>
      <c r="PD67" s="76"/>
      <c r="PE67" s="76"/>
      <c r="PF67" s="76"/>
      <c r="PG67" s="76"/>
      <c r="PH67" s="76"/>
      <c r="PI67" s="76"/>
      <c r="PJ67" s="76"/>
      <c r="PK67" s="76"/>
      <c r="PL67" s="76"/>
      <c r="PM67" s="76"/>
      <c r="PN67" s="76"/>
      <c r="PO67" s="76"/>
      <c r="PP67" s="76"/>
      <c r="PQ67" s="76"/>
      <c r="PR67" s="76"/>
      <c r="PS67" s="76"/>
      <c r="PT67" s="76"/>
      <c r="PU67" s="76"/>
      <c r="PV67" s="76"/>
      <c r="PW67" s="76"/>
      <c r="PX67" s="76"/>
      <c r="PY67" s="76"/>
      <c r="PZ67" s="76"/>
      <c r="QA67" s="76"/>
      <c r="QB67" s="76"/>
      <c r="QC67" s="76"/>
      <c r="QD67" s="76"/>
      <c r="QE67" s="76"/>
      <c r="QF67" s="76"/>
      <c r="QG67" s="76"/>
      <c r="QH67" s="76"/>
      <c r="QI67" s="76"/>
      <c r="QJ67" s="76"/>
      <c r="QK67" s="76"/>
      <c r="QL67" s="76"/>
      <c r="QM67" s="76"/>
      <c r="QN67" s="76"/>
      <c r="QO67" s="76"/>
      <c r="QP67" s="76"/>
      <c r="QQ67" s="76"/>
      <c r="QR67" s="76"/>
      <c r="QS67" s="76"/>
      <c r="QT67" s="76"/>
      <c r="QU67" s="76"/>
      <c r="QV67" s="76"/>
      <c r="QW67" s="76"/>
      <c r="QX67" s="76"/>
      <c r="QY67" s="76"/>
      <c r="QZ67" s="76"/>
      <c r="RA67" s="76"/>
      <c r="RB67" s="76"/>
      <c r="RC67" s="76"/>
      <c r="RD67" s="76"/>
      <c r="RE67" s="76"/>
      <c r="RF67" s="76"/>
      <c r="RG67" s="76"/>
      <c r="RH67" s="76"/>
      <c r="RI67" s="76"/>
      <c r="RJ67" s="76"/>
      <c r="RK67" s="76"/>
      <c r="RL67" s="76"/>
      <c r="RM67" s="76"/>
      <c r="RN67" s="76"/>
      <c r="RO67" s="76"/>
      <c r="RP67" s="76"/>
      <c r="RQ67" s="76"/>
      <c r="RR67" s="76"/>
      <c r="RS67" s="76"/>
      <c r="RT67" s="76"/>
      <c r="RU67" s="76"/>
      <c r="RV67" s="76"/>
      <c r="RW67" s="76"/>
      <c r="RX67" s="76"/>
      <c r="RY67" s="76"/>
      <c r="RZ67" s="76"/>
      <c r="SA67" s="76"/>
      <c r="SB67" s="76"/>
      <c r="SC67" s="76"/>
      <c r="SD67" s="76"/>
      <c r="SE67" s="76"/>
      <c r="SF67" s="76"/>
      <c r="SG67" s="76"/>
      <c r="SH67" s="76"/>
      <c r="SI67" s="76"/>
      <c r="SJ67" s="76"/>
      <c r="SK67" s="76"/>
      <c r="SL67" s="76"/>
      <c r="SM67" s="76"/>
      <c r="SN67" s="76"/>
      <c r="SO67" s="76"/>
      <c r="SP67" s="76"/>
      <c r="SQ67" s="76"/>
      <c r="SR67" s="76"/>
      <c r="SS67" s="76"/>
      <c r="ST67" s="76"/>
      <c r="SU67" s="76"/>
      <c r="SV67" s="76"/>
      <c r="SW67" s="76"/>
      <c r="SX67" s="76"/>
      <c r="SY67" s="76"/>
      <c r="SZ67" s="76"/>
      <c r="TA67" s="76"/>
      <c r="TB67" s="76"/>
      <c r="TC67" s="76"/>
      <c r="TD67" s="76"/>
      <c r="TE67" s="76"/>
      <c r="TF67" s="76"/>
      <c r="TG67" s="76"/>
      <c r="TH67" s="76"/>
      <c r="TI67" s="76"/>
      <c r="TJ67" s="76"/>
      <c r="TK67" s="76"/>
      <c r="TL67" s="76"/>
      <c r="TM67" s="76"/>
      <c r="TN67" s="76"/>
      <c r="TO67" s="76"/>
      <c r="TP67" s="76"/>
      <c r="TQ67" s="76"/>
      <c r="TR67" s="76"/>
      <c r="TS67" s="76"/>
      <c r="TT67" s="76"/>
      <c r="TU67" s="76"/>
      <c r="TV67" s="76"/>
      <c r="TW67" s="76"/>
      <c r="TX67" s="76"/>
      <c r="TY67" s="76"/>
      <c r="TZ67" s="76"/>
      <c r="UA67" s="76"/>
      <c r="UB67" s="76"/>
      <c r="UC67" s="76"/>
      <c r="UD67" s="76"/>
      <c r="UE67" s="76"/>
      <c r="UF67" s="76"/>
      <c r="UG67" s="76"/>
      <c r="UH67" s="76"/>
      <c r="UI67" s="76"/>
      <c r="UJ67" s="76"/>
      <c r="UK67" s="76"/>
      <c r="UL67" s="76"/>
      <c r="UM67" s="76"/>
      <c r="UN67" s="76"/>
      <c r="UO67" s="76"/>
      <c r="UP67" s="76"/>
      <c r="UQ67" s="76"/>
      <c r="UR67" s="76"/>
      <c r="US67" s="76"/>
      <c r="UT67" s="76"/>
      <c r="UU67" s="76"/>
      <c r="UV67" s="76"/>
      <c r="UW67" s="76"/>
      <c r="UX67" s="76"/>
      <c r="UY67" s="76"/>
      <c r="UZ67" s="76"/>
      <c r="VA67" s="76"/>
      <c r="VB67" s="76"/>
      <c r="VC67" s="76"/>
      <c r="VD67" s="76"/>
      <c r="VE67" s="76"/>
      <c r="VF67" s="76"/>
      <c r="VG67" s="76"/>
      <c r="VH67" s="76"/>
      <c r="VI67" s="76"/>
      <c r="VJ67" s="76"/>
      <c r="VK67" s="76"/>
      <c r="VL67" s="76"/>
      <c r="VM67" s="76"/>
      <c r="VN67" s="76"/>
      <c r="VO67" s="76"/>
      <c r="VP67" s="76"/>
      <c r="VQ67" s="76"/>
      <c r="VR67" s="76"/>
      <c r="VS67" s="76"/>
      <c r="VT67" s="76"/>
      <c r="VU67" s="76"/>
      <c r="VV67" s="76"/>
      <c r="VW67" s="76"/>
      <c r="VX67" s="76"/>
      <c r="VY67" s="76"/>
      <c r="VZ67" s="76"/>
      <c r="WA67" s="76"/>
      <c r="WB67" s="76"/>
      <c r="WC67" s="76"/>
      <c r="WD67" s="76"/>
      <c r="WE67" s="76"/>
      <c r="WF67" s="76"/>
      <c r="WG67" s="76"/>
      <c r="WH67" s="76"/>
      <c r="WI67" s="76"/>
      <c r="WJ67" s="76"/>
      <c r="WK67" s="76"/>
      <c r="WL67" s="76"/>
      <c r="WM67" s="76"/>
      <c r="WN67" s="76"/>
      <c r="WO67" s="76"/>
      <c r="WP67" s="76"/>
      <c r="WQ67" s="76"/>
      <c r="WR67" s="76"/>
      <c r="WS67" s="76"/>
      <c r="WT67" s="76"/>
      <c r="WU67" s="76"/>
      <c r="WV67" s="76"/>
      <c r="WW67" s="76"/>
      <c r="WX67" s="76"/>
      <c r="WY67" s="76"/>
      <c r="WZ67" s="76"/>
      <c r="XA67" s="76"/>
      <c r="XB67" s="76"/>
      <c r="XC67" s="76"/>
      <c r="XD67" s="76"/>
      <c r="XE67" s="76"/>
      <c r="XF67" s="76"/>
      <c r="XG67" s="76"/>
      <c r="XH67" s="76"/>
      <c r="XI67" s="76"/>
      <c r="XJ67" s="76"/>
      <c r="XK67" s="76"/>
      <c r="XL67" s="76"/>
      <c r="XM67" s="76"/>
      <c r="XN67" s="76"/>
      <c r="XO67" s="76"/>
      <c r="XP67" s="76"/>
      <c r="XQ67" s="76"/>
      <c r="XR67" s="76"/>
      <c r="XS67" s="76"/>
      <c r="XT67" s="76"/>
      <c r="XU67" s="76"/>
      <c r="XV67" s="76"/>
      <c r="XW67" s="76"/>
      <c r="XX67" s="76"/>
      <c r="XY67" s="76"/>
      <c r="XZ67" s="76"/>
      <c r="YA67" s="76"/>
      <c r="YB67" s="76"/>
      <c r="YC67" s="76"/>
      <c r="YD67" s="76"/>
      <c r="YE67" s="76"/>
      <c r="YF67" s="76"/>
      <c r="YG67" s="76"/>
      <c r="YH67" s="76"/>
      <c r="YI67" s="76"/>
      <c r="YJ67" s="76"/>
      <c r="YK67" s="76"/>
      <c r="YL67" s="76"/>
      <c r="YM67" s="76"/>
      <c r="YN67" s="76"/>
      <c r="YO67" s="76"/>
      <c r="YP67" s="76"/>
      <c r="YQ67" s="76"/>
      <c r="YR67" s="76"/>
      <c r="YS67" s="76"/>
      <c r="YT67" s="76"/>
      <c r="YU67" s="76"/>
      <c r="YV67" s="76"/>
      <c r="YW67" s="76"/>
      <c r="YX67" s="76"/>
      <c r="YY67" s="76"/>
      <c r="YZ67" s="76"/>
      <c r="ZA67" s="76"/>
      <c r="ZB67" s="76"/>
      <c r="ZC67" s="76"/>
      <c r="ZD67" s="76"/>
      <c r="ZE67" s="76"/>
      <c r="ZF67" s="76"/>
      <c r="ZG67" s="76"/>
      <c r="ZH67" s="76"/>
      <c r="ZI67" s="76"/>
      <c r="ZJ67" s="76"/>
      <c r="ZK67" s="76"/>
      <c r="ZL67" s="76"/>
      <c r="ZM67" s="76"/>
      <c r="ZN67" s="76"/>
      <c r="ZO67" s="76"/>
      <c r="ZP67" s="76"/>
      <c r="ZQ67" s="76"/>
      <c r="ZR67" s="76"/>
      <c r="ZS67" s="76"/>
      <c r="ZT67" s="76"/>
      <c r="ZU67" s="76"/>
      <c r="ZV67" s="76"/>
      <c r="ZW67" s="76"/>
      <c r="ZX67" s="76"/>
      <c r="ZY67" s="76"/>
      <c r="ZZ67" s="76"/>
      <c r="AAA67" s="76"/>
      <c r="AAB67" s="76"/>
      <c r="AAC67" s="76"/>
      <c r="AAD67" s="76"/>
      <c r="AAE67" s="76"/>
      <c r="AAF67" s="76"/>
      <c r="AAG67" s="76"/>
      <c r="AAH67" s="76"/>
      <c r="AAI67" s="76"/>
      <c r="AAJ67" s="76"/>
      <c r="AAK67" s="76"/>
      <c r="AAL67" s="76"/>
      <c r="AAM67" s="76"/>
      <c r="AAN67" s="76"/>
      <c r="AAO67" s="76"/>
      <c r="AAP67" s="76"/>
      <c r="AAQ67" s="76"/>
      <c r="AAR67" s="76"/>
      <c r="AAS67" s="76"/>
      <c r="AAT67" s="76"/>
      <c r="AAU67" s="76"/>
      <c r="AAV67" s="76"/>
      <c r="AAW67" s="76"/>
      <c r="AAX67" s="76"/>
      <c r="AAY67" s="76"/>
      <c r="AAZ67" s="76"/>
      <c r="ABA67" s="76"/>
      <c r="ABB67" s="76"/>
      <c r="ABC67" s="76"/>
      <c r="ABD67" s="76"/>
      <c r="ABE67" s="76"/>
      <c r="ABF67" s="76"/>
      <c r="ABG67" s="76"/>
      <c r="ABH67" s="76"/>
      <c r="ABI67" s="76"/>
      <c r="ABJ67" s="76"/>
      <c r="ABK67" s="76"/>
      <c r="ABL67" s="76"/>
      <c r="ABM67" s="76"/>
      <c r="ABN67" s="76"/>
      <c r="ABO67" s="76"/>
      <c r="ABP67" s="76"/>
      <c r="ABQ67" s="76"/>
      <c r="ABR67" s="76"/>
      <c r="ABS67" s="76"/>
      <c r="ABT67" s="76"/>
      <c r="ABU67" s="76"/>
      <c r="ABV67" s="76"/>
      <c r="ABW67" s="76"/>
      <c r="ABX67" s="76"/>
      <c r="ABY67" s="76"/>
      <c r="ABZ67" s="76"/>
      <c r="ACA67" s="76"/>
      <c r="ACB67" s="76"/>
      <c r="ACC67" s="76"/>
      <c r="ACD67" s="76"/>
      <c r="ACE67" s="76"/>
      <c r="ACF67" s="76"/>
      <c r="ACG67" s="76"/>
      <c r="ACH67" s="76"/>
      <c r="ACI67" s="76"/>
      <c r="ACJ67" s="76"/>
      <c r="ACK67" s="76"/>
      <c r="ACL67" s="76"/>
      <c r="ACM67" s="76"/>
      <c r="ACN67" s="76"/>
      <c r="ACO67" s="76"/>
      <c r="ACP67" s="76"/>
      <c r="ACQ67" s="76"/>
      <c r="ACR67" s="76"/>
      <c r="ACS67" s="76"/>
      <c r="ACT67" s="76"/>
      <c r="ACU67" s="76"/>
      <c r="ACV67" s="76"/>
      <c r="ACW67" s="76"/>
      <c r="ACX67" s="76"/>
      <c r="ACY67" s="76"/>
      <c r="ACZ67" s="76"/>
      <c r="ADA67" s="76"/>
      <c r="ADB67" s="76"/>
      <c r="ADC67" s="76"/>
      <c r="ADD67" s="76"/>
      <c r="ADE67" s="76"/>
      <c r="ADF67" s="76"/>
      <c r="ADG67" s="76"/>
      <c r="ADH67" s="76"/>
      <c r="ADI67" s="76"/>
      <c r="ADJ67" s="76"/>
      <c r="ADK67" s="76"/>
      <c r="ADL67" s="76"/>
      <c r="ADM67" s="76"/>
      <c r="ADN67" s="76"/>
      <c r="ADO67" s="76"/>
      <c r="ADP67" s="76"/>
      <c r="ADQ67" s="76"/>
      <c r="ADR67" s="76"/>
      <c r="ADS67" s="76"/>
      <c r="ADT67" s="76"/>
      <c r="ADU67" s="76"/>
      <c r="ADV67" s="76"/>
      <c r="ADW67" s="76"/>
      <c r="ADX67" s="76"/>
      <c r="ADY67" s="76"/>
      <c r="ADZ67" s="76"/>
      <c r="AEA67" s="76"/>
      <c r="AEB67" s="76"/>
      <c r="AEC67" s="76"/>
      <c r="AED67" s="76"/>
      <c r="AEE67" s="76"/>
      <c r="AEF67" s="76"/>
      <c r="AEG67" s="76"/>
      <c r="AEH67" s="76"/>
      <c r="AEI67" s="76"/>
      <c r="AEJ67" s="76"/>
      <c r="AEK67" s="76"/>
      <c r="AEL67" s="76"/>
      <c r="AEM67" s="76"/>
      <c r="AEN67" s="76"/>
      <c r="AEO67" s="76"/>
      <c r="AEP67" s="76"/>
      <c r="AEQ67" s="76"/>
      <c r="AER67" s="76"/>
      <c r="AES67" s="76"/>
      <c r="AET67" s="76"/>
      <c r="AEU67" s="76"/>
      <c r="AEV67" s="76"/>
      <c r="AEW67" s="76"/>
      <c r="AEX67" s="76"/>
      <c r="AEY67" s="76"/>
      <c r="AEZ67" s="76"/>
      <c r="AFA67" s="76"/>
      <c r="AFB67" s="76"/>
      <c r="AFC67" s="76"/>
      <c r="AFD67" s="76"/>
      <c r="AFE67" s="76"/>
      <c r="AFF67" s="76"/>
      <c r="AFG67" s="76"/>
      <c r="AFH67" s="76"/>
      <c r="AFI67" s="76"/>
      <c r="AFJ67" s="76"/>
      <c r="AFK67" s="76"/>
      <c r="AFL67" s="76"/>
      <c r="AFM67" s="76"/>
      <c r="AFN67" s="76"/>
      <c r="AFO67" s="76"/>
      <c r="AFP67" s="76"/>
      <c r="AFQ67" s="76"/>
      <c r="AFR67" s="76"/>
      <c r="AFS67" s="76"/>
      <c r="AFT67" s="76"/>
      <c r="AFU67" s="76"/>
      <c r="AFV67" s="76"/>
      <c r="AFW67" s="76"/>
      <c r="AFX67" s="76"/>
      <c r="AFY67" s="76"/>
      <c r="AFZ67" s="76"/>
      <c r="AGA67" s="76"/>
      <c r="AGB67" s="76"/>
      <c r="AGC67" s="76"/>
      <c r="AGD67" s="76"/>
      <c r="AGE67" s="76"/>
      <c r="AGF67" s="76"/>
      <c r="AGG67" s="76"/>
      <c r="AGH67" s="76"/>
      <c r="AGI67" s="76"/>
      <c r="AGJ67" s="76"/>
      <c r="AGK67" s="76"/>
      <c r="AGL67" s="76"/>
      <c r="AGM67" s="76"/>
      <c r="AGN67" s="76"/>
      <c r="AGO67" s="76"/>
      <c r="AGP67" s="76"/>
      <c r="AGQ67" s="76"/>
      <c r="AGR67" s="76"/>
      <c r="AGS67" s="76"/>
      <c r="AGT67" s="76"/>
      <c r="AGU67" s="76"/>
      <c r="AGV67" s="76"/>
      <c r="AGW67" s="76"/>
      <c r="AGX67" s="76"/>
      <c r="AGY67" s="76"/>
      <c r="AGZ67" s="76"/>
      <c r="AHA67" s="76"/>
      <c r="AHB67" s="76"/>
      <c r="AHC67" s="76"/>
      <c r="AHD67" s="76"/>
      <c r="AHE67" s="76"/>
      <c r="AHF67" s="76"/>
      <c r="AHG67" s="76"/>
      <c r="AHH67" s="76"/>
      <c r="AHI67" s="76"/>
      <c r="AHJ67" s="76"/>
      <c r="AHK67" s="76"/>
      <c r="AHL67" s="76"/>
      <c r="AHM67" s="76"/>
      <c r="AHN67" s="76"/>
      <c r="AHO67" s="76"/>
      <c r="AHP67" s="76"/>
      <c r="AHQ67" s="76"/>
      <c r="AHR67" s="76"/>
      <c r="AHS67" s="76"/>
      <c r="AHT67" s="76"/>
      <c r="AHU67" s="76"/>
      <c r="AHV67" s="76"/>
      <c r="AHW67" s="76"/>
      <c r="AHX67" s="76"/>
      <c r="AHY67" s="76"/>
      <c r="AHZ67" s="76"/>
      <c r="AIA67" s="76"/>
      <c r="AIB67" s="76"/>
      <c r="AIC67" s="76"/>
      <c r="AID67" s="76"/>
      <c r="AIE67" s="76"/>
      <c r="AIF67" s="76"/>
      <c r="AIG67" s="76"/>
      <c r="AIH67" s="76"/>
      <c r="AII67" s="76"/>
      <c r="AIJ67" s="76"/>
      <c r="AIK67" s="76"/>
      <c r="AIL67" s="76"/>
      <c r="AIM67" s="76"/>
      <c r="AIN67" s="76"/>
      <c r="AIO67" s="76"/>
      <c r="AIP67" s="76"/>
      <c r="AIQ67" s="76"/>
      <c r="AIR67" s="76"/>
      <c r="AIS67" s="76"/>
      <c r="AIT67" s="76"/>
      <c r="AIU67" s="76"/>
      <c r="AIV67" s="76"/>
      <c r="AIW67" s="76"/>
      <c r="AIX67" s="76"/>
      <c r="AIY67" s="76"/>
      <c r="AIZ67" s="76"/>
      <c r="AJA67" s="76"/>
      <c r="AJB67" s="76"/>
      <c r="AJC67" s="76"/>
      <c r="AJD67" s="76"/>
      <c r="AJE67" s="76"/>
      <c r="AJF67" s="76"/>
      <c r="AJG67" s="76"/>
      <c r="AJH67" s="76"/>
      <c r="AJI67" s="76"/>
      <c r="AJJ67" s="76"/>
      <c r="AJK67" s="76"/>
      <c r="AJL67" s="76"/>
      <c r="AJM67" s="76"/>
      <c r="AJN67" s="76"/>
      <c r="AJO67" s="76"/>
      <c r="AJP67" s="76"/>
      <c r="AJQ67" s="76"/>
      <c r="AJR67" s="76"/>
      <c r="AJS67" s="76"/>
      <c r="AJT67" s="76"/>
      <c r="AJU67" s="76"/>
      <c r="AJV67" s="76"/>
      <c r="AJW67" s="76"/>
      <c r="AJX67" s="76"/>
      <c r="AJY67" s="76"/>
      <c r="AJZ67" s="76"/>
      <c r="AKA67" s="76"/>
      <c r="AKB67" s="76"/>
      <c r="AKC67" s="76"/>
      <c r="AKD67" s="76"/>
      <c r="AKE67" s="76"/>
      <c r="AKF67" s="76"/>
      <c r="AKG67" s="76"/>
      <c r="AKH67" s="76"/>
      <c r="AKI67" s="76"/>
      <c r="AKJ67" s="76"/>
      <c r="AKK67" s="76"/>
      <c r="AKL67" s="76"/>
      <c r="AKM67" s="76"/>
      <c r="AKN67" s="76"/>
      <c r="AKO67" s="76"/>
      <c r="AKP67" s="76"/>
      <c r="AKQ67" s="76"/>
      <c r="AKR67" s="76"/>
      <c r="AKS67" s="76"/>
      <c r="AKT67" s="76"/>
      <c r="AKU67" s="76"/>
      <c r="AKV67" s="76"/>
      <c r="AKW67" s="76"/>
      <c r="AKX67" s="76"/>
      <c r="AKY67" s="76"/>
      <c r="AKZ67" s="76"/>
      <c r="ALA67" s="76"/>
      <c r="ALB67" s="76"/>
      <c r="ALC67" s="76"/>
      <c r="ALD67" s="76"/>
      <c r="ALE67" s="76"/>
      <c r="ALF67" s="76"/>
      <c r="ALG67" s="76"/>
      <c r="ALH67" s="76"/>
      <c r="ALI67" s="76"/>
      <c r="ALJ67" s="76"/>
      <c r="ALK67" s="76"/>
      <c r="ALL67" s="76"/>
      <c r="ALM67" s="76"/>
      <c r="ALN67" s="76"/>
      <c r="ALO67" s="76"/>
      <c r="ALP67" s="76"/>
      <c r="ALQ67" s="76"/>
      <c r="ALR67" s="76"/>
      <c r="ALS67" s="76"/>
      <c r="ALT67" s="76"/>
      <c r="ALU67" s="76"/>
      <c r="ALV67" s="76"/>
      <c r="ALW67" s="76"/>
      <c r="ALX67" s="76"/>
      <c r="ALY67" s="76"/>
      <c r="ALZ67" s="76"/>
      <c r="AMA67" s="76"/>
      <c r="AMB67" s="76"/>
      <c r="AMC67" s="76"/>
      <c r="AMD67" s="76"/>
      <c r="AME67" s="76"/>
    </row>
    <row r="68" spans="1:1019" s="80" customFormat="1" ht="25.5">
      <c r="A68" s="20" t="s">
        <v>407</v>
      </c>
      <c r="B68" s="21" t="s">
        <v>41</v>
      </c>
      <c r="C68" s="21" t="s">
        <v>112</v>
      </c>
      <c r="D68" s="71" t="s">
        <v>109</v>
      </c>
      <c r="E68" s="22" t="s">
        <v>62</v>
      </c>
      <c r="F68" s="59">
        <v>125.816</v>
      </c>
      <c r="G68" s="23">
        <v>4516.8500000000004</v>
      </c>
      <c r="H68" s="69">
        <f t="shared" ref="H68:H69" si="18">$J$7</f>
        <v>0.15</v>
      </c>
      <c r="I68" s="23">
        <f t="shared" ref="I68:I69" si="19">ROUND(((H68+1)*G68),2)</f>
        <v>5194.38</v>
      </c>
      <c r="J68" s="23">
        <f t="shared" ref="J68:J69" si="20">TRUNC((I68*F68),2)</f>
        <v>653536.11</v>
      </c>
      <c r="K68" s="78">
        <f t="shared" ref="K68:K69" si="21">G68*F68</f>
        <v>568291.9996000001</v>
      </c>
      <c r="L68" s="76"/>
      <c r="M68" s="79"/>
      <c r="N68" s="76"/>
      <c r="O68" s="76"/>
      <c r="P68" s="76"/>
      <c r="Q68" s="76"/>
      <c r="R68" s="76"/>
      <c r="S68" s="76"/>
      <c r="T68" s="76"/>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6"/>
      <c r="BI68" s="76"/>
      <c r="BJ68" s="76"/>
      <c r="BK68" s="76"/>
      <c r="BL68" s="76"/>
      <c r="BM68" s="76"/>
      <c r="BN68" s="76"/>
      <c r="BO68" s="76"/>
      <c r="BP68" s="76"/>
      <c r="BQ68" s="76"/>
      <c r="BR68" s="76"/>
      <c r="BS68" s="76"/>
      <c r="BT68" s="76"/>
      <c r="BU68" s="76"/>
      <c r="BV68" s="76"/>
      <c r="BW68" s="76"/>
      <c r="BX68" s="76"/>
      <c r="BY68" s="76"/>
      <c r="BZ68" s="76"/>
      <c r="CA68" s="76"/>
      <c r="CB68" s="76"/>
      <c r="CC68" s="76"/>
      <c r="CD68" s="76"/>
      <c r="CE68" s="76"/>
      <c r="CF68" s="76"/>
      <c r="CG68" s="76"/>
      <c r="CH68" s="76"/>
      <c r="CI68" s="76"/>
      <c r="CJ68" s="76"/>
      <c r="CK68" s="76"/>
      <c r="CL68" s="76"/>
      <c r="CM68" s="76"/>
      <c r="CN68" s="76"/>
      <c r="CO68" s="76"/>
      <c r="CP68" s="76"/>
      <c r="CQ68" s="76"/>
      <c r="CR68" s="76"/>
      <c r="CS68" s="76"/>
      <c r="CT68" s="76"/>
      <c r="CU68" s="76"/>
      <c r="CV68" s="76"/>
      <c r="CW68" s="76"/>
      <c r="CX68" s="76"/>
      <c r="CY68" s="76"/>
      <c r="CZ68" s="76"/>
      <c r="DA68" s="76"/>
      <c r="DB68" s="76"/>
      <c r="DC68" s="76"/>
      <c r="DD68" s="76"/>
      <c r="DE68" s="76"/>
      <c r="DF68" s="76"/>
      <c r="DG68" s="76"/>
      <c r="DH68" s="76"/>
      <c r="DI68" s="76"/>
      <c r="DJ68" s="76"/>
      <c r="DK68" s="76"/>
      <c r="DL68" s="76"/>
      <c r="DM68" s="76"/>
      <c r="DN68" s="76"/>
      <c r="DO68" s="76"/>
      <c r="DP68" s="76"/>
      <c r="DQ68" s="76"/>
      <c r="DR68" s="76"/>
      <c r="DS68" s="76"/>
      <c r="DT68" s="76"/>
      <c r="DU68" s="76"/>
      <c r="DV68" s="76"/>
      <c r="DW68" s="76"/>
      <c r="DX68" s="76"/>
      <c r="DY68" s="76"/>
      <c r="DZ68" s="76"/>
      <c r="EA68" s="76"/>
      <c r="EB68" s="76"/>
      <c r="EC68" s="76"/>
      <c r="ED68" s="76"/>
      <c r="EE68" s="76"/>
      <c r="EF68" s="76"/>
      <c r="EG68" s="76"/>
      <c r="EH68" s="76"/>
      <c r="EI68" s="76"/>
      <c r="EJ68" s="76"/>
      <c r="EK68" s="76"/>
      <c r="EL68" s="76"/>
      <c r="EM68" s="76"/>
      <c r="EN68" s="76"/>
      <c r="EO68" s="76"/>
      <c r="EP68" s="76"/>
      <c r="EQ68" s="76"/>
      <c r="ER68" s="76"/>
      <c r="ES68" s="76"/>
      <c r="ET68" s="76"/>
      <c r="EU68" s="76"/>
      <c r="EV68" s="76"/>
      <c r="EW68" s="76"/>
      <c r="EX68" s="76"/>
      <c r="EY68" s="76"/>
      <c r="EZ68" s="76"/>
      <c r="FA68" s="76"/>
      <c r="FB68" s="76"/>
      <c r="FC68" s="76"/>
      <c r="FD68" s="76"/>
      <c r="FE68" s="76"/>
      <c r="FF68" s="76"/>
      <c r="FG68" s="76"/>
      <c r="FH68" s="76"/>
      <c r="FI68" s="76"/>
      <c r="FJ68" s="76"/>
      <c r="FK68" s="76"/>
      <c r="FL68" s="76"/>
      <c r="FM68" s="76"/>
      <c r="FN68" s="76"/>
      <c r="FO68" s="76"/>
      <c r="FP68" s="76"/>
      <c r="FQ68" s="76"/>
      <c r="FR68" s="76"/>
      <c r="FS68" s="76"/>
      <c r="FT68" s="76"/>
      <c r="FU68" s="76"/>
      <c r="FV68" s="76"/>
      <c r="FW68" s="76"/>
      <c r="FX68" s="76"/>
      <c r="FY68" s="76"/>
      <c r="FZ68" s="76"/>
      <c r="GA68" s="76"/>
      <c r="GB68" s="76"/>
      <c r="GC68" s="76"/>
      <c r="GD68" s="76"/>
      <c r="GE68" s="76"/>
      <c r="GF68" s="76"/>
      <c r="GG68" s="76"/>
      <c r="GH68" s="76"/>
      <c r="GI68" s="76"/>
      <c r="GJ68" s="76"/>
      <c r="GK68" s="76"/>
      <c r="GL68" s="76"/>
      <c r="GM68" s="76"/>
      <c r="GN68" s="76"/>
      <c r="GO68" s="76"/>
      <c r="GP68" s="76"/>
      <c r="GQ68" s="76"/>
      <c r="GR68" s="76"/>
      <c r="GS68" s="76"/>
      <c r="GT68" s="76"/>
      <c r="GU68" s="76"/>
      <c r="GV68" s="76"/>
      <c r="GW68" s="76"/>
      <c r="GX68" s="76"/>
      <c r="GY68" s="76"/>
      <c r="GZ68" s="76"/>
      <c r="HA68" s="76"/>
      <c r="HB68" s="76"/>
      <c r="HC68" s="76"/>
      <c r="HD68" s="76"/>
      <c r="HE68" s="76"/>
      <c r="HF68" s="76"/>
      <c r="HG68" s="76"/>
      <c r="HH68" s="76"/>
      <c r="HI68" s="76"/>
      <c r="HJ68" s="76"/>
      <c r="HK68" s="76"/>
      <c r="HL68" s="76"/>
      <c r="HM68" s="76"/>
      <c r="HN68" s="76"/>
      <c r="HO68" s="76"/>
      <c r="HP68" s="76"/>
      <c r="HQ68" s="76"/>
      <c r="HR68" s="76"/>
      <c r="HS68" s="76"/>
      <c r="HT68" s="76"/>
      <c r="HU68" s="76"/>
      <c r="HV68" s="76"/>
      <c r="HW68" s="76"/>
      <c r="HX68" s="76"/>
      <c r="HY68" s="76"/>
      <c r="HZ68" s="76"/>
      <c r="IA68" s="76"/>
      <c r="IB68" s="76"/>
      <c r="IC68" s="76"/>
      <c r="ID68" s="76"/>
      <c r="IE68" s="76"/>
      <c r="IF68" s="76"/>
      <c r="IG68" s="76"/>
      <c r="IH68" s="76"/>
      <c r="II68" s="76"/>
      <c r="IJ68" s="76"/>
      <c r="IK68" s="76"/>
      <c r="IL68" s="76"/>
      <c r="IM68" s="76"/>
      <c r="IN68" s="76"/>
      <c r="IO68" s="76"/>
      <c r="IP68" s="76"/>
      <c r="IQ68" s="76"/>
      <c r="IR68" s="76"/>
      <c r="IS68" s="76"/>
      <c r="IT68" s="76"/>
      <c r="IU68" s="76"/>
      <c r="IV68" s="76"/>
      <c r="IW68" s="76"/>
      <c r="IX68" s="76"/>
      <c r="IY68" s="76"/>
      <c r="IZ68" s="76"/>
      <c r="JA68" s="76"/>
      <c r="JB68" s="76"/>
      <c r="JC68" s="76"/>
      <c r="JD68" s="76"/>
      <c r="JE68" s="76"/>
      <c r="JF68" s="76"/>
      <c r="JG68" s="76"/>
      <c r="JH68" s="76"/>
      <c r="JI68" s="76"/>
      <c r="JJ68" s="76"/>
      <c r="JK68" s="76"/>
      <c r="JL68" s="76"/>
      <c r="JM68" s="76"/>
      <c r="JN68" s="76"/>
      <c r="JO68" s="76"/>
      <c r="JP68" s="76"/>
      <c r="JQ68" s="76"/>
      <c r="JR68" s="76"/>
      <c r="JS68" s="76"/>
      <c r="JT68" s="76"/>
      <c r="JU68" s="76"/>
      <c r="JV68" s="76"/>
      <c r="JW68" s="76"/>
      <c r="JX68" s="76"/>
      <c r="JY68" s="76"/>
      <c r="JZ68" s="76"/>
      <c r="KA68" s="76"/>
      <c r="KB68" s="76"/>
      <c r="KC68" s="76"/>
      <c r="KD68" s="76"/>
      <c r="KE68" s="76"/>
      <c r="KF68" s="76"/>
      <c r="KG68" s="76"/>
      <c r="KH68" s="76"/>
      <c r="KI68" s="76"/>
      <c r="KJ68" s="76"/>
      <c r="KK68" s="76"/>
      <c r="KL68" s="76"/>
      <c r="KM68" s="76"/>
      <c r="KN68" s="76"/>
      <c r="KO68" s="76"/>
      <c r="KP68" s="76"/>
      <c r="KQ68" s="76"/>
      <c r="KR68" s="76"/>
      <c r="KS68" s="76"/>
      <c r="KT68" s="76"/>
      <c r="KU68" s="76"/>
      <c r="KV68" s="76"/>
      <c r="KW68" s="76"/>
      <c r="KX68" s="76"/>
      <c r="KY68" s="76"/>
      <c r="KZ68" s="76"/>
      <c r="LA68" s="76"/>
      <c r="LB68" s="76"/>
      <c r="LC68" s="76"/>
      <c r="LD68" s="76"/>
      <c r="LE68" s="76"/>
      <c r="LF68" s="76"/>
      <c r="LG68" s="76"/>
      <c r="LH68" s="76"/>
      <c r="LI68" s="76"/>
      <c r="LJ68" s="76"/>
      <c r="LK68" s="76"/>
      <c r="LL68" s="76"/>
      <c r="LM68" s="76"/>
      <c r="LN68" s="76"/>
      <c r="LO68" s="76"/>
      <c r="LP68" s="76"/>
      <c r="LQ68" s="76"/>
      <c r="LR68" s="76"/>
      <c r="LS68" s="76"/>
      <c r="LT68" s="76"/>
      <c r="LU68" s="76"/>
      <c r="LV68" s="76"/>
      <c r="LW68" s="76"/>
      <c r="LX68" s="76"/>
      <c r="LY68" s="76"/>
      <c r="LZ68" s="76"/>
      <c r="MA68" s="76"/>
      <c r="MB68" s="76"/>
      <c r="MC68" s="76"/>
      <c r="MD68" s="76"/>
      <c r="ME68" s="76"/>
      <c r="MF68" s="76"/>
      <c r="MG68" s="76"/>
      <c r="MH68" s="76"/>
      <c r="MI68" s="76"/>
      <c r="MJ68" s="76"/>
      <c r="MK68" s="76"/>
      <c r="ML68" s="76"/>
      <c r="MM68" s="76"/>
      <c r="MN68" s="76"/>
      <c r="MO68" s="76"/>
      <c r="MP68" s="76"/>
      <c r="MQ68" s="76"/>
      <c r="MR68" s="76"/>
      <c r="MS68" s="76"/>
      <c r="MT68" s="76"/>
      <c r="MU68" s="76"/>
      <c r="MV68" s="76"/>
      <c r="MW68" s="76"/>
      <c r="MX68" s="76"/>
      <c r="MY68" s="76"/>
      <c r="MZ68" s="76"/>
      <c r="NA68" s="76"/>
      <c r="NB68" s="76"/>
      <c r="NC68" s="76"/>
      <c r="ND68" s="76"/>
      <c r="NE68" s="76"/>
      <c r="NF68" s="76"/>
      <c r="NG68" s="76"/>
      <c r="NH68" s="76"/>
      <c r="NI68" s="76"/>
      <c r="NJ68" s="76"/>
      <c r="NK68" s="76"/>
      <c r="NL68" s="76"/>
      <c r="NM68" s="76"/>
      <c r="NN68" s="76"/>
      <c r="NO68" s="76"/>
      <c r="NP68" s="76"/>
      <c r="NQ68" s="76"/>
      <c r="NR68" s="76"/>
      <c r="NS68" s="76"/>
      <c r="NT68" s="76"/>
      <c r="NU68" s="76"/>
      <c r="NV68" s="76"/>
      <c r="NW68" s="76"/>
      <c r="NX68" s="76"/>
      <c r="NY68" s="76"/>
      <c r="NZ68" s="76"/>
      <c r="OA68" s="76"/>
      <c r="OB68" s="76"/>
      <c r="OC68" s="76"/>
      <c r="OD68" s="76"/>
      <c r="OE68" s="76"/>
      <c r="OF68" s="76"/>
      <c r="OG68" s="76"/>
      <c r="OH68" s="76"/>
      <c r="OI68" s="76"/>
      <c r="OJ68" s="76"/>
      <c r="OK68" s="76"/>
      <c r="OL68" s="76"/>
      <c r="OM68" s="76"/>
      <c r="ON68" s="76"/>
      <c r="OO68" s="76"/>
      <c r="OP68" s="76"/>
      <c r="OQ68" s="76"/>
      <c r="OR68" s="76"/>
      <c r="OS68" s="76"/>
      <c r="OT68" s="76"/>
      <c r="OU68" s="76"/>
      <c r="OV68" s="76"/>
      <c r="OW68" s="76"/>
      <c r="OX68" s="76"/>
      <c r="OY68" s="76"/>
      <c r="OZ68" s="76"/>
      <c r="PA68" s="76"/>
      <c r="PB68" s="76"/>
      <c r="PC68" s="76"/>
      <c r="PD68" s="76"/>
      <c r="PE68" s="76"/>
      <c r="PF68" s="76"/>
      <c r="PG68" s="76"/>
      <c r="PH68" s="76"/>
      <c r="PI68" s="76"/>
      <c r="PJ68" s="76"/>
      <c r="PK68" s="76"/>
      <c r="PL68" s="76"/>
      <c r="PM68" s="76"/>
      <c r="PN68" s="76"/>
      <c r="PO68" s="76"/>
      <c r="PP68" s="76"/>
      <c r="PQ68" s="76"/>
      <c r="PR68" s="76"/>
      <c r="PS68" s="76"/>
      <c r="PT68" s="76"/>
      <c r="PU68" s="76"/>
      <c r="PV68" s="76"/>
      <c r="PW68" s="76"/>
      <c r="PX68" s="76"/>
      <c r="PY68" s="76"/>
      <c r="PZ68" s="76"/>
      <c r="QA68" s="76"/>
      <c r="QB68" s="76"/>
      <c r="QC68" s="76"/>
      <c r="QD68" s="76"/>
      <c r="QE68" s="76"/>
      <c r="QF68" s="76"/>
      <c r="QG68" s="76"/>
      <c r="QH68" s="76"/>
      <c r="QI68" s="76"/>
      <c r="QJ68" s="76"/>
      <c r="QK68" s="76"/>
      <c r="QL68" s="76"/>
      <c r="QM68" s="76"/>
      <c r="QN68" s="76"/>
      <c r="QO68" s="76"/>
      <c r="QP68" s="76"/>
      <c r="QQ68" s="76"/>
      <c r="QR68" s="76"/>
      <c r="QS68" s="76"/>
      <c r="QT68" s="76"/>
      <c r="QU68" s="76"/>
      <c r="QV68" s="76"/>
      <c r="QW68" s="76"/>
      <c r="QX68" s="76"/>
      <c r="QY68" s="76"/>
      <c r="QZ68" s="76"/>
      <c r="RA68" s="76"/>
      <c r="RB68" s="76"/>
      <c r="RC68" s="76"/>
      <c r="RD68" s="76"/>
      <c r="RE68" s="76"/>
      <c r="RF68" s="76"/>
      <c r="RG68" s="76"/>
      <c r="RH68" s="76"/>
      <c r="RI68" s="76"/>
      <c r="RJ68" s="76"/>
      <c r="RK68" s="76"/>
      <c r="RL68" s="76"/>
      <c r="RM68" s="76"/>
      <c r="RN68" s="76"/>
      <c r="RO68" s="76"/>
      <c r="RP68" s="76"/>
      <c r="RQ68" s="76"/>
      <c r="RR68" s="76"/>
      <c r="RS68" s="76"/>
      <c r="RT68" s="76"/>
      <c r="RU68" s="76"/>
      <c r="RV68" s="76"/>
      <c r="RW68" s="76"/>
      <c r="RX68" s="76"/>
      <c r="RY68" s="76"/>
      <c r="RZ68" s="76"/>
      <c r="SA68" s="76"/>
      <c r="SB68" s="76"/>
      <c r="SC68" s="76"/>
      <c r="SD68" s="76"/>
      <c r="SE68" s="76"/>
      <c r="SF68" s="76"/>
      <c r="SG68" s="76"/>
      <c r="SH68" s="76"/>
      <c r="SI68" s="76"/>
      <c r="SJ68" s="76"/>
      <c r="SK68" s="76"/>
      <c r="SL68" s="76"/>
      <c r="SM68" s="76"/>
      <c r="SN68" s="76"/>
      <c r="SO68" s="76"/>
      <c r="SP68" s="76"/>
      <c r="SQ68" s="76"/>
      <c r="SR68" s="76"/>
      <c r="SS68" s="76"/>
      <c r="ST68" s="76"/>
      <c r="SU68" s="76"/>
      <c r="SV68" s="76"/>
      <c r="SW68" s="76"/>
      <c r="SX68" s="76"/>
      <c r="SY68" s="76"/>
      <c r="SZ68" s="76"/>
      <c r="TA68" s="76"/>
      <c r="TB68" s="76"/>
      <c r="TC68" s="76"/>
      <c r="TD68" s="76"/>
      <c r="TE68" s="76"/>
      <c r="TF68" s="76"/>
      <c r="TG68" s="76"/>
      <c r="TH68" s="76"/>
      <c r="TI68" s="76"/>
      <c r="TJ68" s="76"/>
      <c r="TK68" s="76"/>
      <c r="TL68" s="76"/>
      <c r="TM68" s="76"/>
      <c r="TN68" s="76"/>
      <c r="TO68" s="76"/>
      <c r="TP68" s="76"/>
      <c r="TQ68" s="76"/>
      <c r="TR68" s="76"/>
      <c r="TS68" s="76"/>
      <c r="TT68" s="76"/>
      <c r="TU68" s="76"/>
      <c r="TV68" s="76"/>
      <c r="TW68" s="76"/>
      <c r="TX68" s="76"/>
      <c r="TY68" s="76"/>
      <c r="TZ68" s="76"/>
      <c r="UA68" s="76"/>
      <c r="UB68" s="76"/>
      <c r="UC68" s="76"/>
      <c r="UD68" s="76"/>
      <c r="UE68" s="76"/>
      <c r="UF68" s="76"/>
      <c r="UG68" s="76"/>
      <c r="UH68" s="76"/>
      <c r="UI68" s="76"/>
      <c r="UJ68" s="76"/>
      <c r="UK68" s="76"/>
      <c r="UL68" s="76"/>
      <c r="UM68" s="76"/>
      <c r="UN68" s="76"/>
      <c r="UO68" s="76"/>
      <c r="UP68" s="76"/>
      <c r="UQ68" s="76"/>
      <c r="UR68" s="76"/>
      <c r="US68" s="76"/>
      <c r="UT68" s="76"/>
      <c r="UU68" s="76"/>
      <c r="UV68" s="76"/>
      <c r="UW68" s="76"/>
      <c r="UX68" s="76"/>
      <c r="UY68" s="76"/>
      <c r="UZ68" s="76"/>
      <c r="VA68" s="76"/>
      <c r="VB68" s="76"/>
      <c r="VC68" s="76"/>
      <c r="VD68" s="76"/>
      <c r="VE68" s="76"/>
      <c r="VF68" s="76"/>
      <c r="VG68" s="76"/>
      <c r="VH68" s="76"/>
      <c r="VI68" s="76"/>
      <c r="VJ68" s="76"/>
      <c r="VK68" s="76"/>
      <c r="VL68" s="76"/>
      <c r="VM68" s="76"/>
      <c r="VN68" s="76"/>
      <c r="VO68" s="76"/>
      <c r="VP68" s="76"/>
      <c r="VQ68" s="76"/>
      <c r="VR68" s="76"/>
      <c r="VS68" s="76"/>
      <c r="VT68" s="76"/>
      <c r="VU68" s="76"/>
      <c r="VV68" s="76"/>
      <c r="VW68" s="76"/>
      <c r="VX68" s="76"/>
      <c r="VY68" s="76"/>
      <c r="VZ68" s="76"/>
      <c r="WA68" s="76"/>
      <c r="WB68" s="76"/>
      <c r="WC68" s="76"/>
      <c r="WD68" s="76"/>
      <c r="WE68" s="76"/>
      <c r="WF68" s="76"/>
      <c r="WG68" s="76"/>
      <c r="WH68" s="76"/>
      <c r="WI68" s="76"/>
      <c r="WJ68" s="76"/>
      <c r="WK68" s="76"/>
      <c r="WL68" s="76"/>
      <c r="WM68" s="76"/>
      <c r="WN68" s="76"/>
      <c r="WO68" s="76"/>
      <c r="WP68" s="76"/>
      <c r="WQ68" s="76"/>
      <c r="WR68" s="76"/>
      <c r="WS68" s="76"/>
      <c r="WT68" s="76"/>
      <c r="WU68" s="76"/>
      <c r="WV68" s="76"/>
      <c r="WW68" s="76"/>
      <c r="WX68" s="76"/>
      <c r="WY68" s="76"/>
      <c r="WZ68" s="76"/>
      <c r="XA68" s="76"/>
      <c r="XB68" s="76"/>
      <c r="XC68" s="76"/>
      <c r="XD68" s="76"/>
      <c r="XE68" s="76"/>
      <c r="XF68" s="76"/>
      <c r="XG68" s="76"/>
      <c r="XH68" s="76"/>
      <c r="XI68" s="76"/>
      <c r="XJ68" s="76"/>
      <c r="XK68" s="76"/>
      <c r="XL68" s="76"/>
      <c r="XM68" s="76"/>
      <c r="XN68" s="76"/>
      <c r="XO68" s="76"/>
      <c r="XP68" s="76"/>
      <c r="XQ68" s="76"/>
      <c r="XR68" s="76"/>
      <c r="XS68" s="76"/>
      <c r="XT68" s="76"/>
      <c r="XU68" s="76"/>
      <c r="XV68" s="76"/>
      <c r="XW68" s="76"/>
      <c r="XX68" s="76"/>
      <c r="XY68" s="76"/>
      <c r="XZ68" s="76"/>
      <c r="YA68" s="76"/>
      <c r="YB68" s="76"/>
      <c r="YC68" s="76"/>
      <c r="YD68" s="76"/>
      <c r="YE68" s="76"/>
      <c r="YF68" s="76"/>
      <c r="YG68" s="76"/>
      <c r="YH68" s="76"/>
      <c r="YI68" s="76"/>
      <c r="YJ68" s="76"/>
      <c r="YK68" s="76"/>
      <c r="YL68" s="76"/>
      <c r="YM68" s="76"/>
      <c r="YN68" s="76"/>
      <c r="YO68" s="76"/>
      <c r="YP68" s="76"/>
      <c r="YQ68" s="76"/>
      <c r="YR68" s="76"/>
      <c r="YS68" s="76"/>
      <c r="YT68" s="76"/>
      <c r="YU68" s="76"/>
      <c r="YV68" s="76"/>
      <c r="YW68" s="76"/>
      <c r="YX68" s="76"/>
      <c r="YY68" s="76"/>
      <c r="YZ68" s="76"/>
      <c r="ZA68" s="76"/>
      <c r="ZB68" s="76"/>
      <c r="ZC68" s="76"/>
      <c r="ZD68" s="76"/>
      <c r="ZE68" s="76"/>
      <c r="ZF68" s="76"/>
      <c r="ZG68" s="76"/>
      <c r="ZH68" s="76"/>
      <c r="ZI68" s="76"/>
      <c r="ZJ68" s="76"/>
      <c r="ZK68" s="76"/>
      <c r="ZL68" s="76"/>
      <c r="ZM68" s="76"/>
      <c r="ZN68" s="76"/>
      <c r="ZO68" s="76"/>
      <c r="ZP68" s="76"/>
      <c r="ZQ68" s="76"/>
      <c r="ZR68" s="76"/>
      <c r="ZS68" s="76"/>
      <c r="ZT68" s="76"/>
      <c r="ZU68" s="76"/>
      <c r="ZV68" s="76"/>
      <c r="ZW68" s="76"/>
      <c r="ZX68" s="76"/>
      <c r="ZY68" s="76"/>
      <c r="ZZ68" s="76"/>
      <c r="AAA68" s="76"/>
      <c r="AAB68" s="76"/>
      <c r="AAC68" s="76"/>
      <c r="AAD68" s="76"/>
      <c r="AAE68" s="76"/>
      <c r="AAF68" s="76"/>
      <c r="AAG68" s="76"/>
      <c r="AAH68" s="76"/>
      <c r="AAI68" s="76"/>
      <c r="AAJ68" s="76"/>
      <c r="AAK68" s="76"/>
      <c r="AAL68" s="76"/>
      <c r="AAM68" s="76"/>
      <c r="AAN68" s="76"/>
      <c r="AAO68" s="76"/>
      <c r="AAP68" s="76"/>
      <c r="AAQ68" s="76"/>
      <c r="AAR68" s="76"/>
      <c r="AAS68" s="76"/>
      <c r="AAT68" s="76"/>
      <c r="AAU68" s="76"/>
      <c r="AAV68" s="76"/>
      <c r="AAW68" s="76"/>
      <c r="AAX68" s="76"/>
      <c r="AAY68" s="76"/>
      <c r="AAZ68" s="76"/>
      <c r="ABA68" s="76"/>
      <c r="ABB68" s="76"/>
      <c r="ABC68" s="76"/>
      <c r="ABD68" s="76"/>
      <c r="ABE68" s="76"/>
      <c r="ABF68" s="76"/>
      <c r="ABG68" s="76"/>
      <c r="ABH68" s="76"/>
      <c r="ABI68" s="76"/>
      <c r="ABJ68" s="76"/>
      <c r="ABK68" s="76"/>
      <c r="ABL68" s="76"/>
      <c r="ABM68" s="76"/>
      <c r="ABN68" s="76"/>
      <c r="ABO68" s="76"/>
      <c r="ABP68" s="76"/>
      <c r="ABQ68" s="76"/>
      <c r="ABR68" s="76"/>
      <c r="ABS68" s="76"/>
      <c r="ABT68" s="76"/>
      <c r="ABU68" s="76"/>
      <c r="ABV68" s="76"/>
      <c r="ABW68" s="76"/>
      <c r="ABX68" s="76"/>
      <c r="ABY68" s="76"/>
      <c r="ABZ68" s="76"/>
      <c r="ACA68" s="76"/>
      <c r="ACB68" s="76"/>
      <c r="ACC68" s="76"/>
      <c r="ACD68" s="76"/>
      <c r="ACE68" s="76"/>
      <c r="ACF68" s="76"/>
      <c r="ACG68" s="76"/>
      <c r="ACH68" s="76"/>
      <c r="ACI68" s="76"/>
      <c r="ACJ68" s="76"/>
      <c r="ACK68" s="76"/>
      <c r="ACL68" s="76"/>
      <c r="ACM68" s="76"/>
      <c r="ACN68" s="76"/>
      <c r="ACO68" s="76"/>
      <c r="ACP68" s="76"/>
      <c r="ACQ68" s="76"/>
      <c r="ACR68" s="76"/>
      <c r="ACS68" s="76"/>
      <c r="ACT68" s="76"/>
      <c r="ACU68" s="76"/>
      <c r="ACV68" s="76"/>
      <c r="ACW68" s="76"/>
      <c r="ACX68" s="76"/>
      <c r="ACY68" s="76"/>
      <c r="ACZ68" s="76"/>
      <c r="ADA68" s="76"/>
      <c r="ADB68" s="76"/>
      <c r="ADC68" s="76"/>
      <c r="ADD68" s="76"/>
      <c r="ADE68" s="76"/>
      <c r="ADF68" s="76"/>
      <c r="ADG68" s="76"/>
      <c r="ADH68" s="76"/>
      <c r="ADI68" s="76"/>
      <c r="ADJ68" s="76"/>
      <c r="ADK68" s="76"/>
      <c r="ADL68" s="76"/>
      <c r="ADM68" s="76"/>
      <c r="ADN68" s="76"/>
      <c r="ADO68" s="76"/>
      <c r="ADP68" s="76"/>
      <c r="ADQ68" s="76"/>
      <c r="ADR68" s="76"/>
      <c r="ADS68" s="76"/>
      <c r="ADT68" s="76"/>
      <c r="ADU68" s="76"/>
      <c r="ADV68" s="76"/>
      <c r="ADW68" s="76"/>
      <c r="ADX68" s="76"/>
      <c r="ADY68" s="76"/>
      <c r="ADZ68" s="76"/>
      <c r="AEA68" s="76"/>
      <c r="AEB68" s="76"/>
      <c r="AEC68" s="76"/>
      <c r="AED68" s="76"/>
      <c r="AEE68" s="76"/>
      <c r="AEF68" s="76"/>
      <c r="AEG68" s="76"/>
      <c r="AEH68" s="76"/>
      <c r="AEI68" s="76"/>
      <c r="AEJ68" s="76"/>
      <c r="AEK68" s="76"/>
      <c r="AEL68" s="76"/>
      <c r="AEM68" s="76"/>
      <c r="AEN68" s="76"/>
      <c r="AEO68" s="76"/>
      <c r="AEP68" s="76"/>
      <c r="AEQ68" s="76"/>
      <c r="AER68" s="76"/>
      <c r="AES68" s="76"/>
      <c r="AET68" s="76"/>
      <c r="AEU68" s="76"/>
      <c r="AEV68" s="76"/>
      <c r="AEW68" s="76"/>
      <c r="AEX68" s="76"/>
      <c r="AEY68" s="76"/>
      <c r="AEZ68" s="76"/>
      <c r="AFA68" s="76"/>
      <c r="AFB68" s="76"/>
      <c r="AFC68" s="76"/>
      <c r="AFD68" s="76"/>
      <c r="AFE68" s="76"/>
      <c r="AFF68" s="76"/>
      <c r="AFG68" s="76"/>
      <c r="AFH68" s="76"/>
      <c r="AFI68" s="76"/>
      <c r="AFJ68" s="76"/>
      <c r="AFK68" s="76"/>
      <c r="AFL68" s="76"/>
      <c r="AFM68" s="76"/>
      <c r="AFN68" s="76"/>
      <c r="AFO68" s="76"/>
      <c r="AFP68" s="76"/>
      <c r="AFQ68" s="76"/>
      <c r="AFR68" s="76"/>
      <c r="AFS68" s="76"/>
      <c r="AFT68" s="76"/>
      <c r="AFU68" s="76"/>
      <c r="AFV68" s="76"/>
      <c r="AFW68" s="76"/>
      <c r="AFX68" s="76"/>
      <c r="AFY68" s="76"/>
      <c r="AFZ68" s="76"/>
      <c r="AGA68" s="76"/>
      <c r="AGB68" s="76"/>
      <c r="AGC68" s="76"/>
      <c r="AGD68" s="76"/>
      <c r="AGE68" s="76"/>
      <c r="AGF68" s="76"/>
      <c r="AGG68" s="76"/>
      <c r="AGH68" s="76"/>
      <c r="AGI68" s="76"/>
      <c r="AGJ68" s="76"/>
      <c r="AGK68" s="76"/>
      <c r="AGL68" s="76"/>
      <c r="AGM68" s="76"/>
      <c r="AGN68" s="76"/>
      <c r="AGO68" s="76"/>
      <c r="AGP68" s="76"/>
      <c r="AGQ68" s="76"/>
      <c r="AGR68" s="76"/>
      <c r="AGS68" s="76"/>
      <c r="AGT68" s="76"/>
      <c r="AGU68" s="76"/>
      <c r="AGV68" s="76"/>
      <c r="AGW68" s="76"/>
      <c r="AGX68" s="76"/>
      <c r="AGY68" s="76"/>
      <c r="AGZ68" s="76"/>
      <c r="AHA68" s="76"/>
      <c r="AHB68" s="76"/>
      <c r="AHC68" s="76"/>
      <c r="AHD68" s="76"/>
      <c r="AHE68" s="76"/>
      <c r="AHF68" s="76"/>
      <c r="AHG68" s="76"/>
      <c r="AHH68" s="76"/>
      <c r="AHI68" s="76"/>
      <c r="AHJ68" s="76"/>
      <c r="AHK68" s="76"/>
      <c r="AHL68" s="76"/>
      <c r="AHM68" s="76"/>
      <c r="AHN68" s="76"/>
      <c r="AHO68" s="76"/>
      <c r="AHP68" s="76"/>
      <c r="AHQ68" s="76"/>
      <c r="AHR68" s="76"/>
      <c r="AHS68" s="76"/>
      <c r="AHT68" s="76"/>
      <c r="AHU68" s="76"/>
      <c r="AHV68" s="76"/>
      <c r="AHW68" s="76"/>
      <c r="AHX68" s="76"/>
      <c r="AHY68" s="76"/>
      <c r="AHZ68" s="76"/>
      <c r="AIA68" s="76"/>
      <c r="AIB68" s="76"/>
      <c r="AIC68" s="76"/>
      <c r="AID68" s="76"/>
      <c r="AIE68" s="76"/>
      <c r="AIF68" s="76"/>
      <c r="AIG68" s="76"/>
      <c r="AIH68" s="76"/>
      <c r="AII68" s="76"/>
      <c r="AIJ68" s="76"/>
      <c r="AIK68" s="76"/>
      <c r="AIL68" s="76"/>
      <c r="AIM68" s="76"/>
      <c r="AIN68" s="76"/>
      <c r="AIO68" s="76"/>
      <c r="AIP68" s="76"/>
      <c r="AIQ68" s="76"/>
      <c r="AIR68" s="76"/>
      <c r="AIS68" s="76"/>
      <c r="AIT68" s="76"/>
      <c r="AIU68" s="76"/>
      <c r="AIV68" s="76"/>
      <c r="AIW68" s="76"/>
      <c r="AIX68" s="76"/>
      <c r="AIY68" s="76"/>
      <c r="AIZ68" s="76"/>
      <c r="AJA68" s="76"/>
      <c r="AJB68" s="76"/>
      <c r="AJC68" s="76"/>
      <c r="AJD68" s="76"/>
      <c r="AJE68" s="76"/>
      <c r="AJF68" s="76"/>
      <c r="AJG68" s="76"/>
      <c r="AJH68" s="76"/>
      <c r="AJI68" s="76"/>
      <c r="AJJ68" s="76"/>
      <c r="AJK68" s="76"/>
      <c r="AJL68" s="76"/>
      <c r="AJM68" s="76"/>
      <c r="AJN68" s="76"/>
      <c r="AJO68" s="76"/>
      <c r="AJP68" s="76"/>
      <c r="AJQ68" s="76"/>
      <c r="AJR68" s="76"/>
      <c r="AJS68" s="76"/>
      <c r="AJT68" s="76"/>
      <c r="AJU68" s="76"/>
      <c r="AJV68" s="76"/>
      <c r="AJW68" s="76"/>
      <c r="AJX68" s="76"/>
      <c r="AJY68" s="76"/>
      <c r="AJZ68" s="76"/>
      <c r="AKA68" s="76"/>
      <c r="AKB68" s="76"/>
      <c r="AKC68" s="76"/>
      <c r="AKD68" s="76"/>
      <c r="AKE68" s="76"/>
      <c r="AKF68" s="76"/>
      <c r="AKG68" s="76"/>
      <c r="AKH68" s="76"/>
      <c r="AKI68" s="76"/>
      <c r="AKJ68" s="76"/>
      <c r="AKK68" s="76"/>
      <c r="AKL68" s="76"/>
      <c r="AKM68" s="76"/>
      <c r="AKN68" s="76"/>
      <c r="AKO68" s="76"/>
      <c r="AKP68" s="76"/>
      <c r="AKQ68" s="76"/>
      <c r="AKR68" s="76"/>
      <c r="AKS68" s="76"/>
      <c r="AKT68" s="76"/>
      <c r="AKU68" s="76"/>
      <c r="AKV68" s="76"/>
      <c r="AKW68" s="76"/>
      <c r="AKX68" s="76"/>
      <c r="AKY68" s="76"/>
      <c r="AKZ68" s="76"/>
      <c r="ALA68" s="76"/>
      <c r="ALB68" s="76"/>
      <c r="ALC68" s="76"/>
      <c r="ALD68" s="76"/>
      <c r="ALE68" s="76"/>
      <c r="ALF68" s="76"/>
      <c r="ALG68" s="76"/>
      <c r="ALH68" s="76"/>
      <c r="ALI68" s="76"/>
      <c r="ALJ68" s="76"/>
      <c r="ALK68" s="76"/>
      <c r="ALL68" s="76"/>
      <c r="ALM68" s="76"/>
      <c r="ALN68" s="76"/>
      <c r="ALO68" s="76"/>
      <c r="ALP68" s="76"/>
      <c r="ALQ68" s="76"/>
      <c r="ALR68" s="76"/>
      <c r="ALS68" s="76"/>
      <c r="ALT68" s="76"/>
      <c r="ALU68" s="76"/>
      <c r="ALV68" s="76"/>
      <c r="ALW68" s="76"/>
      <c r="ALX68" s="76"/>
      <c r="ALY68" s="76"/>
      <c r="ALZ68" s="76"/>
      <c r="AMA68" s="76"/>
      <c r="AMB68" s="76"/>
      <c r="AMC68" s="76"/>
      <c r="AMD68" s="76"/>
      <c r="AME68" s="76"/>
    </row>
    <row r="69" spans="1:1019" s="80" customFormat="1" ht="25.5">
      <c r="A69" s="20" t="s">
        <v>408</v>
      </c>
      <c r="B69" s="21" t="s">
        <v>65</v>
      </c>
      <c r="C69" s="21" t="s">
        <v>96</v>
      </c>
      <c r="D69" s="71" t="s">
        <v>111</v>
      </c>
      <c r="E69" s="22" t="s">
        <v>62</v>
      </c>
      <c r="F69" s="59">
        <f>F68</f>
        <v>125.816</v>
      </c>
      <c r="G69" s="23">
        <v>368.59</v>
      </c>
      <c r="H69" s="69">
        <f t="shared" si="18"/>
        <v>0.15</v>
      </c>
      <c r="I69" s="23">
        <f t="shared" si="19"/>
        <v>423.88</v>
      </c>
      <c r="J69" s="23">
        <f t="shared" si="20"/>
        <v>53330.879999999997</v>
      </c>
      <c r="K69" s="78">
        <f t="shared" si="21"/>
        <v>46374.519439999996</v>
      </c>
      <c r="L69" s="76"/>
      <c r="M69" s="79"/>
      <c r="N69" s="76"/>
      <c r="O69" s="76"/>
      <c r="P69" s="76"/>
      <c r="Q69" s="76"/>
      <c r="R69" s="76"/>
      <c r="S69" s="76"/>
      <c r="T69" s="76"/>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6"/>
      <c r="BI69" s="76"/>
      <c r="BJ69" s="76"/>
      <c r="BK69" s="76"/>
      <c r="BL69" s="76"/>
      <c r="BM69" s="76"/>
      <c r="BN69" s="76"/>
      <c r="BO69" s="76"/>
      <c r="BP69" s="76"/>
      <c r="BQ69" s="76"/>
      <c r="BR69" s="76"/>
      <c r="BS69" s="76"/>
      <c r="BT69" s="76"/>
      <c r="BU69" s="76"/>
      <c r="BV69" s="76"/>
      <c r="BW69" s="76"/>
      <c r="BX69" s="76"/>
      <c r="BY69" s="76"/>
      <c r="BZ69" s="76"/>
      <c r="CA69" s="76"/>
      <c r="CB69" s="76"/>
      <c r="CC69" s="76"/>
      <c r="CD69" s="76"/>
      <c r="CE69" s="76"/>
      <c r="CF69" s="76"/>
      <c r="CG69" s="76"/>
      <c r="CH69" s="76"/>
      <c r="CI69" s="76"/>
      <c r="CJ69" s="76"/>
      <c r="CK69" s="76"/>
      <c r="CL69" s="76"/>
      <c r="CM69" s="76"/>
      <c r="CN69" s="76"/>
      <c r="CO69" s="76"/>
      <c r="CP69" s="76"/>
      <c r="CQ69" s="76"/>
      <c r="CR69" s="76"/>
      <c r="CS69" s="76"/>
      <c r="CT69" s="76"/>
      <c r="CU69" s="76"/>
      <c r="CV69" s="76"/>
      <c r="CW69" s="76"/>
      <c r="CX69" s="76"/>
      <c r="CY69" s="76"/>
      <c r="CZ69" s="76"/>
      <c r="DA69" s="76"/>
      <c r="DB69" s="76"/>
      <c r="DC69" s="76"/>
      <c r="DD69" s="76"/>
      <c r="DE69" s="76"/>
      <c r="DF69" s="76"/>
      <c r="DG69" s="76"/>
      <c r="DH69" s="76"/>
      <c r="DI69" s="76"/>
      <c r="DJ69" s="76"/>
      <c r="DK69" s="76"/>
      <c r="DL69" s="76"/>
      <c r="DM69" s="76"/>
      <c r="DN69" s="76"/>
      <c r="DO69" s="76"/>
      <c r="DP69" s="76"/>
      <c r="DQ69" s="76"/>
      <c r="DR69" s="76"/>
      <c r="DS69" s="76"/>
      <c r="DT69" s="76"/>
      <c r="DU69" s="76"/>
      <c r="DV69" s="76"/>
      <c r="DW69" s="76"/>
      <c r="DX69" s="76"/>
      <c r="DY69" s="76"/>
      <c r="DZ69" s="76"/>
      <c r="EA69" s="76"/>
      <c r="EB69" s="76"/>
      <c r="EC69" s="76"/>
      <c r="ED69" s="76"/>
      <c r="EE69" s="76"/>
      <c r="EF69" s="76"/>
      <c r="EG69" s="76"/>
      <c r="EH69" s="76"/>
      <c r="EI69" s="76"/>
      <c r="EJ69" s="76"/>
      <c r="EK69" s="76"/>
      <c r="EL69" s="76"/>
      <c r="EM69" s="76"/>
      <c r="EN69" s="76"/>
      <c r="EO69" s="76"/>
      <c r="EP69" s="76"/>
      <c r="EQ69" s="76"/>
      <c r="ER69" s="76"/>
      <c r="ES69" s="76"/>
      <c r="ET69" s="76"/>
      <c r="EU69" s="76"/>
      <c r="EV69" s="76"/>
      <c r="EW69" s="76"/>
      <c r="EX69" s="76"/>
      <c r="EY69" s="76"/>
      <c r="EZ69" s="76"/>
      <c r="FA69" s="76"/>
      <c r="FB69" s="76"/>
      <c r="FC69" s="76"/>
      <c r="FD69" s="76"/>
      <c r="FE69" s="76"/>
      <c r="FF69" s="76"/>
      <c r="FG69" s="76"/>
      <c r="FH69" s="76"/>
      <c r="FI69" s="76"/>
      <c r="FJ69" s="76"/>
      <c r="FK69" s="76"/>
      <c r="FL69" s="76"/>
      <c r="FM69" s="76"/>
      <c r="FN69" s="76"/>
      <c r="FO69" s="76"/>
      <c r="FP69" s="76"/>
      <c r="FQ69" s="76"/>
      <c r="FR69" s="76"/>
      <c r="FS69" s="76"/>
      <c r="FT69" s="76"/>
      <c r="FU69" s="76"/>
      <c r="FV69" s="76"/>
      <c r="FW69" s="76"/>
      <c r="FX69" s="76"/>
      <c r="FY69" s="76"/>
      <c r="FZ69" s="76"/>
      <c r="GA69" s="76"/>
      <c r="GB69" s="76"/>
      <c r="GC69" s="76"/>
      <c r="GD69" s="76"/>
      <c r="GE69" s="76"/>
      <c r="GF69" s="76"/>
      <c r="GG69" s="76"/>
      <c r="GH69" s="76"/>
      <c r="GI69" s="76"/>
      <c r="GJ69" s="76"/>
      <c r="GK69" s="76"/>
      <c r="GL69" s="76"/>
      <c r="GM69" s="76"/>
      <c r="GN69" s="76"/>
      <c r="GO69" s="76"/>
      <c r="GP69" s="76"/>
      <c r="GQ69" s="76"/>
      <c r="GR69" s="76"/>
      <c r="GS69" s="76"/>
      <c r="GT69" s="76"/>
      <c r="GU69" s="76"/>
      <c r="GV69" s="76"/>
      <c r="GW69" s="76"/>
      <c r="GX69" s="76"/>
      <c r="GY69" s="76"/>
      <c r="GZ69" s="76"/>
      <c r="HA69" s="76"/>
      <c r="HB69" s="76"/>
      <c r="HC69" s="76"/>
      <c r="HD69" s="76"/>
      <c r="HE69" s="76"/>
      <c r="HF69" s="76"/>
      <c r="HG69" s="76"/>
      <c r="HH69" s="76"/>
      <c r="HI69" s="76"/>
      <c r="HJ69" s="76"/>
      <c r="HK69" s="76"/>
      <c r="HL69" s="76"/>
      <c r="HM69" s="76"/>
      <c r="HN69" s="76"/>
      <c r="HO69" s="76"/>
      <c r="HP69" s="76"/>
      <c r="HQ69" s="76"/>
      <c r="HR69" s="76"/>
      <c r="HS69" s="76"/>
      <c r="HT69" s="76"/>
      <c r="HU69" s="76"/>
      <c r="HV69" s="76"/>
      <c r="HW69" s="76"/>
      <c r="HX69" s="76"/>
      <c r="HY69" s="76"/>
      <c r="HZ69" s="76"/>
      <c r="IA69" s="76"/>
      <c r="IB69" s="76"/>
      <c r="IC69" s="76"/>
      <c r="ID69" s="76"/>
      <c r="IE69" s="76"/>
      <c r="IF69" s="76"/>
      <c r="IG69" s="76"/>
      <c r="IH69" s="76"/>
      <c r="II69" s="76"/>
      <c r="IJ69" s="76"/>
      <c r="IK69" s="76"/>
      <c r="IL69" s="76"/>
      <c r="IM69" s="76"/>
      <c r="IN69" s="76"/>
      <c r="IO69" s="76"/>
      <c r="IP69" s="76"/>
      <c r="IQ69" s="76"/>
      <c r="IR69" s="76"/>
      <c r="IS69" s="76"/>
      <c r="IT69" s="76"/>
      <c r="IU69" s="76"/>
      <c r="IV69" s="76"/>
      <c r="IW69" s="76"/>
      <c r="IX69" s="76"/>
      <c r="IY69" s="76"/>
      <c r="IZ69" s="76"/>
      <c r="JA69" s="76"/>
      <c r="JB69" s="76"/>
      <c r="JC69" s="76"/>
      <c r="JD69" s="76"/>
      <c r="JE69" s="76"/>
      <c r="JF69" s="76"/>
      <c r="JG69" s="76"/>
      <c r="JH69" s="76"/>
      <c r="JI69" s="76"/>
      <c r="JJ69" s="76"/>
      <c r="JK69" s="76"/>
      <c r="JL69" s="76"/>
      <c r="JM69" s="76"/>
      <c r="JN69" s="76"/>
      <c r="JO69" s="76"/>
      <c r="JP69" s="76"/>
      <c r="JQ69" s="76"/>
      <c r="JR69" s="76"/>
      <c r="JS69" s="76"/>
      <c r="JT69" s="76"/>
      <c r="JU69" s="76"/>
      <c r="JV69" s="76"/>
      <c r="JW69" s="76"/>
      <c r="JX69" s="76"/>
      <c r="JY69" s="76"/>
      <c r="JZ69" s="76"/>
      <c r="KA69" s="76"/>
      <c r="KB69" s="76"/>
      <c r="KC69" s="76"/>
      <c r="KD69" s="76"/>
      <c r="KE69" s="76"/>
      <c r="KF69" s="76"/>
      <c r="KG69" s="76"/>
      <c r="KH69" s="76"/>
      <c r="KI69" s="76"/>
      <c r="KJ69" s="76"/>
      <c r="KK69" s="76"/>
      <c r="KL69" s="76"/>
      <c r="KM69" s="76"/>
      <c r="KN69" s="76"/>
      <c r="KO69" s="76"/>
      <c r="KP69" s="76"/>
      <c r="KQ69" s="76"/>
      <c r="KR69" s="76"/>
      <c r="KS69" s="76"/>
      <c r="KT69" s="76"/>
      <c r="KU69" s="76"/>
      <c r="KV69" s="76"/>
      <c r="KW69" s="76"/>
      <c r="KX69" s="76"/>
      <c r="KY69" s="76"/>
      <c r="KZ69" s="76"/>
      <c r="LA69" s="76"/>
      <c r="LB69" s="76"/>
      <c r="LC69" s="76"/>
      <c r="LD69" s="76"/>
      <c r="LE69" s="76"/>
      <c r="LF69" s="76"/>
      <c r="LG69" s="76"/>
      <c r="LH69" s="76"/>
      <c r="LI69" s="76"/>
      <c r="LJ69" s="76"/>
      <c r="LK69" s="76"/>
      <c r="LL69" s="76"/>
      <c r="LM69" s="76"/>
      <c r="LN69" s="76"/>
      <c r="LO69" s="76"/>
      <c r="LP69" s="76"/>
      <c r="LQ69" s="76"/>
      <c r="LR69" s="76"/>
      <c r="LS69" s="76"/>
      <c r="LT69" s="76"/>
      <c r="LU69" s="76"/>
      <c r="LV69" s="76"/>
      <c r="LW69" s="76"/>
      <c r="LX69" s="76"/>
      <c r="LY69" s="76"/>
      <c r="LZ69" s="76"/>
      <c r="MA69" s="76"/>
      <c r="MB69" s="76"/>
      <c r="MC69" s="76"/>
      <c r="MD69" s="76"/>
      <c r="ME69" s="76"/>
      <c r="MF69" s="76"/>
      <c r="MG69" s="76"/>
      <c r="MH69" s="76"/>
      <c r="MI69" s="76"/>
      <c r="MJ69" s="76"/>
      <c r="MK69" s="76"/>
      <c r="ML69" s="76"/>
      <c r="MM69" s="76"/>
      <c r="MN69" s="76"/>
      <c r="MO69" s="76"/>
      <c r="MP69" s="76"/>
      <c r="MQ69" s="76"/>
      <c r="MR69" s="76"/>
      <c r="MS69" s="76"/>
      <c r="MT69" s="76"/>
      <c r="MU69" s="76"/>
      <c r="MV69" s="76"/>
      <c r="MW69" s="76"/>
      <c r="MX69" s="76"/>
      <c r="MY69" s="76"/>
      <c r="MZ69" s="76"/>
      <c r="NA69" s="76"/>
      <c r="NB69" s="76"/>
      <c r="NC69" s="76"/>
      <c r="ND69" s="76"/>
      <c r="NE69" s="76"/>
      <c r="NF69" s="76"/>
      <c r="NG69" s="76"/>
      <c r="NH69" s="76"/>
      <c r="NI69" s="76"/>
      <c r="NJ69" s="76"/>
      <c r="NK69" s="76"/>
      <c r="NL69" s="76"/>
      <c r="NM69" s="76"/>
      <c r="NN69" s="76"/>
      <c r="NO69" s="76"/>
      <c r="NP69" s="76"/>
      <c r="NQ69" s="76"/>
      <c r="NR69" s="76"/>
      <c r="NS69" s="76"/>
      <c r="NT69" s="76"/>
      <c r="NU69" s="76"/>
      <c r="NV69" s="76"/>
      <c r="NW69" s="76"/>
      <c r="NX69" s="76"/>
      <c r="NY69" s="76"/>
      <c r="NZ69" s="76"/>
      <c r="OA69" s="76"/>
      <c r="OB69" s="76"/>
      <c r="OC69" s="76"/>
      <c r="OD69" s="76"/>
      <c r="OE69" s="76"/>
      <c r="OF69" s="76"/>
      <c r="OG69" s="76"/>
      <c r="OH69" s="76"/>
      <c r="OI69" s="76"/>
      <c r="OJ69" s="76"/>
      <c r="OK69" s="76"/>
      <c r="OL69" s="76"/>
      <c r="OM69" s="76"/>
      <c r="ON69" s="76"/>
      <c r="OO69" s="76"/>
      <c r="OP69" s="76"/>
      <c r="OQ69" s="76"/>
      <c r="OR69" s="76"/>
      <c r="OS69" s="76"/>
      <c r="OT69" s="76"/>
      <c r="OU69" s="76"/>
      <c r="OV69" s="76"/>
      <c r="OW69" s="76"/>
      <c r="OX69" s="76"/>
      <c r="OY69" s="76"/>
      <c r="OZ69" s="76"/>
      <c r="PA69" s="76"/>
      <c r="PB69" s="76"/>
      <c r="PC69" s="76"/>
      <c r="PD69" s="76"/>
      <c r="PE69" s="76"/>
      <c r="PF69" s="76"/>
      <c r="PG69" s="76"/>
      <c r="PH69" s="76"/>
      <c r="PI69" s="76"/>
      <c r="PJ69" s="76"/>
      <c r="PK69" s="76"/>
      <c r="PL69" s="76"/>
      <c r="PM69" s="76"/>
      <c r="PN69" s="76"/>
      <c r="PO69" s="76"/>
      <c r="PP69" s="76"/>
      <c r="PQ69" s="76"/>
      <c r="PR69" s="76"/>
      <c r="PS69" s="76"/>
      <c r="PT69" s="76"/>
      <c r="PU69" s="76"/>
      <c r="PV69" s="76"/>
      <c r="PW69" s="76"/>
      <c r="PX69" s="76"/>
      <c r="PY69" s="76"/>
      <c r="PZ69" s="76"/>
      <c r="QA69" s="76"/>
      <c r="QB69" s="76"/>
      <c r="QC69" s="76"/>
      <c r="QD69" s="76"/>
      <c r="QE69" s="76"/>
      <c r="QF69" s="76"/>
      <c r="QG69" s="76"/>
      <c r="QH69" s="76"/>
      <c r="QI69" s="76"/>
      <c r="QJ69" s="76"/>
      <c r="QK69" s="76"/>
      <c r="QL69" s="76"/>
      <c r="QM69" s="76"/>
      <c r="QN69" s="76"/>
      <c r="QO69" s="76"/>
      <c r="QP69" s="76"/>
      <c r="QQ69" s="76"/>
      <c r="QR69" s="76"/>
      <c r="QS69" s="76"/>
      <c r="QT69" s="76"/>
      <c r="QU69" s="76"/>
      <c r="QV69" s="76"/>
      <c r="QW69" s="76"/>
      <c r="QX69" s="76"/>
      <c r="QY69" s="76"/>
      <c r="QZ69" s="76"/>
      <c r="RA69" s="76"/>
      <c r="RB69" s="76"/>
      <c r="RC69" s="76"/>
      <c r="RD69" s="76"/>
      <c r="RE69" s="76"/>
      <c r="RF69" s="76"/>
      <c r="RG69" s="76"/>
      <c r="RH69" s="76"/>
      <c r="RI69" s="76"/>
      <c r="RJ69" s="76"/>
      <c r="RK69" s="76"/>
      <c r="RL69" s="76"/>
      <c r="RM69" s="76"/>
      <c r="RN69" s="76"/>
      <c r="RO69" s="76"/>
      <c r="RP69" s="76"/>
      <c r="RQ69" s="76"/>
      <c r="RR69" s="76"/>
      <c r="RS69" s="76"/>
      <c r="RT69" s="76"/>
      <c r="RU69" s="76"/>
      <c r="RV69" s="76"/>
      <c r="RW69" s="76"/>
      <c r="RX69" s="76"/>
      <c r="RY69" s="76"/>
      <c r="RZ69" s="76"/>
      <c r="SA69" s="76"/>
      <c r="SB69" s="76"/>
      <c r="SC69" s="76"/>
      <c r="SD69" s="76"/>
      <c r="SE69" s="76"/>
      <c r="SF69" s="76"/>
      <c r="SG69" s="76"/>
      <c r="SH69" s="76"/>
      <c r="SI69" s="76"/>
      <c r="SJ69" s="76"/>
      <c r="SK69" s="76"/>
      <c r="SL69" s="76"/>
      <c r="SM69" s="76"/>
      <c r="SN69" s="76"/>
      <c r="SO69" s="76"/>
      <c r="SP69" s="76"/>
      <c r="SQ69" s="76"/>
      <c r="SR69" s="76"/>
      <c r="SS69" s="76"/>
      <c r="ST69" s="76"/>
      <c r="SU69" s="76"/>
      <c r="SV69" s="76"/>
      <c r="SW69" s="76"/>
      <c r="SX69" s="76"/>
      <c r="SY69" s="76"/>
      <c r="SZ69" s="76"/>
      <c r="TA69" s="76"/>
      <c r="TB69" s="76"/>
      <c r="TC69" s="76"/>
      <c r="TD69" s="76"/>
      <c r="TE69" s="76"/>
      <c r="TF69" s="76"/>
      <c r="TG69" s="76"/>
      <c r="TH69" s="76"/>
      <c r="TI69" s="76"/>
      <c r="TJ69" s="76"/>
      <c r="TK69" s="76"/>
      <c r="TL69" s="76"/>
      <c r="TM69" s="76"/>
      <c r="TN69" s="76"/>
      <c r="TO69" s="76"/>
      <c r="TP69" s="76"/>
      <c r="TQ69" s="76"/>
      <c r="TR69" s="76"/>
      <c r="TS69" s="76"/>
      <c r="TT69" s="76"/>
      <c r="TU69" s="76"/>
      <c r="TV69" s="76"/>
      <c r="TW69" s="76"/>
      <c r="TX69" s="76"/>
      <c r="TY69" s="76"/>
      <c r="TZ69" s="76"/>
      <c r="UA69" s="76"/>
      <c r="UB69" s="76"/>
      <c r="UC69" s="76"/>
      <c r="UD69" s="76"/>
      <c r="UE69" s="76"/>
      <c r="UF69" s="76"/>
      <c r="UG69" s="76"/>
      <c r="UH69" s="76"/>
      <c r="UI69" s="76"/>
      <c r="UJ69" s="76"/>
      <c r="UK69" s="76"/>
      <c r="UL69" s="76"/>
      <c r="UM69" s="76"/>
      <c r="UN69" s="76"/>
      <c r="UO69" s="76"/>
      <c r="UP69" s="76"/>
      <c r="UQ69" s="76"/>
      <c r="UR69" s="76"/>
      <c r="US69" s="76"/>
      <c r="UT69" s="76"/>
      <c r="UU69" s="76"/>
      <c r="UV69" s="76"/>
      <c r="UW69" s="76"/>
      <c r="UX69" s="76"/>
      <c r="UY69" s="76"/>
      <c r="UZ69" s="76"/>
      <c r="VA69" s="76"/>
      <c r="VB69" s="76"/>
      <c r="VC69" s="76"/>
      <c r="VD69" s="76"/>
      <c r="VE69" s="76"/>
      <c r="VF69" s="76"/>
      <c r="VG69" s="76"/>
      <c r="VH69" s="76"/>
      <c r="VI69" s="76"/>
      <c r="VJ69" s="76"/>
      <c r="VK69" s="76"/>
      <c r="VL69" s="76"/>
      <c r="VM69" s="76"/>
      <c r="VN69" s="76"/>
      <c r="VO69" s="76"/>
      <c r="VP69" s="76"/>
      <c r="VQ69" s="76"/>
      <c r="VR69" s="76"/>
      <c r="VS69" s="76"/>
      <c r="VT69" s="76"/>
      <c r="VU69" s="76"/>
      <c r="VV69" s="76"/>
      <c r="VW69" s="76"/>
      <c r="VX69" s="76"/>
      <c r="VY69" s="76"/>
      <c r="VZ69" s="76"/>
      <c r="WA69" s="76"/>
      <c r="WB69" s="76"/>
      <c r="WC69" s="76"/>
      <c r="WD69" s="76"/>
      <c r="WE69" s="76"/>
      <c r="WF69" s="76"/>
      <c r="WG69" s="76"/>
      <c r="WH69" s="76"/>
      <c r="WI69" s="76"/>
      <c r="WJ69" s="76"/>
      <c r="WK69" s="76"/>
      <c r="WL69" s="76"/>
      <c r="WM69" s="76"/>
      <c r="WN69" s="76"/>
      <c r="WO69" s="76"/>
      <c r="WP69" s="76"/>
      <c r="WQ69" s="76"/>
      <c r="WR69" s="76"/>
      <c r="WS69" s="76"/>
      <c r="WT69" s="76"/>
      <c r="WU69" s="76"/>
      <c r="WV69" s="76"/>
      <c r="WW69" s="76"/>
      <c r="WX69" s="76"/>
      <c r="WY69" s="76"/>
      <c r="WZ69" s="76"/>
      <c r="XA69" s="76"/>
      <c r="XB69" s="76"/>
      <c r="XC69" s="76"/>
      <c r="XD69" s="76"/>
      <c r="XE69" s="76"/>
      <c r="XF69" s="76"/>
      <c r="XG69" s="76"/>
      <c r="XH69" s="76"/>
      <c r="XI69" s="76"/>
      <c r="XJ69" s="76"/>
      <c r="XK69" s="76"/>
      <c r="XL69" s="76"/>
      <c r="XM69" s="76"/>
      <c r="XN69" s="76"/>
      <c r="XO69" s="76"/>
      <c r="XP69" s="76"/>
      <c r="XQ69" s="76"/>
      <c r="XR69" s="76"/>
      <c r="XS69" s="76"/>
      <c r="XT69" s="76"/>
      <c r="XU69" s="76"/>
      <c r="XV69" s="76"/>
      <c r="XW69" s="76"/>
      <c r="XX69" s="76"/>
      <c r="XY69" s="76"/>
      <c r="XZ69" s="76"/>
      <c r="YA69" s="76"/>
      <c r="YB69" s="76"/>
      <c r="YC69" s="76"/>
      <c r="YD69" s="76"/>
      <c r="YE69" s="76"/>
      <c r="YF69" s="76"/>
      <c r="YG69" s="76"/>
      <c r="YH69" s="76"/>
      <c r="YI69" s="76"/>
      <c r="YJ69" s="76"/>
      <c r="YK69" s="76"/>
      <c r="YL69" s="76"/>
      <c r="YM69" s="76"/>
      <c r="YN69" s="76"/>
      <c r="YO69" s="76"/>
      <c r="YP69" s="76"/>
      <c r="YQ69" s="76"/>
      <c r="YR69" s="76"/>
      <c r="YS69" s="76"/>
      <c r="YT69" s="76"/>
      <c r="YU69" s="76"/>
      <c r="YV69" s="76"/>
      <c r="YW69" s="76"/>
      <c r="YX69" s="76"/>
      <c r="YY69" s="76"/>
      <c r="YZ69" s="76"/>
      <c r="ZA69" s="76"/>
      <c r="ZB69" s="76"/>
      <c r="ZC69" s="76"/>
      <c r="ZD69" s="76"/>
      <c r="ZE69" s="76"/>
      <c r="ZF69" s="76"/>
      <c r="ZG69" s="76"/>
      <c r="ZH69" s="76"/>
      <c r="ZI69" s="76"/>
      <c r="ZJ69" s="76"/>
      <c r="ZK69" s="76"/>
      <c r="ZL69" s="76"/>
      <c r="ZM69" s="76"/>
      <c r="ZN69" s="76"/>
      <c r="ZO69" s="76"/>
      <c r="ZP69" s="76"/>
      <c r="ZQ69" s="76"/>
      <c r="ZR69" s="76"/>
      <c r="ZS69" s="76"/>
      <c r="ZT69" s="76"/>
      <c r="ZU69" s="76"/>
      <c r="ZV69" s="76"/>
      <c r="ZW69" s="76"/>
      <c r="ZX69" s="76"/>
      <c r="ZY69" s="76"/>
      <c r="ZZ69" s="76"/>
      <c r="AAA69" s="76"/>
      <c r="AAB69" s="76"/>
      <c r="AAC69" s="76"/>
      <c r="AAD69" s="76"/>
      <c r="AAE69" s="76"/>
      <c r="AAF69" s="76"/>
      <c r="AAG69" s="76"/>
      <c r="AAH69" s="76"/>
      <c r="AAI69" s="76"/>
      <c r="AAJ69" s="76"/>
      <c r="AAK69" s="76"/>
      <c r="AAL69" s="76"/>
      <c r="AAM69" s="76"/>
      <c r="AAN69" s="76"/>
      <c r="AAO69" s="76"/>
      <c r="AAP69" s="76"/>
      <c r="AAQ69" s="76"/>
      <c r="AAR69" s="76"/>
      <c r="AAS69" s="76"/>
      <c r="AAT69" s="76"/>
      <c r="AAU69" s="76"/>
      <c r="AAV69" s="76"/>
      <c r="AAW69" s="76"/>
      <c r="AAX69" s="76"/>
      <c r="AAY69" s="76"/>
      <c r="AAZ69" s="76"/>
      <c r="ABA69" s="76"/>
      <c r="ABB69" s="76"/>
      <c r="ABC69" s="76"/>
      <c r="ABD69" s="76"/>
      <c r="ABE69" s="76"/>
      <c r="ABF69" s="76"/>
      <c r="ABG69" s="76"/>
      <c r="ABH69" s="76"/>
      <c r="ABI69" s="76"/>
      <c r="ABJ69" s="76"/>
      <c r="ABK69" s="76"/>
      <c r="ABL69" s="76"/>
      <c r="ABM69" s="76"/>
      <c r="ABN69" s="76"/>
      <c r="ABO69" s="76"/>
      <c r="ABP69" s="76"/>
      <c r="ABQ69" s="76"/>
      <c r="ABR69" s="76"/>
      <c r="ABS69" s="76"/>
      <c r="ABT69" s="76"/>
      <c r="ABU69" s="76"/>
      <c r="ABV69" s="76"/>
      <c r="ABW69" s="76"/>
      <c r="ABX69" s="76"/>
      <c r="ABY69" s="76"/>
      <c r="ABZ69" s="76"/>
      <c r="ACA69" s="76"/>
      <c r="ACB69" s="76"/>
      <c r="ACC69" s="76"/>
      <c r="ACD69" s="76"/>
      <c r="ACE69" s="76"/>
      <c r="ACF69" s="76"/>
      <c r="ACG69" s="76"/>
      <c r="ACH69" s="76"/>
      <c r="ACI69" s="76"/>
      <c r="ACJ69" s="76"/>
      <c r="ACK69" s="76"/>
      <c r="ACL69" s="76"/>
      <c r="ACM69" s="76"/>
      <c r="ACN69" s="76"/>
      <c r="ACO69" s="76"/>
      <c r="ACP69" s="76"/>
      <c r="ACQ69" s="76"/>
      <c r="ACR69" s="76"/>
      <c r="ACS69" s="76"/>
      <c r="ACT69" s="76"/>
      <c r="ACU69" s="76"/>
      <c r="ACV69" s="76"/>
      <c r="ACW69" s="76"/>
      <c r="ACX69" s="76"/>
      <c r="ACY69" s="76"/>
      <c r="ACZ69" s="76"/>
      <c r="ADA69" s="76"/>
      <c r="ADB69" s="76"/>
      <c r="ADC69" s="76"/>
      <c r="ADD69" s="76"/>
      <c r="ADE69" s="76"/>
      <c r="ADF69" s="76"/>
      <c r="ADG69" s="76"/>
      <c r="ADH69" s="76"/>
      <c r="ADI69" s="76"/>
      <c r="ADJ69" s="76"/>
      <c r="ADK69" s="76"/>
      <c r="ADL69" s="76"/>
      <c r="ADM69" s="76"/>
      <c r="ADN69" s="76"/>
      <c r="ADO69" s="76"/>
      <c r="ADP69" s="76"/>
      <c r="ADQ69" s="76"/>
      <c r="ADR69" s="76"/>
      <c r="ADS69" s="76"/>
      <c r="ADT69" s="76"/>
      <c r="ADU69" s="76"/>
      <c r="ADV69" s="76"/>
      <c r="ADW69" s="76"/>
      <c r="ADX69" s="76"/>
      <c r="ADY69" s="76"/>
      <c r="ADZ69" s="76"/>
      <c r="AEA69" s="76"/>
      <c r="AEB69" s="76"/>
      <c r="AEC69" s="76"/>
      <c r="AED69" s="76"/>
      <c r="AEE69" s="76"/>
      <c r="AEF69" s="76"/>
      <c r="AEG69" s="76"/>
      <c r="AEH69" s="76"/>
      <c r="AEI69" s="76"/>
      <c r="AEJ69" s="76"/>
      <c r="AEK69" s="76"/>
      <c r="AEL69" s="76"/>
      <c r="AEM69" s="76"/>
      <c r="AEN69" s="76"/>
      <c r="AEO69" s="76"/>
      <c r="AEP69" s="76"/>
      <c r="AEQ69" s="76"/>
      <c r="AER69" s="76"/>
      <c r="AES69" s="76"/>
      <c r="AET69" s="76"/>
      <c r="AEU69" s="76"/>
      <c r="AEV69" s="76"/>
      <c r="AEW69" s="76"/>
      <c r="AEX69" s="76"/>
      <c r="AEY69" s="76"/>
      <c r="AEZ69" s="76"/>
      <c r="AFA69" s="76"/>
      <c r="AFB69" s="76"/>
      <c r="AFC69" s="76"/>
      <c r="AFD69" s="76"/>
      <c r="AFE69" s="76"/>
      <c r="AFF69" s="76"/>
      <c r="AFG69" s="76"/>
      <c r="AFH69" s="76"/>
      <c r="AFI69" s="76"/>
      <c r="AFJ69" s="76"/>
      <c r="AFK69" s="76"/>
      <c r="AFL69" s="76"/>
      <c r="AFM69" s="76"/>
      <c r="AFN69" s="76"/>
      <c r="AFO69" s="76"/>
      <c r="AFP69" s="76"/>
      <c r="AFQ69" s="76"/>
      <c r="AFR69" s="76"/>
      <c r="AFS69" s="76"/>
      <c r="AFT69" s="76"/>
      <c r="AFU69" s="76"/>
      <c r="AFV69" s="76"/>
      <c r="AFW69" s="76"/>
      <c r="AFX69" s="76"/>
      <c r="AFY69" s="76"/>
      <c r="AFZ69" s="76"/>
      <c r="AGA69" s="76"/>
      <c r="AGB69" s="76"/>
      <c r="AGC69" s="76"/>
      <c r="AGD69" s="76"/>
      <c r="AGE69" s="76"/>
      <c r="AGF69" s="76"/>
      <c r="AGG69" s="76"/>
      <c r="AGH69" s="76"/>
      <c r="AGI69" s="76"/>
      <c r="AGJ69" s="76"/>
      <c r="AGK69" s="76"/>
      <c r="AGL69" s="76"/>
      <c r="AGM69" s="76"/>
      <c r="AGN69" s="76"/>
      <c r="AGO69" s="76"/>
      <c r="AGP69" s="76"/>
      <c r="AGQ69" s="76"/>
      <c r="AGR69" s="76"/>
      <c r="AGS69" s="76"/>
      <c r="AGT69" s="76"/>
      <c r="AGU69" s="76"/>
      <c r="AGV69" s="76"/>
      <c r="AGW69" s="76"/>
      <c r="AGX69" s="76"/>
      <c r="AGY69" s="76"/>
      <c r="AGZ69" s="76"/>
      <c r="AHA69" s="76"/>
      <c r="AHB69" s="76"/>
      <c r="AHC69" s="76"/>
      <c r="AHD69" s="76"/>
      <c r="AHE69" s="76"/>
      <c r="AHF69" s="76"/>
      <c r="AHG69" s="76"/>
      <c r="AHH69" s="76"/>
      <c r="AHI69" s="76"/>
      <c r="AHJ69" s="76"/>
      <c r="AHK69" s="76"/>
      <c r="AHL69" s="76"/>
      <c r="AHM69" s="76"/>
      <c r="AHN69" s="76"/>
      <c r="AHO69" s="76"/>
      <c r="AHP69" s="76"/>
      <c r="AHQ69" s="76"/>
      <c r="AHR69" s="76"/>
      <c r="AHS69" s="76"/>
      <c r="AHT69" s="76"/>
      <c r="AHU69" s="76"/>
      <c r="AHV69" s="76"/>
      <c r="AHW69" s="76"/>
      <c r="AHX69" s="76"/>
      <c r="AHY69" s="76"/>
      <c r="AHZ69" s="76"/>
      <c r="AIA69" s="76"/>
      <c r="AIB69" s="76"/>
      <c r="AIC69" s="76"/>
      <c r="AID69" s="76"/>
      <c r="AIE69" s="76"/>
      <c r="AIF69" s="76"/>
      <c r="AIG69" s="76"/>
      <c r="AIH69" s="76"/>
      <c r="AII69" s="76"/>
      <c r="AIJ69" s="76"/>
      <c r="AIK69" s="76"/>
      <c r="AIL69" s="76"/>
      <c r="AIM69" s="76"/>
      <c r="AIN69" s="76"/>
      <c r="AIO69" s="76"/>
      <c r="AIP69" s="76"/>
      <c r="AIQ69" s="76"/>
      <c r="AIR69" s="76"/>
      <c r="AIS69" s="76"/>
      <c r="AIT69" s="76"/>
      <c r="AIU69" s="76"/>
      <c r="AIV69" s="76"/>
      <c r="AIW69" s="76"/>
      <c r="AIX69" s="76"/>
      <c r="AIY69" s="76"/>
      <c r="AIZ69" s="76"/>
      <c r="AJA69" s="76"/>
      <c r="AJB69" s="76"/>
      <c r="AJC69" s="76"/>
      <c r="AJD69" s="76"/>
      <c r="AJE69" s="76"/>
      <c r="AJF69" s="76"/>
      <c r="AJG69" s="76"/>
      <c r="AJH69" s="76"/>
      <c r="AJI69" s="76"/>
      <c r="AJJ69" s="76"/>
      <c r="AJK69" s="76"/>
      <c r="AJL69" s="76"/>
      <c r="AJM69" s="76"/>
      <c r="AJN69" s="76"/>
      <c r="AJO69" s="76"/>
      <c r="AJP69" s="76"/>
      <c r="AJQ69" s="76"/>
      <c r="AJR69" s="76"/>
      <c r="AJS69" s="76"/>
      <c r="AJT69" s="76"/>
      <c r="AJU69" s="76"/>
      <c r="AJV69" s="76"/>
      <c r="AJW69" s="76"/>
      <c r="AJX69" s="76"/>
      <c r="AJY69" s="76"/>
      <c r="AJZ69" s="76"/>
      <c r="AKA69" s="76"/>
      <c r="AKB69" s="76"/>
      <c r="AKC69" s="76"/>
      <c r="AKD69" s="76"/>
      <c r="AKE69" s="76"/>
      <c r="AKF69" s="76"/>
      <c r="AKG69" s="76"/>
      <c r="AKH69" s="76"/>
      <c r="AKI69" s="76"/>
      <c r="AKJ69" s="76"/>
      <c r="AKK69" s="76"/>
      <c r="AKL69" s="76"/>
      <c r="AKM69" s="76"/>
      <c r="AKN69" s="76"/>
      <c r="AKO69" s="76"/>
      <c r="AKP69" s="76"/>
      <c r="AKQ69" s="76"/>
      <c r="AKR69" s="76"/>
      <c r="AKS69" s="76"/>
      <c r="AKT69" s="76"/>
      <c r="AKU69" s="76"/>
      <c r="AKV69" s="76"/>
      <c r="AKW69" s="76"/>
      <c r="AKX69" s="76"/>
      <c r="AKY69" s="76"/>
      <c r="AKZ69" s="76"/>
      <c r="ALA69" s="76"/>
      <c r="ALB69" s="76"/>
      <c r="ALC69" s="76"/>
      <c r="ALD69" s="76"/>
      <c r="ALE69" s="76"/>
      <c r="ALF69" s="76"/>
      <c r="ALG69" s="76"/>
      <c r="ALH69" s="76"/>
      <c r="ALI69" s="76"/>
      <c r="ALJ69" s="76"/>
      <c r="ALK69" s="76"/>
      <c r="ALL69" s="76"/>
      <c r="ALM69" s="76"/>
      <c r="ALN69" s="76"/>
      <c r="ALO69" s="76"/>
      <c r="ALP69" s="76"/>
      <c r="ALQ69" s="76"/>
      <c r="ALR69" s="76"/>
      <c r="ALS69" s="76"/>
      <c r="ALT69" s="76"/>
      <c r="ALU69" s="76"/>
      <c r="ALV69" s="76"/>
      <c r="ALW69" s="76"/>
      <c r="ALX69" s="76"/>
      <c r="ALY69" s="76"/>
      <c r="ALZ69" s="76"/>
      <c r="AMA69" s="76"/>
      <c r="AMB69" s="76"/>
      <c r="AMC69" s="76"/>
      <c r="AMD69" s="76"/>
      <c r="AME69" s="76"/>
    </row>
    <row r="70" spans="1:1019" s="77" customFormat="1">
      <c r="A70" s="49" t="s">
        <v>38</v>
      </c>
      <c r="B70" s="49"/>
      <c r="C70" s="49"/>
      <c r="D70" s="50" t="s">
        <v>30</v>
      </c>
      <c r="E70" s="49"/>
      <c r="F70" s="62"/>
      <c r="G70" s="51"/>
      <c r="H70" s="51"/>
      <c r="I70" s="51"/>
      <c r="J70" s="51">
        <f>SUM(J71:J73)</f>
        <v>856926.16</v>
      </c>
      <c r="K70" s="76"/>
      <c r="L70" s="76"/>
      <c r="M70" s="76"/>
      <c r="N70" s="76"/>
      <c r="O70" s="76"/>
      <c r="P70" s="76"/>
      <c r="Q70" s="76"/>
      <c r="R70" s="76"/>
      <c r="S70" s="76"/>
      <c r="T70" s="76"/>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6"/>
      <c r="BI70" s="76"/>
      <c r="BJ70" s="76"/>
      <c r="BK70" s="76"/>
      <c r="BL70" s="76"/>
      <c r="BM70" s="76"/>
      <c r="BN70" s="76"/>
      <c r="BO70" s="76"/>
      <c r="BP70" s="76"/>
      <c r="BQ70" s="76"/>
      <c r="BR70" s="76"/>
      <c r="BS70" s="76"/>
      <c r="BT70" s="76"/>
      <c r="BU70" s="76"/>
      <c r="BV70" s="76"/>
      <c r="BW70" s="76"/>
      <c r="BX70" s="76"/>
      <c r="BY70" s="76"/>
      <c r="BZ70" s="76"/>
      <c r="CA70" s="76"/>
      <c r="CB70" s="76"/>
      <c r="CC70" s="76"/>
      <c r="CD70" s="76"/>
      <c r="CE70" s="76"/>
      <c r="CF70" s="76"/>
      <c r="CG70" s="76"/>
      <c r="CH70" s="76"/>
      <c r="CI70" s="76"/>
      <c r="CJ70" s="76"/>
      <c r="CK70" s="76"/>
      <c r="CL70" s="76"/>
      <c r="CM70" s="76"/>
      <c r="CN70" s="76"/>
      <c r="CO70" s="76"/>
      <c r="CP70" s="76"/>
      <c r="CQ70" s="76"/>
      <c r="CR70" s="76"/>
      <c r="CS70" s="76"/>
      <c r="CT70" s="76"/>
      <c r="CU70" s="76"/>
      <c r="CV70" s="76"/>
      <c r="CW70" s="76"/>
      <c r="CX70" s="76"/>
      <c r="CY70" s="76"/>
      <c r="CZ70" s="76"/>
      <c r="DA70" s="76"/>
      <c r="DB70" s="76"/>
      <c r="DC70" s="76"/>
      <c r="DD70" s="76"/>
      <c r="DE70" s="76"/>
      <c r="DF70" s="76"/>
      <c r="DG70" s="76"/>
      <c r="DH70" s="76"/>
      <c r="DI70" s="76"/>
      <c r="DJ70" s="76"/>
      <c r="DK70" s="76"/>
      <c r="DL70" s="76"/>
      <c r="DM70" s="76"/>
      <c r="DN70" s="76"/>
      <c r="DO70" s="76"/>
      <c r="DP70" s="76"/>
      <c r="DQ70" s="76"/>
      <c r="DR70" s="76"/>
      <c r="DS70" s="76"/>
      <c r="DT70" s="76"/>
      <c r="DU70" s="76"/>
      <c r="DV70" s="76"/>
      <c r="DW70" s="76"/>
      <c r="DX70" s="76"/>
      <c r="DY70" s="76"/>
      <c r="DZ70" s="76"/>
      <c r="EA70" s="76"/>
      <c r="EB70" s="76"/>
      <c r="EC70" s="76"/>
      <c r="ED70" s="76"/>
      <c r="EE70" s="76"/>
      <c r="EF70" s="76"/>
      <c r="EG70" s="76"/>
      <c r="EH70" s="76"/>
      <c r="EI70" s="76"/>
      <c r="EJ70" s="76"/>
      <c r="EK70" s="76"/>
      <c r="EL70" s="76"/>
      <c r="EM70" s="76"/>
      <c r="EN70" s="76"/>
      <c r="EO70" s="76"/>
      <c r="EP70" s="76"/>
      <c r="EQ70" s="76"/>
      <c r="ER70" s="76"/>
      <c r="ES70" s="76"/>
      <c r="ET70" s="76"/>
      <c r="EU70" s="76"/>
      <c r="EV70" s="76"/>
      <c r="EW70" s="76"/>
      <c r="EX70" s="76"/>
      <c r="EY70" s="76"/>
      <c r="EZ70" s="76"/>
      <c r="FA70" s="76"/>
      <c r="FB70" s="76"/>
      <c r="FC70" s="76"/>
      <c r="FD70" s="76"/>
      <c r="FE70" s="76"/>
      <c r="FF70" s="76"/>
      <c r="FG70" s="76"/>
      <c r="FH70" s="76"/>
      <c r="FI70" s="76"/>
      <c r="FJ70" s="76"/>
      <c r="FK70" s="76"/>
      <c r="FL70" s="76"/>
      <c r="FM70" s="76"/>
      <c r="FN70" s="76"/>
      <c r="FO70" s="76"/>
      <c r="FP70" s="76"/>
      <c r="FQ70" s="76"/>
      <c r="FR70" s="76"/>
      <c r="FS70" s="76"/>
      <c r="FT70" s="76"/>
      <c r="FU70" s="76"/>
      <c r="FV70" s="76"/>
      <c r="FW70" s="76"/>
      <c r="FX70" s="76"/>
      <c r="FY70" s="76"/>
      <c r="FZ70" s="76"/>
      <c r="GA70" s="76"/>
      <c r="GB70" s="76"/>
      <c r="GC70" s="76"/>
      <c r="GD70" s="76"/>
      <c r="GE70" s="76"/>
      <c r="GF70" s="76"/>
      <c r="GG70" s="76"/>
      <c r="GH70" s="76"/>
      <c r="GI70" s="76"/>
      <c r="GJ70" s="76"/>
      <c r="GK70" s="76"/>
      <c r="GL70" s="76"/>
      <c r="GM70" s="76"/>
      <c r="GN70" s="76"/>
      <c r="GO70" s="76"/>
      <c r="GP70" s="76"/>
      <c r="GQ70" s="76"/>
      <c r="GR70" s="76"/>
      <c r="GS70" s="76"/>
      <c r="GT70" s="76"/>
      <c r="GU70" s="76"/>
      <c r="GV70" s="76"/>
      <c r="GW70" s="76"/>
      <c r="GX70" s="76"/>
      <c r="GY70" s="76"/>
      <c r="GZ70" s="76"/>
      <c r="HA70" s="76"/>
      <c r="HB70" s="76"/>
      <c r="HC70" s="76"/>
      <c r="HD70" s="76"/>
      <c r="HE70" s="76"/>
      <c r="HF70" s="76"/>
      <c r="HG70" s="76"/>
      <c r="HH70" s="76"/>
      <c r="HI70" s="76"/>
      <c r="HJ70" s="76"/>
      <c r="HK70" s="76"/>
      <c r="HL70" s="76"/>
      <c r="HM70" s="76"/>
      <c r="HN70" s="76"/>
      <c r="HO70" s="76"/>
      <c r="HP70" s="76"/>
      <c r="HQ70" s="76"/>
      <c r="HR70" s="76"/>
      <c r="HS70" s="76"/>
      <c r="HT70" s="76"/>
      <c r="HU70" s="76"/>
      <c r="HV70" s="76"/>
      <c r="HW70" s="76"/>
      <c r="HX70" s="76"/>
      <c r="HY70" s="76"/>
      <c r="HZ70" s="76"/>
      <c r="IA70" s="76"/>
      <c r="IB70" s="76"/>
      <c r="IC70" s="76"/>
      <c r="ID70" s="76"/>
      <c r="IE70" s="76"/>
      <c r="IF70" s="76"/>
      <c r="IG70" s="76"/>
      <c r="IH70" s="76"/>
      <c r="II70" s="76"/>
      <c r="IJ70" s="76"/>
      <c r="IK70" s="76"/>
      <c r="IL70" s="76"/>
      <c r="IM70" s="76"/>
      <c r="IN70" s="76"/>
      <c r="IO70" s="76"/>
      <c r="IP70" s="76"/>
      <c r="IQ70" s="76"/>
      <c r="IR70" s="76"/>
      <c r="IS70" s="76"/>
      <c r="IT70" s="76"/>
      <c r="IU70" s="76"/>
      <c r="IV70" s="76"/>
      <c r="IW70" s="76"/>
      <c r="IX70" s="76"/>
      <c r="IY70" s="76"/>
      <c r="IZ70" s="76"/>
      <c r="JA70" s="76"/>
      <c r="JB70" s="76"/>
      <c r="JC70" s="76"/>
      <c r="JD70" s="76"/>
      <c r="JE70" s="76"/>
      <c r="JF70" s="76"/>
      <c r="JG70" s="76"/>
      <c r="JH70" s="76"/>
      <c r="JI70" s="76"/>
      <c r="JJ70" s="76"/>
      <c r="JK70" s="76"/>
      <c r="JL70" s="76"/>
      <c r="JM70" s="76"/>
      <c r="JN70" s="76"/>
      <c r="JO70" s="76"/>
      <c r="JP70" s="76"/>
      <c r="JQ70" s="76"/>
      <c r="JR70" s="76"/>
      <c r="JS70" s="76"/>
      <c r="JT70" s="76"/>
      <c r="JU70" s="76"/>
      <c r="JV70" s="76"/>
      <c r="JW70" s="76"/>
      <c r="JX70" s="76"/>
      <c r="JY70" s="76"/>
      <c r="JZ70" s="76"/>
      <c r="KA70" s="76"/>
      <c r="KB70" s="76"/>
      <c r="KC70" s="76"/>
      <c r="KD70" s="76"/>
      <c r="KE70" s="76"/>
      <c r="KF70" s="76"/>
      <c r="KG70" s="76"/>
      <c r="KH70" s="76"/>
      <c r="KI70" s="76"/>
      <c r="KJ70" s="76"/>
      <c r="KK70" s="76"/>
      <c r="KL70" s="76"/>
      <c r="KM70" s="76"/>
      <c r="KN70" s="76"/>
      <c r="KO70" s="76"/>
      <c r="KP70" s="76"/>
      <c r="KQ70" s="76"/>
      <c r="KR70" s="76"/>
      <c r="KS70" s="76"/>
      <c r="KT70" s="76"/>
      <c r="KU70" s="76"/>
      <c r="KV70" s="76"/>
      <c r="KW70" s="76"/>
      <c r="KX70" s="76"/>
      <c r="KY70" s="76"/>
      <c r="KZ70" s="76"/>
      <c r="LA70" s="76"/>
      <c r="LB70" s="76"/>
      <c r="LC70" s="76"/>
      <c r="LD70" s="76"/>
      <c r="LE70" s="76"/>
      <c r="LF70" s="76"/>
      <c r="LG70" s="76"/>
      <c r="LH70" s="76"/>
      <c r="LI70" s="76"/>
      <c r="LJ70" s="76"/>
      <c r="LK70" s="76"/>
      <c r="LL70" s="76"/>
      <c r="LM70" s="76"/>
      <c r="LN70" s="76"/>
      <c r="LO70" s="76"/>
      <c r="LP70" s="76"/>
      <c r="LQ70" s="76"/>
      <c r="LR70" s="76"/>
      <c r="LS70" s="76"/>
      <c r="LT70" s="76"/>
      <c r="LU70" s="76"/>
      <c r="LV70" s="76"/>
      <c r="LW70" s="76"/>
      <c r="LX70" s="76"/>
      <c r="LY70" s="76"/>
      <c r="LZ70" s="76"/>
      <c r="MA70" s="76"/>
      <c r="MB70" s="76"/>
      <c r="MC70" s="76"/>
      <c r="MD70" s="76"/>
      <c r="ME70" s="76"/>
      <c r="MF70" s="76"/>
      <c r="MG70" s="76"/>
      <c r="MH70" s="76"/>
      <c r="MI70" s="76"/>
      <c r="MJ70" s="76"/>
      <c r="MK70" s="76"/>
      <c r="ML70" s="76"/>
      <c r="MM70" s="76"/>
      <c r="MN70" s="76"/>
      <c r="MO70" s="76"/>
      <c r="MP70" s="76"/>
      <c r="MQ70" s="76"/>
      <c r="MR70" s="76"/>
      <c r="MS70" s="76"/>
      <c r="MT70" s="76"/>
      <c r="MU70" s="76"/>
      <c r="MV70" s="76"/>
      <c r="MW70" s="76"/>
      <c r="MX70" s="76"/>
      <c r="MY70" s="76"/>
      <c r="MZ70" s="76"/>
      <c r="NA70" s="76"/>
      <c r="NB70" s="76"/>
      <c r="NC70" s="76"/>
      <c r="ND70" s="76"/>
      <c r="NE70" s="76"/>
      <c r="NF70" s="76"/>
      <c r="NG70" s="76"/>
      <c r="NH70" s="76"/>
      <c r="NI70" s="76"/>
      <c r="NJ70" s="76"/>
      <c r="NK70" s="76"/>
      <c r="NL70" s="76"/>
      <c r="NM70" s="76"/>
      <c r="NN70" s="76"/>
      <c r="NO70" s="76"/>
      <c r="NP70" s="76"/>
      <c r="NQ70" s="76"/>
      <c r="NR70" s="76"/>
      <c r="NS70" s="76"/>
      <c r="NT70" s="76"/>
      <c r="NU70" s="76"/>
      <c r="NV70" s="76"/>
      <c r="NW70" s="76"/>
      <c r="NX70" s="76"/>
      <c r="NY70" s="76"/>
      <c r="NZ70" s="76"/>
      <c r="OA70" s="76"/>
      <c r="OB70" s="76"/>
      <c r="OC70" s="76"/>
      <c r="OD70" s="76"/>
      <c r="OE70" s="76"/>
      <c r="OF70" s="76"/>
      <c r="OG70" s="76"/>
      <c r="OH70" s="76"/>
      <c r="OI70" s="76"/>
      <c r="OJ70" s="76"/>
      <c r="OK70" s="76"/>
      <c r="OL70" s="76"/>
      <c r="OM70" s="76"/>
      <c r="ON70" s="76"/>
      <c r="OO70" s="76"/>
      <c r="OP70" s="76"/>
      <c r="OQ70" s="76"/>
      <c r="OR70" s="76"/>
      <c r="OS70" s="76"/>
      <c r="OT70" s="76"/>
      <c r="OU70" s="76"/>
      <c r="OV70" s="76"/>
      <c r="OW70" s="76"/>
      <c r="OX70" s="76"/>
      <c r="OY70" s="76"/>
      <c r="OZ70" s="76"/>
      <c r="PA70" s="76"/>
      <c r="PB70" s="76"/>
      <c r="PC70" s="76"/>
      <c r="PD70" s="76"/>
      <c r="PE70" s="76"/>
      <c r="PF70" s="76"/>
      <c r="PG70" s="76"/>
      <c r="PH70" s="76"/>
      <c r="PI70" s="76"/>
      <c r="PJ70" s="76"/>
      <c r="PK70" s="76"/>
      <c r="PL70" s="76"/>
      <c r="PM70" s="76"/>
      <c r="PN70" s="76"/>
      <c r="PO70" s="76"/>
      <c r="PP70" s="76"/>
      <c r="PQ70" s="76"/>
      <c r="PR70" s="76"/>
      <c r="PS70" s="76"/>
      <c r="PT70" s="76"/>
      <c r="PU70" s="76"/>
      <c r="PV70" s="76"/>
      <c r="PW70" s="76"/>
      <c r="PX70" s="76"/>
      <c r="PY70" s="76"/>
      <c r="PZ70" s="76"/>
      <c r="QA70" s="76"/>
      <c r="QB70" s="76"/>
      <c r="QC70" s="76"/>
      <c r="QD70" s="76"/>
      <c r="QE70" s="76"/>
      <c r="QF70" s="76"/>
      <c r="QG70" s="76"/>
      <c r="QH70" s="76"/>
      <c r="QI70" s="76"/>
      <c r="QJ70" s="76"/>
      <c r="QK70" s="76"/>
      <c r="QL70" s="76"/>
      <c r="QM70" s="76"/>
      <c r="QN70" s="76"/>
      <c r="QO70" s="76"/>
      <c r="QP70" s="76"/>
      <c r="QQ70" s="76"/>
      <c r="QR70" s="76"/>
      <c r="QS70" s="76"/>
      <c r="QT70" s="76"/>
      <c r="QU70" s="76"/>
      <c r="QV70" s="76"/>
      <c r="QW70" s="76"/>
      <c r="QX70" s="76"/>
      <c r="QY70" s="76"/>
      <c r="QZ70" s="76"/>
      <c r="RA70" s="76"/>
      <c r="RB70" s="76"/>
      <c r="RC70" s="76"/>
      <c r="RD70" s="76"/>
      <c r="RE70" s="76"/>
      <c r="RF70" s="76"/>
      <c r="RG70" s="76"/>
      <c r="RH70" s="76"/>
      <c r="RI70" s="76"/>
      <c r="RJ70" s="76"/>
      <c r="RK70" s="76"/>
      <c r="RL70" s="76"/>
      <c r="RM70" s="76"/>
      <c r="RN70" s="76"/>
      <c r="RO70" s="76"/>
      <c r="RP70" s="76"/>
      <c r="RQ70" s="76"/>
      <c r="RR70" s="76"/>
      <c r="RS70" s="76"/>
      <c r="RT70" s="76"/>
      <c r="RU70" s="76"/>
      <c r="RV70" s="76"/>
      <c r="RW70" s="76"/>
      <c r="RX70" s="76"/>
      <c r="RY70" s="76"/>
      <c r="RZ70" s="76"/>
      <c r="SA70" s="76"/>
      <c r="SB70" s="76"/>
      <c r="SC70" s="76"/>
      <c r="SD70" s="76"/>
      <c r="SE70" s="76"/>
      <c r="SF70" s="76"/>
      <c r="SG70" s="76"/>
      <c r="SH70" s="76"/>
      <c r="SI70" s="76"/>
      <c r="SJ70" s="76"/>
      <c r="SK70" s="76"/>
      <c r="SL70" s="76"/>
      <c r="SM70" s="76"/>
      <c r="SN70" s="76"/>
      <c r="SO70" s="76"/>
      <c r="SP70" s="76"/>
      <c r="SQ70" s="76"/>
      <c r="SR70" s="76"/>
      <c r="SS70" s="76"/>
      <c r="ST70" s="76"/>
      <c r="SU70" s="76"/>
      <c r="SV70" s="76"/>
      <c r="SW70" s="76"/>
      <c r="SX70" s="76"/>
      <c r="SY70" s="76"/>
      <c r="SZ70" s="76"/>
      <c r="TA70" s="76"/>
      <c r="TB70" s="76"/>
      <c r="TC70" s="76"/>
      <c r="TD70" s="76"/>
      <c r="TE70" s="76"/>
      <c r="TF70" s="76"/>
      <c r="TG70" s="76"/>
      <c r="TH70" s="76"/>
      <c r="TI70" s="76"/>
      <c r="TJ70" s="76"/>
      <c r="TK70" s="76"/>
      <c r="TL70" s="76"/>
      <c r="TM70" s="76"/>
      <c r="TN70" s="76"/>
      <c r="TO70" s="76"/>
      <c r="TP70" s="76"/>
      <c r="TQ70" s="76"/>
      <c r="TR70" s="76"/>
      <c r="TS70" s="76"/>
      <c r="TT70" s="76"/>
      <c r="TU70" s="76"/>
      <c r="TV70" s="76"/>
      <c r="TW70" s="76"/>
      <c r="TX70" s="76"/>
      <c r="TY70" s="76"/>
      <c r="TZ70" s="76"/>
      <c r="UA70" s="76"/>
      <c r="UB70" s="76"/>
      <c r="UC70" s="76"/>
      <c r="UD70" s="76"/>
      <c r="UE70" s="76"/>
      <c r="UF70" s="76"/>
      <c r="UG70" s="76"/>
      <c r="UH70" s="76"/>
      <c r="UI70" s="76"/>
      <c r="UJ70" s="76"/>
      <c r="UK70" s="76"/>
      <c r="UL70" s="76"/>
      <c r="UM70" s="76"/>
      <c r="UN70" s="76"/>
      <c r="UO70" s="76"/>
      <c r="UP70" s="76"/>
      <c r="UQ70" s="76"/>
      <c r="UR70" s="76"/>
      <c r="US70" s="76"/>
      <c r="UT70" s="76"/>
      <c r="UU70" s="76"/>
      <c r="UV70" s="76"/>
      <c r="UW70" s="76"/>
      <c r="UX70" s="76"/>
      <c r="UY70" s="76"/>
      <c r="UZ70" s="76"/>
      <c r="VA70" s="76"/>
      <c r="VB70" s="76"/>
      <c r="VC70" s="76"/>
      <c r="VD70" s="76"/>
      <c r="VE70" s="76"/>
      <c r="VF70" s="76"/>
      <c r="VG70" s="76"/>
      <c r="VH70" s="76"/>
      <c r="VI70" s="76"/>
      <c r="VJ70" s="76"/>
      <c r="VK70" s="76"/>
      <c r="VL70" s="76"/>
      <c r="VM70" s="76"/>
      <c r="VN70" s="76"/>
      <c r="VO70" s="76"/>
      <c r="VP70" s="76"/>
      <c r="VQ70" s="76"/>
      <c r="VR70" s="76"/>
      <c r="VS70" s="76"/>
      <c r="VT70" s="76"/>
      <c r="VU70" s="76"/>
      <c r="VV70" s="76"/>
      <c r="VW70" s="76"/>
      <c r="VX70" s="76"/>
      <c r="VY70" s="76"/>
      <c r="VZ70" s="76"/>
      <c r="WA70" s="76"/>
      <c r="WB70" s="76"/>
      <c r="WC70" s="76"/>
      <c r="WD70" s="76"/>
      <c r="WE70" s="76"/>
      <c r="WF70" s="76"/>
      <c r="WG70" s="76"/>
      <c r="WH70" s="76"/>
      <c r="WI70" s="76"/>
      <c r="WJ70" s="76"/>
      <c r="WK70" s="76"/>
      <c r="WL70" s="76"/>
      <c r="WM70" s="76"/>
      <c r="WN70" s="76"/>
      <c r="WO70" s="76"/>
      <c r="WP70" s="76"/>
      <c r="WQ70" s="76"/>
      <c r="WR70" s="76"/>
      <c r="WS70" s="76"/>
      <c r="WT70" s="76"/>
      <c r="WU70" s="76"/>
      <c r="WV70" s="76"/>
      <c r="WW70" s="76"/>
      <c r="WX70" s="76"/>
      <c r="WY70" s="76"/>
      <c r="WZ70" s="76"/>
      <c r="XA70" s="76"/>
      <c r="XB70" s="76"/>
      <c r="XC70" s="76"/>
      <c r="XD70" s="76"/>
      <c r="XE70" s="76"/>
      <c r="XF70" s="76"/>
      <c r="XG70" s="76"/>
      <c r="XH70" s="76"/>
      <c r="XI70" s="76"/>
      <c r="XJ70" s="76"/>
      <c r="XK70" s="76"/>
      <c r="XL70" s="76"/>
      <c r="XM70" s="76"/>
      <c r="XN70" s="76"/>
      <c r="XO70" s="76"/>
      <c r="XP70" s="76"/>
      <c r="XQ70" s="76"/>
      <c r="XR70" s="76"/>
      <c r="XS70" s="76"/>
      <c r="XT70" s="76"/>
      <c r="XU70" s="76"/>
      <c r="XV70" s="76"/>
      <c r="XW70" s="76"/>
      <c r="XX70" s="76"/>
      <c r="XY70" s="76"/>
      <c r="XZ70" s="76"/>
      <c r="YA70" s="76"/>
      <c r="YB70" s="76"/>
      <c r="YC70" s="76"/>
      <c r="YD70" s="76"/>
      <c r="YE70" s="76"/>
      <c r="YF70" s="76"/>
      <c r="YG70" s="76"/>
      <c r="YH70" s="76"/>
      <c r="YI70" s="76"/>
      <c r="YJ70" s="76"/>
      <c r="YK70" s="76"/>
      <c r="YL70" s="76"/>
      <c r="YM70" s="76"/>
      <c r="YN70" s="76"/>
      <c r="YO70" s="76"/>
      <c r="YP70" s="76"/>
      <c r="YQ70" s="76"/>
      <c r="YR70" s="76"/>
      <c r="YS70" s="76"/>
      <c r="YT70" s="76"/>
      <c r="YU70" s="76"/>
      <c r="YV70" s="76"/>
      <c r="YW70" s="76"/>
      <c r="YX70" s="76"/>
      <c r="YY70" s="76"/>
      <c r="YZ70" s="76"/>
      <c r="ZA70" s="76"/>
      <c r="ZB70" s="76"/>
      <c r="ZC70" s="76"/>
      <c r="ZD70" s="76"/>
      <c r="ZE70" s="76"/>
      <c r="ZF70" s="76"/>
      <c r="ZG70" s="76"/>
      <c r="ZH70" s="76"/>
      <c r="ZI70" s="76"/>
      <c r="ZJ70" s="76"/>
      <c r="ZK70" s="76"/>
      <c r="ZL70" s="76"/>
      <c r="ZM70" s="76"/>
      <c r="ZN70" s="76"/>
      <c r="ZO70" s="76"/>
      <c r="ZP70" s="76"/>
      <c r="ZQ70" s="76"/>
      <c r="ZR70" s="76"/>
      <c r="ZS70" s="76"/>
      <c r="ZT70" s="76"/>
      <c r="ZU70" s="76"/>
      <c r="ZV70" s="76"/>
      <c r="ZW70" s="76"/>
      <c r="ZX70" s="76"/>
      <c r="ZY70" s="76"/>
      <c r="ZZ70" s="76"/>
      <c r="AAA70" s="76"/>
      <c r="AAB70" s="76"/>
      <c r="AAC70" s="76"/>
      <c r="AAD70" s="76"/>
      <c r="AAE70" s="76"/>
      <c r="AAF70" s="76"/>
      <c r="AAG70" s="76"/>
      <c r="AAH70" s="76"/>
      <c r="AAI70" s="76"/>
      <c r="AAJ70" s="76"/>
      <c r="AAK70" s="76"/>
      <c r="AAL70" s="76"/>
      <c r="AAM70" s="76"/>
      <c r="AAN70" s="76"/>
      <c r="AAO70" s="76"/>
      <c r="AAP70" s="76"/>
      <c r="AAQ70" s="76"/>
      <c r="AAR70" s="76"/>
      <c r="AAS70" s="76"/>
      <c r="AAT70" s="76"/>
      <c r="AAU70" s="76"/>
      <c r="AAV70" s="76"/>
      <c r="AAW70" s="76"/>
      <c r="AAX70" s="76"/>
      <c r="AAY70" s="76"/>
      <c r="AAZ70" s="76"/>
      <c r="ABA70" s="76"/>
      <c r="ABB70" s="76"/>
      <c r="ABC70" s="76"/>
      <c r="ABD70" s="76"/>
      <c r="ABE70" s="76"/>
      <c r="ABF70" s="76"/>
      <c r="ABG70" s="76"/>
      <c r="ABH70" s="76"/>
      <c r="ABI70" s="76"/>
      <c r="ABJ70" s="76"/>
      <c r="ABK70" s="76"/>
      <c r="ABL70" s="76"/>
      <c r="ABM70" s="76"/>
      <c r="ABN70" s="76"/>
      <c r="ABO70" s="76"/>
      <c r="ABP70" s="76"/>
      <c r="ABQ70" s="76"/>
      <c r="ABR70" s="76"/>
      <c r="ABS70" s="76"/>
      <c r="ABT70" s="76"/>
      <c r="ABU70" s="76"/>
      <c r="ABV70" s="76"/>
      <c r="ABW70" s="76"/>
      <c r="ABX70" s="76"/>
      <c r="ABY70" s="76"/>
      <c r="ABZ70" s="76"/>
      <c r="ACA70" s="76"/>
      <c r="ACB70" s="76"/>
      <c r="ACC70" s="76"/>
      <c r="ACD70" s="76"/>
      <c r="ACE70" s="76"/>
      <c r="ACF70" s="76"/>
      <c r="ACG70" s="76"/>
      <c r="ACH70" s="76"/>
      <c r="ACI70" s="76"/>
      <c r="ACJ70" s="76"/>
      <c r="ACK70" s="76"/>
      <c r="ACL70" s="76"/>
      <c r="ACM70" s="76"/>
      <c r="ACN70" s="76"/>
      <c r="ACO70" s="76"/>
      <c r="ACP70" s="76"/>
      <c r="ACQ70" s="76"/>
      <c r="ACR70" s="76"/>
      <c r="ACS70" s="76"/>
      <c r="ACT70" s="76"/>
      <c r="ACU70" s="76"/>
      <c r="ACV70" s="76"/>
      <c r="ACW70" s="76"/>
      <c r="ACX70" s="76"/>
      <c r="ACY70" s="76"/>
      <c r="ACZ70" s="76"/>
      <c r="ADA70" s="76"/>
      <c r="ADB70" s="76"/>
      <c r="ADC70" s="76"/>
      <c r="ADD70" s="76"/>
      <c r="ADE70" s="76"/>
      <c r="ADF70" s="76"/>
      <c r="ADG70" s="76"/>
      <c r="ADH70" s="76"/>
      <c r="ADI70" s="76"/>
      <c r="ADJ70" s="76"/>
      <c r="ADK70" s="76"/>
      <c r="ADL70" s="76"/>
      <c r="ADM70" s="76"/>
      <c r="ADN70" s="76"/>
      <c r="ADO70" s="76"/>
      <c r="ADP70" s="76"/>
      <c r="ADQ70" s="76"/>
      <c r="ADR70" s="76"/>
      <c r="ADS70" s="76"/>
      <c r="ADT70" s="76"/>
      <c r="ADU70" s="76"/>
      <c r="ADV70" s="76"/>
      <c r="ADW70" s="76"/>
      <c r="ADX70" s="76"/>
      <c r="ADY70" s="76"/>
      <c r="ADZ70" s="76"/>
      <c r="AEA70" s="76"/>
      <c r="AEB70" s="76"/>
      <c r="AEC70" s="76"/>
      <c r="AED70" s="76"/>
      <c r="AEE70" s="76"/>
      <c r="AEF70" s="76"/>
      <c r="AEG70" s="76"/>
      <c r="AEH70" s="76"/>
      <c r="AEI70" s="76"/>
      <c r="AEJ70" s="76"/>
      <c r="AEK70" s="76"/>
      <c r="AEL70" s="76"/>
      <c r="AEM70" s="76"/>
      <c r="AEN70" s="76"/>
      <c r="AEO70" s="76"/>
      <c r="AEP70" s="76"/>
      <c r="AEQ70" s="76"/>
      <c r="AER70" s="76"/>
      <c r="AES70" s="76"/>
      <c r="AET70" s="76"/>
      <c r="AEU70" s="76"/>
      <c r="AEV70" s="76"/>
      <c r="AEW70" s="76"/>
      <c r="AEX70" s="76"/>
      <c r="AEY70" s="76"/>
      <c r="AEZ70" s="76"/>
      <c r="AFA70" s="76"/>
      <c r="AFB70" s="76"/>
      <c r="AFC70" s="76"/>
      <c r="AFD70" s="76"/>
      <c r="AFE70" s="76"/>
      <c r="AFF70" s="76"/>
      <c r="AFG70" s="76"/>
      <c r="AFH70" s="76"/>
      <c r="AFI70" s="76"/>
      <c r="AFJ70" s="76"/>
      <c r="AFK70" s="76"/>
      <c r="AFL70" s="76"/>
      <c r="AFM70" s="76"/>
      <c r="AFN70" s="76"/>
      <c r="AFO70" s="76"/>
      <c r="AFP70" s="76"/>
      <c r="AFQ70" s="76"/>
      <c r="AFR70" s="76"/>
      <c r="AFS70" s="76"/>
      <c r="AFT70" s="76"/>
      <c r="AFU70" s="76"/>
      <c r="AFV70" s="76"/>
      <c r="AFW70" s="76"/>
      <c r="AFX70" s="76"/>
      <c r="AFY70" s="76"/>
      <c r="AFZ70" s="76"/>
      <c r="AGA70" s="76"/>
      <c r="AGB70" s="76"/>
      <c r="AGC70" s="76"/>
      <c r="AGD70" s="76"/>
      <c r="AGE70" s="76"/>
      <c r="AGF70" s="76"/>
      <c r="AGG70" s="76"/>
      <c r="AGH70" s="76"/>
      <c r="AGI70" s="76"/>
      <c r="AGJ70" s="76"/>
      <c r="AGK70" s="76"/>
      <c r="AGL70" s="76"/>
      <c r="AGM70" s="76"/>
      <c r="AGN70" s="76"/>
      <c r="AGO70" s="76"/>
      <c r="AGP70" s="76"/>
      <c r="AGQ70" s="76"/>
      <c r="AGR70" s="76"/>
      <c r="AGS70" s="76"/>
      <c r="AGT70" s="76"/>
      <c r="AGU70" s="76"/>
      <c r="AGV70" s="76"/>
      <c r="AGW70" s="76"/>
      <c r="AGX70" s="76"/>
      <c r="AGY70" s="76"/>
      <c r="AGZ70" s="76"/>
      <c r="AHA70" s="76"/>
      <c r="AHB70" s="76"/>
      <c r="AHC70" s="76"/>
      <c r="AHD70" s="76"/>
      <c r="AHE70" s="76"/>
      <c r="AHF70" s="76"/>
      <c r="AHG70" s="76"/>
      <c r="AHH70" s="76"/>
      <c r="AHI70" s="76"/>
      <c r="AHJ70" s="76"/>
      <c r="AHK70" s="76"/>
      <c r="AHL70" s="76"/>
      <c r="AHM70" s="76"/>
      <c r="AHN70" s="76"/>
      <c r="AHO70" s="76"/>
      <c r="AHP70" s="76"/>
      <c r="AHQ70" s="76"/>
      <c r="AHR70" s="76"/>
      <c r="AHS70" s="76"/>
      <c r="AHT70" s="76"/>
      <c r="AHU70" s="76"/>
      <c r="AHV70" s="76"/>
      <c r="AHW70" s="76"/>
      <c r="AHX70" s="76"/>
      <c r="AHY70" s="76"/>
      <c r="AHZ70" s="76"/>
      <c r="AIA70" s="76"/>
      <c r="AIB70" s="76"/>
      <c r="AIC70" s="76"/>
      <c r="AID70" s="76"/>
      <c r="AIE70" s="76"/>
      <c r="AIF70" s="76"/>
      <c r="AIG70" s="76"/>
      <c r="AIH70" s="76"/>
      <c r="AII70" s="76"/>
      <c r="AIJ70" s="76"/>
      <c r="AIK70" s="76"/>
      <c r="AIL70" s="76"/>
      <c r="AIM70" s="76"/>
      <c r="AIN70" s="76"/>
      <c r="AIO70" s="76"/>
      <c r="AIP70" s="76"/>
      <c r="AIQ70" s="76"/>
      <c r="AIR70" s="76"/>
      <c r="AIS70" s="76"/>
      <c r="AIT70" s="76"/>
      <c r="AIU70" s="76"/>
      <c r="AIV70" s="76"/>
      <c r="AIW70" s="76"/>
      <c r="AIX70" s="76"/>
      <c r="AIY70" s="76"/>
      <c r="AIZ70" s="76"/>
      <c r="AJA70" s="76"/>
      <c r="AJB70" s="76"/>
      <c r="AJC70" s="76"/>
      <c r="AJD70" s="76"/>
      <c r="AJE70" s="76"/>
      <c r="AJF70" s="76"/>
      <c r="AJG70" s="76"/>
      <c r="AJH70" s="76"/>
      <c r="AJI70" s="76"/>
      <c r="AJJ70" s="76"/>
      <c r="AJK70" s="76"/>
      <c r="AJL70" s="76"/>
      <c r="AJM70" s="76"/>
      <c r="AJN70" s="76"/>
      <c r="AJO70" s="76"/>
      <c r="AJP70" s="76"/>
      <c r="AJQ70" s="76"/>
      <c r="AJR70" s="76"/>
      <c r="AJS70" s="76"/>
      <c r="AJT70" s="76"/>
      <c r="AJU70" s="76"/>
      <c r="AJV70" s="76"/>
      <c r="AJW70" s="76"/>
      <c r="AJX70" s="76"/>
      <c r="AJY70" s="76"/>
      <c r="AJZ70" s="76"/>
      <c r="AKA70" s="76"/>
      <c r="AKB70" s="76"/>
      <c r="AKC70" s="76"/>
      <c r="AKD70" s="76"/>
      <c r="AKE70" s="76"/>
      <c r="AKF70" s="76"/>
      <c r="AKG70" s="76"/>
      <c r="AKH70" s="76"/>
      <c r="AKI70" s="76"/>
      <c r="AKJ70" s="76"/>
      <c r="AKK70" s="76"/>
      <c r="AKL70" s="76"/>
      <c r="AKM70" s="76"/>
      <c r="AKN70" s="76"/>
      <c r="AKO70" s="76"/>
      <c r="AKP70" s="76"/>
      <c r="AKQ70" s="76"/>
      <c r="AKR70" s="76"/>
      <c r="AKS70" s="76"/>
      <c r="AKT70" s="76"/>
      <c r="AKU70" s="76"/>
      <c r="AKV70" s="76"/>
      <c r="AKW70" s="76"/>
      <c r="AKX70" s="76"/>
      <c r="AKY70" s="76"/>
      <c r="AKZ70" s="76"/>
      <c r="ALA70" s="76"/>
      <c r="ALB70" s="76"/>
      <c r="ALC70" s="76"/>
      <c r="ALD70" s="76"/>
      <c r="ALE70" s="76"/>
      <c r="ALF70" s="76"/>
      <c r="ALG70" s="76"/>
      <c r="ALH70" s="76"/>
      <c r="ALI70" s="76"/>
      <c r="ALJ70" s="76"/>
      <c r="ALK70" s="76"/>
      <c r="ALL70" s="76"/>
      <c r="ALM70" s="76"/>
      <c r="ALN70" s="76"/>
      <c r="ALO70" s="76"/>
      <c r="ALP70" s="76"/>
      <c r="ALQ70" s="76"/>
      <c r="ALR70" s="76"/>
      <c r="ALS70" s="76"/>
      <c r="ALT70" s="76"/>
      <c r="ALU70" s="76"/>
      <c r="ALV70" s="76"/>
      <c r="ALW70" s="76"/>
      <c r="ALX70" s="76"/>
      <c r="ALY70" s="76"/>
      <c r="ALZ70" s="76"/>
      <c r="AMA70" s="76"/>
      <c r="AMB70" s="76"/>
      <c r="AMC70" s="76"/>
      <c r="AMD70" s="76"/>
      <c r="AME70" s="76"/>
    </row>
    <row r="71" spans="1:1019" s="80" customFormat="1">
      <c r="A71" s="20" t="s">
        <v>39</v>
      </c>
      <c r="B71" s="21">
        <v>2003377</v>
      </c>
      <c r="C71" s="21" t="s">
        <v>96</v>
      </c>
      <c r="D71" s="71" t="s">
        <v>84</v>
      </c>
      <c r="E71" s="22" t="s">
        <v>59</v>
      </c>
      <c r="F71" s="59">
        <v>10414.799999999999</v>
      </c>
      <c r="G71" s="23">
        <v>57.4</v>
      </c>
      <c r="H71" s="69">
        <f>$J$6</f>
        <v>0.21229999999999999</v>
      </c>
      <c r="I71" s="23">
        <f>ROUND(((H71+1)*G71),2)</f>
        <v>69.59</v>
      </c>
      <c r="J71" s="23">
        <f>TRUNC((I71*F71),2)</f>
        <v>724765.93</v>
      </c>
      <c r="K71" s="78">
        <f t="shared" ref="K71:K73" si="22">G71*F71</f>
        <v>597809.5199999999</v>
      </c>
      <c r="L71" s="76"/>
      <c r="M71" s="79"/>
      <c r="N71" s="76"/>
      <c r="O71" s="76"/>
      <c r="P71" s="76"/>
      <c r="Q71" s="76"/>
      <c r="R71" s="76"/>
      <c r="S71" s="76"/>
      <c r="T71" s="76"/>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6"/>
      <c r="BI71" s="76"/>
      <c r="BJ71" s="76"/>
      <c r="BK71" s="76"/>
      <c r="BL71" s="76"/>
      <c r="BM71" s="76"/>
      <c r="BN71" s="76"/>
      <c r="BO71" s="76"/>
      <c r="BP71" s="76"/>
      <c r="BQ71" s="76"/>
      <c r="BR71" s="76"/>
      <c r="BS71" s="76"/>
      <c r="BT71" s="76"/>
      <c r="BU71" s="76"/>
      <c r="BV71" s="76"/>
      <c r="BW71" s="76"/>
      <c r="BX71" s="76"/>
      <c r="BY71" s="76"/>
      <c r="BZ71" s="76"/>
      <c r="CA71" s="76"/>
      <c r="CB71" s="76"/>
      <c r="CC71" s="76"/>
      <c r="CD71" s="76"/>
      <c r="CE71" s="76"/>
      <c r="CF71" s="76"/>
      <c r="CG71" s="76"/>
      <c r="CH71" s="76"/>
      <c r="CI71" s="76"/>
      <c r="CJ71" s="76"/>
      <c r="CK71" s="76"/>
      <c r="CL71" s="76"/>
      <c r="CM71" s="76"/>
      <c r="CN71" s="76"/>
      <c r="CO71" s="76"/>
      <c r="CP71" s="76"/>
      <c r="CQ71" s="76"/>
      <c r="CR71" s="76"/>
      <c r="CS71" s="76"/>
      <c r="CT71" s="76"/>
      <c r="CU71" s="76"/>
      <c r="CV71" s="76"/>
      <c r="CW71" s="76"/>
      <c r="CX71" s="76"/>
      <c r="CY71" s="76"/>
      <c r="CZ71" s="76"/>
      <c r="DA71" s="76"/>
      <c r="DB71" s="76"/>
      <c r="DC71" s="76"/>
      <c r="DD71" s="76"/>
      <c r="DE71" s="76"/>
      <c r="DF71" s="76"/>
      <c r="DG71" s="76"/>
      <c r="DH71" s="76"/>
      <c r="DI71" s="76"/>
      <c r="DJ71" s="76"/>
      <c r="DK71" s="76"/>
      <c r="DL71" s="76"/>
      <c r="DM71" s="76"/>
      <c r="DN71" s="76"/>
      <c r="DO71" s="76"/>
      <c r="DP71" s="76"/>
      <c r="DQ71" s="76"/>
      <c r="DR71" s="76"/>
      <c r="DS71" s="76"/>
      <c r="DT71" s="76"/>
      <c r="DU71" s="76"/>
      <c r="DV71" s="76"/>
      <c r="DW71" s="76"/>
      <c r="DX71" s="76"/>
      <c r="DY71" s="76"/>
      <c r="DZ71" s="76"/>
      <c r="EA71" s="76"/>
      <c r="EB71" s="76"/>
      <c r="EC71" s="76"/>
      <c r="ED71" s="76"/>
      <c r="EE71" s="76"/>
      <c r="EF71" s="76"/>
      <c r="EG71" s="76"/>
      <c r="EH71" s="76"/>
      <c r="EI71" s="76"/>
      <c r="EJ71" s="76"/>
      <c r="EK71" s="76"/>
      <c r="EL71" s="76"/>
      <c r="EM71" s="76"/>
      <c r="EN71" s="76"/>
      <c r="EO71" s="76"/>
      <c r="EP71" s="76"/>
      <c r="EQ71" s="76"/>
      <c r="ER71" s="76"/>
      <c r="ES71" s="76"/>
      <c r="ET71" s="76"/>
      <c r="EU71" s="76"/>
      <c r="EV71" s="76"/>
      <c r="EW71" s="76"/>
      <c r="EX71" s="76"/>
      <c r="EY71" s="76"/>
      <c r="EZ71" s="76"/>
      <c r="FA71" s="76"/>
      <c r="FB71" s="76"/>
      <c r="FC71" s="76"/>
      <c r="FD71" s="76"/>
      <c r="FE71" s="76"/>
      <c r="FF71" s="76"/>
      <c r="FG71" s="76"/>
      <c r="FH71" s="76"/>
      <c r="FI71" s="76"/>
      <c r="FJ71" s="76"/>
      <c r="FK71" s="76"/>
      <c r="FL71" s="76"/>
      <c r="FM71" s="76"/>
      <c r="FN71" s="76"/>
      <c r="FO71" s="76"/>
      <c r="FP71" s="76"/>
      <c r="FQ71" s="76"/>
      <c r="FR71" s="76"/>
      <c r="FS71" s="76"/>
      <c r="FT71" s="76"/>
      <c r="FU71" s="76"/>
      <c r="FV71" s="76"/>
      <c r="FW71" s="76"/>
      <c r="FX71" s="76"/>
      <c r="FY71" s="76"/>
      <c r="FZ71" s="76"/>
      <c r="GA71" s="76"/>
      <c r="GB71" s="76"/>
      <c r="GC71" s="76"/>
      <c r="GD71" s="76"/>
      <c r="GE71" s="76"/>
      <c r="GF71" s="76"/>
      <c r="GG71" s="76"/>
      <c r="GH71" s="76"/>
      <c r="GI71" s="76"/>
      <c r="GJ71" s="76"/>
      <c r="GK71" s="76"/>
      <c r="GL71" s="76"/>
      <c r="GM71" s="76"/>
      <c r="GN71" s="76"/>
      <c r="GO71" s="76"/>
      <c r="GP71" s="76"/>
      <c r="GQ71" s="76"/>
      <c r="GR71" s="76"/>
      <c r="GS71" s="76"/>
      <c r="GT71" s="76"/>
      <c r="GU71" s="76"/>
      <c r="GV71" s="76"/>
      <c r="GW71" s="76"/>
      <c r="GX71" s="76"/>
      <c r="GY71" s="76"/>
      <c r="GZ71" s="76"/>
      <c r="HA71" s="76"/>
      <c r="HB71" s="76"/>
      <c r="HC71" s="76"/>
      <c r="HD71" s="76"/>
      <c r="HE71" s="76"/>
      <c r="HF71" s="76"/>
      <c r="HG71" s="76"/>
      <c r="HH71" s="76"/>
      <c r="HI71" s="76"/>
      <c r="HJ71" s="76"/>
      <c r="HK71" s="76"/>
      <c r="HL71" s="76"/>
      <c r="HM71" s="76"/>
      <c r="HN71" s="76"/>
      <c r="HO71" s="76"/>
      <c r="HP71" s="76"/>
      <c r="HQ71" s="76"/>
      <c r="HR71" s="76"/>
      <c r="HS71" s="76"/>
      <c r="HT71" s="76"/>
      <c r="HU71" s="76"/>
      <c r="HV71" s="76"/>
      <c r="HW71" s="76"/>
      <c r="HX71" s="76"/>
      <c r="HY71" s="76"/>
      <c r="HZ71" s="76"/>
      <c r="IA71" s="76"/>
      <c r="IB71" s="76"/>
      <c r="IC71" s="76"/>
      <c r="ID71" s="76"/>
      <c r="IE71" s="76"/>
      <c r="IF71" s="76"/>
      <c r="IG71" s="76"/>
      <c r="IH71" s="76"/>
      <c r="II71" s="76"/>
      <c r="IJ71" s="76"/>
      <c r="IK71" s="76"/>
      <c r="IL71" s="76"/>
      <c r="IM71" s="76"/>
      <c r="IN71" s="76"/>
      <c r="IO71" s="76"/>
      <c r="IP71" s="76"/>
      <c r="IQ71" s="76"/>
      <c r="IR71" s="76"/>
      <c r="IS71" s="76"/>
      <c r="IT71" s="76"/>
      <c r="IU71" s="76"/>
      <c r="IV71" s="76"/>
      <c r="IW71" s="76"/>
      <c r="IX71" s="76"/>
      <c r="IY71" s="76"/>
      <c r="IZ71" s="76"/>
      <c r="JA71" s="76"/>
      <c r="JB71" s="76"/>
      <c r="JC71" s="76"/>
      <c r="JD71" s="76"/>
      <c r="JE71" s="76"/>
      <c r="JF71" s="76"/>
      <c r="JG71" s="76"/>
      <c r="JH71" s="76"/>
      <c r="JI71" s="76"/>
      <c r="JJ71" s="76"/>
      <c r="JK71" s="76"/>
      <c r="JL71" s="76"/>
      <c r="JM71" s="76"/>
      <c r="JN71" s="76"/>
      <c r="JO71" s="76"/>
      <c r="JP71" s="76"/>
      <c r="JQ71" s="76"/>
      <c r="JR71" s="76"/>
      <c r="JS71" s="76"/>
      <c r="JT71" s="76"/>
      <c r="JU71" s="76"/>
      <c r="JV71" s="76"/>
      <c r="JW71" s="76"/>
      <c r="JX71" s="76"/>
      <c r="JY71" s="76"/>
      <c r="JZ71" s="76"/>
      <c r="KA71" s="76"/>
      <c r="KB71" s="76"/>
      <c r="KC71" s="76"/>
      <c r="KD71" s="76"/>
      <c r="KE71" s="76"/>
      <c r="KF71" s="76"/>
      <c r="KG71" s="76"/>
      <c r="KH71" s="76"/>
      <c r="KI71" s="76"/>
      <c r="KJ71" s="76"/>
      <c r="KK71" s="76"/>
      <c r="KL71" s="76"/>
      <c r="KM71" s="76"/>
      <c r="KN71" s="76"/>
      <c r="KO71" s="76"/>
      <c r="KP71" s="76"/>
      <c r="KQ71" s="76"/>
      <c r="KR71" s="76"/>
      <c r="KS71" s="76"/>
      <c r="KT71" s="76"/>
      <c r="KU71" s="76"/>
      <c r="KV71" s="76"/>
      <c r="KW71" s="76"/>
      <c r="KX71" s="76"/>
      <c r="KY71" s="76"/>
      <c r="KZ71" s="76"/>
      <c r="LA71" s="76"/>
      <c r="LB71" s="76"/>
      <c r="LC71" s="76"/>
      <c r="LD71" s="76"/>
      <c r="LE71" s="76"/>
      <c r="LF71" s="76"/>
      <c r="LG71" s="76"/>
      <c r="LH71" s="76"/>
      <c r="LI71" s="76"/>
      <c r="LJ71" s="76"/>
      <c r="LK71" s="76"/>
      <c r="LL71" s="76"/>
      <c r="LM71" s="76"/>
      <c r="LN71" s="76"/>
      <c r="LO71" s="76"/>
      <c r="LP71" s="76"/>
      <c r="LQ71" s="76"/>
      <c r="LR71" s="76"/>
      <c r="LS71" s="76"/>
      <c r="LT71" s="76"/>
      <c r="LU71" s="76"/>
      <c r="LV71" s="76"/>
      <c r="LW71" s="76"/>
      <c r="LX71" s="76"/>
      <c r="LY71" s="76"/>
      <c r="LZ71" s="76"/>
      <c r="MA71" s="76"/>
      <c r="MB71" s="76"/>
      <c r="MC71" s="76"/>
      <c r="MD71" s="76"/>
      <c r="ME71" s="76"/>
      <c r="MF71" s="76"/>
      <c r="MG71" s="76"/>
      <c r="MH71" s="76"/>
      <c r="MI71" s="76"/>
      <c r="MJ71" s="76"/>
      <c r="MK71" s="76"/>
      <c r="ML71" s="76"/>
      <c r="MM71" s="76"/>
      <c r="MN71" s="76"/>
      <c r="MO71" s="76"/>
      <c r="MP71" s="76"/>
      <c r="MQ71" s="76"/>
      <c r="MR71" s="76"/>
      <c r="MS71" s="76"/>
      <c r="MT71" s="76"/>
      <c r="MU71" s="76"/>
      <c r="MV71" s="76"/>
      <c r="MW71" s="76"/>
      <c r="MX71" s="76"/>
      <c r="MY71" s="76"/>
      <c r="MZ71" s="76"/>
      <c r="NA71" s="76"/>
      <c r="NB71" s="76"/>
      <c r="NC71" s="76"/>
      <c r="ND71" s="76"/>
      <c r="NE71" s="76"/>
      <c r="NF71" s="76"/>
      <c r="NG71" s="76"/>
      <c r="NH71" s="76"/>
      <c r="NI71" s="76"/>
      <c r="NJ71" s="76"/>
      <c r="NK71" s="76"/>
      <c r="NL71" s="76"/>
      <c r="NM71" s="76"/>
      <c r="NN71" s="76"/>
      <c r="NO71" s="76"/>
      <c r="NP71" s="76"/>
      <c r="NQ71" s="76"/>
      <c r="NR71" s="76"/>
      <c r="NS71" s="76"/>
      <c r="NT71" s="76"/>
      <c r="NU71" s="76"/>
      <c r="NV71" s="76"/>
      <c r="NW71" s="76"/>
      <c r="NX71" s="76"/>
      <c r="NY71" s="76"/>
      <c r="NZ71" s="76"/>
      <c r="OA71" s="76"/>
      <c r="OB71" s="76"/>
      <c r="OC71" s="76"/>
      <c r="OD71" s="76"/>
      <c r="OE71" s="76"/>
      <c r="OF71" s="76"/>
      <c r="OG71" s="76"/>
      <c r="OH71" s="76"/>
      <c r="OI71" s="76"/>
      <c r="OJ71" s="76"/>
      <c r="OK71" s="76"/>
      <c r="OL71" s="76"/>
      <c r="OM71" s="76"/>
      <c r="ON71" s="76"/>
      <c r="OO71" s="76"/>
      <c r="OP71" s="76"/>
      <c r="OQ71" s="76"/>
      <c r="OR71" s="76"/>
      <c r="OS71" s="76"/>
      <c r="OT71" s="76"/>
      <c r="OU71" s="76"/>
      <c r="OV71" s="76"/>
      <c r="OW71" s="76"/>
      <c r="OX71" s="76"/>
      <c r="OY71" s="76"/>
      <c r="OZ71" s="76"/>
      <c r="PA71" s="76"/>
      <c r="PB71" s="76"/>
      <c r="PC71" s="76"/>
      <c r="PD71" s="76"/>
      <c r="PE71" s="76"/>
      <c r="PF71" s="76"/>
      <c r="PG71" s="76"/>
      <c r="PH71" s="76"/>
      <c r="PI71" s="76"/>
      <c r="PJ71" s="76"/>
      <c r="PK71" s="76"/>
      <c r="PL71" s="76"/>
      <c r="PM71" s="76"/>
      <c r="PN71" s="76"/>
      <c r="PO71" s="76"/>
      <c r="PP71" s="76"/>
      <c r="PQ71" s="76"/>
      <c r="PR71" s="76"/>
      <c r="PS71" s="76"/>
      <c r="PT71" s="76"/>
      <c r="PU71" s="76"/>
      <c r="PV71" s="76"/>
      <c r="PW71" s="76"/>
      <c r="PX71" s="76"/>
      <c r="PY71" s="76"/>
      <c r="PZ71" s="76"/>
      <c r="QA71" s="76"/>
      <c r="QB71" s="76"/>
      <c r="QC71" s="76"/>
      <c r="QD71" s="76"/>
      <c r="QE71" s="76"/>
      <c r="QF71" s="76"/>
      <c r="QG71" s="76"/>
      <c r="QH71" s="76"/>
      <c r="QI71" s="76"/>
      <c r="QJ71" s="76"/>
      <c r="QK71" s="76"/>
      <c r="QL71" s="76"/>
      <c r="QM71" s="76"/>
      <c r="QN71" s="76"/>
      <c r="QO71" s="76"/>
      <c r="QP71" s="76"/>
      <c r="QQ71" s="76"/>
      <c r="QR71" s="76"/>
      <c r="QS71" s="76"/>
      <c r="QT71" s="76"/>
      <c r="QU71" s="76"/>
      <c r="QV71" s="76"/>
      <c r="QW71" s="76"/>
      <c r="QX71" s="76"/>
      <c r="QY71" s="76"/>
      <c r="QZ71" s="76"/>
      <c r="RA71" s="76"/>
      <c r="RB71" s="76"/>
      <c r="RC71" s="76"/>
      <c r="RD71" s="76"/>
      <c r="RE71" s="76"/>
      <c r="RF71" s="76"/>
      <c r="RG71" s="76"/>
      <c r="RH71" s="76"/>
      <c r="RI71" s="76"/>
      <c r="RJ71" s="76"/>
      <c r="RK71" s="76"/>
      <c r="RL71" s="76"/>
      <c r="RM71" s="76"/>
      <c r="RN71" s="76"/>
      <c r="RO71" s="76"/>
      <c r="RP71" s="76"/>
      <c r="RQ71" s="76"/>
      <c r="RR71" s="76"/>
      <c r="RS71" s="76"/>
      <c r="RT71" s="76"/>
      <c r="RU71" s="76"/>
      <c r="RV71" s="76"/>
      <c r="RW71" s="76"/>
      <c r="RX71" s="76"/>
      <c r="RY71" s="76"/>
      <c r="RZ71" s="76"/>
      <c r="SA71" s="76"/>
      <c r="SB71" s="76"/>
      <c r="SC71" s="76"/>
      <c r="SD71" s="76"/>
      <c r="SE71" s="76"/>
      <c r="SF71" s="76"/>
      <c r="SG71" s="76"/>
      <c r="SH71" s="76"/>
      <c r="SI71" s="76"/>
      <c r="SJ71" s="76"/>
      <c r="SK71" s="76"/>
      <c r="SL71" s="76"/>
      <c r="SM71" s="76"/>
      <c r="SN71" s="76"/>
      <c r="SO71" s="76"/>
      <c r="SP71" s="76"/>
      <c r="SQ71" s="76"/>
      <c r="SR71" s="76"/>
      <c r="SS71" s="76"/>
      <c r="ST71" s="76"/>
      <c r="SU71" s="76"/>
      <c r="SV71" s="76"/>
      <c r="SW71" s="76"/>
      <c r="SX71" s="76"/>
      <c r="SY71" s="76"/>
      <c r="SZ71" s="76"/>
      <c r="TA71" s="76"/>
      <c r="TB71" s="76"/>
      <c r="TC71" s="76"/>
      <c r="TD71" s="76"/>
      <c r="TE71" s="76"/>
      <c r="TF71" s="76"/>
      <c r="TG71" s="76"/>
      <c r="TH71" s="76"/>
      <c r="TI71" s="76"/>
      <c r="TJ71" s="76"/>
      <c r="TK71" s="76"/>
      <c r="TL71" s="76"/>
      <c r="TM71" s="76"/>
      <c r="TN71" s="76"/>
      <c r="TO71" s="76"/>
      <c r="TP71" s="76"/>
      <c r="TQ71" s="76"/>
      <c r="TR71" s="76"/>
      <c r="TS71" s="76"/>
      <c r="TT71" s="76"/>
      <c r="TU71" s="76"/>
      <c r="TV71" s="76"/>
      <c r="TW71" s="76"/>
      <c r="TX71" s="76"/>
      <c r="TY71" s="76"/>
      <c r="TZ71" s="76"/>
      <c r="UA71" s="76"/>
      <c r="UB71" s="76"/>
      <c r="UC71" s="76"/>
      <c r="UD71" s="76"/>
      <c r="UE71" s="76"/>
      <c r="UF71" s="76"/>
      <c r="UG71" s="76"/>
      <c r="UH71" s="76"/>
      <c r="UI71" s="76"/>
      <c r="UJ71" s="76"/>
      <c r="UK71" s="76"/>
      <c r="UL71" s="76"/>
      <c r="UM71" s="76"/>
      <c r="UN71" s="76"/>
      <c r="UO71" s="76"/>
      <c r="UP71" s="76"/>
      <c r="UQ71" s="76"/>
      <c r="UR71" s="76"/>
      <c r="US71" s="76"/>
      <c r="UT71" s="76"/>
      <c r="UU71" s="76"/>
      <c r="UV71" s="76"/>
      <c r="UW71" s="76"/>
      <c r="UX71" s="76"/>
      <c r="UY71" s="76"/>
      <c r="UZ71" s="76"/>
      <c r="VA71" s="76"/>
      <c r="VB71" s="76"/>
      <c r="VC71" s="76"/>
      <c r="VD71" s="76"/>
      <c r="VE71" s="76"/>
      <c r="VF71" s="76"/>
      <c r="VG71" s="76"/>
      <c r="VH71" s="76"/>
      <c r="VI71" s="76"/>
      <c r="VJ71" s="76"/>
      <c r="VK71" s="76"/>
      <c r="VL71" s="76"/>
      <c r="VM71" s="76"/>
      <c r="VN71" s="76"/>
      <c r="VO71" s="76"/>
      <c r="VP71" s="76"/>
      <c r="VQ71" s="76"/>
      <c r="VR71" s="76"/>
      <c r="VS71" s="76"/>
      <c r="VT71" s="76"/>
      <c r="VU71" s="76"/>
      <c r="VV71" s="76"/>
      <c r="VW71" s="76"/>
      <c r="VX71" s="76"/>
      <c r="VY71" s="76"/>
      <c r="VZ71" s="76"/>
      <c r="WA71" s="76"/>
      <c r="WB71" s="76"/>
      <c r="WC71" s="76"/>
      <c r="WD71" s="76"/>
      <c r="WE71" s="76"/>
      <c r="WF71" s="76"/>
      <c r="WG71" s="76"/>
      <c r="WH71" s="76"/>
      <c r="WI71" s="76"/>
      <c r="WJ71" s="76"/>
      <c r="WK71" s="76"/>
      <c r="WL71" s="76"/>
      <c r="WM71" s="76"/>
      <c r="WN71" s="76"/>
      <c r="WO71" s="76"/>
      <c r="WP71" s="76"/>
      <c r="WQ71" s="76"/>
      <c r="WR71" s="76"/>
      <c r="WS71" s="76"/>
      <c r="WT71" s="76"/>
      <c r="WU71" s="76"/>
      <c r="WV71" s="76"/>
      <c r="WW71" s="76"/>
      <c r="WX71" s="76"/>
      <c r="WY71" s="76"/>
      <c r="WZ71" s="76"/>
      <c r="XA71" s="76"/>
      <c r="XB71" s="76"/>
      <c r="XC71" s="76"/>
      <c r="XD71" s="76"/>
      <c r="XE71" s="76"/>
      <c r="XF71" s="76"/>
      <c r="XG71" s="76"/>
      <c r="XH71" s="76"/>
      <c r="XI71" s="76"/>
      <c r="XJ71" s="76"/>
      <c r="XK71" s="76"/>
      <c r="XL71" s="76"/>
      <c r="XM71" s="76"/>
      <c r="XN71" s="76"/>
      <c r="XO71" s="76"/>
      <c r="XP71" s="76"/>
      <c r="XQ71" s="76"/>
      <c r="XR71" s="76"/>
      <c r="XS71" s="76"/>
      <c r="XT71" s="76"/>
      <c r="XU71" s="76"/>
      <c r="XV71" s="76"/>
      <c r="XW71" s="76"/>
      <c r="XX71" s="76"/>
      <c r="XY71" s="76"/>
      <c r="XZ71" s="76"/>
      <c r="YA71" s="76"/>
      <c r="YB71" s="76"/>
      <c r="YC71" s="76"/>
      <c r="YD71" s="76"/>
      <c r="YE71" s="76"/>
      <c r="YF71" s="76"/>
      <c r="YG71" s="76"/>
      <c r="YH71" s="76"/>
      <c r="YI71" s="76"/>
      <c r="YJ71" s="76"/>
      <c r="YK71" s="76"/>
      <c r="YL71" s="76"/>
      <c r="YM71" s="76"/>
      <c r="YN71" s="76"/>
      <c r="YO71" s="76"/>
      <c r="YP71" s="76"/>
      <c r="YQ71" s="76"/>
      <c r="YR71" s="76"/>
      <c r="YS71" s="76"/>
      <c r="YT71" s="76"/>
      <c r="YU71" s="76"/>
      <c r="YV71" s="76"/>
      <c r="YW71" s="76"/>
      <c r="YX71" s="76"/>
      <c r="YY71" s="76"/>
      <c r="YZ71" s="76"/>
      <c r="ZA71" s="76"/>
      <c r="ZB71" s="76"/>
      <c r="ZC71" s="76"/>
      <c r="ZD71" s="76"/>
      <c r="ZE71" s="76"/>
      <c r="ZF71" s="76"/>
      <c r="ZG71" s="76"/>
      <c r="ZH71" s="76"/>
      <c r="ZI71" s="76"/>
      <c r="ZJ71" s="76"/>
      <c r="ZK71" s="76"/>
      <c r="ZL71" s="76"/>
      <c r="ZM71" s="76"/>
      <c r="ZN71" s="76"/>
      <c r="ZO71" s="76"/>
      <c r="ZP71" s="76"/>
      <c r="ZQ71" s="76"/>
      <c r="ZR71" s="76"/>
      <c r="ZS71" s="76"/>
      <c r="ZT71" s="76"/>
      <c r="ZU71" s="76"/>
      <c r="ZV71" s="76"/>
      <c r="ZW71" s="76"/>
      <c r="ZX71" s="76"/>
      <c r="ZY71" s="76"/>
      <c r="ZZ71" s="76"/>
      <c r="AAA71" s="76"/>
      <c r="AAB71" s="76"/>
      <c r="AAC71" s="76"/>
      <c r="AAD71" s="76"/>
      <c r="AAE71" s="76"/>
      <c r="AAF71" s="76"/>
      <c r="AAG71" s="76"/>
      <c r="AAH71" s="76"/>
      <c r="AAI71" s="76"/>
      <c r="AAJ71" s="76"/>
      <c r="AAK71" s="76"/>
      <c r="AAL71" s="76"/>
      <c r="AAM71" s="76"/>
      <c r="AAN71" s="76"/>
      <c r="AAO71" s="76"/>
      <c r="AAP71" s="76"/>
      <c r="AAQ71" s="76"/>
      <c r="AAR71" s="76"/>
      <c r="AAS71" s="76"/>
      <c r="AAT71" s="76"/>
      <c r="AAU71" s="76"/>
      <c r="AAV71" s="76"/>
      <c r="AAW71" s="76"/>
      <c r="AAX71" s="76"/>
      <c r="AAY71" s="76"/>
      <c r="AAZ71" s="76"/>
      <c r="ABA71" s="76"/>
      <c r="ABB71" s="76"/>
      <c r="ABC71" s="76"/>
      <c r="ABD71" s="76"/>
      <c r="ABE71" s="76"/>
      <c r="ABF71" s="76"/>
      <c r="ABG71" s="76"/>
      <c r="ABH71" s="76"/>
      <c r="ABI71" s="76"/>
      <c r="ABJ71" s="76"/>
      <c r="ABK71" s="76"/>
      <c r="ABL71" s="76"/>
      <c r="ABM71" s="76"/>
      <c r="ABN71" s="76"/>
      <c r="ABO71" s="76"/>
      <c r="ABP71" s="76"/>
      <c r="ABQ71" s="76"/>
      <c r="ABR71" s="76"/>
      <c r="ABS71" s="76"/>
      <c r="ABT71" s="76"/>
      <c r="ABU71" s="76"/>
      <c r="ABV71" s="76"/>
      <c r="ABW71" s="76"/>
      <c r="ABX71" s="76"/>
      <c r="ABY71" s="76"/>
      <c r="ABZ71" s="76"/>
      <c r="ACA71" s="76"/>
      <c r="ACB71" s="76"/>
      <c r="ACC71" s="76"/>
      <c r="ACD71" s="76"/>
      <c r="ACE71" s="76"/>
      <c r="ACF71" s="76"/>
      <c r="ACG71" s="76"/>
      <c r="ACH71" s="76"/>
      <c r="ACI71" s="76"/>
      <c r="ACJ71" s="76"/>
      <c r="ACK71" s="76"/>
      <c r="ACL71" s="76"/>
      <c r="ACM71" s="76"/>
      <c r="ACN71" s="76"/>
      <c r="ACO71" s="76"/>
      <c r="ACP71" s="76"/>
      <c r="ACQ71" s="76"/>
      <c r="ACR71" s="76"/>
      <c r="ACS71" s="76"/>
      <c r="ACT71" s="76"/>
      <c r="ACU71" s="76"/>
      <c r="ACV71" s="76"/>
      <c r="ACW71" s="76"/>
      <c r="ACX71" s="76"/>
      <c r="ACY71" s="76"/>
      <c r="ACZ71" s="76"/>
      <c r="ADA71" s="76"/>
      <c r="ADB71" s="76"/>
      <c r="ADC71" s="76"/>
      <c r="ADD71" s="76"/>
      <c r="ADE71" s="76"/>
      <c r="ADF71" s="76"/>
      <c r="ADG71" s="76"/>
      <c r="ADH71" s="76"/>
      <c r="ADI71" s="76"/>
      <c r="ADJ71" s="76"/>
      <c r="ADK71" s="76"/>
      <c r="ADL71" s="76"/>
      <c r="ADM71" s="76"/>
      <c r="ADN71" s="76"/>
      <c r="ADO71" s="76"/>
      <c r="ADP71" s="76"/>
      <c r="ADQ71" s="76"/>
      <c r="ADR71" s="76"/>
      <c r="ADS71" s="76"/>
      <c r="ADT71" s="76"/>
      <c r="ADU71" s="76"/>
      <c r="ADV71" s="76"/>
      <c r="ADW71" s="76"/>
      <c r="ADX71" s="76"/>
      <c r="ADY71" s="76"/>
      <c r="ADZ71" s="76"/>
      <c r="AEA71" s="76"/>
      <c r="AEB71" s="76"/>
      <c r="AEC71" s="76"/>
      <c r="AED71" s="76"/>
      <c r="AEE71" s="76"/>
      <c r="AEF71" s="76"/>
      <c r="AEG71" s="76"/>
      <c r="AEH71" s="76"/>
      <c r="AEI71" s="76"/>
      <c r="AEJ71" s="76"/>
      <c r="AEK71" s="76"/>
      <c r="AEL71" s="76"/>
      <c r="AEM71" s="76"/>
      <c r="AEN71" s="76"/>
      <c r="AEO71" s="76"/>
      <c r="AEP71" s="76"/>
      <c r="AEQ71" s="76"/>
      <c r="AER71" s="76"/>
      <c r="AES71" s="76"/>
      <c r="AET71" s="76"/>
      <c r="AEU71" s="76"/>
      <c r="AEV71" s="76"/>
      <c r="AEW71" s="76"/>
      <c r="AEX71" s="76"/>
      <c r="AEY71" s="76"/>
      <c r="AEZ71" s="76"/>
      <c r="AFA71" s="76"/>
      <c r="AFB71" s="76"/>
      <c r="AFC71" s="76"/>
      <c r="AFD71" s="76"/>
      <c r="AFE71" s="76"/>
      <c r="AFF71" s="76"/>
      <c r="AFG71" s="76"/>
      <c r="AFH71" s="76"/>
      <c r="AFI71" s="76"/>
      <c r="AFJ71" s="76"/>
      <c r="AFK71" s="76"/>
      <c r="AFL71" s="76"/>
      <c r="AFM71" s="76"/>
      <c r="AFN71" s="76"/>
      <c r="AFO71" s="76"/>
      <c r="AFP71" s="76"/>
      <c r="AFQ71" s="76"/>
      <c r="AFR71" s="76"/>
      <c r="AFS71" s="76"/>
      <c r="AFT71" s="76"/>
      <c r="AFU71" s="76"/>
      <c r="AFV71" s="76"/>
      <c r="AFW71" s="76"/>
      <c r="AFX71" s="76"/>
      <c r="AFY71" s="76"/>
      <c r="AFZ71" s="76"/>
      <c r="AGA71" s="76"/>
      <c r="AGB71" s="76"/>
      <c r="AGC71" s="76"/>
      <c r="AGD71" s="76"/>
      <c r="AGE71" s="76"/>
      <c r="AGF71" s="76"/>
      <c r="AGG71" s="76"/>
      <c r="AGH71" s="76"/>
      <c r="AGI71" s="76"/>
      <c r="AGJ71" s="76"/>
      <c r="AGK71" s="76"/>
      <c r="AGL71" s="76"/>
      <c r="AGM71" s="76"/>
      <c r="AGN71" s="76"/>
      <c r="AGO71" s="76"/>
      <c r="AGP71" s="76"/>
      <c r="AGQ71" s="76"/>
      <c r="AGR71" s="76"/>
      <c r="AGS71" s="76"/>
      <c r="AGT71" s="76"/>
      <c r="AGU71" s="76"/>
      <c r="AGV71" s="76"/>
      <c r="AGW71" s="76"/>
      <c r="AGX71" s="76"/>
      <c r="AGY71" s="76"/>
      <c r="AGZ71" s="76"/>
      <c r="AHA71" s="76"/>
      <c r="AHB71" s="76"/>
      <c r="AHC71" s="76"/>
      <c r="AHD71" s="76"/>
      <c r="AHE71" s="76"/>
      <c r="AHF71" s="76"/>
      <c r="AHG71" s="76"/>
      <c r="AHH71" s="76"/>
      <c r="AHI71" s="76"/>
      <c r="AHJ71" s="76"/>
      <c r="AHK71" s="76"/>
      <c r="AHL71" s="76"/>
      <c r="AHM71" s="76"/>
      <c r="AHN71" s="76"/>
      <c r="AHO71" s="76"/>
      <c r="AHP71" s="76"/>
      <c r="AHQ71" s="76"/>
      <c r="AHR71" s="76"/>
      <c r="AHS71" s="76"/>
      <c r="AHT71" s="76"/>
      <c r="AHU71" s="76"/>
      <c r="AHV71" s="76"/>
      <c r="AHW71" s="76"/>
      <c r="AHX71" s="76"/>
      <c r="AHY71" s="76"/>
      <c r="AHZ71" s="76"/>
      <c r="AIA71" s="76"/>
      <c r="AIB71" s="76"/>
      <c r="AIC71" s="76"/>
      <c r="AID71" s="76"/>
      <c r="AIE71" s="76"/>
      <c r="AIF71" s="76"/>
      <c r="AIG71" s="76"/>
      <c r="AIH71" s="76"/>
      <c r="AII71" s="76"/>
      <c r="AIJ71" s="76"/>
      <c r="AIK71" s="76"/>
      <c r="AIL71" s="76"/>
      <c r="AIM71" s="76"/>
      <c r="AIN71" s="76"/>
      <c r="AIO71" s="76"/>
      <c r="AIP71" s="76"/>
      <c r="AIQ71" s="76"/>
      <c r="AIR71" s="76"/>
      <c r="AIS71" s="76"/>
      <c r="AIT71" s="76"/>
      <c r="AIU71" s="76"/>
      <c r="AIV71" s="76"/>
      <c r="AIW71" s="76"/>
      <c r="AIX71" s="76"/>
      <c r="AIY71" s="76"/>
      <c r="AIZ71" s="76"/>
      <c r="AJA71" s="76"/>
      <c r="AJB71" s="76"/>
      <c r="AJC71" s="76"/>
      <c r="AJD71" s="76"/>
      <c r="AJE71" s="76"/>
      <c r="AJF71" s="76"/>
      <c r="AJG71" s="76"/>
      <c r="AJH71" s="76"/>
      <c r="AJI71" s="76"/>
      <c r="AJJ71" s="76"/>
      <c r="AJK71" s="76"/>
      <c r="AJL71" s="76"/>
      <c r="AJM71" s="76"/>
      <c r="AJN71" s="76"/>
      <c r="AJO71" s="76"/>
      <c r="AJP71" s="76"/>
      <c r="AJQ71" s="76"/>
      <c r="AJR71" s="76"/>
      <c r="AJS71" s="76"/>
      <c r="AJT71" s="76"/>
      <c r="AJU71" s="76"/>
      <c r="AJV71" s="76"/>
      <c r="AJW71" s="76"/>
      <c r="AJX71" s="76"/>
      <c r="AJY71" s="76"/>
      <c r="AJZ71" s="76"/>
      <c r="AKA71" s="76"/>
      <c r="AKB71" s="76"/>
      <c r="AKC71" s="76"/>
      <c r="AKD71" s="76"/>
      <c r="AKE71" s="76"/>
      <c r="AKF71" s="76"/>
      <c r="AKG71" s="76"/>
      <c r="AKH71" s="76"/>
      <c r="AKI71" s="76"/>
      <c r="AKJ71" s="76"/>
      <c r="AKK71" s="76"/>
      <c r="AKL71" s="76"/>
      <c r="AKM71" s="76"/>
      <c r="AKN71" s="76"/>
      <c r="AKO71" s="76"/>
      <c r="AKP71" s="76"/>
      <c r="AKQ71" s="76"/>
      <c r="AKR71" s="76"/>
      <c r="AKS71" s="76"/>
      <c r="AKT71" s="76"/>
      <c r="AKU71" s="76"/>
      <c r="AKV71" s="76"/>
      <c r="AKW71" s="76"/>
      <c r="AKX71" s="76"/>
      <c r="AKY71" s="76"/>
      <c r="AKZ71" s="76"/>
      <c r="ALA71" s="76"/>
      <c r="ALB71" s="76"/>
      <c r="ALC71" s="76"/>
      <c r="ALD71" s="76"/>
      <c r="ALE71" s="76"/>
      <c r="ALF71" s="76"/>
      <c r="ALG71" s="76"/>
      <c r="ALH71" s="76"/>
      <c r="ALI71" s="76"/>
      <c r="ALJ71" s="76"/>
      <c r="ALK71" s="76"/>
      <c r="ALL71" s="76"/>
      <c r="ALM71" s="76"/>
      <c r="ALN71" s="76"/>
      <c r="ALO71" s="76"/>
      <c r="ALP71" s="76"/>
      <c r="ALQ71" s="76"/>
      <c r="ALR71" s="76"/>
      <c r="ALS71" s="76"/>
      <c r="ALT71" s="76"/>
      <c r="ALU71" s="76"/>
      <c r="ALV71" s="76"/>
      <c r="ALW71" s="76"/>
      <c r="ALX71" s="76"/>
      <c r="ALY71" s="76"/>
      <c r="ALZ71" s="76"/>
      <c r="AMA71" s="76"/>
      <c r="AMB71" s="76"/>
      <c r="AMC71" s="76"/>
      <c r="AMD71" s="76"/>
      <c r="AME71" s="76"/>
    </row>
    <row r="72" spans="1:1019" s="80" customFormat="1">
      <c r="A72" s="20" t="s">
        <v>79</v>
      </c>
      <c r="B72" s="21">
        <v>1619006</v>
      </c>
      <c r="C72" s="21" t="s">
        <v>96</v>
      </c>
      <c r="D72" s="71" t="s">
        <v>119</v>
      </c>
      <c r="E72" s="22" t="s">
        <v>58</v>
      </c>
      <c r="F72" s="59">
        <v>347.85629999999998</v>
      </c>
      <c r="G72" s="23">
        <v>113.84</v>
      </c>
      <c r="H72" s="69">
        <f>$J$6</f>
        <v>0.21229999999999999</v>
      </c>
      <c r="I72" s="23">
        <f>ROUND(((H72+1)*G72),2)</f>
        <v>138.01</v>
      </c>
      <c r="J72" s="23">
        <f>TRUNC((I72*F72),2)</f>
        <v>48007.64</v>
      </c>
      <c r="K72" s="78">
        <f t="shared" si="22"/>
        <v>39599.961191999995</v>
      </c>
      <c r="L72" s="76"/>
      <c r="M72" s="79"/>
      <c r="N72" s="76"/>
      <c r="O72" s="76"/>
      <c r="P72" s="76"/>
      <c r="Q72" s="76"/>
      <c r="R72" s="76"/>
      <c r="S72" s="76"/>
      <c r="T72" s="76"/>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6"/>
      <c r="BI72" s="76"/>
      <c r="BJ72" s="76"/>
      <c r="BK72" s="76"/>
      <c r="BL72" s="76"/>
      <c r="BM72" s="76"/>
      <c r="BN72" s="76"/>
      <c r="BO72" s="76"/>
      <c r="BP72" s="76"/>
      <c r="BQ72" s="76"/>
      <c r="BR72" s="76"/>
      <c r="BS72" s="76"/>
      <c r="BT72" s="76"/>
      <c r="BU72" s="76"/>
      <c r="BV72" s="76"/>
      <c r="BW72" s="76"/>
      <c r="BX72" s="76"/>
      <c r="BY72" s="76"/>
      <c r="BZ72" s="76"/>
      <c r="CA72" s="76"/>
      <c r="CB72" s="76"/>
      <c r="CC72" s="76"/>
      <c r="CD72" s="76"/>
      <c r="CE72" s="76"/>
      <c r="CF72" s="76"/>
      <c r="CG72" s="76"/>
      <c r="CH72" s="76"/>
      <c r="CI72" s="76"/>
      <c r="CJ72" s="76"/>
      <c r="CK72" s="76"/>
      <c r="CL72" s="76"/>
      <c r="CM72" s="76"/>
      <c r="CN72" s="76"/>
      <c r="CO72" s="76"/>
      <c r="CP72" s="76"/>
      <c r="CQ72" s="76"/>
      <c r="CR72" s="76"/>
      <c r="CS72" s="76"/>
      <c r="CT72" s="76"/>
      <c r="CU72" s="76"/>
      <c r="CV72" s="76"/>
      <c r="CW72" s="76"/>
      <c r="CX72" s="76"/>
      <c r="CY72" s="76"/>
      <c r="CZ72" s="76"/>
      <c r="DA72" s="76"/>
      <c r="DB72" s="76"/>
      <c r="DC72" s="76"/>
      <c r="DD72" s="76"/>
      <c r="DE72" s="76"/>
      <c r="DF72" s="76"/>
      <c r="DG72" s="76"/>
      <c r="DH72" s="76"/>
      <c r="DI72" s="76"/>
      <c r="DJ72" s="76"/>
      <c r="DK72" s="76"/>
      <c r="DL72" s="76"/>
      <c r="DM72" s="76"/>
      <c r="DN72" s="76"/>
      <c r="DO72" s="76"/>
      <c r="DP72" s="76"/>
      <c r="DQ72" s="76"/>
      <c r="DR72" s="76"/>
      <c r="DS72" s="76"/>
      <c r="DT72" s="76"/>
      <c r="DU72" s="76"/>
      <c r="DV72" s="76"/>
      <c r="DW72" s="76"/>
      <c r="DX72" s="76"/>
      <c r="DY72" s="76"/>
      <c r="DZ72" s="76"/>
      <c r="EA72" s="76"/>
      <c r="EB72" s="76"/>
      <c r="EC72" s="76"/>
      <c r="ED72" s="76"/>
      <c r="EE72" s="76"/>
      <c r="EF72" s="76"/>
      <c r="EG72" s="76"/>
      <c r="EH72" s="76"/>
      <c r="EI72" s="76"/>
      <c r="EJ72" s="76"/>
      <c r="EK72" s="76"/>
      <c r="EL72" s="76"/>
      <c r="EM72" s="76"/>
      <c r="EN72" s="76"/>
      <c r="EO72" s="76"/>
      <c r="EP72" s="76"/>
      <c r="EQ72" s="76"/>
      <c r="ER72" s="76"/>
      <c r="ES72" s="76"/>
      <c r="ET72" s="76"/>
      <c r="EU72" s="76"/>
      <c r="EV72" s="76"/>
      <c r="EW72" s="76"/>
      <c r="EX72" s="76"/>
      <c r="EY72" s="76"/>
      <c r="EZ72" s="76"/>
      <c r="FA72" s="76"/>
      <c r="FB72" s="76"/>
      <c r="FC72" s="76"/>
      <c r="FD72" s="76"/>
      <c r="FE72" s="76"/>
      <c r="FF72" s="76"/>
      <c r="FG72" s="76"/>
      <c r="FH72" s="76"/>
      <c r="FI72" s="76"/>
      <c r="FJ72" s="76"/>
      <c r="FK72" s="76"/>
      <c r="FL72" s="76"/>
      <c r="FM72" s="76"/>
      <c r="FN72" s="76"/>
      <c r="FO72" s="76"/>
      <c r="FP72" s="76"/>
      <c r="FQ72" s="76"/>
      <c r="FR72" s="76"/>
      <c r="FS72" s="76"/>
      <c r="FT72" s="76"/>
      <c r="FU72" s="76"/>
      <c r="FV72" s="76"/>
      <c r="FW72" s="76"/>
      <c r="FX72" s="76"/>
      <c r="FY72" s="76"/>
      <c r="FZ72" s="76"/>
      <c r="GA72" s="76"/>
      <c r="GB72" s="76"/>
      <c r="GC72" s="76"/>
      <c r="GD72" s="76"/>
      <c r="GE72" s="76"/>
      <c r="GF72" s="76"/>
      <c r="GG72" s="76"/>
      <c r="GH72" s="76"/>
      <c r="GI72" s="76"/>
      <c r="GJ72" s="76"/>
      <c r="GK72" s="76"/>
      <c r="GL72" s="76"/>
      <c r="GM72" s="76"/>
      <c r="GN72" s="76"/>
      <c r="GO72" s="76"/>
      <c r="GP72" s="76"/>
      <c r="GQ72" s="76"/>
      <c r="GR72" s="76"/>
      <c r="GS72" s="76"/>
      <c r="GT72" s="76"/>
      <c r="GU72" s="76"/>
      <c r="GV72" s="76"/>
      <c r="GW72" s="76"/>
      <c r="GX72" s="76"/>
      <c r="GY72" s="76"/>
      <c r="GZ72" s="76"/>
      <c r="HA72" s="76"/>
      <c r="HB72" s="76"/>
      <c r="HC72" s="76"/>
      <c r="HD72" s="76"/>
      <c r="HE72" s="76"/>
      <c r="HF72" s="76"/>
      <c r="HG72" s="76"/>
      <c r="HH72" s="76"/>
      <c r="HI72" s="76"/>
      <c r="HJ72" s="76"/>
      <c r="HK72" s="76"/>
      <c r="HL72" s="76"/>
      <c r="HM72" s="76"/>
      <c r="HN72" s="76"/>
      <c r="HO72" s="76"/>
      <c r="HP72" s="76"/>
      <c r="HQ72" s="76"/>
      <c r="HR72" s="76"/>
      <c r="HS72" s="76"/>
      <c r="HT72" s="76"/>
      <c r="HU72" s="76"/>
      <c r="HV72" s="76"/>
      <c r="HW72" s="76"/>
      <c r="HX72" s="76"/>
      <c r="HY72" s="76"/>
      <c r="HZ72" s="76"/>
      <c r="IA72" s="76"/>
      <c r="IB72" s="76"/>
      <c r="IC72" s="76"/>
      <c r="ID72" s="76"/>
      <c r="IE72" s="76"/>
      <c r="IF72" s="76"/>
      <c r="IG72" s="76"/>
      <c r="IH72" s="76"/>
      <c r="II72" s="76"/>
      <c r="IJ72" s="76"/>
      <c r="IK72" s="76"/>
      <c r="IL72" s="76"/>
      <c r="IM72" s="76"/>
      <c r="IN72" s="76"/>
      <c r="IO72" s="76"/>
      <c r="IP72" s="76"/>
      <c r="IQ72" s="76"/>
      <c r="IR72" s="76"/>
      <c r="IS72" s="76"/>
      <c r="IT72" s="76"/>
      <c r="IU72" s="76"/>
      <c r="IV72" s="76"/>
      <c r="IW72" s="76"/>
      <c r="IX72" s="76"/>
      <c r="IY72" s="76"/>
      <c r="IZ72" s="76"/>
      <c r="JA72" s="76"/>
      <c r="JB72" s="76"/>
      <c r="JC72" s="76"/>
      <c r="JD72" s="76"/>
      <c r="JE72" s="76"/>
      <c r="JF72" s="76"/>
      <c r="JG72" s="76"/>
      <c r="JH72" s="76"/>
      <c r="JI72" s="76"/>
      <c r="JJ72" s="76"/>
      <c r="JK72" s="76"/>
      <c r="JL72" s="76"/>
      <c r="JM72" s="76"/>
      <c r="JN72" s="76"/>
      <c r="JO72" s="76"/>
      <c r="JP72" s="76"/>
      <c r="JQ72" s="76"/>
      <c r="JR72" s="76"/>
      <c r="JS72" s="76"/>
      <c r="JT72" s="76"/>
      <c r="JU72" s="76"/>
      <c r="JV72" s="76"/>
      <c r="JW72" s="76"/>
      <c r="JX72" s="76"/>
      <c r="JY72" s="76"/>
      <c r="JZ72" s="76"/>
      <c r="KA72" s="76"/>
      <c r="KB72" s="76"/>
      <c r="KC72" s="76"/>
      <c r="KD72" s="76"/>
      <c r="KE72" s="76"/>
      <c r="KF72" s="76"/>
      <c r="KG72" s="76"/>
      <c r="KH72" s="76"/>
      <c r="KI72" s="76"/>
      <c r="KJ72" s="76"/>
      <c r="KK72" s="76"/>
      <c r="KL72" s="76"/>
      <c r="KM72" s="76"/>
      <c r="KN72" s="76"/>
      <c r="KO72" s="76"/>
      <c r="KP72" s="76"/>
      <c r="KQ72" s="76"/>
      <c r="KR72" s="76"/>
      <c r="KS72" s="76"/>
      <c r="KT72" s="76"/>
      <c r="KU72" s="76"/>
      <c r="KV72" s="76"/>
      <c r="KW72" s="76"/>
      <c r="KX72" s="76"/>
      <c r="KY72" s="76"/>
      <c r="KZ72" s="76"/>
      <c r="LA72" s="76"/>
      <c r="LB72" s="76"/>
      <c r="LC72" s="76"/>
      <c r="LD72" s="76"/>
      <c r="LE72" s="76"/>
      <c r="LF72" s="76"/>
      <c r="LG72" s="76"/>
      <c r="LH72" s="76"/>
      <c r="LI72" s="76"/>
      <c r="LJ72" s="76"/>
      <c r="LK72" s="76"/>
      <c r="LL72" s="76"/>
      <c r="LM72" s="76"/>
      <c r="LN72" s="76"/>
      <c r="LO72" s="76"/>
      <c r="LP72" s="76"/>
      <c r="LQ72" s="76"/>
      <c r="LR72" s="76"/>
      <c r="LS72" s="76"/>
      <c r="LT72" s="76"/>
      <c r="LU72" s="76"/>
      <c r="LV72" s="76"/>
      <c r="LW72" s="76"/>
      <c r="LX72" s="76"/>
      <c r="LY72" s="76"/>
      <c r="LZ72" s="76"/>
      <c r="MA72" s="76"/>
      <c r="MB72" s="76"/>
      <c r="MC72" s="76"/>
      <c r="MD72" s="76"/>
      <c r="ME72" s="76"/>
      <c r="MF72" s="76"/>
      <c r="MG72" s="76"/>
      <c r="MH72" s="76"/>
      <c r="MI72" s="76"/>
      <c r="MJ72" s="76"/>
      <c r="MK72" s="76"/>
      <c r="ML72" s="76"/>
      <c r="MM72" s="76"/>
      <c r="MN72" s="76"/>
      <c r="MO72" s="76"/>
      <c r="MP72" s="76"/>
      <c r="MQ72" s="76"/>
      <c r="MR72" s="76"/>
      <c r="MS72" s="76"/>
      <c r="MT72" s="76"/>
      <c r="MU72" s="76"/>
      <c r="MV72" s="76"/>
      <c r="MW72" s="76"/>
      <c r="MX72" s="76"/>
      <c r="MY72" s="76"/>
      <c r="MZ72" s="76"/>
      <c r="NA72" s="76"/>
      <c r="NB72" s="76"/>
      <c r="NC72" s="76"/>
      <c r="ND72" s="76"/>
      <c r="NE72" s="76"/>
      <c r="NF72" s="76"/>
      <c r="NG72" s="76"/>
      <c r="NH72" s="76"/>
      <c r="NI72" s="76"/>
      <c r="NJ72" s="76"/>
      <c r="NK72" s="76"/>
      <c r="NL72" s="76"/>
      <c r="NM72" s="76"/>
      <c r="NN72" s="76"/>
      <c r="NO72" s="76"/>
      <c r="NP72" s="76"/>
      <c r="NQ72" s="76"/>
      <c r="NR72" s="76"/>
      <c r="NS72" s="76"/>
      <c r="NT72" s="76"/>
      <c r="NU72" s="76"/>
      <c r="NV72" s="76"/>
      <c r="NW72" s="76"/>
      <c r="NX72" s="76"/>
      <c r="NY72" s="76"/>
      <c r="NZ72" s="76"/>
      <c r="OA72" s="76"/>
      <c r="OB72" s="76"/>
      <c r="OC72" s="76"/>
      <c r="OD72" s="76"/>
      <c r="OE72" s="76"/>
      <c r="OF72" s="76"/>
      <c r="OG72" s="76"/>
      <c r="OH72" s="76"/>
      <c r="OI72" s="76"/>
      <c r="OJ72" s="76"/>
      <c r="OK72" s="76"/>
      <c r="OL72" s="76"/>
      <c r="OM72" s="76"/>
      <c r="ON72" s="76"/>
      <c r="OO72" s="76"/>
      <c r="OP72" s="76"/>
      <c r="OQ72" s="76"/>
      <c r="OR72" s="76"/>
      <c r="OS72" s="76"/>
      <c r="OT72" s="76"/>
      <c r="OU72" s="76"/>
      <c r="OV72" s="76"/>
      <c r="OW72" s="76"/>
      <c r="OX72" s="76"/>
      <c r="OY72" s="76"/>
      <c r="OZ72" s="76"/>
      <c r="PA72" s="76"/>
      <c r="PB72" s="76"/>
      <c r="PC72" s="76"/>
      <c r="PD72" s="76"/>
      <c r="PE72" s="76"/>
      <c r="PF72" s="76"/>
      <c r="PG72" s="76"/>
      <c r="PH72" s="76"/>
      <c r="PI72" s="76"/>
      <c r="PJ72" s="76"/>
      <c r="PK72" s="76"/>
      <c r="PL72" s="76"/>
      <c r="PM72" s="76"/>
      <c r="PN72" s="76"/>
      <c r="PO72" s="76"/>
      <c r="PP72" s="76"/>
      <c r="PQ72" s="76"/>
      <c r="PR72" s="76"/>
      <c r="PS72" s="76"/>
      <c r="PT72" s="76"/>
      <c r="PU72" s="76"/>
      <c r="PV72" s="76"/>
      <c r="PW72" s="76"/>
      <c r="PX72" s="76"/>
      <c r="PY72" s="76"/>
      <c r="PZ72" s="76"/>
      <c r="QA72" s="76"/>
      <c r="QB72" s="76"/>
      <c r="QC72" s="76"/>
      <c r="QD72" s="76"/>
      <c r="QE72" s="76"/>
      <c r="QF72" s="76"/>
      <c r="QG72" s="76"/>
      <c r="QH72" s="76"/>
      <c r="QI72" s="76"/>
      <c r="QJ72" s="76"/>
      <c r="QK72" s="76"/>
      <c r="QL72" s="76"/>
      <c r="QM72" s="76"/>
      <c r="QN72" s="76"/>
      <c r="QO72" s="76"/>
      <c r="QP72" s="76"/>
      <c r="QQ72" s="76"/>
      <c r="QR72" s="76"/>
      <c r="QS72" s="76"/>
      <c r="QT72" s="76"/>
      <c r="QU72" s="76"/>
      <c r="QV72" s="76"/>
      <c r="QW72" s="76"/>
      <c r="QX72" s="76"/>
      <c r="QY72" s="76"/>
      <c r="QZ72" s="76"/>
      <c r="RA72" s="76"/>
      <c r="RB72" s="76"/>
      <c r="RC72" s="76"/>
      <c r="RD72" s="76"/>
      <c r="RE72" s="76"/>
      <c r="RF72" s="76"/>
      <c r="RG72" s="76"/>
      <c r="RH72" s="76"/>
      <c r="RI72" s="76"/>
      <c r="RJ72" s="76"/>
      <c r="RK72" s="76"/>
      <c r="RL72" s="76"/>
      <c r="RM72" s="76"/>
      <c r="RN72" s="76"/>
      <c r="RO72" s="76"/>
      <c r="RP72" s="76"/>
      <c r="RQ72" s="76"/>
      <c r="RR72" s="76"/>
      <c r="RS72" s="76"/>
      <c r="RT72" s="76"/>
      <c r="RU72" s="76"/>
      <c r="RV72" s="76"/>
      <c r="RW72" s="76"/>
      <c r="RX72" s="76"/>
      <c r="RY72" s="76"/>
      <c r="RZ72" s="76"/>
      <c r="SA72" s="76"/>
      <c r="SB72" s="76"/>
      <c r="SC72" s="76"/>
      <c r="SD72" s="76"/>
      <c r="SE72" s="76"/>
      <c r="SF72" s="76"/>
      <c r="SG72" s="76"/>
      <c r="SH72" s="76"/>
      <c r="SI72" s="76"/>
      <c r="SJ72" s="76"/>
      <c r="SK72" s="76"/>
      <c r="SL72" s="76"/>
      <c r="SM72" s="76"/>
      <c r="SN72" s="76"/>
      <c r="SO72" s="76"/>
      <c r="SP72" s="76"/>
      <c r="SQ72" s="76"/>
      <c r="SR72" s="76"/>
      <c r="SS72" s="76"/>
      <c r="ST72" s="76"/>
      <c r="SU72" s="76"/>
      <c r="SV72" s="76"/>
      <c r="SW72" s="76"/>
      <c r="SX72" s="76"/>
      <c r="SY72" s="76"/>
      <c r="SZ72" s="76"/>
      <c r="TA72" s="76"/>
      <c r="TB72" s="76"/>
      <c r="TC72" s="76"/>
      <c r="TD72" s="76"/>
      <c r="TE72" s="76"/>
      <c r="TF72" s="76"/>
      <c r="TG72" s="76"/>
      <c r="TH72" s="76"/>
      <c r="TI72" s="76"/>
      <c r="TJ72" s="76"/>
      <c r="TK72" s="76"/>
      <c r="TL72" s="76"/>
      <c r="TM72" s="76"/>
      <c r="TN72" s="76"/>
      <c r="TO72" s="76"/>
      <c r="TP72" s="76"/>
      <c r="TQ72" s="76"/>
      <c r="TR72" s="76"/>
      <c r="TS72" s="76"/>
      <c r="TT72" s="76"/>
      <c r="TU72" s="76"/>
      <c r="TV72" s="76"/>
      <c r="TW72" s="76"/>
      <c r="TX72" s="76"/>
      <c r="TY72" s="76"/>
      <c r="TZ72" s="76"/>
      <c r="UA72" s="76"/>
      <c r="UB72" s="76"/>
      <c r="UC72" s="76"/>
      <c r="UD72" s="76"/>
      <c r="UE72" s="76"/>
      <c r="UF72" s="76"/>
      <c r="UG72" s="76"/>
      <c r="UH72" s="76"/>
      <c r="UI72" s="76"/>
      <c r="UJ72" s="76"/>
      <c r="UK72" s="76"/>
      <c r="UL72" s="76"/>
      <c r="UM72" s="76"/>
      <c r="UN72" s="76"/>
      <c r="UO72" s="76"/>
      <c r="UP72" s="76"/>
      <c r="UQ72" s="76"/>
      <c r="UR72" s="76"/>
      <c r="US72" s="76"/>
      <c r="UT72" s="76"/>
      <c r="UU72" s="76"/>
      <c r="UV72" s="76"/>
      <c r="UW72" s="76"/>
      <c r="UX72" s="76"/>
      <c r="UY72" s="76"/>
      <c r="UZ72" s="76"/>
      <c r="VA72" s="76"/>
      <c r="VB72" s="76"/>
      <c r="VC72" s="76"/>
      <c r="VD72" s="76"/>
      <c r="VE72" s="76"/>
      <c r="VF72" s="76"/>
      <c r="VG72" s="76"/>
      <c r="VH72" s="76"/>
      <c r="VI72" s="76"/>
      <c r="VJ72" s="76"/>
      <c r="VK72" s="76"/>
      <c r="VL72" s="76"/>
      <c r="VM72" s="76"/>
      <c r="VN72" s="76"/>
      <c r="VO72" s="76"/>
      <c r="VP72" s="76"/>
      <c r="VQ72" s="76"/>
      <c r="VR72" s="76"/>
      <c r="VS72" s="76"/>
      <c r="VT72" s="76"/>
      <c r="VU72" s="76"/>
      <c r="VV72" s="76"/>
      <c r="VW72" s="76"/>
      <c r="VX72" s="76"/>
      <c r="VY72" s="76"/>
      <c r="VZ72" s="76"/>
      <c r="WA72" s="76"/>
      <c r="WB72" s="76"/>
      <c r="WC72" s="76"/>
      <c r="WD72" s="76"/>
      <c r="WE72" s="76"/>
      <c r="WF72" s="76"/>
      <c r="WG72" s="76"/>
      <c r="WH72" s="76"/>
      <c r="WI72" s="76"/>
      <c r="WJ72" s="76"/>
      <c r="WK72" s="76"/>
      <c r="WL72" s="76"/>
      <c r="WM72" s="76"/>
      <c r="WN72" s="76"/>
      <c r="WO72" s="76"/>
      <c r="WP72" s="76"/>
      <c r="WQ72" s="76"/>
      <c r="WR72" s="76"/>
      <c r="WS72" s="76"/>
      <c r="WT72" s="76"/>
      <c r="WU72" s="76"/>
      <c r="WV72" s="76"/>
      <c r="WW72" s="76"/>
      <c r="WX72" s="76"/>
      <c r="WY72" s="76"/>
      <c r="WZ72" s="76"/>
      <c r="XA72" s="76"/>
      <c r="XB72" s="76"/>
      <c r="XC72" s="76"/>
      <c r="XD72" s="76"/>
      <c r="XE72" s="76"/>
      <c r="XF72" s="76"/>
      <c r="XG72" s="76"/>
      <c r="XH72" s="76"/>
      <c r="XI72" s="76"/>
      <c r="XJ72" s="76"/>
      <c r="XK72" s="76"/>
      <c r="XL72" s="76"/>
      <c r="XM72" s="76"/>
      <c r="XN72" s="76"/>
      <c r="XO72" s="76"/>
      <c r="XP72" s="76"/>
      <c r="XQ72" s="76"/>
      <c r="XR72" s="76"/>
      <c r="XS72" s="76"/>
      <c r="XT72" s="76"/>
      <c r="XU72" s="76"/>
      <c r="XV72" s="76"/>
      <c r="XW72" s="76"/>
      <c r="XX72" s="76"/>
      <c r="XY72" s="76"/>
      <c r="XZ72" s="76"/>
      <c r="YA72" s="76"/>
      <c r="YB72" s="76"/>
      <c r="YC72" s="76"/>
      <c r="YD72" s="76"/>
      <c r="YE72" s="76"/>
      <c r="YF72" s="76"/>
      <c r="YG72" s="76"/>
      <c r="YH72" s="76"/>
      <c r="YI72" s="76"/>
      <c r="YJ72" s="76"/>
      <c r="YK72" s="76"/>
      <c r="YL72" s="76"/>
      <c r="YM72" s="76"/>
      <c r="YN72" s="76"/>
      <c r="YO72" s="76"/>
      <c r="YP72" s="76"/>
      <c r="YQ72" s="76"/>
      <c r="YR72" s="76"/>
      <c r="YS72" s="76"/>
      <c r="YT72" s="76"/>
      <c r="YU72" s="76"/>
      <c r="YV72" s="76"/>
      <c r="YW72" s="76"/>
      <c r="YX72" s="76"/>
      <c r="YY72" s="76"/>
      <c r="YZ72" s="76"/>
      <c r="ZA72" s="76"/>
      <c r="ZB72" s="76"/>
      <c r="ZC72" s="76"/>
      <c r="ZD72" s="76"/>
      <c r="ZE72" s="76"/>
      <c r="ZF72" s="76"/>
      <c r="ZG72" s="76"/>
      <c r="ZH72" s="76"/>
      <c r="ZI72" s="76"/>
      <c r="ZJ72" s="76"/>
      <c r="ZK72" s="76"/>
      <c r="ZL72" s="76"/>
      <c r="ZM72" s="76"/>
      <c r="ZN72" s="76"/>
      <c r="ZO72" s="76"/>
      <c r="ZP72" s="76"/>
      <c r="ZQ72" s="76"/>
      <c r="ZR72" s="76"/>
      <c r="ZS72" s="76"/>
      <c r="ZT72" s="76"/>
      <c r="ZU72" s="76"/>
      <c r="ZV72" s="76"/>
      <c r="ZW72" s="76"/>
      <c r="ZX72" s="76"/>
      <c r="ZY72" s="76"/>
      <c r="ZZ72" s="76"/>
      <c r="AAA72" s="76"/>
      <c r="AAB72" s="76"/>
      <c r="AAC72" s="76"/>
      <c r="AAD72" s="76"/>
      <c r="AAE72" s="76"/>
      <c r="AAF72" s="76"/>
      <c r="AAG72" s="76"/>
      <c r="AAH72" s="76"/>
      <c r="AAI72" s="76"/>
      <c r="AAJ72" s="76"/>
      <c r="AAK72" s="76"/>
      <c r="AAL72" s="76"/>
      <c r="AAM72" s="76"/>
      <c r="AAN72" s="76"/>
      <c r="AAO72" s="76"/>
      <c r="AAP72" s="76"/>
      <c r="AAQ72" s="76"/>
      <c r="AAR72" s="76"/>
      <c r="AAS72" s="76"/>
      <c r="AAT72" s="76"/>
      <c r="AAU72" s="76"/>
      <c r="AAV72" s="76"/>
      <c r="AAW72" s="76"/>
      <c r="AAX72" s="76"/>
      <c r="AAY72" s="76"/>
      <c r="AAZ72" s="76"/>
      <c r="ABA72" s="76"/>
      <c r="ABB72" s="76"/>
      <c r="ABC72" s="76"/>
      <c r="ABD72" s="76"/>
      <c r="ABE72" s="76"/>
      <c r="ABF72" s="76"/>
      <c r="ABG72" s="76"/>
      <c r="ABH72" s="76"/>
      <c r="ABI72" s="76"/>
      <c r="ABJ72" s="76"/>
      <c r="ABK72" s="76"/>
      <c r="ABL72" s="76"/>
      <c r="ABM72" s="76"/>
      <c r="ABN72" s="76"/>
      <c r="ABO72" s="76"/>
      <c r="ABP72" s="76"/>
      <c r="ABQ72" s="76"/>
      <c r="ABR72" s="76"/>
      <c r="ABS72" s="76"/>
      <c r="ABT72" s="76"/>
      <c r="ABU72" s="76"/>
      <c r="ABV72" s="76"/>
      <c r="ABW72" s="76"/>
      <c r="ABX72" s="76"/>
      <c r="ABY72" s="76"/>
      <c r="ABZ72" s="76"/>
      <c r="ACA72" s="76"/>
      <c r="ACB72" s="76"/>
      <c r="ACC72" s="76"/>
      <c r="ACD72" s="76"/>
      <c r="ACE72" s="76"/>
      <c r="ACF72" s="76"/>
      <c r="ACG72" s="76"/>
      <c r="ACH72" s="76"/>
      <c r="ACI72" s="76"/>
      <c r="ACJ72" s="76"/>
      <c r="ACK72" s="76"/>
      <c r="ACL72" s="76"/>
      <c r="ACM72" s="76"/>
      <c r="ACN72" s="76"/>
      <c r="ACO72" s="76"/>
      <c r="ACP72" s="76"/>
      <c r="ACQ72" s="76"/>
      <c r="ACR72" s="76"/>
      <c r="ACS72" s="76"/>
      <c r="ACT72" s="76"/>
      <c r="ACU72" s="76"/>
      <c r="ACV72" s="76"/>
      <c r="ACW72" s="76"/>
      <c r="ACX72" s="76"/>
      <c r="ACY72" s="76"/>
      <c r="ACZ72" s="76"/>
      <c r="ADA72" s="76"/>
      <c r="ADB72" s="76"/>
      <c r="ADC72" s="76"/>
      <c r="ADD72" s="76"/>
      <c r="ADE72" s="76"/>
      <c r="ADF72" s="76"/>
      <c r="ADG72" s="76"/>
      <c r="ADH72" s="76"/>
      <c r="ADI72" s="76"/>
      <c r="ADJ72" s="76"/>
      <c r="ADK72" s="76"/>
      <c r="ADL72" s="76"/>
      <c r="ADM72" s="76"/>
      <c r="ADN72" s="76"/>
      <c r="ADO72" s="76"/>
      <c r="ADP72" s="76"/>
      <c r="ADQ72" s="76"/>
      <c r="ADR72" s="76"/>
      <c r="ADS72" s="76"/>
      <c r="ADT72" s="76"/>
      <c r="ADU72" s="76"/>
      <c r="ADV72" s="76"/>
      <c r="ADW72" s="76"/>
      <c r="ADX72" s="76"/>
      <c r="ADY72" s="76"/>
      <c r="ADZ72" s="76"/>
      <c r="AEA72" s="76"/>
      <c r="AEB72" s="76"/>
      <c r="AEC72" s="76"/>
      <c r="AED72" s="76"/>
      <c r="AEE72" s="76"/>
      <c r="AEF72" s="76"/>
      <c r="AEG72" s="76"/>
      <c r="AEH72" s="76"/>
      <c r="AEI72" s="76"/>
      <c r="AEJ72" s="76"/>
      <c r="AEK72" s="76"/>
      <c r="AEL72" s="76"/>
      <c r="AEM72" s="76"/>
      <c r="AEN72" s="76"/>
      <c r="AEO72" s="76"/>
      <c r="AEP72" s="76"/>
      <c r="AEQ72" s="76"/>
      <c r="AER72" s="76"/>
      <c r="AES72" s="76"/>
      <c r="AET72" s="76"/>
      <c r="AEU72" s="76"/>
      <c r="AEV72" s="76"/>
      <c r="AEW72" s="76"/>
      <c r="AEX72" s="76"/>
      <c r="AEY72" s="76"/>
      <c r="AEZ72" s="76"/>
      <c r="AFA72" s="76"/>
      <c r="AFB72" s="76"/>
      <c r="AFC72" s="76"/>
      <c r="AFD72" s="76"/>
      <c r="AFE72" s="76"/>
      <c r="AFF72" s="76"/>
      <c r="AFG72" s="76"/>
      <c r="AFH72" s="76"/>
      <c r="AFI72" s="76"/>
      <c r="AFJ72" s="76"/>
      <c r="AFK72" s="76"/>
      <c r="AFL72" s="76"/>
      <c r="AFM72" s="76"/>
      <c r="AFN72" s="76"/>
      <c r="AFO72" s="76"/>
      <c r="AFP72" s="76"/>
      <c r="AFQ72" s="76"/>
      <c r="AFR72" s="76"/>
      <c r="AFS72" s="76"/>
      <c r="AFT72" s="76"/>
      <c r="AFU72" s="76"/>
      <c r="AFV72" s="76"/>
      <c r="AFW72" s="76"/>
      <c r="AFX72" s="76"/>
      <c r="AFY72" s="76"/>
      <c r="AFZ72" s="76"/>
      <c r="AGA72" s="76"/>
      <c r="AGB72" s="76"/>
      <c r="AGC72" s="76"/>
      <c r="AGD72" s="76"/>
      <c r="AGE72" s="76"/>
      <c r="AGF72" s="76"/>
      <c r="AGG72" s="76"/>
      <c r="AGH72" s="76"/>
      <c r="AGI72" s="76"/>
      <c r="AGJ72" s="76"/>
      <c r="AGK72" s="76"/>
      <c r="AGL72" s="76"/>
      <c r="AGM72" s="76"/>
      <c r="AGN72" s="76"/>
      <c r="AGO72" s="76"/>
      <c r="AGP72" s="76"/>
      <c r="AGQ72" s="76"/>
      <c r="AGR72" s="76"/>
      <c r="AGS72" s="76"/>
      <c r="AGT72" s="76"/>
      <c r="AGU72" s="76"/>
      <c r="AGV72" s="76"/>
      <c r="AGW72" s="76"/>
      <c r="AGX72" s="76"/>
      <c r="AGY72" s="76"/>
      <c r="AGZ72" s="76"/>
      <c r="AHA72" s="76"/>
      <c r="AHB72" s="76"/>
      <c r="AHC72" s="76"/>
      <c r="AHD72" s="76"/>
      <c r="AHE72" s="76"/>
      <c r="AHF72" s="76"/>
      <c r="AHG72" s="76"/>
      <c r="AHH72" s="76"/>
      <c r="AHI72" s="76"/>
      <c r="AHJ72" s="76"/>
      <c r="AHK72" s="76"/>
      <c r="AHL72" s="76"/>
      <c r="AHM72" s="76"/>
      <c r="AHN72" s="76"/>
      <c r="AHO72" s="76"/>
      <c r="AHP72" s="76"/>
      <c r="AHQ72" s="76"/>
      <c r="AHR72" s="76"/>
      <c r="AHS72" s="76"/>
      <c r="AHT72" s="76"/>
      <c r="AHU72" s="76"/>
      <c r="AHV72" s="76"/>
      <c r="AHW72" s="76"/>
      <c r="AHX72" s="76"/>
      <c r="AHY72" s="76"/>
      <c r="AHZ72" s="76"/>
      <c r="AIA72" s="76"/>
      <c r="AIB72" s="76"/>
      <c r="AIC72" s="76"/>
      <c r="AID72" s="76"/>
      <c r="AIE72" s="76"/>
      <c r="AIF72" s="76"/>
      <c r="AIG72" s="76"/>
      <c r="AIH72" s="76"/>
      <c r="AII72" s="76"/>
      <c r="AIJ72" s="76"/>
      <c r="AIK72" s="76"/>
      <c r="AIL72" s="76"/>
      <c r="AIM72" s="76"/>
      <c r="AIN72" s="76"/>
      <c r="AIO72" s="76"/>
      <c r="AIP72" s="76"/>
      <c r="AIQ72" s="76"/>
      <c r="AIR72" s="76"/>
      <c r="AIS72" s="76"/>
      <c r="AIT72" s="76"/>
      <c r="AIU72" s="76"/>
      <c r="AIV72" s="76"/>
      <c r="AIW72" s="76"/>
      <c r="AIX72" s="76"/>
      <c r="AIY72" s="76"/>
      <c r="AIZ72" s="76"/>
      <c r="AJA72" s="76"/>
      <c r="AJB72" s="76"/>
      <c r="AJC72" s="76"/>
      <c r="AJD72" s="76"/>
      <c r="AJE72" s="76"/>
      <c r="AJF72" s="76"/>
      <c r="AJG72" s="76"/>
      <c r="AJH72" s="76"/>
      <c r="AJI72" s="76"/>
      <c r="AJJ72" s="76"/>
      <c r="AJK72" s="76"/>
      <c r="AJL72" s="76"/>
      <c r="AJM72" s="76"/>
      <c r="AJN72" s="76"/>
      <c r="AJO72" s="76"/>
      <c r="AJP72" s="76"/>
      <c r="AJQ72" s="76"/>
      <c r="AJR72" s="76"/>
      <c r="AJS72" s="76"/>
      <c r="AJT72" s="76"/>
      <c r="AJU72" s="76"/>
      <c r="AJV72" s="76"/>
      <c r="AJW72" s="76"/>
      <c r="AJX72" s="76"/>
      <c r="AJY72" s="76"/>
      <c r="AJZ72" s="76"/>
      <c r="AKA72" s="76"/>
      <c r="AKB72" s="76"/>
      <c r="AKC72" s="76"/>
      <c r="AKD72" s="76"/>
      <c r="AKE72" s="76"/>
      <c r="AKF72" s="76"/>
      <c r="AKG72" s="76"/>
      <c r="AKH72" s="76"/>
      <c r="AKI72" s="76"/>
      <c r="AKJ72" s="76"/>
      <c r="AKK72" s="76"/>
      <c r="AKL72" s="76"/>
      <c r="AKM72" s="76"/>
      <c r="AKN72" s="76"/>
      <c r="AKO72" s="76"/>
      <c r="AKP72" s="76"/>
      <c r="AKQ72" s="76"/>
      <c r="AKR72" s="76"/>
      <c r="AKS72" s="76"/>
      <c r="AKT72" s="76"/>
      <c r="AKU72" s="76"/>
      <c r="AKV72" s="76"/>
      <c r="AKW72" s="76"/>
      <c r="AKX72" s="76"/>
      <c r="AKY72" s="76"/>
      <c r="AKZ72" s="76"/>
      <c r="ALA72" s="76"/>
      <c r="ALB72" s="76"/>
      <c r="ALC72" s="76"/>
      <c r="ALD72" s="76"/>
      <c r="ALE72" s="76"/>
      <c r="ALF72" s="76"/>
      <c r="ALG72" s="76"/>
      <c r="ALH72" s="76"/>
      <c r="ALI72" s="76"/>
      <c r="ALJ72" s="76"/>
      <c r="ALK72" s="76"/>
      <c r="ALL72" s="76"/>
      <c r="ALM72" s="76"/>
      <c r="ALN72" s="76"/>
      <c r="ALO72" s="76"/>
      <c r="ALP72" s="76"/>
      <c r="ALQ72" s="76"/>
      <c r="ALR72" s="76"/>
      <c r="ALS72" s="76"/>
      <c r="ALT72" s="76"/>
      <c r="ALU72" s="76"/>
      <c r="ALV72" s="76"/>
      <c r="ALW72" s="76"/>
      <c r="ALX72" s="76"/>
      <c r="ALY72" s="76"/>
      <c r="ALZ72" s="76"/>
      <c r="AMA72" s="76"/>
      <c r="AMB72" s="76"/>
      <c r="AMC72" s="76"/>
      <c r="AMD72" s="76"/>
      <c r="AME72" s="76"/>
    </row>
    <row r="73" spans="1:1019" s="80" customFormat="1" ht="16.5" customHeight="1">
      <c r="A73" s="20" t="s">
        <v>317</v>
      </c>
      <c r="B73" s="21" t="s">
        <v>66</v>
      </c>
      <c r="C73" s="21" t="s">
        <v>102</v>
      </c>
      <c r="D73" s="71" t="s">
        <v>121</v>
      </c>
      <c r="E73" s="22" t="s">
        <v>62</v>
      </c>
      <c r="F73" s="59">
        <v>834.84720000000004</v>
      </c>
      <c r="G73" s="23">
        <v>87.65</v>
      </c>
      <c r="H73" s="69">
        <f>$J$7</f>
        <v>0.15</v>
      </c>
      <c r="I73" s="23">
        <f>ROUND(((H73+1)*G73),2)</f>
        <v>100.8</v>
      </c>
      <c r="J73" s="23">
        <f>TRUNC((I73*F73),2)</f>
        <v>84152.59</v>
      </c>
      <c r="K73" s="78">
        <f t="shared" si="22"/>
        <v>73174.357080000002</v>
      </c>
      <c r="L73" s="76"/>
      <c r="M73" s="79"/>
      <c r="N73" s="76"/>
      <c r="O73" s="76"/>
      <c r="P73" s="76"/>
      <c r="Q73" s="76"/>
      <c r="R73" s="76"/>
      <c r="S73" s="76"/>
      <c r="T73" s="76"/>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6"/>
      <c r="BH73" s="76"/>
      <c r="BI73" s="76"/>
      <c r="BJ73" s="76"/>
      <c r="BK73" s="76"/>
      <c r="BL73" s="76"/>
      <c r="BM73" s="76"/>
      <c r="BN73" s="76"/>
      <c r="BO73" s="76"/>
      <c r="BP73" s="76"/>
      <c r="BQ73" s="76"/>
      <c r="BR73" s="76"/>
      <c r="BS73" s="76"/>
      <c r="BT73" s="76"/>
      <c r="BU73" s="76"/>
      <c r="BV73" s="76"/>
      <c r="BW73" s="76"/>
      <c r="BX73" s="76"/>
      <c r="BY73" s="76"/>
      <c r="BZ73" s="76"/>
      <c r="CA73" s="76"/>
      <c r="CB73" s="76"/>
      <c r="CC73" s="76"/>
      <c r="CD73" s="76"/>
      <c r="CE73" s="76"/>
      <c r="CF73" s="76"/>
      <c r="CG73" s="76"/>
      <c r="CH73" s="76"/>
      <c r="CI73" s="76"/>
      <c r="CJ73" s="76"/>
      <c r="CK73" s="76"/>
      <c r="CL73" s="76"/>
      <c r="CM73" s="76"/>
      <c r="CN73" s="76"/>
      <c r="CO73" s="76"/>
      <c r="CP73" s="76"/>
      <c r="CQ73" s="76"/>
      <c r="CR73" s="76"/>
      <c r="CS73" s="76"/>
      <c r="CT73" s="76"/>
      <c r="CU73" s="76"/>
      <c r="CV73" s="76"/>
      <c r="CW73" s="76"/>
      <c r="CX73" s="76"/>
      <c r="CY73" s="76"/>
      <c r="CZ73" s="76"/>
      <c r="DA73" s="76"/>
      <c r="DB73" s="76"/>
      <c r="DC73" s="76"/>
      <c r="DD73" s="76"/>
      <c r="DE73" s="76"/>
      <c r="DF73" s="76"/>
      <c r="DG73" s="76"/>
      <c r="DH73" s="76"/>
      <c r="DI73" s="76"/>
      <c r="DJ73" s="76"/>
      <c r="DK73" s="76"/>
      <c r="DL73" s="76"/>
      <c r="DM73" s="76"/>
      <c r="DN73" s="76"/>
      <c r="DO73" s="76"/>
      <c r="DP73" s="76"/>
      <c r="DQ73" s="76"/>
      <c r="DR73" s="76"/>
      <c r="DS73" s="76"/>
      <c r="DT73" s="76"/>
      <c r="DU73" s="76"/>
      <c r="DV73" s="76"/>
      <c r="DW73" s="76"/>
      <c r="DX73" s="76"/>
      <c r="DY73" s="76"/>
      <c r="DZ73" s="76"/>
      <c r="EA73" s="76"/>
      <c r="EB73" s="76"/>
      <c r="EC73" s="76"/>
      <c r="ED73" s="76"/>
      <c r="EE73" s="76"/>
      <c r="EF73" s="76"/>
      <c r="EG73" s="76"/>
      <c r="EH73" s="76"/>
      <c r="EI73" s="76"/>
      <c r="EJ73" s="76"/>
      <c r="EK73" s="76"/>
      <c r="EL73" s="76"/>
      <c r="EM73" s="76"/>
      <c r="EN73" s="76"/>
      <c r="EO73" s="76"/>
      <c r="EP73" s="76"/>
      <c r="EQ73" s="76"/>
      <c r="ER73" s="76"/>
      <c r="ES73" s="76"/>
      <c r="ET73" s="76"/>
      <c r="EU73" s="76"/>
      <c r="EV73" s="76"/>
      <c r="EW73" s="76"/>
      <c r="EX73" s="76"/>
      <c r="EY73" s="76"/>
      <c r="EZ73" s="76"/>
      <c r="FA73" s="76"/>
      <c r="FB73" s="76"/>
      <c r="FC73" s="76"/>
      <c r="FD73" s="76"/>
      <c r="FE73" s="76"/>
      <c r="FF73" s="76"/>
      <c r="FG73" s="76"/>
      <c r="FH73" s="76"/>
      <c r="FI73" s="76"/>
      <c r="FJ73" s="76"/>
      <c r="FK73" s="76"/>
      <c r="FL73" s="76"/>
      <c r="FM73" s="76"/>
      <c r="FN73" s="76"/>
      <c r="FO73" s="76"/>
      <c r="FP73" s="76"/>
      <c r="FQ73" s="76"/>
      <c r="FR73" s="76"/>
      <c r="FS73" s="76"/>
      <c r="FT73" s="76"/>
      <c r="FU73" s="76"/>
      <c r="FV73" s="76"/>
      <c r="FW73" s="76"/>
      <c r="FX73" s="76"/>
      <c r="FY73" s="76"/>
      <c r="FZ73" s="76"/>
      <c r="GA73" s="76"/>
      <c r="GB73" s="76"/>
      <c r="GC73" s="76"/>
      <c r="GD73" s="76"/>
      <c r="GE73" s="76"/>
      <c r="GF73" s="76"/>
      <c r="GG73" s="76"/>
      <c r="GH73" s="76"/>
      <c r="GI73" s="76"/>
      <c r="GJ73" s="76"/>
      <c r="GK73" s="76"/>
      <c r="GL73" s="76"/>
      <c r="GM73" s="76"/>
      <c r="GN73" s="76"/>
      <c r="GO73" s="76"/>
      <c r="GP73" s="76"/>
      <c r="GQ73" s="76"/>
      <c r="GR73" s="76"/>
      <c r="GS73" s="76"/>
      <c r="GT73" s="76"/>
      <c r="GU73" s="76"/>
      <c r="GV73" s="76"/>
      <c r="GW73" s="76"/>
      <c r="GX73" s="76"/>
      <c r="GY73" s="76"/>
      <c r="GZ73" s="76"/>
      <c r="HA73" s="76"/>
      <c r="HB73" s="76"/>
      <c r="HC73" s="76"/>
      <c r="HD73" s="76"/>
      <c r="HE73" s="76"/>
      <c r="HF73" s="76"/>
      <c r="HG73" s="76"/>
      <c r="HH73" s="76"/>
      <c r="HI73" s="76"/>
      <c r="HJ73" s="76"/>
      <c r="HK73" s="76"/>
      <c r="HL73" s="76"/>
      <c r="HM73" s="76"/>
      <c r="HN73" s="76"/>
      <c r="HO73" s="76"/>
      <c r="HP73" s="76"/>
      <c r="HQ73" s="76"/>
      <c r="HR73" s="76"/>
      <c r="HS73" s="76"/>
      <c r="HT73" s="76"/>
      <c r="HU73" s="76"/>
      <c r="HV73" s="76"/>
      <c r="HW73" s="76"/>
      <c r="HX73" s="76"/>
      <c r="HY73" s="76"/>
      <c r="HZ73" s="76"/>
      <c r="IA73" s="76"/>
      <c r="IB73" s="76"/>
      <c r="IC73" s="76"/>
      <c r="ID73" s="76"/>
      <c r="IE73" s="76"/>
      <c r="IF73" s="76"/>
      <c r="IG73" s="76"/>
      <c r="IH73" s="76"/>
      <c r="II73" s="76"/>
      <c r="IJ73" s="76"/>
      <c r="IK73" s="76"/>
      <c r="IL73" s="76"/>
      <c r="IM73" s="76"/>
      <c r="IN73" s="76"/>
      <c r="IO73" s="76"/>
      <c r="IP73" s="76"/>
      <c r="IQ73" s="76"/>
      <c r="IR73" s="76"/>
      <c r="IS73" s="76"/>
      <c r="IT73" s="76"/>
      <c r="IU73" s="76"/>
      <c r="IV73" s="76"/>
      <c r="IW73" s="76"/>
      <c r="IX73" s="76"/>
      <c r="IY73" s="76"/>
      <c r="IZ73" s="76"/>
      <c r="JA73" s="76"/>
      <c r="JB73" s="76"/>
      <c r="JC73" s="76"/>
      <c r="JD73" s="76"/>
      <c r="JE73" s="76"/>
      <c r="JF73" s="76"/>
      <c r="JG73" s="76"/>
      <c r="JH73" s="76"/>
      <c r="JI73" s="76"/>
      <c r="JJ73" s="76"/>
      <c r="JK73" s="76"/>
      <c r="JL73" s="76"/>
      <c r="JM73" s="76"/>
      <c r="JN73" s="76"/>
      <c r="JO73" s="76"/>
      <c r="JP73" s="76"/>
      <c r="JQ73" s="76"/>
      <c r="JR73" s="76"/>
      <c r="JS73" s="76"/>
      <c r="JT73" s="76"/>
      <c r="JU73" s="76"/>
      <c r="JV73" s="76"/>
      <c r="JW73" s="76"/>
      <c r="JX73" s="76"/>
      <c r="JY73" s="76"/>
      <c r="JZ73" s="76"/>
      <c r="KA73" s="76"/>
      <c r="KB73" s="76"/>
      <c r="KC73" s="76"/>
      <c r="KD73" s="76"/>
      <c r="KE73" s="76"/>
      <c r="KF73" s="76"/>
      <c r="KG73" s="76"/>
      <c r="KH73" s="76"/>
      <c r="KI73" s="76"/>
      <c r="KJ73" s="76"/>
      <c r="KK73" s="76"/>
      <c r="KL73" s="76"/>
      <c r="KM73" s="76"/>
      <c r="KN73" s="76"/>
      <c r="KO73" s="76"/>
      <c r="KP73" s="76"/>
      <c r="KQ73" s="76"/>
      <c r="KR73" s="76"/>
      <c r="KS73" s="76"/>
      <c r="KT73" s="76"/>
      <c r="KU73" s="76"/>
      <c r="KV73" s="76"/>
      <c r="KW73" s="76"/>
      <c r="KX73" s="76"/>
      <c r="KY73" s="76"/>
      <c r="KZ73" s="76"/>
      <c r="LA73" s="76"/>
      <c r="LB73" s="76"/>
      <c r="LC73" s="76"/>
      <c r="LD73" s="76"/>
      <c r="LE73" s="76"/>
      <c r="LF73" s="76"/>
      <c r="LG73" s="76"/>
      <c r="LH73" s="76"/>
      <c r="LI73" s="76"/>
      <c r="LJ73" s="76"/>
      <c r="LK73" s="76"/>
      <c r="LL73" s="76"/>
      <c r="LM73" s="76"/>
      <c r="LN73" s="76"/>
      <c r="LO73" s="76"/>
      <c r="LP73" s="76"/>
      <c r="LQ73" s="76"/>
      <c r="LR73" s="76"/>
      <c r="LS73" s="76"/>
      <c r="LT73" s="76"/>
      <c r="LU73" s="76"/>
      <c r="LV73" s="76"/>
      <c r="LW73" s="76"/>
      <c r="LX73" s="76"/>
      <c r="LY73" s="76"/>
      <c r="LZ73" s="76"/>
      <c r="MA73" s="76"/>
      <c r="MB73" s="76"/>
      <c r="MC73" s="76"/>
      <c r="MD73" s="76"/>
      <c r="ME73" s="76"/>
      <c r="MF73" s="76"/>
      <c r="MG73" s="76"/>
      <c r="MH73" s="76"/>
      <c r="MI73" s="76"/>
      <c r="MJ73" s="76"/>
      <c r="MK73" s="76"/>
      <c r="ML73" s="76"/>
      <c r="MM73" s="76"/>
      <c r="MN73" s="76"/>
      <c r="MO73" s="76"/>
      <c r="MP73" s="76"/>
      <c r="MQ73" s="76"/>
      <c r="MR73" s="76"/>
      <c r="MS73" s="76"/>
      <c r="MT73" s="76"/>
      <c r="MU73" s="76"/>
      <c r="MV73" s="76"/>
      <c r="MW73" s="76"/>
      <c r="MX73" s="76"/>
      <c r="MY73" s="76"/>
      <c r="MZ73" s="76"/>
      <c r="NA73" s="76"/>
      <c r="NB73" s="76"/>
      <c r="NC73" s="76"/>
      <c r="ND73" s="76"/>
      <c r="NE73" s="76"/>
      <c r="NF73" s="76"/>
      <c r="NG73" s="76"/>
      <c r="NH73" s="76"/>
      <c r="NI73" s="76"/>
      <c r="NJ73" s="76"/>
      <c r="NK73" s="76"/>
      <c r="NL73" s="76"/>
      <c r="NM73" s="76"/>
      <c r="NN73" s="76"/>
      <c r="NO73" s="76"/>
      <c r="NP73" s="76"/>
      <c r="NQ73" s="76"/>
      <c r="NR73" s="76"/>
      <c r="NS73" s="76"/>
      <c r="NT73" s="76"/>
      <c r="NU73" s="76"/>
      <c r="NV73" s="76"/>
      <c r="NW73" s="76"/>
      <c r="NX73" s="76"/>
      <c r="NY73" s="76"/>
      <c r="NZ73" s="76"/>
      <c r="OA73" s="76"/>
      <c r="OB73" s="76"/>
      <c r="OC73" s="76"/>
      <c r="OD73" s="76"/>
      <c r="OE73" s="76"/>
      <c r="OF73" s="76"/>
      <c r="OG73" s="76"/>
      <c r="OH73" s="76"/>
      <c r="OI73" s="76"/>
      <c r="OJ73" s="76"/>
      <c r="OK73" s="76"/>
      <c r="OL73" s="76"/>
      <c r="OM73" s="76"/>
      <c r="ON73" s="76"/>
      <c r="OO73" s="76"/>
      <c r="OP73" s="76"/>
      <c r="OQ73" s="76"/>
      <c r="OR73" s="76"/>
      <c r="OS73" s="76"/>
      <c r="OT73" s="76"/>
      <c r="OU73" s="76"/>
      <c r="OV73" s="76"/>
      <c r="OW73" s="76"/>
      <c r="OX73" s="76"/>
      <c r="OY73" s="76"/>
      <c r="OZ73" s="76"/>
      <c r="PA73" s="76"/>
      <c r="PB73" s="76"/>
      <c r="PC73" s="76"/>
      <c r="PD73" s="76"/>
      <c r="PE73" s="76"/>
      <c r="PF73" s="76"/>
      <c r="PG73" s="76"/>
      <c r="PH73" s="76"/>
      <c r="PI73" s="76"/>
      <c r="PJ73" s="76"/>
      <c r="PK73" s="76"/>
      <c r="PL73" s="76"/>
      <c r="PM73" s="76"/>
      <c r="PN73" s="76"/>
      <c r="PO73" s="76"/>
      <c r="PP73" s="76"/>
      <c r="PQ73" s="76"/>
      <c r="PR73" s="76"/>
      <c r="PS73" s="76"/>
      <c r="PT73" s="76"/>
      <c r="PU73" s="76"/>
      <c r="PV73" s="76"/>
      <c r="PW73" s="76"/>
      <c r="PX73" s="76"/>
      <c r="PY73" s="76"/>
      <c r="PZ73" s="76"/>
      <c r="QA73" s="76"/>
      <c r="QB73" s="76"/>
      <c r="QC73" s="76"/>
      <c r="QD73" s="76"/>
      <c r="QE73" s="76"/>
      <c r="QF73" s="76"/>
      <c r="QG73" s="76"/>
      <c r="QH73" s="76"/>
      <c r="QI73" s="76"/>
      <c r="QJ73" s="76"/>
      <c r="QK73" s="76"/>
      <c r="QL73" s="76"/>
      <c r="QM73" s="76"/>
      <c r="QN73" s="76"/>
      <c r="QO73" s="76"/>
      <c r="QP73" s="76"/>
      <c r="QQ73" s="76"/>
      <c r="QR73" s="76"/>
      <c r="QS73" s="76"/>
      <c r="QT73" s="76"/>
      <c r="QU73" s="76"/>
      <c r="QV73" s="76"/>
      <c r="QW73" s="76"/>
      <c r="QX73" s="76"/>
      <c r="QY73" s="76"/>
      <c r="QZ73" s="76"/>
      <c r="RA73" s="76"/>
      <c r="RB73" s="76"/>
      <c r="RC73" s="76"/>
      <c r="RD73" s="76"/>
      <c r="RE73" s="76"/>
      <c r="RF73" s="76"/>
      <c r="RG73" s="76"/>
      <c r="RH73" s="76"/>
      <c r="RI73" s="76"/>
      <c r="RJ73" s="76"/>
      <c r="RK73" s="76"/>
      <c r="RL73" s="76"/>
      <c r="RM73" s="76"/>
      <c r="RN73" s="76"/>
      <c r="RO73" s="76"/>
      <c r="RP73" s="76"/>
      <c r="RQ73" s="76"/>
      <c r="RR73" s="76"/>
      <c r="RS73" s="76"/>
      <c r="RT73" s="76"/>
      <c r="RU73" s="76"/>
      <c r="RV73" s="76"/>
      <c r="RW73" s="76"/>
      <c r="RX73" s="76"/>
      <c r="RY73" s="76"/>
      <c r="RZ73" s="76"/>
      <c r="SA73" s="76"/>
      <c r="SB73" s="76"/>
      <c r="SC73" s="76"/>
      <c r="SD73" s="76"/>
      <c r="SE73" s="76"/>
      <c r="SF73" s="76"/>
      <c r="SG73" s="76"/>
      <c r="SH73" s="76"/>
      <c r="SI73" s="76"/>
      <c r="SJ73" s="76"/>
      <c r="SK73" s="76"/>
      <c r="SL73" s="76"/>
      <c r="SM73" s="76"/>
      <c r="SN73" s="76"/>
      <c r="SO73" s="76"/>
      <c r="SP73" s="76"/>
      <c r="SQ73" s="76"/>
      <c r="SR73" s="76"/>
      <c r="SS73" s="76"/>
      <c r="ST73" s="76"/>
      <c r="SU73" s="76"/>
      <c r="SV73" s="76"/>
      <c r="SW73" s="76"/>
      <c r="SX73" s="76"/>
      <c r="SY73" s="76"/>
      <c r="SZ73" s="76"/>
      <c r="TA73" s="76"/>
      <c r="TB73" s="76"/>
      <c r="TC73" s="76"/>
      <c r="TD73" s="76"/>
      <c r="TE73" s="76"/>
      <c r="TF73" s="76"/>
      <c r="TG73" s="76"/>
      <c r="TH73" s="76"/>
      <c r="TI73" s="76"/>
      <c r="TJ73" s="76"/>
      <c r="TK73" s="76"/>
      <c r="TL73" s="76"/>
      <c r="TM73" s="76"/>
      <c r="TN73" s="76"/>
      <c r="TO73" s="76"/>
      <c r="TP73" s="76"/>
      <c r="TQ73" s="76"/>
      <c r="TR73" s="76"/>
      <c r="TS73" s="76"/>
      <c r="TT73" s="76"/>
      <c r="TU73" s="76"/>
      <c r="TV73" s="76"/>
      <c r="TW73" s="76"/>
      <c r="TX73" s="76"/>
      <c r="TY73" s="76"/>
      <c r="TZ73" s="76"/>
      <c r="UA73" s="76"/>
      <c r="UB73" s="76"/>
      <c r="UC73" s="76"/>
      <c r="UD73" s="76"/>
      <c r="UE73" s="76"/>
      <c r="UF73" s="76"/>
      <c r="UG73" s="76"/>
      <c r="UH73" s="76"/>
      <c r="UI73" s="76"/>
      <c r="UJ73" s="76"/>
      <c r="UK73" s="76"/>
      <c r="UL73" s="76"/>
      <c r="UM73" s="76"/>
      <c r="UN73" s="76"/>
      <c r="UO73" s="76"/>
      <c r="UP73" s="76"/>
      <c r="UQ73" s="76"/>
      <c r="UR73" s="76"/>
      <c r="US73" s="76"/>
      <c r="UT73" s="76"/>
      <c r="UU73" s="76"/>
      <c r="UV73" s="76"/>
      <c r="UW73" s="76"/>
      <c r="UX73" s="76"/>
      <c r="UY73" s="76"/>
      <c r="UZ73" s="76"/>
      <c r="VA73" s="76"/>
      <c r="VB73" s="76"/>
      <c r="VC73" s="76"/>
      <c r="VD73" s="76"/>
      <c r="VE73" s="76"/>
      <c r="VF73" s="76"/>
      <c r="VG73" s="76"/>
      <c r="VH73" s="76"/>
      <c r="VI73" s="76"/>
      <c r="VJ73" s="76"/>
      <c r="VK73" s="76"/>
      <c r="VL73" s="76"/>
      <c r="VM73" s="76"/>
      <c r="VN73" s="76"/>
      <c r="VO73" s="76"/>
      <c r="VP73" s="76"/>
      <c r="VQ73" s="76"/>
      <c r="VR73" s="76"/>
      <c r="VS73" s="76"/>
      <c r="VT73" s="76"/>
      <c r="VU73" s="76"/>
      <c r="VV73" s="76"/>
      <c r="VW73" s="76"/>
      <c r="VX73" s="76"/>
      <c r="VY73" s="76"/>
      <c r="VZ73" s="76"/>
      <c r="WA73" s="76"/>
      <c r="WB73" s="76"/>
      <c r="WC73" s="76"/>
      <c r="WD73" s="76"/>
      <c r="WE73" s="76"/>
      <c r="WF73" s="76"/>
      <c r="WG73" s="76"/>
      <c r="WH73" s="76"/>
      <c r="WI73" s="76"/>
      <c r="WJ73" s="76"/>
      <c r="WK73" s="76"/>
      <c r="WL73" s="76"/>
      <c r="WM73" s="76"/>
      <c r="WN73" s="76"/>
      <c r="WO73" s="76"/>
      <c r="WP73" s="76"/>
      <c r="WQ73" s="76"/>
      <c r="WR73" s="76"/>
      <c r="WS73" s="76"/>
      <c r="WT73" s="76"/>
      <c r="WU73" s="76"/>
      <c r="WV73" s="76"/>
      <c r="WW73" s="76"/>
      <c r="WX73" s="76"/>
      <c r="WY73" s="76"/>
      <c r="WZ73" s="76"/>
      <c r="XA73" s="76"/>
      <c r="XB73" s="76"/>
      <c r="XC73" s="76"/>
      <c r="XD73" s="76"/>
      <c r="XE73" s="76"/>
      <c r="XF73" s="76"/>
      <c r="XG73" s="76"/>
      <c r="XH73" s="76"/>
      <c r="XI73" s="76"/>
      <c r="XJ73" s="76"/>
      <c r="XK73" s="76"/>
      <c r="XL73" s="76"/>
      <c r="XM73" s="76"/>
      <c r="XN73" s="76"/>
      <c r="XO73" s="76"/>
      <c r="XP73" s="76"/>
      <c r="XQ73" s="76"/>
      <c r="XR73" s="76"/>
      <c r="XS73" s="76"/>
      <c r="XT73" s="76"/>
      <c r="XU73" s="76"/>
      <c r="XV73" s="76"/>
      <c r="XW73" s="76"/>
      <c r="XX73" s="76"/>
      <c r="XY73" s="76"/>
      <c r="XZ73" s="76"/>
      <c r="YA73" s="76"/>
      <c r="YB73" s="76"/>
      <c r="YC73" s="76"/>
      <c r="YD73" s="76"/>
      <c r="YE73" s="76"/>
      <c r="YF73" s="76"/>
      <c r="YG73" s="76"/>
      <c r="YH73" s="76"/>
      <c r="YI73" s="76"/>
      <c r="YJ73" s="76"/>
      <c r="YK73" s="76"/>
      <c r="YL73" s="76"/>
      <c r="YM73" s="76"/>
      <c r="YN73" s="76"/>
      <c r="YO73" s="76"/>
      <c r="YP73" s="76"/>
      <c r="YQ73" s="76"/>
      <c r="YR73" s="76"/>
      <c r="YS73" s="76"/>
      <c r="YT73" s="76"/>
      <c r="YU73" s="76"/>
      <c r="YV73" s="76"/>
      <c r="YW73" s="76"/>
      <c r="YX73" s="76"/>
      <c r="YY73" s="76"/>
      <c r="YZ73" s="76"/>
      <c r="ZA73" s="76"/>
      <c r="ZB73" s="76"/>
      <c r="ZC73" s="76"/>
      <c r="ZD73" s="76"/>
      <c r="ZE73" s="76"/>
      <c r="ZF73" s="76"/>
      <c r="ZG73" s="76"/>
      <c r="ZH73" s="76"/>
      <c r="ZI73" s="76"/>
      <c r="ZJ73" s="76"/>
      <c r="ZK73" s="76"/>
      <c r="ZL73" s="76"/>
      <c r="ZM73" s="76"/>
      <c r="ZN73" s="76"/>
      <c r="ZO73" s="76"/>
      <c r="ZP73" s="76"/>
      <c r="ZQ73" s="76"/>
      <c r="ZR73" s="76"/>
      <c r="ZS73" s="76"/>
      <c r="ZT73" s="76"/>
      <c r="ZU73" s="76"/>
      <c r="ZV73" s="76"/>
      <c r="ZW73" s="76"/>
      <c r="ZX73" s="76"/>
      <c r="ZY73" s="76"/>
      <c r="ZZ73" s="76"/>
      <c r="AAA73" s="76"/>
      <c r="AAB73" s="76"/>
      <c r="AAC73" s="76"/>
      <c r="AAD73" s="76"/>
      <c r="AAE73" s="76"/>
      <c r="AAF73" s="76"/>
      <c r="AAG73" s="76"/>
      <c r="AAH73" s="76"/>
      <c r="AAI73" s="76"/>
      <c r="AAJ73" s="76"/>
      <c r="AAK73" s="76"/>
      <c r="AAL73" s="76"/>
      <c r="AAM73" s="76"/>
      <c r="AAN73" s="76"/>
      <c r="AAO73" s="76"/>
      <c r="AAP73" s="76"/>
      <c r="AAQ73" s="76"/>
      <c r="AAR73" s="76"/>
      <c r="AAS73" s="76"/>
      <c r="AAT73" s="76"/>
      <c r="AAU73" s="76"/>
      <c r="AAV73" s="76"/>
      <c r="AAW73" s="76"/>
      <c r="AAX73" s="76"/>
      <c r="AAY73" s="76"/>
      <c r="AAZ73" s="76"/>
      <c r="ABA73" s="76"/>
      <c r="ABB73" s="76"/>
      <c r="ABC73" s="76"/>
      <c r="ABD73" s="76"/>
      <c r="ABE73" s="76"/>
      <c r="ABF73" s="76"/>
      <c r="ABG73" s="76"/>
      <c r="ABH73" s="76"/>
      <c r="ABI73" s="76"/>
      <c r="ABJ73" s="76"/>
      <c r="ABK73" s="76"/>
      <c r="ABL73" s="76"/>
      <c r="ABM73" s="76"/>
      <c r="ABN73" s="76"/>
      <c r="ABO73" s="76"/>
      <c r="ABP73" s="76"/>
      <c r="ABQ73" s="76"/>
      <c r="ABR73" s="76"/>
      <c r="ABS73" s="76"/>
      <c r="ABT73" s="76"/>
      <c r="ABU73" s="76"/>
      <c r="ABV73" s="76"/>
      <c r="ABW73" s="76"/>
      <c r="ABX73" s="76"/>
      <c r="ABY73" s="76"/>
      <c r="ABZ73" s="76"/>
      <c r="ACA73" s="76"/>
      <c r="ACB73" s="76"/>
      <c r="ACC73" s="76"/>
      <c r="ACD73" s="76"/>
      <c r="ACE73" s="76"/>
      <c r="ACF73" s="76"/>
      <c r="ACG73" s="76"/>
      <c r="ACH73" s="76"/>
      <c r="ACI73" s="76"/>
      <c r="ACJ73" s="76"/>
      <c r="ACK73" s="76"/>
      <c r="ACL73" s="76"/>
      <c r="ACM73" s="76"/>
      <c r="ACN73" s="76"/>
      <c r="ACO73" s="76"/>
      <c r="ACP73" s="76"/>
      <c r="ACQ73" s="76"/>
      <c r="ACR73" s="76"/>
      <c r="ACS73" s="76"/>
      <c r="ACT73" s="76"/>
      <c r="ACU73" s="76"/>
      <c r="ACV73" s="76"/>
      <c r="ACW73" s="76"/>
      <c r="ACX73" s="76"/>
      <c r="ACY73" s="76"/>
      <c r="ACZ73" s="76"/>
      <c r="ADA73" s="76"/>
      <c r="ADB73" s="76"/>
      <c r="ADC73" s="76"/>
      <c r="ADD73" s="76"/>
      <c r="ADE73" s="76"/>
      <c r="ADF73" s="76"/>
      <c r="ADG73" s="76"/>
      <c r="ADH73" s="76"/>
      <c r="ADI73" s="76"/>
      <c r="ADJ73" s="76"/>
      <c r="ADK73" s="76"/>
      <c r="ADL73" s="76"/>
      <c r="ADM73" s="76"/>
      <c r="ADN73" s="76"/>
      <c r="ADO73" s="76"/>
      <c r="ADP73" s="76"/>
      <c r="ADQ73" s="76"/>
      <c r="ADR73" s="76"/>
      <c r="ADS73" s="76"/>
      <c r="ADT73" s="76"/>
      <c r="ADU73" s="76"/>
      <c r="ADV73" s="76"/>
      <c r="ADW73" s="76"/>
      <c r="ADX73" s="76"/>
      <c r="ADY73" s="76"/>
      <c r="ADZ73" s="76"/>
      <c r="AEA73" s="76"/>
      <c r="AEB73" s="76"/>
      <c r="AEC73" s="76"/>
      <c r="AED73" s="76"/>
      <c r="AEE73" s="76"/>
      <c r="AEF73" s="76"/>
      <c r="AEG73" s="76"/>
      <c r="AEH73" s="76"/>
      <c r="AEI73" s="76"/>
      <c r="AEJ73" s="76"/>
      <c r="AEK73" s="76"/>
      <c r="AEL73" s="76"/>
      <c r="AEM73" s="76"/>
      <c r="AEN73" s="76"/>
      <c r="AEO73" s="76"/>
      <c r="AEP73" s="76"/>
      <c r="AEQ73" s="76"/>
      <c r="AER73" s="76"/>
      <c r="AES73" s="76"/>
      <c r="AET73" s="76"/>
      <c r="AEU73" s="76"/>
      <c r="AEV73" s="76"/>
      <c r="AEW73" s="76"/>
      <c r="AEX73" s="76"/>
      <c r="AEY73" s="76"/>
      <c r="AEZ73" s="76"/>
      <c r="AFA73" s="76"/>
      <c r="AFB73" s="76"/>
      <c r="AFC73" s="76"/>
      <c r="AFD73" s="76"/>
      <c r="AFE73" s="76"/>
      <c r="AFF73" s="76"/>
      <c r="AFG73" s="76"/>
      <c r="AFH73" s="76"/>
      <c r="AFI73" s="76"/>
      <c r="AFJ73" s="76"/>
      <c r="AFK73" s="76"/>
      <c r="AFL73" s="76"/>
      <c r="AFM73" s="76"/>
      <c r="AFN73" s="76"/>
      <c r="AFO73" s="76"/>
      <c r="AFP73" s="76"/>
      <c r="AFQ73" s="76"/>
      <c r="AFR73" s="76"/>
      <c r="AFS73" s="76"/>
      <c r="AFT73" s="76"/>
      <c r="AFU73" s="76"/>
      <c r="AFV73" s="76"/>
      <c r="AFW73" s="76"/>
      <c r="AFX73" s="76"/>
      <c r="AFY73" s="76"/>
      <c r="AFZ73" s="76"/>
      <c r="AGA73" s="76"/>
      <c r="AGB73" s="76"/>
      <c r="AGC73" s="76"/>
      <c r="AGD73" s="76"/>
      <c r="AGE73" s="76"/>
      <c r="AGF73" s="76"/>
      <c r="AGG73" s="76"/>
      <c r="AGH73" s="76"/>
      <c r="AGI73" s="76"/>
      <c r="AGJ73" s="76"/>
      <c r="AGK73" s="76"/>
      <c r="AGL73" s="76"/>
      <c r="AGM73" s="76"/>
      <c r="AGN73" s="76"/>
      <c r="AGO73" s="76"/>
      <c r="AGP73" s="76"/>
      <c r="AGQ73" s="76"/>
      <c r="AGR73" s="76"/>
      <c r="AGS73" s="76"/>
      <c r="AGT73" s="76"/>
      <c r="AGU73" s="76"/>
      <c r="AGV73" s="76"/>
      <c r="AGW73" s="76"/>
      <c r="AGX73" s="76"/>
      <c r="AGY73" s="76"/>
      <c r="AGZ73" s="76"/>
      <c r="AHA73" s="76"/>
      <c r="AHB73" s="76"/>
      <c r="AHC73" s="76"/>
      <c r="AHD73" s="76"/>
      <c r="AHE73" s="76"/>
      <c r="AHF73" s="76"/>
      <c r="AHG73" s="76"/>
      <c r="AHH73" s="76"/>
      <c r="AHI73" s="76"/>
      <c r="AHJ73" s="76"/>
      <c r="AHK73" s="76"/>
      <c r="AHL73" s="76"/>
      <c r="AHM73" s="76"/>
      <c r="AHN73" s="76"/>
      <c r="AHO73" s="76"/>
      <c r="AHP73" s="76"/>
      <c r="AHQ73" s="76"/>
      <c r="AHR73" s="76"/>
      <c r="AHS73" s="76"/>
      <c r="AHT73" s="76"/>
      <c r="AHU73" s="76"/>
      <c r="AHV73" s="76"/>
      <c r="AHW73" s="76"/>
      <c r="AHX73" s="76"/>
      <c r="AHY73" s="76"/>
      <c r="AHZ73" s="76"/>
      <c r="AIA73" s="76"/>
      <c r="AIB73" s="76"/>
      <c r="AIC73" s="76"/>
      <c r="AID73" s="76"/>
      <c r="AIE73" s="76"/>
      <c r="AIF73" s="76"/>
      <c r="AIG73" s="76"/>
      <c r="AIH73" s="76"/>
      <c r="AII73" s="76"/>
      <c r="AIJ73" s="76"/>
      <c r="AIK73" s="76"/>
      <c r="AIL73" s="76"/>
      <c r="AIM73" s="76"/>
      <c r="AIN73" s="76"/>
      <c r="AIO73" s="76"/>
      <c r="AIP73" s="76"/>
      <c r="AIQ73" s="76"/>
      <c r="AIR73" s="76"/>
      <c r="AIS73" s="76"/>
      <c r="AIT73" s="76"/>
      <c r="AIU73" s="76"/>
      <c r="AIV73" s="76"/>
      <c r="AIW73" s="76"/>
      <c r="AIX73" s="76"/>
      <c r="AIY73" s="76"/>
      <c r="AIZ73" s="76"/>
      <c r="AJA73" s="76"/>
      <c r="AJB73" s="76"/>
      <c r="AJC73" s="76"/>
      <c r="AJD73" s="76"/>
      <c r="AJE73" s="76"/>
      <c r="AJF73" s="76"/>
      <c r="AJG73" s="76"/>
      <c r="AJH73" s="76"/>
      <c r="AJI73" s="76"/>
      <c r="AJJ73" s="76"/>
      <c r="AJK73" s="76"/>
      <c r="AJL73" s="76"/>
      <c r="AJM73" s="76"/>
      <c r="AJN73" s="76"/>
      <c r="AJO73" s="76"/>
      <c r="AJP73" s="76"/>
      <c r="AJQ73" s="76"/>
      <c r="AJR73" s="76"/>
      <c r="AJS73" s="76"/>
      <c r="AJT73" s="76"/>
      <c r="AJU73" s="76"/>
      <c r="AJV73" s="76"/>
      <c r="AJW73" s="76"/>
      <c r="AJX73" s="76"/>
      <c r="AJY73" s="76"/>
      <c r="AJZ73" s="76"/>
      <c r="AKA73" s="76"/>
      <c r="AKB73" s="76"/>
      <c r="AKC73" s="76"/>
      <c r="AKD73" s="76"/>
      <c r="AKE73" s="76"/>
      <c r="AKF73" s="76"/>
      <c r="AKG73" s="76"/>
      <c r="AKH73" s="76"/>
      <c r="AKI73" s="76"/>
      <c r="AKJ73" s="76"/>
      <c r="AKK73" s="76"/>
      <c r="AKL73" s="76"/>
      <c r="AKM73" s="76"/>
      <c r="AKN73" s="76"/>
      <c r="AKO73" s="76"/>
      <c r="AKP73" s="76"/>
      <c r="AKQ73" s="76"/>
      <c r="AKR73" s="76"/>
      <c r="AKS73" s="76"/>
      <c r="AKT73" s="76"/>
      <c r="AKU73" s="76"/>
      <c r="AKV73" s="76"/>
      <c r="AKW73" s="76"/>
      <c r="AKX73" s="76"/>
      <c r="AKY73" s="76"/>
      <c r="AKZ73" s="76"/>
      <c r="ALA73" s="76"/>
      <c r="ALB73" s="76"/>
      <c r="ALC73" s="76"/>
      <c r="ALD73" s="76"/>
      <c r="ALE73" s="76"/>
      <c r="ALF73" s="76"/>
      <c r="ALG73" s="76"/>
      <c r="ALH73" s="76"/>
      <c r="ALI73" s="76"/>
      <c r="ALJ73" s="76"/>
      <c r="ALK73" s="76"/>
      <c r="ALL73" s="76"/>
      <c r="ALM73" s="76"/>
      <c r="ALN73" s="76"/>
      <c r="ALO73" s="76"/>
      <c r="ALP73" s="76"/>
      <c r="ALQ73" s="76"/>
      <c r="ALR73" s="76"/>
      <c r="ALS73" s="76"/>
      <c r="ALT73" s="76"/>
      <c r="ALU73" s="76"/>
      <c r="ALV73" s="76"/>
      <c r="ALW73" s="76"/>
      <c r="ALX73" s="76"/>
      <c r="ALY73" s="76"/>
      <c r="ALZ73" s="76"/>
      <c r="AMA73" s="76"/>
      <c r="AMB73" s="76"/>
      <c r="AMC73" s="76"/>
      <c r="AMD73" s="76"/>
      <c r="AME73" s="76"/>
    </row>
    <row r="74" spans="1:1019" s="77" customFormat="1">
      <c r="A74" s="17" t="s">
        <v>127</v>
      </c>
      <c r="B74" s="17"/>
      <c r="C74" s="17"/>
      <c r="D74" s="18" t="s">
        <v>43</v>
      </c>
      <c r="E74" s="17"/>
      <c r="F74" s="61"/>
      <c r="G74" s="19"/>
      <c r="H74" s="19"/>
      <c r="I74" s="19"/>
      <c r="J74" s="19">
        <f>J75+J82+J86</f>
        <v>500312.54999999993</v>
      </c>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6"/>
      <c r="AU74" s="76"/>
      <c r="AV74" s="76"/>
      <c r="AW74" s="76"/>
      <c r="AX74" s="76"/>
      <c r="AY74" s="76"/>
      <c r="AZ74" s="76"/>
      <c r="BA74" s="76"/>
      <c r="BB74" s="76"/>
      <c r="BC74" s="76"/>
      <c r="BD74" s="76"/>
      <c r="BE74" s="76"/>
      <c r="BF74" s="76"/>
      <c r="BG74" s="76"/>
      <c r="BH74" s="76"/>
      <c r="BI74" s="76"/>
      <c r="BJ74" s="76"/>
      <c r="BK74" s="76"/>
      <c r="BL74" s="76"/>
      <c r="BM74" s="76"/>
      <c r="BN74" s="76"/>
      <c r="BO74" s="76"/>
      <c r="BP74" s="76"/>
      <c r="BQ74" s="76"/>
      <c r="BR74" s="76"/>
      <c r="BS74" s="76"/>
      <c r="BT74" s="76"/>
      <c r="BU74" s="76"/>
      <c r="BV74" s="76"/>
      <c r="BW74" s="76"/>
      <c r="BX74" s="76"/>
      <c r="BY74" s="76"/>
      <c r="BZ74" s="76"/>
      <c r="CA74" s="76"/>
      <c r="CB74" s="76"/>
      <c r="CC74" s="76"/>
      <c r="CD74" s="76"/>
      <c r="CE74" s="76"/>
      <c r="CF74" s="76"/>
      <c r="CG74" s="76"/>
      <c r="CH74" s="76"/>
      <c r="CI74" s="76"/>
      <c r="CJ74" s="76"/>
      <c r="CK74" s="76"/>
      <c r="CL74" s="76"/>
      <c r="CM74" s="76"/>
      <c r="CN74" s="76"/>
      <c r="CO74" s="76"/>
      <c r="CP74" s="76"/>
      <c r="CQ74" s="76"/>
      <c r="CR74" s="76"/>
      <c r="CS74" s="76"/>
      <c r="CT74" s="76"/>
      <c r="CU74" s="76"/>
      <c r="CV74" s="76"/>
      <c r="CW74" s="76"/>
      <c r="CX74" s="76"/>
      <c r="CY74" s="76"/>
      <c r="CZ74" s="76"/>
      <c r="DA74" s="76"/>
      <c r="DB74" s="76"/>
      <c r="DC74" s="76"/>
      <c r="DD74" s="76"/>
      <c r="DE74" s="76"/>
      <c r="DF74" s="76"/>
      <c r="DG74" s="76"/>
      <c r="DH74" s="76"/>
      <c r="DI74" s="76"/>
      <c r="DJ74" s="76"/>
      <c r="DK74" s="76"/>
      <c r="DL74" s="76"/>
      <c r="DM74" s="76"/>
      <c r="DN74" s="76"/>
      <c r="DO74" s="76"/>
      <c r="DP74" s="76"/>
      <c r="DQ74" s="76"/>
      <c r="DR74" s="76"/>
      <c r="DS74" s="76"/>
      <c r="DT74" s="76"/>
      <c r="DU74" s="76"/>
      <c r="DV74" s="76"/>
      <c r="DW74" s="76"/>
      <c r="DX74" s="76"/>
      <c r="DY74" s="76"/>
      <c r="DZ74" s="76"/>
      <c r="EA74" s="76"/>
      <c r="EB74" s="76"/>
      <c r="EC74" s="76"/>
      <c r="ED74" s="76"/>
      <c r="EE74" s="76"/>
      <c r="EF74" s="76"/>
      <c r="EG74" s="76"/>
      <c r="EH74" s="76"/>
      <c r="EI74" s="76"/>
      <c r="EJ74" s="76"/>
      <c r="EK74" s="76"/>
      <c r="EL74" s="76"/>
      <c r="EM74" s="76"/>
      <c r="EN74" s="76"/>
      <c r="EO74" s="76"/>
      <c r="EP74" s="76"/>
      <c r="EQ74" s="76"/>
      <c r="ER74" s="76"/>
      <c r="ES74" s="76"/>
      <c r="ET74" s="76"/>
      <c r="EU74" s="76"/>
      <c r="EV74" s="76"/>
      <c r="EW74" s="76"/>
      <c r="EX74" s="76"/>
      <c r="EY74" s="76"/>
      <c r="EZ74" s="76"/>
      <c r="FA74" s="76"/>
      <c r="FB74" s="76"/>
      <c r="FC74" s="76"/>
      <c r="FD74" s="76"/>
      <c r="FE74" s="76"/>
      <c r="FF74" s="76"/>
      <c r="FG74" s="76"/>
      <c r="FH74" s="76"/>
      <c r="FI74" s="76"/>
      <c r="FJ74" s="76"/>
      <c r="FK74" s="76"/>
      <c r="FL74" s="76"/>
      <c r="FM74" s="76"/>
      <c r="FN74" s="76"/>
      <c r="FO74" s="76"/>
      <c r="FP74" s="76"/>
      <c r="FQ74" s="76"/>
      <c r="FR74" s="76"/>
      <c r="FS74" s="76"/>
      <c r="FT74" s="76"/>
      <c r="FU74" s="76"/>
      <c r="FV74" s="76"/>
      <c r="FW74" s="76"/>
      <c r="FX74" s="76"/>
      <c r="FY74" s="76"/>
      <c r="FZ74" s="76"/>
      <c r="GA74" s="76"/>
      <c r="GB74" s="76"/>
      <c r="GC74" s="76"/>
      <c r="GD74" s="76"/>
      <c r="GE74" s="76"/>
      <c r="GF74" s="76"/>
      <c r="GG74" s="76"/>
      <c r="GH74" s="76"/>
      <c r="GI74" s="76"/>
      <c r="GJ74" s="76"/>
      <c r="GK74" s="76"/>
      <c r="GL74" s="76"/>
      <c r="GM74" s="76"/>
      <c r="GN74" s="76"/>
      <c r="GO74" s="76"/>
      <c r="GP74" s="76"/>
      <c r="GQ74" s="76"/>
      <c r="GR74" s="76"/>
      <c r="GS74" s="76"/>
      <c r="GT74" s="76"/>
      <c r="GU74" s="76"/>
      <c r="GV74" s="76"/>
      <c r="GW74" s="76"/>
      <c r="GX74" s="76"/>
      <c r="GY74" s="76"/>
      <c r="GZ74" s="76"/>
      <c r="HA74" s="76"/>
      <c r="HB74" s="76"/>
      <c r="HC74" s="76"/>
      <c r="HD74" s="76"/>
      <c r="HE74" s="76"/>
      <c r="HF74" s="76"/>
      <c r="HG74" s="76"/>
      <c r="HH74" s="76"/>
      <c r="HI74" s="76"/>
      <c r="HJ74" s="76"/>
      <c r="HK74" s="76"/>
      <c r="HL74" s="76"/>
      <c r="HM74" s="76"/>
      <c r="HN74" s="76"/>
      <c r="HO74" s="76"/>
      <c r="HP74" s="76"/>
      <c r="HQ74" s="76"/>
      <c r="HR74" s="76"/>
      <c r="HS74" s="76"/>
      <c r="HT74" s="76"/>
      <c r="HU74" s="76"/>
      <c r="HV74" s="76"/>
      <c r="HW74" s="76"/>
      <c r="HX74" s="76"/>
      <c r="HY74" s="76"/>
      <c r="HZ74" s="76"/>
      <c r="IA74" s="76"/>
      <c r="IB74" s="76"/>
      <c r="IC74" s="76"/>
      <c r="ID74" s="76"/>
      <c r="IE74" s="76"/>
      <c r="IF74" s="76"/>
      <c r="IG74" s="76"/>
      <c r="IH74" s="76"/>
      <c r="II74" s="76"/>
      <c r="IJ74" s="76"/>
      <c r="IK74" s="76"/>
      <c r="IL74" s="76"/>
      <c r="IM74" s="76"/>
      <c r="IN74" s="76"/>
      <c r="IO74" s="76"/>
      <c r="IP74" s="76"/>
      <c r="IQ74" s="76"/>
      <c r="IR74" s="76"/>
      <c r="IS74" s="76"/>
      <c r="IT74" s="76"/>
      <c r="IU74" s="76"/>
      <c r="IV74" s="76"/>
      <c r="IW74" s="76"/>
      <c r="IX74" s="76"/>
      <c r="IY74" s="76"/>
      <c r="IZ74" s="76"/>
      <c r="JA74" s="76"/>
      <c r="JB74" s="76"/>
      <c r="JC74" s="76"/>
      <c r="JD74" s="76"/>
      <c r="JE74" s="76"/>
      <c r="JF74" s="76"/>
      <c r="JG74" s="76"/>
      <c r="JH74" s="76"/>
      <c r="JI74" s="76"/>
      <c r="JJ74" s="76"/>
      <c r="JK74" s="76"/>
      <c r="JL74" s="76"/>
      <c r="JM74" s="76"/>
      <c r="JN74" s="76"/>
      <c r="JO74" s="76"/>
      <c r="JP74" s="76"/>
      <c r="JQ74" s="76"/>
      <c r="JR74" s="76"/>
      <c r="JS74" s="76"/>
      <c r="JT74" s="76"/>
      <c r="JU74" s="76"/>
      <c r="JV74" s="76"/>
      <c r="JW74" s="76"/>
      <c r="JX74" s="76"/>
      <c r="JY74" s="76"/>
      <c r="JZ74" s="76"/>
      <c r="KA74" s="76"/>
      <c r="KB74" s="76"/>
      <c r="KC74" s="76"/>
      <c r="KD74" s="76"/>
      <c r="KE74" s="76"/>
      <c r="KF74" s="76"/>
      <c r="KG74" s="76"/>
      <c r="KH74" s="76"/>
      <c r="KI74" s="76"/>
      <c r="KJ74" s="76"/>
      <c r="KK74" s="76"/>
      <c r="KL74" s="76"/>
      <c r="KM74" s="76"/>
      <c r="KN74" s="76"/>
      <c r="KO74" s="76"/>
      <c r="KP74" s="76"/>
      <c r="KQ74" s="76"/>
      <c r="KR74" s="76"/>
      <c r="KS74" s="76"/>
      <c r="KT74" s="76"/>
      <c r="KU74" s="76"/>
      <c r="KV74" s="76"/>
      <c r="KW74" s="76"/>
      <c r="KX74" s="76"/>
      <c r="KY74" s="76"/>
      <c r="KZ74" s="76"/>
      <c r="LA74" s="76"/>
      <c r="LB74" s="76"/>
      <c r="LC74" s="76"/>
      <c r="LD74" s="76"/>
      <c r="LE74" s="76"/>
      <c r="LF74" s="76"/>
      <c r="LG74" s="76"/>
      <c r="LH74" s="76"/>
      <c r="LI74" s="76"/>
      <c r="LJ74" s="76"/>
      <c r="LK74" s="76"/>
      <c r="LL74" s="76"/>
      <c r="LM74" s="76"/>
      <c r="LN74" s="76"/>
      <c r="LO74" s="76"/>
      <c r="LP74" s="76"/>
      <c r="LQ74" s="76"/>
      <c r="LR74" s="76"/>
      <c r="LS74" s="76"/>
      <c r="LT74" s="76"/>
      <c r="LU74" s="76"/>
      <c r="LV74" s="76"/>
      <c r="LW74" s="76"/>
      <c r="LX74" s="76"/>
      <c r="LY74" s="76"/>
      <c r="LZ74" s="76"/>
      <c r="MA74" s="76"/>
      <c r="MB74" s="76"/>
      <c r="MC74" s="76"/>
      <c r="MD74" s="76"/>
      <c r="ME74" s="76"/>
      <c r="MF74" s="76"/>
      <c r="MG74" s="76"/>
      <c r="MH74" s="76"/>
      <c r="MI74" s="76"/>
      <c r="MJ74" s="76"/>
      <c r="MK74" s="76"/>
      <c r="ML74" s="76"/>
      <c r="MM74" s="76"/>
      <c r="MN74" s="76"/>
      <c r="MO74" s="76"/>
      <c r="MP74" s="76"/>
      <c r="MQ74" s="76"/>
      <c r="MR74" s="76"/>
      <c r="MS74" s="76"/>
      <c r="MT74" s="76"/>
      <c r="MU74" s="76"/>
      <c r="MV74" s="76"/>
      <c r="MW74" s="76"/>
      <c r="MX74" s="76"/>
      <c r="MY74" s="76"/>
      <c r="MZ74" s="76"/>
      <c r="NA74" s="76"/>
      <c r="NB74" s="76"/>
      <c r="NC74" s="76"/>
      <c r="ND74" s="76"/>
      <c r="NE74" s="76"/>
      <c r="NF74" s="76"/>
      <c r="NG74" s="76"/>
      <c r="NH74" s="76"/>
      <c r="NI74" s="76"/>
      <c r="NJ74" s="76"/>
      <c r="NK74" s="76"/>
      <c r="NL74" s="76"/>
      <c r="NM74" s="76"/>
      <c r="NN74" s="76"/>
      <c r="NO74" s="76"/>
      <c r="NP74" s="76"/>
      <c r="NQ74" s="76"/>
      <c r="NR74" s="76"/>
      <c r="NS74" s="76"/>
      <c r="NT74" s="76"/>
      <c r="NU74" s="76"/>
      <c r="NV74" s="76"/>
      <c r="NW74" s="76"/>
      <c r="NX74" s="76"/>
      <c r="NY74" s="76"/>
      <c r="NZ74" s="76"/>
      <c r="OA74" s="76"/>
      <c r="OB74" s="76"/>
      <c r="OC74" s="76"/>
      <c r="OD74" s="76"/>
      <c r="OE74" s="76"/>
      <c r="OF74" s="76"/>
      <c r="OG74" s="76"/>
      <c r="OH74" s="76"/>
      <c r="OI74" s="76"/>
      <c r="OJ74" s="76"/>
      <c r="OK74" s="76"/>
      <c r="OL74" s="76"/>
      <c r="OM74" s="76"/>
      <c r="ON74" s="76"/>
      <c r="OO74" s="76"/>
      <c r="OP74" s="76"/>
      <c r="OQ74" s="76"/>
      <c r="OR74" s="76"/>
      <c r="OS74" s="76"/>
      <c r="OT74" s="76"/>
      <c r="OU74" s="76"/>
      <c r="OV74" s="76"/>
      <c r="OW74" s="76"/>
      <c r="OX74" s="76"/>
      <c r="OY74" s="76"/>
      <c r="OZ74" s="76"/>
      <c r="PA74" s="76"/>
      <c r="PB74" s="76"/>
      <c r="PC74" s="76"/>
      <c r="PD74" s="76"/>
      <c r="PE74" s="76"/>
      <c r="PF74" s="76"/>
      <c r="PG74" s="76"/>
      <c r="PH74" s="76"/>
      <c r="PI74" s="76"/>
      <c r="PJ74" s="76"/>
      <c r="PK74" s="76"/>
      <c r="PL74" s="76"/>
      <c r="PM74" s="76"/>
      <c r="PN74" s="76"/>
      <c r="PO74" s="76"/>
      <c r="PP74" s="76"/>
      <c r="PQ74" s="76"/>
      <c r="PR74" s="76"/>
      <c r="PS74" s="76"/>
      <c r="PT74" s="76"/>
      <c r="PU74" s="76"/>
      <c r="PV74" s="76"/>
      <c r="PW74" s="76"/>
      <c r="PX74" s="76"/>
      <c r="PY74" s="76"/>
      <c r="PZ74" s="76"/>
      <c r="QA74" s="76"/>
      <c r="QB74" s="76"/>
      <c r="QC74" s="76"/>
      <c r="QD74" s="76"/>
      <c r="QE74" s="76"/>
      <c r="QF74" s="76"/>
      <c r="QG74" s="76"/>
      <c r="QH74" s="76"/>
      <c r="QI74" s="76"/>
      <c r="QJ74" s="76"/>
      <c r="QK74" s="76"/>
      <c r="QL74" s="76"/>
      <c r="QM74" s="76"/>
      <c r="QN74" s="76"/>
      <c r="QO74" s="76"/>
      <c r="QP74" s="76"/>
      <c r="QQ74" s="76"/>
      <c r="QR74" s="76"/>
      <c r="QS74" s="76"/>
      <c r="QT74" s="76"/>
      <c r="QU74" s="76"/>
      <c r="QV74" s="76"/>
      <c r="QW74" s="76"/>
      <c r="QX74" s="76"/>
      <c r="QY74" s="76"/>
      <c r="QZ74" s="76"/>
      <c r="RA74" s="76"/>
      <c r="RB74" s="76"/>
      <c r="RC74" s="76"/>
      <c r="RD74" s="76"/>
      <c r="RE74" s="76"/>
      <c r="RF74" s="76"/>
      <c r="RG74" s="76"/>
      <c r="RH74" s="76"/>
      <c r="RI74" s="76"/>
      <c r="RJ74" s="76"/>
      <c r="RK74" s="76"/>
      <c r="RL74" s="76"/>
      <c r="RM74" s="76"/>
      <c r="RN74" s="76"/>
      <c r="RO74" s="76"/>
      <c r="RP74" s="76"/>
      <c r="RQ74" s="76"/>
      <c r="RR74" s="76"/>
      <c r="RS74" s="76"/>
      <c r="RT74" s="76"/>
      <c r="RU74" s="76"/>
      <c r="RV74" s="76"/>
      <c r="RW74" s="76"/>
      <c r="RX74" s="76"/>
      <c r="RY74" s="76"/>
      <c r="RZ74" s="76"/>
      <c r="SA74" s="76"/>
      <c r="SB74" s="76"/>
      <c r="SC74" s="76"/>
      <c r="SD74" s="76"/>
      <c r="SE74" s="76"/>
      <c r="SF74" s="76"/>
      <c r="SG74" s="76"/>
      <c r="SH74" s="76"/>
      <c r="SI74" s="76"/>
      <c r="SJ74" s="76"/>
      <c r="SK74" s="76"/>
      <c r="SL74" s="76"/>
      <c r="SM74" s="76"/>
      <c r="SN74" s="76"/>
      <c r="SO74" s="76"/>
      <c r="SP74" s="76"/>
      <c r="SQ74" s="76"/>
      <c r="SR74" s="76"/>
      <c r="SS74" s="76"/>
      <c r="ST74" s="76"/>
      <c r="SU74" s="76"/>
      <c r="SV74" s="76"/>
      <c r="SW74" s="76"/>
      <c r="SX74" s="76"/>
      <c r="SY74" s="76"/>
      <c r="SZ74" s="76"/>
      <c r="TA74" s="76"/>
      <c r="TB74" s="76"/>
      <c r="TC74" s="76"/>
      <c r="TD74" s="76"/>
      <c r="TE74" s="76"/>
      <c r="TF74" s="76"/>
      <c r="TG74" s="76"/>
      <c r="TH74" s="76"/>
      <c r="TI74" s="76"/>
      <c r="TJ74" s="76"/>
      <c r="TK74" s="76"/>
      <c r="TL74" s="76"/>
      <c r="TM74" s="76"/>
      <c r="TN74" s="76"/>
      <c r="TO74" s="76"/>
      <c r="TP74" s="76"/>
      <c r="TQ74" s="76"/>
      <c r="TR74" s="76"/>
      <c r="TS74" s="76"/>
      <c r="TT74" s="76"/>
      <c r="TU74" s="76"/>
      <c r="TV74" s="76"/>
      <c r="TW74" s="76"/>
      <c r="TX74" s="76"/>
      <c r="TY74" s="76"/>
      <c r="TZ74" s="76"/>
      <c r="UA74" s="76"/>
      <c r="UB74" s="76"/>
      <c r="UC74" s="76"/>
      <c r="UD74" s="76"/>
      <c r="UE74" s="76"/>
      <c r="UF74" s="76"/>
      <c r="UG74" s="76"/>
      <c r="UH74" s="76"/>
      <c r="UI74" s="76"/>
      <c r="UJ74" s="76"/>
      <c r="UK74" s="76"/>
      <c r="UL74" s="76"/>
      <c r="UM74" s="76"/>
      <c r="UN74" s="76"/>
      <c r="UO74" s="76"/>
      <c r="UP74" s="76"/>
      <c r="UQ74" s="76"/>
      <c r="UR74" s="76"/>
      <c r="US74" s="76"/>
      <c r="UT74" s="76"/>
      <c r="UU74" s="76"/>
      <c r="UV74" s="76"/>
      <c r="UW74" s="76"/>
      <c r="UX74" s="76"/>
      <c r="UY74" s="76"/>
      <c r="UZ74" s="76"/>
      <c r="VA74" s="76"/>
      <c r="VB74" s="76"/>
      <c r="VC74" s="76"/>
      <c r="VD74" s="76"/>
      <c r="VE74" s="76"/>
      <c r="VF74" s="76"/>
      <c r="VG74" s="76"/>
      <c r="VH74" s="76"/>
      <c r="VI74" s="76"/>
      <c r="VJ74" s="76"/>
      <c r="VK74" s="76"/>
      <c r="VL74" s="76"/>
      <c r="VM74" s="76"/>
      <c r="VN74" s="76"/>
      <c r="VO74" s="76"/>
      <c r="VP74" s="76"/>
      <c r="VQ74" s="76"/>
      <c r="VR74" s="76"/>
      <c r="VS74" s="76"/>
      <c r="VT74" s="76"/>
      <c r="VU74" s="76"/>
      <c r="VV74" s="76"/>
      <c r="VW74" s="76"/>
      <c r="VX74" s="76"/>
      <c r="VY74" s="76"/>
      <c r="VZ74" s="76"/>
      <c r="WA74" s="76"/>
      <c r="WB74" s="76"/>
      <c r="WC74" s="76"/>
      <c r="WD74" s="76"/>
      <c r="WE74" s="76"/>
      <c r="WF74" s="76"/>
      <c r="WG74" s="76"/>
      <c r="WH74" s="76"/>
      <c r="WI74" s="76"/>
      <c r="WJ74" s="76"/>
      <c r="WK74" s="76"/>
      <c r="WL74" s="76"/>
      <c r="WM74" s="76"/>
      <c r="WN74" s="76"/>
      <c r="WO74" s="76"/>
      <c r="WP74" s="76"/>
      <c r="WQ74" s="76"/>
      <c r="WR74" s="76"/>
      <c r="WS74" s="76"/>
      <c r="WT74" s="76"/>
      <c r="WU74" s="76"/>
      <c r="WV74" s="76"/>
      <c r="WW74" s="76"/>
      <c r="WX74" s="76"/>
      <c r="WY74" s="76"/>
      <c r="WZ74" s="76"/>
      <c r="XA74" s="76"/>
      <c r="XB74" s="76"/>
      <c r="XC74" s="76"/>
      <c r="XD74" s="76"/>
      <c r="XE74" s="76"/>
      <c r="XF74" s="76"/>
      <c r="XG74" s="76"/>
      <c r="XH74" s="76"/>
      <c r="XI74" s="76"/>
      <c r="XJ74" s="76"/>
      <c r="XK74" s="76"/>
      <c r="XL74" s="76"/>
      <c r="XM74" s="76"/>
      <c r="XN74" s="76"/>
      <c r="XO74" s="76"/>
      <c r="XP74" s="76"/>
      <c r="XQ74" s="76"/>
      <c r="XR74" s="76"/>
      <c r="XS74" s="76"/>
      <c r="XT74" s="76"/>
      <c r="XU74" s="76"/>
      <c r="XV74" s="76"/>
      <c r="XW74" s="76"/>
      <c r="XX74" s="76"/>
      <c r="XY74" s="76"/>
      <c r="XZ74" s="76"/>
      <c r="YA74" s="76"/>
      <c r="YB74" s="76"/>
      <c r="YC74" s="76"/>
      <c r="YD74" s="76"/>
      <c r="YE74" s="76"/>
      <c r="YF74" s="76"/>
      <c r="YG74" s="76"/>
      <c r="YH74" s="76"/>
      <c r="YI74" s="76"/>
      <c r="YJ74" s="76"/>
      <c r="YK74" s="76"/>
      <c r="YL74" s="76"/>
      <c r="YM74" s="76"/>
      <c r="YN74" s="76"/>
      <c r="YO74" s="76"/>
      <c r="YP74" s="76"/>
      <c r="YQ74" s="76"/>
      <c r="YR74" s="76"/>
      <c r="YS74" s="76"/>
      <c r="YT74" s="76"/>
      <c r="YU74" s="76"/>
      <c r="YV74" s="76"/>
      <c r="YW74" s="76"/>
      <c r="YX74" s="76"/>
      <c r="YY74" s="76"/>
      <c r="YZ74" s="76"/>
      <c r="ZA74" s="76"/>
      <c r="ZB74" s="76"/>
      <c r="ZC74" s="76"/>
      <c r="ZD74" s="76"/>
      <c r="ZE74" s="76"/>
      <c r="ZF74" s="76"/>
      <c r="ZG74" s="76"/>
      <c r="ZH74" s="76"/>
      <c r="ZI74" s="76"/>
      <c r="ZJ74" s="76"/>
      <c r="ZK74" s="76"/>
      <c r="ZL74" s="76"/>
      <c r="ZM74" s="76"/>
      <c r="ZN74" s="76"/>
      <c r="ZO74" s="76"/>
      <c r="ZP74" s="76"/>
      <c r="ZQ74" s="76"/>
      <c r="ZR74" s="76"/>
      <c r="ZS74" s="76"/>
      <c r="ZT74" s="76"/>
      <c r="ZU74" s="76"/>
      <c r="ZV74" s="76"/>
      <c r="ZW74" s="76"/>
      <c r="ZX74" s="76"/>
      <c r="ZY74" s="76"/>
      <c r="ZZ74" s="76"/>
      <c r="AAA74" s="76"/>
      <c r="AAB74" s="76"/>
      <c r="AAC74" s="76"/>
      <c r="AAD74" s="76"/>
      <c r="AAE74" s="76"/>
      <c r="AAF74" s="76"/>
      <c r="AAG74" s="76"/>
      <c r="AAH74" s="76"/>
      <c r="AAI74" s="76"/>
      <c r="AAJ74" s="76"/>
      <c r="AAK74" s="76"/>
      <c r="AAL74" s="76"/>
      <c r="AAM74" s="76"/>
      <c r="AAN74" s="76"/>
      <c r="AAO74" s="76"/>
      <c r="AAP74" s="76"/>
      <c r="AAQ74" s="76"/>
      <c r="AAR74" s="76"/>
      <c r="AAS74" s="76"/>
      <c r="AAT74" s="76"/>
      <c r="AAU74" s="76"/>
      <c r="AAV74" s="76"/>
      <c r="AAW74" s="76"/>
      <c r="AAX74" s="76"/>
      <c r="AAY74" s="76"/>
      <c r="AAZ74" s="76"/>
      <c r="ABA74" s="76"/>
      <c r="ABB74" s="76"/>
      <c r="ABC74" s="76"/>
      <c r="ABD74" s="76"/>
      <c r="ABE74" s="76"/>
      <c r="ABF74" s="76"/>
      <c r="ABG74" s="76"/>
      <c r="ABH74" s="76"/>
      <c r="ABI74" s="76"/>
      <c r="ABJ74" s="76"/>
      <c r="ABK74" s="76"/>
      <c r="ABL74" s="76"/>
      <c r="ABM74" s="76"/>
      <c r="ABN74" s="76"/>
      <c r="ABO74" s="76"/>
      <c r="ABP74" s="76"/>
      <c r="ABQ74" s="76"/>
      <c r="ABR74" s="76"/>
      <c r="ABS74" s="76"/>
      <c r="ABT74" s="76"/>
      <c r="ABU74" s="76"/>
      <c r="ABV74" s="76"/>
      <c r="ABW74" s="76"/>
      <c r="ABX74" s="76"/>
      <c r="ABY74" s="76"/>
      <c r="ABZ74" s="76"/>
      <c r="ACA74" s="76"/>
      <c r="ACB74" s="76"/>
      <c r="ACC74" s="76"/>
      <c r="ACD74" s="76"/>
      <c r="ACE74" s="76"/>
      <c r="ACF74" s="76"/>
      <c r="ACG74" s="76"/>
      <c r="ACH74" s="76"/>
      <c r="ACI74" s="76"/>
      <c r="ACJ74" s="76"/>
      <c r="ACK74" s="76"/>
      <c r="ACL74" s="76"/>
      <c r="ACM74" s="76"/>
      <c r="ACN74" s="76"/>
      <c r="ACO74" s="76"/>
      <c r="ACP74" s="76"/>
      <c r="ACQ74" s="76"/>
      <c r="ACR74" s="76"/>
      <c r="ACS74" s="76"/>
      <c r="ACT74" s="76"/>
      <c r="ACU74" s="76"/>
      <c r="ACV74" s="76"/>
      <c r="ACW74" s="76"/>
      <c r="ACX74" s="76"/>
      <c r="ACY74" s="76"/>
      <c r="ACZ74" s="76"/>
      <c r="ADA74" s="76"/>
      <c r="ADB74" s="76"/>
      <c r="ADC74" s="76"/>
      <c r="ADD74" s="76"/>
      <c r="ADE74" s="76"/>
      <c r="ADF74" s="76"/>
      <c r="ADG74" s="76"/>
      <c r="ADH74" s="76"/>
      <c r="ADI74" s="76"/>
      <c r="ADJ74" s="76"/>
      <c r="ADK74" s="76"/>
      <c r="ADL74" s="76"/>
      <c r="ADM74" s="76"/>
      <c r="ADN74" s="76"/>
      <c r="ADO74" s="76"/>
      <c r="ADP74" s="76"/>
      <c r="ADQ74" s="76"/>
      <c r="ADR74" s="76"/>
      <c r="ADS74" s="76"/>
      <c r="ADT74" s="76"/>
      <c r="ADU74" s="76"/>
      <c r="ADV74" s="76"/>
      <c r="ADW74" s="76"/>
      <c r="ADX74" s="76"/>
      <c r="ADY74" s="76"/>
      <c r="ADZ74" s="76"/>
      <c r="AEA74" s="76"/>
      <c r="AEB74" s="76"/>
      <c r="AEC74" s="76"/>
      <c r="AED74" s="76"/>
      <c r="AEE74" s="76"/>
      <c r="AEF74" s="76"/>
      <c r="AEG74" s="76"/>
      <c r="AEH74" s="76"/>
      <c r="AEI74" s="76"/>
      <c r="AEJ74" s="76"/>
      <c r="AEK74" s="76"/>
      <c r="AEL74" s="76"/>
      <c r="AEM74" s="76"/>
      <c r="AEN74" s="76"/>
      <c r="AEO74" s="76"/>
      <c r="AEP74" s="76"/>
      <c r="AEQ74" s="76"/>
      <c r="AER74" s="76"/>
      <c r="AES74" s="76"/>
      <c r="AET74" s="76"/>
      <c r="AEU74" s="76"/>
      <c r="AEV74" s="76"/>
      <c r="AEW74" s="76"/>
      <c r="AEX74" s="76"/>
      <c r="AEY74" s="76"/>
      <c r="AEZ74" s="76"/>
      <c r="AFA74" s="76"/>
      <c r="AFB74" s="76"/>
      <c r="AFC74" s="76"/>
      <c r="AFD74" s="76"/>
      <c r="AFE74" s="76"/>
      <c r="AFF74" s="76"/>
      <c r="AFG74" s="76"/>
      <c r="AFH74" s="76"/>
      <c r="AFI74" s="76"/>
      <c r="AFJ74" s="76"/>
      <c r="AFK74" s="76"/>
      <c r="AFL74" s="76"/>
      <c r="AFM74" s="76"/>
      <c r="AFN74" s="76"/>
      <c r="AFO74" s="76"/>
      <c r="AFP74" s="76"/>
      <c r="AFQ74" s="76"/>
      <c r="AFR74" s="76"/>
      <c r="AFS74" s="76"/>
      <c r="AFT74" s="76"/>
      <c r="AFU74" s="76"/>
      <c r="AFV74" s="76"/>
      <c r="AFW74" s="76"/>
      <c r="AFX74" s="76"/>
      <c r="AFY74" s="76"/>
      <c r="AFZ74" s="76"/>
      <c r="AGA74" s="76"/>
      <c r="AGB74" s="76"/>
      <c r="AGC74" s="76"/>
      <c r="AGD74" s="76"/>
      <c r="AGE74" s="76"/>
      <c r="AGF74" s="76"/>
      <c r="AGG74" s="76"/>
      <c r="AGH74" s="76"/>
      <c r="AGI74" s="76"/>
      <c r="AGJ74" s="76"/>
      <c r="AGK74" s="76"/>
      <c r="AGL74" s="76"/>
      <c r="AGM74" s="76"/>
      <c r="AGN74" s="76"/>
      <c r="AGO74" s="76"/>
      <c r="AGP74" s="76"/>
      <c r="AGQ74" s="76"/>
      <c r="AGR74" s="76"/>
      <c r="AGS74" s="76"/>
      <c r="AGT74" s="76"/>
      <c r="AGU74" s="76"/>
      <c r="AGV74" s="76"/>
      <c r="AGW74" s="76"/>
      <c r="AGX74" s="76"/>
      <c r="AGY74" s="76"/>
      <c r="AGZ74" s="76"/>
      <c r="AHA74" s="76"/>
      <c r="AHB74" s="76"/>
      <c r="AHC74" s="76"/>
      <c r="AHD74" s="76"/>
      <c r="AHE74" s="76"/>
      <c r="AHF74" s="76"/>
      <c r="AHG74" s="76"/>
      <c r="AHH74" s="76"/>
      <c r="AHI74" s="76"/>
      <c r="AHJ74" s="76"/>
      <c r="AHK74" s="76"/>
      <c r="AHL74" s="76"/>
      <c r="AHM74" s="76"/>
      <c r="AHN74" s="76"/>
      <c r="AHO74" s="76"/>
      <c r="AHP74" s="76"/>
      <c r="AHQ74" s="76"/>
      <c r="AHR74" s="76"/>
      <c r="AHS74" s="76"/>
      <c r="AHT74" s="76"/>
      <c r="AHU74" s="76"/>
      <c r="AHV74" s="76"/>
      <c r="AHW74" s="76"/>
      <c r="AHX74" s="76"/>
      <c r="AHY74" s="76"/>
      <c r="AHZ74" s="76"/>
      <c r="AIA74" s="76"/>
      <c r="AIB74" s="76"/>
      <c r="AIC74" s="76"/>
      <c r="AID74" s="76"/>
      <c r="AIE74" s="76"/>
      <c r="AIF74" s="76"/>
      <c r="AIG74" s="76"/>
      <c r="AIH74" s="76"/>
      <c r="AII74" s="76"/>
      <c r="AIJ74" s="76"/>
      <c r="AIK74" s="76"/>
      <c r="AIL74" s="76"/>
      <c r="AIM74" s="76"/>
      <c r="AIN74" s="76"/>
      <c r="AIO74" s="76"/>
      <c r="AIP74" s="76"/>
      <c r="AIQ74" s="76"/>
      <c r="AIR74" s="76"/>
      <c r="AIS74" s="76"/>
      <c r="AIT74" s="76"/>
      <c r="AIU74" s="76"/>
      <c r="AIV74" s="76"/>
      <c r="AIW74" s="76"/>
      <c r="AIX74" s="76"/>
      <c r="AIY74" s="76"/>
      <c r="AIZ74" s="76"/>
      <c r="AJA74" s="76"/>
      <c r="AJB74" s="76"/>
      <c r="AJC74" s="76"/>
      <c r="AJD74" s="76"/>
      <c r="AJE74" s="76"/>
      <c r="AJF74" s="76"/>
      <c r="AJG74" s="76"/>
      <c r="AJH74" s="76"/>
      <c r="AJI74" s="76"/>
      <c r="AJJ74" s="76"/>
      <c r="AJK74" s="76"/>
      <c r="AJL74" s="76"/>
      <c r="AJM74" s="76"/>
      <c r="AJN74" s="76"/>
      <c r="AJO74" s="76"/>
      <c r="AJP74" s="76"/>
      <c r="AJQ74" s="76"/>
      <c r="AJR74" s="76"/>
      <c r="AJS74" s="76"/>
      <c r="AJT74" s="76"/>
      <c r="AJU74" s="76"/>
      <c r="AJV74" s="76"/>
      <c r="AJW74" s="76"/>
      <c r="AJX74" s="76"/>
      <c r="AJY74" s="76"/>
      <c r="AJZ74" s="76"/>
      <c r="AKA74" s="76"/>
      <c r="AKB74" s="76"/>
      <c r="AKC74" s="76"/>
      <c r="AKD74" s="76"/>
      <c r="AKE74" s="76"/>
      <c r="AKF74" s="76"/>
      <c r="AKG74" s="76"/>
      <c r="AKH74" s="76"/>
      <c r="AKI74" s="76"/>
      <c r="AKJ74" s="76"/>
      <c r="AKK74" s="76"/>
      <c r="AKL74" s="76"/>
      <c r="AKM74" s="76"/>
      <c r="AKN74" s="76"/>
      <c r="AKO74" s="76"/>
      <c r="AKP74" s="76"/>
      <c r="AKQ74" s="76"/>
      <c r="AKR74" s="76"/>
      <c r="AKS74" s="76"/>
      <c r="AKT74" s="76"/>
      <c r="AKU74" s="76"/>
      <c r="AKV74" s="76"/>
      <c r="AKW74" s="76"/>
      <c r="AKX74" s="76"/>
      <c r="AKY74" s="76"/>
      <c r="AKZ74" s="76"/>
      <c r="ALA74" s="76"/>
      <c r="ALB74" s="76"/>
      <c r="ALC74" s="76"/>
      <c r="ALD74" s="76"/>
      <c r="ALE74" s="76"/>
      <c r="ALF74" s="76"/>
      <c r="ALG74" s="76"/>
      <c r="ALH74" s="76"/>
      <c r="ALI74" s="76"/>
      <c r="ALJ74" s="76"/>
      <c r="ALK74" s="76"/>
      <c r="ALL74" s="76"/>
      <c r="ALM74" s="76"/>
      <c r="ALN74" s="76"/>
      <c r="ALO74" s="76"/>
      <c r="ALP74" s="76"/>
      <c r="ALQ74" s="76"/>
      <c r="ALR74" s="76"/>
      <c r="ALS74" s="76"/>
      <c r="ALT74" s="76"/>
      <c r="ALU74" s="76"/>
      <c r="ALV74" s="76"/>
      <c r="ALW74" s="76"/>
      <c r="ALX74" s="76"/>
      <c r="ALY74" s="76"/>
      <c r="ALZ74" s="76"/>
      <c r="AMA74" s="76"/>
      <c r="AMB74" s="76"/>
      <c r="AMC74" s="76"/>
      <c r="AMD74" s="76"/>
      <c r="AME74" s="76"/>
    </row>
    <row r="75" spans="1:1019" s="77" customFormat="1">
      <c r="A75" s="49" t="s">
        <v>128</v>
      </c>
      <c r="B75" s="49"/>
      <c r="C75" s="49"/>
      <c r="D75" s="50" t="s">
        <v>67</v>
      </c>
      <c r="E75" s="49"/>
      <c r="F75" s="62"/>
      <c r="G75" s="51"/>
      <c r="H75" s="51"/>
      <c r="I75" s="51"/>
      <c r="J75" s="51">
        <f>SUM(J76:J81)</f>
        <v>389329.70999999996</v>
      </c>
      <c r="K75" s="76"/>
      <c r="L75" s="76"/>
      <c r="M75" s="76"/>
      <c r="N75" s="76"/>
      <c r="O75" s="76"/>
      <c r="P75" s="76"/>
      <c r="Q75" s="76"/>
      <c r="R75" s="76"/>
      <c r="S75" s="76"/>
      <c r="T75" s="76"/>
      <c r="U75" s="76"/>
      <c r="V75" s="76"/>
      <c r="W75" s="76"/>
      <c r="X75" s="76"/>
      <c r="Y75" s="76"/>
      <c r="Z75" s="76"/>
      <c r="AA75" s="76"/>
      <c r="AB75" s="76"/>
      <c r="AC75" s="76"/>
      <c r="AD75" s="76"/>
      <c r="AE75" s="76"/>
      <c r="AF75" s="76"/>
      <c r="AG75" s="76"/>
      <c r="AH75" s="76"/>
      <c r="AI75" s="76"/>
      <c r="AJ75" s="76"/>
      <c r="AK75" s="76"/>
      <c r="AL75" s="76"/>
      <c r="AM75" s="76"/>
      <c r="AN75" s="76"/>
      <c r="AO75" s="76"/>
      <c r="AP75" s="76"/>
      <c r="AQ75" s="76"/>
      <c r="AR75" s="76"/>
      <c r="AS75" s="76"/>
      <c r="AT75" s="76"/>
      <c r="AU75" s="76"/>
      <c r="AV75" s="76"/>
      <c r="AW75" s="76"/>
      <c r="AX75" s="76"/>
      <c r="AY75" s="76"/>
      <c r="AZ75" s="76"/>
      <c r="BA75" s="76"/>
      <c r="BB75" s="76"/>
      <c r="BC75" s="76"/>
      <c r="BD75" s="76"/>
      <c r="BE75" s="76"/>
      <c r="BF75" s="76"/>
      <c r="BG75" s="76"/>
      <c r="BH75" s="76"/>
      <c r="BI75" s="76"/>
      <c r="BJ75" s="76"/>
      <c r="BK75" s="76"/>
      <c r="BL75" s="76"/>
      <c r="BM75" s="76"/>
      <c r="BN75" s="76"/>
      <c r="BO75" s="76"/>
      <c r="BP75" s="76"/>
      <c r="BQ75" s="76"/>
      <c r="BR75" s="76"/>
      <c r="BS75" s="76"/>
      <c r="BT75" s="76"/>
      <c r="BU75" s="76"/>
      <c r="BV75" s="76"/>
      <c r="BW75" s="76"/>
      <c r="BX75" s="76"/>
      <c r="BY75" s="76"/>
      <c r="BZ75" s="76"/>
      <c r="CA75" s="76"/>
      <c r="CB75" s="76"/>
      <c r="CC75" s="76"/>
      <c r="CD75" s="76"/>
      <c r="CE75" s="76"/>
      <c r="CF75" s="76"/>
      <c r="CG75" s="76"/>
      <c r="CH75" s="76"/>
      <c r="CI75" s="76"/>
      <c r="CJ75" s="76"/>
      <c r="CK75" s="76"/>
      <c r="CL75" s="76"/>
      <c r="CM75" s="76"/>
      <c r="CN75" s="76"/>
      <c r="CO75" s="76"/>
      <c r="CP75" s="76"/>
      <c r="CQ75" s="76"/>
      <c r="CR75" s="76"/>
      <c r="CS75" s="76"/>
      <c r="CT75" s="76"/>
      <c r="CU75" s="76"/>
      <c r="CV75" s="76"/>
      <c r="CW75" s="76"/>
      <c r="CX75" s="76"/>
      <c r="CY75" s="76"/>
      <c r="CZ75" s="76"/>
      <c r="DA75" s="76"/>
      <c r="DB75" s="76"/>
      <c r="DC75" s="76"/>
      <c r="DD75" s="76"/>
      <c r="DE75" s="76"/>
      <c r="DF75" s="76"/>
      <c r="DG75" s="76"/>
      <c r="DH75" s="76"/>
      <c r="DI75" s="76"/>
      <c r="DJ75" s="76"/>
      <c r="DK75" s="76"/>
      <c r="DL75" s="76"/>
      <c r="DM75" s="76"/>
      <c r="DN75" s="76"/>
      <c r="DO75" s="76"/>
      <c r="DP75" s="76"/>
      <c r="DQ75" s="76"/>
      <c r="DR75" s="76"/>
      <c r="DS75" s="76"/>
      <c r="DT75" s="76"/>
      <c r="DU75" s="76"/>
      <c r="DV75" s="76"/>
      <c r="DW75" s="76"/>
      <c r="DX75" s="76"/>
      <c r="DY75" s="76"/>
      <c r="DZ75" s="76"/>
      <c r="EA75" s="76"/>
      <c r="EB75" s="76"/>
      <c r="EC75" s="76"/>
      <c r="ED75" s="76"/>
      <c r="EE75" s="76"/>
      <c r="EF75" s="76"/>
      <c r="EG75" s="76"/>
      <c r="EH75" s="76"/>
      <c r="EI75" s="76"/>
      <c r="EJ75" s="76"/>
      <c r="EK75" s="76"/>
      <c r="EL75" s="76"/>
      <c r="EM75" s="76"/>
      <c r="EN75" s="76"/>
      <c r="EO75" s="76"/>
      <c r="EP75" s="76"/>
      <c r="EQ75" s="76"/>
      <c r="ER75" s="76"/>
      <c r="ES75" s="76"/>
      <c r="ET75" s="76"/>
      <c r="EU75" s="76"/>
      <c r="EV75" s="76"/>
      <c r="EW75" s="76"/>
      <c r="EX75" s="76"/>
      <c r="EY75" s="76"/>
      <c r="EZ75" s="76"/>
      <c r="FA75" s="76"/>
      <c r="FB75" s="76"/>
      <c r="FC75" s="76"/>
      <c r="FD75" s="76"/>
      <c r="FE75" s="76"/>
      <c r="FF75" s="76"/>
      <c r="FG75" s="76"/>
      <c r="FH75" s="76"/>
      <c r="FI75" s="76"/>
      <c r="FJ75" s="76"/>
      <c r="FK75" s="76"/>
      <c r="FL75" s="76"/>
      <c r="FM75" s="76"/>
      <c r="FN75" s="76"/>
      <c r="FO75" s="76"/>
      <c r="FP75" s="76"/>
      <c r="FQ75" s="76"/>
      <c r="FR75" s="76"/>
      <c r="FS75" s="76"/>
      <c r="FT75" s="76"/>
      <c r="FU75" s="76"/>
      <c r="FV75" s="76"/>
      <c r="FW75" s="76"/>
      <c r="FX75" s="76"/>
      <c r="FY75" s="76"/>
      <c r="FZ75" s="76"/>
      <c r="GA75" s="76"/>
      <c r="GB75" s="76"/>
      <c r="GC75" s="76"/>
      <c r="GD75" s="76"/>
      <c r="GE75" s="76"/>
      <c r="GF75" s="76"/>
      <c r="GG75" s="76"/>
      <c r="GH75" s="76"/>
      <c r="GI75" s="76"/>
      <c r="GJ75" s="76"/>
      <c r="GK75" s="76"/>
      <c r="GL75" s="76"/>
      <c r="GM75" s="76"/>
      <c r="GN75" s="76"/>
      <c r="GO75" s="76"/>
      <c r="GP75" s="76"/>
      <c r="GQ75" s="76"/>
      <c r="GR75" s="76"/>
      <c r="GS75" s="76"/>
      <c r="GT75" s="76"/>
      <c r="GU75" s="76"/>
      <c r="GV75" s="76"/>
      <c r="GW75" s="76"/>
      <c r="GX75" s="76"/>
      <c r="GY75" s="76"/>
      <c r="GZ75" s="76"/>
      <c r="HA75" s="76"/>
      <c r="HB75" s="76"/>
      <c r="HC75" s="76"/>
      <c r="HD75" s="76"/>
      <c r="HE75" s="76"/>
      <c r="HF75" s="76"/>
      <c r="HG75" s="76"/>
      <c r="HH75" s="76"/>
      <c r="HI75" s="76"/>
      <c r="HJ75" s="76"/>
      <c r="HK75" s="76"/>
      <c r="HL75" s="76"/>
      <c r="HM75" s="76"/>
      <c r="HN75" s="76"/>
      <c r="HO75" s="76"/>
      <c r="HP75" s="76"/>
      <c r="HQ75" s="76"/>
      <c r="HR75" s="76"/>
      <c r="HS75" s="76"/>
      <c r="HT75" s="76"/>
      <c r="HU75" s="76"/>
      <c r="HV75" s="76"/>
      <c r="HW75" s="76"/>
      <c r="HX75" s="76"/>
      <c r="HY75" s="76"/>
      <c r="HZ75" s="76"/>
      <c r="IA75" s="76"/>
      <c r="IB75" s="76"/>
      <c r="IC75" s="76"/>
      <c r="ID75" s="76"/>
      <c r="IE75" s="76"/>
      <c r="IF75" s="76"/>
      <c r="IG75" s="76"/>
      <c r="IH75" s="76"/>
      <c r="II75" s="76"/>
      <c r="IJ75" s="76"/>
      <c r="IK75" s="76"/>
      <c r="IL75" s="76"/>
      <c r="IM75" s="76"/>
      <c r="IN75" s="76"/>
      <c r="IO75" s="76"/>
      <c r="IP75" s="76"/>
      <c r="IQ75" s="76"/>
      <c r="IR75" s="76"/>
      <c r="IS75" s="76"/>
      <c r="IT75" s="76"/>
      <c r="IU75" s="76"/>
      <c r="IV75" s="76"/>
      <c r="IW75" s="76"/>
      <c r="IX75" s="76"/>
      <c r="IY75" s="76"/>
      <c r="IZ75" s="76"/>
      <c r="JA75" s="76"/>
      <c r="JB75" s="76"/>
      <c r="JC75" s="76"/>
      <c r="JD75" s="76"/>
      <c r="JE75" s="76"/>
      <c r="JF75" s="76"/>
      <c r="JG75" s="76"/>
      <c r="JH75" s="76"/>
      <c r="JI75" s="76"/>
      <c r="JJ75" s="76"/>
      <c r="JK75" s="76"/>
      <c r="JL75" s="76"/>
      <c r="JM75" s="76"/>
      <c r="JN75" s="76"/>
      <c r="JO75" s="76"/>
      <c r="JP75" s="76"/>
      <c r="JQ75" s="76"/>
      <c r="JR75" s="76"/>
      <c r="JS75" s="76"/>
      <c r="JT75" s="76"/>
      <c r="JU75" s="76"/>
      <c r="JV75" s="76"/>
      <c r="JW75" s="76"/>
      <c r="JX75" s="76"/>
      <c r="JY75" s="76"/>
      <c r="JZ75" s="76"/>
      <c r="KA75" s="76"/>
      <c r="KB75" s="76"/>
      <c r="KC75" s="76"/>
      <c r="KD75" s="76"/>
      <c r="KE75" s="76"/>
      <c r="KF75" s="76"/>
      <c r="KG75" s="76"/>
      <c r="KH75" s="76"/>
      <c r="KI75" s="76"/>
      <c r="KJ75" s="76"/>
      <c r="KK75" s="76"/>
      <c r="KL75" s="76"/>
      <c r="KM75" s="76"/>
      <c r="KN75" s="76"/>
      <c r="KO75" s="76"/>
      <c r="KP75" s="76"/>
      <c r="KQ75" s="76"/>
      <c r="KR75" s="76"/>
      <c r="KS75" s="76"/>
      <c r="KT75" s="76"/>
      <c r="KU75" s="76"/>
      <c r="KV75" s="76"/>
      <c r="KW75" s="76"/>
      <c r="KX75" s="76"/>
      <c r="KY75" s="76"/>
      <c r="KZ75" s="76"/>
      <c r="LA75" s="76"/>
      <c r="LB75" s="76"/>
      <c r="LC75" s="76"/>
      <c r="LD75" s="76"/>
      <c r="LE75" s="76"/>
      <c r="LF75" s="76"/>
      <c r="LG75" s="76"/>
      <c r="LH75" s="76"/>
      <c r="LI75" s="76"/>
      <c r="LJ75" s="76"/>
      <c r="LK75" s="76"/>
      <c r="LL75" s="76"/>
      <c r="LM75" s="76"/>
      <c r="LN75" s="76"/>
      <c r="LO75" s="76"/>
      <c r="LP75" s="76"/>
      <c r="LQ75" s="76"/>
      <c r="LR75" s="76"/>
      <c r="LS75" s="76"/>
      <c r="LT75" s="76"/>
      <c r="LU75" s="76"/>
      <c r="LV75" s="76"/>
      <c r="LW75" s="76"/>
      <c r="LX75" s="76"/>
      <c r="LY75" s="76"/>
      <c r="LZ75" s="76"/>
      <c r="MA75" s="76"/>
      <c r="MB75" s="76"/>
      <c r="MC75" s="76"/>
      <c r="MD75" s="76"/>
      <c r="ME75" s="76"/>
      <c r="MF75" s="76"/>
      <c r="MG75" s="76"/>
      <c r="MH75" s="76"/>
      <c r="MI75" s="76"/>
      <c r="MJ75" s="76"/>
      <c r="MK75" s="76"/>
      <c r="ML75" s="76"/>
      <c r="MM75" s="76"/>
      <c r="MN75" s="76"/>
      <c r="MO75" s="76"/>
      <c r="MP75" s="76"/>
      <c r="MQ75" s="76"/>
      <c r="MR75" s="76"/>
      <c r="MS75" s="76"/>
      <c r="MT75" s="76"/>
      <c r="MU75" s="76"/>
      <c r="MV75" s="76"/>
      <c r="MW75" s="76"/>
      <c r="MX75" s="76"/>
      <c r="MY75" s="76"/>
      <c r="MZ75" s="76"/>
      <c r="NA75" s="76"/>
      <c r="NB75" s="76"/>
      <c r="NC75" s="76"/>
      <c r="ND75" s="76"/>
      <c r="NE75" s="76"/>
      <c r="NF75" s="76"/>
      <c r="NG75" s="76"/>
      <c r="NH75" s="76"/>
      <c r="NI75" s="76"/>
      <c r="NJ75" s="76"/>
      <c r="NK75" s="76"/>
      <c r="NL75" s="76"/>
      <c r="NM75" s="76"/>
      <c r="NN75" s="76"/>
      <c r="NO75" s="76"/>
      <c r="NP75" s="76"/>
      <c r="NQ75" s="76"/>
      <c r="NR75" s="76"/>
      <c r="NS75" s="76"/>
      <c r="NT75" s="76"/>
      <c r="NU75" s="76"/>
      <c r="NV75" s="76"/>
      <c r="NW75" s="76"/>
      <c r="NX75" s="76"/>
      <c r="NY75" s="76"/>
      <c r="NZ75" s="76"/>
      <c r="OA75" s="76"/>
      <c r="OB75" s="76"/>
      <c r="OC75" s="76"/>
      <c r="OD75" s="76"/>
      <c r="OE75" s="76"/>
      <c r="OF75" s="76"/>
      <c r="OG75" s="76"/>
      <c r="OH75" s="76"/>
      <c r="OI75" s="76"/>
      <c r="OJ75" s="76"/>
      <c r="OK75" s="76"/>
      <c r="OL75" s="76"/>
      <c r="OM75" s="76"/>
      <c r="ON75" s="76"/>
      <c r="OO75" s="76"/>
      <c r="OP75" s="76"/>
      <c r="OQ75" s="76"/>
      <c r="OR75" s="76"/>
      <c r="OS75" s="76"/>
      <c r="OT75" s="76"/>
      <c r="OU75" s="76"/>
      <c r="OV75" s="76"/>
      <c r="OW75" s="76"/>
      <c r="OX75" s="76"/>
      <c r="OY75" s="76"/>
      <c r="OZ75" s="76"/>
      <c r="PA75" s="76"/>
      <c r="PB75" s="76"/>
      <c r="PC75" s="76"/>
      <c r="PD75" s="76"/>
      <c r="PE75" s="76"/>
      <c r="PF75" s="76"/>
      <c r="PG75" s="76"/>
      <c r="PH75" s="76"/>
      <c r="PI75" s="76"/>
      <c r="PJ75" s="76"/>
      <c r="PK75" s="76"/>
      <c r="PL75" s="76"/>
      <c r="PM75" s="76"/>
      <c r="PN75" s="76"/>
      <c r="PO75" s="76"/>
      <c r="PP75" s="76"/>
      <c r="PQ75" s="76"/>
      <c r="PR75" s="76"/>
      <c r="PS75" s="76"/>
      <c r="PT75" s="76"/>
      <c r="PU75" s="76"/>
      <c r="PV75" s="76"/>
      <c r="PW75" s="76"/>
      <c r="PX75" s="76"/>
      <c r="PY75" s="76"/>
      <c r="PZ75" s="76"/>
      <c r="QA75" s="76"/>
      <c r="QB75" s="76"/>
      <c r="QC75" s="76"/>
      <c r="QD75" s="76"/>
      <c r="QE75" s="76"/>
      <c r="QF75" s="76"/>
      <c r="QG75" s="76"/>
      <c r="QH75" s="76"/>
      <c r="QI75" s="76"/>
      <c r="QJ75" s="76"/>
      <c r="QK75" s="76"/>
      <c r="QL75" s="76"/>
      <c r="QM75" s="76"/>
      <c r="QN75" s="76"/>
      <c r="QO75" s="76"/>
      <c r="QP75" s="76"/>
      <c r="QQ75" s="76"/>
      <c r="QR75" s="76"/>
      <c r="QS75" s="76"/>
      <c r="QT75" s="76"/>
      <c r="QU75" s="76"/>
      <c r="QV75" s="76"/>
      <c r="QW75" s="76"/>
      <c r="QX75" s="76"/>
      <c r="QY75" s="76"/>
      <c r="QZ75" s="76"/>
      <c r="RA75" s="76"/>
      <c r="RB75" s="76"/>
      <c r="RC75" s="76"/>
      <c r="RD75" s="76"/>
      <c r="RE75" s="76"/>
      <c r="RF75" s="76"/>
      <c r="RG75" s="76"/>
      <c r="RH75" s="76"/>
      <c r="RI75" s="76"/>
      <c r="RJ75" s="76"/>
      <c r="RK75" s="76"/>
      <c r="RL75" s="76"/>
      <c r="RM75" s="76"/>
      <c r="RN75" s="76"/>
      <c r="RO75" s="76"/>
      <c r="RP75" s="76"/>
      <c r="RQ75" s="76"/>
      <c r="RR75" s="76"/>
      <c r="RS75" s="76"/>
      <c r="RT75" s="76"/>
      <c r="RU75" s="76"/>
      <c r="RV75" s="76"/>
      <c r="RW75" s="76"/>
      <c r="RX75" s="76"/>
      <c r="RY75" s="76"/>
      <c r="RZ75" s="76"/>
      <c r="SA75" s="76"/>
      <c r="SB75" s="76"/>
      <c r="SC75" s="76"/>
      <c r="SD75" s="76"/>
      <c r="SE75" s="76"/>
      <c r="SF75" s="76"/>
      <c r="SG75" s="76"/>
      <c r="SH75" s="76"/>
      <c r="SI75" s="76"/>
      <c r="SJ75" s="76"/>
      <c r="SK75" s="76"/>
      <c r="SL75" s="76"/>
      <c r="SM75" s="76"/>
      <c r="SN75" s="76"/>
      <c r="SO75" s="76"/>
      <c r="SP75" s="76"/>
      <c r="SQ75" s="76"/>
      <c r="SR75" s="76"/>
      <c r="SS75" s="76"/>
      <c r="ST75" s="76"/>
      <c r="SU75" s="76"/>
      <c r="SV75" s="76"/>
      <c r="SW75" s="76"/>
      <c r="SX75" s="76"/>
      <c r="SY75" s="76"/>
      <c r="SZ75" s="76"/>
      <c r="TA75" s="76"/>
      <c r="TB75" s="76"/>
      <c r="TC75" s="76"/>
      <c r="TD75" s="76"/>
      <c r="TE75" s="76"/>
      <c r="TF75" s="76"/>
      <c r="TG75" s="76"/>
      <c r="TH75" s="76"/>
      <c r="TI75" s="76"/>
      <c r="TJ75" s="76"/>
      <c r="TK75" s="76"/>
      <c r="TL75" s="76"/>
      <c r="TM75" s="76"/>
      <c r="TN75" s="76"/>
      <c r="TO75" s="76"/>
      <c r="TP75" s="76"/>
      <c r="TQ75" s="76"/>
      <c r="TR75" s="76"/>
      <c r="TS75" s="76"/>
      <c r="TT75" s="76"/>
      <c r="TU75" s="76"/>
      <c r="TV75" s="76"/>
      <c r="TW75" s="76"/>
      <c r="TX75" s="76"/>
      <c r="TY75" s="76"/>
      <c r="TZ75" s="76"/>
      <c r="UA75" s="76"/>
      <c r="UB75" s="76"/>
      <c r="UC75" s="76"/>
      <c r="UD75" s="76"/>
      <c r="UE75" s="76"/>
      <c r="UF75" s="76"/>
      <c r="UG75" s="76"/>
      <c r="UH75" s="76"/>
      <c r="UI75" s="76"/>
      <c r="UJ75" s="76"/>
      <c r="UK75" s="76"/>
      <c r="UL75" s="76"/>
      <c r="UM75" s="76"/>
      <c r="UN75" s="76"/>
      <c r="UO75" s="76"/>
      <c r="UP75" s="76"/>
      <c r="UQ75" s="76"/>
      <c r="UR75" s="76"/>
      <c r="US75" s="76"/>
      <c r="UT75" s="76"/>
      <c r="UU75" s="76"/>
      <c r="UV75" s="76"/>
      <c r="UW75" s="76"/>
      <c r="UX75" s="76"/>
      <c r="UY75" s="76"/>
      <c r="UZ75" s="76"/>
      <c r="VA75" s="76"/>
      <c r="VB75" s="76"/>
      <c r="VC75" s="76"/>
      <c r="VD75" s="76"/>
      <c r="VE75" s="76"/>
      <c r="VF75" s="76"/>
      <c r="VG75" s="76"/>
      <c r="VH75" s="76"/>
      <c r="VI75" s="76"/>
      <c r="VJ75" s="76"/>
      <c r="VK75" s="76"/>
      <c r="VL75" s="76"/>
      <c r="VM75" s="76"/>
      <c r="VN75" s="76"/>
      <c r="VO75" s="76"/>
      <c r="VP75" s="76"/>
      <c r="VQ75" s="76"/>
      <c r="VR75" s="76"/>
      <c r="VS75" s="76"/>
      <c r="VT75" s="76"/>
      <c r="VU75" s="76"/>
      <c r="VV75" s="76"/>
      <c r="VW75" s="76"/>
      <c r="VX75" s="76"/>
      <c r="VY75" s="76"/>
      <c r="VZ75" s="76"/>
      <c r="WA75" s="76"/>
      <c r="WB75" s="76"/>
      <c r="WC75" s="76"/>
      <c r="WD75" s="76"/>
      <c r="WE75" s="76"/>
      <c r="WF75" s="76"/>
      <c r="WG75" s="76"/>
      <c r="WH75" s="76"/>
      <c r="WI75" s="76"/>
      <c r="WJ75" s="76"/>
      <c r="WK75" s="76"/>
      <c r="WL75" s="76"/>
      <c r="WM75" s="76"/>
      <c r="WN75" s="76"/>
      <c r="WO75" s="76"/>
      <c r="WP75" s="76"/>
      <c r="WQ75" s="76"/>
      <c r="WR75" s="76"/>
      <c r="WS75" s="76"/>
      <c r="WT75" s="76"/>
      <c r="WU75" s="76"/>
      <c r="WV75" s="76"/>
      <c r="WW75" s="76"/>
      <c r="WX75" s="76"/>
      <c r="WY75" s="76"/>
      <c r="WZ75" s="76"/>
      <c r="XA75" s="76"/>
      <c r="XB75" s="76"/>
      <c r="XC75" s="76"/>
      <c r="XD75" s="76"/>
      <c r="XE75" s="76"/>
      <c r="XF75" s="76"/>
      <c r="XG75" s="76"/>
      <c r="XH75" s="76"/>
      <c r="XI75" s="76"/>
      <c r="XJ75" s="76"/>
      <c r="XK75" s="76"/>
      <c r="XL75" s="76"/>
      <c r="XM75" s="76"/>
      <c r="XN75" s="76"/>
      <c r="XO75" s="76"/>
      <c r="XP75" s="76"/>
      <c r="XQ75" s="76"/>
      <c r="XR75" s="76"/>
      <c r="XS75" s="76"/>
      <c r="XT75" s="76"/>
      <c r="XU75" s="76"/>
      <c r="XV75" s="76"/>
      <c r="XW75" s="76"/>
      <c r="XX75" s="76"/>
      <c r="XY75" s="76"/>
      <c r="XZ75" s="76"/>
      <c r="YA75" s="76"/>
      <c r="YB75" s="76"/>
      <c r="YC75" s="76"/>
      <c r="YD75" s="76"/>
      <c r="YE75" s="76"/>
      <c r="YF75" s="76"/>
      <c r="YG75" s="76"/>
      <c r="YH75" s="76"/>
      <c r="YI75" s="76"/>
      <c r="YJ75" s="76"/>
      <c r="YK75" s="76"/>
      <c r="YL75" s="76"/>
      <c r="YM75" s="76"/>
      <c r="YN75" s="76"/>
      <c r="YO75" s="76"/>
      <c r="YP75" s="76"/>
      <c r="YQ75" s="76"/>
      <c r="YR75" s="76"/>
      <c r="YS75" s="76"/>
      <c r="YT75" s="76"/>
      <c r="YU75" s="76"/>
      <c r="YV75" s="76"/>
      <c r="YW75" s="76"/>
      <c r="YX75" s="76"/>
      <c r="YY75" s="76"/>
      <c r="YZ75" s="76"/>
      <c r="ZA75" s="76"/>
      <c r="ZB75" s="76"/>
      <c r="ZC75" s="76"/>
      <c r="ZD75" s="76"/>
      <c r="ZE75" s="76"/>
      <c r="ZF75" s="76"/>
      <c r="ZG75" s="76"/>
      <c r="ZH75" s="76"/>
      <c r="ZI75" s="76"/>
      <c r="ZJ75" s="76"/>
      <c r="ZK75" s="76"/>
      <c r="ZL75" s="76"/>
      <c r="ZM75" s="76"/>
      <c r="ZN75" s="76"/>
      <c r="ZO75" s="76"/>
      <c r="ZP75" s="76"/>
      <c r="ZQ75" s="76"/>
      <c r="ZR75" s="76"/>
      <c r="ZS75" s="76"/>
      <c r="ZT75" s="76"/>
      <c r="ZU75" s="76"/>
      <c r="ZV75" s="76"/>
      <c r="ZW75" s="76"/>
      <c r="ZX75" s="76"/>
      <c r="ZY75" s="76"/>
      <c r="ZZ75" s="76"/>
      <c r="AAA75" s="76"/>
      <c r="AAB75" s="76"/>
      <c r="AAC75" s="76"/>
      <c r="AAD75" s="76"/>
      <c r="AAE75" s="76"/>
      <c r="AAF75" s="76"/>
      <c r="AAG75" s="76"/>
      <c r="AAH75" s="76"/>
      <c r="AAI75" s="76"/>
      <c r="AAJ75" s="76"/>
      <c r="AAK75" s="76"/>
      <c r="AAL75" s="76"/>
      <c r="AAM75" s="76"/>
      <c r="AAN75" s="76"/>
      <c r="AAO75" s="76"/>
      <c r="AAP75" s="76"/>
      <c r="AAQ75" s="76"/>
      <c r="AAR75" s="76"/>
      <c r="AAS75" s="76"/>
      <c r="AAT75" s="76"/>
      <c r="AAU75" s="76"/>
      <c r="AAV75" s="76"/>
      <c r="AAW75" s="76"/>
      <c r="AAX75" s="76"/>
      <c r="AAY75" s="76"/>
      <c r="AAZ75" s="76"/>
      <c r="ABA75" s="76"/>
      <c r="ABB75" s="76"/>
      <c r="ABC75" s="76"/>
      <c r="ABD75" s="76"/>
      <c r="ABE75" s="76"/>
      <c r="ABF75" s="76"/>
      <c r="ABG75" s="76"/>
      <c r="ABH75" s="76"/>
      <c r="ABI75" s="76"/>
      <c r="ABJ75" s="76"/>
      <c r="ABK75" s="76"/>
      <c r="ABL75" s="76"/>
      <c r="ABM75" s="76"/>
      <c r="ABN75" s="76"/>
      <c r="ABO75" s="76"/>
      <c r="ABP75" s="76"/>
      <c r="ABQ75" s="76"/>
      <c r="ABR75" s="76"/>
      <c r="ABS75" s="76"/>
      <c r="ABT75" s="76"/>
      <c r="ABU75" s="76"/>
      <c r="ABV75" s="76"/>
      <c r="ABW75" s="76"/>
      <c r="ABX75" s="76"/>
      <c r="ABY75" s="76"/>
      <c r="ABZ75" s="76"/>
      <c r="ACA75" s="76"/>
      <c r="ACB75" s="76"/>
      <c r="ACC75" s="76"/>
      <c r="ACD75" s="76"/>
      <c r="ACE75" s="76"/>
      <c r="ACF75" s="76"/>
      <c r="ACG75" s="76"/>
      <c r="ACH75" s="76"/>
      <c r="ACI75" s="76"/>
      <c r="ACJ75" s="76"/>
      <c r="ACK75" s="76"/>
      <c r="ACL75" s="76"/>
      <c r="ACM75" s="76"/>
      <c r="ACN75" s="76"/>
      <c r="ACO75" s="76"/>
      <c r="ACP75" s="76"/>
      <c r="ACQ75" s="76"/>
      <c r="ACR75" s="76"/>
      <c r="ACS75" s="76"/>
      <c r="ACT75" s="76"/>
      <c r="ACU75" s="76"/>
      <c r="ACV75" s="76"/>
      <c r="ACW75" s="76"/>
      <c r="ACX75" s="76"/>
      <c r="ACY75" s="76"/>
      <c r="ACZ75" s="76"/>
      <c r="ADA75" s="76"/>
      <c r="ADB75" s="76"/>
      <c r="ADC75" s="76"/>
      <c r="ADD75" s="76"/>
      <c r="ADE75" s="76"/>
      <c r="ADF75" s="76"/>
      <c r="ADG75" s="76"/>
      <c r="ADH75" s="76"/>
      <c r="ADI75" s="76"/>
      <c r="ADJ75" s="76"/>
      <c r="ADK75" s="76"/>
      <c r="ADL75" s="76"/>
      <c r="ADM75" s="76"/>
      <c r="ADN75" s="76"/>
      <c r="ADO75" s="76"/>
      <c r="ADP75" s="76"/>
      <c r="ADQ75" s="76"/>
      <c r="ADR75" s="76"/>
      <c r="ADS75" s="76"/>
      <c r="ADT75" s="76"/>
      <c r="ADU75" s="76"/>
      <c r="ADV75" s="76"/>
      <c r="ADW75" s="76"/>
      <c r="ADX75" s="76"/>
      <c r="ADY75" s="76"/>
      <c r="ADZ75" s="76"/>
      <c r="AEA75" s="76"/>
      <c r="AEB75" s="76"/>
      <c r="AEC75" s="76"/>
      <c r="AED75" s="76"/>
      <c r="AEE75" s="76"/>
      <c r="AEF75" s="76"/>
      <c r="AEG75" s="76"/>
      <c r="AEH75" s="76"/>
      <c r="AEI75" s="76"/>
      <c r="AEJ75" s="76"/>
      <c r="AEK75" s="76"/>
      <c r="AEL75" s="76"/>
      <c r="AEM75" s="76"/>
      <c r="AEN75" s="76"/>
      <c r="AEO75" s="76"/>
      <c r="AEP75" s="76"/>
      <c r="AEQ75" s="76"/>
      <c r="AER75" s="76"/>
      <c r="AES75" s="76"/>
      <c r="AET75" s="76"/>
      <c r="AEU75" s="76"/>
      <c r="AEV75" s="76"/>
      <c r="AEW75" s="76"/>
      <c r="AEX75" s="76"/>
      <c r="AEY75" s="76"/>
      <c r="AEZ75" s="76"/>
      <c r="AFA75" s="76"/>
      <c r="AFB75" s="76"/>
      <c r="AFC75" s="76"/>
      <c r="AFD75" s="76"/>
      <c r="AFE75" s="76"/>
      <c r="AFF75" s="76"/>
      <c r="AFG75" s="76"/>
      <c r="AFH75" s="76"/>
      <c r="AFI75" s="76"/>
      <c r="AFJ75" s="76"/>
      <c r="AFK75" s="76"/>
      <c r="AFL75" s="76"/>
      <c r="AFM75" s="76"/>
      <c r="AFN75" s="76"/>
      <c r="AFO75" s="76"/>
      <c r="AFP75" s="76"/>
      <c r="AFQ75" s="76"/>
      <c r="AFR75" s="76"/>
      <c r="AFS75" s="76"/>
      <c r="AFT75" s="76"/>
      <c r="AFU75" s="76"/>
      <c r="AFV75" s="76"/>
      <c r="AFW75" s="76"/>
      <c r="AFX75" s="76"/>
      <c r="AFY75" s="76"/>
      <c r="AFZ75" s="76"/>
      <c r="AGA75" s="76"/>
      <c r="AGB75" s="76"/>
      <c r="AGC75" s="76"/>
      <c r="AGD75" s="76"/>
      <c r="AGE75" s="76"/>
      <c r="AGF75" s="76"/>
      <c r="AGG75" s="76"/>
      <c r="AGH75" s="76"/>
      <c r="AGI75" s="76"/>
      <c r="AGJ75" s="76"/>
      <c r="AGK75" s="76"/>
      <c r="AGL75" s="76"/>
      <c r="AGM75" s="76"/>
      <c r="AGN75" s="76"/>
      <c r="AGO75" s="76"/>
      <c r="AGP75" s="76"/>
      <c r="AGQ75" s="76"/>
      <c r="AGR75" s="76"/>
      <c r="AGS75" s="76"/>
      <c r="AGT75" s="76"/>
      <c r="AGU75" s="76"/>
      <c r="AGV75" s="76"/>
      <c r="AGW75" s="76"/>
      <c r="AGX75" s="76"/>
      <c r="AGY75" s="76"/>
      <c r="AGZ75" s="76"/>
      <c r="AHA75" s="76"/>
      <c r="AHB75" s="76"/>
      <c r="AHC75" s="76"/>
      <c r="AHD75" s="76"/>
      <c r="AHE75" s="76"/>
      <c r="AHF75" s="76"/>
      <c r="AHG75" s="76"/>
      <c r="AHH75" s="76"/>
      <c r="AHI75" s="76"/>
      <c r="AHJ75" s="76"/>
      <c r="AHK75" s="76"/>
      <c r="AHL75" s="76"/>
      <c r="AHM75" s="76"/>
      <c r="AHN75" s="76"/>
      <c r="AHO75" s="76"/>
      <c r="AHP75" s="76"/>
      <c r="AHQ75" s="76"/>
      <c r="AHR75" s="76"/>
      <c r="AHS75" s="76"/>
      <c r="AHT75" s="76"/>
      <c r="AHU75" s="76"/>
      <c r="AHV75" s="76"/>
      <c r="AHW75" s="76"/>
      <c r="AHX75" s="76"/>
      <c r="AHY75" s="76"/>
      <c r="AHZ75" s="76"/>
      <c r="AIA75" s="76"/>
      <c r="AIB75" s="76"/>
      <c r="AIC75" s="76"/>
      <c r="AID75" s="76"/>
      <c r="AIE75" s="76"/>
      <c r="AIF75" s="76"/>
      <c r="AIG75" s="76"/>
      <c r="AIH75" s="76"/>
      <c r="AII75" s="76"/>
      <c r="AIJ75" s="76"/>
      <c r="AIK75" s="76"/>
      <c r="AIL75" s="76"/>
      <c r="AIM75" s="76"/>
      <c r="AIN75" s="76"/>
      <c r="AIO75" s="76"/>
      <c r="AIP75" s="76"/>
      <c r="AIQ75" s="76"/>
      <c r="AIR75" s="76"/>
      <c r="AIS75" s="76"/>
      <c r="AIT75" s="76"/>
      <c r="AIU75" s="76"/>
      <c r="AIV75" s="76"/>
      <c r="AIW75" s="76"/>
      <c r="AIX75" s="76"/>
      <c r="AIY75" s="76"/>
      <c r="AIZ75" s="76"/>
      <c r="AJA75" s="76"/>
      <c r="AJB75" s="76"/>
      <c r="AJC75" s="76"/>
      <c r="AJD75" s="76"/>
      <c r="AJE75" s="76"/>
      <c r="AJF75" s="76"/>
      <c r="AJG75" s="76"/>
      <c r="AJH75" s="76"/>
      <c r="AJI75" s="76"/>
      <c r="AJJ75" s="76"/>
      <c r="AJK75" s="76"/>
      <c r="AJL75" s="76"/>
      <c r="AJM75" s="76"/>
      <c r="AJN75" s="76"/>
      <c r="AJO75" s="76"/>
      <c r="AJP75" s="76"/>
      <c r="AJQ75" s="76"/>
      <c r="AJR75" s="76"/>
      <c r="AJS75" s="76"/>
      <c r="AJT75" s="76"/>
      <c r="AJU75" s="76"/>
      <c r="AJV75" s="76"/>
      <c r="AJW75" s="76"/>
      <c r="AJX75" s="76"/>
      <c r="AJY75" s="76"/>
      <c r="AJZ75" s="76"/>
      <c r="AKA75" s="76"/>
      <c r="AKB75" s="76"/>
      <c r="AKC75" s="76"/>
      <c r="AKD75" s="76"/>
      <c r="AKE75" s="76"/>
      <c r="AKF75" s="76"/>
      <c r="AKG75" s="76"/>
      <c r="AKH75" s="76"/>
      <c r="AKI75" s="76"/>
      <c r="AKJ75" s="76"/>
      <c r="AKK75" s="76"/>
      <c r="AKL75" s="76"/>
      <c r="AKM75" s="76"/>
      <c r="AKN75" s="76"/>
      <c r="AKO75" s="76"/>
      <c r="AKP75" s="76"/>
      <c r="AKQ75" s="76"/>
      <c r="AKR75" s="76"/>
      <c r="AKS75" s="76"/>
      <c r="AKT75" s="76"/>
      <c r="AKU75" s="76"/>
      <c r="AKV75" s="76"/>
      <c r="AKW75" s="76"/>
      <c r="AKX75" s="76"/>
      <c r="AKY75" s="76"/>
      <c r="AKZ75" s="76"/>
      <c r="ALA75" s="76"/>
      <c r="ALB75" s="76"/>
      <c r="ALC75" s="76"/>
      <c r="ALD75" s="76"/>
      <c r="ALE75" s="76"/>
      <c r="ALF75" s="76"/>
      <c r="ALG75" s="76"/>
      <c r="ALH75" s="76"/>
      <c r="ALI75" s="76"/>
      <c r="ALJ75" s="76"/>
      <c r="ALK75" s="76"/>
      <c r="ALL75" s="76"/>
      <c r="ALM75" s="76"/>
      <c r="ALN75" s="76"/>
      <c r="ALO75" s="76"/>
      <c r="ALP75" s="76"/>
      <c r="ALQ75" s="76"/>
      <c r="ALR75" s="76"/>
      <c r="ALS75" s="76"/>
      <c r="ALT75" s="76"/>
      <c r="ALU75" s="76"/>
      <c r="ALV75" s="76"/>
      <c r="ALW75" s="76"/>
      <c r="ALX75" s="76"/>
      <c r="ALY75" s="76"/>
      <c r="ALZ75" s="76"/>
      <c r="AMA75" s="76"/>
      <c r="AMB75" s="76"/>
      <c r="AMC75" s="76"/>
      <c r="AMD75" s="76"/>
      <c r="AME75" s="76"/>
    </row>
    <row r="76" spans="1:1019" s="80" customFormat="1">
      <c r="A76" s="20" t="s">
        <v>318</v>
      </c>
      <c r="B76" s="21">
        <v>5213408</v>
      </c>
      <c r="C76" s="21" t="s">
        <v>96</v>
      </c>
      <c r="D76" s="71" t="s">
        <v>353</v>
      </c>
      <c r="E76" s="22" t="s">
        <v>55</v>
      </c>
      <c r="F76" s="59">
        <v>1947.72</v>
      </c>
      <c r="G76" s="23">
        <v>48.21</v>
      </c>
      <c r="H76" s="69">
        <f t="shared" ref="H76:H81" si="23">$J$6</f>
        <v>0.21229999999999999</v>
      </c>
      <c r="I76" s="23">
        <f t="shared" ref="I76:I81" si="24">ROUND(((H76+1)*G76),2)</f>
        <v>58.44</v>
      </c>
      <c r="J76" s="23">
        <f t="shared" ref="J76:J81" si="25">TRUNC((I76*F76),2)</f>
        <v>113824.75</v>
      </c>
      <c r="K76" s="78">
        <f t="shared" ref="K76:K81" si="26">G76*F76</f>
        <v>93899.581200000001</v>
      </c>
      <c r="L76" s="76"/>
      <c r="M76" s="79"/>
      <c r="N76" s="76"/>
      <c r="O76" s="76"/>
      <c r="P76" s="76"/>
      <c r="Q76" s="76"/>
      <c r="R76" s="76"/>
      <c r="S76" s="76"/>
      <c r="T76" s="76"/>
      <c r="U76" s="76"/>
      <c r="V76" s="76"/>
      <c r="W76" s="76"/>
      <c r="X76" s="76"/>
      <c r="Y76" s="76"/>
      <c r="Z76" s="76"/>
      <c r="AA76" s="76"/>
      <c r="AB76" s="76"/>
      <c r="AC76" s="76"/>
      <c r="AD76" s="76"/>
      <c r="AE76" s="76"/>
      <c r="AF76" s="76"/>
      <c r="AG76" s="76"/>
      <c r="AH76" s="76"/>
      <c r="AI76" s="76"/>
      <c r="AJ76" s="76"/>
      <c r="AK76" s="76"/>
      <c r="AL76" s="76"/>
      <c r="AM76" s="76"/>
      <c r="AN76" s="76"/>
      <c r="AO76" s="76"/>
      <c r="AP76" s="76"/>
      <c r="AQ76" s="76"/>
      <c r="AR76" s="76"/>
      <c r="AS76" s="76"/>
      <c r="AT76" s="76"/>
      <c r="AU76" s="76"/>
      <c r="AV76" s="76"/>
      <c r="AW76" s="76"/>
      <c r="AX76" s="76"/>
      <c r="AY76" s="76"/>
      <c r="AZ76" s="76"/>
      <c r="BA76" s="76"/>
      <c r="BB76" s="76"/>
      <c r="BC76" s="76"/>
      <c r="BD76" s="76"/>
      <c r="BE76" s="76"/>
      <c r="BF76" s="76"/>
      <c r="BG76" s="76"/>
      <c r="BH76" s="76"/>
      <c r="BI76" s="76"/>
      <c r="BJ76" s="76"/>
      <c r="BK76" s="76"/>
      <c r="BL76" s="76"/>
      <c r="BM76" s="76"/>
      <c r="BN76" s="76"/>
      <c r="BO76" s="76"/>
      <c r="BP76" s="76"/>
      <c r="BQ76" s="76"/>
      <c r="BR76" s="76"/>
      <c r="BS76" s="76"/>
      <c r="BT76" s="76"/>
      <c r="BU76" s="76"/>
      <c r="BV76" s="76"/>
      <c r="BW76" s="76"/>
      <c r="BX76" s="76"/>
      <c r="BY76" s="76"/>
      <c r="BZ76" s="76"/>
      <c r="CA76" s="76"/>
      <c r="CB76" s="76"/>
      <c r="CC76" s="76"/>
      <c r="CD76" s="76"/>
      <c r="CE76" s="76"/>
      <c r="CF76" s="76"/>
      <c r="CG76" s="76"/>
      <c r="CH76" s="76"/>
      <c r="CI76" s="76"/>
      <c r="CJ76" s="76"/>
      <c r="CK76" s="76"/>
      <c r="CL76" s="76"/>
      <c r="CM76" s="76"/>
      <c r="CN76" s="76"/>
      <c r="CO76" s="76"/>
      <c r="CP76" s="76"/>
      <c r="CQ76" s="76"/>
      <c r="CR76" s="76"/>
      <c r="CS76" s="76"/>
      <c r="CT76" s="76"/>
      <c r="CU76" s="76"/>
      <c r="CV76" s="76"/>
      <c r="CW76" s="76"/>
      <c r="CX76" s="76"/>
      <c r="CY76" s="76"/>
      <c r="CZ76" s="76"/>
      <c r="DA76" s="76"/>
      <c r="DB76" s="76"/>
      <c r="DC76" s="76"/>
      <c r="DD76" s="76"/>
      <c r="DE76" s="76"/>
      <c r="DF76" s="76"/>
      <c r="DG76" s="76"/>
      <c r="DH76" s="76"/>
      <c r="DI76" s="76"/>
      <c r="DJ76" s="76"/>
      <c r="DK76" s="76"/>
      <c r="DL76" s="76"/>
      <c r="DM76" s="76"/>
      <c r="DN76" s="76"/>
      <c r="DO76" s="76"/>
      <c r="DP76" s="76"/>
      <c r="DQ76" s="76"/>
      <c r="DR76" s="76"/>
      <c r="DS76" s="76"/>
      <c r="DT76" s="76"/>
      <c r="DU76" s="76"/>
      <c r="DV76" s="76"/>
      <c r="DW76" s="76"/>
      <c r="DX76" s="76"/>
      <c r="DY76" s="76"/>
      <c r="DZ76" s="76"/>
      <c r="EA76" s="76"/>
      <c r="EB76" s="76"/>
      <c r="EC76" s="76"/>
      <c r="ED76" s="76"/>
      <c r="EE76" s="76"/>
      <c r="EF76" s="76"/>
      <c r="EG76" s="76"/>
      <c r="EH76" s="76"/>
      <c r="EI76" s="76"/>
      <c r="EJ76" s="76"/>
      <c r="EK76" s="76"/>
      <c r="EL76" s="76"/>
      <c r="EM76" s="76"/>
      <c r="EN76" s="76"/>
      <c r="EO76" s="76"/>
      <c r="EP76" s="76"/>
      <c r="EQ76" s="76"/>
      <c r="ER76" s="76"/>
      <c r="ES76" s="76"/>
      <c r="ET76" s="76"/>
      <c r="EU76" s="76"/>
      <c r="EV76" s="76"/>
      <c r="EW76" s="76"/>
      <c r="EX76" s="76"/>
      <c r="EY76" s="76"/>
      <c r="EZ76" s="76"/>
      <c r="FA76" s="76"/>
      <c r="FB76" s="76"/>
      <c r="FC76" s="76"/>
      <c r="FD76" s="76"/>
      <c r="FE76" s="76"/>
      <c r="FF76" s="76"/>
      <c r="FG76" s="76"/>
      <c r="FH76" s="76"/>
      <c r="FI76" s="76"/>
      <c r="FJ76" s="76"/>
      <c r="FK76" s="76"/>
      <c r="FL76" s="76"/>
      <c r="FM76" s="76"/>
      <c r="FN76" s="76"/>
      <c r="FO76" s="76"/>
      <c r="FP76" s="76"/>
      <c r="FQ76" s="76"/>
      <c r="FR76" s="76"/>
      <c r="FS76" s="76"/>
      <c r="FT76" s="76"/>
      <c r="FU76" s="76"/>
      <c r="FV76" s="76"/>
      <c r="FW76" s="76"/>
      <c r="FX76" s="76"/>
      <c r="FY76" s="76"/>
      <c r="FZ76" s="76"/>
      <c r="GA76" s="76"/>
      <c r="GB76" s="76"/>
      <c r="GC76" s="76"/>
      <c r="GD76" s="76"/>
      <c r="GE76" s="76"/>
      <c r="GF76" s="76"/>
      <c r="GG76" s="76"/>
      <c r="GH76" s="76"/>
      <c r="GI76" s="76"/>
      <c r="GJ76" s="76"/>
      <c r="GK76" s="76"/>
      <c r="GL76" s="76"/>
      <c r="GM76" s="76"/>
      <c r="GN76" s="76"/>
      <c r="GO76" s="76"/>
      <c r="GP76" s="76"/>
      <c r="GQ76" s="76"/>
      <c r="GR76" s="76"/>
      <c r="GS76" s="76"/>
      <c r="GT76" s="76"/>
      <c r="GU76" s="76"/>
      <c r="GV76" s="76"/>
      <c r="GW76" s="76"/>
      <c r="GX76" s="76"/>
      <c r="GY76" s="76"/>
      <c r="GZ76" s="76"/>
      <c r="HA76" s="76"/>
      <c r="HB76" s="76"/>
      <c r="HC76" s="76"/>
      <c r="HD76" s="76"/>
      <c r="HE76" s="76"/>
      <c r="HF76" s="76"/>
      <c r="HG76" s="76"/>
      <c r="HH76" s="76"/>
      <c r="HI76" s="76"/>
      <c r="HJ76" s="76"/>
      <c r="HK76" s="76"/>
      <c r="HL76" s="76"/>
      <c r="HM76" s="76"/>
      <c r="HN76" s="76"/>
      <c r="HO76" s="76"/>
      <c r="HP76" s="76"/>
      <c r="HQ76" s="76"/>
      <c r="HR76" s="76"/>
      <c r="HS76" s="76"/>
      <c r="HT76" s="76"/>
      <c r="HU76" s="76"/>
      <c r="HV76" s="76"/>
      <c r="HW76" s="76"/>
      <c r="HX76" s="76"/>
      <c r="HY76" s="76"/>
      <c r="HZ76" s="76"/>
      <c r="IA76" s="76"/>
      <c r="IB76" s="76"/>
      <c r="IC76" s="76"/>
      <c r="ID76" s="76"/>
      <c r="IE76" s="76"/>
      <c r="IF76" s="76"/>
      <c r="IG76" s="76"/>
      <c r="IH76" s="76"/>
      <c r="II76" s="76"/>
      <c r="IJ76" s="76"/>
      <c r="IK76" s="76"/>
      <c r="IL76" s="76"/>
      <c r="IM76" s="76"/>
      <c r="IN76" s="76"/>
      <c r="IO76" s="76"/>
      <c r="IP76" s="76"/>
      <c r="IQ76" s="76"/>
      <c r="IR76" s="76"/>
      <c r="IS76" s="76"/>
      <c r="IT76" s="76"/>
      <c r="IU76" s="76"/>
      <c r="IV76" s="76"/>
      <c r="IW76" s="76"/>
      <c r="IX76" s="76"/>
      <c r="IY76" s="76"/>
      <c r="IZ76" s="76"/>
      <c r="JA76" s="76"/>
      <c r="JB76" s="76"/>
      <c r="JC76" s="76"/>
      <c r="JD76" s="76"/>
      <c r="JE76" s="76"/>
      <c r="JF76" s="76"/>
      <c r="JG76" s="76"/>
      <c r="JH76" s="76"/>
      <c r="JI76" s="76"/>
      <c r="JJ76" s="76"/>
      <c r="JK76" s="76"/>
      <c r="JL76" s="76"/>
      <c r="JM76" s="76"/>
      <c r="JN76" s="76"/>
      <c r="JO76" s="76"/>
      <c r="JP76" s="76"/>
      <c r="JQ76" s="76"/>
      <c r="JR76" s="76"/>
      <c r="JS76" s="76"/>
      <c r="JT76" s="76"/>
      <c r="JU76" s="76"/>
      <c r="JV76" s="76"/>
      <c r="JW76" s="76"/>
      <c r="JX76" s="76"/>
      <c r="JY76" s="76"/>
      <c r="JZ76" s="76"/>
      <c r="KA76" s="76"/>
      <c r="KB76" s="76"/>
      <c r="KC76" s="76"/>
      <c r="KD76" s="76"/>
      <c r="KE76" s="76"/>
      <c r="KF76" s="76"/>
      <c r="KG76" s="76"/>
      <c r="KH76" s="76"/>
      <c r="KI76" s="76"/>
      <c r="KJ76" s="76"/>
      <c r="KK76" s="76"/>
      <c r="KL76" s="76"/>
      <c r="KM76" s="76"/>
      <c r="KN76" s="76"/>
      <c r="KO76" s="76"/>
      <c r="KP76" s="76"/>
      <c r="KQ76" s="76"/>
      <c r="KR76" s="76"/>
      <c r="KS76" s="76"/>
      <c r="KT76" s="76"/>
      <c r="KU76" s="76"/>
      <c r="KV76" s="76"/>
      <c r="KW76" s="76"/>
      <c r="KX76" s="76"/>
      <c r="KY76" s="76"/>
      <c r="KZ76" s="76"/>
      <c r="LA76" s="76"/>
      <c r="LB76" s="76"/>
      <c r="LC76" s="76"/>
      <c r="LD76" s="76"/>
      <c r="LE76" s="76"/>
      <c r="LF76" s="76"/>
      <c r="LG76" s="76"/>
      <c r="LH76" s="76"/>
      <c r="LI76" s="76"/>
      <c r="LJ76" s="76"/>
      <c r="LK76" s="76"/>
      <c r="LL76" s="76"/>
      <c r="LM76" s="76"/>
      <c r="LN76" s="76"/>
      <c r="LO76" s="76"/>
      <c r="LP76" s="76"/>
      <c r="LQ76" s="76"/>
      <c r="LR76" s="76"/>
      <c r="LS76" s="76"/>
      <c r="LT76" s="76"/>
      <c r="LU76" s="76"/>
      <c r="LV76" s="76"/>
      <c r="LW76" s="76"/>
      <c r="LX76" s="76"/>
      <c r="LY76" s="76"/>
      <c r="LZ76" s="76"/>
      <c r="MA76" s="76"/>
      <c r="MB76" s="76"/>
      <c r="MC76" s="76"/>
      <c r="MD76" s="76"/>
      <c r="ME76" s="76"/>
      <c r="MF76" s="76"/>
      <c r="MG76" s="76"/>
      <c r="MH76" s="76"/>
      <c r="MI76" s="76"/>
      <c r="MJ76" s="76"/>
      <c r="MK76" s="76"/>
      <c r="ML76" s="76"/>
      <c r="MM76" s="76"/>
      <c r="MN76" s="76"/>
      <c r="MO76" s="76"/>
      <c r="MP76" s="76"/>
      <c r="MQ76" s="76"/>
      <c r="MR76" s="76"/>
      <c r="MS76" s="76"/>
      <c r="MT76" s="76"/>
      <c r="MU76" s="76"/>
      <c r="MV76" s="76"/>
      <c r="MW76" s="76"/>
      <c r="MX76" s="76"/>
      <c r="MY76" s="76"/>
      <c r="MZ76" s="76"/>
      <c r="NA76" s="76"/>
      <c r="NB76" s="76"/>
      <c r="NC76" s="76"/>
      <c r="ND76" s="76"/>
      <c r="NE76" s="76"/>
      <c r="NF76" s="76"/>
      <c r="NG76" s="76"/>
      <c r="NH76" s="76"/>
      <c r="NI76" s="76"/>
      <c r="NJ76" s="76"/>
      <c r="NK76" s="76"/>
      <c r="NL76" s="76"/>
      <c r="NM76" s="76"/>
      <c r="NN76" s="76"/>
      <c r="NO76" s="76"/>
      <c r="NP76" s="76"/>
      <c r="NQ76" s="76"/>
      <c r="NR76" s="76"/>
      <c r="NS76" s="76"/>
      <c r="NT76" s="76"/>
      <c r="NU76" s="76"/>
      <c r="NV76" s="76"/>
      <c r="NW76" s="76"/>
      <c r="NX76" s="76"/>
      <c r="NY76" s="76"/>
      <c r="NZ76" s="76"/>
      <c r="OA76" s="76"/>
      <c r="OB76" s="76"/>
      <c r="OC76" s="76"/>
      <c r="OD76" s="76"/>
      <c r="OE76" s="76"/>
      <c r="OF76" s="76"/>
      <c r="OG76" s="76"/>
      <c r="OH76" s="76"/>
      <c r="OI76" s="76"/>
      <c r="OJ76" s="76"/>
      <c r="OK76" s="76"/>
      <c r="OL76" s="76"/>
      <c r="OM76" s="76"/>
      <c r="ON76" s="76"/>
      <c r="OO76" s="76"/>
      <c r="OP76" s="76"/>
      <c r="OQ76" s="76"/>
      <c r="OR76" s="76"/>
      <c r="OS76" s="76"/>
      <c r="OT76" s="76"/>
      <c r="OU76" s="76"/>
      <c r="OV76" s="76"/>
      <c r="OW76" s="76"/>
      <c r="OX76" s="76"/>
      <c r="OY76" s="76"/>
      <c r="OZ76" s="76"/>
      <c r="PA76" s="76"/>
      <c r="PB76" s="76"/>
      <c r="PC76" s="76"/>
      <c r="PD76" s="76"/>
      <c r="PE76" s="76"/>
      <c r="PF76" s="76"/>
      <c r="PG76" s="76"/>
      <c r="PH76" s="76"/>
      <c r="PI76" s="76"/>
      <c r="PJ76" s="76"/>
      <c r="PK76" s="76"/>
      <c r="PL76" s="76"/>
      <c r="PM76" s="76"/>
      <c r="PN76" s="76"/>
      <c r="PO76" s="76"/>
      <c r="PP76" s="76"/>
      <c r="PQ76" s="76"/>
      <c r="PR76" s="76"/>
      <c r="PS76" s="76"/>
      <c r="PT76" s="76"/>
      <c r="PU76" s="76"/>
      <c r="PV76" s="76"/>
      <c r="PW76" s="76"/>
      <c r="PX76" s="76"/>
      <c r="PY76" s="76"/>
      <c r="PZ76" s="76"/>
      <c r="QA76" s="76"/>
      <c r="QB76" s="76"/>
      <c r="QC76" s="76"/>
      <c r="QD76" s="76"/>
      <c r="QE76" s="76"/>
      <c r="QF76" s="76"/>
      <c r="QG76" s="76"/>
      <c r="QH76" s="76"/>
      <c r="QI76" s="76"/>
      <c r="QJ76" s="76"/>
      <c r="QK76" s="76"/>
      <c r="QL76" s="76"/>
      <c r="QM76" s="76"/>
      <c r="QN76" s="76"/>
      <c r="QO76" s="76"/>
      <c r="QP76" s="76"/>
      <c r="QQ76" s="76"/>
      <c r="QR76" s="76"/>
      <c r="QS76" s="76"/>
      <c r="QT76" s="76"/>
      <c r="QU76" s="76"/>
      <c r="QV76" s="76"/>
      <c r="QW76" s="76"/>
      <c r="QX76" s="76"/>
      <c r="QY76" s="76"/>
      <c r="QZ76" s="76"/>
      <c r="RA76" s="76"/>
      <c r="RB76" s="76"/>
      <c r="RC76" s="76"/>
      <c r="RD76" s="76"/>
      <c r="RE76" s="76"/>
      <c r="RF76" s="76"/>
      <c r="RG76" s="76"/>
      <c r="RH76" s="76"/>
      <c r="RI76" s="76"/>
      <c r="RJ76" s="76"/>
      <c r="RK76" s="76"/>
      <c r="RL76" s="76"/>
      <c r="RM76" s="76"/>
      <c r="RN76" s="76"/>
      <c r="RO76" s="76"/>
      <c r="RP76" s="76"/>
      <c r="RQ76" s="76"/>
      <c r="RR76" s="76"/>
      <c r="RS76" s="76"/>
      <c r="RT76" s="76"/>
      <c r="RU76" s="76"/>
      <c r="RV76" s="76"/>
      <c r="RW76" s="76"/>
      <c r="RX76" s="76"/>
      <c r="RY76" s="76"/>
      <c r="RZ76" s="76"/>
      <c r="SA76" s="76"/>
      <c r="SB76" s="76"/>
      <c r="SC76" s="76"/>
      <c r="SD76" s="76"/>
      <c r="SE76" s="76"/>
      <c r="SF76" s="76"/>
      <c r="SG76" s="76"/>
      <c r="SH76" s="76"/>
      <c r="SI76" s="76"/>
      <c r="SJ76" s="76"/>
      <c r="SK76" s="76"/>
      <c r="SL76" s="76"/>
      <c r="SM76" s="76"/>
      <c r="SN76" s="76"/>
      <c r="SO76" s="76"/>
      <c r="SP76" s="76"/>
      <c r="SQ76" s="76"/>
      <c r="SR76" s="76"/>
      <c r="SS76" s="76"/>
      <c r="ST76" s="76"/>
      <c r="SU76" s="76"/>
      <c r="SV76" s="76"/>
      <c r="SW76" s="76"/>
      <c r="SX76" s="76"/>
      <c r="SY76" s="76"/>
      <c r="SZ76" s="76"/>
      <c r="TA76" s="76"/>
      <c r="TB76" s="76"/>
      <c r="TC76" s="76"/>
      <c r="TD76" s="76"/>
      <c r="TE76" s="76"/>
      <c r="TF76" s="76"/>
      <c r="TG76" s="76"/>
      <c r="TH76" s="76"/>
      <c r="TI76" s="76"/>
      <c r="TJ76" s="76"/>
      <c r="TK76" s="76"/>
      <c r="TL76" s="76"/>
      <c r="TM76" s="76"/>
      <c r="TN76" s="76"/>
      <c r="TO76" s="76"/>
      <c r="TP76" s="76"/>
      <c r="TQ76" s="76"/>
      <c r="TR76" s="76"/>
      <c r="TS76" s="76"/>
      <c r="TT76" s="76"/>
      <c r="TU76" s="76"/>
      <c r="TV76" s="76"/>
      <c r="TW76" s="76"/>
      <c r="TX76" s="76"/>
      <c r="TY76" s="76"/>
      <c r="TZ76" s="76"/>
      <c r="UA76" s="76"/>
      <c r="UB76" s="76"/>
      <c r="UC76" s="76"/>
      <c r="UD76" s="76"/>
      <c r="UE76" s="76"/>
      <c r="UF76" s="76"/>
      <c r="UG76" s="76"/>
      <c r="UH76" s="76"/>
      <c r="UI76" s="76"/>
      <c r="UJ76" s="76"/>
      <c r="UK76" s="76"/>
      <c r="UL76" s="76"/>
      <c r="UM76" s="76"/>
      <c r="UN76" s="76"/>
      <c r="UO76" s="76"/>
      <c r="UP76" s="76"/>
      <c r="UQ76" s="76"/>
      <c r="UR76" s="76"/>
      <c r="US76" s="76"/>
      <c r="UT76" s="76"/>
      <c r="UU76" s="76"/>
      <c r="UV76" s="76"/>
      <c r="UW76" s="76"/>
      <c r="UX76" s="76"/>
      <c r="UY76" s="76"/>
      <c r="UZ76" s="76"/>
      <c r="VA76" s="76"/>
      <c r="VB76" s="76"/>
      <c r="VC76" s="76"/>
      <c r="VD76" s="76"/>
      <c r="VE76" s="76"/>
      <c r="VF76" s="76"/>
      <c r="VG76" s="76"/>
      <c r="VH76" s="76"/>
      <c r="VI76" s="76"/>
      <c r="VJ76" s="76"/>
      <c r="VK76" s="76"/>
      <c r="VL76" s="76"/>
      <c r="VM76" s="76"/>
      <c r="VN76" s="76"/>
      <c r="VO76" s="76"/>
      <c r="VP76" s="76"/>
      <c r="VQ76" s="76"/>
      <c r="VR76" s="76"/>
      <c r="VS76" s="76"/>
      <c r="VT76" s="76"/>
      <c r="VU76" s="76"/>
      <c r="VV76" s="76"/>
      <c r="VW76" s="76"/>
      <c r="VX76" s="76"/>
      <c r="VY76" s="76"/>
      <c r="VZ76" s="76"/>
      <c r="WA76" s="76"/>
      <c r="WB76" s="76"/>
      <c r="WC76" s="76"/>
      <c r="WD76" s="76"/>
      <c r="WE76" s="76"/>
      <c r="WF76" s="76"/>
      <c r="WG76" s="76"/>
      <c r="WH76" s="76"/>
      <c r="WI76" s="76"/>
      <c r="WJ76" s="76"/>
      <c r="WK76" s="76"/>
      <c r="WL76" s="76"/>
      <c r="WM76" s="76"/>
      <c r="WN76" s="76"/>
      <c r="WO76" s="76"/>
      <c r="WP76" s="76"/>
      <c r="WQ76" s="76"/>
      <c r="WR76" s="76"/>
      <c r="WS76" s="76"/>
      <c r="WT76" s="76"/>
      <c r="WU76" s="76"/>
      <c r="WV76" s="76"/>
      <c r="WW76" s="76"/>
      <c r="WX76" s="76"/>
      <c r="WY76" s="76"/>
      <c r="WZ76" s="76"/>
      <c r="XA76" s="76"/>
      <c r="XB76" s="76"/>
      <c r="XC76" s="76"/>
      <c r="XD76" s="76"/>
      <c r="XE76" s="76"/>
      <c r="XF76" s="76"/>
      <c r="XG76" s="76"/>
      <c r="XH76" s="76"/>
      <c r="XI76" s="76"/>
      <c r="XJ76" s="76"/>
      <c r="XK76" s="76"/>
      <c r="XL76" s="76"/>
      <c r="XM76" s="76"/>
      <c r="XN76" s="76"/>
      <c r="XO76" s="76"/>
      <c r="XP76" s="76"/>
      <c r="XQ76" s="76"/>
      <c r="XR76" s="76"/>
      <c r="XS76" s="76"/>
      <c r="XT76" s="76"/>
      <c r="XU76" s="76"/>
      <c r="XV76" s="76"/>
      <c r="XW76" s="76"/>
      <c r="XX76" s="76"/>
      <c r="XY76" s="76"/>
      <c r="XZ76" s="76"/>
      <c r="YA76" s="76"/>
      <c r="YB76" s="76"/>
      <c r="YC76" s="76"/>
      <c r="YD76" s="76"/>
      <c r="YE76" s="76"/>
      <c r="YF76" s="76"/>
      <c r="YG76" s="76"/>
      <c r="YH76" s="76"/>
      <c r="YI76" s="76"/>
      <c r="YJ76" s="76"/>
      <c r="YK76" s="76"/>
      <c r="YL76" s="76"/>
      <c r="YM76" s="76"/>
      <c r="YN76" s="76"/>
      <c r="YO76" s="76"/>
      <c r="YP76" s="76"/>
      <c r="YQ76" s="76"/>
      <c r="YR76" s="76"/>
      <c r="YS76" s="76"/>
      <c r="YT76" s="76"/>
      <c r="YU76" s="76"/>
      <c r="YV76" s="76"/>
      <c r="YW76" s="76"/>
      <c r="YX76" s="76"/>
      <c r="YY76" s="76"/>
      <c r="YZ76" s="76"/>
      <c r="ZA76" s="76"/>
      <c r="ZB76" s="76"/>
      <c r="ZC76" s="76"/>
      <c r="ZD76" s="76"/>
      <c r="ZE76" s="76"/>
      <c r="ZF76" s="76"/>
      <c r="ZG76" s="76"/>
      <c r="ZH76" s="76"/>
      <c r="ZI76" s="76"/>
      <c r="ZJ76" s="76"/>
      <c r="ZK76" s="76"/>
      <c r="ZL76" s="76"/>
      <c r="ZM76" s="76"/>
      <c r="ZN76" s="76"/>
      <c r="ZO76" s="76"/>
      <c r="ZP76" s="76"/>
      <c r="ZQ76" s="76"/>
      <c r="ZR76" s="76"/>
      <c r="ZS76" s="76"/>
      <c r="ZT76" s="76"/>
      <c r="ZU76" s="76"/>
      <c r="ZV76" s="76"/>
      <c r="ZW76" s="76"/>
      <c r="ZX76" s="76"/>
      <c r="ZY76" s="76"/>
      <c r="ZZ76" s="76"/>
      <c r="AAA76" s="76"/>
      <c r="AAB76" s="76"/>
      <c r="AAC76" s="76"/>
      <c r="AAD76" s="76"/>
      <c r="AAE76" s="76"/>
      <c r="AAF76" s="76"/>
      <c r="AAG76" s="76"/>
      <c r="AAH76" s="76"/>
      <c r="AAI76" s="76"/>
      <c r="AAJ76" s="76"/>
      <c r="AAK76" s="76"/>
      <c r="AAL76" s="76"/>
      <c r="AAM76" s="76"/>
      <c r="AAN76" s="76"/>
      <c r="AAO76" s="76"/>
      <c r="AAP76" s="76"/>
      <c r="AAQ76" s="76"/>
      <c r="AAR76" s="76"/>
      <c r="AAS76" s="76"/>
      <c r="AAT76" s="76"/>
      <c r="AAU76" s="76"/>
      <c r="AAV76" s="76"/>
      <c r="AAW76" s="76"/>
      <c r="AAX76" s="76"/>
      <c r="AAY76" s="76"/>
      <c r="AAZ76" s="76"/>
      <c r="ABA76" s="76"/>
      <c r="ABB76" s="76"/>
      <c r="ABC76" s="76"/>
      <c r="ABD76" s="76"/>
      <c r="ABE76" s="76"/>
      <c r="ABF76" s="76"/>
      <c r="ABG76" s="76"/>
      <c r="ABH76" s="76"/>
      <c r="ABI76" s="76"/>
      <c r="ABJ76" s="76"/>
      <c r="ABK76" s="76"/>
      <c r="ABL76" s="76"/>
      <c r="ABM76" s="76"/>
      <c r="ABN76" s="76"/>
      <c r="ABO76" s="76"/>
      <c r="ABP76" s="76"/>
      <c r="ABQ76" s="76"/>
      <c r="ABR76" s="76"/>
      <c r="ABS76" s="76"/>
      <c r="ABT76" s="76"/>
      <c r="ABU76" s="76"/>
      <c r="ABV76" s="76"/>
      <c r="ABW76" s="76"/>
      <c r="ABX76" s="76"/>
      <c r="ABY76" s="76"/>
      <c r="ABZ76" s="76"/>
      <c r="ACA76" s="76"/>
      <c r="ACB76" s="76"/>
      <c r="ACC76" s="76"/>
      <c r="ACD76" s="76"/>
      <c r="ACE76" s="76"/>
      <c r="ACF76" s="76"/>
      <c r="ACG76" s="76"/>
      <c r="ACH76" s="76"/>
      <c r="ACI76" s="76"/>
      <c r="ACJ76" s="76"/>
      <c r="ACK76" s="76"/>
      <c r="ACL76" s="76"/>
      <c r="ACM76" s="76"/>
      <c r="ACN76" s="76"/>
      <c r="ACO76" s="76"/>
      <c r="ACP76" s="76"/>
      <c r="ACQ76" s="76"/>
      <c r="ACR76" s="76"/>
      <c r="ACS76" s="76"/>
      <c r="ACT76" s="76"/>
      <c r="ACU76" s="76"/>
      <c r="ACV76" s="76"/>
      <c r="ACW76" s="76"/>
      <c r="ACX76" s="76"/>
      <c r="ACY76" s="76"/>
      <c r="ACZ76" s="76"/>
      <c r="ADA76" s="76"/>
      <c r="ADB76" s="76"/>
      <c r="ADC76" s="76"/>
      <c r="ADD76" s="76"/>
      <c r="ADE76" s="76"/>
      <c r="ADF76" s="76"/>
      <c r="ADG76" s="76"/>
      <c r="ADH76" s="76"/>
      <c r="ADI76" s="76"/>
      <c r="ADJ76" s="76"/>
      <c r="ADK76" s="76"/>
      <c r="ADL76" s="76"/>
      <c r="ADM76" s="76"/>
      <c r="ADN76" s="76"/>
      <c r="ADO76" s="76"/>
      <c r="ADP76" s="76"/>
      <c r="ADQ76" s="76"/>
      <c r="ADR76" s="76"/>
      <c r="ADS76" s="76"/>
      <c r="ADT76" s="76"/>
      <c r="ADU76" s="76"/>
      <c r="ADV76" s="76"/>
      <c r="ADW76" s="76"/>
      <c r="ADX76" s="76"/>
      <c r="ADY76" s="76"/>
      <c r="ADZ76" s="76"/>
      <c r="AEA76" s="76"/>
      <c r="AEB76" s="76"/>
      <c r="AEC76" s="76"/>
      <c r="AED76" s="76"/>
      <c r="AEE76" s="76"/>
      <c r="AEF76" s="76"/>
      <c r="AEG76" s="76"/>
      <c r="AEH76" s="76"/>
      <c r="AEI76" s="76"/>
      <c r="AEJ76" s="76"/>
      <c r="AEK76" s="76"/>
      <c r="AEL76" s="76"/>
      <c r="AEM76" s="76"/>
      <c r="AEN76" s="76"/>
      <c r="AEO76" s="76"/>
      <c r="AEP76" s="76"/>
      <c r="AEQ76" s="76"/>
      <c r="AER76" s="76"/>
      <c r="AES76" s="76"/>
      <c r="AET76" s="76"/>
      <c r="AEU76" s="76"/>
      <c r="AEV76" s="76"/>
      <c r="AEW76" s="76"/>
      <c r="AEX76" s="76"/>
      <c r="AEY76" s="76"/>
      <c r="AEZ76" s="76"/>
      <c r="AFA76" s="76"/>
      <c r="AFB76" s="76"/>
      <c r="AFC76" s="76"/>
      <c r="AFD76" s="76"/>
      <c r="AFE76" s="76"/>
      <c r="AFF76" s="76"/>
      <c r="AFG76" s="76"/>
      <c r="AFH76" s="76"/>
      <c r="AFI76" s="76"/>
      <c r="AFJ76" s="76"/>
      <c r="AFK76" s="76"/>
      <c r="AFL76" s="76"/>
      <c r="AFM76" s="76"/>
      <c r="AFN76" s="76"/>
      <c r="AFO76" s="76"/>
      <c r="AFP76" s="76"/>
      <c r="AFQ76" s="76"/>
      <c r="AFR76" s="76"/>
      <c r="AFS76" s="76"/>
      <c r="AFT76" s="76"/>
      <c r="AFU76" s="76"/>
      <c r="AFV76" s="76"/>
      <c r="AFW76" s="76"/>
      <c r="AFX76" s="76"/>
      <c r="AFY76" s="76"/>
      <c r="AFZ76" s="76"/>
      <c r="AGA76" s="76"/>
      <c r="AGB76" s="76"/>
      <c r="AGC76" s="76"/>
      <c r="AGD76" s="76"/>
      <c r="AGE76" s="76"/>
      <c r="AGF76" s="76"/>
      <c r="AGG76" s="76"/>
      <c r="AGH76" s="76"/>
      <c r="AGI76" s="76"/>
      <c r="AGJ76" s="76"/>
      <c r="AGK76" s="76"/>
      <c r="AGL76" s="76"/>
      <c r="AGM76" s="76"/>
      <c r="AGN76" s="76"/>
      <c r="AGO76" s="76"/>
      <c r="AGP76" s="76"/>
      <c r="AGQ76" s="76"/>
      <c r="AGR76" s="76"/>
      <c r="AGS76" s="76"/>
      <c r="AGT76" s="76"/>
      <c r="AGU76" s="76"/>
      <c r="AGV76" s="76"/>
      <c r="AGW76" s="76"/>
      <c r="AGX76" s="76"/>
      <c r="AGY76" s="76"/>
      <c r="AGZ76" s="76"/>
      <c r="AHA76" s="76"/>
      <c r="AHB76" s="76"/>
      <c r="AHC76" s="76"/>
      <c r="AHD76" s="76"/>
      <c r="AHE76" s="76"/>
      <c r="AHF76" s="76"/>
      <c r="AHG76" s="76"/>
      <c r="AHH76" s="76"/>
      <c r="AHI76" s="76"/>
      <c r="AHJ76" s="76"/>
      <c r="AHK76" s="76"/>
      <c r="AHL76" s="76"/>
      <c r="AHM76" s="76"/>
      <c r="AHN76" s="76"/>
      <c r="AHO76" s="76"/>
      <c r="AHP76" s="76"/>
      <c r="AHQ76" s="76"/>
      <c r="AHR76" s="76"/>
      <c r="AHS76" s="76"/>
      <c r="AHT76" s="76"/>
      <c r="AHU76" s="76"/>
      <c r="AHV76" s="76"/>
      <c r="AHW76" s="76"/>
      <c r="AHX76" s="76"/>
      <c r="AHY76" s="76"/>
      <c r="AHZ76" s="76"/>
      <c r="AIA76" s="76"/>
      <c r="AIB76" s="76"/>
      <c r="AIC76" s="76"/>
      <c r="AID76" s="76"/>
      <c r="AIE76" s="76"/>
      <c r="AIF76" s="76"/>
      <c r="AIG76" s="76"/>
      <c r="AIH76" s="76"/>
      <c r="AII76" s="76"/>
      <c r="AIJ76" s="76"/>
      <c r="AIK76" s="76"/>
      <c r="AIL76" s="76"/>
      <c r="AIM76" s="76"/>
      <c r="AIN76" s="76"/>
      <c r="AIO76" s="76"/>
      <c r="AIP76" s="76"/>
      <c r="AIQ76" s="76"/>
      <c r="AIR76" s="76"/>
      <c r="AIS76" s="76"/>
      <c r="AIT76" s="76"/>
      <c r="AIU76" s="76"/>
      <c r="AIV76" s="76"/>
      <c r="AIW76" s="76"/>
      <c r="AIX76" s="76"/>
      <c r="AIY76" s="76"/>
      <c r="AIZ76" s="76"/>
      <c r="AJA76" s="76"/>
      <c r="AJB76" s="76"/>
      <c r="AJC76" s="76"/>
      <c r="AJD76" s="76"/>
      <c r="AJE76" s="76"/>
      <c r="AJF76" s="76"/>
      <c r="AJG76" s="76"/>
      <c r="AJH76" s="76"/>
      <c r="AJI76" s="76"/>
      <c r="AJJ76" s="76"/>
      <c r="AJK76" s="76"/>
      <c r="AJL76" s="76"/>
      <c r="AJM76" s="76"/>
      <c r="AJN76" s="76"/>
      <c r="AJO76" s="76"/>
      <c r="AJP76" s="76"/>
      <c r="AJQ76" s="76"/>
      <c r="AJR76" s="76"/>
      <c r="AJS76" s="76"/>
      <c r="AJT76" s="76"/>
      <c r="AJU76" s="76"/>
      <c r="AJV76" s="76"/>
      <c r="AJW76" s="76"/>
      <c r="AJX76" s="76"/>
      <c r="AJY76" s="76"/>
      <c r="AJZ76" s="76"/>
      <c r="AKA76" s="76"/>
      <c r="AKB76" s="76"/>
      <c r="AKC76" s="76"/>
      <c r="AKD76" s="76"/>
      <c r="AKE76" s="76"/>
      <c r="AKF76" s="76"/>
      <c r="AKG76" s="76"/>
      <c r="AKH76" s="76"/>
      <c r="AKI76" s="76"/>
      <c r="AKJ76" s="76"/>
      <c r="AKK76" s="76"/>
      <c r="AKL76" s="76"/>
      <c r="AKM76" s="76"/>
      <c r="AKN76" s="76"/>
      <c r="AKO76" s="76"/>
      <c r="AKP76" s="76"/>
      <c r="AKQ76" s="76"/>
      <c r="AKR76" s="76"/>
      <c r="AKS76" s="76"/>
      <c r="AKT76" s="76"/>
      <c r="AKU76" s="76"/>
      <c r="AKV76" s="76"/>
      <c r="AKW76" s="76"/>
      <c r="AKX76" s="76"/>
      <c r="AKY76" s="76"/>
      <c r="AKZ76" s="76"/>
      <c r="ALA76" s="76"/>
      <c r="ALB76" s="76"/>
      <c r="ALC76" s="76"/>
      <c r="ALD76" s="76"/>
      <c r="ALE76" s="76"/>
      <c r="ALF76" s="76"/>
      <c r="ALG76" s="76"/>
      <c r="ALH76" s="76"/>
      <c r="ALI76" s="76"/>
      <c r="ALJ76" s="76"/>
      <c r="ALK76" s="76"/>
      <c r="ALL76" s="76"/>
      <c r="ALM76" s="76"/>
      <c r="ALN76" s="76"/>
      <c r="ALO76" s="76"/>
      <c r="ALP76" s="76"/>
      <c r="ALQ76" s="76"/>
      <c r="ALR76" s="76"/>
      <c r="ALS76" s="76"/>
      <c r="ALT76" s="76"/>
      <c r="ALU76" s="76"/>
      <c r="ALV76" s="76"/>
      <c r="ALW76" s="76"/>
      <c r="ALX76" s="76"/>
      <c r="ALY76" s="76"/>
      <c r="ALZ76" s="76"/>
      <c r="AMA76" s="76"/>
      <c r="AMB76" s="76"/>
      <c r="AMC76" s="76"/>
      <c r="AMD76" s="76"/>
      <c r="AME76" s="76"/>
    </row>
    <row r="77" spans="1:1019" s="80" customFormat="1" ht="17.100000000000001" customHeight="1">
      <c r="A77" s="20" t="s">
        <v>319</v>
      </c>
      <c r="B77" s="21">
        <v>5213409</v>
      </c>
      <c r="C77" s="21" t="s">
        <v>96</v>
      </c>
      <c r="D77" s="71" t="s">
        <v>122</v>
      </c>
      <c r="E77" s="22" t="s">
        <v>55</v>
      </c>
      <c r="F77" s="59">
        <v>572.6</v>
      </c>
      <c r="G77" s="23">
        <v>102.62</v>
      </c>
      <c r="H77" s="69">
        <f t="shared" si="23"/>
        <v>0.21229999999999999</v>
      </c>
      <c r="I77" s="23">
        <f t="shared" si="24"/>
        <v>124.41</v>
      </c>
      <c r="J77" s="23">
        <f t="shared" si="25"/>
        <v>71237.16</v>
      </c>
      <c r="K77" s="78">
        <f t="shared" si="26"/>
        <v>58760.212000000007</v>
      </c>
      <c r="L77" s="76"/>
      <c r="M77" s="79"/>
      <c r="N77" s="76"/>
      <c r="O77" s="76"/>
      <c r="P77" s="76"/>
      <c r="Q77" s="76"/>
      <c r="R77" s="76"/>
      <c r="S77" s="76"/>
      <c r="T77" s="76"/>
      <c r="U77" s="76"/>
      <c r="V77" s="76"/>
      <c r="W77" s="76"/>
      <c r="X77" s="76"/>
      <c r="Y77" s="76"/>
      <c r="Z77" s="76"/>
      <c r="AA77" s="76"/>
      <c r="AB77" s="76"/>
      <c r="AC77" s="76"/>
      <c r="AD77" s="76"/>
      <c r="AE77" s="76"/>
      <c r="AF77" s="76"/>
      <c r="AG77" s="76"/>
      <c r="AH77" s="76"/>
      <c r="AI77" s="76"/>
      <c r="AJ77" s="76"/>
      <c r="AK77" s="76"/>
      <c r="AL77" s="76"/>
      <c r="AM77" s="76"/>
      <c r="AN77" s="76"/>
      <c r="AO77" s="76"/>
      <c r="AP77" s="76"/>
      <c r="AQ77" s="76"/>
      <c r="AR77" s="76"/>
      <c r="AS77" s="76"/>
      <c r="AT77" s="76"/>
      <c r="AU77" s="76"/>
      <c r="AV77" s="76"/>
      <c r="AW77" s="76"/>
      <c r="AX77" s="76"/>
      <c r="AY77" s="76"/>
      <c r="AZ77" s="76"/>
      <c r="BA77" s="76"/>
      <c r="BB77" s="76"/>
      <c r="BC77" s="76"/>
      <c r="BD77" s="76"/>
      <c r="BE77" s="76"/>
      <c r="BF77" s="76"/>
      <c r="BG77" s="76"/>
      <c r="BH77" s="76"/>
      <c r="BI77" s="76"/>
      <c r="BJ77" s="76"/>
      <c r="BK77" s="76"/>
      <c r="BL77" s="76"/>
      <c r="BM77" s="76"/>
      <c r="BN77" s="76"/>
      <c r="BO77" s="76"/>
      <c r="BP77" s="76"/>
      <c r="BQ77" s="76"/>
      <c r="BR77" s="76"/>
      <c r="BS77" s="76"/>
      <c r="BT77" s="76"/>
      <c r="BU77" s="76"/>
      <c r="BV77" s="76"/>
      <c r="BW77" s="76"/>
      <c r="BX77" s="76"/>
      <c r="BY77" s="76"/>
      <c r="BZ77" s="76"/>
      <c r="CA77" s="76"/>
      <c r="CB77" s="76"/>
      <c r="CC77" s="76"/>
      <c r="CD77" s="76"/>
      <c r="CE77" s="76"/>
      <c r="CF77" s="76"/>
      <c r="CG77" s="76"/>
      <c r="CH77" s="76"/>
      <c r="CI77" s="76"/>
      <c r="CJ77" s="76"/>
      <c r="CK77" s="76"/>
      <c r="CL77" s="76"/>
      <c r="CM77" s="76"/>
      <c r="CN77" s="76"/>
      <c r="CO77" s="76"/>
      <c r="CP77" s="76"/>
      <c r="CQ77" s="76"/>
      <c r="CR77" s="76"/>
      <c r="CS77" s="76"/>
      <c r="CT77" s="76"/>
      <c r="CU77" s="76"/>
      <c r="CV77" s="76"/>
      <c r="CW77" s="76"/>
      <c r="CX77" s="76"/>
      <c r="CY77" s="76"/>
      <c r="CZ77" s="76"/>
      <c r="DA77" s="76"/>
      <c r="DB77" s="76"/>
      <c r="DC77" s="76"/>
      <c r="DD77" s="76"/>
      <c r="DE77" s="76"/>
      <c r="DF77" s="76"/>
      <c r="DG77" s="76"/>
      <c r="DH77" s="76"/>
      <c r="DI77" s="76"/>
      <c r="DJ77" s="76"/>
      <c r="DK77" s="76"/>
      <c r="DL77" s="76"/>
      <c r="DM77" s="76"/>
      <c r="DN77" s="76"/>
      <c r="DO77" s="76"/>
      <c r="DP77" s="76"/>
      <c r="DQ77" s="76"/>
      <c r="DR77" s="76"/>
      <c r="DS77" s="76"/>
      <c r="DT77" s="76"/>
      <c r="DU77" s="76"/>
      <c r="DV77" s="76"/>
      <c r="DW77" s="76"/>
      <c r="DX77" s="76"/>
      <c r="DY77" s="76"/>
      <c r="DZ77" s="76"/>
      <c r="EA77" s="76"/>
      <c r="EB77" s="76"/>
      <c r="EC77" s="76"/>
      <c r="ED77" s="76"/>
      <c r="EE77" s="76"/>
      <c r="EF77" s="76"/>
      <c r="EG77" s="76"/>
      <c r="EH77" s="76"/>
      <c r="EI77" s="76"/>
      <c r="EJ77" s="76"/>
      <c r="EK77" s="76"/>
      <c r="EL77" s="76"/>
      <c r="EM77" s="76"/>
      <c r="EN77" s="76"/>
      <c r="EO77" s="76"/>
      <c r="EP77" s="76"/>
      <c r="EQ77" s="76"/>
      <c r="ER77" s="76"/>
      <c r="ES77" s="76"/>
      <c r="ET77" s="76"/>
      <c r="EU77" s="76"/>
      <c r="EV77" s="76"/>
      <c r="EW77" s="76"/>
      <c r="EX77" s="76"/>
      <c r="EY77" s="76"/>
      <c r="EZ77" s="76"/>
      <c r="FA77" s="76"/>
      <c r="FB77" s="76"/>
      <c r="FC77" s="76"/>
      <c r="FD77" s="76"/>
      <c r="FE77" s="76"/>
      <c r="FF77" s="76"/>
      <c r="FG77" s="76"/>
      <c r="FH77" s="76"/>
      <c r="FI77" s="76"/>
      <c r="FJ77" s="76"/>
      <c r="FK77" s="76"/>
      <c r="FL77" s="76"/>
      <c r="FM77" s="76"/>
      <c r="FN77" s="76"/>
      <c r="FO77" s="76"/>
      <c r="FP77" s="76"/>
      <c r="FQ77" s="76"/>
      <c r="FR77" s="76"/>
      <c r="FS77" s="76"/>
      <c r="FT77" s="76"/>
      <c r="FU77" s="76"/>
      <c r="FV77" s="76"/>
      <c r="FW77" s="76"/>
      <c r="FX77" s="76"/>
      <c r="FY77" s="76"/>
      <c r="FZ77" s="76"/>
      <c r="GA77" s="76"/>
      <c r="GB77" s="76"/>
      <c r="GC77" s="76"/>
      <c r="GD77" s="76"/>
      <c r="GE77" s="76"/>
      <c r="GF77" s="76"/>
      <c r="GG77" s="76"/>
      <c r="GH77" s="76"/>
      <c r="GI77" s="76"/>
      <c r="GJ77" s="76"/>
      <c r="GK77" s="76"/>
      <c r="GL77" s="76"/>
      <c r="GM77" s="76"/>
      <c r="GN77" s="76"/>
      <c r="GO77" s="76"/>
      <c r="GP77" s="76"/>
      <c r="GQ77" s="76"/>
      <c r="GR77" s="76"/>
      <c r="GS77" s="76"/>
      <c r="GT77" s="76"/>
      <c r="GU77" s="76"/>
      <c r="GV77" s="76"/>
      <c r="GW77" s="76"/>
      <c r="GX77" s="76"/>
      <c r="GY77" s="76"/>
      <c r="GZ77" s="76"/>
      <c r="HA77" s="76"/>
      <c r="HB77" s="76"/>
      <c r="HC77" s="76"/>
      <c r="HD77" s="76"/>
      <c r="HE77" s="76"/>
      <c r="HF77" s="76"/>
      <c r="HG77" s="76"/>
      <c r="HH77" s="76"/>
      <c r="HI77" s="76"/>
      <c r="HJ77" s="76"/>
      <c r="HK77" s="76"/>
      <c r="HL77" s="76"/>
      <c r="HM77" s="76"/>
      <c r="HN77" s="76"/>
      <c r="HO77" s="76"/>
      <c r="HP77" s="76"/>
      <c r="HQ77" s="76"/>
      <c r="HR77" s="76"/>
      <c r="HS77" s="76"/>
      <c r="HT77" s="76"/>
      <c r="HU77" s="76"/>
      <c r="HV77" s="76"/>
      <c r="HW77" s="76"/>
      <c r="HX77" s="76"/>
      <c r="HY77" s="76"/>
      <c r="HZ77" s="76"/>
      <c r="IA77" s="76"/>
      <c r="IB77" s="76"/>
      <c r="IC77" s="76"/>
      <c r="ID77" s="76"/>
      <c r="IE77" s="76"/>
      <c r="IF77" s="76"/>
      <c r="IG77" s="76"/>
      <c r="IH77" s="76"/>
      <c r="II77" s="76"/>
      <c r="IJ77" s="76"/>
      <c r="IK77" s="76"/>
      <c r="IL77" s="76"/>
      <c r="IM77" s="76"/>
      <c r="IN77" s="76"/>
      <c r="IO77" s="76"/>
      <c r="IP77" s="76"/>
      <c r="IQ77" s="76"/>
      <c r="IR77" s="76"/>
      <c r="IS77" s="76"/>
      <c r="IT77" s="76"/>
      <c r="IU77" s="76"/>
      <c r="IV77" s="76"/>
      <c r="IW77" s="76"/>
      <c r="IX77" s="76"/>
      <c r="IY77" s="76"/>
      <c r="IZ77" s="76"/>
      <c r="JA77" s="76"/>
      <c r="JB77" s="76"/>
      <c r="JC77" s="76"/>
      <c r="JD77" s="76"/>
      <c r="JE77" s="76"/>
      <c r="JF77" s="76"/>
      <c r="JG77" s="76"/>
      <c r="JH77" s="76"/>
      <c r="JI77" s="76"/>
      <c r="JJ77" s="76"/>
      <c r="JK77" s="76"/>
      <c r="JL77" s="76"/>
      <c r="JM77" s="76"/>
      <c r="JN77" s="76"/>
      <c r="JO77" s="76"/>
      <c r="JP77" s="76"/>
      <c r="JQ77" s="76"/>
      <c r="JR77" s="76"/>
      <c r="JS77" s="76"/>
      <c r="JT77" s="76"/>
      <c r="JU77" s="76"/>
      <c r="JV77" s="76"/>
      <c r="JW77" s="76"/>
      <c r="JX77" s="76"/>
      <c r="JY77" s="76"/>
      <c r="JZ77" s="76"/>
      <c r="KA77" s="76"/>
      <c r="KB77" s="76"/>
      <c r="KC77" s="76"/>
      <c r="KD77" s="76"/>
      <c r="KE77" s="76"/>
      <c r="KF77" s="76"/>
      <c r="KG77" s="76"/>
      <c r="KH77" s="76"/>
      <c r="KI77" s="76"/>
      <c r="KJ77" s="76"/>
      <c r="KK77" s="76"/>
      <c r="KL77" s="76"/>
      <c r="KM77" s="76"/>
      <c r="KN77" s="76"/>
      <c r="KO77" s="76"/>
      <c r="KP77" s="76"/>
      <c r="KQ77" s="76"/>
      <c r="KR77" s="76"/>
      <c r="KS77" s="76"/>
      <c r="KT77" s="76"/>
      <c r="KU77" s="76"/>
      <c r="KV77" s="76"/>
      <c r="KW77" s="76"/>
      <c r="KX77" s="76"/>
      <c r="KY77" s="76"/>
      <c r="KZ77" s="76"/>
      <c r="LA77" s="76"/>
      <c r="LB77" s="76"/>
      <c r="LC77" s="76"/>
      <c r="LD77" s="76"/>
      <c r="LE77" s="76"/>
      <c r="LF77" s="76"/>
      <c r="LG77" s="76"/>
      <c r="LH77" s="76"/>
      <c r="LI77" s="76"/>
      <c r="LJ77" s="76"/>
      <c r="LK77" s="76"/>
      <c r="LL77" s="76"/>
      <c r="LM77" s="76"/>
      <c r="LN77" s="76"/>
      <c r="LO77" s="76"/>
      <c r="LP77" s="76"/>
      <c r="LQ77" s="76"/>
      <c r="LR77" s="76"/>
      <c r="LS77" s="76"/>
      <c r="LT77" s="76"/>
      <c r="LU77" s="76"/>
      <c r="LV77" s="76"/>
      <c r="LW77" s="76"/>
      <c r="LX77" s="76"/>
      <c r="LY77" s="76"/>
      <c r="LZ77" s="76"/>
      <c r="MA77" s="76"/>
      <c r="MB77" s="76"/>
      <c r="MC77" s="76"/>
      <c r="MD77" s="76"/>
      <c r="ME77" s="76"/>
      <c r="MF77" s="76"/>
      <c r="MG77" s="76"/>
      <c r="MH77" s="76"/>
      <c r="MI77" s="76"/>
      <c r="MJ77" s="76"/>
      <c r="MK77" s="76"/>
      <c r="ML77" s="76"/>
      <c r="MM77" s="76"/>
      <c r="MN77" s="76"/>
      <c r="MO77" s="76"/>
      <c r="MP77" s="76"/>
      <c r="MQ77" s="76"/>
      <c r="MR77" s="76"/>
      <c r="MS77" s="76"/>
      <c r="MT77" s="76"/>
      <c r="MU77" s="76"/>
      <c r="MV77" s="76"/>
      <c r="MW77" s="76"/>
      <c r="MX77" s="76"/>
      <c r="MY77" s="76"/>
      <c r="MZ77" s="76"/>
      <c r="NA77" s="76"/>
      <c r="NB77" s="76"/>
      <c r="NC77" s="76"/>
      <c r="ND77" s="76"/>
      <c r="NE77" s="76"/>
      <c r="NF77" s="76"/>
      <c r="NG77" s="76"/>
      <c r="NH77" s="76"/>
      <c r="NI77" s="76"/>
      <c r="NJ77" s="76"/>
      <c r="NK77" s="76"/>
      <c r="NL77" s="76"/>
      <c r="NM77" s="76"/>
      <c r="NN77" s="76"/>
      <c r="NO77" s="76"/>
      <c r="NP77" s="76"/>
      <c r="NQ77" s="76"/>
      <c r="NR77" s="76"/>
      <c r="NS77" s="76"/>
      <c r="NT77" s="76"/>
      <c r="NU77" s="76"/>
      <c r="NV77" s="76"/>
      <c r="NW77" s="76"/>
      <c r="NX77" s="76"/>
      <c r="NY77" s="76"/>
      <c r="NZ77" s="76"/>
      <c r="OA77" s="76"/>
      <c r="OB77" s="76"/>
      <c r="OC77" s="76"/>
      <c r="OD77" s="76"/>
      <c r="OE77" s="76"/>
      <c r="OF77" s="76"/>
      <c r="OG77" s="76"/>
      <c r="OH77" s="76"/>
      <c r="OI77" s="76"/>
      <c r="OJ77" s="76"/>
      <c r="OK77" s="76"/>
      <c r="OL77" s="76"/>
      <c r="OM77" s="76"/>
      <c r="ON77" s="76"/>
      <c r="OO77" s="76"/>
      <c r="OP77" s="76"/>
      <c r="OQ77" s="76"/>
      <c r="OR77" s="76"/>
      <c r="OS77" s="76"/>
      <c r="OT77" s="76"/>
      <c r="OU77" s="76"/>
      <c r="OV77" s="76"/>
      <c r="OW77" s="76"/>
      <c r="OX77" s="76"/>
      <c r="OY77" s="76"/>
      <c r="OZ77" s="76"/>
      <c r="PA77" s="76"/>
      <c r="PB77" s="76"/>
      <c r="PC77" s="76"/>
      <c r="PD77" s="76"/>
      <c r="PE77" s="76"/>
      <c r="PF77" s="76"/>
      <c r="PG77" s="76"/>
      <c r="PH77" s="76"/>
      <c r="PI77" s="76"/>
      <c r="PJ77" s="76"/>
      <c r="PK77" s="76"/>
      <c r="PL77" s="76"/>
      <c r="PM77" s="76"/>
      <c r="PN77" s="76"/>
      <c r="PO77" s="76"/>
      <c r="PP77" s="76"/>
      <c r="PQ77" s="76"/>
      <c r="PR77" s="76"/>
      <c r="PS77" s="76"/>
      <c r="PT77" s="76"/>
      <c r="PU77" s="76"/>
      <c r="PV77" s="76"/>
      <c r="PW77" s="76"/>
      <c r="PX77" s="76"/>
      <c r="PY77" s="76"/>
      <c r="PZ77" s="76"/>
      <c r="QA77" s="76"/>
      <c r="QB77" s="76"/>
      <c r="QC77" s="76"/>
      <c r="QD77" s="76"/>
      <c r="QE77" s="76"/>
      <c r="QF77" s="76"/>
      <c r="QG77" s="76"/>
      <c r="QH77" s="76"/>
      <c r="QI77" s="76"/>
      <c r="QJ77" s="76"/>
      <c r="QK77" s="76"/>
      <c r="QL77" s="76"/>
      <c r="QM77" s="76"/>
      <c r="QN77" s="76"/>
      <c r="QO77" s="76"/>
      <c r="QP77" s="76"/>
      <c r="QQ77" s="76"/>
      <c r="QR77" s="76"/>
      <c r="QS77" s="76"/>
      <c r="QT77" s="76"/>
      <c r="QU77" s="76"/>
      <c r="QV77" s="76"/>
      <c r="QW77" s="76"/>
      <c r="QX77" s="76"/>
      <c r="QY77" s="76"/>
      <c r="QZ77" s="76"/>
      <c r="RA77" s="76"/>
      <c r="RB77" s="76"/>
      <c r="RC77" s="76"/>
      <c r="RD77" s="76"/>
      <c r="RE77" s="76"/>
      <c r="RF77" s="76"/>
      <c r="RG77" s="76"/>
      <c r="RH77" s="76"/>
      <c r="RI77" s="76"/>
      <c r="RJ77" s="76"/>
      <c r="RK77" s="76"/>
      <c r="RL77" s="76"/>
      <c r="RM77" s="76"/>
      <c r="RN77" s="76"/>
      <c r="RO77" s="76"/>
      <c r="RP77" s="76"/>
      <c r="RQ77" s="76"/>
      <c r="RR77" s="76"/>
      <c r="RS77" s="76"/>
      <c r="RT77" s="76"/>
      <c r="RU77" s="76"/>
      <c r="RV77" s="76"/>
      <c r="RW77" s="76"/>
      <c r="RX77" s="76"/>
      <c r="RY77" s="76"/>
      <c r="RZ77" s="76"/>
      <c r="SA77" s="76"/>
      <c r="SB77" s="76"/>
      <c r="SC77" s="76"/>
      <c r="SD77" s="76"/>
      <c r="SE77" s="76"/>
      <c r="SF77" s="76"/>
      <c r="SG77" s="76"/>
      <c r="SH77" s="76"/>
      <c r="SI77" s="76"/>
      <c r="SJ77" s="76"/>
      <c r="SK77" s="76"/>
      <c r="SL77" s="76"/>
      <c r="SM77" s="76"/>
      <c r="SN77" s="76"/>
      <c r="SO77" s="76"/>
      <c r="SP77" s="76"/>
      <c r="SQ77" s="76"/>
      <c r="SR77" s="76"/>
      <c r="SS77" s="76"/>
      <c r="ST77" s="76"/>
      <c r="SU77" s="76"/>
      <c r="SV77" s="76"/>
      <c r="SW77" s="76"/>
      <c r="SX77" s="76"/>
      <c r="SY77" s="76"/>
      <c r="SZ77" s="76"/>
      <c r="TA77" s="76"/>
      <c r="TB77" s="76"/>
      <c r="TC77" s="76"/>
      <c r="TD77" s="76"/>
      <c r="TE77" s="76"/>
      <c r="TF77" s="76"/>
      <c r="TG77" s="76"/>
      <c r="TH77" s="76"/>
      <c r="TI77" s="76"/>
      <c r="TJ77" s="76"/>
      <c r="TK77" s="76"/>
      <c r="TL77" s="76"/>
      <c r="TM77" s="76"/>
      <c r="TN77" s="76"/>
      <c r="TO77" s="76"/>
      <c r="TP77" s="76"/>
      <c r="TQ77" s="76"/>
      <c r="TR77" s="76"/>
      <c r="TS77" s="76"/>
      <c r="TT77" s="76"/>
      <c r="TU77" s="76"/>
      <c r="TV77" s="76"/>
      <c r="TW77" s="76"/>
      <c r="TX77" s="76"/>
      <c r="TY77" s="76"/>
      <c r="TZ77" s="76"/>
      <c r="UA77" s="76"/>
      <c r="UB77" s="76"/>
      <c r="UC77" s="76"/>
      <c r="UD77" s="76"/>
      <c r="UE77" s="76"/>
      <c r="UF77" s="76"/>
      <c r="UG77" s="76"/>
      <c r="UH77" s="76"/>
      <c r="UI77" s="76"/>
      <c r="UJ77" s="76"/>
      <c r="UK77" s="76"/>
      <c r="UL77" s="76"/>
      <c r="UM77" s="76"/>
      <c r="UN77" s="76"/>
      <c r="UO77" s="76"/>
      <c r="UP77" s="76"/>
      <c r="UQ77" s="76"/>
      <c r="UR77" s="76"/>
      <c r="US77" s="76"/>
      <c r="UT77" s="76"/>
      <c r="UU77" s="76"/>
      <c r="UV77" s="76"/>
      <c r="UW77" s="76"/>
      <c r="UX77" s="76"/>
      <c r="UY77" s="76"/>
      <c r="UZ77" s="76"/>
      <c r="VA77" s="76"/>
      <c r="VB77" s="76"/>
      <c r="VC77" s="76"/>
      <c r="VD77" s="76"/>
      <c r="VE77" s="76"/>
      <c r="VF77" s="76"/>
      <c r="VG77" s="76"/>
      <c r="VH77" s="76"/>
      <c r="VI77" s="76"/>
      <c r="VJ77" s="76"/>
      <c r="VK77" s="76"/>
      <c r="VL77" s="76"/>
      <c r="VM77" s="76"/>
      <c r="VN77" s="76"/>
      <c r="VO77" s="76"/>
      <c r="VP77" s="76"/>
      <c r="VQ77" s="76"/>
      <c r="VR77" s="76"/>
      <c r="VS77" s="76"/>
      <c r="VT77" s="76"/>
      <c r="VU77" s="76"/>
      <c r="VV77" s="76"/>
      <c r="VW77" s="76"/>
      <c r="VX77" s="76"/>
      <c r="VY77" s="76"/>
      <c r="VZ77" s="76"/>
      <c r="WA77" s="76"/>
      <c r="WB77" s="76"/>
      <c r="WC77" s="76"/>
      <c r="WD77" s="76"/>
      <c r="WE77" s="76"/>
      <c r="WF77" s="76"/>
      <c r="WG77" s="76"/>
      <c r="WH77" s="76"/>
      <c r="WI77" s="76"/>
      <c r="WJ77" s="76"/>
      <c r="WK77" s="76"/>
      <c r="WL77" s="76"/>
      <c r="WM77" s="76"/>
      <c r="WN77" s="76"/>
      <c r="WO77" s="76"/>
      <c r="WP77" s="76"/>
      <c r="WQ77" s="76"/>
      <c r="WR77" s="76"/>
      <c r="WS77" s="76"/>
      <c r="WT77" s="76"/>
      <c r="WU77" s="76"/>
      <c r="WV77" s="76"/>
      <c r="WW77" s="76"/>
      <c r="WX77" s="76"/>
      <c r="WY77" s="76"/>
      <c r="WZ77" s="76"/>
      <c r="XA77" s="76"/>
      <c r="XB77" s="76"/>
      <c r="XC77" s="76"/>
      <c r="XD77" s="76"/>
      <c r="XE77" s="76"/>
      <c r="XF77" s="76"/>
      <c r="XG77" s="76"/>
      <c r="XH77" s="76"/>
      <c r="XI77" s="76"/>
      <c r="XJ77" s="76"/>
      <c r="XK77" s="76"/>
      <c r="XL77" s="76"/>
      <c r="XM77" s="76"/>
      <c r="XN77" s="76"/>
      <c r="XO77" s="76"/>
      <c r="XP77" s="76"/>
      <c r="XQ77" s="76"/>
      <c r="XR77" s="76"/>
      <c r="XS77" s="76"/>
      <c r="XT77" s="76"/>
      <c r="XU77" s="76"/>
      <c r="XV77" s="76"/>
      <c r="XW77" s="76"/>
      <c r="XX77" s="76"/>
      <c r="XY77" s="76"/>
      <c r="XZ77" s="76"/>
      <c r="YA77" s="76"/>
      <c r="YB77" s="76"/>
      <c r="YC77" s="76"/>
      <c r="YD77" s="76"/>
      <c r="YE77" s="76"/>
      <c r="YF77" s="76"/>
      <c r="YG77" s="76"/>
      <c r="YH77" s="76"/>
      <c r="YI77" s="76"/>
      <c r="YJ77" s="76"/>
      <c r="YK77" s="76"/>
      <c r="YL77" s="76"/>
      <c r="YM77" s="76"/>
      <c r="YN77" s="76"/>
      <c r="YO77" s="76"/>
      <c r="YP77" s="76"/>
      <c r="YQ77" s="76"/>
      <c r="YR77" s="76"/>
      <c r="YS77" s="76"/>
      <c r="YT77" s="76"/>
      <c r="YU77" s="76"/>
      <c r="YV77" s="76"/>
      <c r="YW77" s="76"/>
      <c r="YX77" s="76"/>
      <c r="YY77" s="76"/>
      <c r="YZ77" s="76"/>
      <c r="ZA77" s="76"/>
      <c r="ZB77" s="76"/>
      <c r="ZC77" s="76"/>
      <c r="ZD77" s="76"/>
      <c r="ZE77" s="76"/>
      <c r="ZF77" s="76"/>
      <c r="ZG77" s="76"/>
      <c r="ZH77" s="76"/>
      <c r="ZI77" s="76"/>
      <c r="ZJ77" s="76"/>
      <c r="ZK77" s="76"/>
      <c r="ZL77" s="76"/>
      <c r="ZM77" s="76"/>
      <c r="ZN77" s="76"/>
      <c r="ZO77" s="76"/>
      <c r="ZP77" s="76"/>
      <c r="ZQ77" s="76"/>
      <c r="ZR77" s="76"/>
      <c r="ZS77" s="76"/>
      <c r="ZT77" s="76"/>
      <c r="ZU77" s="76"/>
      <c r="ZV77" s="76"/>
      <c r="ZW77" s="76"/>
      <c r="ZX77" s="76"/>
      <c r="ZY77" s="76"/>
      <c r="ZZ77" s="76"/>
      <c r="AAA77" s="76"/>
      <c r="AAB77" s="76"/>
      <c r="AAC77" s="76"/>
      <c r="AAD77" s="76"/>
      <c r="AAE77" s="76"/>
      <c r="AAF77" s="76"/>
      <c r="AAG77" s="76"/>
      <c r="AAH77" s="76"/>
      <c r="AAI77" s="76"/>
      <c r="AAJ77" s="76"/>
      <c r="AAK77" s="76"/>
      <c r="AAL77" s="76"/>
      <c r="AAM77" s="76"/>
      <c r="AAN77" s="76"/>
      <c r="AAO77" s="76"/>
      <c r="AAP77" s="76"/>
      <c r="AAQ77" s="76"/>
      <c r="AAR77" s="76"/>
      <c r="AAS77" s="76"/>
      <c r="AAT77" s="76"/>
      <c r="AAU77" s="76"/>
      <c r="AAV77" s="76"/>
      <c r="AAW77" s="76"/>
      <c r="AAX77" s="76"/>
      <c r="AAY77" s="76"/>
      <c r="AAZ77" s="76"/>
      <c r="ABA77" s="76"/>
      <c r="ABB77" s="76"/>
      <c r="ABC77" s="76"/>
      <c r="ABD77" s="76"/>
      <c r="ABE77" s="76"/>
      <c r="ABF77" s="76"/>
      <c r="ABG77" s="76"/>
      <c r="ABH77" s="76"/>
      <c r="ABI77" s="76"/>
      <c r="ABJ77" s="76"/>
      <c r="ABK77" s="76"/>
      <c r="ABL77" s="76"/>
      <c r="ABM77" s="76"/>
      <c r="ABN77" s="76"/>
      <c r="ABO77" s="76"/>
      <c r="ABP77" s="76"/>
      <c r="ABQ77" s="76"/>
      <c r="ABR77" s="76"/>
      <c r="ABS77" s="76"/>
      <c r="ABT77" s="76"/>
      <c r="ABU77" s="76"/>
      <c r="ABV77" s="76"/>
      <c r="ABW77" s="76"/>
      <c r="ABX77" s="76"/>
      <c r="ABY77" s="76"/>
      <c r="ABZ77" s="76"/>
      <c r="ACA77" s="76"/>
      <c r="ACB77" s="76"/>
      <c r="ACC77" s="76"/>
      <c r="ACD77" s="76"/>
      <c r="ACE77" s="76"/>
      <c r="ACF77" s="76"/>
      <c r="ACG77" s="76"/>
      <c r="ACH77" s="76"/>
      <c r="ACI77" s="76"/>
      <c r="ACJ77" s="76"/>
      <c r="ACK77" s="76"/>
      <c r="ACL77" s="76"/>
      <c r="ACM77" s="76"/>
      <c r="ACN77" s="76"/>
      <c r="ACO77" s="76"/>
      <c r="ACP77" s="76"/>
      <c r="ACQ77" s="76"/>
      <c r="ACR77" s="76"/>
      <c r="ACS77" s="76"/>
      <c r="ACT77" s="76"/>
      <c r="ACU77" s="76"/>
      <c r="ACV77" s="76"/>
      <c r="ACW77" s="76"/>
      <c r="ACX77" s="76"/>
      <c r="ACY77" s="76"/>
      <c r="ACZ77" s="76"/>
      <c r="ADA77" s="76"/>
      <c r="ADB77" s="76"/>
      <c r="ADC77" s="76"/>
      <c r="ADD77" s="76"/>
      <c r="ADE77" s="76"/>
      <c r="ADF77" s="76"/>
      <c r="ADG77" s="76"/>
      <c r="ADH77" s="76"/>
      <c r="ADI77" s="76"/>
      <c r="ADJ77" s="76"/>
      <c r="ADK77" s="76"/>
      <c r="ADL77" s="76"/>
      <c r="ADM77" s="76"/>
      <c r="ADN77" s="76"/>
      <c r="ADO77" s="76"/>
      <c r="ADP77" s="76"/>
      <c r="ADQ77" s="76"/>
      <c r="ADR77" s="76"/>
      <c r="ADS77" s="76"/>
      <c r="ADT77" s="76"/>
      <c r="ADU77" s="76"/>
      <c r="ADV77" s="76"/>
      <c r="ADW77" s="76"/>
      <c r="ADX77" s="76"/>
      <c r="ADY77" s="76"/>
      <c r="ADZ77" s="76"/>
      <c r="AEA77" s="76"/>
      <c r="AEB77" s="76"/>
      <c r="AEC77" s="76"/>
      <c r="AED77" s="76"/>
      <c r="AEE77" s="76"/>
      <c r="AEF77" s="76"/>
      <c r="AEG77" s="76"/>
      <c r="AEH77" s="76"/>
      <c r="AEI77" s="76"/>
      <c r="AEJ77" s="76"/>
      <c r="AEK77" s="76"/>
      <c r="AEL77" s="76"/>
      <c r="AEM77" s="76"/>
      <c r="AEN77" s="76"/>
      <c r="AEO77" s="76"/>
      <c r="AEP77" s="76"/>
      <c r="AEQ77" s="76"/>
      <c r="AER77" s="76"/>
      <c r="AES77" s="76"/>
      <c r="AET77" s="76"/>
      <c r="AEU77" s="76"/>
      <c r="AEV77" s="76"/>
      <c r="AEW77" s="76"/>
      <c r="AEX77" s="76"/>
      <c r="AEY77" s="76"/>
      <c r="AEZ77" s="76"/>
      <c r="AFA77" s="76"/>
      <c r="AFB77" s="76"/>
      <c r="AFC77" s="76"/>
      <c r="AFD77" s="76"/>
      <c r="AFE77" s="76"/>
      <c r="AFF77" s="76"/>
      <c r="AFG77" s="76"/>
      <c r="AFH77" s="76"/>
      <c r="AFI77" s="76"/>
      <c r="AFJ77" s="76"/>
      <c r="AFK77" s="76"/>
      <c r="AFL77" s="76"/>
      <c r="AFM77" s="76"/>
      <c r="AFN77" s="76"/>
      <c r="AFO77" s="76"/>
      <c r="AFP77" s="76"/>
      <c r="AFQ77" s="76"/>
      <c r="AFR77" s="76"/>
      <c r="AFS77" s="76"/>
      <c r="AFT77" s="76"/>
      <c r="AFU77" s="76"/>
      <c r="AFV77" s="76"/>
      <c r="AFW77" s="76"/>
      <c r="AFX77" s="76"/>
      <c r="AFY77" s="76"/>
      <c r="AFZ77" s="76"/>
      <c r="AGA77" s="76"/>
      <c r="AGB77" s="76"/>
      <c r="AGC77" s="76"/>
      <c r="AGD77" s="76"/>
      <c r="AGE77" s="76"/>
      <c r="AGF77" s="76"/>
      <c r="AGG77" s="76"/>
      <c r="AGH77" s="76"/>
      <c r="AGI77" s="76"/>
      <c r="AGJ77" s="76"/>
      <c r="AGK77" s="76"/>
      <c r="AGL77" s="76"/>
      <c r="AGM77" s="76"/>
      <c r="AGN77" s="76"/>
      <c r="AGO77" s="76"/>
      <c r="AGP77" s="76"/>
      <c r="AGQ77" s="76"/>
      <c r="AGR77" s="76"/>
      <c r="AGS77" s="76"/>
      <c r="AGT77" s="76"/>
      <c r="AGU77" s="76"/>
      <c r="AGV77" s="76"/>
      <c r="AGW77" s="76"/>
      <c r="AGX77" s="76"/>
      <c r="AGY77" s="76"/>
      <c r="AGZ77" s="76"/>
      <c r="AHA77" s="76"/>
      <c r="AHB77" s="76"/>
      <c r="AHC77" s="76"/>
      <c r="AHD77" s="76"/>
      <c r="AHE77" s="76"/>
      <c r="AHF77" s="76"/>
      <c r="AHG77" s="76"/>
      <c r="AHH77" s="76"/>
      <c r="AHI77" s="76"/>
      <c r="AHJ77" s="76"/>
      <c r="AHK77" s="76"/>
      <c r="AHL77" s="76"/>
      <c r="AHM77" s="76"/>
      <c r="AHN77" s="76"/>
      <c r="AHO77" s="76"/>
      <c r="AHP77" s="76"/>
      <c r="AHQ77" s="76"/>
      <c r="AHR77" s="76"/>
      <c r="AHS77" s="76"/>
      <c r="AHT77" s="76"/>
      <c r="AHU77" s="76"/>
      <c r="AHV77" s="76"/>
      <c r="AHW77" s="76"/>
      <c r="AHX77" s="76"/>
      <c r="AHY77" s="76"/>
      <c r="AHZ77" s="76"/>
      <c r="AIA77" s="76"/>
      <c r="AIB77" s="76"/>
      <c r="AIC77" s="76"/>
      <c r="AID77" s="76"/>
      <c r="AIE77" s="76"/>
      <c r="AIF77" s="76"/>
      <c r="AIG77" s="76"/>
      <c r="AIH77" s="76"/>
      <c r="AII77" s="76"/>
      <c r="AIJ77" s="76"/>
      <c r="AIK77" s="76"/>
      <c r="AIL77" s="76"/>
      <c r="AIM77" s="76"/>
      <c r="AIN77" s="76"/>
      <c r="AIO77" s="76"/>
      <c r="AIP77" s="76"/>
      <c r="AIQ77" s="76"/>
      <c r="AIR77" s="76"/>
      <c r="AIS77" s="76"/>
      <c r="AIT77" s="76"/>
      <c r="AIU77" s="76"/>
      <c r="AIV77" s="76"/>
      <c r="AIW77" s="76"/>
      <c r="AIX77" s="76"/>
      <c r="AIY77" s="76"/>
      <c r="AIZ77" s="76"/>
      <c r="AJA77" s="76"/>
      <c r="AJB77" s="76"/>
      <c r="AJC77" s="76"/>
      <c r="AJD77" s="76"/>
      <c r="AJE77" s="76"/>
      <c r="AJF77" s="76"/>
      <c r="AJG77" s="76"/>
      <c r="AJH77" s="76"/>
      <c r="AJI77" s="76"/>
      <c r="AJJ77" s="76"/>
      <c r="AJK77" s="76"/>
      <c r="AJL77" s="76"/>
      <c r="AJM77" s="76"/>
      <c r="AJN77" s="76"/>
      <c r="AJO77" s="76"/>
      <c r="AJP77" s="76"/>
      <c r="AJQ77" s="76"/>
      <c r="AJR77" s="76"/>
      <c r="AJS77" s="76"/>
      <c r="AJT77" s="76"/>
      <c r="AJU77" s="76"/>
      <c r="AJV77" s="76"/>
      <c r="AJW77" s="76"/>
      <c r="AJX77" s="76"/>
      <c r="AJY77" s="76"/>
      <c r="AJZ77" s="76"/>
      <c r="AKA77" s="76"/>
      <c r="AKB77" s="76"/>
      <c r="AKC77" s="76"/>
      <c r="AKD77" s="76"/>
      <c r="AKE77" s="76"/>
      <c r="AKF77" s="76"/>
      <c r="AKG77" s="76"/>
      <c r="AKH77" s="76"/>
      <c r="AKI77" s="76"/>
      <c r="AKJ77" s="76"/>
      <c r="AKK77" s="76"/>
      <c r="AKL77" s="76"/>
      <c r="AKM77" s="76"/>
      <c r="AKN77" s="76"/>
      <c r="AKO77" s="76"/>
      <c r="AKP77" s="76"/>
      <c r="AKQ77" s="76"/>
      <c r="AKR77" s="76"/>
      <c r="AKS77" s="76"/>
      <c r="AKT77" s="76"/>
      <c r="AKU77" s="76"/>
      <c r="AKV77" s="76"/>
      <c r="AKW77" s="76"/>
      <c r="AKX77" s="76"/>
      <c r="AKY77" s="76"/>
      <c r="AKZ77" s="76"/>
      <c r="ALA77" s="76"/>
      <c r="ALB77" s="76"/>
      <c r="ALC77" s="76"/>
      <c r="ALD77" s="76"/>
      <c r="ALE77" s="76"/>
      <c r="ALF77" s="76"/>
      <c r="ALG77" s="76"/>
      <c r="ALH77" s="76"/>
      <c r="ALI77" s="76"/>
      <c r="ALJ77" s="76"/>
      <c r="ALK77" s="76"/>
      <c r="ALL77" s="76"/>
      <c r="ALM77" s="76"/>
      <c r="ALN77" s="76"/>
      <c r="ALO77" s="76"/>
      <c r="ALP77" s="76"/>
      <c r="ALQ77" s="76"/>
      <c r="ALR77" s="76"/>
      <c r="ALS77" s="76"/>
      <c r="ALT77" s="76"/>
      <c r="ALU77" s="76"/>
      <c r="ALV77" s="76"/>
      <c r="ALW77" s="76"/>
      <c r="ALX77" s="76"/>
      <c r="ALY77" s="76"/>
      <c r="ALZ77" s="76"/>
      <c r="AMA77" s="76"/>
      <c r="AMB77" s="76"/>
      <c r="AMC77" s="76"/>
      <c r="AMD77" s="76"/>
      <c r="AME77" s="76"/>
    </row>
    <row r="78" spans="1:1019" s="80" customFormat="1" ht="25.5">
      <c r="A78" s="20" t="s">
        <v>320</v>
      </c>
      <c r="B78" s="21">
        <v>5219631</v>
      </c>
      <c r="C78" s="21" t="s">
        <v>96</v>
      </c>
      <c r="D78" s="71" t="s">
        <v>165</v>
      </c>
      <c r="E78" s="22" t="s">
        <v>51</v>
      </c>
      <c r="F78" s="59">
        <v>1448</v>
      </c>
      <c r="G78" s="23">
        <v>48.07</v>
      </c>
      <c r="H78" s="69">
        <f t="shared" si="23"/>
        <v>0.21229999999999999</v>
      </c>
      <c r="I78" s="23">
        <f t="shared" si="24"/>
        <v>58.28</v>
      </c>
      <c r="J78" s="23">
        <f t="shared" si="25"/>
        <v>84389.440000000002</v>
      </c>
      <c r="K78" s="78">
        <f t="shared" si="26"/>
        <v>69605.36</v>
      </c>
      <c r="L78" s="76"/>
      <c r="M78" s="79"/>
      <c r="N78" s="76"/>
      <c r="O78" s="76"/>
      <c r="P78" s="76"/>
      <c r="Q78" s="76"/>
      <c r="R78" s="76"/>
      <c r="S78" s="76"/>
      <c r="T78" s="76"/>
      <c r="U78" s="76"/>
      <c r="V78" s="76"/>
      <c r="W78" s="76"/>
      <c r="X78" s="76"/>
      <c r="Y78" s="76"/>
      <c r="Z78" s="76"/>
      <c r="AA78" s="76"/>
      <c r="AB78" s="76"/>
      <c r="AC78" s="76"/>
      <c r="AD78" s="76"/>
      <c r="AE78" s="76"/>
      <c r="AF78" s="76"/>
      <c r="AG78" s="76"/>
      <c r="AH78" s="76"/>
      <c r="AI78" s="76"/>
      <c r="AJ78" s="76"/>
      <c r="AK78" s="76"/>
      <c r="AL78" s="76"/>
      <c r="AM78" s="76"/>
      <c r="AN78" s="76"/>
      <c r="AO78" s="76"/>
      <c r="AP78" s="76"/>
      <c r="AQ78" s="76"/>
      <c r="AR78" s="76"/>
      <c r="AS78" s="76"/>
      <c r="AT78" s="76"/>
      <c r="AU78" s="76"/>
      <c r="AV78" s="76"/>
      <c r="AW78" s="76"/>
      <c r="AX78" s="76"/>
      <c r="AY78" s="76"/>
      <c r="AZ78" s="76"/>
      <c r="BA78" s="76"/>
      <c r="BB78" s="76"/>
      <c r="BC78" s="76"/>
      <c r="BD78" s="76"/>
      <c r="BE78" s="76"/>
      <c r="BF78" s="76"/>
      <c r="BG78" s="76"/>
      <c r="BH78" s="76"/>
      <c r="BI78" s="76"/>
      <c r="BJ78" s="76"/>
      <c r="BK78" s="76"/>
      <c r="BL78" s="76"/>
      <c r="BM78" s="76"/>
      <c r="BN78" s="76"/>
      <c r="BO78" s="76"/>
      <c r="BP78" s="76"/>
      <c r="BQ78" s="76"/>
      <c r="BR78" s="76"/>
      <c r="BS78" s="76"/>
      <c r="BT78" s="76"/>
      <c r="BU78" s="76"/>
      <c r="BV78" s="76"/>
      <c r="BW78" s="76"/>
      <c r="BX78" s="76"/>
      <c r="BY78" s="76"/>
      <c r="BZ78" s="76"/>
      <c r="CA78" s="76"/>
      <c r="CB78" s="76"/>
      <c r="CC78" s="76"/>
      <c r="CD78" s="76"/>
      <c r="CE78" s="76"/>
      <c r="CF78" s="76"/>
      <c r="CG78" s="76"/>
      <c r="CH78" s="76"/>
      <c r="CI78" s="76"/>
      <c r="CJ78" s="76"/>
      <c r="CK78" s="76"/>
      <c r="CL78" s="76"/>
      <c r="CM78" s="76"/>
      <c r="CN78" s="76"/>
      <c r="CO78" s="76"/>
      <c r="CP78" s="76"/>
      <c r="CQ78" s="76"/>
      <c r="CR78" s="76"/>
      <c r="CS78" s="76"/>
      <c r="CT78" s="76"/>
      <c r="CU78" s="76"/>
      <c r="CV78" s="76"/>
      <c r="CW78" s="76"/>
      <c r="CX78" s="76"/>
      <c r="CY78" s="76"/>
      <c r="CZ78" s="76"/>
      <c r="DA78" s="76"/>
      <c r="DB78" s="76"/>
      <c r="DC78" s="76"/>
      <c r="DD78" s="76"/>
      <c r="DE78" s="76"/>
      <c r="DF78" s="76"/>
      <c r="DG78" s="76"/>
      <c r="DH78" s="76"/>
      <c r="DI78" s="76"/>
      <c r="DJ78" s="76"/>
      <c r="DK78" s="76"/>
      <c r="DL78" s="76"/>
      <c r="DM78" s="76"/>
      <c r="DN78" s="76"/>
      <c r="DO78" s="76"/>
      <c r="DP78" s="76"/>
      <c r="DQ78" s="76"/>
      <c r="DR78" s="76"/>
      <c r="DS78" s="76"/>
      <c r="DT78" s="76"/>
      <c r="DU78" s="76"/>
      <c r="DV78" s="76"/>
      <c r="DW78" s="76"/>
      <c r="DX78" s="76"/>
      <c r="DY78" s="76"/>
      <c r="DZ78" s="76"/>
      <c r="EA78" s="76"/>
      <c r="EB78" s="76"/>
      <c r="EC78" s="76"/>
      <c r="ED78" s="76"/>
      <c r="EE78" s="76"/>
      <c r="EF78" s="76"/>
      <c r="EG78" s="76"/>
      <c r="EH78" s="76"/>
      <c r="EI78" s="76"/>
      <c r="EJ78" s="76"/>
      <c r="EK78" s="76"/>
      <c r="EL78" s="76"/>
      <c r="EM78" s="76"/>
      <c r="EN78" s="76"/>
      <c r="EO78" s="76"/>
      <c r="EP78" s="76"/>
      <c r="EQ78" s="76"/>
      <c r="ER78" s="76"/>
      <c r="ES78" s="76"/>
      <c r="ET78" s="76"/>
      <c r="EU78" s="76"/>
      <c r="EV78" s="76"/>
      <c r="EW78" s="76"/>
      <c r="EX78" s="76"/>
      <c r="EY78" s="76"/>
      <c r="EZ78" s="76"/>
      <c r="FA78" s="76"/>
      <c r="FB78" s="76"/>
      <c r="FC78" s="76"/>
      <c r="FD78" s="76"/>
      <c r="FE78" s="76"/>
      <c r="FF78" s="76"/>
      <c r="FG78" s="76"/>
      <c r="FH78" s="76"/>
      <c r="FI78" s="76"/>
      <c r="FJ78" s="76"/>
      <c r="FK78" s="76"/>
      <c r="FL78" s="76"/>
      <c r="FM78" s="76"/>
      <c r="FN78" s="76"/>
      <c r="FO78" s="76"/>
      <c r="FP78" s="76"/>
      <c r="FQ78" s="76"/>
      <c r="FR78" s="76"/>
      <c r="FS78" s="76"/>
      <c r="FT78" s="76"/>
      <c r="FU78" s="76"/>
      <c r="FV78" s="76"/>
      <c r="FW78" s="76"/>
      <c r="FX78" s="76"/>
      <c r="FY78" s="76"/>
      <c r="FZ78" s="76"/>
      <c r="GA78" s="76"/>
      <c r="GB78" s="76"/>
      <c r="GC78" s="76"/>
      <c r="GD78" s="76"/>
      <c r="GE78" s="76"/>
      <c r="GF78" s="76"/>
      <c r="GG78" s="76"/>
      <c r="GH78" s="76"/>
      <c r="GI78" s="76"/>
      <c r="GJ78" s="76"/>
      <c r="GK78" s="76"/>
      <c r="GL78" s="76"/>
      <c r="GM78" s="76"/>
      <c r="GN78" s="76"/>
      <c r="GO78" s="76"/>
      <c r="GP78" s="76"/>
      <c r="GQ78" s="76"/>
      <c r="GR78" s="76"/>
      <c r="GS78" s="76"/>
      <c r="GT78" s="76"/>
      <c r="GU78" s="76"/>
      <c r="GV78" s="76"/>
      <c r="GW78" s="76"/>
      <c r="GX78" s="76"/>
      <c r="GY78" s="76"/>
      <c r="GZ78" s="76"/>
      <c r="HA78" s="76"/>
      <c r="HB78" s="76"/>
      <c r="HC78" s="76"/>
      <c r="HD78" s="76"/>
      <c r="HE78" s="76"/>
      <c r="HF78" s="76"/>
      <c r="HG78" s="76"/>
      <c r="HH78" s="76"/>
      <c r="HI78" s="76"/>
      <c r="HJ78" s="76"/>
      <c r="HK78" s="76"/>
      <c r="HL78" s="76"/>
      <c r="HM78" s="76"/>
      <c r="HN78" s="76"/>
      <c r="HO78" s="76"/>
      <c r="HP78" s="76"/>
      <c r="HQ78" s="76"/>
      <c r="HR78" s="76"/>
      <c r="HS78" s="76"/>
      <c r="HT78" s="76"/>
      <c r="HU78" s="76"/>
      <c r="HV78" s="76"/>
      <c r="HW78" s="76"/>
      <c r="HX78" s="76"/>
      <c r="HY78" s="76"/>
      <c r="HZ78" s="76"/>
      <c r="IA78" s="76"/>
      <c r="IB78" s="76"/>
      <c r="IC78" s="76"/>
      <c r="ID78" s="76"/>
      <c r="IE78" s="76"/>
      <c r="IF78" s="76"/>
      <c r="IG78" s="76"/>
      <c r="IH78" s="76"/>
      <c r="II78" s="76"/>
      <c r="IJ78" s="76"/>
      <c r="IK78" s="76"/>
      <c r="IL78" s="76"/>
      <c r="IM78" s="76"/>
      <c r="IN78" s="76"/>
      <c r="IO78" s="76"/>
      <c r="IP78" s="76"/>
      <c r="IQ78" s="76"/>
      <c r="IR78" s="76"/>
      <c r="IS78" s="76"/>
      <c r="IT78" s="76"/>
      <c r="IU78" s="76"/>
      <c r="IV78" s="76"/>
      <c r="IW78" s="76"/>
      <c r="IX78" s="76"/>
      <c r="IY78" s="76"/>
      <c r="IZ78" s="76"/>
      <c r="JA78" s="76"/>
      <c r="JB78" s="76"/>
      <c r="JC78" s="76"/>
      <c r="JD78" s="76"/>
      <c r="JE78" s="76"/>
      <c r="JF78" s="76"/>
      <c r="JG78" s="76"/>
      <c r="JH78" s="76"/>
      <c r="JI78" s="76"/>
      <c r="JJ78" s="76"/>
      <c r="JK78" s="76"/>
      <c r="JL78" s="76"/>
      <c r="JM78" s="76"/>
      <c r="JN78" s="76"/>
      <c r="JO78" s="76"/>
      <c r="JP78" s="76"/>
      <c r="JQ78" s="76"/>
      <c r="JR78" s="76"/>
      <c r="JS78" s="76"/>
      <c r="JT78" s="76"/>
      <c r="JU78" s="76"/>
      <c r="JV78" s="76"/>
      <c r="JW78" s="76"/>
      <c r="JX78" s="76"/>
      <c r="JY78" s="76"/>
      <c r="JZ78" s="76"/>
      <c r="KA78" s="76"/>
      <c r="KB78" s="76"/>
      <c r="KC78" s="76"/>
      <c r="KD78" s="76"/>
      <c r="KE78" s="76"/>
      <c r="KF78" s="76"/>
      <c r="KG78" s="76"/>
      <c r="KH78" s="76"/>
      <c r="KI78" s="76"/>
      <c r="KJ78" s="76"/>
      <c r="KK78" s="76"/>
      <c r="KL78" s="76"/>
      <c r="KM78" s="76"/>
      <c r="KN78" s="76"/>
      <c r="KO78" s="76"/>
      <c r="KP78" s="76"/>
      <c r="KQ78" s="76"/>
      <c r="KR78" s="76"/>
      <c r="KS78" s="76"/>
      <c r="KT78" s="76"/>
      <c r="KU78" s="76"/>
      <c r="KV78" s="76"/>
      <c r="KW78" s="76"/>
      <c r="KX78" s="76"/>
      <c r="KY78" s="76"/>
      <c r="KZ78" s="76"/>
      <c r="LA78" s="76"/>
      <c r="LB78" s="76"/>
      <c r="LC78" s="76"/>
      <c r="LD78" s="76"/>
      <c r="LE78" s="76"/>
      <c r="LF78" s="76"/>
      <c r="LG78" s="76"/>
      <c r="LH78" s="76"/>
      <c r="LI78" s="76"/>
      <c r="LJ78" s="76"/>
      <c r="LK78" s="76"/>
      <c r="LL78" s="76"/>
      <c r="LM78" s="76"/>
      <c r="LN78" s="76"/>
      <c r="LO78" s="76"/>
      <c r="LP78" s="76"/>
      <c r="LQ78" s="76"/>
      <c r="LR78" s="76"/>
      <c r="LS78" s="76"/>
      <c r="LT78" s="76"/>
      <c r="LU78" s="76"/>
      <c r="LV78" s="76"/>
      <c r="LW78" s="76"/>
      <c r="LX78" s="76"/>
      <c r="LY78" s="76"/>
      <c r="LZ78" s="76"/>
      <c r="MA78" s="76"/>
      <c r="MB78" s="76"/>
      <c r="MC78" s="76"/>
      <c r="MD78" s="76"/>
      <c r="ME78" s="76"/>
      <c r="MF78" s="76"/>
      <c r="MG78" s="76"/>
      <c r="MH78" s="76"/>
      <c r="MI78" s="76"/>
      <c r="MJ78" s="76"/>
      <c r="MK78" s="76"/>
      <c r="ML78" s="76"/>
      <c r="MM78" s="76"/>
      <c r="MN78" s="76"/>
      <c r="MO78" s="76"/>
      <c r="MP78" s="76"/>
      <c r="MQ78" s="76"/>
      <c r="MR78" s="76"/>
      <c r="MS78" s="76"/>
      <c r="MT78" s="76"/>
      <c r="MU78" s="76"/>
      <c r="MV78" s="76"/>
      <c r="MW78" s="76"/>
      <c r="MX78" s="76"/>
      <c r="MY78" s="76"/>
      <c r="MZ78" s="76"/>
      <c r="NA78" s="76"/>
      <c r="NB78" s="76"/>
      <c r="NC78" s="76"/>
      <c r="ND78" s="76"/>
      <c r="NE78" s="76"/>
      <c r="NF78" s="76"/>
      <c r="NG78" s="76"/>
      <c r="NH78" s="76"/>
      <c r="NI78" s="76"/>
      <c r="NJ78" s="76"/>
      <c r="NK78" s="76"/>
      <c r="NL78" s="76"/>
      <c r="NM78" s="76"/>
      <c r="NN78" s="76"/>
      <c r="NO78" s="76"/>
      <c r="NP78" s="76"/>
      <c r="NQ78" s="76"/>
      <c r="NR78" s="76"/>
      <c r="NS78" s="76"/>
      <c r="NT78" s="76"/>
      <c r="NU78" s="76"/>
      <c r="NV78" s="76"/>
      <c r="NW78" s="76"/>
      <c r="NX78" s="76"/>
      <c r="NY78" s="76"/>
      <c r="NZ78" s="76"/>
      <c r="OA78" s="76"/>
      <c r="OB78" s="76"/>
      <c r="OC78" s="76"/>
      <c r="OD78" s="76"/>
      <c r="OE78" s="76"/>
      <c r="OF78" s="76"/>
      <c r="OG78" s="76"/>
      <c r="OH78" s="76"/>
      <c r="OI78" s="76"/>
      <c r="OJ78" s="76"/>
      <c r="OK78" s="76"/>
      <c r="OL78" s="76"/>
      <c r="OM78" s="76"/>
      <c r="ON78" s="76"/>
      <c r="OO78" s="76"/>
      <c r="OP78" s="76"/>
      <c r="OQ78" s="76"/>
      <c r="OR78" s="76"/>
      <c r="OS78" s="76"/>
      <c r="OT78" s="76"/>
      <c r="OU78" s="76"/>
      <c r="OV78" s="76"/>
      <c r="OW78" s="76"/>
      <c r="OX78" s="76"/>
      <c r="OY78" s="76"/>
      <c r="OZ78" s="76"/>
      <c r="PA78" s="76"/>
      <c r="PB78" s="76"/>
      <c r="PC78" s="76"/>
      <c r="PD78" s="76"/>
      <c r="PE78" s="76"/>
      <c r="PF78" s="76"/>
      <c r="PG78" s="76"/>
      <c r="PH78" s="76"/>
      <c r="PI78" s="76"/>
      <c r="PJ78" s="76"/>
      <c r="PK78" s="76"/>
      <c r="PL78" s="76"/>
      <c r="PM78" s="76"/>
      <c r="PN78" s="76"/>
      <c r="PO78" s="76"/>
      <c r="PP78" s="76"/>
      <c r="PQ78" s="76"/>
      <c r="PR78" s="76"/>
      <c r="PS78" s="76"/>
      <c r="PT78" s="76"/>
      <c r="PU78" s="76"/>
      <c r="PV78" s="76"/>
      <c r="PW78" s="76"/>
      <c r="PX78" s="76"/>
      <c r="PY78" s="76"/>
      <c r="PZ78" s="76"/>
      <c r="QA78" s="76"/>
      <c r="QB78" s="76"/>
      <c r="QC78" s="76"/>
      <c r="QD78" s="76"/>
      <c r="QE78" s="76"/>
      <c r="QF78" s="76"/>
      <c r="QG78" s="76"/>
      <c r="QH78" s="76"/>
      <c r="QI78" s="76"/>
      <c r="QJ78" s="76"/>
      <c r="QK78" s="76"/>
      <c r="QL78" s="76"/>
      <c r="QM78" s="76"/>
      <c r="QN78" s="76"/>
      <c r="QO78" s="76"/>
      <c r="QP78" s="76"/>
      <c r="QQ78" s="76"/>
      <c r="QR78" s="76"/>
      <c r="QS78" s="76"/>
      <c r="QT78" s="76"/>
      <c r="QU78" s="76"/>
      <c r="QV78" s="76"/>
      <c r="QW78" s="76"/>
      <c r="QX78" s="76"/>
      <c r="QY78" s="76"/>
      <c r="QZ78" s="76"/>
      <c r="RA78" s="76"/>
      <c r="RB78" s="76"/>
      <c r="RC78" s="76"/>
      <c r="RD78" s="76"/>
      <c r="RE78" s="76"/>
      <c r="RF78" s="76"/>
      <c r="RG78" s="76"/>
      <c r="RH78" s="76"/>
      <c r="RI78" s="76"/>
      <c r="RJ78" s="76"/>
      <c r="RK78" s="76"/>
      <c r="RL78" s="76"/>
      <c r="RM78" s="76"/>
      <c r="RN78" s="76"/>
      <c r="RO78" s="76"/>
      <c r="RP78" s="76"/>
      <c r="RQ78" s="76"/>
      <c r="RR78" s="76"/>
      <c r="RS78" s="76"/>
      <c r="RT78" s="76"/>
      <c r="RU78" s="76"/>
      <c r="RV78" s="76"/>
      <c r="RW78" s="76"/>
      <c r="RX78" s="76"/>
      <c r="RY78" s="76"/>
      <c r="RZ78" s="76"/>
      <c r="SA78" s="76"/>
      <c r="SB78" s="76"/>
      <c r="SC78" s="76"/>
      <c r="SD78" s="76"/>
      <c r="SE78" s="76"/>
      <c r="SF78" s="76"/>
      <c r="SG78" s="76"/>
      <c r="SH78" s="76"/>
      <c r="SI78" s="76"/>
      <c r="SJ78" s="76"/>
      <c r="SK78" s="76"/>
      <c r="SL78" s="76"/>
      <c r="SM78" s="76"/>
      <c r="SN78" s="76"/>
      <c r="SO78" s="76"/>
      <c r="SP78" s="76"/>
      <c r="SQ78" s="76"/>
      <c r="SR78" s="76"/>
      <c r="SS78" s="76"/>
      <c r="ST78" s="76"/>
      <c r="SU78" s="76"/>
      <c r="SV78" s="76"/>
      <c r="SW78" s="76"/>
      <c r="SX78" s="76"/>
      <c r="SY78" s="76"/>
      <c r="SZ78" s="76"/>
      <c r="TA78" s="76"/>
      <c r="TB78" s="76"/>
      <c r="TC78" s="76"/>
      <c r="TD78" s="76"/>
      <c r="TE78" s="76"/>
      <c r="TF78" s="76"/>
      <c r="TG78" s="76"/>
      <c r="TH78" s="76"/>
      <c r="TI78" s="76"/>
      <c r="TJ78" s="76"/>
      <c r="TK78" s="76"/>
      <c r="TL78" s="76"/>
      <c r="TM78" s="76"/>
      <c r="TN78" s="76"/>
      <c r="TO78" s="76"/>
      <c r="TP78" s="76"/>
      <c r="TQ78" s="76"/>
      <c r="TR78" s="76"/>
      <c r="TS78" s="76"/>
      <c r="TT78" s="76"/>
      <c r="TU78" s="76"/>
      <c r="TV78" s="76"/>
      <c r="TW78" s="76"/>
      <c r="TX78" s="76"/>
      <c r="TY78" s="76"/>
      <c r="TZ78" s="76"/>
      <c r="UA78" s="76"/>
      <c r="UB78" s="76"/>
      <c r="UC78" s="76"/>
      <c r="UD78" s="76"/>
      <c r="UE78" s="76"/>
      <c r="UF78" s="76"/>
      <c r="UG78" s="76"/>
      <c r="UH78" s="76"/>
      <c r="UI78" s="76"/>
      <c r="UJ78" s="76"/>
      <c r="UK78" s="76"/>
      <c r="UL78" s="76"/>
      <c r="UM78" s="76"/>
      <c r="UN78" s="76"/>
      <c r="UO78" s="76"/>
      <c r="UP78" s="76"/>
      <c r="UQ78" s="76"/>
      <c r="UR78" s="76"/>
      <c r="US78" s="76"/>
      <c r="UT78" s="76"/>
      <c r="UU78" s="76"/>
      <c r="UV78" s="76"/>
      <c r="UW78" s="76"/>
      <c r="UX78" s="76"/>
      <c r="UY78" s="76"/>
      <c r="UZ78" s="76"/>
      <c r="VA78" s="76"/>
      <c r="VB78" s="76"/>
      <c r="VC78" s="76"/>
      <c r="VD78" s="76"/>
      <c r="VE78" s="76"/>
      <c r="VF78" s="76"/>
      <c r="VG78" s="76"/>
      <c r="VH78" s="76"/>
      <c r="VI78" s="76"/>
      <c r="VJ78" s="76"/>
      <c r="VK78" s="76"/>
      <c r="VL78" s="76"/>
      <c r="VM78" s="76"/>
      <c r="VN78" s="76"/>
      <c r="VO78" s="76"/>
      <c r="VP78" s="76"/>
      <c r="VQ78" s="76"/>
      <c r="VR78" s="76"/>
      <c r="VS78" s="76"/>
      <c r="VT78" s="76"/>
      <c r="VU78" s="76"/>
      <c r="VV78" s="76"/>
      <c r="VW78" s="76"/>
      <c r="VX78" s="76"/>
      <c r="VY78" s="76"/>
      <c r="VZ78" s="76"/>
      <c r="WA78" s="76"/>
      <c r="WB78" s="76"/>
      <c r="WC78" s="76"/>
      <c r="WD78" s="76"/>
      <c r="WE78" s="76"/>
      <c r="WF78" s="76"/>
      <c r="WG78" s="76"/>
      <c r="WH78" s="76"/>
      <c r="WI78" s="76"/>
      <c r="WJ78" s="76"/>
      <c r="WK78" s="76"/>
      <c r="WL78" s="76"/>
      <c r="WM78" s="76"/>
      <c r="WN78" s="76"/>
      <c r="WO78" s="76"/>
      <c r="WP78" s="76"/>
      <c r="WQ78" s="76"/>
      <c r="WR78" s="76"/>
      <c r="WS78" s="76"/>
      <c r="WT78" s="76"/>
      <c r="WU78" s="76"/>
      <c r="WV78" s="76"/>
      <c r="WW78" s="76"/>
      <c r="WX78" s="76"/>
      <c r="WY78" s="76"/>
      <c r="WZ78" s="76"/>
      <c r="XA78" s="76"/>
      <c r="XB78" s="76"/>
      <c r="XC78" s="76"/>
      <c r="XD78" s="76"/>
      <c r="XE78" s="76"/>
      <c r="XF78" s="76"/>
      <c r="XG78" s="76"/>
      <c r="XH78" s="76"/>
      <c r="XI78" s="76"/>
      <c r="XJ78" s="76"/>
      <c r="XK78" s="76"/>
      <c r="XL78" s="76"/>
      <c r="XM78" s="76"/>
      <c r="XN78" s="76"/>
      <c r="XO78" s="76"/>
      <c r="XP78" s="76"/>
      <c r="XQ78" s="76"/>
      <c r="XR78" s="76"/>
      <c r="XS78" s="76"/>
      <c r="XT78" s="76"/>
      <c r="XU78" s="76"/>
      <c r="XV78" s="76"/>
      <c r="XW78" s="76"/>
      <c r="XX78" s="76"/>
      <c r="XY78" s="76"/>
      <c r="XZ78" s="76"/>
      <c r="YA78" s="76"/>
      <c r="YB78" s="76"/>
      <c r="YC78" s="76"/>
      <c r="YD78" s="76"/>
      <c r="YE78" s="76"/>
      <c r="YF78" s="76"/>
      <c r="YG78" s="76"/>
      <c r="YH78" s="76"/>
      <c r="YI78" s="76"/>
      <c r="YJ78" s="76"/>
      <c r="YK78" s="76"/>
      <c r="YL78" s="76"/>
      <c r="YM78" s="76"/>
      <c r="YN78" s="76"/>
      <c r="YO78" s="76"/>
      <c r="YP78" s="76"/>
      <c r="YQ78" s="76"/>
      <c r="YR78" s="76"/>
      <c r="YS78" s="76"/>
      <c r="YT78" s="76"/>
      <c r="YU78" s="76"/>
      <c r="YV78" s="76"/>
      <c r="YW78" s="76"/>
      <c r="YX78" s="76"/>
      <c r="YY78" s="76"/>
      <c r="YZ78" s="76"/>
      <c r="ZA78" s="76"/>
      <c r="ZB78" s="76"/>
      <c r="ZC78" s="76"/>
      <c r="ZD78" s="76"/>
      <c r="ZE78" s="76"/>
      <c r="ZF78" s="76"/>
      <c r="ZG78" s="76"/>
      <c r="ZH78" s="76"/>
      <c r="ZI78" s="76"/>
      <c r="ZJ78" s="76"/>
      <c r="ZK78" s="76"/>
      <c r="ZL78" s="76"/>
      <c r="ZM78" s="76"/>
      <c r="ZN78" s="76"/>
      <c r="ZO78" s="76"/>
      <c r="ZP78" s="76"/>
      <c r="ZQ78" s="76"/>
      <c r="ZR78" s="76"/>
      <c r="ZS78" s="76"/>
      <c r="ZT78" s="76"/>
      <c r="ZU78" s="76"/>
      <c r="ZV78" s="76"/>
      <c r="ZW78" s="76"/>
      <c r="ZX78" s="76"/>
      <c r="ZY78" s="76"/>
      <c r="ZZ78" s="76"/>
      <c r="AAA78" s="76"/>
      <c r="AAB78" s="76"/>
      <c r="AAC78" s="76"/>
      <c r="AAD78" s="76"/>
      <c r="AAE78" s="76"/>
      <c r="AAF78" s="76"/>
      <c r="AAG78" s="76"/>
      <c r="AAH78" s="76"/>
      <c r="AAI78" s="76"/>
      <c r="AAJ78" s="76"/>
      <c r="AAK78" s="76"/>
      <c r="AAL78" s="76"/>
      <c r="AAM78" s="76"/>
      <c r="AAN78" s="76"/>
      <c r="AAO78" s="76"/>
      <c r="AAP78" s="76"/>
      <c r="AAQ78" s="76"/>
      <c r="AAR78" s="76"/>
      <c r="AAS78" s="76"/>
      <c r="AAT78" s="76"/>
      <c r="AAU78" s="76"/>
      <c r="AAV78" s="76"/>
      <c r="AAW78" s="76"/>
      <c r="AAX78" s="76"/>
      <c r="AAY78" s="76"/>
      <c r="AAZ78" s="76"/>
      <c r="ABA78" s="76"/>
      <c r="ABB78" s="76"/>
      <c r="ABC78" s="76"/>
      <c r="ABD78" s="76"/>
      <c r="ABE78" s="76"/>
      <c r="ABF78" s="76"/>
      <c r="ABG78" s="76"/>
      <c r="ABH78" s="76"/>
      <c r="ABI78" s="76"/>
      <c r="ABJ78" s="76"/>
      <c r="ABK78" s="76"/>
      <c r="ABL78" s="76"/>
      <c r="ABM78" s="76"/>
      <c r="ABN78" s="76"/>
      <c r="ABO78" s="76"/>
      <c r="ABP78" s="76"/>
      <c r="ABQ78" s="76"/>
      <c r="ABR78" s="76"/>
      <c r="ABS78" s="76"/>
      <c r="ABT78" s="76"/>
      <c r="ABU78" s="76"/>
      <c r="ABV78" s="76"/>
      <c r="ABW78" s="76"/>
      <c r="ABX78" s="76"/>
      <c r="ABY78" s="76"/>
      <c r="ABZ78" s="76"/>
      <c r="ACA78" s="76"/>
      <c r="ACB78" s="76"/>
      <c r="ACC78" s="76"/>
      <c r="ACD78" s="76"/>
      <c r="ACE78" s="76"/>
      <c r="ACF78" s="76"/>
      <c r="ACG78" s="76"/>
      <c r="ACH78" s="76"/>
      <c r="ACI78" s="76"/>
      <c r="ACJ78" s="76"/>
      <c r="ACK78" s="76"/>
      <c r="ACL78" s="76"/>
      <c r="ACM78" s="76"/>
      <c r="ACN78" s="76"/>
      <c r="ACO78" s="76"/>
      <c r="ACP78" s="76"/>
      <c r="ACQ78" s="76"/>
      <c r="ACR78" s="76"/>
      <c r="ACS78" s="76"/>
      <c r="ACT78" s="76"/>
      <c r="ACU78" s="76"/>
      <c r="ACV78" s="76"/>
      <c r="ACW78" s="76"/>
      <c r="ACX78" s="76"/>
      <c r="ACY78" s="76"/>
      <c r="ACZ78" s="76"/>
      <c r="ADA78" s="76"/>
      <c r="ADB78" s="76"/>
      <c r="ADC78" s="76"/>
      <c r="ADD78" s="76"/>
      <c r="ADE78" s="76"/>
      <c r="ADF78" s="76"/>
      <c r="ADG78" s="76"/>
      <c r="ADH78" s="76"/>
      <c r="ADI78" s="76"/>
      <c r="ADJ78" s="76"/>
      <c r="ADK78" s="76"/>
      <c r="ADL78" s="76"/>
      <c r="ADM78" s="76"/>
      <c r="ADN78" s="76"/>
      <c r="ADO78" s="76"/>
      <c r="ADP78" s="76"/>
      <c r="ADQ78" s="76"/>
      <c r="ADR78" s="76"/>
      <c r="ADS78" s="76"/>
      <c r="ADT78" s="76"/>
      <c r="ADU78" s="76"/>
      <c r="ADV78" s="76"/>
      <c r="ADW78" s="76"/>
      <c r="ADX78" s="76"/>
      <c r="ADY78" s="76"/>
      <c r="ADZ78" s="76"/>
      <c r="AEA78" s="76"/>
      <c r="AEB78" s="76"/>
      <c r="AEC78" s="76"/>
      <c r="AED78" s="76"/>
      <c r="AEE78" s="76"/>
      <c r="AEF78" s="76"/>
      <c r="AEG78" s="76"/>
      <c r="AEH78" s="76"/>
      <c r="AEI78" s="76"/>
      <c r="AEJ78" s="76"/>
      <c r="AEK78" s="76"/>
      <c r="AEL78" s="76"/>
      <c r="AEM78" s="76"/>
      <c r="AEN78" s="76"/>
      <c r="AEO78" s="76"/>
      <c r="AEP78" s="76"/>
      <c r="AEQ78" s="76"/>
      <c r="AER78" s="76"/>
      <c r="AES78" s="76"/>
      <c r="AET78" s="76"/>
      <c r="AEU78" s="76"/>
      <c r="AEV78" s="76"/>
      <c r="AEW78" s="76"/>
      <c r="AEX78" s="76"/>
      <c r="AEY78" s="76"/>
      <c r="AEZ78" s="76"/>
      <c r="AFA78" s="76"/>
      <c r="AFB78" s="76"/>
      <c r="AFC78" s="76"/>
      <c r="AFD78" s="76"/>
      <c r="AFE78" s="76"/>
      <c r="AFF78" s="76"/>
      <c r="AFG78" s="76"/>
      <c r="AFH78" s="76"/>
      <c r="AFI78" s="76"/>
      <c r="AFJ78" s="76"/>
      <c r="AFK78" s="76"/>
      <c r="AFL78" s="76"/>
      <c r="AFM78" s="76"/>
      <c r="AFN78" s="76"/>
      <c r="AFO78" s="76"/>
      <c r="AFP78" s="76"/>
      <c r="AFQ78" s="76"/>
      <c r="AFR78" s="76"/>
      <c r="AFS78" s="76"/>
      <c r="AFT78" s="76"/>
      <c r="AFU78" s="76"/>
      <c r="AFV78" s="76"/>
      <c r="AFW78" s="76"/>
      <c r="AFX78" s="76"/>
      <c r="AFY78" s="76"/>
      <c r="AFZ78" s="76"/>
      <c r="AGA78" s="76"/>
      <c r="AGB78" s="76"/>
      <c r="AGC78" s="76"/>
      <c r="AGD78" s="76"/>
      <c r="AGE78" s="76"/>
      <c r="AGF78" s="76"/>
      <c r="AGG78" s="76"/>
      <c r="AGH78" s="76"/>
      <c r="AGI78" s="76"/>
      <c r="AGJ78" s="76"/>
      <c r="AGK78" s="76"/>
      <c r="AGL78" s="76"/>
      <c r="AGM78" s="76"/>
      <c r="AGN78" s="76"/>
      <c r="AGO78" s="76"/>
      <c r="AGP78" s="76"/>
      <c r="AGQ78" s="76"/>
      <c r="AGR78" s="76"/>
      <c r="AGS78" s="76"/>
      <c r="AGT78" s="76"/>
      <c r="AGU78" s="76"/>
      <c r="AGV78" s="76"/>
      <c r="AGW78" s="76"/>
      <c r="AGX78" s="76"/>
      <c r="AGY78" s="76"/>
      <c r="AGZ78" s="76"/>
      <c r="AHA78" s="76"/>
      <c r="AHB78" s="76"/>
      <c r="AHC78" s="76"/>
      <c r="AHD78" s="76"/>
      <c r="AHE78" s="76"/>
      <c r="AHF78" s="76"/>
      <c r="AHG78" s="76"/>
      <c r="AHH78" s="76"/>
      <c r="AHI78" s="76"/>
      <c r="AHJ78" s="76"/>
      <c r="AHK78" s="76"/>
      <c r="AHL78" s="76"/>
      <c r="AHM78" s="76"/>
      <c r="AHN78" s="76"/>
      <c r="AHO78" s="76"/>
      <c r="AHP78" s="76"/>
      <c r="AHQ78" s="76"/>
      <c r="AHR78" s="76"/>
      <c r="AHS78" s="76"/>
      <c r="AHT78" s="76"/>
      <c r="AHU78" s="76"/>
      <c r="AHV78" s="76"/>
      <c r="AHW78" s="76"/>
      <c r="AHX78" s="76"/>
      <c r="AHY78" s="76"/>
      <c r="AHZ78" s="76"/>
      <c r="AIA78" s="76"/>
      <c r="AIB78" s="76"/>
      <c r="AIC78" s="76"/>
      <c r="AID78" s="76"/>
      <c r="AIE78" s="76"/>
      <c r="AIF78" s="76"/>
      <c r="AIG78" s="76"/>
      <c r="AIH78" s="76"/>
      <c r="AII78" s="76"/>
      <c r="AIJ78" s="76"/>
      <c r="AIK78" s="76"/>
      <c r="AIL78" s="76"/>
      <c r="AIM78" s="76"/>
      <c r="AIN78" s="76"/>
      <c r="AIO78" s="76"/>
      <c r="AIP78" s="76"/>
      <c r="AIQ78" s="76"/>
      <c r="AIR78" s="76"/>
      <c r="AIS78" s="76"/>
      <c r="AIT78" s="76"/>
      <c r="AIU78" s="76"/>
      <c r="AIV78" s="76"/>
      <c r="AIW78" s="76"/>
      <c r="AIX78" s="76"/>
      <c r="AIY78" s="76"/>
      <c r="AIZ78" s="76"/>
      <c r="AJA78" s="76"/>
      <c r="AJB78" s="76"/>
      <c r="AJC78" s="76"/>
      <c r="AJD78" s="76"/>
      <c r="AJE78" s="76"/>
      <c r="AJF78" s="76"/>
      <c r="AJG78" s="76"/>
      <c r="AJH78" s="76"/>
      <c r="AJI78" s="76"/>
      <c r="AJJ78" s="76"/>
      <c r="AJK78" s="76"/>
      <c r="AJL78" s="76"/>
      <c r="AJM78" s="76"/>
      <c r="AJN78" s="76"/>
      <c r="AJO78" s="76"/>
      <c r="AJP78" s="76"/>
      <c r="AJQ78" s="76"/>
      <c r="AJR78" s="76"/>
      <c r="AJS78" s="76"/>
      <c r="AJT78" s="76"/>
      <c r="AJU78" s="76"/>
      <c r="AJV78" s="76"/>
      <c r="AJW78" s="76"/>
      <c r="AJX78" s="76"/>
      <c r="AJY78" s="76"/>
      <c r="AJZ78" s="76"/>
      <c r="AKA78" s="76"/>
      <c r="AKB78" s="76"/>
      <c r="AKC78" s="76"/>
      <c r="AKD78" s="76"/>
      <c r="AKE78" s="76"/>
      <c r="AKF78" s="76"/>
      <c r="AKG78" s="76"/>
      <c r="AKH78" s="76"/>
      <c r="AKI78" s="76"/>
      <c r="AKJ78" s="76"/>
      <c r="AKK78" s="76"/>
      <c r="AKL78" s="76"/>
      <c r="AKM78" s="76"/>
      <c r="AKN78" s="76"/>
      <c r="AKO78" s="76"/>
      <c r="AKP78" s="76"/>
      <c r="AKQ78" s="76"/>
      <c r="AKR78" s="76"/>
      <c r="AKS78" s="76"/>
      <c r="AKT78" s="76"/>
      <c r="AKU78" s="76"/>
      <c r="AKV78" s="76"/>
      <c r="AKW78" s="76"/>
      <c r="AKX78" s="76"/>
      <c r="AKY78" s="76"/>
      <c r="AKZ78" s="76"/>
      <c r="ALA78" s="76"/>
      <c r="ALB78" s="76"/>
      <c r="ALC78" s="76"/>
      <c r="ALD78" s="76"/>
      <c r="ALE78" s="76"/>
      <c r="ALF78" s="76"/>
      <c r="ALG78" s="76"/>
      <c r="ALH78" s="76"/>
      <c r="ALI78" s="76"/>
      <c r="ALJ78" s="76"/>
      <c r="ALK78" s="76"/>
      <c r="ALL78" s="76"/>
      <c r="ALM78" s="76"/>
      <c r="ALN78" s="76"/>
      <c r="ALO78" s="76"/>
      <c r="ALP78" s="76"/>
      <c r="ALQ78" s="76"/>
      <c r="ALR78" s="76"/>
      <c r="ALS78" s="76"/>
      <c r="ALT78" s="76"/>
      <c r="ALU78" s="76"/>
      <c r="ALV78" s="76"/>
      <c r="ALW78" s="76"/>
      <c r="ALX78" s="76"/>
      <c r="ALY78" s="76"/>
      <c r="ALZ78" s="76"/>
      <c r="AMA78" s="76"/>
      <c r="AMB78" s="76"/>
      <c r="AMC78" s="76"/>
      <c r="AMD78" s="76"/>
      <c r="AME78" s="76"/>
    </row>
    <row r="79" spans="1:1019" s="80" customFormat="1" ht="25.5">
      <c r="A79" s="20" t="s">
        <v>321</v>
      </c>
      <c r="B79" s="21">
        <v>5219623</v>
      </c>
      <c r="C79" s="21" t="s">
        <v>96</v>
      </c>
      <c r="D79" s="71" t="s">
        <v>68</v>
      </c>
      <c r="E79" s="22" t="s">
        <v>51</v>
      </c>
      <c r="F79" s="59">
        <v>1438</v>
      </c>
      <c r="G79" s="23">
        <v>53.12</v>
      </c>
      <c r="H79" s="69">
        <f t="shared" si="23"/>
        <v>0.21229999999999999</v>
      </c>
      <c r="I79" s="23">
        <f t="shared" si="24"/>
        <v>64.400000000000006</v>
      </c>
      <c r="J79" s="23">
        <f t="shared" si="25"/>
        <v>92607.2</v>
      </c>
      <c r="K79" s="78">
        <f t="shared" si="26"/>
        <v>76386.559999999998</v>
      </c>
      <c r="L79" s="76"/>
      <c r="M79" s="79"/>
      <c r="N79" s="76"/>
      <c r="O79" s="76"/>
      <c r="P79" s="76"/>
      <c r="Q79" s="76"/>
      <c r="R79" s="76"/>
      <c r="S79" s="76"/>
      <c r="T79" s="76"/>
      <c r="U79" s="76"/>
      <c r="V79" s="76"/>
      <c r="W79" s="76"/>
      <c r="X79" s="76"/>
      <c r="Y79" s="76"/>
      <c r="Z79" s="76"/>
      <c r="AA79" s="76"/>
      <c r="AB79" s="76"/>
      <c r="AC79" s="76"/>
      <c r="AD79" s="76"/>
      <c r="AE79" s="76"/>
      <c r="AF79" s="76"/>
      <c r="AG79" s="76"/>
      <c r="AH79" s="76"/>
      <c r="AI79" s="76"/>
      <c r="AJ79" s="76"/>
      <c r="AK79" s="76"/>
      <c r="AL79" s="76"/>
      <c r="AM79" s="76"/>
      <c r="AN79" s="76"/>
      <c r="AO79" s="76"/>
      <c r="AP79" s="76"/>
      <c r="AQ79" s="76"/>
      <c r="AR79" s="76"/>
      <c r="AS79" s="76"/>
      <c r="AT79" s="76"/>
      <c r="AU79" s="76"/>
      <c r="AV79" s="76"/>
      <c r="AW79" s="76"/>
      <c r="AX79" s="76"/>
      <c r="AY79" s="76"/>
      <c r="AZ79" s="76"/>
      <c r="BA79" s="76"/>
      <c r="BB79" s="76"/>
      <c r="BC79" s="76"/>
      <c r="BD79" s="76"/>
      <c r="BE79" s="76"/>
      <c r="BF79" s="76"/>
      <c r="BG79" s="76"/>
      <c r="BH79" s="76"/>
      <c r="BI79" s="76"/>
      <c r="BJ79" s="76"/>
      <c r="BK79" s="76"/>
      <c r="BL79" s="76"/>
      <c r="BM79" s="76"/>
      <c r="BN79" s="76"/>
      <c r="BO79" s="76"/>
      <c r="BP79" s="76"/>
      <c r="BQ79" s="76"/>
      <c r="BR79" s="76"/>
      <c r="BS79" s="76"/>
      <c r="BT79" s="76"/>
      <c r="BU79" s="76"/>
      <c r="BV79" s="76"/>
      <c r="BW79" s="76"/>
      <c r="BX79" s="76"/>
      <c r="BY79" s="76"/>
      <c r="BZ79" s="76"/>
      <c r="CA79" s="76"/>
      <c r="CB79" s="76"/>
      <c r="CC79" s="76"/>
      <c r="CD79" s="76"/>
      <c r="CE79" s="76"/>
      <c r="CF79" s="76"/>
      <c r="CG79" s="76"/>
      <c r="CH79" s="76"/>
      <c r="CI79" s="76"/>
      <c r="CJ79" s="76"/>
      <c r="CK79" s="76"/>
      <c r="CL79" s="76"/>
      <c r="CM79" s="76"/>
      <c r="CN79" s="76"/>
      <c r="CO79" s="76"/>
      <c r="CP79" s="76"/>
      <c r="CQ79" s="76"/>
      <c r="CR79" s="76"/>
      <c r="CS79" s="76"/>
      <c r="CT79" s="76"/>
      <c r="CU79" s="76"/>
      <c r="CV79" s="76"/>
      <c r="CW79" s="76"/>
      <c r="CX79" s="76"/>
      <c r="CY79" s="76"/>
      <c r="CZ79" s="76"/>
      <c r="DA79" s="76"/>
      <c r="DB79" s="76"/>
      <c r="DC79" s="76"/>
      <c r="DD79" s="76"/>
      <c r="DE79" s="76"/>
      <c r="DF79" s="76"/>
      <c r="DG79" s="76"/>
      <c r="DH79" s="76"/>
      <c r="DI79" s="76"/>
      <c r="DJ79" s="76"/>
      <c r="DK79" s="76"/>
      <c r="DL79" s="76"/>
      <c r="DM79" s="76"/>
      <c r="DN79" s="76"/>
      <c r="DO79" s="76"/>
      <c r="DP79" s="76"/>
      <c r="DQ79" s="76"/>
      <c r="DR79" s="76"/>
      <c r="DS79" s="76"/>
      <c r="DT79" s="76"/>
      <c r="DU79" s="76"/>
      <c r="DV79" s="76"/>
      <c r="DW79" s="76"/>
      <c r="DX79" s="76"/>
      <c r="DY79" s="76"/>
      <c r="DZ79" s="76"/>
      <c r="EA79" s="76"/>
      <c r="EB79" s="76"/>
      <c r="EC79" s="76"/>
      <c r="ED79" s="76"/>
      <c r="EE79" s="76"/>
      <c r="EF79" s="76"/>
      <c r="EG79" s="76"/>
      <c r="EH79" s="76"/>
      <c r="EI79" s="76"/>
      <c r="EJ79" s="76"/>
      <c r="EK79" s="76"/>
      <c r="EL79" s="76"/>
      <c r="EM79" s="76"/>
      <c r="EN79" s="76"/>
      <c r="EO79" s="76"/>
      <c r="EP79" s="76"/>
      <c r="EQ79" s="76"/>
      <c r="ER79" s="76"/>
      <c r="ES79" s="76"/>
      <c r="ET79" s="76"/>
      <c r="EU79" s="76"/>
      <c r="EV79" s="76"/>
      <c r="EW79" s="76"/>
      <c r="EX79" s="76"/>
      <c r="EY79" s="76"/>
      <c r="EZ79" s="76"/>
      <c r="FA79" s="76"/>
      <c r="FB79" s="76"/>
      <c r="FC79" s="76"/>
      <c r="FD79" s="76"/>
      <c r="FE79" s="76"/>
      <c r="FF79" s="76"/>
      <c r="FG79" s="76"/>
      <c r="FH79" s="76"/>
      <c r="FI79" s="76"/>
      <c r="FJ79" s="76"/>
      <c r="FK79" s="76"/>
      <c r="FL79" s="76"/>
      <c r="FM79" s="76"/>
      <c r="FN79" s="76"/>
      <c r="FO79" s="76"/>
      <c r="FP79" s="76"/>
      <c r="FQ79" s="76"/>
      <c r="FR79" s="76"/>
      <c r="FS79" s="76"/>
      <c r="FT79" s="76"/>
      <c r="FU79" s="76"/>
      <c r="FV79" s="76"/>
      <c r="FW79" s="76"/>
      <c r="FX79" s="76"/>
      <c r="FY79" s="76"/>
      <c r="FZ79" s="76"/>
      <c r="GA79" s="76"/>
      <c r="GB79" s="76"/>
      <c r="GC79" s="76"/>
      <c r="GD79" s="76"/>
      <c r="GE79" s="76"/>
      <c r="GF79" s="76"/>
      <c r="GG79" s="76"/>
      <c r="GH79" s="76"/>
      <c r="GI79" s="76"/>
      <c r="GJ79" s="76"/>
      <c r="GK79" s="76"/>
      <c r="GL79" s="76"/>
      <c r="GM79" s="76"/>
      <c r="GN79" s="76"/>
      <c r="GO79" s="76"/>
      <c r="GP79" s="76"/>
      <c r="GQ79" s="76"/>
      <c r="GR79" s="76"/>
      <c r="GS79" s="76"/>
      <c r="GT79" s="76"/>
      <c r="GU79" s="76"/>
      <c r="GV79" s="76"/>
      <c r="GW79" s="76"/>
      <c r="GX79" s="76"/>
      <c r="GY79" s="76"/>
      <c r="GZ79" s="76"/>
      <c r="HA79" s="76"/>
      <c r="HB79" s="76"/>
      <c r="HC79" s="76"/>
      <c r="HD79" s="76"/>
      <c r="HE79" s="76"/>
      <c r="HF79" s="76"/>
      <c r="HG79" s="76"/>
      <c r="HH79" s="76"/>
      <c r="HI79" s="76"/>
      <c r="HJ79" s="76"/>
      <c r="HK79" s="76"/>
      <c r="HL79" s="76"/>
      <c r="HM79" s="76"/>
      <c r="HN79" s="76"/>
      <c r="HO79" s="76"/>
      <c r="HP79" s="76"/>
      <c r="HQ79" s="76"/>
      <c r="HR79" s="76"/>
      <c r="HS79" s="76"/>
      <c r="HT79" s="76"/>
      <c r="HU79" s="76"/>
      <c r="HV79" s="76"/>
      <c r="HW79" s="76"/>
      <c r="HX79" s="76"/>
      <c r="HY79" s="76"/>
      <c r="HZ79" s="76"/>
      <c r="IA79" s="76"/>
      <c r="IB79" s="76"/>
      <c r="IC79" s="76"/>
      <c r="ID79" s="76"/>
      <c r="IE79" s="76"/>
      <c r="IF79" s="76"/>
      <c r="IG79" s="76"/>
      <c r="IH79" s="76"/>
      <c r="II79" s="76"/>
      <c r="IJ79" s="76"/>
      <c r="IK79" s="76"/>
      <c r="IL79" s="76"/>
      <c r="IM79" s="76"/>
      <c r="IN79" s="76"/>
      <c r="IO79" s="76"/>
      <c r="IP79" s="76"/>
      <c r="IQ79" s="76"/>
      <c r="IR79" s="76"/>
      <c r="IS79" s="76"/>
      <c r="IT79" s="76"/>
      <c r="IU79" s="76"/>
      <c r="IV79" s="76"/>
      <c r="IW79" s="76"/>
      <c r="IX79" s="76"/>
      <c r="IY79" s="76"/>
      <c r="IZ79" s="76"/>
      <c r="JA79" s="76"/>
      <c r="JB79" s="76"/>
      <c r="JC79" s="76"/>
      <c r="JD79" s="76"/>
      <c r="JE79" s="76"/>
      <c r="JF79" s="76"/>
      <c r="JG79" s="76"/>
      <c r="JH79" s="76"/>
      <c r="JI79" s="76"/>
      <c r="JJ79" s="76"/>
      <c r="JK79" s="76"/>
      <c r="JL79" s="76"/>
      <c r="JM79" s="76"/>
      <c r="JN79" s="76"/>
      <c r="JO79" s="76"/>
      <c r="JP79" s="76"/>
      <c r="JQ79" s="76"/>
      <c r="JR79" s="76"/>
      <c r="JS79" s="76"/>
      <c r="JT79" s="76"/>
      <c r="JU79" s="76"/>
      <c r="JV79" s="76"/>
      <c r="JW79" s="76"/>
      <c r="JX79" s="76"/>
      <c r="JY79" s="76"/>
      <c r="JZ79" s="76"/>
      <c r="KA79" s="76"/>
      <c r="KB79" s="76"/>
      <c r="KC79" s="76"/>
      <c r="KD79" s="76"/>
      <c r="KE79" s="76"/>
      <c r="KF79" s="76"/>
      <c r="KG79" s="76"/>
      <c r="KH79" s="76"/>
      <c r="KI79" s="76"/>
      <c r="KJ79" s="76"/>
      <c r="KK79" s="76"/>
      <c r="KL79" s="76"/>
      <c r="KM79" s="76"/>
      <c r="KN79" s="76"/>
      <c r="KO79" s="76"/>
      <c r="KP79" s="76"/>
      <c r="KQ79" s="76"/>
      <c r="KR79" s="76"/>
      <c r="KS79" s="76"/>
      <c r="KT79" s="76"/>
      <c r="KU79" s="76"/>
      <c r="KV79" s="76"/>
      <c r="KW79" s="76"/>
      <c r="KX79" s="76"/>
      <c r="KY79" s="76"/>
      <c r="KZ79" s="76"/>
      <c r="LA79" s="76"/>
      <c r="LB79" s="76"/>
      <c r="LC79" s="76"/>
      <c r="LD79" s="76"/>
      <c r="LE79" s="76"/>
      <c r="LF79" s="76"/>
      <c r="LG79" s="76"/>
      <c r="LH79" s="76"/>
      <c r="LI79" s="76"/>
      <c r="LJ79" s="76"/>
      <c r="LK79" s="76"/>
      <c r="LL79" s="76"/>
      <c r="LM79" s="76"/>
      <c r="LN79" s="76"/>
      <c r="LO79" s="76"/>
      <c r="LP79" s="76"/>
      <c r="LQ79" s="76"/>
      <c r="LR79" s="76"/>
      <c r="LS79" s="76"/>
      <c r="LT79" s="76"/>
      <c r="LU79" s="76"/>
      <c r="LV79" s="76"/>
      <c r="LW79" s="76"/>
      <c r="LX79" s="76"/>
      <c r="LY79" s="76"/>
      <c r="LZ79" s="76"/>
      <c r="MA79" s="76"/>
      <c r="MB79" s="76"/>
      <c r="MC79" s="76"/>
      <c r="MD79" s="76"/>
      <c r="ME79" s="76"/>
      <c r="MF79" s="76"/>
      <c r="MG79" s="76"/>
      <c r="MH79" s="76"/>
      <c r="MI79" s="76"/>
      <c r="MJ79" s="76"/>
      <c r="MK79" s="76"/>
      <c r="ML79" s="76"/>
      <c r="MM79" s="76"/>
      <c r="MN79" s="76"/>
      <c r="MO79" s="76"/>
      <c r="MP79" s="76"/>
      <c r="MQ79" s="76"/>
      <c r="MR79" s="76"/>
      <c r="MS79" s="76"/>
      <c r="MT79" s="76"/>
      <c r="MU79" s="76"/>
      <c r="MV79" s="76"/>
      <c r="MW79" s="76"/>
      <c r="MX79" s="76"/>
      <c r="MY79" s="76"/>
      <c r="MZ79" s="76"/>
      <c r="NA79" s="76"/>
      <c r="NB79" s="76"/>
      <c r="NC79" s="76"/>
      <c r="ND79" s="76"/>
      <c r="NE79" s="76"/>
      <c r="NF79" s="76"/>
      <c r="NG79" s="76"/>
      <c r="NH79" s="76"/>
      <c r="NI79" s="76"/>
      <c r="NJ79" s="76"/>
      <c r="NK79" s="76"/>
      <c r="NL79" s="76"/>
      <c r="NM79" s="76"/>
      <c r="NN79" s="76"/>
      <c r="NO79" s="76"/>
      <c r="NP79" s="76"/>
      <c r="NQ79" s="76"/>
      <c r="NR79" s="76"/>
      <c r="NS79" s="76"/>
      <c r="NT79" s="76"/>
      <c r="NU79" s="76"/>
      <c r="NV79" s="76"/>
      <c r="NW79" s="76"/>
      <c r="NX79" s="76"/>
      <c r="NY79" s="76"/>
      <c r="NZ79" s="76"/>
      <c r="OA79" s="76"/>
      <c r="OB79" s="76"/>
      <c r="OC79" s="76"/>
      <c r="OD79" s="76"/>
      <c r="OE79" s="76"/>
      <c r="OF79" s="76"/>
      <c r="OG79" s="76"/>
      <c r="OH79" s="76"/>
      <c r="OI79" s="76"/>
      <c r="OJ79" s="76"/>
      <c r="OK79" s="76"/>
      <c r="OL79" s="76"/>
      <c r="OM79" s="76"/>
      <c r="ON79" s="76"/>
      <c r="OO79" s="76"/>
      <c r="OP79" s="76"/>
      <c r="OQ79" s="76"/>
      <c r="OR79" s="76"/>
      <c r="OS79" s="76"/>
      <c r="OT79" s="76"/>
      <c r="OU79" s="76"/>
      <c r="OV79" s="76"/>
      <c r="OW79" s="76"/>
      <c r="OX79" s="76"/>
      <c r="OY79" s="76"/>
      <c r="OZ79" s="76"/>
      <c r="PA79" s="76"/>
      <c r="PB79" s="76"/>
      <c r="PC79" s="76"/>
      <c r="PD79" s="76"/>
      <c r="PE79" s="76"/>
      <c r="PF79" s="76"/>
      <c r="PG79" s="76"/>
      <c r="PH79" s="76"/>
      <c r="PI79" s="76"/>
      <c r="PJ79" s="76"/>
      <c r="PK79" s="76"/>
      <c r="PL79" s="76"/>
      <c r="PM79" s="76"/>
      <c r="PN79" s="76"/>
      <c r="PO79" s="76"/>
      <c r="PP79" s="76"/>
      <c r="PQ79" s="76"/>
      <c r="PR79" s="76"/>
      <c r="PS79" s="76"/>
      <c r="PT79" s="76"/>
      <c r="PU79" s="76"/>
      <c r="PV79" s="76"/>
      <c r="PW79" s="76"/>
      <c r="PX79" s="76"/>
      <c r="PY79" s="76"/>
      <c r="PZ79" s="76"/>
      <c r="QA79" s="76"/>
      <c r="QB79" s="76"/>
      <c r="QC79" s="76"/>
      <c r="QD79" s="76"/>
      <c r="QE79" s="76"/>
      <c r="QF79" s="76"/>
      <c r="QG79" s="76"/>
      <c r="QH79" s="76"/>
      <c r="QI79" s="76"/>
      <c r="QJ79" s="76"/>
      <c r="QK79" s="76"/>
      <c r="QL79" s="76"/>
      <c r="QM79" s="76"/>
      <c r="QN79" s="76"/>
      <c r="QO79" s="76"/>
      <c r="QP79" s="76"/>
      <c r="QQ79" s="76"/>
      <c r="QR79" s="76"/>
      <c r="QS79" s="76"/>
      <c r="QT79" s="76"/>
      <c r="QU79" s="76"/>
      <c r="QV79" s="76"/>
      <c r="QW79" s="76"/>
      <c r="QX79" s="76"/>
      <c r="QY79" s="76"/>
      <c r="QZ79" s="76"/>
      <c r="RA79" s="76"/>
      <c r="RB79" s="76"/>
      <c r="RC79" s="76"/>
      <c r="RD79" s="76"/>
      <c r="RE79" s="76"/>
      <c r="RF79" s="76"/>
      <c r="RG79" s="76"/>
      <c r="RH79" s="76"/>
      <c r="RI79" s="76"/>
      <c r="RJ79" s="76"/>
      <c r="RK79" s="76"/>
      <c r="RL79" s="76"/>
      <c r="RM79" s="76"/>
      <c r="RN79" s="76"/>
      <c r="RO79" s="76"/>
      <c r="RP79" s="76"/>
      <c r="RQ79" s="76"/>
      <c r="RR79" s="76"/>
      <c r="RS79" s="76"/>
      <c r="RT79" s="76"/>
      <c r="RU79" s="76"/>
      <c r="RV79" s="76"/>
      <c r="RW79" s="76"/>
      <c r="RX79" s="76"/>
      <c r="RY79" s="76"/>
      <c r="RZ79" s="76"/>
      <c r="SA79" s="76"/>
      <c r="SB79" s="76"/>
      <c r="SC79" s="76"/>
      <c r="SD79" s="76"/>
      <c r="SE79" s="76"/>
      <c r="SF79" s="76"/>
      <c r="SG79" s="76"/>
      <c r="SH79" s="76"/>
      <c r="SI79" s="76"/>
      <c r="SJ79" s="76"/>
      <c r="SK79" s="76"/>
      <c r="SL79" s="76"/>
      <c r="SM79" s="76"/>
      <c r="SN79" s="76"/>
      <c r="SO79" s="76"/>
      <c r="SP79" s="76"/>
      <c r="SQ79" s="76"/>
      <c r="SR79" s="76"/>
      <c r="SS79" s="76"/>
      <c r="ST79" s="76"/>
      <c r="SU79" s="76"/>
      <c r="SV79" s="76"/>
      <c r="SW79" s="76"/>
      <c r="SX79" s="76"/>
      <c r="SY79" s="76"/>
      <c r="SZ79" s="76"/>
      <c r="TA79" s="76"/>
      <c r="TB79" s="76"/>
      <c r="TC79" s="76"/>
      <c r="TD79" s="76"/>
      <c r="TE79" s="76"/>
      <c r="TF79" s="76"/>
      <c r="TG79" s="76"/>
      <c r="TH79" s="76"/>
      <c r="TI79" s="76"/>
      <c r="TJ79" s="76"/>
      <c r="TK79" s="76"/>
      <c r="TL79" s="76"/>
      <c r="TM79" s="76"/>
      <c r="TN79" s="76"/>
      <c r="TO79" s="76"/>
      <c r="TP79" s="76"/>
      <c r="TQ79" s="76"/>
      <c r="TR79" s="76"/>
      <c r="TS79" s="76"/>
      <c r="TT79" s="76"/>
      <c r="TU79" s="76"/>
      <c r="TV79" s="76"/>
      <c r="TW79" s="76"/>
      <c r="TX79" s="76"/>
      <c r="TY79" s="76"/>
      <c r="TZ79" s="76"/>
      <c r="UA79" s="76"/>
      <c r="UB79" s="76"/>
      <c r="UC79" s="76"/>
      <c r="UD79" s="76"/>
      <c r="UE79" s="76"/>
      <c r="UF79" s="76"/>
      <c r="UG79" s="76"/>
      <c r="UH79" s="76"/>
      <c r="UI79" s="76"/>
      <c r="UJ79" s="76"/>
      <c r="UK79" s="76"/>
      <c r="UL79" s="76"/>
      <c r="UM79" s="76"/>
      <c r="UN79" s="76"/>
      <c r="UO79" s="76"/>
      <c r="UP79" s="76"/>
      <c r="UQ79" s="76"/>
      <c r="UR79" s="76"/>
      <c r="US79" s="76"/>
      <c r="UT79" s="76"/>
      <c r="UU79" s="76"/>
      <c r="UV79" s="76"/>
      <c r="UW79" s="76"/>
      <c r="UX79" s="76"/>
      <c r="UY79" s="76"/>
      <c r="UZ79" s="76"/>
      <c r="VA79" s="76"/>
      <c r="VB79" s="76"/>
      <c r="VC79" s="76"/>
      <c r="VD79" s="76"/>
      <c r="VE79" s="76"/>
      <c r="VF79" s="76"/>
      <c r="VG79" s="76"/>
      <c r="VH79" s="76"/>
      <c r="VI79" s="76"/>
      <c r="VJ79" s="76"/>
      <c r="VK79" s="76"/>
      <c r="VL79" s="76"/>
      <c r="VM79" s="76"/>
      <c r="VN79" s="76"/>
      <c r="VO79" s="76"/>
      <c r="VP79" s="76"/>
      <c r="VQ79" s="76"/>
      <c r="VR79" s="76"/>
      <c r="VS79" s="76"/>
      <c r="VT79" s="76"/>
      <c r="VU79" s="76"/>
      <c r="VV79" s="76"/>
      <c r="VW79" s="76"/>
      <c r="VX79" s="76"/>
      <c r="VY79" s="76"/>
      <c r="VZ79" s="76"/>
      <c r="WA79" s="76"/>
      <c r="WB79" s="76"/>
      <c r="WC79" s="76"/>
      <c r="WD79" s="76"/>
      <c r="WE79" s="76"/>
      <c r="WF79" s="76"/>
      <c r="WG79" s="76"/>
      <c r="WH79" s="76"/>
      <c r="WI79" s="76"/>
      <c r="WJ79" s="76"/>
      <c r="WK79" s="76"/>
      <c r="WL79" s="76"/>
      <c r="WM79" s="76"/>
      <c r="WN79" s="76"/>
      <c r="WO79" s="76"/>
      <c r="WP79" s="76"/>
      <c r="WQ79" s="76"/>
      <c r="WR79" s="76"/>
      <c r="WS79" s="76"/>
      <c r="WT79" s="76"/>
      <c r="WU79" s="76"/>
      <c r="WV79" s="76"/>
      <c r="WW79" s="76"/>
      <c r="WX79" s="76"/>
      <c r="WY79" s="76"/>
      <c r="WZ79" s="76"/>
      <c r="XA79" s="76"/>
      <c r="XB79" s="76"/>
      <c r="XC79" s="76"/>
      <c r="XD79" s="76"/>
      <c r="XE79" s="76"/>
      <c r="XF79" s="76"/>
      <c r="XG79" s="76"/>
      <c r="XH79" s="76"/>
      <c r="XI79" s="76"/>
      <c r="XJ79" s="76"/>
      <c r="XK79" s="76"/>
      <c r="XL79" s="76"/>
      <c r="XM79" s="76"/>
      <c r="XN79" s="76"/>
      <c r="XO79" s="76"/>
      <c r="XP79" s="76"/>
      <c r="XQ79" s="76"/>
      <c r="XR79" s="76"/>
      <c r="XS79" s="76"/>
      <c r="XT79" s="76"/>
      <c r="XU79" s="76"/>
      <c r="XV79" s="76"/>
      <c r="XW79" s="76"/>
      <c r="XX79" s="76"/>
      <c r="XY79" s="76"/>
      <c r="XZ79" s="76"/>
      <c r="YA79" s="76"/>
      <c r="YB79" s="76"/>
      <c r="YC79" s="76"/>
      <c r="YD79" s="76"/>
      <c r="YE79" s="76"/>
      <c r="YF79" s="76"/>
      <c r="YG79" s="76"/>
      <c r="YH79" s="76"/>
      <c r="YI79" s="76"/>
      <c r="YJ79" s="76"/>
      <c r="YK79" s="76"/>
      <c r="YL79" s="76"/>
      <c r="YM79" s="76"/>
      <c r="YN79" s="76"/>
      <c r="YO79" s="76"/>
      <c r="YP79" s="76"/>
      <c r="YQ79" s="76"/>
      <c r="YR79" s="76"/>
      <c r="YS79" s="76"/>
      <c r="YT79" s="76"/>
      <c r="YU79" s="76"/>
      <c r="YV79" s="76"/>
      <c r="YW79" s="76"/>
      <c r="YX79" s="76"/>
      <c r="YY79" s="76"/>
      <c r="YZ79" s="76"/>
      <c r="ZA79" s="76"/>
      <c r="ZB79" s="76"/>
      <c r="ZC79" s="76"/>
      <c r="ZD79" s="76"/>
      <c r="ZE79" s="76"/>
      <c r="ZF79" s="76"/>
      <c r="ZG79" s="76"/>
      <c r="ZH79" s="76"/>
      <c r="ZI79" s="76"/>
      <c r="ZJ79" s="76"/>
      <c r="ZK79" s="76"/>
      <c r="ZL79" s="76"/>
      <c r="ZM79" s="76"/>
      <c r="ZN79" s="76"/>
      <c r="ZO79" s="76"/>
      <c r="ZP79" s="76"/>
      <c r="ZQ79" s="76"/>
      <c r="ZR79" s="76"/>
      <c r="ZS79" s="76"/>
      <c r="ZT79" s="76"/>
      <c r="ZU79" s="76"/>
      <c r="ZV79" s="76"/>
      <c r="ZW79" s="76"/>
      <c r="ZX79" s="76"/>
      <c r="ZY79" s="76"/>
      <c r="ZZ79" s="76"/>
      <c r="AAA79" s="76"/>
      <c r="AAB79" s="76"/>
      <c r="AAC79" s="76"/>
      <c r="AAD79" s="76"/>
      <c r="AAE79" s="76"/>
      <c r="AAF79" s="76"/>
      <c r="AAG79" s="76"/>
      <c r="AAH79" s="76"/>
      <c r="AAI79" s="76"/>
      <c r="AAJ79" s="76"/>
      <c r="AAK79" s="76"/>
      <c r="AAL79" s="76"/>
      <c r="AAM79" s="76"/>
      <c r="AAN79" s="76"/>
      <c r="AAO79" s="76"/>
      <c r="AAP79" s="76"/>
      <c r="AAQ79" s="76"/>
      <c r="AAR79" s="76"/>
      <c r="AAS79" s="76"/>
      <c r="AAT79" s="76"/>
      <c r="AAU79" s="76"/>
      <c r="AAV79" s="76"/>
      <c r="AAW79" s="76"/>
      <c r="AAX79" s="76"/>
      <c r="AAY79" s="76"/>
      <c r="AAZ79" s="76"/>
      <c r="ABA79" s="76"/>
      <c r="ABB79" s="76"/>
      <c r="ABC79" s="76"/>
      <c r="ABD79" s="76"/>
      <c r="ABE79" s="76"/>
      <c r="ABF79" s="76"/>
      <c r="ABG79" s="76"/>
      <c r="ABH79" s="76"/>
      <c r="ABI79" s="76"/>
      <c r="ABJ79" s="76"/>
      <c r="ABK79" s="76"/>
      <c r="ABL79" s="76"/>
      <c r="ABM79" s="76"/>
      <c r="ABN79" s="76"/>
      <c r="ABO79" s="76"/>
      <c r="ABP79" s="76"/>
      <c r="ABQ79" s="76"/>
      <c r="ABR79" s="76"/>
      <c r="ABS79" s="76"/>
      <c r="ABT79" s="76"/>
      <c r="ABU79" s="76"/>
      <c r="ABV79" s="76"/>
      <c r="ABW79" s="76"/>
      <c r="ABX79" s="76"/>
      <c r="ABY79" s="76"/>
      <c r="ABZ79" s="76"/>
      <c r="ACA79" s="76"/>
      <c r="ACB79" s="76"/>
      <c r="ACC79" s="76"/>
      <c r="ACD79" s="76"/>
      <c r="ACE79" s="76"/>
      <c r="ACF79" s="76"/>
      <c r="ACG79" s="76"/>
      <c r="ACH79" s="76"/>
      <c r="ACI79" s="76"/>
      <c r="ACJ79" s="76"/>
      <c r="ACK79" s="76"/>
      <c r="ACL79" s="76"/>
      <c r="ACM79" s="76"/>
      <c r="ACN79" s="76"/>
      <c r="ACO79" s="76"/>
      <c r="ACP79" s="76"/>
      <c r="ACQ79" s="76"/>
      <c r="ACR79" s="76"/>
      <c r="ACS79" s="76"/>
      <c r="ACT79" s="76"/>
      <c r="ACU79" s="76"/>
      <c r="ACV79" s="76"/>
      <c r="ACW79" s="76"/>
      <c r="ACX79" s="76"/>
      <c r="ACY79" s="76"/>
      <c r="ACZ79" s="76"/>
      <c r="ADA79" s="76"/>
      <c r="ADB79" s="76"/>
      <c r="ADC79" s="76"/>
      <c r="ADD79" s="76"/>
      <c r="ADE79" s="76"/>
      <c r="ADF79" s="76"/>
      <c r="ADG79" s="76"/>
      <c r="ADH79" s="76"/>
      <c r="ADI79" s="76"/>
      <c r="ADJ79" s="76"/>
      <c r="ADK79" s="76"/>
      <c r="ADL79" s="76"/>
      <c r="ADM79" s="76"/>
      <c r="ADN79" s="76"/>
      <c r="ADO79" s="76"/>
      <c r="ADP79" s="76"/>
      <c r="ADQ79" s="76"/>
      <c r="ADR79" s="76"/>
      <c r="ADS79" s="76"/>
      <c r="ADT79" s="76"/>
      <c r="ADU79" s="76"/>
      <c r="ADV79" s="76"/>
      <c r="ADW79" s="76"/>
      <c r="ADX79" s="76"/>
      <c r="ADY79" s="76"/>
      <c r="ADZ79" s="76"/>
      <c r="AEA79" s="76"/>
      <c r="AEB79" s="76"/>
      <c r="AEC79" s="76"/>
      <c r="AED79" s="76"/>
      <c r="AEE79" s="76"/>
      <c r="AEF79" s="76"/>
      <c r="AEG79" s="76"/>
      <c r="AEH79" s="76"/>
      <c r="AEI79" s="76"/>
      <c r="AEJ79" s="76"/>
      <c r="AEK79" s="76"/>
      <c r="AEL79" s="76"/>
      <c r="AEM79" s="76"/>
      <c r="AEN79" s="76"/>
      <c r="AEO79" s="76"/>
      <c r="AEP79" s="76"/>
      <c r="AEQ79" s="76"/>
      <c r="AER79" s="76"/>
      <c r="AES79" s="76"/>
      <c r="AET79" s="76"/>
      <c r="AEU79" s="76"/>
      <c r="AEV79" s="76"/>
      <c r="AEW79" s="76"/>
      <c r="AEX79" s="76"/>
      <c r="AEY79" s="76"/>
      <c r="AEZ79" s="76"/>
      <c r="AFA79" s="76"/>
      <c r="AFB79" s="76"/>
      <c r="AFC79" s="76"/>
      <c r="AFD79" s="76"/>
      <c r="AFE79" s="76"/>
      <c r="AFF79" s="76"/>
      <c r="AFG79" s="76"/>
      <c r="AFH79" s="76"/>
      <c r="AFI79" s="76"/>
      <c r="AFJ79" s="76"/>
      <c r="AFK79" s="76"/>
      <c r="AFL79" s="76"/>
      <c r="AFM79" s="76"/>
      <c r="AFN79" s="76"/>
      <c r="AFO79" s="76"/>
      <c r="AFP79" s="76"/>
      <c r="AFQ79" s="76"/>
      <c r="AFR79" s="76"/>
      <c r="AFS79" s="76"/>
      <c r="AFT79" s="76"/>
      <c r="AFU79" s="76"/>
      <c r="AFV79" s="76"/>
      <c r="AFW79" s="76"/>
      <c r="AFX79" s="76"/>
      <c r="AFY79" s="76"/>
      <c r="AFZ79" s="76"/>
      <c r="AGA79" s="76"/>
      <c r="AGB79" s="76"/>
      <c r="AGC79" s="76"/>
      <c r="AGD79" s="76"/>
      <c r="AGE79" s="76"/>
      <c r="AGF79" s="76"/>
      <c r="AGG79" s="76"/>
      <c r="AGH79" s="76"/>
      <c r="AGI79" s="76"/>
      <c r="AGJ79" s="76"/>
      <c r="AGK79" s="76"/>
      <c r="AGL79" s="76"/>
      <c r="AGM79" s="76"/>
      <c r="AGN79" s="76"/>
      <c r="AGO79" s="76"/>
      <c r="AGP79" s="76"/>
      <c r="AGQ79" s="76"/>
      <c r="AGR79" s="76"/>
      <c r="AGS79" s="76"/>
      <c r="AGT79" s="76"/>
      <c r="AGU79" s="76"/>
      <c r="AGV79" s="76"/>
      <c r="AGW79" s="76"/>
      <c r="AGX79" s="76"/>
      <c r="AGY79" s="76"/>
      <c r="AGZ79" s="76"/>
      <c r="AHA79" s="76"/>
      <c r="AHB79" s="76"/>
      <c r="AHC79" s="76"/>
      <c r="AHD79" s="76"/>
      <c r="AHE79" s="76"/>
      <c r="AHF79" s="76"/>
      <c r="AHG79" s="76"/>
      <c r="AHH79" s="76"/>
      <c r="AHI79" s="76"/>
      <c r="AHJ79" s="76"/>
      <c r="AHK79" s="76"/>
      <c r="AHL79" s="76"/>
      <c r="AHM79" s="76"/>
      <c r="AHN79" s="76"/>
      <c r="AHO79" s="76"/>
      <c r="AHP79" s="76"/>
      <c r="AHQ79" s="76"/>
      <c r="AHR79" s="76"/>
      <c r="AHS79" s="76"/>
      <c r="AHT79" s="76"/>
      <c r="AHU79" s="76"/>
      <c r="AHV79" s="76"/>
      <c r="AHW79" s="76"/>
      <c r="AHX79" s="76"/>
      <c r="AHY79" s="76"/>
      <c r="AHZ79" s="76"/>
      <c r="AIA79" s="76"/>
      <c r="AIB79" s="76"/>
      <c r="AIC79" s="76"/>
      <c r="AID79" s="76"/>
      <c r="AIE79" s="76"/>
      <c r="AIF79" s="76"/>
      <c r="AIG79" s="76"/>
      <c r="AIH79" s="76"/>
      <c r="AII79" s="76"/>
      <c r="AIJ79" s="76"/>
      <c r="AIK79" s="76"/>
      <c r="AIL79" s="76"/>
      <c r="AIM79" s="76"/>
      <c r="AIN79" s="76"/>
      <c r="AIO79" s="76"/>
      <c r="AIP79" s="76"/>
      <c r="AIQ79" s="76"/>
      <c r="AIR79" s="76"/>
      <c r="AIS79" s="76"/>
      <c r="AIT79" s="76"/>
      <c r="AIU79" s="76"/>
      <c r="AIV79" s="76"/>
      <c r="AIW79" s="76"/>
      <c r="AIX79" s="76"/>
      <c r="AIY79" s="76"/>
      <c r="AIZ79" s="76"/>
      <c r="AJA79" s="76"/>
      <c r="AJB79" s="76"/>
      <c r="AJC79" s="76"/>
      <c r="AJD79" s="76"/>
      <c r="AJE79" s="76"/>
      <c r="AJF79" s="76"/>
      <c r="AJG79" s="76"/>
      <c r="AJH79" s="76"/>
      <c r="AJI79" s="76"/>
      <c r="AJJ79" s="76"/>
      <c r="AJK79" s="76"/>
      <c r="AJL79" s="76"/>
      <c r="AJM79" s="76"/>
      <c r="AJN79" s="76"/>
      <c r="AJO79" s="76"/>
      <c r="AJP79" s="76"/>
      <c r="AJQ79" s="76"/>
      <c r="AJR79" s="76"/>
      <c r="AJS79" s="76"/>
      <c r="AJT79" s="76"/>
      <c r="AJU79" s="76"/>
      <c r="AJV79" s="76"/>
      <c r="AJW79" s="76"/>
      <c r="AJX79" s="76"/>
      <c r="AJY79" s="76"/>
      <c r="AJZ79" s="76"/>
      <c r="AKA79" s="76"/>
      <c r="AKB79" s="76"/>
      <c r="AKC79" s="76"/>
      <c r="AKD79" s="76"/>
      <c r="AKE79" s="76"/>
      <c r="AKF79" s="76"/>
      <c r="AKG79" s="76"/>
      <c r="AKH79" s="76"/>
      <c r="AKI79" s="76"/>
      <c r="AKJ79" s="76"/>
      <c r="AKK79" s="76"/>
      <c r="AKL79" s="76"/>
      <c r="AKM79" s="76"/>
      <c r="AKN79" s="76"/>
      <c r="AKO79" s="76"/>
      <c r="AKP79" s="76"/>
      <c r="AKQ79" s="76"/>
      <c r="AKR79" s="76"/>
      <c r="AKS79" s="76"/>
      <c r="AKT79" s="76"/>
      <c r="AKU79" s="76"/>
      <c r="AKV79" s="76"/>
      <c r="AKW79" s="76"/>
      <c r="AKX79" s="76"/>
      <c r="AKY79" s="76"/>
      <c r="AKZ79" s="76"/>
      <c r="ALA79" s="76"/>
      <c r="ALB79" s="76"/>
      <c r="ALC79" s="76"/>
      <c r="ALD79" s="76"/>
      <c r="ALE79" s="76"/>
      <c r="ALF79" s="76"/>
      <c r="ALG79" s="76"/>
      <c r="ALH79" s="76"/>
      <c r="ALI79" s="76"/>
      <c r="ALJ79" s="76"/>
      <c r="ALK79" s="76"/>
      <c r="ALL79" s="76"/>
      <c r="ALM79" s="76"/>
      <c r="ALN79" s="76"/>
      <c r="ALO79" s="76"/>
      <c r="ALP79" s="76"/>
      <c r="ALQ79" s="76"/>
      <c r="ALR79" s="76"/>
      <c r="ALS79" s="76"/>
      <c r="ALT79" s="76"/>
      <c r="ALU79" s="76"/>
      <c r="ALV79" s="76"/>
      <c r="ALW79" s="76"/>
      <c r="ALX79" s="76"/>
      <c r="ALY79" s="76"/>
      <c r="ALZ79" s="76"/>
      <c r="AMA79" s="76"/>
      <c r="AMB79" s="76"/>
      <c r="AMC79" s="76"/>
      <c r="AMD79" s="76"/>
      <c r="AME79" s="76"/>
    </row>
    <row r="80" spans="1:1019" s="80" customFormat="1" ht="25.5">
      <c r="A80" s="20" t="s">
        <v>322</v>
      </c>
      <c r="B80" s="21">
        <v>5219644</v>
      </c>
      <c r="C80" s="21" t="s">
        <v>96</v>
      </c>
      <c r="D80" s="71" t="s">
        <v>166</v>
      </c>
      <c r="E80" s="22" t="s">
        <v>51</v>
      </c>
      <c r="F80" s="59">
        <v>232</v>
      </c>
      <c r="G80" s="23">
        <v>77.099999999999994</v>
      </c>
      <c r="H80" s="69">
        <f t="shared" si="23"/>
        <v>0.21229999999999999</v>
      </c>
      <c r="I80" s="23">
        <f t="shared" si="24"/>
        <v>93.47</v>
      </c>
      <c r="J80" s="23">
        <f t="shared" si="25"/>
        <v>21685.040000000001</v>
      </c>
      <c r="K80" s="78">
        <f t="shared" si="26"/>
        <v>17887.199999999997</v>
      </c>
      <c r="L80" s="76"/>
      <c r="M80" s="79"/>
      <c r="N80" s="76"/>
      <c r="O80" s="76"/>
      <c r="P80" s="76"/>
      <c r="Q80" s="76"/>
      <c r="R80" s="76"/>
      <c r="S80" s="76"/>
      <c r="T80" s="76"/>
      <c r="U80" s="76"/>
      <c r="V80" s="76"/>
      <c r="W80" s="76"/>
      <c r="X80" s="76"/>
      <c r="Y80" s="76"/>
      <c r="Z80" s="76"/>
      <c r="AA80" s="76"/>
      <c r="AB80" s="76"/>
      <c r="AC80" s="76"/>
      <c r="AD80" s="76"/>
      <c r="AE80" s="76"/>
      <c r="AF80" s="76"/>
      <c r="AG80" s="76"/>
      <c r="AH80" s="76"/>
      <c r="AI80" s="76"/>
      <c r="AJ80" s="76"/>
      <c r="AK80" s="76"/>
      <c r="AL80" s="76"/>
      <c r="AM80" s="76"/>
      <c r="AN80" s="76"/>
      <c r="AO80" s="76"/>
      <c r="AP80" s="76"/>
      <c r="AQ80" s="76"/>
      <c r="AR80" s="76"/>
      <c r="AS80" s="76"/>
      <c r="AT80" s="76"/>
      <c r="AU80" s="76"/>
      <c r="AV80" s="76"/>
      <c r="AW80" s="76"/>
      <c r="AX80" s="76"/>
      <c r="AY80" s="76"/>
      <c r="AZ80" s="76"/>
      <c r="BA80" s="76"/>
      <c r="BB80" s="76"/>
      <c r="BC80" s="76"/>
      <c r="BD80" s="76"/>
      <c r="BE80" s="76"/>
      <c r="BF80" s="76"/>
      <c r="BG80" s="76"/>
      <c r="BH80" s="76"/>
      <c r="BI80" s="76"/>
      <c r="BJ80" s="76"/>
      <c r="BK80" s="76"/>
      <c r="BL80" s="76"/>
      <c r="BM80" s="76"/>
      <c r="BN80" s="76"/>
      <c r="BO80" s="76"/>
      <c r="BP80" s="76"/>
      <c r="BQ80" s="76"/>
      <c r="BR80" s="76"/>
      <c r="BS80" s="76"/>
      <c r="BT80" s="76"/>
      <c r="BU80" s="76"/>
      <c r="BV80" s="76"/>
      <c r="BW80" s="76"/>
      <c r="BX80" s="76"/>
      <c r="BY80" s="76"/>
      <c r="BZ80" s="76"/>
      <c r="CA80" s="76"/>
      <c r="CB80" s="76"/>
      <c r="CC80" s="76"/>
      <c r="CD80" s="76"/>
      <c r="CE80" s="76"/>
      <c r="CF80" s="76"/>
      <c r="CG80" s="76"/>
      <c r="CH80" s="76"/>
      <c r="CI80" s="76"/>
      <c r="CJ80" s="76"/>
      <c r="CK80" s="76"/>
      <c r="CL80" s="76"/>
      <c r="CM80" s="76"/>
      <c r="CN80" s="76"/>
      <c r="CO80" s="76"/>
      <c r="CP80" s="76"/>
      <c r="CQ80" s="76"/>
      <c r="CR80" s="76"/>
      <c r="CS80" s="76"/>
      <c r="CT80" s="76"/>
      <c r="CU80" s="76"/>
      <c r="CV80" s="76"/>
      <c r="CW80" s="76"/>
      <c r="CX80" s="76"/>
      <c r="CY80" s="76"/>
      <c r="CZ80" s="76"/>
      <c r="DA80" s="76"/>
      <c r="DB80" s="76"/>
      <c r="DC80" s="76"/>
      <c r="DD80" s="76"/>
      <c r="DE80" s="76"/>
      <c r="DF80" s="76"/>
      <c r="DG80" s="76"/>
      <c r="DH80" s="76"/>
      <c r="DI80" s="76"/>
      <c r="DJ80" s="76"/>
      <c r="DK80" s="76"/>
      <c r="DL80" s="76"/>
      <c r="DM80" s="76"/>
      <c r="DN80" s="76"/>
      <c r="DO80" s="76"/>
      <c r="DP80" s="76"/>
      <c r="DQ80" s="76"/>
      <c r="DR80" s="76"/>
      <c r="DS80" s="76"/>
      <c r="DT80" s="76"/>
      <c r="DU80" s="76"/>
      <c r="DV80" s="76"/>
      <c r="DW80" s="76"/>
      <c r="DX80" s="76"/>
      <c r="DY80" s="76"/>
      <c r="DZ80" s="76"/>
      <c r="EA80" s="76"/>
      <c r="EB80" s="76"/>
      <c r="EC80" s="76"/>
      <c r="ED80" s="76"/>
      <c r="EE80" s="76"/>
      <c r="EF80" s="76"/>
      <c r="EG80" s="76"/>
      <c r="EH80" s="76"/>
      <c r="EI80" s="76"/>
      <c r="EJ80" s="76"/>
      <c r="EK80" s="76"/>
      <c r="EL80" s="76"/>
      <c r="EM80" s="76"/>
      <c r="EN80" s="76"/>
      <c r="EO80" s="76"/>
      <c r="EP80" s="76"/>
      <c r="EQ80" s="76"/>
      <c r="ER80" s="76"/>
      <c r="ES80" s="76"/>
      <c r="ET80" s="76"/>
      <c r="EU80" s="76"/>
      <c r="EV80" s="76"/>
      <c r="EW80" s="76"/>
      <c r="EX80" s="76"/>
      <c r="EY80" s="76"/>
      <c r="EZ80" s="76"/>
      <c r="FA80" s="76"/>
      <c r="FB80" s="76"/>
      <c r="FC80" s="76"/>
      <c r="FD80" s="76"/>
      <c r="FE80" s="76"/>
      <c r="FF80" s="76"/>
      <c r="FG80" s="76"/>
      <c r="FH80" s="76"/>
      <c r="FI80" s="76"/>
      <c r="FJ80" s="76"/>
      <c r="FK80" s="76"/>
      <c r="FL80" s="76"/>
      <c r="FM80" s="76"/>
      <c r="FN80" s="76"/>
      <c r="FO80" s="76"/>
      <c r="FP80" s="76"/>
      <c r="FQ80" s="76"/>
      <c r="FR80" s="76"/>
      <c r="FS80" s="76"/>
      <c r="FT80" s="76"/>
      <c r="FU80" s="76"/>
      <c r="FV80" s="76"/>
      <c r="FW80" s="76"/>
      <c r="FX80" s="76"/>
      <c r="FY80" s="76"/>
      <c r="FZ80" s="76"/>
      <c r="GA80" s="76"/>
      <c r="GB80" s="76"/>
      <c r="GC80" s="76"/>
      <c r="GD80" s="76"/>
      <c r="GE80" s="76"/>
      <c r="GF80" s="76"/>
      <c r="GG80" s="76"/>
      <c r="GH80" s="76"/>
      <c r="GI80" s="76"/>
      <c r="GJ80" s="76"/>
      <c r="GK80" s="76"/>
      <c r="GL80" s="76"/>
      <c r="GM80" s="76"/>
      <c r="GN80" s="76"/>
      <c r="GO80" s="76"/>
      <c r="GP80" s="76"/>
      <c r="GQ80" s="76"/>
      <c r="GR80" s="76"/>
      <c r="GS80" s="76"/>
      <c r="GT80" s="76"/>
      <c r="GU80" s="76"/>
      <c r="GV80" s="76"/>
      <c r="GW80" s="76"/>
      <c r="GX80" s="76"/>
      <c r="GY80" s="76"/>
      <c r="GZ80" s="76"/>
      <c r="HA80" s="76"/>
      <c r="HB80" s="76"/>
      <c r="HC80" s="76"/>
      <c r="HD80" s="76"/>
      <c r="HE80" s="76"/>
      <c r="HF80" s="76"/>
      <c r="HG80" s="76"/>
      <c r="HH80" s="76"/>
      <c r="HI80" s="76"/>
      <c r="HJ80" s="76"/>
      <c r="HK80" s="76"/>
      <c r="HL80" s="76"/>
      <c r="HM80" s="76"/>
      <c r="HN80" s="76"/>
      <c r="HO80" s="76"/>
      <c r="HP80" s="76"/>
      <c r="HQ80" s="76"/>
      <c r="HR80" s="76"/>
      <c r="HS80" s="76"/>
      <c r="HT80" s="76"/>
      <c r="HU80" s="76"/>
      <c r="HV80" s="76"/>
      <c r="HW80" s="76"/>
      <c r="HX80" s="76"/>
      <c r="HY80" s="76"/>
      <c r="HZ80" s="76"/>
      <c r="IA80" s="76"/>
      <c r="IB80" s="76"/>
      <c r="IC80" s="76"/>
      <c r="ID80" s="76"/>
      <c r="IE80" s="76"/>
      <c r="IF80" s="76"/>
      <c r="IG80" s="76"/>
      <c r="IH80" s="76"/>
      <c r="II80" s="76"/>
      <c r="IJ80" s="76"/>
      <c r="IK80" s="76"/>
      <c r="IL80" s="76"/>
      <c r="IM80" s="76"/>
      <c r="IN80" s="76"/>
      <c r="IO80" s="76"/>
      <c r="IP80" s="76"/>
      <c r="IQ80" s="76"/>
      <c r="IR80" s="76"/>
      <c r="IS80" s="76"/>
      <c r="IT80" s="76"/>
      <c r="IU80" s="76"/>
      <c r="IV80" s="76"/>
      <c r="IW80" s="76"/>
      <c r="IX80" s="76"/>
      <c r="IY80" s="76"/>
      <c r="IZ80" s="76"/>
      <c r="JA80" s="76"/>
      <c r="JB80" s="76"/>
      <c r="JC80" s="76"/>
      <c r="JD80" s="76"/>
      <c r="JE80" s="76"/>
      <c r="JF80" s="76"/>
      <c r="JG80" s="76"/>
      <c r="JH80" s="76"/>
      <c r="JI80" s="76"/>
      <c r="JJ80" s="76"/>
      <c r="JK80" s="76"/>
      <c r="JL80" s="76"/>
      <c r="JM80" s="76"/>
      <c r="JN80" s="76"/>
      <c r="JO80" s="76"/>
      <c r="JP80" s="76"/>
      <c r="JQ80" s="76"/>
      <c r="JR80" s="76"/>
      <c r="JS80" s="76"/>
      <c r="JT80" s="76"/>
      <c r="JU80" s="76"/>
      <c r="JV80" s="76"/>
      <c r="JW80" s="76"/>
      <c r="JX80" s="76"/>
      <c r="JY80" s="76"/>
      <c r="JZ80" s="76"/>
      <c r="KA80" s="76"/>
      <c r="KB80" s="76"/>
      <c r="KC80" s="76"/>
      <c r="KD80" s="76"/>
      <c r="KE80" s="76"/>
      <c r="KF80" s="76"/>
      <c r="KG80" s="76"/>
      <c r="KH80" s="76"/>
      <c r="KI80" s="76"/>
      <c r="KJ80" s="76"/>
      <c r="KK80" s="76"/>
      <c r="KL80" s="76"/>
      <c r="KM80" s="76"/>
      <c r="KN80" s="76"/>
      <c r="KO80" s="76"/>
      <c r="KP80" s="76"/>
      <c r="KQ80" s="76"/>
      <c r="KR80" s="76"/>
      <c r="KS80" s="76"/>
      <c r="KT80" s="76"/>
      <c r="KU80" s="76"/>
      <c r="KV80" s="76"/>
      <c r="KW80" s="76"/>
      <c r="KX80" s="76"/>
      <c r="KY80" s="76"/>
      <c r="KZ80" s="76"/>
      <c r="LA80" s="76"/>
      <c r="LB80" s="76"/>
      <c r="LC80" s="76"/>
      <c r="LD80" s="76"/>
      <c r="LE80" s="76"/>
      <c r="LF80" s="76"/>
      <c r="LG80" s="76"/>
      <c r="LH80" s="76"/>
      <c r="LI80" s="76"/>
      <c r="LJ80" s="76"/>
      <c r="LK80" s="76"/>
      <c r="LL80" s="76"/>
      <c r="LM80" s="76"/>
      <c r="LN80" s="76"/>
      <c r="LO80" s="76"/>
      <c r="LP80" s="76"/>
      <c r="LQ80" s="76"/>
      <c r="LR80" s="76"/>
      <c r="LS80" s="76"/>
      <c r="LT80" s="76"/>
      <c r="LU80" s="76"/>
      <c r="LV80" s="76"/>
      <c r="LW80" s="76"/>
      <c r="LX80" s="76"/>
      <c r="LY80" s="76"/>
      <c r="LZ80" s="76"/>
      <c r="MA80" s="76"/>
      <c r="MB80" s="76"/>
      <c r="MC80" s="76"/>
      <c r="MD80" s="76"/>
      <c r="ME80" s="76"/>
      <c r="MF80" s="76"/>
      <c r="MG80" s="76"/>
      <c r="MH80" s="76"/>
      <c r="MI80" s="76"/>
      <c r="MJ80" s="76"/>
      <c r="MK80" s="76"/>
      <c r="ML80" s="76"/>
      <c r="MM80" s="76"/>
      <c r="MN80" s="76"/>
      <c r="MO80" s="76"/>
      <c r="MP80" s="76"/>
      <c r="MQ80" s="76"/>
      <c r="MR80" s="76"/>
      <c r="MS80" s="76"/>
      <c r="MT80" s="76"/>
      <c r="MU80" s="76"/>
      <c r="MV80" s="76"/>
      <c r="MW80" s="76"/>
      <c r="MX80" s="76"/>
      <c r="MY80" s="76"/>
      <c r="MZ80" s="76"/>
      <c r="NA80" s="76"/>
      <c r="NB80" s="76"/>
      <c r="NC80" s="76"/>
      <c r="ND80" s="76"/>
      <c r="NE80" s="76"/>
      <c r="NF80" s="76"/>
      <c r="NG80" s="76"/>
      <c r="NH80" s="76"/>
      <c r="NI80" s="76"/>
      <c r="NJ80" s="76"/>
      <c r="NK80" s="76"/>
      <c r="NL80" s="76"/>
      <c r="NM80" s="76"/>
      <c r="NN80" s="76"/>
      <c r="NO80" s="76"/>
      <c r="NP80" s="76"/>
      <c r="NQ80" s="76"/>
      <c r="NR80" s="76"/>
      <c r="NS80" s="76"/>
      <c r="NT80" s="76"/>
      <c r="NU80" s="76"/>
      <c r="NV80" s="76"/>
      <c r="NW80" s="76"/>
      <c r="NX80" s="76"/>
      <c r="NY80" s="76"/>
      <c r="NZ80" s="76"/>
      <c r="OA80" s="76"/>
      <c r="OB80" s="76"/>
      <c r="OC80" s="76"/>
      <c r="OD80" s="76"/>
      <c r="OE80" s="76"/>
      <c r="OF80" s="76"/>
      <c r="OG80" s="76"/>
      <c r="OH80" s="76"/>
      <c r="OI80" s="76"/>
      <c r="OJ80" s="76"/>
      <c r="OK80" s="76"/>
      <c r="OL80" s="76"/>
      <c r="OM80" s="76"/>
      <c r="ON80" s="76"/>
      <c r="OO80" s="76"/>
      <c r="OP80" s="76"/>
      <c r="OQ80" s="76"/>
      <c r="OR80" s="76"/>
      <c r="OS80" s="76"/>
      <c r="OT80" s="76"/>
      <c r="OU80" s="76"/>
      <c r="OV80" s="76"/>
      <c r="OW80" s="76"/>
      <c r="OX80" s="76"/>
      <c r="OY80" s="76"/>
      <c r="OZ80" s="76"/>
      <c r="PA80" s="76"/>
      <c r="PB80" s="76"/>
      <c r="PC80" s="76"/>
      <c r="PD80" s="76"/>
      <c r="PE80" s="76"/>
      <c r="PF80" s="76"/>
      <c r="PG80" s="76"/>
      <c r="PH80" s="76"/>
      <c r="PI80" s="76"/>
      <c r="PJ80" s="76"/>
      <c r="PK80" s="76"/>
      <c r="PL80" s="76"/>
      <c r="PM80" s="76"/>
      <c r="PN80" s="76"/>
      <c r="PO80" s="76"/>
      <c r="PP80" s="76"/>
      <c r="PQ80" s="76"/>
      <c r="PR80" s="76"/>
      <c r="PS80" s="76"/>
      <c r="PT80" s="76"/>
      <c r="PU80" s="76"/>
      <c r="PV80" s="76"/>
      <c r="PW80" s="76"/>
      <c r="PX80" s="76"/>
      <c r="PY80" s="76"/>
      <c r="PZ80" s="76"/>
      <c r="QA80" s="76"/>
      <c r="QB80" s="76"/>
      <c r="QC80" s="76"/>
      <c r="QD80" s="76"/>
      <c r="QE80" s="76"/>
      <c r="QF80" s="76"/>
      <c r="QG80" s="76"/>
      <c r="QH80" s="76"/>
      <c r="QI80" s="76"/>
      <c r="QJ80" s="76"/>
      <c r="QK80" s="76"/>
      <c r="QL80" s="76"/>
      <c r="QM80" s="76"/>
      <c r="QN80" s="76"/>
      <c r="QO80" s="76"/>
      <c r="QP80" s="76"/>
      <c r="QQ80" s="76"/>
      <c r="QR80" s="76"/>
      <c r="QS80" s="76"/>
      <c r="QT80" s="76"/>
      <c r="QU80" s="76"/>
      <c r="QV80" s="76"/>
      <c r="QW80" s="76"/>
      <c r="QX80" s="76"/>
      <c r="QY80" s="76"/>
      <c r="QZ80" s="76"/>
      <c r="RA80" s="76"/>
      <c r="RB80" s="76"/>
      <c r="RC80" s="76"/>
      <c r="RD80" s="76"/>
      <c r="RE80" s="76"/>
      <c r="RF80" s="76"/>
      <c r="RG80" s="76"/>
      <c r="RH80" s="76"/>
      <c r="RI80" s="76"/>
      <c r="RJ80" s="76"/>
      <c r="RK80" s="76"/>
      <c r="RL80" s="76"/>
      <c r="RM80" s="76"/>
      <c r="RN80" s="76"/>
      <c r="RO80" s="76"/>
      <c r="RP80" s="76"/>
      <c r="RQ80" s="76"/>
      <c r="RR80" s="76"/>
      <c r="RS80" s="76"/>
      <c r="RT80" s="76"/>
      <c r="RU80" s="76"/>
      <c r="RV80" s="76"/>
      <c r="RW80" s="76"/>
      <c r="RX80" s="76"/>
      <c r="RY80" s="76"/>
      <c r="RZ80" s="76"/>
      <c r="SA80" s="76"/>
      <c r="SB80" s="76"/>
      <c r="SC80" s="76"/>
      <c r="SD80" s="76"/>
      <c r="SE80" s="76"/>
      <c r="SF80" s="76"/>
      <c r="SG80" s="76"/>
      <c r="SH80" s="76"/>
      <c r="SI80" s="76"/>
      <c r="SJ80" s="76"/>
      <c r="SK80" s="76"/>
      <c r="SL80" s="76"/>
      <c r="SM80" s="76"/>
      <c r="SN80" s="76"/>
      <c r="SO80" s="76"/>
      <c r="SP80" s="76"/>
      <c r="SQ80" s="76"/>
      <c r="SR80" s="76"/>
      <c r="SS80" s="76"/>
      <c r="ST80" s="76"/>
      <c r="SU80" s="76"/>
      <c r="SV80" s="76"/>
      <c r="SW80" s="76"/>
      <c r="SX80" s="76"/>
      <c r="SY80" s="76"/>
      <c r="SZ80" s="76"/>
      <c r="TA80" s="76"/>
      <c r="TB80" s="76"/>
      <c r="TC80" s="76"/>
      <c r="TD80" s="76"/>
      <c r="TE80" s="76"/>
      <c r="TF80" s="76"/>
      <c r="TG80" s="76"/>
      <c r="TH80" s="76"/>
      <c r="TI80" s="76"/>
      <c r="TJ80" s="76"/>
      <c r="TK80" s="76"/>
      <c r="TL80" s="76"/>
      <c r="TM80" s="76"/>
      <c r="TN80" s="76"/>
      <c r="TO80" s="76"/>
      <c r="TP80" s="76"/>
      <c r="TQ80" s="76"/>
      <c r="TR80" s="76"/>
      <c r="TS80" s="76"/>
      <c r="TT80" s="76"/>
      <c r="TU80" s="76"/>
      <c r="TV80" s="76"/>
      <c r="TW80" s="76"/>
      <c r="TX80" s="76"/>
      <c r="TY80" s="76"/>
      <c r="TZ80" s="76"/>
      <c r="UA80" s="76"/>
      <c r="UB80" s="76"/>
      <c r="UC80" s="76"/>
      <c r="UD80" s="76"/>
      <c r="UE80" s="76"/>
      <c r="UF80" s="76"/>
      <c r="UG80" s="76"/>
      <c r="UH80" s="76"/>
      <c r="UI80" s="76"/>
      <c r="UJ80" s="76"/>
      <c r="UK80" s="76"/>
      <c r="UL80" s="76"/>
      <c r="UM80" s="76"/>
      <c r="UN80" s="76"/>
      <c r="UO80" s="76"/>
      <c r="UP80" s="76"/>
      <c r="UQ80" s="76"/>
      <c r="UR80" s="76"/>
      <c r="US80" s="76"/>
      <c r="UT80" s="76"/>
      <c r="UU80" s="76"/>
      <c r="UV80" s="76"/>
      <c r="UW80" s="76"/>
      <c r="UX80" s="76"/>
      <c r="UY80" s="76"/>
      <c r="UZ80" s="76"/>
      <c r="VA80" s="76"/>
      <c r="VB80" s="76"/>
      <c r="VC80" s="76"/>
      <c r="VD80" s="76"/>
      <c r="VE80" s="76"/>
      <c r="VF80" s="76"/>
      <c r="VG80" s="76"/>
      <c r="VH80" s="76"/>
      <c r="VI80" s="76"/>
      <c r="VJ80" s="76"/>
      <c r="VK80" s="76"/>
      <c r="VL80" s="76"/>
      <c r="VM80" s="76"/>
      <c r="VN80" s="76"/>
      <c r="VO80" s="76"/>
      <c r="VP80" s="76"/>
      <c r="VQ80" s="76"/>
      <c r="VR80" s="76"/>
      <c r="VS80" s="76"/>
      <c r="VT80" s="76"/>
      <c r="VU80" s="76"/>
      <c r="VV80" s="76"/>
      <c r="VW80" s="76"/>
      <c r="VX80" s="76"/>
      <c r="VY80" s="76"/>
      <c r="VZ80" s="76"/>
      <c r="WA80" s="76"/>
      <c r="WB80" s="76"/>
      <c r="WC80" s="76"/>
      <c r="WD80" s="76"/>
      <c r="WE80" s="76"/>
      <c r="WF80" s="76"/>
      <c r="WG80" s="76"/>
      <c r="WH80" s="76"/>
      <c r="WI80" s="76"/>
      <c r="WJ80" s="76"/>
      <c r="WK80" s="76"/>
      <c r="WL80" s="76"/>
      <c r="WM80" s="76"/>
      <c r="WN80" s="76"/>
      <c r="WO80" s="76"/>
      <c r="WP80" s="76"/>
      <c r="WQ80" s="76"/>
      <c r="WR80" s="76"/>
      <c r="WS80" s="76"/>
      <c r="WT80" s="76"/>
      <c r="WU80" s="76"/>
      <c r="WV80" s="76"/>
      <c r="WW80" s="76"/>
      <c r="WX80" s="76"/>
      <c r="WY80" s="76"/>
      <c r="WZ80" s="76"/>
      <c r="XA80" s="76"/>
      <c r="XB80" s="76"/>
      <c r="XC80" s="76"/>
      <c r="XD80" s="76"/>
      <c r="XE80" s="76"/>
      <c r="XF80" s="76"/>
      <c r="XG80" s="76"/>
      <c r="XH80" s="76"/>
      <c r="XI80" s="76"/>
      <c r="XJ80" s="76"/>
      <c r="XK80" s="76"/>
      <c r="XL80" s="76"/>
      <c r="XM80" s="76"/>
      <c r="XN80" s="76"/>
      <c r="XO80" s="76"/>
      <c r="XP80" s="76"/>
      <c r="XQ80" s="76"/>
      <c r="XR80" s="76"/>
      <c r="XS80" s="76"/>
      <c r="XT80" s="76"/>
      <c r="XU80" s="76"/>
      <c r="XV80" s="76"/>
      <c r="XW80" s="76"/>
      <c r="XX80" s="76"/>
      <c r="XY80" s="76"/>
      <c r="XZ80" s="76"/>
      <c r="YA80" s="76"/>
      <c r="YB80" s="76"/>
      <c r="YC80" s="76"/>
      <c r="YD80" s="76"/>
      <c r="YE80" s="76"/>
      <c r="YF80" s="76"/>
      <c r="YG80" s="76"/>
      <c r="YH80" s="76"/>
      <c r="YI80" s="76"/>
      <c r="YJ80" s="76"/>
      <c r="YK80" s="76"/>
      <c r="YL80" s="76"/>
      <c r="YM80" s="76"/>
      <c r="YN80" s="76"/>
      <c r="YO80" s="76"/>
      <c r="YP80" s="76"/>
      <c r="YQ80" s="76"/>
      <c r="YR80" s="76"/>
      <c r="YS80" s="76"/>
      <c r="YT80" s="76"/>
      <c r="YU80" s="76"/>
      <c r="YV80" s="76"/>
      <c r="YW80" s="76"/>
      <c r="YX80" s="76"/>
      <c r="YY80" s="76"/>
      <c r="YZ80" s="76"/>
      <c r="ZA80" s="76"/>
      <c r="ZB80" s="76"/>
      <c r="ZC80" s="76"/>
      <c r="ZD80" s="76"/>
      <c r="ZE80" s="76"/>
      <c r="ZF80" s="76"/>
      <c r="ZG80" s="76"/>
      <c r="ZH80" s="76"/>
      <c r="ZI80" s="76"/>
      <c r="ZJ80" s="76"/>
      <c r="ZK80" s="76"/>
      <c r="ZL80" s="76"/>
      <c r="ZM80" s="76"/>
      <c r="ZN80" s="76"/>
      <c r="ZO80" s="76"/>
      <c r="ZP80" s="76"/>
      <c r="ZQ80" s="76"/>
      <c r="ZR80" s="76"/>
      <c r="ZS80" s="76"/>
      <c r="ZT80" s="76"/>
      <c r="ZU80" s="76"/>
      <c r="ZV80" s="76"/>
      <c r="ZW80" s="76"/>
      <c r="ZX80" s="76"/>
      <c r="ZY80" s="76"/>
      <c r="ZZ80" s="76"/>
      <c r="AAA80" s="76"/>
      <c r="AAB80" s="76"/>
      <c r="AAC80" s="76"/>
      <c r="AAD80" s="76"/>
      <c r="AAE80" s="76"/>
      <c r="AAF80" s="76"/>
      <c r="AAG80" s="76"/>
      <c r="AAH80" s="76"/>
      <c r="AAI80" s="76"/>
      <c r="AAJ80" s="76"/>
      <c r="AAK80" s="76"/>
      <c r="AAL80" s="76"/>
      <c r="AAM80" s="76"/>
      <c r="AAN80" s="76"/>
      <c r="AAO80" s="76"/>
      <c r="AAP80" s="76"/>
      <c r="AAQ80" s="76"/>
      <c r="AAR80" s="76"/>
      <c r="AAS80" s="76"/>
      <c r="AAT80" s="76"/>
      <c r="AAU80" s="76"/>
      <c r="AAV80" s="76"/>
      <c r="AAW80" s="76"/>
      <c r="AAX80" s="76"/>
      <c r="AAY80" s="76"/>
      <c r="AAZ80" s="76"/>
      <c r="ABA80" s="76"/>
      <c r="ABB80" s="76"/>
      <c r="ABC80" s="76"/>
      <c r="ABD80" s="76"/>
      <c r="ABE80" s="76"/>
      <c r="ABF80" s="76"/>
      <c r="ABG80" s="76"/>
      <c r="ABH80" s="76"/>
      <c r="ABI80" s="76"/>
      <c r="ABJ80" s="76"/>
      <c r="ABK80" s="76"/>
      <c r="ABL80" s="76"/>
      <c r="ABM80" s="76"/>
      <c r="ABN80" s="76"/>
      <c r="ABO80" s="76"/>
      <c r="ABP80" s="76"/>
      <c r="ABQ80" s="76"/>
      <c r="ABR80" s="76"/>
      <c r="ABS80" s="76"/>
      <c r="ABT80" s="76"/>
      <c r="ABU80" s="76"/>
      <c r="ABV80" s="76"/>
      <c r="ABW80" s="76"/>
      <c r="ABX80" s="76"/>
      <c r="ABY80" s="76"/>
      <c r="ABZ80" s="76"/>
      <c r="ACA80" s="76"/>
      <c r="ACB80" s="76"/>
      <c r="ACC80" s="76"/>
      <c r="ACD80" s="76"/>
      <c r="ACE80" s="76"/>
      <c r="ACF80" s="76"/>
      <c r="ACG80" s="76"/>
      <c r="ACH80" s="76"/>
      <c r="ACI80" s="76"/>
      <c r="ACJ80" s="76"/>
      <c r="ACK80" s="76"/>
      <c r="ACL80" s="76"/>
      <c r="ACM80" s="76"/>
      <c r="ACN80" s="76"/>
      <c r="ACO80" s="76"/>
      <c r="ACP80" s="76"/>
      <c r="ACQ80" s="76"/>
      <c r="ACR80" s="76"/>
      <c r="ACS80" s="76"/>
      <c r="ACT80" s="76"/>
      <c r="ACU80" s="76"/>
      <c r="ACV80" s="76"/>
      <c r="ACW80" s="76"/>
      <c r="ACX80" s="76"/>
      <c r="ACY80" s="76"/>
      <c r="ACZ80" s="76"/>
      <c r="ADA80" s="76"/>
      <c r="ADB80" s="76"/>
      <c r="ADC80" s="76"/>
      <c r="ADD80" s="76"/>
      <c r="ADE80" s="76"/>
      <c r="ADF80" s="76"/>
      <c r="ADG80" s="76"/>
      <c r="ADH80" s="76"/>
      <c r="ADI80" s="76"/>
      <c r="ADJ80" s="76"/>
      <c r="ADK80" s="76"/>
      <c r="ADL80" s="76"/>
      <c r="ADM80" s="76"/>
      <c r="ADN80" s="76"/>
      <c r="ADO80" s="76"/>
      <c r="ADP80" s="76"/>
      <c r="ADQ80" s="76"/>
      <c r="ADR80" s="76"/>
      <c r="ADS80" s="76"/>
      <c r="ADT80" s="76"/>
      <c r="ADU80" s="76"/>
      <c r="ADV80" s="76"/>
      <c r="ADW80" s="76"/>
      <c r="ADX80" s="76"/>
      <c r="ADY80" s="76"/>
      <c r="ADZ80" s="76"/>
      <c r="AEA80" s="76"/>
      <c r="AEB80" s="76"/>
      <c r="AEC80" s="76"/>
      <c r="AED80" s="76"/>
      <c r="AEE80" s="76"/>
      <c r="AEF80" s="76"/>
      <c r="AEG80" s="76"/>
      <c r="AEH80" s="76"/>
      <c r="AEI80" s="76"/>
      <c r="AEJ80" s="76"/>
      <c r="AEK80" s="76"/>
      <c r="AEL80" s="76"/>
      <c r="AEM80" s="76"/>
      <c r="AEN80" s="76"/>
      <c r="AEO80" s="76"/>
      <c r="AEP80" s="76"/>
      <c r="AEQ80" s="76"/>
      <c r="AER80" s="76"/>
      <c r="AES80" s="76"/>
      <c r="AET80" s="76"/>
      <c r="AEU80" s="76"/>
      <c r="AEV80" s="76"/>
      <c r="AEW80" s="76"/>
      <c r="AEX80" s="76"/>
      <c r="AEY80" s="76"/>
      <c r="AEZ80" s="76"/>
      <c r="AFA80" s="76"/>
      <c r="AFB80" s="76"/>
      <c r="AFC80" s="76"/>
      <c r="AFD80" s="76"/>
      <c r="AFE80" s="76"/>
      <c r="AFF80" s="76"/>
      <c r="AFG80" s="76"/>
      <c r="AFH80" s="76"/>
      <c r="AFI80" s="76"/>
      <c r="AFJ80" s="76"/>
      <c r="AFK80" s="76"/>
      <c r="AFL80" s="76"/>
      <c r="AFM80" s="76"/>
      <c r="AFN80" s="76"/>
      <c r="AFO80" s="76"/>
      <c r="AFP80" s="76"/>
      <c r="AFQ80" s="76"/>
      <c r="AFR80" s="76"/>
      <c r="AFS80" s="76"/>
      <c r="AFT80" s="76"/>
      <c r="AFU80" s="76"/>
      <c r="AFV80" s="76"/>
      <c r="AFW80" s="76"/>
      <c r="AFX80" s="76"/>
      <c r="AFY80" s="76"/>
      <c r="AFZ80" s="76"/>
      <c r="AGA80" s="76"/>
      <c r="AGB80" s="76"/>
      <c r="AGC80" s="76"/>
      <c r="AGD80" s="76"/>
      <c r="AGE80" s="76"/>
      <c r="AGF80" s="76"/>
      <c r="AGG80" s="76"/>
      <c r="AGH80" s="76"/>
      <c r="AGI80" s="76"/>
      <c r="AGJ80" s="76"/>
      <c r="AGK80" s="76"/>
      <c r="AGL80" s="76"/>
      <c r="AGM80" s="76"/>
      <c r="AGN80" s="76"/>
      <c r="AGO80" s="76"/>
      <c r="AGP80" s="76"/>
      <c r="AGQ80" s="76"/>
      <c r="AGR80" s="76"/>
      <c r="AGS80" s="76"/>
      <c r="AGT80" s="76"/>
      <c r="AGU80" s="76"/>
      <c r="AGV80" s="76"/>
      <c r="AGW80" s="76"/>
      <c r="AGX80" s="76"/>
      <c r="AGY80" s="76"/>
      <c r="AGZ80" s="76"/>
      <c r="AHA80" s="76"/>
      <c r="AHB80" s="76"/>
      <c r="AHC80" s="76"/>
      <c r="AHD80" s="76"/>
      <c r="AHE80" s="76"/>
      <c r="AHF80" s="76"/>
      <c r="AHG80" s="76"/>
      <c r="AHH80" s="76"/>
      <c r="AHI80" s="76"/>
      <c r="AHJ80" s="76"/>
      <c r="AHK80" s="76"/>
      <c r="AHL80" s="76"/>
      <c r="AHM80" s="76"/>
      <c r="AHN80" s="76"/>
      <c r="AHO80" s="76"/>
      <c r="AHP80" s="76"/>
      <c r="AHQ80" s="76"/>
      <c r="AHR80" s="76"/>
      <c r="AHS80" s="76"/>
      <c r="AHT80" s="76"/>
      <c r="AHU80" s="76"/>
      <c r="AHV80" s="76"/>
      <c r="AHW80" s="76"/>
      <c r="AHX80" s="76"/>
      <c r="AHY80" s="76"/>
      <c r="AHZ80" s="76"/>
      <c r="AIA80" s="76"/>
      <c r="AIB80" s="76"/>
      <c r="AIC80" s="76"/>
      <c r="AID80" s="76"/>
      <c r="AIE80" s="76"/>
      <c r="AIF80" s="76"/>
      <c r="AIG80" s="76"/>
      <c r="AIH80" s="76"/>
      <c r="AII80" s="76"/>
      <c r="AIJ80" s="76"/>
      <c r="AIK80" s="76"/>
      <c r="AIL80" s="76"/>
      <c r="AIM80" s="76"/>
      <c r="AIN80" s="76"/>
      <c r="AIO80" s="76"/>
      <c r="AIP80" s="76"/>
      <c r="AIQ80" s="76"/>
      <c r="AIR80" s="76"/>
      <c r="AIS80" s="76"/>
      <c r="AIT80" s="76"/>
      <c r="AIU80" s="76"/>
      <c r="AIV80" s="76"/>
      <c r="AIW80" s="76"/>
      <c r="AIX80" s="76"/>
      <c r="AIY80" s="76"/>
      <c r="AIZ80" s="76"/>
      <c r="AJA80" s="76"/>
      <c r="AJB80" s="76"/>
      <c r="AJC80" s="76"/>
      <c r="AJD80" s="76"/>
      <c r="AJE80" s="76"/>
      <c r="AJF80" s="76"/>
      <c r="AJG80" s="76"/>
      <c r="AJH80" s="76"/>
      <c r="AJI80" s="76"/>
      <c r="AJJ80" s="76"/>
      <c r="AJK80" s="76"/>
      <c r="AJL80" s="76"/>
      <c r="AJM80" s="76"/>
      <c r="AJN80" s="76"/>
      <c r="AJO80" s="76"/>
      <c r="AJP80" s="76"/>
      <c r="AJQ80" s="76"/>
      <c r="AJR80" s="76"/>
      <c r="AJS80" s="76"/>
      <c r="AJT80" s="76"/>
      <c r="AJU80" s="76"/>
      <c r="AJV80" s="76"/>
      <c r="AJW80" s="76"/>
      <c r="AJX80" s="76"/>
      <c r="AJY80" s="76"/>
      <c r="AJZ80" s="76"/>
      <c r="AKA80" s="76"/>
      <c r="AKB80" s="76"/>
      <c r="AKC80" s="76"/>
      <c r="AKD80" s="76"/>
      <c r="AKE80" s="76"/>
      <c r="AKF80" s="76"/>
      <c r="AKG80" s="76"/>
      <c r="AKH80" s="76"/>
      <c r="AKI80" s="76"/>
      <c r="AKJ80" s="76"/>
      <c r="AKK80" s="76"/>
      <c r="AKL80" s="76"/>
      <c r="AKM80" s="76"/>
      <c r="AKN80" s="76"/>
      <c r="AKO80" s="76"/>
      <c r="AKP80" s="76"/>
      <c r="AKQ80" s="76"/>
      <c r="AKR80" s="76"/>
      <c r="AKS80" s="76"/>
      <c r="AKT80" s="76"/>
      <c r="AKU80" s="76"/>
      <c r="AKV80" s="76"/>
      <c r="AKW80" s="76"/>
      <c r="AKX80" s="76"/>
      <c r="AKY80" s="76"/>
      <c r="AKZ80" s="76"/>
      <c r="ALA80" s="76"/>
      <c r="ALB80" s="76"/>
      <c r="ALC80" s="76"/>
      <c r="ALD80" s="76"/>
      <c r="ALE80" s="76"/>
      <c r="ALF80" s="76"/>
      <c r="ALG80" s="76"/>
      <c r="ALH80" s="76"/>
      <c r="ALI80" s="76"/>
      <c r="ALJ80" s="76"/>
      <c r="ALK80" s="76"/>
      <c r="ALL80" s="76"/>
      <c r="ALM80" s="76"/>
      <c r="ALN80" s="76"/>
      <c r="ALO80" s="76"/>
      <c r="ALP80" s="76"/>
      <c r="ALQ80" s="76"/>
      <c r="ALR80" s="76"/>
      <c r="ALS80" s="76"/>
      <c r="ALT80" s="76"/>
      <c r="ALU80" s="76"/>
      <c r="ALV80" s="76"/>
      <c r="ALW80" s="76"/>
      <c r="ALX80" s="76"/>
      <c r="ALY80" s="76"/>
      <c r="ALZ80" s="76"/>
      <c r="AMA80" s="76"/>
      <c r="AMB80" s="76"/>
      <c r="AMC80" s="76"/>
      <c r="AMD80" s="76"/>
      <c r="AME80" s="76"/>
    </row>
    <row r="81" spans="1:1019" s="80" customFormat="1">
      <c r="A81" s="20" t="s">
        <v>323</v>
      </c>
      <c r="B81" s="21">
        <v>5219643</v>
      </c>
      <c r="C81" s="21" t="s">
        <v>96</v>
      </c>
      <c r="D81" s="71" t="s">
        <v>167</v>
      </c>
      <c r="E81" s="22" t="s">
        <v>51</v>
      </c>
      <c r="F81" s="59">
        <v>59</v>
      </c>
      <c r="G81" s="23">
        <v>78.099999999999994</v>
      </c>
      <c r="H81" s="69">
        <f t="shared" si="23"/>
        <v>0.21229999999999999</v>
      </c>
      <c r="I81" s="23">
        <f t="shared" si="24"/>
        <v>94.68</v>
      </c>
      <c r="J81" s="23">
        <f t="shared" si="25"/>
        <v>5586.12</v>
      </c>
      <c r="K81" s="78">
        <f t="shared" si="26"/>
        <v>4607.8999999999996</v>
      </c>
      <c r="L81" s="76"/>
      <c r="M81" s="79"/>
      <c r="N81" s="76"/>
      <c r="O81" s="76"/>
      <c r="P81" s="76"/>
      <c r="Q81" s="76"/>
      <c r="R81" s="76"/>
      <c r="S81" s="76"/>
      <c r="T81" s="76"/>
      <c r="U81" s="76"/>
      <c r="V81" s="76"/>
      <c r="W81" s="76"/>
      <c r="X81" s="76"/>
      <c r="Y81" s="76"/>
      <c r="Z81" s="76"/>
      <c r="AA81" s="76"/>
      <c r="AB81" s="76"/>
      <c r="AC81" s="76"/>
      <c r="AD81" s="76"/>
      <c r="AE81" s="76"/>
      <c r="AF81" s="76"/>
      <c r="AG81" s="76"/>
      <c r="AH81" s="76"/>
      <c r="AI81" s="76"/>
      <c r="AJ81" s="76"/>
      <c r="AK81" s="76"/>
      <c r="AL81" s="76"/>
      <c r="AM81" s="76"/>
      <c r="AN81" s="76"/>
      <c r="AO81" s="76"/>
      <c r="AP81" s="76"/>
      <c r="AQ81" s="76"/>
      <c r="AR81" s="76"/>
      <c r="AS81" s="76"/>
      <c r="AT81" s="76"/>
      <c r="AU81" s="76"/>
      <c r="AV81" s="76"/>
      <c r="AW81" s="76"/>
      <c r="AX81" s="76"/>
      <c r="AY81" s="76"/>
      <c r="AZ81" s="76"/>
      <c r="BA81" s="76"/>
      <c r="BB81" s="76"/>
      <c r="BC81" s="76"/>
      <c r="BD81" s="76"/>
      <c r="BE81" s="76"/>
      <c r="BF81" s="76"/>
      <c r="BG81" s="76"/>
      <c r="BH81" s="76"/>
      <c r="BI81" s="76"/>
      <c r="BJ81" s="76"/>
      <c r="BK81" s="76"/>
      <c r="BL81" s="76"/>
      <c r="BM81" s="76"/>
      <c r="BN81" s="76"/>
      <c r="BO81" s="76"/>
      <c r="BP81" s="76"/>
      <c r="BQ81" s="76"/>
      <c r="BR81" s="76"/>
      <c r="BS81" s="76"/>
      <c r="BT81" s="76"/>
      <c r="BU81" s="76"/>
      <c r="BV81" s="76"/>
      <c r="BW81" s="76"/>
      <c r="BX81" s="76"/>
      <c r="BY81" s="76"/>
      <c r="BZ81" s="76"/>
      <c r="CA81" s="76"/>
      <c r="CB81" s="76"/>
      <c r="CC81" s="76"/>
      <c r="CD81" s="76"/>
      <c r="CE81" s="76"/>
      <c r="CF81" s="76"/>
      <c r="CG81" s="76"/>
      <c r="CH81" s="76"/>
      <c r="CI81" s="76"/>
      <c r="CJ81" s="76"/>
      <c r="CK81" s="76"/>
      <c r="CL81" s="76"/>
      <c r="CM81" s="76"/>
      <c r="CN81" s="76"/>
      <c r="CO81" s="76"/>
      <c r="CP81" s="76"/>
      <c r="CQ81" s="76"/>
      <c r="CR81" s="76"/>
      <c r="CS81" s="76"/>
      <c r="CT81" s="76"/>
      <c r="CU81" s="76"/>
      <c r="CV81" s="76"/>
      <c r="CW81" s="76"/>
      <c r="CX81" s="76"/>
      <c r="CY81" s="76"/>
      <c r="CZ81" s="76"/>
      <c r="DA81" s="76"/>
      <c r="DB81" s="76"/>
      <c r="DC81" s="76"/>
      <c r="DD81" s="76"/>
      <c r="DE81" s="76"/>
      <c r="DF81" s="76"/>
      <c r="DG81" s="76"/>
      <c r="DH81" s="76"/>
      <c r="DI81" s="76"/>
      <c r="DJ81" s="76"/>
      <c r="DK81" s="76"/>
      <c r="DL81" s="76"/>
      <c r="DM81" s="76"/>
      <c r="DN81" s="76"/>
      <c r="DO81" s="76"/>
      <c r="DP81" s="76"/>
      <c r="DQ81" s="76"/>
      <c r="DR81" s="76"/>
      <c r="DS81" s="76"/>
      <c r="DT81" s="76"/>
      <c r="DU81" s="76"/>
      <c r="DV81" s="76"/>
      <c r="DW81" s="76"/>
      <c r="DX81" s="76"/>
      <c r="DY81" s="76"/>
      <c r="DZ81" s="76"/>
      <c r="EA81" s="76"/>
      <c r="EB81" s="76"/>
      <c r="EC81" s="76"/>
      <c r="ED81" s="76"/>
      <c r="EE81" s="76"/>
      <c r="EF81" s="76"/>
      <c r="EG81" s="76"/>
      <c r="EH81" s="76"/>
      <c r="EI81" s="76"/>
      <c r="EJ81" s="76"/>
      <c r="EK81" s="76"/>
      <c r="EL81" s="76"/>
      <c r="EM81" s="76"/>
      <c r="EN81" s="76"/>
      <c r="EO81" s="76"/>
      <c r="EP81" s="76"/>
      <c r="EQ81" s="76"/>
      <c r="ER81" s="76"/>
      <c r="ES81" s="76"/>
      <c r="ET81" s="76"/>
      <c r="EU81" s="76"/>
      <c r="EV81" s="76"/>
      <c r="EW81" s="76"/>
      <c r="EX81" s="76"/>
      <c r="EY81" s="76"/>
      <c r="EZ81" s="76"/>
      <c r="FA81" s="76"/>
      <c r="FB81" s="76"/>
      <c r="FC81" s="76"/>
      <c r="FD81" s="76"/>
      <c r="FE81" s="76"/>
      <c r="FF81" s="76"/>
      <c r="FG81" s="76"/>
      <c r="FH81" s="76"/>
      <c r="FI81" s="76"/>
      <c r="FJ81" s="76"/>
      <c r="FK81" s="76"/>
      <c r="FL81" s="76"/>
      <c r="FM81" s="76"/>
      <c r="FN81" s="76"/>
      <c r="FO81" s="76"/>
      <c r="FP81" s="76"/>
      <c r="FQ81" s="76"/>
      <c r="FR81" s="76"/>
      <c r="FS81" s="76"/>
      <c r="FT81" s="76"/>
      <c r="FU81" s="76"/>
      <c r="FV81" s="76"/>
      <c r="FW81" s="76"/>
      <c r="FX81" s="76"/>
      <c r="FY81" s="76"/>
      <c r="FZ81" s="76"/>
      <c r="GA81" s="76"/>
      <c r="GB81" s="76"/>
      <c r="GC81" s="76"/>
      <c r="GD81" s="76"/>
      <c r="GE81" s="76"/>
      <c r="GF81" s="76"/>
      <c r="GG81" s="76"/>
      <c r="GH81" s="76"/>
      <c r="GI81" s="76"/>
      <c r="GJ81" s="76"/>
      <c r="GK81" s="76"/>
      <c r="GL81" s="76"/>
      <c r="GM81" s="76"/>
      <c r="GN81" s="76"/>
      <c r="GO81" s="76"/>
      <c r="GP81" s="76"/>
      <c r="GQ81" s="76"/>
      <c r="GR81" s="76"/>
      <c r="GS81" s="76"/>
      <c r="GT81" s="76"/>
      <c r="GU81" s="76"/>
      <c r="GV81" s="76"/>
      <c r="GW81" s="76"/>
      <c r="GX81" s="76"/>
      <c r="GY81" s="76"/>
      <c r="GZ81" s="76"/>
      <c r="HA81" s="76"/>
      <c r="HB81" s="76"/>
      <c r="HC81" s="76"/>
      <c r="HD81" s="76"/>
      <c r="HE81" s="76"/>
      <c r="HF81" s="76"/>
      <c r="HG81" s="76"/>
      <c r="HH81" s="76"/>
      <c r="HI81" s="76"/>
      <c r="HJ81" s="76"/>
      <c r="HK81" s="76"/>
      <c r="HL81" s="76"/>
      <c r="HM81" s="76"/>
      <c r="HN81" s="76"/>
      <c r="HO81" s="76"/>
      <c r="HP81" s="76"/>
      <c r="HQ81" s="76"/>
      <c r="HR81" s="76"/>
      <c r="HS81" s="76"/>
      <c r="HT81" s="76"/>
      <c r="HU81" s="76"/>
      <c r="HV81" s="76"/>
      <c r="HW81" s="76"/>
      <c r="HX81" s="76"/>
      <c r="HY81" s="76"/>
      <c r="HZ81" s="76"/>
      <c r="IA81" s="76"/>
      <c r="IB81" s="76"/>
      <c r="IC81" s="76"/>
      <c r="ID81" s="76"/>
      <c r="IE81" s="76"/>
      <c r="IF81" s="76"/>
      <c r="IG81" s="76"/>
      <c r="IH81" s="76"/>
      <c r="II81" s="76"/>
      <c r="IJ81" s="76"/>
      <c r="IK81" s="76"/>
      <c r="IL81" s="76"/>
      <c r="IM81" s="76"/>
      <c r="IN81" s="76"/>
      <c r="IO81" s="76"/>
      <c r="IP81" s="76"/>
      <c r="IQ81" s="76"/>
      <c r="IR81" s="76"/>
      <c r="IS81" s="76"/>
      <c r="IT81" s="76"/>
      <c r="IU81" s="76"/>
      <c r="IV81" s="76"/>
      <c r="IW81" s="76"/>
      <c r="IX81" s="76"/>
      <c r="IY81" s="76"/>
      <c r="IZ81" s="76"/>
      <c r="JA81" s="76"/>
      <c r="JB81" s="76"/>
      <c r="JC81" s="76"/>
      <c r="JD81" s="76"/>
      <c r="JE81" s="76"/>
      <c r="JF81" s="76"/>
      <c r="JG81" s="76"/>
      <c r="JH81" s="76"/>
      <c r="JI81" s="76"/>
      <c r="JJ81" s="76"/>
      <c r="JK81" s="76"/>
      <c r="JL81" s="76"/>
      <c r="JM81" s="76"/>
      <c r="JN81" s="76"/>
      <c r="JO81" s="76"/>
      <c r="JP81" s="76"/>
      <c r="JQ81" s="76"/>
      <c r="JR81" s="76"/>
      <c r="JS81" s="76"/>
      <c r="JT81" s="76"/>
      <c r="JU81" s="76"/>
      <c r="JV81" s="76"/>
      <c r="JW81" s="76"/>
      <c r="JX81" s="76"/>
      <c r="JY81" s="76"/>
      <c r="JZ81" s="76"/>
      <c r="KA81" s="76"/>
      <c r="KB81" s="76"/>
      <c r="KC81" s="76"/>
      <c r="KD81" s="76"/>
      <c r="KE81" s="76"/>
      <c r="KF81" s="76"/>
      <c r="KG81" s="76"/>
      <c r="KH81" s="76"/>
      <c r="KI81" s="76"/>
      <c r="KJ81" s="76"/>
      <c r="KK81" s="76"/>
      <c r="KL81" s="76"/>
      <c r="KM81" s="76"/>
      <c r="KN81" s="76"/>
      <c r="KO81" s="76"/>
      <c r="KP81" s="76"/>
      <c r="KQ81" s="76"/>
      <c r="KR81" s="76"/>
      <c r="KS81" s="76"/>
      <c r="KT81" s="76"/>
      <c r="KU81" s="76"/>
      <c r="KV81" s="76"/>
      <c r="KW81" s="76"/>
      <c r="KX81" s="76"/>
      <c r="KY81" s="76"/>
      <c r="KZ81" s="76"/>
      <c r="LA81" s="76"/>
      <c r="LB81" s="76"/>
      <c r="LC81" s="76"/>
      <c r="LD81" s="76"/>
      <c r="LE81" s="76"/>
      <c r="LF81" s="76"/>
      <c r="LG81" s="76"/>
      <c r="LH81" s="76"/>
      <c r="LI81" s="76"/>
      <c r="LJ81" s="76"/>
      <c r="LK81" s="76"/>
      <c r="LL81" s="76"/>
      <c r="LM81" s="76"/>
      <c r="LN81" s="76"/>
      <c r="LO81" s="76"/>
      <c r="LP81" s="76"/>
      <c r="LQ81" s="76"/>
      <c r="LR81" s="76"/>
      <c r="LS81" s="76"/>
      <c r="LT81" s="76"/>
      <c r="LU81" s="76"/>
      <c r="LV81" s="76"/>
      <c r="LW81" s="76"/>
      <c r="LX81" s="76"/>
      <c r="LY81" s="76"/>
      <c r="LZ81" s="76"/>
      <c r="MA81" s="76"/>
      <c r="MB81" s="76"/>
      <c r="MC81" s="76"/>
      <c r="MD81" s="76"/>
      <c r="ME81" s="76"/>
      <c r="MF81" s="76"/>
      <c r="MG81" s="76"/>
      <c r="MH81" s="76"/>
      <c r="MI81" s="76"/>
      <c r="MJ81" s="76"/>
      <c r="MK81" s="76"/>
      <c r="ML81" s="76"/>
      <c r="MM81" s="76"/>
      <c r="MN81" s="76"/>
      <c r="MO81" s="76"/>
      <c r="MP81" s="76"/>
      <c r="MQ81" s="76"/>
      <c r="MR81" s="76"/>
      <c r="MS81" s="76"/>
      <c r="MT81" s="76"/>
      <c r="MU81" s="76"/>
      <c r="MV81" s="76"/>
      <c r="MW81" s="76"/>
      <c r="MX81" s="76"/>
      <c r="MY81" s="76"/>
      <c r="MZ81" s="76"/>
      <c r="NA81" s="76"/>
      <c r="NB81" s="76"/>
      <c r="NC81" s="76"/>
      <c r="ND81" s="76"/>
      <c r="NE81" s="76"/>
      <c r="NF81" s="76"/>
      <c r="NG81" s="76"/>
      <c r="NH81" s="76"/>
      <c r="NI81" s="76"/>
      <c r="NJ81" s="76"/>
      <c r="NK81" s="76"/>
      <c r="NL81" s="76"/>
      <c r="NM81" s="76"/>
      <c r="NN81" s="76"/>
      <c r="NO81" s="76"/>
      <c r="NP81" s="76"/>
      <c r="NQ81" s="76"/>
      <c r="NR81" s="76"/>
      <c r="NS81" s="76"/>
      <c r="NT81" s="76"/>
      <c r="NU81" s="76"/>
      <c r="NV81" s="76"/>
      <c r="NW81" s="76"/>
      <c r="NX81" s="76"/>
      <c r="NY81" s="76"/>
      <c r="NZ81" s="76"/>
      <c r="OA81" s="76"/>
      <c r="OB81" s="76"/>
      <c r="OC81" s="76"/>
      <c r="OD81" s="76"/>
      <c r="OE81" s="76"/>
      <c r="OF81" s="76"/>
      <c r="OG81" s="76"/>
      <c r="OH81" s="76"/>
      <c r="OI81" s="76"/>
      <c r="OJ81" s="76"/>
      <c r="OK81" s="76"/>
      <c r="OL81" s="76"/>
      <c r="OM81" s="76"/>
      <c r="ON81" s="76"/>
      <c r="OO81" s="76"/>
      <c r="OP81" s="76"/>
      <c r="OQ81" s="76"/>
      <c r="OR81" s="76"/>
      <c r="OS81" s="76"/>
      <c r="OT81" s="76"/>
      <c r="OU81" s="76"/>
      <c r="OV81" s="76"/>
      <c r="OW81" s="76"/>
      <c r="OX81" s="76"/>
      <c r="OY81" s="76"/>
      <c r="OZ81" s="76"/>
      <c r="PA81" s="76"/>
      <c r="PB81" s="76"/>
      <c r="PC81" s="76"/>
      <c r="PD81" s="76"/>
      <c r="PE81" s="76"/>
      <c r="PF81" s="76"/>
      <c r="PG81" s="76"/>
      <c r="PH81" s="76"/>
      <c r="PI81" s="76"/>
      <c r="PJ81" s="76"/>
      <c r="PK81" s="76"/>
      <c r="PL81" s="76"/>
      <c r="PM81" s="76"/>
      <c r="PN81" s="76"/>
      <c r="PO81" s="76"/>
      <c r="PP81" s="76"/>
      <c r="PQ81" s="76"/>
      <c r="PR81" s="76"/>
      <c r="PS81" s="76"/>
      <c r="PT81" s="76"/>
      <c r="PU81" s="76"/>
      <c r="PV81" s="76"/>
      <c r="PW81" s="76"/>
      <c r="PX81" s="76"/>
      <c r="PY81" s="76"/>
      <c r="PZ81" s="76"/>
      <c r="QA81" s="76"/>
      <c r="QB81" s="76"/>
      <c r="QC81" s="76"/>
      <c r="QD81" s="76"/>
      <c r="QE81" s="76"/>
      <c r="QF81" s="76"/>
      <c r="QG81" s="76"/>
      <c r="QH81" s="76"/>
      <c r="QI81" s="76"/>
      <c r="QJ81" s="76"/>
      <c r="QK81" s="76"/>
      <c r="QL81" s="76"/>
      <c r="QM81" s="76"/>
      <c r="QN81" s="76"/>
      <c r="QO81" s="76"/>
      <c r="QP81" s="76"/>
      <c r="QQ81" s="76"/>
      <c r="QR81" s="76"/>
      <c r="QS81" s="76"/>
      <c r="QT81" s="76"/>
      <c r="QU81" s="76"/>
      <c r="QV81" s="76"/>
      <c r="QW81" s="76"/>
      <c r="QX81" s="76"/>
      <c r="QY81" s="76"/>
      <c r="QZ81" s="76"/>
      <c r="RA81" s="76"/>
      <c r="RB81" s="76"/>
      <c r="RC81" s="76"/>
      <c r="RD81" s="76"/>
      <c r="RE81" s="76"/>
      <c r="RF81" s="76"/>
      <c r="RG81" s="76"/>
      <c r="RH81" s="76"/>
      <c r="RI81" s="76"/>
      <c r="RJ81" s="76"/>
      <c r="RK81" s="76"/>
      <c r="RL81" s="76"/>
      <c r="RM81" s="76"/>
      <c r="RN81" s="76"/>
      <c r="RO81" s="76"/>
      <c r="RP81" s="76"/>
      <c r="RQ81" s="76"/>
      <c r="RR81" s="76"/>
      <c r="RS81" s="76"/>
      <c r="RT81" s="76"/>
      <c r="RU81" s="76"/>
      <c r="RV81" s="76"/>
      <c r="RW81" s="76"/>
      <c r="RX81" s="76"/>
      <c r="RY81" s="76"/>
      <c r="RZ81" s="76"/>
      <c r="SA81" s="76"/>
      <c r="SB81" s="76"/>
      <c r="SC81" s="76"/>
      <c r="SD81" s="76"/>
      <c r="SE81" s="76"/>
      <c r="SF81" s="76"/>
      <c r="SG81" s="76"/>
      <c r="SH81" s="76"/>
      <c r="SI81" s="76"/>
      <c r="SJ81" s="76"/>
      <c r="SK81" s="76"/>
      <c r="SL81" s="76"/>
      <c r="SM81" s="76"/>
      <c r="SN81" s="76"/>
      <c r="SO81" s="76"/>
      <c r="SP81" s="76"/>
      <c r="SQ81" s="76"/>
      <c r="SR81" s="76"/>
      <c r="SS81" s="76"/>
      <c r="ST81" s="76"/>
      <c r="SU81" s="76"/>
      <c r="SV81" s="76"/>
      <c r="SW81" s="76"/>
      <c r="SX81" s="76"/>
      <c r="SY81" s="76"/>
      <c r="SZ81" s="76"/>
      <c r="TA81" s="76"/>
      <c r="TB81" s="76"/>
      <c r="TC81" s="76"/>
      <c r="TD81" s="76"/>
      <c r="TE81" s="76"/>
      <c r="TF81" s="76"/>
      <c r="TG81" s="76"/>
      <c r="TH81" s="76"/>
      <c r="TI81" s="76"/>
      <c r="TJ81" s="76"/>
      <c r="TK81" s="76"/>
      <c r="TL81" s="76"/>
      <c r="TM81" s="76"/>
      <c r="TN81" s="76"/>
      <c r="TO81" s="76"/>
      <c r="TP81" s="76"/>
      <c r="TQ81" s="76"/>
      <c r="TR81" s="76"/>
      <c r="TS81" s="76"/>
      <c r="TT81" s="76"/>
      <c r="TU81" s="76"/>
      <c r="TV81" s="76"/>
      <c r="TW81" s="76"/>
      <c r="TX81" s="76"/>
      <c r="TY81" s="76"/>
      <c r="TZ81" s="76"/>
      <c r="UA81" s="76"/>
      <c r="UB81" s="76"/>
      <c r="UC81" s="76"/>
      <c r="UD81" s="76"/>
      <c r="UE81" s="76"/>
      <c r="UF81" s="76"/>
      <c r="UG81" s="76"/>
      <c r="UH81" s="76"/>
      <c r="UI81" s="76"/>
      <c r="UJ81" s="76"/>
      <c r="UK81" s="76"/>
      <c r="UL81" s="76"/>
      <c r="UM81" s="76"/>
      <c r="UN81" s="76"/>
      <c r="UO81" s="76"/>
      <c r="UP81" s="76"/>
      <c r="UQ81" s="76"/>
      <c r="UR81" s="76"/>
      <c r="US81" s="76"/>
      <c r="UT81" s="76"/>
      <c r="UU81" s="76"/>
      <c r="UV81" s="76"/>
      <c r="UW81" s="76"/>
      <c r="UX81" s="76"/>
      <c r="UY81" s="76"/>
      <c r="UZ81" s="76"/>
      <c r="VA81" s="76"/>
      <c r="VB81" s="76"/>
      <c r="VC81" s="76"/>
      <c r="VD81" s="76"/>
      <c r="VE81" s="76"/>
      <c r="VF81" s="76"/>
      <c r="VG81" s="76"/>
      <c r="VH81" s="76"/>
      <c r="VI81" s="76"/>
      <c r="VJ81" s="76"/>
      <c r="VK81" s="76"/>
      <c r="VL81" s="76"/>
      <c r="VM81" s="76"/>
      <c r="VN81" s="76"/>
      <c r="VO81" s="76"/>
      <c r="VP81" s="76"/>
      <c r="VQ81" s="76"/>
      <c r="VR81" s="76"/>
      <c r="VS81" s="76"/>
      <c r="VT81" s="76"/>
      <c r="VU81" s="76"/>
      <c r="VV81" s="76"/>
      <c r="VW81" s="76"/>
      <c r="VX81" s="76"/>
      <c r="VY81" s="76"/>
      <c r="VZ81" s="76"/>
      <c r="WA81" s="76"/>
      <c r="WB81" s="76"/>
      <c r="WC81" s="76"/>
      <c r="WD81" s="76"/>
      <c r="WE81" s="76"/>
      <c r="WF81" s="76"/>
      <c r="WG81" s="76"/>
      <c r="WH81" s="76"/>
      <c r="WI81" s="76"/>
      <c r="WJ81" s="76"/>
      <c r="WK81" s="76"/>
      <c r="WL81" s="76"/>
      <c r="WM81" s="76"/>
      <c r="WN81" s="76"/>
      <c r="WO81" s="76"/>
      <c r="WP81" s="76"/>
      <c r="WQ81" s="76"/>
      <c r="WR81" s="76"/>
      <c r="WS81" s="76"/>
      <c r="WT81" s="76"/>
      <c r="WU81" s="76"/>
      <c r="WV81" s="76"/>
      <c r="WW81" s="76"/>
      <c r="WX81" s="76"/>
      <c r="WY81" s="76"/>
      <c r="WZ81" s="76"/>
      <c r="XA81" s="76"/>
      <c r="XB81" s="76"/>
      <c r="XC81" s="76"/>
      <c r="XD81" s="76"/>
      <c r="XE81" s="76"/>
      <c r="XF81" s="76"/>
      <c r="XG81" s="76"/>
      <c r="XH81" s="76"/>
      <c r="XI81" s="76"/>
      <c r="XJ81" s="76"/>
      <c r="XK81" s="76"/>
      <c r="XL81" s="76"/>
      <c r="XM81" s="76"/>
      <c r="XN81" s="76"/>
      <c r="XO81" s="76"/>
      <c r="XP81" s="76"/>
      <c r="XQ81" s="76"/>
      <c r="XR81" s="76"/>
      <c r="XS81" s="76"/>
      <c r="XT81" s="76"/>
      <c r="XU81" s="76"/>
      <c r="XV81" s="76"/>
      <c r="XW81" s="76"/>
      <c r="XX81" s="76"/>
      <c r="XY81" s="76"/>
      <c r="XZ81" s="76"/>
      <c r="YA81" s="76"/>
      <c r="YB81" s="76"/>
      <c r="YC81" s="76"/>
      <c r="YD81" s="76"/>
      <c r="YE81" s="76"/>
      <c r="YF81" s="76"/>
      <c r="YG81" s="76"/>
      <c r="YH81" s="76"/>
      <c r="YI81" s="76"/>
      <c r="YJ81" s="76"/>
      <c r="YK81" s="76"/>
      <c r="YL81" s="76"/>
      <c r="YM81" s="76"/>
      <c r="YN81" s="76"/>
      <c r="YO81" s="76"/>
      <c r="YP81" s="76"/>
      <c r="YQ81" s="76"/>
      <c r="YR81" s="76"/>
      <c r="YS81" s="76"/>
      <c r="YT81" s="76"/>
      <c r="YU81" s="76"/>
      <c r="YV81" s="76"/>
      <c r="YW81" s="76"/>
      <c r="YX81" s="76"/>
      <c r="YY81" s="76"/>
      <c r="YZ81" s="76"/>
      <c r="ZA81" s="76"/>
      <c r="ZB81" s="76"/>
      <c r="ZC81" s="76"/>
      <c r="ZD81" s="76"/>
      <c r="ZE81" s="76"/>
      <c r="ZF81" s="76"/>
      <c r="ZG81" s="76"/>
      <c r="ZH81" s="76"/>
      <c r="ZI81" s="76"/>
      <c r="ZJ81" s="76"/>
      <c r="ZK81" s="76"/>
      <c r="ZL81" s="76"/>
      <c r="ZM81" s="76"/>
      <c r="ZN81" s="76"/>
      <c r="ZO81" s="76"/>
      <c r="ZP81" s="76"/>
      <c r="ZQ81" s="76"/>
      <c r="ZR81" s="76"/>
      <c r="ZS81" s="76"/>
      <c r="ZT81" s="76"/>
      <c r="ZU81" s="76"/>
      <c r="ZV81" s="76"/>
      <c r="ZW81" s="76"/>
      <c r="ZX81" s="76"/>
      <c r="ZY81" s="76"/>
      <c r="ZZ81" s="76"/>
      <c r="AAA81" s="76"/>
      <c r="AAB81" s="76"/>
      <c r="AAC81" s="76"/>
      <c r="AAD81" s="76"/>
      <c r="AAE81" s="76"/>
      <c r="AAF81" s="76"/>
      <c r="AAG81" s="76"/>
      <c r="AAH81" s="76"/>
      <c r="AAI81" s="76"/>
      <c r="AAJ81" s="76"/>
      <c r="AAK81" s="76"/>
      <c r="AAL81" s="76"/>
      <c r="AAM81" s="76"/>
      <c r="AAN81" s="76"/>
      <c r="AAO81" s="76"/>
      <c r="AAP81" s="76"/>
      <c r="AAQ81" s="76"/>
      <c r="AAR81" s="76"/>
      <c r="AAS81" s="76"/>
      <c r="AAT81" s="76"/>
      <c r="AAU81" s="76"/>
      <c r="AAV81" s="76"/>
      <c r="AAW81" s="76"/>
      <c r="AAX81" s="76"/>
      <c r="AAY81" s="76"/>
      <c r="AAZ81" s="76"/>
      <c r="ABA81" s="76"/>
      <c r="ABB81" s="76"/>
      <c r="ABC81" s="76"/>
      <c r="ABD81" s="76"/>
      <c r="ABE81" s="76"/>
      <c r="ABF81" s="76"/>
      <c r="ABG81" s="76"/>
      <c r="ABH81" s="76"/>
      <c r="ABI81" s="76"/>
      <c r="ABJ81" s="76"/>
      <c r="ABK81" s="76"/>
      <c r="ABL81" s="76"/>
      <c r="ABM81" s="76"/>
      <c r="ABN81" s="76"/>
      <c r="ABO81" s="76"/>
      <c r="ABP81" s="76"/>
      <c r="ABQ81" s="76"/>
      <c r="ABR81" s="76"/>
      <c r="ABS81" s="76"/>
      <c r="ABT81" s="76"/>
      <c r="ABU81" s="76"/>
      <c r="ABV81" s="76"/>
      <c r="ABW81" s="76"/>
      <c r="ABX81" s="76"/>
      <c r="ABY81" s="76"/>
      <c r="ABZ81" s="76"/>
      <c r="ACA81" s="76"/>
      <c r="ACB81" s="76"/>
      <c r="ACC81" s="76"/>
      <c r="ACD81" s="76"/>
      <c r="ACE81" s="76"/>
      <c r="ACF81" s="76"/>
      <c r="ACG81" s="76"/>
      <c r="ACH81" s="76"/>
      <c r="ACI81" s="76"/>
      <c r="ACJ81" s="76"/>
      <c r="ACK81" s="76"/>
      <c r="ACL81" s="76"/>
      <c r="ACM81" s="76"/>
      <c r="ACN81" s="76"/>
      <c r="ACO81" s="76"/>
      <c r="ACP81" s="76"/>
      <c r="ACQ81" s="76"/>
      <c r="ACR81" s="76"/>
      <c r="ACS81" s="76"/>
      <c r="ACT81" s="76"/>
      <c r="ACU81" s="76"/>
      <c r="ACV81" s="76"/>
      <c r="ACW81" s="76"/>
      <c r="ACX81" s="76"/>
      <c r="ACY81" s="76"/>
      <c r="ACZ81" s="76"/>
      <c r="ADA81" s="76"/>
      <c r="ADB81" s="76"/>
      <c r="ADC81" s="76"/>
      <c r="ADD81" s="76"/>
      <c r="ADE81" s="76"/>
      <c r="ADF81" s="76"/>
      <c r="ADG81" s="76"/>
      <c r="ADH81" s="76"/>
      <c r="ADI81" s="76"/>
      <c r="ADJ81" s="76"/>
      <c r="ADK81" s="76"/>
      <c r="ADL81" s="76"/>
      <c r="ADM81" s="76"/>
      <c r="ADN81" s="76"/>
      <c r="ADO81" s="76"/>
      <c r="ADP81" s="76"/>
      <c r="ADQ81" s="76"/>
      <c r="ADR81" s="76"/>
      <c r="ADS81" s="76"/>
      <c r="ADT81" s="76"/>
      <c r="ADU81" s="76"/>
      <c r="ADV81" s="76"/>
      <c r="ADW81" s="76"/>
      <c r="ADX81" s="76"/>
      <c r="ADY81" s="76"/>
      <c r="ADZ81" s="76"/>
      <c r="AEA81" s="76"/>
      <c r="AEB81" s="76"/>
      <c r="AEC81" s="76"/>
      <c r="AED81" s="76"/>
      <c r="AEE81" s="76"/>
      <c r="AEF81" s="76"/>
      <c r="AEG81" s="76"/>
      <c r="AEH81" s="76"/>
      <c r="AEI81" s="76"/>
      <c r="AEJ81" s="76"/>
      <c r="AEK81" s="76"/>
      <c r="AEL81" s="76"/>
      <c r="AEM81" s="76"/>
      <c r="AEN81" s="76"/>
      <c r="AEO81" s="76"/>
      <c r="AEP81" s="76"/>
      <c r="AEQ81" s="76"/>
      <c r="AER81" s="76"/>
      <c r="AES81" s="76"/>
      <c r="AET81" s="76"/>
      <c r="AEU81" s="76"/>
      <c r="AEV81" s="76"/>
      <c r="AEW81" s="76"/>
      <c r="AEX81" s="76"/>
      <c r="AEY81" s="76"/>
      <c r="AEZ81" s="76"/>
      <c r="AFA81" s="76"/>
      <c r="AFB81" s="76"/>
      <c r="AFC81" s="76"/>
      <c r="AFD81" s="76"/>
      <c r="AFE81" s="76"/>
      <c r="AFF81" s="76"/>
      <c r="AFG81" s="76"/>
      <c r="AFH81" s="76"/>
      <c r="AFI81" s="76"/>
      <c r="AFJ81" s="76"/>
      <c r="AFK81" s="76"/>
      <c r="AFL81" s="76"/>
      <c r="AFM81" s="76"/>
      <c r="AFN81" s="76"/>
      <c r="AFO81" s="76"/>
      <c r="AFP81" s="76"/>
      <c r="AFQ81" s="76"/>
      <c r="AFR81" s="76"/>
      <c r="AFS81" s="76"/>
      <c r="AFT81" s="76"/>
      <c r="AFU81" s="76"/>
      <c r="AFV81" s="76"/>
      <c r="AFW81" s="76"/>
      <c r="AFX81" s="76"/>
      <c r="AFY81" s="76"/>
      <c r="AFZ81" s="76"/>
      <c r="AGA81" s="76"/>
      <c r="AGB81" s="76"/>
      <c r="AGC81" s="76"/>
      <c r="AGD81" s="76"/>
      <c r="AGE81" s="76"/>
      <c r="AGF81" s="76"/>
      <c r="AGG81" s="76"/>
      <c r="AGH81" s="76"/>
      <c r="AGI81" s="76"/>
      <c r="AGJ81" s="76"/>
      <c r="AGK81" s="76"/>
      <c r="AGL81" s="76"/>
      <c r="AGM81" s="76"/>
      <c r="AGN81" s="76"/>
      <c r="AGO81" s="76"/>
      <c r="AGP81" s="76"/>
      <c r="AGQ81" s="76"/>
      <c r="AGR81" s="76"/>
      <c r="AGS81" s="76"/>
      <c r="AGT81" s="76"/>
      <c r="AGU81" s="76"/>
      <c r="AGV81" s="76"/>
      <c r="AGW81" s="76"/>
      <c r="AGX81" s="76"/>
      <c r="AGY81" s="76"/>
      <c r="AGZ81" s="76"/>
      <c r="AHA81" s="76"/>
      <c r="AHB81" s="76"/>
      <c r="AHC81" s="76"/>
      <c r="AHD81" s="76"/>
      <c r="AHE81" s="76"/>
      <c r="AHF81" s="76"/>
      <c r="AHG81" s="76"/>
      <c r="AHH81" s="76"/>
      <c r="AHI81" s="76"/>
      <c r="AHJ81" s="76"/>
      <c r="AHK81" s="76"/>
      <c r="AHL81" s="76"/>
      <c r="AHM81" s="76"/>
      <c r="AHN81" s="76"/>
      <c r="AHO81" s="76"/>
      <c r="AHP81" s="76"/>
      <c r="AHQ81" s="76"/>
      <c r="AHR81" s="76"/>
      <c r="AHS81" s="76"/>
      <c r="AHT81" s="76"/>
      <c r="AHU81" s="76"/>
      <c r="AHV81" s="76"/>
      <c r="AHW81" s="76"/>
      <c r="AHX81" s="76"/>
      <c r="AHY81" s="76"/>
      <c r="AHZ81" s="76"/>
      <c r="AIA81" s="76"/>
      <c r="AIB81" s="76"/>
      <c r="AIC81" s="76"/>
      <c r="AID81" s="76"/>
      <c r="AIE81" s="76"/>
      <c r="AIF81" s="76"/>
      <c r="AIG81" s="76"/>
      <c r="AIH81" s="76"/>
      <c r="AII81" s="76"/>
      <c r="AIJ81" s="76"/>
      <c r="AIK81" s="76"/>
      <c r="AIL81" s="76"/>
      <c r="AIM81" s="76"/>
      <c r="AIN81" s="76"/>
      <c r="AIO81" s="76"/>
      <c r="AIP81" s="76"/>
      <c r="AIQ81" s="76"/>
      <c r="AIR81" s="76"/>
      <c r="AIS81" s="76"/>
      <c r="AIT81" s="76"/>
      <c r="AIU81" s="76"/>
      <c r="AIV81" s="76"/>
      <c r="AIW81" s="76"/>
      <c r="AIX81" s="76"/>
      <c r="AIY81" s="76"/>
      <c r="AIZ81" s="76"/>
      <c r="AJA81" s="76"/>
      <c r="AJB81" s="76"/>
      <c r="AJC81" s="76"/>
      <c r="AJD81" s="76"/>
      <c r="AJE81" s="76"/>
      <c r="AJF81" s="76"/>
      <c r="AJG81" s="76"/>
      <c r="AJH81" s="76"/>
      <c r="AJI81" s="76"/>
      <c r="AJJ81" s="76"/>
      <c r="AJK81" s="76"/>
      <c r="AJL81" s="76"/>
      <c r="AJM81" s="76"/>
      <c r="AJN81" s="76"/>
      <c r="AJO81" s="76"/>
      <c r="AJP81" s="76"/>
      <c r="AJQ81" s="76"/>
      <c r="AJR81" s="76"/>
      <c r="AJS81" s="76"/>
      <c r="AJT81" s="76"/>
      <c r="AJU81" s="76"/>
      <c r="AJV81" s="76"/>
      <c r="AJW81" s="76"/>
      <c r="AJX81" s="76"/>
      <c r="AJY81" s="76"/>
      <c r="AJZ81" s="76"/>
      <c r="AKA81" s="76"/>
      <c r="AKB81" s="76"/>
      <c r="AKC81" s="76"/>
      <c r="AKD81" s="76"/>
      <c r="AKE81" s="76"/>
      <c r="AKF81" s="76"/>
      <c r="AKG81" s="76"/>
      <c r="AKH81" s="76"/>
      <c r="AKI81" s="76"/>
      <c r="AKJ81" s="76"/>
      <c r="AKK81" s="76"/>
      <c r="AKL81" s="76"/>
      <c r="AKM81" s="76"/>
      <c r="AKN81" s="76"/>
      <c r="AKO81" s="76"/>
      <c r="AKP81" s="76"/>
      <c r="AKQ81" s="76"/>
      <c r="AKR81" s="76"/>
      <c r="AKS81" s="76"/>
      <c r="AKT81" s="76"/>
      <c r="AKU81" s="76"/>
      <c r="AKV81" s="76"/>
      <c r="AKW81" s="76"/>
      <c r="AKX81" s="76"/>
      <c r="AKY81" s="76"/>
      <c r="AKZ81" s="76"/>
      <c r="ALA81" s="76"/>
      <c r="ALB81" s="76"/>
      <c r="ALC81" s="76"/>
      <c r="ALD81" s="76"/>
      <c r="ALE81" s="76"/>
      <c r="ALF81" s="76"/>
      <c r="ALG81" s="76"/>
      <c r="ALH81" s="76"/>
      <c r="ALI81" s="76"/>
      <c r="ALJ81" s="76"/>
      <c r="ALK81" s="76"/>
      <c r="ALL81" s="76"/>
      <c r="ALM81" s="76"/>
      <c r="ALN81" s="76"/>
      <c r="ALO81" s="76"/>
      <c r="ALP81" s="76"/>
      <c r="ALQ81" s="76"/>
      <c r="ALR81" s="76"/>
      <c r="ALS81" s="76"/>
      <c r="ALT81" s="76"/>
      <c r="ALU81" s="76"/>
      <c r="ALV81" s="76"/>
      <c r="ALW81" s="76"/>
      <c r="ALX81" s="76"/>
      <c r="ALY81" s="76"/>
      <c r="ALZ81" s="76"/>
      <c r="AMA81" s="76"/>
      <c r="AMB81" s="76"/>
      <c r="AMC81" s="76"/>
      <c r="AMD81" s="76"/>
      <c r="AME81" s="76"/>
    </row>
    <row r="82" spans="1:1019" s="77" customFormat="1">
      <c r="A82" s="49" t="s">
        <v>129</v>
      </c>
      <c r="B82" s="49"/>
      <c r="C82" s="49"/>
      <c r="D82" s="50" t="s">
        <v>69</v>
      </c>
      <c r="E82" s="49"/>
      <c r="F82" s="62"/>
      <c r="G82" s="51"/>
      <c r="H82" s="51"/>
      <c r="I82" s="51"/>
      <c r="J82" s="51">
        <f>SUM(J83:J85)</f>
        <v>74831.48</v>
      </c>
      <c r="K82" s="76"/>
      <c r="L82" s="76"/>
      <c r="M82" s="76"/>
      <c r="N82" s="76"/>
      <c r="O82" s="76"/>
      <c r="P82" s="76"/>
      <c r="Q82" s="76"/>
      <c r="R82" s="76"/>
      <c r="S82" s="76"/>
      <c r="T82" s="76"/>
      <c r="U82" s="76"/>
      <c r="V82" s="76"/>
      <c r="W82" s="76"/>
      <c r="X82" s="76"/>
      <c r="Y82" s="76"/>
      <c r="Z82" s="76"/>
      <c r="AA82" s="76"/>
      <c r="AB82" s="76"/>
      <c r="AC82" s="76"/>
      <c r="AD82" s="76"/>
      <c r="AE82" s="76"/>
      <c r="AF82" s="76"/>
      <c r="AG82" s="76"/>
      <c r="AH82" s="76"/>
      <c r="AI82" s="76"/>
      <c r="AJ82" s="76"/>
      <c r="AK82" s="76"/>
      <c r="AL82" s="76"/>
      <c r="AM82" s="76"/>
      <c r="AN82" s="76"/>
      <c r="AO82" s="76"/>
      <c r="AP82" s="76"/>
      <c r="AQ82" s="76"/>
      <c r="AR82" s="76"/>
      <c r="AS82" s="76"/>
      <c r="AT82" s="76"/>
      <c r="AU82" s="76"/>
      <c r="AV82" s="76"/>
      <c r="AW82" s="76"/>
      <c r="AX82" s="76"/>
      <c r="AY82" s="76"/>
      <c r="AZ82" s="76"/>
      <c r="BA82" s="76"/>
      <c r="BB82" s="76"/>
      <c r="BC82" s="76"/>
      <c r="BD82" s="76"/>
      <c r="BE82" s="76"/>
      <c r="BF82" s="76"/>
      <c r="BG82" s="76"/>
      <c r="BH82" s="76"/>
      <c r="BI82" s="76"/>
      <c r="BJ82" s="76"/>
      <c r="BK82" s="76"/>
      <c r="BL82" s="76"/>
      <c r="BM82" s="76"/>
      <c r="BN82" s="76"/>
      <c r="BO82" s="76"/>
      <c r="BP82" s="76"/>
      <c r="BQ82" s="76"/>
      <c r="BR82" s="76"/>
      <c r="BS82" s="76"/>
      <c r="BT82" s="76"/>
      <c r="BU82" s="76"/>
      <c r="BV82" s="76"/>
      <c r="BW82" s="76"/>
      <c r="BX82" s="76"/>
      <c r="BY82" s="76"/>
      <c r="BZ82" s="76"/>
      <c r="CA82" s="76"/>
      <c r="CB82" s="76"/>
      <c r="CC82" s="76"/>
      <c r="CD82" s="76"/>
      <c r="CE82" s="76"/>
      <c r="CF82" s="76"/>
      <c r="CG82" s="76"/>
      <c r="CH82" s="76"/>
      <c r="CI82" s="76"/>
      <c r="CJ82" s="76"/>
      <c r="CK82" s="76"/>
      <c r="CL82" s="76"/>
      <c r="CM82" s="76"/>
      <c r="CN82" s="76"/>
      <c r="CO82" s="76"/>
      <c r="CP82" s="76"/>
      <c r="CQ82" s="76"/>
      <c r="CR82" s="76"/>
      <c r="CS82" s="76"/>
      <c r="CT82" s="76"/>
      <c r="CU82" s="76"/>
      <c r="CV82" s="76"/>
      <c r="CW82" s="76"/>
      <c r="CX82" s="76"/>
      <c r="CY82" s="76"/>
      <c r="CZ82" s="76"/>
      <c r="DA82" s="76"/>
      <c r="DB82" s="76"/>
      <c r="DC82" s="76"/>
      <c r="DD82" s="76"/>
      <c r="DE82" s="76"/>
      <c r="DF82" s="76"/>
      <c r="DG82" s="76"/>
      <c r="DH82" s="76"/>
      <c r="DI82" s="76"/>
      <c r="DJ82" s="76"/>
      <c r="DK82" s="76"/>
      <c r="DL82" s="76"/>
      <c r="DM82" s="76"/>
      <c r="DN82" s="76"/>
      <c r="DO82" s="76"/>
      <c r="DP82" s="76"/>
      <c r="DQ82" s="76"/>
      <c r="DR82" s="76"/>
      <c r="DS82" s="76"/>
      <c r="DT82" s="76"/>
      <c r="DU82" s="76"/>
      <c r="DV82" s="76"/>
      <c r="DW82" s="76"/>
      <c r="DX82" s="76"/>
      <c r="DY82" s="76"/>
      <c r="DZ82" s="76"/>
      <c r="EA82" s="76"/>
      <c r="EB82" s="76"/>
      <c r="EC82" s="76"/>
      <c r="ED82" s="76"/>
      <c r="EE82" s="76"/>
      <c r="EF82" s="76"/>
      <c r="EG82" s="76"/>
      <c r="EH82" s="76"/>
      <c r="EI82" s="76"/>
      <c r="EJ82" s="76"/>
      <c r="EK82" s="76"/>
      <c r="EL82" s="76"/>
      <c r="EM82" s="76"/>
      <c r="EN82" s="76"/>
      <c r="EO82" s="76"/>
      <c r="EP82" s="76"/>
      <c r="EQ82" s="76"/>
      <c r="ER82" s="76"/>
      <c r="ES82" s="76"/>
      <c r="ET82" s="76"/>
      <c r="EU82" s="76"/>
      <c r="EV82" s="76"/>
      <c r="EW82" s="76"/>
      <c r="EX82" s="76"/>
      <c r="EY82" s="76"/>
      <c r="EZ82" s="76"/>
      <c r="FA82" s="76"/>
      <c r="FB82" s="76"/>
      <c r="FC82" s="76"/>
      <c r="FD82" s="76"/>
      <c r="FE82" s="76"/>
      <c r="FF82" s="76"/>
      <c r="FG82" s="76"/>
      <c r="FH82" s="76"/>
      <c r="FI82" s="76"/>
      <c r="FJ82" s="76"/>
      <c r="FK82" s="76"/>
      <c r="FL82" s="76"/>
      <c r="FM82" s="76"/>
      <c r="FN82" s="76"/>
      <c r="FO82" s="76"/>
      <c r="FP82" s="76"/>
      <c r="FQ82" s="76"/>
      <c r="FR82" s="76"/>
      <c r="FS82" s="76"/>
      <c r="FT82" s="76"/>
      <c r="FU82" s="76"/>
      <c r="FV82" s="76"/>
      <c r="FW82" s="76"/>
      <c r="FX82" s="76"/>
      <c r="FY82" s="76"/>
      <c r="FZ82" s="76"/>
      <c r="GA82" s="76"/>
      <c r="GB82" s="76"/>
      <c r="GC82" s="76"/>
      <c r="GD82" s="76"/>
      <c r="GE82" s="76"/>
      <c r="GF82" s="76"/>
      <c r="GG82" s="76"/>
      <c r="GH82" s="76"/>
      <c r="GI82" s="76"/>
      <c r="GJ82" s="76"/>
      <c r="GK82" s="76"/>
      <c r="GL82" s="76"/>
      <c r="GM82" s="76"/>
      <c r="GN82" s="76"/>
      <c r="GO82" s="76"/>
      <c r="GP82" s="76"/>
      <c r="GQ82" s="76"/>
      <c r="GR82" s="76"/>
      <c r="GS82" s="76"/>
      <c r="GT82" s="76"/>
      <c r="GU82" s="76"/>
      <c r="GV82" s="76"/>
      <c r="GW82" s="76"/>
      <c r="GX82" s="76"/>
      <c r="GY82" s="76"/>
      <c r="GZ82" s="76"/>
      <c r="HA82" s="76"/>
      <c r="HB82" s="76"/>
      <c r="HC82" s="76"/>
      <c r="HD82" s="76"/>
      <c r="HE82" s="76"/>
      <c r="HF82" s="76"/>
      <c r="HG82" s="76"/>
      <c r="HH82" s="76"/>
      <c r="HI82" s="76"/>
      <c r="HJ82" s="76"/>
      <c r="HK82" s="76"/>
      <c r="HL82" s="76"/>
      <c r="HM82" s="76"/>
      <c r="HN82" s="76"/>
      <c r="HO82" s="76"/>
      <c r="HP82" s="76"/>
      <c r="HQ82" s="76"/>
      <c r="HR82" s="76"/>
      <c r="HS82" s="76"/>
      <c r="HT82" s="76"/>
      <c r="HU82" s="76"/>
      <c r="HV82" s="76"/>
      <c r="HW82" s="76"/>
      <c r="HX82" s="76"/>
      <c r="HY82" s="76"/>
      <c r="HZ82" s="76"/>
      <c r="IA82" s="76"/>
      <c r="IB82" s="76"/>
      <c r="IC82" s="76"/>
      <c r="ID82" s="76"/>
      <c r="IE82" s="76"/>
      <c r="IF82" s="76"/>
      <c r="IG82" s="76"/>
      <c r="IH82" s="76"/>
      <c r="II82" s="76"/>
      <c r="IJ82" s="76"/>
      <c r="IK82" s="76"/>
      <c r="IL82" s="76"/>
      <c r="IM82" s="76"/>
      <c r="IN82" s="76"/>
      <c r="IO82" s="76"/>
      <c r="IP82" s="76"/>
      <c r="IQ82" s="76"/>
      <c r="IR82" s="76"/>
      <c r="IS82" s="76"/>
      <c r="IT82" s="76"/>
      <c r="IU82" s="76"/>
      <c r="IV82" s="76"/>
      <c r="IW82" s="76"/>
      <c r="IX82" s="76"/>
      <c r="IY82" s="76"/>
      <c r="IZ82" s="76"/>
      <c r="JA82" s="76"/>
      <c r="JB82" s="76"/>
      <c r="JC82" s="76"/>
      <c r="JD82" s="76"/>
      <c r="JE82" s="76"/>
      <c r="JF82" s="76"/>
      <c r="JG82" s="76"/>
      <c r="JH82" s="76"/>
      <c r="JI82" s="76"/>
      <c r="JJ82" s="76"/>
      <c r="JK82" s="76"/>
      <c r="JL82" s="76"/>
      <c r="JM82" s="76"/>
      <c r="JN82" s="76"/>
      <c r="JO82" s="76"/>
      <c r="JP82" s="76"/>
      <c r="JQ82" s="76"/>
      <c r="JR82" s="76"/>
      <c r="JS82" s="76"/>
      <c r="JT82" s="76"/>
      <c r="JU82" s="76"/>
      <c r="JV82" s="76"/>
      <c r="JW82" s="76"/>
      <c r="JX82" s="76"/>
      <c r="JY82" s="76"/>
      <c r="JZ82" s="76"/>
      <c r="KA82" s="76"/>
      <c r="KB82" s="76"/>
      <c r="KC82" s="76"/>
      <c r="KD82" s="76"/>
      <c r="KE82" s="76"/>
      <c r="KF82" s="76"/>
      <c r="KG82" s="76"/>
      <c r="KH82" s="76"/>
      <c r="KI82" s="76"/>
      <c r="KJ82" s="76"/>
      <c r="KK82" s="76"/>
      <c r="KL82" s="76"/>
      <c r="KM82" s="76"/>
      <c r="KN82" s="76"/>
      <c r="KO82" s="76"/>
      <c r="KP82" s="76"/>
      <c r="KQ82" s="76"/>
      <c r="KR82" s="76"/>
      <c r="KS82" s="76"/>
      <c r="KT82" s="76"/>
      <c r="KU82" s="76"/>
      <c r="KV82" s="76"/>
      <c r="KW82" s="76"/>
      <c r="KX82" s="76"/>
      <c r="KY82" s="76"/>
      <c r="KZ82" s="76"/>
      <c r="LA82" s="76"/>
      <c r="LB82" s="76"/>
      <c r="LC82" s="76"/>
      <c r="LD82" s="76"/>
      <c r="LE82" s="76"/>
      <c r="LF82" s="76"/>
      <c r="LG82" s="76"/>
      <c r="LH82" s="76"/>
      <c r="LI82" s="76"/>
      <c r="LJ82" s="76"/>
      <c r="LK82" s="76"/>
      <c r="LL82" s="76"/>
      <c r="LM82" s="76"/>
      <c r="LN82" s="76"/>
      <c r="LO82" s="76"/>
      <c r="LP82" s="76"/>
      <c r="LQ82" s="76"/>
      <c r="LR82" s="76"/>
      <c r="LS82" s="76"/>
      <c r="LT82" s="76"/>
      <c r="LU82" s="76"/>
      <c r="LV82" s="76"/>
      <c r="LW82" s="76"/>
      <c r="LX82" s="76"/>
      <c r="LY82" s="76"/>
      <c r="LZ82" s="76"/>
      <c r="MA82" s="76"/>
      <c r="MB82" s="76"/>
      <c r="MC82" s="76"/>
      <c r="MD82" s="76"/>
      <c r="ME82" s="76"/>
      <c r="MF82" s="76"/>
      <c r="MG82" s="76"/>
      <c r="MH82" s="76"/>
      <c r="MI82" s="76"/>
      <c r="MJ82" s="76"/>
      <c r="MK82" s="76"/>
      <c r="ML82" s="76"/>
      <c r="MM82" s="76"/>
      <c r="MN82" s="76"/>
      <c r="MO82" s="76"/>
      <c r="MP82" s="76"/>
      <c r="MQ82" s="76"/>
      <c r="MR82" s="76"/>
      <c r="MS82" s="76"/>
      <c r="MT82" s="76"/>
      <c r="MU82" s="76"/>
      <c r="MV82" s="76"/>
      <c r="MW82" s="76"/>
      <c r="MX82" s="76"/>
      <c r="MY82" s="76"/>
      <c r="MZ82" s="76"/>
      <c r="NA82" s="76"/>
      <c r="NB82" s="76"/>
      <c r="NC82" s="76"/>
      <c r="ND82" s="76"/>
      <c r="NE82" s="76"/>
      <c r="NF82" s="76"/>
      <c r="NG82" s="76"/>
      <c r="NH82" s="76"/>
      <c r="NI82" s="76"/>
      <c r="NJ82" s="76"/>
      <c r="NK82" s="76"/>
      <c r="NL82" s="76"/>
      <c r="NM82" s="76"/>
      <c r="NN82" s="76"/>
      <c r="NO82" s="76"/>
      <c r="NP82" s="76"/>
      <c r="NQ82" s="76"/>
      <c r="NR82" s="76"/>
      <c r="NS82" s="76"/>
      <c r="NT82" s="76"/>
      <c r="NU82" s="76"/>
      <c r="NV82" s="76"/>
      <c r="NW82" s="76"/>
      <c r="NX82" s="76"/>
      <c r="NY82" s="76"/>
      <c r="NZ82" s="76"/>
      <c r="OA82" s="76"/>
      <c r="OB82" s="76"/>
      <c r="OC82" s="76"/>
      <c r="OD82" s="76"/>
      <c r="OE82" s="76"/>
      <c r="OF82" s="76"/>
      <c r="OG82" s="76"/>
      <c r="OH82" s="76"/>
      <c r="OI82" s="76"/>
      <c r="OJ82" s="76"/>
      <c r="OK82" s="76"/>
      <c r="OL82" s="76"/>
      <c r="OM82" s="76"/>
      <c r="ON82" s="76"/>
      <c r="OO82" s="76"/>
      <c r="OP82" s="76"/>
      <c r="OQ82" s="76"/>
      <c r="OR82" s="76"/>
      <c r="OS82" s="76"/>
      <c r="OT82" s="76"/>
      <c r="OU82" s="76"/>
      <c r="OV82" s="76"/>
      <c r="OW82" s="76"/>
      <c r="OX82" s="76"/>
      <c r="OY82" s="76"/>
      <c r="OZ82" s="76"/>
      <c r="PA82" s="76"/>
      <c r="PB82" s="76"/>
      <c r="PC82" s="76"/>
      <c r="PD82" s="76"/>
      <c r="PE82" s="76"/>
      <c r="PF82" s="76"/>
      <c r="PG82" s="76"/>
      <c r="PH82" s="76"/>
      <c r="PI82" s="76"/>
      <c r="PJ82" s="76"/>
      <c r="PK82" s="76"/>
      <c r="PL82" s="76"/>
      <c r="PM82" s="76"/>
      <c r="PN82" s="76"/>
      <c r="PO82" s="76"/>
      <c r="PP82" s="76"/>
      <c r="PQ82" s="76"/>
      <c r="PR82" s="76"/>
      <c r="PS82" s="76"/>
      <c r="PT82" s="76"/>
      <c r="PU82" s="76"/>
      <c r="PV82" s="76"/>
      <c r="PW82" s="76"/>
      <c r="PX82" s="76"/>
      <c r="PY82" s="76"/>
      <c r="PZ82" s="76"/>
      <c r="QA82" s="76"/>
      <c r="QB82" s="76"/>
      <c r="QC82" s="76"/>
      <c r="QD82" s="76"/>
      <c r="QE82" s="76"/>
      <c r="QF82" s="76"/>
      <c r="QG82" s="76"/>
      <c r="QH82" s="76"/>
      <c r="QI82" s="76"/>
      <c r="QJ82" s="76"/>
      <c r="QK82" s="76"/>
      <c r="QL82" s="76"/>
      <c r="QM82" s="76"/>
      <c r="QN82" s="76"/>
      <c r="QO82" s="76"/>
      <c r="QP82" s="76"/>
      <c r="QQ82" s="76"/>
      <c r="QR82" s="76"/>
      <c r="QS82" s="76"/>
      <c r="QT82" s="76"/>
      <c r="QU82" s="76"/>
      <c r="QV82" s="76"/>
      <c r="QW82" s="76"/>
      <c r="QX82" s="76"/>
      <c r="QY82" s="76"/>
      <c r="QZ82" s="76"/>
      <c r="RA82" s="76"/>
      <c r="RB82" s="76"/>
      <c r="RC82" s="76"/>
      <c r="RD82" s="76"/>
      <c r="RE82" s="76"/>
      <c r="RF82" s="76"/>
      <c r="RG82" s="76"/>
      <c r="RH82" s="76"/>
      <c r="RI82" s="76"/>
      <c r="RJ82" s="76"/>
      <c r="RK82" s="76"/>
      <c r="RL82" s="76"/>
      <c r="RM82" s="76"/>
      <c r="RN82" s="76"/>
      <c r="RO82" s="76"/>
      <c r="RP82" s="76"/>
      <c r="RQ82" s="76"/>
      <c r="RR82" s="76"/>
      <c r="RS82" s="76"/>
      <c r="RT82" s="76"/>
      <c r="RU82" s="76"/>
      <c r="RV82" s="76"/>
      <c r="RW82" s="76"/>
      <c r="RX82" s="76"/>
      <c r="RY82" s="76"/>
      <c r="RZ82" s="76"/>
      <c r="SA82" s="76"/>
      <c r="SB82" s="76"/>
      <c r="SC82" s="76"/>
      <c r="SD82" s="76"/>
      <c r="SE82" s="76"/>
      <c r="SF82" s="76"/>
      <c r="SG82" s="76"/>
      <c r="SH82" s="76"/>
      <c r="SI82" s="76"/>
      <c r="SJ82" s="76"/>
      <c r="SK82" s="76"/>
      <c r="SL82" s="76"/>
      <c r="SM82" s="76"/>
      <c r="SN82" s="76"/>
      <c r="SO82" s="76"/>
      <c r="SP82" s="76"/>
      <c r="SQ82" s="76"/>
      <c r="SR82" s="76"/>
      <c r="SS82" s="76"/>
      <c r="ST82" s="76"/>
      <c r="SU82" s="76"/>
      <c r="SV82" s="76"/>
      <c r="SW82" s="76"/>
      <c r="SX82" s="76"/>
      <c r="SY82" s="76"/>
      <c r="SZ82" s="76"/>
      <c r="TA82" s="76"/>
      <c r="TB82" s="76"/>
      <c r="TC82" s="76"/>
      <c r="TD82" s="76"/>
      <c r="TE82" s="76"/>
      <c r="TF82" s="76"/>
      <c r="TG82" s="76"/>
      <c r="TH82" s="76"/>
      <c r="TI82" s="76"/>
      <c r="TJ82" s="76"/>
      <c r="TK82" s="76"/>
      <c r="TL82" s="76"/>
      <c r="TM82" s="76"/>
      <c r="TN82" s="76"/>
      <c r="TO82" s="76"/>
      <c r="TP82" s="76"/>
      <c r="TQ82" s="76"/>
      <c r="TR82" s="76"/>
      <c r="TS82" s="76"/>
      <c r="TT82" s="76"/>
      <c r="TU82" s="76"/>
      <c r="TV82" s="76"/>
      <c r="TW82" s="76"/>
      <c r="TX82" s="76"/>
      <c r="TY82" s="76"/>
      <c r="TZ82" s="76"/>
      <c r="UA82" s="76"/>
      <c r="UB82" s="76"/>
      <c r="UC82" s="76"/>
      <c r="UD82" s="76"/>
      <c r="UE82" s="76"/>
      <c r="UF82" s="76"/>
      <c r="UG82" s="76"/>
      <c r="UH82" s="76"/>
      <c r="UI82" s="76"/>
      <c r="UJ82" s="76"/>
      <c r="UK82" s="76"/>
      <c r="UL82" s="76"/>
      <c r="UM82" s="76"/>
      <c r="UN82" s="76"/>
      <c r="UO82" s="76"/>
      <c r="UP82" s="76"/>
      <c r="UQ82" s="76"/>
      <c r="UR82" s="76"/>
      <c r="US82" s="76"/>
      <c r="UT82" s="76"/>
      <c r="UU82" s="76"/>
      <c r="UV82" s="76"/>
      <c r="UW82" s="76"/>
      <c r="UX82" s="76"/>
      <c r="UY82" s="76"/>
      <c r="UZ82" s="76"/>
      <c r="VA82" s="76"/>
      <c r="VB82" s="76"/>
      <c r="VC82" s="76"/>
      <c r="VD82" s="76"/>
      <c r="VE82" s="76"/>
      <c r="VF82" s="76"/>
      <c r="VG82" s="76"/>
      <c r="VH82" s="76"/>
      <c r="VI82" s="76"/>
      <c r="VJ82" s="76"/>
      <c r="VK82" s="76"/>
      <c r="VL82" s="76"/>
      <c r="VM82" s="76"/>
      <c r="VN82" s="76"/>
      <c r="VO82" s="76"/>
      <c r="VP82" s="76"/>
      <c r="VQ82" s="76"/>
      <c r="VR82" s="76"/>
      <c r="VS82" s="76"/>
      <c r="VT82" s="76"/>
      <c r="VU82" s="76"/>
      <c r="VV82" s="76"/>
      <c r="VW82" s="76"/>
      <c r="VX82" s="76"/>
      <c r="VY82" s="76"/>
      <c r="VZ82" s="76"/>
      <c r="WA82" s="76"/>
      <c r="WB82" s="76"/>
      <c r="WC82" s="76"/>
      <c r="WD82" s="76"/>
      <c r="WE82" s="76"/>
      <c r="WF82" s="76"/>
      <c r="WG82" s="76"/>
      <c r="WH82" s="76"/>
      <c r="WI82" s="76"/>
      <c r="WJ82" s="76"/>
      <c r="WK82" s="76"/>
      <c r="WL82" s="76"/>
      <c r="WM82" s="76"/>
      <c r="WN82" s="76"/>
      <c r="WO82" s="76"/>
      <c r="WP82" s="76"/>
      <c r="WQ82" s="76"/>
      <c r="WR82" s="76"/>
      <c r="WS82" s="76"/>
      <c r="WT82" s="76"/>
      <c r="WU82" s="76"/>
      <c r="WV82" s="76"/>
      <c r="WW82" s="76"/>
      <c r="WX82" s="76"/>
      <c r="WY82" s="76"/>
      <c r="WZ82" s="76"/>
      <c r="XA82" s="76"/>
      <c r="XB82" s="76"/>
      <c r="XC82" s="76"/>
      <c r="XD82" s="76"/>
      <c r="XE82" s="76"/>
      <c r="XF82" s="76"/>
      <c r="XG82" s="76"/>
      <c r="XH82" s="76"/>
      <c r="XI82" s="76"/>
      <c r="XJ82" s="76"/>
      <c r="XK82" s="76"/>
      <c r="XL82" s="76"/>
      <c r="XM82" s="76"/>
      <c r="XN82" s="76"/>
      <c r="XO82" s="76"/>
      <c r="XP82" s="76"/>
      <c r="XQ82" s="76"/>
      <c r="XR82" s="76"/>
      <c r="XS82" s="76"/>
      <c r="XT82" s="76"/>
      <c r="XU82" s="76"/>
      <c r="XV82" s="76"/>
      <c r="XW82" s="76"/>
      <c r="XX82" s="76"/>
      <c r="XY82" s="76"/>
      <c r="XZ82" s="76"/>
      <c r="YA82" s="76"/>
      <c r="YB82" s="76"/>
      <c r="YC82" s="76"/>
      <c r="YD82" s="76"/>
      <c r="YE82" s="76"/>
      <c r="YF82" s="76"/>
      <c r="YG82" s="76"/>
      <c r="YH82" s="76"/>
      <c r="YI82" s="76"/>
      <c r="YJ82" s="76"/>
      <c r="YK82" s="76"/>
      <c r="YL82" s="76"/>
      <c r="YM82" s="76"/>
      <c r="YN82" s="76"/>
      <c r="YO82" s="76"/>
      <c r="YP82" s="76"/>
      <c r="YQ82" s="76"/>
      <c r="YR82" s="76"/>
      <c r="YS82" s="76"/>
      <c r="YT82" s="76"/>
      <c r="YU82" s="76"/>
      <c r="YV82" s="76"/>
      <c r="YW82" s="76"/>
      <c r="YX82" s="76"/>
      <c r="YY82" s="76"/>
      <c r="YZ82" s="76"/>
      <c r="ZA82" s="76"/>
      <c r="ZB82" s="76"/>
      <c r="ZC82" s="76"/>
      <c r="ZD82" s="76"/>
      <c r="ZE82" s="76"/>
      <c r="ZF82" s="76"/>
      <c r="ZG82" s="76"/>
      <c r="ZH82" s="76"/>
      <c r="ZI82" s="76"/>
      <c r="ZJ82" s="76"/>
      <c r="ZK82" s="76"/>
      <c r="ZL82" s="76"/>
      <c r="ZM82" s="76"/>
      <c r="ZN82" s="76"/>
      <c r="ZO82" s="76"/>
      <c r="ZP82" s="76"/>
      <c r="ZQ82" s="76"/>
      <c r="ZR82" s="76"/>
      <c r="ZS82" s="76"/>
      <c r="ZT82" s="76"/>
      <c r="ZU82" s="76"/>
      <c r="ZV82" s="76"/>
      <c r="ZW82" s="76"/>
      <c r="ZX82" s="76"/>
      <c r="ZY82" s="76"/>
      <c r="ZZ82" s="76"/>
      <c r="AAA82" s="76"/>
      <c r="AAB82" s="76"/>
      <c r="AAC82" s="76"/>
      <c r="AAD82" s="76"/>
      <c r="AAE82" s="76"/>
      <c r="AAF82" s="76"/>
      <c r="AAG82" s="76"/>
      <c r="AAH82" s="76"/>
      <c r="AAI82" s="76"/>
      <c r="AAJ82" s="76"/>
      <c r="AAK82" s="76"/>
      <c r="AAL82" s="76"/>
      <c r="AAM82" s="76"/>
      <c r="AAN82" s="76"/>
      <c r="AAO82" s="76"/>
      <c r="AAP82" s="76"/>
      <c r="AAQ82" s="76"/>
      <c r="AAR82" s="76"/>
      <c r="AAS82" s="76"/>
      <c r="AAT82" s="76"/>
      <c r="AAU82" s="76"/>
      <c r="AAV82" s="76"/>
      <c r="AAW82" s="76"/>
      <c r="AAX82" s="76"/>
      <c r="AAY82" s="76"/>
      <c r="AAZ82" s="76"/>
      <c r="ABA82" s="76"/>
      <c r="ABB82" s="76"/>
      <c r="ABC82" s="76"/>
      <c r="ABD82" s="76"/>
      <c r="ABE82" s="76"/>
      <c r="ABF82" s="76"/>
      <c r="ABG82" s="76"/>
      <c r="ABH82" s="76"/>
      <c r="ABI82" s="76"/>
      <c r="ABJ82" s="76"/>
      <c r="ABK82" s="76"/>
      <c r="ABL82" s="76"/>
      <c r="ABM82" s="76"/>
      <c r="ABN82" s="76"/>
      <c r="ABO82" s="76"/>
      <c r="ABP82" s="76"/>
      <c r="ABQ82" s="76"/>
      <c r="ABR82" s="76"/>
      <c r="ABS82" s="76"/>
      <c r="ABT82" s="76"/>
      <c r="ABU82" s="76"/>
      <c r="ABV82" s="76"/>
      <c r="ABW82" s="76"/>
      <c r="ABX82" s="76"/>
      <c r="ABY82" s="76"/>
      <c r="ABZ82" s="76"/>
      <c r="ACA82" s="76"/>
      <c r="ACB82" s="76"/>
      <c r="ACC82" s="76"/>
      <c r="ACD82" s="76"/>
      <c r="ACE82" s="76"/>
      <c r="ACF82" s="76"/>
      <c r="ACG82" s="76"/>
      <c r="ACH82" s="76"/>
      <c r="ACI82" s="76"/>
      <c r="ACJ82" s="76"/>
      <c r="ACK82" s="76"/>
      <c r="ACL82" s="76"/>
      <c r="ACM82" s="76"/>
      <c r="ACN82" s="76"/>
      <c r="ACO82" s="76"/>
      <c r="ACP82" s="76"/>
      <c r="ACQ82" s="76"/>
      <c r="ACR82" s="76"/>
      <c r="ACS82" s="76"/>
      <c r="ACT82" s="76"/>
      <c r="ACU82" s="76"/>
      <c r="ACV82" s="76"/>
      <c r="ACW82" s="76"/>
      <c r="ACX82" s="76"/>
      <c r="ACY82" s="76"/>
      <c r="ACZ82" s="76"/>
      <c r="ADA82" s="76"/>
      <c r="ADB82" s="76"/>
      <c r="ADC82" s="76"/>
      <c r="ADD82" s="76"/>
      <c r="ADE82" s="76"/>
      <c r="ADF82" s="76"/>
      <c r="ADG82" s="76"/>
      <c r="ADH82" s="76"/>
      <c r="ADI82" s="76"/>
      <c r="ADJ82" s="76"/>
      <c r="ADK82" s="76"/>
      <c r="ADL82" s="76"/>
      <c r="ADM82" s="76"/>
      <c r="ADN82" s="76"/>
      <c r="ADO82" s="76"/>
      <c r="ADP82" s="76"/>
      <c r="ADQ82" s="76"/>
      <c r="ADR82" s="76"/>
      <c r="ADS82" s="76"/>
      <c r="ADT82" s="76"/>
      <c r="ADU82" s="76"/>
      <c r="ADV82" s="76"/>
      <c r="ADW82" s="76"/>
      <c r="ADX82" s="76"/>
      <c r="ADY82" s="76"/>
      <c r="ADZ82" s="76"/>
      <c r="AEA82" s="76"/>
      <c r="AEB82" s="76"/>
      <c r="AEC82" s="76"/>
      <c r="AED82" s="76"/>
      <c r="AEE82" s="76"/>
      <c r="AEF82" s="76"/>
      <c r="AEG82" s="76"/>
      <c r="AEH82" s="76"/>
      <c r="AEI82" s="76"/>
      <c r="AEJ82" s="76"/>
      <c r="AEK82" s="76"/>
      <c r="AEL82" s="76"/>
      <c r="AEM82" s="76"/>
      <c r="AEN82" s="76"/>
      <c r="AEO82" s="76"/>
      <c r="AEP82" s="76"/>
      <c r="AEQ82" s="76"/>
      <c r="AER82" s="76"/>
      <c r="AES82" s="76"/>
      <c r="AET82" s="76"/>
      <c r="AEU82" s="76"/>
      <c r="AEV82" s="76"/>
      <c r="AEW82" s="76"/>
      <c r="AEX82" s="76"/>
      <c r="AEY82" s="76"/>
      <c r="AEZ82" s="76"/>
      <c r="AFA82" s="76"/>
      <c r="AFB82" s="76"/>
      <c r="AFC82" s="76"/>
      <c r="AFD82" s="76"/>
      <c r="AFE82" s="76"/>
      <c r="AFF82" s="76"/>
      <c r="AFG82" s="76"/>
      <c r="AFH82" s="76"/>
      <c r="AFI82" s="76"/>
      <c r="AFJ82" s="76"/>
      <c r="AFK82" s="76"/>
      <c r="AFL82" s="76"/>
      <c r="AFM82" s="76"/>
      <c r="AFN82" s="76"/>
      <c r="AFO82" s="76"/>
      <c r="AFP82" s="76"/>
      <c r="AFQ82" s="76"/>
      <c r="AFR82" s="76"/>
      <c r="AFS82" s="76"/>
      <c r="AFT82" s="76"/>
      <c r="AFU82" s="76"/>
      <c r="AFV82" s="76"/>
      <c r="AFW82" s="76"/>
      <c r="AFX82" s="76"/>
      <c r="AFY82" s="76"/>
      <c r="AFZ82" s="76"/>
      <c r="AGA82" s="76"/>
      <c r="AGB82" s="76"/>
      <c r="AGC82" s="76"/>
      <c r="AGD82" s="76"/>
      <c r="AGE82" s="76"/>
      <c r="AGF82" s="76"/>
      <c r="AGG82" s="76"/>
      <c r="AGH82" s="76"/>
      <c r="AGI82" s="76"/>
      <c r="AGJ82" s="76"/>
      <c r="AGK82" s="76"/>
      <c r="AGL82" s="76"/>
      <c r="AGM82" s="76"/>
      <c r="AGN82" s="76"/>
      <c r="AGO82" s="76"/>
      <c r="AGP82" s="76"/>
      <c r="AGQ82" s="76"/>
      <c r="AGR82" s="76"/>
      <c r="AGS82" s="76"/>
      <c r="AGT82" s="76"/>
      <c r="AGU82" s="76"/>
      <c r="AGV82" s="76"/>
      <c r="AGW82" s="76"/>
      <c r="AGX82" s="76"/>
      <c r="AGY82" s="76"/>
      <c r="AGZ82" s="76"/>
      <c r="AHA82" s="76"/>
      <c r="AHB82" s="76"/>
      <c r="AHC82" s="76"/>
      <c r="AHD82" s="76"/>
      <c r="AHE82" s="76"/>
      <c r="AHF82" s="76"/>
      <c r="AHG82" s="76"/>
      <c r="AHH82" s="76"/>
      <c r="AHI82" s="76"/>
      <c r="AHJ82" s="76"/>
      <c r="AHK82" s="76"/>
      <c r="AHL82" s="76"/>
      <c r="AHM82" s="76"/>
      <c r="AHN82" s="76"/>
      <c r="AHO82" s="76"/>
      <c r="AHP82" s="76"/>
      <c r="AHQ82" s="76"/>
      <c r="AHR82" s="76"/>
      <c r="AHS82" s="76"/>
      <c r="AHT82" s="76"/>
      <c r="AHU82" s="76"/>
      <c r="AHV82" s="76"/>
      <c r="AHW82" s="76"/>
      <c r="AHX82" s="76"/>
      <c r="AHY82" s="76"/>
      <c r="AHZ82" s="76"/>
      <c r="AIA82" s="76"/>
      <c r="AIB82" s="76"/>
      <c r="AIC82" s="76"/>
      <c r="AID82" s="76"/>
      <c r="AIE82" s="76"/>
      <c r="AIF82" s="76"/>
      <c r="AIG82" s="76"/>
      <c r="AIH82" s="76"/>
      <c r="AII82" s="76"/>
      <c r="AIJ82" s="76"/>
      <c r="AIK82" s="76"/>
      <c r="AIL82" s="76"/>
      <c r="AIM82" s="76"/>
      <c r="AIN82" s="76"/>
      <c r="AIO82" s="76"/>
      <c r="AIP82" s="76"/>
      <c r="AIQ82" s="76"/>
      <c r="AIR82" s="76"/>
      <c r="AIS82" s="76"/>
      <c r="AIT82" s="76"/>
      <c r="AIU82" s="76"/>
      <c r="AIV82" s="76"/>
      <c r="AIW82" s="76"/>
      <c r="AIX82" s="76"/>
      <c r="AIY82" s="76"/>
      <c r="AIZ82" s="76"/>
      <c r="AJA82" s="76"/>
      <c r="AJB82" s="76"/>
      <c r="AJC82" s="76"/>
      <c r="AJD82" s="76"/>
      <c r="AJE82" s="76"/>
      <c r="AJF82" s="76"/>
      <c r="AJG82" s="76"/>
      <c r="AJH82" s="76"/>
      <c r="AJI82" s="76"/>
      <c r="AJJ82" s="76"/>
      <c r="AJK82" s="76"/>
      <c r="AJL82" s="76"/>
      <c r="AJM82" s="76"/>
      <c r="AJN82" s="76"/>
      <c r="AJO82" s="76"/>
      <c r="AJP82" s="76"/>
      <c r="AJQ82" s="76"/>
      <c r="AJR82" s="76"/>
      <c r="AJS82" s="76"/>
      <c r="AJT82" s="76"/>
      <c r="AJU82" s="76"/>
      <c r="AJV82" s="76"/>
      <c r="AJW82" s="76"/>
      <c r="AJX82" s="76"/>
      <c r="AJY82" s="76"/>
      <c r="AJZ82" s="76"/>
      <c r="AKA82" s="76"/>
      <c r="AKB82" s="76"/>
      <c r="AKC82" s="76"/>
      <c r="AKD82" s="76"/>
      <c r="AKE82" s="76"/>
      <c r="AKF82" s="76"/>
      <c r="AKG82" s="76"/>
      <c r="AKH82" s="76"/>
      <c r="AKI82" s="76"/>
      <c r="AKJ82" s="76"/>
      <c r="AKK82" s="76"/>
      <c r="AKL82" s="76"/>
      <c r="AKM82" s="76"/>
      <c r="AKN82" s="76"/>
      <c r="AKO82" s="76"/>
      <c r="AKP82" s="76"/>
      <c r="AKQ82" s="76"/>
      <c r="AKR82" s="76"/>
      <c r="AKS82" s="76"/>
      <c r="AKT82" s="76"/>
      <c r="AKU82" s="76"/>
      <c r="AKV82" s="76"/>
      <c r="AKW82" s="76"/>
      <c r="AKX82" s="76"/>
      <c r="AKY82" s="76"/>
      <c r="AKZ82" s="76"/>
      <c r="ALA82" s="76"/>
      <c r="ALB82" s="76"/>
      <c r="ALC82" s="76"/>
      <c r="ALD82" s="76"/>
      <c r="ALE82" s="76"/>
      <c r="ALF82" s="76"/>
      <c r="ALG82" s="76"/>
      <c r="ALH82" s="76"/>
      <c r="ALI82" s="76"/>
      <c r="ALJ82" s="76"/>
      <c r="ALK82" s="76"/>
      <c r="ALL82" s="76"/>
      <c r="ALM82" s="76"/>
      <c r="ALN82" s="76"/>
      <c r="ALO82" s="76"/>
      <c r="ALP82" s="76"/>
      <c r="ALQ82" s="76"/>
      <c r="ALR82" s="76"/>
      <c r="ALS82" s="76"/>
      <c r="ALT82" s="76"/>
      <c r="ALU82" s="76"/>
      <c r="ALV82" s="76"/>
      <c r="ALW82" s="76"/>
      <c r="ALX82" s="76"/>
      <c r="ALY82" s="76"/>
      <c r="ALZ82" s="76"/>
      <c r="AMA82" s="76"/>
      <c r="AMB82" s="76"/>
      <c r="AMC82" s="76"/>
      <c r="AMD82" s="76"/>
      <c r="AME82" s="76"/>
    </row>
    <row r="83" spans="1:1019" s="80" customFormat="1">
      <c r="A83" s="20" t="s">
        <v>324</v>
      </c>
      <c r="B83" s="21">
        <v>5213572</v>
      </c>
      <c r="C83" s="21" t="s">
        <v>96</v>
      </c>
      <c r="D83" s="71" t="s">
        <v>124</v>
      </c>
      <c r="E83" s="22" t="s">
        <v>55</v>
      </c>
      <c r="F83" s="59">
        <v>44.45</v>
      </c>
      <c r="G83" s="23">
        <v>626.24</v>
      </c>
      <c r="H83" s="69">
        <f>$J$6</f>
        <v>0.21229999999999999</v>
      </c>
      <c r="I83" s="23">
        <f>ROUND(((H83+1)*G83),2)</f>
        <v>759.19</v>
      </c>
      <c r="J83" s="23">
        <f>TRUNC((I83*F83),2)</f>
        <v>33745.99</v>
      </c>
      <c r="K83" s="78">
        <f t="shared" ref="K83:K85" si="27">G83*F83</f>
        <v>27836.368000000002</v>
      </c>
      <c r="L83" s="76"/>
      <c r="M83" s="79"/>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c r="AN83" s="76"/>
      <c r="AO83" s="76"/>
      <c r="AP83" s="76"/>
      <c r="AQ83" s="76"/>
      <c r="AR83" s="76"/>
      <c r="AS83" s="76"/>
      <c r="AT83" s="76"/>
      <c r="AU83" s="76"/>
      <c r="AV83" s="76"/>
      <c r="AW83" s="76"/>
      <c r="AX83" s="76"/>
      <c r="AY83" s="76"/>
      <c r="AZ83" s="76"/>
      <c r="BA83" s="76"/>
      <c r="BB83" s="76"/>
      <c r="BC83" s="76"/>
      <c r="BD83" s="76"/>
      <c r="BE83" s="76"/>
      <c r="BF83" s="76"/>
      <c r="BG83" s="76"/>
      <c r="BH83" s="76"/>
      <c r="BI83" s="76"/>
      <c r="BJ83" s="76"/>
      <c r="BK83" s="76"/>
      <c r="BL83" s="76"/>
      <c r="BM83" s="76"/>
      <c r="BN83" s="76"/>
      <c r="BO83" s="76"/>
      <c r="BP83" s="76"/>
      <c r="BQ83" s="76"/>
      <c r="BR83" s="76"/>
      <c r="BS83" s="76"/>
      <c r="BT83" s="76"/>
      <c r="BU83" s="76"/>
      <c r="BV83" s="76"/>
      <c r="BW83" s="76"/>
      <c r="BX83" s="76"/>
      <c r="BY83" s="76"/>
      <c r="BZ83" s="76"/>
      <c r="CA83" s="76"/>
      <c r="CB83" s="76"/>
      <c r="CC83" s="76"/>
      <c r="CD83" s="76"/>
      <c r="CE83" s="76"/>
      <c r="CF83" s="76"/>
      <c r="CG83" s="76"/>
      <c r="CH83" s="76"/>
      <c r="CI83" s="76"/>
      <c r="CJ83" s="76"/>
      <c r="CK83" s="76"/>
      <c r="CL83" s="76"/>
      <c r="CM83" s="76"/>
      <c r="CN83" s="76"/>
      <c r="CO83" s="76"/>
      <c r="CP83" s="76"/>
      <c r="CQ83" s="76"/>
      <c r="CR83" s="76"/>
      <c r="CS83" s="76"/>
      <c r="CT83" s="76"/>
      <c r="CU83" s="76"/>
      <c r="CV83" s="76"/>
      <c r="CW83" s="76"/>
      <c r="CX83" s="76"/>
      <c r="CY83" s="76"/>
      <c r="CZ83" s="76"/>
      <c r="DA83" s="76"/>
      <c r="DB83" s="76"/>
      <c r="DC83" s="76"/>
      <c r="DD83" s="76"/>
      <c r="DE83" s="76"/>
      <c r="DF83" s="76"/>
      <c r="DG83" s="76"/>
      <c r="DH83" s="76"/>
      <c r="DI83" s="76"/>
      <c r="DJ83" s="76"/>
      <c r="DK83" s="76"/>
      <c r="DL83" s="76"/>
      <c r="DM83" s="76"/>
      <c r="DN83" s="76"/>
      <c r="DO83" s="76"/>
      <c r="DP83" s="76"/>
      <c r="DQ83" s="76"/>
      <c r="DR83" s="76"/>
      <c r="DS83" s="76"/>
      <c r="DT83" s="76"/>
      <c r="DU83" s="76"/>
      <c r="DV83" s="76"/>
      <c r="DW83" s="76"/>
      <c r="DX83" s="76"/>
      <c r="DY83" s="76"/>
      <c r="DZ83" s="76"/>
      <c r="EA83" s="76"/>
      <c r="EB83" s="76"/>
      <c r="EC83" s="76"/>
      <c r="ED83" s="76"/>
      <c r="EE83" s="76"/>
      <c r="EF83" s="76"/>
      <c r="EG83" s="76"/>
      <c r="EH83" s="76"/>
      <c r="EI83" s="76"/>
      <c r="EJ83" s="76"/>
      <c r="EK83" s="76"/>
      <c r="EL83" s="76"/>
      <c r="EM83" s="76"/>
      <c r="EN83" s="76"/>
      <c r="EO83" s="76"/>
      <c r="EP83" s="76"/>
      <c r="EQ83" s="76"/>
      <c r="ER83" s="76"/>
      <c r="ES83" s="76"/>
      <c r="ET83" s="76"/>
      <c r="EU83" s="76"/>
      <c r="EV83" s="76"/>
      <c r="EW83" s="76"/>
      <c r="EX83" s="76"/>
      <c r="EY83" s="76"/>
      <c r="EZ83" s="76"/>
      <c r="FA83" s="76"/>
      <c r="FB83" s="76"/>
      <c r="FC83" s="76"/>
      <c r="FD83" s="76"/>
      <c r="FE83" s="76"/>
      <c r="FF83" s="76"/>
      <c r="FG83" s="76"/>
      <c r="FH83" s="76"/>
      <c r="FI83" s="76"/>
      <c r="FJ83" s="76"/>
      <c r="FK83" s="76"/>
      <c r="FL83" s="76"/>
      <c r="FM83" s="76"/>
      <c r="FN83" s="76"/>
      <c r="FO83" s="76"/>
      <c r="FP83" s="76"/>
      <c r="FQ83" s="76"/>
      <c r="FR83" s="76"/>
      <c r="FS83" s="76"/>
      <c r="FT83" s="76"/>
      <c r="FU83" s="76"/>
      <c r="FV83" s="76"/>
      <c r="FW83" s="76"/>
      <c r="FX83" s="76"/>
      <c r="FY83" s="76"/>
      <c r="FZ83" s="76"/>
      <c r="GA83" s="76"/>
      <c r="GB83" s="76"/>
      <c r="GC83" s="76"/>
      <c r="GD83" s="76"/>
      <c r="GE83" s="76"/>
      <c r="GF83" s="76"/>
      <c r="GG83" s="76"/>
      <c r="GH83" s="76"/>
      <c r="GI83" s="76"/>
      <c r="GJ83" s="76"/>
      <c r="GK83" s="76"/>
      <c r="GL83" s="76"/>
      <c r="GM83" s="76"/>
      <c r="GN83" s="76"/>
      <c r="GO83" s="76"/>
      <c r="GP83" s="76"/>
      <c r="GQ83" s="76"/>
      <c r="GR83" s="76"/>
      <c r="GS83" s="76"/>
      <c r="GT83" s="76"/>
      <c r="GU83" s="76"/>
      <c r="GV83" s="76"/>
      <c r="GW83" s="76"/>
      <c r="GX83" s="76"/>
      <c r="GY83" s="76"/>
      <c r="GZ83" s="76"/>
      <c r="HA83" s="76"/>
      <c r="HB83" s="76"/>
      <c r="HC83" s="76"/>
      <c r="HD83" s="76"/>
      <c r="HE83" s="76"/>
      <c r="HF83" s="76"/>
      <c r="HG83" s="76"/>
      <c r="HH83" s="76"/>
      <c r="HI83" s="76"/>
      <c r="HJ83" s="76"/>
      <c r="HK83" s="76"/>
      <c r="HL83" s="76"/>
      <c r="HM83" s="76"/>
      <c r="HN83" s="76"/>
      <c r="HO83" s="76"/>
      <c r="HP83" s="76"/>
      <c r="HQ83" s="76"/>
      <c r="HR83" s="76"/>
      <c r="HS83" s="76"/>
      <c r="HT83" s="76"/>
      <c r="HU83" s="76"/>
      <c r="HV83" s="76"/>
      <c r="HW83" s="76"/>
      <c r="HX83" s="76"/>
      <c r="HY83" s="76"/>
      <c r="HZ83" s="76"/>
      <c r="IA83" s="76"/>
      <c r="IB83" s="76"/>
      <c r="IC83" s="76"/>
      <c r="ID83" s="76"/>
      <c r="IE83" s="76"/>
      <c r="IF83" s="76"/>
      <c r="IG83" s="76"/>
      <c r="IH83" s="76"/>
      <c r="II83" s="76"/>
      <c r="IJ83" s="76"/>
      <c r="IK83" s="76"/>
      <c r="IL83" s="76"/>
      <c r="IM83" s="76"/>
      <c r="IN83" s="76"/>
      <c r="IO83" s="76"/>
      <c r="IP83" s="76"/>
      <c r="IQ83" s="76"/>
      <c r="IR83" s="76"/>
      <c r="IS83" s="76"/>
      <c r="IT83" s="76"/>
      <c r="IU83" s="76"/>
      <c r="IV83" s="76"/>
      <c r="IW83" s="76"/>
      <c r="IX83" s="76"/>
      <c r="IY83" s="76"/>
      <c r="IZ83" s="76"/>
      <c r="JA83" s="76"/>
      <c r="JB83" s="76"/>
      <c r="JC83" s="76"/>
      <c r="JD83" s="76"/>
      <c r="JE83" s="76"/>
      <c r="JF83" s="76"/>
      <c r="JG83" s="76"/>
      <c r="JH83" s="76"/>
      <c r="JI83" s="76"/>
      <c r="JJ83" s="76"/>
      <c r="JK83" s="76"/>
      <c r="JL83" s="76"/>
      <c r="JM83" s="76"/>
      <c r="JN83" s="76"/>
      <c r="JO83" s="76"/>
      <c r="JP83" s="76"/>
      <c r="JQ83" s="76"/>
      <c r="JR83" s="76"/>
      <c r="JS83" s="76"/>
      <c r="JT83" s="76"/>
      <c r="JU83" s="76"/>
      <c r="JV83" s="76"/>
      <c r="JW83" s="76"/>
      <c r="JX83" s="76"/>
      <c r="JY83" s="76"/>
      <c r="JZ83" s="76"/>
      <c r="KA83" s="76"/>
      <c r="KB83" s="76"/>
      <c r="KC83" s="76"/>
      <c r="KD83" s="76"/>
      <c r="KE83" s="76"/>
      <c r="KF83" s="76"/>
      <c r="KG83" s="76"/>
      <c r="KH83" s="76"/>
      <c r="KI83" s="76"/>
      <c r="KJ83" s="76"/>
      <c r="KK83" s="76"/>
      <c r="KL83" s="76"/>
      <c r="KM83" s="76"/>
      <c r="KN83" s="76"/>
      <c r="KO83" s="76"/>
      <c r="KP83" s="76"/>
      <c r="KQ83" s="76"/>
      <c r="KR83" s="76"/>
      <c r="KS83" s="76"/>
      <c r="KT83" s="76"/>
      <c r="KU83" s="76"/>
      <c r="KV83" s="76"/>
      <c r="KW83" s="76"/>
      <c r="KX83" s="76"/>
      <c r="KY83" s="76"/>
      <c r="KZ83" s="76"/>
      <c r="LA83" s="76"/>
      <c r="LB83" s="76"/>
      <c r="LC83" s="76"/>
      <c r="LD83" s="76"/>
      <c r="LE83" s="76"/>
      <c r="LF83" s="76"/>
      <c r="LG83" s="76"/>
      <c r="LH83" s="76"/>
      <c r="LI83" s="76"/>
      <c r="LJ83" s="76"/>
      <c r="LK83" s="76"/>
      <c r="LL83" s="76"/>
      <c r="LM83" s="76"/>
      <c r="LN83" s="76"/>
      <c r="LO83" s="76"/>
      <c r="LP83" s="76"/>
      <c r="LQ83" s="76"/>
      <c r="LR83" s="76"/>
      <c r="LS83" s="76"/>
      <c r="LT83" s="76"/>
      <c r="LU83" s="76"/>
      <c r="LV83" s="76"/>
      <c r="LW83" s="76"/>
      <c r="LX83" s="76"/>
      <c r="LY83" s="76"/>
      <c r="LZ83" s="76"/>
      <c r="MA83" s="76"/>
      <c r="MB83" s="76"/>
      <c r="MC83" s="76"/>
      <c r="MD83" s="76"/>
      <c r="ME83" s="76"/>
      <c r="MF83" s="76"/>
      <c r="MG83" s="76"/>
      <c r="MH83" s="76"/>
      <c r="MI83" s="76"/>
      <c r="MJ83" s="76"/>
      <c r="MK83" s="76"/>
      <c r="ML83" s="76"/>
      <c r="MM83" s="76"/>
      <c r="MN83" s="76"/>
      <c r="MO83" s="76"/>
      <c r="MP83" s="76"/>
      <c r="MQ83" s="76"/>
      <c r="MR83" s="76"/>
      <c r="MS83" s="76"/>
      <c r="MT83" s="76"/>
      <c r="MU83" s="76"/>
      <c r="MV83" s="76"/>
      <c r="MW83" s="76"/>
      <c r="MX83" s="76"/>
      <c r="MY83" s="76"/>
      <c r="MZ83" s="76"/>
      <c r="NA83" s="76"/>
      <c r="NB83" s="76"/>
      <c r="NC83" s="76"/>
      <c r="ND83" s="76"/>
      <c r="NE83" s="76"/>
      <c r="NF83" s="76"/>
      <c r="NG83" s="76"/>
      <c r="NH83" s="76"/>
      <c r="NI83" s="76"/>
      <c r="NJ83" s="76"/>
      <c r="NK83" s="76"/>
      <c r="NL83" s="76"/>
      <c r="NM83" s="76"/>
      <c r="NN83" s="76"/>
      <c r="NO83" s="76"/>
      <c r="NP83" s="76"/>
      <c r="NQ83" s="76"/>
      <c r="NR83" s="76"/>
      <c r="NS83" s="76"/>
      <c r="NT83" s="76"/>
      <c r="NU83" s="76"/>
      <c r="NV83" s="76"/>
      <c r="NW83" s="76"/>
      <c r="NX83" s="76"/>
      <c r="NY83" s="76"/>
      <c r="NZ83" s="76"/>
      <c r="OA83" s="76"/>
      <c r="OB83" s="76"/>
      <c r="OC83" s="76"/>
      <c r="OD83" s="76"/>
      <c r="OE83" s="76"/>
      <c r="OF83" s="76"/>
      <c r="OG83" s="76"/>
      <c r="OH83" s="76"/>
      <c r="OI83" s="76"/>
      <c r="OJ83" s="76"/>
      <c r="OK83" s="76"/>
      <c r="OL83" s="76"/>
      <c r="OM83" s="76"/>
      <c r="ON83" s="76"/>
      <c r="OO83" s="76"/>
      <c r="OP83" s="76"/>
      <c r="OQ83" s="76"/>
      <c r="OR83" s="76"/>
      <c r="OS83" s="76"/>
      <c r="OT83" s="76"/>
      <c r="OU83" s="76"/>
      <c r="OV83" s="76"/>
      <c r="OW83" s="76"/>
      <c r="OX83" s="76"/>
      <c r="OY83" s="76"/>
      <c r="OZ83" s="76"/>
      <c r="PA83" s="76"/>
      <c r="PB83" s="76"/>
      <c r="PC83" s="76"/>
      <c r="PD83" s="76"/>
      <c r="PE83" s="76"/>
      <c r="PF83" s="76"/>
      <c r="PG83" s="76"/>
      <c r="PH83" s="76"/>
      <c r="PI83" s="76"/>
      <c r="PJ83" s="76"/>
      <c r="PK83" s="76"/>
      <c r="PL83" s="76"/>
      <c r="PM83" s="76"/>
      <c r="PN83" s="76"/>
      <c r="PO83" s="76"/>
      <c r="PP83" s="76"/>
      <c r="PQ83" s="76"/>
      <c r="PR83" s="76"/>
      <c r="PS83" s="76"/>
      <c r="PT83" s="76"/>
      <c r="PU83" s="76"/>
      <c r="PV83" s="76"/>
      <c r="PW83" s="76"/>
      <c r="PX83" s="76"/>
      <c r="PY83" s="76"/>
      <c r="PZ83" s="76"/>
      <c r="QA83" s="76"/>
      <c r="QB83" s="76"/>
      <c r="QC83" s="76"/>
      <c r="QD83" s="76"/>
      <c r="QE83" s="76"/>
      <c r="QF83" s="76"/>
      <c r="QG83" s="76"/>
      <c r="QH83" s="76"/>
      <c r="QI83" s="76"/>
      <c r="QJ83" s="76"/>
      <c r="QK83" s="76"/>
      <c r="QL83" s="76"/>
      <c r="QM83" s="76"/>
      <c r="QN83" s="76"/>
      <c r="QO83" s="76"/>
      <c r="QP83" s="76"/>
      <c r="QQ83" s="76"/>
      <c r="QR83" s="76"/>
      <c r="QS83" s="76"/>
      <c r="QT83" s="76"/>
      <c r="QU83" s="76"/>
      <c r="QV83" s="76"/>
      <c r="QW83" s="76"/>
      <c r="QX83" s="76"/>
      <c r="QY83" s="76"/>
      <c r="QZ83" s="76"/>
      <c r="RA83" s="76"/>
      <c r="RB83" s="76"/>
      <c r="RC83" s="76"/>
      <c r="RD83" s="76"/>
      <c r="RE83" s="76"/>
      <c r="RF83" s="76"/>
      <c r="RG83" s="76"/>
      <c r="RH83" s="76"/>
      <c r="RI83" s="76"/>
      <c r="RJ83" s="76"/>
      <c r="RK83" s="76"/>
      <c r="RL83" s="76"/>
      <c r="RM83" s="76"/>
      <c r="RN83" s="76"/>
      <c r="RO83" s="76"/>
      <c r="RP83" s="76"/>
      <c r="RQ83" s="76"/>
      <c r="RR83" s="76"/>
      <c r="RS83" s="76"/>
      <c r="RT83" s="76"/>
      <c r="RU83" s="76"/>
      <c r="RV83" s="76"/>
      <c r="RW83" s="76"/>
      <c r="RX83" s="76"/>
      <c r="RY83" s="76"/>
      <c r="RZ83" s="76"/>
      <c r="SA83" s="76"/>
      <c r="SB83" s="76"/>
      <c r="SC83" s="76"/>
      <c r="SD83" s="76"/>
      <c r="SE83" s="76"/>
      <c r="SF83" s="76"/>
      <c r="SG83" s="76"/>
      <c r="SH83" s="76"/>
      <c r="SI83" s="76"/>
      <c r="SJ83" s="76"/>
      <c r="SK83" s="76"/>
      <c r="SL83" s="76"/>
      <c r="SM83" s="76"/>
      <c r="SN83" s="76"/>
      <c r="SO83" s="76"/>
      <c r="SP83" s="76"/>
      <c r="SQ83" s="76"/>
      <c r="SR83" s="76"/>
      <c r="SS83" s="76"/>
      <c r="ST83" s="76"/>
      <c r="SU83" s="76"/>
      <c r="SV83" s="76"/>
      <c r="SW83" s="76"/>
      <c r="SX83" s="76"/>
      <c r="SY83" s="76"/>
      <c r="SZ83" s="76"/>
      <c r="TA83" s="76"/>
      <c r="TB83" s="76"/>
      <c r="TC83" s="76"/>
      <c r="TD83" s="76"/>
      <c r="TE83" s="76"/>
      <c r="TF83" s="76"/>
      <c r="TG83" s="76"/>
      <c r="TH83" s="76"/>
      <c r="TI83" s="76"/>
      <c r="TJ83" s="76"/>
      <c r="TK83" s="76"/>
      <c r="TL83" s="76"/>
      <c r="TM83" s="76"/>
      <c r="TN83" s="76"/>
      <c r="TO83" s="76"/>
      <c r="TP83" s="76"/>
      <c r="TQ83" s="76"/>
      <c r="TR83" s="76"/>
      <c r="TS83" s="76"/>
      <c r="TT83" s="76"/>
      <c r="TU83" s="76"/>
      <c r="TV83" s="76"/>
      <c r="TW83" s="76"/>
      <c r="TX83" s="76"/>
      <c r="TY83" s="76"/>
      <c r="TZ83" s="76"/>
      <c r="UA83" s="76"/>
      <c r="UB83" s="76"/>
      <c r="UC83" s="76"/>
      <c r="UD83" s="76"/>
      <c r="UE83" s="76"/>
      <c r="UF83" s="76"/>
      <c r="UG83" s="76"/>
      <c r="UH83" s="76"/>
      <c r="UI83" s="76"/>
      <c r="UJ83" s="76"/>
      <c r="UK83" s="76"/>
      <c r="UL83" s="76"/>
      <c r="UM83" s="76"/>
      <c r="UN83" s="76"/>
      <c r="UO83" s="76"/>
      <c r="UP83" s="76"/>
      <c r="UQ83" s="76"/>
      <c r="UR83" s="76"/>
      <c r="US83" s="76"/>
      <c r="UT83" s="76"/>
      <c r="UU83" s="76"/>
      <c r="UV83" s="76"/>
      <c r="UW83" s="76"/>
      <c r="UX83" s="76"/>
      <c r="UY83" s="76"/>
      <c r="UZ83" s="76"/>
      <c r="VA83" s="76"/>
      <c r="VB83" s="76"/>
      <c r="VC83" s="76"/>
      <c r="VD83" s="76"/>
      <c r="VE83" s="76"/>
      <c r="VF83" s="76"/>
      <c r="VG83" s="76"/>
      <c r="VH83" s="76"/>
      <c r="VI83" s="76"/>
      <c r="VJ83" s="76"/>
      <c r="VK83" s="76"/>
      <c r="VL83" s="76"/>
      <c r="VM83" s="76"/>
      <c r="VN83" s="76"/>
      <c r="VO83" s="76"/>
      <c r="VP83" s="76"/>
      <c r="VQ83" s="76"/>
      <c r="VR83" s="76"/>
      <c r="VS83" s="76"/>
      <c r="VT83" s="76"/>
      <c r="VU83" s="76"/>
      <c r="VV83" s="76"/>
      <c r="VW83" s="76"/>
      <c r="VX83" s="76"/>
      <c r="VY83" s="76"/>
      <c r="VZ83" s="76"/>
      <c r="WA83" s="76"/>
      <c r="WB83" s="76"/>
      <c r="WC83" s="76"/>
      <c r="WD83" s="76"/>
      <c r="WE83" s="76"/>
      <c r="WF83" s="76"/>
      <c r="WG83" s="76"/>
      <c r="WH83" s="76"/>
      <c r="WI83" s="76"/>
      <c r="WJ83" s="76"/>
      <c r="WK83" s="76"/>
      <c r="WL83" s="76"/>
      <c r="WM83" s="76"/>
      <c r="WN83" s="76"/>
      <c r="WO83" s="76"/>
      <c r="WP83" s="76"/>
      <c r="WQ83" s="76"/>
      <c r="WR83" s="76"/>
      <c r="WS83" s="76"/>
      <c r="WT83" s="76"/>
      <c r="WU83" s="76"/>
      <c r="WV83" s="76"/>
      <c r="WW83" s="76"/>
      <c r="WX83" s="76"/>
      <c r="WY83" s="76"/>
      <c r="WZ83" s="76"/>
      <c r="XA83" s="76"/>
      <c r="XB83" s="76"/>
      <c r="XC83" s="76"/>
      <c r="XD83" s="76"/>
      <c r="XE83" s="76"/>
      <c r="XF83" s="76"/>
      <c r="XG83" s="76"/>
      <c r="XH83" s="76"/>
      <c r="XI83" s="76"/>
      <c r="XJ83" s="76"/>
      <c r="XK83" s="76"/>
      <c r="XL83" s="76"/>
      <c r="XM83" s="76"/>
      <c r="XN83" s="76"/>
      <c r="XO83" s="76"/>
      <c r="XP83" s="76"/>
      <c r="XQ83" s="76"/>
      <c r="XR83" s="76"/>
      <c r="XS83" s="76"/>
      <c r="XT83" s="76"/>
      <c r="XU83" s="76"/>
      <c r="XV83" s="76"/>
      <c r="XW83" s="76"/>
      <c r="XX83" s="76"/>
      <c r="XY83" s="76"/>
      <c r="XZ83" s="76"/>
      <c r="YA83" s="76"/>
      <c r="YB83" s="76"/>
      <c r="YC83" s="76"/>
      <c r="YD83" s="76"/>
      <c r="YE83" s="76"/>
      <c r="YF83" s="76"/>
      <c r="YG83" s="76"/>
      <c r="YH83" s="76"/>
      <c r="YI83" s="76"/>
      <c r="YJ83" s="76"/>
      <c r="YK83" s="76"/>
      <c r="YL83" s="76"/>
      <c r="YM83" s="76"/>
      <c r="YN83" s="76"/>
      <c r="YO83" s="76"/>
      <c r="YP83" s="76"/>
      <c r="YQ83" s="76"/>
      <c r="YR83" s="76"/>
      <c r="YS83" s="76"/>
      <c r="YT83" s="76"/>
      <c r="YU83" s="76"/>
      <c r="YV83" s="76"/>
      <c r="YW83" s="76"/>
      <c r="YX83" s="76"/>
      <c r="YY83" s="76"/>
      <c r="YZ83" s="76"/>
      <c r="ZA83" s="76"/>
      <c r="ZB83" s="76"/>
      <c r="ZC83" s="76"/>
      <c r="ZD83" s="76"/>
      <c r="ZE83" s="76"/>
      <c r="ZF83" s="76"/>
      <c r="ZG83" s="76"/>
      <c r="ZH83" s="76"/>
      <c r="ZI83" s="76"/>
      <c r="ZJ83" s="76"/>
      <c r="ZK83" s="76"/>
      <c r="ZL83" s="76"/>
      <c r="ZM83" s="76"/>
      <c r="ZN83" s="76"/>
      <c r="ZO83" s="76"/>
      <c r="ZP83" s="76"/>
      <c r="ZQ83" s="76"/>
      <c r="ZR83" s="76"/>
      <c r="ZS83" s="76"/>
      <c r="ZT83" s="76"/>
      <c r="ZU83" s="76"/>
      <c r="ZV83" s="76"/>
      <c r="ZW83" s="76"/>
      <c r="ZX83" s="76"/>
      <c r="ZY83" s="76"/>
      <c r="ZZ83" s="76"/>
      <c r="AAA83" s="76"/>
      <c r="AAB83" s="76"/>
      <c r="AAC83" s="76"/>
      <c r="AAD83" s="76"/>
      <c r="AAE83" s="76"/>
      <c r="AAF83" s="76"/>
      <c r="AAG83" s="76"/>
      <c r="AAH83" s="76"/>
      <c r="AAI83" s="76"/>
      <c r="AAJ83" s="76"/>
      <c r="AAK83" s="76"/>
      <c r="AAL83" s="76"/>
      <c r="AAM83" s="76"/>
      <c r="AAN83" s="76"/>
      <c r="AAO83" s="76"/>
      <c r="AAP83" s="76"/>
      <c r="AAQ83" s="76"/>
      <c r="AAR83" s="76"/>
      <c r="AAS83" s="76"/>
      <c r="AAT83" s="76"/>
      <c r="AAU83" s="76"/>
      <c r="AAV83" s="76"/>
      <c r="AAW83" s="76"/>
      <c r="AAX83" s="76"/>
      <c r="AAY83" s="76"/>
      <c r="AAZ83" s="76"/>
      <c r="ABA83" s="76"/>
      <c r="ABB83" s="76"/>
      <c r="ABC83" s="76"/>
      <c r="ABD83" s="76"/>
      <c r="ABE83" s="76"/>
      <c r="ABF83" s="76"/>
      <c r="ABG83" s="76"/>
      <c r="ABH83" s="76"/>
      <c r="ABI83" s="76"/>
      <c r="ABJ83" s="76"/>
      <c r="ABK83" s="76"/>
      <c r="ABL83" s="76"/>
      <c r="ABM83" s="76"/>
      <c r="ABN83" s="76"/>
      <c r="ABO83" s="76"/>
      <c r="ABP83" s="76"/>
      <c r="ABQ83" s="76"/>
      <c r="ABR83" s="76"/>
      <c r="ABS83" s="76"/>
      <c r="ABT83" s="76"/>
      <c r="ABU83" s="76"/>
      <c r="ABV83" s="76"/>
      <c r="ABW83" s="76"/>
      <c r="ABX83" s="76"/>
      <c r="ABY83" s="76"/>
      <c r="ABZ83" s="76"/>
      <c r="ACA83" s="76"/>
      <c r="ACB83" s="76"/>
      <c r="ACC83" s="76"/>
      <c r="ACD83" s="76"/>
      <c r="ACE83" s="76"/>
      <c r="ACF83" s="76"/>
      <c r="ACG83" s="76"/>
      <c r="ACH83" s="76"/>
      <c r="ACI83" s="76"/>
      <c r="ACJ83" s="76"/>
      <c r="ACK83" s="76"/>
      <c r="ACL83" s="76"/>
      <c r="ACM83" s="76"/>
      <c r="ACN83" s="76"/>
      <c r="ACO83" s="76"/>
      <c r="ACP83" s="76"/>
      <c r="ACQ83" s="76"/>
      <c r="ACR83" s="76"/>
      <c r="ACS83" s="76"/>
      <c r="ACT83" s="76"/>
      <c r="ACU83" s="76"/>
      <c r="ACV83" s="76"/>
      <c r="ACW83" s="76"/>
      <c r="ACX83" s="76"/>
      <c r="ACY83" s="76"/>
      <c r="ACZ83" s="76"/>
      <c r="ADA83" s="76"/>
      <c r="ADB83" s="76"/>
      <c r="ADC83" s="76"/>
      <c r="ADD83" s="76"/>
      <c r="ADE83" s="76"/>
      <c r="ADF83" s="76"/>
      <c r="ADG83" s="76"/>
      <c r="ADH83" s="76"/>
      <c r="ADI83" s="76"/>
      <c r="ADJ83" s="76"/>
      <c r="ADK83" s="76"/>
      <c r="ADL83" s="76"/>
      <c r="ADM83" s="76"/>
      <c r="ADN83" s="76"/>
      <c r="ADO83" s="76"/>
      <c r="ADP83" s="76"/>
      <c r="ADQ83" s="76"/>
      <c r="ADR83" s="76"/>
      <c r="ADS83" s="76"/>
      <c r="ADT83" s="76"/>
      <c r="ADU83" s="76"/>
      <c r="ADV83" s="76"/>
      <c r="ADW83" s="76"/>
      <c r="ADX83" s="76"/>
      <c r="ADY83" s="76"/>
      <c r="ADZ83" s="76"/>
      <c r="AEA83" s="76"/>
      <c r="AEB83" s="76"/>
      <c r="AEC83" s="76"/>
      <c r="AED83" s="76"/>
      <c r="AEE83" s="76"/>
      <c r="AEF83" s="76"/>
      <c r="AEG83" s="76"/>
      <c r="AEH83" s="76"/>
      <c r="AEI83" s="76"/>
      <c r="AEJ83" s="76"/>
      <c r="AEK83" s="76"/>
      <c r="AEL83" s="76"/>
      <c r="AEM83" s="76"/>
      <c r="AEN83" s="76"/>
      <c r="AEO83" s="76"/>
      <c r="AEP83" s="76"/>
      <c r="AEQ83" s="76"/>
      <c r="AER83" s="76"/>
      <c r="AES83" s="76"/>
      <c r="AET83" s="76"/>
      <c r="AEU83" s="76"/>
      <c r="AEV83" s="76"/>
      <c r="AEW83" s="76"/>
      <c r="AEX83" s="76"/>
      <c r="AEY83" s="76"/>
      <c r="AEZ83" s="76"/>
      <c r="AFA83" s="76"/>
      <c r="AFB83" s="76"/>
      <c r="AFC83" s="76"/>
      <c r="AFD83" s="76"/>
      <c r="AFE83" s="76"/>
      <c r="AFF83" s="76"/>
      <c r="AFG83" s="76"/>
      <c r="AFH83" s="76"/>
      <c r="AFI83" s="76"/>
      <c r="AFJ83" s="76"/>
      <c r="AFK83" s="76"/>
      <c r="AFL83" s="76"/>
      <c r="AFM83" s="76"/>
      <c r="AFN83" s="76"/>
      <c r="AFO83" s="76"/>
      <c r="AFP83" s="76"/>
      <c r="AFQ83" s="76"/>
      <c r="AFR83" s="76"/>
      <c r="AFS83" s="76"/>
      <c r="AFT83" s="76"/>
      <c r="AFU83" s="76"/>
      <c r="AFV83" s="76"/>
      <c r="AFW83" s="76"/>
      <c r="AFX83" s="76"/>
      <c r="AFY83" s="76"/>
      <c r="AFZ83" s="76"/>
      <c r="AGA83" s="76"/>
      <c r="AGB83" s="76"/>
      <c r="AGC83" s="76"/>
      <c r="AGD83" s="76"/>
      <c r="AGE83" s="76"/>
      <c r="AGF83" s="76"/>
      <c r="AGG83" s="76"/>
      <c r="AGH83" s="76"/>
      <c r="AGI83" s="76"/>
      <c r="AGJ83" s="76"/>
      <c r="AGK83" s="76"/>
      <c r="AGL83" s="76"/>
      <c r="AGM83" s="76"/>
      <c r="AGN83" s="76"/>
      <c r="AGO83" s="76"/>
      <c r="AGP83" s="76"/>
      <c r="AGQ83" s="76"/>
      <c r="AGR83" s="76"/>
      <c r="AGS83" s="76"/>
      <c r="AGT83" s="76"/>
      <c r="AGU83" s="76"/>
      <c r="AGV83" s="76"/>
      <c r="AGW83" s="76"/>
      <c r="AGX83" s="76"/>
      <c r="AGY83" s="76"/>
      <c r="AGZ83" s="76"/>
      <c r="AHA83" s="76"/>
      <c r="AHB83" s="76"/>
      <c r="AHC83" s="76"/>
      <c r="AHD83" s="76"/>
      <c r="AHE83" s="76"/>
      <c r="AHF83" s="76"/>
      <c r="AHG83" s="76"/>
      <c r="AHH83" s="76"/>
      <c r="AHI83" s="76"/>
      <c r="AHJ83" s="76"/>
      <c r="AHK83" s="76"/>
      <c r="AHL83" s="76"/>
      <c r="AHM83" s="76"/>
      <c r="AHN83" s="76"/>
      <c r="AHO83" s="76"/>
      <c r="AHP83" s="76"/>
      <c r="AHQ83" s="76"/>
      <c r="AHR83" s="76"/>
      <c r="AHS83" s="76"/>
      <c r="AHT83" s="76"/>
      <c r="AHU83" s="76"/>
      <c r="AHV83" s="76"/>
      <c r="AHW83" s="76"/>
      <c r="AHX83" s="76"/>
      <c r="AHY83" s="76"/>
      <c r="AHZ83" s="76"/>
      <c r="AIA83" s="76"/>
      <c r="AIB83" s="76"/>
      <c r="AIC83" s="76"/>
      <c r="AID83" s="76"/>
      <c r="AIE83" s="76"/>
      <c r="AIF83" s="76"/>
      <c r="AIG83" s="76"/>
      <c r="AIH83" s="76"/>
      <c r="AII83" s="76"/>
      <c r="AIJ83" s="76"/>
      <c r="AIK83" s="76"/>
      <c r="AIL83" s="76"/>
      <c r="AIM83" s="76"/>
      <c r="AIN83" s="76"/>
      <c r="AIO83" s="76"/>
      <c r="AIP83" s="76"/>
      <c r="AIQ83" s="76"/>
      <c r="AIR83" s="76"/>
      <c r="AIS83" s="76"/>
      <c r="AIT83" s="76"/>
      <c r="AIU83" s="76"/>
      <c r="AIV83" s="76"/>
      <c r="AIW83" s="76"/>
      <c r="AIX83" s="76"/>
      <c r="AIY83" s="76"/>
      <c r="AIZ83" s="76"/>
      <c r="AJA83" s="76"/>
      <c r="AJB83" s="76"/>
      <c r="AJC83" s="76"/>
      <c r="AJD83" s="76"/>
      <c r="AJE83" s="76"/>
      <c r="AJF83" s="76"/>
      <c r="AJG83" s="76"/>
      <c r="AJH83" s="76"/>
      <c r="AJI83" s="76"/>
      <c r="AJJ83" s="76"/>
      <c r="AJK83" s="76"/>
      <c r="AJL83" s="76"/>
      <c r="AJM83" s="76"/>
      <c r="AJN83" s="76"/>
      <c r="AJO83" s="76"/>
      <c r="AJP83" s="76"/>
      <c r="AJQ83" s="76"/>
      <c r="AJR83" s="76"/>
      <c r="AJS83" s="76"/>
      <c r="AJT83" s="76"/>
      <c r="AJU83" s="76"/>
      <c r="AJV83" s="76"/>
      <c r="AJW83" s="76"/>
      <c r="AJX83" s="76"/>
      <c r="AJY83" s="76"/>
      <c r="AJZ83" s="76"/>
      <c r="AKA83" s="76"/>
      <c r="AKB83" s="76"/>
      <c r="AKC83" s="76"/>
      <c r="AKD83" s="76"/>
      <c r="AKE83" s="76"/>
      <c r="AKF83" s="76"/>
      <c r="AKG83" s="76"/>
      <c r="AKH83" s="76"/>
      <c r="AKI83" s="76"/>
      <c r="AKJ83" s="76"/>
      <c r="AKK83" s="76"/>
      <c r="AKL83" s="76"/>
      <c r="AKM83" s="76"/>
      <c r="AKN83" s="76"/>
      <c r="AKO83" s="76"/>
      <c r="AKP83" s="76"/>
      <c r="AKQ83" s="76"/>
      <c r="AKR83" s="76"/>
      <c r="AKS83" s="76"/>
      <c r="AKT83" s="76"/>
      <c r="AKU83" s="76"/>
      <c r="AKV83" s="76"/>
      <c r="AKW83" s="76"/>
      <c r="AKX83" s="76"/>
      <c r="AKY83" s="76"/>
      <c r="AKZ83" s="76"/>
      <c r="ALA83" s="76"/>
      <c r="ALB83" s="76"/>
      <c r="ALC83" s="76"/>
      <c r="ALD83" s="76"/>
      <c r="ALE83" s="76"/>
      <c r="ALF83" s="76"/>
      <c r="ALG83" s="76"/>
      <c r="ALH83" s="76"/>
      <c r="ALI83" s="76"/>
      <c r="ALJ83" s="76"/>
      <c r="ALK83" s="76"/>
      <c r="ALL83" s="76"/>
      <c r="ALM83" s="76"/>
      <c r="ALN83" s="76"/>
      <c r="ALO83" s="76"/>
      <c r="ALP83" s="76"/>
      <c r="ALQ83" s="76"/>
      <c r="ALR83" s="76"/>
      <c r="ALS83" s="76"/>
      <c r="ALT83" s="76"/>
      <c r="ALU83" s="76"/>
      <c r="ALV83" s="76"/>
      <c r="ALW83" s="76"/>
      <c r="ALX83" s="76"/>
      <c r="ALY83" s="76"/>
      <c r="ALZ83" s="76"/>
      <c r="AMA83" s="76"/>
      <c r="AMB83" s="76"/>
      <c r="AMC83" s="76"/>
      <c r="AMD83" s="76"/>
      <c r="AME83" s="76"/>
    </row>
    <row r="84" spans="1:1019" s="80" customFormat="1">
      <c r="A84" s="20" t="s">
        <v>325</v>
      </c>
      <c r="B84" s="21" t="s">
        <v>123</v>
      </c>
      <c r="C84" s="21" t="s">
        <v>102</v>
      </c>
      <c r="D84" s="71" t="s">
        <v>125</v>
      </c>
      <c r="E84" s="22" t="s">
        <v>55</v>
      </c>
      <c r="F84" s="59">
        <v>36.43</v>
      </c>
      <c r="G84" s="23">
        <v>654.4</v>
      </c>
      <c r="H84" s="69">
        <f>$J$6</f>
        <v>0.21229999999999999</v>
      </c>
      <c r="I84" s="23">
        <f>ROUND(((H84+1)*G84),2)</f>
        <v>793.33</v>
      </c>
      <c r="J84" s="23">
        <f>TRUNC((I84*F84),2)</f>
        <v>28901.01</v>
      </c>
      <c r="K84" s="78">
        <f t="shared" si="27"/>
        <v>23839.791999999998</v>
      </c>
      <c r="L84" s="76"/>
      <c r="M84" s="79"/>
      <c r="N84" s="76"/>
      <c r="O84" s="76"/>
      <c r="P84" s="76"/>
      <c r="Q84" s="76"/>
      <c r="R84" s="76"/>
      <c r="S84" s="76"/>
      <c r="T84" s="76"/>
      <c r="U84" s="76"/>
      <c r="V84" s="76"/>
      <c r="W84" s="76"/>
      <c r="X84" s="76"/>
      <c r="Y84" s="76"/>
      <c r="Z84" s="76"/>
      <c r="AA84" s="76"/>
      <c r="AB84" s="76"/>
      <c r="AC84" s="76"/>
      <c r="AD84" s="76"/>
      <c r="AE84" s="76"/>
      <c r="AF84" s="76"/>
      <c r="AG84" s="76"/>
      <c r="AH84" s="76"/>
      <c r="AI84" s="76"/>
      <c r="AJ84" s="76"/>
      <c r="AK84" s="76"/>
      <c r="AL84" s="76"/>
      <c r="AM84" s="76"/>
      <c r="AN84" s="76"/>
      <c r="AO84" s="76"/>
      <c r="AP84" s="76"/>
      <c r="AQ84" s="76"/>
      <c r="AR84" s="76"/>
      <c r="AS84" s="76"/>
      <c r="AT84" s="76"/>
      <c r="AU84" s="76"/>
      <c r="AV84" s="76"/>
      <c r="AW84" s="76"/>
      <c r="AX84" s="76"/>
      <c r="AY84" s="76"/>
      <c r="AZ84" s="76"/>
      <c r="BA84" s="76"/>
      <c r="BB84" s="76"/>
      <c r="BC84" s="76"/>
      <c r="BD84" s="76"/>
      <c r="BE84" s="76"/>
      <c r="BF84" s="76"/>
      <c r="BG84" s="76"/>
      <c r="BH84" s="76"/>
      <c r="BI84" s="76"/>
      <c r="BJ84" s="76"/>
      <c r="BK84" s="76"/>
      <c r="BL84" s="76"/>
      <c r="BM84" s="76"/>
      <c r="BN84" s="76"/>
      <c r="BO84" s="76"/>
      <c r="BP84" s="76"/>
      <c r="BQ84" s="76"/>
      <c r="BR84" s="76"/>
      <c r="BS84" s="76"/>
      <c r="BT84" s="76"/>
      <c r="BU84" s="76"/>
      <c r="BV84" s="76"/>
      <c r="BW84" s="76"/>
      <c r="BX84" s="76"/>
      <c r="BY84" s="76"/>
      <c r="BZ84" s="76"/>
      <c r="CA84" s="76"/>
      <c r="CB84" s="76"/>
      <c r="CC84" s="76"/>
      <c r="CD84" s="76"/>
      <c r="CE84" s="76"/>
      <c r="CF84" s="76"/>
      <c r="CG84" s="76"/>
      <c r="CH84" s="76"/>
      <c r="CI84" s="76"/>
      <c r="CJ84" s="76"/>
      <c r="CK84" s="76"/>
      <c r="CL84" s="76"/>
      <c r="CM84" s="76"/>
      <c r="CN84" s="76"/>
      <c r="CO84" s="76"/>
      <c r="CP84" s="76"/>
      <c r="CQ84" s="76"/>
      <c r="CR84" s="76"/>
      <c r="CS84" s="76"/>
      <c r="CT84" s="76"/>
      <c r="CU84" s="76"/>
      <c r="CV84" s="76"/>
      <c r="CW84" s="76"/>
      <c r="CX84" s="76"/>
      <c r="CY84" s="76"/>
      <c r="CZ84" s="76"/>
      <c r="DA84" s="76"/>
      <c r="DB84" s="76"/>
      <c r="DC84" s="76"/>
      <c r="DD84" s="76"/>
      <c r="DE84" s="76"/>
      <c r="DF84" s="76"/>
      <c r="DG84" s="76"/>
      <c r="DH84" s="76"/>
      <c r="DI84" s="76"/>
      <c r="DJ84" s="76"/>
      <c r="DK84" s="76"/>
      <c r="DL84" s="76"/>
      <c r="DM84" s="76"/>
      <c r="DN84" s="76"/>
      <c r="DO84" s="76"/>
      <c r="DP84" s="76"/>
      <c r="DQ84" s="76"/>
      <c r="DR84" s="76"/>
      <c r="DS84" s="76"/>
      <c r="DT84" s="76"/>
      <c r="DU84" s="76"/>
      <c r="DV84" s="76"/>
      <c r="DW84" s="76"/>
      <c r="DX84" s="76"/>
      <c r="DY84" s="76"/>
      <c r="DZ84" s="76"/>
      <c r="EA84" s="76"/>
      <c r="EB84" s="76"/>
      <c r="EC84" s="76"/>
      <c r="ED84" s="76"/>
      <c r="EE84" s="76"/>
      <c r="EF84" s="76"/>
      <c r="EG84" s="76"/>
      <c r="EH84" s="76"/>
      <c r="EI84" s="76"/>
      <c r="EJ84" s="76"/>
      <c r="EK84" s="76"/>
      <c r="EL84" s="76"/>
      <c r="EM84" s="76"/>
      <c r="EN84" s="76"/>
      <c r="EO84" s="76"/>
      <c r="EP84" s="76"/>
      <c r="EQ84" s="76"/>
      <c r="ER84" s="76"/>
      <c r="ES84" s="76"/>
      <c r="ET84" s="76"/>
      <c r="EU84" s="76"/>
      <c r="EV84" s="76"/>
      <c r="EW84" s="76"/>
      <c r="EX84" s="76"/>
      <c r="EY84" s="76"/>
      <c r="EZ84" s="76"/>
      <c r="FA84" s="76"/>
      <c r="FB84" s="76"/>
      <c r="FC84" s="76"/>
      <c r="FD84" s="76"/>
      <c r="FE84" s="76"/>
      <c r="FF84" s="76"/>
      <c r="FG84" s="76"/>
      <c r="FH84" s="76"/>
      <c r="FI84" s="76"/>
      <c r="FJ84" s="76"/>
      <c r="FK84" s="76"/>
      <c r="FL84" s="76"/>
      <c r="FM84" s="76"/>
      <c r="FN84" s="76"/>
      <c r="FO84" s="76"/>
      <c r="FP84" s="76"/>
      <c r="FQ84" s="76"/>
      <c r="FR84" s="76"/>
      <c r="FS84" s="76"/>
      <c r="FT84" s="76"/>
      <c r="FU84" s="76"/>
      <c r="FV84" s="76"/>
      <c r="FW84" s="76"/>
      <c r="FX84" s="76"/>
      <c r="FY84" s="76"/>
      <c r="FZ84" s="76"/>
      <c r="GA84" s="76"/>
      <c r="GB84" s="76"/>
      <c r="GC84" s="76"/>
      <c r="GD84" s="76"/>
      <c r="GE84" s="76"/>
      <c r="GF84" s="76"/>
      <c r="GG84" s="76"/>
      <c r="GH84" s="76"/>
      <c r="GI84" s="76"/>
      <c r="GJ84" s="76"/>
      <c r="GK84" s="76"/>
      <c r="GL84" s="76"/>
      <c r="GM84" s="76"/>
      <c r="GN84" s="76"/>
      <c r="GO84" s="76"/>
      <c r="GP84" s="76"/>
      <c r="GQ84" s="76"/>
      <c r="GR84" s="76"/>
      <c r="GS84" s="76"/>
      <c r="GT84" s="76"/>
      <c r="GU84" s="76"/>
      <c r="GV84" s="76"/>
      <c r="GW84" s="76"/>
      <c r="GX84" s="76"/>
      <c r="GY84" s="76"/>
      <c r="GZ84" s="76"/>
      <c r="HA84" s="76"/>
      <c r="HB84" s="76"/>
      <c r="HC84" s="76"/>
      <c r="HD84" s="76"/>
      <c r="HE84" s="76"/>
      <c r="HF84" s="76"/>
      <c r="HG84" s="76"/>
      <c r="HH84" s="76"/>
      <c r="HI84" s="76"/>
      <c r="HJ84" s="76"/>
      <c r="HK84" s="76"/>
      <c r="HL84" s="76"/>
      <c r="HM84" s="76"/>
      <c r="HN84" s="76"/>
      <c r="HO84" s="76"/>
      <c r="HP84" s="76"/>
      <c r="HQ84" s="76"/>
      <c r="HR84" s="76"/>
      <c r="HS84" s="76"/>
      <c r="HT84" s="76"/>
      <c r="HU84" s="76"/>
      <c r="HV84" s="76"/>
      <c r="HW84" s="76"/>
      <c r="HX84" s="76"/>
      <c r="HY84" s="76"/>
      <c r="HZ84" s="76"/>
      <c r="IA84" s="76"/>
      <c r="IB84" s="76"/>
      <c r="IC84" s="76"/>
      <c r="ID84" s="76"/>
      <c r="IE84" s="76"/>
      <c r="IF84" s="76"/>
      <c r="IG84" s="76"/>
      <c r="IH84" s="76"/>
      <c r="II84" s="76"/>
      <c r="IJ84" s="76"/>
      <c r="IK84" s="76"/>
      <c r="IL84" s="76"/>
      <c r="IM84" s="76"/>
      <c r="IN84" s="76"/>
      <c r="IO84" s="76"/>
      <c r="IP84" s="76"/>
      <c r="IQ84" s="76"/>
      <c r="IR84" s="76"/>
      <c r="IS84" s="76"/>
      <c r="IT84" s="76"/>
      <c r="IU84" s="76"/>
      <c r="IV84" s="76"/>
      <c r="IW84" s="76"/>
      <c r="IX84" s="76"/>
      <c r="IY84" s="76"/>
      <c r="IZ84" s="76"/>
      <c r="JA84" s="76"/>
      <c r="JB84" s="76"/>
      <c r="JC84" s="76"/>
      <c r="JD84" s="76"/>
      <c r="JE84" s="76"/>
      <c r="JF84" s="76"/>
      <c r="JG84" s="76"/>
      <c r="JH84" s="76"/>
      <c r="JI84" s="76"/>
      <c r="JJ84" s="76"/>
      <c r="JK84" s="76"/>
      <c r="JL84" s="76"/>
      <c r="JM84" s="76"/>
      <c r="JN84" s="76"/>
      <c r="JO84" s="76"/>
      <c r="JP84" s="76"/>
      <c r="JQ84" s="76"/>
      <c r="JR84" s="76"/>
      <c r="JS84" s="76"/>
      <c r="JT84" s="76"/>
      <c r="JU84" s="76"/>
      <c r="JV84" s="76"/>
      <c r="JW84" s="76"/>
      <c r="JX84" s="76"/>
      <c r="JY84" s="76"/>
      <c r="JZ84" s="76"/>
      <c r="KA84" s="76"/>
      <c r="KB84" s="76"/>
      <c r="KC84" s="76"/>
      <c r="KD84" s="76"/>
      <c r="KE84" s="76"/>
      <c r="KF84" s="76"/>
      <c r="KG84" s="76"/>
      <c r="KH84" s="76"/>
      <c r="KI84" s="76"/>
      <c r="KJ84" s="76"/>
      <c r="KK84" s="76"/>
      <c r="KL84" s="76"/>
      <c r="KM84" s="76"/>
      <c r="KN84" s="76"/>
      <c r="KO84" s="76"/>
      <c r="KP84" s="76"/>
      <c r="KQ84" s="76"/>
      <c r="KR84" s="76"/>
      <c r="KS84" s="76"/>
      <c r="KT84" s="76"/>
      <c r="KU84" s="76"/>
      <c r="KV84" s="76"/>
      <c r="KW84" s="76"/>
      <c r="KX84" s="76"/>
      <c r="KY84" s="76"/>
      <c r="KZ84" s="76"/>
      <c r="LA84" s="76"/>
      <c r="LB84" s="76"/>
      <c r="LC84" s="76"/>
      <c r="LD84" s="76"/>
      <c r="LE84" s="76"/>
      <c r="LF84" s="76"/>
      <c r="LG84" s="76"/>
      <c r="LH84" s="76"/>
      <c r="LI84" s="76"/>
      <c r="LJ84" s="76"/>
      <c r="LK84" s="76"/>
      <c r="LL84" s="76"/>
      <c r="LM84" s="76"/>
      <c r="LN84" s="76"/>
      <c r="LO84" s="76"/>
      <c r="LP84" s="76"/>
      <c r="LQ84" s="76"/>
      <c r="LR84" s="76"/>
      <c r="LS84" s="76"/>
      <c r="LT84" s="76"/>
      <c r="LU84" s="76"/>
      <c r="LV84" s="76"/>
      <c r="LW84" s="76"/>
      <c r="LX84" s="76"/>
      <c r="LY84" s="76"/>
      <c r="LZ84" s="76"/>
      <c r="MA84" s="76"/>
      <c r="MB84" s="76"/>
      <c r="MC84" s="76"/>
      <c r="MD84" s="76"/>
      <c r="ME84" s="76"/>
      <c r="MF84" s="76"/>
      <c r="MG84" s="76"/>
      <c r="MH84" s="76"/>
      <c r="MI84" s="76"/>
      <c r="MJ84" s="76"/>
      <c r="MK84" s="76"/>
      <c r="ML84" s="76"/>
      <c r="MM84" s="76"/>
      <c r="MN84" s="76"/>
      <c r="MO84" s="76"/>
      <c r="MP84" s="76"/>
      <c r="MQ84" s="76"/>
      <c r="MR84" s="76"/>
      <c r="MS84" s="76"/>
      <c r="MT84" s="76"/>
      <c r="MU84" s="76"/>
      <c r="MV84" s="76"/>
      <c r="MW84" s="76"/>
      <c r="MX84" s="76"/>
      <c r="MY84" s="76"/>
      <c r="MZ84" s="76"/>
      <c r="NA84" s="76"/>
      <c r="NB84" s="76"/>
      <c r="NC84" s="76"/>
      <c r="ND84" s="76"/>
      <c r="NE84" s="76"/>
      <c r="NF84" s="76"/>
      <c r="NG84" s="76"/>
      <c r="NH84" s="76"/>
      <c r="NI84" s="76"/>
      <c r="NJ84" s="76"/>
      <c r="NK84" s="76"/>
      <c r="NL84" s="76"/>
      <c r="NM84" s="76"/>
      <c r="NN84" s="76"/>
      <c r="NO84" s="76"/>
      <c r="NP84" s="76"/>
      <c r="NQ84" s="76"/>
      <c r="NR84" s="76"/>
      <c r="NS84" s="76"/>
      <c r="NT84" s="76"/>
      <c r="NU84" s="76"/>
      <c r="NV84" s="76"/>
      <c r="NW84" s="76"/>
      <c r="NX84" s="76"/>
      <c r="NY84" s="76"/>
      <c r="NZ84" s="76"/>
      <c r="OA84" s="76"/>
      <c r="OB84" s="76"/>
      <c r="OC84" s="76"/>
      <c r="OD84" s="76"/>
      <c r="OE84" s="76"/>
      <c r="OF84" s="76"/>
      <c r="OG84" s="76"/>
      <c r="OH84" s="76"/>
      <c r="OI84" s="76"/>
      <c r="OJ84" s="76"/>
      <c r="OK84" s="76"/>
      <c r="OL84" s="76"/>
      <c r="OM84" s="76"/>
      <c r="ON84" s="76"/>
      <c r="OO84" s="76"/>
      <c r="OP84" s="76"/>
      <c r="OQ84" s="76"/>
      <c r="OR84" s="76"/>
      <c r="OS84" s="76"/>
      <c r="OT84" s="76"/>
      <c r="OU84" s="76"/>
      <c r="OV84" s="76"/>
      <c r="OW84" s="76"/>
      <c r="OX84" s="76"/>
      <c r="OY84" s="76"/>
      <c r="OZ84" s="76"/>
      <c r="PA84" s="76"/>
      <c r="PB84" s="76"/>
      <c r="PC84" s="76"/>
      <c r="PD84" s="76"/>
      <c r="PE84" s="76"/>
      <c r="PF84" s="76"/>
      <c r="PG84" s="76"/>
      <c r="PH84" s="76"/>
      <c r="PI84" s="76"/>
      <c r="PJ84" s="76"/>
      <c r="PK84" s="76"/>
      <c r="PL84" s="76"/>
      <c r="PM84" s="76"/>
      <c r="PN84" s="76"/>
      <c r="PO84" s="76"/>
      <c r="PP84" s="76"/>
      <c r="PQ84" s="76"/>
      <c r="PR84" s="76"/>
      <c r="PS84" s="76"/>
      <c r="PT84" s="76"/>
      <c r="PU84" s="76"/>
      <c r="PV84" s="76"/>
      <c r="PW84" s="76"/>
      <c r="PX84" s="76"/>
      <c r="PY84" s="76"/>
      <c r="PZ84" s="76"/>
      <c r="QA84" s="76"/>
      <c r="QB84" s="76"/>
      <c r="QC84" s="76"/>
      <c r="QD84" s="76"/>
      <c r="QE84" s="76"/>
      <c r="QF84" s="76"/>
      <c r="QG84" s="76"/>
      <c r="QH84" s="76"/>
      <c r="QI84" s="76"/>
      <c r="QJ84" s="76"/>
      <c r="QK84" s="76"/>
      <c r="QL84" s="76"/>
      <c r="QM84" s="76"/>
      <c r="QN84" s="76"/>
      <c r="QO84" s="76"/>
      <c r="QP84" s="76"/>
      <c r="QQ84" s="76"/>
      <c r="QR84" s="76"/>
      <c r="QS84" s="76"/>
      <c r="QT84" s="76"/>
      <c r="QU84" s="76"/>
      <c r="QV84" s="76"/>
      <c r="QW84" s="76"/>
      <c r="QX84" s="76"/>
      <c r="QY84" s="76"/>
      <c r="QZ84" s="76"/>
      <c r="RA84" s="76"/>
      <c r="RB84" s="76"/>
      <c r="RC84" s="76"/>
      <c r="RD84" s="76"/>
      <c r="RE84" s="76"/>
      <c r="RF84" s="76"/>
      <c r="RG84" s="76"/>
      <c r="RH84" s="76"/>
      <c r="RI84" s="76"/>
      <c r="RJ84" s="76"/>
      <c r="RK84" s="76"/>
      <c r="RL84" s="76"/>
      <c r="RM84" s="76"/>
      <c r="RN84" s="76"/>
      <c r="RO84" s="76"/>
      <c r="RP84" s="76"/>
      <c r="RQ84" s="76"/>
      <c r="RR84" s="76"/>
      <c r="RS84" s="76"/>
      <c r="RT84" s="76"/>
      <c r="RU84" s="76"/>
      <c r="RV84" s="76"/>
      <c r="RW84" s="76"/>
      <c r="RX84" s="76"/>
      <c r="RY84" s="76"/>
      <c r="RZ84" s="76"/>
      <c r="SA84" s="76"/>
      <c r="SB84" s="76"/>
      <c r="SC84" s="76"/>
      <c r="SD84" s="76"/>
      <c r="SE84" s="76"/>
      <c r="SF84" s="76"/>
      <c r="SG84" s="76"/>
      <c r="SH84" s="76"/>
      <c r="SI84" s="76"/>
      <c r="SJ84" s="76"/>
      <c r="SK84" s="76"/>
      <c r="SL84" s="76"/>
      <c r="SM84" s="76"/>
      <c r="SN84" s="76"/>
      <c r="SO84" s="76"/>
      <c r="SP84" s="76"/>
      <c r="SQ84" s="76"/>
      <c r="SR84" s="76"/>
      <c r="SS84" s="76"/>
      <c r="ST84" s="76"/>
      <c r="SU84" s="76"/>
      <c r="SV84" s="76"/>
      <c r="SW84" s="76"/>
      <c r="SX84" s="76"/>
      <c r="SY84" s="76"/>
      <c r="SZ84" s="76"/>
      <c r="TA84" s="76"/>
      <c r="TB84" s="76"/>
      <c r="TC84" s="76"/>
      <c r="TD84" s="76"/>
      <c r="TE84" s="76"/>
      <c r="TF84" s="76"/>
      <c r="TG84" s="76"/>
      <c r="TH84" s="76"/>
      <c r="TI84" s="76"/>
      <c r="TJ84" s="76"/>
      <c r="TK84" s="76"/>
      <c r="TL84" s="76"/>
      <c r="TM84" s="76"/>
      <c r="TN84" s="76"/>
      <c r="TO84" s="76"/>
      <c r="TP84" s="76"/>
      <c r="TQ84" s="76"/>
      <c r="TR84" s="76"/>
      <c r="TS84" s="76"/>
      <c r="TT84" s="76"/>
      <c r="TU84" s="76"/>
      <c r="TV84" s="76"/>
      <c r="TW84" s="76"/>
      <c r="TX84" s="76"/>
      <c r="TY84" s="76"/>
      <c r="TZ84" s="76"/>
      <c r="UA84" s="76"/>
      <c r="UB84" s="76"/>
      <c r="UC84" s="76"/>
      <c r="UD84" s="76"/>
      <c r="UE84" s="76"/>
      <c r="UF84" s="76"/>
      <c r="UG84" s="76"/>
      <c r="UH84" s="76"/>
      <c r="UI84" s="76"/>
      <c r="UJ84" s="76"/>
      <c r="UK84" s="76"/>
      <c r="UL84" s="76"/>
      <c r="UM84" s="76"/>
      <c r="UN84" s="76"/>
      <c r="UO84" s="76"/>
      <c r="UP84" s="76"/>
      <c r="UQ84" s="76"/>
      <c r="UR84" s="76"/>
      <c r="US84" s="76"/>
      <c r="UT84" s="76"/>
      <c r="UU84" s="76"/>
      <c r="UV84" s="76"/>
      <c r="UW84" s="76"/>
      <c r="UX84" s="76"/>
      <c r="UY84" s="76"/>
      <c r="UZ84" s="76"/>
      <c r="VA84" s="76"/>
      <c r="VB84" s="76"/>
      <c r="VC84" s="76"/>
      <c r="VD84" s="76"/>
      <c r="VE84" s="76"/>
      <c r="VF84" s="76"/>
      <c r="VG84" s="76"/>
      <c r="VH84" s="76"/>
      <c r="VI84" s="76"/>
      <c r="VJ84" s="76"/>
      <c r="VK84" s="76"/>
      <c r="VL84" s="76"/>
      <c r="VM84" s="76"/>
      <c r="VN84" s="76"/>
      <c r="VO84" s="76"/>
      <c r="VP84" s="76"/>
      <c r="VQ84" s="76"/>
      <c r="VR84" s="76"/>
      <c r="VS84" s="76"/>
      <c r="VT84" s="76"/>
      <c r="VU84" s="76"/>
      <c r="VV84" s="76"/>
      <c r="VW84" s="76"/>
      <c r="VX84" s="76"/>
      <c r="VY84" s="76"/>
      <c r="VZ84" s="76"/>
      <c r="WA84" s="76"/>
      <c r="WB84" s="76"/>
      <c r="WC84" s="76"/>
      <c r="WD84" s="76"/>
      <c r="WE84" s="76"/>
      <c r="WF84" s="76"/>
      <c r="WG84" s="76"/>
      <c r="WH84" s="76"/>
      <c r="WI84" s="76"/>
      <c r="WJ84" s="76"/>
      <c r="WK84" s="76"/>
      <c r="WL84" s="76"/>
      <c r="WM84" s="76"/>
      <c r="WN84" s="76"/>
      <c r="WO84" s="76"/>
      <c r="WP84" s="76"/>
      <c r="WQ84" s="76"/>
      <c r="WR84" s="76"/>
      <c r="WS84" s="76"/>
      <c r="WT84" s="76"/>
      <c r="WU84" s="76"/>
      <c r="WV84" s="76"/>
      <c r="WW84" s="76"/>
      <c r="WX84" s="76"/>
      <c r="WY84" s="76"/>
      <c r="WZ84" s="76"/>
      <c r="XA84" s="76"/>
      <c r="XB84" s="76"/>
      <c r="XC84" s="76"/>
      <c r="XD84" s="76"/>
      <c r="XE84" s="76"/>
      <c r="XF84" s="76"/>
      <c r="XG84" s="76"/>
      <c r="XH84" s="76"/>
      <c r="XI84" s="76"/>
      <c r="XJ84" s="76"/>
      <c r="XK84" s="76"/>
      <c r="XL84" s="76"/>
      <c r="XM84" s="76"/>
      <c r="XN84" s="76"/>
      <c r="XO84" s="76"/>
      <c r="XP84" s="76"/>
      <c r="XQ84" s="76"/>
      <c r="XR84" s="76"/>
      <c r="XS84" s="76"/>
      <c r="XT84" s="76"/>
      <c r="XU84" s="76"/>
      <c r="XV84" s="76"/>
      <c r="XW84" s="76"/>
      <c r="XX84" s="76"/>
      <c r="XY84" s="76"/>
      <c r="XZ84" s="76"/>
      <c r="YA84" s="76"/>
      <c r="YB84" s="76"/>
      <c r="YC84" s="76"/>
      <c r="YD84" s="76"/>
      <c r="YE84" s="76"/>
      <c r="YF84" s="76"/>
      <c r="YG84" s="76"/>
      <c r="YH84" s="76"/>
      <c r="YI84" s="76"/>
      <c r="YJ84" s="76"/>
      <c r="YK84" s="76"/>
      <c r="YL84" s="76"/>
      <c r="YM84" s="76"/>
      <c r="YN84" s="76"/>
      <c r="YO84" s="76"/>
      <c r="YP84" s="76"/>
      <c r="YQ84" s="76"/>
      <c r="YR84" s="76"/>
      <c r="YS84" s="76"/>
      <c r="YT84" s="76"/>
      <c r="YU84" s="76"/>
      <c r="YV84" s="76"/>
      <c r="YW84" s="76"/>
      <c r="YX84" s="76"/>
      <c r="YY84" s="76"/>
      <c r="YZ84" s="76"/>
      <c r="ZA84" s="76"/>
      <c r="ZB84" s="76"/>
      <c r="ZC84" s="76"/>
      <c r="ZD84" s="76"/>
      <c r="ZE84" s="76"/>
      <c r="ZF84" s="76"/>
      <c r="ZG84" s="76"/>
      <c r="ZH84" s="76"/>
      <c r="ZI84" s="76"/>
      <c r="ZJ84" s="76"/>
      <c r="ZK84" s="76"/>
      <c r="ZL84" s="76"/>
      <c r="ZM84" s="76"/>
      <c r="ZN84" s="76"/>
      <c r="ZO84" s="76"/>
      <c r="ZP84" s="76"/>
      <c r="ZQ84" s="76"/>
      <c r="ZR84" s="76"/>
      <c r="ZS84" s="76"/>
      <c r="ZT84" s="76"/>
      <c r="ZU84" s="76"/>
      <c r="ZV84" s="76"/>
      <c r="ZW84" s="76"/>
      <c r="ZX84" s="76"/>
      <c r="ZY84" s="76"/>
      <c r="ZZ84" s="76"/>
      <c r="AAA84" s="76"/>
      <c r="AAB84" s="76"/>
      <c r="AAC84" s="76"/>
      <c r="AAD84" s="76"/>
      <c r="AAE84" s="76"/>
      <c r="AAF84" s="76"/>
      <c r="AAG84" s="76"/>
      <c r="AAH84" s="76"/>
      <c r="AAI84" s="76"/>
      <c r="AAJ84" s="76"/>
      <c r="AAK84" s="76"/>
      <c r="AAL84" s="76"/>
      <c r="AAM84" s="76"/>
      <c r="AAN84" s="76"/>
      <c r="AAO84" s="76"/>
      <c r="AAP84" s="76"/>
      <c r="AAQ84" s="76"/>
      <c r="AAR84" s="76"/>
      <c r="AAS84" s="76"/>
      <c r="AAT84" s="76"/>
      <c r="AAU84" s="76"/>
      <c r="AAV84" s="76"/>
      <c r="AAW84" s="76"/>
      <c r="AAX84" s="76"/>
      <c r="AAY84" s="76"/>
      <c r="AAZ84" s="76"/>
      <c r="ABA84" s="76"/>
      <c r="ABB84" s="76"/>
      <c r="ABC84" s="76"/>
      <c r="ABD84" s="76"/>
      <c r="ABE84" s="76"/>
      <c r="ABF84" s="76"/>
      <c r="ABG84" s="76"/>
      <c r="ABH84" s="76"/>
      <c r="ABI84" s="76"/>
      <c r="ABJ84" s="76"/>
      <c r="ABK84" s="76"/>
      <c r="ABL84" s="76"/>
      <c r="ABM84" s="76"/>
      <c r="ABN84" s="76"/>
      <c r="ABO84" s="76"/>
      <c r="ABP84" s="76"/>
      <c r="ABQ84" s="76"/>
      <c r="ABR84" s="76"/>
      <c r="ABS84" s="76"/>
      <c r="ABT84" s="76"/>
      <c r="ABU84" s="76"/>
      <c r="ABV84" s="76"/>
      <c r="ABW84" s="76"/>
      <c r="ABX84" s="76"/>
      <c r="ABY84" s="76"/>
      <c r="ABZ84" s="76"/>
      <c r="ACA84" s="76"/>
      <c r="ACB84" s="76"/>
      <c r="ACC84" s="76"/>
      <c r="ACD84" s="76"/>
      <c r="ACE84" s="76"/>
      <c r="ACF84" s="76"/>
      <c r="ACG84" s="76"/>
      <c r="ACH84" s="76"/>
      <c r="ACI84" s="76"/>
      <c r="ACJ84" s="76"/>
      <c r="ACK84" s="76"/>
      <c r="ACL84" s="76"/>
      <c r="ACM84" s="76"/>
      <c r="ACN84" s="76"/>
      <c r="ACO84" s="76"/>
      <c r="ACP84" s="76"/>
      <c r="ACQ84" s="76"/>
      <c r="ACR84" s="76"/>
      <c r="ACS84" s="76"/>
      <c r="ACT84" s="76"/>
      <c r="ACU84" s="76"/>
      <c r="ACV84" s="76"/>
      <c r="ACW84" s="76"/>
      <c r="ACX84" s="76"/>
      <c r="ACY84" s="76"/>
      <c r="ACZ84" s="76"/>
      <c r="ADA84" s="76"/>
      <c r="ADB84" s="76"/>
      <c r="ADC84" s="76"/>
      <c r="ADD84" s="76"/>
      <c r="ADE84" s="76"/>
      <c r="ADF84" s="76"/>
      <c r="ADG84" s="76"/>
      <c r="ADH84" s="76"/>
      <c r="ADI84" s="76"/>
      <c r="ADJ84" s="76"/>
      <c r="ADK84" s="76"/>
      <c r="ADL84" s="76"/>
      <c r="ADM84" s="76"/>
      <c r="ADN84" s="76"/>
      <c r="ADO84" s="76"/>
      <c r="ADP84" s="76"/>
      <c r="ADQ84" s="76"/>
      <c r="ADR84" s="76"/>
      <c r="ADS84" s="76"/>
      <c r="ADT84" s="76"/>
      <c r="ADU84" s="76"/>
      <c r="ADV84" s="76"/>
      <c r="ADW84" s="76"/>
      <c r="ADX84" s="76"/>
      <c r="ADY84" s="76"/>
      <c r="ADZ84" s="76"/>
      <c r="AEA84" s="76"/>
      <c r="AEB84" s="76"/>
      <c r="AEC84" s="76"/>
      <c r="AED84" s="76"/>
      <c r="AEE84" s="76"/>
      <c r="AEF84" s="76"/>
      <c r="AEG84" s="76"/>
      <c r="AEH84" s="76"/>
      <c r="AEI84" s="76"/>
      <c r="AEJ84" s="76"/>
      <c r="AEK84" s="76"/>
      <c r="AEL84" s="76"/>
      <c r="AEM84" s="76"/>
      <c r="AEN84" s="76"/>
      <c r="AEO84" s="76"/>
      <c r="AEP84" s="76"/>
      <c r="AEQ84" s="76"/>
      <c r="AER84" s="76"/>
      <c r="AES84" s="76"/>
      <c r="AET84" s="76"/>
      <c r="AEU84" s="76"/>
      <c r="AEV84" s="76"/>
      <c r="AEW84" s="76"/>
      <c r="AEX84" s="76"/>
      <c r="AEY84" s="76"/>
      <c r="AEZ84" s="76"/>
      <c r="AFA84" s="76"/>
      <c r="AFB84" s="76"/>
      <c r="AFC84" s="76"/>
      <c r="AFD84" s="76"/>
      <c r="AFE84" s="76"/>
      <c r="AFF84" s="76"/>
      <c r="AFG84" s="76"/>
      <c r="AFH84" s="76"/>
      <c r="AFI84" s="76"/>
      <c r="AFJ84" s="76"/>
      <c r="AFK84" s="76"/>
      <c r="AFL84" s="76"/>
      <c r="AFM84" s="76"/>
      <c r="AFN84" s="76"/>
      <c r="AFO84" s="76"/>
      <c r="AFP84" s="76"/>
      <c r="AFQ84" s="76"/>
      <c r="AFR84" s="76"/>
      <c r="AFS84" s="76"/>
      <c r="AFT84" s="76"/>
      <c r="AFU84" s="76"/>
      <c r="AFV84" s="76"/>
      <c r="AFW84" s="76"/>
      <c r="AFX84" s="76"/>
      <c r="AFY84" s="76"/>
      <c r="AFZ84" s="76"/>
      <c r="AGA84" s="76"/>
      <c r="AGB84" s="76"/>
      <c r="AGC84" s="76"/>
      <c r="AGD84" s="76"/>
      <c r="AGE84" s="76"/>
      <c r="AGF84" s="76"/>
      <c r="AGG84" s="76"/>
      <c r="AGH84" s="76"/>
      <c r="AGI84" s="76"/>
      <c r="AGJ84" s="76"/>
      <c r="AGK84" s="76"/>
      <c r="AGL84" s="76"/>
      <c r="AGM84" s="76"/>
      <c r="AGN84" s="76"/>
      <c r="AGO84" s="76"/>
      <c r="AGP84" s="76"/>
      <c r="AGQ84" s="76"/>
      <c r="AGR84" s="76"/>
      <c r="AGS84" s="76"/>
      <c r="AGT84" s="76"/>
      <c r="AGU84" s="76"/>
      <c r="AGV84" s="76"/>
      <c r="AGW84" s="76"/>
      <c r="AGX84" s="76"/>
      <c r="AGY84" s="76"/>
      <c r="AGZ84" s="76"/>
      <c r="AHA84" s="76"/>
      <c r="AHB84" s="76"/>
      <c r="AHC84" s="76"/>
      <c r="AHD84" s="76"/>
      <c r="AHE84" s="76"/>
      <c r="AHF84" s="76"/>
      <c r="AHG84" s="76"/>
      <c r="AHH84" s="76"/>
      <c r="AHI84" s="76"/>
      <c r="AHJ84" s="76"/>
      <c r="AHK84" s="76"/>
      <c r="AHL84" s="76"/>
      <c r="AHM84" s="76"/>
      <c r="AHN84" s="76"/>
      <c r="AHO84" s="76"/>
      <c r="AHP84" s="76"/>
      <c r="AHQ84" s="76"/>
      <c r="AHR84" s="76"/>
      <c r="AHS84" s="76"/>
      <c r="AHT84" s="76"/>
      <c r="AHU84" s="76"/>
      <c r="AHV84" s="76"/>
      <c r="AHW84" s="76"/>
      <c r="AHX84" s="76"/>
      <c r="AHY84" s="76"/>
      <c r="AHZ84" s="76"/>
      <c r="AIA84" s="76"/>
      <c r="AIB84" s="76"/>
      <c r="AIC84" s="76"/>
      <c r="AID84" s="76"/>
      <c r="AIE84" s="76"/>
      <c r="AIF84" s="76"/>
      <c r="AIG84" s="76"/>
      <c r="AIH84" s="76"/>
      <c r="AII84" s="76"/>
      <c r="AIJ84" s="76"/>
      <c r="AIK84" s="76"/>
      <c r="AIL84" s="76"/>
      <c r="AIM84" s="76"/>
      <c r="AIN84" s="76"/>
      <c r="AIO84" s="76"/>
      <c r="AIP84" s="76"/>
      <c r="AIQ84" s="76"/>
      <c r="AIR84" s="76"/>
      <c r="AIS84" s="76"/>
      <c r="AIT84" s="76"/>
      <c r="AIU84" s="76"/>
      <c r="AIV84" s="76"/>
      <c r="AIW84" s="76"/>
      <c r="AIX84" s="76"/>
      <c r="AIY84" s="76"/>
      <c r="AIZ84" s="76"/>
      <c r="AJA84" s="76"/>
      <c r="AJB84" s="76"/>
      <c r="AJC84" s="76"/>
      <c r="AJD84" s="76"/>
      <c r="AJE84" s="76"/>
      <c r="AJF84" s="76"/>
      <c r="AJG84" s="76"/>
      <c r="AJH84" s="76"/>
      <c r="AJI84" s="76"/>
      <c r="AJJ84" s="76"/>
      <c r="AJK84" s="76"/>
      <c r="AJL84" s="76"/>
      <c r="AJM84" s="76"/>
      <c r="AJN84" s="76"/>
      <c r="AJO84" s="76"/>
      <c r="AJP84" s="76"/>
      <c r="AJQ84" s="76"/>
      <c r="AJR84" s="76"/>
      <c r="AJS84" s="76"/>
      <c r="AJT84" s="76"/>
      <c r="AJU84" s="76"/>
      <c r="AJV84" s="76"/>
      <c r="AJW84" s="76"/>
      <c r="AJX84" s="76"/>
      <c r="AJY84" s="76"/>
      <c r="AJZ84" s="76"/>
      <c r="AKA84" s="76"/>
      <c r="AKB84" s="76"/>
      <c r="AKC84" s="76"/>
      <c r="AKD84" s="76"/>
      <c r="AKE84" s="76"/>
      <c r="AKF84" s="76"/>
      <c r="AKG84" s="76"/>
      <c r="AKH84" s="76"/>
      <c r="AKI84" s="76"/>
      <c r="AKJ84" s="76"/>
      <c r="AKK84" s="76"/>
      <c r="AKL84" s="76"/>
      <c r="AKM84" s="76"/>
      <c r="AKN84" s="76"/>
      <c r="AKO84" s="76"/>
      <c r="AKP84" s="76"/>
      <c r="AKQ84" s="76"/>
      <c r="AKR84" s="76"/>
      <c r="AKS84" s="76"/>
      <c r="AKT84" s="76"/>
      <c r="AKU84" s="76"/>
      <c r="AKV84" s="76"/>
      <c r="AKW84" s="76"/>
      <c r="AKX84" s="76"/>
      <c r="AKY84" s="76"/>
      <c r="AKZ84" s="76"/>
      <c r="ALA84" s="76"/>
      <c r="ALB84" s="76"/>
      <c r="ALC84" s="76"/>
      <c r="ALD84" s="76"/>
      <c r="ALE84" s="76"/>
      <c r="ALF84" s="76"/>
      <c r="ALG84" s="76"/>
      <c r="ALH84" s="76"/>
      <c r="ALI84" s="76"/>
      <c r="ALJ84" s="76"/>
      <c r="ALK84" s="76"/>
      <c r="ALL84" s="76"/>
      <c r="ALM84" s="76"/>
      <c r="ALN84" s="76"/>
      <c r="ALO84" s="76"/>
      <c r="ALP84" s="76"/>
      <c r="ALQ84" s="76"/>
      <c r="ALR84" s="76"/>
      <c r="ALS84" s="76"/>
      <c r="ALT84" s="76"/>
      <c r="ALU84" s="76"/>
      <c r="ALV84" s="76"/>
      <c r="ALW84" s="76"/>
      <c r="ALX84" s="76"/>
      <c r="ALY84" s="76"/>
      <c r="ALZ84" s="76"/>
      <c r="AMA84" s="76"/>
      <c r="AMB84" s="76"/>
      <c r="AMC84" s="76"/>
      <c r="AMD84" s="76"/>
      <c r="AME84" s="76"/>
    </row>
    <row r="85" spans="1:1019" s="80" customFormat="1" ht="25.5">
      <c r="A85" s="20" t="s">
        <v>326</v>
      </c>
      <c r="B85" s="21">
        <v>5216111</v>
      </c>
      <c r="C85" s="21" t="s">
        <v>96</v>
      </c>
      <c r="D85" s="71" t="s">
        <v>70</v>
      </c>
      <c r="E85" s="22" t="s">
        <v>51</v>
      </c>
      <c r="F85" s="59">
        <v>86</v>
      </c>
      <c r="G85" s="23">
        <v>116.87</v>
      </c>
      <c r="H85" s="69">
        <f>$J$6</f>
        <v>0.21229999999999999</v>
      </c>
      <c r="I85" s="23">
        <f>ROUND(((H85+1)*G85),2)</f>
        <v>141.68</v>
      </c>
      <c r="J85" s="23">
        <f>TRUNC((I85*F85),2)</f>
        <v>12184.48</v>
      </c>
      <c r="K85" s="78">
        <f t="shared" si="27"/>
        <v>10050.82</v>
      </c>
      <c r="L85" s="76"/>
      <c r="M85" s="79"/>
      <c r="N85" s="76"/>
      <c r="O85" s="76"/>
      <c r="P85" s="76"/>
      <c r="Q85" s="76"/>
      <c r="R85" s="76"/>
      <c r="S85" s="76"/>
      <c r="T85" s="76"/>
      <c r="U85" s="76"/>
      <c r="V85" s="76"/>
      <c r="W85" s="76"/>
      <c r="X85" s="76"/>
      <c r="Y85" s="76"/>
      <c r="Z85" s="76"/>
      <c r="AA85" s="76"/>
      <c r="AB85" s="76"/>
      <c r="AC85" s="76"/>
      <c r="AD85" s="76"/>
      <c r="AE85" s="76"/>
      <c r="AF85" s="76"/>
      <c r="AG85" s="76"/>
      <c r="AH85" s="76"/>
      <c r="AI85" s="76"/>
      <c r="AJ85" s="76"/>
      <c r="AK85" s="76"/>
      <c r="AL85" s="76"/>
      <c r="AM85" s="76"/>
      <c r="AN85" s="76"/>
      <c r="AO85" s="76"/>
      <c r="AP85" s="76"/>
      <c r="AQ85" s="76"/>
      <c r="AR85" s="76"/>
      <c r="AS85" s="76"/>
      <c r="AT85" s="76"/>
      <c r="AU85" s="76"/>
      <c r="AV85" s="76"/>
      <c r="AW85" s="76"/>
      <c r="AX85" s="76"/>
      <c r="AY85" s="76"/>
      <c r="AZ85" s="76"/>
      <c r="BA85" s="76"/>
      <c r="BB85" s="76"/>
      <c r="BC85" s="76"/>
      <c r="BD85" s="76"/>
      <c r="BE85" s="76"/>
      <c r="BF85" s="76"/>
      <c r="BG85" s="76"/>
      <c r="BH85" s="76"/>
      <c r="BI85" s="76"/>
      <c r="BJ85" s="76"/>
      <c r="BK85" s="76"/>
      <c r="BL85" s="76"/>
      <c r="BM85" s="76"/>
      <c r="BN85" s="76"/>
      <c r="BO85" s="76"/>
      <c r="BP85" s="76"/>
      <c r="BQ85" s="76"/>
      <c r="BR85" s="76"/>
      <c r="BS85" s="76"/>
      <c r="BT85" s="76"/>
      <c r="BU85" s="76"/>
      <c r="BV85" s="76"/>
      <c r="BW85" s="76"/>
      <c r="BX85" s="76"/>
      <c r="BY85" s="76"/>
      <c r="BZ85" s="76"/>
      <c r="CA85" s="76"/>
      <c r="CB85" s="76"/>
      <c r="CC85" s="76"/>
      <c r="CD85" s="76"/>
      <c r="CE85" s="76"/>
      <c r="CF85" s="76"/>
      <c r="CG85" s="76"/>
      <c r="CH85" s="76"/>
      <c r="CI85" s="76"/>
      <c r="CJ85" s="76"/>
      <c r="CK85" s="76"/>
      <c r="CL85" s="76"/>
      <c r="CM85" s="76"/>
      <c r="CN85" s="76"/>
      <c r="CO85" s="76"/>
      <c r="CP85" s="76"/>
      <c r="CQ85" s="76"/>
      <c r="CR85" s="76"/>
      <c r="CS85" s="76"/>
      <c r="CT85" s="76"/>
      <c r="CU85" s="76"/>
      <c r="CV85" s="76"/>
      <c r="CW85" s="76"/>
      <c r="CX85" s="76"/>
      <c r="CY85" s="76"/>
      <c r="CZ85" s="76"/>
      <c r="DA85" s="76"/>
      <c r="DB85" s="76"/>
      <c r="DC85" s="76"/>
      <c r="DD85" s="76"/>
      <c r="DE85" s="76"/>
      <c r="DF85" s="76"/>
      <c r="DG85" s="76"/>
      <c r="DH85" s="76"/>
      <c r="DI85" s="76"/>
      <c r="DJ85" s="76"/>
      <c r="DK85" s="76"/>
      <c r="DL85" s="76"/>
      <c r="DM85" s="76"/>
      <c r="DN85" s="76"/>
      <c r="DO85" s="76"/>
      <c r="DP85" s="76"/>
      <c r="DQ85" s="76"/>
      <c r="DR85" s="76"/>
      <c r="DS85" s="76"/>
      <c r="DT85" s="76"/>
      <c r="DU85" s="76"/>
      <c r="DV85" s="76"/>
      <c r="DW85" s="76"/>
      <c r="DX85" s="76"/>
      <c r="DY85" s="76"/>
      <c r="DZ85" s="76"/>
      <c r="EA85" s="76"/>
      <c r="EB85" s="76"/>
      <c r="EC85" s="76"/>
      <c r="ED85" s="76"/>
      <c r="EE85" s="76"/>
      <c r="EF85" s="76"/>
      <c r="EG85" s="76"/>
      <c r="EH85" s="76"/>
      <c r="EI85" s="76"/>
      <c r="EJ85" s="76"/>
      <c r="EK85" s="76"/>
      <c r="EL85" s="76"/>
      <c r="EM85" s="76"/>
      <c r="EN85" s="76"/>
      <c r="EO85" s="76"/>
      <c r="EP85" s="76"/>
      <c r="EQ85" s="76"/>
      <c r="ER85" s="76"/>
      <c r="ES85" s="76"/>
      <c r="ET85" s="76"/>
      <c r="EU85" s="76"/>
      <c r="EV85" s="76"/>
      <c r="EW85" s="76"/>
      <c r="EX85" s="76"/>
      <c r="EY85" s="76"/>
      <c r="EZ85" s="76"/>
      <c r="FA85" s="76"/>
      <c r="FB85" s="76"/>
      <c r="FC85" s="76"/>
      <c r="FD85" s="76"/>
      <c r="FE85" s="76"/>
      <c r="FF85" s="76"/>
      <c r="FG85" s="76"/>
      <c r="FH85" s="76"/>
      <c r="FI85" s="76"/>
      <c r="FJ85" s="76"/>
      <c r="FK85" s="76"/>
      <c r="FL85" s="76"/>
      <c r="FM85" s="76"/>
      <c r="FN85" s="76"/>
      <c r="FO85" s="76"/>
      <c r="FP85" s="76"/>
      <c r="FQ85" s="76"/>
      <c r="FR85" s="76"/>
      <c r="FS85" s="76"/>
      <c r="FT85" s="76"/>
      <c r="FU85" s="76"/>
      <c r="FV85" s="76"/>
      <c r="FW85" s="76"/>
      <c r="FX85" s="76"/>
      <c r="FY85" s="76"/>
      <c r="FZ85" s="76"/>
      <c r="GA85" s="76"/>
      <c r="GB85" s="76"/>
      <c r="GC85" s="76"/>
      <c r="GD85" s="76"/>
      <c r="GE85" s="76"/>
      <c r="GF85" s="76"/>
      <c r="GG85" s="76"/>
      <c r="GH85" s="76"/>
      <c r="GI85" s="76"/>
      <c r="GJ85" s="76"/>
      <c r="GK85" s="76"/>
      <c r="GL85" s="76"/>
      <c r="GM85" s="76"/>
      <c r="GN85" s="76"/>
      <c r="GO85" s="76"/>
      <c r="GP85" s="76"/>
      <c r="GQ85" s="76"/>
      <c r="GR85" s="76"/>
      <c r="GS85" s="76"/>
      <c r="GT85" s="76"/>
      <c r="GU85" s="76"/>
      <c r="GV85" s="76"/>
      <c r="GW85" s="76"/>
      <c r="GX85" s="76"/>
      <c r="GY85" s="76"/>
      <c r="GZ85" s="76"/>
      <c r="HA85" s="76"/>
      <c r="HB85" s="76"/>
      <c r="HC85" s="76"/>
      <c r="HD85" s="76"/>
      <c r="HE85" s="76"/>
      <c r="HF85" s="76"/>
      <c r="HG85" s="76"/>
      <c r="HH85" s="76"/>
      <c r="HI85" s="76"/>
      <c r="HJ85" s="76"/>
      <c r="HK85" s="76"/>
      <c r="HL85" s="76"/>
      <c r="HM85" s="76"/>
      <c r="HN85" s="76"/>
      <c r="HO85" s="76"/>
      <c r="HP85" s="76"/>
      <c r="HQ85" s="76"/>
      <c r="HR85" s="76"/>
      <c r="HS85" s="76"/>
      <c r="HT85" s="76"/>
      <c r="HU85" s="76"/>
      <c r="HV85" s="76"/>
      <c r="HW85" s="76"/>
      <c r="HX85" s="76"/>
      <c r="HY85" s="76"/>
      <c r="HZ85" s="76"/>
      <c r="IA85" s="76"/>
      <c r="IB85" s="76"/>
      <c r="IC85" s="76"/>
      <c r="ID85" s="76"/>
      <c r="IE85" s="76"/>
      <c r="IF85" s="76"/>
      <c r="IG85" s="76"/>
      <c r="IH85" s="76"/>
      <c r="II85" s="76"/>
      <c r="IJ85" s="76"/>
      <c r="IK85" s="76"/>
      <c r="IL85" s="76"/>
      <c r="IM85" s="76"/>
      <c r="IN85" s="76"/>
      <c r="IO85" s="76"/>
      <c r="IP85" s="76"/>
      <c r="IQ85" s="76"/>
      <c r="IR85" s="76"/>
      <c r="IS85" s="76"/>
      <c r="IT85" s="76"/>
      <c r="IU85" s="76"/>
      <c r="IV85" s="76"/>
      <c r="IW85" s="76"/>
      <c r="IX85" s="76"/>
      <c r="IY85" s="76"/>
      <c r="IZ85" s="76"/>
      <c r="JA85" s="76"/>
      <c r="JB85" s="76"/>
      <c r="JC85" s="76"/>
      <c r="JD85" s="76"/>
      <c r="JE85" s="76"/>
      <c r="JF85" s="76"/>
      <c r="JG85" s="76"/>
      <c r="JH85" s="76"/>
      <c r="JI85" s="76"/>
      <c r="JJ85" s="76"/>
      <c r="JK85" s="76"/>
      <c r="JL85" s="76"/>
      <c r="JM85" s="76"/>
      <c r="JN85" s="76"/>
      <c r="JO85" s="76"/>
      <c r="JP85" s="76"/>
      <c r="JQ85" s="76"/>
      <c r="JR85" s="76"/>
      <c r="JS85" s="76"/>
      <c r="JT85" s="76"/>
      <c r="JU85" s="76"/>
      <c r="JV85" s="76"/>
      <c r="JW85" s="76"/>
      <c r="JX85" s="76"/>
      <c r="JY85" s="76"/>
      <c r="JZ85" s="76"/>
      <c r="KA85" s="76"/>
      <c r="KB85" s="76"/>
      <c r="KC85" s="76"/>
      <c r="KD85" s="76"/>
      <c r="KE85" s="76"/>
      <c r="KF85" s="76"/>
      <c r="KG85" s="76"/>
      <c r="KH85" s="76"/>
      <c r="KI85" s="76"/>
      <c r="KJ85" s="76"/>
      <c r="KK85" s="76"/>
      <c r="KL85" s="76"/>
      <c r="KM85" s="76"/>
      <c r="KN85" s="76"/>
      <c r="KO85" s="76"/>
      <c r="KP85" s="76"/>
      <c r="KQ85" s="76"/>
      <c r="KR85" s="76"/>
      <c r="KS85" s="76"/>
      <c r="KT85" s="76"/>
      <c r="KU85" s="76"/>
      <c r="KV85" s="76"/>
      <c r="KW85" s="76"/>
      <c r="KX85" s="76"/>
      <c r="KY85" s="76"/>
      <c r="KZ85" s="76"/>
      <c r="LA85" s="76"/>
      <c r="LB85" s="76"/>
      <c r="LC85" s="76"/>
      <c r="LD85" s="76"/>
      <c r="LE85" s="76"/>
      <c r="LF85" s="76"/>
      <c r="LG85" s="76"/>
      <c r="LH85" s="76"/>
      <c r="LI85" s="76"/>
      <c r="LJ85" s="76"/>
      <c r="LK85" s="76"/>
      <c r="LL85" s="76"/>
      <c r="LM85" s="76"/>
      <c r="LN85" s="76"/>
      <c r="LO85" s="76"/>
      <c r="LP85" s="76"/>
      <c r="LQ85" s="76"/>
      <c r="LR85" s="76"/>
      <c r="LS85" s="76"/>
      <c r="LT85" s="76"/>
      <c r="LU85" s="76"/>
      <c r="LV85" s="76"/>
      <c r="LW85" s="76"/>
      <c r="LX85" s="76"/>
      <c r="LY85" s="76"/>
      <c r="LZ85" s="76"/>
      <c r="MA85" s="76"/>
      <c r="MB85" s="76"/>
      <c r="MC85" s="76"/>
      <c r="MD85" s="76"/>
      <c r="ME85" s="76"/>
      <c r="MF85" s="76"/>
      <c r="MG85" s="76"/>
      <c r="MH85" s="76"/>
      <c r="MI85" s="76"/>
      <c r="MJ85" s="76"/>
      <c r="MK85" s="76"/>
      <c r="ML85" s="76"/>
      <c r="MM85" s="76"/>
      <c r="MN85" s="76"/>
      <c r="MO85" s="76"/>
      <c r="MP85" s="76"/>
      <c r="MQ85" s="76"/>
      <c r="MR85" s="76"/>
      <c r="MS85" s="76"/>
      <c r="MT85" s="76"/>
      <c r="MU85" s="76"/>
      <c r="MV85" s="76"/>
      <c r="MW85" s="76"/>
      <c r="MX85" s="76"/>
      <c r="MY85" s="76"/>
      <c r="MZ85" s="76"/>
      <c r="NA85" s="76"/>
      <c r="NB85" s="76"/>
      <c r="NC85" s="76"/>
      <c r="ND85" s="76"/>
      <c r="NE85" s="76"/>
      <c r="NF85" s="76"/>
      <c r="NG85" s="76"/>
      <c r="NH85" s="76"/>
      <c r="NI85" s="76"/>
      <c r="NJ85" s="76"/>
      <c r="NK85" s="76"/>
      <c r="NL85" s="76"/>
      <c r="NM85" s="76"/>
      <c r="NN85" s="76"/>
      <c r="NO85" s="76"/>
      <c r="NP85" s="76"/>
      <c r="NQ85" s="76"/>
      <c r="NR85" s="76"/>
      <c r="NS85" s="76"/>
      <c r="NT85" s="76"/>
      <c r="NU85" s="76"/>
      <c r="NV85" s="76"/>
      <c r="NW85" s="76"/>
      <c r="NX85" s="76"/>
      <c r="NY85" s="76"/>
      <c r="NZ85" s="76"/>
      <c r="OA85" s="76"/>
      <c r="OB85" s="76"/>
      <c r="OC85" s="76"/>
      <c r="OD85" s="76"/>
      <c r="OE85" s="76"/>
      <c r="OF85" s="76"/>
      <c r="OG85" s="76"/>
      <c r="OH85" s="76"/>
      <c r="OI85" s="76"/>
      <c r="OJ85" s="76"/>
      <c r="OK85" s="76"/>
      <c r="OL85" s="76"/>
      <c r="OM85" s="76"/>
      <c r="ON85" s="76"/>
      <c r="OO85" s="76"/>
      <c r="OP85" s="76"/>
      <c r="OQ85" s="76"/>
      <c r="OR85" s="76"/>
      <c r="OS85" s="76"/>
      <c r="OT85" s="76"/>
      <c r="OU85" s="76"/>
      <c r="OV85" s="76"/>
      <c r="OW85" s="76"/>
      <c r="OX85" s="76"/>
      <c r="OY85" s="76"/>
      <c r="OZ85" s="76"/>
      <c r="PA85" s="76"/>
      <c r="PB85" s="76"/>
      <c r="PC85" s="76"/>
      <c r="PD85" s="76"/>
      <c r="PE85" s="76"/>
      <c r="PF85" s="76"/>
      <c r="PG85" s="76"/>
      <c r="PH85" s="76"/>
      <c r="PI85" s="76"/>
      <c r="PJ85" s="76"/>
      <c r="PK85" s="76"/>
      <c r="PL85" s="76"/>
      <c r="PM85" s="76"/>
      <c r="PN85" s="76"/>
      <c r="PO85" s="76"/>
      <c r="PP85" s="76"/>
      <c r="PQ85" s="76"/>
      <c r="PR85" s="76"/>
      <c r="PS85" s="76"/>
      <c r="PT85" s="76"/>
      <c r="PU85" s="76"/>
      <c r="PV85" s="76"/>
      <c r="PW85" s="76"/>
      <c r="PX85" s="76"/>
      <c r="PY85" s="76"/>
      <c r="PZ85" s="76"/>
      <c r="QA85" s="76"/>
      <c r="QB85" s="76"/>
      <c r="QC85" s="76"/>
      <c r="QD85" s="76"/>
      <c r="QE85" s="76"/>
      <c r="QF85" s="76"/>
      <c r="QG85" s="76"/>
      <c r="QH85" s="76"/>
      <c r="QI85" s="76"/>
      <c r="QJ85" s="76"/>
      <c r="QK85" s="76"/>
      <c r="QL85" s="76"/>
      <c r="QM85" s="76"/>
      <c r="QN85" s="76"/>
      <c r="QO85" s="76"/>
      <c r="QP85" s="76"/>
      <c r="QQ85" s="76"/>
      <c r="QR85" s="76"/>
      <c r="QS85" s="76"/>
      <c r="QT85" s="76"/>
      <c r="QU85" s="76"/>
      <c r="QV85" s="76"/>
      <c r="QW85" s="76"/>
      <c r="QX85" s="76"/>
      <c r="QY85" s="76"/>
      <c r="QZ85" s="76"/>
      <c r="RA85" s="76"/>
      <c r="RB85" s="76"/>
      <c r="RC85" s="76"/>
      <c r="RD85" s="76"/>
      <c r="RE85" s="76"/>
      <c r="RF85" s="76"/>
      <c r="RG85" s="76"/>
      <c r="RH85" s="76"/>
      <c r="RI85" s="76"/>
      <c r="RJ85" s="76"/>
      <c r="RK85" s="76"/>
      <c r="RL85" s="76"/>
      <c r="RM85" s="76"/>
      <c r="RN85" s="76"/>
      <c r="RO85" s="76"/>
      <c r="RP85" s="76"/>
      <c r="RQ85" s="76"/>
      <c r="RR85" s="76"/>
      <c r="RS85" s="76"/>
      <c r="RT85" s="76"/>
      <c r="RU85" s="76"/>
      <c r="RV85" s="76"/>
      <c r="RW85" s="76"/>
      <c r="RX85" s="76"/>
      <c r="RY85" s="76"/>
      <c r="RZ85" s="76"/>
      <c r="SA85" s="76"/>
      <c r="SB85" s="76"/>
      <c r="SC85" s="76"/>
      <c r="SD85" s="76"/>
      <c r="SE85" s="76"/>
      <c r="SF85" s="76"/>
      <c r="SG85" s="76"/>
      <c r="SH85" s="76"/>
      <c r="SI85" s="76"/>
      <c r="SJ85" s="76"/>
      <c r="SK85" s="76"/>
      <c r="SL85" s="76"/>
      <c r="SM85" s="76"/>
      <c r="SN85" s="76"/>
      <c r="SO85" s="76"/>
      <c r="SP85" s="76"/>
      <c r="SQ85" s="76"/>
      <c r="SR85" s="76"/>
      <c r="SS85" s="76"/>
      <c r="ST85" s="76"/>
      <c r="SU85" s="76"/>
      <c r="SV85" s="76"/>
      <c r="SW85" s="76"/>
      <c r="SX85" s="76"/>
      <c r="SY85" s="76"/>
      <c r="SZ85" s="76"/>
      <c r="TA85" s="76"/>
      <c r="TB85" s="76"/>
      <c r="TC85" s="76"/>
      <c r="TD85" s="76"/>
      <c r="TE85" s="76"/>
      <c r="TF85" s="76"/>
      <c r="TG85" s="76"/>
      <c r="TH85" s="76"/>
      <c r="TI85" s="76"/>
      <c r="TJ85" s="76"/>
      <c r="TK85" s="76"/>
      <c r="TL85" s="76"/>
      <c r="TM85" s="76"/>
      <c r="TN85" s="76"/>
      <c r="TO85" s="76"/>
      <c r="TP85" s="76"/>
      <c r="TQ85" s="76"/>
      <c r="TR85" s="76"/>
      <c r="TS85" s="76"/>
      <c r="TT85" s="76"/>
      <c r="TU85" s="76"/>
      <c r="TV85" s="76"/>
      <c r="TW85" s="76"/>
      <c r="TX85" s="76"/>
      <c r="TY85" s="76"/>
      <c r="TZ85" s="76"/>
      <c r="UA85" s="76"/>
      <c r="UB85" s="76"/>
      <c r="UC85" s="76"/>
      <c r="UD85" s="76"/>
      <c r="UE85" s="76"/>
      <c r="UF85" s="76"/>
      <c r="UG85" s="76"/>
      <c r="UH85" s="76"/>
      <c r="UI85" s="76"/>
      <c r="UJ85" s="76"/>
      <c r="UK85" s="76"/>
      <c r="UL85" s="76"/>
      <c r="UM85" s="76"/>
      <c r="UN85" s="76"/>
      <c r="UO85" s="76"/>
      <c r="UP85" s="76"/>
      <c r="UQ85" s="76"/>
      <c r="UR85" s="76"/>
      <c r="US85" s="76"/>
      <c r="UT85" s="76"/>
      <c r="UU85" s="76"/>
      <c r="UV85" s="76"/>
      <c r="UW85" s="76"/>
      <c r="UX85" s="76"/>
      <c r="UY85" s="76"/>
      <c r="UZ85" s="76"/>
      <c r="VA85" s="76"/>
      <c r="VB85" s="76"/>
      <c r="VC85" s="76"/>
      <c r="VD85" s="76"/>
      <c r="VE85" s="76"/>
      <c r="VF85" s="76"/>
      <c r="VG85" s="76"/>
      <c r="VH85" s="76"/>
      <c r="VI85" s="76"/>
      <c r="VJ85" s="76"/>
      <c r="VK85" s="76"/>
      <c r="VL85" s="76"/>
      <c r="VM85" s="76"/>
      <c r="VN85" s="76"/>
      <c r="VO85" s="76"/>
      <c r="VP85" s="76"/>
      <c r="VQ85" s="76"/>
      <c r="VR85" s="76"/>
      <c r="VS85" s="76"/>
      <c r="VT85" s="76"/>
      <c r="VU85" s="76"/>
      <c r="VV85" s="76"/>
      <c r="VW85" s="76"/>
      <c r="VX85" s="76"/>
      <c r="VY85" s="76"/>
      <c r="VZ85" s="76"/>
      <c r="WA85" s="76"/>
      <c r="WB85" s="76"/>
      <c r="WC85" s="76"/>
      <c r="WD85" s="76"/>
      <c r="WE85" s="76"/>
      <c r="WF85" s="76"/>
      <c r="WG85" s="76"/>
      <c r="WH85" s="76"/>
      <c r="WI85" s="76"/>
      <c r="WJ85" s="76"/>
      <c r="WK85" s="76"/>
      <c r="WL85" s="76"/>
      <c r="WM85" s="76"/>
      <c r="WN85" s="76"/>
      <c r="WO85" s="76"/>
      <c r="WP85" s="76"/>
      <c r="WQ85" s="76"/>
      <c r="WR85" s="76"/>
      <c r="WS85" s="76"/>
      <c r="WT85" s="76"/>
      <c r="WU85" s="76"/>
      <c r="WV85" s="76"/>
      <c r="WW85" s="76"/>
      <c r="WX85" s="76"/>
      <c r="WY85" s="76"/>
      <c r="WZ85" s="76"/>
      <c r="XA85" s="76"/>
      <c r="XB85" s="76"/>
      <c r="XC85" s="76"/>
      <c r="XD85" s="76"/>
      <c r="XE85" s="76"/>
      <c r="XF85" s="76"/>
      <c r="XG85" s="76"/>
      <c r="XH85" s="76"/>
      <c r="XI85" s="76"/>
      <c r="XJ85" s="76"/>
      <c r="XK85" s="76"/>
      <c r="XL85" s="76"/>
      <c r="XM85" s="76"/>
      <c r="XN85" s="76"/>
      <c r="XO85" s="76"/>
      <c r="XP85" s="76"/>
      <c r="XQ85" s="76"/>
      <c r="XR85" s="76"/>
      <c r="XS85" s="76"/>
      <c r="XT85" s="76"/>
      <c r="XU85" s="76"/>
      <c r="XV85" s="76"/>
      <c r="XW85" s="76"/>
      <c r="XX85" s="76"/>
      <c r="XY85" s="76"/>
      <c r="XZ85" s="76"/>
      <c r="YA85" s="76"/>
      <c r="YB85" s="76"/>
      <c r="YC85" s="76"/>
      <c r="YD85" s="76"/>
      <c r="YE85" s="76"/>
      <c r="YF85" s="76"/>
      <c r="YG85" s="76"/>
      <c r="YH85" s="76"/>
      <c r="YI85" s="76"/>
      <c r="YJ85" s="76"/>
      <c r="YK85" s="76"/>
      <c r="YL85" s="76"/>
      <c r="YM85" s="76"/>
      <c r="YN85" s="76"/>
      <c r="YO85" s="76"/>
      <c r="YP85" s="76"/>
      <c r="YQ85" s="76"/>
      <c r="YR85" s="76"/>
      <c r="YS85" s="76"/>
      <c r="YT85" s="76"/>
      <c r="YU85" s="76"/>
      <c r="YV85" s="76"/>
      <c r="YW85" s="76"/>
      <c r="YX85" s="76"/>
      <c r="YY85" s="76"/>
      <c r="YZ85" s="76"/>
      <c r="ZA85" s="76"/>
      <c r="ZB85" s="76"/>
      <c r="ZC85" s="76"/>
      <c r="ZD85" s="76"/>
      <c r="ZE85" s="76"/>
      <c r="ZF85" s="76"/>
      <c r="ZG85" s="76"/>
      <c r="ZH85" s="76"/>
      <c r="ZI85" s="76"/>
      <c r="ZJ85" s="76"/>
      <c r="ZK85" s="76"/>
      <c r="ZL85" s="76"/>
      <c r="ZM85" s="76"/>
      <c r="ZN85" s="76"/>
      <c r="ZO85" s="76"/>
      <c r="ZP85" s="76"/>
      <c r="ZQ85" s="76"/>
      <c r="ZR85" s="76"/>
      <c r="ZS85" s="76"/>
      <c r="ZT85" s="76"/>
      <c r="ZU85" s="76"/>
      <c r="ZV85" s="76"/>
      <c r="ZW85" s="76"/>
      <c r="ZX85" s="76"/>
      <c r="ZY85" s="76"/>
      <c r="ZZ85" s="76"/>
      <c r="AAA85" s="76"/>
      <c r="AAB85" s="76"/>
      <c r="AAC85" s="76"/>
      <c r="AAD85" s="76"/>
      <c r="AAE85" s="76"/>
      <c r="AAF85" s="76"/>
      <c r="AAG85" s="76"/>
      <c r="AAH85" s="76"/>
      <c r="AAI85" s="76"/>
      <c r="AAJ85" s="76"/>
      <c r="AAK85" s="76"/>
      <c r="AAL85" s="76"/>
      <c r="AAM85" s="76"/>
      <c r="AAN85" s="76"/>
      <c r="AAO85" s="76"/>
      <c r="AAP85" s="76"/>
      <c r="AAQ85" s="76"/>
      <c r="AAR85" s="76"/>
      <c r="AAS85" s="76"/>
      <c r="AAT85" s="76"/>
      <c r="AAU85" s="76"/>
      <c r="AAV85" s="76"/>
      <c r="AAW85" s="76"/>
      <c r="AAX85" s="76"/>
      <c r="AAY85" s="76"/>
      <c r="AAZ85" s="76"/>
      <c r="ABA85" s="76"/>
      <c r="ABB85" s="76"/>
      <c r="ABC85" s="76"/>
      <c r="ABD85" s="76"/>
      <c r="ABE85" s="76"/>
      <c r="ABF85" s="76"/>
      <c r="ABG85" s="76"/>
      <c r="ABH85" s="76"/>
      <c r="ABI85" s="76"/>
      <c r="ABJ85" s="76"/>
      <c r="ABK85" s="76"/>
      <c r="ABL85" s="76"/>
      <c r="ABM85" s="76"/>
      <c r="ABN85" s="76"/>
      <c r="ABO85" s="76"/>
      <c r="ABP85" s="76"/>
      <c r="ABQ85" s="76"/>
      <c r="ABR85" s="76"/>
      <c r="ABS85" s="76"/>
      <c r="ABT85" s="76"/>
      <c r="ABU85" s="76"/>
      <c r="ABV85" s="76"/>
      <c r="ABW85" s="76"/>
      <c r="ABX85" s="76"/>
      <c r="ABY85" s="76"/>
      <c r="ABZ85" s="76"/>
      <c r="ACA85" s="76"/>
      <c r="ACB85" s="76"/>
      <c r="ACC85" s="76"/>
      <c r="ACD85" s="76"/>
      <c r="ACE85" s="76"/>
      <c r="ACF85" s="76"/>
      <c r="ACG85" s="76"/>
      <c r="ACH85" s="76"/>
      <c r="ACI85" s="76"/>
      <c r="ACJ85" s="76"/>
      <c r="ACK85" s="76"/>
      <c r="ACL85" s="76"/>
      <c r="ACM85" s="76"/>
      <c r="ACN85" s="76"/>
      <c r="ACO85" s="76"/>
      <c r="ACP85" s="76"/>
      <c r="ACQ85" s="76"/>
      <c r="ACR85" s="76"/>
      <c r="ACS85" s="76"/>
      <c r="ACT85" s="76"/>
      <c r="ACU85" s="76"/>
      <c r="ACV85" s="76"/>
      <c r="ACW85" s="76"/>
      <c r="ACX85" s="76"/>
      <c r="ACY85" s="76"/>
      <c r="ACZ85" s="76"/>
      <c r="ADA85" s="76"/>
      <c r="ADB85" s="76"/>
      <c r="ADC85" s="76"/>
      <c r="ADD85" s="76"/>
      <c r="ADE85" s="76"/>
      <c r="ADF85" s="76"/>
      <c r="ADG85" s="76"/>
      <c r="ADH85" s="76"/>
      <c r="ADI85" s="76"/>
      <c r="ADJ85" s="76"/>
      <c r="ADK85" s="76"/>
      <c r="ADL85" s="76"/>
      <c r="ADM85" s="76"/>
      <c r="ADN85" s="76"/>
      <c r="ADO85" s="76"/>
      <c r="ADP85" s="76"/>
      <c r="ADQ85" s="76"/>
      <c r="ADR85" s="76"/>
      <c r="ADS85" s="76"/>
      <c r="ADT85" s="76"/>
      <c r="ADU85" s="76"/>
      <c r="ADV85" s="76"/>
      <c r="ADW85" s="76"/>
      <c r="ADX85" s="76"/>
      <c r="ADY85" s="76"/>
      <c r="ADZ85" s="76"/>
      <c r="AEA85" s="76"/>
      <c r="AEB85" s="76"/>
      <c r="AEC85" s="76"/>
      <c r="AED85" s="76"/>
      <c r="AEE85" s="76"/>
      <c r="AEF85" s="76"/>
      <c r="AEG85" s="76"/>
      <c r="AEH85" s="76"/>
      <c r="AEI85" s="76"/>
      <c r="AEJ85" s="76"/>
      <c r="AEK85" s="76"/>
      <c r="AEL85" s="76"/>
      <c r="AEM85" s="76"/>
      <c r="AEN85" s="76"/>
      <c r="AEO85" s="76"/>
      <c r="AEP85" s="76"/>
      <c r="AEQ85" s="76"/>
      <c r="AER85" s="76"/>
      <c r="AES85" s="76"/>
      <c r="AET85" s="76"/>
      <c r="AEU85" s="76"/>
      <c r="AEV85" s="76"/>
      <c r="AEW85" s="76"/>
      <c r="AEX85" s="76"/>
      <c r="AEY85" s="76"/>
      <c r="AEZ85" s="76"/>
      <c r="AFA85" s="76"/>
      <c r="AFB85" s="76"/>
      <c r="AFC85" s="76"/>
      <c r="AFD85" s="76"/>
      <c r="AFE85" s="76"/>
      <c r="AFF85" s="76"/>
      <c r="AFG85" s="76"/>
      <c r="AFH85" s="76"/>
      <c r="AFI85" s="76"/>
      <c r="AFJ85" s="76"/>
      <c r="AFK85" s="76"/>
      <c r="AFL85" s="76"/>
      <c r="AFM85" s="76"/>
      <c r="AFN85" s="76"/>
      <c r="AFO85" s="76"/>
      <c r="AFP85" s="76"/>
      <c r="AFQ85" s="76"/>
      <c r="AFR85" s="76"/>
      <c r="AFS85" s="76"/>
      <c r="AFT85" s="76"/>
      <c r="AFU85" s="76"/>
      <c r="AFV85" s="76"/>
      <c r="AFW85" s="76"/>
      <c r="AFX85" s="76"/>
      <c r="AFY85" s="76"/>
      <c r="AFZ85" s="76"/>
      <c r="AGA85" s="76"/>
      <c r="AGB85" s="76"/>
      <c r="AGC85" s="76"/>
      <c r="AGD85" s="76"/>
      <c r="AGE85" s="76"/>
      <c r="AGF85" s="76"/>
      <c r="AGG85" s="76"/>
      <c r="AGH85" s="76"/>
      <c r="AGI85" s="76"/>
      <c r="AGJ85" s="76"/>
      <c r="AGK85" s="76"/>
      <c r="AGL85" s="76"/>
      <c r="AGM85" s="76"/>
      <c r="AGN85" s="76"/>
      <c r="AGO85" s="76"/>
      <c r="AGP85" s="76"/>
      <c r="AGQ85" s="76"/>
      <c r="AGR85" s="76"/>
      <c r="AGS85" s="76"/>
      <c r="AGT85" s="76"/>
      <c r="AGU85" s="76"/>
      <c r="AGV85" s="76"/>
      <c r="AGW85" s="76"/>
      <c r="AGX85" s="76"/>
      <c r="AGY85" s="76"/>
      <c r="AGZ85" s="76"/>
      <c r="AHA85" s="76"/>
      <c r="AHB85" s="76"/>
      <c r="AHC85" s="76"/>
      <c r="AHD85" s="76"/>
      <c r="AHE85" s="76"/>
      <c r="AHF85" s="76"/>
      <c r="AHG85" s="76"/>
      <c r="AHH85" s="76"/>
      <c r="AHI85" s="76"/>
      <c r="AHJ85" s="76"/>
      <c r="AHK85" s="76"/>
      <c r="AHL85" s="76"/>
      <c r="AHM85" s="76"/>
      <c r="AHN85" s="76"/>
      <c r="AHO85" s="76"/>
      <c r="AHP85" s="76"/>
      <c r="AHQ85" s="76"/>
      <c r="AHR85" s="76"/>
      <c r="AHS85" s="76"/>
      <c r="AHT85" s="76"/>
      <c r="AHU85" s="76"/>
      <c r="AHV85" s="76"/>
      <c r="AHW85" s="76"/>
      <c r="AHX85" s="76"/>
      <c r="AHY85" s="76"/>
      <c r="AHZ85" s="76"/>
      <c r="AIA85" s="76"/>
      <c r="AIB85" s="76"/>
      <c r="AIC85" s="76"/>
      <c r="AID85" s="76"/>
      <c r="AIE85" s="76"/>
      <c r="AIF85" s="76"/>
      <c r="AIG85" s="76"/>
      <c r="AIH85" s="76"/>
      <c r="AII85" s="76"/>
      <c r="AIJ85" s="76"/>
      <c r="AIK85" s="76"/>
      <c r="AIL85" s="76"/>
      <c r="AIM85" s="76"/>
      <c r="AIN85" s="76"/>
      <c r="AIO85" s="76"/>
      <c r="AIP85" s="76"/>
      <c r="AIQ85" s="76"/>
      <c r="AIR85" s="76"/>
      <c r="AIS85" s="76"/>
      <c r="AIT85" s="76"/>
      <c r="AIU85" s="76"/>
      <c r="AIV85" s="76"/>
      <c r="AIW85" s="76"/>
      <c r="AIX85" s="76"/>
      <c r="AIY85" s="76"/>
      <c r="AIZ85" s="76"/>
      <c r="AJA85" s="76"/>
      <c r="AJB85" s="76"/>
      <c r="AJC85" s="76"/>
      <c r="AJD85" s="76"/>
      <c r="AJE85" s="76"/>
      <c r="AJF85" s="76"/>
      <c r="AJG85" s="76"/>
      <c r="AJH85" s="76"/>
      <c r="AJI85" s="76"/>
      <c r="AJJ85" s="76"/>
      <c r="AJK85" s="76"/>
      <c r="AJL85" s="76"/>
      <c r="AJM85" s="76"/>
      <c r="AJN85" s="76"/>
      <c r="AJO85" s="76"/>
      <c r="AJP85" s="76"/>
      <c r="AJQ85" s="76"/>
      <c r="AJR85" s="76"/>
      <c r="AJS85" s="76"/>
      <c r="AJT85" s="76"/>
      <c r="AJU85" s="76"/>
      <c r="AJV85" s="76"/>
      <c r="AJW85" s="76"/>
      <c r="AJX85" s="76"/>
      <c r="AJY85" s="76"/>
      <c r="AJZ85" s="76"/>
      <c r="AKA85" s="76"/>
      <c r="AKB85" s="76"/>
      <c r="AKC85" s="76"/>
      <c r="AKD85" s="76"/>
      <c r="AKE85" s="76"/>
      <c r="AKF85" s="76"/>
      <c r="AKG85" s="76"/>
      <c r="AKH85" s="76"/>
      <c r="AKI85" s="76"/>
      <c r="AKJ85" s="76"/>
      <c r="AKK85" s="76"/>
      <c r="AKL85" s="76"/>
      <c r="AKM85" s="76"/>
      <c r="AKN85" s="76"/>
      <c r="AKO85" s="76"/>
      <c r="AKP85" s="76"/>
      <c r="AKQ85" s="76"/>
      <c r="AKR85" s="76"/>
      <c r="AKS85" s="76"/>
      <c r="AKT85" s="76"/>
      <c r="AKU85" s="76"/>
      <c r="AKV85" s="76"/>
      <c r="AKW85" s="76"/>
      <c r="AKX85" s="76"/>
      <c r="AKY85" s="76"/>
      <c r="AKZ85" s="76"/>
      <c r="ALA85" s="76"/>
      <c r="ALB85" s="76"/>
      <c r="ALC85" s="76"/>
      <c r="ALD85" s="76"/>
      <c r="ALE85" s="76"/>
      <c r="ALF85" s="76"/>
      <c r="ALG85" s="76"/>
      <c r="ALH85" s="76"/>
      <c r="ALI85" s="76"/>
      <c r="ALJ85" s="76"/>
      <c r="ALK85" s="76"/>
      <c r="ALL85" s="76"/>
      <c r="ALM85" s="76"/>
      <c r="ALN85" s="76"/>
      <c r="ALO85" s="76"/>
      <c r="ALP85" s="76"/>
      <c r="ALQ85" s="76"/>
      <c r="ALR85" s="76"/>
      <c r="ALS85" s="76"/>
      <c r="ALT85" s="76"/>
      <c r="ALU85" s="76"/>
      <c r="ALV85" s="76"/>
      <c r="ALW85" s="76"/>
      <c r="ALX85" s="76"/>
      <c r="ALY85" s="76"/>
      <c r="ALZ85" s="76"/>
      <c r="AMA85" s="76"/>
      <c r="AMB85" s="76"/>
      <c r="AMC85" s="76"/>
      <c r="AMD85" s="76"/>
      <c r="AME85" s="76"/>
    </row>
    <row r="86" spans="1:1019" s="77" customFormat="1">
      <c r="A86" s="49" t="s">
        <v>130</v>
      </c>
      <c r="B86" s="49"/>
      <c r="C86" s="49"/>
      <c r="D86" s="50" t="s">
        <v>80</v>
      </c>
      <c r="E86" s="49"/>
      <c r="F86" s="62"/>
      <c r="G86" s="51"/>
      <c r="H86" s="51"/>
      <c r="I86" s="51"/>
      <c r="J86" s="51">
        <f>SUM(J87:J93)</f>
        <v>36151.360000000001</v>
      </c>
      <c r="K86" s="76"/>
      <c r="L86" s="76"/>
      <c r="M86" s="76"/>
      <c r="N86" s="76"/>
      <c r="O86" s="76"/>
      <c r="P86" s="76"/>
      <c r="Q86" s="76"/>
      <c r="R86" s="76"/>
      <c r="S86" s="76"/>
      <c r="T86" s="76"/>
      <c r="U86" s="76"/>
      <c r="V86" s="76"/>
      <c r="W86" s="76"/>
      <c r="X86" s="76"/>
      <c r="Y86" s="76"/>
      <c r="Z86" s="76"/>
      <c r="AA86" s="76"/>
      <c r="AB86" s="76"/>
      <c r="AC86" s="76"/>
      <c r="AD86" s="76"/>
      <c r="AE86" s="76"/>
      <c r="AF86" s="76"/>
      <c r="AG86" s="76"/>
      <c r="AH86" s="76"/>
      <c r="AI86" s="76"/>
      <c r="AJ86" s="76"/>
      <c r="AK86" s="76"/>
      <c r="AL86" s="76"/>
      <c r="AM86" s="76"/>
      <c r="AN86" s="76"/>
      <c r="AO86" s="76"/>
      <c r="AP86" s="76"/>
      <c r="AQ86" s="76"/>
      <c r="AR86" s="76"/>
      <c r="AS86" s="76"/>
      <c r="AT86" s="76"/>
      <c r="AU86" s="76"/>
      <c r="AV86" s="76"/>
      <c r="AW86" s="76"/>
      <c r="AX86" s="76"/>
      <c r="AY86" s="76"/>
      <c r="AZ86" s="76"/>
      <c r="BA86" s="76"/>
      <c r="BB86" s="76"/>
      <c r="BC86" s="76"/>
      <c r="BD86" s="76"/>
      <c r="BE86" s="76"/>
      <c r="BF86" s="76"/>
      <c r="BG86" s="76"/>
      <c r="BH86" s="76"/>
      <c r="BI86" s="76"/>
      <c r="BJ86" s="76"/>
      <c r="BK86" s="76"/>
      <c r="BL86" s="76"/>
      <c r="BM86" s="76"/>
      <c r="BN86" s="76"/>
      <c r="BO86" s="76"/>
      <c r="BP86" s="76"/>
      <c r="BQ86" s="76"/>
      <c r="BR86" s="76"/>
      <c r="BS86" s="76"/>
      <c r="BT86" s="76"/>
      <c r="BU86" s="76"/>
      <c r="BV86" s="76"/>
      <c r="BW86" s="76"/>
      <c r="BX86" s="76"/>
      <c r="BY86" s="76"/>
      <c r="BZ86" s="76"/>
      <c r="CA86" s="76"/>
      <c r="CB86" s="76"/>
      <c r="CC86" s="76"/>
      <c r="CD86" s="76"/>
      <c r="CE86" s="76"/>
      <c r="CF86" s="76"/>
      <c r="CG86" s="76"/>
      <c r="CH86" s="76"/>
      <c r="CI86" s="76"/>
      <c r="CJ86" s="76"/>
      <c r="CK86" s="76"/>
      <c r="CL86" s="76"/>
      <c r="CM86" s="76"/>
      <c r="CN86" s="76"/>
      <c r="CO86" s="76"/>
      <c r="CP86" s="76"/>
      <c r="CQ86" s="76"/>
      <c r="CR86" s="76"/>
      <c r="CS86" s="76"/>
      <c r="CT86" s="76"/>
      <c r="CU86" s="76"/>
      <c r="CV86" s="76"/>
      <c r="CW86" s="76"/>
      <c r="CX86" s="76"/>
      <c r="CY86" s="76"/>
      <c r="CZ86" s="76"/>
      <c r="DA86" s="76"/>
      <c r="DB86" s="76"/>
      <c r="DC86" s="76"/>
      <c r="DD86" s="76"/>
      <c r="DE86" s="76"/>
      <c r="DF86" s="76"/>
      <c r="DG86" s="76"/>
      <c r="DH86" s="76"/>
      <c r="DI86" s="76"/>
      <c r="DJ86" s="76"/>
      <c r="DK86" s="76"/>
      <c r="DL86" s="76"/>
      <c r="DM86" s="76"/>
      <c r="DN86" s="76"/>
      <c r="DO86" s="76"/>
      <c r="DP86" s="76"/>
      <c r="DQ86" s="76"/>
      <c r="DR86" s="76"/>
      <c r="DS86" s="76"/>
      <c r="DT86" s="76"/>
      <c r="DU86" s="76"/>
      <c r="DV86" s="76"/>
      <c r="DW86" s="76"/>
      <c r="DX86" s="76"/>
      <c r="DY86" s="76"/>
      <c r="DZ86" s="76"/>
      <c r="EA86" s="76"/>
      <c r="EB86" s="76"/>
      <c r="EC86" s="76"/>
      <c r="ED86" s="76"/>
      <c r="EE86" s="76"/>
      <c r="EF86" s="76"/>
      <c r="EG86" s="76"/>
      <c r="EH86" s="76"/>
      <c r="EI86" s="76"/>
      <c r="EJ86" s="76"/>
      <c r="EK86" s="76"/>
      <c r="EL86" s="76"/>
      <c r="EM86" s="76"/>
      <c r="EN86" s="76"/>
      <c r="EO86" s="76"/>
      <c r="EP86" s="76"/>
      <c r="EQ86" s="76"/>
      <c r="ER86" s="76"/>
      <c r="ES86" s="76"/>
      <c r="ET86" s="76"/>
      <c r="EU86" s="76"/>
      <c r="EV86" s="76"/>
      <c r="EW86" s="76"/>
      <c r="EX86" s="76"/>
      <c r="EY86" s="76"/>
      <c r="EZ86" s="76"/>
      <c r="FA86" s="76"/>
      <c r="FB86" s="76"/>
      <c r="FC86" s="76"/>
      <c r="FD86" s="76"/>
      <c r="FE86" s="76"/>
      <c r="FF86" s="76"/>
      <c r="FG86" s="76"/>
      <c r="FH86" s="76"/>
      <c r="FI86" s="76"/>
      <c r="FJ86" s="76"/>
      <c r="FK86" s="76"/>
      <c r="FL86" s="76"/>
      <c r="FM86" s="76"/>
      <c r="FN86" s="76"/>
      <c r="FO86" s="76"/>
      <c r="FP86" s="76"/>
      <c r="FQ86" s="76"/>
      <c r="FR86" s="76"/>
      <c r="FS86" s="76"/>
      <c r="FT86" s="76"/>
      <c r="FU86" s="76"/>
      <c r="FV86" s="76"/>
      <c r="FW86" s="76"/>
      <c r="FX86" s="76"/>
      <c r="FY86" s="76"/>
      <c r="FZ86" s="76"/>
      <c r="GA86" s="76"/>
      <c r="GB86" s="76"/>
      <c r="GC86" s="76"/>
      <c r="GD86" s="76"/>
      <c r="GE86" s="76"/>
      <c r="GF86" s="76"/>
      <c r="GG86" s="76"/>
      <c r="GH86" s="76"/>
      <c r="GI86" s="76"/>
      <c r="GJ86" s="76"/>
      <c r="GK86" s="76"/>
      <c r="GL86" s="76"/>
      <c r="GM86" s="76"/>
      <c r="GN86" s="76"/>
      <c r="GO86" s="76"/>
      <c r="GP86" s="76"/>
      <c r="GQ86" s="76"/>
      <c r="GR86" s="76"/>
      <c r="GS86" s="76"/>
      <c r="GT86" s="76"/>
      <c r="GU86" s="76"/>
      <c r="GV86" s="76"/>
      <c r="GW86" s="76"/>
      <c r="GX86" s="76"/>
      <c r="GY86" s="76"/>
      <c r="GZ86" s="76"/>
      <c r="HA86" s="76"/>
      <c r="HB86" s="76"/>
      <c r="HC86" s="76"/>
      <c r="HD86" s="76"/>
      <c r="HE86" s="76"/>
      <c r="HF86" s="76"/>
      <c r="HG86" s="76"/>
      <c r="HH86" s="76"/>
      <c r="HI86" s="76"/>
      <c r="HJ86" s="76"/>
      <c r="HK86" s="76"/>
      <c r="HL86" s="76"/>
      <c r="HM86" s="76"/>
      <c r="HN86" s="76"/>
      <c r="HO86" s="76"/>
      <c r="HP86" s="76"/>
      <c r="HQ86" s="76"/>
      <c r="HR86" s="76"/>
      <c r="HS86" s="76"/>
      <c r="HT86" s="76"/>
      <c r="HU86" s="76"/>
      <c r="HV86" s="76"/>
      <c r="HW86" s="76"/>
      <c r="HX86" s="76"/>
      <c r="HY86" s="76"/>
      <c r="HZ86" s="76"/>
      <c r="IA86" s="76"/>
      <c r="IB86" s="76"/>
      <c r="IC86" s="76"/>
      <c r="ID86" s="76"/>
      <c r="IE86" s="76"/>
      <c r="IF86" s="76"/>
      <c r="IG86" s="76"/>
      <c r="IH86" s="76"/>
      <c r="II86" s="76"/>
      <c r="IJ86" s="76"/>
      <c r="IK86" s="76"/>
      <c r="IL86" s="76"/>
      <c r="IM86" s="76"/>
      <c r="IN86" s="76"/>
      <c r="IO86" s="76"/>
      <c r="IP86" s="76"/>
      <c r="IQ86" s="76"/>
      <c r="IR86" s="76"/>
      <c r="IS86" s="76"/>
      <c r="IT86" s="76"/>
      <c r="IU86" s="76"/>
      <c r="IV86" s="76"/>
      <c r="IW86" s="76"/>
      <c r="IX86" s="76"/>
      <c r="IY86" s="76"/>
      <c r="IZ86" s="76"/>
      <c r="JA86" s="76"/>
      <c r="JB86" s="76"/>
      <c r="JC86" s="76"/>
      <c r="JD86" s="76"/>
      <c r="JE86" s="76"/>
      <c r="JF86" s="76"/>
      <c r="JG86" s="76"/>
      <c r="JH86" s="76"/>
      <c r="JI86" s="76"/>
      <c r="JJ86" s="76"/>
      <c r="JK86" s="76"/>
      <c r="JL86" s="76"/>
      <c r="JM86" s="76"/>
      <c r="JN86" s="76"/>
      <c r="JO86" s="76"/>
      <c r="JP86" s="76"/>
      <c r="JQ86" s="76"/>
      <c r="JR86" s="76"/>
      <c r="JS86" s="76"/>
      <c r="JT86" s="76"/>
      <c r="JU86" s="76"/>
      <c r="JV86" s="76"/>
      <c r="JW86" s="76"/>
      <c r="JX86" s="76"/>
      <c r="JY86" s="76"/>
      <c r="JZ86" s="76"/>
      <c r="KA86" s="76"/>
      <c r="KB86" s="76"/>
      <c r="KC86" s="76"/>
      <c r="KD86" s="76"/>
      <c r="KE86" s="76"/>
      <c r="KF86" s="76"/>
      <c r="KG86" s="76"/>
      <c r="KH86" s="76"/>
      <c r="KI86" s="76"/>
      <c r="KJ86" s="76"/>
      <c r="KK86" s="76"/>
      <c r="KL86" s="76"/>
      <c r="KM86" s="76"/>
      <c r="KN86" s="76"/>
      <c r="KO86" s="76"/>
      <c r="KP86" s="76"/>
      <c r="KQ86" s="76"/>
      <c r="KR86" s="76"/>
      <c r="KS86" s="76"/>
      <c r="KT86" s="76"/>
      <c r="KU86" s="76"/>
      <c r="KV86" s="76"/>
      <c r="KW86" s="76"/>
      <c r="KX86" s="76"/>
      <c r="KY86" s="76"/>
      <c r="KZ86" s="76"/>
      <c r="LA86" s="76"/>
      <c r="LB86" s="76"/>
      <c r="LC86" s="76"/>
      <c r="LD86" s="76"/>
      <c r="LE86" s="76"/>
      <c r="LF86" s="76"/>
      <c r="LG86" s="76"/>
      <c r="LH86" s="76"/>
      <c r="LI86" s="76"/>
      <c r="LJ86" s="76"/>
      <c r="LK86" s="76"/>
      <c r="LL86" s="76"/>
      <c r="LM86" s="76"/>
      <c r="LN86" s="76"/>
      <c r="LO86" s="76"/>
      <c r="LP86" s="76"/>
      <c r="LQ86" s="76"/>
      <c r="LR86" s="76"/>
      <c r="LS86" s="76"/>
      <c r="LT86" s="76"/>
      <c r="LU86" s="76"/>
      <c r="LV86" s="76"/>
      <c r="LW86" s="76"/>
      <c r="LX86" s="76"/>
      <c r="LY86" s="76"/>
      <c r="LZ86" s="76"/>
      <c r="MA86" s="76"/>
      <c r="MB86" s="76"/>
      <c r="MC86" s="76"/>
      <c r="MD86" s="76"/>
      <c r="ME86" s="76"/>
      <c r="MF86" s="76"/>
      <c r="MG86" s="76"/>
      <c r="MH86" s="76"/>
      <c r="MI86" s="76"/>
      <c r="MJ86" s="76"/>
      <c r="MK86" s="76"/>
      <c r="ML86" s="76"/>
      <c r="MM86" s="76"/>
      <c r="MN86" s="76"/>
      <c r="MO86" s="76"/>
      <c r="MP86" s="76"/>
      <c r="MQ86" s="76"/>
      <c r="MR86" s="76"/>
      <c r="MS86" s="76"/>
      <c r="MT86" s="76"/>
      <c r="MU86" s="76"/>
      <c r="MV86" s="76"/>
      <c r="MW86" s="76"/>
      <c r="MX86" s="76"/>
      <c r="MY86" s="76"/>
      <c r="MZ86" s="76"/>
      <c r="NA86" s="76"/>
      <c r="NB86" s="76"/>
      <c r="NC86" s="76"/>
      <c r="ND86" s="76"/>
      <c r="NE86" s="76"/>
      <c r="NF86" s="76"/>
      <c r="NG86" s="76"/>
      <c r="NH86" s="76"/>
      <c r="NI86" s="76"/>
      <c r="NJ86" s="76"/>
      <c r="NK86" s="76"/>
      <c r="NL86" s="76"/>
      <c r="NM86" s="76"/>
      <c r="NN86" s="76"/>
      <c r="NO86" s="76"/>
      <c r="NP86" s="76"/>
      <c r="NQ86" s="76"/>
      <c r="NR86" s="76"/>
      <c r="NS86" s="76"/>
      <c r="NT86" s="76"/>
      <c r="NU86" s="76"/>
      <c r="NV86" s="76"/>
      <c r="NW86" s="76"/>
      <c r="NX86" s="76"/>
      <c r="NY86" s="76"/>
      <c r="NZ86" s="76"/>
      <c r="OA86" s="76"/>
      <c r="OB86" s="76"/>
      <c r="OC86" s="76"/>
      <c r="OD86" s="76"/>
      <c r="OE86" s="76"/>
      <c r="OF86" s="76"/>
      <c r="OG86" s="76"/>
      <c r="OH86" s="76"/>
      <c r="OI86" s="76"/>
      <c r="OJ86" s="76"/>
      <c r="OK86" s="76"/>
      <c r="OL86" s="76"/>
      <c r="OM86" s="76"/>
      <c r="ON86" s="76"/>
      <c r="OO86" s="76"/>
      <c r="OP86" s="76"/>
      <c r="OQ86" s="76"/>
      <c r="OR86" s="76"/>
      <c r="OS86" s="76"/>
      <c r="OT86" s="76"/>
      <c r="OU86" s="76"/>
      <c r="OV86" s="76"/>
      <c r="OW86" s="76"/>
      <c r="OX86" s="76"/>
      <c r="OY86" s="76"/>
      <c r="OZ86" s="76"/>
      <c r="PA86" s="76"/>
      <c r="PB86" s="76"/>
      <c r="PC86" s="76"/>
      <c r="PD86" s="76"/>
      <c r="PE86" s="76"/>
      <c r="PF86" s="76"/>
      <c r="PG86" s="76"/>
      <c r="PH86" s="76"/>
      <c r="PI86" s="76"/>
      <c r="PJ86" s="76"/>
      <c r="PK86" s="76"/>
      <c r="PL86" s="76"/>
      <c r="PM86" s="76"/>
      <c r="PN86" s="76"/>
      <c r="PO86" s="76"/>
      <c r="PP86" s="76"/>
      <c r="PQ86" s="76"/>
      <c r="PR86" s="76"/>
      <c r="PS86" s="76"/>
      <c r="PT86" s="76"/>
      <c r="PU86" s="76"/>
      <c r="PV86" s="76"/>
      <c r="PW86" s="76"/>
      <c r="PX86" s="76"/>
      <c r="PY86" s="76"/>
      <c r="PZ86" s="76"/>
      <c r="QA86" s="76"/>
      <c r="QB86" s="76"/>
      <c r="QC86" s="76"/>
      <c r="QD86" s="76"/>
      <c r="QE86" s="76"/>
      <c r="QF86" s="76"/>
      <c r="QG86" s="76"/>
      <c r="QH86" s="76"/>
      <c r="QI86" s="76"/>
      <c r="QJ86" s="76"/>
      <c r="QK86" s="76"/>
      <c r="QL86" s="76"/>
      <c r="QM86" s="76"/>
      <c r="QN86" s="76"/>
      <c r="QO86" s="76"/>
      <c r="QP86" s="76"/>
      <c r="QQ86" s="76"/>
      <c r="QR86" s="76"/>
      <c r="QS86" s="76"/>
      <c r="QT86" s="76"/>
      <c r="QU86" s="76"/>
      <c r="QV86" s="76"/>
      <c r="QW86" s="76"/>
      <c r="QX86" s="76"/>
      <c r="QY86" s="76"/>
      <c r="QZ86" s="76"/>
      <c r="RA86" s="76"/>
      <c r="RB86" s="76"/>
      <c r="RC86" s="76"/>
      <c r="RD86" s="76"/>
      <c r="RE86" s="76"/>
      <c r="RF86" s="76"/>
      <c r="RG86" s="76"/>
      <c r="RH86" s="76"/>
      <c r="RI86" s="76"/>
      <c r="RJ86" s="76"/>
      <c r="RK86" s="76"/>
      <c r="RL86" s="76"/>
      <c r="RM86" s="76"/>
      <c r="RN86" s="76"/>
      <c r="RO86" s="76"/>
      <c r="RP86" s="76"/>
      <c r="RQ86" s="76"/>
      <c r="RR86" s="76"/>
      <c r="RS86" s="76"/>
      <c r="RT86" s="76"/>
      <c r="RU86" s="76"/>
      <c r="RV86" s="76"/>
      <c r="RW86" s="76"/>
      <c r="RX86" s="76"/>
      <c r="RY86" s="76"/>
      <c r="RZ86" s="76"/>
      <c r="SA86" s="76"/>
      <c r="SB86" s="76"/>
      <c r="SC86" s="76"/>
      <c r="SD86" s="76"/>
      <c r="SE86" s="76"/>
      <c r="SF86" s="76"/>
      <c r="SG86" s="76"/>
      <c r="SH86" s="76"/>
      <c r="SI86" s="76"/>
      <c r="SJ86" s="76"/>
      <c r="SK86" s="76"/>
      <c r="SL86" s="76"/>
      <c r="SM86" s="76"/>
      <c r="SN86" s="76"/>
      <c r="SO86" s="76"/>
      <c r="SP86" s="76"/>
      <c r="SQ86" s="76"/>
      <c r="SR86" s="76"/>
      <c r="SS86" s="76"/>
      <c r="ST86" s="76"/>
      <c r="SU86" s="76"/>
      <c r="SV86" s="76"/>
      <c r="SW86" s="76"/>
      <c r="SX86" s="76"/>
      <c r="SY86" s="76"/>
      <c r="SZ86" s="76"/>
      <c r="TA86" s="76"/>
      <c r="TB86" s="76"/>
      <c r="TC86" s="76"/>
      <c r="TD86" s="76"/>
      <c r="TE86" s="76"/>
      <c r="TF86" s="76"/>
      <c r="TG86" s="76"/>
      <c r="TH86" s="76"/>
      <c r="TI86" s="76"/>
      <c r="TJ86" s="76"/>
      <c r="TK86" s="76"/>
      <c r="TL86" s="76"/>
      <c r="TM86" s="76"/>
      <c r="TN86" s="76"/>
      <c r="TO86" s="76"/>
      <c r="TP86" s="76"/>
      <c r="TQ86" s="76"/>
      <c r="TR86" s="76"/>
      <c r="TS86" s="76"/>
      <c r="TT86" s="76"/>
      <c r="TU86" s="76"/>
      <c r="TV86" s="76"/>
      <c r="TW86" s="76"/>
      <c r="TX86" s="76"/>
      <c r="TY86" s="76"/>
      <c r="TZ86" s="76"/>
      <c r="UA86" s="76"/>
      <c r="UB86" s="76"/>
      <c r="UC86" s="76"/>
      <c r="UD86" s="76"/>
      <c r="UE86" s="76"/>
      <c r="UF86" s="76"/>
      <c r="UG86" s="76"/>
      <c r="UH86" s="76"/>
      <c r="UI86" s="76"/>
      <c r="UJ86" s="76"/>
      <c r="UK86" s="76"/>
      <c r="UL86" s="76"/>
      <c r="UM86" s="76"/>
      <c r="UN86" s="76"/>
      <c r="UO86" s="76"/>
      <c r="UP86" s="76"/>
      <c r="UQ86" s="76"/>
      <c r="UR86" s="76"/>
      <c r="US86" s="76"/>
      <c r="UT86" s="76"/>
      <c r="UU86" s="76"/>
      <c r="UV86" s="76"/>
      <c r="UW86" s="76"/>
      <c r="UX86" s="76"/>
      <c r="UY86" s="76"/>
      <c r="UZ86" s="76"/>
      <c r="VA86" s="76"/>
      <c r="VB86" s="76"/>
      <c r="VC86" s="76"/>
      <c r="VD86" s="76"/>
      <c r="VE86" s="76"/>
      <c r="VF86" s="76"/>
      <c r="VG86" s="76"/>
      <c r="VH86" s="76"/>
      <c r="VI86" s="76"/>
      <c r="VJ86" s="76"/>
      <c r="VK86" s="76"/>
      <c r="VL86" s="76"/>
      <c r="VM86" s="76"/>
      <c r="VN86" s="76"/>
      <c r="VO86" s="76"/>
      <c r="VP86" s="76"/>
      <c r="VQ86" s="76"/>
      <c r="VR86" s="76"/>
      <c r="VS86" s="76"/>
      <c r="VT86" s="76"/>
      <c r="VU86" s="76"/>
      <c r="VV86" s="76"/>
      <c r="VW86" s="76"/>
      <c r="VX86" s="76"/>
      <c r="VY86" s="76"/>
      <c r="VZ86" s="76"/>
      <c r="WA86" s="76"/>
      <c r="WB86" s="76"/>
      <c r="WC86" s="76"/>
      <c r="WD86" s="76"/>
      <c r="WE86" s="76"/>
      <c r="WF86" s="76"/>
      <c r="WG86" s="76"/>
      <c r="WH86" s="76"/>
      <c r="WI86" s="76"/>
      <c r="WJ86" s="76"/>
      <c r="WK86" s="76"/>
      <c r="WL86" s="76"/>
      <c r="WM86" s="76"/>
      <c r="WN86" s="76"/>
      <c r="WO86" s="76"/>
      <c r="WP86" s="76"/>
      <c r="WQ86" s="76"/>
      <c r="WR86" s="76"/>
      <c r="WS86" s="76"/>
      <c r="WT86" s="76"/>
      <c r="WU86" s="76"/>
      <c r="WV86" s="76"/>
      <c r="WW86" s="76"/>
      <c r="WX86" s="76"/>
      <c r="WY86" s="76"/>
      <c r="WZ86" s="76"/>
      <c r="XA86" s="76"/>
      <c r="XB86" s="76"/>
      <c r="XC86" s="76"/>
      <c r="XD86" s="76"/>
      <c r="XE86" s="76"/>
      <c r="XF86" s="76"/>
      <c r="XG86" s="76"/>
      <c r="XH86" s="76"/>
      <c r="XI86" s="76"/>
      <c r="XJ86" s="76"/>
      <c r="XK86" s="76"/>
      <c r="XL86" s="76"/>
      <c r="XM86" s="76"/>
      <c r="XN86" s="76"/>
      <c r="XO86" s="76"/>
      <c r="XP86" s="76"/>
      <c r="XQ86" s="76"/>
      <c r="XR86" s="76"/>
      <c r="XS86" s="76"/>
      <c r="XT86" s="76"/>
      <c r="XU86" s="76"/>
      <c r="XV86" s="76"/>
      <c r="XW86" s="76"/>
      <c r="XX86" s="76"/>
      <c r="XY86" s="76"/>
      <c r="XZ86" s="76"/>
      <c r="YA86" s="76"/>
      <c r="YB86" s="76"/>
      <c r="YC86" s="76"/>
      <c r="YD86" s="76"/>
      <c r="YE86" s="76"/>
      <c r="YF86" s="76"/>
      <c r="YG86" s="76"/>
      <c r="YH86" s="76"/>
      <c r="YI86" s="76"/>
      <c r="YJ86" s="76"/>
      <c r="YK86" s="76"/>
      <c r="YL86" s="76"/>
      <c r="YM86" s="76"/>
      <c r="YN86" s="76"/>
      <c r="YO86" s="76"/>
      <c r="YP86" s="76"/>
      <c r="YQ86" s="76"/>
      <c r="YR86" s="76"/>
      <c r="YS86" s="76"/>
      <c r="YT86" s="76"/>
      <c r="YU86" s="76"/>
      <c r="YV86" s="76"/>
      <c r="YW86" s="76"/>
      <c r="YX86" s="76"/>
      <c r="YY86" s="76"/>
      <c r="YZ86" s="76"/>
      <c r="ZA86" s="76"/>
      <c r="ZB86" s="76"/>
      <c r="ZC86" s="76"/>
      <c r="ZD86" s="76"/>
      <c r="ZE86" s="76"/>
      <c r="ZF86" s="76"/>
      <c r="ZG86" s="76"/>
      <c r="ZH86" s="76"/>
      <c r="ZI86" s="76"/>
      <c r="ZJ86" s="76"/>
      <c r="ZK86" s="76"/>
      <c r="ZL86" s="76"/>
      <c r="ZM86" s="76"/>
      <c r="ZN86" s="76"/>
      <c r="ZO86" s="76"/>
      <c r="ZP86" s="76"/>
      <c r="ZQ86" s="76"/>
      <c r="ZR86" s="76"/>
      <c r="ZS86" s="76"/>
      <c r="ZT86" s="76"/>
      <c r="ZU86" s="76"/>
      <c r="ZV86" s="76"/>
      <c r="ZW86" s="76"/>
      <c r="ZX86" s="76"/>
      <c r="ZY86" s="76"/>
      <c r="ZZ86" s="76"/>
      <c r="AAA86" s="76"/>
      <c r="AAB86" s="76"/>
      <c r="AAC86" s="76"/>
      <c r="AAD86" s="76"/>
      <c r="AAE86" s="76"/>
      <c r="AAF86" s="76"/>
      <c r="AAG86" s="76"/>
      <c r="AAH86" s="76"/>
      <c r="AAI86" s="76"/>
      <c r="AAJ86" s="76"/>
      <c r="AAK86" s="76"/>
      <c r="AAL86" s="76"/>
      <c r="AAM86" s="76"/>
      <c r="AAN86" s="76"/>
      <c r="AAO86" s="76"/>
      <c r="AAP86" s="76"/>
      <c r="AAQ86" s="76"/>
      <c r="AAR86" s="76"/>
      <c r="AAS86" s="76"/>
      <c r="AAT86" s="76"/>
      <c r="AAU86" s="76"/>
      <c r="AAV86" s="76"/>
      <c r="AAW86" s="76"/>
      <c r="AAX86" s="76"/>
      <c r="AAY86" s="76"/>
      <c r="AAZ86" s="76"/>
      <c r="ABA86" s="76"/>
      <c r="ABB86" s="76"/>
      <c r="ABC86" s="76"/>
      <c r="ABD86" s="76"/>
      <c r="ABE86" s="76"/>
      <c r="ABF86" s="76"/>
      <c r="ABG86" s="76"/>
      <c r="ABH86" s="76"/>
      <c r="ABI86" s="76"/>
      <c r="ABJ86" s="76"/>
      <c r="ABK86" s="76"/>
      <c r="ABL86" s="76"/>
      <c r="ABM86" s="76"/>
      <c r="ABN86" s="76"/>
      <c r="ABO86" s="76"/>
      <c r="ABP86" s="76"/>
      <c r="ABQ86" s="76"/>
      <c r="ABR86" s="76"/>
      <c r="ABS86" s="76"/>
      <c r="ABT86" s="76"/>
      <c r="ABU86" s="76"/>
      <c r="ABV86" s="76"/>
      <c r="ABW86" s="76"/>
      <c r="ABX86" s="76"/>
      <c r="ABY86" s="76"/>
      <c r="ABZ86" s="76"/>
      <c r="ACA86" s="76"/>
      <c r="ACB86" s="76"/>
      <c r="ACC86" s="76"/>
      <c r="ACD86" s="76"/>
      <c r="ACE86" s="76"/>
      <c r="ACF86" s="76"/>
      <c r="ACG86" s="76"/>
      <c r="ACH86" s="76"/>
      <c r="ACI86" s="76"/>
      <c r="ACJ86" s="76"/>
      <c r="ACK86" s="76"/>
      <c r="ACL86" s="76"/>
      <c r="ACM86" s="76"/>
      <c r="ACN86" s="76"/>
      <c r="ACO86" s="76"/>
      <c r="ACP86" s="76"/>
      <c r="ACQ86" s="76"/>
      <c r="ACR86" s="76"/>
      <c r="ACS86" s="76"/>
      <c r="ACT86" s="76"/>
      <c r="ACU86" s="76"/>
      <c r="ACV86" s="76"/>
      <c r="ACW86" s="76"/>
      <c r="ACX86" s="76"/>
      <c r="ACY86" s="76"/>
      <c r="ACZ86" s="76"/>
      <c r="ADA86" s="76"/>
      <c r="ADB86" s="76"/>
      <c r="ADC86" s="76"/>
      <c r="ADD86" s="76"/>
      <c r="ADE86" s="76"/>
      <c r="ADF86" s="76"/>
      <c r="ADG86" s="76"/>
      <c r="ADH86" s="76"/>
      <c r="ADI86" s="76"/>
      <c r="ADJ86" s="76"/>
      <c r="ADK86" s="76"/>
      <c r="ADL86" s="76"/>
      <c r="ADM86" s="76"/>
      <c r="ADN86" s="76"/>
      <c r="ADO86" s="76"/>
      <c r="ADP86" s="76"/>
      <c r="ADQ86" s="76"/>
      <c r="ADR86" s="76"/>
      <c r="ADS86" s="76"/>
      <c r="ADT86" s="76"/>
      <c r="ADU86" s="76"/>
      <c r="ADV86" s="76"/>
      <c r="ADW86" s="76"/>
      <c r="ADX86" s="76"/>
      <c r="ADY86" s="76"/>
      <c r="ADZ86" s="76"/>
      <c r="AEA86" s="76"/>
      <c r="AEB86" s="76"/>
      <c r="AEC86" s="76"/>
      <c r="AED86" s="76"/>
      <c r="AEE86" s="76"/>
      <c r="AEF86" s="76"/>
      <c r="AEG86" s="76"/>
      <c r="AEH86" s="76"/>
      <c r="AEI86" s="76"/>
      <c r="AEJ86" s="76"/>
      <c r="AEK86" s="76"/>
      <c r="AEL86" s="76"/>
      <c r="AEM86" s="76"/>
      <c r="AEN86" s="76"/>
      <c r="AEO86" s="76"/>
      <c r="AEP86" s="76"/>
      <c r="AEQ86" s="76"/>
      <c r="AER86" s="76"/>
      <c r="AES86" s="76"/>
      <c r="AET86" s="76"/>
      <c r="AEU86" s="76"/>
      <c r="AEV86" s="76"/>
      <c r="AEW86" s="76"/>
      <c r="AEX86" s="76"/>
      <c r="AEY86" s="76"/>
      <c r="AEZ86" s="76"/>
      <c r="AFA86" s="76"/>
      <c r="AFB86" s="76"/>
      <c r="AFC86" s="76"/>
      <c r="AFD86" s="76"/>
      <c r="AFE86" s="76"/>
      <c r="AFF86" s="76"/>
      <c r="AFG86" s="76"/>
      <c r="AFH86" s="76"/>
      <c r="AFI86" s="76"/>
      <c r="AFJ86" s="76"/>
      <c r="AFK86" s="76"/>
      <c r="AFL86" s="76"/>
      <c r="AFM86" s="76"/>
      <c r="AFN86" s="76"/>
      <c r="AFO86" s="76"/>
      <c r="AFP86" s="76"/>
      <c r="AFQ86" s="76"/>
      <c r="AFR86" s="76"/>
      <c r="AFS86" s="76"/>
      <c r="AFT86" s="76"/>
      <c r="AFU86" s="76"/>
      <c r="AFV86" s="76"/>
      <c r="AFW86" s="76"/>
      <c r="AFX86" s="76"/>
      <c r="AFY86" s="76"/>
      <c r="AFZ86" s="76"/>
      <c r="AGA86" s="76"/>
      <c r="AGB86" s="76"/>
      <c r="AGC86" s="76"/>
      <c r="AGD86" s="76"/>
      <c r="AGE86" s="76"/>
      <c r="AGF86" s="76"/>
      <c r="AGG86" s="76"/>
      <c r="AGH86" s="76"/>
      <c r="AGI86" s="76"/>
      <c r="AGJ86" s="76"/>
      <c r="AGK86" s="76"/>
      <c r="AGL86" s="76"/>
      <c r="AGM86" s="76"/>
      <c r="AGN86" s="76"/>
      <c r="AGO86" s="76"/>
      <c r="AGP86" s="76"/>
      <c r="AGQ86" s="76"/>
      <c r="AGR86" s="76"/>
      <c r="AGS86" s="76"/>
      <c r="AGT86" s="76"/>
      <c r="AGU86" s="76"/>
      <c r="AGV86" s="76"/>
      <c r="AGW86" s="76"/>
      <c r="AGX86" s="76"/>
      <c r="AGY86" s="76"/>
      <c r="AGZ86" s="76"/>
      <c r="AHA86" s="76"/>
      <c r="AHB86" s="76"/>
      <c r="AHC86" s="76"/>
      <c r="AHD86" s="76"/>
      <c r="AHE86" s="76"/>
      <c r="AHF86" s="76"/>
      <c r="AHG86" s="76"/>
      <c r="AHH86" s="76"/>
      <c r="AHI86" s="76"/>
      <c r="AHJ86" s="76"/>
      <c r="AHK86" s="76"/>
      <c r="AHL86" s="76"/>
      <c r="AHM86" s="76"/>
      <c r="AHN86" s="76"/>
      <c r="AHO86" s="76"/>
      <c r="AHP86" s="76"/>
      <c r="AHQ86" s="76"/>
      <c r="AHR86" s="76"/>
      <c r="AHS86" s="76"/>
      <c r="AHT86" s="76"/>
      <c r="AHU86" s="76"/>
      <c r="AHV86" s="76"/>
      <c r="AHW86" s="76"/>
      <c r="AHX86" s="76"/>
      <c r="AHY86" s="76"/>
      <c r="AHZ86" s="76"/>
      <c r="AIA86" s="76"/>
      <c r="AIB86" s="76"/>
      <c r="AIC86" s="76"/>
      <c r="AID86" s="76"/>
      <c r="AIE86" s="76"/>
      <c r="AIF86" s="76"/>
      <c r="AIG86" s="76"/>
      <c r="AIH86" s="76"/>
      <c r="AII86" s="76"/>
      <c r="AIJ86" s="76"/>
      <c r="AIK86" s="76"/>
      <c r="AIL86" s="76"/>
      <c r="AIM86" s="76"/>
      <c r="AIN86" s="76"/>
      <c r="AIO86" s="76"/>
      <c r="AIP86" s="76"/>
      <c r="AIQ86" s="76"/>
      <c r="AIR86" s="76"/>
      <c r="AIS86" s="76"/>
      <c r="AIT86" s="76"/>
      <c r="AIU86" s="76"/>
      <c r="AIV86" s="76"/>
      <c r="AIW86" s="76"/>
      <c r="AIX86" s="76"/>
      <c r="AIY86" s="76"/>
      <c r="AIZ86" s="76"/>
      <c r="AJA86" s="76"/>
      <c r="AJB86" s="76"/>
      <c r="AJC86" s="76"/>
      <c r="AJD86" s="76"/>
      <c r="AJE86" s="76"/>
      <c r="AJF86" s="76"/>
      <c r="AJG86" s="76"/>
      <c r="AJH86" s="76"/>
      <c r="AJI86" s="76"/>
      <c r="AJJ86" s="76"/>
      <c r="AJK86" s="76"/>
      <c r="AJL86" s="76"/>
      <c r="AJM86" s="76"/>
      <c r="AJN86" s="76"/>
      <c r="AJO86" s="76"/>
      <c r="AJP86" s="76"/>
      <c r="AJQ86" s="76"/>
      <c r="AJR86" s="76"/>
      <c r="AJS86" s="76"/>
      <c r="AJT86" s="76"/>
      <c r="AJU86" s="76"/>
      <c r="AJV86" s="76"/>
      <c r="AJW86" s="76"/>
      <c r="AJX86" s="76"/>
      <c r="AJY86" s="76"/>
      <c r="AJZ86" s="76"/>
      <c r="AKA86" s="76"/>
      <c r="AKB86" s="76"/>
      <c r="AKC86" s="76"/>
      <c r="AKD86" s="76"/>
      <c r="AKE86" s="76"/>
      <c r="AKF86" s="76"/>
      <c r="AKG86" s="76"/>
      <c r="AKH86" s="76"/>
      <c r="AKI86" s="76"/>
      <c r="AKJ86" s="76"/>
      <c r="AKK86" s="76"/>
      <c r="AKL86" s="76"/>
      <c r="AKM86" s="76"/>
      <c r="AKN86" s="76"/>
      <c r="AKO86" s="76"/>
      <c r="AKP86" s="76"/>
      <c r="AKQ86" s="76"/>
      <c r="AKR86" s="76"/>
      <c r="AKS86" s="76"/>
      <c r="AKT86" s="76"/>
      <c r="AKU86" s="76"/>
      <c r="AKV86" s="76"/>
      <c r="AKW86" s="76"/>
      <c r="AKX86" s="76"/>
      <c r="AKY86" s="76"/>
      <c r="AKZ86" s="76"/>
      <c r="ALA86" s="76"/>
      <c r="ALB86" s="76"/>
      <c r="ALC86" s="76"/>
      <c r="ALD86" s="76"/>
      <c r="ALE86" s="76"/>
      <c r="ALF86" s="76"/>
      <c r="ALG86" s="76"/>
      <c r="ALH86" s="76"/>
      <c r="ALI86" s="76"/>
      <c r="ALJ86" s="76"/>
      <c r="ALK86" s="76"/>
      <c r="ALL86" s="76"/>
      <c r="ALM86" s="76"/>
      <c r="ALN86" s="76"/>
      <c r="ALO86" s="76"/>
      <c r="ALP86" s="76"/>
      <c r="ALQ86" s="76"/>
      <c r="ALR86" s="76"/>
      <c r="ALS86" s="76"/>
      <c r="ALT86" s="76"/>
      <c r="ALU86" s="76"/>
      <c r="ALV86" s="76"/>
      <c r="ALW86" s="76"/>
      <c r="ALX86" s="76"/>
      <c r="ALY86" s="76"/>
      <c r="ALZ86" s="76"/>
      <c r="AMA86" s="76"/>
      <c r="AMB86" s="76"/>
      <c r="AMC86" s="76"/>
      <c r="AMD86" s="76"/>
      <c r="AME86" s="76"/>
    </row>
    <row r="87" spans="1:1019" s="80" customFormat="1" ht="30.75" customHeight="1">
      <c r="A87" s="20" t="s">
        <v>327</v>
      </c>
      <c r="B87" s="21">
        <v>5212556</v>
      </c>
      <c r="C87" s="21" t="s">
        <v>96</v>
      </c>
      <c r="D87" s="71" t="s">
        <v>126</v>
      </c>
      <c r="E87" s="22" t="s">
        <v>72</v>
      </c>
      <c r="F87" s="59">
        <v>15</v>
      </c>
      <c r="G87" s="23">
        <v>1.96</v>
      </c>
      <c r="H87" s="69">
        <f t="shared" ref="H87:H93" si="28">$J$6</f>
        <v>0.21229999999999999</v>
      </c>
      <c r="I87" s="23">
        <f t="shared" ref="I87:I93" si="29">ROUND(((H87+1)*G87),2)</f>
        <v>2.38</v>
      </c>
      <c r="J87" s="23">
        <f t="shared" ref="J87:J93" si="30">TRUNC((I87*F87),2)</f>
        <v>35.700000000000003</v>
      </c>
      <c r="K87" s="78">
        <f t="shared" ref="K87:K93" si="31">G87*F87</f>
        <v>29.4</v>
      </c>
      <c r="L87" s="76"/>
      <c r="M87" s="79"/>
      <c r="N87" s="76"/>
      <c r="O87" s="76"/>
      <c r="P87" s="76"/>
      <c r="Q87" s="76"/>
      <c r="R87" s="76"/>
      <c r="S87" s="76"/>
      <c r="T87" s="76"/>
      <c r="U87" s="76"/>
      <c r="V87" s="76"/>
      <c r="W87" s="76"/>
      <c r="X87" s="76"/>
      <c r="Y87" s="76"/>
      <c r="Z87" s="76"/>
      <c r="AA87" s="76"/>
      <c r="AB87" s="76"/>
      <c r="AC87" s="76"/>
      <c r="AD87" s="76"/>
      <c r="AE87" s="76"/>
      <c r="AF87" s="76"/>
      <c r="AG87" s="76"/>
      <c r="AH87" s="76"/>
      <c r="AI87" s="76"/>
      <c r="AJ87" s="76"/>
      <c r="AK87" s="76"/>
      <c r="AL87" s="76"/>
      <c r="AM87" s="76"/>
      <c r="AN87" s="76"/>
      <c r="AO87" s="76"/>
      <c r="AP87" s="76"/>
      <c r="AQ87" s="76"/>
      <c r="AR87" s="76"/>
      <c r="AS87" s="76"/>
      <c r="AT87" s="76"/>
      <c r="AU87" s="76"/>
      <c r="AV87" s="76"/>
      <c r="AW87" s="76"/>
      <c r="AX87" s="76"/>
      <c r="AY87" s="76"/>
      <c r="AZ87" s="76"/>
      <c r="BA87" s="76"/>
      <c r="BB87" s="76"/>
      <c r="BC87" s="76"/>
      <c r="BD87" s="76"/>
      <c r="BE87" s="76"/>
      <c r="BF87" s="76"/>
      <c r="BG87" s="76"/>
      <c r="BH87" s="76"/>
      <c r="BI87" s="76"/>
      <c r="BJ87" s="76"/>
      <c r="BK87" s="76"/>
      <c r="BL87" s="76"/>
      <c r="BM87" s="76"/>
      <c r="BN87" s="76"/>
      <c r="BO87" s="76"/>
      <c r="BP87" s="76"/>
      <c r="BQ87" s="76"/>
      <c r="BR87" s="76"/>
      <c r="BS87" s="76"/>
      <c r="BT87" s="76"/>
      <c r="BU87" s="76"/>
      <c r="BV87" s="76"/>
      <c r="BW87" s="76"/>
      <c r="BX87" s="76"/>
      <c r="BY87" s="76"/>
      <c r="BZ87" s="76"/>
      <c r="CA87" s="76"/>
      <c r="CB87" s="76"/>
      <c r="CC87" s="76"/>
      <c r="CD87" s="76"/>
      <c r="CE87" s="76"/>
      <c r="CF87" s="76"/>
      <c r="CG87" s="76"/>
      <c r="CH87" s="76"/>
      <c r="CI87" s="76"/>
      <c r="CJ87" s="76"/>
      <c r="CK87" s="76"/>
      <c r="CL87" s="76"/>
      <c r="CM87" s="76"/>
      <c r="CN87" s="76"/>
      <c r="CO87" s="76"/>
      <c r="CP87" s="76"/>
      <c r="CQ87" s="76"/>
      <c r="CR87" s="76"/>
      <c r="CS87" s="76"/>
      <c r="CT87" s="76"/>
      <c r="CU87" s="76"/>
      <c r="CV87" s="76"/>
      <c r="CW87" s="76"/>
      <c r="CX87" s="76"/>
      <c r="CY87" s="76"/>
      <c r="CZ87" s="76"/>
      <c r="DA87" s="76"/>
      <c r="DB87" s="76"/>
      <c r="DC87" s="76"/>
      <c r="DD87" s="76"/>
      <c r="DE87" s="76"/>
      <c r="DF87" s="76"/>
      <c r="DG87" s="76"/>
      <c r="DH87" s="76"/>
      <c r="DI87" s="76"/>
      <c r="DJ87" s="76"/>
      <c r="DK87" s="76"/>
      <c r="DL87" s="76"/>
      <c r="DM87" s="76"/>
      <c r="DN87" s="76"/>
      <c r="DO87" s="76"/>
      <c r="DP87" s="76"/>
      <c r="DQ87" s="76"/>
      <c r="DR87" s="76"/>
      <c r="DS87" s="76"/>
      <c r="DT87" s="76"/>
      <c r="DU87" s="76"/>
      <c r="DV87" s="76"/>
      <c r="DW87" s="76"/>
      <c r="DX87" s="76"/>
      <c r="DY87" s="76"/>
      <c r="DZ87" s="76"/>
      <c r="EA87" s="76"/>
      <c r="EB87" s="76"/>
      <c r="EC87" s="76"/>
      <c r="ED87" s="76"/>
      <c r="EE87" s="76"/>
      <c r="EF87" s="76"/>
      <c r="EG87" s="76"/>
      <c r="EH87" s="76"/>
      <c r="EI87" s="76"/>
      <c r="EJ87" s="76"/>
      <c r="EK87" s="76"/>
      <c r="EL87" s="76"/>
      <c r="EM87" s="76"/>
      <c r="EN87" s="76"/>
      <c r="EO87" s="76"/>
      <c r="EP87" s="76"/>
      <c r="EQ87" s="76"/>
      <c r="ER87" s="76"/>
      <c r="ES87" s="76"/>
      <c r="ET87" s="76"/>
      <c r="EU87" s="76"/>
      <c r="EV87" s="76"/>
      <c r="EW87" s="76"/>
      <c r="EX87" s="76"/>
      <c r="EY87" s="76"/>
      <c r="EZ87" s="76"/>
      <c r="FA87" s="76"/>
      <c r="FB87" s="76"/>
      <c r="FC87" s="76"/>
      <c r="FD87" s="76"/>
      <c r="FE87" s="76"/>
      <c r="FF87" s="76"/>
      <c r="FG87" s="76"/>
      <c r="FH87" s="76"/>
      <c r="FI87" s="76"/>
      <c r="FJ87" s="76"/>
      <c r="FK87" s="76"/>
      <c r="FL87" s="76"/>
      <c r="FM87" s="76"/>
      <c r="FN87" s="76"/>
      <c r="FO87" s="76"/>
      <c r="FP87" s="76"/>
      <c r="FQ87" s="76"/>
      <c r="FR87" s="76"/>
      <c r="FS87" s="76"/>
      <c r="FT87" s="76"/>
      <c r="FU87" s="76"/>
      <c r="FV87" s="76"/>
      <c r="FW87" s="76"/>
      <c r="FX87" s="76"/>
      <c r="FY87" s="76"/>
      <c r="FZ87" s="76"/>
      <c r="GA87" s="76"/>
      <c r="GB87" s="76"/>
      <c r="GC87" s="76"/>
      <c r="GD87" s="76"/>
      <c r="GE87" s="76"/>
      <c r="GF87" s="76"/>
      <c r="GG87" s="76"/>
      <c r="GH87" s="76"/>
      <c r="GI87" s="76"/>
      <c r="GJ87" s="76"/>
      <c r="GK87" s="76"/>
      <c r="GL87" s="76"/>
      <c r="GM87" s="76"/>
      <c r="GN87" s="76"/>
      <c r="GO87" s="76"/>
      <c r="GP87" s="76"/>
      <c r="GQ87" s="76"/>
      <c r="GR87" s="76"/>
      <c r="GS87" s="76"/>
      <c r="GT87" s="76"/>
      <c r="GU87" s="76"/>
      <c r="GV87" s="76"/>
      <c r="GW87" s="76"/>
      <c r="GX87" s="76"/>
      <c r="GY87" s="76"/>
      <c r="GZ87" s="76"/>
      <c r="HA87" s="76"/>
      <c r="HB87" s="76"/>
      <c r="HC87" s="76"/>
      <c r="HD87" s="76"/>
      <c r="HE87" s="76"/>
      <c r="HF87" s="76"/>
      <c r="HG87" s="76"/>
      <c r="HH87" s="76"/>
      <c r="HI87" s="76"/>
      <c r="HJ87" s="76"/>
      <c r="HK87" s="76"/>
      <c r="HL87" s="76"/>
      <c r="HM87" s="76"/>
      <c r="HN87" s="76"/>
      <c r="HO87" s="76"/>
      <c r="HP87" s="76"/>
      <c r="HQ87" s="76"/>
      <c r="HR87" s="76"/>
      <c r="HS87" s="76"/>
      <c r="HT87" s="76"/>
      <c r="HU87" s="76"/>
      <c r="HV87" s="76"/>
      <c r="HW87" s="76"/>
      <c r="HX87" s="76"/>
      <c r="HY87" s="76"/>
      <c r="HZ87" s="76"/>
      <c r="IA87" s="76"/>
      <c r="IB87" s="76"/>
      <c r="IC87" s="76"/>
      <c r="ID87" s="76"/>
      <c r="IE87" s="76"/>
      <c r="IF87" s="76"/>
      <c r="IG87" s="76"/>
      <c r="IH87" s="76"/>
      <c r="II87" s="76"/>
      <c r="IJ87" s="76"/>
      <c r="IK87" s="76"/>
      <c r="IL87" s="76"/>
      <c r="IM87" s="76"/>
      <c r="IN87" s="76"/>
      <c r="IO87" s="76"/>
      <c r="IP87" s="76"/>
      <c r="IQ87" s="76"/>
      <c r="IR87" s="76"/>
      <c r="IS87" s="76"/>
      <c r="IT87" s="76"/>
      <c r="IU87" s="76"/>
      <c r="IV87" s="76"/>
      <c r="IW87" s="76"/>
      <c r="IX87" s="76"/>
      <c r="IY87" s="76"/>
      <c r="IZ87" s="76"/>
      <c r="JA87" s="76"/>
      <c r="JB87" s="76"/>
      <c r="JC87" s="76"/>
      <c r="JD87" s="76"/>
      <c r="JE87" s="76"/>
      <c r="JF87" s="76"/>
      <c r="JG87" s="76"/>
      <c r="JH87" s="76"/>
      <c r="JI87" s="76"/>
      <c r="JJ87" s="76"/>
      <c r="JK87" s="76"/>
      <c r="JL87" s="76"/>
      <c r="JM87" s="76"/>
      <c r="JN87" s="76"/>
      <c r="JO87" s="76"/>
      <c r="JP87" s="76"/>
      <c r="JQ87" s="76"/>
      <c r="JR87" s="76"/>
      <c r="JS87" s="76"/>
      <c r="JT87" s="76"/>
      <c r="JU87" s="76"/>
      <c r="JV87" s="76"/>
      <c r="JW87" s="76"/>
      <c r="JX87" s="76"/>
      <c r="JY87" s="76"/>
      <c r="JZ87" s="76"/>
      <c r="KA87" s="76"/>
      <c r="KB87" s="76"/>
      <c r="KC87" s="76"/>
      <c r="KD87" s="76"/>
      <c r="KE87" s="76"/>
      <c r="KF87" s="76"/>
      <c r="KG87" s="76"/>
      <c r="KH87" s="76"/>
      <c r="KI87" s="76"/>
      <c r="KJ87" s="76"/>
      <c r="KK87" s="76"/>
      <c r="KL87" s="76"/>
      <c r="KM87" s="76"/>
      <c r="KN87" s="76"/>
      <c r="KO87" s="76"/>
      <c r="KP87" s="76"/>
      <c r="KQ87" s="76"/>
      <c r="KR87" s="76"/>
      <c r="KS87" s="76"/>
      <c r="KT87" s="76"/>
      <c r="KU87" s="76"/>
      <c r="KV87" s="76"/>
      <c r="KW87" s="76"/>
      <c r="KX87" s="76"/>
      <c r="KY87" s="76"/>
      <c r="KZ87" s="76"/>
      <c r="LA87" s="76"/>
      <c r="LB87" s="76"/>
      <c r="LC87" s="76"/>
      <c r="LD87" s="76"/>
      <c r="LE87" s="76"/>
      <c r="LF87" s="76"/>
      <c r="LG87" s="76"/>
      <c r="LH87" s="76"/>
      <c r="LI87" s="76"/>
      <c r="LJ87" s="76"/>
      <c r="LK87" s="76"/>
      <c r="LL87" s="76"/>
      <c r="LM87" s="76"/>
      <c r="LN87" s="76"/>
      <c r="LO87" s="76"/>
      <c r="LP87" s="76"/>
      <c r="LQ87" s="76"/>
      <c r="LR87" s="76"/>
      <c r="LS87" s="76"/>
      <c r="LT87" s="76"/>
      <c r="LU87" s="76"/>
      <c r="LV87" s="76"/>
      <c r="LW87" s="76"/>
      <c r="LX87" s="76"/>
      <c r="LY87" s="76"/>
      <c r="LZ87" s="76"/>
      <c r="MA87" s="76"/>
      <c r="MB87" s="76"/>
      <c r="MC87" s="76"/>
      <c r="MD87" s="76"/>
      <c r="ME87" s="76"/>
      <c r="MF87" s="76"/>
      <c r="MG87" s="76"/>
      <c r="MH87" s="76"/>
      <c r="MI87" s="76"/>
      <c r="MJ87" s="76"/>
      <c r="MK87" s="76"/>
      <c r="ML87" s="76"/>
      <c r="MM87" s="76"/>
      <c r="MN87" s="76"/>
      <c r="MO87" s="76"/>
      <c r="MP87" s="76"/>
      <c r="MQ87" s="76"/>
      <c r="MR87" s="76"/>
      <c r="MS87" s="76"/>
      <c r="MT87" s="76"/>
      <c r="MU87" s="76"/>
      <c r="MV87" s="76"/>
      <c r="MW87" s="76"/>
      <c r="MX87" s="76"/>
      <c r="MY87" s="76"/>
      <c r="MZ87" s="76"/>
      <c r="NA87" s="76"/>
      <c r="NB87" s="76"/>
      <c r="NC87" s="76"/>
      <c r="ND87" s="76"/>
      <c r="NE87" s="76"/>
      <c r="NF87" s="76"/>
      <c r="NG87" s="76"/>
      <c r="NH87" s="76"/>
      <c r="NI87" s="76"/>
      <c r="NJ87" s="76"/>
      <c r="NK87" s="76"/>
      <c r="NL87" s="76"/>
      <c r="NM87" s="76"/>
      <c r="NN87" s="76"/>
      <c r="NO87" s="76"/>
      <c r="NP87" s="76"/>
      <c r="NQ87" s="76"/>
      <c r="NR87" s="76"/>
      <c r="NS87" s="76"/>
      <c r="NT87" s="76"/>
      <c r="NU87" s="76"/>
      <c r="NV87" s="76"/>
      <c r="NW87" s="76"/>
      <c r="NX87" s="76"/>
      <c r="NY87" s="76"/>
      <c r="NZ87" s="76"/>
      <c r="OA87" s="76"/>
      <c r="OB87" s="76"/>
      <c r="OC87" s="76"/>
      <c r="OD87" s="76"/>
      <c r="OE87" s="76"/>
      <c r="OF87" s="76"/>
      <c r="OG87" s="76"/>
      <c r="OH87" s="76"/>
      <c r="OI87" s="76"/>
      <c r="OJ87" s="76"/>
      <c r="OK87" s="76"/>
      <c r="OL87" s="76"/>
      <c r="OM87" s="76"/>
      <c r="ON87" s="76"/>
      <c r="OO87" s="76"/>
      <c r="OP87" s="76"/>
      <c r="OQ87" s="76"/>
      <c r="OR87" s="76"/>
      <c r="OS87" s="76"/>
      <c r="OT87" s="76"/>
      <c r="OU87" s="76"/>
      <c r="OV87" s="76"/>
      <c r="OW87" s="76"/>
      <c r="OX87" s="76"/>
      <c r="OY87" s="76"/>
      <c r="OZ87" s="76"/>
      <c r="PA87" s="76"/>
      <c r="PB87" s="76"/>
      <c r="PC87" s="76"/>
      <c r="PD87" s="76"/>
      <c r="PE87" s="76"/>
      <c r="PF87" s="76"/>
      <c r="PG87" s="76"/>
      <c r="PH87" s="76"/>
      <c r="PI87" s="76"/>
      <c r="PJ87" s="76"/>
      <c r="PK87" s="76"/>
      <c r="PL87" s="76"/>
      <c r="PM87" s="76"/>
      <c r="PN87" s="76"/>
      <c r="PO87" s="76"/>
      <c r="PP87" s="76"/>
      <c r="PQ87" s="76"/>
      <c r="PR87" s="76"/>
      <c r="PS87" s="76"/>
      <c r="PT87" s="76"/>
      <c r="PU87" s="76"/>
      <c r="PV87" s="76"/>
      <c r="PW87" s="76"/>
      <c r="PX87" s="76"/>
      <c r="PY87" s="76"/>
      <c r="PZ87" s="76"/>
      <c r="QA87" s="76"/>
      <c r="QB87" s="76"/>
      <c r="QC87" s="76"/>
      <c r="QD87" s="76"/>
      <c r="QE87" s="76"/>
      <c r="QF87" s="76"/>
      <c r="QG87" s="76"/>
      <c r="QH87" s="76"/>
      <c r="QI87" s="76"/>
      <c r="QJ87" s="76"/>
      <c r="QK87" s="76"/>
      <c r="QL87" s="76"/>
      <c r="QM87" s="76"/>
      <c r="QN87" s="76"/>
      <c r="QO87" s="76"/>
      <c r="QP87" s="76"/>
      <c r="QQ87" s="76"/>
      <c r="QR87" s="76"/>
      <c r="QS87" s="76"/>
      <c r="QT87" s="76"/>
      <c r="QU87" s="76"/>
      <c r="QV87" s="76"/>
      <c r="QW87" s="76"/>
      <c r="QX87" s="76"/>
      <c r="QY87" s="76"/>
      <c r="QZ87" s="76"/>
      <c r="RA87" s="76"/>
      <c r="RB87" s="76"/>
      <c r="RC87" s="76"/>
      <c r="RD87" s="76"/>
      <c r="RE87" s="76"/>
      <c r="RF87" s="76"/>
      <c r="RG87" s="76"/>
      <c r="RH87" s="76"/>
      <c r="RI87" s="76"/>
      <c r="RJ87" s="76"/>
      <c r="RK87" s="76"/>
      <c r="RL87" s="76"/>
      <c r="RM87" s="76"/>
      <c r="RN87" s="76"/>
      <c r="RO87" s="76"/>
      <c r="RP87" s="76"/>
      <c r="RQ87" s="76"/>
      <c r="RR87" s="76"/>
      <c r="RS87" s="76"/>
      <c r="RT87" s="76"/>
      <c r="RU87" s="76"/>
      <c r="RV87" s="76"/>
      <c r="RW87" s="76"/>
      <c r="RX87" s="76"/>
      <c r="RY87" s="76"/>
      <c r="RZ87" s="76"/>
      <c r="SA87" s="76"/>
      <c r="SB87" s="76"/>
      <c r="SC87" s="76"/>
      <c r="SD87" s="76"/>
      <c r="SE87" s="76"/>
      <c r="SF87" s="76"/>
      <c r="SG87" s="76"/>
      <c r="SH87" s="76"/>
      <c r="SI87" s="76"/>
      <c r="SJ87" s="76"/>
      <c r="SK87" s="76"/>
      <c r="SL87" s="76"/>
      <c r="SM87" s="76"/>
      <c r="SN87" s="76"/>
      <c r="SO87" s="76"/>
      <c r="SP87" s="76"/>
      <c r="SQ87" s="76"/>
      <c r="SR87" s="76"/>
      <c r="SS87" s="76"/>
      <c r="ST87" s="76"/>
      <c r="SU87" s="76"/>
      <c r="SV87" s="76"/>
      <c r="SW87" s="76"/>
      <c r="SX87" s="76"/>
      <c r="SY87" s="76"/>
      <c r="SZ87" s="76"/>
      <c r="TA87" s="76"/>
      <c r="TB87" s="76"/>
      <c r="TC87" s="76"/>
      <c r="TD87" s="76"/>
      <c r="TE87" s="76"/>
      <c r="TF87" s="76"/>
      <c r="TG87" s="76"/>
      <c r="TH87" s="76"/>
      <c r="TI87" s="76"/>
      <c r="TJ87" s="76"/>
      <c r="TK87" s="76"/>
      <c r="TL87" s="76"/>
      <c r="TM87" s="76"/>
      <c r="TN87" s="76"/>
      <c r="TO87" s="76"/>
      <c r="TP87" s="76"/>
      <c r="TQ87" s="76"/>
      <c r="TR87" s="76"/>
      <c r="TS87" s="76"/>
      <c r="TT87" s="76"/>
      <c r="TU87" s="76"/>
      <c r="TV87" s="76"/>
      <c r="TW87" s="76"/>
      <c r="TX87" s="76"/>
      <c r="TY87" s="76"/>
      <c r="TZ87" s="76"/>
      <c r="UA87" s="76"/>
      <c r="UB87" s="76"/>
      <c r="UC87" s="76"/>
      <c r="UD87" s="76"/>
      <c r="UE87" s="76"/>
      <c r="UF87" s="76"/>
      <c r="UG87" s="76"/>
      <c r="UH87" s="76"/>
      <c r="UI87" s="76"/>
      <c r="UJ87" s="76"/>
      <c r="UK87" s="76"/>
      <c r="UL87" s="76"/>
      <c r="UM87" s="76"/>
      <c r="UN87" s="76"/>
      <c r="UO87" s="76"/>
      <c r="UP87" s="76"/>
      <c r="UQ87" s="76"/>
      <c r="UR87" s="76"/>
      <c r="US87" s="76"/>
      <c r="UT87" s="76"/>
      <c r="UU87" s="76"/>
      <c r="UV87" s="76"/>
      <c r="UW87" s="76"/>
      <c r="UX87" s="76"/>
      <c r="UY87" s="76"/>
      <c r="UZ87" s="76"/>
      <c r="VA87" s="76"/>
      <c r="VB87" s="76"/>
      <c r="VC87" s="76"/>
      <c r="VD87" s="76"/>
      <c r="VE87" s="76"/>
      <c r="VF87" s="76"/>
      <c r="VG87" s="76"/>
      <c r="VH87" s="76"/>
      <c r="VI87" s="76"/>
      <c r="VJ87" s="76"/>
      <c r="VK87" s="76"/>
      <c r="VL87" s="76"/>
      <c r="VM87" s="76"/>
      <c r="VN87" s="76"/>
      <c r="VO87" s="76"/>
      <c r="VP87" s="76"/>
      <c r="VQ87" s="76"/>
      <c r="VR87" s="76"/>
      <c r="VS87" s="76"/>
      <c r="VT87" s="76"/>
      <c r="VU87" s="76"/>
      <c r="VV87" s="76"/>
      <c r="VW87" s="76"/>
      <c r="VX87" s="76"/>
      <c r="VY87" s="76"/>
      <c r="VZ87" s="76"/>
      <c r="WA87" s="76"/>
      <c r="WB87" s="76"/>
      <c r="WC87" s="76"/>
      <c r="WD87" s="76"/>
      <c r="WE87" s="76"/>
      <c r="WF87" s="76"/>
      <c r="WG87" s="76"/>
      <c r="WH87" s="76"/>
      <c r="WI87" s="76"/>
      <c r="WJ87" s="76"/>
      <c r="WK87" s="76"/>
      <c r="WL87" s="76"/>
      <c r="WM87" s="76"/>
      <c r="WN87" s="76"/>
      <c r="WO87" s="76"/>
      <c r="WP87" s="76"/>
      <c r="WQ87" s="76"/>
      <c r="WR87" s="76"/>
      <c r="WS87" s="76"/>
      <c r="WT87" s="76"/>
      <c r="WU87" s="76"/>
      <c r="WV87" s="76"/>
      <c r="WW87" s="76"/>
      <c r="WX87" s="76"/>
      <c r="WY87" s="76"/>
      <c r="WZ87" s="76"/>
      <c r="XA87" s="76"/>
      <c r="XB87" s="76"/>
      <c r="XC87" s="76"/>
      <c r="XD87" s="76"/>
      <c r="XE87" s="76"/>
      <c r="XF87" s="76"/>
      <c r="XG87" s="76"/>
      <c r="XH87" s="76"/>
      <c r="XI87" s="76"/>
      <c r="XJ87" s="76"/>
      <c r="XK87" s="76"/>
      <c r="XL87" s="76"/>
      <c r="XM87" s="76"/>
      <c r="XN87" s="76"/>
      <c r="XO87" s="76"/>
      <c r="XP87" s="76"/>
      <c r="XQ87" s="76"/>
      <c r="XR87" s="76"/>
      <c r="XS87" s="76"/>
      <c r="XT87" s="76"/>
      <c r="XU87" s="76"/>
      <c r="XV87" s="76"/>
      <c r="XW87" s="76"/>
      <c r="XX87" s="76"/>
      <c r="XY87" s="76"/>
      <c r="XZ87" s="76"/>
      <c r="YA87" s="76"/>
      <c r="YB87" s="76"/>
      <c r="YC87" s="76"/>
      <c r="YD87" s="76"/>
      <c r="YE87" s="76"/>
      <c r="YF87" s="76"/>
      <c r="YG87" s="76"/>
      <c r="YH87" s="76"/>
      <c r="YI87" s="76"/>
      <c r="YJ87" s="76"/>
      <c r="YK87" s="76"/>
      <c r="YL87" s="76"/>
      <c r="YM87" s="76"/>
      <c r="YN87" s="76"/>
      <c r="YO87" s="76"/>
      <c r="YP87" s="76"/>
      <c r="YQ87" s="76"/>
      <c r="YR87" s="76"/>
      <c r="YS87" s="76"/>
      <c r="YT87" s="76"/>
      <c r="YU87" s="76"/>
      <c r="YV87" s="76"/>
      <c r="YW87" s="76"/>
      <c r="YX87" s="76"/>
      <c r="YY87" s="76"/>
      <c r="YZ87" s="76"/>
      <c r="ZA87" s="76"/>
      <c r="ZB87" s="76"/>
      <c r="ZC87" s="76"/>
      <c r="ZD87" s="76"/>
      <c r="ZE87" s="76"/>
      <c r="ZF87" s="76"/>
      <c r="ZG87" s="76"/>
      <c r="ZH87" s="76"/>
      <c r="ZI87" s="76"/>
      <c r="ZJ87" s="76"/>
      <c r="ZK87" s="76"/>
      <c r="ZL87" s="76"/>
      <c r="ZM87" s="76"/>
      <c r="ZN87" s="76"/>
      <c r="ZO87" s="76"/>
      <c r="ZP87" s="76"/>
      <c r="ZQ87" s="76"/>
      <c r="ZR87" s="76"/>
      <c r="ZS87" s="76"/>
      <c r="ZT87" s="76"/>
      <c r="ZU87" s="76"/>
      <c r="ZV87" s="76"/>
      <c r="ZW87" s="76"/>
      <c r="ZX87" s="76"/>
      <c r="ZY87" s="76"/>
      <c r="ZZ87" s="76"/>
      <c r="AAA87" s="76"/>
      <c r="AAB87" s="76"/>
      <c r="AAC87" s="76"/>
      <c r="AAD87" s="76"/>
      <c r="AAE87" s="76"/>
      <c r="AAF87" s="76"/>
      <c r="AAG87" s="76"/>
      <c r="AAH87" s="76"/>
      <c r="AAI87" s="76"/>
      <c r="AAJ87" s="76"/>
      <c r="AAK87" s="76"/>
      <c r="AAL87" s="76"/>
      <c r="AAM87" s="76"/>
      <c r="AAN87" s="76"/>
      <c r="AAO87" s="76"/>
      <c r="AAP87" s="76"/>
      <c r="AAQ87" s="76"/>
      <c r="AAR87" s="76"/>
      <c r="AAS87" s="76"/>
      <c r="AAT87" s="76"/>
      <c r="AAU87" s="76"/>
      <c r="AAV87" s="76"/>
      <c r="AAW87" s="76"/>
      <c r="AAX87" s="76"/>
      <c r="AAY87" s="76"/>
      <c r="AAZ87" s="76"/>
      <c r="ABA87" s="76"/>
      <c r="ABB87" s="76"/>
      <c r="ABC87" s="76"/>
      <c r="ABD87" s="76"/>
      <c r="ABE87" s="76"/>
      <c r="ABF87" s="76"/>
      <c r="ABG87" s="76"/>
      <c r="ABH87" s="76"/>
      <c r="ABI87" s="76"/>
      <c r="ABJ87" s="76"/>
      <c r="ABK87" s="76"/>
      <c r="ABL87" s="76"/>
      <c r="ABM87" s="76"/>
      <c r="ABN87" s="76"/>
      <c r="ABO87" s="76"/>
      <c r="ABP87" s="76"/>
      <c r="ABQ87" s="76"/>
      <c r="ABR87" s="76"/>
      <c r="ABS87" s="76"/>
      <c r="ABT87" s="76"/>
      <c r="ABU87" s="76"/>
      <c r="ABV87" s="76"/>
      <c r="ABW87" s="76"/>
      <c r="ABX87" s="76"/>
      <c r="ABY87" s="76"/>
      <c r="ABZ87" s="76"/>
      <c r="ACA87" s="76"/>
      <c r="ACB87" s="76"/>
      <c r="ACC87" s="76"/>
      <c r="ACD87" s="76"/>
      <c r="ACE87" s="76"/>
      <c r="ACF87" s="76"/>
      <c r="ACG87" s="76"/>
      <c r="ACH87" s="76"/>
      <c r="ACI87" s="76"/>
      <c r="ACJ87" s="76"/>
      <c r="ACK87" s="76"/>
      <c r="ACL87" s="76"/>
      <c r="ACM87" s="76"/>
      <c r="ACN87" s="76"/>
      <c r="ACO87" s="76"/>
      <c r="ACP87" s="76"/>
      <c r="ACQ87" s="76"/>
      <c r="ACR87" s="76"/>
      <c r="ACS87" s="76"/>
      <c r="ACT87" s="76"/>
      <c r="ACU87" s="76"/>
      <c r="ACV87" s="76"/>
      <c r="ACW87" s="76"/>
      <c r="ACX87" s="76"/>
      <c r="ACY87" s="76"/>
      <c r="ACZ87" s="76"/>
      <c r="ADA87" s="76"/>
      <c r="ADB87" s="76"/>
      <c r="ADC87" s="76"/>
      <c r="ADD87" s="76"/>
      <c r="ADE87" s="76"/>
      <c r="ADF87" s="76"/>
      <c r="ADG87" s="76"/>
      <c r="ADH87" s="76"/>
      <c r="ADI87" s="76"/>
      <c r="ADJ87" s="76"/>
      <c r="ADK87" s="76"/>
      <c r="ADL87" s="76"/>
      <c r="ADM87" s="76"/>
      <c r="ADN87" s="76"/>
      <c r="ADO87" s="76"/>
      <c r="ADP87" s="76"/>
      <c r="ADQ87" s="76"/>
      <c r="ADR87" s="76"/>
      <c r="ADS87" s="76"/>
      <c r="ADT87" s="76"/>
      <c r="ADU87" s="76"/>
      <c r="ADV87" s="76"/>
      <c r="ADW87" s="76"/>
      <c r="ADX87" s="76"/>
      <c r="ADY87" s="76"/>
      <c r="ADZ87" s="76"/>
      <c r="AEA87" s="76"/>
      <c r="AEB87" s="76"/>
      <c r="AEC87" s="76"/>
      <c r="AED87" s="76"/>
      <c r="AEE87" s="76"/>
      <c r="AEF87" s="76"/>
      <c r="AEG87" s="76"/>
      <c r="AEH87" s="76"/>
      <c r="AEI87" s="76"/>
      <c r="AEJ87" s="76"/>
      <c r="AEK87" s="76"/>
      <c r="AEL87" s="76"/>
      <c r="AEM87" s="76"/>
      <c r="AEN87" s="76"/>
      <c r="AEO87" s="76"/>
      <c r="AEP87" s="76"/>
      <c r="AEQ87" s="76"/>
      <c r="AER87" s="76"/>
      <c r="AES87" s="76"/>
      <c r="AET87" s="76"/>
      <c r="AEU87" s="76"/>
      <c r="AEV87" s="76"/>
      <c r="AEW87" s="76"/>
      <c r="AEX87" s="76"/>
      <c r="AEY87" s="76"/>
      <c r="AEZ87" s="76"/>
      <c r="AFA87" s="76"/>
      <c r="AFB87" s="76"/>
      <c r="AFC87" s="76"/>
      <c r="AFD87" s="76"/>
      <c r="AFE87" s="76"/>
      <c r="AFF87" s="76"/>
      <c r="AFG87" s="76"/>
      <c r="AFH87" s="76"/>
      <c r="AFI87" s="76"/>
      <c r="AFJ87" s="76"/>
      <c r="AFK87" s="76"/>
      <c r="AFL87" s="76"/>
      <c r="AFM87" s="76"/>
      <c r="AFN87" s="76"/>
      <c r="AFO87" s="76"/>
      <c r="AFP87" s="76"/>
      <c r="AFQ87" s="76"/>
      <c r="AFR87" s="76"/>
      <c r="AFS87" s="76"/>
      <c r="AFT87" s="76"/>
      <c r="AFU87" s="76"/>
      <c r="AFV87" s="76"/>
      <c r="AFW87" s="76"/>
      <c r="AFX87" s="76"/>
      <c r="AFY87" s="76"/>
      <c r="AFZ87" s="76"/>
      <c r="AGA87" s="76"/>
      <c r="AGB87" s="76"/>
      <c r="AGC87" s="76"/>
      <c r="AGD87" s="76"/>
      <c r="AGE87" s="76"/>
      <c r="AGF87" s="76"/>
      <c r="AGG87" s="76"/>
      <c r="AGH87" s="76"/>
      <c r="AGI87" s="76"/>
      <c r="AGJ87" s="76"/>
      <c r="AGK87" s="76"/>
      <c r="AGL87" s="76"/>
      <c r="AGM87" s="76"/>
      <c r="AGN87" s="76"/>
      <c r="AGO87" s="76"/>
      <c r="AGP87" s="76"/>
      <c r="AGQ87" s="76"/>
      <c r="AGR87" s="76"/>
      <c r="AGS87" s="76"/>
      <c r="AGT87" s="76"/>
      <c r="AGU87" s="76"/>
      <c r="AGV87" s="76"/>
      <c r="AGW87" s="76"/>
      <c r="AGX87" s="76"/>
      <c r="AGY87" s="76"/>
      <c r="AGZ87" s="76"/>
      <c r="AHA87" s="76"/>
      <c r="AHB87" s="76"/>
      <c r="AHC87" s="76"/>
      <c r="AHD87" s="76"/>
      <c r="AHE87" s="76"/>
      <c r="AHF87" s="76"/>
      <c r="AHG87" s="76"/>
      <c r="AHH87" s="76"/>
      <c r="AHI87" s="76"/>
      <c r="AHJ87" s="76"/>
      <c r="AHK87" s="76"/>
      <c r="AHL87" s="76"/>
      <c r="AHM87" s="76"/>
      <c r="AHN87" s="76"/>
      <c r="AHO87" s="76"/>
      <c r="AHP87" s="76"/>
      <c r="AHQ87" s="76"/>
      <c r="AHR87" s="76"/>
      <c r="AHS87" s="76"/>
      <c r="AHT87" s="76"/>
      <c r="AHU87" s="76"/>
      <c r="AHV87" s="76"/>
      <c r="AHW87" s="76"/>
      <c r="AHX87" s="76"/>
      <c r="AHY87" s="76"/>
      <c r="AHZ87" s="76"/>
      <c r="AIA87" s="76"/>
      <c r="AIB87" s="76"/>
      <c r="AIC87" s="76"/>
      <c r="AID87" s="76"/>
      <c r="AIE87" s="76"/>
      <c r="AIF87" s="76"/>
      <c r="AIG87" s="76"/>
      <c r="AIH87" s="76"/>
      <c r="AII87" s="76"/>
      <c r="AIJ87" s="76"/>
      <c r="AIK87" s="76"/>
      <c r="AIL87" s="76"/>
      <c r="AIM87" s="76"/>
      <c r="AIN87" s="76"/>
      <c r="AIO87" s="76"/>
      <c r="AIP87" s="76"/>
      <c r="AIQ87" s="76"/>
      <c r="AIR87" s="76"/>
      <c r="AIS87" s="76"/>
      <c r="AIT87" s="76"/>
      <c r="AIU87" s="76"/>
      <c r="AIV87" s="76"/>
      <c r="AIW87" s="76"/>
      <c r="AIX87" s="76"/>
      <c r="AIY87" s="76"/>
      <c r="AIZ87" s="76"/>
      <c r="AJA87" s="76"/>
      <c r="AJB87" s="76"/>
      <c r="AJC87" s="76"/>
      <c r="AJD87" s="76"/>
      <c r="AJE87" s="76"/>
      <c r="AJF87" s="76"/>
      <c r="AJG87" s="76"/>
      <c r="AJH87" s="76"/>
      <c r="AJI87" s="76"/>
      <c r="AJJ87" s="76"/>
      <c r="AJK87" s="76"/>
      <c r="AJL87" s="76"/>
      <c r="AJM87" s="76"/>
      <c r="AJN87" s="76"/>
      <c r="AJO87" s="76"/>
      <c r="AJP87" s="76"/>
      <c r="AJQ87" s="76"/>
      <c r="AJR87" s="76"/>
      <c r="AJS87" s="76"/>
      <c r="AJT87" s="76"/>
      <c r="AJU87" s="76"/>
      <c r="AJV87" s="76"/>
      <c r="AJW87" s="76"/>
      <c r="AJX87" s="76"/>
      <c r="AJY87" s="76"/>
      <c r="AJZ87" s="76"/>
      <c r="AKA87" s="76"/>
      <c r="AKB87" s="76"/>
      <c r="AKC87" s="76"/>
      <c r="AKD87" s="76"/>
      <c r="AKE87" s="76"/>
      <c r="AKF87" s="76"/>
      <c r="AKG87" s="76"/>
      <c r="AKH87" s="76"/>
      <c r="AKI87" s="76"/>
      <c r="AKJ87" s="76"/>
      <c r="AKK87" s="76"/>
      <c r="AKL87" s="76"/>
      <c r="AKM87" s="76"/>
      <c r="AKN87" s="76"/>
      <c r="AKO87" s="76"/>
      <c r="AKP87" s="76"/>
      <c r="AKQ87" s="76"/>
      <c r="AKR87" s="76"/>
      <c r="AKS87" s="76"/>
      <c r="AKT87" s="76"/>
      <c r="AKU87" s="76"/>
      <c r="AKV87" s="76"/>
      <c r="AKW87" s="76"/>
      <c r="AKX87" s="76"/>
      <c r="AKY87" s="76"/>
      <c r="AKZ87" s="76"/>
      <c r="ALA87" s="76"/>
      <c r="ALB87" s="76"/>
      <c r="ALC87" s="76"/>
      <c r="ALD87" s="76"/>
      <c r="ALE87" s="76"/>
      <c r="ALF87" s="76"/>
      <c r="ALG87" s="76"/>
      <c r="ALH87" s="76"/>
      <c r="ALI87" s="76"/>
      <c r="ALJ87" s="76"/>
      <c r="ALK87" s="76"/>
      <c r="ALL87" s="76"/>
      <c r="ALM87" s="76"/>
      <c r="ALN87" s="76"/>
      <c r="ALO87" s="76"/>
      <c r="ALP87" s="76"/>
      <c r="ALQ87" s="76"/>
      <c r="ALR87" s="76"/>
      <c r="ALS87" s="76"/>
      <c r="ALT87" s="76"/>
      <c r="ALU87" s="76"/>
      <c r="ALV87" s="76"/>
      <c r="ALW87" s="76"/>
      <c r="ALX87" s="76"/>
      <c r="ALY87" s="76"/>
      <c r="ALZ87" s="76"/>
      <c r="AMA87" s="76"/>
      <c r="AMB87" s="76"/>
      <c r="AMC87" s="76"/>
      <c r="AMD87" s="76"/>
      <c r="AME87" s="76"/>
    </row>
    <row r="88" spans="1:1019" s="80" customFormat="1" ht="25.5">
      <c r="A88" s="20" t="s">
        <v>328</v>
      </c>
      <c r="B88" s="21">
        <v>5213343</v>
      </c>
      <c r="C88" s="21" t="s">
        <v>96</v>
      </c>
      <c r="D88" s="71" t="s">
        <v>71</v>
      </c>
      <c r="E88" s="22" t="s">
        <v>72</v>
      </c>
      <c r="F88" s="59">
        <v>40</v>
      </c>
      <c r="G88" s="23">
        <v>4.1399999999999997</v>
      </c>
      <c r="H88" s="69">
        <f t="shared" si="28"/>
        <v>0.21229999999999999</v>
      </c>
      <c r="I88" s="23">
        <f t="shared" si="29"/>
        <v>5.0199999999999996</v>
      </c>
      <c r="J88" s="23">
        <f t="shared" si="30"/>
        <v>200.8</v>
      </c>
      <c r="K88" s="78">
        <f t="shared" si="31"/>
        <v>165.6</v>
      </c>
      <c r="L88" s="76"/>
      <c r="M88" s="79"/>
      <c r="N88" s="76"/>
      <c r="O88" s="76"/>
      <c r="P88" s="76"/>
      <c r="Q88" s="76"/>
      <c r="R88" s="76"/>
      <c r="S88" s="76"/>
      <c r="T88" s="76"/>
      <c r="U88" s="76"/>
      <c r="V88" s="76"/>
      <c r="W88" s="76"/>
      <c r="X88" s="76"/>
      <c r="Y88" s="76"/>
      <c r="Z88" s="76"/>
      <c r="AA88" s="76"/>
      <c r="AB88" s="76"/>
      <c r="AC88" s="76"/>
      <c r="AD88" s="76"/>
      <c r="AE88" s="76"/>
      <c r="AF88" s="76"/>
      <c r="AG88" s="76"/>
      <c r="AH88" s="76"/>
      <c r="AI88" s="76"/>
      <c r="AJ88" s="76"/>
      <c r="AK88" s="76"/>
      <c r="AL88" s="76"/>
      <c r="AM88" s="76"/>
      <c r="AN88" s="76"/>
      <c r="AO88" s="76"/>
      <c r="AP88" s="76"/>
      <c r="AQ88" s="76"/>
      <c r="AR88" s="76"/>
      <c r="AS88" s="76"/>
      <c r="AT88" s="76"/>
      <c r="AU88" s="76"/>
      <c r="AV88" s="76"/>
      <c r="AW88" s="76"/>
      <c r="AX88" s="76"/>
      <c r="AY88" s="76"/>
      <c r="AZ88" s="76"/>
      <c r="BA88" s="76"/>
      <c r="BB88" s="76"/>
      <c r="BC88" s="76"/>
      <c r="BD88" s="76"/>
      <c r="BE88" s="76"/>
      <c r="BF88" s="76"/>
      <c r="BG88" s="76"/>
      <c r="BH88" s="76"/>
      <c r="BI88" s="76"/>
      <c r="BJ88" s="76"/>
      <c r="BK88" s="76"/>
      <c r="BL88" s="76"/>
      <c r="BM88" s="76"/>
      <c r="BN88" s="76"/>
      <c r="BO88" s="76"/>
      <c r="BP88" s="76"/>
      <c r="BQ88" s="76"/>
      <c r="BR88" s="76"/>
      <c r="BS88" s="76"/>
      <c r="BT88" s="76"/>
      <c r="BU88" s="76"/>
      <c r="BV88" s="76"/>
      <c r="BW88" s="76"/>
      <c r="BX88" s="76"/>
      <c r="BY88" s="76"/>
      <c r="BZ88" s="76"/>
      <c r="CA88" s="76"/>
      <c r="CB88" s="76"/>
      <c r="CC88" s="76"/>
      <c r="CD88" s="76"/>
      <c r="CE88" s="76"/>
      <c r="CF88" s="76"/>
      <c r="CG88" s="76"/>
      <c r="CH88" s="76"/>
      <c r="CI88" s="76"/>
      <c r="CJ88" s="76"/>
      <c r="CK88" s="76"/>
      <c r="CL88" s="76"/>
      <c r="CM88" s="76"/>
      <c r="CN88" s="76"/>
      <c r="CO88" s="76"/>
      <c r="CP88" s="76"/>
      <c r="CQ88" s="76"/>
      <c r="CR88" s="76"/>
      <c r="CS88" s="76"/>
      <c r="CT88" s="76"/>
      <c r="CU88" s="76"/>
      <c r="CV88" s="76"/>
      <c r="CW88" s="76"/>
      <c r="CX88" s="76"/>
      <c r="CY88" s="76"/>
      <c r="CZ88" s="76"/>
      <c r="DA88" s="76"/>
      <c r="DB88" s="76"/>
      <c r="DC88" s="76"/>
      <c r="DD88" s="76"/>
      <c r="DE88" s="76"/>
      <c r="DF88" s="76"/>
      <c r="DG88" s="76"/>
      <c r="DH88" s="76"/>
      <c r="DI88" s="76"/>
      <c r="DJ88" s="76"/>
      <c r="DK88" s="76"/>
      <c r="DL88" s="76"/>
      <c r="DM88" s="76"/>
      <c r="DN88" s="76"/>
      <c r="DO88" s="76"/>
      <c r="DP88" s="76"/>
      <c r="DQ88" s="76"/>
      <c r="DR88" s="76"/>
      <c r="DS88" s="76"/>
      <c r="DT88" s="76"/>
      <c r="DU88" s="76"/>
      <c r="DV88" s="76"/>
      <c r="DW88" s="76"/>
      <c r="DX88" s="76"/>
      <c r="DY88" s="76"/>
      <c r="DZ88" s="76"/>
      <c r="EA88" s="76"/>
      <c r="EB88" s="76"/>
      <c r="EC88" s="76"/>
      <c r="ED88" s="76"/>
      <c r="EE88" s="76"/>
      <c r="EF88" s="76"/>
      <c r="EG88" s="76"/>
      <c r="EH88" s="76"/>
      <c r="EI88" s="76"/>
      <c r="EJ88" s="76"/>
      <c r="EK88" s="76"/>
      <c r="EL88" s="76"/>
      <c r="EM88" s="76"/>
      <c r="EN88" s="76"/>
      <c r="EO88" s="76"/>
      <c r="EP88" s="76"/>
      <c r="EQ88" s="76"/>
      <c r="ER88" s="76"/>
      <c r="ES88" s="76"/>
      <c r="ET88" s="76"/>
      <c r="EU88" s="76"/>
      <c r="EV88" s="76"/>
      <c r="EW88" s="76"/>
      <c r="EX88" s="76"/>
      <c r="EY88" s="76"/>
      <c r="EZ88" s="76"/>
      <c r="FA88" s="76"/>
      <c r="FB88" s="76"/>
      <c r="FC88" s="76"/>
      <c r="FD88" s="76"/>
      <c r="FE88" s="76"/>
      <c r="FF88" s="76"/>
      <c r="FG88" s="76"/>
      <c r="FH88" s="76"/>
      <c r="FI88" s="76"/>
      <c r="FJ88" s="76"/>
      <c r="FK88" s="76"/>
      <c r="FL88" s="76"/>
      <c r="FM88" s="76"/>
      <c r="FN88" s="76"/>
      <c r="FO88" s="76"/>
      <c r="FP88" s="76"/>
      <c r="FQ88" s="76"/>
      <c r="FR88" s="76"/>
      <c r="FS88" s="76"/>
      <c r="FT88" s="76"/>
      <c r="FU88" s="76"/>
      <c r="FV88" s="76"/>
      <c r="FW88" s="76"/>
      <c r="FX88" s="76"/>
      <c r="FY88" s="76"/>
      <c r="FZ88" s="76"/>
      <c r="GA88" s="76"/>
      <c r="GB88" s="76"/>
      <c r="GC88" s="76"/>
      <c r="GD88" s="76"/>
      <c r="GE88" s="76"/>
      <c r="GF88" s="76"/>
      <c r="GG88" s="76"/>
      <c r="GH88" s="76"/>
      <c r="GI88" s="76"/>
      <c r="GJ88" s="76"/>
      <c r="GK88" s="76"/>
      <c r="GL88" s="76"/>
      <c r="GM88" s="76"/>
      <c r="GN88" s="76"/>
      <c r="GO88" s="76"/>
      <c r="GP88" s="76"/>
      <c r="GQ88" s="76"/>
      <c r="GR88" s="76"/>
      <c r="GS88" s="76"/>
      <c r="GT88" s="76"/>
      <c r="GU88" s="76"/>
      <c r="GV88" s="76"/>
      <c r="GW88" s="76"/>
      <c r="GX88" s="76"/>
      <c r="GY88" s="76"/>
      <c r="GZ88" s="76"/>
      <c r="HA88" s="76"/>
      <c r="HB88" s="76"/>
      <c r="HC88" s="76"/>
      <c r="HD88" s="76"/>
      <c r="HE88" s="76"/>
      <c r="HF88" s="76"/>
      <c r="HG88" s="76"/>
      <c r="HH88" s="76"/>
      <c r="HI88" s="76"/>
      <c r="HJ88" s="76"/>
      <c r="HK88" s="76"/>
      <c r="HL88" s="76"/>
      <c r="HM88" s="76"/>
      <c r="HN88" s="76"/>
      <c r="HO88" s="76"/>
      <c r="HP88" s="76"/>
      <c r="HQ88" s="76"/>
      <c r="HR88" s="76"/>
      <c r="HS88" s="76"/>
      <c r="HT88" s="76"/>
      <c r="HU88" s="76"/>
      <c r="HV88" s="76"/>
      <c r="HW88" s="76"/>
      <c r="HX88" s="76"/>
      <c r="HY88" s="76"/>
      <c r="HZ88" s="76"/>
      <c r="IA88" s="76"/>
      <c r="IB88" s="76"/>
      <c r="IC88" s="76"/>
      <c r="ID88" s="76"/>
      <c r="IE88" s="76"/>
      <c r="IF88" s="76"/>
      <c r="IG88" s="76"/>
      <c r="IH88" s="76"/>
      <c r="II88" s="76"/>
      <c r="IJ88" s="76"/>
      <c r="IK88" s="76"/>
      <c r="IL88" s="76"/>
      <c r="IM88" s="76"/>
      <c r="IN88" s="76"/>
      <c r="IO88" s="76"/>
      <c r="IP88" s="76"/>
      <c r="IQ88" s="76"/>
      <c r="IR88" s="76"/>
      <c r="IS88" s="76"/>
      <c r="IT88" s="76"/>
      <c r="IU88" s="76"/>
      <c r="IV88" s="76"/>
      <c r="IW88" s="76"/>
      <c r="IX88" s="76"/>
      <c r="IY88" s="76"/>
      <c r="IZ88" s="76"/>
      <c r="JA88" s="76"/>
      <c r="JB88" s="76"/>
      <c r="JC88" s="76"/>
      <c r="JD88" s="76"/>
      <c r="JE88" s="76"/>
      <c r="JF88" s="76"/>
      <c r="JG88" s="76"/>
      <c r="JH88" s="76"/>
      <c r="JI88" s="76"/>
      <c r="JJ88" s="76"/>
      <c r="JK88" s="76"/>
      <c r="JL88" s="76"/>
      <c r="JM88" s="76"/>
      <c r="JN88" s="76"/>
      <c r="JO88" s="76"/>
      <c r="JP88" s="76"/>
      <c r="JQ88" s="76"/>
      <c r="JR88" s="76"/>
      <c r="JS88" s="76"/>
      <c r="JT88" s="76"/>
      <c r="JU88" s="76"/>
      <c r="JV88" s="76"/>
      <c r="JW88" s="76"/>
      <c r="JX88" s="76"/>
      <c r="JY88" s="76"/>
      <c r="JZ88" s="76"/>
      <c r="KA88" s="76"/>
      <c r="KB88" s="76"/>
      <c r="KC88" s="76"/>
      <c r="KD88" s="76"/>
      <c r="KE88" s="76"/>
      <c r="KF88" s="76"/>
      <c r="KG88" s="76"/>
      <c r="KH88" s="76"/>
      <c r="KI88" s="76"/>
      <c r="KJ88" s="76"/>
      <c r="KK88" s="76"/>
      <c r="KL88" s="76"/>
      <c r="KM88" s="76"/>
      <c r="KN88" s="76"/>
      <c r="KO88" s="76"/>
      <c r="KP88" s="76"/>
      <c r="KQ88" s="76"/>
      <c r="KR88" s="76"/>
      <c r="KS88" s="76"/>
      <c r="KT88" s="76"/>
      <c r="KU88" s="76"/>
      <c r="KV88" s="76"/>
      <c r="KW88" s="76"/>
      <c r="KX88" s="76"/>
      <c r="KY88" s="76"/>
      <c r="KZ88" s="76"/>
      <c r="LA88" s="76"/>
      <c r="LB88" s="76"/>
      <c r="LC88" s="76"/>
      <c r="LD88" s="76"/>
      <c r="LE88" s="76"/>
      <c r="LF88" s="76"/>
      <c r="LG88" s="76"/>
      <c r="LH88" s="76"/>
      <c r="LI88" s="76"/>
      <c r="LJ88" s="76"/>
      <c r="LK88" s="76"/>
      <c r="LL88" s="76"/>
      <c r="LM88" s="76"/>
      <c r="LN88" s="76"/>
      <c r="LO88" s="76"/>
      <c r="LP88" s="76"/>
      <c r="LQ88" s="76"/>
      <c r="LR88" s="76"/>
      <c r="LS88" s="76"/>
      <c r="LT88" s="76"/>
      <c r="LU88" s="76"/>
      <c r="LV88" s="76"/>
      <c r="LW88" s="76"/>
      <c r="LX88" s="76"/>
      <c r="LY88" s="76"/>
      <c r="LZ88" s="76"/>
      <c r="MA88" s="76"/>
      <c r="MB88" s="76"/>
      <c r="MC88" s="76"/>
      <c r="MD88" s="76"/>
      <c r="ME88" s="76"/>
      <c r="MF88" s="76"/>
      <c r="MG88" s="76"/>
      <c r="MH88" s="76"/>
      <c r="MI88" s="76"/>
      <c r="MJ88" s="76"/>
      <c r="MK88" s="76"/>
      <c r="ML88" s="76"/>
      <c r="MM88" s="76"/>
      <c r="MN88" s="76"/>
      <c r="MO88" s="76"/>
      <c r="MP88" s="76"/>
      <c r="MQ88" s="76"/>
      <c r="MR88" s="76"/>
      <c r="MS88" s="76"/>
      <c r="MT88" s="76"/>
      <c r="MU88" s="76"/>
      <c r="MV88" s="76"/>
      <c r="MW88" s="76"/>
      <c r="MX88" s="76"/>
      <c r="MY88" s="76"/>
      <c r="MZ88" s="76"/>
      <c r="NA88" s="76"/>
      <c r="NB88" s="76"/>
      <c r="NC88" s="76"/>
      <c r="ND88" s="76"/>
      <c r="NE88" s="76"/>
      <c r="NF88" s="76"/>
      <c r="NG88" s="76"/>
      <c r="NH88" s="76"/>
      <c r="NI88" s="76"/>
      <c r="NJ88" s="76"/>
      <c r="NK88" s="76"/>
      <c r="NL88" s="76"/>
      <c r="NM88" s="76"/>
      <c r="NN88" s="76"/>
      <c r="NO88" s="76"/>
      <c r="NP88" s="76"/>
      <c r="NQ88" s="76"/>
      <c r="NR88" s="76"/>
      <c r="NS88" s="76"/>
      <c r="NT88" s="76"/>
      <c r="NU88" s="76"/>
      <c r="NV88" s="76"/>
      <c r="NW88" s="76"/>
      <c r="NX88" s="76"/>
      <c r="NY88" s="76"/>
      <c r="NZ88" s="76"/>
      <c r="OA88" s="76"/>
      <c r="OB88" s="76"/>
      <c r="OC88" s="76"/>
      <c r="OD88" s="76"/>
      <c r="OE88" s="76"/>
      <c r="OF88" s="76"/>
      <c r="OG88" s="76"/>
      <c r="OH88" s="76"/>
      <c r="OI88" s="76"/>
      <c r="OJ88" s="76"/>
      <c r="OK88" s="76"/>
      <c r="OL88" s="76"/>
      <c r="OM88" s="76"/>
      <c r="ON88" s="76"/>
      <c r="OO88" s="76"/>
      <c r="OP88" s="76"/>
      <c r="OQ88" s="76"/>
      <c r="OR88" s="76"/>
      <c r="OS88" s="76"/>
      <c r="OT88" s="76"/>
      <c r="OU88" s="76"/>
      <c r="OV88" s="76"/>
      <c r="OW88" s="76"/>
      <c r="OX88" s="76"/>
      <c r="OY88" s="76"/>
      <c r="OZ88" s="76"/>
      <c r="PA88" s="76"/>
      <c r="PB88" s="76"/>
      <c r="PC88" s="76"/>
      <c r="PD88" s="76"/>
      <c r="PE88" s="76"/>
      <c r="PF88" s="76"/>
      <c r="PG88" s="76"/>
      <c r="PH88" s="76"/>
      <c r="PI88" s="76"/>
      <c r="PJ88" s="76"/>
      <c r="PK88" s="76"/>
      <c r="PL88" s="76"/>
      <c r="PM88" s="76"/>
      <c r="PN88" s="76"/>
      <c r="PO88" s="76"/>
      <c r="PP88" s="76"/>
      <c r="PQ88" s="76"/>
      <c r="PR88" s="76"/>
      <c r="PS88" s="76"/>
      <c r="PT88" s="76"/>
      <c r="PU88" s="76"/>
      <c r="PV88" s="76"/>
      <c r="PW88" s="76"/>
      <c r="PX88" s="76"/>
      <c r="PY88" s="76"/>
      <c r="PZ88" s="76"/>
      <c r="QA88" s="76"/>
      <c r="QB88" s="76"/>
      <c r="QC88" s="76"/>
      <c r="QD88" s="76"/>
      <c r="QE88" s="76"/>
      <c r="QF88" s="76"/>
      <c r="QG88" s="76"/>
      <c r="QH88" s="76"/>
      <c r="QI88" s="76"/>
      <c r="QJ88" s="76"/>
      <c r="QK88" s="76"/>
      <c r="QL88" s="76"/>
      <c r="QM88" s="76"/>
      <c r="QN88" s="76"/>
      <c r="QO88" s="76"/>
      <c r="QP88" s="76"/>
      <c r="QQ88" s="76"/>
      <c r="QR88" s="76"/>
      <c r="QS88" s="76"/>
      <c r="QT88" s="76"/>
      <c r="QU88" s="76"/>
      <c r="QV88" s="76"/>
      <c r="QW88" s="76"/>
      <c r="QX88" s="76"/>
      <c r="QY88" s="76"/>
      <c r="QZ88" s="76"/>
      <c r="RA88" s="76"/>
      <c r="RB88" s="76"/>
      <c r="RC88" s="76"/>
      <c r="RD88" s="76"/>
      <c r="RE88" s="76"/>
      <c r="RF88" s="76"/>
      <c r="RG88" s="76"/>
      <c r="RH88" s="76"/>
      <c r="RI88" s="76"/>
      <c r="RJ88" s="76"/>
      <c r="RK88" s="76"/>
      <c r="RL88" s="76"/>
      <c r="RM88" s="76"/>
      <c r="RN88" s="76"/>
      <c r="RO88" s="76"/>
      <c r="RP88" s="76"/>
      <c r="RQ88" s="76"/>
      <c r="RR88" s="76"/>
      <c r="RS88" s="76"/>
      <c r="RT88" s="76"/>
      <c r="RU88" s="76"/>
      <c r="RV88" s="76"/>
      <c r="RW88" s="76"/>
      <c r="RX88" s="76"/>
      <c r="RY88" s="76"/>
      <c r="RZ88" s="76"/>
      <c r="SA88" s="76"/>
      <c r="SB88" s="76"/>
      <c r="SC88" s="76"/>
      <c r="SD88" s="76"/>
      <c r="SE88" s="76"/>
      <c r="SF88" s="76"/>
      <c r="SG88" s="76"/>
      <c r="SH88" s="76"/>
      <c r="SI88" s="76"/>
      <c r="SJ88" s="76"/>
      <c r="SK88" s="76"/>
      <c r="SL88" s="76"/>
      <c r="SM88" s="76"/>
      <c r="SN88" s="76"/>
      <c r="SO88" s="76"/>
      <c r="SP88" s="76"/>
      <c r="SQ88" s="76"/>
      <c r="SR88" s="76"/>
      <c r="SS88" s="76"/>
      <c r="ST88" s="76"/>
      <c r="SU88" s="76"/>
      <c r="SV88" s="76"/>
      <c r="SW88" s="76"/>
      <c r="SX88" s="76"/>
      <c r="SY88" s="76"/>
      <c r="SZ88" s="76"/>
      <c r="TA88" s="76"/>
      <c r="TB88" s="76"/>
      <c r="TC88" s="76"/>
      <c r="TD88" s="76"/>
      <c r="TE88" s="76"/>
      <c r="TF88" s="76"/>
      <c r="TG88" s="76"/>
      <c r="TH88" s="76"/>
      <c r="TI88" s="76"/>
      <c r="TJ88" s="76"/>
      <c r="TK88" s="76"/>
      <c r="TL88" s="76"/>
      <c r="TM88" s="76"/>
      <c r="TN88" s="76"/>
      <c r="TO88" s="76"/>
      <c r="TP88" s="76"/>
      <c r="TQ88" s="76"/>
      <c r="TR88" s="76"/>
      <c r="TS88" s="76"/>
      <c r="TT88" s="76"/>
      <c r="TU88" s="76"/>
      <c r="TV88" s="76"/>
      <c r="TW88" s="76"/>
      <c r="TX88" s="76"/>
      <c r="TY88" s="76"/>
      <c r="TZ88" s="76"/>
      <c r="UA88" s="76"/>
      <c r="UB88" s="76"/>
      <c r="UC88" s="76"/>
      <c r="UD88" s="76"/>
      <c r="UE88" s="76"/>
      <c r="UF88" s="76"/>
      <c r="UG88" s="76"/>
      <c r="UH88" s="76"/>
      <c r="UI88" s="76"/>
      <c r="UJ88" s="76"/>
      <c r="UK88" s="76"/>
      <c r="UL88" s="76"/>
      <c r="UM88" s="76"/>
      <c r="UN88" s="76"/>
      <c r="UO88" s="76"/>
      <c r="UP88" s="76"/>
      <c r="UQ88" s="76"/>
      <c r="UR88" s="76"/>
      <c r="US88" s="76"/>
      <c r="UT88" s="76"/>
      <c r="UU88" s="76"/>
      <c r="UV88" s="76"/>
      <c r="UW88" s="76"/>
      <c r="UX88" s="76"/>
      <c r="UY88" s="76"/>
      <c r="UZ88" s="76"/>
      <c r="VA88" s="76"/>
      <c r="VB88" s="76"/>
      <c r="VC88" s="76"/>
      <c r="VD88" s="76"/>
      <c r="VE88" s="76"/>
      <c r="VF88" s="76"/>
      <c r="VG88" s="76"/>
      <c r="VH88" s="76"/>
      <c r="VI88" s="76"/>
      <c r="VJ88" s="76"/>
      <c r="VK88" s="76"/>
      <c r="VL88" s="76"/>
      <c r="VM88" s="76"/>
      <c r="VN88" s="76"/>
      <c r="VO88" s="76"/>
      <c r="VP88" s="76"/>
      <c r="VQ88" s="76"/>
      <c r="VR88" s="76"/>
      <c r="VS88" s="76"/>
      <c r="VT88" s="76"/>
      <c r="VU88" s="76"/>
      <c r="VV88" s="76"/>
      <c r="VW88" s="76"/>
      <c r="VX88" s="76"/>
      <c r="VY88" s="76"/>
      <c r="VZ88" s="76"/>
      <c r="WA88" s="76"/>
      <c r="WB88" s="76"/>
      <c r="WC88" s="76"/>
      <c r="WD88" s="76"/>
      <c r="WE88" s="76"/>
      <c r="WF88" s="76"/>
      <c r="WG88" s="76"/>
      <c r="WH88" s="76"/>
      <c r="WI88" s="76"/>
      <c r="WJ88" s="76"/>
      <c r="WK88" s="76"/>
      <c r="WL88" s="76"/>
      <c r="WM88" s="76"/>
      <c r="WN88" s="76"/>
      <c r="WO88" s="76"/>
      <c r="WP88" s="76"/>
      <c r="WQ88" s="76"/>
      <c r="WR88" s="76"/>
      <c r="WS88" s="76"/>
      <c r="WT88" s="76"/>
      <c r="WU88" s="76"/>
      <c r="WV88" s="76"/>
      <c r="WW88" s="76"/>
      <c r="WX88" s="76"/>
      <c r="WY88" s="76"/>
      <c r="WZ88" s="76"/>
      <c r="XA88" s="76"/>
      <c r="XB88" s="76"/>
      <c r="XC88" s="76"/>
      <c r="XD88" s="76"/>
      <c r="XE88" s="76"/>
      <c r="XF88" s="76"/>
      <c r="XG88" s="76"/>
      <c r="XH88" s="76"/>
      <c r="XI88" s="76"/>
      <c r="XJ88" s="76"/>
      <c r="XK88" s="76"/>
      <c r="XL88" s="76"/>
      <c r="XM88" s="76"/>
      <c r="XN88" s="76"/>
      <c r="XO88" s="76"/>
      <c r="XP88" s="76"/>
      <c r="XQ88" s="76"/>
      <c r="XR88" s="76"/>
      <c r="XS88" s="76"/>
      <c r="XT88" s="76"/>
      <c r="XU88" s="76"/>
      <c r="XV88" s="76"/>
      <c r="XW88" s="76"/>
      <c r="XX88" s="76"/>
      <c r="XY88" s="76"/>
      <c r="XZ88" s="76"/>
      <c r="YA88" s="76"/>
      <c r="YB88" s="76"/>
      <c r="YC88" s="76"/>
      <c r="YD88" s="76"/>
      <c r="YE88" s="76"/>
      <c r="YF88" s="76"/>
      <c r="YG88" s="76"/>
      <c r="YH88" s="76"/>
      <c r="YI88" s="76"/>
      <c r="YJ88" s="76"/>
      <c r="YK88" s="76"/>
      <c r="YL88" s="76"/>
      <c r="YM88" s="76"/>
      <c r="YN88" s="76"/>
      <c r="YO88" s="76"/>
      <c r="YP88" s="76"/>
      <c r="YQ88" s="76"/>
      <c r="YR88" s="76"/>
      <c r="YS88" s="76"/>
      <c r="YT88" s="76"/>
      <c r="YU88" s="76"/>
      <c r="YV88" s="76"/>
      <c r="YW88" s="76"/>
      <c r="YX88" s="76"/>
      <c r="YY88" s="76"/>
      <c r="YZ88" s="76"/>
      <c r="ZA88" s="76"/>
      <c r="ZB88" s="76"/>
      <c r="ZC88" s="76"/>
      <c r="ZD88" s="76"/>
      <c r="ZE88" s="76"/>
      <c r="ZF88" s="76"/>
      <c r="ZG88" s="76"/>
      <c r="ZH88" s="76"/>
      <c r="ZI88" s="76"/>
      <c r="ZJ88" s="76"/>
      <c r="ZK88" s="76"/>
      <c r="ZL88" s="76"/>
      <c r="ZM88" s="76"/>
      <c r="ZN88" s="76"/>
      <c r="ZO88" s="76"/>
      <c r="ZP88" s="76"/>
      <c r="ZQ88" s="76"/>
      <c r="ZR88" s="76"/>
      <c r="ZS88" s="76"/>
      <c r="ZT88" s="76"/>
      <c r="ZU88" s="76"/>
      <c r="ZV88" s="76"/>
      <c r="ZW88" s="76"/>
      <c r="ZX88" s="76"/>
      <c r="ZY88" s="76"/>
      <c r="ZZ88" s="76"/>
      <c r="AAA88" s="76"/>
      <c r="AAB88" s="76"/>
      <c r="AAC88" s="76"/>
      <c r="AAD88" s="76"/>
      <c r="AAE88" s="76"/>
      <c r="AAF88" s="76"/>
      <c r="AAG88" s="76"/>
      <c r="AAH88" s="76"/>
      <c r="AAI88" s="76"/>
      <c r="AAJ88" s="76"/>
      <c r="AAK88" s="76"/>
      <c r="AAL88" s="76"/>
      <c r="AAM88" s="76"/>
      <c r="AAN88" s="76"/>
      <c r="AAO88" s="76"/>
      <c r="AAP88" s="76"/>
      <c r="AAQ88" s="76"/>
      <c r="AAR88" s="76"/>
      <c r="AAS88" s="76"/>
      <c r="AAT88" s="76"/>
      <c r="AAU88" s="76"/>
      <c r="AAV88" s="76"/>
      <c r="AAW88" s="76"/>
      <c r="AAX88" s="76"/>
      <c r="AAY88" s="76"/>
      <c r="AAZ88" s="76"/>
      <c r="ABA88" s="76"/>
      <c r="ABB88" s="76"/>
      <c r="ABC88" s="76"/>
      <c r="ABD88" s="76"/>
      <c r="ABE88" s="76"/>
      <c r="ABF88" s="76"/>
      <c r="ABG88" s="76"/>
      <c r="ABH88" s="76"/>
      <c r="ABI88" s="76"/>
      <c r="ABJ88" s="76"/>
      <c r="ABK88" s="76"/>
      <c r="ABL88" s="76"/>
      <c r="ABM88" s="76"/>
      <c r="ABN88" s="76"/>
      <c r="ABO88" s="76"/>
      <c r="ABP88" s="76"/>
      <c r="ABQ88" s="76"/>
      <c r="ABR88" s="76"/>
      <c r="ABS88" s="76"/>
      <c r="ABT88" s="76"/>
      <c r="ABU88" s="76"/>
      <c r="ABV88" s="76"/>
      <c r="ABW88" s="76"/>
      <c r="ABX88" s="76"/>
      <c r="ABY88" s="76"/>
      <c r="ABZ88" s="76"/>
      <c r="ACA88" s="76"/>
      <c r="ACB88" s="76"/>
      <c r="ACC88" s="76"/>
      <c r="ACD88" s="76"/>
      <c r="ACE88" s="76"/>
      <c r="ACF88" s="76"/>
      <c r="ACG88" s="76"/>
      <c r="ACH88" s="76"/>
      <c r="ACI88" s="76"/>
      <c r="ACJ88" s="76"/>
      <c r="ACK88" s="76"/>
      <c r="ACL88" s="76"/>
      <c r="ACM88" s="76"/>
      <c r="ACN88" s="76"/>
      <c r="ACO88" s="76"/>
      <c r="ACP88" s="76"/>
      <c r="ACQ88" s="76"/>
      <c r="ACR88" s="76"/>
      <c r="ACS88" s="76"/>
      <c r="ACT88" s="76"/>
      <c r="ACU88" s="76"/>
      <c r="ACV88" s="76"/>
      <c r="ACW88" s="76"/>
      <c r="ACX88" s="76"/>
      <c r="ACY88" s="76"/>
      <c r="ACZ88" s="76"/>
      <c r="ADA88" s="76"/>
      <c r="ADB88" s="76"/>
      <c r="ADC88" s="76"/>
      <c r="ADD88" s="76"/>
      <c r="ADE88" s="76"/>
      <c r="ADF88" s="76"/>
      <c r="ADG88" s="76"/>
      <c r="ADH88" s="76"/>
      <c r="ADI88" s="76"/>
      <c r="ADJ88" s="76"/>
      <c r="ADK88" s="76"/>
      <c r="ADL88" s="76"/>
      <c r="ADM88" s="76"/>
      <c r="ADN88" s="76"/>
      <c r="ADO88" s="76"/>
      <c r="ADP88" s="76"/>
      <c r="ADQ88" s="76"/>
      <c r="ADR88" s="76"/>
      <c r="ADS88" s="76"/>
      <c r="ADT88" s="76"/>
      <c r="ADU88" s="76"/>
      <c r="ADV88" s="76"/>
      <c r="ADW88" s="76"/>
      <c r="ADX88" s="76"/>
      <c r="ADY88" s="76"/>
      <c r="ADZ88" s="76"/>
      <c r="AEA88" s="76"/>
      <c r="AEB88" s="76"/>
      <c r="AEC88" s="76"/>
      <c r="AED88" s="76"/>
      <c r="AEE88" s="76"/>
      <c r="AEF88" s="76"/>
      <c r="AEG88" s="76"/>
      <c r="AEH88" s="76"/>
      <c r="AEI88" s="76"/>
      <c r="AEJ88" s="76"/>
      <c r="AEK88" s="76"/>
      <c r="AEL88" s="76"/>
      <c r="AEM88" s="76"/>
      <c r="AEN88" s="76"/>
      <c r="AEO88" s="76"/>
      <c r="AEP88" s="76"/>
      <c r="AEQ88" s="76"/>
      <c r="AER88" s="76"/>
      <c r="AES88" s="76"/>
      <c r="AET88" s="76"/>
      <c r="AEU88" s="76"/>
      <c r="AEV88" s="76"/>
      <c r="AEW88" s="76"/>
      <c r="AEX88" s="76"/>
      <c r="AEY88" s="76"/>
      <c r="AEZ88" s="76"/>
      <c r="AFA88" s="76"/>
      <c r="AFB88" s="76"/>
      <c r="AFC88" s="76"/>
      <c r="AFD88" s="76"/>
      <c r="AFE88" s="76"/>
      <c r="AFF88" s="76"/>
      <c r="AFG88" s="76"/>
      <c r="AFH88" s="76"/>
      <c r="AFI88" s="76"/>
      <c r="AFJ88" s="76"/>
      <c r="AFK88" s="76"/>
      <c r="AFL88" s="76"/>
      <c r="AFM88" s="76"/>
      <c r="AFN88" s="76"/>
      <c r="AFO88" s="76"/>
      <c r="AFP88" s="76"/>
      <c r="AFQ88" s="76"/>
      <c r="AFR88" s="76"/>
      <c r="AFS88" s="76"/>
      <c r="AFT88" s="76"/>
      <c r="AFU88" s="76"/>
      <c r="AFV88" s="76"/>
      <c r="AFW88" s="76"/>
      <c r="AFX88" s="76"/>
      <c r="AFY88" s="76"/>
      <c r="AFZ88" s="76"/>
      <c r="AGA88" s="76"/>
      <c r="AGB88" s="76"/>
      <c r="AGC88" s="76"/>
      <c r="AGD88" s="76"/>
      <c r="AGE88" s="76"/>
      <c r="AGF88" s="76"/>
      <c r="AGG88" s="76"/>
      <c r="AGH88" s="76"/>
      <c r="AGI88" s="76"/>
      <c r="AGJ88" s="76"/>
      <c r="AGK88" s="76"/>
      <c r="AGL88" s="76"/>
      <c r="AGM88" s="76"/>
      <c r="AGN88" s="76"/>
      <c r="AGO88" s="76"/>
      <c r="AGP88" s="76"/>
      <c r="AGQ88" s="76"/>
      <c r="AGR88" s="76"/>
      <c r="AGS88" s="76"/>
      <c r="AGT88" s="76"/>
      <c r="AGU88" s="76"/>
      <c r="AGV88" s="76"/>
      <c r="AGW88" s="76"/>
      <c r="AGX88" s="76"/>
      <c r="AGY88" s="76"/>
      <c r="AGZ88" s="76"/>
      <c r="AHA88" s="76"/>
      <c r="AHB88" s="76"/>
      <c r="AHC88" s="76"/>
      <c r="AHD88" s="76"/>
      <c r="AHE88" s="76"/>
      <c r="AHF88" s="76"/>
      <c r="AHG88" s="76"/>
      <c r="AHH88" s="76"/>
      <c r="AHI88" s="76"/>
      <c r="AHJ88" s="76"/>
      <c r="AHK88" s="76"/>
      <c r="AHL88" s="76"/>
      <c r="AHM88" s="76"/>
      <c r="AHN88" s="76"/>
      <c r="AHO88" s="76"/>
      <c r="AHP88" s="76"/>
      <c r="AHQ88" s="76"/>
      <c r="AHR88" s="76"/>
      <c r="AHS88" s="76"/>
      <c r="AHT88" s="76"/>
      <c r="AHU88" s="76"/>
      <c r="AHV88" s="76"/>
      <c r="AHW88" s="76"/>
      <c r="AHX88" s="76"/>
      <c r="AHY88" s="76"/>
      <c r="AHZ88" s="76"/>
      <c r="AIA88" s="76"/>
      <c r="AIB88" s="76"/>
      <c r="AIC88" s="76"/>
      <c r="AID88" s="76"/>
      <c r="AIE88" s="76"/>
      <c r="AIF88" s="76"/>
      <c r="AIG88" s="76"/>
      <c r="AIH88" s="76"/>
      <c r="AII88" s="76"/>
      <c r="AIJ88" s="76"/>
      <c r="AIK88" s="76"/>
      <c r="AIL88" s="76"/>
      <c r="AIM88" s="76"/>
      <c r="AIN88" s="76"/>
      <c r="AIO88" s="76"/>
      <c r="AIP88" s="76"/>
      <c r="AIQ88" s="76"/>
      <c r="AIR88" s="76"/>
      <c r="AIS88" s="76"/>
      <c r="AIT88" s="76"/>
      <c r="AIU88" s="76"/>
      <c r="AIV88" s="76"/>
      <c r="AIW88" s="76"/>
      <c r="AIX88" s="76"/>
      <c r="AIY88" s="76"/>
      <c r="AIZ88" s="76"/>
      <c r="AJA88" s="76"/>
      <c r="AJB88" s="76"/>
      <c r="AJC88" s="76"/>
      <c r="AJD88" s="76"/>
      <c r="AJE88" s="76"/>
      <c r="AJF88" s="76"/>
      <c r="AJG88" s="76"/>
      <c r="AJH88" s="76"/>
      <c r="AJI88" s="76"/>
      <c r="AJJ88" s="76"/>
      <c r="AJK88" s="76"/>
      <c r="AJL88" s="76"/>
      <c r="AJM88" s="76"/>
      <c r="AJN88" s="76"/>
      <c r="AJO88" s="76"/>
      <c r="AJP88" s="76"/>
      <c r="AJQ88" s="76"/>
      <c r="AJR88" s="76"/>
      <c r="AJS88" s="76"/>
      <c r="AJT88" s="76"/>
      <c r="AJU88" s="76"/>
      <c r="AJV88" s="76"/>
      <c r="AJW88" s="76"/>
      <c r="AJX88" s="76"/>
      <c r="AJY88" s="76"/>
      <c r="AJZ88" s="76"/>
      <c r="AKA88" s="76"/>
      <c r="AKB88" s="76"/>
      <c r="AKC88" s="76"/>
      <c r="AKD88" s="76"/>
      <c r="AKE88" s="76"/>
      <c r="AKF88" s="76"/>
      <c r="AKG88" s="76"/>
      <c r="AKH88" s="76"/>
      <c r="AKI88" s="76"/>
      <c r="AKJ88" s="76"/>
      <c r="AKK88" s="76"/>
      <c r="AKL88" s="76"/>
      <c r="AKM88" s="76"/>
      <c r="AKN88" s="76"/>
      <c r="AKO88" s="76"/>
      <c r="AKP88" s="76"/>
      <c r="AKQ88" s="76"/>
      <c r="AKR88" s="76"/>
      <c r="AKS88" s="76"/>
      <c r="AKT88" s="76"/>
      <c r="AKU88" s="76"/>
      <c r="AKV88" s="76"/>
      <c r="AKW88" s="76"/>
      <c r="AKX88" s="76"/>
      <c r="AKY88" s="76"/>
      <c r="AKZ88" s="76"/>
      <c r="ALA88" s="76"/>
      <c r="ALB88" s="76"/>
      <c r="ALC88" s="76"/>
      <c r="ALD88" s="76"/>
      <c r="ALE88" s="76"/>
      <c r="ALF88" s="76"/>
      <c r="ALG88" s="76"/>
      <c r="ALH88" s="76"/>
      <c r="ALI88" s="76"/>
      <c r="ALJ88" s="76"/>
      <c r="ALK88" s="76"/>
      <c r="ALL88" s="76"/>
      <c r="ALM88" s="76"/>
      <c r="ALN88" s="76"/>
      <c r="ALO88" s="76"/>
      <c r="ALP88" s="76"/>
      <c r="ALQ88" s="76"/>
      <c r="ALR88" s="76"/>
      <c r="ALS88" s="76"/>
      <c r="ALT88" s="76"/>
      <c r="ALU88" s="76"/>
      <c r="ALV88" s="76"/>
      <c r="ALW88" s="76"/>
      <c r="ALX88" s="76"/>
      <c r="ALY88" s="76"/>
      <c r="ALZ88" s="76"/>
      <c r="AMA88" s="76"/>
      <c r="AMB88" s="76"/>
      <c r="AMC88" s="76"/>
      <c r="AMD88" s="76"/>
      <c r="AME88" s="76"/>
    </row>
    <row r="89" spans="1:1019" s="80" customFormat="1" ht="25.5">
      <c r="A89" s="20" t="s">
        <v>329</v>
      </c>
      <c r="B89" s="21">
        <v>5213345</v>
      </c>
      <c r="C89" s="21" t="s">
        <v>96</v>
      </c>
      <c r="D89" s="71" t="s">
        <v>73</v>
      </c>
      <c r="E89" s="22" t="s">
        <v>72</v>
      </c>
      <c r="F89" s="59">
        <v>2</v>
      </c>
      <c r="G89" s="23">
        <v>6.09</v>
      </c>
      <c r="H89" s="69">
        <f t="shared" si="28"/>
        <v>0.21229999999999999</v>
      </c>
      <c r="I89" s="23">
        <f t="shared" si="29"/>
        <v>7.38</v>
      </c>
      <c r="J89" s="23">
        <f t="shared" si="30"/>
        <v>14.76</v>
      </c>
      <c r="K89" s="78">
        <f t="shared" si="31"/>
        <v>12.18</v>
      </c>
      <c r="L89" s="76"/>
      <c r="M89" s="79"/>
      <c r="N89" s="76"/>
      <c r="O89" s="76"/>
      <c r="P89" s="76"/>
      <c r="Q89" s="76"/>
      <c r="R89" s="76"/>
      <c r="S89" s="76"/>
      <c r="T89" s="76"/>
      <c r="U89" s="76"/>
      <c r="V89" s="76"/>
      <c r="W89" s="76"/>
      <c r="X89" s="76"/>
      <c r="Y89" s="76"/>
      <c r="Z89" s="76"/>
      <c r="AA89" s="76"/>
      <c r="AB89" s="76"/>
      <c r="AC89" s="76"/>
      <c r="AD89" s="76"/>
      <c r="AE89" s="76"/>
      <c r="AF89" s="76"/>
      <c r="AG89" s="76"/>
      <c r="AH89" s="76"/>
      <c r="AI89" s="76"/>
      <c r="AJ89" s="76"/>
      <c r="AK89" s="76"/>
      <c r="AL89" s="76"/>
      <c r="AM89" s="76"/>
      <c r="AN89" s="76"/>
      <c r="AO89" s="76"/>
      <c r="AP89" s="76"/>
      <c r="AQ89" s="76"/>
      <c r="AR89" s="76"/>
      <c r="AS89" s="76"/>
      <c r="AT89" s="76"/>
      <c r="AU89" s="76"/>
      <c r="AV89" s="76"/>
      <c r="AW89" s="76"/>
      <c r="AX89" s="76"/>
      <c r="AY89" s="76"/>
      <c r="AZ89" s="76"/>
      <c r="BA89" s="76"/>
      <c r="BB89" s="76"/>
      <c r="BC89" s="76"/>
      <c r="BD89" s="76"/>
      <c r="BE89" s="76"/>
      <c r="BF89" s="76"/>
      <c r="BG89" s="76"/>
      <c r="BH89" s="76"/>
      <c r="BI89" s="76"/>
      <c r="BJ89" s="76"/>
      <c r="BK89" s="76"/>
      <c r="BL89" s="76"/>
      <c r="BM89" s="76"/>
      <c r="BN89" s="76"/>
      <c r="BO89" s="76"/>
      <c r="BP89" s="76"/>
      <c r="BQ89" s="76"/>
      <c r="BR89" s="76"/>
      <c r="BS89" s="76"/>
      <c r="BT89" s="76"/>
      <c r="BU89" s="76"/>
      <c r="BV89" s="76"/>
      <c r="BW89" s="76"/>
      <c r="BX89" s="76"/>
      <c r="BY89" s="76"/>
      <c r="BZ89" s="76"/>
      <c r="CA89" s="76"/>
      <c r="CB89" s="76"/>
      <c r="CC89" s="76"/>
      <c r="CD89" s="76"/>
      <c r="CE89" s="76"/>
      <c r="CF89" s="76"/>
      <c r="CG89" s="76"/>
      <c r="CH89" s="76"/>
      <c r="CI89" s="76"/>
      <c r="CJ89" s="76"/>
      <c r="CK89" s="76"/>
      <c r="CL89" s="76"/>
      <c r="CM89" s="76"/>
      <c r="CN89" s="76"/>
      <c r="CO89" s="76"/>
      <c r="CP89" s="76"/>
      <c r="CQ89" s="76"/>
      <c r="CR89" s="76"/>
      <c r="CS89" s="76"/>
      <c r="CT89" s="76"/>
      <c r="CU89" s="76"/>
      <c r="CV89" s="76"/>
      <c r="CW89" s="76"/>
      <c r="CX89" s="76"/>
      <c r="CY89" s="76"/>
      <c r="CZ89" s="76"/>
      <c r="DA89" s="76"/>
      <c r="DB89" s="76"/>
      <c r="DC89" s="76"/>
      <c r="DD89" s="76"/>
      <c r="DE89" s="76"/>
      <c r="DF89" s="76"/>
      <c r="DG89" s="76"/>
      <c r="DH89" s="76"/>
      <c r="DI89" s="76"/>
      <c r="DJ89" s="76"/>
      <c r="DK89" s="76"/>
      <c r="DL89" s="76"/>
      <c r="DM89" s="76"/>
      <c r="DN89" s="76"/>
      <c r="DO89" s="76"/>
      <c r="DP89" s="76"/>
      <c r="DQ89" s="76"/>
      <c r="DR89" s="76"/>
      <c r="DS89" s="76"/>
      <c r="DT89" s="76"/>
      <c r="DU89" s="76"/>
      <c r="DV89" s="76"/>
      <c r="DW89" s="76"/>
      <c r="DX89" s="76"/>
      <c r="DY89" s="76"/>
      <c r="DZ89" s="76"/>
      <c r="EA89" s="76"/>
      <c r="EB89" s="76"/>
      <c r="EC89" s="76"/>
      <c r="ED89" s="76"/>
      <c r="EE89" s="76"/>
      <c r="EF89" s="76"/>
      <c r="EG89" s="76"/>
      <c r="EH89" s="76"/>
      <c r="EI89" s="76"/>
      <c r="EJ89" s="76"/>
      <c r="EK89" s="76"/>
      <c r="EL89" s="76"/>
      <c r="EM89" s="76"/>
      <c r="EN89" s="76"/>
      <c r="EO89" s="76"/>
      <c r="EP89" s="76"/>
      <c r="EQ89" s="76"/>
      <c r="ER89" s="76"/>
      <c r="ES89" s="76"/>
      <c r="ET89" s="76"/>
      <c r="EU89" s="76"/>
      <c r="EV89" s="76"/>
      <c r="EW89" s="76"/>
      <c r="EX89" s="76"/>
      <c r="EY89" s="76"/>
      <c r="EZ89" s="76"/>
      <c r="FA89" s="76"/>
      <c r="FB89" s="76"/>
      <c r="FC89" s="76"/>
      <c r="FD89" s="76"/>
      <c r="FE89" s="76"/>
      <c r="FF89" s="76"/>
      <c r="FG89" s="76"/>
      <c r="FH89" s="76"/>
      <c r="FI89" s="76"/>
      <c r="FJ89" s="76"/>
      <c r="FK89" s="76"/>
      <c r="FL89" s="76"/>
      <c r="FM89" s="76"/>
      <c r="FN89" s="76"/>
      <c r="FO89" s="76"/>
      <c r="FP89" s="76"/>
      <c r="FQ89" s="76"/>
      <c r="FR89" s="76"/>
      <c r="FS89" s="76"/>
      <c r="FT89" s="76"/>
      <c r="FU89" s="76"/>
      <c r="FV89" s="76"/>
      <c r="FW89" s="76"/>
      <c r="FX89" s="76"/>
      <c r="FY89" s="76"/>
      <c r="FZ89" s="76"/>
      <c r="GA89" s="76"/>
      <c r="GB89" s="76"/>
      <c r="GC89" s="76"/>
      <c r="GD89" s="76"/>
      <c r="GE89" s="76"/>
      <c r="GF89" s="76"/>
      <c r="GG89" s="76"/>
      <c r="GH89" s="76"/>
      <c r="GI89" s="76"/>
      <c r="GJ89" s="76"/>
      <c r="GK89" s="76"/>
      <c r="GL89" s="76"/>
      <c r="GM89" s="76"/>
      <c r="GN89" s="76"/>
      <c r="GO89" s="76"/>
      <c r="GP89" s="76"/>
      <c r="GQ89" s="76"/>
      <c r="GR89" s="76"/>
      <c r="GS89" s="76"/>
      <c r="GT89" s="76"/>
      <c r="GU89" s="76"/>
      <c r="GV89" s="76"/>
      <c r="GW89" s="76"/>
      <c r="GX89" s="76"/>
      <c r="GY89" s="76"/>
      <c r="GZ89" s="76"/>
      <c r="HA89" s="76"/>
      <c r="HB89" s="76"/>
      <c r="HC89" s="76"/>
      <c r="HD89" s="76"/>
      <c r="HE89" s="76"/>
      <c r="HF89" s="76"/>
      <c r="HG89" s="76"/>
      <c r="HH89" s="76"/>
      <c r="HI89" s="76"/>
      <c r="HJ89" s="76"/>
      <c r="HK89" s="76"/>
      <c r="HL89" s="76"/>
      <c r="HM89" s="76"/>
      <c r="HN89" s="76"/>
      <c r="HO89" s="76"/>
      <c r="HP89" s="76"/>
      <c r="HQ89" s="76"/>
      <c r="HR89" s="76"/>
      <c r="HS89" s="76"/>
      <c r="HT89" s="76"/>
      <c r="HU89" s="76"/>
      <c r="HV89" s="76"/>
      <c r="HW89" s="76"/>
      <c r="HX89" s="76"/>
      <c r="HY89" s="76"/>
      <c r="HZ89" s="76"/>
      <c r="IA89" s="76"/>
      <c r="IB89" s="76"/>
      <c r="IC89" s="76"/>
      <c r="ID89" s="76"/>
      <c r="IE89" s="76"/>
      <c r="IF89" s="76"/>
      <c r="IG89" s="76"/>
      <c r="IH89" s="76"/>
      <c r="II89" s="76"/>
      <c r="IJ89" s="76"/>
      <c r="IK89" s="76"/>
      <c r="IL89" s="76"/>
      <c r="IM89" s="76"/>
      <c r="IN89" s="76"/>
      <c r="IO89" s="76"/>
      <c r="IP89" s="76"/>
      <c r="IQ89" s="76"/>
      <c r="IR89" s="76"/>
      <c r="IS89" s="76"/>
      <c r="IT89" s="76"/>
      <c r="IU89" s="76"/>
      <c r="IV89" s="76"/>
      <c r="IW89" s="76"/>
      <c r="IX89" s="76"/>
      <c r="IY89" s="76"/>
      <c r="IZ89" s="76"/>
      <c r="JA89" s="76"/>
      <c r="JB89" s="76"/>
      <c r="JC89" s="76"/>
      <c r="JD89" s="76"/>
      <c r="JE89" s="76"/>
      <c r="JF89" s="76"/>
      <c r="JG89" s="76"/>
      <c r="JH89" s="76"/>
      <c r="JI89" s="76"/>
      <c r="JJ89" s="76"/>
      <c r="JK89" s="76"/>
      <c r="JL89" s="76"/>
      <c r="JM89" s="76"/>
      <c r="JN89" s="76"/>
      <c r="JO89" s="76"/>
      <c r="JP89" s="76"/>
      <c r="JQ89" s="76"/>
      <c r="JR89" s="76"/>
      <c r="JS89" s="76"/>
      <c r="JT89" s="76"/>
      <c r="JU89" s="76"/>
      <c r="JV89" s="76"/>
      <c r="JW89" s="76"/>
      <c r="JX89" s="76"/>
      <c r="JY89" s="76"/>
      <c r="JZ89" s="76"/>
      <c r="KA89" s="76"/>
      <c r="KB89" s="76"/>
      <c r="KC89" s="76"/>
      <c r="KD89" s="76"/>
      <c r="KE89" s="76"/>
      <c r="KF89" s="76"/>
      <c r="KG89" s="76"/>
      <c r="KH89" s="76"/>
      <c r="KI89" s="76"/>
      <c r="KJ89" s="76"/>
      <c r="KK89" s="76"/>
      <c r="KL89" s="76"/>
      <c r="KM89" s="76"/>
      <c r="KN89" s="76"/>
      <c r="KO89" s="76"/>
      <c r="KP89" s="76"/>
      <c r="KQ89" s="76"/>
      <c r="KR89" s="76"/>
      <c r="KS89" s="76"/>
      <c r="KT89" s="76"/>
      <c r="KU89" s="76"/>
      <c r="KV89" s="76"/>
      <c r="KW89" s="76"/>
      <c r="KX89" s="76"/>
      <c r="KY89" s="76"/>
      <c r="KZ89" s="76"/>
      <c r="LA89" s="76"/>
      <c r="LB89" s="76"/>
      <c r="LC89" s="76"/>
      <c r="LD89" s="76"/>
      <c r="LE89" s="76"/>
      <c r="LF89" s="76"/>
      <c r="LG89" s="76"/>
      <c r="LH89" s="76"/>
      <c r="LI89" s="76"/>
      <c r="LJ89" s="76"/>
      <c r="LK89" s="76"/>
      <c r="LL89" s="76"/>
      <c r="LM89" s="76"/>
      <c r="LN89" s="76"/>
      <c r="LO89" s="76"/>
      <c r="LP89" s="76"/>
      <c r="LQ89" s="76"/>
      <c r="LR89" s="76"/>
      <c r="LS89" s="76"/>
      <c r="LT89" s="76"/>
      <c r="LU89" s="76"/>
      <c r="LV89" s="76"/>
      <c r="LW89" s="76"/>
      <c r="LX89" s="76"/>
      <c r="LY89" s="76"/>
      <c r="LZ89" s="76"/>
      <c r="MA89" s="76"/>
      <c r="MB89" s="76"/>
      <c r="MC89" s="76"/>
      <c r="MD89" s="76"/>
      <c r="ME89" s="76"/>
      <c r="MF89" s="76"/>
      <c r="MG89" s="76"/>
      <c r="MH89" s="76"/>
      <c r="MI89" s="76"/>
      <c r="MJ89" s="76"/>
      <c r="MK89" s="76"/>
      <c r="ML89" s="76"/>
      <c r="MM89" s="76"/>
      <c r="MN89" s="76"/>
      <c r="MO89" s="76"/>
      <c r="MP89" s="76"/>
      <c r="MQ89" s="76"/>
      <c r="MR89" s="76"/>
      <c r="MS89" s="76"/>
      <c r="MT89" s="76"/>
      <c r="MU89" s="76"/>
      <c r="MV89" s="76"/>
      <c r="MW89" s="76"/>
      <c r="MX89" s="76"/>
      <c r="MY89" s="76"/>
      <c r="MZ89" s="76"/>
      <c r="NA89" s="76"/>
      <c r="NB89" s="76"/>
      <c r="NC89" s="76"/>
      <c r="ND89" s="76"/>
      <c r="NE89" s="76"/>
      <c r="NF89" s="76"/>
      <c r="NG89" s="76"/>
      <c r="NH89" s="76"/>
      <c r="NI89" s="76"/>
      <c r="NJ89" s="76"/>
      <c r="NK89" s="76"/>
      <c r="NL89" s="76"/>
      <c r="NM89" s="76"/>
      <c r="NN89" s="76"/>
      <c r="NO89" s="76"/>
      <c r="NP89" s="76"/>
      <c r="NQ89" s="76"/>
      <c r="NR89" s="76"/>
      <c r="NS89" s="76"/>
      <c r="NT89" s="76"/>
      <c r="NU89" s="76"/>
      <c r="NV89" s="76"/>
      <c r="NW89" s="76"/>
      <c r="NX89" s="76"/>
      <c r="NY89" s="76"/>
      <c r="NZ89" s="76"/>
      <c r="OA89" s="76"/>
      <c r="OB89" s="76"/>
      <c r="OC89" s="76"/>
      <c r="OD89" s="76"/>
      <c r="OE89" s="76"/>
      <c r="OF89" s="76"/>
      <c r="OG89" s="76"/>
      <c r="OH89" s="76"/>
      <c r="OI89" s="76"/>
      <c r="OJ89" s="76"/>
      <c r="OK89" s="76"/>
      <c r="OL89" s="76"/>
      <c r="OM89" s="76"/>
      <c r="ON89" s="76"/>
      <c r="OO89" s="76"/>
      <c r="OP89" s="76"/>
      <c r="OQ89" s="76"/>
      <c r="OR89" s="76"/>
      <c r="OS89" s="76"/>
      <c r="OT89" s="76"/>
      <c r="OU89" s="76"/>
      <c r="OV89" s="76"/>
      <c r="OW89" s="76"/>
      <c r="OX89" s="76"/>
      <c r="OY89" s="76"/>
      <c r="OZ89" s="76"/>
      <c r="PA89" s="76"/>
      <c r="PB89" s="76"/>
      <c r="PC89" s="76"/>
      <c r="PD89" s="76"/>
      <c r="PE89" s="76"/>
      <c r="PF89" s="76"/>
      <c r="PG89" s="76"/>
      <c r="PH89" s="76"/>
      <c r="PI89" s="76"/>
      <c r="PJ89" s="76"/>
      <c r="PK89" s="76"/>
      <c r="PL89" s="76"/>
      <c r="PM89" s="76"/>
      <c r="PN89" s="76"/>
      <c r="PO89" s="76"/>
      <c r="PP89" s="76"/>
      <c r="PQ89" s="76"/>
      <c r="PR89" s="76"/>
      <c r="PS89" s="76"/>
      <c r="PT89" s="76"/>
      <c r="PU89" s="76"/>
      <c r="PV89" s="76"/>
      <c r="PW89" s="76"/>
      <c r="PX89" s="76"/>
      <c r="PY89" s="76"/>
      <c r="PZ89" s="76"/>
      <c r="QA89" s="76"/>
      <c r="QB89" s="76"/>
      <c r="QC89" s="76"/>
      <c r="QD89" s="76"/>
      <c r="QE89" s="76"/>
      <c r="QF89" s="76"/>
      <c r="QG89" s="76"/>
      <c r="QH89" s="76"/>
      <c r="QI89" s="76"/>
      <c r="QJ89" s="76"/>
      <c r="QK89" s="76"/>
      <c r="QL89" s="76"/>
      <c r="QM89" s="76"/>
      <c r="QN89" s="76"/>
      <c r="QO89" s="76"/>
      <c r="QP89" s="76"/>
      <c r="QQ89" s="76"/>
      <c r="QR89" s="76"/>
      <c r="QS89" s="76"/>
      <c r="QT89" s="76"/>
      <c r="QU89" s="76"/>
      <c r="QV89" s="76"/>
      <c r="QW89" s="76"/>
      <c r="QX89" s="76"/>
      <c r="QY89" s="76"/>
      <c r="QZ89" s="76"/>
      <c r="RA89" s="76"/>
      <c r="RB89" s="76"/>
      <c r="RC89" s="76"/>
      <c r="RD89" s="76"/>
      <c r="RE89" s="76"/>
      <c r="RF89" s="76"/>
      <c r="RG89" s="76"/>
      <c r="RH89" s="76"/>
      <c r="RI89" s="76"/>
      <c r="RJ89" s="76"/>
      <c r="RK89" s="76"/>
      <c r="RL89" s="76"/>
      <c r="RM89" s="76"/>
      <c r="RN89" s="76"/>
      <c r="RO89" s="76"/>
      <c r="RP89" s="76"/>
      <c r="RQ89" s="76"/>
      <c r="RR89" s="76"/>
      <c r="RS89" s="76"/>
      <c r="RT89" s="76"/>
      <c r="RU89" s="76"/>
      <c r="RV89" s="76"/>
      <c r="RW89" s="76"/>
      <c r="RX89" s="76"/>
      <c r="RY89" s="76"/>
      <c r="RZ89" s="76"/>
      <c r="SA89" s="76"/>
      <c r="SB89" s="76"/>
      <c r="SC89" s="76"/>
      <c r="SD89" s="76"/>
      <c r="SE89" s="76"/>
      <c r="SF89" s="76"/>
      <c r="SG89" s="76"/>
      <c r="SH89" s="76"/>
      <c r="SI89" s="76"/>
      <c r="SJ89" s="76"/>
      <c r="SK89" s="76"/>
      <c r="SL89" s="76"/>
      <c r="SM89" s="76"/>
      <c r="SN89" s="76"/>
      <c r="SO89" s="76"/>
      <c r="SP89" s="76"/>
      <c r="SQ89" s="76"/>
      <c r="SR89" s="76"/>
      <c r="SS89" s="76"/>
      <c r="ST89" s="76"/>
      <c r="SU89" s="76"/>
      <c r="SV89" s="76"/>
      <c r="SW89" s="76"/>
      <c r="SX89" s="76"/>
      <c r="SY89" s="76"/>
      <c r="SZ89" s="76"/>
      <c r="TA89" s="76"/>
      <c r="TB89" s="76"/>
      <c r="TC89" s="76"/>
      <c r="TD89" s="76"/>
      <c r="TE89" s="76"/>
      <c r="TF89" s="76"/>
      <c r="TG89" s="76"/>
      <c r="TH89" s="76"/>
      <c r="TI89" s="76"/>
      <c r="TJ89" s="76"/>
      <c r="TK89" s="76"/>
      <c r="TL89" s="76"/>
      <c r="TM89" s="76"/>
      <c r="TN89" s="76"/>
      <c r="TO89" s="76"/>
      <c r="TP89" s="76"/>
      <c r="TQ89" s="76"/>
      <c r="TR89" s="76"/>
      <c r="TS89" s="76"/>
      <c r="TT89" s="76"/>
      <c r="TU89" s="76"/>
      <c r="TV89" s="76"/>
      <c r="TW89" s="76"/>
      <c r="TX89" s="76"/>
      <c r="TY89" s="76"/>
      <c r="TZ89" s="76"/>
      <c r="UA89" s="76"/>
      <c r="UB89" s="76"/>
      <c r="UC89" s="76"/>
      <c r="UD89" s="76"/>
      <c r="UE89" s="76"/>
      <c r="UF89" s="76"/>
      <c r="UG89" s="76"/>
      <c r="UH89" s="76"/>
      <c r="UI89" s="76"/>
      <c r="UJ89" s="76"/>
      <c r="UK89" s="76"/>
      <c r="UL89" s="76"/>
      <c r="UM89" s="76"/>
      <c r="UN89" s="76"/>
      <c r="UO89" s="76"/>
      <c r="UP89" s="76"/>
      <c r="UQ89" s="76"/>
      <c r="UR89" s="76"/>
      <c r="US89" s="76"/>
      <c r="UT89" s="76"/>
      <c r="UU89" s="76"/>
      <c r="UV89" s="76"/>
      <c r="UW89" s="76"/>
      <c r="UX89" s="76"/>
      <c r="UY89" s="76"/>
      <c r="UZ89" s="76"/>
      <c r="VA89" s="76"/>
      <c r="VB89" s="76"/>
      <c r="VC89" s="76"/>
      <c r="VD89" s="76"/>
      <c r="VE89" s="76"/>
      <c r="VF89" s="76"/>
      <c r="VG89" s="76"/>
      <c r="VH89" s="76"/>
      <c r="VI89" s="76"/>
      <c r="VJ89" s="76"/>
      <c r="VK89" s="76"/>
      <c r="VL89" s="76"/>
      <c r="VM89" s="76"/>
      <c r="VN89" s="76"/>
      <c r="VO89" s="76"/>
      <c r="VP89" s="76"/>
      <c r="VQ89" s="76"/>
      <c r="VR89" s="76"/>
      <c r="VS89" s="76"/>
      <c r="VT89" s="76"/>
      <c r="VU89" s="76"/>
      <c r="VV89" s="76"/>
      <c r="VW89" s="76"/>
      <c r="VX89" s="76"/>
      <c r="VY89" s="76"/>
      <c r="VZ89" s="76"/>
      <c r="WA89" s="76"/>
      <c r="WB89" s="76"/>
      <c r="WC89" s="76"/>
      <c r="WD89" s="76"/>
      <c r="WE89" s="76"/>
      <c r="WF89" s="76"/>
      <c r="WG89" s="76"/>
      <c r="WH89" s="76"/>
      <c r="WI89" s="76"/>
      <c r="WJ89" s="76"/>
      <c r="WK89" s="76"/>
      <c r="WL89" s="76"/>
      <c r="WM89" s="76"/>
      <c r="WN89" s="76"/>
      <c r="WO89" s="76"/>
      <c r="WP89" s="76"/>
      <c r="WQ89" s="76"/>
      <c r="WR89" s="76"/>
      <c r="WS89" s="76"/>
      <c r="WT89" s="76"/>
      <c r="WU89" s="76"/>
      <c r="WV89" s="76"/>
      <c r="WW89" s="76"/>
      <c r="WX89" s="76"/>
      <c r="WY89" s="76"/>
      <c r="WZ89" s="76"/>
      <c r="XA89" s="76"/>
      <c r="XB89" s="76"/>
      <c r="XC89" s="76"/>
      <c r="XD89" s="76"/>
      <c r="XE89" s="76"/>
      <c r="XF89" s="76"/>
      <c r="XG89" s="76"/>
      <c r="XH89" s="76"/>
      <c r="XI89" s="76"/>
      <c r="XJ89" s="76"/>
      <c r="XK89" s="76"/>
      <c r="XL89" s="76"/>
      <c r="XM89" s="76"/>
      <c r="XN89" s="76"/>
      <c r="XO89" s="76"/>
      <c r="XP89" s="76"/>
      <c r="XQ89" s="76"/>
      <c r="XR89" s="76"/>
      <c r="XS89" s="76"/>
      <c r="XT89" s="76"/>
      <c r="XU89" s="76"/>
      <c r="XV89" s="76"/>
      <c r="XW89" s="76"/>
      <c r="XX89" s="76"/>
      <c r="XY89" s="76"/>
      <c r="XZ89" s="76"/>
      <c r="YA89" s="76"/>
      <c r="YB89" s="76"/>
      <c r="YC89" s="76"/>
      <c r="YD89" s="76"/>
      <c r="YE89" s="76"/>
      <c r="YF89" s="76"/>
      <c r="YG89" s="76"/>
      <c r="YH89" s="76"/>
      <c r="YI89" s="76"/>
      <c r="YJ89" s="76"/>
      <c r="YK89" s="76"/>
      <c r="YL89" s="76"/>
      <c r="YM89" s="76"/>
      <c r="YN89" s="76"/>
      <c r="YO89" s="76"/>
      <c r="YP89" s="76"/>
      <c r="YQ89" s="76"/>
      <c r="YR89" s="76"/>
      <c r="YS89" s="76"/>
      <c r="YT89" s="76"/>
      <c r="YU89" s="76"/>
      <c r="YV89" s="76"/>
      <c r="YW89" s="76"/>
      <c r="YX89" s="76"/>
      <c r="YY89" s="76"/>
      <c r="YZ89" s="76"/>
      <c r="ZA89" s="76"/>
      <c r="ZB89" s="76"/>
      <c r="ZC89" s="76"/>
      <c r="ZD89" s="76"/>
      <c r="ZE89" s="76"/>
      <c r="ZF89" s="76"/>
      <c r="ZG89" s="76"/>
      <c r="ZH89" s="76"/>
      <c r="ZI89" s="76"/>
      <c r="ZJ89" s="76"/>
      <c r="ZK89" s="76"/>
      <c r="ZL89" s="76"/>
      <c r="ZM89" s="76"/>
      <c r="ZN89" s="76"/>
      <c r="ZO89" s="76"/>
      <c r="ZP89" s="76"/>
      <c r="ZQ89" s="76"/>
      <c r="ZR89" s="76"/>
      <c r="ZS89" s="76"/>
      <c r="ZT89" s="76"/>
      <c r="ZU89" s="76"/>
      <c r="ZV89" s="76"/>
      <c r="ZW89" s="76"/>
      <c r="ZX89" s="76"/>
      <c r="ZY89" s="76"/>
      <c r="ZZ89" s="76"/>
      <c r="AAA89" s="76"/>
      <c r="AAB89" s="76"/>
      <c r="AAC89" s="76"/>
      <c r="AAD89" s="76"/>
      <c r="AAE89" s="76"/>
      <c r="AAF89" s="76"/>
      <c r="AAG89" s="76"/>
      <c r="AAH89" s="76"/>
      <c r="AAI89" s="76"/>
      <c r="AAJ89" s="76"/>
      <c r="AAK89" s="76"/>
      <c r="AAL89" s="76"/>
      <c r="AAM89" s="76"/>
      <c r="AAN89" s="76"/>
      <c r="AAO89" s="76"/>
      <c r="AAP89" s="76"/>
      <c r="AAQ89" s="76"/>
      <c r="AAR89" s="76"/>
      <c r="AAS89" s="76"/>
      <c r="AAT89" s="76"/>
      <c r="AAU89" s="76"/>
      <c r="AAV89" s="76"/>
      <c r="AAW89" s="76"/>
      <c r="AAX89" s="76"/>
      <c r="AAY89" s="76"/>
      <c r="AAZ89" s="76"/>
      <c r="ABA89" s="76"/>
      <c r="ABB89" s="76"/>
      <c r="ABC89" s="76"/>
      <c r="ABD89" s="76"/>
      <c r="ABE89" s="76"/>
      <c r="ABF89" s="76"/>
      <c r="ABG89" s="76"/>
      <c r="ABH89" s="76"/>
      <c r="ABI89" s="76"/>
      <c r="ABJ89" s="76"/>
      <c r="ABK89" s="76"/>
      <c r="ABL89" s="76"/>
      <c r="ABM89" s="76"/>
      <c r="ABN89" s="76"/>
      <c r="ABO89" s="76"/>
      <c r="ABP89" s="76"/>
      <c r="ABQ89" s="76"/>
      <c r="ABR89" s="76"/>
      <c r="ABS89" s="76"/>
      <c r="ABT89" s="76"/>
      <c r="ABU89" s="76"/>
      <c r="ABV89" s="76"/>
      <c r="ABW89" s="76"/>
      <c r="ABX89" s="76"/>
      <c r="ABY89" s="76"/>
      <c r="ABZ89" s="76"/>
      <c r="ACA89" s="76"/>
      <c r="ACB89" s="76"/>
      <c r="ACC89" s="76"/>
      <c r="ACD89" s="76"/>
      <c r="ACE89" s="76"/>
      <c r="ACF89" s="76"/>
      <c r="ACG89" s="76"/>
      <c r="ACH89" s="76"/>
      <c r="ACI89" s="76"/>
      <c r="ACJ89" s="76"/>
      <c r="ACK89" s="76"/>
      <c r="ACL89" s="76"/>
      <c r="ACM89" s="76"/>
      <c r="ACN89" s="76"/>
      <c r="ACO89" s="76"/>
      <c r="ACP89" s="76"/>
      <c r="ACQ89" s="76"/>
      <c r="ACR89" s="76"/>
      <c r="ACS89" s="76"/>
      <c r="ACT89" s="76"/>
      <c r="ACU89" s="76"/>
      <c r="ACV89" s="76"/>
      <c r="ACW89" s="76"/>
      <c r="ACX89" s="76"/>
      <c r="ACY89" s="76"/>
      <c r="ACZ89" s="76"/>
      <c r="ADA89" s="76"/>
      <c r="ADB89" s="76"/>
      <c r="ADC89" s="76"/>
      <c r="ADD89" s="76"/>
      <c r="ADE89" s="76"/>
      <c r="ADF89" s="76"/>
      <c r="ADG89" s="76"/>
      <c r="ADH89" s="76"/>
      <c r="ADI89" s="76"/>
      <c r="ADJ89" s="76"/>
      <c r="ADK89" s="76"/>
      <c r="ADL89" s="76"/>
      <c r="ADM89" s="76"/>
      <c r="ADN89" s="76"/>
      <c r="ADO89" s="76"/>
      <c r="ADP89" s="76"/>
      <c r="ADQ89" s="76"/>
      <c r="ADR89" s="76"/>
      <c r="ADS89" s="76"/>
      <c r="ADT89" s="76"/>
      <c r="ADU89" s="76"/>
      <c r="ADV89" s="76"/>
      <c r="ADW89" s="76"/>
      <c r="ADX89" s="76"/>
      <c r="ADY89" s="76"/>
      <c r="ADZ89" s="76"/>
      <c r="AEA89" s="76"/>
      <c r="AEB89" s="76"/>
      <c r="AEC89" s="76"/>
      <c r="AED89" s="76"/>
      <c r="AEE89" s="76"/>
      <c r="AEF89" s="76"/>
      <c r="AEG89" s="76"/>
      <c r="AEH89" s="76"/>
      <c r="AEI89" s="76"/>
      <c r="AEJ89" s="76"/>
      <c r="AEK89" s="76"/>
      <c r="AEL89" s="76"/>
      <c r="AEM89" s="76"/>
      <c r="AEN89" s="76"/>
      <c r="AEO89" s="76"/>
      <c r="AEP89" s="76"/>
      <c r="AEQ89" s="76"/>
      <c r="AER89" s="76"/>
      <c r="AES89" s="76"/>
      <c r="AET89" s="76"/>
      <c r="AEU89" s="76"/>
      <c r="AEV89" s="76"/>
      <c r="AEW89" s="76"/>
      <c r="AEX89" s="76"/>
      <c r="AEY89" s="76"/>
      <c r="AEZ89" s="76"/>
      <c r="AFA89" s="76"/>
      <c r="AFB89" s="76"/>
      <c r="AFC89" s="76"/>
      <c r="AFD89" s="76"/>
      <c r="AFE89" s="76"/>
      <c r="AFF89" s="76"/>
      <c r="AFG89" s="76"/>
      <c r="AFH89" s="76"/>
      <c r="AFI89" s="76"/>
      <c r="AFJ89" s="76"/>
      <c r="AFK89" s="76"/>
      <c r="AFL89" s="76"/>
      <c r="AFM89" s="76"/>
      <c r="AFN89" s="76"/>
      <c r="AFO89" s="76"/>
      <c r="AFP89" s="76"/>
      <c r="AFQ89" s="76"/>
      <c r="AFR89" s="76"/>
      <c r="AFS89" s="76"/>
      <c r="AFT89" s="76"/>
      <c r="AFU89" s="76"/>
      <c r="AFV89" s="76"/>
      <c r="AFW89" s="76"/>
      <c r="AFX89" s="76"/>
      <c r="AFY89" s="76"/>
      <c r="AFZ89" s="76"/>
      <c r="AGA89" s="76"/>
      <c r="AGB89" s="76"/>
      <c r="AGC89" s="76"/>
      <c r="AGD89" s="76"/>
      <c r="AGE89" s="76"/>
      <c r="AGF89" s="76"/>
      <c r="AGG89" s="76"/>
      <c r="AGH89" s="76"/>
      <c r="AGI89" s="76"/>
      <c r="AGJ89" s="76"/>
      <c r="AGK89" s="76"/>
      <c r="AGL89" s="76"/>
      <c r="AGM89" s="76"/>
      <c r="AGN89" s="76"/>
      <c r="AGO89" s="76"/>
      <c r="AGP89" s="76"/>
      <c r="AGQ89" s="76"/>
      <c r="AGR89" s="76"/>
      <c r="AGS89" s="76"/>
      <c r="AGT89" s="76"/>
      <c r="AGU89" s="76"/>
      <c r="AGV89" s="76"/>
      <c r="AGW89" s="76"/>
      <c r="AGX89" s="76"/>
      <c r="AGY89" s="76"/>
      <c r="AGZ89" s="76"/>
      <c r="AHA89" s="76"/>
      <c r="AHB89" s="76"/>
      <c r="AHC89" s="76"/>
      <c r="AHD89" s="76"/>
      <c r="AHE89" s="76"/>
      <c r="AHF89" s="76"/>
      <c r="AHG89" s="76"/>
      <c r="AHH89" s="76"/>
      <c r="AHI89" s="76"/>
      <c r="AHJ89" s="76"/>
      <c r="AHK89" s="76"/>
      <c r="AHL89" s="76"/>
      <c r="AHM89" s="76"/>
      <c r="AHN89" s="76"/>
      <c r="AHO89" s="76"/>
      <c r="AHP89" s="76"/>
      <c r="AHQ89" s="76"/>
      <c r="AHR89" s="76"/>
      <c r="AHS89" s="76"/>
      <c r="AHT89" s="76"/>
      <c r="AHU89" s="76"/>
      <c r="AHV89" s="76"/>
      <c r="AHW89" s="76"/>
      <c r="AHX89" s="76"/>
      <c r="AHY89" s="76"/>
      <c r="AHZ89" s="76"/>
      <c r="AIA89" s="76"/>
      <c r="AIB89" s="76"/>
      <c r="AIC89" s="76"/>
      <c r="AID89" s="76"/>
      <c r="AIE89" s="76"/>
      <c r="AIF89" s="76"/>
      <c r="AIG89" s="76"/>
      <c r="AIH89" s="76"/>
      <c r="AII89" s="76"/>
      <c r="AIJ89" s="76"/>
      <c r="AIK89" s="76"/>
      <c r="AIL89" s="76"/>
      <c r="AIM89" s="76"/>
      <c r="AIN89" s="76"/>
      <c r="AIO89" s="76"/>
      <c r="AIP89" s="76"/>
      <c r="AIQ89" s="76"/>
      <c r="AIR89" s="76"/>
      <c r="AIS89" s="76"/>
      <c r="AIT89" s="76"/>
      <c r="AIU89" s="76"/>
      <c r="AIV89" s="76"/>
      <c r="AIW89" s="76"/>
      <c r="AIX89" s="76"/>
      <c r="AIY89" s="76"/>
      <c r="AIZ89" s="76"/>
      <c r="AJA89" s="76"/>
      <c r="AJB89" s="76"/>
      <c r="AJC89" s="76"/>
      <c r="AJD89" s="76"/>
      <c r="AJE89" s="76"/>
      <c r="AJF89" s="76"/>
      <c r="AJG89" s="76"/>
      <c r="AJH89" s="76"/>
      <c r="AJI89" s="76"/>
      <c r="AJJ89" s="76"/>
      <c r="AJK89" s="76"/>
      <c r="AJL89" s="76"/>
      <c r="AJM89" s="76"/>
      <c r="AJN89" s="76"/>
      <c r="AJO89" s="76"/>
      <c r="AJP89" s="76"/>
      <c r="AJQ89" s="76"/>
      <c r="AJR89" s="76"/>
      <c r="AJS89" s="76"/>
      <c r="AJT89" s="76"/>
      <c r="AJU89" s="76"/>
      <c r="AJV89" s="76"/>
      <c r="AJW89" s="76"/>
      <c r="AJX89" s="76"/>
      <c r="AJY89" s="76"/>
      <c r="AJZ89" s="76"/>
      <c r="AKA89" s="76"/>
      <c r="AKB89" s="76"/>
      <c r="AKC89" s="76"/>
      <c r="AKD89" s="76"/>
      <c r="AKE89" s="76"/>
      <c r="AKF89" s="76"/>
      <c r="AKG89" s="76"/>
      <c r="AKH89" s="76"/>
      <c r="AKI89" s="76"/>
      <c r="AKJ89" s="76"/>
      <c r="AKK89" s="76"/>
      <c r="AKL89" s="76"/>
      <c r="AKM89" s="76"/>
      <c r="AKN89" s="76"/>
      <c r="AKO89" s="76"/>
      <c r="AKP89" s="76"/>
      <c r="AKQ89" s="76"/>
      <c r="AKR89" s="76"/>
      <c r="AKS89" s="76"/>
      <c r="AKT89" s="76"/>
      <c r="AKU89" s="76"/>
      <c r="AKV89" s="76"/>
      <c r="AKW89" s="76"/>
      <c r="AKX89" s="76"/>
      <c r="AKY89" s="76"/>
      <c r="AKZ89" s="76"/>
      <c r="ALA89" s="76"/>
      <c r="ALB89" s="76"/>
      <c r="ALC89" s="76"/>
      <c r="ALD89" s="76"/>
      <c r="ALE89" s="76"/>
      <c r="ALF89" s="76"/>
      <c r="ALG89" s="76"/>
      <c r="ALH89" s="76"/>
      <c r="ALI89" s="76"/>
      <c r="ALJ89" s="76"/>
      <c r="ALK89" s="76"/>
      <c r="ALL89" s="76"/>
      <c r="ALM89" s="76"/>
      <c r="ALN89" s="76"/>
      <c r="ALO89" s="76"/>
      <c r="ALP89" s="76"/>
      <c r="ALQ89" s="76"/>
      <c r="ALR89" s="76"/>
      <c r="ALS89" s="76"/>
      <c r="ALT89" s="76"/>
      <c r="ALU89" s="76"/>
      <c r="ALV89" s="76"/>
      <c r="ALW89" s="76"/>
      <c r="ALX89" s="76"/>
      <c r="ALY89" s="76"/>
      <c r="ALZ89" s="76"/>
      <c r="AMA89" s="76"/>
      <c r="AMB89" s="76"/>
      <c r="AMC89" s="76"/>
      <c r="AMD89" s="76"/>
      <c r="AME89" s="76"/>
    </row>
    <row r="90" spans="1:1019" s="80" customFormat="1" ht="25.5">
      <c r="A90" s="20" t="s">
        <v>330</v>
      </c>
      <c r="B90" s="21">
        <v>5213835</v>
      </c>
      <c r="C90" s="21" t="s">
        <v>96</v>
      </c>
      <c r="D90" s="71" t="s">
        <v>74</v>
      </c>
      <c r="E90" s="22" t="s">
        <v>72</v>
      </c>
      <c r="F90" s="59">
        <v>217</v>
      </c>
      <c r="G90" s="23">
        <v>0.78</v>
      </c>
      <c r="H90" s="69">
        <f t="shared" si="28"/>
        <v>0.21229999999999999</v>
      </c>
      <c r="I90" s="23">
        <f t="shared" si="29"/>
        <v>0.95</v>
      </c>
      <c r="J90" s="23">
        <f t="shared" si="30"/>
        <v>206.15</v>
      </c>
      <c r="K90" s="78">
        <f t="shared" si="31"/>
        <v>169.26000000000002</v>
      </c>
      <c r="L90" s="76"/>
      <c r="M90" s="79"/>
      <c r="N90" s="76"/>
      <c r="O90" s="76"/>
      <c r="P90" s="76"/>
      <c r="Q90" s="76"/>
      <c r="R90" s="76"/>
      <c r="S90" s="76"/>
      <c r="T90" s="76"/>
      <c r="U90" s="76"/>
      <c r="V90" s="76"/>
      <c r="W90" s="76"/>
      <c r="X90" s="76"/>
      <c r="Y90" s="76"/>
      <c r="Z90" s="76"/>
      <c r="AA90" s="76"/>
      <c r="AB90" s="76"/>
      <c r="AC90" s="76"/>
      <c r="AD90" s="76"/>
      <c r="AE90" s="76"/>
      <c r="AF90" s="76"/>
      <c r="AG90" s="76"/>
      <c r="AH90" s="76"/>
      <c r="AI90" s="76"/>
      <c r="AJ90" s="76"/>
      <c r="AK90" s="76"/>
      <c r="AL90" s="76"/>
      <c r="AM90" s="76"/>
      <c r="AN90" s="76"/>
      <c r="AO90" s="76"/>
      <c r="AP90" s="76"/>
      <c r="AQ90" s="76"/>
      <c r="AR90" s="76"/>
      <c r="AS90" s="76"/>
      <c r="AT90" s="76"/>
      <c r="AU90" s="76"/>
      <c r="AV90" s="76"/>
      <c r="AW90" s="76"/>
      <c r="AX90" s="76"/>
      <c r="AY90" s="76"/>
      <c r="AZ90" s="76"/>
      <c r="BA90" s="76"/>
      <c r="BB90" s="76"/>
      <c r="BC90" s="76"/>
      <c r="BD90" s="76"/>
      <c r="BE90" s="76"/>
      <c r="BF90" s="76"/>
      <c r="BG90" s="76"/>
      <c r="BH90" s="76"/>
      <c r="BI90" s="76"/>
      <c r="BJ90" s="76"/>
      <c r="BK90" s="76"/>
      <c r="BL90" s="76"/>
      <c r="BM90" s="76"/>
      <c r="BN90" s="76"/>
      <c r="BO90" s="76"/>
      <c r="BP90" s="76"/>
      <c r="BQ90" s="76"/>
      <c r="BR90" s="76"/>
      <c r="BS90" s="76"/>
      <c r="BT90" s="76"/>
      <c r="BU90" s="76"/>
      <c r="BV90" s="76"/>
      <c r="BW90" s="76"/>
      <c r="BX90" s="76"/>
      <c r="BY90" s="76"/>
      <c r="BZ90" s="76"/>
      <c r="CA90" s="76"/>
      <c r="CB90" s="76"/>
      <c r="CC90" s="76"/>
      <c r="CD90" s="76"/>
      <c r="CE90" s="76"/>
      <c r="CF90" s="76"/>
      <c r="CG90" s="76"/>
      <c r="CH90" s="76"/>
      <c r="CI90" s="76"/>
      <c r="CJ90" s="76"/>
      <c r="CK90" s="76"/>
      <c r="CL90" s="76"/>
      <c r="CM90" s="76"/>
      <c r="CN90" s="76"/>
      <c r="CO90" s="76"/>
      <c r="CP90" s="76"/>
      <c r="CQ90" s="76"/>
      <c r="CR90" s="76"/>
      <c r="CS90" s="76"/>
      <c r="CT90" s="76"/>
      <c r="CU90" s="76"/>
      <c r="CV90" s="76"/>
      <c r="CW90" s="76"/>
      <c r="CX90" s="76"/>
      <c r="CY90" s="76"/>
      <c r="CZ90" s="76"/>
      <c r="DA90" s="76"/>
      <c r="DB90" s="76"/>
      <c r="DC90" s="76"/>
      <c r="DD90" s="76"/>
      <c r="DE90" s="76"/>
      <c r="DF90" s="76"/>
      <c r="DG90" s="76"/>
      <c r="DH90" s="76"/>
      <c r="DI90" s="76"/>
      <c r="DJ90" s="76"/>
      <c r="DK90" s="76"/>
      <c r="DL90" s="76"/>
      <c r="DM90" s="76"/>
      <c r="DN90" s="76"/>
      <c r="DO90" s="76"/>
      <c r="DP90" s="76"/>
      <c r="DQ90" s="76"/>
      <c r="DR90" s="76"/>
      <c r="DS90" s="76"/>
      <c r="DT90" s="76"/>
      <c r="DU90" s="76"/>
      <c r="DV90" s="76"/>
      <c r="DW90" s="76"/>
      <c r="DX90" s="76"/>
      <c r="DY90" s="76"/>
      <c r="DZ90" s="76"/>
      <c r="EA90" s="76"/>
      <c r="EB90" s="76"/>
      <c r="EC90" s="76"/>
      <c r="ED90" s="76"/>
      <c r="EE90" s="76"/>
      <c r="EF90" s="76"/>
      <c r="EG90" s="76"/>
      <c r="EH90" s="76"/>
      <c r="EI90" s="76"/>
      <c r="EJ90" s="76"/>
      <c r="EK90" s="76"/>
      <c r="EL90" s="76"/>
      <c r="EM90" s="76"/>
      <c r="EN90" s="76"/>
      <c r="EO90" s="76"/>
      <c r="EP90" s="76"/>
      <c r="EQ90" s="76"/>
      <c r="ER90" s="76"/>
      <c r="ES90" s="76"/>
      <c r="ET90" s="76"/>
      <c r="EU90" s="76"/>
      <c r="EV90" s="76"/>
      <c r="EW90" s="76"/>
      <c r="EX90" s="76"/>
      <c r="EY90" s="76"/>
      <c r="EZ90" s="76"/>
      <c r="FA90" s="76"/>
      <c r="FB90" s="76"/>
      <c r="FC90" s="76"/>
      <c r="FD90" s="76"/>
      <c r="FE90" s="76"/>
      <c r="FF90" s="76"/>
      <c r="FG90" s="76"/>
      <c r="FH90" s="76"/>
      <c r="FI90" s="76"/>
      <c r="FJ90" s="76"/>
      <c r="FK90" s="76"/>
      <c r="FL90" s="76"/>
      <c r="FM90" s="76"/>
      <c r="FN90" s="76"/>
      <c r="FO90" s="76"/>
      <c r="FP90" s="76"/>
      <c r="FQ90" s="76"/>
      <c r="FR90" s="76"/>
      <c r="FS90" s="76"/>
      <c r="FT90" s="76"/>
      <c r="FU90" s="76"/>
      <c r="FV90" s="76"/>
      <c r="FW90" s="76"/>
      <c r="FX90" s="76"/>
      <c r="FY90" s="76"/>
      <c r="FZ90" s="76"/>
      <c r="GA90" s="76"/>
      <c r="GB90" s="76"/>
      <c r="GC90" s="76"/>
      <c r="GD90" s="76"/>
      <c r="GE90" s="76"/>
      <c r="GF90" s="76"/>
      <c r="GG90" s="76"/>
      <c r="GH90" s="76"/>
      <c r="GI90" s="76"/>
      <c r="GJ90" s="76"/>
      <c r="GK90" s="76"/>
      <c r="GL90" s="76"/>
      <c r="GM90" s="76"/>
      <c r="GN90" s="76"/>
      <c r="GO90" s="76"/>
      <c r="GP90" s="76"/>
      <c r="GQ90" s="76"/>
      <c r="GR90" s="76"/>
      <c r="GS90" s="76"/>
      <c r="GT90" s="76"/>
      <c r="GU90" s="76"/>
      <c r="GV90" s="76"/>
      <c r="GW90" s="76"/>
      <c r="GX90" s="76"/>
      <c r="GY90" s="76"/>
      <c r="GZ90" s="76"/>
      <c r="HA90" s="76"/>
      <c r="HB90" s="76"/>
      <c r="HC90" s="76"/>
      <c r="HD90" s="76"/>
      <c r="HE90" s="76"/>
      <c r="HF90" s="76"/>
      <c r="HG90" s="76"/>
      <c r="HH90" s="76"/>
      <c r="HI90" s="76"/>
      <c r="HJ90" s="76"/>
      <c r="HK90" s="76"/>
      <c r="HL90" s="76"/>
      <c r="HM90" s="76"/>
      <c r="HN90" s="76"/>
      <c r="HO90" s="76"/>
      <c r="HP90" s="76"/>
      <c r="HQ90" s="76"/>
      <c r="HR90" s="76"/>
      <c r="HS90" s="76"/>
      <c r="HT90" s="76"/>
      <c r="HU90" s="76"/>
      <c r="HV90" s="76"/>
      <c r="HW90" s="76"/>
      <c r="HX90" s="76"/>
      <c r="HY90" s="76"/>
      <c r="HZ90" s="76"/>
      <c r="IA90" s="76"/>
      <c r="IB90" s="76"/>
      <c r="IC90" s="76"/>
      <c r="ID90" s="76"/>
      <c r="IE90" s="76"/>
      <c r="IF90" s="76"/>
      <c r="IG90" s="76"/>
      <c r="IH90" s="76"/>
      <c r="II90" s="76"/>
      <c r="IJ90" s="76"/>
      <c r="IK90" s="76"/>
      <c r="IL90" s="76"/>
      <c r="IM90" s="76"/>
      <c r="IN90" s="76"/>
      <c r="IO90" s="76"/>
      <c r="IP90" s="76"/>
      <c r="IQ90" s="76"/>
      <c r="IR90" s="76"/>
      <c r="IS90" s="76"/>
      <c r="IT90" s="76"/>
      <c r="IU90" s="76"/>
      <c r="IV90" s="76"/>
      <c r="IW90" s="76"/>
      <c r="IX90" s="76"/>
      <c r="IY90" s="76"/>
      <c r="IZ90" s="76"/>
      <c r="JA90" s="76"/>
      <c r="JB90" s="76"/>
      <c r="JC90" s="76"/>
      <c r="JD90" s="76"/>
      <c r="JE90" s="76"/>
      <c r="JF90" s="76"/>
      <c r="JG90" s="76"/>
      <c r="JH90" s="76"/>
      <c r="JI90" s="76"/>
      <c r="JJ90" s="76"/>
      <c r="JK90" s="76"/>
      <c r="JL90" s="76"/>
      <c r="JM90" s="76"/>
      <c r="JN90" s="76"/>
      <c r="JO90" s="76"/>
      <c r="JP90" s="76"/>
      <c r="JQ90" s="76"/>
      <c r="JR90" s="76"/>
      <c r="JS90" s="76"/>
      <c r="JT90" s="76"/>
      <c r="JU90" s="76"/>
      <c r="JV90" s="76"/>
      <c r="JW90" s="76"/>
      <c r="JX90" s="76"/>
      <c r="JY90" s="76"/>
      <c r="JZ90" s="76"/>
      <c r="KA90" s="76"/>
      <c r="KB90" s="76"/>
      <c r="KC90" s="76"/>
      <c r="KD90" s="76"/>
      <c r="KE90" s="76"/>
      <c r="KF90" s="76"/>
      <c r="KG90" s="76"/>
      <c r="KH90" s="76"/>
      <c r="KI90" s="76"/>
      <c r="KJ90" s="76"/>
      <c r="KK90" s="76"/>
      <c r="KL90" s="76"/>
      <c r="KM90" s="76"/>
      <c r="KN90" s="76"/>
      <c r="KO90" s="76"/>
      <c r="KP90" s="76"/>
      <c r="KQ90" s="76"/>
      <c r="KR90" s="76"/>
      <c r="KS90" s="76"/>
      <c r="KT90" s="76"/>
      <c r="KU90" s="76"/>
      <c r="KV90" s="76"/>
      <c r="KW90" s="76"/>
      <c r="KX90" s="76"/>
      <c r="KY90" s="76"/>
      <c r="KZ90" s="76"/>
      <c r="LA90" s="76"/>
      <c r="LB90" s="76"/>
      <c r="LC90" s="76"/>
      <c r="LD90" s="76"/>
      <c r="LE90" s="76"/>
      <c r="LF90" s="76"/>
      <c r="LG90" s="76"/>
      <c r="LH90" s="76"/>
      <c r="LI90" s="76"/>
      <c r="LJ90" s="76"/>
      <c r="LK90" s="76"/>
      <c r="LL90" s="76"/>
      <c r="LM90" s="76"/>
      <c r="LN90" s="76"/>
      <c r="LO90" s="76"/>
      <c r="LP90" s="76"/>
      <c r="LQ90" s="76"/>
      <c r="LR90" s="76"/>
      <c r="LS90" s="76"/>
      <c r="LT90" s="76"/>
      <c r="LU90" s="76"/>
      <c r="LV90" s="76"/>
      <c r="LW90" s="76"/>
      <c r="LX90" s="76"/>
      <c r="LY90" s="76"/>
      <c r="LZ90" s="76"/>
      <c r="MA90" s="76"/>
      <c r="MB90" s="76"/>
      <c r="MC90" s="76"/>
      <c r="MD90" s="76"/>
      <c r="ME90" s="76"/>
      <c r="MF90" s="76"/>
      <c r="MG90" s="76"/>
      <c r="MH90" s="76"/>
      <c r="MI90" s="76"/>
      <c r="MJ90" s="76"/>
      <c r="MK90" s="76"/>
      <c r="ML90" s="76"/>
      <c r="MM90" s="76"/>
      <c r="MN90" s="76"/>
      <c r="MO90" s="76"/>
      <c r="MP90" s="76"/>
      <c r="MQ90" s="76"/>
      <c r="MR90" s="76"/>
      <c r="MS90" s="76"/>
      <c r="MT90" s="76"/>
      <c r="MU90" s="76"/>
      <c r="MV90" s="76"/>
      <c r="MW90" s="76"/>
      <c r="MX90" s="76"/>
      <c r="MY90" s="76"/>
      <c r="MZ90" s="76"/>
      <c r="NA90" s="76"/>
      <c r="NB90" s="76"/>
      <c r="NC90" s="76"/>
      <c r="ND90" s="76"/>
      <c r="NE90" s="76"/>
      <c r="NF90" s="76"/>
      <c r="NG90" s="76"/>
      <c r="NH90" s="76"/>
      <c r="NI90" s="76"/>
      <c r="NJ90" s="76"/>
      <c r="NK90" s="76"/>
      <c r="NL90" s="76"/>
      <c r="NM90" s="76"/>
      <c r="NN90" s="76"/>
      <c r="NO90" s="76"/>
      <c r="NP90" s="76"/>
      <c r="NQ90" s="76"/>
      <c r="NR90" s="76"/>
      <c r="NS90" s="76"/>
      <c r="NT90" s="76"/>
      <c r="NU90" s="76"/>
      <c r="NV90" s="76"/>
      <c r="NW90" s="76"/>
      <c r="NX90" s="76"/>
      <c r="NY90" s="76"/>
      <c r="NZ90" s="76"/>
      <c r="OA90" s="76"/>
      <c r="OB90" s="76"/>
      <c r="OC90" s="76"/>
      <c r="OD90" s="76"/>
      <c r="OE90" s="76"/>
      <c r="OF90" s="76"/>
      <c r="OG90" s="76"/>
      <c r="OH90" s="76"/>
      <c r="OI90" s="76"/>
      <c r="OJ90" s="76"/>
      <c r="OK90" s="76"/>
      <c r="OL90" s="76"/>
      <c r="OM90" s="76"/>
      <c r="ON90" s="76"/>
      <c r="OO90" s="76"/>
      <c r="OP90" s="76"/>
      <c r="OQ90" s="76"/>
      <c r="OR90" s="76"/>
      <c r="OS90" s="76"/>
      <c r="OT90" s="76"/>
      <c r="OU90" s="76"/>
      <c r="OV90" s="76"/>
      <c r="OW90" s="76"/>
      <c r="OX90" s="76"/>
      <c r="OY90" s="76"/>
      <c r="OZ90" s="76"/>
      <c r="PA90" s="76"/>
      <c r="PB90" s="76"/>
      <c r="PC90" s="76"/>
      <c r="PD90" s="76"/>
      <c r="PE90" s="76"/>
      <c r="PF90" s="76"/>
      <c r="PG90" s="76"/>
      <c r="PH90" s="76"/>
      <c r="PI90" s="76"/>
      <c r="PJ90" s="76"/>
      <c r="PK90" s="76"/>
      <c r="PL90" s="76"/>
      <c r="PM90" s="76"/>
      <c r="PN90" s="76"/>
      <c r="PO90" s="76"/>
      <c r="PP90" s="76"/>
      <c r="PQ90" s="76"/>
      <c r="PR90" s="76"/>
      <c r="PS90" s="76"/>
      <c r="PT90" s="76"/>
      <c r="PU90" s="76"/>
      <c r="PV90" s="76"/>
      <c r="PW90" s="76"/>
      <c r="PX90" s="76"/>
      <c r="PY90" s="76"/>
      <c r="PZ90" s="76"/>
      <c r="QA90" s="76"/>
      <c r="QB90" s="76"/>
      <c r="QC90" s="76"/>
      <c r="QD90" s="76"/>
      <c r="QE90" s="76"/>
      <c r="QF90" s="76"/>
      <c r="QG90" s="76"/>
      <c r="QH90" s="76"/>
      <c r="QI90" s="76"/>
      <c r="QJ90" s="76"/>
      <c r="QK90" s="76"/>
      <c r="QL90" s="76"/>
      <c r="QM90" s="76"/>
      <c r="QN90" s="76"/>
      <c r="QO90" s="76"/>
      <c r="QP90" s="76"/>
      <c r="QQ90" s="76"/>
      <c r="QR90" s="76"/>
      <c r="QS90" s="76"/>
      <c r="QT90" s="76"/>
      <c r="QU90" s="76"/>
      <c r="QV90" s="76"/>
      <c r="QW90" s="76"/>
      <c r="QX90" s="76"/>
      <c r="QY90" s="76"/>
      <c r="QZ90" s="76"/>
      <c r="RA90" s="76"/>
      <c r="RB90" s="76"/>
      <c r="RC90" s="76"/>
      <c r="RD90" s="76"/>
      <c r="RE90" s="76"/>
      <c r="RF90" s="76"/>
      <c r="RG90" s="76"/>
      <c r="RH90" s="76"/>
      <c r="RI90" s="76"/>
      <c r="RJ90" s="76"/>
      <c r="RK90" s="76"/>
      <c r="RL90" s="76"/>
      <c r="RM90" s="76"/>
      <c r="RN90" s="76"/>
      <c r="RO90" s="76"/>
      <c r="RP90" s="76"/>
      <c r="RQ90" s="76"/>
      <c r="RR90" s="76"/>
      <c r="RS90" s="76"/>
      <c r="RT90" s="76"/>
      <c r="RU90" s="76"/>
      <c r="RV90" s="76"/>
      <c r="RW90" s="76"/>
      <c r="RX90" s="76"/>
      <c r="RY90" s="76"/>
      <c r="RZ90" s="76"/>
      <c r="SA90" s="76"/>
      <c r="SB90" s="76"/>
      <c r="SC90" s="76"/>
      <c r="SD90" s="76"/>
      <c r="SE90" s="76"/>
      <c r="SF90" s="76"/>
      <c r="SG90" s="76"/>
      <c r="SH90" s="76"/>
      <c r="SI90" s="76"/>
      <c r="SJ90" s="76"/>
      <c r="SK90" s="76"/>
      <c r="SL90" s="76"/>
      <c r="SM90" s="76"/>
      <c r="SN90" s="76"/>
      <c r="SO90" s="76"/>
      <c r="SP90" s="76"/>
      <c r="SQ90" s="76"/>
      <c r="SR90" s="76"/>
      <c r="SS90" s="76"/>
      <c r="ST90" s="76"/>
      <c r="SU90" s="76"/>
      <c r="SV90" s="76"/>
      <c r="SW90" s="76"/>
      <c r="SX90" s="76"/>
      <c r="SY90" s="76"/>
      <c r="SZ90" s="76"/>
      <c r="TA90" s="76"/>
      <c r="TB90" s="76"/>
      <c r="TC90" s="76"/>
      <c r="TD90" s="76"/>
      <c r="TE90" s="76"/>
      <c r="TF90" s="76"/>
      <c r="TG90" s="76"/>
      <c r="TH90" s="76"/>
      <c r="TI90" s="76"/>
      <c r="TJ90" s="76"/>
      <c r="TK90" s="76"/>
      <c r="TL90" s="76"/>
      <c r="TM90" s="76"/>
      <c r="TN90" s="76"/>
      <c r="TO90" s="76"/>
      <c r="TP90" s="76"/>
      <c r="TQ90" s="76"/>
      <c r="TR90" s="76"/>
      <c r="TS90" s="76"/>
      <c r="TT90" s="76"/>
      <c r="TU90" s="76"/>
      <c r="TV90" s="76"/>
      <c r="TW90" s="76"/>
      <c r="TX90" s="76"/>
      <c r="TY90" s="76"/>
      <c r="TZ90" s="76"/>
      <c r="UA90" s="76"/>
      <c r="UB90" s="76"/>
      <c r="UC90" s="76"/>
      <c r="UD90" s="76"/>
      <c r="UE90" s="76"/>
      <c r="UF90" s="76"/>
      <c r="UG90" s="76"/>
      <c r="UH90" s="76"/>
      <c r="UI90" s="76"/>
      <c r="UJ90" s="76"/>
      <c r="UK90" s="76"/>
      <c r="UL90" s="76"/>
      <c r="UM90" s="76"/>
      <c r="UN90" s="76"/>
      <c r="UO90" s="76"/>
      <c r="UP90" s="76"/>
      <c r="UQ90" s="76"/>
      <c r="UR90" s="76"/>
      <c r="US90" s="76"/>
      <c r="UT90" s="76"/>
      <c r="UU90" s="76"/>
      <c r="UV90" s="76"/>
      <c r="UW90" s="76"/>
      <c r="UX90" s="76"/>
      <c r="UY90" s="76"/>
      <c r="UZ90" s="76"/>
      <c r="VA90" s="76"/>
      <c r="VB90" s="76"/>
      <c r="VC90" s="76"/>
      <c r="VD90" s="76"/>
      <c r="VE90" s="76"/>
      <c r="VF90" s="76"/>
      <c r="VG90" s="76"/>
      <c r="VH90" s="76"/>
      <c r="VI90" s="76"/>
      <c r="VJ90" s="76"/>
      <c r="VK90" s="76"/>
      <c r="VL90" s="76"/>
      <c r="VM90" s="76"/>
      <c r="VN90" s="76"/>
      <c r="VO90" s="76"/>
      <c r="VP90" s="76"/>
      <c r="VQ90" s="76"/>
      <c r="VR90" s="76"/>
      <c r="VS90" s="76"/>
      <c r="VT90" s="76"/>
      <c r="VU90" s="76"/>
      <c r="VV90" s="76"/>
      <c r="VW90" s="76"/>
      <c r="VX90" s="76"/>
      <c r="VY90" s="76"/>
      <c r="VZ90" s="76"/>
      <c r="WA90" s="76"/>
      <c r="WB90" s="76"/>
      <c r="WC90" s="76"/>
      <c r="WD90" s="76"/>
      <c r="WE90" s="76"/>
      <c r="WF90" s="76"/>
      <c r="WG90" s="76"/>
      <c r="WH90" s="76"/>
      <c r="WI90" s="76"/>
      <c r="WJ90" s="76"/>
      <c r="WK90" s="76"/>
      <c r="WL90" s="76"/>
      <c r="WM90" s="76"/>
      <c r="WN90" s="76"/>
      <c r="WO90" s="76"/>
      <c r="WP90" s="76"/>
      <c r="WQ90" s="76"/>
      <c r="WR90" s="76"/>
      <c r="WS90" s="76"/>
      <c r="WT90" s="76"/>
      <c r="WU90" s="76"/>
      <c r="WV90" s="76"/>
      <c r="WW90" s="76"/>
      <c r="WX90" s="76"/>
      <c r="WY90" s="76"/>
      <c r="WZ90" s="76"/>
      <c r="XA90" s="76"/>
      <c r="XB90" s="76"/>
      <c r="XC90" s="76"/>
      <c r="XD90" s="76"/>
      <c r="XE90" s="76"/>
      <c r="XF90" s="76"/>
      <c r="XG90" s="76"/>
      <c r="XH90" s="76"/>
      <c r="XI90" s="76"/>
      <c r="XJ90" s="76"/>
      <c r="XK90" s="76"/>
      <c r="XL90" s="76"/>
      <c r="XM90" s="76"/>
      <c r="XN90" s="76"/>
      <c r="XO90" s="76"/>
      <c r="XP90" s="76"/>
      <c r="XQ90" s="76"/>
      <c r="XR90" s="76"/>
      <c r="XS90" s="76"/>
      <c r="XT90" s="76"/>
      <c r="XU90" s="76"/>
      <c r="XV90" s="76"/>
      <c r="XW90" s="76"/>
      <c r="XX90" s="76"/>
      <c r="XY90" s="76"/>
      <c r="XZ90" s="76"/>
      <c r="YA90" s="76"/>
      <c r="YB90" s="76"/>
      <c r="YC90" s="76"/>
      <c r="YD90" s="76"/>
      <c r="YE90" s="76"/>
      <c r="YF90" s="76"/>
      <c r="YG90" s="76"/>
      <c r="YH90" s="76"/>
      <c r="YI90" s="76"/>
      <c r="YJ90" s="76"/>
      <c r="YK90" s="76"/>
      <c r="YL90" s="76"/>
      <c r="YM90" s="76"/>
      <c r="YN90" s="76"/>
      <c r="YO90" s="76"/>
      <c r="YP90" s="76"/>
      <c r="YQ90" s="76"/>
      <c r="YR90" s="76"/>
      <c r="YS90" s="76"/>
      <c r="YT90" s="76"/>
      <c r="YU90" s="76"/>
      <c r="YV90" s="76"/>
      <c r="YW90" s="76"/>
      <c r="YX90" s="76"/>
      <c r="YY90" s="76"/>
      <c r="YZ90" s="76"/>
      <c r="ZA90" s="76"/>
      <c r="ZB90" s="76"/>
      <c r="ZC90" s="76"/>
      <c r="ZD90" s="76"/>
      <c r="ZE90" s="76"/>
      <c r="ZF90" s="76"/>
      <c r="ZG90" s="76"/>
      <c r="ZH90" s="76"/>
      <c r="ZI90" s="76"/>
      <c r="ZJ90" s="76"/>
      <c r="ZK90" s="76"/>
      <c r="ZL90" s="76"/>
      <c r="ZM90" s="76"/>
      <c r="ZN90" s="76"/>
      <c r="ZO90" s="76"/>
      <c r="ZP90" s="76"/>
      <c r="ZQ90" s="76"/>
      <c r="ZR90" s="76"/>
      <c r="ZS90" s="76"/>
      <c r="ZT90" s="76"/>
      <c r="ZU90" s="76"/>
      <c r="ZV90" s="76"/>
      <c r="ZW90" s="76"/>
      <c r="ZX90" s="76"/>
      <c r="ZY90" s="76"/>
      <c r="ZZ90" s="76"/>
      <c r="AAA90" s="76"/>
      <c r="AAB90" s="76"/>
      <c r="AAC90" s="76"/>
      <c r="AAD90" s="76"/>
      <c r="AAE90" s="76"/>
      <c r="AAF90" s="76"/>
      <c r="AAG90" s="76"/>
      <c r="AAH90" s="76"/>
      <c r="AAI90" s="76"/>
      <c r="AAJ90" s="76"/>
      <c r="AAK90" s="76"/>
      <c r="AAL90" s="76"/>
      <c r="AAM90" s="76"/>
      <c r="AAN90" s="76"/>
      <c r="AAO90" s="76"/>
      <c r="AAP90" s="76"/>
      <c r="AAQ90" s="76"/>
      <c r="AAR90" s="76"/>
      <c r="AAS90" s="76"/>
      <c r="AAT90" s="76"/>
      <c r="AAU90" s="76"/>
      <c r="AAV90" s="76"/>
      <c r="AAW90" s="76"/>
      <c r="AAX90" s="76"/>
      <c r="AAY90" s="76"/>
      <c r="AAZ90" s="76"/>
      <c r="ABA90" s="76"/>
      <c r="ABB90" s="76"/>
      <c r="ABC90" s="76"/>
      <c r="ABD90" s="76"/>
      <c r="ABE90" s="76"/>
      <c r="ABF90" s="76"/>
      <c r="ABG90" s="76"/>
      <c r="ABH90" s="76"/>
      <c r="ABI90" s="76"/>
      <c r="ABJ90" s="76"/>
      <c r="ABK90" s="76"/>
      <c r="ABL90" s="76"/>
      <c r="ABM90" s="76"/>
      <c r="ABN90" s="76"/>
      <c r="ABO90" s="76"/>
      <c r="ABP90" s="76"/>
      <c r="ABQ90" s="76"/>
      <c r="ABR90" s="76"/>
      <c r="ABS90" s="76"/>
      <c r="ABT90" s="76"/>
      <c r="ABU90" s="76"/>
      <c r="ABV90" s="76"/>
      <c r="ABW90" s="76"/>
      <c r="ABX90" s="76"/>
      <c r="ABY90" s="76"/>
      <c r="ABZ90" s="76"/>
      <c r="ACA90" s="76"/>
      <c r="ACB90" s="76"/>
      <c r="ACC90" s="76"/>
      <c r="ACD90" s="76"/>
      <c r="ACE90" s="76"/>
      <c r="ACF90" s="76"/>
      <c r="ACG90" s="76"/>
      <c r="ACH90" s="76"/>
      <c r="ACI90" s="76"/>
      <c r="ACJ90" s="76"/>
      <c r="ACK90" s="76"/>
      <c r="ACL90" s="76"/>
      <c r="ACM90" s="76"/>
      <c r="ACN90" s="76"/>
      <c r="ACO90" s="76"/>
      <c r="ACP90" s="76"/>
      <c r="ACQ90" s="76"/>
      <c r="ACR90" s="76"/>
      <c r="ACS90" s="76"/>
      <c r="ACT90" s="76"/>
      <c r="ACU90" s="76"/>
      <c r="ACV90" s="76"/>
      <c r="ACW90" s="76"/>
      <c r="ACX90" s="76"/>
      <c r="ACY90" s="76"/>
      <c r="ACZ90" s="76"/>
      <c r="ADA90" s="76"/>
      <c r="ADB90" s="76"/>
      <c r="ADC90" s="76"/>
      <c r="ADD90" s="76"/>
      <c r="ADE90" s="76"/>
      <c r="ADF90" s="76"/>
      <c r="ADG90" s="76"/>
      <c r="ADH90" s="76"/>
      <c r="ADI90" s="76"/>
      <c r="ADJ90" s="76"/>
      <c r="ADK90" s="76"/>
      <c r="ADL90" s="76"/>
      <c r="ADM90" s="76"/>
      <c r="ADN90" s="76"/>
      <c r="ADO90" s="76"/>
      <c r="ADP90" s="76"/>
      <c r="ADQ90" s="76"/>
      <c r="ADR90" s="76"/>
      <c r="ADS90" s="76"/>
      <c r="ADT90" s="76"/>
      <c r="ADU90" s="76"/>
      <c r="ADV90" s="76"/>
      <c r="ADW90" s="76"/>
      <c r="ADX90" s="76"/>
      <c r="ADY90" s="76"/>
      <c r="ADZ90" s="76"/>
      <c r="AEA90" s="76"/>
      <c r="AEB90" s="76"/>
      <c r="AEC90" s="76"/>
      <c r="AED90" s="76"/>
      <c r="AEE90" s="76"/>
      <c r="AEF90" s="76"/>
      <c r="AEG90" s="76"/>
      <c r="AEH90" s="76"/>
      <c r="AEI90" s="76"/>
      <c r="AEJ90" s="76"/>
      <c r="AEK90" s="76"/>
      <c r="AEL90" s="76"/>
      <c r="AEM90" s="76"/>
      <c r="AEN90" s="76"/>
      <c r="AEO90" s="76"/>
      <c r="AEP90" s="76"/>
      <c r="AEQ90" s="76"/>
      <c r="AER90" s="76"/>
      <c r="AES90" s="76"/>
      <c r="AET90" s="76"/>
      <c r="AEU90" s="76"/>
      <c r="AEV90" s="76"/>
      <c r="AEW90" s="76"/>
      <c r="AEX90" s="76"/>
      <c r="AEY90" s="76"/>
      <c r="AEZ90" s="76"/>
      <c r="AFA90" s="76"/>
      <c r="AFB90" s="76"/>
      <c r="AFC90" s="76"/>
      <c r="AFD90" s="76"/>
      <c r="AFE90" s="76"/>
      <c r="AFF90" s="76"/>
      <c r="AFG90" s="76"/>
      <c r="AFH90" s="76"/>
      <c r="AFI90" s="76"/>
      <c r="AFJ90" s="76"/>
      <c r="AFK90" s="76"/>
      <c r="AFL90" s="76"/>
      <c r="AFM90" s="76"/>
      <c r="AFN90" s="76"/>
      <c r="AFO90" s="76"/>
      <c r="AFP90" s="76"/>
      <c r="AFQ90" s="76"/>
      <c r="AFR90" s="76"/>
      <c r="AFS90" s="76"/>
      <c r="AFT90" s="76"/>
      <c r="AFU90" s="76"/>
      <c r="AFV90" s="76"/>
      <c r="AFW90" s="76"/>
      <c r="AFX90" s="76"/>
      <c r="AFY90" s="76"/>
      <c r="AFZ90" s="76"/>
      <c r="AGA90" s="76"/>
      <c r="AGB90" s="76"/>
      <c r="AGC90" s="76"/>
      <c r="AGD90" s="76"/>
      <c r="AGE90" s="76"/>
      <c r="AGF90" s="76"/>
      <c r="AGG90" s="76"/>
      <c r="AGH90" s="76"/>
      <c r="AGI90" s="76"/>
      <c r="AGJ90" s="76"/>
      <c r="AGK90" s="76"/>
      <c r="AGL90" s="76"/>
      <c r="AGM90" s="76"/>
      <c r="AGN90" s="76"/>
      <c r="AGO90" s="76"/>
      <c r="AGP90" s="76"/>
      <c r="AGQ90" s="76"/>
      <c r="AGR90" s="76"/>
      <c r="AGS90" s="76"/>
      <c r="AGT90" s="76"/>
      <c r="AGU90" s="76"/>
      <c r="AGV90" s="76"/>
      <c r="AGW90" s="76"/>
      <c r="AGX90" s="76"/>
      <c r="AGY90" s="76"/>
      <c r="AGZ90" s="76"/>
      <c r="AHA90" s="76"/>
      <c r="AHB90" s="76"/>
      <c r="AHC90" s="76"/>
      <c r="AHD90" s="76"/>
      <c r="AHE90" s="76"/>
      <c r="AHF90" s="76"/>
      <c r="AHG90" s="76"/>
      <c r="AHH90" s="76"/>
      <c r="AHI90" s="76"/>
      <c r="AHJ90" s="76"/>
      <c r="AHK90" s="76"/>
      <c r="AHL90" s="76"/>
      <c r="AHM90" s="76"/>
      <c r="AHN90" s="76"/>
      <c r="AHO90" s="76"/>
      <c r="AHP90" s="76"/>
      <c r="AHQ90" s="76"/>
      <c r="AHR90" s="76"/>
      <c r="AHS90" s="76"/>
      <c r="AHT90" s="76"/>
      <c r="AHU90" s="76"/>
      <c r="AHV90" s="76"/>
      <c r="AHW90" s="76"/>
      <c r="AHX90" s="76"/>
      <c r="AHY90" s="76"/>
      <c r="AHZ90" s="76"/>
      <c r="AIA90" s="76"/>
      <c r="AIB90" s="76"/>
      <c r="AIC90" s="76"/>
      <c r="AID90" s="76"/>
      <c r="AIE90" s="76"/>
      <c r="AIF90" s="76"/>
      <c r="AIG90" s="76"/>
      <c r="AIH90" s="76"/>
      <c r="AII90" s="76"/>
      <c r="AIJ90" s="76"/>
      <c r="AIK90" s="76"/>
      <c r="AIL90" s="76"/>
      <c r="AIM90" s="76"/>
      <c r="AIN90" s="76"/>
      <c r="AIO90" s="76"/>
      <c r="AIP90" s="76"/>
      <c r="AIQ90" s="76"/>
      <c r="AIR90" s="76"/>
      <c r="AIS90" s="76"/>
      <c r="AIT90" s="76"/>
      <c r="AIU90" s="76"/>
      <c r="AIV90" s="76"/>
      <c r="AIW90" s="76"/>
      <c r="AIX90" s="76"/>
      <c r="AIY90" s="76"/>
      <c r="AIZ90" s="76"/>
      <c r="AJA90" s="76"/>
      <c r="AJB90" s="76"/>
      <c r="AJC90" s="76"/>
      <c r="AJD90" s="76"/>
      <c r="AJE90" s="76"/>
      <c r="AJF90" s="76"/>
      <c r="AJG90" s="76"/>
      <c r="AJH90" s="76"/>
      <c r="AJI90" s="76"/>
      <c r="AJJ90" s="76"/>
      <c r="AJK90" s="76"/>
      <c r="AJL90" s="76"/>
      <c r="AJM90" s="76"/>
      <c r="AJN90" s="76"/>
      <c r="AJO90" s="76"/>
      <c r="AJP90" s="76"/>
      <c r="AJQ90" s="76"/>
      <c r="AJR90" s="76"/>
      <c r="AJS90" s="76"/>
      <c r="AJT90" s="76"/>
      <c r="AJU90" s="76"/>
      <c r="AJV90" s="76"/>
      <c r="AJW90" s="76"/>
      <c r="AJX90" s="76"/>
      <c r="AJY90" s="76"/>
      <c r="AJZ90" s="76"/>
      <c r="AKA90" s="76"/>
      <c r="AKB90" s="76"/>
      <c r="AKC90" s="76"/>
      <c r="AKD90" s="76"/>
      <c r="AKE90" s="76"/>
      <c r="AKF90" s="76"/>
      <c r="AKG90" s="76"/>
      <c r="AKH90" s="76"/>
      <c r="AKI90" s="76"/>
      <c r="AKJ90" s="76"/>
      <c r="AKK90" s="76"/>
      <c r="AKL90" s="76"/>
      <c r="AKM90" s="76"/>
      <c r="AKN90" s="76"/>
      <c r="AKO90" s="76"/>
      <c r="AKP90" s="76"/>
      <c r="AKQ90" s="76"/>
      <c r="AKR90" s="76"/>
      <c r="AKS90" s="76"/>
      <c r="AKT90" s="76"/>
      <c r="AKU90" s="76"/>
      <c r="AKV90" s="76"/>
      <c r="AKW90" s="76"/>
      <c r="AKX90" s="76"/>
      <c r="AKY90" s="76"/>
      <c r="AKZ90" s="76"/>
      <c r="ALA90" s="76"/>
      <c r="ALB90" s="76"/>
      <c r="ALC90" s="76"/>
      <c r="ALD90" s="76"/>
      <c r="ALE90" s="76"/>
      <c r="ALF90" s="76"/>
      <c r="ALG90" s="76"/>
      <c r="ALH90" s="76"/>
      <c r="ALI90" s="76"/>
      <c r="ALJ90" s="76"/>
      <c r="ALK90" s="76"/>
      <c r="ALL90" s="76"/>
      <c r="ALM90" s="76"/>
      <c r="ALN90" s="76"/>
      <c r="ALO90" s="76"/>
      <c r="ALP90" s="76"/>
      <c r="ALQ90" s="76"/>
      <c r="ALR90" s="76"/>
      <c r="ALS90" s="76"/>
      <c r="ALT90" s="76"/>
      <c r="ALU90" s="76"/>
      <c r="ALV90" s="76"/>
      <c r="ALW90" s="76"/>
      <c r="ALX90" s="76"/>
      <c r="ALY90" s="76"/>
      <c r="ALZ90" s="76"/>
      <c r="AMA90" s="76"/>
      <c r="AMB90" s="76"/>
      <c r="AMC90" s="76"/>
      <c r="AMD90" s="76"/>
      <c r="AME90" s="76"/>
    </row>
    <row r="91" spans="1:1019" s="80" customFormat="1" ht="25.5">
      <c r="A91" s="20" t="s">
        <v>331</v>
      </c>
      <c r="B91" s="21">
        <v>5213848</v>
      </c>
      <c r="C91" s="21" t="s">
        <v>96</v>
      </c>
      <c r="D91" s="71" t="s">
        <v>75</v>
      </c>
      <c r="E91" s="22" t="s">
        <v>72</v>
      </c>
      <c r="F91" s="59">
        <v>2</v>
      </c>
      <c r="G91" s="23">
        <v>1.1000000000000001</v>
      </c>
      <c r="H91" s="69">
        <f t="shared" si="28"/>
        <v>0.21229999999999999</v>
      </c>
      <c r="I91" s="23">
        <f t="shared" si="29"/>
        <v>1.33</v>
      </c>
      <c r="J91" s="23">
        <f t="shared" si="30"/>
        <v>2.66</v>
      </c>
      <c r="K91" s="78">
        <f t="shared" si="31"/>
        <v>2.2000000000000002</v>
      </c>
      <c r="L91" s="76"/>
      <c r="M91" s="79"/>
      <c r="N91" s="76"/>
      <c r="O91" s="76"/>
      <c r="P91" s="76"/>
      <c r="Q91" s="76"/>
      <c r="R91" s="76"/>
      <c r="S91" s="76"/>
      <c r="T91" s="76"/>
      <c r="U91" s="76"/>
      <c r="V91" s="76"/>
      <c r="W91" s="76"/>
      <c r="X91" s="76"/>
      <c r="Y91" s="76"/>
      <c r="Z91" s="76"/>
      <c r="AA91" s="76"/>
      <c r="AB91" s="76"/>
      <c r="AC91" s="76"/>
      <c r="AD91" s="76"/>
      <c r="AE91" s="76"/>
      <c r="AF91" s="76"/>
      <c r="AG91" s="76"/>
      <c r="AH91" s="76"/>
      <c r="AI91" s="76"/>
      <c r="AJ91" s="76"/>
      <c r="AK91" s="76"/>
      <c r="AL91" s="76"/>
      <c r="AM91" s="76"/>
      <c r="AN91" s="76"/>
      <c r="AO91" s="76"/>
      <c r="AP91" s="76"/>
      <c r="AQ91" s="76"/>
      <c r="AR91" s="76"/>
      <c r="AS91" s="76"/>
      <c r="AT91" s="76"/>
      <c r="AU91" s="76"/>
      <c r="AV91" s="76"/>
      <c r="AW91" s="76"/>
      <c r="AX91" s="76"/>
      <c r="AY91" s="76"/>
      <c r="AZ91" s="76"/>
      <c r="BA91" s="76"/>
      <c r="BB91" s="76"/>
      <c r="BC91" s="76"/>
      <c r="BD91" s="76"/>
      <c r="BE91" s="76"/>
      <c r="BF91" s="76"/>
      <c r="BG91" s="76"/>
      <c r="BH91" s="76"/>
      <c r="BI91" s="76"/>
      <c r="BJ91" s="76"/>
      <c r="BK91" s="76"/>
      <c r="BL91" s="76"/>
      <c r="BM91" s="76"/>
      <c r="BN91" s="76"/>
      <c r="BO91" s="76"/>
      <c r="BP91" s="76"/>
      <c r="BQ91" s="76"/>
      <c r="BR91" s="76"/>
      <c r="BS91" s="76"/>
      <c r="BT91" s="76"/>
      <c r="BU91" s="76"/>
      <c r="BV91" s="76"/>
      <c r="BW91" s="76"/>
      <c r="BX91" s="76"/>
      <c r="BY91" s="76"/>
      <c r="BZ91" s="76"/>
      <c r="CA91" s="76"/>
      <c r="CB91" s="76"/>
      <c r="CC91" s="76"/>
      <c r="CD91" s="76"/>
      <c r="CE91" s="76"/>
      <c r="CF91" s="76"/>
      <c r="CG91" s="76"/>
      <c r="CH91" s="76"/>
      <c r="CI91" s="76"/>
      <c r="CJ91" s="76"/>
      <c r="CK91" s="76"/>
      <c r="CL91" s="76"/>
      <c r="CM91" s="76"/>
      <c r="CN91" s="76"/>
      <c r="CO91" s="76"/>
      <c r="CP91" s="76"/>
      <c r="CQ91" s="76"/>
      <c r="CR91" s="76"/>
      <c r="CS91" s="76"/>
      <c r="CT91" s="76"/>
      <c r="CU91" s="76"/>
      <c r="CV91" s="76"/>
      <c r="CW91" s="76"/>
      <c r="CX91" s="76"/>
      <c r="CY91" s="76"/>
      <c r="CZ91" s="76"/>
      <c r="DA91" s="76"/>
      <c r="DB91" s="76"/>
      <c r="DC91" s="76"/>
      <c r="DD91" s="76"/>
      <c r="DE91" s="76"/>
      <c r="DF91" s="76"/>
      <c r="DG91" s="76"/>
      <c r="DH91" s="76"/>
      <c r="DI91" s="76"/>
      <c r="DJ91" s="76"/>
      <c r="DK91" s="76"/>
      <c r="DL91" s="76"/>
      <c r="DM91" s="76"/>
      <c r="DN91" s="76"/>
      <c r="DO91" s="76"/>
      <c r="DP91" s="76"/>
      <c r="DQ91" s="76"/>
      <c r="DR91" s="76"/>
      <c r="DS91" s="76"/>
      <c r="DT91" s="76"/>
      <c r="DU91" s="76"/>
      <c r="DV91" s="76"/>
      <c r="DW91" s="76"/>
      <c r="DX91" s="76"/>
      <c r="DY91" s="76"/>
      <c r="DZ91" s="76"/>
      <c r="EA91" s="76"/>
      <c r="EB91" s="76"/>
      <c r="EC91" s="76"/>
      <c r="ED91" s="76"/>
      <c r="EE91" s="76"/>
      <c r="EF91" s="76"/>
      <c r="EG91" s="76"/>
      <c r="EH91" s="76"/>
      <c r="EI91" s="76"/>
      <c r="EJ91" s="76"/>
      <c r="EK91" s="76"/>
      <c r="EL91" s="76"/>
      <c r="EM91" s="76"/>
      <c r="EN91" s="76"/>
      <c r="EO91" s="76"/>
      <c r="EP91" s="76"/>
      <c r="EQ91" s="76"/>
      <c r="ER91" s="76"/>
      <c r="ES91" s="76"/>
      <c r="ET91" s="76"/>
      <c r="EU91" s="76"/>
      <c r="EV91" s="76"/>
      <c r="EW91" s="76"/>
      <c r="EX91" s="76"/>
      <c r="EY91" s="76"/>
      <c r="EZ91" s="76"/>
      <c r="FA91" s="76"/>
      <c r="FB91" s="76"/>
      <c r="FC91" s="76"/>
      <c r="FD91" s="76"/>
      <c r="FE91" s="76"/>
      <c r="FF91" s="76"/>
      <c r="FG91" s="76"/>
      <c r="FH91" s="76"/>
      <c r="FI91" s="76"/>
      <c r="FJ91" s="76"/>
      <c r="FK91" s="76"/>
      <c r="FL91" s="76"/>
      <c r="FM91" s="76"/>
      <c r="FN91" s="76"/>
      <c r="FO91" s="76"/>
      <c r="FP91" s="76"/>
      <c r="FQ91" s="76"/>
      <c r="FR91" s="76"/>
      <c r="FS91" s="76"/>
      <c r="FT91" s="76"/>
      <c r="FU91" s="76"/>
      <c r="FV91" s="76"/>
      <c r="FW91" s="76"/>
      <c r="FX91" s="76"/>
      <c r="FY91" s="76"/>
      <c r="FZ91" s="76"/>
      <c r="GA91" s="76"/>
      <c r="GB91" s="76"/>
      <c r="GC91" s="76"/>
      <c r="GD91" s="76"/>
      <c r="GE91" s="76"/>
      <c r="GF91" s="76"/>
      <c r="GG91" s="76"/>
      <c r="GH91" s="76"/>
      <c r="GI91" s="76"/>
      <c r="GJ91" s="76"/>
      <c r="GK91" s="76"/>
      <c r="GL91" s="76"/>
      <c r="GM91" s="76"/>
      <c r="GN91" s="76"/>
      <c r="GO91" s="76"/>
      <c r="GP91" s="76"/>
      <c r="GQ91" s="76"/>
      <c r="GR91" s="76"/>
      <c r="GS91" s="76"/>
      <c r="GT91" s="76"/>
      <c r="GU91" s="76"/>
      <c r="GV91" s="76"/>
      <c r="GW91" s="76"/>
      <c r="GX91" s="76"/>
      <c r="GY91" s="76"/>
      <c r="GZ91" s="76"/>
      <c r="HA91" s="76"/>
      <c r="HB91" s="76"/>
      <c r="HC91" s="76"/>
      <c r="HD91" s="76"/>
      <c r="HE91" s="76"/>
      <c r="HF91" s="76"/>
      <c r="HG91" s="76"/>
      <c r="HH91" s="76"/>
      <c r="HI91" s="76"/>
      <c r="HJ91" s="76"/>
      <c r="HK91" s="76"/>
      <c r="HL91" s="76"/>
      <c r="HM91" s="76"/>
      <c r="HN91" s="76"/>
      <c r="HO91" s="76"/>
      <c r="HP91" s="76"/>
      <c r="HQ91" s="76"/>
      <c r="HR91" s="76"/>
      <c r="HS91" s="76"/>
      <c r="HT91" s="76"/>
      <c r="HU91" s="76"/>
      <c r="HV91" s="76"/>
      <c r="HW91" s="76"/>
      <c r="HX91" s="76"/>
      <c r="HY91" s="76"/>
      <c r="HZ91" s="76"/>
      <c r="IA91" s="76"/>
      <c r="IB91" s="76"/>
      <c r="IC91" s="76"/>
      <c r="ID91" s="76"/>
      <c r="IE91" s="76"/>
      <c r="IF91" s="76"/>
      <c r="IG91" s="76"/>
      <c r="IH91" s="76"/>
      <c r="II91" s="76"/>
      <c r="IJ91" s="76"/>
      <c r="IK91" s="76"/>
      <c r="IL91" s="76"/>
      <c r="IM91" s="76"/>
      <c r="IN91" s="76"/>
      <c r="IO91" s="76"/>
      <c r="IP91" s="76"/>
      <c r="IQ91" s="76"/>
      <c r="IR91" s="76"/>
      <c r="IS91" s="76"/>
      <c r="IT91" s="76"/>
      <c r="IU91" s="76"/>
      <c r="IV91" s="76"/>
      <c r="IW91" s="76"/>
      <c r="IX91" s="76"/>
      <c r="IY91" s="76"/>
      <c r="IZ91" s="76"/>
      <c r="JA91" s="76"/>
      <c r="JB91" s="76"/>
      <c r="JC91" s="76"/>
      <c r="JD91" s="76"/>
      <c r="JE91" s="76"/>
      <c r="JF91" s="76"/>
      <c r="JG91" s="76"/>
      <c r="JH91" s="76"/>
      <c r="JI91" s="76"/>
      <c r="JJ91" s="76"/>
      <c r="JK91" s="76"/>
      <c r="JL91" s="76"/>
      <c r="JM91" s="76"/>
      <c r="JN91" s="76"/>
      <c r="JO91" s="76"/>
      <c r="JP91" s="76"/>
      <c r="JQ91" s="76"/>
      <c r="JR91" s="76"/>
      <c r="JS91" s="76"/>
      <c r="JT91" s="76"/>
      <c r="JU91" s="76"/>
      <c r="JV91" s="76"/>
      <c r="JW91" s="76"/>
      <c r="JX91" s="76"/>
      <c r="JY91" s="76"/>
      <c r="JZ91" s="76"/>
      <c r="KA91" s="76"/>
      <c r="KB91" s="76"/>
      <c r="KC91" s="76"/>
      <c r="KD91" s="76"/>
      <c r="KE91" s="76"/>
      <c r="KF91" s="76"/>
      <c r="KG91" s="76"/>
      <c r="KH91" s="76"/>
      <c r="KI91" s="76"/>
      <c r="KJ91" s="76"/>
      <c r="KK91" s="76"/>
      <c r="KL91" s="76"/>
      <c r="KM91" s="76"/>
      <c r="KN91" s="76"/>
      <c r="KO91" s="76"/>
      <c r="KP91" s="76"/>
      <c r="KQ91" s="76"/>
      <c r="KR91" s="76"/>
      <c r="KS91" s="76"/>
      <c r="KT91" s="76"/>
      <c r="KU91" s="76"/>
      <c r="KV91" s="76"/>
      <c r="KW91" s="76"/>
      <c r="KX91" s="76"/>
      <c r="KY91" s="76"/>
      <c r="KZ91" s="76"/>
      <c r="LA91" s="76"/>
      <c r="LB91" s="76"/>
      <c r="LC91" s="76"/>
      <c r="LD91" s="76"/>
      <c r="LE91" s="76"/>
      <c r="LF91" s="76"/>
      <c r="LG91" s="76"/>
      <c r="LH91" s="76"/>
      <c r="LI91" s="76"/>
      <c r="LJ91" s="76"/>
      <c r="LK91" s="76"/>
      <c r="LL91" s="76"/>
      <c r="LM91" s="76"/>
      <c r="LN91" s="76"/>
      <c r="LO91" s="76"/>
      <c r="LP91" s="76"/>
      <c r="LQ91" s="76"/>
      <c r="LR91" s="76"/>
      <c r="LS91" s="76"/>
      <c r="LT91" s="76"/>
      <c r="LU91" s="76"/>
      <c r="LV91" s="76"/>
      <c r="LW91" s="76"/>
      <c r="LX91" s="76"/>
      <c r="LY91" s="76"/>
      <c r="LZ91" s="76"/>
      <c r="MA91" s="76"/>
      <c r="MB91" s="76"/>
      <c r="MC91" s="76"/>
      <c r="MD91" s="76"/>
      <c r="ME91" s="76"/>
      <c r="MF91" s="76"/>
      <c r="MG91" s="76"/>
      <c r="MH91" s="76"/>
      <c r="MI91" s="76"/>
      <c r="MJ91" s="76"/>
      <c r="MK91" s="76"/>
      <c r="ML91" s="76"/>
      <c r="MM91" s="76"/>
      <c r="MN91" s="76"/>
      <c r="MO91" s="76"/>
      <c r="MP91" s="76"/>
      <c r="MQ91" s="76"/>
      <c r="MR91" s="76"/>
      <c r="MS91" s="76"/>
      <c r="MT91" s="76"/>
      <c r="MU91" s="76"/>
      <c r="MV91" s="76"/>
      <c r="MW91" s="76"/>
      <c r="MX91" s="76"/>
      <c r="MY91" s="76"/>
      <c r="MZ91" s="76"/>
      <c r="NA91" s="76"/>
      <c r="NB91" s="76"/>
      <c r="NC91" s="76"/>
      <c r="ND91" s="76"/>
      <c r="NE91" s="76"/>
      <c r="NF91" s="76"/>
      <c r="NG91" s="76"/>
      <c r="NH91" s="76"/>
      <c r="NI91" s="76"/>
      <c r="NJ91" s="76"/>
      <c r="NK91" s="76"/>
      <c r="NL91" s="76"/>
      <c r="NM91" s="76"/>
      <c r="NN91" s="76"/>
      <c r="NO91" s="76"/>
      <c r="NP91" s="76"/>
      <c r="NQ91" s="76"/>
      <c r="NR91" s="76"/>
      <c r="NS91" s="76"/>
      <c r="NT91" s="76"/>
      <c r="NU91" s="76"/>
      <c r="NV91" s="76"/>
      <c r="NW91" s="76"/>
      <c r="NX91" s="76"/>
      <c r="NY91" s="76"/>
      <c r="NZ91" s="76"/>
      <c r="OA91" s="76"/>
      <c r="OB91" s="76"/>
      <c r="OC91" s="76"/>
      <c r="OD91" s="76"/>
      <c r="OE91" s="76"/>
      <c r="OF91" s="76"/>
      <c r="OG91" s="76"/>
      <c r="OH91" s="76"/>
      <c r="OI91" s="76"/>
      <c r="OJ91" s="76"/>
      <c r="OK91" s="76"/>
      <c r="OL91" s="76"/>
      <c r="OM91" s="76"/>
      <c r="ON91" s="76"/>
      <c r="OO91" s="76"/>
      <c r="OP91" s="76"/>
      <c r="OQ91" s="76"/>
      <c r="OR91" s="76"/>
      <c r="OS91" s="76"/>
      <c r="OT91" s="76"/>
      <c r="OU91" s="76"/>
      <c r="OV91" s="76"/>
      <c r="OW91" s="76"/>
      <c r="OX91" s="76"/>
      <c r="OY91" s="76"/>
      <c r="OZ91" s="76"/>
      <c r="PA91" s="76"/>
      <c r="PB91" s="76"/>
      <c r="PC91" s="76"/>
      <c r="PD91" s="76"/>
      <c r="PE91" s="76"/>
      <c r="PF91" s="76"/>
      <c r="PG91" s="76"/>
      <c r="PH91" s="76"/>
      <c r="PI91" s="76"/>
      <c r="PJ91" s="76"/>
      <c r="PK91" s="76"/>
      <c r="PL91" s="76"/>
      <c r="PM91" s="76"/>
      <c r="PN91" s="76"/>
      <c r="PO91" s="76"/>
      <c r="PP91" s="76"/>
      <c r="PQ91" s="76"/>
      <c r="PR91" s="76"/>
      <c r="PS91" s="76"/>
      <c r="PT91" s="76"/>
      <c r="PU91" s="76"/>
      <c r="PV91" s="76"/>
      <c r="PW91" s="76"/>
      <c r="PX91" s="76"/>
      <c r="PY91" s="76"/>
      <c r="PZ91" s="76"/>
      <c r="QA91" s="76"/>
      <c r="QB91" s="76"/>
      <c r="QC91" s="76"/>
      <c r="QD91" s="76"/>
      <c r="QE91" s="76"/>
      <c r="QF91" s="76"/>
      <c r="QG91" s="76"/>
      <c r="QH91" s="76"/>
      <c r="QI91" s="76"/>
      <c r="QJ91" s="76"/>
      <c r="QK91" s="76"/>
      <c r="QL91" s="76"/>
      <c r="QM91" s="76"/>
      <c r="QN91" s="76"/>
      <c r="QO91" s="76"/>
      <c r="QP91" s="76"/>
      <c r="QQ91" s="76"/>
      <c r="QR91" s="76"/>
      <c r="QS91" s="76"/>
      <c r="QT91" s="76"/>
      <c r="QU91" s="76"/>
      <c r="QV91" s="76"/>
      <c r="QW91" s="76"/>
      <c r="QX91" s="76"/>
      <c r="QY91" s="76"/>
      <c r="QZ91" s="76"/>
      <c r="RA91" s="76"/>
      <c r="RB91" s="76"/>
      <c r="RC91" s="76"/>
      <c r="RD91" s="76"/>
      <c r="RE91" s="76"/>
      <c r="RF91" s="76"/>
      <c r="RG91" s="76"/>
      <c r="RH91" s="76"/>
      <c r="RI91" s="76"/>
      <c r="RJ91" s="76"/>
      <c r="RK91" s="76"/>
      <c r="RL91" s="76"/>
      <c r="RM91" s="76"/>
      <c r="RN91" s="76"/>
      <c r="RO91" s="76"/>
      <c r="RP91" s="76"/>
      <c r="RQ91" s="76"/>
      <c r="RR91" s="76"/>
      <c r="RS91" s="76"/>
      <c r="RT91" s="76"/>
      <c r="RU91" s="76"/>
      <c r="RV91" s="76"/>
      <c r="RW91" s="76"/>
      <c r="RX91" s="76"/>
      <c r="RY91" s="76"/>
      <c r="RZ91" s="76"/>
      <c r="SA91" s="76"/>
      <c r="SB91" s="76"/>
      <c r="SC91" s="76"/>
      <c r="SD91" s="76"/>
      <c r="SE91" s="76"/>
      <c r="SF91" s="76"/>
      <c r="SG91" s="76"/>
      <c r="SH91" s="76"/>
      <c r="SI91" s="76"/>
      <c r="SJ91" s="76"/>
      <c r="SK91" s="76"/>
      <c r="SL91" s="76"/>
      <c r="SM91" s="76"/>
      <c r="SN91" s="76"/>
      <c r="SO91" s="76"/>
      <c r="SP91" s="76"/>
      <c r="SQ91" s="76"/>
      <c r="SR91" s="76"/>
      <c r="SS91" s="76"/>
      <c r="ST91" s="76"/>
      <c r="SU91" s="76"/>
      <c r="SV91" s="76"/>
      <c r="SW91" s="76"/>
      <c r="SX91" s="76"/>
      <c r="SY91" s="76"/>
      <c r="SZ91" s="76"/>
      <c r="TA91" s="76"/>
      <c r="TB91" s="76"/>
      <c r="TC91" s="76"/>
      <c r="TD91" s="76"/>
      <c r="TE91" s="76"/>
      <c r="TF91" s="76"/>
      <c r="TG91" s="76"/>
      <c r="TH91" s="76"/>
      <c r="TI91" s="76"/>
      <c r="TJ91" s="76"/>
      <c r="TK91" s="76"/>
      <c r="TL91" s="76"/>
      <c r="TM91" s="76"/>
      <c r="TN91" s="76"/>
      <c r="TO91" s="76"/>
      <c r="TP91" s="76"/>
      <c r="TQ91" s="76"/>
      <c r="TR91" s="76"/>
      <c r="TS91" s="76"/>
      <c r="TT91" s="76"/>
      <c r="TU91" s="76"/>
      <c r="TV91" s="76"/>
      <c r="TW91" s="76"/>
      <c r="TX91" s="76"/>
      <c r="TY91" s="76"/>
      <c r="TZ91" s="76"/>
      <c r="UA91" s="76"/>
      <c r="UB91" s="76"/>
      <c r="UC91" s="76"/>
      <c r="UD91" s="76"/>
      <c r="UE91" s="76"/>
      <c r="UF91" s="76"/>
      <c r="UG91" s="76"/>
      <c r="UH91" s="76"/>
      <c r="UI91" s="76"/>
      <c r="UJ91" s="76"/>
      <c r="UK91" s="76"/>
      <c r="UL91" s="76"/>
      <c r="UM91" s="76"/>
      <c r="UN91" s="76"/>
      <c r="UO91" s="76"/>
      <c r="UP91" s="76"/>
      <c r="UQ91" s="76"/>
      <c r="UR91" s="76"/>
      <c r="US91" s="76"/>
      <c r="UT91" s="76"/>
      <c r="UU91" s="76"/>
      <c r="UV91" s="76"/>
      <c r="UW91" s="76"/>
      <c r="UX91" s="76"/>
      <c r="UY91" s="76"/>
      <c r="UZ91" s="76"/>
      <c r="VA91" s="76"/>
      <c r="VB91" s="76"/>
      <c r="VC91" s="76"/>
      <c r="VD91" s="76"/>
      <c r="VE91" s="76"/>
      <c r="VF91" s="76"/>
      <c r="VG91" s="76"/>
      <c r="VH91" s="76"/>
      <c r="VI91" s="76"/>
      <c r="VJ91" s="76"/>
      <c r="VK91" s="76"/>
      <c r="VL91" s="76"/>
      <c r="VM91" s="76"/>
      <c r="VN91" s="76"/>
      <c r="VO91" s="76"/>
      <c r="VP91" s="76"/>
      <c r="VQ91" s="76"/>
      <c r="VR91" s="76"/>
      <c r="VS91" s="76"/>
      <c r="VT91" s="76"/>
      <c r="VU91" s="76"/>
      <c r="VV91" s="76"/>
      <c r="VW91" s="76"/>
      <c r="VX91" s="76"/>
      <c r="VY91" s="76"/>
      <c r="VZ91" s="76"/>
      <c r="WA91" s="76"/>
      <c r="WB91" s="76"/>
      <c r="WC91" s="76"/>
      <c r="WD91" s="76"/>
      <c r="WE91" s="76"/>
      <c r="WF91" s="76"/>
      <c r="WG91" s="76"/>
      <c r="WH91" s="76"/>
      <c r="WI91" s="76"/>
      <c r="WJ91" s="76"/>
      <c r="WK91" s="76"/>
      <c r="WL91" s="76"/>
      <c r="WM91" s="76"/>
      <c r="WN91" s="76"/>
      <c r="WO91" s="76"/>
      <c r="WP91" s="76"/>
      <c r="WQ91" s="76"/>
      <c r="WR91" s="76"/>
      <c r="WS91" s="76"/>
      <c r="WT91" s="76"/>
      <c r="WU91" s="76"/>
      <c r="WV91" s="76"/>
      <c r="WW91" s="76"/>
      <c r="WX91" s="76"/>
      <c r="WY91" s="76"/>
      <c r="WZ91" s="76"/>
      <c r="XA91" s="76"/>
      <c r="XB91" s="76"/>
      <c r="XC91" s="76"/>
      <c r="XD91" s="76"/>
      <c r="XE91" s="76"/>
      <c r="XF91" s="76"/>
      <c r="XG91" s="76"/>
      <c r="XH91" s="76"/>
      <c r="XI91" s="76"/>
      <c r="XJ91" s="76"/>
      <c r="XK91" s="76"/>
      <c r="XL91" s="76"/>
      <c r="XM91" s="76"/>
      <c r="XN91" s="76"/>
      <c r="XO91" s="76"/>
      <c r="XP91" s="76"/>
      <c r="XQ91" s="76"/>
      <c r="XR91" s="76"/>
      <c r="XS91" s="76"/>
      <c r="XT91" s="76"/>
      <c r="XU91" s="76"/>
      <c r="XV91" s="76"/>
      <c r="XW91" s="76"/>
      <c r="XX91" s="76"/>
      <c r="XY91" s="76"/>
      <c r="XZ91" s="76"/>
      <c r="YA91" s="76"/>
      <c r="YB91" s="76"/>
      <c r="YC91" s="76"/>
      <c r="YD91" s="76"/>
      <c r="YE91" s="76"/>
      <c r="YF91" s="76"/>
      <c r="YG91" s="76"/>
      <c r="YH91" s="76"/>
      <c r="YI91" s="76"/>
      <c r="YJ91" s="76"/>
      <c r="YK91" s="76"/>
      <c r="YL91" s="76"/>
      <c r="YM91" s="76"/>
      <c r="YN91" s="76"/>
      <c r="YO91" s="76"/>
      <c r="YP91" s="76"/>
      <c r="YQ91" s="76"/>
      <c r="YR91" s="76"/>
      <c r="YS91" s="76"/>
      <c r="YT91" s="76"/>
      <c r="YU91" s="76"/>
      <c r="YV91" s="76"/>
      <c r="YW91" s="76"/>
      <c r="YX91" s="76"/>
      <c r="YY91" s="76"/>
      <c r="YZ91" s="76"/>
      <c r="ZA91" s="76"/>
      <c r="ZB91" s="76"/>
      <c r="ZC91" s="76"/>
      <c r="ZD91" s="76"/>
      <c r="ZE91" s="76"/>
      <c r="ZF91" s="76"/>
      <c r="ZG91" s="76"/>
      <c r="ZH91" s="76"/>
      <c r="ZI91" s="76"/>
      <c r="ZJ91" s="76"/>
      <c r="ZK91" s="76"/>
      <c r="ZL91" s="76"/>
      <c r="ZM91" s="76"/>
      <c r="ZN91" s="76"/>
      <c r="ZO91" s="76"/>
      <c r="ZP91" s="76"/>
      <c r="ZQ91" s="76"/>
      <c r="ZR91" s="76"/>
      <c r="ZS91" s="76"/>
      <c r="ZT91" s="76"/>
      <c r="ZU91" s="76"/>
      <c r="ZV91" s="76"/>
      <c r="ZW91" s="76"/>
      <c r="ZX91" s="76"/>
      <c r="ZY91" s="76"/>
      <c r="ZZ91" s="76"/>
      <c r="AAA91" s="76"/>
      <c r="AAB91" s="76"/>
      <c r="AAC91" s="76"/>
      <c r="AAD91" s="76"/>
      <c r="AAE91" s="76"/>
      <c r="AAF91" s="76"/>
      <c r="AAG91" s="76"/>
      <c r="AAH91" s="76"/>
      <c r="AAI91" s="76"/>
      <c r="AAJ91" s="76"/>
      <c r="AAK91" s="76"/>
      <c r="AAL91" s="76"/>
      <c r="AAM91" s="76"/>
      <c r="AAN91" s="76"/>
      <c r="AAO91" s="76"/>
      <c r="AAP91" s="76"/>
      <c r="AAQ91" s="76"/>
      <c r="AAR91" s="76"/>
      <c r="AAS91" s="76"/>
      <c r="AAT91" s="76"/>
      <c r="AAU91" s="76"/>
      <c r="AAV91" s="76"/>
      <c r="AAW91" s="76"/>
      <c r="AAX91" s="76"/>
      <c r="AAY91" s="76"/>
      <c r="AAZ91" s="76"/>
      <c r="ABA91" s="76"/>
      <c r="ABB91" s="76"/>
      <c r="ABC91" s="76"/>
      <c r="ABD91" s="76"/>
      <c r="ABE91" s="76"/>
      <c r="ABF91" s="76"/>
      <c r="ABG91" s="76"/>
      <c r="ABH91" s="76"/>
      <c r="ABI91" s="76"/>
      <c r="ABJ91" s="76"/>
      <c r="ABK91" s="76"/>
      <c r="ABL91" s="76"/>
      <c r="ABM91" s="76"/>
      <c r="ABN91" s="76"/>
      <c r="ABO91" s="76"/>
      <c r="ABP91" s="76"/>
      <c r="ABQ91" s="76"/>
      <c r="ABR91" s="76"/>
      <c r="ABS91" s="76"/>
      <c r="ABT91" s="76"/>
      <c r="ABU91" s="76"/>
      <c r="ABV91" s="76"/>
      <c r="ABW91" s="76"/>
      <c r="ABX91" s="76"/>
      <c r="ABY91" s="76"/>
      <c r="ABZ91" s="76"/>
      <c r="ACA91" s="76"/>
      <c r="ACB91" s="76"/>
      <c r="ACC91" s="76"/>
      <c r="ACD91" s="76"/>
      <c r="ACE91" s="76"/>
      <c r="ACF91" s="76"/>
      <c r="ACG91" s="76"/>
      <c r="ACH91" s="76"/>
      <c r="ACI91" s="76"/>
      <c r="ACJ91" s="76"/>
      <c r="ACK91" s="76"/>
      <c r="ACL91" s="76"/>
      <c r="ACM91" s="76"/>
      <c r="ACN91" s="76"/>
      <c r="ACO91" s="76"/>
      <c r="ACP91" s="76"/>
      <c r="ACQ91" s="76"/>
      <c r="ACR91" s="76"/>
      <c r="ACS91" s="76"/>
      <c r="ACT91" s="76"/>
      <c r="ACU91" s="76"/>
      <c r="ACV91" s="76"/>
      <c r="ACW91" s="76"/>
      <c r="ACX91" s="76"/>
      <c r="ACY91" s="76"/>
      <c r="ACZ91" s="76"/>
      <c r="ADA91" s="76"/>
      <c r="ADB91" s="76"/>
      <c r="ADC91" s="76"/>
      <c r="ADD91" s="76"/>
      <c r="ADE91" s="76"/>
      <c r="ADF91" s="76"/>
      <c r="ADG91" s="76"/>
      <c r="ADH91" s="76"/>
      <c r="ADI91" s="76"/>
      <c r="ADJ91" s="76"/>
      <c r="ADK91" s="76"/>
      <c r="ADL91" s="76"/>
      <c r="ADM91" s="76"/>
      <c r="ADN91" s="76"/>
      <c r="ADO91" s="76"/>
      <c r="ADP91" s="76"/>
      <c r="ADQ91" s="76"/>
      <c r="ADR91" s="76"/>
      <c r="ADS91" s="76"/>
      <c r="ADT91" s="76"/>
      <c r="ADU91" s="76"/>
      <c r="ADV91" s="76"/>
      <c r="ADW91" s="76"/>
      <c r="ADX91" s="76"/>
      <c r="ADY91" s="76"/>
      <c r="ADZ91" s="76"/>
      <c r="AEA91" s="76"/>
      <c r="AEB91" s="76"/>
      <c r="AEC91" s="76"/>
      <c r="AED91" s="76"/>
      <c r="AEE91" s="76"/>
      <c r="AEF91" s="76"/>
      <c r="AEG91" s="76"/>
      <c r="AEH91" s="76"/>
      <c r="AEI91" s="76"/>
      <c r="AEJ91" s="76"/>
      <c r="AEK91" s="76"/>
      <c r="AEL91" s="76"/>
      <c r="AEM91" s="76"/>
      <c r="AEN91" s="76"/>
      <c r="AEO91" s="76"/>
      <c r="AEP91" s="76"/>
      <c r="AEQ91" s="76"/>
      <c r="AER91" s="76"/>
      <c r="AES91" s="76"/>
      <c r="AET91" s="76"/>
      <c r="AEU91" s="76"/>
      <c r="AEV91" s="76"/>
      <c r="AEW91" s="76"/>
      <c r="AEX91" s="76"/>
      <c r="AEY91" s="76"/>
      <c r="AEZ91" s="76"/>
      <c r="AFA91" s="76"/>
      <c r="AFB91" s="76"/>
      <c r="AFC91" s="76"/>
      <c r="AFD91" s="76"/>
      <c r="AFE91" s="76"/>
      <c r="AFF91" s="76"/>
      <c r="AFG91" s="76"/>
      <c r="AFH91" s="76"/>
      <c r="AFI91" s="76"/>
      <c r="AFJ91" s="76"/>
      <c r="AFK91" s="76"/>
      <c r="AFL91" s="76"/>
      <c r="AFM91" s="76"/>
      <c r="AFN91" s="76"/>
      <c r="AFO91" s="76"/>
      <c r="AFP91" s="76"/>
      <c r="AFQ91" s="76"/>
      <c r="AFR91" s="76"/>
      <c r="AFS91" s="76"/>
      <c r="AFT91" s="76"/>
      <c r="AFU91" s="76"/>
      <c r="AFV91" s="76"/>
      <c r="AFW91" s="76"/>
      <c r="AFX91" s="76"/>
      <c r="AFY91" s="76"/>
      <c r="AFZ91" s="76"/>
      <c r="AGA91" s="76"/>
      <c r="AGB91" s="76"/>
      <c r="AGC91" s="76"/>
      <c r="AGD91" s="76"/>
      <c r="AGE91" s="76"/>
      <c r="AGF91" s="76"/>
      <c r="AGG91" s="76"/>
      <c r="AGH91" s="76"/>
      <c r="AGI91" s="76"/>
      <c r="AGJ91" s="76"/>
      <c r="AGK91" s="76"/>
      <c r="AGL91" s="76"/>
      <c r="AGM91" s="76"/>
      <c r="AGN91" s="76"/>
      <c r="AGO91" s="76"/>
      <c r="AGP91" s="76"/>
      <c r="AGQ91" s="76"/>
      <c r="AGR91" s="76"/>
      <c r="AGS91" s="76"/>
      <c r="AGT91" s="76"/>
      <c r="AGU91" s="76"/>
      <c r="AGV91" s="76"/>
      <c r="AGW91" s="76"/>
      <c r="AGX91" s="76"/>
      <c r="AGY91" s="76"/>
      <c r="AGZ91" s="76"/>
      <c r="AHA91" s="76"/>
      <c r="AHB91" s="76"/>
      <c r="AHC91" s="76"/>
      <c r="AHD91" s="76"/>
      <c r="AHE91" s="76"/>
      <c r="AHF91" s="76"/>
      <c r="AHG91" s="76"/>
      <c r="AHH91" s="76"/>
      <c r="AHI91" s="76"/>
      <c r="AHJ91" s="76"/>
      <c r="AHK91" s="76"/>
      <c r="AHL91" s="76"/>
      <c r="AHM91" s="76"/>
      <c r="AHN91" s="76"/>
      <c r="AHO91" s="76"/>
      <c r="AHP91" s="76"/>
      <c r="AHQ91" s="76"/>
      <c r="AHR91" s="76"/>
      <c r="AHS91" s="76"/>
      <c r="AHT91" s="76"/>
      <c r="AHU91" s="76"/>
      <c r="AHV91" s="76"/>
      <c r="AHW91" s="76"/>
      <c r="AHX91" s="76"/>
      <c r="AHY91" s="76"/>
      <c r="AHZ91" s="76"/>
      <c r="AIA91" s="76"/>
      <c r="AIB91" s="76"/>
      <c r="AIC91" s="76"/>
      <c r="AID91" s="76"/>
      <c r="AIE91" s="76"/>
      <c r="AIF91" s="76"/>
      <c r="AIG91" s="76"/>
      <c r="AIH91" s="76"/>
      <c r="AII91" s="76"/>
      <c r="AIJ91" s="76"/>
      <c r="AIK91" s="76"/>
      <c r="AIL91" s="76"/>
      <c r="AIM91" s="76"/>
      <c r="AIN91" s="76"/>
      <c r="AIO91" s="76"/>
      <c r="AIP91" s="76"/>
      <c r="AIQ91" s="76"/>
      <c r="AIR91" s="76"/>
      <c r="AIS91" s="76"/>
      <c r="AIT91" s="76"/>
      <c r="AIU91" s="76"/>
      <c r="AIV91" s="76"/>
      <c r="AIW91" s="76"/>
      <c r="AIX91" s="76"/>
      <c r="AIY91" s="76"/>
      <c r="AIZ91" s="76"/>
      <c r="AJA91" s="76"/>
      <c r="AJB91" s="76"/>
      <c r="AJC91" s="76"/>
      <c r="AJD91" s="76"/>
      <c r="AJE91" s="76"/>
      <c r="AJF91" s="76"/>
      <c r="AJG91" s="76"/>
      <c r="AJH91" s="76"/>
      <c r="AJI91" s="76"/>
      <c r="AJJ91" s="76"/>
      <c r="AJK91" s="76"/>
      <c r="AJL91" s="76"/>
      <c r="AJM91" s="76"/>
      <c r="AJN91" s="76"/>
      <c r="AJO91" s="76"/>
      <c r="AJP91" s="76"/>
      <c r="AJQ91" s="76"/>
      <c r="AJR91" s="76"/>
      <c r="AJS91" s="76"/>
      <c r="AJT91" s="76"/>
      <c r="AJU91" s="76"/>
      <c r="AJV91" s="76"/>
      <c r="AJW91" s="76"/>
      <c r="AJX91" s="76"/>
      <c r="AJY91" s="76"/>
      <c r="AJZ91" s="76"/>
      <c r="AKA91" s="76"/>
      <c r="AKB91" s="76"/>
      <c r="AKC91" s="76"/>
      <c r="AKD91" s="76"/>
      <c r="AKE91" s="76"/>
      <c r="AKF91" s="76"/>
      <c r="AKG91" s="76"/>
      <c r="AKH91" s="76"/>
      <c r="AKI91" s="76"/>
      <c r="AKJ91" s="76"/>
      <c r="AKK91" s="76"/>
      <c r="AKL91" s="76"/>
      <c r="AKM91" s="76"/>
      <c r="AKN91" s="76"/>
      <c r="AKO91" s="76"/>
      <c r="AKP91" s="76"/>
      <c r="AKQ91" s="76"/>
      <c r="AKR91" s="76"/>
      <c r="AKS91" s="76"/>
      <c r="AKT91" s="76"/>
      <c r="AKU91" s="76"/>
      <c r="AKV91" s="76"/>
      <c r="AKW91" s="76"/>
      <c r="AKX91" s="76"/>
      <c r="AKY91" s="76"/>
      <c r="AKZ91" s="76"/>
      <c r="ALA91" s="76"/>
      <c r="ALB91" s="76"/>
      <c r="ALC91" s="76"/>
      <c r="ALD91" s="76"/>
      <c r="ALE91" s="76"/>
      <c r="ALF91" s="76"/>
      <c r="ALG91" s="76"/>
      <c r="ALH91" s="76"/>
      <c r="ALI91" s="76"/>
      <c r="ALJ91" s="76"/>
      <c r="ALK91" s="76"/>
      <c r="ALL91" s="76"/>
      <c r="ALM91" s="76"/>
      <c r="ALN91" s="76"/>
      <c r="ALO91" s="76"/>
      <c r="ALP91" s="76"/>
      <c r="ALQ91" s="76"/>
      <c r="ALR91" s="76"/>
      <c r="ALS91" s="76"/>
      <c r="ALT91" s="76"/>
      <c r="ALU91" s="76"/>
      <c r="ALV91" s="76"/>
      <c r="ALW91" s="76"/>
      <c r="ALX91" s="76"/>
      <c r="ALY91" s="76"/>
      <c r="ALZ91" s="76"/>
      <c r="AMA91" s="76"/>
      <c r="AMB91" s="76"/>
      <c r="AMC91" s="76"/>
      <c r="AMD91" s="76"/>
      <c r="AME91" s="76"/>
    </row>
    <row r="92" spans="1:1019" s="80" customFormat="1">
      <c r="A92" s="20" t="s">
        <v>332</v>
      </c>
      <c r="B92" s="21" t="s">
        <v>293</v>
      </c>
      <c r="C92" s="21" t="s">
        <v>102</v>
      </c>
      <c r="D92" s="71" t="s">
        <v>294</v>
      </c>
      <c r="E92" s="22" t="s">
        <v>55</v>
      </c>
      <c r="F92" s="59">
        <v>14.34</v>
      </c>
      <c r="G92" s="23">
        <v>451.96</v>
      </c>
      <c r="H92" s="69">
        <f t="shared" si="28"/>
        <v>0.21229999999999999</v>
      </c>
      <c r="I92" s="23">
        <f t="shared" si="29"/>
        <v>547.91</v>
      </c>
      <c r="J92" s="23">
        <f t="shared" si="30"/>
        <v>7857.02</v>
      </c>
      <c r="K92" s="78">
        <f t="shared" si="31"/>
        <v>6481.1063999999997</v>
      </c>
      <c r="L92" s="76"/>
      <c r="M92" s="79"/>
      <c r="N92" s="76"/>
      <c r="O92" s="76"/>
      <c r="P92" s="76"/>
      <c r="Q92" s="76"/>
      <c r="R92" s="76"/>
      <c r="S92" s="76"/>
      <c r="T92" s="76"/>
      <c r="U92" s="76"/>
      <c r="V92" s="76"/>
      <c r="W92" s="76"/>
      <c r="X92" s="76"/>
      <c r="Y92" s="76"/>
      <c r="Z92" s="76"/>
      <c r="AA92" s="76"/>
      <c r="AB92" s="76"/>
      <c r="AC92" s="76"/>
      <c r="AD92" s="76"/>
      <c r="AE92" s="76"/>
      <c r="AF92" s="76"/>
      <c r="AG92" s="76"/>
      <c r="AH92" s="76"/>
      <c r="AI92" s="76"/>
      <c r="AJ92" s="76"/>
      <c r="AK92" s="76"/>
      <c r="AL92" s="76"/>
      <c r="AM92" s="76"/>
      <c r="AN92" s="76"/>
      <c r="AO92" s="76"/>
      <c r="AP92" s="76"/>
      <c r="AQ92" s="76"/>
      <c r="AR92" s="76"/>
      <c r="AS92" s="76"/>
      <c r="AT92" s="76"/>
      <c r="AU92" s="76"/>
      <c r="AV92" s="76"/>
      <c r="AW92" s="76"/>
      <c r="AX92" s="76"/>
      <c r="AY92" s="76"/>
      <c r="AZ92" s="76"/>
      <c r="BA92" s="76"/>
      <c r="BB92" s="76"/>
      <c r="BC92" s="76"/>
      <c r="BD92" s="76"/>
      <c r="BE92" s="76"/>
      <c r="BF92" s="76"/>
      <c r="BG92" s="76"/>
      <c r="BH92" s="76"/>
      <c r="BI92" s="76"/>
      <c r="BJ92" s="76"/>
      <c r="BK92" s="76"/>
      <c r="BL92" s="76"/>
      <c r="BM92" s="76"/>
      <c r="BN92" s="76"/>
      <c r="BO92" s="76"/>
      <c r="BP92" s="76"/>
      <c r="BQ92" s="76"/>
      <c r="BR92" s="76"/>
      <c r="BS92" s="76"/>
      <c r="BT92" s="76"/>
      <c r="BU92" s="76"/>
      <c r="BV92" s="76"/>
      <c r="BW92" s="76"/>
      <c r="BX92" s="76"/>
      <c r="BY92" s="76"/>
      <c r="BZ92" s="76"/>
      <c r="CA92" s="76"/>
      <c r="CB92" s="76"/>
      <c r="CC92" s="76"/>
      <c r="CD92" s="76"/>
      <c r="CE92" s="76"/>
      <c r="CF92" s="76"/>
      <c r="CG92" s="76"/>
      <c r="CH92" s="76"/>
      <c r="CI92" s="76"/>
      <c r="CJ92" s="76"/>
      <c r="CK92" s="76"/>
      <c r="CL92" s="76"/>
      <c r="CM92" s="76"/>
      <c r="CN92" s="76"/>
      <c r="CO92" s="76"/>
      <c r="CP92" s="76"/>
      <c r="CQ92" s="76"/>
      <c r="CR92" s="76"/>
      <c r="CS92" s="76"/>
      <c r="CT92" s="76"/>
      <c r="CU92" s="76"/>
      <c r="CV92" s="76"/>
      <c r="CW92" s="76"/>
      <c r="CX92" s="76"/>
      <c r="CY92" s="76"/>
      <c r="CZ92" s="76"/>
      <c r="DA92" s="76"/>
      <c r="DB92" s="76"/>
      <c r="DC92" s="76"/>
      <c r="DD92" s="76"/>
      <c r="DE92" s="76"/>
      <c r="DF92" s="76"/>
      <c r="DG92" s="76"/>
      <c r="DH92" s="76"/>
      <c r="DI92" s="76"/>
      <c r="DJ92" s="76"/>
      <c r="DK92" s="76"/>
      <c r="DL92" s="76"/>
      <c r="DM92" s="76"/>
      <c r="DN92" s="76"/>
      <c r="DO92" s="76"/>
      <c r="DP92" s="76"/>
      <c r="DQ92" s="76"/>
      <c r="DR92" s="76"/>
      <c r="DS92" s="76"/>
      <c r="DT92" s="76"/>
      <c r="DU92" s="76"/>
      <c r="DV92" s="76"/>
      <c r="DW92" s="76"/>
      <c r="DX92" s="76"/>
      <c r="DY92" s="76"/>
      <c r="DZ92" s="76"/>
      <c r="EA92" s="76"/>
      <c r="EB92" s="76"/>
      <c r="EC92" s="76"/>
      <c r="ED92" s="76"/>
      <c r="EE92" s="76"/>
      <c r="EF92" s="76"/>
      <c r="EG92" s="76"/>
      <c r="EH92" s="76"/>
      <c r="EI92" s="76"/>
      <c r="EJ92" s="76"/>
      <c r="EK92" s="76"/>
      <c r="EL92" s="76"/>
      <c r="EM92" s="76"/>
      <c r="EN92" s="76"/>
      <c r="EO92" s="76"/>
      <c r="EP92" s="76"/>
      <c r="EQ92" s="76"/>
      <c r="ER92" s="76"/>
      <c r="ES92" s="76"/>
      <c r="ET92" s="76"/>
      <c r="EU92" s="76"/>
      <c r="EV92" s="76"/>
      <c r="EW92" s="76"/>
      <c r="EX92" s="76"/>
      <c r="EY92" s="76"/>
      <c r="EZ92" s="76"/>
      <c r="FA92" s="76"/>
      <c r="FB92" s="76"/>
      <c r="FC92" s="76"/>
      <c r="FD92" s="76"/>
      <c r="FE92" s="76"/>
      <c r="FF92" s="76"/>
      <c r="FG92" s="76"/>
      <c r="FH92" s="76"/>
      <c r="FI92" s="76"/>
      <c r="FJ92" s="76"/>
      <c r="FK92" s="76"/>
      <c r="FL92" s="76"/>
      <c r="FM92" s="76"/>
      <c r="FN92" s="76"/>
      <c r="FO92" s="76"/>
      <c r="FP92" s="76"/>
      <c r="FQ92" s="76"/>
      <c r="FR92" s="76"/>
      <c r="FS92" s="76"/>
      <c r="FT92" s="76"/>
      <c r="FU92" s="76"/>
      <c r="FV92" s="76"/>
      <c r="FW92" s="76"/>
      <c r="FX92" s="76"/>
      <c r="FY92" s="76"/>
      <c r="FZ92" s="76"/>
      <c r="GA92" s="76"/>
      <c r="GB92" s="76"/>
      <c r="GC92" s="76"/>
      <c r="GD92" s="76"/>
      <c r="GE92" s="76"/>
      <c r="GF92" s="76"/>
      <c r="GG92" s="76"/>
      <c r="GH92" s="76"/>
      <c r="GI92" s="76"/>
      <c r="GJ92" s="76"/>
      <c r="GK92" s="76"/>
      <c r="GL92" s="76"/>
      <c r="GM92" s="76"/>
      <c r="GN92" s="76"/>
      <c r="GO92" s="76"/>
      <c r="GP92" s="76"/>
      <c r="GQ92" s="76"/>
      <c r="GR92" s="76"/>
      <c r="GS92" s="76"/>
      <c r="GT92" s="76"/>
      <c r="GU92" s="76"/>
      <c r="GV92" s="76"/>
      <c r="GW92" s="76"/>
      <c r="GX92" s="76"/>
      <c r="GY92" s="76"/>
      <c r="GZ92" s="76"/>
      <c r="HA92" s="76"/>
      <c r="HB92" s="76"/>
      <c r="HC92" s="76"/>
      <c r="HD92" s="76"/>
      <c r="HE92" s="76"/>
      <c r="HF92" s="76"/>
      <c r="HG92" s="76"/>
      <c r="HH92" s="76"/>
      <c r="HI92" s="76"/>
      <c r="HJ92" s="76"/>
      <c r="HK92" s="76"/>
      <c r="HL92" s="76"/>
      <c r="HM92" s="76"/>
      <c r="HN92" s="76"/>
      <c r="HO92" s="76"/>
      <c r="HP92" s="76"/>
      <c r="HQ92" s="76"/>
      <c r="HR92" s="76"/>
      <c r="HS92" s="76"/>
      <c r="HT92" s="76"/>
      <c r="HU92" s="76"/>
      <c r="HV92" s="76"/>
      <c r="HW92" s="76"/>
      <c r="HX92" s="76"/>
      <c r="HY92" s="76"/>
      <c r="HZ92" s="76"/>
      <c r="IA92" s="76"/>
      <c r="IB92" s="76"/>
      <c r="IC92" s="76"/>
      <c r="ID92" s="76"/>
      <c r="IE92" s="76"/>
      <c r="IF92" s="76"/>
      <c r="IG92" s="76"/>
      <c r="IH92" s="76"/>
      <c r="II92" s="76"/>
      <c r="IJ92" s="76"/>
      <c r="IK92" s="76"/>
      <c r="IL92" s="76"/>
      <c r="IM92" s="76"/>
      <c r="IN92" s="76"/>
      <c r="IO92" s="76"/>
      <c r="IP92" s="76"/>
      <c r="IQ92" s="76"/>
      <c r="IR92" s="76"/>
      <c r="IS92" s="76"/>
      <c r="IT92" s="76"/>
      <c r="IU92" s="76"/>
      <c r="IV92" s="76"/>
      <c r="IW92" s="76"/>
      <c r="IX92" s="76"/>
      <c r="IY92" s="76"/>
      <c r="IZ92" s="76"/>
      <c r="JA92" s="76"/>
      <c r="JB92" s="76"/>
      <c r="JC92" s="76"/>
      <c r="JD92" s="76"/>
      <c r="JE92" s="76"/>
      <c r="JF92" s="76"/>
      <c r="JG92" s="76"/>
      <c r="JH92" s="76"/>
      <c r="JI92" s="76"/>
      <c r="JJ92" s="76"/>
      <c r="JK92" s="76"/>
      <c r="JL92" s="76"/>
      <c r="JM92" s="76"/>
      <c r="JN92" s="76"/>
      <c r="JO92" s="76"/>
      <c r="JP92" s="76"/>
      <c r="JQ92" s="76"/>
      <c r="JR92" s="76"/>
      <c r="JS92" s="76"/>
      <c r="JT92" s="76"/>
      <c r="JU92" s="76"/>
      <c r="JV92" s="76"/>
      <c r="JW92" s="76"/>
      <c r="JX92" s="76"/>
      <c r="JY92" s="76"/>
      <c r="JZ92" s="76"/>
      <c r="KA92" s="76"/>
      <c r="KB92" s="76"/>
      <c r="KC92" s="76"/>
      <c r="KD92" s="76"/>
      <c r="KE92" s="76"/>
      <c r="KF92" s="76"/>
      <c r="KG92" s="76"/>
      <c r="KH92" s="76"/>
      <c r="KI92" s="76"/>
      <c r="KJ92" s="76"/>
      <c r="KK92" s="76"/>
      <c r="KL92" s="76"/>
      <c r="KM92" s="76"/>
      <c r="KN92" s="76"/>
      <c r="KO92" s="76"/>
      <c r="KP92" s="76"/>
      <c r="KQ92" s="76"/>
      <c r="KR92" s="76"/>
      <c r="KS92" s="76"/>
      <c r="KT92" s="76"/>
      <c r="KU92" s="76"/>
      <c r="KV92" s="76"/>
      <c r="KW92" s="76"/>
      <c r="KX92" s="76"/>
      <c r="KY92" s="76"/>
      <c r="KZ92" s="76"/>
      <c r="LA92" s="76"/>
      <c r="LB92" s="76"/>
      <c r="LC92" s="76"/>
      <c r="LD92" s="76"/>
      <c r="LE92" s="76"/>
      <c r="LF92" s="76"/>
      <c r="LG92" s="76"/>
      <c r="LH92" s="76"/>
      <c r="LI92" s="76"/>
      <c r="LJ92" s="76"/>
      <c r="LK92" s="76"/>
      <c r="LL92" s="76"/>
      <c r="LM92" s="76"/>
      <c r="LN92" s="76"/>
      <c r="LO92" s="76"/>
      <c r="LP92" s="76"/>
      <c r="LQ92" s="76"/>
      <c r="LR92" s="76"/>
      <c r="LS92" s="76"/>
      <c r="LT92" s="76"/>
      <c r="LU92" s="76"/>
      <c r="LV92" s="76"/>
      <c r="LW92" s="76"/>
      <c r="LX92" s="76"/>
      <c r="LY92" s="76"/>
      <c r="LZ92" s="76"/>
      <c r="MA92" s="76"/>
      <c r="MB92" s="76"/>
      <c r="MC92" s="76"/>
      <c r="MD92" s="76"/>
      <c r="ME92" s="76"/>
      <c r="MF92" s="76"/>
      <c r="MG92" s="76"/>
      <c r="MH92" s="76"/>
      <c r="MI92" s="76"/>
      <c r="MJ92" s="76"/>
      <c r="MK92" s="76"/>
      <c r="ML92" s="76"/>
      <c r="MM92" s="76"/>
      <c r="MN92" s="76"/>
      <c r="MO92" s="76"/>
      <c r="MP92" s="76"/>
      <c r="MQ92" s="76"/>
      <c r="MR92" s="76"/>
      <c r="MS92" s="76"/>
      <c r="MT92" s="76"/>
      <c r="MU92" s="76"/>
      <c r="MV92" s="76"/>
      <c r="MW92" s="76"/>
      <c r="MX92" s="76"/>
      <c r="MY92" s="76"/>
      <c r="MZ92" s="76"/>
      <c r="NA92" s="76"/>
      <c r="NB92" s="76"/>
      <c r="NC92" s="76"/>
      <c r="ND92" s="76"/>
      <c r="NE92" s="76"/>
      <c r="NF92" s="76"/>
      <c r="NG92" s="76"/>
      <c r="NH92" s="76"/>
      <c r="NI92" s="76"/>
      <c r="NJ92" s="76"/>
      <c r="NK92" s="76"/>
      <c r="NL92" s="76"/>
      <c r="NM92" s="76"/>
      <c r="NN92" s="76"/>
      <c r="NO92" s="76"/>
      <c r="NP92" s="76"/>
      <c r="NQ92" s="76"/>
      <c r="NR92" s="76"/>
      <c r="NS92" s="76"/>
      <c r="NT92" s="76"/>
      <c r="NU92" s="76"/>
      <c r="NV92" s="76"/>
      <c r="NW92" s="76"/>
      <c r="NX92" s="76"/>
      <c r="NY92" s="76"/>
      <c r="NZ92" s="76"/>
      <c r="OA92" s="76"/>
      <c r="OB92" s="76"/>
      <c r="OC92" s="76"/>
      <c r="OD92" s="76"/>
      <c r="OE92" s="76"/>
      <c r="OF92" s="76"/>
      <c r="OG92" s="76"/>
      <c r="OH92" s="76"/>
      <c r="OI92" s="76"/>
      <c r="OJ92" s="76"/>
      <c r="OK92" s="76"/>
      <c r="OL92" s="76"/>
      <c r="OM92" s="76"/>
      <c r="ON92" s="76"/>
      <c r="OO92" s="76"/>
      <c r="OP92" s="76"/>
      <c r="OQ92" s="76"/>
      <c r="OR92" s="76"/>
      <c r="OS92" s="76"/>
      <c r="OT92" s="76"/>
      <c r="OU92" s="76"/>
      <c r="OV92" s="76"/>
      <c r="OW92" s="76"/>
      <c r="OX92" s="76"/>
      <c r="OY92" s="76"/>
      <c r="OZ92" s="76"/>
      <c r="PA92" s="76"/>
      <c r="PB92" s="76"/>
      <c r="PC92" s="76"/>
      <c r="PD92" s="76"/>
      <c r="PE92" s="76"/>
      <c r="PF92" s="76"/>
      <c r="PG92" s="76"/>
      <c r="PH92" s="76"/>
      <c r="PI92" s="76"/>
      <c r="PJ92" s="76"/>
      <c r="PK92" s="76"/>
      <c r="PL92" s="76"/>
      <c r="PM92" s="76"/>
      <c r="PN92" s="76"/>
      <c r="PO92" s="76"/>
      <c r="PP92" s="76"/>
      <c r="PQ92" s="76"/>
      <c r="PR92" s="76"/>
      <c r="PS92" s="76"/>
      <c r="PT92" s="76"/>
      <c r="PU92" s="76"/>
      <c r="PV92" s="76"/>
      <c r="PW92" s="76"/>
      <c r="PX92" s="76"/>
      <c r="PY92" s="76"/>
      <c r="PZ92" s="76"/>
      <c r="QA92" s="76"/>
      <c r="QB92" s="76"/>
      <c r="QC92" s="76"/>
      <c r="QD92" s="76"/>
      <c r="QE92" s="76"/>
      <c r="QF92" s="76"/>
      <c r="QG92" s="76"/>
      <c r="QH92" s="76"/>
      <c r="QI92" s="76"/>
      <c r="QJ92" s="76"/>
      <c r="QK92" s="76"/>
      <c r="QL92" s="76"/>
      <c r="QM92" s="76"/>
      <c r="QN92" s="76"/>
      <c r="QO92" s="76"/>
      <c r="QP92" s="76"/>
      <c r="QQ92" s="76"/>
      <c r="QR92" s="76"/>
      <c r="QS92" s="76"/>
      <c r="QT92" s="76"/>
      <c r="QU92" s="76"/>
      <c r="QV92" s="76"/>
      <c r="QW92" s="76"/>
      <c r="QX92" s="76"/>
      <c r="QY92" s="76"/>
      <c r="QZ92" s="76"/>
      <c r="RA92" s="76"/>
      <c r="RB92" s="76"/>
      <c r="RC92" s="76"/>
      <c r="RD92" s="76"/>
      <c r="RE92" s="76"/>
      <c r="RF92" s="76"/>
      <c r="RG92" s="76"/>
      <c r="RH92" s="76"/>
      <c r="RI92" s="76"/>
      <c r="RJ92" s="76"/>
      <c r="RK92" s="76"/>
      <c r="RL92" s="76"/>
      <c r="RM92" s="76"/>
      <c r="RN92" s="76"/>
      <c r="RO92" s="76"/>
      <c r="RP92" s="76"/>
      <c r="RQ92" s="76"/>
      <c r="RR92" s="76"/>
      <c r="RS92" s="76"/>
      <c r="RT92" s="76"/>
      <c r="RU92" s="76"/>
      <c r="RV92" s="76"/>
      <c r="RW92" s="76"/>
      <c r="RX92" s="76"/>
      <c r="RY92" s="76"/>
      <c r="RZ92" s="76"/>
      <c r="SA92" s="76"/>
      <c r="SB92" s="76"/>
      <c r="SC92" s="76"/>
      <c r="SD92" s="76"/>
      <c r="SE92" s="76"/>
      <c r="SF92" s="76"/>
      <c r="SG92" s="76"/>
      <c r="SH92" s="76"/>
      <c r="SI92" s="76"/>
      <c r="SJ92" s="76"/>
      <c r="SK92" s="76"/>
      <c r="SL92" s="76"/>
      <c r="SM92" s="76"/>
      <c r="SN92" s="76"/>
      <c r="SO92" s="76"/>
      <c r="SP92" s="76"/>
      <c r="SQ92" s="76"/>
      <c r="SR92" s="76"/>
      <c r="SS92" s="76"/>
      <c r="ST92" s="76"/>
      <c r="SU92" s="76"/>
      <c r="SV92" s="76"/>
      <c r="SW92" s="76"/>
      <c r="SX92" s="76"/>
      <c r="SY92" s="76"/>
      <c r="SZ92" s="76"/>
      <c r="TA92" s="76"/>
      <c r="TB92" s="76"/>
      <c r="TC92" s="76"/>
      <c r="TD92" s="76"/>
      <c r="TE92" s="76"/>
      <c r="TF92" s="76"/>
      <c r="TG92" s="76"/>
      <c r="TH92" s="76"/>
      <c r="TI92" s="76"/>
      <c r="TJ92" s="76"/>
      <c r="TK92" s="76"/>
      <c r="TL92" s="76"/>
      <c r="TM92" s="76"/>
      <c r="TN92" s="76"/>
      <c r="TO92" s="76"/>
      <c r="TP92" s="76"/>
      <c r="TQ92" s="76"/>
      <c r="TR92" s="76"/>
      <c r="TS92" s="76"/>
      <c r="TT92" s="76"/>
      <c r="TU92" s="76"/>
      <c r="TV92" s="76"/>
      <c r="TW92" s="76"/>
      <c r="TX92" s="76"/>
      <c r="TY92" s="76"/>
      <c r="TZ92" s="76"/>
      <c r="UA92" s="76"/>
      <c r="UB92" s="76"/>
      <c r="UC92" s="76"/>
      <c r="UD92" s="76"/>
      <c r="UE92" s="76"/>
      <c r="UF92" s="76"/>
      <c r="UG92" s="76"/>
      <c r="UH92" s="76"/>
      <c r="UI92" s="76"/>
      <c r="UJ92" s="76"/>
      <c r="UK92" s="76"/>
      <c r="UL92" s="76"/>
      <c r="UM92" s="76"/>
      <c r="UN92" s="76"/>
      <c r="UO92" s="76"/>
      <c r="UP92" s="76"/>
      <c r="UQ92" s="76"/>
      <c r="UR92" s="76"/>
      <c r="US92" s="76"/>
      <c r="UT92" s="76"/>
      <c r="UU92" s="76"/>
      <c r="UV92" s="76"/>
      <c r="UW92" s="76"/>
      <c r="UX92" s="76"/>
      <c r="UY92" s="76"/>
      <c r="UZ92" s="76"/>
      <c r="VA92" s="76"/>
      <c r="VB92" s="76"/>
      <c r="VC92" s="76"/>
      <c r="VD92" s="76"/>
      <c r="VE92" s="76"/>
      <c r="VF92" s="76"/>
      <c r="VG92" s="76"/>
      <c r="VH92" s="76"/>
      <c r="VI92" s="76"/>
      <c r="VJ92" s="76"/>
      <c r="VK92" s="76"/>
      <c r="VL92" s="76"/>
      <c r="VM92" s="76"/>
      <c r="VN92" s="76"/>
      <c r="VO92" s="76"/>
      <c r="VP92" s="76"/>
      <c r="VQ92" s="76"/>
      <c r="VR92" s="76"/>
      <c r="VS92" s="76"/>
      <c r="VT92" s="76"/>
      <c r="VU92" s="76"/>
      <c r="VV92" s="76"/>
      <c r="VW92" s="76"/>
      <c r="VX92" s="76"/>
      <c r="VY92" s="76"/>
      <c r="VZ92" s="76"/>
      <c r="WA92" s="76"/>
      <c r="WB92" s="76"/>
      <c r="WC92" s="76"/>
      <c r="WD92" s="76"/>
      <c r="WE92" s="76"/>
      <c r="WF92" s="76"/>
      <c r="WG92" s="76"/>
      <c r="WH92" s="76"/>
      <c r="WI92" s="76"/>
      <c r="WJ92" s="76"/>
      <c r="WK92" s="76"/>
      <c r="WL92" s="76"/>
      <c r="WM92" s="76"/>
      <c r="WN92" s="76"/>
      <c r="WO92" s="76"/>
      <c r="WP92" s="76"/>
      <c r="WQ92" s="76"/>
      <c r="WR92" s="76"/>
      <c r="WS92" s="76"/>
      <c r="WT92" s="76"/>
      <c r="WU92" s="76"/>
      <c r="WV92" s="76"/>
      <c r="WW92" s="76"/>
      <c r="WX92" s="76"/>
      <c r="WY92" s="76"/>
      <c r="WZ92" s="76"/>
      <c r="XA92" s="76"/>
      <c r="XB92" s="76"/>
      <c r="XC92" s="76"/>
      <c r="XD92" s="76"/>
      <c r="XE92" s="76"/>
      <c r="XF92" s="76"/>
      <c r="XG92" s="76"/>
      <c r="XH92" s="76"/>
      <c r="XI92" s="76"/>
      <c r="XJ92" s="76"/>
      <c r="XK92" s="76"/>
      <c r="XL92" s="76"/>
      <c r="XM92" s="76"/>
      <c r="XN92" s="76"/>
      <c r="XO92" s="76"/>
      <c r="XP92" s="76"/>
      <c r="XQ92" s="76"/>
      <c r="XR92" s="76"/>
      <c r="XS92" s="76"/>
      <c r="XT92" s="76"/>
      <c r="XU92" s="76"/>
      <c r="XV92" s="76"/>
      <c r="XW92" s="76"/>
      <c r="XX92" s="76"/>
      <c r="XY92" s="76"/>
      <c r="XZ92" s="76"/>
      <c r="YA92" s="76"/>
      <c r="YB92" s="76"/>
      <c r="YC92" s="76"/>
      <c r="YD92" s="76"/>
      <c r="YE92" s="76"/>
      <c r="YF92" s="76"/>
      <c r="YG92" s="76"/>
      <c r="YH92" s="76"/>
      <c r="YI92" s="76"/>
      <c r="YJ92" s="76"/>
      <c r="YK92" s="76"/>
      <c r="YL92" s="76"/>
      <c r="YM92" s="76"/>
      <c r="YN92" s="76"/>
      <c r="YO92" s="76"/>
      <c r="YP92" s="76"/>
      <c r="YQ92" s="76"/>
      <c r="YR92" s="76"/>
      <c r="YS92" s="76"/>
      <c r="YT92" s="76"/>
      <c r="YU92" s="76"/>
      <c r="YV92" s="76"/>
      <c r="YW92" s="76"/>
      <c r="YX92" s="76"/>
      <c r="YY92" s="76"/>
      <c r="YZ92" s="76"/>
      <c r="ZA92" s="76"/>
      <c r="ZB92" s="76"/>
      <c r="ZC92" s="76"/>
      <c r="ZD92" s="76"/>
      <c r="ZE92" s="76"/>
      <c r="ZF92" s="76"/>
      <c r="ZG92" s="76"/>
      <c r="ZH92" s="76"/>
      <c r="ZI92" s="76"/>
      <c r="ZJ92" s="76"/>
      <c r="ZK92" s="76"/>
      <c r="ZL92" s="76"/>
      <c r="ZM92" s="76"/>
      <c r="ZN92" s="76"/>
      <c r="ZO92" s="76"/>
      <c r="ZP92" s="76"/>
      <c r="ZQ92" s="76"/>
      <c r="ZR92" s="76"/>
      <c r="ZS92" s="76"/>
      <c r="ZT92" s="76"/>
      <c r="ZU92" s="76"/>
      <c r="ZV92" s="76"/>
      <c r="ZW92" s="76"/>
      <c r="ZX92" s="76"/>
      <c r="ZY92" s="76"/>
      <c r="ZZ92" s="76"/>
      <c r="AAA92" s="76"/>
      <c r="AAB92" s="76"/>
      <c r="AAC92" s="76"/>
      <c r="AAD92" s="76"/>
      <c r="AAE92" s="76"/>
      <c r="AAF92" s="76"/>
      <c r="AAG92" s="76"/>
      <c r="AAH92" s="76"/>
      <c r="AAI92" s="76"/>
      <c r="AAJ92" s="76"/>
      <c r="AAK92" s="76"/>
      <c r="AAL92" s="76"/>
      <c r="AAM92" s="76"/>
      <c r="AAN92" s="76"/>
      <c r="AAO92" s="76"/>
      <c r="AAP92" s="76"/>
      <c r="AAQ92" s="76"/>
      <c r="AAR92" s="76"/>
      <c r="AAS92" s="76"/>
      <c r="AAT92" s="76"/>
      <c r="AAU92" s="76"/>
      <c r="AAV92" s="76"/>
      <c r="AAW92" s="76"/>
      <c r="AAX92" s="76"/>
      <c r="AAY92" s="76"/>
      <c r="AAZ92" s="76"/>
      <c r="ABA92" s="76"/>
      <c r="ABB92" s="76"/>
      <c r="ABC92" s="76"/>
      <c r="ABD92" s="76"/>
      <c r="ABE92" s="76"/>
      <c r="ABF92" s="76"/>
      <c r="ABG92" s="76"/>
      <c r="ABH92" s="76"/>
      <c r="ABI92" s="76"/>
      <c r="ABJ92" s="76"/>
      <c r="ABK92" s="76"/>
      <c r="ABL92" s="76"/>
      <c r="ABM92" s="76"/>
      <c r="ABN92" s="76"/>
      <c r="ABO92" s="76"/>
      <c r="ABP92" s="76"/>
      <c r="ABQ92" s="76"/>
      <c r="ABR92" s="76"/>
      <c r="ABS92" s="76"/>
      <c r="ABT92" s="76"/>
      <c r="ABU92" s="76"/>
      <c r="ABV92" s="76"/>
      <c r="ABW92" s="76"/>
      <c r="ABX92" s="76"/>
      <c r="ABY92" s="76"/>
      <c r="ABZ92" s="76"/>
      <c r="ACA92" s="76"/>
      <c r="ACB92" s="76"/>
      <c r="ACC92" s="76"/>
      <c r="ACD92" s="76"/>
      <c r="ACE92" s="76"/>
      <c r="ACF92" s="76"/>
      <c r="ACG92" s="76"/>
      <c r="ACH92" s="76"/>
      <c r="ACI92" s="76"/>
      <c r="ACJ92" s="76"/>
      <c r="ACK92" s="76"/>
      <c r="ACL92" s="76"/>
      <c r="ACM92" s="76"/>
      <c r="ACN92" s="76"/>
      <c r="ACO92" s="76"/>
      <c r="ACP92" s="76"/>
      <c r="ACQ92" s="76"/>
      <c r="ACR92" s="76"/>
      <c r="ACS92" s="76"/>
      <c r="ACT92" s="76"/>
      <c r="ACU92" s="76"/>
      <c r="ACV92" s="76"/>
      <c r="ACW92" s="76"/>
      <c r="ACX92" s="76"/>
      <c r="ACY92" s="76"/>
      <c r="ACZ92" s="76"/>
      <c r="ADA92" s="76"/>
      <c r="ADB92" s="76"/>
      <c r="ADC92" s="76"/>
      <c r="ADD92" s="76"/>
      <c r="ADE92" s="76"/>
      <c r="ADF92" s="76"/>
      <c r="ADG92" s="76"/>
      <c r="ADH92" s="76"/>
      <c r="ADI92" s="76"/>
      <c r="ADJ92" s="76"/>
      <c r="ADK92" s="76"/>
      <c r="ADL92" s="76"/>
      <c r="ADM92" s="76"/>
      <c r="ADN92" s="76"/>
      <c r="ADO92" s="76"/>
      <c r="ADP92" s="76"/>
      <c r="ADQ92" s="76"/>
      <c r="ADR92" s="76"/>
      <c r="ADS92" s="76"/>
      <c r="ADT92" s="76"/>
      <c r="ADU92" s="76"/>
      <c r="ADV92" s="76"/>
      <c r="ADW92" s="76"/>
      <c r="ADX92" s="76"/>
      <c r="ADY92" s="76"/>
      <c r="ADZ92" s="76"/>
      <c r="AEA92" s="76"/>
      <c r="AEB92" s="76"/>
      <c r="AEC92" s="76"/>
      <c r="AED92" s="76"/>
      <c r="AEE92" s="76"/>
      <c r="AEF92" s="76"/>
      <c r="AEG92" s="76"/>
      <c r="AEH92" s="76"/>
      <c r="AEI92" s="76"/>
      <c r="AEJ92" s="76"/>
      <c r="AEK92" s="76"/>
      <c r="AEL92" s="76"/>
      <c r="AEM92" s="76"/>
      <c r="AEN92" s="76"/>
      <c r="AEO92" s="76"/>
      <c r="AEP92" s="76"/>
      <c r="AEQ92" s="76"/>
      <c r="AER92" s="76"/>
      <c r="AES92" s="76"/>
      <c r="AET92" s="76"/>
      <c r="AEU92" s="76"/>
      <c r="AEV92" s="76"/>
      <c r="AEW92" s="76"/>
      <c r="AEX92" s="76"/>
      <c r="AEY92" s="76"/>
      <c r="AEZ92" s="76"/>
      <c r="AFA92" s="76"/>
      <c r="AFB92" s="76"/>
      <c r="AFC92" s="76"/>
      <c r="AFD92" s="76"/>
      <c r="AFE92" s="76"/>
      <c r="AFF92" s="76"/>
      <c r="AFG92" s="76"/>
      <c r="AFH92" s="76"/>
      <c r="AFI92" s="76"/>
      <c r="AFJ92" s="76"/>
      <c r="AFK92" s="76"/>
      <c r="AFL92" s="76"/>
      <c r="AFM92" s="76"/>
      <c r="AFN92" s="76"/>
      <c r="AFO92" s="76"/>
      <c r="AFP92" s="76"/>
      <c r="AFQ92" s="76"/>
      <c r="AFR92" s="76"/>
      <c r="AFS92" s="76"/>
      <c r="AFT92" s="76"/>
      <c r="AFU92" s="76"/>
      <c r="AFV92" s="76"/>
      <c r="AFW92" s="76"/>
      <c r="AFX92" s="76"/>
      <c r="AFY92" s="76"/>
      <c r="AFZ92" s="76"/>
      <c r="AGA92" s="76"/>
      <c r="AGB92" s="76"/>
      <c r="AGC92" s="76"/>
      <c r="AGD92" s="76"/>
      <c r="AGE92" s="76"/>
      <c r="AGF92" s="76"/>
      <c r="AGG92" s="76"/>
      <c r="AGH92" s="76"/>
      <c r="AGI92" s="76"/>
      <c r="AGJ92" s="76"/>
      <c r="AGK92" s="76"/>
      <c r="AGL92" s="76"/>
      <c r="AGM92" s="76"/>
      <c r="AGN92" s="76"/>
      <c r="AGO92" s="76"/>
      <c r="AGP92" s="76"/>
      <c r="AGQ92" s="76"/>
      <c r="AGR92" s="76"/>
      <c r="AGS92" s="76"/>
      <c r="AGT92" s="76"/>
      <c r="AGU92" s="76"/>
      <c r="AGV92" s="76"/>
      <c r="AGW92" s="76"/>
      <c r="AGX92" s="76"/>
      <c r="AGY92" s="76"/>
      <c r="AGZ92" s="76"/>
      <c r="AHA92" s="76"/>
      <c r="AHB92" s="76"/>
      <c r="AHC92" s="76"/>
      <c r="AHD92" s="76"/>
      <c r="AHE92" s="76"/>
      <c r="AHF92" s="76"/>
      <c r="AHG92" s="76"/>
      <c r="AHH92" s="76"/>
      <c r="AHI92" s="76"/>
      <c r="AHJ92" s="76"/>
      <c r="AHK92" s="76"/>
      <c r="AHL92" s="76"/>
      <c r="AHM92" s="76"/>
      <c r="AHN92" s="76"/>
      <c r="AHO92" s="76"/>
      <c r="AHP92" s="76"/>
      <c r="AHQ92" s="76"/>
      <c r="AHR92" s="76"/>
      <c r="AHS92" s="76"/>
      <c r="AHT92" s="76"/>
      <c r="AHU92" s="76"/>
      <c r="AHV92" s="76"/>
      <c r="AHW92" s="76"/>
      <c r="AHX92" s="76"/>
      <c r="AHY92" s="76"/>
      <c r="AHZ92" s="76"/>
      <c r="AIA92" s="76"/>
      <c r="AIB92" s="76"/>
      <c r="AIC92" s="76"/>
      <c r="AID92" s="76"/>
      <c r="AIE92" s="76"/>
      <c r="AIF92" s="76"/>
      <c r="AIG92" s="76"/>
      <c r="AIH92" s="76"/>
      <c r="AII92" s="76"/>
      <c r="AIJ92" s="76"/>
      <c r="AIK92" s="76"/>
      <c r="AIL92" s="76"/>
      <c r="AIM92" s="76"/>
      <c r="AIN92" s="76"/>
      <c r="AIO92" s="76"/>
      <c r="AIP92" s="76"/>
      <c r="AIQ92" s="76"/>
      <c r="AIR92" s="76"/>
      <c r="AIS92" s="76"/>
      <c r="AIT92" s="76"/>
      <c r="AIU92" s="76"/>
      <c r="AIV92" s="76"/>
      <c r="AIW92" s="76"/>
      <c r="AIX92" s="76"/>
      <c r="AIY92" s="76"/>
      <c r="AIZ92" s="76"/>
      <c r="AJA92" s="76"/>
      <c r="AJB92" s="76"/>
      <c r="AJC92" s="76"/>
      <c r="AJD92" s="76"/>
      <c r="AJE92" s="76"/>
      <c r="AJF92" s="76"/>
      <c r="AJG92" s="76"/>
      <c r="AJH92" s="76"/>
      <c r="AJI92" s="76"/>
      <c r="AJJ92" s="76"/>
      <c r="AJK92" s="76"/>
      <c r="AJL92" s="76"/>
      <c r="AJM92" s="76"/>
      <c r="AJN92" s="76"/>
      <c r="AJO92" s="76"/>
      <c r="AJP92" s="76"/>
      <c r="AJQ92" s="76"/>
      <c r="AJR92" s="76"/>
      <c r="AJS92" s="76"/>
      <c r="AJT92" s="76"/>
      <c r="AJU92" s="76"/>
      <c r="AJV92" s="76"/>
      <c r="AJW92" s="76"/>
      <c r="AJX92" s="76"/>
      <c r="AJY92" s="76"/>
      <c r="AJZ92" s="76"/>
      <c r="AKA92" s="76"/>
      <c r="AKB92" s="76"/>
      <c r="AKC92" s="76"/>
      <c r="AKD92" s="76"/>
      <c r="AKE92" s="76"/>
      <c r="AKF92" s="76"/>
      <c r="AKG92" s="76"/>
      <c r="AKH92" s="76"/>
      <c r="AKI92" s="76"/>
      <c r="AKJ92" s="76"/>
      <c r="AKK92" s="76"/>
      <c r="AKL92" s="76"/>
      <c r="AKM92" s="76"/>
      <c r="AKN92" s="76"/>
      <c r="AKO92" s="76"/>
      <c r="AKP92" s="76"/>
      <c r="AKQ92" s="76"/>
      <c r="AKR92" s="76"/>
      <c r="AKS92" s="76"/>
      <c r="AKT92" s="76"/>
      <c r="AKU92" s="76"/>
      <c r="AKV92" s="76"/>
      <c r="AKW92" s="76"/>
      <c r="AKX92" s="76"/>
      <c r="AKY92" s="76"/>
      <c r="AKZ92" s="76"/>
      <c r="ALA92" s="76"/>
      <c r="ALB92" s="76"/>
      <c r="ALC92" s="76"/>
      <c r="ALD92" s="76"/>
      <c r="ALE92" s="76"/>
      <c r="ALF92" s="76"/>
      <c r="ALG92" s="76"/>
      <c r="ALH92" s="76"/>
      <c r="ALI92" s="76"/>
      <c r="ALJ92" s="76"/>
      <c r="ALK92" s="76"/>
      <c r="ALL92" s="76"/>
      <c r="ALM92" s="76"/>
      <c r="ALN92" s="76"/>
      <c r="ALO92" s="76"/>
      <c r="ALP92" s="76"/>
      <c r="ALQ92" s="76"/>
      <c r="ALR92" s="76"/>
      <c r="ALS92" s="76"/>
      <c r="ALT92" s="76"/>
      <c r="ALU92" s="76"/>
      <c r="ALV92" s="76"/>
      <c r="ALW92" s="76"/>
      <c r="ALX92" s="76"/>
      <c r="ALY92" s="76"/>
      <c r="ALZ92" s="76"/>
      <c r="AMA92" s="76"/>
      <c r="AMB92" s="76"/>
      <c r="AMC92" s="76"/>
      <c r="AMD92" s="76"/>
      <c r="AME92" s="76"/>
    </row>
    <row r="93" spans="1:1019" s="80" customFormat="1">
      <c r="A93" s="20" t="s">
        <v>333</v>
      </c>
      <c r="B93" s="21">
        <v>5213850</v>
      </c>
      <c r="C93" s="21" t="s">
        <v>96</v>
      </c>
      <c r="D93" s="71" t="s">
        <v>76</v>
      </c>
      <c r="E93" s="22" t="s">
        <v>77</v>
      </c>
      <c r="F93" s="59">
        <v>1036.6583000000001</v>
      </c>
      <c r="G93" s="23">
        <v>22.15</v>
      </c>
      <c r="H93" s="69">
        <f t="shared" si="28"/>
        <v>0.21229999999999999</v>
      </c>
      <c r="I93" s="23">
        <f t="shared" si="29"/>
        <v>26.85</v>
      </c>
      <c r="J93" s="23">
        <f t="shared" si="30"/>
        <v>27834.27</v>
      </c>
      <c r="K93" s="78">
        <f t="shared" si="31"/>
        <v>22961.981345</v>
      </c>
      <c r="L93" s="76"/>
      <c r="M93" s="79"/>
      <c r="N93" s="76"/>
      <c r="O93" s="76"/>
      <c r="P93" s="76"/>
      <c r="Q93" s="76"/>
      <c r="R93" s="76"/>
      <c r="S93" s="76"/>
      <c r="T93" s="76"/>
      <c r="U93" s="76"/>
      <c r="V93" s="76"/>
      <c r="W93" s="76"/>
      <c r="X93" s="76"/>
      <c r="Y93" s="76"/>
      <c r="Z93" s="76"/>
      <c r="AA93" s="76"/>
      <c r="AB93" s="76"/>
      <c r="AC93" s="76"/>
      <c r="AD93" s="76"/>
      <c r="AE93" s="76"/>
      <c r="AF93" s="76"/>
      <c r="AG93" s="76"/>
      <c r="AH93" s="76"/>
      <c r="AI93" s="76"/>
      <c r="AJ93" s="76"/>
      <c r="AK93" s="76"/>
      <c r="AL93" s="76"/>
      <c r="AM93" s="76"/>
      <c r="AN93" s="76"/>
      <c r="AO93" s="76"/>
      <c r="AP93" s="76"/>
      <c r="AQ93" s="76"/>
      <c r="AR93" s="76"/>
      <c r="AS93" s="76"/>
      <c r="AT93" s="76"/>
      <c r="AU93" s="76"/>
      <c r="AV93" s="76"/>
      <c r="AW93" s="76"/>
      <c r="AX93" s="76"/>
      <c r="AY93" s="76"/>
      <c r="AZ93" s="76"/>
      <c r="BA93" s="76"/>
      <c r="BB93" s="76"/>
      <c r="BC93" s="76"/>
      <c r="BD93" s="76"/>
      <c r="BE93" s="76"/>
      <c r="BF93" s="76"/>
      <c r="BG93" s="76"/>
      <c r="BH93" s="76"/>
      <c r="BI93" s="76"/>
      <c r="BJ93" s="76"/>
      <c r="BK93" s="76"/>
      <c r="BL93" s="76"/>
      <c r="BM93" s="76"/>
      <c r="BN93" s="76"/>
      <c r="BO93" s="76"/>
      <c r="BP93" s="76"/>
      <c r="BQ93" s="76"/>
      <c r="BR93" s="76"/>
      <c r="BS93" s="76"/>
      <c r="BT93" s="76"/>
      <c r="BU93" s="76"/>
      <c r="BV93" s="76"/>
      <c r="BW93" s="76"/>
      <c r="BX93" s="76"/>
      <c r="BY93" s="76"/>
      <c r="BZ93" s="76"/>
      <c r="CA93" s="76"/>
      <c r="CB93" s="76"/>
      <c r="CC93" s="76"/>
      <c r="CD93" s="76"/>
      <c r="CE93" s="76"/>
      <c r="CF93" s="76"/>
      <c r="CG93" s="76"/>
      <c r="CH93" s="76"/>
      <c r="CI93" s="76"/>
      <c r="CJ93" s="76"/>
      <c r="CK93" s="76"/>
      <c r="CL93" s="76"/>
      <c r="CM93" s="76"/>
      <c r="CN93" s="76"/>
      <c r="CO93" s="76"/>
      <c r="CP93" s="76"/>
      <c r="CQ93" s="76"/>
      <c r="CR93" s="76"/>
      <c r="CS93" s="76"/>
      <c r="CT93" s="76"/>
      <c r="CU93" s="76"/>
      <c r="CV93" s="76"/>
      <c r="CW93" s="76"/>
      <c r="CX93" s="76"/>
      <c r="CY93" s="76"/>
      <c r="CZ93" s="76"/>
      <c r="DA93" s="76"/>
      <c r="DB93" s="76"/>
      <c r="DC93" s="76"/>
      <c r="DD93" s="76"/>
      <c r="DE93" s="76"/>
      <c r="DF93" s="76"/>
      <c r="DG93" s="76"/>
      <c r="DH93" s="76"/>
      <c r="DI93" s="76"/>
      <c r="DJ93" s="76"/>
      <c r="DK93" s="76"/>
      <c r="DL93" s="76"/>
      <c r="DM93" s="76"/>
      <c r="DN93" s="76"/>
      <c r="DO93" s="76"/>
      <c r="DP93" s="76"/>
      <c r="DQ93" s="76"/>
      <c r="DR93" s="76"/>
      <c r="DS93" s="76"/>
      <c r="DT93" s="76"/>
      <c r="DU93" s="76"/>
      <c r="DV93" s="76"/>
      <c r="DW93" s="76"/>
      <c r="DX93" s="76"/>
      <c r="DY93" s="76"/>
      <c r="DZ93" s="76"/>
      <c r="EA93" s="76"/>
      <c r="EB93" s="76"/>
      <c r="EC93" s="76"/>
      <c r="ED93" s="76"/>
      <c r="EE93" s="76"/>
      <c r="EF93" s="76"/>
      <c r="EG93" s="76"/>
      <c r="EH93" s="76"/>
      <c r="EI93" s="76"/>
      <c r="EJ93" s="76"/>
      <c r="EK93" s="76"/>
      <c r="EL93" s="76"/>
      <c r="EM93" s="76"/>
      <c r="EN93" s="76"/>
      <c r="EO93" s="76"/>
      <c r="EP93" s="76"/>
      <c r="EQ93" s="76"/>
      <c r="ER93" s="76"/>
      <c r="ES93" s="76"/>
      <c r="ET93" s="76"/>
      <c r="EU93" s="76"/>
      <c r="EV93" s="76"/>
      <c r="EW93" s="76"/>
      <c r="EX93" s="76"/>
      <c r="EY93" s="76"/>
      <c r="EZ93" s="76"/>
      <c r="FA93" s="76"/>
      <c r="FB93" s="76"/>
      <c r="FC93" s="76"/>
      <c r="FD93" s="76"/>
      <c r="FE93" s="76"/>
      <c r="FF93" s="76"/>
      <c r="FG93" s="76"/>
      <c r="FH93" s="76"/>
      <c r="FI93" s="76"/>
      <c r="FJ93" s="76"/>
      <c r="FK93" s="76"/>
      <c r="FL93" s="76"/>
      <c r="FM93" s="76"/>
      <c r="FN93" s="76"/>
      <c r="FO93" s="76"/>
      <c r="FP93" s="76"/>
      <c r="FQ93" s="76"/>
      <c r="FR93" s="76"/>
      <c r="FS93" s="76"/>
      <c r="FT93" s="76"/>
      <c r="FU93" s="76"/>
      <c r="FV93" s="76"/>
      <c r="FW93" s="76"/>
      <c r="FX93" s="76"/>
      <c r="FY93" s="76"/>
      <c r="FZ93" s="76"/>
      <c r="GA93" s="76"/>
      <c r="GB93" s="76"/>
      <c r="GC93" s="76"/>
      <c r="GD93" s="76"/>
      <c r="GE93" s="76"/>
      <c r="GF93" s="76"/>
      <c r="GG93" s="76"/>
      <c r="GH93" s="76"/>
      <c r="GI93" s="76"/>
      <c r="GJ93" s="76"/>
      <c r="GK93" s="76"/>
      <c r="GL93" s="76"/>
      <c r="GM93" s="76"/>
      <c r="GN93" s="76"/>
      <c r="GO93" s="76"/>
      <c r="GP93" s="76"/>
      <c r="GQ93" s="76"/>
      <c r="GR93" s="76"/>
      <c r="GS93" s="76"/>
      <c r="GT93" s="76"/>
      <c r="GU93" s="76"/>
      <c r="GV93" s="76"/>
      <c r="GW93" s="76"/>
      <c r="GX93" s="76"/>
      <c r="GY93" s="76"/>
      <c r="GZ93" s="76"/>
      <c r="HA93" s="76"/>
      <c r="HB93" s="76"/>
      <c r="HC93" s="76"/>
      <c r="HD93" s="76"/>
      <c r="HE93" s="76"/>
      <c r="HF93" s="76"/>
      <c r="HG93" s="76"/>
      <c r="HH93" s="76"/>
      <c r="HI93" s="76"/>
      <c r="HJ93" s="76"/>
      <c r="HK93" s="76"/>
      <c r="HL93" s="76"/>
      <c r="HM93" s="76"/>
      <c r="HN93" s="76"/>
      <c r="HO93" s="76"/>
      <c r="HP93" s="76"/>
      <c r="HQ93" s="76"/>
      <c r="HR93" s="76"/>
      <c r="HS93" s="76"/>
      <c r="HT93" s="76"/>
      <c r="HU93" s="76"/>
      <c r="HV93" s="76"/>
      <c r="HW93" s="76"/>
      <c r="HX93" s="76"/>
      <c r="HY93" s="76"/>
      <c r="HZ93" s="76"/>
      <c r="IA93" s="76"/>
      <c r="IB93" s="76"/>
      <c r="IC93" s="76"/>
      <c r="ID93" s="76"/>
      <c r="IE93" s="76"/>
      <c r="IF93" s="76"/>
      <c r="IG93" s="76"/>
      <c r="IH93" s="76"/>
      <c r="II93" s="76"/>
      <c r="IJ93" s="76"/>
      <c r="IK93" s="76"/>
      <c r="IL93" s="76"/>
      <c r="IM93" s="76"/>
      <c r="IN93" s="76"/>
      <c r="IO93" s="76"/>
      <c r="IP93" s="76"/>
      <c r="IQ93" s="76"/>
      <c r="IR93" s="76"/>
      <c r="IS93" s="76"/>
      <c r="IT93" s="76"/>
      <c r="IU93" s="76"/>
      <c r="IV93" s="76"/>
      <c r="IW93" s="76"/>
      <c r="IX93" s="76"/>
      <c r="IY93" s="76"/>
      <c r="IZ93" s="76"/>
      <c r="JA93" s="76"/>
      <c r="JB93" s="76"/>
      <c r="JC93" s="76"/>
      <c r="JD93" s="76"/>
      <c r="JE93" s="76"/>
      <c r="JF93" s="76"/>
      <c r="JG93" s="76"/>
      <c r="JH93" s="76"/>
      <c r="JI93" s="76"/>
      <c r="JJ93" s="76"/>
      <c r="JK93" s="76"/>
      <c r="JL93" s="76"/>
      <c r="JM93" s="76"/>
      <c r="JN93" s="76"/>
      <c r="JO93" s="76"/>
      <c r="JP93" s="76"/>
      <c r="JQ93" s="76"/>
      <c r="JR93" s="76"/>
      <c r="JS93" s="76"/>
      <c r="JT93" s="76"/>
      <c r="JU93" s="76"/>
      <c r="JV93" s="76"/>
      <c r="JW93" s="76"/>
      <c r="JX93" s="76"/>
      <c r="JY93" s="76"/>
      <c r="JZ93" s="76"/>
      <c r="KA93" s="76"/>
      <c r="KB93" s="76"/>
      <c r="KC93" s="76"/>
      <c r="KD93" s="76"/>
      <c r="KE93" s="76"/>
      <c r="KF93" s="76"/>
      <c r="KG93" s="76"/>
      <c r="KH93" s="76"/>
      <c r="KI93" s="76"/>
      <c r="KJ93" s="76"/>
      <c r="KK93" s="76"/>
      <c r="KL93" s="76"/>
      <c r="KM93" s="76"/>
      <c r="KN93" s="76"/>
      <c r="KO93" s="76"/>
      <c r="KP93" s="76"/>
      <c r="KQ93" s="76"/>
      <c r="KR93" s="76"/>
      <c r="KS93" s="76"/>
      <c r="KT93" s="76"/>
      <c r="KU93" s="76"/>
      <c r="KV93" s="76"/>
      <c r="KW93" s="76"/>
      <c r="KX93" s="76"/>
      <c r="KY93" s="76"/>
      <c r="KZ93" s="76"/>
      <c r="LA93" s="76"/>
      <c r="LB93" s="76"/>
      <c r="LC93" s="76"/>
      <c r="LD93" s="76"/>
      <c r="LE93" s="76"/>
      <c r="LF93" s="76"/>
      <c r="LG93" s="76"/>
      <c r="LH93" s="76"/>
      <c r="LI93" s="76"/>
      <c r="LJ93" s="76"/>
      <c r="LK93" s="76"/>
      <c r="LL93" s="76"/>
      <c r="LM93" s="76"/>
      <c r="LN93" s="76"/>
      <c r="LO93" s="76"/>
      <c r="LP93" s="76"/>
      <c r="LQ93" s="76"/>
      <c r="LR93" s="76"/>
      <c r="LS93" s="76"/>
      <c r="LT93" s="76"/>
      <c r="LU93" s="76"/>
      <c r="LV93" s="76"/>
      <c r="LW93" s="76"/>
      <c r="LX93" s="76"/>
      <c r="LY93" s="76"/>
      <c r="LZ93" s="76"/>
      <c r="MA93" s="76"/>
      <c r="MB93" s="76"/>
      <c r="MC93" s="76"/>
      <c r="MD93" s="76"/>
      <c r="ME93" s="76"/>
      <c r="MF93" s="76"/>
      <c r="MG93" s="76"/>
      <c r="MH93" s="76"/>
      <c r="MI93" s="76"/>
      <c r="MJ93" s="76"/>
      <c r="MK93" s="76"/>
      <c r="ML93" s="76"/>
      <c r="MM93" s="76"/>
      <c r="MN93" s="76"/>
      <c r="MO93" s="76"/>
      <c r="MP93" s="76"/>
      <c r="MQ93" s="76"/>
      <c r="MR93" s="76"/>
      <c r="MS93" s="76"/>
      <c r="MT93" s="76"/>
      <c r="MU93" s="76"/>
      <c r="MV93" s="76"/>
      <c r="MW93" s="76"/>
      <c r="MX93" s="76"/>
      <c r="MY93" s="76"/>
      <c r="MZ93" s="76"/>
      <c r="NA93" s="76"/>
      <c r="NB93" s="76"/>
      <c r="NC93" s="76"/>
      <c r="ND93" s="76"/>
      <c r="NE93" s="76"/>
      <c r="NF93" s="76"/>
      <c r="NG93" s="76"/>
      <c r="NH93" s="76"/>
      <c r="NI93" s="76"/>
      <c r="NJ93" s="76"/>
      <c r="NK93" s="76"/>
      <c r="NL93" s="76"/>
      <c r="NM93" s="76"/>
      <c r="NN93" s="76"/>
      <c r="NO93" s="76"/>
      <c r="NP93" s="76"/>
      <c r="NQ93" s="76"/>
      <c r="NR93" s="76"/>
      <c r="NS93" s="76"/>
      <c r="NT93" s="76"/>
      <c r="NU93" s="76"/>
      <c r="NV93" s="76"/>
      <c r="NW93" s="76"/>
      <c r="NX93" s="76"/>
      <c r="NY93" s="76"/>
      <c r="NZ93" s="76"/>
      <c r="OA93" s="76"/>
      <c r="OB93" s="76"/>
      <c r="OC93" s="76"/>
      <c r="OD93" s="76"/>
      <c r="OE93" s="76"/>
      <c r="OF93" s="76"/>
      <c r="OG93" s="76"/>
      <c r="OH93" s="76"/>
      <c r="OI93" s="76"/>
      <c r="OJ93" s="76"/>
      <c r="OK93" s="76"/>
      <c r="OL93" s="76"/>
      <c r="OM93" s="76"/>
      <c r="ON93" s="76"/>
      <c r="OO93" s="76"/>
      <c r="OP93" s="76"/>
      <c r="OQ93" s="76"/>
      <c r="OR93" s="76"/>
      <c r="OS93" s="76"/>
      <c r="OT93" s="76"/>
      <c r="OU93" s="76"/>
      <c r="OV93" s="76"/>
      <c r="OW93" s="76"/>
      <c r="OX93" s="76"/>
      <c r="OY93" s="76"/>
      <c r="OZ93" s="76"/>
      <c r="PA93" s="76"/>
      <c r="PB93" s="76"/>
      <c r="PC93" s="76"/>
      <c r="PD93" s="76"/>
      <c r="PE93" s="76"/>
      <c r="PF93" s="76"/>
      <c r="PG93" s="76"/>
      <c r="PH93" s="76"/>
      <c r="PI93" s="76"/>
      <c r="PJ93" s="76"/>
      <c r="PK93" s="76"/>
      <c r="PL93" s="76"/>
      <c r="PM93" s="76"/>
      <c r="PN93" s="76"/>
      <c r="PO93" s="76"/>
      <c r="PP93" s="76"/>
      <c r="PQ93" s="76"/>
      <c r="PR93" s="76"/>
      <c r="PS93" s="76"/>
      <c r="PT93" s="76"/>
      <c r="PU93" s="76"/>
      <c r="PV93" s="76"/>
      <c r="PW93" s="76"/>
      <c r="PX93" s="76"/>
      <c r="PY93" s="76"/>
      <c r="PZ93" s="76"/>
      <c r="QA93" s="76"/>
      <c r="QB93" s="76"/>
      <c r="QC93" s="76"/>
      <c r="QD93" s="76"/>
      <c r="QE93" s="76"/>
      <c r="QF93" s="76"/>
      <c r="QG93" s="76"/>
      <c r="QH93" s="76"/>
      <c r="QI93" s="76"/>
      <c r="QJ93" s="76"/>
      <c r="QK93" s="76"/>
      <c r="QL93" s="76"/>
      <c r="QM93" s="76"/>
      <c r="QN93" s="76"/>
      <c r="QO93" s="76"/>
      <c r="QP93" s="76"/>
      <c r="QQ93" s="76"/>
      <c r="QR93" s="76"/>
      <c r="QS93" s="76"/>
      <c r="QT93" s="76"/>
      <c r="QU93" s="76"/>
      <c r="QV93" s="76"/>
      <c r="QW93" s="76"/>
      <c r="QX93" s="76"/>
      <c r="QY93" s="76"/>
      <c r="QZ93" s="76"/>
      <c r="RA93" s="76"/>
      <c r="RB93" s="76"/>
      <c r="RC93" s="76"/>
      <c r="RD93" s="76"/>
      <c r="RE93" s="76"/>
      <c r="RF93" s="76"/>
      <c r="RG93" s="76"/>
      <c r="RH93" s="76"/>
      <c r="RI93" s="76"/>
      <c r="RJ93" s="76"/>
      <c r="RK93" s="76"/>
      <c r="RL93" s="76"/>
      <c r="RM93" s="76"/>
      <c r="RN93" s="76"/>
      <c r="RO93" s="76"/>
      <c r="RP93" s="76"/>
      <c r="RQ93" s="76"/>
      <c r="RR93" s="76"/>
      <c r="RS93" s="76"/>
      <c r="RT93" s="76"/>
      <c r="RU93" s="76"/>
      <c r="RV93" s="76"/>
      <c r="RW93" s="76"/>
      <c r="RX93" s="76"/>
      <c r="RY93" s="76"/>
      <c r="RZ93" s="76"/>
      <c r="SA93" s="76"/>
      <c r="SB93" s="76"/>
      <c r="SC93" s="76"/>
      <c r="SD93" s="76"/>
      <c r="SE93" s="76"/>
      <c r="SF93" s="76"/>
      <c r="SG93" s="76"/>
      <c r="SH93" s="76"/>
      <c r="SI93" s="76"/>
      <c r="SJ93" s="76"/>
      <c r="SK93" s="76"/>
      <c r="SL93" s="76"/>
      <c r="SM93" s="76"/>
      <c r="SN93" s="76"/>
      <c r="SO93" s="76"/>
      <c r="SP93" s="76"/>
      <c r="SQ93" s="76"/>
      <c r="SR93" s="76"/>
      <c r="SS93" s="76"/>
      <c r="ST93" s="76"/>
      <c r="SU93" s="76"/>
      <c r="SV93" s="76"/>
      <c r="SW93" s="76"/>
      <c r="SX93" s="76"/>
      <c r="SY93" s="76"/>
      <c r="SZ93" s="76"/>
      <c r="TA93" s="76"/>
      <c r="TB93" s="76"/>
      <c r="TC93" s="76"/>
      <c r="TD93" s="76"/>
      <c r="TE93" s="76"/>
      <c r="TF93" s="76"/>
      <c r="TG93" s="76"/>
      <c r="TH93" s="76"/>
      <c r="TI93" s="76"/>
      <c r="TJ93" s="76"/>
      <c r="TK93" s="76"/>
      <c r="TL93" s="76"/>
      <c r="TM93" s="76"/>
      <c r="TN93" s="76"/>
      <c r="TO93" s="76"/>
      <c r="TP93" s="76"/>
      <c r="TQ93" s="76"/>
      <c r="TR93" s="76"/>
      <c r="TS93" s="76"/>
      <c r="TT93" s="76"/>
      <c r="TU93" s="76"/>
      <c r="TV93" s="76"/>
      <c r="TW93" s="76"/>
      <c r="TX93" s="76"/>
      <c r="TY93" s="76"/>
      <c r="TZ93" s="76"/>
      <c r="UA93" s="76"/>
      <c r="UB93" s="76"/>
      <c r="UC93" s="76"/>
      <c r="UD93" s="76"/>
      <c r="UE93" s="76"/>
      <c r="UF93" s="76"/>
      <c r="UG93" s="76"/>
      <c r="UH93" s="76"/>
      <c r="UI93" s="76"/>
      <c r="UJ93" s="76"/>
      <c r="UK93" s="76"/>
      <c r="UL93" s="76"/>
      <c r="UM93" s="76"/>
      <c r="UN93" s="76"/>
      <c r="UO93" s="76"/>
      <c r="UP93" s="76"/>
      <c r="UQ93" s="76"/>
      <c r="UR93" s="76"/>
      <c r="US93" s="76"/>
      <c r="UT93" s="76"/>
      <c r="UU93" s="76"/>
      <c r="UV93" s="76"/>
      <c r="UW93" s="76"/>
      <c r="UX93" s="76"/>
      <c r="UY93" s="76"/>
      <c r="UZ93" s="76"/>
      <c r="VA93" s="76"/>
      <c r="VB93" s="76"/>
      <c r="VC93" s="76"/>
      <c r="VD93" s="76"/>
      <c r="VE93" s="76"/>
      <c r="VF93" s="76"/>
      <c r="VG93" s="76"/>
      <c r="VH93" s="76"/>
      <c r="VI93" s="76"/>
      <c r="VJ93" s="76"/>
      <c r="VK93" s="76"/>
      <c r="VL93" s="76"/>
      <c r="VM93" s="76"/>
      <c r="VN93" s="76"/>
      <c r="VO93" s="76"/>
      <c r="VP93" s="76"/>
      <c r="VQ93" s="76"/>
      <c r="VR93" s="76"/>
      <c r="VS93" s="76"/>
      <c r="VT93" s="76"/>
      <c r="VU93" s="76"/>
      <c r="VV93" s="76"/>
      <c r="VW93" s="76"/>
      <c r="VX93" s="76"/>
      <c r="VY93" s="76"/>
      <c r="VZ93" s="76"/>
      <c r="WA93" s="76"/>
      <c r="WB93" s="76"/>
      <c r="WC93" s="76"/>
      <c r="WD93" s="76"/>
      <c r="WE93" s="76"/>
      <c r="WF93" s="76"/>
      <c r="WG93" s="76"/>
      <c r="WH93" s="76"/>
      <c r="WI93" s="76"/>
      <c r="WJ93" s="76"/>
      <c r="WK93" s="76"/>
      <c r="WL93" s="76"/>
      <c r="WM93" s="76"/>
      <c r="WN93" s="76"/>
      <c r="WO93" s="76"/>
      <c r="WP93" s="76"/>
      <c r="WQ93" s="76"/>
      <c r="WR93" s="76"/>
      <c r="WS93" s="76"/>
      <c r="WT93" s="76"/>
      <c r="WU93" s="76"/>
      <c r="WV93" s="76"/>
      <c r="WW93" s="76"/>
      <c r="WX93" s="76"/>
      <c r="WY93" s="76"/>
      <c r="WZ93" s="76"/>
      <c r="XA93" s="76"/>
      <c r="XB93" s="76"/>
      <c r="XC93" s="76"/>
      <c r="XD93" s="76"/>
      <c r="XE93" s="76"/>
      <c r="XF93" s="76"/>
      <c r="XG93" s="76"/>
      <c r="XH93" s="76"/>
      <c r="XI93" s="76"/>
      <c r="XJ93" s="76"/>
      <c r="XK93" s="76"/>
      <c r="XL93" s="76"/>
      <c r="XM93" s="76"/>
      <c r="XN93" s="76"/>
      <c r="XO93" s="76"/>
      <c r="XP93" s="76"/>
      <c r="XQ93" s="76"/>
      <c r="XR93" s="76"/>
      <c r="XS93" s="76"/>
      <c r="XT93" s="76"/>
      <c r="XU93" s="76"/>
      <c r="XV93" s="76"/>
      <c r="XW93" s="76"/>
      <c r="XX93" s="76"/>
      <c r="XY93" s="76"/>
      <c r="XZ93" s="76"/>
      <c r="YA93" s="76"/>
      <c r="YB93" s="76"/>
      <c r="YC93" s="76"/>
      <c r="YD93" s="76"/>
      <c r="YE93" s="76"/>
      <c r="YF93" s="76"/>
      <c r="YG93" s="76"/>
      <c r="YH93" s="76"/>
      <c r="YI93" s="76"/>
      <c r="YJ93" s="76"/>
      <c r="YK93" s="76"/>
      <c r="YL93" s="76"/>
      <c r="YM93" s="76"/>
      <c r="YN93" s="76"/>
      <c r="YO93" s="76"/>
      <c r="YP93" s="76"/>
      <c r="YQ93" s="76"/>
      <c r="YR93" s="76"/>
      <c r="YS93" s="76"/>
      <c r="YT93" s="76"/>
      <c r="YU93" s="76"/>
      <c r="YV93" s="76"/>
      <c r="YW93" s="76"/>
      <c r="YX93" s="76"/>
      <c r="YY93" s="76"/>
      <c r="YZ93" s="76"/>
      <c r="ZA93" s="76"/>
      <c r="ZB93" s="76"/>
      <c r="ZC93" s="76"/>
      <c r="ZD93" s="76"/>
      <c r="ZE93" s="76"/>
      <c r="ZF93" s="76"/>
      <c r="ZG93" s="76"/>
      <c r="ZH93" s="76"/>
      <c r="ZI93" s="76"/>
      <c r="ZJ93" s="76"/>
      <c r="ZK93" s="76"/>
      <c r="ZL93" s="76"/>
      <c r="ZM93" s="76"/>
      <c r="ZN93" s="76"/>
      <c r="ZO93" s="76"/>
      <c r="ZP93" s="76"/>
      <c r="ZQ93" s="76"/>
      <c r="ZR93" s="76"/>
      <c r="ZS93" s="76"/>
      <c r="ZT93" s="76"/>
      <c r="ZU93" s="76"/>
      <c r="ZV93" s="76"/>
      <c r="ZW93" s="76"/>
      <c r="ZX93" s="76"/>
      <c r="ZY93" s="76"/>
      <c r="ZZ93" s="76"/>
      <c r="AAA93" s="76"/>
      <c r="AAB93" s="76"/>
      <c r="AAC93" s="76"/>
      <c r="AAD93" s="76"/>
      <c r="AAE93" s="76"/>
      <c r="AAF93" s="76"/>
      <c r="AAG93" s="76"/>
      <c r="AAH93" s="76"/>
      <c r="AAI93" s="76"/>
      <c r="AAJ93" s="76"/>
      <c r="AAK93" s="76"/>
      <c r="AAL93" s="76"/>
      <c r="AAM93" s="76"/>
      <c r="AAN93" s="76"/>
      <c r="AAO93" s="76"/>
      <c r="AAP93" s="76"/>
      <c r="AAQ93" s="76"/>
      <c r="AAR93" s="76"/>
      <c r="AAS93" s="76"/>
      <c r="AAT93" s="76"/>
      <c r="AAU93" s="76"/>
      <c r="AAV93" s="76"/>
      <c r="AAW93" s="76"/>
      <c r="AAX93" s="76"/>
      <c r="AAY93" s="76"/>
      <c r="AAZ93" s="76"/>
      <c r="ABA93" s="76"/>
      <c r="ABB93" s="76"/>
      <c r="ABC93" s="76"/>
      <c r="ABD93" s="76"/>
      <c r="ABE93" s="76"/>
      <c r="ABF93" s="76"/>
      <c r="ABG93" s="76"/>
      <c r="ABH93" s="76"/>
      <c r="ABI93" s="76"/>
      <c r="ABJ93" s="76"/>
      <c r="ABK93" s="76"/>
      <c r="ABL93" s="76"/>
      <c r="ABM93" s="76"/>
      <c r="ABN93" s="76"/>
      <c r="ABO93" s="76"/>
      <c r="ABP93" s="76"/>
      <c r="ABQ93" s="76"/>
      <c r="ABR93" s="76"/>
      <c r="ABS93" s="76"/>
      <c r="ABT93" s="76"/>
      <c r="ABU93" s="76"/>
      <c r="ABV93" s="76"/>
      <c r="ABW93" s="76"/>
      <c r="ABX93" s="76"/>
      <c r="ABY93" s="76"/>
      <c r="ABZ93" s="76"/>
      <c r="ACA93" s="76"/>
      <c r="ACB93" s="76"/>
      <c r="ACC93" s="76"/>
      <c r="ACD93" s="76"/>
      <c r="ACE93" s="76"/>
      <c r="ACF93" s="76"/>
      <c r="ACG93" s="76"/>
      <c r="ACH93" s="76"/>
      <c r="ACI93" s="76"/>
      <c r="ACJ93" s="76"/>
      <c r="ACK93" s="76"/>
      <c r="ACL93" s="76"/>
      <c r="ACM93" s="76"/>
      <c r="ACN93" s="76"/>
      <c r="ACO93" s="76"/>
      <c r="ACP93" s="76"/>
      <c r="ACQ93" s="76"/>
      <c r="ACR93" s="76"/>
      <c r="ACS93" s="76"/>
      <c r="ACT93" s="76"/>
      <c r="ACU93" s="76"/>
      <c r="ACV93" s="76"/>
      <c r="ACW93" s="76"/>
      <c r="ACX93" s="76"/>
      <c r="ACY93" s="76"/>
      <c r="ACZ93" s="76"/>
      <c r="ADA93" s="76"/>
      <c r="ADB93" s="76"/>
      <c r="ADC93" s="76"/>
      <c r="ADD93" s="76"/>
      <c r="ADE93" s="76"/>
      <c r="ADF93" s="76"/>
      <c r="ADG93" s="76"/>
      <c r="ADH93" s="76"/>
      <c r="ADI93" s="76"/>
      <c r="ADJ93" s="76"/>
      <c r="ADK93" s="76"/>
      <c r="ADL93" s="76"/>
      <c r="ADM93" s="76"/>
      <c r="ADN93" s="76"/>
      <c r="ADO93" s="76"/>
      <c r="ADP93" s="76"/>
      <c r="ADQ93" s="76"/>
      <c r="ADR93" s="76"/>
      <c r="ADS93" s="76"/>
      <c r="ADT93" s="76"/>
      <c r="ADU93" s="76"/>
      <c r="ADV93" s="76"/>
      <c r="ADW93" s="76"/>
      <c r="ADX93" s="76"/>
      <c r="ADY93" s="76"/>
      <c r="ADZ93" s="76"/>
      <c r="AEA93" s="76"/>
      <c r="AEB93" s="76"/>
      <c r="AEC93" s="76"/>
      <c r="AED93" s="76"/>
      <c r="AEE93" s="76"/>
      <c r="AEF93" s="76"/>
      <c r="AEG93" s="76"/>
      <c r="AEH93" s="76"/>
      <c r="AEI93" s="76"/>
      <c r="AEJ93" s="76"/>
      <c r="AEK93" s="76"/>
      <c r="AEL93" s="76"/>
      <c r="AEM93" s="76"/>
      <c r="AEN93" s="76"/>
      <c r="AEO93" s="76"/>
      <c r="AEP93" s="76"/>
      <c r="AEQ93" s="76"/>
      <c r="AER93" s="76"/>
      <c r="AES93" s="76"/>
      <c r="AET93" s="76"/>
      <c r="AEU93" s="76"/>
      <c r="AEV93" s="76"/>
      <c r="AEW93" s="76"/>
      <c r="AEX93" s="76"/>
      <c r="AEY93" s="76"/>
      <c r="AEZ93" s="76"/>
      <c r="AFA93" s="76"/>
      <c r="AFB93" s="76"/>
      <c r="AFC93" s="76"/>
      <c r="AFD93" s="76"/>
      <c r="AFE93" s="76"/>
      <c r="AFF93" s="76"/>
      <c r="AFG93" s="76"/>
      <c r="AFH93" s="76"/>
      <c r="AFI93" s="76"/>
      <c r="AFJ93" s="76"/>
      <c r="AFK93" s="76"/>
      <c r="AFL93" s="76"/>
      <c r="AFM93" s="76"/>
      <c r="AFN93" s="76"/>
      <c r="AFO93" s="76"/>
      <c r="AFP93" s="76"/>
      <c r="AFQ93" s="76"/>
      <c r="AFR93" s="76"/>
      <c r="AFS93" s="76"/>
      <c r="AFT93" s="76"/>
      <c r="AFU93" s="76"/>
      <c r="AFV93" s="76"/>
      <c r="AFW93" s="76"/>
      <c r="AFX93" s="76"/>
      <c r="AFY93" s="76"/>
      <c r="AFZ93" s="76"/>
      <c r="AGA93" s="76"/>
      <c r="AGB93" s="76"/>
      <c r="AGC93" s="76"/>
      <c r="AGD93" s="76"/>
      <c r="AGE93" s="76"/>
      <c r="AGF93" s="76"/>
      <c r="AGG93" s="76"/>
      <c r="AGH93" s="76"/>
      <c r="AGI93" s="76"/>
      <c r="AGJ93" s="76"/>
      <c r="AGK93" s="76"/>
      <c r="AGL93" s="76"/>
      <c r="AGM93" s="76"/>
      <c r="AGN93" s="76"/>
      <c r="AGO93" s="76"/>
      <c r="AGP93" s="76"/>
      <c r="AGQ93" s="76"/>
      <c r="AGR93" s="76"/>
      <c r="AGS93" s="76"/>
      <c r="AGT93" s="76"/>
      <c r="AGU93" s="76"/>
      <c r="AGV93" s="76"/>
      <c r="AGW93" s="76"/>
      <c r="AGX93" s="76"/>
      <c r="AGY93" s="76"/>
      <c r="AGZ93" s="76"/>
      <c r="AHA93" s="76"/>
      <c r="AHB93" s="76"/>
      <c r="AHC93" s="76"/>
      <c r="AHD93" s="76"/>
      <c r="AHE93" s="76"/>
      <c r="AHF93" s="76"/>
      <c r="AHG93" s="76"/>
      <c r="AHH93" s="76"/>
      <c r="AHI93" s="76"/>
      <c r="AHJ93" s="76"/>
      <c r="AHK93" s="76"/>
      <c r="AHL93" s="76"/>
      <c r="AHM93" s="76"/>
      <c r="AHN93" s="76"/>
      <c r="AHO93" s="76"/>
      <c r="AHP93" s="76"/>
      <c r="AHQ93" s="76"/>
      <c r="AHR93" s="76"/>
      <c r="AHS93" s="76"/>
      <c r="AHT93" s="76"/>
      <c r="AHU93" s="76"/>
      <c r="AHV93" s="76"/>
      <c r="AHW93" s="76"/>
      <c r="AHX93" s="76"/>
      <c r="AHY93" s="76"/>
      <c r="AHZ93" s="76"/>
      <c r="AIA93" s="76"/>
      <c r="AIB93" s="76"/>
      <c r="AIC93" s="76"/>
      <c r="AID93" s="76"/>
      <c r="AIE93" s="76"/>
      <c r="AIF93" s="76"/>
      <c r="AIG93" s="76"/>
      <c r="AIH93" s="76"/>
      <c r="AII93" s="76"/>
      <c r="AIJ93" s="76"/>
      <c r="AIK93" s="76"/>
      <c r="AIL93" s="76"/>
      <c r="AIM93" s="76"/>
      <c r="AIN93" s="76"/>
      <c r="AIO93" s="76"/>
      <c r="AIP93" s="76"/>
      <c r="AIQ93" s="76"/>
      <c r="AIR93" s="76"/>
      <c r="AIS93" s="76"/>
      <c r="AIT93" s="76"/>
      <c r="AIU93" s="76"/>
      <c r="AIV93" s="76"/>
      <c r="AIW93" s="76"/>
      <c r="AIX93" s="76"/>
      <c r="AIY93" s="76"/>
      <c r="AIZ93" s="76"/>
      <c r="AJA93" s="76"/>
      <c r="AJB93" s="76"/>
      <c r="AJC93" s="76"/>
      <c r="AJD93" s="76"/>
      <c r="AJE93" s="76"/>
      <c r="AJF93" s="76"/>
      <c r="AJG93" s="76"/>
      <c r="AJH93" s="76"/>
      <c r="AJI93" s="76"/>
      <c r="AJJ93" s="76"/>
      <c r="AJK93" s="76"/>
      <c r="AJL93" s="76"/>
      <c r="AJM93" s="76"/>
      <c r="AJN93" s="76"/>
      <c r="AJO93" s="76"/>
      <c r="AJP93" s="76"/>
      <c r="AJQ93" s="76"/>
      <c r="AJR93" s="76"/>
      <c r="AJS93" s="76"/>
      <c r="AJT93" s="76"/>
      <c r="AJU93" s="76"/>
      <c r="AJV93" s="76"/>
      <c r="AJW93" s="76"/>
      <c r="AJX93" s="76"/>
      <c r="AJY93" s="76"/>
      <c r="AJZ93" s="76"/>
      <c r="AKA93" s="76"/>
      <c r="AKB93" s="76"/>
      <c r="AKC93" s="76"/>
      <c r="AKD93" s="76"/>
      <c r="AKE93" s="76"/>
      <c r="AKF93" s="76"/>
      <c r="AKG93" s="76"/>
      <c r="AKH93" s="76"/>
      <c r="AKI93" s="76"/>
      <c r="AKJ93" s="76"/>
      <c r="AKK93" s="76"/>
      <c r="AKL93" s="76"/>
      <c r="AKM93" s="76"/>
      <c r="AKN93" s="76"/>
      <c r="AKO93" s="76"/>
      <c r="AKP93" s="76"/>
      <c r="AKQ93" s="76"/>
      <c r="AKR93" s="76"/>
      <c r="AKS93" s="76"/>
      <c r="AKT93" s="76"/>
      <c r="AKU93" s="76"/>
      <c r="AKV93" s="76"/>
      <c r="AKW93" s="76"/>
      <c r="AKX93" s="76"/>
      <c r="AKY93" s="76"/>
      <c r="AKZ93" s="76"/>
      <c r="ALA93" s="76"/>
      <c r="ALB93" s="76"/>
      <c r="ALC93" s="76"/>
      <c r="ALD93" s="76"/>
      <c r="ALE93" s="76"/>
      <c r="ALF93" s="76"/>
      <c r="ALG93" s="76"/>
      <c r="ALH93" s="76"/>
      <c r="ALI93" s="76"/>
      <c r="ALJ93" s="76"/>
      <c r="ALK93" s="76"/>
      <c r="ALL93" s="76"/>
      <c r="ALM93" s="76"/>
      <c r="ALN93" s="76"/>
      <c r="ALO93" s="76"/>
      <c r="ALP93" s="76"/>
      <c r="ALQ93" s="76"/>
      <c r="ALR93" s="76"/>
      <c r="ALS93" s="76"/>
      <c r="ALT93" s="76"/>
      <c r="ALU93" s="76"/>
      <c r="ALV93" s="76"/>
      <c r="ALW93" s="76"/>
      <c r="ALX93" s="76"/>
      <c r="ALY93" s="76"/>
      <c r="ALZ93" s="76"/>
      <c r="AMA93" s="76"/>
      <c r="AMB93" s="76"/>
      <c r="AMC93" s="76"/>
      <c r="AMD93" s="76"/>
      <c r="AME93" s="76"/>
    </row>
    <row r="94" spans="1:1019" s="80" customFormat="1">
      <c r="A94" s="20"/>
      <c r="B94" s="21"/>
      <c r="C94" s="21"/>
      <c r="D94" s="71"/>
      <c r="E94" s="22"/>
      <c r="F94" s="59"/>
      <c r="G94" s="23"/>
      <c r="H94" s="23"/>
      <c r="I94" s="23"/>
      <c r="J94" s="23"/>
      <c r="K94" s="76"/>
      <c r="L94" s="76"/>
      <c r="M94" s="76"/>
      <c r="N94" s="76"/>
      <c r="O94" s="76"/>
      <c r="P94" s="76"/>
      <c r="Q94" s="76"/>
      <c r="R94" s="76"/>
      <c r="S94" s="76"/>
      <c r="T94" s="76"/>
      <c r="U94" s="76"/>
      <c r="V94" s="76"/>
      <c r="W94" s="76"/>
      <c r="X94" s="76"/>
      <c r="Y94" s="76"/>
      <c r="Z94" s="76"/>
      <c r="AA94" s="76"/>
      <c r="AB94" s="76"/>
      <c r="AC94" s="76"/>
      <c r="AD94" s="76"/>
      <c r="AE94" s="76"/>
      <c r="AF94" s="76"/>
      <c r="AG94" s="76"/>
      <c r="AH94" s="76"/>
      <c r="AI94" s="76"/>
      <c r="AJ94" s="76"/>
      <c r="AK94" s="76"/>
      <c r="AL94" s="76"/>
      <c r="AM94" s="76"/>
      <c r="AN94" s="76"/>
      <c r="AO94" s="76"/>
      <c r="AP94" s="76"/>
      <c r="AQ94" s="76"/>
      <c r="AR94" s="76"/>
      <c r="AS94" s="76"/>
      <c r="AT94" s="76"/>
      <c r="AU94" s="76"/>
      <c r="AV94" s="76"/>
      <c r="AW94" s="76"/>
      <c r="AX94" s="76"/>
      <c r="AY94" s="76"/>
      <c r="AZ94" s="76"/>
      <c r="BA94" s="76"/>
      <c r="BB94" s="76"/>
      <c r="BC94" s="76"/>
      <c r="BD94" s="76"/>
      <c r="BE94" s="76"/>
      <c r="BF94" s="76"/>
      <c r="BG94" s="76"/>
      <c r="BH94" s="76"/>
      <c r="BI94" s="76"/>
      <c r="BJ94" s="76"/>
      <c r="BK94" s="76"/>
      <c r="BL94" s="76"/>
      <c r="BM94" s="76"/>
      <c r="BN94" s="76"/>
      <c r="BO94" s="76"/>
      <c r="BP94" s="76"/>
      <c r="BQ94" s="76"/>
      <c r="BR94" s="76"/>
      <c r="BS94" s="76"/>
      <c r="BT94" s="76"/>
      <c r="BU94" s="76"/>
      <c r="BV94" s="76"/>
      <c r="BW94" s="76"/>
      <c r="BX94" s="76"/>
      <c r="BY94" s="76"/>
      <c r="BZ94" s="76"/>
      <c r="CA94" s="76"/>
      <c r="CB94" s="76"/>
      <c r="CC94" s="76"/>
      <c r="CD94" s="76"/>
      <c r="CE94" s="76"/>
      <c r="CF94" s="76"/>
      <c r="CG94" s="76"/>
      <c r="CH94" s="76"/>
      <c r="CI94" s="76"/>
      <c r="CJ94" s="76"/>
      <c r="CK94" s="76"/>
      <c r="CL94" s="76"/>
      <c r="CM94" s="76"/>
      <c r="CN94" s="76"/>
      <c r="CO94" s="76"/>
      <c r="CP94" s="76"/>
      <c r="CQ94" s="76"/>
      <c r="CR94" s="76"/>
      <c r="CS94" s="76"/>
      <c r="CT94" s="76"/>
      <c r="CU94" s="76"/>
      <c r="CV94" s="76"/>
      <c r="CW94" s="76"/>
      <c r="CX94" s="76"/>
      <c r="CY94" s="76"/>
      <c r="CZ94" s="76"/>
      <c r="DA94" s="76"/>
      <c r="DB94" s="76"/>
      <c r="DC94" s="76"/>
      <c r="DD94" s="76"/>
      <c r="DE94" s="76"/>
      <c r="DF94" s="76"/>
      <c r="DG94" s="76"/>
      <c r="DH94" s="76"/>
      <c r="DI94" s="76"/>
      <c r="DJ94" s="76"/>
      <c r="DK94" s="76"/>
      <c r="DL94" s="76"/>
      <c r="DM94" s="76"/>
      <c r="DN94" s="76"/>
      <c r="DO94" s="76"/>
      <c r="DP94" s="76"/>
      <c r="DQ94" s="76"/>
      <c r="DR94" s="76"/>
      <c r="DS94" s="76"/>
      <c r="DT94" s="76"/>
      <c r="DU94" s="76"/>
      <c r="DV94" s="76"/>
      <c r="DW94" s="76"/>
      <c r="DX94" s="76"/>
      <c r="DY94" s="76"/>
      <c r="DZ94" s="76"/>
      <c r="EA94" s="76"/>
      <c r="EB94" s="76"/>
      <c r="EC94" s="76"/>
      <c r="ED94" s="76"/>
      <c r="EE94" s="76"/>
      <c r="EF94" s="76"/>
      <c r="EG94" s="76"/>
      <c r="EH94" s="76"/>
      <c r="EI94" s="76"/>
      <c r="EJ94" s="76"/>
      <c r="EK94" s="76"/>
      <c r="EL94" s="76"/>
      <c r="EM94" s="76"/>
      <c r="EN94" s="76"/>
      <c r="EO94" s="76"/>
      <c r="EP94" s="76"/>
      <c r="EQ94" s="76"/>
      <c r="ER94" s="76"/>
      <c r="ES94" s="76"/>
      <c r="ET94" s="76"/>
      <c r="EU94" s="76"/>
      <c r="EV94" s="76"/>
      <c r="EW94" s="76"/>
      <c r="EX94" s="76"/>
      <c r="EY94" s="76"/>
      <c r="EZ94" s="76"/>
      <c r="FA94" s="76"/>
      <c r="FB94" s="76"/>
      <c r="FC94" s="76"/>
      <c r="FD94" s="76"/>
      <c r="FE94" s="76"/>
      <c r="FF94" s="76"/>
      <c r="FG94" s="76"/>
      <c r="FH94" s="76"/>
      <c r="FI94" s="76"/>
      <c r="FJ94" s="76"/>
      <c r="FK94" s="76"/>
      <c r="FL94" s="76"/>
      <c r="FM94" s="76"/>
      <c r="FN94" s="76"/>
      <c r="FO94" s="76"/>
      <c r="FP94" s="76"/>
      <c r="FQ94" s="76"/>
      <c r="FR94" s="76"/>
      <c r="FS94" s="76"/>
      <c r="FT94" s="76"/>
      <c r="FU94" s="76"/>
      <c r="FV94" s="76"/>
      <c r="FW94" s="76"/>
      <c r="FX94" s="76"/>
      <c r="FY94" s="76"/>
      <c r="FZ94" s="76"/>
      <c r="GA94" s="76"/>
      <c r="GB94" s="76"/>
      <c r="GC94" s="76"/>
      <c r="GD94" s="76"/>
      <c r="GE94" s="76"/>
      <c r="GF94" s="76"/>
      <c r="GG94" s="76"/>
      <c r="GH94" s="76"/>
      <c r="GI94" s="76"/>
      <c r="GJ94" s="76"/>
      <c r="GK94" s="76"/>
      <c r="GL94" s="76"/>
      <c r="GM94" s="76"/>
      <c r="GN94" s="76"/>
      <c r="GO94" s="76"/>
      <c r="GP94" s="76"/>
      <c r="GQ94" s="76"/>
      <c r="GR94" s="76"/>
      <c r="GS94" s="76"/>
      <c r="GT94" s="76"/>
      <c r="GU94" s="76"/>
      <c r="GV94" s="76"/>
      <c r="GW94" s="76"/>
      <c r="GX94" s="76"/>
      <c r="GY94" s="76"/>
      <c r="GZ94" s="76"/>
      <c r="HA94" s="76"/>
      <c r="HB94" s="76"/>
      <c r="HC94" s="76"/>
      <c r="HD94" s="76"/>
      <c r="HE94" s="76"/>
      <c r="HF94" s="76"/>
      <c r="HG94" s="76"/>
      <c r="HH94" s="76"/>
      <c r="HI94" s="76"/>
      <c r="HJ94" s="76"/>
      <c r="HK94" s="76"/>
      <c r="HL94" s="76"/>
      <c r="HM94" s="76"/>
      <c r="HN94" s="76"/>
      <c r="HO94" s="76"/>
      <c r="HP94" s="76"/>
      <c r="HQ94" s="76"/>
      <c r="HR94" s="76"/>
      <c r="HS94" s="76"/>
      <c r="HT94" s="76"/>
      <c r="HU94" s="76"/>
      <c r="HV94" s="76"/>
      <c r="HW94" s="76"/>
      <c r="HX94" s="76"/>
      <c r="HY94" s="76"/>
      <c r="HZ94" s="76"/>
      <c r="IA94" s="76"/>
      <c r="IB94" s="76"/>
      <c r="IC94" s="76"/>
      <c r="ID94" s="76"/>
      <c r="IE94" s="76"/>
      <c r="IF94" s="76"/>
      <c r="IG94" s="76"/>
      <c r="IH94" s="76"/>
      <c r="II94" s="76"/>
      <c r="IJ94" s="76"/>
      <c r="IK94" s="76"/>
      <c r="IL94" s="76"/>
      <c r="IM94" s="76"/>
      <c r="IN94" s="76"/>
      <c r="IO94" s="76"/>
      <c r="IP94" s="76"/>
      <c r="IQ94" s="76"/>
      <c r="IR94" s="76"/>
      <c r="IS94" s="76"/>
      <c r="IT94" s="76"/>
      <c r="IU94" s="76"/>
      <c r="IV94" s="76"/>
      <c r="IW94" s="76"/>
      <c r="IX94" s="76"/>
      <c r="IY94" s="76"/>
      <c r="IZ94" s="76"/>
      <c r="JA94" s="76"/>
      <c r="JB94" s="76"/>
      <c r="JC94" s="76"/>
      <c r="JD94" s="76"/>
      <c r="JE94" s="76"/>
      <c r="JF94" s="76"/>
      <c r="JG94" s="76"/>
      <c r="JH94" s="76"/>
      <c r="JI94" s="76"/>
      <c r="JJ94" s="76"/>
      <c r="JK94" s="76"/>
      <c r="JL94" s="76"/>
      <c r="JM94" s="76"/>
      <c r="JN94" s="76"/>
      <c r="JO94" s="76"/>
      <c r="JP94" s="76"/>
      <c r="JQ94" s="76"/>
      <c r="JR94" s="76"/>
      <c r="JS94" s="76"/>
      <c r="JT94" s="76"/>
      <c r="JU94" s="76"/>
      <c r="JV94" s="76"/>
      <c r="JW94" s="76"/>
      <c r="JX94" s="76"/>
      <c r="JY94" s="76"/>
      <c r="JZ94" s="76"/>
      <c r="KA94" s="76"/>
      <c r="KB94" s="76"/>
      <c r="KC94" s="76"/>
      <c r="KD94" s="76"/>
      <c r="KE94" s="76"/>
      <c r="KF94" s="76"/>
      <c r="KG94" s="76"/>
      <c r="KH94" s="76"/>
      <c r="KI94" s="76"/>
      <c r="KJ94" s="76"/>
      <c r="KK94" s="76"/>
      <c r="KL94" s="76"/>
      <c r="KM94" s="76"/>
      <c r="KN94" s="76"/>
      <c r="KO94" s="76"/>
      <c r="KP94" s="76"/>
      <c r="KQ94" s="76"/>
      <c r="KR94" s="76"/>
      <c r="KS94" s="76"/>
      <c r="KT94" s="76"/>
      <c r="KU94" s="76"/>
      <c r="KV94" s="76"/>
      <c r="KW94" s="76"/>
      <c r="KX94" s="76"/>
      <c r="KY94" s="76"/>
      <c r="KZ94" s="76"/>
      <c r="LA94" s="76"/>
      <c r="LB94" s="76"/>
      <c r="LC94" s="76"/>
      <c r="LD94" s="76"/>
      <c r="LE94" s="76"/>
      <c r="LF94" s="76"/>
      <c r="LG94" s="76"/>
      <c r="LH94" s="76"/>
      <c r="LI94" s="76"/>
      <c r="LJ94" s="76"/>
      <c r="LK94" s="76"/>
      <c r="LL94" s="76"/>
      <c r="LM94" s="76"/>
      <c r="LN94" s="76"/>
      <c r="LO94" s="76"/>
      <c r="LP94" s="76"/>
      <c r="LQ94" s="76"/>
      <c r="LR94" s="76"/>
      <c r="LS94" s="76"/>
      <c r="LT94" s="76"/>
      <c r="LU94" s="76"/>
      <c r="LV94" s="76"/>
      <c r="LW94" s="76"/>
      <c r="LX94" s="76"/>
      <c r="LY94" s="76"/>
      <c r="LZ94" s="76"/>
      <c r="MA94" s="76"/>
      <c r="MB94" s="76"/>
      <c r="MC94" s="76"/>
      <c r="MD94" s="76"/>
      <c r="ME94" s="76"/>
      <c r="MF94" s="76"/>
      <c r="MG94" s="76"/>
      <c r="MH94" s="76"/>
      <c r="MI94" s="76"/>
      <c r="MJ94" s="76"/>
      <c r="MK94" s="76"/>
      <c r="ML94" s="76"/>
      <c r="MM94" s="76"/>
      <c r="MN94" s="76"/>
      <c r="MO94" s="76"/>
      <c r="MP94" s="76"/>
      <c r="MQ94" s="76"/>
      <c r="MR94" s="76"/>
      <c r="MS94" s="76"/>
      <c r="MT94" s="76"/>
      <c r="MU94" s="76"/>
      <c r="MV94" s="76"/>
      <c r="MW94" s="76"/>
      <c r="MX94" s="76"/>
      <c r="MY94" s="76"/>
      <c r="MZ94" s="76"/>
      <c r="NA94" s="76"/>
      <c r="NB94" s="76"/>
      <c r="NC94" s="76"/>
      <c r="ND94" s="76"/>
      <c r="NE94" s="76"/>
      <c r="NF94" s="76"/>
      <c r="NG94" s="76"/>
      <c r="NH94" s="76"/>
      <c r="NI94" s="76"/>
      <c r="NJ94" s="76"/>
      <c r="NK94" s="76"/>
      <c r="NL94" s="76"/>
      <c r="NM94" s="76"/>
      <c r="NN94" s="76"/>
      <c r="NO94" s="76"/>
      <c r="NP94" s="76"/>
      <c r="NQ94" s="76"/>
      <c r="NR94" s="76"/>
      <c r="NS94" s="76"/>
      <c r="NT94" s="76"/>
      <c r="NU94" s="76"/>
      <c r="NV94" s="76"/>
      <c r="NW94" s="76"/>
      <c r="NX94" s="76"/>
      <c r="NY94" s="76"/>
      <c r="NZ94" s="76"/>
      <c r="OA94" s="76"/>
      <c r="OB94" s="76"/>
      <c r="OC94" s="76"/>
      <c r="OD94" s="76"/>
      <c r="OE94" s="76"/>
      <c r="OF94" s="76"/>
      <c r="OG94" s="76"/>
      <c r="OH94" s="76"/>
      <c r="OI94" s="76"/>
      <c r="OJ94" s="76"/>
      <c r="OK94" s="76"/>
      <c r="OL94" s="76"/>
      <c r="OM94" s="76"/>
      <c r="ON94" s="76"/>
      <c r="OO94" s="76"/>
      <c r="OP94" s="76"/>
      <c r="OQ94" s="76"/>
      <c r="OR94" s="76"/>
      <c r="OS94" s="76"/>
      <c r="OT94" s="76"/>
      <c r="OU94" s="76"/>
      <c r="OV94" s="76"/>
      <c r="OW94" s="76"/>
      <c r="OX94" s="76"/>
      <c r="OY94" s="76"/>
      <c r="OZ94" s="76"/>
      <c r="PA94" s="76"/>
      <c r="PB94" s="76"/>
      <c r="PC94" s="76"/>
      <c r="PD94" s="76"/>
      <c r="PE94" s="76"/>
      <c r="PF94" s="76"/>
      <c r="PG94" s="76"/>
      <c r="PH94" s="76"/>
      <c r="PI94" s="76"/>
      <c r="PJ94" s="76"/>
      <c r="PK94" s="76"/>
      <c r="PL94" s="76"/>
      <c r="PM94" s="76"/>
      <c r="PN94" s="76"/>
      <c r="PO94" s="76"/>
      <c r="PP94" s="76"/>
      <c r="PQ94" s="76"/>
      <c r="PR94" s="76"/>
      <c r="PS94" s="76"/>
      <c r="PT94" s="76"/>
      <c r="PU94" s="76"/>
      <c r="PV94" s="76"/>
      <c r="PW94" s="76"/>
      <c r="PX94" s="76"/>
      <c r="PY94" s="76"/>
      <c r="PZ94" s="76"/>
      <c r="QA94" s="76"/>
      <c r="QB94" s="76"/>
      <c r="QC94" s="76"/>
      <c r="QD94" s="76"/>
      <c r="QE94" s="76"/>
      <c r="QF94" s="76"/>
      <c r="QG94" s="76"/>
      <c r="QH94" s="76"/>
      <c r="QI94" s="76"/>
      <c r="QJ94" s="76"/>
      <c r="QK94" s="76"/>
      <c r="QL94" s="76"/>
      <c r="QM94" s="76"/>
      <c r="QN94" s="76"/>
      <c r="QO94" s="76"/>
      <c r="QP94" s="76"/>
      <c r="QQ94" s="76"/>
      <c r="QR94" s="76"/>
      <c r="QS94" s="76"/>
      <c r="QT94" s="76"/>
      <c r="QU94" s="76"/>
      <c r="QV94" s="76"/>
      <c r="QW94" s="76"/>
      <c r="QX94" s="76"/>
      <c r="QY94" s="76"/>
      <c r="QZ94" s="76"/>
      <c r="RA94" s="76"/>
      <c r="RB94" s="76"/>
      <c r="RC94" s="76"/>
      <c r="RD94" s="76"/>
      <c r="RE94" s="76"/>
      <c r="RF94" s="76"/>
      <c r="RG94" s="76"/>
      <c r="RH94" s="76"/>
      <c r="RI94" s="76"/>
      <c r="RJ94" s="76"/>
      <c r="RK94" s="76"/>
      <c r="RL94" s="76"/>
      <c r="RM94" s="76"/>
      <c r="RN94" s="76"/>
      <c r="RO94" s="76"/>
      <c r="RP94" s="76"/>
      <c r="RQ94" s="76"/>
      <c r="RR94" s="76"/>
      <c r="RS94" s="76"/>
      <c r="RT94" s="76"/>
      <c r="RU94" s="76"/>
      <c r="RV94" s="76"/>
      <c r="RW94" s="76"/>
      <c r="RX94" s="76"/>
      <c r="RY94" s="76"/>
      <c r="RZ94" s="76"/>
      <c r="SA94" s="76"/>
      <c r="SB94" s="76"/>
      <c r="SC94" s="76"/>
      <c r="SD94" s="76"/>
      <c r="SE94" s="76"/>
      <c r="SF94" s="76"/>
      <c r="SG94" s="76"/>
      <c r="SH94" s="76"/>
      <c r="SI94" s="76"/>
      <c r="SJ94" s="76"/>
      <c r="SK94" s="76"/>
      <c r="SL94" s="76"/>
      <c r="SM94" s="76"/>
      <c r="SN94" s="76"/>
      <c r="SO94" s="76"/>
      <c r="SP94" s="76"/>
      <c r="SQ94" s="76"/>
      <c r="SR94" s="76"/>
      <c r="SS94" s="76"/>
      <c r="ST94" s="76"/>
      <c r="SU94" s="76"/>
      <c r="SV94" s="76"/>
      <c r="SW94" s="76"/>
      <c r="SX94" s="76"/>
      <c r="SY94" s="76"/>
      <c r="SZ94" s="76"/>
      <c r="TA94" s="76"/>
      <c r="TB94" s="76"/>
      <c r="TC94" s="76"/>
      <c r="TD94" s="76"/>
      <c r="TE94" s="76"/>
      <c r="TF94" s="76"/>
      <c r="TG94" s="76"/>
      <c r="TH94" s="76"/>
      <c r="TI94" s="76"/>
      <c r="TJ94" s="76"/>
      <c r="TK94" s="76"/>
      <c r="TL94" s="76"/>
      <c r="TM94" s="76"/>
      <c r="TN94" s="76"/>
      <c r="TO94" s="76"/>
      <c r="TP94" s="76"/>
      <c r="TQ94" s="76"/>
      <c r="TR94" s="76"/>
      <c r="TS94" s="76"/>
      <c r="TT94" s="76"/>
      <c r="TU94" s="76"/>
      <c r="TV94" s="76"/>
      <c r="TW94" s="76"/>
      <c r="TX94" s="76"/>
      <c r="TY94" s="76"/>
      <c r="TZ94" s="76"/>
      <c r="UA94" s="76"/>
      <c r="UB94" s="76"/>
      <c r="UC94" s="76"/>
      <c r="UD94" s="76"/>
      <c r="UE94" s="76"/>
      <c r="UF94" s="76"/>
      <c r="UG94" s="76"/>
      <c r="UH94" s="76"/>
      <c r="UI94" s="76"/>
      <c r="UJ94" s="76"/>
      <c r="UK94" s="76"/>
      <c r="UL94" s="76"/>
      <c r="UM94" s="76"/>
      <c r="UN94" s="76"/>
      <c r="UO94" s="76"/>
      <c r="UP94" s="76"/>
      <c r="UQ94" s="76"/>
      <c r="UR94" s="76"/>
      <c r="US94" s="76"/>
      <c r="UT94" s="76"/>
      <c r="UU94" s="76"/>
      <c r="UV94" s="76"/>
      <c r="UW94" s="76"/>
      <c r="UX94" s="76"/>
      <c r="UY94" s="76"/>
      <c r="UZ94" s="76"/>
      <c r="VA94" s="76"/>
      <c r="VB94" s="76"/>
      <c r="VC94" s="76"/>
      <c r="VD94" s="76"/>
      <c r="VE94" s="76"/>
      <c r="VF94" s="76"/>
      <c r="VG94" s="76"/>
      <c r="VH94" s="76"/>
      <c r="VI94" s="76"/>
      <c r="VJ94" s="76"/>
      <c r="VK94" s="76"/>
      <c r="VL94" s="76"/>
      <c r="VM94" s="76"/>
      <c r="VN94" s="76"/>
      <c r="VO94" s="76"/>
      <c r="VP94" s="76"/>
      <c r="VQ94" s="76"/>
      <c r="VR94" s="76"/>
      <c r="VS94" s="76"/>
      <c r="VT94" s="76"/>
      <c r="VU94" s="76"/>
      <c r="VV94" s="76"/>
      <c r="VW94" s="76"/>
      <c r="VX94" s="76"/>
      <c r="VY94" s="76"/>
      <c r="VZ94" s="76"/>
      <c r="WA94" s="76"/>
      <c r="WB94" s="76"/>
      <c r="WC94" s="76"/>
      <c r="WD94" s="76"/>
      <c r="WE94" s="76"/>
      <c r="WF94" s="76"/>
      <c r="WG94" s="76"/>
      <c r="WH94" s="76"/>
      <c r="WI94" s="76"/>
      <c r="WJ94" s="76"/>
      <c r="WK94" s="76"/>
      <c r="WL94" s="76"/>
      <c r="WM94" s="76"/>
      <c r="WN94" s="76"/>
      <c r="WO94" s="76"/>
      <c r="WP94" s="76"/>
      <c r="WQ94" s="76"/>
      <c r="WR94" s="76"/>
      <c r="WS94" s="76"/>
      <c r="WT94" s="76"/>
      <c r="WU94" s="76"/>
      <c r="WV94" s="76"/>
      <c r="WW94" s="76"/>
      <c r="WX94" s="76"/>
      <c r="WY94" s="76"/>
      <c r="WZ94" s="76"/>
      <c r="XA94" s="76"/>
      <c r="XB94" s="76"/>
      <c r="XC94" s="76"/>
      <c r="XD94" s="76"/>
      <c r="XE94" s="76"/>
      <c r="XF94" s="76"/>
      <c r="XG94" s="76"/>
      <c r="XH94" s="76"/>
      <c r="XI94" s="76"/>
      <c r="XJ94" s="76"/>
      <c r="XK94" s="76"/>
      <c r="XL94" s="76"/>
      <c r="XM94" s="76"/>
      <c r="XN94" s="76"/>
      <c r="XO94" s="76"/>
      <c r="XP94" s="76"/>
      <c r="XQ94" s="76"/>
      <c r="XR94" s="76"/>
      <c r="XS94" s="76"/>
      <c r="XT94" s="76"/>
      <c r="XU94" s="76"/>
      <c r="XV94" s="76"/>
      <c r="XW94" s="76"/>
      <c r="XX94" s="76"/>
      <c r="XY94" s="76"/>
      <c r="XZ94" s="76"/>
      <c r="YA94" s="76"/>
      <c r="YB94" s="76"/>
      <c r="YC94" s="76"/>
      <c r="YD94" s="76"/>
      <c r="YE94" s="76"/>
      <c r="YF94" s="76"/>
      <c r="YG94" s="76"/>
      <c r="YH94" s="76"/>
      <c r="YI94" s="76"/>
      <c r="YJ94" s="76"/>
      <c r="YK94" s="76"/>
      <c r="YL94" s="76"/>
      <c r="YM94" s="76"/>
      <c r="YN94" s="76"/>
      <c r="YO94" s="76"/>
      <c r="YP94" s="76"/>
      <c r="YQ94" s="76"/>
      <c r="YR94" s="76"/>
      <c r="YS94" s="76"/>
      <c r="YT94" s="76"/>
      <c r="YU94" s="76"/>
      <c r="YV94" s="76"/>
      <c r="YW94" s="76"/>
      <c r="YX94" s="76"/>
      <c r="YY94" s="76"/>
      <c r="YZ94" s="76"/>
      <c r="ZA94" s="76"/>
      <c r="ZB94" s="76"/>
      <c r="ZC94" s="76"/>
      <c r="ZD94" s="76"/>
      <c r="ZE94" s="76"/>
      <c r="ZF94" s="76"/>
      <c r="ZG94" s="76"/>
      <c r="ZH94" s="76"/>
      <c r="ZI94" s="76"/>
      <c r="ZJ94" s="76"/>
      <c r="ZK94" s="76"/>
      <c r="ZL94" s="76"/>
      <c r="ZM94" s="76"/>
      <c r="ZN94" s="76"/>
      <c r="ZO94" s="76"/>
      <c r="ZP94" s="76"/>
      <c r="ZQ94" s="76"/>
      <c r="ZR94" s="76"/>
      <c r="ZS94" s="76"/>
      <c r="ZT94" s="76"/>
      <c r="ZU94" s="76"/>
      <c r="ZV94" s="76"/>
      <c r="ZW94" s="76"/>
      <c r="ZX94" s="76"/>
      <c r="ZY94" s="76"/>
      <c r="ZZ94" s="76"/>
      <c r="AAA94" s="76"/>
      <c r="AAB94" s="76"/>
      <c r="AAC94" s="76"/>
      <c r="AAD94" s="76"/>
      <c r="AAE94" s="76"/>
      <c r="AAF94" s="76"/>
      <c r="AAG94" s="76"/>
      <c r="AAH94" s="76"/>
      <c r="AAI94" s="76"/>
      <c r="AAJ94" s="76"/>
      <c r="AAK94" s="76"/>
      <c r="AAL94" s="76"/>
      <c r="AAM94" s="76"/>
      <c r="AAN94" s="76"/>
      <c r="AAO94" s="76"/>
      <c r="AAP94" s="76"/>
      <c r="AAQ94" s="76"/>
      <c r="AAR94" s="76"/>
      <c r="AAS94" s="76"/>
      <c r="AAT94" s="76"/>
      <c r="AAU94" s="76"/>
      <c r="AAV94" s="76"/>
      <c r="AAW94" s="76"/>
      <c r="AAX94" s="76"/>
      <c r="AAY94" s="76"/>
      <c r="AAZ94" s="76"/>
      <c r="ABA94" s="76"/>
      <c r="ABB94" s="76"/>
      <c r="ABC94" s="76"/>
      <c r="ABD94" s="76"/>
      <c r="ABE94" s="76"/>
      <c r="ABF94" s="76"/>
      <c r="ABG94" s="76"/>
      <c r="ABH94" s="76"/>
      <c r="ABI94" s="76"/>
      <c r="ABJ94" s="76"/>
      <c r="ABK94" s="76"/>
      <c r="ABL94" s="76"/>
      <c r="ABM94" s="76"/>
      <c r="ABN94" s="76"/>
      <c r="ABO94" s="76"/>
      <c r="ABP94" s="76"/>
      <c r="ABQ94" s="76"/>
      <c r="ABR94" s="76"/>
      <c r="ABS94" s="76"/>
      <c r="ABT94" s="76"/>
      <c r="ABU94" s="76"/>
      <c r="ABV94" s="76"/>
      <c r="ABW94" s="76"/>
      <c r="ABX94" s="76"/>
      <c r="ABY94" s="76"/>
      <c r="ABZ94" s="76"/>
      <c r="ACA94" s="76"/>
      <c r="ACB94" s="76"/>
      <c r="ACC94" s="76"/>
      <c r="ACD94" s="76"/>
      <c r="ACE94" s="76"/>
      <c r="ACF94" s="76"/>
      <c r="ACG94" s="76"/>
      <c r="ACH94" s="76"/>
      <c r="ACI94" s="76"/>
      <c r="ACJ94" s="76"/>
      <c r="ACK94" s="76"/>
      <c r="ACL94" s="76"/>
      <c r="ACM94" s="76"/>
      <c r="ACN94" s="76"/>
      <c r="ACO94" s="76"/>
      <c r="ACP94" s="76"/>
      <c r="ACQ94" s="76"/>
      <c r="ACR94" s="76"/>
      <c r="ACS94" s="76"/>
      <c r="ACT94" s="76"/>
      <c r="ACU94" s="76"/>
      <c r="ACV94" s="76"/>
      <c r="ACW94" s="76"/>
      <c r="ACX94" s="76"/>
      <c r="ACY94" s="76"/>
      <c r="ACZ94" s="76"/>
      <c r="ADA94" s="76"/>
      <c r="ADB94" s="76"/>
      <c r="ADC94" s="76"/>
      <c r="ADD94" s="76"/>
      <c r="ADE94" s="76"/>
      <c r="ADF94" s="76"/>
      <c r="ADG94" s="76"/>
      <c r="ADH94" s="76"/>
      <c r="ADI94" s="76"/>
      <c r="ADJ94" s="76"/>
      <c r="ADK94" s="76"/>
      <c r="ADL94" s="76"/>
      <c r="ADM94" s="76"/>
      <c r="ADN94" s="76"/>
      <c r="ADO94" s="76"/>
      <c r="ADP94" s="76"/>
      <c r="ADQ94" s="76"/>
      <c r="ADR94" s="76"/>
      <c r="ADS94" s="76"/>
      <c r="ADT94" s="76"/>
      <c r="ADU94" s="76"/>
      <c r="ADV94" s="76"/>
      <c r="ADW94" s="76"/>
      <c r="ADX94" s="76"/>
      <c r="ADY94" s="76"/>
      <c r="ADZ94" s="76"/>
      <c r="AEA94" s="76"/>
      <c r="AEB94" s="76"/>
      <c r="AEC94" s="76"/>
      <c r="AED94" s="76"/>
      <c r="AEE94" s="76"/>
      <c r="AEF94" s="76"/>
      <c r="AEG94" s="76"/>
      <c r="AEH94" s="76"/>
      <c r="AEI94" s="76"/>
      <c r="AEJ94" s="76"/>
      <c r="AEK94" s="76"/>
      <c r="AEL94" s="76"/>
      <c r="AEM94" s="76"/>
      <c r="AEN94" s="76"/>
      <c r="AEO94" s="76"/>
      <c r="AEP94" s="76"/>
      <c r="AEQ94" s="76"/>
      <c r="AER94" s="76"/>
      <c r="AES94" s="76"/>
      <c r="AET94" s="76"/>
      <c r="AEU94" s="76"/>
      <c r="AEV94" s="76"/>
      <c r="AEW94" s="76"/>
      <c r="AEX94" s="76"/>
      <c r="AEY94" s="76"/>
      <c r="AEZ94" s="76"/>
      <c r="AFA94" s="76"/>
      <c r="AFB94" s="76"/>
      <c r="AFC94" s="76"/>
      <c r="AFD94" s="76"/>
      <c r="AFE94" s="76"/>
      <c r="AFF94" s="76"/>
      <c r="AFG94" s="76"/>
      <c r="AFH94" s="76"/>
      <c r="AFI94" s="76"/>
      <c r="AFJ94" s="76"/>
      <c r="AFK94" s="76"/>
      <c r="AFL94" s="76"/>
      <c r="AFM94" s="76"/>
      <c r="AFN94" s="76"/>
      <c r="AFO94" s="76"/>
      <c r="AFP94" s="76"/>
      <c r="AFQ94" s="76"/>
      <c r="AFR94" s="76"/>
      <c r="AFS94" s="76"/>
      <c r="AFT94" s="76"/>
      <c r="AFU94" s="76"/>
      <c r="AFV94" s="76"/>
      <c r="AFW94" s="76"/>
      <c r="AFX94" s="76"/>
      <c r="AFY94" s="76"/>
      <c r="AFZ94" s="76"/>
      <c r="AGA94" s="76"/>
      <c r="AGB94" s="76"/>
      <c r="AGC94" s="76"/>
      <c r="AGD94" s="76"/>
      <c r="AGE94" s="76"/>
      <c r="AGF94" s="76"/>
      <c r="AGG94" s="76"/>
      <c r="AGH94" s="76"/>
      <c r="AGI94" s="76"/>
      <c r="AGJ94" s="76"/>
      <c r="AGK94" s="76"/>
      <c r="AGL94" s="76"/>
      <c r="AGM94" s="76"/>
      <c r="AGN94" s="76"/>
      <c r="AGO94" s="76"/>
      <c r="AGP94" s="76"/>
      <c r="AGQ94" s="76"/>
      <c r="AGR94" s="76"/>
      <c r="AGS94" s="76"/>
      <c r="AGT94" s="76"/>
      <c r="AGU94" s="76"/>
      <c r="AGV94" s="76"/>
      <c r="AGW94" s="76"/>
      <c r="AGX94" s="76"/>
      <c r="AGY94" s="76"/>
      <c r="AGZ94" s="76"/>
      <c r="AHA94" s="76"/>
      <c r="AHB94" s="76"/>
      <c r="AHC94" s="76"/>
      <c r="AHD94" s="76"/>
      <c r="AHE94" s="76"/>
      <c r="AHF94" s="76"/>
      <c r="AHG94" s="76"/>
      <c r="AHH94" s="76"/>
      <c r="AHI94" s="76"/>
      <c r="AHJ94" s="76"/>
      <c r="AHK94" s="76"/>
      <c r="AHL94" s="76"/>
      <c r="AHM94" s="76"/>
      <c r="AHN94" s="76"/>
      <c r="AHO94" s="76"/>
      <c r="AHP94" s="76"/>
      <c r="AHQ94" s="76"/>
      <c r="AHR94" s="76"/>
      <c r="AHS94" s="76"/>
      <c r="AHT94" s="76"/>
      <c r="AHU94" s="76"/>
      <c r="AHV94" s="76"/>
      <c r="AHW94" s="76"/>
      <c r="AHX94" s="76"/>
      <c r="AHY94" s="76"/>
      <c r="AHZ94" s="76"/>
      <c r="AIA94" s="76"/>
      <c r="AIB94" s="76"/>
      <c r="AIC94" s="76"/>
      <c r="AID94" s="76"/>
      <c r="AIE94" s="76"/>
      <c r="AIF94" s="76"/>
      <c r="AIG94" s="76"/>
      <c r="AIH94" s="76"/>
      <c r="AII94" s="76"/>
      <c r="AIJ94" s="76"/>
      <c r="AIK94" s="76"/>
      <c r="AIL94" s="76"/>
      <c r="AIM94" s="76"/>
      <c r="AIN94" s="76"/>
      <c r="AIO94" s="76"/>
      <c r="AIP94" s="76"/>
      <c r="AIQ94" s="76"/>
      <c r="AIR94" s="76"/>
      <c r="AIS94" s="76"/>
      <c r="AIT94" s="76"/>
      <c r="AIU94" s="76"/>
      <c r="AIV94" s="76"/>
      <c r="AIW94" s="76"/>
      <c r="AIX94" s="76"/>
      <c r="AIY94" s="76"/>
      <c r="AIZ94" s="76"/>
      <c r="AJA94" s="76"/>
      <c r="AJB94" s="76"/>
      <c r="AJC94" s="76"/>
      <c r="AJD94" s="76"/>
      <c r="AJE94" s="76"/>
      <c r="AJF94" s="76"/>
      <c r="AJG94" s="76"/>
      <c r="AJH94" s="76"/>
      <c r="AJI94" s="76"/>
      <c r="AJJ94" s="76"/>
      <c r="AJK94" s="76"/>
      <c r="AJL94" s="76"/>
      <c r="AJM94" s="76"/>
      <c r="AJN94" s="76"/>
      <c r="AJO94" s="76"/>
      <c r="AJP94" s="76"/>
      <c r="AJQ94" s="76"/>
      <c r="AJR94" s="76"/>
      <c r="AJS94" s="76"/>
      <c r="AJT94" s="76"/>
      <c r="AJU94" s="76"/>
      <c r="AJV94" s="76"/>
      <c r="AJW94" s="76"/>
      <c r="AJX94" s="76"/>
      <c r="AJY94" s="76"/>
      <c r="AJZ94" s="76"/>
      <c r="AKA94" s="76"/>
      <c r="AKB94" s="76"/>
      <c r="AKC94" s="76"/>
      <c r="AKD94" s="76"/>
      <c r="AKE94" s="76"/>
      <c r="AKF94" s="76"/>
      <c r="AKG94" s="76"/>
      <c r="AKH94" s="76"/>
      <c r="AKI94" s="76"/>
      <c r="AKJ94" s="76"/>
      <c r="AKK94" s="76"/>
      <c r="AKL94" s="76"/>
      <c r="AKM94" s="76"/>
      <c r="AKN94" s="76"/>
      <c r="AKO94" s="76"/>
      <c r="AKP94" s="76"/>
      <c r="AKQ94" s="76"/>
      <c r="AKR94" s="76"/>
      <c r="AKS94" s="76"/>
      <c r="AKT94" s="76"/>
      <c r="AKU94" s="76"/>
      <c r="AKV94" s="76"/>
      <c r="AKW94" s="76"/>
      <c r="AKX94" s="76"/>
      <c r="AKY94" s="76"/>
      <c r="AKZ94" s="76"/>
      <c r="ALA94" s="76"/>
      <c r="ALB94" s="76"/>
      <c r="ALC94" s="76"/>
      <c r="ALD94" s="76"/>
      <c r="ALE94" s="76"/>
      <c r="ALF94" s="76"/>
      <c r="ALG94" s="76"/>
      <c r="ALH94" s="76"/>
      <c r="ALI94" s="76"/>
      <c r="ALJ94" s="76"/>
      <c r="ALK94" s="76"/>
      <c r="ALL94" s="76"/>
      <c r="ALM94" s="76"/>
      <c r="ALN94" s="76"/>
      <c r="ALO94" s="76"/>
      <c r="ALP94" s="76"/>
      <c r="ALQ94" s="76"/>
      <c r="ALR94" s="76"/>
      <c r="ALS94" s="76"/>
      <c r="ALT94" s="76"/>
      <c r="ALU94" s="76"/>
      <c r="ALV94" s="76"/>
      <c r="ALW94" s="76"/>
      <c r="ALX94" s="76"/>
      <c r="ALY94" s="76"/>
      <c r="ALZ94" s="76"/>
      <c r="AMA94" s="76"/>
      <c r="AMB94" s="76"/>
      <c r="AMC94" s="76"/>
      <c r="AMD94" s="76"/>
      <c r="AME94" s="76"/>
    </row>
    <row r="95" spans="1:1019" s="77" customFormat="1">
      <c r="A95" s="17">
        <v>6</v>
      </c>
      <c r="B95" s="17"/>
      <c r="C95" s="17"/>
      <c r="D95" s="18" t="s">
        <v>348</v>
      </c>
      <c r="E95" s="17"/>
      <c r="F95" s="61"/>
      <c r="G95" s="19"/>
      <c r="H95" s="19"/>
      <c r="I95" s="19"/>
      <c r="J95" s="19">
        <f>J96+J98+J111+J119</f>
        <v>8416727.4299999997</v>
      </c>
      <c r="K95" s="76"/>
      <c r="L95" s="76"/>
      <c r="M95" s="76"/>
      <c r="N95" s="76"/>
      <c r="O95" s="76"/>
      <c r="P95" s="76"/>
      <c r="Q95" s="76"/>
      <c r="R95" s="76"/>
      <c r="S95" s="76"/>
      <c r="T95" s="76"/>
      <c r="U95" s="76"/>
      <c r="V95" s="76"/>
      <c r="W95" s="76"/>
      <c r="X95" s="76"/>
      <c r="Y95" s="76"/>
      <c r="Z95" s="76"/>
      <c r="AA95" s="76"/>
      <c r="AB95" s="76"/>
      <c r="AC95" s="76"/>
      <c r="AD95" s="76"/>
      <c r="AE95" s="76"/>
      <c r="AF95" s="76"/>
      <c r="AG95" s="76"/>
      <c r="AH95" s="76"/>
      <c r="AI95" s="76"/>
      <c r="AJ95" s="76"/>
      <c r="AK95" s="76"/>
      <c r="AL95" s="76"/>
      <c r="AM95" s="76"/>
      <c r="AN95" s="76"/>
      <c r="AO95" s="76"/>
      <c r="AP95" s="76"/>
      <c r="AQ95" s="76"/>
      <c r="AR95" s="76"/>
      <c r="AS95" s="76"/>
      <c r="AT95" s="76"/>
      <c r="AU95" s="76"/>
      <c r="AV95" s="76"/>
      <c r="AW95" s="76"/>
      <c r="AX95" s="76"/>
      <c r="AY95" s="76"/>
      <c r="AZ95" s="76"/>
      <c r="BA95" s="76"/>
      <c r="BB95" s="76"/>
      <c r="BC95" s="76"/>
      <c r="BD95" s="76"/>
      <c r="BE95" s="76"/>
      <c r="BF95" s="76"/>
      <c r="BG95" s="76"/>
      <c r="BH95" s="76"/>
      <c r="BI95" s="76"/>
      <c r="BJ95" s="76"/>
      <c r="BK95" s="76"/>
      <c r="BL95" s="76"/>
      <c r="BM95" s="76"/>
      <c r="BN95" s="76"/>
      <c r="BO95" s="76"/>
      <c r="BP95" s="76"/>
      <c r="BQ95" s="76"/>
      <c r="BR95" s="76"/>
      <c r="BS95" s="76"/>
      <c r="BT95" s="76"/>
      <c r="BU95" s="76"/>
      <c r="BV95" s="76"/>
      <c r="BW95" s="76"/>
      <c r="BX95" s="76"/>
      <c r="BY95" s="76"/>
      <c r="BZ95" s="76"/>
      <c r="CA95" s="76"/>
      <c r="CB95" s="76"/>
      <c r="CC95" s="76"/>
      <c r="CD95" s="76"/>
      <c r="CE95" s="76"/>
      <c r="CF95" s="76"/>
      <c r="CG95" s="76"/>
      <c r="CH95" s="76"/>
      <c r="CI95" s="76"/>
      <c r="CJ95" s="76"/>
      <c r="CK95" s="76"/>
      <c r="CL95" s="76"/>
      <c r="CM95" s="76"/>
      <c r="CN95" s="76"/>
      <c r="CO95" s="76"/>
      <c r="CP95" s="76"/>
      <c r="CQ95" s="76"/>
      <c r="CR95" s="76"/>
      <c r="CS95" s="76"/>
      <c r="CT95" s="76"/>
      <c r="CU95" s="76"/>
      <c r="CV95" s="76"/>
      <c r="CW95" s="76"/>
      <c r="CX95" s="76"/>
      <c r="CY95" s="76"/>
      <c r="CZ95" s="76"/>
      <c r="DA95" s="76"/>
      <c r="DB95" s="76"/>
      <c r="DC95" s="76"/>
      <c r="DD95" s="76"/>
      <c r="DE95" s="76"/>
      <c r="DF95" s="76"/>
      <c r="DG95" s="76"/>
      <c r="DH95" s="76"/>
      <c r="DI95" s="76"/>
      <c r="DJ95" s="76"/>
      <c r="DK95" s="76"/>
      <c r="DL95" s="76"/>
      <c r="DM95" s="76"/>
      <c r="DN95" s="76"/>
      <c r="DO95" s="76"/>
      <c r="DP95" s="76"/>
      <c r="DQ95" s="76"/>
      <c r="DR95" s="76"/>
      <c r="DS95" s="76"/>
      <c r="DT95" s="76"/>
      <c r="DU95" s="76"/>
      <c r="DV95" s="76"/>
      <c r="DW95" s="76"/>
      <c r="DX95" s="76"/>
      <c r="DY95" s="76"/>
      <c r="DZ95" s="76"/>
      <c r="EA95" s="76"/>
      <c r="EB95" s="76"/>
      <c r="EC95" s="76"/>
      <c r="ED95" s="76"/>
      <c r="EE95" s="76"/>
      <c r="EF95" s="76"/>
      <c r="EG95" s="76"/>
      <c r="EH95" s="76"/>
      <c r="EI95" s="76"/>
      <c r="EJ95" s="76"/>
      <c r="EK95" s="76"/>
      <c r="EL95" s="76"/>
      <c r="EM95" s="76"/>
      <c r="EN95" s="76"/>
      <c r="EO95" s="76"/>
      <c r="EP95" s="76"/>
      <c r="EQ95" s="76"/>
      <c r="ER95" s="76"/>
      <c r="ES95" s="76"/>
      <c r="ET95" s="76"/>
      <c r="EU95" s="76"/>
      <c r="EV95" s="76"/>
      <c r="EW95" s="76"/>
      <c r="EX95" s="76"/>
      <c r="EY95" s="76"/>
      <c r="EZ95" s="76"/>
      <c r="FA95" s="76"/>
      <c r="FB95" s="76"/>
      <c r="FC95" s="76"/>
      <c r="FD95" s="76"/>
      <c r="FE95" s="76"/>
      <c r="FF95" s="76"/>
      <c r="FG95" s="76"/>
      <c r="FH95" s="76"/>
      <c r="FI95" s="76"/>
      <c r="FJ95" s="76"/>
      <c r="FK95" s="76"/>
      <c r="FL95" s="76"/>
      <c r="FM95" s="76"/>
      <c r="FN95" s="76"/>
      <c r="FO95" s="76"/>
      <c r="FP95" s="76"/>
      <c r="FQ95" s="76"/>
      <c r="FR95" s="76"/>
      <c r="FS95" s="76"/>
      <c r="FT95" s="76"/>
      <c r="FU95" s="76"/>
      <c r="FV95" s="76"/>
      <c r="FW95" s="76"/>
      <c r="FX95" s="76"/>
      <c r="FY95" s="76"/>
      <c r="FZ95" s="76"/>
      <c r="GA95" s="76"/>
      <c r="GB95" s="76"/>
      <c r="GC95" s="76"/>
      <c r="GD95" s="76"/>
      <c r="GE95" s="76"/>
      <c r="GF95" s="76"/>
      <c r="GG95" s="76"/>
      <c r="GH95" s="76"/>
      <c r="GI95" s="76"/>
      <c r="GJ95" s="76"/>
      <c r="GK95" s="76"/>
      <c r="GL95" s="76"/>
      <c r="GM95" s="76"/>
      <c r="GN95" s="76"/>
      <c r="GO95" s="76"/>
      <c r="GP95" s="76"/>
      <c r="GQ95" s="76"/>
      <c r="GR95" s="76"/>
      <c r="GS95" s="76"/>
      <c r="GT95" s="76"/>
      <c r="GU95" s="76"/>
      <c r="GV95" s="76"/>
      <c r="GW95" s="76"/>
      <c r="GX95" s="76"/>
      <c r="GY95" s="76"/>
      <c r="GZ95" s="76"/>
      <c r="HA95" s="76"/>
      <c r="HB95" s="76"/>
      <c r="HC95" s="76"/>
      <c r="HD95" s="76"/>
      <c r="HE95" s="76"/>
      <c r="HF95" s="76"/>
      <c r="HG95" s="76"/>
      <c r="HH95" s="76"/>
      <c r="HI95" s="76"/>
      <c r="HJ95" s="76"/>
      <c r="HK95" s="76"/>
      <c r="HL95" s="76"/>
      <c r="HM95" s="76"/>
      <c r="HN95" s="76"/>
      <c r="HO95" s="76"/>
      <c r="HP95" s="76"/>
      <c r="HQ95" s="76"/>
      <c r="HR95" s="76"/>
      <c r="HS95" s="76"/>
      <c r="HT95" s="76"/>
      <c r="HU95" s="76"/>
      <c r="HV95" s="76"/>
      <c r="HW95" s="76"/>
      <c r="HX95" s="76"/>
      <c r="HY95" s="76"/>
      <c r="HZ95" s="76"/>
      <c r="IA95" s="76"/>
      <c r="IB95" s="76"/>
      <c r="IC95" s="76"/>
      <c r="ID95" s="76"/>
      <c r="IE95" s="76"/>
      <c r="IF95" s="76"/>
      <c r="IG95" s="76"/>
      <c r="IH95" s="76"/>
      <c r="II95" s="76"/>
      <c r="IJ95" s="76"/>
      <c r="IK95" s="76"/>
      <c r="IL95" s="76"/>
      <c r="IM95" s="76"/>
      <c r="IN95" s="76"/>
      <c r="IO95" s="76"/>
      <c r="IP95" s="76"/>
      <c r="IQ95" s="76"/>
      <c r="IR95" s="76"/>
      <c r="IS95" s="76"/>
      <c r="IT95" s="76"/>
      <c r="IU95" s="76"/>
      <c r="IV95" s="76"/>
      <c r="IW95" s="76"/>
      <c r="IX95" s="76"/>
      <c r="IY95" s="76"/>
      <c r="IZ95" s="76"/>
      <c r="JA95" s="76"/>
      <c r="JB95" s="76"/>
      <c r="JC95" s="76"/>
      <c r="JD95" s="76"/>
      <c r="JE95" s="76"/>
      <c r="JF95" s="76"/>
      <c r="JG95" s="76"/>
      <c r="JH95" s="76"/>
      <c r="JI95" s="76"/>
      <c r="JJ95" s="76"/>
      <c r="JK95" s="76"/>
      <c r="JL95" s="76"/>
      <c r="JM95" s="76"/>
      <c r="JN95" s="76"/>
      <c r="JO95" s="76"/>
      <c r="JP95" s="76"/>
      <c r="JQ95" s="76"/>
      <c r="JR95" s="76"/>
      <c r="JS95" s="76"/>
      <c r="JT95" s="76"/>
      <c r="JU95" s="76"/>
      <c r="JV95" s="76"/>
      <c r="JW95" s="76"/>
      <c r="JX95" s="76"/>
      <c r="JY95" s="76"/>
      <c r="JZ95" s="76"/>
      <c r="KA95" s="76"/>
      <c r="KB95" s="76"/>
      <c r="KC95" s="76"/>
      <c r="KD95" s="76"/>
      <c r="KE95" s="76"/>
      <c r="KF95" s="76"/>
      <c r="KG95" s="76"/>
      <c r="KH95" s="76"/>
      <c r="KI95" s="76"/>
      <c r="KJ95" s="76"/>
      <c r="KK95" s="76"/>
      <c r="KL95" s="76"/>
      <c r="KM95" s="76"/>
      <c r="KN95" s="76"/>
      <c r="KO95" s="76"/>
      <c r="KP95" s="76"/>
      <c r="KQ95" s="76"/>
      <c r="KR95" s="76"/>
      <c r="KS95" s="76"/>
      <c r="KT95" s="76"/>
      <c r="KU95" s="76"/>
      <c r="KV95" s="76"/>
      <c r="KW95" s="76"/>
      <c r="KX95" s="76"/>
      <c r="KY95" s="76"/>
      <c r="KZ95" s="76"/>
      <c r="LA95" s="76"/>
      <c r="LB95" s="76"/>
      <c r="LC95" s="76"/>
      <c r="LD95" s="76"/>
      <c r="LE95" s="76"/>
      <c r="LF95" s="76"/>
      <c r="LG95" s="76"/>
      <c r="LH95" s="76"/>
      <c r="LI95" s="76"/>
      <c r="LJ95" s="76"/>
      <c r="LK95" s="76"/>
      <c r="LL95" s="76"/>
      <c r="LM95" s="76"/>
      <c r="LN95" s="76"/>
      <c r="LO95" s="76"/>
      <c r="LP95" s="76"/>
      <c r="LQ95" s="76"/>
      <c r="LR95" s="76"/>
      <c r="LS95" s="76"/>
      <c r="LT95" s="76"/>
      <c r="LU95" s="76"/>
      <c r="LV95" s="76"/>
      <c r="LW95" s="76"/>
      <c r="LX95" s="76"/>
      <c r="LY95" s="76"/>
      <c r="LZ95" s="76"/>
      <c r="MA95" s="76"/>
      <c r="MB95" s="76"/>
      <c r="MC95" s="76"/>
      <c r="MD95" s="76"/>
      <c r="ME95" s="76"/>
      <c r="MF95" s="76"/>
      <c r="MG95" s="76"/>
      <c r="MH95" s="76"/>
      <c r="MI95" s="76"/>
      <c r="MJ95" s="76"/>
      <c r="MK95" s="76"/>
      <c r="ML95" s="76"/>
      <c r="MM95" s="76"/>
      <c r="MN95" s="76"/>
      <c r="MO95" s="76"/>
      <c r="MP95" s="76"/>
      <c r="MQ95" s="76"/>
      <c r="MR95" s="76"/>
      <c r="MS95" s="76"/>
      <c r="MT95" s="76"/>
      <c r="MU95" s="76"/>
      <c r="MV95" s="76"/>
      <c r="MW95" s="76"/>
      <c r="MX95" s="76"/>
      <c r="MY95" s="76"/>
      <c r="MZ95" s="76"/>
      <c r="NA95" s="76"/>
      <c r="NB95" s="76"/>
      <c r="NC95" s="76"/>
      <c r="ND95" s="76"/>
      <c r="NE95" s="76"/>
      <c r="NF95" s="76"/>
      <c r="NG95" s="76"/>
      <c r="NH95" s="76"/>
      <c r="NI95" s="76"/>
      <c r="NJ95" s="76"/>
      <c r="NK95" s="76"/>
      <c r="NL95" s="76"/>
      <c r="NM95" s="76"/>
      <c r="NN95" s="76"/>
      <c r="NO95" s="76"/>
      <c r="NP95" s="76"/>
      <c r="NQ95" s="76"/>
      <c r="NR95" s="76"/>
      <c r="NS95" s="76"/>
      <c r="NT95" s="76"/>
      <c r="NU95" s="76"/>
      <c r="NV95" s="76"/>
      <c r="NW95" s="76"/>
      <c r="NX95" s="76"/>
      <c r="NY95" s="76"/>
      <c r="NZ95" s="76"/>
      <c r="OA95" s="76"/>
      <c r="OB95" s="76"/>
      <c r="OC95" s="76"/>
      <c r="OD95" s="76"/>
      <c r="OE95" s="76"/>
      <c r="OF95" s="76"/>
      <c r="OG95" s="76"/>
      <c r="OH95" s="76"/>
      <c r="OI95" s="76"/>
      <c r="OJ95" s="76"/>
      <c r="OK95" s="76"/>
      <c r="OL95" s="76"/>
      <c r="OM95" s="76"/>
      <c r="ON95" s="76"/>
      <c r="OO95" s="76"/>
      <c r="OP95" s="76"/>
      <c r="OQ95" s="76"/>
      <c r="OR95" s="76"/>
      <c r="OS95" s="76"/>
      <c r="OT95" s="76"/>
      <c r="OU95" s="76"/>
      <c r="OV95" s="76"/>
      <c r="OW95" s="76"/>
      <c r="OX95" s="76"/>
      <c r="OY95" s="76"/>
      <c r="OZ95" s="76"/>
      <c r="PA95" s="76"/>
      <c r="PB95" s="76"/>
      <c r="PC95" s="76"/>
      <c r="PD95" s="76"/>
      <c r="PE95" s="76"/>
      <c r="PF95" s="76"/>
      <c r="PG95" s="76"/>
      <c r="PH95" s="76"/>
      <c r="PI95" s="76"/>
      <c r="PJ95" s="76"/>
      <c r="PK95" s="76"/>
      <c r="PL95" s="76"/>
      <c r="PM95" s="76"/>
      <c r="PN95" s="76"/>
      <c r="PO95" s="76"/>
      <c r="PP95" s="76"/>
      <c r="PQ95" s="76"/>
      <c r="PR95" s="76"/>
      <c r="PS95" s="76"/>
      <c r="PT95" s="76"/>
      <c r="PU95" s="76"/>
      <c r="PV95" s="76"/>
      <c r="PW95" s="76"/>
      <c r="PX95" s="76"/>
      <c r="PY95" s="76"/>
      <c r="PZ95" s="76"/>
      <c r="QA95" s="76"/>
      <c r="QB95" s="76"/>
      <c r="QC95" s="76"/>
      <c r="QD95" s="76"/>
      <c r="QE95" s="76"/>
      <c r="QF95" s="76"/>
      <c r="QG95" s="76"/>
      <c r="QH95" s="76"/>
      <c r="QI95" s="76"/>
      <c r="QJ95" s="76"/>
      <c r="QK95" s="76"/>
      <c r="QL95" s="76"/>
      <c r="QM95" s="76"/>
      <c r="QN95" s="76"/>
      <c r="QO95" s="76"/>
      <c r="QP95" s="76"/>
      <c r="QQ95" s="76"/>
      <c r="QR95" s="76"/>
      <c r="QS95" s="76"/>
      <c r="QT95" s="76"/>
      <c r="QU95" s="76"/>
      <c r="QV95" s="76"/>
      <c r="QW95" s="76"/>
      <c r="QX95" s="76"/>
      <c r="QY95" s="76"/>
      <c r="QZ95" s="76"/>
      <c r="RA95" s="76"/>
      <c r="RB95" s="76"/>
      <c r="RC95" s="76"/>
      <c r="RD95" s="76"/>
      <c r="RE95" s="76"/>
      <c r="RF95" s="76"/>
      <c r="RG95" s="76"/>
      <c r="RH95" s="76"/>
      <c r="RI95" s="76"/>
      <c r="RJ95" s="76"/>
      <c r="RK95" s="76"/>
      <c r="RL95" s="76"/>
      <c r="RM95" s="76"/>
      <c r="RN95" s="76"/>
      <c r="RO95" s="76"/>
      <c r="RP95" s="76"/>
      <c r="RQ95" s="76"/>
      <c r="RR95" s="76"/>
      <c r="RS95" s="76"/>
      <c r="RT95" s="76"/>
      <c r="RU95" s="76"/>
      <c r="RV95" s="76"/>
      <c r="RW95" s="76"/>
      <c r="RX95" s="76"/>
      <c r="RY95" s="76"/>
      <c r="RZ95" s="76"/>
      <c r="SA95" s="76"/>
      <c r="SB95" s="76"/>
      <c r="SC95" s="76"/>
      <c r="SD95" s="76"/>
      <c r="SE95" s="76"/>
      <c r="SF95" s="76"/>
      <c r="SG95" s="76"/>
      <c r="SH95" s="76"/>
      <c r="SI95" s="76"/>
      <c r="SJ95" s="76"/>
      <c r="SK95" s="76"/>
      <c r="SL95" s="76"/>
      <c r="SM95" s="76"/>
      <c r="SN95" s="76"/>
      <c r="SO95" s="76"/>
      <c r="SP95" s="76"/>
      <c r="SQ95" s="76"/>
      <c r="SR95" s="76"/>
      <c r="SS95" s="76"/>
      <c r="ST95" s="76"/>
      <c r="SU95" s="76"/>
      <c r="SV95" s="76"/>
      <c r="SW95" s="76"/>
      <c r="SX95" s="76"/>
      <c r="SY95" s="76"/>
      <c r="SZ95" s="76"/>
      <c r="TA95" s="76"/>
      <c r="TB95" s="76"/>
      <c r="TC95" s="76"/>
      <c r="TD95" s="76"/>
      <c r="TE95" s="76"/>
      <c r="TF95" s="76"/>
      <c r="TG95" s="76"/>
      <c r="TH95" s="76"/>
      <c r="TI95" s="76"/>
      <c r="TJ95" s="76"/>
      <c r="TK95" s="76"/>
      <c r="TL95" s="76"/>
      <c r="TM95" s="76"/>
      <c r="TN95" s="76"/>
      <c r="TO95" s="76"/>
      <c r="TP95" s="76"/>
      <c r="TQ95" s="76"/>
      <c r="TR95" s="76"/>
      <c r="TS95" s="76"/>
      <c r="TT95" s="76"/>
      <c r="TU95" s="76"/>
      <c r="TV95" s="76"/>
      <c r="TW95" s="76"/>
      <c r="TX95" s="76"/>
      <c r="TY95" s="76"/>
      <c r="TZ95" s="76"/>
      <c r="UA95" s="76"/>
      <c r="UB95" s="76"/>
      <c r="UC95" s="76"/>
      <c r="UD95" s="76"/>
      <c r="UE95" s="76"/>
      <c r="UF95" s="76"/>
      <c r="UG95" s="76"/>
      <c r="UH95" s="76"/>
      <c r="UI95" s="76"/>
      <c r="UJ95" s="76"/>
      <c r="UK95" s="76"/>
      <c r="UL95" s="76"/>
      <c r="UM95" s="76"/>
      <c r="UN95" s="76"/>
      <c r="UO95" s="76"/>
      <c r="UP95" s="76"/>
      <c r="UQ95" s="76"/>
      <c r="UR95" s="76"/>
      <c r="US95" s="76"/>
      <c r="UT95" s="76"/>
      <c r="UU95" s="76"/>
      <c r="UV95" s="76"/>
      <c r="UW95" s="76"/>
      <c r="UX95" s="76"/>
      <c r="UY95" s="76"/>
      <c r="UZ95" s="76"/>
      <c r="VA95" s="76"/>
      <c r="VB95" s="76"/>
      <c r="VC95" s="76"/>
      <c r="VD95" s="76"/>
      <c r="VE95" s="76"/>
      <c r="VF95" s="76"/>
      <c r="VG95" s="76"/>
      <c r="VH95" s="76"/>
      <c r="VI95" s="76"/>
      <c r="VJ95" s="76"/>
      <c r="VK95" s="76"/>
      <c r="VL95" s="76"/>
      <c r="VM95" s="76"/>
      <c r="VN95" s="76"/>
      <c r="VO95" s="76"/>
      <c r="VP95" s="76"/>
      <c r="VQ95" s="76"/>
      <c r="VR95" s="76"/>
      <c r="VS95" s="76"/>
      <c r="VT95" s="76"/>
      <c r="VU95" s="76"/>
      <c r="VV95" s="76"/>
      <c r="VW95" s="76"/>
      <c r="VX95" s="76"/>
      <c r="VY95" s="76"/>
      <c r="VZ95" s="76"/>
      <c r="WA95" s="76"/>
      <c r="WB95" s="76"/>
      <c r="WC95" s="76"/>
      <c r="WD95" s="76"/>
      <c r="WE95" s="76"/>
      <c r="WF95" s="76"/>
      <c r="WG95" s="76"/>
      <c r="WH95" s="76"/>
      <c r="WI95" s="76"/>
      <c r="WJ95" s="76"/>
      <c r="WK95" s="76"/>
      <c r="WL95" s="76"/>
      <c r="WM95" s="76"/>
      <c r="WN95" s="76"/>
      <c r="WO95" s="76"/>
      <c r="WP95" s="76"/>
      <c r="WQ95" s="76"/>
      <c r="WR95" s="76"/>
      <c r="WS95" s="76"/>
      <c r="WT95" s="76"/>
      <c r="WU95" s="76"/>
      <c r="WV95" s="76"/>
      <c r="WW95" s="76"/>
      <c r="WX95" s="76"/>
      <c r="WY95" s="76"/>
      <c r="WZ95" s="76"/>
      <c r="XA95" s="76"/>
      <c r="XB95" s="76"/>
      <c r="XC95" s="76"/>
      <c r="XD95" s="76"/>
      <c r="XE95" s="76"/>
      <c r="XF95" s="76"/>
      <c r="XG95" s="76"/>
      <c r="XH95" s="76"/>
      <c r="XI95" s="76"/>
      <c r="XJ95" s="76"/>
      <c r="XK95" s="76"/>
      <c r="XL95" s="76"/>
      <c r="XM95" s="76"/>
      <c r="XN95" s="76"/>
      <c r="XO95" s="76"/>
      <c r="XP95" s="76"/>
      <c r="XQ95" s="76"/>
      <c r="XR95" s="76"/>
      <c r="XS95" s="76"/>
      <c r="XT95" s="76"/>
      <c r="XU95" s="76"/>
      <c r="XV95" s="76"/>
      <c r="XW95" s="76"/>
      <c r="XX95" s="76"/>
      <c r="XY95" s="76"/>
      <c r="XZ95" s="76"/>
      <c r="YA95" s="76"/>
      <c r="YB95" s="76"/>
      <c r="YC95" s="76"/>
      <c r="YD95" s="76"/>
      <c r="YE95" s="76"/>
      <c r="YF95" s="76"/>
      <c r="YG95" s="76"/>
      <c r="YH95" s="76"/>
      <c r="YI95" s="76"/>
      <c r="YJ95" s="76"/>
      <c r="YK95" s="76"/>
      <c r="YL95" s="76"/>
      <c r="YM95" s="76"/>
      <c r="YN95" s="76"/>
      <c r="YO95" s="76"/>
      <c r="YP95" s="76"/>
      <c r="YQ95" s="76"/>
      <c r="YR95" s="76"/>
      <c r="YS95" s="76"/>
      <c r="YT95" s="76"/>
      <c r="YU95" s="76"/>
      <c r="YV95" s="76"/>
      <c r="YW95" s="76"/>
      <c r="YX95" s="76"/>
      <c r="YY95" s="76"/>
      <c r="YZ95" s="76"/>
      <c r="ZA95" s="76"/>
      <c r="ZB95" s="76"/>
      <c r="ZC95" s="76"/>
      <c r="ZD95" s="76"/>
      <c r="ZE95" s="76"/>
      <c r="ZF95" s="76"/>
      <c r="ZG95" s="76"/>
      <c r="ZH95" s="76"/>
      <c r="ZI95" s="76"/>
      <c r="ZJ95" s="76"/>
      <c r="ZK95" s="76"/>
      <c r="ZL95" s="76"/>
      <c r="ZM95" s="76"/>
      <c r="ZN95" s="76"/>
      <c r="ZO95" s="76"/>
      <c r="ZP95" s="76"/>
      <c r="ZQ95" s="76"/>
      <c r="ZR95" s="76"/>
      <c r="ZS95" s="76"/>
      <c r="ZT95" s="76"/>
      <c r="ZU95" s="76"/>
      <c r="ZV95" s="76"/>
      <c r="ZW95" s="76"/>
      <c r="ZX95" s="76"/>
      <c r="ZY95" s="76"/>
      <c r="ZZ95" s="76"/>
      <c r="AAA95" s="76"/>
      <c r="AAB95" s="76"/>
      <c r="AAC95" s="76"/>
      <c r="AAD95" s="76"/>
      <c r="AAE95" s="76"/>
      <c r="AAF95" s="76"/>
      <c r="AAG95" s="76"/>
      <c r="AAH95" s="76"/>
      <c r="AAI95" s="76"/>
      <c r="AAJ95" s="76"/>
      <c r="AAK95" s="76"/>
      <c r="AAL95" s="76"/>
      <c r="AAM95" s="76"/>
      <c r="AAN95" s="76"/>
      <c r="AAO95" s="76"/>
      <c r="AAP95" s="76"/>
      <c r="AAQ95" s="76"/>
      <c r="AAR95" s="76"/>
      <c r="AAS95" s="76"/>
      <c r="AAT95" s="76"/>
      <c r="AAU95" s="76"/>
      <c r="AAV95" s="76"/>
      <c r="AAW95" s="76"/>
      <c r="AAX95" s="76"/>
      <c r="AAY95" s="76"/>
      <c r="AAZ95" s="76"/>
      <c r="ABA95" s="76"/>
      <c r="ABB95" s="76"/>
      <c r="ABC95" s="76"/>
      <c r="ABD95" s="76"/>
      <c r="ABE95" s="76"/>
      <c r="ABF95" s="76"/>
      <c r="ABG95" s="76"/>
      <c r="ABH95" s="76"/>
      <c r="ABI95" s="76"/>
      <c r="ABJ95" s="76"/>
      <c r="ABK95" s="76"/>
      <c r="ABL95" s="76"/>
      <c r="ABM95" s="76"/>
      <c r="ABN95" s="76"/>
      <c r="ABO95" s="76"/>
      <c r="ABP95" s="76"/>
      <c r="ABQ95" s="76"/>
      <c r="ABR95" s="76"/>
      <c r="ABS95" s="76"/>
      <c r="ABT95" s="76"/>
      <c r="ABU95" s="76"/>
      <c r="ABV95" s="76"/>
      <c r="ABW95" s="76"/>
      <c r="ABX95" s="76"/>
      <c r="ABY95" s="76"/>
      <c r="ABZ95" s="76"/>
      <c r="ACA95" s="76"/>
      <c r="ACB95" s="76"/>
      <c r="ACC95" s="76"/>
      <c r="ACD95" s="76"/>
      <c r="ACE95" s="76"/>
      <c r="ACF95" s="76"/>
      <c r="ACG95" s="76"/>
      <c r="ACH95" s="76"/>
      <c r="ACI95" s="76"/>
      <c r="ACJ95" s="76"/>
      <c r="ACK95" s="76"/>
      <c r="ACL95" s="76"/>
      <c r="ACM95" s="76"/>
      <c r="ACN95" s="76"/>
      <c r="ACO95" s="76"/>
      <c r="ACP95" s="76"/>
      <c r="ACQ95" s="76"/>
      <c r="ACR95" s="76"/>
      <c r="ACS95" s="76"/>
      <c r="ACT95" s="76"/>
      <c r="ACU95" s="76"/>
      <c r="ACV95" s="76"/>
      <c r="ACW95" s="76"/>
      <c r="ACX95" s="76"/>
      <c r="ACY95" s="76"/>
      <c r="ACZ95" s="76"/>
      <c r="ADA95" s="76"/>
      <c r="ADB95" s="76"/>
      <c r="ADC95" s="76"/>
      <c r="ADD95" s="76"/>
      <c r="ADE95" s="76"/>
      <c r="ADF95" s="76"/>
      <c r="ADG95" s="76"/>
      <c r="ADH95" s="76"/>
      <c r="ADI95" s="76"/>
      <c r="ADJ95" s="76"/>
      <c r="ADK95" s="76"/>
      <c r="ADL95" s="76"/>
      <c r="ADM95" s="76"/>
      <c r="ADN95" s="76"/>
      <c r="ADO95" s="76"/>
      <c r="ADP95" s="76"/>
      <c r="ADQ95" s="76"/>
      <c r="ADR95" s="76"/>
      <c r="ADS95" s="76"/>
      <c r="ADT95" s="76"/>
      <c r="ADU95" s="76"/>
      <c r="ADV95" s="76"/>
      <c r="ADW95" s="76"/>
      <c r="ADX95" s="76"/>
      <c r="ADY95" s="76"/>
      <c r="ADZ95" s="76"/>
      <c r="AEA95" s="76"/>
      <c r="AEB95" s="76"/>
      <c r="AEC95" s="76"/>
      <c r="AED95" s="76"/>
      <c r="AEE95" s="76"/>
      <c r="AEF95" s="76"/>
      <c r="AEG95" s="76"/>
      <c r="AEH95" s="76"/>
      <c r="AEI95" s="76"/>
      <c r="AEJ95" s="76"/>
      <c r="AEK95" s="76"/>
      <c r="AEL95" s="76"/>
      <c r="AEM95" s="76"/>
      <c r="AEN95" s="76"/>
      <c r="AEO95" s="76"/>
      <c r="AEP95" s="76"/>
      <c r="AEQ95" s="76"/>
      <c r="AER95" s="76"/>
      <c r="AES95" s="76"/>
      <c r="AET95" s="76"/>
      <c r="AEU95" s="76"/>
      <c r="AEV95" s="76"/>
      <c r="AEW95" s="76"/>
      <c r="AEX95" s="76"/>
      <c r="AEY95" s="76"/>
      <c r="AEZ95" s="76"/>
      <c r="AFA95" s="76"/>
      <c r="AFB95" s="76"/>
      <c r="AFC95" s="76"/>
      <c r="AFD95" s="76"/>
      <c r="AFE95" s="76"/>
      <c r="AFF95" s="76"/>
      <c r="AFG95" s="76"/>
      <c r="AFH95" s="76"/>
      <c r="AFI95" s="76"/>
      <c r="AFJ95" s="76"/>
      <c r="AFK95" s="76"/>
      <c r="AFL95" s="76"/>
      <c r="AFM95" s="76"/>
      <c r="AFN95" s="76"/>
      <c r="AFO95" s="76"/>
      <c r="AFP95" s="76"/>
      <c r="AFQ95" s="76"/>
      <c r="AFR95" s="76"/>
      <c r="AFS95" s="76"/>
      <c r="AFT95" s="76"/>
      <c r="AFU95" s="76"/>
      <c r="AFV95" s="76"/>
      <c r="AFW95" s="76"/>
      <c r="AFX95" s="76"/>
      <c r="AFY95" s="76"/>
      <c r="AFZ95" s="76"/>
      <c r="AGA95" s="76"/>
      <c r="AGB95" s="76"/>
      <c r="AGC95" s="76"/>
      <c r="AGD95" s="76"/>
      <c r="AGE95" s="76"/>
      <c r="AGF95" s="76"/>
      <c r="AGG95" s="76"/>
      <c r="AGH95" s="76"/>
      <c r="AGI95" s="76"/>
      <c r="AGJ95" s="76"/>
      <c r="AGK95" s="76"/>
      <c r="AGL95" s="76"/>
      <c r="AGM95" s="76"/>
      <c r="AGN95" s="76"/>
      <c r="AGO95" s="76"/>
      <c r="AGP95" s="76"/>
      <c r="AGQ95" s="76"/>
      <c r="AGR95" s="76"/>
      <c r="AGS95" s="76"/>
      <c r="AGT95" s="76"/>
      <c r="AGU95" s="76"/>
      <c r="AGV95" s="76"/>
      <c r="AGW95" s="76"/>
      <c r="AGX95" s="76"/>
      <c r="AGY95" s="76"/>
      <c r="AGZ95" s="76"/>
      <c r="AHA95" s="76"/>
      <c r="AHB95" s="76"/>
      <c r="AHC95" s="76"/>
      <c r="AHD95" s="76"/>
      <c r="AHE95" s="76"/>
      <c r="AHF95" s="76"/>
      <c r="AHG95" s="76"/>
      <c r="AHH95" s="76"/>
      <c r="AHI95" s="76"/>
      <c r="AHJ95" s="76"/>
      <c r="AHK95" s="76"/>
      <c r="AHL95" s="76"/>
      <c r="AHM95" s="76"/>
      <c r="AHN95" s="76"/>
      <c r="AHO95" s="76"/>
      <c r="AHP95" s="76"/>
      <c r="AHQ95" s="76"/>
      <c r="AHR95" s="76"/>
      <c r="AHS95" s="76"/>
      <c r="AHT95" s="76"/>
      <c r="AHU95" s="76"/>
      <c r="AHV95" s="76"/>
      <c r="AHW95" s="76"/>
      <c r="AHX95" s="76"/>
      <c r="AHY95" s="76"/>
      <c r="AHZ95" s="76"/>
      <c r="AIA95" s="76"/>
      <c r="AIB95" s="76"/>
      <c r="AIC95" s="76"/>
      <c r="AID95" s="76"/>
      <c r="AIE95" s="76"/>
      <c r="AIF95" s="76"/>
      <c r="AIG95" s="76"/>
      <c r="AIH95" s="76"/>
      <c r="AII95" s="76"/>
      <c r="AIJ95" s="76"/>
      <c r="AIK95" s="76"/>
      <c r="AIL95" s="76"/>
      <c r="AIM95" s="76"/>
      <c r="AIN95" s="76"/>
      <c r="AIO95" s="76"/>
      <c r="AIP95" s="76"/>
      <c r="AIQ95" s="76"/>
      <c r="AIR95" s="76"/>
      <c r="AIS95" s="76"/>
      <c r="AIT95" s="76"/>
      <c r="AIU95" s="76"/>
      <c r="AIV95" s="76"/>
      <c r="AIW95" s="76"/>
      <c r="AIX95" s="76"/>
      <c r="AIY95" s="76"/>
      <c r="AIZ95" s="76"/>
      <c r="AJA95" s="76"/>
      <c r="AJB95" s="76"/>
      <c r="AJC95" s="76"/>
      <c r="AJD95" s="76"/>
      <c r="AJE95" s="76"/>
      <c r="AJF95" s="76"/>
      <c r="AJG95" s="76"/>
      <c r="AJH95" s="76"/>
      <c r="AJI95" s="76"/>
      <c r="AJJ95" s="76"/>
      <c r="AJK95" s="76"/>
      <c r="AJL95" s="76"/>
      <c r="AJM95" s="76"/>
      <c r="AJN95" s="76"/>
      <c r="AJO95" s="76"/>
      <c r="AJP95" s="76"/>
      <c r="AJQ95" s="76"/>
      <c r="AJR95" s="76"/>
      <c r="AJS95" s="76"/>
      <c r="AJT95" s="76"/>
      <c r="AJU95" s="76"/>
      <c r="AJV95" s="76"/>
      <c r="AJW95" s="76"/>
      <c r="AJX95" s="76"/>
      <c r="AJY95" s="76"/>
      <c r="AJZ95" s="76"/>
      <c r="AKA95" s="76"/>
      <c r="AKB95" s="76"/>
      <c r="AKC95" s="76"/>
      <c r="AKD95" s="76"/>
      <c r="AKE95" s="76"/>
      <c r="AKF95" s="76"/>
      <c r="AKG95" s="76"/>
      <c r="AKH95" s="76"/>
      <c r="AKI95" s="76"/>
      <c r="AKJ95" s="76"/>
      <c r="AKK95" s="76"/>
      <c r="AKL95" s="76"/>
      <c r="AKM95" s="76"/>
      <c r="AKN95" s="76"/>
      <c r="AKO95" s="76"/>
      <c r="AKP95" s="76"/>
      <c r="AKQ95" s="76"/>
      <c r="AKR95" s="76"/>
      <c r="AKS95" s="76"/>
      <c r="AKT95" s="76"/>
      <c r="AKU95" s="76"/>
      <c r="AKV95" s="76"/>
      <c r="AKW95" s="76"/>
      <c r="AKX95" s="76"/>
      <c r="AKY95" s="76"/>
      <c r="AKZ95" s="76"/>
      <c r="ALA95" s="76"/>
      <c r="ALB95" s="76"/>
      <c r="ALC95" s="76"/>
      <c r="ALD95" s="76"/>
      <c r="ALE95" s="76"/>
      <c r="ALF95" s="76"/>
      <c r="ALG95" s="76"/>
      <c r="ALH95" s="76"/>
      <c r="ALI95" s="76"/>
      <c r="ALJ95" s="76"/>
      <c r="ALK95" s="76"/>
      <c r="ALL95" s="76"/>
      <c r="ALM95" s="76"/>
      <c r="ALN95" s="76"/>
      <c r="ALO95" s="76"/>
      <c r="ALP95" s="76"/>
      <c r="ALQ95" s="76"/>
      <c r="ALR95" s="76"/>
      <c r="ALS95" s="76"/>
      <c r="ALT95" s="76"/>
      <c r="ALU95" s="76"/>
      <c r="ALV95" s="76"/>
      <c r="ALW95" s="76"/>
      <c r="ALX95" s="76"/>
      <c r="ALY95" s="76"/>
      <c r="ALZ95" s="76"/>
      <c r="AMA95" s="76"/>
      <c r="AMB95" s="76"/>
      <c r="AMC95" s="76"/>
      <c r="AMD95" s="76"/>
      <c r="AME95" s="76"/>
    </row>
    <row r="96" spans="1:1019" s="77" customFormat="1">
      <c r="A96" s="49" t="s">
        <v>44</v>
      </c>
      <c r="B96" s="49"/>
      <c r="C96" s="49"/>
      <c r="D96" s="50" t="s">
        <v>98</v>
      </c>
      <c r="E96" s="49"/>
      <c r="F96" s="62"/>
      <c r="G96" s="51"/>
      <c r="H96" s="51"/>
      <c r="I96" s="51"/>
      <c r="J96" s="51">
        <f>J97</f>
        <v>8689.34</v>
      </c>
      <c r="K96" s="76"/>
      <c r="L96" s="76"/>
      <c r="M96" s="76"/>
      <c r="N96" s="76"/>
      <c r="O96" s="76"/>
      <c r="P96" s="76"/>
      <c r="Q96" s="76"/>
      <c r="R96" s="76"/>
      <c r="S96" s="76"/>
      <c r="T96" s="76"/>
      <c r="U96" s="76"/>
      <c r="V96" s="76"/>
      <c r="W96" s="76"/>
      <c r="X96" s="76"/>
      <c r="Y96" s="76"/>
      <c r="Z96" s="76"/>
      <c r="AA96" s="76"/>
      <c r="AB96" s="76"/>
      <c r="AC96" s="76"/>
      <c r="AD96" s="76"/>
      <c r="AE96" s="76"/>
      <c r="AF96" s="76"/>
      <c r="AG96" s="76"/>
      <c r="AH96" s="76"/>
      <c r="AI96" s="76"/>
      <c r="AJ96" s="76"/>
      <c r="AK96" s="76"/>
      <c r="AL96" s="76"/>
      <c r="AM96" s="76"/>
      <c r="AN96" s="76"/>
      <c r="AO96" s="76"/>
      <c r="AP96" s="76"/>
      <c r="AQ96" s="76"/>
      <c r="AR96" s="76"/>
      <c r="AS96" s="76"/>
      <c r="AT96" s="76"/>
      <c r="AU96" s="76"/>
      <c r="AV96" s="76"/>
      <c r="AW96" s="76"/>
      <c r="AX96" s="76"/>
      <c r="AY96" s="76"/>
      <c r="AZ96" s="76"/>
      <c r="BA96" s="76"/>
      <c r="BB96" s="76"/>
      <c r="BC96" s="76"/>
      <c r="BD96" s="76"/>
      <c r="BE96" s="76"/>
      <c r="BF96" s="76"/>
      <c r="BG96" s="76"/>
      <c r="BH96" s="76"/>
      <c r="BI96" s="76"/>
      <c r="BJ96" s="76"/>
      <c r="BK96" s="76"/>
      <c r="BL96" s="76"/>
      <c r="BM96" s="76"/>
      <c r="BN96" s="76"/>
      <c r="BO96" s="76"/>
      <c r="BP96" s="76"/>
      <c r="BQ96" s="76"/>
      <c r="BR96" s="76"/>
      <c r="BS96" s="76"/>
      <c r="BT96" s="76"/>
      <c r="BU96" s="76"/>
      <c r="BV96" s="76"/>
      <c r="BW96" s="76"/>
      <c r="BX96" s="76"/>
      <c r="BY96" s="76"/>
      <c r="BZ96" s="76"/>
      <c r="CA96" s="76"/>
      <c r="CB96" s="76"/>
      <c r="CC96" s="76"/>
      <c r="CD96" s="76"/>
      <c r="CE96" s="76"/>
      <c r="CF96" s="76"/>
      <c r="CG96" s="76"/>
      <c r="CH96" s="76"/>
      <c r="CI96" s="76"/>
      <c r="CJ96" s="76"/>
      <c r="CK96" s="76"/>
      <c r="CL96" s="76"/>
      <c r="CM96" s="76"/>
      <c r="CN96" s="76"/>
      <c r="CO96" s="76"/>
      <c r="CP96" s="76"/>
      <c r="CQ96" s="76"/>
      <c r="CR96" s="76"/>
      <c r="CS96" s="76"/>
      <c r="CT96" s="76"/>
      <c r="CU96" s="76"/>
      <c r="CV96" s="76"/>
      <c r="CW96" s="76"/>
      <c r="CX96" s="76"/>
      <c r="CY96" s="76"/>
      <c r="CZ96" s="76"/>
      <c r="DA96" s="76"/>
      <c r="DB96" s="76"/>
      <c r="DC96" s="76"/>
      <c r="DD96" s="76"/>
      <c r="DE96" s="76"/>
      <c r="DF96" s="76"/>
      <c r="DG96" s="76"/>
      <c r="DH96" s="76"/>
      <c r="DI96" s="76"/>
      <c r="DJ96" s="76"/>
      <c r="DK96" s="76"/>
      <c r="DL96" s="76"/>
      <c r="DM96" s="76"/>
      <c r="DN96" s="76"/>
      <c r="DO96" s="76"/>
      <c r="DP96" s="76"/>
      <c r="DQ96" s="76"/>
      <c r="DR96" s="76"/>
      <c r="DS96" s="76"/>
      <c r="DT96" s="76"/>
      <c r="DU96" s="76"/>
      <c r="DV96" s="76"/>
      <c r="DW96" s="76"/>
      <c r="DX96" s="76"/>
      <c r="DY96" s="76"/>
      <c r="DZ96" s="76"/>
      <c r="EA96" s="76"/>
      <c r="EB96" s="76"/>
      <c r="EC96" s="76"/>
      <c r="ED96" s="76"/>
      <c r="EE96" s="76"/>
      <c r="EF96" s="76"/>
      <c r="EG96" s="76"/>
      <c r="EH96" s="76"/>
      <c r="EI96" s="76"/>
      <c r="EJ96" s="76"/>
      <c r="EK96" s="76"/>
      <c r="EL96" s="76"/>
      <c r="EM96" s="76"/>
      <c r="EN96" s="76"/>
      <c r="EO96" s="76"/>
      <c r="EP96" s="76"/>
      <c r="EQ96" s="76"/>
      <c r="ER96" s="76"/>
      <c r="ES96" s="76"/>
      <c r="ET96" s="76"/>
      <c r="EU96" s="76"/>
      <c r="EV96" s="76"/>
      <c r="EW96" s="76"/>
      <c r="EX96" s="76"/>
      <c r="EY96" s="76"/>
      <c r="EZ96" s="76"/>
      <c r="FA96" s="76"/>
      <c r="FB96" s="76"/>
      <c r="FC96" s="76"/>
      <c r="FD96" s="76"/>
      <c r="FE96" s="76"/>
      <c r="FF96" s="76"/>
      <c r="FG96" s="76"/>
      <c r="FH96" s="76"/>
      <c r="FI96" s="76"/>
      <c r="FJ96" s="76"/>
      <c r="FK96" s="76"/>
      <c r="FL96" s="76"/>
      <c r="FM96" s="76"/>
      <c r="FN96" s="76"/>
      <c r="FO96" s="76"/>
      <c r="FP96" s="76"/>
      <c r="FQ96" s="76"/>
      <c r="FR96" s="76"/>
      <c r="FS96" s="76"/>
      <c r="FT96" s="76"/>
      <c r="FU96" s="76"/>
      <c r="FV96" s="76"/>
      <c r="FW96" s="76"/>
      <c r="FX96" s="76"/>
      <c r="FY96" s="76"/>
      <c r="FZ96" s="76"/>
      <c r="GA96" s="76"/>
      <c r="GB96" s="76"/>
      <c r="GC96" s="76"/>
      <c r="GD96" s="76"/>
      <c r="GE96" s="76"/>
      <c r="GF96" s="76"/>
      <c r="GG96" s="76"/>
      <c r="GH96" s="76"/>
      <c r="GI96" s="76"/>
      <c r="GJ96" s="76"/>
      <c r="GK96" s="76"/>
      <c r="GL96" s="76"/>
      <c r="GM96" s="76"/>
      <c r="GN96" s="76"/>
      <c r="GO96" s="76"/>
      <c r="GP96" s="76"/>
      <c r="GQ96" s="76"/>
      <c r="GR96" s="76"/>
      <c r="GS96" s="76"/>
      <c r="GT96" s="76"/>
      <c r="GU96" s="76"/>
      <c r="GV96" s="76"/>
      <c r="GW96" s="76"/>
      <c r="GX96" s="76"/>
      <c r="GY96" s="76"/>
      <c r="GZ96" s="76"/>
      <c r="HA96" s="76"/>
      <c r="HB96" s="76"/>
      <c r="HC96" s="76"/>
      <c r="HD96" s="76"/>
      <c r="HE96" s="76"/>
      <c r="HF96" s="76"/>
      <c r="HG96" s="76"/>
      <c r="HH96" s="76"/>
      <c r="HI96" s="76"/>
      <c r="HJ96" s="76"/>
      <c r="HK96" s="76"/>
      <c r="HL96" s="76"/>
      <c r="HM96" s="76"/>
      <c r="HN96" s="76"/>
      <c r="HO96" s="76"/>
      <c r="HP96" s="76"/>
      <c r="HQ96" s="76"/>
      <c r="HR96" s="76"/>
      <c r="HS96" s="76"/>
      <c r="HT96" s="76"/>
      <c r="HU96" s="76"/>
      <c r="HV96" s="76"/>
      <c r="HW96" s="76"/>
      <c r="HX96" s="76"/>
      <c r="HY96" s="76"/>
      <c r="HZ96" s="76"/>
      <c r="IA96" s="76"/>
      <c r="IB96" s="76"/>
      <c r="IC96" s="76"/>
      <c r="ID96" s="76"/>
      <c r="IE96" s="76"/>
      <c r="IF96" s="76"/>
      <c r="IG96" s="76"/>
      <c r="IH96" s="76"/>
      <c r="II96" s="76"/>
      <c r="IJ96" s="76"/>
      <c r="IK96" s="76"/>
      <c r="IL96" s="76"/>
      <c r="IM96" s="76"/>
      <c r="IN96" s="76"/>
      <c r="IO96" s="76"/>
      <c r="IP96" s="76"/>
      <c r="IQ96" s="76"/>
      <c r="IR96" s="76"/>
      <c r="IS96" s="76"/>
      <c r="IT96" s="76"/>
      <c r="IU96" s="76"/>
      <c r="IV96" s="76"/>
      <c r="IW96" s="76"/>
      <c r="IX96" s="76"/>
      <c r="IY96" s="76"/>
      <c r="IZ96" s="76"/>
      <c r="JA96" s="76"/>
      <c r="JB96" s="76"/>
      <c r="JC96" s="76"/>
      <c r="JD96" s="76"/>
      <c r="JE96" s="76"/>
      <c r="JF96" s="76"/>
      <c r="JG96" s="76"/>
      <c r="JH96" s="76"/>
      <c r="JI96" s="76"/>
      <c r="JJ96" s="76"/>
      <c r="JK96" s="76"/>
      <c r="JL96" s="76"/>
      <c r="JM96" s="76"/>
      <c r="JN96" s="76"/>
      <c r="JO96" s="76"/>
      <c r="JP96" s="76"/>
      <c r="JQ96" s="76"/>
      <c r="JR96" s="76"/>
      <c r="JS96" s="76"/>
      <c r="JT96" s="76"/>
      <c r="JU96" s="76"/>
      <c r="JV96" s="76"/>
      <c r="JW96" s="76"/>
      <c r="JX96" s="76"/>
      <c r="JY96" s="76"/>
      <c r="JZ96" s="76"/>
      <c r="KA96" s="76"/>
      <c r="KB96" s="76"/>
      <c r="KC96" s="76"/>
      <c r="KD96" s="76"/>
      <c r="KE96" s="76"/>
      <c r="KF96" s="76"/>
      <c r="KG96" s="76"/>
      <c r="KH96" s="76"/>
      <c r="KI96" s="76"/>
      <c r="KJ96" s="76"/>
      <c r="KK96" s="76"/>
      <c r="KL96" s="76"/>
      <c r="KM96" s="76"/>
      <c r="KN96" s="76"/>
      <c r="KO96" s="76"/>
      <c r="KP96" s="76"/>
      <c r="KQ96" s="76"/>
      <c r="KR96" s="76"/>
      <c r="KS96" s="76"/>
      <c r="KT96" s="76"/>
      <c r="KU96" s="76"/>
      <c r="KV96" s="76"/>
      <c r="KW96" s="76"/>
      <c r="KX96" s="76"/>
      <c r="KY96" s="76"/>
      <c r="KZ96" s="76"/>
      <c r="LA96" s="76"/>
      <c r="LB96" s="76"/>
      <c r="LC96" s="76"/>
      <c r="LD96" s="76"/>
      <c r="LE96" s="76"/>
      <c r="LF96" s="76"/>
      <c r="LG96" s="76"/>
      <c r="LH96" s="76"/>
      <c r="LI96" s="76"/>
      <c r="LJ96" s="76"/>
      <c r="LK96" s="76"/>
      <c r="LL96" s="76"/>
      <c r="LM96" s="76"/>
      <c r="LN96" s="76"/>
      <c r="LO96" s="76"/>
      <c r="LP96" s="76"/>
      <c r="LQ96" s="76"/>
      <c r="LR96" s="76"/>
      <c r="LS96" s="76"/>
      <c r="LT96" s="76"/>
      <c r="LU96" s="76"/>
      <c r="LV96" s="76"/>
      <c r="LW96" s="76"/>
      <c r="LX96" s="76"/>
      <c r="LY96" s="76"/>
      <c r="LZ96" s="76"/>
      <c r="MA96" s="76"/>
      <c r="MB96" s="76"/>
      <c r="MC96" s="76"/>
      <c r="MD96" s="76"/>
      <c r="ME96" s="76"/>
      <c r="MF96" s="76"/>
      <c r="MG96" s="76"/>
      <c r="MH96" s="76"/>
      <c r="MI96" s="76"/>
      <c r="MJ96" s="76"/>
      <c r="MK96" s="76"/>
      <c r="ML96" s="76"/>
      <c r="MM96" s="76"/>
      <c r="MN96" s="76"/>
      <c r="MO96" s="76"/>
      <c r="MP96" s="76"/>
      <c r="MQ96" s="76"/>
      <c r="MR96" s="76"/>
      <c r="MS96" s="76"/>
      <c r="MT96" s="76"/>
      <c r="MU96" s="76"/>
      <c r="MV96" s="76"/>
      <c r="MW96" s="76"/>
      <c r="MX96" s="76"/>
      <c r="MY96" s="76"/>
      <c r="MZ96" s="76"/>
      <c r="NA96" s="76"/>
      <c r="NB96" s="76"/>
      <c r="NC96" s="76"/>
      <c r="ND96" s="76"/>
      <c r="NE96" s="76"/>
      <c r="NF96" s="76"/>
      <c r="NG96" s="76"/>
      <c r="NH96" s="76"/>
      <c r="NI96" s="76"/>
      <c r="NJ96" s="76"/>
      <c r="NK96" s="76"/>
      <c r="NL96" s="76"/>
      <c r="NM96" s="76"/>
      <c r="NN96" s="76"/>
      <c r="NO96" s="76"/>
      <c r="NP96" s="76"/>
      <c r="NQ96" s="76"/>
      <c r="NR96" s="76"/>
      <c r="NS96" s="76"/>
      <c r="NT96" s="76"/>
      <c r="NU96" s="76"/>
      <c r="NV96" s="76"/>
      <c r="NW96" s="76"/>
      <c r="NX96" s="76"/>
      <c r="NY96" s="76"/>
      <c r="NZ96" s="76"/>
      <c r="OA96" s="76"/>
      <c r="OB96" s="76"/>
      <c r="OC96" s="76"/>
      <c r="OD96" s="76"/>
      <c r="OE96" s="76"/>
      <c r="OF96" s="76"/>
      <c r="OG96" s="76"/>
      <c r="OH96" s="76"/>
      <c r="OI96" s="76"/>
      <c r="OJ96" s="76"/>
      <c r="OK96" s="76"/>
      <c r="OL96" s="76"/>
      <c r="OM96" s="76"/>
      <c r="ON96" s="76"/>
      <c r="OO96" s="76"/>
      <c r="OP96" s="76"/>
      <c r="OQ96" s="76"/>
      <c r="OR96" s="76"/>
      <c r="OS96" s="76"/>
      <c r="OT96" s="76"/>
      <c r="OU96" s="76"/>
      <c r="OV96" s="76"/>
      <c r="OW96" s="76"/>
      <c r="OX96" s="76"/>
      <c r="OY96" s="76"/>
      <c r="OZ96" s="76"/>
      <c r="PA96" s="76"/>
      <c r="PB96" s="76"/>
      <c r="PC96" s="76"/>
      <c r="PD96" s="76"/>
      <c r="PE96" s="76"/>
      <c r="PF96" s="76"/>
      <c r="PG96" s="76"/>
      <c r="PH96" s="76"/>
      <c r="PI96" s="76"/>
      <c r="PJ96" s="76"/>
      <c r="PK96" s="76"/>
      <c r="PL96" s="76"/>
      <c r="PM96" s="76"/>
      <c r="PN96" s="76"/>
      <c r="PO96" s="76"/>
      <c r="PP96" s="76"/>
      <c r="PQ96" s="76"/>
      <c r="PR96" s="76"/>
      <c r="PS96" s="76"/>
      <c r="PT96" s="76"/>
      <c r="PU96" s="76"/>
      <c r="PV96" s="76"/>
      <c r="PW96" s="76"/>
      <c r="PX96" s="76"/>
      <c r="PY96" s="76"/>
      <c r="PZ96" s="76"/>
      <c r="QA96" s="76"/>
      <c r="QB96" s="76"/>
      <c r="QC96" s="76"/>
      <c r="QD96" s="76"/>
      <c r="QE96" s="76"/>
      <c r="QF96" s="76"/>
      <c r="QG96" s="76"/>
      <c r="QH96" s="76"/>
      <c r="QI96" s="76"/>
      <c r="QJ96" s="76"/>
      <c r="QK96" s="76"/>
      <c r="QL96" s="76"/>
      <c r="QM96" s="76"/>
      <c r="QN96" s="76"/>
      <c r="QO96" s="76"/>
      <c r="QP96" s="76"/>
      <c r="QQ96" s="76"/>
      <c r="QR96" s="76"/>
      <c r="QS96" s="76"/>
      <c r="QT96" s="76"/>
      <c r="QU96" s="76"/>
      <c r="QV96" s="76"/>
      <c r="QW96" s="76"/>
      <c r="QX96" s="76"/>
      <c r="QY96" s="76"/>
      <c r="QZ96" s="76"/>
      <c r="RA96" s="76"/>
      <c r="RB96" s="76"/>
      <c r="RC96" s="76"/>
      <c r="RD96" s="76"/>
      <c r="RE96" s="76"/>
      <c r="RF96" s="76"/>
      <c r="RG96" s="76"/>
      <c r="RH96" s="76"/>
      <c r="RI96" s="76"/>
      <c r="RJ96" s="76"/>
      <c r="RK96" s="76"/>
      <c r="RL96" s="76"/>
      <c r="RM96" s="76"/>
      <c r="RN96" s="76"/>
      <c r="RO96" s="76"/>
      <c r="RP96" s="76"/>
      <c r="RQ96" s="76"/>
      <c r="RR96" s="76"/>
      <c r="RS96" s="76"/>
      <c r="RT96" s="76"/>
      <c r="RU96" s="76"/>
      <c r="RV96" s="76"/>
      <c r="RW96" s="76"/>
      <c r="RX96" s="76"/>
      <c r="RY96" s="76"/>
      <c r="RZ96" s="76"/>
      <c r="SA96" s="76"/>
      <c r="SB96" s="76"/>
      <c r="SC96" s="76"/>
      <c r="SD96" s="76"/>
      <c r="SE96" s="76"/>
      <c r="SF96" s="76"/>
      <c r="SG96" s="76"/>
      <c r="SH96" s="76"/>
      <c r="SI96" s="76"/>
      <c r="SJ96" s="76"/>
      <c r="SK96" s="76"/>
      <c r="SL96" s="76"/>
      <c r="SM96" s="76"/>
      <c r="SN96" s="76"/>
      <c r="SO96" s="76"/>
      <c r="SP96" s="76"/>
      <c r="SQ96" s="76"/>
      <c r="SR96" s="76"/>
      <c r="SS96" s="76"/>
      <c r="ST96" s="76"/>
      <c r="SU96" s="76"/>
      <c r="SV96" s="76"/>
      <c r="SW96" s="76"/>
      <c r="SX96" s="76"/>
      <c r="SY96" s="76"/>
      <c r="SZ96" s="76"/>
      <c r="TA96" s="76"/>
      <c r="TB96" s="76"/>
      <c r="TC96" s="76"/>
      <c r="TD96" s="76"/>
      <c r="TE96" s="76"/>
      <c r="TF96" s="76"/>
      <c r="TG96" s="76"/>
      <c r="TH96" s="76"/>
      <c r="TI96" s="76"/>
      <c r="TJ96" s="76"/>
      <c r="TK96" s="76"/>
      <c r="TL96" s="76"/>
      <c r="TM96" s="76"/>
      <c r="TN96" s="76"/>
      <c r="TO96" s="76"/>
      <c r="TP96" s="76"/>
      <c r="TQ96" s="76"/>
      <c r="TR96" s="76"/>
      <c r="TS96" s="76"/>
      <c r="TT96" s="76"/>
      <c r="TU96" s="76"/>
      <c r="TV96" s="76"/>
      <c r="TW96" s="76"/>
      <c r="TX96" s="76"/>
      <c r="TY96" s="76"/>
      <c r="TZ96" s="76"/>
      <c r="UA96" s="76"/>
      <c r="UB96" s="76"/>
      <c r="UC96" s="76"/>
      <c r="UD96" s="76"/>
      <c r="UE96" s="76"/>
      <c r="UF96" s="76"/>
      <c r="UG96" s="76"/>
      <c r="UH96" s="76"/>
      <c r="UI96" s="76"/>
      <c r="UJ96" s="76"/>
      <c r="UK96" s="76"/>
      <c r="UL96" s="76"/>
      <c r="UM96" s="76"/>
      <c r="UN96" s="76"/>
      <c r="UO96" s="76"/>
      <c r="UP96" s="76"/>
      <c r="UQ96" s="76"/>
      <c r="UR96" s="76"/>
      <c r="US96" s="76"/>
      <c r="UT96" s="76"/>
      <c r="UU96" s="76"/>
      <c r="UV96" s="76"/>
      <c r="UW96" s="76"/>
      <c r="UX96" s="76"/>
      <c r="UY96" s="76"/>
      <c r="UZ96" s="76"/>
      <c r="VA96" s="76"/>
      <c r="VB96" s="76"/>
      <c r="VC96" s="76"/>
      <c r="VD96" s="76"/>
      <c r="VE96" s="76"/>
      <c r="VF96" s="76"/>
      <c r="VG96" s="76"/>
      <c r="VH96" s="76"/>
      <c r="VI96" s="76"/>
      <c r="VJ96" s="76"/>
      <c r="VK96" s="76"/>
      <c r="VL96" s="76"/>
      <c r="VM96" s="76"/>
      <c r="VN96" s="76"/>
      <c r="VO96" s="76"/>
      <c r="VP96" s="76"/>
      <c r="VQ96" s="76"/>
      <c r="VR96" s="76"/>
      <c r="VS96" s="76"/>
      <c r="VT96" s="76"/>
      <c r="VU96" s="76"/>
      <c r="VV96" s="76"/>
      <c r="VW96" s="76"/>
      <c r="VX96" s="76"/>
      <c r="VY96" s="76"/>
      <c r="VZ96" s="76"/>
      <c r="WA96" s="76"/>
      <c r="WB96" s="76"/>
      <c r="WC96" s="76"/>
      <c r="WD96" s="76"/>
      <c r="WE96" s="76"/>
      <c r="WF96" s="76"/>
      <c r="WG96" s="76"/>
      <c r="WH96" s="76"/>
      <c r="WI96" s="76"/>
      <c r="WJ96" s="76"/>
      <c r="WK96" s="76"/>
      <c r="WL96" s="76"/>
      <c r="WM96" s="76"/>
      <c r="WN96" s="76"/>
      <c r="WO96" s="76"/>
      <c r="WP96" s="76"/>
      <c r="WQ96" s="76"/>
      <c r="WR96" s="76"/>
      <c r="WS96" s="76"/>
      <c r="WT96" s="76"/>
      <c r="WU96" s="76"/>
      <c r="WV96" s="76"/>
      <c r="WW96" s="76"/>
      <c r="WX96" s="76"/>
      <c r="WY96" s="76"/>
      <c r="WZ96" s="76"/>
      <c r="XA96" s="76"/>
      <c r="XB96" s="76"/>
      <c r="XC96" s="76"/>
      <c r="XD96" s="76"/>
      <c r="XE96" s="76"/>
      <c r="XF96" s="76"/>
      <c r="XG96" s="76"/>
      <c r="XH96" s="76"/>
      <c r="XI96" s="76"/>
      <c r="XJ96" s="76"/>
      <c r="XK96" s="76"/>
      <c r="XL96" s="76"/>
      <c r="XM96" s="76"/>
      <c r="XN96" s="76"/>
      <c r="XO96" s="76"/>
      <c r="XP96" s="76"/>
      <c r="XQ96" s="76"/>
      <c r="XR96" s="76"/>
      <c r="XS96" s="76"/>
      <c r="XT96" s="76"/>
      <c r="XU96" s="76"/>
      <c r="XV96" s="76"/>
      <c r="XW96" s="76"/>
      <c r="XX96" s="76"/>
      <c r="XY96" s="76"/>
      <c r="XZ96" s="76"/>
      <c r="YA96" s="76"/>
      <c r="YB96" s="76"/>
      <c r="YC96" s="76"/>
      <c r="YD96" s="76"/>
      <c r="YE96" s="76"/>
      <c r="YF96" s="76"/>
      <c r="YG96" s="76"/>
      <c r="YH96" s="76"/>
      <c r="YI96" s="76"/>
      <c r="YJ96" s="76"/>
      <c r="YK96" s="76"/>
      <c r="YL96" s="76"/>
      <c r="YM96" s="76"/>
      <c r="YN96" s="76"/>
      <c r="YO96" s="76"/>
      <c r="YP96" s="76"/>
      <c r="YQ96" s="76"/>
      <c r="YR96" s="76"/>
      <c r="YS96" s="76"/>
      <c r="YT96" s="76"/>
      <c r="YU96" s="76"/>
      <c r="YV96" s="76"/>
      <c r="YW96" s="76"/>
      <c r="YX96" s="76"/>
      <c r="YY96" s="76"/>
      <c r="YZ96" s="76"/>
      <c r="ZA96" s="76"/>
      <c r="ZB96" s="76"/>
      <c r="ZC96" s="76"/>
      <c r="ZD96" s="76"/>
      <c r="ZE96" s="76"/>
      <c r="ZF96" s="76"/>
      <c r="ZG96" s="76"/>
      <c r="ZH96" s="76"/>
      <c r="ZI96" s="76"/>
      <c r="ZJ96" s="76"/>
      <c r="ZK96" s="76"/>
      <c r="ZL96" s="76"/>
      <c r="ZM96" s="76"/>
      <c r="ZN96" s="76"/>
      <c r="ZO96" s="76"/>
      <c r="ZP96" s="76"/>
      <c r="ZQ96" s="76"/>
      <c r="ZR96" s="76"/>
      <c r="ZS96" s="76"/>
      <c r="ZT96" s="76"/>
      <c r="ZU96" s="76"/>
      <c r="ZV96" s="76"/>
      <c r="ZW96" s="76"/>
      <c r="ZX96" s="76"/>
      <c r="ZY96" s="76"/>
      <c r="ZZ96" s="76"/>
      <c r="AAA96" s="76"/>
      <c r="AAB96" s="76"/>
      <c r="AAC96" s="76"/>
      <c r="AAD96" s="76"/>
      <c r="AAE96" s="76"/>
      <c r="AAF96" s="76"/>
      <c r="AAG96" s="76"/>
      <c r="AAH96" s="76"/>
      <c r="AAI96" s="76"/>
      <c r="AAJ96" s="76"/>
      <c r="AAK96" s="76"/>
      <c r="AAL96" s="76"/>
      <c r="AAM96" s="76"/>
      <c r="AAN96" s="76"/>
      <c r="AAO96" s="76"/>
      <c r="AAP96" s="76"/>
      <c r="AAQ96" s="76"/>
      <c r="AAR96" s="76"/>
      <c r="AAS96" s="76"/>
      <c r="AAT96" s="76"/>
      <c r="AAU96" s="76"/>
      <c r="AAV96" s="76"/>
      <c r="AAW96" s="76"/>
      <c r="AAX96" s="76"/>
      <c r="AAY96" s="76"/>
      <c r="AAZ96" s="76"/>
      <c r="ABA96" s="76"/>
      <c r="ABB96" s="76"/>
      <c r="ABC96" s="76"/>
      <c r="ABD96" s="76"/>
      <c r="ABE96" s="76"/>
      <c r="ABF96" s="76"/>
      <c r="ABG96" s="76"/>
      <c r="ABH96" s="76"/>
      <c r="ABI96" s="76"/>
      <c r="ABJ96" s="76"/>
      <c r="ABK96" s="76"/>
      <c r="ABL96" s="76"/>
      <c r="ABM96" s="76"/>
      <c r="ABN96" s="76"/>
      <c r="ABO96" s="76"/>
      <c r="ABP96" s="76"/>
      <c r="ABQ96" s="76"/>
      <c r="ABR96" s="76"/>
      <c r="ABS96" s="76"/>
      <c r="ABT96" s="76"/>
      <c r="ABU96" s="76"/>
      <c r="ABV96" s="76"/>
      <c r="ABW96" s="76"/>
      <c r="ABX96" s="76"/>
      <c r="ABY96" s="76"/>
      <c r="ABZ96" s="76"/>
      <c r="ACA96" s="76"/>
      <c r="ACB96" s="76"/>
      <c r="ACC96" s="76"/>
      <c r="ACD96" s="76"/>
      <c r="ACE96" s="76"/>
      <c r="ACF96" s="76"/>
      <c r="ACG96" s="76"/>
      <c r="ACH96" s="76"/>
      <c r="ACI96" s="76"/>
      <c r="ACJ96" s="76"/>
      <c r="ACK96" s="76"/>
      <c r="ACL96" s="76"/>
      <c r="ACM96" s="76"/>
      <c r="ACN96" s="76"/>
      <c r="ACO96" s="76"/>
      <c r="ACP96" s="76"/>
      <c r="ACQ96" s="76"/>
      <c r="ACR96" s="76"/>
      <c r="ACS96" s="76"/>
      <c r="ACT96" s="76"/>
      <c r="ACU96" s="76"/>
      <c r="ACV96" s="76"/>
      <c r="ACW96" s="76"/>
      <c r="ACX96" s="76"/>
      <c r="ACY96" s="76"/>
      <c r="ACZ96" s="76"/>
      <c r="ADA96" s="76"/>
      <c r="ADB96" s="76"/>
      <c r="ADC96" s="76"/>
      <c r="ADD96" s="76"/>
      <c r="ADE96" s="76"/>
      <c r="ADF96" s="76"/>
      <c r="ADG96" s="76"/>
      <c r="ADH96" s="76"/>
      <c r="ADI96" s="76"/>
      <c r="ADJ96" s="76"/>
      <c r="ADK96" s="76"/>
      <c r="ADL96" s="76"/>
      <c r="ADM96" s="76"/>
      <c r="ADN96" s="76"/>
      <c r="ADO96" s="76"/>
      <c r="ADP96" s="76"/>
      <c r="ADQ96" s="76"/>
      <c r="ADR96" s="76"/>
      <c r="ADS96" s="76"/>
      <c r="ADT96" s="76"/>
      <c r="ADU96" s="76"/>
      <c r="ADV96" s="76"/>
      <c r="ADW96" s="76"/>
      <c r="ADX96" s="76"/>
      <c r="ADY96" s="76"/>
      <c r="ADZ96" s="76"/>
      <c r="AEA96" s="76"/>
      <c r="AEB96" s="76"/>
      <c r="AEC96" s="76"/>
      <c r="AED96" s="76"/>
      <c r="AEE96" s="76"/>
      <c r="AEF96" s="76"/>
      <c r="AEG96" s="76"/>
      <c r="AEH96" s="76"/>
      <c r="AEI96" s="76"/>
      <c r="AEJ96" s="76"/>
      <c r="AEK96" s="76"/>
      <c r="AEL96" s="76"/>
      <c r="AEM96" s="76"/>
      <c r="AEN96" s="76"/>
      <c r="AEO96" s="76"/>
      <c r="AEP96" s="76"/>
      <c r="AEQ96" s="76"/>
      <c r="AER96" s="76"/>
      <c r="AES96" s="76"/>
      <c r="AET96" s="76"/>
      <c r="AEU96" s="76"/>
      <c r="AEV96" s="76"/>
      <c r="AEW96" s="76"/>
      <c r="AEX96" s="76"/>
      <c r="AEY96" s="76"/>
      <c r="AEZ96" s="76"/>
      <c r="AFA96" s="76"/>
      <c r="AFB96" s="76"/>
      <c r="AFC96" s="76"/>
      <c r="AFD96" s="76"/>
      <c r="AFE96" s="76"/>
      <c r="AFF96" s="76"/>
      <c r="AFG96" s="76"/>
      <c r="AFH96" s="76"/>
      <c r="AFI96" s="76"/>
      <c r="AFJ96" s="76"/>
      <c r="AFK96" s="76"/>
      <c r="AFL96" s="76"/>
      <c r="AFM96" s="76"/>
      <c r="AFN96" s="76"/>
      <c r="AFO96" s="76"/>
      <c r="AFP96" s="76"/>
      <c r="AFQ96" s="76"/>
      <c r="AFR96" s="76"/>
      <c r="AFS96" s="76"/>
      <c r="AFT96" s="76"/>
      <c r="AFU96" s="76"/>
      <c r="AFV96" s="76"/>
      <c r="AFW96" s="76"/>
      <c r="AFX96" s="76"/>
      <c r="AFY96" s="76"/>
      <c r="AFZ96" s="76"/>
      <c r="AGA96" s="76"/>
      <c r="AGB96" s="76"/>
      <c r="AGC96" s="76"/>
      <c r="AGD96" s="76"/>
      <c r="AGE96" s="76"/>
      <c r="AGF96" s="76"/>
      <c r="AGG96" s="76"/>
      <c r="AGH96" s="76"/>
      <c r="AGI96" s="76"/>
      <c r="AGJ96" s="76"/>
      <c r="AGK96" s="76"/>
      <c r="AGL96" s="76"/>
      <c r="AGM96" s="76"/>
      <c r="AGN96" s="76"/>
      <c r="AGO96" s="76"/>
      <c r="AGP96" s="76"/>
      <c r="AGQ96" s="76"/>
      <c r="AGR96" s="76"/>
      <c r="AGS96" s="76"/>
      <c r="AGT96" s="76"/>
      <c r="AGU96" s="76"/>
      <c r="AGV96" s="76"/>
      <c r="AGW96" s="76"/>
      <c r="AGX96" s="76"/>
      <c r="AGY96" s="76"/>
      <c r="AGZ96" s="76"/>
      <c r="AHA96" s="76"/>
      <c r="AHB96" s="76"/>
      <c r="AHC96" s="76"/>
      <c r="AHD96" s="76"/>
      <c r="AHE96" s="76"/>
      <c r="AHF96" s="76"/>
      <c r="AHG96" s="76"/>
      <c r="AHH96" s="76"/>
      <c r="AHI96" s="76"/>
      <c r="AHJ96" s="76"/>
      <c r="AHK96" s="76"/>
      <c r="AHL96" s="76"/>
      <c r="AHM96" s="76"/>
      <c r="AHN96" s="76"/>
      <c r="AHO96" s="76"/>
      <c r="AHP96" s="76"/>
      <c r="AHQ96" s="76"/>
      <c r="AHR96" s="76"/>
      <c r="AHS96" s="76"/>
      <c r="AHT96" s="76"/>
      <c r="AHU96" s="76"/>
      <c r="AHV96" s="76"/>
      <c r="AHW96" s="76"/>
      <c r="AHX96" s="76"/>
      <c r="AHY96" s="76"/>
      <c r="AHZ96" s="76"/>
      <c r="AIA96" s="76"/>
      <c r="AIB96" s="76"/>
      <c r="AIC96" s="76"/>
      <c r="AID96" s="76"/>
      <c r="AIE96" s="76"/>
      <c r="AIF96" s="76"/>
      <c r="AIG96" s="76"/>
      <c r="AIH96" s="76"/>
      <c r="AII96" s="76"/>
      <c r="AIJ96" s="76"/>
      <c r="AIK96" s="76"/>
      <c r="AIL96" s="76"/>
      <c r="AIM96" s="76"/>
      <c r="AIN96" s="76"/>
      <c r="AIO96" s="76"/>
      <c r="AIP96" s="76"/>
      <c r="AIQ96" s="76"/>
      <c r="AIR96" s="76"/>
      <c r="AIS96" s="76"/>
      <c r="AIT96" s="76"/>
      <c r="AIU96" s="76"/>
      <c r="AIV96" s="76"/>
      <c r="AIW96" s="76"/>
      <c r="AIX96" s="76"/>
      <c r="AIY96" s="76"/>
      <c r="AIZ96" s="76"/>
      <c r="AJA96" s="76"/>
      <c r="AJB96" s="76"/>
      <c r="AJC96" s="76"/>
      <c r="AJD96" s="76"/>
      <c r="AJE96" s="76"/>
      <c r="AJF96" s="76"/>
      <c r="AJG96" s="76"/>
      <c r="AJH96" s="76"/>
      <c r="AJI96" s="76"/>
      <c r="AJJ96" s="76"/>
      <c r="AJK96" s="76"/>
      <c r="AJL96" s="76"/>
      <c r="AJM96" s="76"/>
      <c r="AJN96" s="76"/>
      <c r="AJO96" s="76"/>
      <c r="AJP96" s="76"/>
      <c r="AJQ96" s="76"/>
      <c r="AJR96" s="76"/>
      <c r="AJS96" s="76"/>
      <c r="AJT96" s="76"/>
      <c r="AJU96" s="76"/>
      <c r="AJV96" s="76"/>
      <c r="AJW96" s="76"/>
      <c r="AJX96" s="76"/>
      <c r="AJY96" s="76"/>
      <c r="AJZ96" s="76"/>
      <c r="AKA96" s="76"/>
      <c r="AKB96" s="76"/>
      <c r="AKC96" s="76"/>
      <c r="AKD96" s="76"/>
      <c r="AKE96" s="76"/>
      <c r="AKF96" s="76"/>
      <c r="AKG96" s="76"/>
      <c r="AKH96" s="76"/>
      <c r="AKI96" s="76"/>
      <c r="AKJ96" s="76"/>
      <c r="AKK96" s="76"/>
      <c r="AKL96" s="76"/>
      <c r="AKM96" s="76"/>
      <c r="AKN96" s="76"/>
      <c r="AKO96" s="76"/>
      <c r="AKP96" s="76"/>
      <c r="AKQ96" s="76"/>
      <c r="AKR96" s="76"/>
      <c r="AKS96" s="76"/>
      <c r="AKT96" s="76"/>
      <c r="AKU96" s="76"/>
      <c r="AKV96" s="76"/>
      <c r="AKW96" s="76"/>
      <c r="AKX96" s="76"/>
      <c r="AKY96" s="76"/>
      <c r="AKZ96" s="76"/>
      <c r="ALA96" s="76"/>
      <c r="ALB96" s="76"/>
      <c r="ALC96" s="76"/>
      <c r="ALD96" s="76"/>
      <c r="ALE96" s="76"/>
      <c r="ALF96" s="76"/>
      <c r="ALG96" s="76"/>
      <c r="ALH96" s="76"/>
      <c r="ALI96" s="76"/>
      <c r="ALJ96" s="76"/>
      <c r="ALK96" s="76"/>
      <c r="ALL96" s="76"/>
      <c r="ALM96" s="76"/>
      <c r="ALN96" s="76"/>
      <c r="ALO96" s="76"/>
      <c r="ALP96" s="76"/>
      <c r="ALQ96" s="76"/>
      <c r="ALR96" s="76"/>
      <c r="ALS96" s="76"/>
      <c r="ALT96" s="76"/>
      <c r="ALU96" s="76"/>
      <c r="ALV96" s="76"/>
      <c r="ALW96" s="76"/>
      <c r="ALX96" s="76"/>
      <c r="ALY96" s="76"/>
      <c r="ALZ96" s="76"/>
      <c r="AMA96" s="76"/>
      <c r="AMB96" s="76"/>
      <c r="AMC96" s="76"/>
      <c r="AMD96" s="76"/>
      <c r="AME96" s="76"/>
    </row>
    <row r="97" spans="1:1019" s="80" customFormat="1">
      <c r="A97" s="20" t="s">
        <v>45</v>
      </c>
      <c r="B97" s="21">
        <v>4915742</v>
      </c>
      <c r="C97" s="21" t="s">
        <v>96</v>
      </c>
      <c r="D97" s="71" t="s">
        <v>100</v>
      </c>
      <c r="E97" s="22" t="s">
        <v>85</v>
      </c>
      <c r="F97" s="59">
        <v>15.396000000000001</v>
      </c>
      <c r="G97" s="23">
        <v>465.55</v>
      </c>
      <c r="H97" s="69">
        <f>$J$6</f>
        <v>0.21229999999999999</v>
      </c>
      <c r="I97" s="23">
        <f>ROUND(((H97+1)*G97),2)</f>
        <v>564.39</v>
      </c>
      <c r="J97" s="23">
        <f>TRUNC((I97*F97),2)</f>
        <v>8689.34</v>
      </c>
      <c r="K97" s="78">
        <f>G97*F97</f>
        <v>7167.6078000000007</v>
      </c>
      <c r="L97" s="76"/>
      <c r="M97" s="79"/>
      <c r="N97" s="76"/>
      <c r="O97" s="76"/>
      <c r="P97" s="76"/>
      <c r="Q97" s="76"/>
      <c r="R97" s="76"/>
      <c r="S97" s="76"/>
      <c r="T97" s="76"/>
      <c r="U97" s="76"/>
      <c r="V97" s="76"/>
      <c r="W97" s="76"/>
      <c r="X97" s="76"/>
      <c r="Y97" s="76"/>
      <c r="Z97" s="76"/>
      <c r="AA97" s="76"/>
      <c r="AB97" s="76"/>
      <c r="AC97" s="76"/>
      <c r="AD97" s="76"/>
      <c r="AE97" s="76"/>
      <c r="AF97" s="76"/>
      <c r="AG97" s="76"/>
      <c r="AH97" s="76"/>
      <c r="AI97" s="76"/>
      <c r="AJ97" s="76"/>
      <c r="AK97" s="76"/>
      <c r="AL97" s="76"/>
      <c r="AM97" s="76"/>
      <c r="AN97" s="76"/>
      <c r="AO97" s="76"/>
      <c r="AP97" s="76"/>
      <c r="AQ97" s="76"/>
      <c r="AR97" s="76"/>
      <c r="AS97" s="76"/>
      <c r="AT97" s="76"/>
      <c r="AU97" s="76"/>
      <c r="AV97" s="76"/>
      <c r="AW97" s="76"/>
      <c r="AX97" s="76"/>
      <c r="AY97" s="76"/>
      <c r="AZ97" s="76"/>
      <c r="BA97" s="76"/>
      <c r="BB97" s="76"/>
      <c r="BC97" s="76"/>
      <c r="BD97" s="76"/>
      <c r="BE97" s="76"/>
      <c r="BF97" s="76"/>
      <c r="BG97" s="76"/>
      <c r="BH97" s="76"/>
      <c r="BI97" s="76"/>
      <c r="BJ97" s="76"/>
      <c r="BK97" s="76"/>
      <c r="BL97" s="76"/>
      <c r="BM97" s="76"/>
      <c r="BN97" s="76"/>
      <c r="BO97" s="76"/>
      <c r="BP97" s="76"/>
      <c r="BQ97" s="76"/>
      <c r="BR97" s="76"/>
      <c r="BS97" s="76"/>
      <c r="BT97" s="76"/>
      <c r="BU97" s="76"/>
      <c r="BV97" s="76"/>
      <c r="BW97" s="76"/>
      <c r="BX97" s="76"/>
      <c r="BY97" s="76"/>
      <c r="BZ97" s="76"/>
      <c r="CA97" s="76"/>
      <c r="CB97" s="76"/>
      <c r="CC97" s="76"/>
      <c r="CD97" s="76"/>
      <c r="CE97" s="76"/>
      <c r="CF97" s="76"/>
      <c r="CG97" s="76"/>
      <c r="CH97" s="76"/>
      <c r="CI97" s="76"/>
      <c r="CJ97" s="76"/>
      <c r="CK97" s="76"/>
      <c r="CL97" s="76"/>
      <c r="CM97" s="76"/>
      <c r="CN97" s="76"/>
      <c r="CO97" s="76"/>
      <c r="CP97" s="76"/>
      <c r="CQ97" s="76"/>
      <c r="CR97" s="76"/>
      <c r="CS97" s="76"/>
      <c r="CT97" s="76"/>
      <c r="CU97" s="76"/>
      <c r="CV97" s="76"/>
      <c r="CW97" s="76"/>
      <c r="CX97" s="76"/>
      <c r="CY97" s="76"/>
      <c r="CZ97" s="76"/>
      <c r="DA97" s="76"/>
      <c r="DB97" s="76"/>
      <c r="DC97" s="76"/>
      <c r="DD97" s="76"/>
      <c r="DE97" s="76"/>
      <c r="DF97" s="76"/>
      <c r="DG97" s="76"/>
      <c r="DH97" s="76"/>
      <c r="DI97" s="76"/>
      <c r="DJ97" s="76"/>
      <c r="DK97" s="76"/>
      <c r="DL97" s="76"/>
      <c r="DM97" s="76"/>
      <c r="DN97" s="76"/>
      <c r="DO97" s="76"/>
      <c r="DP97" s="76"/>
      <c r="DQ97" s="76"/>
      <c r="DR97" s="76"/>
      <c r="DS97" s="76"/>
      <c r="DT97" s="76"/>
      <c r="DU97" s="76"/>
      <c r="DV97" s="76"/>
      <c r="DW97" s="76"/>
      <c r="DX97" s="76"/>
      <c r="DY97" s="76"/>
      <c r="DZ97" s="76"/>
      <c r="EA97" s="76"/>
      <c r="EB97" s="76"/>
      <c r="EC97" s="76"/>
      <c r="ED97" s="76"/>
      <c r="EE97" s="76"/>
      <c r="EF97" s="76"/>
      <c r="EG97" s="76"/>
      <c r="EH97" s="76"/>
      <c r="EI97" s="76"/>
      <c r="EJ97" s="76"/>
      <c r="EK97" s="76"/>
      <c r="EL97" s="76"/>
      <c r="EM97" s="76"/>
      <c r="EN97" s="76"/>
      <c r="EO97" s="76"/>
      <c r="EP97" s="76"/>
      <c r="EQ97" s="76"/>
      <c r="ER97" s="76"/>
      <c r="ES97" s="76"/>
      <c r="ET97" s="76"/>
      <c r="EU97" s="76"/>
      <c r="EV97" s="76"/>
      <c r="EW97" s="76"/>
      <c r="EX97" s="76"/>
      <c r="EY97" s="76"/>
      <c r="EZ97" s="76"/>
      <c r="FA97" s="76"/>
      <c r="FB97" s="76"/>
      <c r="FC97" s="76"/>
      <c r="FD97" s="76"/>
      <c r="FE97" s="76"/>
      <c r="FF97" s="76"/>
      <c r="FG97" s="76"/>
      <c r="FH97" s="76"/>
      <c r="FI97" s="76"/>
      <c r="FJ97" s="76"/>
      <c r="FK97" s="76"/>
      <c r="FL97" s="76"/>
      <c r="FM97" s="76"/>
      <c r="FN97" s="76"/>
      <c r="FO97" s="76"/>
      <c r="FP97" s="76"/>
      <c r="FQ97" s="76"/>
      <c r="FR97" s="76"/>
      <c r="FS97" s="76"/>
      <c r="FT97" s="76"/>
      <c r="FU97" s="76"/>
      <c r="FV97" s="76"/>
      <c r="FW97" s="76"/>
      <c r="FX97" s="76"/>
      <c r="FY97" s="76"/>
      <c r="FZ97" s="76"/>
      <c r="GA97" s="76"/>
      <c r="GB97" s="76"/>
      <c r="GC97" s="76"/>
      <c r="GD97" s="76"/>
      <c r="GE97" s="76"/>
      <c r="GF97" s="76"/>
      <c r="GG97" s="76"/>
      <c r="GH97" s="76"/>
      <c r="GI97" s="76"/>
      <c r="GJ97" s="76"/>
      <c r="GK97" s="76"/>
      <c r="GL97" s="76"/>
      <c r="GM97" s="76"/>
      <c r="GN97" s="76"/>
      <c r="GO97" s="76"/>
      <c r="GP97" s="76"/>
      <c r="GQ97" s="76"/>
      <c r="GR97" s="76"/>
      <c r="GS97" s="76"/>
      <c r="GT97" s="76"/>
      <c r="GU97" s="76"/>
      <c r="GV97" s="76"/>
      <c r="GW97" s="76"/>
      <c r="GX97" s="76"/>
      <c r="GY97" s="76"/>
      <c r="GZ97" s="76"/>
      <c r="HA97" s="76"/>
      <c r="HB97" s="76"/>
      <c r="HC97" s="76"/>
      <c r="HD97" s="76"/>
      <c r="HE97" s="76"/>
      <c r="HF97" s="76"/>
      <c r="HG97" s="76"/>
      <c r="HH97" s="76"/>
      <c r="HI97" s="76"/>
      <c r="HJ97" s="76"/>
      <c r="HK97" s="76"/>
      <c r="HL97" s="76"/>
      <c r="HM97" s="76"/>
      <c r="HN97" s="76"/>
      <c r="HO97" s="76"/>
      <c r="HP97" s="76"/>
      <c r="HQ97" s="76"/>
      <c r="HR97" s="76"/>
      <c r="HS97" s="76"/>
      <c r="HT97" s="76"/>
      <c r="HU97" s="76"/>
      <c r="HV97" s="76"/>
      <c r="HW97" s="76"/>
      <c r="HX97" s="76"/>
      <c r="HY97" s="76"/>
      <c r="HZ97" s="76"/>
      <c r="IA97" s="76"/>
      <c r="IB97" s="76"/>
      <c r="IC97" s="76"/>
      <c r="ID97" s="76"/>
      <c r="IE97" s="76"/>
      <c r="IF97" s="76"/>
      <c r="IG97" s="76"/>
      <c r="IH97" s="76"/>
      <c r="II97" s="76"/>
      <c r="IJ97" s="76"/>
      <c r="IK97" s="76"/>
      <c r="IL97" s="76"/>
      <c r="IM97" s="76"/>
      <c r="IN97" s="76"/>
      <c r="IO97" s="76"/>
      <c r="IP97" s="76"/>
      <c r="IQ97" s="76"/>
      <c r="IR97" s="76"/>
      <c r="IS97" s="76"/>
      <c r="IT97" s="76"/>
      <c r="IU97" s="76"/>
      <c r="IV97" s="76"/>
      <c r="IW97" s="76"/>
      <c r="IX97" s="76"/>
      <c r="IY97" s="76"/>
      <c r="IZ97" s="76"/>
      <c r="JA97" s="76"/>
      <c r="JB97" s="76"/>
      <c r="JC97" s="76"/>
      <c r="JD97" s="76"/>
      <c r="JE97" s="76"/>
      <c r="JF97" s="76"/>
      <c r="JG97" s="76"/>
      <c r="JH97" s="76"/>
      <c r="JI97" s="76"/>
      <c r="JJ97" s="76"/>
      <c r="JK97" s="76"/>
      <c r="JL97" s="76"/>
      <c r="JM97" s="76"/>
      <c r="JN97" s="76"/>
      <c r="JO97" s="76"/>
      <c r="JP97" s="76"/>
      <c r="JQ97" s="76"/>
      <c r="JR97" s="76"/>
      <c r="JS97" s="76"/>
      <c r="JT97" s="76"/>
      <c r="JU97" s="76"/>
      <c r="JV97" s="76"/>
      <c r="JW97" s="76"/>
      <c r="JX97" s="76"/>
      <c r="JY97" s="76"/>
      <c r="JZ97" s="76"/>
      <c r="KA97" s="76"/>
      <c r="KB97" s="76"/>
      <c r="KC97" s="76"/>
      <c r="KD97" s="76"/>
      <c r="KE97" s="76"/>
      <c r="KF97" s="76"/>
      <c r="KG97" s="76"/>
      <c r="KH97" s="76"/>
      <c r="KI97" s="76"/>
      <c r="KJ97" s="76"/>
      <c r="KK97" s="76"/>
      <c r="KL97" s="76"/>
      <c r="KM97" s="76"/>
      <c r="KN97" s="76"/>
      <c r="KO97" s="76"/>
      <c r="KP97" s="76"/>
      <c r="KQ97" s="76"/>
      <c r="KR97" s="76"/>
      <c r="KS97" s="76"/>
      <c r="KT97" s="76"/>
      <c r="KU97" s="76"/>
      <c r="KV97" s="76"/>
      <c r="KW97" s="76"/>
      <c r="KX97" s="76"/>
      <c r="KY97" s="76"/>
      <c r="KZ97" s="76"/>
      <c r="LA97" s="76"/>
      <c r="LB97" s="76"/>
      <c r="LC97" s="76"/>
      <c r="LD97" s="76"/>
      <c r="LE97" s="76"/>
      <c r="LF97" s="76"/>
      <c r="LG97" s="76"/>
      <c r="LH97" s="76"/>
      <c r="LI97" s="76"/>
      <c r="LJ97" s="76"/>
      <c r="LK97" s="76"/>
      <c r="LL97" s="76"/>
      <c r="LM97" s="76"/>
      <c r="LN97" s="76"/>
      <c r="LO97" s="76"/>
      <c r="LP97" s="76"/>
      <c r="LQ97" s="76"/>
      <c r="LR97" s="76"/>
      <c r="LS97" s="76"/>
      <c r="LT97" s="76"/>
      <c r="LU97" s="76"/>
      <c r="LV97" s="76"/>
      <c r="LW97" s="76"/>
      <c r="LX97" s="76"/>
      <c r="LY97" s="76"/>
      <c r="LZ97" s="76"/>
      <c r="MA97" s="76"/>
      <c r="MB97" s="76"/>
      <c r="MC97" s="76"/>
      <c r="MD97" s="76"/>
      <c r="ME97" s="76"/>
      <c r="MF97" s="76"/>
      <c r="MG97" s="76"/>
      <c r="MH97" s="76"/>
      <c r="MI97" s="76"/>
      <c r="MJ97" s="76"/>
      <c r="MK97" s="76"/>
      <c r="ML97" s="76"/>
      <c r="MM97" s="76"/>
      <c r="MN97" s="76"/>
      <c r="MO97" s="76"/>
      <c r="MP97" s="76"/>
      <c r="MQ97" s="76"/>
      <c r="MR97" s="76"/>
      <c r="MS97" s="76"/>
      <c r="MT97" s="76"/>
      <c r="MU97" s="76"/>
      <c r="MV97" s="76"/>
      <c r="MW97" s="76"/>
      <c r="MX97" s="76"/>
      <c r="MY97" s="76"/>
      <c r="MZ97" s="76"/>
      <c r="NA97" s="76"/>
      <c r="NB97" s="76"/>
      <c r="NC97" s="76"/>
      <c r="ND97" s="76"/>
      <c r="NE97" s="76"/>
      <c r="NF97" s="76"/>
      <c r="NG97" s="76"/>
      <c r="NH97" s="76"/>
      <c r="NI97" s="76"/>
      <c r="NJ97" s="76"/>
      <c r="NK97" s="76"/>
      <c r="NL97" s="76"/>
      <c r="NM97" s="76"/>
      <c r="NN97" s="76"/>
      <c r="NO97" s="76"/>
      <c r="NP97" s="76"/>
      <c r="NQ97" s="76"/>
      <c r="NR97" s="76"/>
      <c r="NS97" s="76"/>
      <c r="NT97" s="76"/>
      <c r="NU97" s="76"/>
      <c r="NV97" s="76"/>
      <c r="NW97" s="76"/>
      <c r="NX97" s="76"/>
      <c r="NY97" s="76"/>
      <c r="NZ97" s="76"/>
      <c r="OA97" s="76"/>
      <c r="OB97" s="76"/>
      <c r="OC97" s="76"/>
      <c r="OD97" s="76"/>
      <c r="OE97" s="76"/>
      <c r="OF97" s="76"/>
      <c r="OG97" s="76"/>
      <c r="OH97" s="76"/>
      <c r="OI97" s="76"/>
      <c r="OJ97" s="76"/>
      <c r="OK97" s="76"/>
      <c r="OL97" s="76"/>
      <c r="OM97" s="76"/>
      <c r="ON97" s="76"/>
      <c r="OO97" s="76"/>
      <c r="OP97" s="76"/>
      <c r="OQ97" s="76"/>
      <c r="OR97" s="76"/>
      <c r="OS97" s="76"/>
      <c r="OT97" s="76"/>
      <c r="OU97" s="76"/>
      <c r="OV97" s="76"/>
      <c r="OW97" s="76"/>
      <c r="OX97" s="76"/>
      <c r="OY97" s="76"/>
      <c r="OZ97" s="76"/>
      <c r="PA97" s="76"/>
      <c r="PB97" s="76"/>
      <c r="PC97" s="76"/>
      <c r="PD97" s="76"/>
      <c r="PE97" s="76"/>
      <c r="PF97" s="76"/>
      <c r="PG97" s="76"/>
      <c r="PH97" s="76"/>
      <c r="PI97" s="76"/>
      <c r="PJ97" s="76"/>
      <c r="PK97" s="76"/>
      <c r="PL97" s="76"/>
      <c r="PM97" s="76"/>
      <c r="PN97" s="76"/>
      <c r="PO97" s="76"/>
      <c r="PP97" s="76"/>
      <c r="PQ97" s="76"/>
      <c r="PR97" s="76"/>
      <c r="PS97" s="76"/>
      <c r="PT97" s="76"/>
      <c r="PU97" s="76"/>
      <c r="PV97" s="76"/>
      <c r="PW97" s="76"/>
      <c r="PX97" s="76"/>
      <c r="PY97" s="76"/>
      <c r="PZ97" s="76"/>
      <c r="QA97" s="76"/>
      <c r="QB97" s="76"/>
      <c r="QC97" s="76"/>
      <c r="QD97" s="76"/>
      <c r="QE97" s="76"/>
      <c r="QF97" s="76"/>
      <c r="QG97" s="76"/>
      <c r="QH97" s="76"/>
      <c r="QI97" s="76"/>
      <c r="QJ97" s="76"/>
      <c r="QK97" s="76"/>
      <c r="QL97" s="76"/>
      <c r="QM97" s="76"/>
      <c r="QN97" s="76"/>
      <c r="QO97" s="76"/>
      <c r="QP97" s="76"/>
      <c r="QQ97" s="76"/>
      <c r="QR97" s="76"/>
      <c r="QS97" s="76"/>
      <c r="QT97" s="76"/>
      <c r="QU97" s="76"/>
      <c r="QV97" s="76"/>
      <c r="QW97" s="76"/>
      <c r="QX97" s="76"/>
      <c r="QY97" s="76"/>
      <c r="QZ97" s="76"/>
      <c r="RA97" s="76"/>
      <c r="RB97" s="76"/>
      <c r="RC97" s="76"/>
      <c r="RD97" s="76"/>
      <c r="RE97" s="76"/>
      <c r="RF97" s="76"/>
      <c r="RG97" s="76"/>
      <c r="RH97" s="76"/>
      <c r="RI97" s="76"/>
      <c r="RJ97" s="76"/>
      <c r="RK97" s="76"/>
      <c r="RL97" s="76"/>
      <c r="RM97" s="76"/>
      <c r="RN97" s="76"/>
      <c r="RO97" s="76"/>
      <c r="RP97" s="76"/>
      <c r="RQ97" s="76"/>
      <c r="RR97" s="76"/>
      <c r="RS97" s="76"/>
      <c r="RT97" s="76"/>
      <c r="RU97" s="76"/>
      <c r="RV97" s="76"/>
      <c r="RW97" s="76"/>
      <c r="RX97" s="76"/>
      <c r="RY97" s="76"/>
      <c r="RZ97" s="76"/>
      <c r="SA97" s="76"/>
      <c r="SB97" s="76"/>
      <c r="SC97" s="76"/>
      <c r="SD97" s="76"/>
      <c r="SE97" s="76"/>
      <c r="SF97" s="76"/>
      <c r="SG97" s="76"/>
      <c r="SH97" s="76"/>
      <c r="SI97" s="76"/>
      <c r="SJ97" s="76"/>
      <c r="SK97" s="76"/>
      <c r="SL97" s="76"/>
      <c r="SM97" s="76"/>
      <c r="SN97" s="76"/>
      <c r="SO97" s="76"/>
      <c r="SP97" s="76"/>
      <c r="SQ97" s="76"/>
      <c r="SR97" s="76"/>
      <c r="SS97" s="76"/>
      <c r="ST97" s="76"/>
      <c r="SU97" s="76"/>
      <c r="SV97" s="76"/>
      <c r="SW97" s="76"/>
      <c r="SX97" s="76"/>
      <c r="SY97" s="76"/>
      <c r="SZ97" s="76"/>
      <c r="TA97" s="76"/>
      <c r="TB97" s="76"/>
      <c r="TC97" s="76"/>
      <c r="TD97" s="76"/>
      <c r="TE97" s="76"/>
      <c r="TF97" s="76"/>
      <c r="TG97" s="76"/>
      <c r="TH97" s="76"/>
      <c r="TI97" s="76"/>
      <c r="TJ97" s="76"/>
      <c r="TK97" s="76"/>
      <c r="TL97" s="76"/>
      <c r="TM97" s="76"/>
      <c r="TN97" s="76"/>
      <c r="TO97" s="76"/>
      <c r="TP97" s="76"/>
      <c r="TQ97" s="76"/>
      <c r="TR97" s="76"/>
      <c r="TS97" s="76"/>
      <c r="TT97" s="76"/>
      <c r="TU97" s="76"/>
      <c r="TV97" s="76"/>
      <c r="TW97" s="76"/>
      <c r="TX97" s="76"/>
      <c r="TY97" s="76"/>
      <c r="TZ97" s="76"/>
      <c r="UA97" s="76"/>
      <c r="UB97" s="76"/>
      <c r="UC97" s="76"/>
      <c r="UD97" s="76"/>
      <c r="UE97" s="76"/>
      <c r="UF97" s="76"/>
      <c r="UG97" s="76"/>
      <c r="UH97" s="76"/>
      <c r="UI97" s="76"/>
      <c r="UJ97" s="76"/>
      <c r="UK97" s="76"/>
      <c r="UL97" s="76"/>
      <c r="UM97" s="76"/>
      <c r="UN97" s="76"/>
      <c r="UO97" s="76"/>
      <c r="UP97" s="76"/>
      <c r="UQ97" s="76"/>
      <c r="UR97" s="76"/>
      <c r="US97" s="76"/>
      <c r="UT97" s="76"/>
      <c r="UU97" s="76"/>
      <c r="UV97" s="76"/>
      <c r="UW97" s="76"/>
      <c r="UX97" s="76"/>
      <c r="UY97" s="76"/>
      <c r="UZ97" s="76"/>
      <c r="VA97" s="76"/>
      <c r="VB97" s="76"/>
      <c r="VC97" s="76"/>
      <c r="VD97" s="76"/>
      <c r="VE97" s="76"/>
      <c r="VF97" s="76"/>
      <c r="VG97" s="76"/>
      <c r="VH97" s="76"/>
      <c r="VI97" s="76"/>
      <c r="VJ97" s="76"/>
      <c r="VK97" s="76"/>
      <c r="VL97" s="76"/>
      <c r="VM97" s="76"/>
      <c r="VN97" s="76"/>
      <c r="VO97" s="76"/>
      <c r="VP97" s="76"/>
      <c r="VQ97" s="76"/>
      <c r="VR97" s="76"/>
      <c r="VS97" s="76"/>
      <c r="VT97" s="76"/>
      <c r="VU97" s="76"/>
      <c r="VV97" s="76"/>
      <c r="VW97" s="76"/>
      <c r="VX97" s="76"/>
      <c r="VY97" s="76"/>
      <c r="VZ97" s="76"/>
      <c r="WA97" s="76"/>
      <c r="WB97" s="76"/>
      <c r="WC97" s="76"/>
      <c r="WD97" s="76"/>
      <c r="WE97" s="76"/>
      <c r="WF97" s="76"/>
      <c r="WG97" s="76"/>
      <c r="WH97" s="76"/>
      <c r="WI97" s="76"/>
      <c r="WJ97" s="76"/>
      <c r="WK97" s="76"/>
      <c r="WL97" s="76"/>
      <c r="WM97" s="76"/>
      <c r="WN97" s="76"/>
      <c r="WO97" s="76"/>
      <c r="WP97" s="76"/>
      <c r="WQ97" s="76"/>
      <c r="WR97" s="76"/>
      <c r="WS97" s="76"/>
      <c r="WT97" s="76"/>
      <c r="WU97" s="76"/>
      <c r="WV97" s="76"/>
      <c r="WW97" s="76"/>
      <c r="WX97" s="76"/>
      <c r="WY97" s="76"/>
      <c r="WZ97" s="76"/>
      <c r="XA97" s="76"/>
      <c r="XB97" s="76"/>
      <c r="XC97" s="76"/>
      <c r="XD97" s="76"/>
      <c r="XE97" s="76"/>
      <c r="XF97" s="76"/>
      <c r="XG97" s="76"/>
      <c r="XH97" s="76"/>
      <c r="XI97" s="76"/>
      <c r="XJ97" s="76"/>
      <c r="XK97" s="76"/>
      <c r="XL97" s="76"/>
      <c r="XM97" s="76"/>
      <c r="XN97" s="76"/>
      <c r="XO97" s="76"/>
      <c r="XP97" s="76"/>
      <c r="XQ97" s="76"/>
      <c r="XR97" s="76"/>
      <c r="XS97" s="76"/>
      <c r="XT97" s="76"/>
      <c r="XU97" s="76"/>
      <c r="XV97" s="76"/>
      <c r="XW97" s="76"/>
      <c r="XX97" s="76"/>
      <c r="XY97" s="76"/>
      <c r="XZ97" s="76"/>
      <c r="YA97" s="76"/>
      <c r="YB97" s="76"/>
      <c r="YC97" s="76"/>
      <c r="YD97" s="76"/>
      <c r="YE97" s="76"/>
      <c r="YF97" s="76"/>
      <c r="YG97" s="76"/>
      <c r="YH97" s="76"/>
      <c r="YI97" s="76"/>
      <c r="YJ97" s="76"/>
      <c r="YK97" s="76"/>
      <c r="YL97" s="76"/>
      <c r="YM97" s="76"/>
      <c r="YN97" s="76"/>
      <c r="YO97" s="76"/>
      <c r="YP97" s="76"/>
      <c r="YQ97" s="76"/>
      <c r="YR97" s="76"/>
      <c r="YS97" s="76"/>
      <c r="YT97" s="76"/>
      <c r="YU97" s="76"/>
      <c r="YV97" s="76"/>
      <c r="YW97" s="76"/>
      <c r="YX97" s="76"/>
      <c r="YY97" s="76"/>
      <c r="YZ97" s="76"/>
      <c r="ZA97" s="76"/>
      <c r="ZB97" s="76"/>
      <c r="ZC97" s="76"/>
      <c r="ZD97" s="76"/>
      <c r="ZE97" s="76"/>
      <c r="ZF97" s="76"/>
      <c r="ZG97" s="76"/>
      <c r="ZH97" s="76"/>
      <c r="ZI97" s="76"/>
      <c r="ZJ97" s="76"/>
      <c r="ZK97" s="76"/>
      <c r="ZL97" s="76"/>
      <c r="ZM97" s="76"/>
      <c r="ZN97" s="76"/>
      <c r="ZO97" s="76"/>
      <c r="ZP97" s="76"/>
      <c r="ZQ97" s="76"/>
      <c r="ZR97" s="76"/>
      <c r="ZS97" s="76"/>
      <c r="ZT97" s="76"/>
      <c r="ZU97" s="76"/>
      <c r="ZV97" s="76"/>
      <c r="ZW97" s="76"/>
      <c r="ZX97" s="76"/>
      <c r="ZY97" s="76"/>
      <c r="ZZ97" s="76"/>
      <c r="AAA97" s="76"/>
      <c r="AAB97" s="76"/>
      <c r="AAC97" s="76"/>
      <c r="AAD97" s="76"/>
      <c r="AAE97" s="76"/>
      <c r="AAF97" s="76"/>
      <c r="AAG97" s="76"/>
      <c r="AAH97" s="76"/>
      <c r="AAI97" s="76"/>
      <c r="AAJ97" s="76"/>
      <c r="AAK97" s="76"/>
      <c r="AAL97" s="76"/>
      <c r="AAM97" s="76"/>
      <c r="AAN97" s="76"/>
      <c r="AAO97" s="76"/>
      <c r="AAP97" s="76"/>
      <c r="AAQ97" s="76"/>
      <c r="AAR97" s="76"/>
      <c r="AAS97" s="76"/>
      <c r="AAT97" s="76"/>
      <c r="AAU97" s="76"/>
      <c r="AAV97" s="76"/>
      <c r="AAW97" s="76"/>
      <c r="AAX97" s="76"/>
      <c r="AAY97" s="76"/>
      <c r="AAZ97" s="76"/>
      <c r="ABA97" s="76"/>
      <c r="ABB97" s="76"/>
      <c r="ABC97" s="76"/>
      <c r="ABD97" s="76"/>
      <c r="ABE97" s="76"/>
      <c r="ABF97" s="76"/>
      <c r="ABG97" s="76"/>
      <c r="ABH97" s="76"/>
      <c r="ABI97" s="76"/>
      <c r="ABJ97" s="76"/>
      <c r="ABK97" s="76"/>
      <c r="ABL97" s="76"/>
      <c r="ABM97" s="76"/>
      <c r="ABN97" s="76"/>
      <c r="ABO97" s="76"/>
      <c r="ABP97" s="76"/>
      <c r="ABQ97" s="76"/>
      <c r="ABR97" s="76"/>
      <c r="ABS97" s="76"/>
      <c r="ABT97" s="76"/>
      <c r="ABU97" s="76"/>
      <c r="ABV97" s="76"/>
      <c r="ABW97" s="76"/>
      <c r="ABX97" s="76"/>
      <c r="ABY97" s="76"/>
      <c r="ABZ97" s="76"/>
      <c r="ACA97" s="76"/>
      <c r="ACB97" s="76"/>
      <c r="ACC97" s="76"/>
      <c r="ACD97" s="76"/>
      <c r="ACE97" s="76"/>
      <c r="ACF97" s="76"/>
      <c r="ACG97" s="76"/>
      <c r="ACH97" s="76"/>
      <c r="ACI97" s="76"/>
      <c r="ACJ97" s="76"/>
      <c r="ACK97" s="76"/>
      <c r="ACL97" s="76"/>
      <c r="ACM97" s="76"/>
      <c r="ACN97" s="76"/>
      <c r="ACO97" s="76"/>
      <c r="ACP97" s="76"/>
      <c r="ACQ97" s="76"/>
      <c r="ACR97" s="76"/>
      <c r="ACS97" s="76"/>
      <c r="ACT97" s="76"/>
      <c r="ACU97" s="76"/>
      <c r="ACV97" s="76"/>
      <c r="ACW97" s="76"/>
      <c r="ACX97" s="76"/>
      <c r="ACY97" s="76"/>
      <c r="ACZ97" s="76"/>
      <c r="ADA97" s="76"/>
      <c r="ADB97" s="76"/>
      <c r="ADC97" s="76"/>
      <c r="ADD97" s="76"/>
      <c r="ADE97" s="76"/>
      <c r="ADF97" s="76"/>
      <c r="ADG97" s="76"/>
      <c r="ADH97" s="76"/>
      <c r="ADI97" s="76"/>
      <c r="ADJ97" s="76"/>
      <c r="ADK97" s="76"/>
      <c r="ADL97" s="76"/>
      <c r="ADM97" s="76"/>
      <c r="ADN97" s="76"/>
      <c r="ADO97" s="76"/>
      <c r="ADP97" s="76"/>
      <c r="ADQ97" s="76"/>
      <c r="ADR97" s="76"/>
      <c r="ADS97" s="76"/>
      <c r="ADT97" s="76"/>
      <c r="ADU97" s="76"/>
      <c r="ADV97" s="76"/>
      <c r="ADW97" s="76"/>
      <c r="ADX97" s="76"/>
      <c r="ADY97" s="76"/>
      <c r="ADZ97" s="76"/>
      <c r="AEA97" s="76"/>
      <c r="AEB97" s="76"/>
      <c r="AEC97" s="76"/>
      <c r="AED97" s="76"/>
      <c r="AEE97" s="76"/>
      <c r="AEF97" s="76"/>
      <c r="AEG97" s="76"/>
      <c r="AEH97" s="76"/>
      <c r="AEI97" s="76"/>
      <c r="AEJ97" s="76"/>
      <c r="AEK97" s="76"/>
      <c r="AEL97" s="76"/>
      <c r="AEM97" s="76"/>
      <c r="AEN97" s="76"/>
      <c r="AEO97" s="76"/>
      <c r="AEP97" s="76"/>
      <c r="AEQ97" s="76"/>
      <c r="AER97" s="76"/>
      <c r="AES97" s="76"/>
      <c r="AET97" s="76"/>
      <c r="AEU97" s="76"/>
      <c r="AEV97" s="76"/>
      <c r="AEW97" s="76"/>
      <c r="AEX97" s="76"/>
      <c r="AEY97" s="76"/>
      <c r="AEZ97" s="76"/>
      <c r="AFA97" s="76"/>
      <c r="AFB97" s="76"/>
      <c r="AFC97" s="76"/>
      <c r="AFD97" s="76"/>
      <c r="AFE97" s="76"/>
      <c r="AFF97" s="76"/>
      <c r="AFG97" s="76"/>
      <c r="AFH97" s="76"/>
      <c r="AFI97" s="76"/>
      <c r="AFJ97" s="76"/>
      <c r="AFK97" s="76"/>
      <c r="AFL97" s="76"/>
      <c r="AFM97" s="76"/>
      <c r="AFN97" s="76"/>
      <c r="AFO97" s="76"/>
      <c r="AFP97" s="76"/>
      <c r="AFQ97" s="76"/>
      <c r="AFR97" s="76"/>
      <c r="AFS97" s="76"/>
      <c r="AFT97" s="76"/>
      <c r="AFU97" s="76"/>
      <c r="AFV97" s="76"/>
      <c r="AFW97" s="76"/>
      <c r="AFX97" s="76"/>
      <c r="AFY97" s="76"/>
      <c r="AFZ97" s="76"/>
      <c r="AGA97" s="76"/>
      <c r="AGB97" s="76"/>
      <c r="AGC97" s="76"/>
      <c r="AGD97" s="76"/>
      <c r="AGE97" s="76"/>
      <c r="AGF97" s="76"/>
      <c r="AGG97" s="76"/>
      <c r="AGH97" s="76"/>
      <c r="AGI97" s="76"/>
      <c r="AGJ97" s="76"/>
      <c r="AGK97" s="76"/>
      <c r="AGL97" s="76"/>
      <c r="AGM97" s="76"/>
      <c r="AGN97" s="76"/>
      <c r="AGO97" s="76"/>
      <c r="AGP97" s="76"/>
      <c r="AGQ97" s="76"/>
      <c r="AGR97" s="76"/>
      <c r="AGS97" s="76"/>
      <c r="AGT97" s="76"/>
      <c r="AGU97" s="76"/>
      <c r="AGV97" s="76"/>
      <c r="AGW97" s="76"/>
      <c r="AGX97" s="76"/>
      <c r="AGY97" s="76"/>
      <c r="AGZ97" s="76"/>
      <c r="AHA97" s="76"/>
      <c r="AHB97" s="76"/>
      <c r="AHC97" s="76"/>
      <c r="AHD97" s="76"/>
      <c r="AHE97" s="76"/>
      <c r="AHF97" s="76"/>
      <c r="AHG97" s="76"/>
      <c r="AHH97" s="76"/>
      <c r="AHI97" s="76"/>
      <c r="AHJ97" s="76"/>
      <c r="AHK97" s="76"/>
      <c r="AHL97" s="76"/>
      <c r="AHM97" s="76"/>
      <c r="AHN97" s="76"/>
      <c r="AHO97" s="76"/>
      <c r="AHP97" s="76"/>
      <c r="AHQ97" s="76"/>
      <c r="AHR97" s="76"/>
      <c r="AHS97" s="76"/>
      <c r="AHT97" s="76"/>
      <c r="AHU97" s="76"/>
      <c r="AHV97" s="76"/>
      <c r="AHW97" s="76"/>
      <c r="AHX97" s="76"/>
      <c r="AHY97" s="76"/>
      <c r="AHZ97" s="76"/>
      <c r="AIA97" s="76"/>
      <c r="AIB97" s="76"/>
      <c r="AIC97" s="76"/>
      <c r="AID97" s="76"/>
      <c r="AIE97" s="76"/>
      <c r="AIF97" s="76"/>
      <c r="AIG97" s="76"/>
      <c r="AIH97" s="76"/>
      <c r="AII97" s="76"/>
      <c r="AIJ97" s="76"/>
      <c r="AIK97" s="76"/>
      <c r="AIL97" s="76"/>
      <c r="AIM97" s="76"/>
      <c r="AIN97" s="76"/>
      <c r="AIO97" s="76"/>
      <c r="AIP97" s="76"/>
      <c r="AIQ97" s="76"/>
      <c r="AIR97" s="76"/>
      <c r="AIS97" s="76"/>
      <c r="AIT97" s="76"/>
      <c r="AIU97" s="76"/>
      <c r="AIV97" s="76"/>
      <c r="AIW97" s="76"/>
      <c r="AIX97" s="76"/>
      <c r="AIY97" s="76"/>
      <c r="AIZ97" s="76"/>
      <c r="AJA97" s="76"/>
      <c r="AJB97" s="76"/>
      <c r="AJC97" s="76"/>
      <c r="AJD97" s="76"/>
      <c r="AJE97" s="76"/>
      <c r="AJF97" s="76"/>
      <c r="AJG97" s="76"/>
      <c r="AJH97" s="76"/>
      <c r="AJI97" s="76"/>
      <c r="AJJ97" s="76"/>
      <c r="AJK97" s="76"/>
      <c r="AJL97" s="76"/>
      <c r="AJM97" s="76"/>
      <c r="AJN97" s="76"/>
      <c r="AJO97" s="76"/>
      <c r="AJP97" s="76"/>
      <c r="AJQ97" s="76"/>
      <c r="AJR97" s="76"/>
      <c r="AJS97" s="76"/>
      <c r="AJT97" s="76"/>
      <c r="AJU97" s="76"/>
      <c r="AJV97" s="76"/>
      <c r="AJW97" s="76"/>
      <c r="AJX97" s="76"/>
      <c r="AJY97" s="76"/>
      <c r="AJZ97" s="76"/>
      <c r="AKA97" s="76"/>
      <c r="AKB97" s="76"/>
      <c r="AKC97" s="76"/>
      <c r="AKD97" s="76"/>
      <c r="AKE97" s="76"/>
      <c r="AKF97" s="76"/>
      <c r="AKG97" s="76"/>
      <c r="AKH97" s="76"/>
      <c r="AKI97" s="76"/>
      <c r="AKJ97" s="76"/>
      <c r="AKK97" s="76"/>
      <c r="AKL97" s="76"/>
      <c r="AKM97" s="76"/>
      <c r="AKN97" s="76"/>
      <c r="AKO97" s="76"/>
      <c r="AKP97" s="76"/>
      <c r="AKQ97" s="76"/>
      <c r="AKR97" s="76"/>
      <c r="AKS97" s="76"/>
      <c r="AKT97" s="76"/>
      <c r="AKU97" s="76"/>
      <c r="AKV97" s="76"/>
      <c r="AKW97" s="76"/>
      <c r="AKX97" s="76"/>
      <c r="AKY97" s="76"/>
      <c r="AKZ97" s="76"/>
      <c r="ALA97" s="76"/>
      <c r="ALB97" s="76"/>
      <c r="ALC97" s="76"/>
      <c r="ALD97" s="76"/>
      <c r="ALE97" s="76"/>
      <c r="ALF97" s="76"/>
      <c r="ALG97" s="76"/>
      <c r="ALH97" s="76"/>
      <c r="ALI97" s="76"/>
      <c r="ALJ97" s="76"/>
      <c r="ALK97" s="76"/>
      <c r="ALL97" s="76"/>
      <c r="ALM97" s="76"/>
      <c r="ALN97" s="76"/>
      <c r="ALO97" s="76"/>
      <c r="ALP97" s="76"/>
      <c r="ALQ97" s="76"/>
      <c r="ALR97" s="76"/>
      <c r="ALS97" s="76"/>
      <c r="ALT97" s="76"/>
      <c r="ALU97" s="76"/>
      <c r="ALV97" s="76"/>
      <c r="ALW97" s="76"/>
      <c r="ALX97" s="76"/>
      <c r="ALY97" s="76"/>
      <c r="ALZ97" s="76"/>
      <c r="AMA97" s="76"/>
      <c r="AMB97" s="76"/>
      <c r="AMC97" s="76"/>
      <c r="AMD97" s="76"/>
      <c r="AME97" s="76"/>
    </row>
    <row r="98" spans="1:1019" s="77" customFormat="1">
      <c r="A98" s="49" t="s">
        <v>46</v>
      </c>
      <c r="B98" s="49"/>
      <c r="C98" s="49"/>
      <c r="D98" s="50" t="s">
        <v>34</v>
      </c>
      <c r="E98" s="49"/>
      <c r="F98" s="62"/>
      <c r="G98" s="51"/>
      <c r="H98" s="51"/>
      <c r="I98" s="51"/>
      <c r="J98" s="51">
        <f>J99+J106</f>
        <v>5831024.7199999988</v>
      </c>
      <c r="K98" s="76"/>
      <c r="L98" s="76"/>
      <c r="M98" s="76"/>
      <c r="N98" s="76"/>
      <c r="O98" s="76"/>
      <c r="P98" s="76"/>
      <c r="Q98" s="76"/>
      <c r="R98" s="76"/>
      <c r="S98" s="76"/>
      <c r="T98" s="76"/>
      <c r="U98" s="76"/>
      <c r="V98" s="76"/>
      <c r="W98" s="76"/>
      <c r="X98" s="76"/>
      <c r="Y98" s="76"/>
      <c r="Z98" s="76"/>
      <c r="AA98" s="76"/>
      <c r="AB98" s="76"/>
      <c r="AC98" s="76"/>
      <c r="AD98" s="76"/>
      <c r="AE98" s="76"/>
      <c r="AF98" s="76"/>
      <c r="AG98" s="76"/>
      <c r="AH98" s="76"/>
      <c r="AI98" s="76"/>
      <c r="AJ98" s="76"/>
      <c r="AK98" s="76"/>
      <c r="AL98" s="76"/>
      <c r="AM98" s="76"/>
      <c r="AN98" s="76"/>
      <c r="AO98" s="76"/>
      <c r="AP98" s="76"/>
      <c r="AQ98" s="76"/>
      <c r="AR98" s="76"/>
      <c r="AS98" s="76"/>
      <c r="AT98" s="76"/>
      <c r="AU98" s="76"/>
      <c r="AV98" s="76"/>
      <c r="AW98" s="76"/>
      <c r="AX98" s="76"/>
      <c r="AY98" s="76"/>
      <c r="AZ98" s="76"/>
      <c r="BA98" s="76"/>
      <c r="BB98" s="76"/>
      <c r="BC98" s="76"/>
      <c r="BD98" s="76"/>
      <c r="BE98" s="76"/>
      <c r="BF98" s="76"/>
      <c r="BG98" s="76"/>
      <c r="BH98" s="76"/>
      <c r="BI98" s="76"/>
      <c r="BJ98" s="76"/>
      <c r="BK98" s="76"/>
      <c r="BL98" s="76"/>
      <c r="BM98" s="76"/>
      <c r="BN98" s="76"/>
      <c r="BO98" s="76"/>
      <c r="BP98" s="76"/>
      <c r="BQ98" s="76"/>
      <c r="BR98" s="76"/>
      <c r="BS98" s="76"/>
      <c r="BT98" s="76"/>
      <c r="BU98" s="76"/>
      <c r="BV98" s="76"/>
      <c r="BW98" s="76"/>
      <c r="BX98" s="76"/>
      <c r="BY98" s="76"/>
      <c r="BZ98" s="76"/>
      <c r="CA98" s="76"/>
      <c r="CB98" s="76"/>
      <c r="CC98" s="76"/>
      <c r="CD98" s="76"/>
      <c r="CE98" s="76"/>
      <c r="CF98" s="76"/>
      <c r="CG98" s="76"/>
      <c r="CH98" s="76"/>
      <c r="CI98" s="76"/>
      <c r="CJ98" s="76"/>
      <c r="CK98" s="76"/>
      <c r="CL98" s="76"/>
      <c r="CM98" s="76"/>
      <c r="CN98" s="76"/>
      <c r="CO98" s="76"/>
      <c r="CP98" s="76"/>
      <c r="CQ98" s="76"/>
      <c r="CR98" s="76"/>
      <c r="CS98" s="76"/>
      <c r="CT98" s="76"/>
      <c r="CU98" s="76"/>
      <c r="CV98" s="76"/>
      <c r="CW98" s="76"/>
      <c r="CX98" s="76"/>
      <c r="CY98" s="76"/>
      <c r="CZ98" s="76"/>
      <c r="DA98" s="76"/>
      <c r="DB98" s="76"/>
      <c r="DC98" s="76"/>
      <c r="DD98" s="76"/>
      <c r="DE98" s="76"/>
      <c r="DF98" s="76"/>
      <c r="DG98" s="76"/>
      <c r="DH98" s="76"/>
      <c r="DI98" s="76"/>
      <c r="DJ98" s="76"/>
      <c r="DK98" s="76"/>
      <c r="DL98" s="76"/>
      <c r="DM98" s="76"/>
      <c r="DN98" s="76"/>
      <c r="DO98" s="76"/>
      <c r="DP98" s="76"/>
      <c r="DQ98" s="76"/>
      <c r="DR98" s="76"/>
      <c r="DS98" s="76"/>
      <c r="DT98" s="76"/>
      <c r="DU98" s="76"/>
      <c r="DV98" s="76"/>
      <c r="DW98" s="76"/>
      <c r="DX98" s="76"/>
      <c r="DY98" s="76"/>
      <c r="DZ98" s="76"/>
      <c r="EA98" s="76"/>
      <c r="EB98" s="76"/>
      <c r="EC98" s="76"/>
      <c r="ED98" s="76"/>
      <c r="EE98" s="76"/>
      <c r="EF98" s="76"/>
      <c r="EG98" s="76"/>
      <c r="EH98" s="76"/>
      <c r="EI98" s="76"/>
      <c r="EJ98" s="76"/>
      <c r="EK98" s="76"/>
      <c r="EL98" s="76"/>
      <c r="EM98" s="76"/>
      <c r="EN98" s="76"/>
      <c r="EO98" s="76"/>
      <c r="EP98" s="76"/>
      <c r="EQ98" s="76"/>
      <c r="ER98" s="76"/>
      <c r="ES98" s="76"/>
      <c r="ET98" s="76"/>
      <c r="EU98" s="76"/>
      <c r="EV98" s="76"/>
      <c r="EW98" s="76"/>
      <c r="EX98" s="76"/>
      <c r="EY98" s="76"/>
      <c r="EZ98" s="76"/>
      <c r="FA98" s="76"/>
      <c r="FB98" s="76"/>
      <c r="FC98" s="76"/>
      <c r="FD98" s="76"/>
      <c r="FE98" s="76"/>
      <c r="FF98" s="76"/>
      <c r="FG98" s="76"/>
      <c r="FH98" s="76"/>
      <c r="FI98" s="76"/>
      <c r="FJ98" s="76"/>
      <c r="FK98" s="76"/>
      <c r="FL98" s="76"/>
      <c r="FM98" s="76"/>
      <c r="FN98" s="76"/>
      <c r="FO98" s="76"/>
      <c r="FP98" s="76"/>
      <c r="FQ98" s="76"/>
      <c r="FR98" s="76"/>
      <c r="FS98" s="76"/>
      <c r="FT98" s="76"/>
      <c r="FU98" s="76"/>
      <c r="FV98" s="76"/>
      <c r="FW98" s="76"/>
      <c r="FX98" s="76"/>
      <c r="FY98" s="76"/>
      <c r="FZ98" s="76"/>
      <c r="GA98" s="76"/>
      <c r="GB98" s="76"/>
      <c r="GC98" s="76"/>
      <c r="GD98" s="76"/>
      <c r="GE98" s="76"/>
      <c r="GF98" s="76"/>
      <c r="GG98" s="76"/>
      <c r="GH98" s="76"/>
      <c r="GI98" s="76"/>
      <c r="GJ98" s="76"/>
      <c r="GK98" s="76"/>
      <c r="GL98" s="76"/>
      <c r="GM98" s="76"/>
      <c r="GN98" s="76"/>
      <c r="GO98" s="76"/>
      <c r="GP98" s="76"/>
      <c r="GQ98" s="76"/>
      <c r="GR98" s="76"/>
      <c r="GS98" s="76"/>
      <c r="GT98" s="76"/>
      <c r="GU98" s="76"/>
      <c r="GV98" s="76"/>
      <c r="GW98" s="76"/>
      <c r="GX98" s="76"/>
      <c r="GY98" s="76"/>
      <c r="GZ98" s="76"/>
      <c r="HA98" s="76"/>
      <c r="HB98" s="76"/>
      <c r="HC98" s="76"/>
      <c r="HD98" s="76"/>
      <c r="HE98" s="76"/>
      <c r="HF98" s="76"/>
      <c r="HG98" s="76"/>
      <c r="HH98" s="76"/>
      <c r="HI98" s="76"/>
      <c r="HJ98" s="76"/>
      <c r="HK98" s="76"/>
      <c r="HL98" s="76"/>
      <c r="HM98" s="76"/>
      <c r="HN98" s="76"/>
      <c r="HO98" s="76"/>
      <c r="HP98" s="76"/>
      <c r="HQ98" s="76"/>
      <c r="HR98" s="76"/>
      <c r="HS98" s="76"/>
      <c r="HT98" s="76"/>
      <c r="HU98" s="76"/>
      <c r="HV98" s="76"/>
      <c r="HW98" s="76"/>
      <c r="HX98" s="76"/>
      <c r="HY98" s="76"/>
      <c r="HZ98" s="76"/>
      <c r="IA98" s="76"/>
      <c r="IB98" s="76"/>
      <c r="IC98" s="76"/>
      <c r="ID98" s="76"/>
      <c r="IE98" s="76"/>
      <c r="IF98" s="76"/>
      <c r="IG98" s="76"/>
      <c r="IH98" s="76"/>
      <c r="II98" s="76"/>
      <c r="IJ98" s="76"/>
      <c r="IK98" s="76"/>
      <c r="IL98" s="76"/>
      <c r="IM98" s="76"/>
      <c r="IN98" s="76"/>
      <c r="IO98" s="76"/>
      <c r="IP98" s="76"/>
      <c r="IQ98" s="76"/>
      <c r="IR98" s="76"/>
      <c r="IS98" s="76"/>
      <c r="IT98" s="76"/>
      <c r="IU98" s="76"/>
      <c r="IV98" s="76"/>
      <c r="IW98" s="76"/>
      <c r="IX98" s="76"/>
      <c r="IY98" s="76"/>
      <c r="IZ98" s="76"/>
      <c r="JA98" s="76"/>
      <c r="JB98" s="76"/>
      <c r="JC98" s="76"/>
      <c r="JD98" s="76"/>
      <c r="JE98" s="76"/>
      <c r="JF98" s="76"/>
      <c r="JG98" s="76"/>
      <c r="JH98" s="76"/>
      <c r="JI98" s="76"/>
      <c r="JJ98" s="76"/>
      <c r="JK98" s="76"/>
      <c r="JL98" s="76"/>
      <c r="JM98" s="76"/>
      <c r="JN98" s="76"/>
      <c r="JO98" s="76"/>
      <c r="JP98" s="76"/>
      <c r="JQ98" s="76"/>
      <c r="JR98" s="76"/>
      <c r="JS98" s="76"/>
      <c r="JT98" s="76"/>
      <c r="JU98" s="76"/>
      <c r="JV98" s="76"/>
      <c r="JW98" s="76"/>
      <c r="JX98" s="76"/>
      <c r="JY98" s="76"/>
      <c r="JZ98" s="76"/>
      <c r="KA98" s="76"/>
      <c r="KB98" s="76"/>
      <c r="KC98" s="76"/>
      <c r="KD98" s="76"/>
      <c r="KE98" s="76"/>
      <c r="KF98" s="76"/>
      <c r="KG98" s="76"/>
      <c r="KH98" s="76"/>
      <c r="KI98" s="76"/>
      <c r="KJ98" s="76"/>
      <c r="KK98" s="76"/>
      <c r="KL98" s="76"/>
      <c r="KM98" s="76"/>
      <c r="KN98" s="76"/>
      <c r="KO98" s="76"/>
      <c r="KP98" s="76"/>
      <c r="KQ98" s="76"/>
      <c r="KR98" s="76"/>
      <c r="KS98" s="76"/>
      <c r="KT98" s="76"/>
      <c r="KU98" s="76"/>
      <c r="KV98" s="76"/>
      <c r="KW98" s="76"/>
      <c r="KX98" s="76"/>
      <c r="KY98" s="76"/>
      <c r="KZ98" s="76"/>
      <c r="LA98" s="76"/>
      <c r="LB98" s="76"/>
      <c r="LC98" s="76"/>
      <c r="LD98" s="76"/>
      <c r="LE98" s="76"/>
      <c r="LF98" s="76"/>
      <c r="LG98" s="76"/>
      <c r="LH98" s="76"/>
      <c r="LI98" s="76"/>
      <c r="LJ98" s="76"/>
      <c r="LK98" s="76"/>
      <c r="LL98" s="76"/>
      <c r="LM98" s="76"/>
      <c r="LN98" s="76"/>
      <c r="LO98" s="76"/>
      <c r="LP98" s="76"/>
      <c r="LQ98" s="76"/>
      <c r="LR98" s="76"/>
      <c r="LS98" s="76"/>
      <c r="LT98" s="76"/>
      <c r="LU98" s="76"/>
      <c r="LV98" s="76"/>
      <c r="LW98" s="76"/>
      <c r="LX98" s="76"/>
      <c r="LY98" s="76"/>
      <c r="LZ98" s="76"/>
      <c r="MA98" s="76"/>
      <c r="MB98" s="76"/>
      <c r="MC98" s="76"/>
      <c r="MD98" s="76"/>
      <c r="ME98" s="76"/>
      <c r="MF98" s="76"/>
      <c r="MG98" s="76"/>
      <c r="MH98" s="76"/>
      <c r="MI98" s="76"/>
      <c r="MJ98" s="76"/>
      <c r="MK98" s="76"/>
      <c r="ML98" s="76"/>
      <c r="MM98" s="76"/>
      <c r="MN98" s="76"/>
      <c r="MO98" s="76"/>
      <c r="MP98" s="76"/>
      <c r="MQ98" s="76"/>
      <c r="MR98" s="76"/>
      <c r="MS98" s="76"/>
      <c r="MT98" s="76"/>
      <c r="MU98" s="76"/>
      <c r="MV98" s="76"/>
      <c r="MW98" s="76"/>
      <c r="MX98" s="76"/>
      <c r="MY98" s="76"/>
      <c r="MZ98" s="76"/>
      <c r="NA98" s="76"/>
      <c r="NB98" s="76"/>
      <c r="NC98" s="76"/>
      <c r="ND98" s="76"/>
      <c r="NE98" s="76"/>
      <c r="NF98" s="76"/>
      <c r="NG98" s="76"/>
      <c r="NH98" s="76"/>
      <c r="NI98" s="76"/>
      <c r="NJ98" s="76"/>
      <c r="NK98" s="76"/>
      <c r="NL98" s="76"/>
      <c r="NM98" s="76"/>
      <c r="NN98" s="76"/>
      <c r="NO98" s="76"/>
      <c r="NP98" s="76"/>
      <c r="NQ98" s="76"/>
      <c r="NR98" s="76"/>
      <c r="NS98" s="76"/>
      <c r="NT98" s="76"/>
      <c r="NU98" s="76"/>
      <c r="NV98" s="76"/>
      <c r="NW98" s="76"/>
      <c r="NX98" s="76"/>
      <c r="NY98" s="76"/>
      <c r="NZ98" s="76"/>
      <c r="OA98" s="76"/>
      <c r="OB98" s="76"/>
      <c r="OC98" s="76"/>
      <c r="OD98" s="76"/>
      <c r="OE98" s="76"/>
      <c r="OF98" s="76"/>
      <c r="OG98" s="76"/>
      <c r="OH98" s="76"/>
      <c r="OI98" s="76"/>
      <c r="OJ98" s="76"/>
      <c r="OK98" s="76"/>
      <c r="OL98" s="76"/>
      <c r="OM98" s="76"/>
      <c r="ON98" s="76"/>
      <c r="OO98" s="76"/>
      <c r="OP98" s="76"/>
      <c r="OQ98" s="76"/>
      <c r="OR98" s="76"/>
      <c r="OS98" s="76"/>
      <c r="OT98" s="76"/>
      <c r="OU98" s="76"/>
      <c r="OV98" s="76"/>
      <c r="OW98" s="76"/>
      <c r="OX98" s="76"/>
      <c r="OY98" s="76"/>
      <c r="OZ98" s="76"/>
      <c r="PA98" s="76"/>
      <c r="PB98" s="76"/>
      <c r="PC98" s="76"/>
      <c r="PD98" s="76"/>
      <c r="PE98" s="76"/>
      <c r="PF98" s="76"/>
      <c r="PG98" s="76"/>
      <c r="PH98" s="76"/>
      <c r="PI98" s="76"/>
      <c r="PJ98" s="76"/>
      <c r="PK98" s="76"/>
      <c r="PL98" s="76"/>
      <c r="PM98" s="76"/>
      <c r="PN98" s="76"/>
      <c r="PO98" s="76"/>
      <c r="PP98" s="76"/>
      <c r="PQ98" s="76"/>
      <c r="PR98" s="76"/>
      <c r="PS98" s="76"/>
      <c r="PT98" s="76"/>
      <c r="PU98" s="76"/>
      <c r="PV98" s="76"/>
      <c r="PW98" s="76"/>
      <c r="PX98" s="76"/>
      <c r="PY98" s="76"/>
      <c r="PZ98" s="76"/>
      <c r="QA98" s="76"/>
      <c r="QB98" s="76"/>
      <c r="QC98" s="76"/>
      <c r="QD98" s="76"/>
      <c r="QE98" s="76"/>
      <c r="QF98" s="76"/>
      <c r="QG98" s="76"/>
      <c r="QH98" s="76"/>
      <c r="QI98" s="76"/>
      <c r="QJ98" s="76"/>
      <c r="QK98" s="76"/>
      <c r="QL98" s="76"/>
      <c r="QM98" s="76"/>
      <c r="QN98" s="76"/>
      <c r="QO98" s="76"/>
      <c r="QP98" s="76"/>
      <c r="QQ98" s="76"/>
      <c r="QR98" s="76"/>
      <c r="QS98" s="76"/>
      <c r="QT98" s="76"/>
      <c r="QU98" s="76"/>
      <c r="QV98" s="76"/>
      <c r="QW98" s="76"/>
      <c r="QX98" s="76"/>
      <c r="QY98" s="76"/>
      <c r="QZ98" s="76"/>
      <c r="RA98" s="76"/>
      <c r="RB98" s="76"/>
      <c r="RC98" s="76"/>
      <c r="RD98" s="76"/>
      <c r="RE98" s="76"/>
      <c r="RF98" s="76"/>
      <c r="RG98" s="76"/>
      <c r="RH98" s="76"/>
      <c r="RI98" s="76"/>
      <c r="RJ98" s="76"/>
      <c r="RK98" s="76"/>
      <c r="RL98" s="76"/>
      <c r="RM98" s="76"/>
      <c r="RN98" s="76"/>
      <c r="RO98" s="76"/>
      <c r="RP98" s="76"/>
      <c r="RQ98" s="76"/>
      <c r="RR98" s="76"/>
      <c r="RS98" s="76"/>
      <c r="RT98" s="76"/>
      <c r="RU98" s="76"/>
      <c r="RV98" s="76"/>
      <c r="RW98" s="76"/>
      <c r="RX98" s="76"/>
      <c r="RY98" s="76"/>
      <c r="RZ98" s="76"/>
      <c r="SA98" s="76"/>
      <c r="SB98" s="76"/>
      <c r="SC98" s="76"/>
      <c r="SD98" s="76"/>
      <c r="SE98" s="76"/>
      <c r="SF98" s="76"/>
      <c r="SG98" s="76"/>
      <c r="SH98" s="76"/>
      <c r="SI98" s="76"/>
      <c r="SJ98" s="76"/>
      <c r="SK98" s="76"/>
      <c r="SL98" s="76"/>
      <c r="SM98" s="76"/>
      <c r="SN98" s="76"/>
      <c r="SO98" s="76"/>
      <c r="SP98" s="76"/>
      <c r="SQ98" s="76"/>
      <c r="SR98" s="76"/>
      <c r="SS98" s="76"/>
      <c r="ST98" s="76"/>
      <c r="SU98" s="76"/>
      <c r="SV98" s="76"/>
      <c r="SW98" s="76"/>
      <c r="SX98" s="76"/>
      <c r="SY98" s="76"/>
      <c r="SZ98" s="76"/>
      <c r="TA98" s="76"/>
      <c r="TB98" s="76"/>
      <c r="TC98" s="76"/>
      <c r="TD98" s="76"/>
      <c r="TE98" s="76"/>
      <c r="TF98" s="76"/>
      <c r="TG98" s="76"/>
      <c r="TH98" s="76"/>
      <c r="TI98" s="76"/>
      <c r="TJ98" s="76"/>
      <c r="TK98" s="76"/>
      <c r="TL98" s="76"/>
      <c r="TM98" s="76"/>
      <c r="TN98" s="76"/>
      <c r="TO98" s="76"/>
      <c r="TP98" s="76"/>
      <c r="TQ98" s="76"/>
      <c r="TR98" s="76"/>
      <c r="TS98" s="76"/>
      <c r="TT98" s="76"/>
      <c r="TU98" s="76"/>
      <c r="TV98" s="76"/>
      <c r="TW98" s="76"/>
      <c r="TX98" s="76"/>
      <c r="TY98" s="76"/>
      <c r="TZ98" s="76"/>
      <c r="UA98" s="76"/>
      <c r="UB98" s="76"/>
      <c r="UC98" s="76"/>
      <c r="UD98" s="76"/>
      <c r="UE98" s="76"/>
      <c r="UF98" s="76"/>
      <c r="UG98" s="76"/>
      <c r="UH98" s="76"/>
      <c r="UI98" s="76"/>
      <c r="UJ98" s="76"/>
      <c r="UK98" s="76"/>
      <c r="UL98" s="76"/>
      <c r="UM98" s="76"/>
      <c r="UN98" s="76"/>
      <c r="UO98" s="76"/>
      <c r="UP98" s="76"/>
      <c r="UQ98" s="76"/>
      <c r="UR98" s="76"/>
      <c r="US98" s="76"/>
      <c r="UT98" s="76"/>
      <c r="UU98" s="76"/>
      <c r="UV98" s="76"/>
      <c r="UW98" s="76"/>
      <c r="UX98" s="76"/>
      <c r="UY98" s="76"/>
      <c r="UZ98" s="76"/>
      <c r="VA98" s="76"/>
      <c r="VB98" s="76"/>
      <c r="VC98" s="76"/>
      <c r="VD98" s="76"/>
      <c r="VE98" s="76"/>
      <c r="VF98" s="76"/>
      <c r="VG98" s="76"/>
      <c r="VH98" s="76"/>
      <c r="VI98" s="76"/>
      <c r="VJ98" s="76"/>
      <c r="VK98" s="76"/>
      <c r="VL98" s="76"/>
      <c r="VM98" s="76"/>
      <c r="VN98" s="76"/>
      <c r="VO98" s="76"/>
      <c r="VP98" s="76"/>
      <c r="VQ98" s="76"/>
      <c r="VR98" s="76"/>
      <c r="VS98" s="76"/>
      <c r="VT98" s="76"/>
      <c r="VU98" s="76"/>
      <c r="VV98" s="76"/>
      <c r="VW98" s="76"/>
      <c r="VX98" s="76"/>
      <c r="VY98" s="76"/>
      <c r="VZ98" s="76"/>
      <c r="WA98" s="76"/>
      <c r="WB98" s="76"/>
      <c r="WC98" s="76"/>
      <c r="WD98" s="76"/>
      <c r="WE98" s="76"/>
      <c r="WF98" s="76"/>
      <c r="WG98" s="76"/>
      <c r="WH98" s="76"/>
      <c r="WI98" s="76"/>
      <c r="WJ98" s="76"/>
      <c r="WK98" s="76"/>
      <c r="WL98" s="76"/>
      <c r="WM98" s="76"/>
      <c r="WN98" s="76"/>
      <c r="WO98" s="76"/>
      <c r="WP98" s="76"/>
      <c r="WQ98" s="76"/>
      <c r="WR98" s="76"/>
      <c r="WS98" s="76"/>
      <c r="WT98" s="76"/>
      <c r="WU98" s="76"/>
      <c r="WV98" s="76"/>
      <c r="WW98" s="76"/>
      <c r="WX98" s="76"/>
      <c r="WY98" s="76"/>
      <c r="WZ98" s="76"/>
      <c r="XA98" s="76"/>
      <c r="XB98" s="76"/>
      <c r="XC98" s="76"/>
      <c r="XD98" s="76"/>
      <c r="XE98" s="76"/>
      <c r="XF98" s="76"/>
      <c r="XG98" s="76"/>
      <c r="XH98" s="76"/>
      <c r="XI98" s="76"/>
      <c r="XJ98" s="76"/>
      <c r="XK98" s="76"/>
      <c r="XL98" s="76"/>
      <c r="XM98" s="76"/>
      <c r="XN98" s="76"/>
      <c r="XO98" s="76"/>
      <c r="XP98" s="76"/>
      <c r="XQ98" s="76"/>
      <c r="XR98" s="76"/>
      <c r="XS98" s="76"/>
      <c r="XT98" s="76"/>
      <c r="XU98" s="76"/>
      <c r="XV98" s="76"/>
      <c r="XW98" s="76"/>
      <c r="XX98" s="76"/>
      <c r="XY98" s="76"/>
      <c r="XZ98" s="76"/>
      <c r="YA98" s="76"/>
      <c r="YB98" s="76"/>
      <c r="YC98" s="76"/>
      <c r="YD98" s="76"/>
      <c r="YE98" s="76"/>
      <c r="YF98" s="76"/>
      <c r="YG98" s="76"/>
      <c r="YH98" s="76"/>
      <c r="YI98" s="76"/>
      <c r="YJ98" s="76"/>
      <c r="YK98" s="76"/>
      <c r="YL98" s="76"/>
      <c r="YM98" s="76"/>
      <c r="YN98" s="76"/>
      <c r="YO98" s="76"/>
      <c r="YP98" s="76"/>
      <c r="YQ98" s="76"/>
      <c r="YR98" s="76"/>
      <c r="YS98" s="76"/>
      <c r="YT98" s="76"/>
      <c r="YU98" s="76"/>
      <c r="YV98" s="76"/>
      <c r="YW98" s="76"/>
      <c r="YX98" s="76"/>
      <c r="YY98" s="76"/>
      <c r="YZ98" s="76"/>
      <c r="ZA98" s="76"/>
      <c r="ZB98" s="76"/>
      <c r="ZC98" s="76"/>
      <c r="ZD98" s="76"/>
      <c r="ZE98" s="76"/>
      <c r="ZF98" s="76"/>
      <c r="ZG98" s="76"/>
      <c r="ZH98" s="76"/>
      <c r="ZI98" s="76"/>
      <c r="ZJ98" s="76"/>
      <c r="ZK98" s="76"/>
      <c r="ZL98" s="76"/>
      <c r="ZM98" s="76"/>
      <c r="ZN98" s="76"/>
      <c r="ZO98" s="76"/>
      <c r="ZP98" s="76"/>
      <c r="ZQ98" s="76"/>
      <c r="ZR98" s="76"/>
      <c r="ZS98" s="76"/>
      <c r="ZT98" s="76"/>
      <c r="ZU98" s="76"/>
      <c r="ZV98" s="76"/>
      <c r="ZW98" s="76"/>
      <c r="ZX98" s="76"/>
      <c r="ZY98" s="76"/>
      <c r="ZZ98" s="76"/>
      <c r="AAA98" s="76"/>
      <c r="AAB98" s="76"/>
      <c r="AAC98" s="76"/>
      <c r="AAD98" s="76"/>
      <c r="AAE98" s="76"/>
      <c r="AAF98" s="76"/>
      <c r="AAG98" s="76"/>
      <c r="AAH98" s="76"/>
      <c r="AAI98" s="76"/>
      <c r="AAJ98" s="76"/>
      <c r="AAK98" s="76"/>
      <c r="AAL98" s="76"/>
      <c r="AAM98" s="76"/>
      <c r="AAN98" s="76"/>
      <c r="AAO98" s="76"/>
      <c r="AAP98" s="76"/>
      <c r="AAQ98" s="76"/>
      <c r="AAR98" s="76"/>
      <c r="AAS98" s="76"/>
      <c r="AAT98" s="76"/>
      <c r="AAU98" s="76"/>
      <c r="AAV98" s="76"/>
      <c r="AAW98" s="76"/>
      <c r="AAX98" s="76"/>
      <c r="AAY98" s="76"/>
      <c r="AAZ98" s="76"/>
      <c r="ABA98" s="76"/>
      <c r="ABB98" s="76"/>
      <c r="ABC98" s="76"/>
      <c r="ABD98" s="76"/>
      <c r="ABE98" s="76"/>
      <c r="ABF98" s="76"/>
      <c r="ABG98" s="76"/>
      <c r="ABH98" s="76"/>
      <c r="ABI98" s="76"/>
      <c r="ABJ98" s="76"/>
      <c r="ABK98" s="76"/>
      <c r="ABL98" s="76"/>
      <c r="ABM98" s="76"/>
      <c r="ABN98" s="76"/>
      <c r="ABO98" s="76"/>
      <c r="ABP98" s="76"/>
      <c r="ABQ98" s="76"/>
      <c r="ABR98" s="76"/>
      <c r="ABS98" s="76"/>
      <c r="ABT98" s="76"/>
      <c r="ABU98" s="76"/>
      <c r="ABV98" s="76"/>
      <c r="ABW98" s="76"/>
      <c r="ABX98" s="76"/>
      <c r="ABY98" s="76"/>
      <c r="ABZ98" s="76"/>
      <c r="ACA98" s="76"/>
      <c r="ACB98" s="76"/>
      <c r="ACC98" s="76"/>
      <c r="ACD98" s="76"/>
      <c r="ACE98" s="76"/>
      <c r="ACF98" s="76"/>
      <c r="ACG98" s="76"/>
      <c r="ACH98" s="76"/>
      <c r="ACI98" s="76"/>
      <c r="ACJ98" s="76"/>
      <c r="ACK98" s="76"/>
      <c r="ACL98" s="76"/>
      <c r="ACM98" s="76"/>
      <c r="ACN98" s="76"/>
      <c r="ACO98" s="76"/>
      <c r="ACP98" s="76"/>
      <c r="ACQ98" s="76"/>
      <c r="ACR98" s="76"/>
      <c r="ACS98" s="76"/>
      <c r="ACT98" s="76"/>
      <c r="ACU98" s="76"/>
      <c r="ACV98" s="76"/>
      <c r="ACW98" s="76"/>
      <c r="ACX98" s="76"/>
      <c r="ACY98" s="76"/>
      <c r="ACZ98" s="76"/>
      <c r="ADA98" s="76"/>
      <c r="ADB98" s="76"/>
      <c r="ADC98" s="76"/>
      <c r="ADD98" s="76"/>
      <c r="ADE98" s="76"/>
      <c r="ADF98" s="76"/>
      <c r="ADG98" s="76"/>
      <c r="ADH98" s="76"/>
      <c r="ADI98" s="76"/>
      <c r="ADJ98" s="76"/>
      <c r="ADK98" s="76"/>
      <c r="ADL98" s="76"/>
      <c r="ADM98" s="76"/>
      <c r="ADN98" s="76"/>
      <c r="ADO98" s="76"/>
      <c r="ADP98" s="76"/>
      <c r="ADQ98" s="76"/>
      <c r="ADR98" s="76"/>
      <c r="ADS98" s="76"/>
      <c r="ADT98" s="76"/>
      <c r="ADU98" s="76"/>
      <c r="ADV98" s="76"/>
      <c r="ADW98" s="76"/>
      <c r="ADX98" s="76"/>
      <c r="ADY98" s="76"/>
      <c r="ADZ98" s="76"/>
      <c r="AEA98" s="76"/>
      <c r="AEB98" s="76"/>
      <c r="AEC98" s="76"/>
      <c r="AED98" s="76"/>
      <c r="AEE98" s="76"/>
      <c r="AEF98" s="76"/>
      <c r="AEG98" s="76"/>
      <c r="AEH98" s="76"/>
      <c r="AEI98" s="76"/>
      <c r="AEJ98" s="76"/>
      <c r="AEK98" s="76"/>
      <c r="AEL98" s="76"/>
      <c r="AEM98" s="76"/>
      <c r="AEN98" s="76"/>
      <c r="AEO98" s="76"/>
      <c r="AEP98" s="76"/>
      <c r="AEQ98" s="76"/>
      <c r="AER98" s="76"/>
      <c r="AES98" s="76"/>
      <c r="AET98" s="76"/>
      <c r="AEU98" s="76"/>
      <c r="AEV98" s="76"/>
      <c r="AEW98" s="76"/>
      <c r="AEX98" s="76"/>
      <c r="AEY98" s="76"/>
      <c r="AEZ98" s="76"/>
      <c r="AFA98" s="76"/>
      <c r="AFB98" s="76"/>
      <c r="AFC98" s="76"/>
      <c r="AFD98" s="76"/>
      <c r="AFE98" s="76"/>
      <c r="AFF98" s="76"/>
      <c r="AFG98" s="76"/>
      <c r="AFH98" s="76"/>
      <c r="AFI98" s="76"/>
      <c r="AFJ98" s="76"/>
      <c r="AFK98" s="76"/>
      <c r="AFL98" s="76"/>
      <c r="AFM98" s="76"/>
      <c r="AFN98" s="76"/>
      <c r="AFO98" s="76"/>
      <c r="AFP98" s="76"/>
      <c r="AFQ98" s="76"/>
      <c r="AFR98" s="76"/>
      <c r="AFS98" s="76"/>
      <c r="AFT98" s="76"/>
      <c r="AFU98" s="76"/>
      <c r="AFV98" s="76"/>
      <c r="AFW98" s="76"/>
      <c r="AFX98" s="76"/>
      <c r="AFY98" s="76"/>
      <c r="AFZ98" s="76"/>
      <c r="AGA98" s="76"/>
      <c r="AGB98" s="76"/>
      <c r="AGC98" s="76"/>
      <c r="AGD98" s="76"/>
      <c r="AGE98" s="76"/>
      <c r="AGF98" s="76"/>
      <c r="AGG98" s="76"/>
      <c r="AGH98" s="76"/>
      <c r="AGI98" s="76"/>
      <c r="AGJ98" s="76"/>
      <c r="AGK98" s="76"/>
      <c r="AGL98" s="76"/>
      <c r="AGM98" s="76"/>
      <c r="AGN98" s="76"/>
      <c r="AGO98" s="76"/>
      <c r="AGP98" s="76"/>
      <c r="AGQ98" s="76"/>
      <c r="AGR98" s="76"/>
      <c r="AGS98" s="76"/>
      <c r="AGT98" s="76"/>
      <c r="AGU98" s="76"/>
      <c r="AGV98" s="76"/>
      <c r="AGW98" s="76"/>
      <c r="AGX98" s="76"/>
      <c r="AGY98" s="76"/>
      <c r="AGZ98" s="76"/>
      <c r="AHA98" s="76"/>
      <c r="AHB98" s="76"/>
      <c r="AHC98" s="76"/>
      <c r="AHD98" s="76"/>
      <c r="AHE98" s="76"/>
      <c r="AHF98" s="76"/>
      <c r="AHG98" s="76"/>
      <c r="AHH98" s="76"/>
      <c r="AHI98" s="76"/>
      <c r="AHJ98" s="76"/>
      <c r="AHK98" s="76"/>
      <c r="AHL98" s="76"/>
      <c r="AHM98" s="76"/>
      <c r="AHN98" s="76"/>
      <c r="AHO98" s="76"/>
      <c r="AHP98" s="76"/>
      <c r="AHQ98" s="76"/>
      <c r="AHR98" s="76"/>
      <c r="AHS98" s="76"/>
      <c r="AHT98" s="76"/>
      <c r="AHU98" s="76"/>
      <c r="AHV98" s="76"/>
      <c r="AHW98" s="76"/>
      <c r="AHX98" s="76"/>
      <c r="AHY98" s="76"/>
      <c r="AHZ98" s="76"/>
      <c r="AIA98" s="76"/>
      <c r="AIB98" s="76"/>
      <c r="AIC98" s="76"/>
      <c r="AID98" s="76"/>
      <c r="AIE98" s="76"/>
      <c r="AIF98" s="76"/>
      <c r="AIG98" s="76"/>
      <c r="AIH98" s="76"/>
      <c r="AII98" s="76"/>
      <c r="AIJ98" s="76"/>
      <c r="AIK98" s="76"/>
      <c r="AIL98" s="76"/>
      <c r="AIM98" s="76"/>
      <c r="AIN98" s="76"/>
      <c r="AIO98" s="76"/>
      <c r="AIP98" s="76"/>
      <c r="AIQ98" s="76"/>
      <c r="AIR98" s="76"/>
      <c r="AIS98" s="76"/>
      <c r="AIT98" s="76"/>
      <c r="AIU98" s="76"/>
      <c r="AIV98" s="76"/>
      <c r="AIW98" s="76"/>
      <c r="AIX98" s="76"/>
      <c r="AIY98" s="76"/>
      <c r="AIZ98" s="76"/>
      <c r="AJA98" s="76"/>
      <c r="AJB98" s="76"/>
      <c r="AJC98" s="76"/>
      <c r="AJD98" s="76"/>
      <c r="AJE98" s="76"/>
      <c r="AJF98" s="76"/>
      <c r="AJG98" s="76"/>
      <c r="AJH98" s="76"/>
      <c r="AJI98" s="76"/>
      <c r="AJJ98" s="76"/>
      <c r="AJK98" s="76"/>
      <c r="AJL98" s="76"/>
      <c r="AJM98" s="76"/>
      <c r="AJN98" s="76"/>
      <c r="AJO98" s="76"/>
      <c r="AJP98" s="76"/>
      <c r="AJQ98" s="76"/>
      <c r="AJR98" s="76"/>
      <c r="AJS98" s="76"/>
      <c r="AJT98" s="76"/>
      <c r="AJU98" s="76"/>
      <c r="AJV98" s="76"/>
      <c r="AJW98" s="76"/>
      <c r="AJX98" s="76"/>
      <c r="AJY98" s="76"/>
      <c r="AJZ98" s="76"/>
      <c r="AKA98" s="76"/>
      <c r="AKB98" s="76"/>
      <c r="AKC98" s="76"/>
      <c r="AKD98" s="76"/>
      <c r="AKE98" s="76"/>
      <c r="AKF98" s="76"/>
      <c r="AKG98" s="76"/>
      <c r="AKH98" s="76"/>
      <c r="AKI98" s="76"/>
      <c r="AKJ98" s="76"/>
      <c r="AKK98" s="76"/>
      <c r="AKL98" s="76"/>
      <c r="AKM98" s="76"/>
      <c r="AKN98" s="76"/>
      <c r="AKO98" s="76"/>
      <c r="AKP98" s="76"/>
      <c r="AKQ98" s="76"/>
      <c r="AKR98" s="76"/>
      <c r="AKS98" s="76"/>
      <c r="AKT98" s="76"/>
      <c r="AKU98" s="76"/>
      <c r="AKV98" s="76"/>
      <c r="AKW98" s="76"/>
      <c r="AKX98" s="76"/>
      <c r="AKY98" s="76"/>
      <c r="AKZ98" s="76"/>
      <c r="ALA98" s="76"/>
      <c r="ALB98" s="76"/>
      <c r="ALC98" s="76"/>
      <c r="ALD98" s="76"/>
      <c r="ALE98" s="76"/>
      <c r="ALF98" s="76"/>
      <c r="ALG98" s="76"/>
      <c r="ALH98" s="76"/>
      <c r="ALI98" s="76"/>
      <c r="ALJ98" s="76"/>
      <c r="ALK98" s="76"/>
      <c r="ALL98" s="76"/>
      <c r="ALM98" s="76"/>
      <c r="ALN98" s="76"/>
      <c r="ALO98" s="76"/>
      <c r="ALP98" s="76"/>
      <c r="ALQ98" s="76"/>
      <c r="ALR98" s="76"/>
      <c r="ALS98" s="76"/>
      <c r="ALT98" s="76"/>
      <c r="ALU98" s="76"/>
      <c r="ALV98" s="76"/>
      <c r="ALW98" s="76"/>
      <c r="ALX98" s="76"/>
      <c r="ALY98" s="76"/>
      <c r="ALZ98" s="76"/>
      <c r="AMA98" s="76"/>
      <c r="AMB98" s="76"/>
      <c r="AMC98" s="76"/>
      <c r="AMD98" s="76"/>
      <c r="AME98" s="76"/>
    </row>
    <row r="99" spans="1:1019" s="77" customFormat="1">
      <c r="A99" s="49" t="s">
        <v>47</v>
      </c>
      <c r="B99" s="49"/>
      <c r="C99" s="49"/>
      <c r="D99" s="50" t="s">
        <v>107</v>
      </c>
      <c r="E99" s="49"/>
      <c r="F99" s="62"/>
      <c r="G99" s="51"/>
      <c r="H99" s="51"/>
      <c r="I99" s="51"/>
      <c r="J99" s="51">
        <f>SUM(J100:J105)</f>
        <v>1575612.4300000002</v>
      </c>
      <c r="K99" s="76"/>
      <c r="L99" s="76"/>
      <c r="M99" s="76"/>
      <c r="N99" s="76"/>
      <c r="O99" s="76"/>
      <c r="P99" s="76"/>
      <c r="Q99" s="76"/>
      <c r="R99" s="76"/>
      <c r="S99" s="76"/>
      <c r="T99" s="76"/>
      <c r="U99" s="76"/>
      <c r="V99" s="76"/>
      <c r="W99" s="76"/>
      <c r="X99" s="76"/>
      <c r="Y99" s="76"/>
      <c r="Z99" s="76"/>
      <c r="AA99" s="76"/>
      <c r="AB99" s="76"/>
      <c r="AC99" s="76"/>
      <c r="AD99" s="76"/>
      <c r="AE99" s="76"/>
      <c r="AF99" s="76"/>
      <c r="AG99" s="76"/>
      <c r="AH99" s="76"/>
      <c r="AI99" s="76"/>
      <c r="AJ99" s="76"/>
      <c r="AK99" s="76"/>
      <c r="AL99" s="76"/>
      <c r="AM99" s="76"/>
      <c r="AN99" s="76"/>
      <c r="AO99" s="76"/>
      <c r="AP99" s="76"/>
      <c r="AQ99" s="76"/>
      <c r="AR99" s="76"/>
      <c r="AS99" s="76"/>
      <c r="AT99" s="76"/>
      <c r="AU99" s="76"/>
      <c r="AV99" s="76"/>
      <c r="AW99" s="76"/>
      <c r="AX99" s="76"/>
      <c r="AY99" s="76"/>
      <c r="AZ99" s="76"/>
      <c r="BA99" s="76"/>
      <c r="BB99" s="76"/>
      <c r="BC99" s="76"/>
      <c r="BD99" s="76"/>
      <c r="BE99" s="76"/>
      <c r="BF99" s="76"/>
      <c r="BG99" s="76"/>
      <c r="BH99" s="76"/>
      <c r="BI99" s="76"/>
      <c r="BJ99" s="76"/>
      <c r="BK99" s="76"/>
      <c r="BL99" s="76"/>
      <c r="BM99" s="76"/>
      <c r="BN99" s="76"/>
      <c r="BO99" s="76"/>
      <c r="BP99" s="76"/>
      <c r="BQ99" s="76"/>
      <c r="BR99" s="76"/>
      <c r="BS99" s="76"/>
      <c r="BT99" s="76"/>
      <c r="BU99" s="76"/>
      <c r="BV99" s="76"/>
      <c r="BW99" s="76"/>
      <c r="BX99" s="76"/>
      <c r="BY99" s="76"/>
      <c r="BZ99" s="76"/>
      <c r="CA99" s="76"/>
      <c r="CB99" s="76"/>
      <c r="CC99" s="76"/>
      <c r="CD99" s="76"/>
      <c r="CE99" s="76"/>
      <c r="CF99" s="76"/>
      <c r="CG99" s="76"/>
      <c r="CH99" s="76"/>
      <c r="CI99" s="76"/>
      <c r="CJ99" s="76"/>
      <c r="CK99" s="76"/>
      <c r="CL99" s="76"/>
      <c r="CM99" s="76"/>
      <c r="CN99" s="76"/>
      <c r="CO99" s="76"/>
      <c r="CP99" s="76"/>
      <c r="CQ99" s="76"/>
      <c r="CR99" s="76"/>
      <c r="CS99" s="76"/>
      <c r="CT99" s="76"/>
      <c r="CU99" s="76"/>
      <c r="CV99" s="76"/>
      <c r="CW99" s="76"/>
      <c r="CX99" s="76"/>
      <c r="CY99" s="76"/>
      <c r="CZ99" s="76"/>
      <c r="DA99" s="76"/>
      <c r="DB99" s="76"/>
      <c r="DC99" s="76"/>
      <c r="DD99" s="76"/>
      <c r="DE99" s="76"/>
      <c r="DF99" s="76"/>
      <c r="DG99" s="76"/>
      <c r="DH99" s="76"/>
      <c r="DI99" s="76"/>
      <c r="DJ99" s="76"/>
      <c r="DK99" s="76"/>
      <c r="DL99" s="76"/>
      <c r="DM99" s="76"/>
      <c r="DN99" s="76"/>
      <c r="DO99" s="76"/>
      <c r="DP99" s="76"/>
      <c r="DQ99" s="76"/>
      <c r="DR99" s="76"/>
      <c r="DS99" s="76"/>
      <c r="DT99" s="76"/>
      <c r="DU99" s="76"/>
      <c r="DV99" s="76"/>
      <c r="DW99" s="76"/>
      <c r="DX99" s="76"/>
      <c r="DY99" s="76"/>
      <c r="DZ99" s="76"/>
      <c r="EA99" s="76"/>
      <c r="EB99" s="76"/>
      <c r="EC99" s="76"/>
      <c r="ED99" s="76"/>
      <c r="EE99" s="76"/>
      <c r="EF99" s="76"/>
      <c r="EG99" s="76"/>
      <c r="EH99" s="76"/>
      <c r="EI99" s="76"/>
      <c r="EJ99" s="76"/>
      <c r="EK99" s="76"/>
      <c r="EL99" s="76"/>
      <c r="EM99" s="76"/>
      <c r="EN99" s="76"/>
      <c r="EO99" s="76"/>
      <c r="EP99" s="76"/>
      <c r="EQ99" s="76"/>
      <c r="ER99" s="76"/>
      <c r="ES99" s="76"/>
      <c r="ET99" s="76"/>
      <c r="EU99" s="76"/>
      <c r="EV99" s="76"/>
      <c r="EW99" s="76"/>
      <c r="EX99" s="76"/>
      <c r="EY99" s="76"/>
      <c r="EZ99" s="76"/>
      <c r="FA99" s="76"/>
      <c r="FB99" s="76"/>
      <c r="FC99" s="76"/>
      <c r="FD99" s="76"/>
      <c r="FE99" s="76"/>
      <c r="FF99" s="76"/>
      <c r="FG99" s="76"/>
      <c r="FH99" s="76"/>
      <c r="FI99" s="76"/>
      <c r="FJ99" s="76"/>
      <c r="FK99" s="76"/>
      <c r="FL99" s="76"/>
      <c r="FM99" s="76"/>
      <c r="FN99" s="76"/>
      <c r="FO99" s="76"/>
      <c r="FP99" s="76"/>
      <c r="FQ99" s="76"/>
      <c r="FR99" s="76"/>
      <c r="FS99" s="76"/>
      <c r="FT99" s="76"/>
      <c r="FU99" s="76"/>
      <c r="FV99" s="76"/>
      <c r="FW99" s="76"/>
      <c r="FX99" s="76"/>
      <c r="FY99" s="76"/>
      <c r="FZ99" s="76"/>
      <c r="GA99" s="76"/>
      <c r="GB99" s="76"/>
      <c r="GC99" s="76"/>
      <c r="GD99" s="76"/>
      <c r="GE99" s="76"/>
      <c r="GF99" s="76"/>
      <c r="GG99" s="76"/>
      <c r="GH99" s="76"/>
      <c r="GI99" s="76"/>
      <c r="GJ99" s="76"/>
      <c r="GK99" s="76"/>
      <c r="GL99" s="76"/>
      <c r="GM99" s="76"/>
      <c r="GN99" s="76"/>
      <c r="GO99" s="76"/>
      <c r="GP99" s="76"/>
      <c r="GQ99" s="76"/>
      <c r="GR99" s="76"/>
      <c r="GS99" s="76"/>
      <c r="GT99" s="76"/>
      <c r="GU99" s="76"/>
      <c r="GV99" s="76"/>
      <c r="GW99" s="76"/>
      <c r="GX99" s="76"/>
      <c r="GY99" s="76"/>
      <c r="GZ99" s="76"/>
      <c r="HA99" s="76"/>
      <c r="HB99" s="76"/>
      <c r="HC99" s="76"/>
      <c r="HD99" s="76"/>
      <c r="HE99" s="76"/>
      <c r="HF99" s="76"/>
      <c r="HG99" s="76"/>
      <c r="HH99" s="76"/>
      <c r="HI99" s="76"/>
      <c r="HJ99" s="76"/>
      <c r="HK99" s="76"/>
      <c r="HL99" s="76"/>
      <c r="HM99" s="76"/>
      <c r="HN99" s="76"/>
      <c r="HO99" s="76"/>
      <c r="HP99" s="76"/>
      <c r="HQ99" s="76"/>
      <c r="HR99" s="76"/>
      <c r="HS99" s="76"/>
      <c r="HT99" s="76"/>
      <c r="HU99" s="76"/>
      <c r="HV99" s="76"/>
      <c r="HW99" s="76"/>
      <c r="HX99" s="76"/>
      <c r="HY99" s="76"/>
      <c r="HZ99" s="76"/>
      <c r="IA99" s="76"/>
      <c r="IB99" s="76"/>
      <c r="IC99" s="76"/>
      <c r="ID99" s="76"/>
      <c r="IE99" s="76"/>
      <c r="IF99" s="76"/>
      <c r="IG99" s="76"/>
      <c r="IH99" s="76"/>
      <c r="II99" s="76"/>
      <c r="IJ99" s="76"/>
      <c r="IK99" s="76"/>
      <c r="IL99" s="76"/>
      <c r="IM99" s="76"/>
      <c r="IN99" s="76"/>
      <c r="IO99" s="76"/>
      <c r="IP99" s="76"/>
      <c r="IQ99" s="76"/>
      <c r="IR99" s="76"/>
      <c r="IS99" s="76"/>
      <c r="IT99" s="76"/>
      <c r="IU99" s="76"/>
      <c r="IV99" s="76"/>
      <c r="IW99" s="76"/>
      <c r="IX99" s="76"/>
      <c r="IY99" s="76"/>
      <c r="IZ99" s="76"/>
      <c r="JA99" s="76"/>
      <c r="JB99" s="76"/>
      <c r="JC99" s="76"/>
      <c r="JD99" s="76"/>
      <c r="JE99" s="76"/>
      <c r="JF99" s="76"/>
      <c r="JG99" s="76"/>
      <c r="JH99" s="76"/>
      <c r="JI99" s="76"/>
      <c r="JJ99" s="76"/>
      <c r="JK99" s="76"/>
      <c r="JL99" s="76"/>
      <c r="JM99" s="76"/>
      <c r="JN99" s="76"/>
      <c r="JO99" s="76"/>
      <c r="JP99" s="76"/>
      <c r="JQ99" s="76"/>
      <c r="JR99" s="76"/>
      <c r="JS99" s="76"/>
      <c r="JT99" s="76"/>
      <c r="JU99" s="76"/>
      <c r="JV99" s="76"/>
      <c r="JW99" s="76"/>
      <c r="JX99" s="76"/>
      <c r="JY99" s="76"/>
      <c r="JZ99" s="76"/>
      <c r="KA99" s="76"/>
      <c r="KB99" s="76"/>
      <c r="KC99" s="76"/>
      <c r="KD99" s="76"/>
      <c r="KE99" s="76"/>
      <c r="KF99" s="76"/>
      <c r="KG99" s="76"/>
      <c r="KH99" s="76"/>
      <c r="KI99" s="76"/>
      <c r="KJ99" s="76"/>
      <c r="KK99" s="76"/>
      <c r="KL99" s="76"/>
      <c r="KM99" s="76"/>
      <c r="KN99" s="76"/>
      <c r="KO99" s="76"/>
      <c r="KP99" s="76"/>
      <c r="KQ99" s="76"/>
      <c r="KR99" s="76"/>
      <c r="KS99" s="76"/>
      <c r="KT99" s="76"/>
      <c r="KU99" s="76"/>
      <c r="KV99" s="76"/>
      <c r="KW99" s="76"/>
      <c r="KX99" s="76"/>
      <c r="KY99" s="76"/>
      <c r="KZ99" s="76"/>
      <c r="LA99" s="76"/>
      <c r="LB99" s="76"/>
      <c r="LC99" s="76"/>
      <c r="LD99" s="76"/>
      <c r="LE99" s="76"/>
      <c r="LF99" s="76"/>
      <c r="LG99" s="76"/>
      <c r="LH99" s="76"/>
      <c r="LI99" s="76"/>
      <c r="LJ99" s="76"/>
      <c r="LK99" s="76"/>
      <c r="LL99" s="76"/>
      <c r="LM99" s="76"/>
      <c r="LN99" s="76"/>
      <c r="LO99" s="76"/>
      <c r="LP99" s="76"/>
      <c r="LQ99" s="76"/>
      <c r="LR99" s="76"/>
      <c r="LS99" s="76"/>
      <c r="LT99" s="76"/>
      <c r="LU99" s="76"/>
      <c r="LV99" s="76"/>
      <c r="LW99" s="76"/>
      <c r="LX99" s="76"/>
      <c r="LY99" s="76"/>
      <c r="LZ99" s="76"/>
      <c r="MA99" s="76"/>
      <c r="MB99" s="76"/>
      <c r="MC99" s="76"/>
      <c r="MD99" s="76"/>
      <c r="ME99" s="76"/>
      <c r="MF99" s="76"/>
      <c r="MG99" s="76"/>
      <c r="MH99" s="76"/>
      <c r="MI99" s="76"/>
      <c r="MJ99" s="76"/>
      <c r="MK99" s="76"/>
      <c r="ML99" s="76"/>
      <c r="MM99" s="76"/>
      <c r="MN99" s="76"/>
      <c r="MO99" s="76"/>
      <c r="MP99" s="76"/>
      <c r="MQ99" s="76"/>
      <c r="MR99" s="76"/>
      <c r="MS99" s="76"/>
      <c r="MT99" s="76"/>
      <c r="MU99" s="76"/>
      <c r="MV99" s="76"/>
      <c r="MW99" s="76"/>
      <c r="MX99" s="76"/>
      <c r="MY99" s="76"/>
      <c r="MZ99" s="76"/>
      <c r="NA99" s="76"/>
      <c r="NB99" s="76"/>
      <c r="NC99" s="76"/>
      <c r="ND99" s="76"/>
      <c r="NE99" s="76"/>
      <c r="NF99" s="76"/>
      <c r="NG99" s="76"/>
      <c r="NH99" s="76"/>
      <c r="NI99" s="76"/>
      <c r="NJ99" s="76"/>
      <c r="NK99" s="76"/>
      <c r="NL99" s="76"/>
      <c r="NM99" s="76"/>
      <c r="NN99" s="76"/>
      <c r="NO99" s="76"/>
      <c r="NP99" s="76"/>
      <c r="NQ99" s="76"/>
      <c r="NR99" s="76"/>
      <c r="NS99" s="76"/>
      <c r="NT99" s="76"/>
      <c r="NU99" s="76"/>
      <c r="NV99" s="76"/>
      <c r="NW99" s="76"/>
      <c r="NX99" s="76"/>
      <c r="NY99" s="76"/>
      <c r="NZ99" s="76"/>
      <c r="OA99" s="76"/>
      <c r="OB99" s="76"/>
      <c r="OC99" s="76"/>
      <c r="OD99" s="76"/>
      <c r="OE99" s="76"/>
      <c r="OF99" s="76"/>
      <c r="OG99" s="76"/>
      <c r="OH99" s="76"/>
      <c r="OI99" s="76"/>
      <c r="OJ99" s="76"/>
      <c r="OK99" s="76"/>
      <c r="OL99" s="76"/>
      <c r="OM99" s="76"/>
      <c r="ON99" s="76"/>
      <c r="OO99" s="76"/>
      <c r="OP99" s="76"/>
      <c r="OQ99" s="76"/>
      <c r="OR99" s="76"/>
      <c r="OS99" s="76"/>
      <c r="OT99" s="76"/>
      <c r="OU99" s="76"/>
      <c r="OV99" s="76"/>
      <c r="OW99" s="76"/>
      <c r="OX99" s="76"/>
      <c r="OY99" s="76"/>
      <c r="OZ99" s="76"/>
      <c r="PA99" s="76"/>
      <c r="PB99" s="76"/>
      <c r="PC99" s="76"/>
      <c r="PD99" s="76"/>
      <c r="PE99" s="76"/>
      <c r="PF99" s="76"/>
      <c r="PG99" s="76"/>
      <c r="PH99" s="76"/>
      <c r="PI99" s="76"/>
      <c r="PJ99" s="76"/>
      <c r="PK99" s="76"/>
      <c r="PL99" s="76"/>
      <c r="PM99" s="76"/>
      <c r="PN99" s="76"/>
      <c r="PO99" s="76"/>
      <c r="PP99" s="76"/>
      <c r="PQ99" s="76"/>
      <c r="PR99" s="76"/>
      <c r="PS99" s="76"/>
      <c r="PT99" s="76"/>
      <c r="PU99" s="76"/>
      <c r="PV99" s="76"/>
      <c r="PW99" s="76"/>
      <c r="PX99" s="76"/>
      <c r="PY99" s="76"/>
      <c r="PZ99" s="76"/>
      <c r="QA99" s="76"/>
      <c r="QB99" s="76"/>
      <c r="QC99" s="76"/>
      <c r="QD99" s="76"/>
      <c r="QE99" s="76"/>
      <c r="QF99" s="76"/>
      <c r="QG99" s="76"/>
      <c r="QH99" s="76"/>
      <c r="QI99" s="76"/>
      <c r="QJ99" s="76"/>
      <c r="QK99" s="76"/>
      <c r="QL99" s="76"/>
      <c r="QM99" s="76"/>
      <c r="QN99" s="76"/>
      <c r="QO99" s="76"/>
      <c r="QP99" s="76"/>
      <c r="QQ99" s="76"/>
      <c r="QR99" s="76"/>
      <c r="QS99" s="76"/>
      <c r="QT99" s="76"/>
      <c r="QU99" s="76"/>
      <c r="QV99" s="76"/>
      <c r="QW99" s="76"/>
      <c r="QX99" s="76"/>
      <c r="QY99" s="76"/>
      <c r="QZ99" s="76"/>
      <c r="RA99" s="76"/>
      <c r="RB99" s="76"/>
      <c r="RC99" s="76"/>
      <c r="RD99" s="76"/>
      <c r="RE99" s="76"/>
      <c r="RF99" s="76"/>
      <c r="RG99" s="76"/>
      <c r="RH99" s="76"/>
      <c r="RI99" s="76"/>
      <c r="RJ99" s="76"/>
      <c r="RK99" s="76"/>
      <c r="RL99" s="76"/>
      <c r="RM99" s="76"/>
      <c r="RN99" s="76"/>
      <c r="RO99" s="76"/>
      <c r="RP99" s="76"/>
      <c r="RQ99" s="76"/>
      <c r="RR99" s="76"/>
      <c r="RS99" s="76"/>
      <c r="RT99" s="76"/>
      <c r="RU99" s="76"/>
      <c r="RV99" s="76"/>
      <c r="RW99" s="76"/>
      <c r="RX99" s="76"/>
      <c r="RY99" s="76"/>
      <c r="RZ99" s="76"/>
      <c r="SA99" s="76"/>
      <c r="SB99" s="76"/>
      <c r="SC99" s="76"/>
      <c r="SD99" s="76"/>
      <c r="SE99" s="76"/>
      <c r="SF99" s="76"/>
      <c r="SG99" s="76"/>
      <c r="SH99" s="76"/>
      <c r="SI99" s="76"/>
      <c r="SJ99" s="76"/>
      <c r="SK99" s="76"/>
      <c r="SL99" s="76"/>
      <c r="SM99" s="76"/>
      <c r="SN99" s="76"/>
      <c r="SO99" s="76"/>
      <c r="SP99" s="76"/>
      <c r="SQ99" s="76"/>
      <c r="SR99" s="76"/>
      <c r="SS99" s="76"/>
      <c r="ST99" s="76"/>
      <c r="SU99" s="76"/>
      <c r="SV99" s="76"/>
      <c r="SW99" s="76"/>
      <c r="SX99" s="76"/>
      <c r="SY99" s="76"/>
      <c r="SZ99" s="76"/>
      <c r="TA99" s="76"/>
      <c r="TB99" s="76"/>
      <c r="TC99" s="76"/>
      <c r="TD99" s="76"/>
      <c r="TE99" s="76"/>
      <c r="TF99" s="76"/>
      <c r="TG99" s="76"/>
      <c r="TH99" s="76"/>
      <c r="TI99" s="76"/>
      <c r="TJ99" s="76"/>
      <c r="TK99" s="76"/>
      <c r="TL99" s="76"/>
      <c r="TM99" s="76"/>
      <c r="TN99" s="76"/>
      <c r="TO99" s="76"/>
      <c r="TP99" s="76"/>
      <c r="TQ99" s="76"/>
      <c r="TR99" s="76"/>
      <c r="TS99" s="76"/>
      <c r="TT99" s="76"/>
      <c r="TU99" s="76"/>
      <c r="TV99" s="76"/>
      <c r="TW99" s="76"/>
      <c r="TX99" s="76"/>
      <c r="TY99" s="76"/>
      <c r="TZ99" s="76"/>
      <c r="UA99" s="76"/>
      <c r="UB99" s="76"/>
      <c r="UC99" s="76"/>
      <c r="UD99" s="76"/>
      <c r="UE99" s="76"/>
      <c r="UF99" s="76"/>
      <c r="UG99" s="76"/>
      <c r="UH99" s="76"/>
      <c r="UI99" s="76"/>
      <c r="UJ99" s="76"/>
      <c r="UK99" s="76"/>
      <c r="UL99" s="76"/>
      <c r="UM99" s="76"/>
      <c r="UN99" s="76"/>
      <c r="UO99" s="76"/>
      <c r="UP99" s="76"/>
      <c r="UQ99" s="76"/>
      <c r="UR99" s="76"/>
      <c r="US99" s="76"/>
      <c r="UT99" s="76"/>
      <c r="UU99" s="76"/>
      <c r="UV99" s="76"/>
      <c r="UW99" s="76"/>
      <c r="UX99" s="76"/>
      <c r="UY99" s="76"/>
      <c r="UZ99" s="76"/>
      <c r="VA99" s="76"/>
      <c r="VB99" s="76"/>
      <c r="VC99" s="76"/>
      <c r="VD99" s="76"/>
      <c r="VE99" s="76"/>
      <c r="VF99" s="76"/>
      <c r="VG99" s="76"/>
      <c r="VH99" s="76"/>
      <c r="VI99" s="76"/>
      <c r="VJ99" s="76"/>
      <c r="VK99" s="76"/>
      <c r="VL99" s="76"/>
      <c r="VM99" s="76"/>
      <c r="VN99" s="76"/>
      <c r="VO99" s="76"/>
      <c r="VP99" s="76"/>
      <c r="VQ99" s="76"/>
      <c r="VR99" s="76"/>
      <c r="VS99" s="76"/>
      <c r="VT99" s="76"/>
      <c r="VU99" s="76"/>
      <c r="VV99" s="76"/>
      <c r="VW99" s="76"/>
      <c r="VX99" s="76"/>
      <c r="VY99" s="76"/>
      <c r="VZ99" s="76"/>
      <c r="WA99" s="76"/>
      <c r="WB99" s="76"/>
      <c r="WC99" s="76"/>
      <c r="WD99" s="76"/>
      <c r="WE99" s="76"/>
      <c r="WF99" s="76"/>
      <c r="WG99" s="76"/>
      <c r="WH99" s="76"/>
      <c r="WI99" s="76"/>
      <c r="WJ99" s="76"/>
      <c r="WK99" s="76"/>
      <c r="WL99" s="76"/>
      <c r="WM99" s="76"/>
      <c r="WN99" s="76"/>
      <c r="WO99" s="76"/>
      <c r="WP99" s="76"/>
      <c r="WQ99" s="76"/>
      <c r="WR99" s="76"/>
      <c r="WS99" s="76"/>
      <c r="WT99" s="76"/>
      <c r="WU99" s="76"/>
      <c r="WV99" s="76"/>
      <c r="WW99" s="76"/>
      <c r="WX99" s="76"/>
      <c r="WY99" s="76"/>
      <c r="WZ99" s="76"/>
      <c r="XA99" s="76"/>
      <c r="XB99" s="76"/>
      <c r="XC99" s="76"/>
      <c r="XD99" s="76"/>
      <c r="XE99" s="76"/>
      <c r="XF99" s="76"/>
      <c r="XG99" s="76"/>
      <c r="XH99" s="76"/>
      <c r="XI99" s="76"/>
      <c r="XJ99" s="76"/>
      <c r="XK99" s="76"/>
      <c r="XL99" s="76"/>
      <c r="XM99" s="76"/>
      <c r="XN99" s="76"/>
      <c r="XO99" s="76"/>
      <c r="XP99" s="76"/>
      <c r="XQ99" s="76"/>
      <c r="XR99" s="76"/>
      <c r="XS99" s="76"/>
      <c r="XT99" s="76"/>
      <c r="XU99" s="76"/>
      <c r="XV99" s="76"/>
      <c r="XW99" s="76"/>
      <c r="XX99" s="76"/>
      <c r="XY99" s="76"/>
      <c r="XZ99" s="76"/>
      <c r="YA99" s="76"/>
      <c r="YB99" s="76"/>
      <c r="YC99" s="76"/>
      <c r="YD99" s="76"/>
      <c r="YE99" s="76"/>
      <c r="YF99" s="76"/>
      <c r="YG99" s="76"/>
      <c r="YH99" s="76"/>
      <c r="YI99" s="76"/>
      <c r="YJ99" s="76"/>
      <c r="YK99" s="76"/>
      <c r="YL99" s="76"/>
      <c r="YM99" s="76"/>
      <c r="YN99" s="76"/>
      <c r="YO99" s="76"/>
      <c r="YP99" s="76"/>
      <c r="YQ99" s="76"/>
      <c r="YR99" s="76"/>
      <c r="YS99" s="76"/>
      <c r="YT99" s="76"/>
      <c r="YU99" s="76"/>
      <c r="YV99" s="76"/>
      <c r="YW99" s="76"/>
      <c r="YX99" s="76"/>
      <c r="YY99" s="76"/>
      <c r="YZ99" s="76"/>
      <c r="ZA99" s="76"/>
      <c r="ZB99" s="76"/>
      <c r="ZC99" s="76"/>
      <c r="ZD99" s="76"/>
      <c r="ZE99" s="76"/>
      <c r="ZF99" s="76"/>
      <c r="ZG99" s="76"/>
      <c r="ZH99" s="76"/>
      <c r="ZI99" s="76"/>
      <c r="ZJ99" s="76"/>
      <c r="ZK99" s="76"/>
      <c r="ZL99" s="76"/>
      <c r="ZM99" s="76"/>
      <c r="ZN99" s="76"/>
      <c r="ZO99" s="76"/>
      <c r="ZP99" s="76"/>
      <c r="ZQ99" s="76"/>
      <c r="ZR99" s="76"/>
      <c r="ZS99" s="76"/>
      <c r="ZT99" s="76"/>
      <c r="ZU99" s="76"/>
      <c r="ZV99" s="76"/>
      <c r="ZW99" s="76"/>
      <c r="ZX99" s="76"/>
      <c r="ZY99" s="76"/>
      <c r="ZZ99" s="76"/>
      <c r="AAA99" s="76"/>
      <c r="AAB99" s="76"/>
      <c r="AAC99" s="76"/>
      <c r="AAD99" s="76"/>
      <c r="AAE99" s="76"/>
      <c r="AAF99" s="76"/>
      <c r="AAG99" s="76"/>
      <c r="AAH99" s="76"/>
      <c r="AAI99" s="76"/>
      <c r="AAJ99" s="76"/>
      <c r="AAK99" s="76"/>
      <c r="AAL99" s="76"/>
      <c r="AAM99" s="76"/>
      <c r="AAN99" s="76"/>
      <c r="AAO99" s="76"/>
      <c r="AAP99" s="76"/>
      <c r="AAQ99" s="76"/>
      <c r="AAR99" s="76"/>
      <c r="AAS99" s="76"/>
      <c r="AAT99" s="76"/>
      <c r="AAU99" s="76"/>
      <c r="AAV99" s="76"/>
      <c r="AAW99" s="76"/>
      <c r="AAX99" s="76"/>
      <c r="AAY99" s="76"/>
      <c r="AAZ99" s="76"/>
      <c r="ABA99" s="76"/>
      <c r="ABB99" s="76"/>
      <c r="ABC99" s="76"/>
      <c r="ABD99" s="76"/>
      <c r="ABE99" s="76"/>
      <c r="ABF99" s="76"/>
      <c r="ABG99" s="76"/>
      <c r="ABH99" s="76"/>
      <c r="ABI99" s="76"/>
      <c r="ABJ99" s="76"/>
      <c r="ABK99" s="76"/>
      <c r="ABL99" s="76"/>
      <c r="ABM99" s="76"/>
      <c r="ABN99" s="76"/>
      <c r="ABO99" s="76"/>
      <c r="ABP99" s="76"/>
      <c r="ABQ99" s="76"/>
      <c r="ABR99" s="76"/>
      <c r="ABS99" s="76"/>
      <c r="ABT99" s="76"/>
      <c r="ABU99" s="76"/>
      <c r="ABV99" s="76"/>
      <c r="ABW99" s="76"/>
      <c r="ABX99" s="76"/>
      <c r="ABY99" s="76"/>
      <c r="ABZ99" s="76"/>
      <c r="ACA99" s="76"/>
      <c r="ACB99" s="76"/>
      <c r="ACC99" s="76"/>
      <c r="ACD99" s="76"/>
      <c r="ACE99" s="76"/>
      <c r="ACF99" s="76"/>
      <c r="ACG99" s="76"/>
      <c r="ACH99" s="76"/>
      <c r="ACI99" s="76"/>
      <c r="ACJ99" s="76"/>
      <c r="ACK99" s="76"/>
      <c r="ACL99" s="76"/>
      <c r="ACM99" s="76"/>
      <c r="ACN99" s="76"/>
      <c r="ACO99" s="76"/>
      <c r="ACP99" s="76"/>
      <c r="ACQ99" s="76"/>
      <c r="ACR99" s="76"/>
      <c r="ACS99" s="76"/>
      <c r="ACT99" s="76"/>
      <c r="ACU99" s="76"/>
      <c r="ACV99" s="76"/>
      <c r="ACW99" s="76"/>
      <c r="ACX99" s="76"/>
      <c r="ACY99" s="76"/>
      <c r="ACZ99" s="76"/>
      <c r="ADA99" s="76"/>
      <c r="ADB99" s="76"/>
      <c r="ADC99" s="76"/>
      <c r="ADD99" s="76"/>
      <c r="ADE99" s="76"/>
      <c r="ADF99" s="76"/>
      <c r="ADG99" s="76"/>
      <c r="ADH99" s="76"/>
      <c r="ADI99" s="76"/>
      <c r="ADJ99" s="76"/>
      <c r="ADK99" s="76"/>
      <c r="ADL99" s="76"/>
      <c r="ADM99" s="76"/>
      <c r="ADN99" s="76"/>
      <c r="ADO99" s="76"/>
      <c r="ADP99" s="76"/>
      <c r="ADQ99" s="76"/>
      <c r="ADR99" s="76"/>
      <c r="ADS99" s="76"/>
      <c r="ADT99" s="76"/>
      <c r="ADU99" s="76"/>
      <c r="ADV99" s="76"/>
      <c r="ADW99" s="76"/>
      <c r="ADX99" s="76"/>
      <c r="ADY99" s="76"/>
      <c r="ADZ99" s="76"/>
      <c r="AEA99" s="76"/>
      <c r="AEB99" s="76"/>
      <c r="AEC99" s="76"/>
      <c r="AED99" s="76"/>
      <c r="AEE99" s="76"/>
      <c r="AEF99" s="76"/>
      <c r="AEG99" s="76"/>
      <c r="AEH99" s="76"/>
      <c r="AEI99" s="76"/>
      <c r="AEJ99" s="76"/>
      <c r="AEK99" s="76"/>
      <c r="AEL99" s="76"/>
      <c r="AEM99" s="76"/>
      <c r="AEN99" s="76"/>
      <c r="AEO99" s="76"/>
      <c r="AEP99" s="76"/>
      <c r="AEQ99" s="76"/>
      <c r="AER99" s="76"/>
      <c r="AES99" s="76"/>
      <c r="AET99" s="76"/>
      <c r="AEU99" s="76"/>
      <c r="AEV99" s="76"/>
      <c r="AEW99" s="76"/>
      <c r="AEX99" s="76"/>
      <c r="AEY99" s="76"/>
      <c r="AEZ99" s="76"/>
      <c r="AFA99" s="76"/>
      <c r="AFB99" s="76"/>
      <c r="AFC99" s="76"/>
      <c r="AFD99" s="76"/>
      <c r="AFE99" s="76"/>
      <c r="AFF99" s="76"/>
      <c r="AFG99" s="76"/>
      <c r="AFH99" s="76"/>
      <c r="AFI99" s="76"/>
      <c r="AFJ99" s="76"/>
      <c r="AFK99" s="76"/>
      <c r="AFL99" s="76"/>
      <c r="AFM99" s="76"/>
      <c r="AFN99" s="76"/>
      <c r="AFO99" s="76"/>
      <c r="AFP99" s="76"/>
      <c r="AFQ99" s="76"/>
      <c r="AFR99" s="76"/>
      <c r="AFS99" s="76"/>
      <c r="AFT99" s="76"/>
      <c r="AFU99" s="76"/>
      <c r="AFV99" s="76"/>
      <c r="AFW99" s="76"/>
      <c r="AFX99" s="76"/>
      <c r="AFY99" s="76"/>
      <c r="AFZ99" s="76"/>
      <c r="AGA99" s="76"/>
      <c r="AGB99" s="76"/>
      <c r="AGC99" s="76"/>
      <c r="AGD99" s="76"/>
      <c r="AGE99" s="76"/>
      <c r="AGF99" s="76"/>
      <c r="AGG99" s="76"/>
      <c r="AGH99" s="76"/>
      <c r="AGI99" s="76"/>
      <c r="AGJ99" s="76"/>
      <c r="AGK99" s="76"/>
      <c r="AGL99" s="76"/>
      <c r="AGM99" s="76"/>
      <c r="AGN99" s="76"/>
      <c r="AGO99" s="76"/>
      <c r="AGP99" s="76"/>
      <c r="AGQ99" s="76"/>
      <c r="AGR99" s="76"/>
      <c r="AGS99" s="76"/>
      <c r="AGT99" s="76"/>
      <c r="AGU99" s="76"/>
      <c r="AGV99" s="76"/>
      <c r="AGW99" s="76"/>
      <c r="AGX99" s="76"/>
      <c r="AGY99" s="76"/>
      <c r="AGZ99" s="76"/>
      <c r="AHA99" s="76"/>
      <c r="AHB99" s="76"/>
      <c r="AHC99" s="76"/>
      <c r="AHD99" s="76"/>
      <c r="AHE99" s="76"/>
      <c r="AHF99" s="76"/>
      <c r="AHG99" s="76"/>
      <c r="AHH99" s="76"/>
      <c r="AHI99" s="76"/>
      <c r="AHJ99" s="76"/>
      <c r="AHK99" s="76"/>
      <c r="AHL99" s="76"/>
      <c r="AHM99" s="76"/>
      <c r="AHN99" s="76"/>
      <c r="AHO99" s="76"/>
      <c r="AHP99" s="76"/>
      <c r="AHQ99" s="76"/>
      <c r="AHR99" s="76"/>
      <c r="AHS99" s="76"/>
      <c r="AHT99" s="76"/>
      <c r="AHU99" s="76"/>
      <c r="AHV99" s="76"/>
      <c r="AHW99" s="76"/>
      <c r="AHX99" s="76"/>
      <c r="AHY99" s="76"/>
      <c r="AHZ99" s="76"/>
      <c r="AIA99" s="76"/>
      <c r="AIB99" s="76"/>
      <c r="AIC99" s="76"/>
      <c r="AID99" s="76"/>
      <c r="AIE99" s="76"/>
      <c r="AIF99" s="76"/>
      <c r="AIG99" s="76"/>
      <c r="AIH99" s="76"/>
      <c r="AII99" s="76"/>
      <c r="AIJ99" s="76"/>
      <c r="AIK99" s="76"/>
      <c r="AIL99" s="76"/>
      <c r="AIM99" s="76"/>
      <c r="AIN99" s="76"/>
      <c r="AIO99" s="76"/>
      <c r="AIP99" s="76"/>
      <c r="AIQ99" s="76"/>
      <c r="AIR99" s="76"/>
      <c r="AIS99" s="76"/>
      <c r="AIT99" s="76"/>
      <c r="AIU99" s="76"/>
      <c r="AIV99" s="76"/>
      <c r="AIW99" s="76"/>
      <c r="AIX99" s="76"/>
      <c r="AIY99" s="76"/>
      <c r="AIZ99" s="76"/>
      <c r="AJA99" s="76"/>
      <c r="AJB99" s="76"/>
      <c r="AJC99" s="76"/>
      <c r="AJD99" s="76"/>
      <c r="AJE99" s="76"/>
      <c r="AJF99" s="76"/>
      <c r="AJG99" s="76"/>
      <c r="AJH99" s="76"/>
      <c r="AJI99" s="76"/>
      <c r="AJJ99" s="76"/>
      <c r="AJK99" s="76"/>
      <c r="AJL99" s="76"/>
      <c r="AJM99" s="76"/>
      <c r="AJN99" s="76"/>
      <c r="AJO99" s="76"/>
      <c r="AJP99" s="76"/>
      <c r="AJQ99" s="76"/>
      <c r="AJR99" s="76"/>
      <c r="AJS99" s="76"/>
      <c r="AJT99" s="76"/>
      <c r="AJU99" s="76"/>
      <c r="AJV99" s="76"/>
      <c r="AJW99" s="76"/>
      <c r="AJX99" s="76"/>
      <c r="AJY99" s="76"/>
      <c r="AJZ99" s="76"/>
      <c r="AKA99" s="76"/>
      <c r="AKB99" s="76"/>
      <c r="AKC99" s="76"/>
      <c r="AKD99" s="76"/>
      <c r="AKE99" s="76"/>
      <c r="AKF99" s="76"/>
      <c r="AKG99" s="76"/>
      <c r="AKH99" s="76"/>
      <c r="AKI99" s="76"/>
      <c r="AKJ99" s="76"/>
      <c r="AKK99" s="76"/>
      <c r="AKL99" s="76"/>
      <c r="AKM99" s="76"/>
      <c r="AKN99" s="76"/>
      <c r="AKO99" s="76"/>
      <c r="AKP99" s="76"/>
      <c r="AKQ99" s="76"/>
      <c r="AKR99" s="76"/>
      <c r="AKS99" s="76"/>
      <c r="AKT99" s="76"/>
      <c r="AKU99" s="76"/>
      <c r="AKV99" s="76"/>
      <c r="AKW99" s="76"/>
      <c r="AKX99" s="76"/>
      <c r="AKY99" s="76"/>
      <c r="AKZ99" s="76"/>
      <c r="ALA99" s="76"/>
      <c r="ALB99" s="76"/>
      <c r="ALC99" s="76"/>
      <c r="ALD99" s="76"/>
      <c r="ALE99" s="76"/>
      <c r="ALF99" s="76"/>
      <c r="ALG99" s="76"/>
      <c r="ALH99" s="76"/>
      <c r="ALI99" s="76"/>
      <c r="ALJ99" s="76"/>
      <c r="ALK99" s="76"/>
      <c r="ALL99" s="76"/>
      <c r="ALM99" s="76"/>
      <c r="ALN99" s="76"/>
      <c r="ALO99" s="76"/>
      <c r="ALP99" s="76"/>
      <c r="ALQ99" s="76"/>
      <c r="ALR99" s="76"/>
      <c r="ALS99" s="76"/>
      <c r="ALT99" s="76"/>
      <c r="ALU99" s="76"/>
      <c r="ALV99" s="76"/>
      <c r="ALW99" s="76"/>
      <c r="ALX99" s="76"/>
      <c r="ALY99" s="76"/>
      <c r="ALZ99" s="76"/>
      <c r="AMA99" s="76"/>
      <c r="AMB99" s="76"/>
      <c r="AMC99" s="76"/>
      <c r="AMD99" s="76"/>
      <c r="AME99" s="76"/>
    </row>
    <row r="100" spans="1:1019" s="80" customFormat="1">
      <c r="A100" s="20" t="s">
        <v>409</v>
      </c>
      <c r="B100" s="21">
        <v>4011212</v>
      </c>
      <c r="C100" s="21" t="s">
        <v>96</v>
      </c>
      <c r="D100" s="71" t="s">
        <v>63</v>
      </c>
      <c r="E100" s="22" t="s">
        <v>55</v>
      </c>
      <c r="F100" s="59">
        <v>320938.2</v>
      </c>
      <c r="G100" s="23">
        <v>7.0000000000000007E-2</v>
      </c>
      <c r="H100" s="69">
        <f>$J$6</f>
        <v>0.21229999999999999</v>
      </c>
      <c r="I100" s="23">
        <f t="shared" ref="I100:I105" si="32">ROUND(((H100+1)*G100),2)</f>
        <v>0.08</v>
      </c>
      <c r="J100" s="23">
        <f t="shared" ref="J100:J105" si="33">TRUNC((I100*F100),2)</f>
        <v>25675.05</v>
      </c>
      <c r="K100" s="78">
        <f t="shared" ref="K100:K105" si="34">G100*F100</f>
        <v>22465.674000000003</v>
      </c>
      <c r="L100" s="76"/>
      <c r="M100" s="79"/>
      <c r="N100" s="76"/>
      <c r="O100" s="76"/>
      <c r="P100" s="76"/>
      <c r="Q100" s="76"/>
      <c r="R100" s="76"/>
      <c r="S100" s="76"/>
      <c r="T100" s="76"/>
      <c r="U100" s="76"/>
      <c r="V100" s="76"/>
      <c r="W100" s="76"/>
      <c r="X100" s="76"/>
      <c r="Y100" s="76"/>
      <c r="Z100" s="76"/>
      <c r="AA100" s="76"/>
      <c r="AB100" s="76"/>
      <c r="AC100" s="76"/>
      <c r="AD100" s="76"/>
      <c r="AE100" s="76"/>
      <c r="AF100" s="76"/>
      <c r="AG100" s="76"/>
      <c r="AH100" s="76"/>
      <c r="AI100" s="76"/>
      <c r="AJ100" s="76"/>
      <c r="AK100" s="76"/>
      <c r="AL100" s="76"/>
      <c r="AM100" s="76"/>
      <c r="AN100" s="76"/>
      <c r="AO100" s="76"/>
      <c r="AP100" s="76"/>
      <c r="AQ100" s="76"/>
      <c r="AR100" s="76"/>
      <c r="AS100" s="76"/>
      <c r="AT100" s="76"/>
      <c r="AU100" s="76"/>
      <c r="AV100" s="76"/>
      <c r="AW100" s="76"/>
      <c r="AX100" s="76"/>
      <c r="AY100" s="76"/>
      <c r="AZ100" s="76"/>
      <c r="BA100" s="76"/>
      <c r="BB100" s="76"/>
      <c r="BC100" s="76"/>
      <c r="BD100" s="76"/>
      <c r="BE100" s="76"/>
      <c r="BF100" s="76"/>
      <c r="BG100" s="76"/>
      <c r="BH100" s="76"/>
      <c r="BI100" s="76"/>
      <c r="BJ100" s="76"/>
      <c r="BK100" s="76"/>
      <c r="BL100" s="76"/>
      <c r="BM100" s="76"/>
      <c r="BN100" s="76"/>
      <c r="BO100" s="76"/>
      <c r="BP100" s="76"/>
      <c r="BQ100" s="76"/>
      <c r="BR100" s="76"/>
      <c r="BS100" s="76"/>
      <c r="BT100" s="76"/>
      <c r="BU100" s="76"/>
      <c r="BV100" s="76"/>
      <c r="BW100" s="76"/>
      <c r="BX100" s="76"/>
      <c r="BY100" s="76"/>
      <c r="BZ100" s="76"/>
      <c r="CA100" s="76"/>
      <c r="CB100" s="76"/>
      <c r="CC100" s="76"/>
      <c r="CD100" s="76"/>
      <c r="CE100" s="76"/>
      <c r="CF100" s="76"/>
      <c r="CG100" s="76"/>
      <c r="CH100" s="76"/>
      <c r="CI100" s="76"/>
      <c r="CJ100" s="76"/>
      <c r="CK100" s="76"/>
      <c r="CL100" s="76"/>
      <c r="CM100" s="76"/>
      <c r="CN100" s="76"/>
      <c r="CO100" s="76"/>
      <c r="CP100" s="76"/>
      <c r="CQ100" s="76"/>
      <c r="CR100" s="76"/>
      <c r="CS100" s="76"/>
      <c r="CT100" s="76"/>
      <c r="CU100" s="76"/>
      <c r="CV100" s="76"/>
      <c r="CW100" s="76"/>
      <c r="CX100" s="76"/>
      <c r="CY100" s="76"/>
      <c r="CZ100" s="76"/>
      <c r="DA100" s="76"/>
      <c r="DB100" s="76"/>
      <c r="DC100" s="76"/>
      <c r="DD100" s="76"/>
      <c r="DE100" s="76"/>
      <c r="DF100" s="76"/>
      <c r="DG100" s="76"/>
      <c r="DH100" s="76"/>
      <c r="DI100" s="76"/>
      <c r="DJ100" s="76"/>
      <c r="DK100" s="76"/>
      <c r="DL100" s="76"/>
      <c r="DM100" s="76"/>
      <c r="DN100" s="76"/>
      <c r="DO100" s="76"/>
      <c r="DP100" s="76"/>
      <c r="DQ100" s="76"/>
      <c r="DR100" s="76"/>
      <c r="DS100" s="76"/>
      <c r="DT100" s="76"/>
      <c r="DU100" s="76"/>
      <c r="DV100" s="76"/>
      <c r="DW100" s="76"/>
      <c r="DX100" s="76"/>
      <c r="DY100" s="76"/>
      <c r="DZ100" s="76"/>
      <c r="EA100" s="76"/>
      <c r="EB100" s="76"/>
      <c r="EC100" s="76"/>
      <c r="ED100" s="76"/>
      <c r="EE100" s="76"/>
      <c r="EF100" s="76"/>
      <c r="EG100" s="76"/>
      <c r="EH100" s="76"/>
      <c r="EI100" s="76"/>
      <c r="EJ100" s="76"/>
      <c r="EK100" s="76"/>
      <c r="EL100" s="76"/>
      <c r="EM100" s="76"/>
      <c r="EN100" s="76"/>
      <c r="EO100" s="76"/>
      <c r="EP100" s="76"/>
      <c r="EQ100" s="76"/>
      <c r="ER100" s="76"/>
      <c r="ES100" s="76"/>
      <c r="ET100" s="76"/>
      <c r="EU100" s="76"/>
      <c r="EV100" s="76"/>
      <c r="EW100" s="76"/>
      <c r="EX100" s="76"/>
      <c r="EY100" s="76"/>
      <c r="EZ100" s="76"/>
      <c r="FA100" s="76"/>
      <c r="FB100" s="76"/>
      <c r="FC100" s="76"/>
      <c r="FD100" s="76"/>
      <c r="FE100" s="76"/>
      <c r="FF100" s="76"/>
      <c r="FG100" s="76"/>
      <c r="FH100" s="76"/>
      <c r="FI100" s="76"/>
      <c r="FJ100" s="76"/>
      <c r="FK100" s="76"/>
      <c r="FL100" s="76"/>
      <c r="FM100" s="76"/>
      <c r="FN100" s="76"/>
      <c r="FO100" s="76"/>
      <c r="FP100" s="76"/>
      <c r="FQ100" s="76"/>
      <c r="FR100" s="76"/>
      <c r="FS100" s="76"/>
      <c r="FT100" s="76"/>
      <c r="FU100" s="76"/>
      <c r="FV100" s="76"/>
      <c r="FW100" s="76"/>
      <c r="FX100" s="76"/>
      <c r="FY100" s="76"/>
      <c r="FZ100" s="76"/>
      <c r="GA100" s="76"/>
      <c r="GB100" s="76"/>
      <c r="GC100" s="76"/>
      <c r="GD100" s="76"/>
      <c r="GE100" s="76"/>
      <c r="GF100" s="76"/>
      <c r="GG100" s="76"/>
      <c r="GH100" s="76"/>
      <c r="GI100" s="76"/>
      <c r="GJ100" s="76"/>
      <c r="GK100" s="76"/>
      <c r="GL100" s="76"/>
      <c r="GM100" s="76"/>
      <c r="GN100" s="76"/>
      <c r="GO100" s="76"/>
      <c r="GP100" s="76"/>
      <c r="GQ100" s="76"/>
      <c r="GR100" s="76"/>
      <c r="GS100" s="76"/>
      <c r="GT100" s="76"/>
      <c r="GU100" s="76"/>
      <c r="GV100" s="76"/>
      <c r="GW100" s="76"/>
      <c r="GX100" s="76"/>
      <c r="GY100" s="76"/>
      <c r="GZ100" s="76"/>
      <c r="HA100" s="76"/>
      <c r="HB100" s="76"/>
      <c r="HC100" s="76"/>
      <c r="HD100" s="76"/>
      <c r="HE100" s="76"/>
      <c r="HF100" s="76"/>
      <c r="HG100" s="76"/>
      <c r="HH100" s="76"/>
      <c r="HI100" s="76"/>
      <c r="HJ100" s="76"/>
      <c r="HK100" s="76"/>
      <c r="HL100" s="76"/>
      <c r="HM100" s="76"/>
      <c r="HN100" s="76"/>
      <c r="HO100" s="76"/>
      <c r="HP100" s="76"/>
      <c r="HQ100" s="76"/>
      <c r="HR100" s="76"/>
      <c r="HS100" s="76"/>
      <c r="HT100" s="76"/>
      <c r="HU100" s="76"/>
      <c r="HV100" s="76"/>
      <c r="HW100" s="76"/>
      <c r="HX100" s="76"/>
      <c r="HY100" s="76"/>
      <c r="HZ100" s="76"/>
      <c r="IA100" s="76"/>
      <c r="IB100" s="76"/>
      <c r="IC100" s="76"/>
      <c r="ID100" s="76"/>
      <c r="IE100" s="76"/>
      <c r="IF100" s="76"/>
      <c r="IG100" s="76"/>
      <c r="IH100" s="76"/>
      <c r="II100" s="76"/>
      <c r="IJ100" s="76"/>
      <c r="IK100" s="76"/>
      <c r="IL100" s="76"/>
      <c r="IM100" s="76"/>
      <c r="IN100" s="76"/>
      <c r="IO100" s="76"/>
      <c r="IP100" s="76"/>
      <c r="IQ100" s="76"/>
      <c r="IR100" s="76"/>
      <c r="IS100" s="76"/>
      <c r="IT100" s="76"/>
      <c r="IU100" s="76"/>
      <c r="IV100" s="76"/>
      <c r="IW100" s="76"/>
      <c r="IX100" s="76"/>
      <c r="IY100" s="76"/>
      <c r="IZ100" s="76"/>
      <c r="JA100" s="76"/>
      <c r="JB100" s="76"/>
      <c r="JC100" s="76"/>
      <c r="JD100" s="76"/>
      <c r="JE100" s="76"/>
      <c r="JF100" s="76"/>
      <c r="JG100" s="76"/>
      <c r="JH100" s="76"/>
      <c r="JI100" s="76"/>
      <c r="JJ100" s="76"/>
      <c r="JK100" s="76"/>
      <c r="JL100" s="76"/>
      <c r="JM100" s="76"/>
      <c r="JN100" s="76"/>
      <c r="JO100" s="76"/>
      <c r="JP100" s="76"/>
      <c r="JQ100" s="76"/>
      <c r="JR100" s="76"/>
      <c r="JS100" s="76"/>
      <c r="JT100" s="76"/>
      <c r="JU100" s="76"/>
      <c r="JV100" s="76"/>
      <c r="JW100" s="76"/>
      <c r="JX100" s="76"/>
      <c r="JY100" s="76"/>
      <c r="JZ100" s="76"/>
      <c r="KA100" s="76"/>
      <c r="KB100" s="76"/>
      <c r="KC100" s="76"/>
      <c r="KD100" s="76"/>
      <c r="KE100" s="76"/>
      <c r="KF100" s="76"/>
      <c r="KG100" s="76"/>
      <c r="KH100" s="76"/>
      <c r="KI100" s="76"/>
      <c r="KJ100" s="76"/>
      <c r="KK100" s="76"/>
      <c r="KL100" s="76"/>
      <c r="KM100" s="76"/>
      <c r="KN100" s="76"/>
      <c r="KO100" s="76"/>
      <c r="KP100" s="76"/>
      <c r="KQ100" s="76"/>
      <c r="KR100" s="76"/>
      <c r="KS100" s="76"/>
      <c r="KT100" s="76"/>
      <c r="KU100" s="76"/>
      <c r="KV100" s="76"/>
      <c r="KW100" s="76"/>
      <c r="KX100" s="76"/>
      <c r="KY100" s="76"/>
      <c r="KZ100" s="76"/>
      <c r="LA100" s="76"/>
      <c r="LB100" s="76"/>
      <c r="LC100" s="76"/>
      <c r="LD100" s="76"/>
      <c r="LE100" s="76"/>
      <c r="LF100" s="76"/>
      <c r="LG100" s="76"/>
      <c r="LH100" s="76"/>
      <c r="LI100" s="76"/>
      <c r="LJ100" s="76"/>
      <c r="LK100" s="76"/>
      <c r="LL100" s="76"/>
      <c r="LM100" s="76"/>
      <c r="LN100" s="76"/>
      <c r="LO100" s="76"/>
      <c r="LP100" s="76"/>
      <c r="LQ100" s="76"/>
      <c r="LR100" s="76"/>
      <c r="LS100" s="76"/>
      <c r="LT100" s="76"/>
      <c r="LU100" s="76"/>
      <c r="LV100" s="76"/>
      <c r="LW100" s="76"/>
      <c r="LX100" s="76"/>
      <c r="LY100" s="76"/>
      <c r="LZ100" s="76"/>
      <c r="MA100" s="76"/>
      <c r="MB100" s="76"/>
      <c r="MC100" s="76"/>
      <c r="MD100" s="76"/>
      <c r="ME100" s="76"/>
      <c r="MF100" s="76"/>
      <c r="MG100" s="76"/>
      <c r="MH100" s="76"/>
      <c r="MI100" s="76"/>
      <c r="MJ100" s="76"/>
      <c r="MK100" s="76"/>
      <c r="ML100" s="76"/>
      <c r="MM100" s="76"/>
      <c r="MN100" s="76"/>
      <c r="MO100" s="76"/>
      <c r="MP100" s="76"/>
      <c r="MQ100" s="76"/>
      <c r="MR100" s="76"/>
      <c r="MS100" s="76"/>
      <c r="MT100" s="76"/>
      <c r="MU100" s="76"/>
      <c r="MV100" s="76"/>
      <c r="MW100" s="76"/>
      <c r="MX100" s="76"/>
      <c r="MY100" s="76"/>
      <c r="MZ100" s="76"/>
      <c r="NA100" s="76"/>
      <c r="NB100" s="76"/>
      <c r="NC100" s="76"/>
      <c r="ND100" s="76"/>
      <c r="NE100" s="76"/>
      <c r="NF100" s="76"/>
      <c r="NG100" s="76"/>
      <c r="NH100" s="76"/>
      <c r="NI100" s="76"/>
      <c r="NJ100" s="76"/>
      <c r="NK100" s="76"/>
      <c r="NL100" s="76"/>
      <c r="NM100" s="76"/>
      <c r="NN100" s="76"/>
      <c r="NO100" s="76"/>
      <c r="NP100" s="76"/>
      <c r="NQ100" s="76"/>
      <c r="NR100" s="76"/>
      <c r="NS100" s="76"/>
      <c r="NT100" s="76"/>
      <c r="NU100" s="76"/>
      <c r="NV100" s="76"/>
      <c r="NW100" s="76"/>
      <c r="NX100" s="76"/>
      <c r="NY100" s="76"/>
      <c r="NZ100" s="76"/>
      <c r="OA100" s="76"/>
      <c r="OB100" s="76"/>
      <c r="OC100" s="76"/>
      <c r="OD100" s="76"/>
      <c r="OE100" s="76"/>
      <c r="OF100" s="76"/>
      <c r="OG100" s="76"/>
      <c r="OH100" s="76"/>
      <c r="OI100" s="76"/>
      <c r="OJ100" s="76"/>
      <c r="OK100" s="76"/>
      <c r="OL100" s="76"/>
      <c r="OM100" s="76"/>
      <c r="ON100" s="76"/>
      <c r="OO100" s="76"/>
      <c r="OP100" s="76"/>
      <c r="OQ100" s="76"/>
      <c r="OR100" s="76"/>
      <c r="OS100" s="76"/>
      <c r="OT100" s="76"/>
      <c r="OU100" s="76"/>
      <c r="OV100" s="76"/>
      <c r="OW100" s="76"/>
      <c r="OX100" s="76"/>
      <c r="OY100" s="76"/>
      <c r="OZ100" s="76"/>
      <c r="PA100" s="76"/>
      <c r="PB100" s="76"/>
      <c r="PC100" s="76"/>
      <c r="PD100" s="76"/>
      <c r="PE100" s="76"/>
      <c r="PF100" s="76"/>
      <c r="PG100" s="76"/>
      <c r="PH100" s="76"/>
      <c r="PI100" s="76"/>
      <c r="PJ100" s="76"/>
      <c r="PK100" s="76"/>
      <c r="PL100" s="76"/>
      <c r="PM100" s="76"/>
      <c r="PN100" s="76"/>
      <c r="PO100" s="76"/>
      <c r="PP100" s="76"/>
      <c r="PQ100" s="76"/>
      <c r="PR100" s="76"/>
      <c r="PS100" s="76"/>
      <c r="PT100" s="76"/>
      <c r="PU100" s="76"/>
      <c r="PV100" s="76"/>
      <c r="PW100" s="76"/>
      <c r="PX100" s="76"/>
      <c r="PY100" s="76"/>
      <c r="PZ100" s="76"/>
      <c r="QA100" s="76"/>
      <c r="QB100" s="76"/>
      <c r="QC100" s="76"/>
      <c r="QD100" s="76"/>
      <c r="QE100" s="76"/>
      <c r="QF100" s="76"/>
      <c r="QG100" s="76"/>
      <c r="QH100" s="76"/>
      <c r="QI100" s="76"/>
      <c r="QJ100" s="76"/>
      <c r="QK100" s="76"/>
      <c r="QL100" s="76"/>
      <c r="QM100" s="76"/>
      <c r="QN100" s="76"/>
      <c r="QO100" s="76"/>
      <c r="QP100" s="76"/>
      <c r="QQ100" s="76"/>
      <c r="QR100" s="76"/>
      <c r="QS100" s="76"/>
      <c r="QT100" s="76"/>
      <c r="QU100" s="76"/>
      <c r="QV100" s="76"/>
      <c r="QW100" s="76"/>
      <c r="QX100" s="76"/>
      <c r="QY100" s="76"/>
      <c r="QZ100" s="76"/>
      <c r="RA100" s="76"/>
      <c r="RB100" s="76"/>
      <c r="RC100" s="76"/>
      <c r="RD100" s="76"/>
      <c r="RE100" s="76"/>
      <c r="RF100" s="76"/>
      <c r="RG100" s="76"/>
      <c r="RH100" s="76"/>
      <c r="RI100" s="76"/>
      <c r="RJ100" s="76"/>
      <c r="RK100" s="76"/>
      <c r="RL100" s="76"/>
      <c r="RM100" s="76"/>
      <c r="RN100" s="76"/>
      <c r="RO100" s="76"/>
      <c r="RP100" s="76"/>
      <c r="RQ100" s="76"/>
      <c r="RR100" s="76"/>
      <c r="RS100" s="76"/>
      <c r="RT100" s="76"/>
      <c r="RU100" s="76"/>
      <c r="RV100" s="76"/>
      <c r="RW100" s="76"/>
      <c r="RX100" s="76"/>
      <c r="RY100" s="76"/>
      <c r="RZ100" s="76"/>
      <c r="SA100" s="76"/>
      <c r="SB100" s="76"/>
      <c r="SC100" s="76"/>
      <c r="SD100" s="76"/>
      <c r="SE100" s="76"/>
      <c r="SF100" s="76"/>
      <c r="SG100" s="76"/>
      <c r="SH100" s="76"/>
      <c r="SI100" s="76"/>
      <c r="SJ100" s="76"/>
      <c r="SK100" s="76"/>
      <c r="SL100" s="76"/>
      <c r="SM100" s="76"/>
      <c r="SN100" s="76"/>
      <c r="SO100" s="76"/>
      <c r="SP100" s="76"/>
      <c r="SQ100" s="76"/>
      <c r="SR100" s="76"/>
      <c r="SS100" s="76"/>
      <c r="ST100" s="76"/>
      <c r="SU100" s="76"/>
      <c r="SV100" s="76"/>
      <c r="SW100" s="76"/>
      <c r="SX100" s="76"/>
      <c r="SY100" s="76"/>
      <c r="SZ100" s="76"/>
      <c r="TA100" s="76"/>
      <c r="TB100" s="76"/>
      <c r="TC100" s="76"/>
      <c r="TD100" s="76"/>
      <c r="TE100" s="76"/>
      <c r="TF100" s="76"/>
      <c r="TG100" s="76"/>
      <c r="TH100" s="76"/>
      <c r="TI100" s="76"/>
      <c r="TJ100" s="76"/>
      <c r="TK100" s="76"/>
      <c r="TL100" s="76"/>
      <c r="TM100" s="76"/>
      <c r="TN100" s="76"/>
      <c r="TO100" s="76"/>
      <c r="TP100" s="76"/>
      <c r="TQ100" s="76"/>
      <c r="TR100" s="76"/>
      <c r="TS100" s="76"/>
      <c r="TT100" s="76"/>
      <c r="TU100" s="76"/>
      <c r="TV100" s="76"/>
      <c r="TW100" s="76"/>
      <c r="TX100" s="76"/>
      <c r="TY100" s="76"/>
      <c r="TZ100" s="76"/>
      <c r="UA100" s="76"/>
      <c r="UB100" s="76"/>
      <c r="UC100" s="76"/>
      <c r="UD100" s="76"/>
      <c r="UE100" s="76"/>
      <c r="UF100" s="76"/>
      <c r="UG100" s="76"/>
      <c r="UH100" s="76"/>
      <c r="UI100" s="76"/>
      <c r="UJ100" s="76"/>
      <c r="UK100" s="76"/>
      <c r="UL100" s="76"/>
      <c r="UM100" s="76"/>
      <c r="UN100" s="76"/>
      <c r="UO100" s="76"/>
      <c r="UP100" s="76"/>
      <c r="UQ100" s="76"/>
      <c r="UR100" s="76"/>
      <c r="US100" s="76"/>
      <c r="UT100" s="76"/>
      <c r="UU100" s="76"/>
      <c r="UV100" s="76"/>
      <c r="UW100" s="76"/>
      <c r="UX100" s="76"/>
      <c r="UY100" s="76"/>
      <c r="UZ100" s="76"/>
      <c r="VA100" s="76"/>
      <c r="VB100" s="76"/>
      <c r="VC100" s="76"/>
      <c r="VD100" s="76"/>
      <c r="VE100" s="76"/>
      <c r="VF100" s="76"/>
      <c r="VG100" s="76"/>
      <c r="VH100" s="76"/>
      <c r="VI100" s="76"/>
      <c r="VJ100" s="76"/>
      <c r="VK100" s="76"/>
      <c r="VL100" s="76"/>
      <c r="VM100" s="76"/>
      <c r="VN100" s="76"/>
      <c r="VO100" s="76"/>
      <c r="VP100" s="76"/>
      <c r="VQ100" s="76"/>
      <c r="VR100" s="76"/>
      <c r="VS100" s="76"/>
      <c r="VT100" s="76"/>
      <c r="VU100" s="76"/>
      <c r="VV100" s="76"/>
      <c r="VW100" s="76"/>
      <c r="VX100" s="76"/>
      <c r="VY100" s="76"/>
      <c r="VZ100" s="76"/>
      <c r="WA100" s="76"/>
      <c r="WB100" s="76"/>
      <c r="WC100" s="76"/>
      <c r="WD100" s="76"/>
      <c r="WE100" s="76"/>
      <c r="WF100" s="76"/>
      <c r="WG100" s="76"/>
      <c r="WH100" s="76"/>
      <c r="WI100" s="76"/>
      <c r="WJ100" s="76"/>
      <c r="WK100" s="76"/>
      <c r="WL100" s="76"/>
      <c r="WM100" s="76"/>
      <c r="WN100" s="76"/>
      <c r="WO100" s="76"/>
      <c r="WP100" s="76"/>
      <c r="WQ100" s="76"/>
      <c r="WR100" s="76"/>
      <c r="WS100" s="76"/>
      <c r="WT100" s="76"/>
      <c r="WU100" s="76"/>
      <c r="WV100" s="76"/>
      <c r="WW100" s="76"/>
      <c r="WX100" s="76"/>
      <c r="WY100" s="76"/>
      <c r="WZ100" s="76"/>
      <c r="XA100" s="76"/>
      <c r="XB100" s="76"/>
      <c r="XC100" s="76"/>
      <c r="XD100" s="76"/>
      <c r="XE100" s="76"/>
      <c r="XF100" s="76"/>
      <c r="XG100" s="76"/>
      <c r="XH100" s="76"/>
      <c r="XI100" s="76"/>
      <c r="XJ100" s="76"/>
      <c r="XK100" s="76"/>
      <c r="XL100" s="76"/>
      <c r="XM100" s="76"/>
      <c r="XN100" s="76"/>
      <c r="XO100" s="76"/>
      <c r="XP100" s="76"/>
      <c r="XQ100" s="76"/>
      <c r="XR100" s="76"/>
      <c r="XS100" s="76"/>
      <c r="XT100" s="76"/>
      <c r="XU100" s="76"/>
      <c r="XV100" s="76"/>
      <c r="XW100" s="76"/>
      <c r="XX100" s="76"/>
      <c r="XY100" s="76"/>
      <c r="XZ100" s="76"/>
      <c r="YA100" s="76"/>
      <c r="YB100" s="76"/>
      <c r="YC100" s="76"/>
      <c r="YD100" s="76"/>
      <c r="YE100" s="76"/>
      <c r="YF100" s="76"/>
      <c r="YG100" s="76"/>
      <c r="YH100" s="76"/>
      <c r="YI100" s="76"/>
      <c r="YJ100" s="76"/>
      <c r="YK100" s="76"/>
      <c r="YL100" s="76"/>
      <c r="YM100" s="76"/>
      <c r="YN100" s="76"/>
      <c r="YO100" s="76"/>
      <c r="YP100" s="76"/>
      <c r="YQ100" s="76"/>
      <c r="YR100" s="76"/>
      <c r="YS100" s="76"/>
      <c r="YT100" s="76"/>
      <c r="YU100" s="76"/>
      <c r="YV100" s="76"/>
      <c r="YW100" s="76"/>
      <c r="YX100" s="76"/>
      <c r="YY100" s="76"/>
      <c r="YZ100" s="76"/>
      <c r="ZA100" s="76"/>
      <c r="ZB100" s="76"/>
      <c r="ZC100" s="76"/>
      <c r="ZD100" s="76"/>
      <c r="ZE100" s="76"/>
      <c r="ZF100" s="76"/>
      <c r="ZG100" s="76"/>
      <c r="ZH100" s="76"/>
      <c r="ZI100" s="76"/>
      <c r="ZJ100" s="76"/>
      <c r="ZK100" s="76"/>
      <c r="ZL100" s="76"/>
      <c r="ZM100" s="76"/>
      <c r="ZN100" s="76"/>
      <c r="ZO100" s="76"/>
      <c r="ZP100" s="76"/>
      <c r="ZQ100" s="76"/>
      <c r="ZR100" s="76"/>
      <c r="ZS100" s="76"/>
      <c r="ZT100" s="76"/>
      <c r="ZU100" s="76"/>
      <c r="ZV100" s="76"/>
      <c r="ZW100" s="76"/>
      <c r="ZX100" s="76"/>
      <c r="ZY100" s="76"/>
      <c r="ZZ100" s="76"/>
      <c r="AAA100" s="76"/>
      <c r="AAB100" s="76"/>
      <c r="AAC100" s="76"/>
      <c r="AAD100" s="76"/>
      <c r="AAE100" s="76"/>
      <c r="AAF100" s="76"/>
      <c r="AAG100" s="76"/>
      <c r="AAH100" s="76"/>
      <c r="AAI100" s="76"/>
      <c r="AAJ100" s="76"/>
      <c r="AAK100" s="76"/>
      <c r="AAL100" s="76"/>
      <c r="AAM100" s="76"/>
      <c r="AAN100" s="76"/>
      <c r="AAO100" s="76"/>
      <c r="AAP100" s="76"/>
      <c r="AAQ100" s="76"/>
      <c r="AAR100" s="76"/>
      <c r="AAS100" s="76"/>
      <c r="AAT100" s="76"/>
      <c r="AAU100" s="76"/>
      <c r="AAV100" s="76"/>
      <c r="AAW100" s="76"/>
      <c r="AAX100" s="76"/>
      <c r="AAY100" s="76"/>
      <c r="AAZ100" s="76"/>
      <c r="ABA100" s="76"/>
      <c r="ABB100" s="76"/>
      <c r="ABC100" s="76"/>
      <c r="ABD100" s="76"/>
      <c r="ABE100" s="76"/>
      <c r="ABF100" s="76"/>
      <c r="ABG100" s="76"/>
      <c r="ABH100" s="76"/>
      <c r="ABI100" s="76"/>
      <c r="ABJ100" s="76"/>
      <c r="ABK100" s="76"/>
      <c r="ABL100" s="76"/>
      <c r="ABM100" s="76"/>
      <c r="ABN100" s="76"/>
      <c r="ABO100" s="76"/>
      <c r="ABP100" s="76"/>
      <c r="ABQ100" s="76"/>
      <c r="ABR100" s="76"/>
      <c r="ABS100" s="76"/>
      <c r="ABT100" s="76"/>
      <c r="ABU100" s="76"/>
      <c r="ABV100" s="76"/>
      <c r="ABW100" s="76"/>
      <c r="ABX100" s="76"/>
      <c r="ABY100" s="76"/>
      <c r="ABZ100" s="76"/>
      <c r="ACA100" s="76"/>
      <c r="ACB100" s="76"/>
      <c r="ACC100" s="76"/>
      <c r="ACD100" s="76"/>
      <c r="ACE100" s="76"/>
      <c r="ACF100" s="76"/>
      <c r="ACG100" s="76"/>
      <c r="ACH100" s="76"/>
      <c r="ACI100" s="76"/>
      <c r="ACJ100" s="76"/>
      <c r="ACK100" s="76"/>
      <c r="ACL100" s="76"/>
      <c r="ACM100" s="76"/>
      <c r="ACN100" s="76"/>
      <c r="ACO100" s="76"/>
      <c r="ACP100" s="76"/>
      <c r="ACQ100" s="76"/>
      <c r="ACR100" s="76"/>
      <c r="ACS100" s="76"/>
      <c r="ACT100" s="76"/>
      <c r="ACU100" s="76"/>
      <c r="ACV100" s="76"/>
      <c r="ACW100" s="76"/>
      <c r="ACX100" s="76"/>
      <c r="ACY100" s="76"/>
      <c r="ACZ100" s="76"/>
      <c r="ADA100" s="76"/>
      <c r="ADB100" s="76"/>
      <c r="ADC100" s="76"/>
      <c r="ADD100" s="76"/>
      <c r="ADE100" s="76"/>
      <c r="ADF100" s="76"/>
      <c r="ADG100" s="76"/>
      <c r="ADH100" s="76"/>
      <c r="ADI100" s="76"/>
      <c r="ADJ100" s="76"/>
      <c r="ADK100" s="76"/>
      <c r="ADL100" s="76"/>
      <c r="ADM100" s="76"/>
      <c r="ADN100" s="76"/>
      <c r="ADO100" s="76"/>
      <c r="ADP100" s="76"/>
      <c r="ADQ100" s="76"/>
      <c r="ADR100" s="76"/>
      <c r="ADS100" s="76"/>
      <c r="ADT100" s="76"/>
      <c r="ADU100" s="76"/>
      <c r="ADV100" s="76"/>
      <c r="ADW100" s="76"/>
      <c r="ADX100" s="76"/>
      <c r="ADY100" s="76"/>
      <c r="ADZ100" s="76"/>
      <c r="AEA100" s="76"/>
      <c r="AEB100" s="76"/>
      <c r="AEC100" s="76"/>
      <c r="AED100" s="76"/>
      <c r="AEE100" s="76"/>
      <c r="AEF100" s="76"/>
      <c r="AEG100" s="76"/>
      <c r="AEH100" s="76"/>
      <c r="AEI100" s="76"/>
      <c r="AEJ100" s="76"/>
      <c r="AEK100" s="76"/>
      <c r="AEL100" s="76"/>
      <c r="AEM100" s="76"/>
      <c r="AEN100" s="76"/>
      <c r="AEO100" s="76"/>
      <c r="AEP100" s="76"/>
      <c r="AEQ100" s="76"/>
      <c r="AER100" s="76"/>
      <c r="AES100" s="76"/>
      <c r="AET100" s="76"/>
      <c r="AEU100" s="76"/>
      <c r="AEV100" s="76"/>
      <c r="AEW100" s="76"/>
      <c r="AEX100" s="76"/>
      <c r="AEY100" s="76"/>
      <c r="AEZ100" s="76"/>
      <c r="AFA100" s="76"/>
      <c r="AFB100" s="76"/>
      <c r="AFC100" s="76"/>
      <c r="AFD100" s="76"/>
      <c r="AFE100" s="76"/>
      <c r="AFF100" s="76"/>
      <c r="AFG100" s="76"/>
      <c r="AFH100" s="76"/>
      <c r="AFI100" s="76"/>
      <c r="AFJ100" s="76"/>
      <c r="AFK100" s="76"/>
      <c r="AFL100" s="76"/>
      <c r="AFM100" s="76"/>
      <c r="AFN100" s="76"/>
      <c r="AFO100" s="76"/>
      <c r="AFP100" s="76"/>
      <c r="AFQ100" s="76"/>
      <c r="AFR100" s="76"/>
      <c r="AFS100" s="76"/>
      <c r="AFT100" s="76"/>
      <c r="AFU100" s="76"/>
      <c r="AFV100" s="76"/>
      <c r="AFW100" s="76"/>
      <c r="AFX100" s="76"/>
      <c r="AFY100" s="76"/>
      <c r="AFZ100" s="76"/>
      <c r="AGA100" s="76"/>
      <c r="AGB100" s="76"/>
      <c r="AGC100" s="76"/>
      <c r="AGD100" s="76"/>
      <c r="AGE100" s="76"/>
      <c r="AGF100" s="76"/>
      <c r="AGG100" s="76"/>
      <c r="AGH100" s="76"/>
      <c r="AGI100" s="76"/>
      <c r="AGJ100" s="76"/>
      <c r="AGK100" s="76"/>
      <c r="AGL100" s="76"/>
      <c r="AGM100" s="76"/>
      <c r="AGN100" s="76"/>
      <c r="AGO100" s="76"/>
      <c r="AGP100" s="76"/>
      <c r="AGQ100" s="76"/>
      <c r="AGR100" s="76"/>
      <c r="AGS100" s="76"/>
      <c r="AGT100" s="76"/>
      <c r="AGU100" s="76"/>
      <c r="AGV100" s="76"/>
      <c r="AGW100" s="76"/>
      <c r="AGX100" s="76"/>
      <c r="AGY100" s="76"/>
      <c r="AGZ100" s="76"/>
      <c r="AHA100" s="76"/>
      <c r="AHB100" s="76"/>
      <c r="AHC100" s="76"/>
      <c r="AHD100" s="76"/>
      <c r="AHE100" s="76"/>
      <c r="AHF100" s="76"/>
      <c r="AHG100" s="76"/>
      <c r="AHH100" s="76"/>
      <c r="AHI100" s="76"/>
      <c r="AHJ100" s="76"/>
      <c r="AHK100" s="76"/>
      <c r="AHL100" s="76"/>
      <c r="AHM100" s="76"/>
      <c r="AHN100" s="76"/>
      <c r="AHO100" s="76"/>
      <c r="AHP100" s="76"/>
      <c r="AHQ100" s="76"/>
      <c r="AHR100" s="76"/>
      <c r="AHS100" s="76"/>
      <c r="AHT100" s="76"/>
      <c r="AHU100" s="76"/>
      <c r="AHV100" s="76"/>
      <c r="AHW100" s="76"/>
      <c r="AHX100" s="76"/>
      <c r="AHY100" s="76"/>
      <c r="AHZ100" s="76"/>
      <c r="AIA100" s="76"/>
      <c r="AIB100" s="76"/>
      <c r="AIC100" s="76"/>
      <c r="AID100" s="76"/>
      <c r="AIE100" s="76"/>
      <c r="AIF100" s="76"/>
      <c r="AIG100" s="76"/>
      <c r="AIH100" s="76"/>
      <c r="AII100" s="76"/>
      <c r="AIJ100" s="76"/>
      <c r="AIK100" s="76"/>
      <c r="AIL100" s="76"/>
      <c r="AIM100" s="76"/>
      <c r="AIN100" s="76"/>
      <c r="AIO100" s="76"/>
      <c r="AIP100" s="76"/>
      <c r="AIQ100" s="76"/>
      <c r="AIR100" s="76"/>
      <c r="AIS100" s="76"/>
      <c r="AIT100" s="76"/>
      <c r="AIU100" s="76"/>
      <c r="AIV100" s="76"/>
      <c r="AIW100" s="76"/>
      <c r="AIX100" s="76"/>
      <c r="AIY100" s="76"/>
      <c r="AIZ100" s="76"/>
      <c r="AJA100" s="76"/>
      <c r="AJB100" s="76"/>
      <c r="AJC100" s="76"/>
      <c r="AJD100" s="76"/>
      <c r="AJE100" s="76"/>
      <c r="AJF100" s="76"/>
      <c r="AJG100" s="76"/>
      <c r="AJH100" s="76"/>
      <c r="AJI100" s="76"/>
      <c r="AJJ100" s="76"/>
      <c r="AJK100" s="76"/>
      <c r="AJL100" s="76"/>
      <c r="AJM100" s="76"/>
      <c r="AJN100" s="76"/>
      <c r="AJO100" s="76"/>
      <c r="AJP100" s="76"/>
      <c r="AJQ100" s="76"/>
      <c r="AJR100" s="76"/>
      <c r="AJS100" s="76"/>
      <c r="AJT100" s="76"/>
      <c r="AJU100" s="76"/>
      <c r="AJV100" s="76"/>
      <c r="AJW100" s="76"/>
      <c r="AJX100" s="76"/>
      <c r="AJY100" s="76"/>
      <c r="AJZ100" s="76"/>
      <c r="AKA100" s="76"/>
      <c r="AKB100" s="76"/>
      <c r="AKC100" s="76"/>
      <c r="AKD100" s="76"/>
      <c r="AKE100" s="76"/>
      <c r="AKF100" s="76"/>
      <c r="AKG100" s="76"/>
      <c r="AKH100" s="76"/>
      <c r="AKI100" s="76"/>
      <c r="AKJ100" s="76"/>
      <c r="AKK100" s="76"/>
      <c r="AKL100" s="76"/>
      <c r="AKM100" s="76"/>
      <c r="AKN100" s="76"/>
      <c r="AKO100" s="76"/>
      <c r="AKP100" s="76"/>
      <c r="AKQ100" s="76"/>
      <c r="AKR100" s="76"/>
      <c r="AKS100" s="76"/>
      <c r="AKT100" s="76"/>
      <c r="AKU100" s="76"/>
      <c r="AKV100" s="76"/>
      <c r="AKW100" s="76"/>
      <c r="AKX100" s="76"/>
      <c r="AKY100" s="76"/>
      <c r="AKZ100" s="76"/>
      <c r="ALA100" s="76"/>
      <c r="ALB100" s="76"/>
      <c r="ALC100" s="76"/>
      <c r="ALD100" s="76"/>
      <c r="ALE100" s="76"/>
      <c r="ALF100" s="76"/>
      <c r="ALG100" s="76"/>
      <c r="ALH100" s="76"/>
      <c r="ALI100" s="76"/>
      <c r="ALJ100" s="76"/>
      <c r="ALK100" s="76"/>
      <c r="ALL100" s="76"/>
      <c r="ALM100" s="76"/>
      <c r="ALN100" s="76"/>
      <c r="ALO100" s="76"/>
      <c r="ALP100" s="76"/>
      <c r="ALQ100" s="76"/>
      <c r="ALR100" s="76"/>
      <c r="ALS100" s="76"/>
      <c r="ALT100" s="76"/>
      <c r="ALU100" s="76"/>
      <c r="ALV100" s="76"/>
      <c r="ALW100" s="76"/>
      <c r="ALX100" s="76"/>
      <c r="ALY100" s="76"/>
      <c r="ALZ100" s="76"/>
      <c r="AMA100" s="76"/>
      <c r="AMB100" s="76"/>
      <c r="AMC100" s="76"/>
      <c r="AMD100" s="76"/>
      <c r="AME100" s="76"/>
    </row>
    <row r="101" spans="1:1019" s="80" customFormat="1">
      <c r="A101" s="20" t="s">
        <v>410</v>
      </c>
      <c r="B101" s="21">
        <v>4011353</v>
      </c>
      <c r="C101" s="21" t="s">
        <v>96</v>
      </c>
      <c r="D101" s="71" t="s">
        <v>61</v>
      </c>
      <c r="E101" s="22" t="s">
        <v>55</v>
      </c>
      <c r="F101" s="59">
        <v>29.25</v>
      </c>
      <c r="G101" s="23">
        <v>0.28000000000000003</v>
      </c>
      <c r="H101" s="69">
        <f>$J$6</f>
        <v>0.21229999999999999</v>
      </c>
      <c r="I101" s="23">
        <f t="shared" si="32"/>
        <v>0.34</v>
      </c>
      <c r="J101" s="23">
        <f t="shared" si="33"/>
        <v>9.94</v>
      </c>
      <c r="K101" s="78">
        <f t="shared" si="34"/>
        <v>8.1900000000000013</v>
      </c>
      <c r="L101" s="76"/>
      <c r="M101" s="79"/>
      <c r="N101" s="76"/>
      <c r="O101" s="76"/>
      <c r="P101" s="76"/>
      <c r="Q101" s="76"/>
      <c r="R101" s="76"/>
      <c r="S101" s="76"/>
      <c r="T101" s="76"/>
      <c r="U101" s="76"/>
      <c r="V101" s="76"/>
      <c r="W101" s="76"/>
      <c r="X101" s="76"/>
      <c r="Y101" s="76"/>
      <c r="Z101" s="76"/>
      <c r="AA101" s="76"/>
      <c r="AB101" s="76"/>
      <c r="AC101" s="76"/>
      <c r="AD101" s="76"/>
      <c r="AE101" s="76"/>
      <c r="AF101" s="76"/>
      <c r="AG101" s="76"/>
      <c r="AH101" s="76"/>
      <c r="AI101" s="76"/>
      <c r="AJ101" s="76"/>
      <c r="AK101" s="76"/>
      <c r="AL101" s="76"/>
      <c r="AM101" s="76"/>
      <c r="AN101" s="76"/>
      <c r="AO101" s="76"/>
      <c r="AP101" s="76"/>
      <c r="AQ101" s="76"/>
      <c r="AR101" s="76"/>
      <c r="AS101" s="76"/>
      <c r="AT101" s="76"/>
      <c r="AU101" s="76"/>
      <c r="AV101" s="76"/>
      <c r="AW101" s="76"/>
      <c r="AX101" s="76"/>
      <c r="AY101" s="76"/>
      <c r="AZ101" s="76"/>
      <c r="BA101" s="76"/>
      <c r="BB101" s="76"/>
      <c r="BC101" s="76"/>
      <c r="BD101" s="76"/>
      <c r="BE101" s="76"/>
      <c r="BF101" s="76"/>
      <c r="BG101" s="76"/>
      <c r="BH101" s="76"/>
      <c r="BI101" s="76"/>
      <c r="BJ101" s="76"/>
      <c r="BK101" s="76"/>
      <c r="BL101" s="76"/>
      <c r="BM101" s="76"/>
      <c r="BN101" s="76"/>
      <c r="BO101" s="76"/>
      <c r="BP101" s="76"/>
      <c r="BQ101" s="76"/>
      <c r="BR101" s="76"/>
      <c r="BS101" s="76"/>
      <c r="BT101" s="76"/>
      <c r="BU101" s="76"/>
      <c r="BV101" s="76"/>
      <c r="BW101" s="76"/>
      <c r="BX101" s="76"/>
      <c r="BY101" s="76"/>
      <c r="BZ101" s="76"/>
      <c r="CA101" s="76"/>
      <c r="CB101" s="76"/>
      <c r="CC101" s="76"/>
      <c r="CD101" s="76"/>
      <c r="CE101" s="76"/>
      <c r="CF101" s="76"/>
      <c r="CG101" s="76"/>
      <c r="CH101" s="76"/>
      <c r="CI101" s="76"/>
      <c r="CJ101" s="76"/>
      <c r="CK101" s="76"/>
      <c r="CL101" s="76"/>
      <c r="CM101" s="76"/>
      <c r="CN101" s="76"/>
      <c r="CO101" s="76"/>
      <c r="CP101" s="76"/>
      <c r="CQ101" s="76"/>
      <c r="CR101" s="76"/>
      <c r="CS101" s="76"/>
      <c r="CT101" s="76"/>
      <c r="CU101" s="76"/>
      <c r="CV101" s="76"/>
      <c r="CW101" s="76"/>
      <c r="CX101" s="76"/>
      <c r="CY101" s="76"/>
      <c r="CZ101" s="76"/>
      <c r="DA101" s="76"/>
      <c r="DB101" s="76"/>
      <c r="DC101" s="76"/>
      <c r="DD101" s="76"/>
      <c r="DE101" s="76"/>
      <c r="DF101" s="76"/>
      <c r="DG101" s="76"/>
      <c r="DH101" s="76"/>
      <c r="DI101" s="76"/>
      <c r="DJ101" s="76"/>
      <c r="DK101" s="76"/>
      <c r="DL101" s="76"/>
      <c r="DM101" s="76"/>
      <c r="DN101" s="76"/>
      <c r="DO101" s="76"/>
      <c r="DP101" s="76"/>
      <c r="DQ101" s="76"/>
      <c r="DR101" s="76"/>
      <c r="DS101" s="76"/>
      <c r="DT101" s="76"/>
      <c r="DU101" s="76"/>
      <c r="DV101" s="76"/>
      <c r="DW101" s="76"/>
      <c r="DX101" s="76"/>
      <c r="DY101" s="76"/>
      <c r="DZ101" s="76"/>
      <c r="EA101" s="76"/>
      <c r="EB101" s="76"/>
      <c r="EC101" s="76"/>
      <c r="ED101" s="76"/>
      <c r="EE101" s="76"/>
      <c r="EF101" s="76"/>
      <c r="EG101" s="76"/>
      <c r="EH101" s="76"/>
      <c r="EI101" s="76"/>
      <c r="EJ101" s="76"/>
      <c r="EK101" s="76"/>
      <c r="EL101" s="76"/>
      <c r="EM101" s="76"/>
      <c r="EN101" s="76"/>
      <c r="EO101" s="76"/>
      <c r="EP101" s="76"/>
      <c r="EQ101" s="76"/>
      <c r="ER101" s="76"/>
      <c r="ES101" s="76"/>
      <c r="ET101" s="76"/>
      <c r="EU101" s="76"/>
      <c r="EV101" s="76"/>
      <c r="EW101" s="76"/>
      <c r="EX101" s="76"/>
      <c r="EY101" s="76"/>
      <c r="EZ101" s="76"/>
      <c r="FA101" s="76"/>
      <c r="FB101" s="76"/>
      <c r="FC101" s="76"/>
      <c r="FD101" s="76"/>
      <c r="FE101" s="76"/>
      <c r="FF101" s="76"/>
      <c r="FG101" s="76"/>
      <c r="FH101" s="76"/>
      <c r="FI101" s="76"/>
      <c r="FJ101" s="76"/>
      <c r="FK101" s="76"/>
      <c r="FL101" s="76"/>
      <c r="FM101" s="76"/>
      <c r="FN101" s="76"/>
      <c r="FO101" s="76"/>
      <c r="FP101" s="76"/>
      <c r="FQ101" s="76"/>
      <c r="FR101" s="76"/>
      <c r="FS101" s="76"/>
      <c r="FT101" s="76"/>
      <c r="FU101" s="76"/>
      <c r="FV101" s="76"/>
      <c r="FW101" s="76"/>
      <c r="FX101" s="76"/>
      <c r="FY101" s="76"/>
      <c r="FZ101" s="76"/>
      <c r="GA101" s="76"/>
      <c r="GB101" s="76"/>
      <c r="GC101" s="76"/>
      <c r="GD101" s="76"/>
      <c r="GE101" s="76"/>
      <c r="GF101" s="76"/>
      <c r="GG101" s="76"/>
      <c r="GH101" s="76"/>
      <c r="GI101" s="76"/>
      <c r="GJ101" s="76"/>
      <c r="GK101" s="76"/>
      <c r="GL101" s="76"/>
      <c r="GM101" s="76"/>
      <c r="GN101" s="76"/>
      <c r="GO101" s="76"/>
      <c r="GP101" s="76"/>
      <c r="GQ101" s="76"/>
      <c r="GR101" s="76"/>
      <c r="GS101" s="76"/>
      <c r="GT101" s="76"/>
      <c r="GU101" s="76"/>
      <c r="GV101" s="76"/>
      <c r="GW101" s="76"/>
      <c r="GX101" s="76"/>
      <c r="GY101" s="76"/>
      <c r="GZ101" s="76"/>
      <c r="HA101" s="76"/>
      <c r="HB101" s="76"/>
      <c r="HC101" s="76"/>
      <c r="HD101" s="76"/>
      <c r="HE101" s="76"/>
      <c r="HF101" s="76"/>
      <c r="HG101" s="76"/>
      <c r="HH101" s="76"/>
      <c r="HI101" s="76"/>
      <c r="HJ101" s="76"/>
      <c r="HK101" s="76"/>
      <c r="HL101" s="76"/>
      <c r="HM101" s="76"/>
      <c r="HN101" s="76"/>
      <c r="HO101" s="76"/>
      <c r="HP101" s="76"/>
      <c r="HQ101" s="76"/>
      <c r="HR101" s="76"/>
      <c r="HS101" s="76"/>
      <c r="HT101" s="76"/>
      <c r="HU101" s="76"/>
      <c r="HV101" s="76"/>
      <c r="HW101" s="76"/>
      <c r="HX101" s="76"/>
      <c r="HY101" s="76"/>
      <c r="HZ101" s="76"/>
      <c r="IA101" s="76"/>
      <c r="IB101" s="76"/>
      <c r="IC101" s="76"/>
      <c r="ID101" s="76"/>
      <c r="IE101" s="76"/>
      <c r="IF101" s="76"/>
      <c r="IG101" s="76"/>
      <c r="IH101" s="76"/>
      <c r="II101" s="76"/>
      <c r="IJ101" s="76"/>
      <c r="IK101" s="76"/>
      <c r="IL101" s="76"/>
      <c r="IM101" s="76"/>
      <c r="IN101" s="76"/>
      <c r="IO101" s="76"/>
      <c r="IP101" s="76"/>
      <c r="IQ101" s="76"/>
      <c r="IR101" s="76"/>
      <c r="IS101" s="76"/>
      <c r="IT101" s="76"/>
      <c r="IU101" s="76"/>
      <c r="IV101" s="76"/>
      <c r="IW101" s="76"/>
      <c r="IX101" s="76"/>
      <c r="IY101" s="76"/>
      <c r="IZ101" s="76"/>
      <c r="JA101" s="76"/>
      <c r="JB101" s="76"/>
      <c r="JC101" s="76"/>
      <c r="JD101" s="76"/>
      <c r="JE101" s="76"/>
      <c r="JF101" s="76"/>
      <c r="JG101" s="76"/>
      <c r="JH101" s="76"/>
      <c r="JI101" s="76"/>
      <c r="JJ101" s="76"/>
      <c r="JK101" s="76"/>
      <c r="JL101" s="76"/>
      <c r="JM101" s="76"/>
      <c r="JN101" s="76"/>
      <c r="JO101" s="76"/>
      <c r="JP101" s="76"/>
      <c r="JQ101" s="76"/>
      <c r="JR101" s="76"/>
      <c r="JS101" s="76"/>
      <c r="JT101" s="76"/>
      <c r="JU101" s="76"/>
      <c r="JV101" s="76"/>
      <c r="JW101" s="76"/>
      <c r="JX101" s="76"/>
      <c r="JY101" s="76"/>
      <c r="JZ101" s="76"/>
      <c r="KA101" s="76"/>
      <c r="KB101" s="76"/>
      <c r="KC101" s="76"/>
      <c r="KD101" s="76"/>
      <c r="KE101" s="76"/>
      <c r="KF101" s="76"/>
      <c r="KG101" s="76"/>
      <c r="KH101" s="76"/>
      <c r="KI101" s="76"/>
      <c r="KJ101" s="76"/>
      <c r="KK101" s="76"/>
      <c r="KL101" s="76"/>
      <c r="KM101" s="76"/>
      <c r="KN101" s="76"/>
      <c r="KO101" s="76"/>
      <c r="KP101" s="76"/>
      <c r="KQ101" s="76"/>
      <c r="KR101" s="76"/>
      <c r="KS101" s="76"/>
      <c r="KT101" s="76"/>
      <c r="KU101" s="76"/>
      <c r="KV101" s="76"/>
      <c r="KW101" s="76"/>
      <c r="KX101" s="76"/>
      <c r="KY101" s="76"/>
      <c r="KZ101" s="76"/>
      <c r="LA101" s="76"/>
      <c r="LB101" s="76"/>
      <c r="LC101" s="76"/>
      <c r="LD101" s="76"/>
      <c r="LE101" s="76"/>
      <c r="LF101" s="76"/>
      <c r="LG101" s="76"/>
      <c r="LH101" s="76"/>
      <c r="LI101" s="76"/>
      <c r="LJ101" s="76"/>
      <c r="LK101" s="76"/>
      <c r="LL101" s="76"/>
      <c r="LM101" s="76"/>
      <c r="LN101" s="76"/>
      <c r="LO101" s="76"/>
      <c r="LP101" s="76"/>
      <c r="LQ101" s="76"/>
      <c r="LR101" s="76"/>
      <c r="LS101" s="76"/>
      <c r="LT101" s="76"/>
      <c r="LU101" s="76"/>
      <c r="LV101" s="76"/>
      <c r="LW101" s="76"/>
      <c r="LX101" s="76"/>
      <c r="LY101" s="76"/>
      <c r="LZ101" s="76"/>
      <c r="MA101" s="76"/>
      <c r="MB101" s="76"/>
      <c r="MC101" s="76"/>
      <c r="MD101" s="76"/>
      <c r="ME101" s="76"/>
      <c r="MF101" s="76"/>
      <c r="MG101" s="76"/>
      <c r="MH101" s="76"/>
      <c r="MI101" s="76"/>
      <c r="MJ101" s="76"/>
      <c r="MK101" s="76"/>
      <c r="ML101" s="76"/>
      <c r="MM101" s="76"/>
      <c r="MN101" s="76"/>
      <c r="MO101" s="76"/>
      <c r="MP101" s="76"/>
      <c r="MQ101" s="76"/>
      <c r="MR101" s="76"/>
      <c r="MS101" s="76"/>
      <c r="MT101" s="76"/>
      <c r="MU101" s="76"/>
      <c r="MV101" s="76"/>
      <c r="MW101" s="76"/>
      <c r="MX101" s="76"/>
      <c r="MY101" s="76"/>
      <c r="MZ101" s="76"/>
      <c r="NA101" s="76"/>
      <c r="NB101" s="76"/>
      <c r="NC101" s="76"/>
      <c r="ND101" s="76"/>
      <c r="NE101" s="76"/>
      <c r="NF101" s="76"/>
      <c r="NG101" s="76"/>
      <c r="NH101" s="76"/>
      <c r="NI101" s="76"/>
      <c r="NJ101" s="76"/>
      <c r="NK101" s="76"/>
      <c r="NL101" s="76"/>
      <c r="NM101" s="76"/>
      <c r="NN101" s="76"/>
      <c r="NO101" s="76"/>
      <c r="NP101" s="76"/>
      <c r="NQ101" s="76"/>
      <c r="NR101" s="76"/>
      <c r="NS101" s="76"/>
      <c r="NT101" s="76"/>
      <c r="NU101" s="76"/>
      <c r="NV101" s="76"/>
      <c r="NW101" s="76"/>
      <c r="NX101" s="76"/>
      <c r="NY101" s="76"/>
      <c r="NZ101" s="76"/>
      <c r="OA101" s="76"/>
      <c r="OB101" s="76"/>
      <c r="OC101" s="76"/>
      <c r="OD101" s="76"/>
      <c r="OE101" s="76"/>
      <c r="OF101" s="76"/>
      <c r="OG101" s="76"/>
      <c r="OH101" s="76"/>
      <c r="OI101" s="76"/>
      <c r="OJ101" s="76"/>
      <c r="OK101" s="76"/>
      <c r="OL101" s="76"/>
      <c r="OM101" s="76"/>
      <c r="ON101" s="76"/>
      <c r="OO101" s="76"/>
      <c r="OP101" s="76"/>
      <c r="OQ101" s="76"/>
      <c r="OR101" s="76"/>
      <c r="OS101" s="76"/>
      <c r="OT101" s="76"/>
      <c r="OU101" s="76"/>
      <c r="OV101" s="76"/>
      <c r="OW101" s="76"/>
      <c r="OX101" s="76"/>
      <c r="OY101" s="76"/>
      <c r="OZ101" s="76"/>
      <c r="PA101" s="76"/>
      <c r="PB101" s="76"/>
      <c r="PC101" s="76"/>
      <c r="PD101" s="76"/>
      <c r="PE101" s="76"/>
      <c r="PF101" s="76"/>
      <c r="PG101" s="76"/>
      <c r="PH101" s="76"/>
      <c r="PI101" s="76"/>
      <c r="PJ101" s="76"/>
      <c r="PK101" s="76"/>
      <c r="PL101" s="76"/>
      <c r="PM101" s="76"/>
      <c r="PN101" s="76"/>
      <c r="PO101" s="76"/>
      <c r="PP101" s="76"/>
      <c r="PQ101" s="76"/>
      <c r="PR101" s="76"/>
      <c r="PS101" s="76"/>
      <c r="PT101" s="76"/>
      <c r="PU101" s="76"/>
      <c r="PV101" s="76"/>
      <c r="PW101" s="76"/>
      <c r="PX101" s="76"/>
      <c r="PY101" s="76"/>
      <c r="PZ101" s="76"/>
      <c r="QA101" s="76"/>
      <c r="QB101" s="76"/>
      <c r="QC101" s="76"/>
      <c r="QD101" s="76"/>
      <c r="QE101" s="76"/>
      <c r="QF101" s="76"/>
      <c r="QG101" s="76"/>
      <c r="QH101" s="76"/>
      <c r="QI101" s="76"/>
      <c r="QJ101" s="76"/>
      <c r="QK101" s="76"/>
      <c r="QL101" s="76"/>
      <c r="QM101" s="76"/>
      <c r="QN101" s="76"/>
      <c r="QO101" s="76"/>
      <c r="QP101" s="76"/>
      <c r="QQ101" s="76"/>
      <c r="QR101" s="76"/>
      <c r="QS101" s="76"/>
      <c r="QT101" s="76"/>
      <c r="QU101" s="76"/>
      <c r="QV101" s="76"/>
      <c r="QW101" s="76"/>
      <c r="QX101" s="76"/>
      <c r="QY101" s="76"/>
      <c r="QZ101" s="76"/>
      <c r="RA101" s="76"/>
      <c r="RB101" s="76"/>
      <c r="RC101" s="76"/>
      <c r="RD101" s="76"/>
      <c r="RE101" s="76"/>
      <c r="RF101" s="76"/>
      <c r="RG101" s="76"/>
      <c r="RH101" s="76"/>
      <c r="RI101" s="76"/>
      <c r="RJ101" s="76"/>
      <c r="RK101" s="76"/>
      <c r="RL101" s="76"/>
      <c r="RM101" s="76"/>
      <c r="RN101" s="76"/>
      <c r="RO101" s="76"/>
      <c r="RP101" s="76"/>
      <c r="RQ101" s="76"/>
      <c r="RR101" s="76"/>
      <c r="RS101" s="76"/>
      <c r="RT101" s="76"/>
      <c r="RU101" s="76"/>
      <c r="RV101" s="76"/>
      <c r="RW101" s="76"/>
      <c r="RX101" s="76"/>
      <c r="RY101" s="76"/>
      <c r="RZ101" s="76"/>
      <c r="SA101" s="76"/>
      <c r="SB101" s="76"/>
      <c r="SC101" s="76"/>
      <c r="SD101" s="76"/>
      <c r="SE101" s="76"/>
      <c r="SF101" s="76"/>
      <c r="SG101" s="76"/>
      <c r="SH101" s="76"/>
      <c r="SI101" s="76"/>
      <c r="SJ101" s="76"/>
      <c r="SK101" s="76"/>
      <c r="SL101" s="76"/>
      <c r="SM101" s="76"/>
      <c r="SN101" s="76"/>
      <c r="SO101" s="76"/>
      <c r="SP101" s="76"/>
      <c r="SQ101" s="76"/>
      <c r="SR101" s="76"/>
      <c r="SS101" s="76"/>
      <c r="ST101" s="76"/>
      <c r="SU101" s="76"/>
      <c r="SV101" s="76"/>
      <c r="SW101" s="76"/>
      <c r="SX101" s="76"/>
      <c r="SY101" s="76"/>
      <c r="SZ101" s="76"/>
      <c r="TA101" s="76"/>
      <c r="TB101" s="76"/>
      <c r="TC101" s="76"/>
      <c r="TD101" s="76"/>
      <c r="TE101" s="76"/>
      <c r="TF101" s="76"/>
      <c r="TG101" s="76"/>
      <c r="TH101" s="76"/>
      <c r="TI101" s="76"/>
      <c r="TJ101" s="76"/>
      <c r="TK101" s="76"/>
      <c r="TL101" s="76"/>
      <c r="TM101" s="76"/>
      <c r="TN101" s="76"/>
      <c r="TO101" s="76"/>
      <c r="TP101" s="76"/>
      <c r="TQ101" s="76"/>
      <c r="TR101" s="76"/>
      <c r="TS101" s="76"/>
      <c r="TT101" s="76"/>
      <c r="TU101" s="76"/>
      <c r="TV101" s="76"/>
      <c r="TW101" s="76"/>
      <c r="TX101" s="76"/>
      <c r="TY101" s="76"/>
      <c r="TZ101" s="76"/>
      <c r="UA101" s="76"/>
      <c r="UB101" s="76"/>
      <c r="UC101" s="76"/>
      <c r="UD101" s="76"/>
      <c r="UE101" s="76"/>
      <c r="UF101" s="76"/>
      <c r="UG101" s="76"/>
      <c r="UH101" s="76"/>
      <c r="UI101" s="76"/>
      <c r="UJ101" s="76"/>
      <c r="UK101" s="76"/>
      <c r="UL101" s="76"/>
      <c r="UM101" s="76"/>
      <c r="UN101" s="76"/>
      <c r="UO101" s="76"/>
      <c r="UP101" s="76"/>
      <c r="UQ101" s="76"/>
      <c r="UR101" s="76"/>
      <c r="US101" s="76"/>
      <c r="UT101" s="76"/>
      <c r="UU101" s="76"/>
      <c r="UV101" s="76"/>
      <c r="UW101" s="76"/>
      <c r="UX101" s="76"/>
      <c r="UY101" s="76"/>
      <c r="UZ101" s="76"/>
      <c r="VA101" s="76"/>
      <c r="VB101" s="76"/>
      <c r="VC101" s="76"/>
      <c r="VD101" s="76"/>
      <c r="VE101" s="76"/>
      <c r="VF101" s="76"/>
      <c r="VG101" s="76"/>
      <c r="VH101" s="76"/>
      <c r="VI101" s="76"/>
      <c r="VJ101" s="76"/>
      <c r="VK101" s="76"/>
      <c r="VL101" s="76"/>
      <c r="VM101" s="76"/>
      <c r="VN101" s="76"/>
      <c r="VO101" s="76"/>
      <c r="VP101" s="76"/>
      <c r="VQ101" s="76"/>
      <c r="VR101" s="76"/>
      <c r="VS101" s="76"/>
      <c r="VT101" s="76"/>
      <c r="VU101" s="76"/>
      <c r="VV101" s="76"/>
      <c r="VW101" s="76"/>
      <c r="VX101" s="76"/>
      <c r="VY101" s="76"/>
      <c r="VZ101" s="76"/>
      <c r="WA101" s="76"/>
      <c r="WB101" s="76"/>
      <c r="WC101" s="76"/>
      <c r="WD101" s="76"/>
      <c r="WE101" s="76"/>
      <c r="WF101" s="76"/>
      <c r="WG101" s="76"/>
      <c r="WH101" s="76"/>
      <c r="WI101" s="76"/>
      <c r="WJ101" s="76"/>
      <c r="WK101" s="76"/>
      <c r="WL101" s="76"/>
      <c r="WM101" s="76"/>
      <c r="WN101" s="76"/>
      <c r="WO101" s="76"/>
      <c r="WP101" s="76"/>
      <c r="WQ101" s="76"/>
      <c r="WR101" s="76"/>
      <c r="WS101" s="76"/>
      <c r="WT101" s="76"/>
      <c r="WU101" s="76"/>
      <c r="WV101" s="76"/>
      <c r="WW101" s="76"/>
      <c r="WX101" s="76"/>
      <c r="WY101" s="76"/>
      <c r="WZ101" s="76"/>
      <c r="XA101" s="76"/>
      <c r="XB101" s="76"/>
      <c r="XC101" s="76"/>
      <c r="XD101" s="76"/>
      <c r="XE101" s="76"/>
      <c r="XF101" s="76"/>
      <c r="XG101" s="76"/>
      <c r="XH101" s="76"/>
      <c r="XI101" s="76"/>
      <c r="XJ101" s="76"/>
      <c r="XK101" s="76"/>
      <c r="XL101" s="76"/>
      <c r="XM101" s="76"/>
      <c r="XN101" s="76"/>
      <c r="XO101" s="76"/>
      <c r="XP101" s="76"/>
      <c r="XQ101" s="76"/>
      <c r="XR101" s="76"/>
      <c r="XS101" s="76"/>
      <c r="XT101" s="76"/>
      <c r="XU101" s="76"/>
      <c r="XV101" s="76"/>
      <c r="XW101" s="76"/>
      <c r="XX101" s="76"/>
      <c r="XY101" s="76"/>
      <c r="XZ101" s="76"/>
      <c r="YA101" s="76"/>
      <c r="YB101" s="76"/>
      <c r="YC101" s="76"/>
      <c r="YD101" s="76"/>
      <c r="YE101" s="76"/>
      <c r="YF101" s="76"/>
      <c r="YG101" s="76"/>
      <c r="YH101" s="76"/>
      <c r="YI101" s="76"/>
      <c r="YJ101" s="76"/>
      <c r="YK101" s="76"/>
      <c r="YL101" s="76"/>
      <c r="YM101" s="76"/>
      <c r="YN101" s="76"/>
      <c r="YO101" s="76"/>
      <c r="YP101" s="76"/>
      <c r="YQ101" s="76"/>
      <c r="YR101" s="76"/>
      <c r="YS101" s="76"/>
      <c r="YT101" s="76"/>
      <c r="YU101" s="76"/>
      <c r="YV101" s="76"/>
      <c r="YW101" s="76"/>
      <c r="YX101" s="76"/>
      <c r="YY101" s="76"/>
      <c r="YZ101" s="76"/>
      <c r="ZA101" s="76"/>
      <c r="ZB101" s="76"/>
      <c r="ZC101" s="76"/>
      <c r="ZD101" s="76"/>
      <c r="ZE101" s="76"/>
      <c r="ZF101" s="76"/>
      <c r="ZG101" s="76"/>
      <c r="ZH101" s="76"/>
      <c r="ZI101" s="76"/>
      <c r="ZJ101" s="76"/>
      <c r="ZK101" s="76"/>
      <c r="ZL101" s="76"/>
      <c r="ZM101" s="76"/>
      <c r="ZN101" s="76"/>
      <c r="ZO101" s="76"/>
      <c r="ZP101" s="76"/>
      <c r="ZQ101" s="76"/>
      <c r="ZR101" s="76"/>
      <c r="ZS101" s="76"/>
      <c r="ZT101" s="76"/>
      <c r="ZU101" s="76"/>
      <c r="ZV101" s="76"/>
      <c r="ZW101" s="76"/>
      <c r="ZX101" s="76"/>
      <c r="ZY101" s="76"/>
      <c r="ZZ101" s="76"/>
      <c r="AAA101" s="76"/>
      <c r="AAB101" s="76"/>
      <c r="AAC101" s="76"/>
      <c r="AAD101" s="76"/>
      <c r="AAE101" s="76"/>
      <c r="AAF101" s="76"/>
      <c r="AAG101" s="76"/>
      <c r="AAH101" s="76"/>
      <c r="AAI101" s="76"/>
      <c r="AAJ101" s="76"/>
      <c r="AAK101" s="76"/>
      <c r="AAL101" s="76"/>
      <c r="AAM101" s="76"/>
      <c r="AAN101" s="76"/>
      <c r="AAO101" s="76"/>
      <c r="AAP101" s="76"/>
      <c r="AAQ101" s="76"/>
      <c r="AAR101" s="76"/>
      <c r="AAS101" s="76"/>
      <c r="AAT101" s="76"/>
      <c r="AAU101" s="76"/>
      <c r="AAV101" s="76"/>
      <c r="AAW101" s="76"/>
      <c r="AAX101" s="76"/>
      <c r="AAY101" s="76"/>
      <c r="AAZ101" s="76"/>
      <c r="ABA101" s="76"/>
      <c r="ABB101" s="76"/>
      <c r="ABC101" s="76"/>
      <c r="ABD101" s="76"/>
      <c r="ABE101" s="76"/>
      <c r="ABF101" s="76"/>
      <c r="ABG101" s="76"/>
      <c r="ABH101" s="76"/>
      <c r="ABI101" s="76"/>
      <c r="ABJ101" s="76"/>
      <c r="ABK101" s="76"/>
      <c r="ABL101" s="76"/>
      <c r="ABM101" s="76"/>
      <c r="ABN101" s="76"/>
      <c r="ABO101" s="76"/>
      <c r="ABP101" s="76"/>
      <c r="ABQ101" s="76"/>
      <c r="ABR101" s="76"/>
      <c r="ABS101" s="76"/>
      <c r="ABT101" s="76"/>
      <c r="ABU101" s="76"/>
      <c r="ABV101" s="76"/>
      <c r="ABW101" s="76"/>
      <c r="ABX101" s="76"/>
      <c r="ABY101" s="76"/>
      <c r="ABZ101" s="76"/>
      <c r="ACA101" s="76"/>
      <c r="ACB101" s="76"/>
      <c r="ACC101" s="76"/>
      <c r="ACD101" s="76"/>
      <c r="ACE101" s="76"/>
      <c r="ACF101" s="76"/>
      <c r="ACG101" s="76"/>
      <c r="ACH101" s="76"/>
      <c r="ACI101" s="76"/>
      <c r="ACJ101" s="76"/>
      <c r="ACK101" s="76"/>
      <c r="ACL101" s="76"/>
      <c r="ACM101" s="76"/>
      <c r="ACN101" s="76"/>
      <c r="ACO101" s="76"/>
      <c r="ACP101" s="76"/>
      <c r="ACQ101" s="76"/>
      <c r="ACR101" s="76"/>
      <c r="ACS101" s="76"/>
      <c r="ACT101" s="76"/>
      <c r="ACU101" s="76"/>
      <c r="ACV101" s="76"/>
      <c r="ACW101" s="76"/>
      <c r="ACX101" s="76"/>
      <c r="ACY101" s="76"/>
      <c r="ACZ101" s="76"/>
      <c r="ADA101" s="76"/>
      <c r="ADB101" s="76"/>
      <c r="ADC101" s="76"/>
      <c r="ADD101" s="76"/>
      <c r="ADE101" s="76"/>
      <c r="ADF101" s="76"/>
      <c r="ADG101" s="76"/>
      <c r="ADH101" s="76"/>
      <c r="ADI101" s="76"/>
      <c r="ADJ101" s="76"/>
      <c r="ADK101" s="76"/>
      <c r="ADL101" s="76"/>
      <c r="ADM101" s="76"/>
      <c r="ADN101" s="76"/>
      <c r="ADO101" s="76"/>
      <c r="ADP101" s="76"/>
      <c r="ADQ101" s="76"/>
      <c r="ADR101" s="76"/>
      <c r="ADS101" s="76"/>
      <c r="ADT101" s="76"/>
      <c r="ADU101" s="76"/>
      <c r="ADV101" s="76"/>
      <c r="ADW101" s="76"/>
      <c r="ADX101" s="76"/>
      <c r="ADY101" s="76"/>
      <c r="ADZ101" s="76"/>
      <c r="AEA101" s="76"/>
      <c r="AEB101" s="76"/>
      <c r="AEC101" s="76"/>
      <c r="AED101" s="76"/>
      <c r="AEE101" s="76"/>
      <c r="AEF101" s="76"/>
      <c r="AEG101" s="76"/>
      <c r="AEH101" s="76"/>
      <c r="AEI101" s="76"/>
      <c r="AEJ101" s="76"/>
      <c r="AEK101" s="76"/>
      <c r="AEL101" s="76"/>
      <c r="AEM101" s="76"/>
      <c r="AEN101" s="76"/>
      <c r="AEO101" s="76"/>
      <c r="AEP101" s="76"/>
      <c r="AEQ101" s="76"/>
      <c r="AER101" s="76"/>
      <c r="AES101" s="76"/>
      <c r="AET101" s="76"/>
      <c r="AEU101" s="76"/>
      <c r="AEV101" s="76"/>
      <c r="AEW101" s="76"/>
      <c r="AEX101" s="76"/>
      <c r="AEY101" s="76"/>
      <c r="AEZ101" s="76"/>
      <c r="AFA101" s="76"/>
      <c r="AFB101" s="76"/>
      <c r="AFC101" s="76"/>
      <c r="AFD101" s="76"/>
      <c r="AFE101" s="76"/>
      <c r="AFF101" s="76"/>
      <c r="AFG101" s="76"/>
      <c r="AFH101" s="76"/>
      <c r="AFI101" s="76"/>
      <c r="AFJ101" s="76"/>
      <c r="AFK101" s="76"/>
      <c r="AFL101" s="76"/>
      <c r="AFM101" s="76"/>
      <c r="AFN101" s="76"/>
      <c r="AFO101" s="76"/>
      <c r="AFP101" s="76"/>
      <c r="AFQ101" s="76"/>
      <c r="AFR101" s="76"/>
      <c r="AFS101" s="76"/>
      <c r="AFT101" s="76"/>
      <c r="AFU101" s="76"/>
      <c r="AFV101" s="76"/>
      <c r="AFW101" s="76"/>
      <c r="AFX101" s="76"/>
      <c r="AFY101" s="76"/>
      <c r="AFZ101" s="76"/>
      <c r="AGA101" s="76"/>
      <c r="AGB101" s="76"/>
      <c r="AGC101" s="76"/>
      <c r="AGD101" s="76"/>
      <c r="AGE101" s="76"/>
      <c r="AGF101" s="76"/>
      <c r="AGG101" s="76"/>
      <c r="AGH101" s="76"/>
      <c r="AGI101" s="76"/>
      <c r="AGJ101" s="76"/>
      <c r="AGK101" s="76"/>
      <c r="AGL101" s="76"/>
      <c r="AGM101" s="76"/>
      <c r="AGN101" s="76"/>
      <c r="AGO101" s="76"/>
      <c r="AGP101" s="76"/>
      <c r="AGQ101" s="76"/>
      <c r="AGR101" s="76"/>
      <c r="AGS101" s="76"/>
      <c r="AGT101" s="76"/>
      <c r="AGU101" s="76"/>
      <c r="AGV101" s="76"/>
      <c r="AGW101" s="76"/>
      <c r="AGX101" s="76"/>
      <c r="AGY101" s="76"/>
      <c r="AGZ101" s="76"/>
      <c r="AHA101" s="76"/>
      <c r="AHB101" s="76"/>
      <c r="AHC101" s="76"/>
      <c r="AHD101" s="76"/>
      <c r="AHE101" s="76"/>
      <c r="AHF101" s="76"/>
      <c r="AHG101" s="76"/>
      <c r="AHH101" s="76"/>
      <c r="AHI101" s="76"/>
      <c r="AHJ101" s="76"/>
      <c r="AHK101" s="76"/>
      <c r="AHL101" s="76"/>
      <c r="AHM101" s="76"/>
      <c r="AHN101" s="76"/>
      <c r="AHO101" s="76"/>
      <c r="AHP101" s="76"/>
      <c r="AHQ101" s="76"/>
      <c r="AHR101" s="76"/>
      <c r="AHS101" s="76"/>
      <c r="AHT101" s="76"/>
      <c r="AHU101" s="76"/>
      <c r="AHV101" s="76"/>
      <c r="AHW101" s="76"/>
      <c r="AHX101" s="76"/>
      <c r="AHY101" s="76"/>
      <c r="AHZ101" s="76"/>
      <c r="AIA101" s="76"/>
      <c r="AIB101" s="76"/>
      <c r="AIC101" s="76"/>
      <c r="AID101" s="76"/>
      <c r="AIE101" s="76"/>
      <c r="AIF101" s="76"/>
      <c r="AIG101" s="76"/>
      <c r="AIH101" s="76"/>
      <c r="AII101" s="76"/>
      <c r="AIJ101" s="76"/>
      <c r="AIK101" s="76"/>
      <c r="AIL101" s="76"/>
      <c r="AIM101" s="76"/>
      <c r="AIN101" s="76"/>
      <c r="AIO101" s="76"/>
      <c r="AIP101" s="76"/>
      <c r="AIQ101" s="76"/>
      <c r="AIR101" s="76"/>
      <c r="AIS101" s="76"/>
      <c r="AIT101" s="76"/>
      <c r="AIU101" s="76"/>
      <c r="AIV101" s="76"/>
      <c r="AIW101" s="76"/>
      <c r="AIX101" s="76"/>
      <c r="AIY101" s="76"/>
      <c r="AIZ101" s="76"/>
      <c r="AJA101" s="76"/>
      <c r="AJB101" s="76"/>
      <c r="AJC101" s="76"/>
      <c r="AJD101" s="76"/>
      <c r="AJE101" s="76"/>
      <c r="AJF101" s="76"/>
      <c r="AJG101" s="76"/>
      <c r="AJH101" s="76"/>
      <c r="AJI101" s="76"/>
      <c r="AJJ101" s="76"/>
      <c r="AJK101" s="76"/>
      <c r="AJL101" s="76"/>
      <c r="AJM101" s="76"/>
      <c r="AJN101" s="76"/>
      <c r="AJO101" s="76"/>
      <c r="AJP101" s="76"/>
      <c r="AJQ101" s="76"/>
      <c r="AJR101" s="76"/>
      <c r="AJS101" s="76"/>
      <c r="AJT101" s="76"/>
      <c r="AJU101" s="76"/>
      <c r="AJV101" s="76"/>
      <c r="AJW101" s="76"/>
      <c r="AJX101" s="76"/>
      <c r="AJY101" s="76"/>
      <c r="AJZ101" s="76"/>
      <c r="AKA101" s="76"/>
      <c r="AKB101" s="76"/>
      <c r="AKC101" s="76"/>
      <c r="AKD101" s="76"/>
      <c r="AKE101" s="76"/>
      <c r="AKF101" s="76"/>
      <c r="AKG101" s="76"/>
      <c r="AKH101" s="76"/>
      <c r="AKI101" s="76"/>
      <c r="AKJ101" s="76"/>
      <c r="AKK101" s="76"/>
      <c r="AKL101" s="76"/>
      <c r="AKM101" s="76"/>
      <c r="AKN101" s="76"/>
      <c r="AKO101" s="76"/>
      <c r="AKP101" s="76"/>
      <c r="AKQ101" s="76"/>
      <c r="AKR101" s="76"/>
      <c r="AKS101" s="76"/>
      <c r="AKT101" s="76"/>
      <c r="AKU101" s="76"/>
      <c r="AKV101" s="76"/>
      <c r="AKW101" s="76"/>
      <c r="AKX101" s="76"/>
      <c r="AKY101" s="76"/>
      <c r="AKZ101" s="76"/>
      <c r="ALA101" s="76"/>
      <c r="ALB101" s="76"/>
      <c r="ALC101" s="76"/>
      <c r="ALD101" s="76"/>
      <c r="ALE101" s="76"/>
      <c r="ALF101" s="76"/>
      <c r="ALG101" s="76"/>
      <c r="ALH101" s="76"/>
      <c r="ALI101" s="76"/>
      <c r="ALJ101" s="76"/>
      <c r="ALK101" s="76"/>
      <c r="ALL101" s="76"/>
      <c r="ALM101" s="76"/>
      <c r="ALN101" s="76"/>
      <c r="ALO101" s="76"/>
      <c r="ALP101" s="76"/>
      <c r="ALQ101" s="76"/>
      <c r="ALR101" s="76"/>
      <c r="ALS101" s="76"/>
      <c r="ALT101" s="76"/>
      <c r="ALU101" s="76"/>
      <c r="ALV101" s="76"/>
      <c r="ALW101" s="76"/>
      <c r="ALX101" s="76"/>
      <c r="ALY101" s="76"/>
      <c r="ALZ101" s="76"/>
      <c r="AMA101" s="76"/>
      <c r="AMB101" s="76"/>
      <c r="AMC101" s="76"/>
      <c r="AMD101" s="76"/>
      <c r="AME101" s="76"/>
    </row>
    <row r="102" spans="1:1019" s="80" customFormat="1">
      <c r="A102" s="20" t="s">
        <v>411</v>
      </c>
      <c r="B102" s="21">
        <v>4011464</v>
      </c>
      <c r="C102" s="21" t="s">
        <v>96</v>
      </c>
      <c r="D102" s="71" t="s">
        <v>159</v>
      </c>
      <c r="E102" s="22" t="s">
        <v>62</v>
      </c>
      <c r="F102" s="59">
        <v>3.5110000000000001</v>
      </c>
      <c r="G102" s="23">
        <v>33.26</v>
      </c>
      <c r="H102" s="69">
        <f>$J$6</f>
        <v>0.21229999999999999</v>
      </c>
      <c r="I102" s="23">
        <f t="shared" si="32"/>
        <v>40.32</v>
      </c>
      <c r="J102" s="23">
        <f t="shared" si="33"/>
        <v>141.56</v>
      </c>
      <c r="K102" s="78">
        <f t="shared" si="34"/>
        <v>116.77585999999999</v>
      </c>
      <c r="L102" s="76"/>
      <c r="M102" s="79"/>
      <c r="N102" s="76"/>
      <c r="O102" s="76"/>
      <c r="P102" s="76"/>
      <c r="Q102" s="76"/>
      <c r="R102" s="76"/>
      <c r="S102" s="76"/>
      <c r="T102" s="76"/>
      <c r="U102" s="76"/>
      <c r="V102" s="76"/>
      <c r="W102" s="76"/>
      <c r="X102" s="76"/>
      <c r="Y102" s="76"/>
      <c r="Z102" s="76"/>
      <c r="AA102" s="76"/>
      <c r="AB102" s="76"/>
      <c r="AC102" s="76"/>
      <c r="AD102" s="76"/>
      <c r="AE102" s="76"/>
      <c r="AF102" s="76"/>
      <c r="AG102" s="76"/>
      <c r="AH102" s="76"/>
      <c r="AI102" s="76"/>
      <c r="AJ102" s="76"/>
      <c r="AK102" s="76"/>
      <c r="AL102" s="76"/>
      <c r="AM102" s="76"/>
      <c r="AN102" s="76"/>
      <c r="AO102" s="76"/>
      <c r="AP102" s="76"/>
      <c r="AQ102" s="76"/>
      <c r="AR102" s="76"/>
      <c r="AS102" s="76"/>
      <c r="AT102" s="76"/>
      <c r="AU102" s="76"/>
      <c r="AV102" s="76"/>
      <c r="AW102" s="76"/>
      <c r="AX102" s="76"/>
      <c r="AY102" s="76"/>
      <c r="AZ102" s="76"/>
      <c r="BA102" s="76"/>
      <c r="BB102" s="76"/>
      <c r="BC102" s="76"/>
      <c r="BD102" s="76"/>
      <c r="BE102" s="76"/>
      <c r="BF102" s="76"/>
      <c r="BG102" s="76"/>
      <c r="BH102" s="76"/>
      <c r="BI102" s="76"/>
      <c r="BJ102" s="76"/>
      <c r="BK102" s="76"/>
      <c r="BL102" s="76"/>
      <c r="BM102" s="76"/>
      <c r="BN102" s="76"/>
      <c r="BO102" s="76"/>
      <c r="BP102" s="76"/>
      <c r="BQ102" s="76"/>
      <c r="BR102" s="76"/>
      <c r="BS102" s="76"/>
      <c r="BT102" s="76"/>
      <c r="BU102" s="76"/>
      <c r="BV102" s="76"/>
      <c r="BW102" s="76"/>
      <c r="BX102" s="76"/>
      <c r="BY102" s="76"/>
      <c r="BZ102" s="76"/>
      <c r="CA102" s="76"/>
      <c r="CB102" s="76"/>
      <c r="CC102" s="76"/>
      <c r="CD102" s="76"/>
      <c r="CE102" s="76"/>
      <c r="CF102" s="76"/>
      <c r="CG102" s="76"/>
      <c r="CH102" s="76"/>
      <c r="CI102" s="76"/>
      <c r="CJ102" s="76"/>
      <c r="CK102" s="76"/>
      <c r="CL102" s="76"/>
      <c r="CM102" s="76"/>
      <c r="CN102" s="76"/>
      <c r="CO102" s="76"/>
      <c r="CP102" s="76"/>
      <c r="CQ102" s="76"/>
      <c r="CR102" s="76"/>
      <c r="CS102" s="76"/>
      <c r="CT102" s="76"/>
      <c r="CU102" s="76"/>
      <c r="CV102" s="76"/>
      <c r="CW102" s="76"/>
      <c r="CX102" s="76"/>
      <c r="CY102" s="76"/>
      <c r="CZ102" s="76"/>
      <c r="DA102" s="76"/>
      <c r="DB102" s="76"/>
      <c r="DC102" s="76"/>
      <c r="DD102" s="76"/>
      <c r="DE102" s="76"/>
      <c r="DF102" s="76"/>
      <c r="DG102" s="76"/>
      <c r="DH102" s="76"/>
      <c r="DI102" s="76"/>
      <c r="DJ102" s="76"/>
      <c r="DK102" s="76"/>
      <c r="DL102" s="76"/>
      <c r="DM102" s="76"/>
      <c r="DN102" s="76"/>
      <c r="DO102" s="76"/>
      <c r="DP102" s="76"/>
      <c r="DQ102" s="76"/>
      <c r="DR102" s="76"/>
      <c r="DS102" s="76"/>
      <c r="DT102" s="76"/>
      <c r="DU102" s="76"/>
      <c r="DV102" s="76"/>
      <c r="DW102" s="76"/>
      <c r="DX102" s="76"/>
      <c r="DY102" s="76"/>
      <c r="DZ102" s="76"/>
      <c r="EA102" s="76"/>
      <c r="EB102" s="76"/>
      <c r="EC102" s="76"/>
      <c r="ED102" s="76"/>
      <c r="EE102" s="76"/>
      <c r="EF102" s="76"/>
      <c r="EG102" s="76"/>
      <c r="EH102" s="76"/>
      <c r="EI102" s="76"/>
      <c r="EJ102" s="76"/>
      <c r="EK102" s="76"/>
      <c r="EL102" s="76"/>
      <c r="EM102" s="76"/>
      <c r="EN102" s="76"/>
      <c r="EO102" s="76"/>
      <c r="EP102" s="76"/>
      <c r="EQ102" s="76"/>
      <c r="ER102" s="76"/>
      <c r="ES102" s="76"/>
      <c r="ET102" s="76"/>
      <c r="EU102" s="76"/>
      <c r="EV102" s="76"/>
      <c r="EW102" s="76"/>
      <c r="EX102" s="76"/>
      <c r="EY102" s="76"/>
      <c r="EZ102" s="76"/>
      <c r="FA102" s="76"/>
      <c r="FB102" s="76"/>
      <c r="FC102" s="76"/>
      <c r="FD102" s="76"/>
      <c r="FE102" s="76"/>
      <c r="FF102" s="76"/>
      <c r="FG102" s="76"/>
      <c r="FH102" s="76"/>
      <c r="FI102" s="76"/>
      <c r="FJ102" s="76"/>
      <c r="FK102" s="76"/>
      <c r="FL102" s="76"/>
      <c r="FM102" s="76"/>
      <c r="FN102" s="76"/>
      <c r="FO102" s="76"/>
      <c r="FP102" s="76"/>
      <c r="FQ102" s="76"/>
      <c r="FR102" s="76"/>
      <c r="FS102" s="76"/>
      <c r="FT102" s="76"/>
      <c r="FU102" s="76"/>
      <c r="FV102" s="76"/>
      <c r="FW102" s="76"/>
      <c r="FX102" s="76"/>
      <c r="FY102" s="76"/>
      <c r="FZ102" s="76"/>
      <c r="GA102" s="76"/>
      <c r="GB102" s="76"/>
      <c r="GC102" s="76"/>
      <c r="GD102" s="76"/>
      <c r="GE102" s="76"/>
      <c r="GF102" s="76"/>
      <c r="GG102" s="76"/>
      <c r="GH102" s="76"/>
      <c r="GI102" s="76"/>
      <c r="GJ102" s="76"/>
      <c r="GK102" s="76"/>
      <c r="GL102" s="76"/>
      <c r="GM102" s="76"/>
      <c r="GN102" s="76"/>
      <c r="GO102" s="76"/>
      <c r="GP102" s="76"/>
      <c r="GQ102" s="76"/>
      <c r="GR102" s="76"/>
      <c r="GS102" s="76"/>
      <c r="GT102" s="76"/>
      <c r="GU102" s="76"/>
      <c r="GV102" s="76"/>
      <c r="GW102" s="76"/>
      <c r="GX102" s="76"/>
      <c r="GY102" s="76"/>
      <c r="GZ102" s="76"/>
      <c r="HA102" s="76"/>
      <c r="HB102" s="76"/>
      <c r="HC102" s="76"/>
      <c r="HD102" s="76"/>
      <c r="HE102" s="76"/>
      <c r="HF102" s="76"/>
      <c r="HG102" s="76"/>
      <c r="HH102" s="76"/>
      <c r="HI102" s="76"/>
      <c r="HJ102" s="76"/>
      <c r="HK102" s="76"/>
      <c r="HL102" s="76"/>
      <c r="HM102" s="76"/>
      <c r="HN102" s="76"/>
      <c r="HO102" s="76"/>
      <c r="HP102" s="76"/>
      <c r="HQ102" s="76"/>
      <c r="HR102" s="76"/>
      <c r="HS102" s="76"/>
      <c r="HT102" s="76"/>
      <c r="HU102" s="76"/>
      <c r="HV102" s="76"/>
      <c r="HW102" s="76"/>
      <c r="HX102" s="76"/>
      <c r="HY102" s="76"/>
      <c r="HZ102" s="76"/>
      <c r="IA102" s="76"/>
      <c r="IB102" s="76"/>
      <c r="IC102" s="76"/>
      <c r="ID102" s="76"/>
      <c r="IE102" s="76"/>
      <c r="IF102" s="76"/>
      <c r="IG102" s="76"/>
      <c r="IH102" s="76"/>
      <c r="II102" s="76"/>
      <c r="IJ102" s="76"/>
      <c r="IK102" s="76"/>
      <c r="IL102" s="76"/>
      <c r="IM102" s="76"/>
      <c r="IN102" s="76"/>
      <c r="IO102" s="76"/>
      <c r="IP102" s="76"/>
      <c r="IQ102" s="76"/>
      <c r="IR102" s="76"/>
      <c r="IS102" s="76"/>
      <c r="IT102" s="76"/>
      <c r="IU102" s="76"/>
      <c r="IV102" s="76"/>
      <c r="IW102" s="76"/>
      <c r="IX102" s="76"/>
      <c r="IY102" s="76"/>
      <c r="IZ102" s="76"/>
      <c r="JA102" s="76"/>
      <c r="JB102" s="76"/>
      <c r="JC102" s="76"/>
      <c r="JD102" s="76"/>
      <c r="JE102" s="76"/>
      <c r="JF102" s="76"/>
      <c r="JG102" s="76"/>
      <c r="JH102" s="76"/>
      <c r="JI102" s="76"/>
      <c r="JJ102" s="76"/>
      <c r="JK102" s="76"/>
      <c r="JL102" s="76"/>
      <c r="JM102" s="76"/>
      <c r="JN102" s="76"/>
      <c r="JO102" s="76"/>
      <c r="JP102" s="76"/>
      <c r="JQ102" s="76"/>
      <c r="JR102" s="76"/>
      <c r="JS102" s="76"/>
      <c r="JT102" s="76"/>
      <c r="JU102" s="76"/>
      <c r="JV102" s="76"/>
      <c r="JW102" s="76"/>
      <c r="JX102" s="76"/>
      <c r="JY102" s="76"/>
      <c r="JZ102" s="76"/>
      <c r="KA102" s="76"/>
      <c r="KB102" s="76"/>
      <c r="KC102" s="76"/>
      <c r="KD102" s="76"/>
      <c r="KE102" s="76"/>
      <c r="KF102" s="76"/>
      <c r="KG102" s="76"/>
      <c r="KH102" s="76"/>
      <c r="KI102" s="76"/>
      <c r="KJ102" s="76"/>
      <c r="KK102" s="76"/>
      <c r="KL102" s="76"/>
      <c r="KM102" s="76"/>
      <c r="KN102" s="76"/>
      <c r="KO102" s="76"/>
      <c r="KP102" s="76"/>
      <c r="KQ102" s="76"/>
      <c r="KR102" s="76"/>
      <c r="KS102" s="76"/>
      <c r="KT102" s="76"/>
      <c r="KU102" s="76"/>
      <c r="KV102" s="76"/>
      <c r="KW102" s="76"/>
      <c r="KX102" s="76"/>
      <c r="KY102" s="76"/>
      <c r="KZ102" s="76"/>
      <c r="LA102" s="76"/>
      <c r="LB102" s="76"/>
      <c r="LC102" s="76"/>
      <c r="LD102" s="76"/>
      <c r="LE102" s="76"/>
      <c r="LF102" s="76"/>
      <c r="LG102" s="76"/>
      <c r="LH102" s="76"/>
      <c r="LI102" s="76"/>
      <c r="LJ102" s="76"/>
      <c r="LK102" s="76"/>
      <c r="LL102" s="76"/>
      <c r="LM102" s="76"/>
      <c r="LN102" s="76"/>
      <c r="LO102" s="76"/>
      <c r="LP102" s="76"/>
      <c r="LQ102" s="76"/>
      <c r="LR102" s="76"/>
      <c r="LS102" s="76"/>
      <c r="LT102" s="76"/>
      <c r="LU102" s="76"/>
      <c r="LV102" s="76"/>
      <c r="LW102" s="76"/>
      <c r="LX102" s="76"/>
      <c r="LY102" s="76"/>
      <c r="LZ102" s="76"/>
      <c r="MA102" s="76"/>
      <c r="MB102" s="76"/>
      <c r="MC102" s="76"/>
      <c r="MD102" s="76"/>
      <c r="ME102" s="76"/>
      <c r="MF102" s="76"/>
      <c r="MG102" s="76"/>
      <c r="MH102" s="76"/>
      <c r="MI102" s="76"/>
      <c r="MJ102" s="76"/>
      <c r="MK102" s="76"/>
      <c r="ML102" s="76"/>
      <c r="MM102" s="76"/>
      <c r="MN102" s="76"/>
      <c r="MO102" s="76"/>
      <c r="MP102" s="76"/>
      <c r="MQ102" s="76"/>
      <c r="MR102" s="76"/>
      <c r="MS102" s="76"/>
      <c r="MT102" s="76"/>
      <c r="MU102" s="76"/>
      <c r="MV102" s="76"/>
      <c r="MW102" s="76"/>
      <c r="MX102" s="76"/>
      <c r="MY102" s="76"/>
      <c r="MZ102" s="76"/>
      <c r="NA102" s="76"/>
      <c r="NB102" s="76"/>
      <c r="NC102" s="76"/>
      <c r="ND102" s="76"/>
      <c r="NE102" s="76"/>
      <c r="NF102" s="76"/>
      <c r="NG102" s="76"/>
      <c r="NH102" s="76"/>
      <c r="NI102" s="76"/>
      <c r="NJ102" s="76"/>
      <c r="NK102" s="76"/>
      <c r="NL102" s="76"/>
      <c r="NM102" s="76"/>
      <c r="NN102" s="76"/>
      <c r="NO102" s="76"/>
      <c r="NP102" s="76"/>
      <c r="NQ102" s="76"/>
      <c r="NR102" s="76"/>
      <c r="NS102" s="76"/>
      <c r="NT102" s="76"/>
      <c r="NU102" s="76"/>
      <c r="NV102" s="76"/>
      <c r="NW102" s="76"/>
      <c r="NX102" s="76"/>
      <c r="NY102" s="76"/>
      <c r="NZ102" s="76"/>
      <c r="OA102" s="76"/>
      <c r="OB102" s="76"/>
      <c r="OC102" s="76"/>
      <c r="OD102" s="76"/>
      <c r="OE102" s="76"/>
      <c r="OF102" s="76"/>
      <c r="OG102" s="76"/>
      <c r="OH102" s="76"/>
      <c r="OI102" s="76"/>
      <c r="OJ102" s="76"/>
      <c r="OK102" s="76"/>
      <c r="OL102" s="76"/>
      <c r="OM102" s="76"/>
      <c r="ON102" s="76"/>
      <c r="OO102" s="76"/>
      <c r="OP102" s="76"/>
      <c r="OQ102" s="76"/>
      <c r="OR102" s="76"/>
      <c r="OS102" s="76"/>
      <c r="OT102" s="76"/>
      <c r="OU102" s="76"/>
      <c r="OV102" s="76"/>
      <c r="OW102" s="76"/>
      <c r="OX102" s="76"/>
      <c r="OY102" s="76"/>
      <c r="OZ102" s="76"/>
      <c r="PA102" s="76"/>
      <c r="PB102" s="76"/>
      <c r="PC102" s="76"/>
      <c r="PD102" s="76"/>
      <c r="PE102" s="76"/>
      <c r="PF102" s="76"/>
      <c r="PG102" s="76"/>
      <c r="PH102" s="76"/>
      <c r="PI102" s="76"/>
      <c r="PJ102" s="76"/>
      <c r="PK102" s="76"/>
      <c r="PL102" s="76"/>
      <c r="PM102" s="76"/>
      <c r="PN102" s="76"/>
      <c r="PO102" s="76"/>
      <c r="PP102" s="76"/>
      <c r="PQ102" s="76"/>
      <c r="PR102" s="76"/>
      <c r="PS102" s="76"/>
      <c r="PT102" s="76"/>
      <c r="PU102" s="76"/>
      <c r="PV102" s="76"/>
      <c r="PW102" s="76"/>
      <c r="PX102" s="76"/>
      <c r="PY102" s="76"/>
      <c r="PZ102" s="76"/>
      <c r="QA102" s="76"/>
      <c r="QB102" s="76"/>
      <c r="QC102" s="76"/>
      <c r="QD102" s="76"/>
      <c r="QE102" s="76"/>
      <c r="QF102" s="76"/>
      <c r="QG102" s="76"/>
      <c r="QH102" s="76"/>
      <c r="QI102" s="76"/>
      <c r="QJ102" s="76"/>
      <c r="QK102" s="76"/>
      <c r="QL102" s="76"/>
      <c r="QM102" s="76"/>
      <c r="QN102" s="76"/>
      <c r="QO102" s="76"/>
      <c r="QP102" s="76"/>
      <c r="QQ102" s="76"/>
      <c r="QR102" s="76"/>
      <c r="QS102" s="76"/>
      <c r="QT102" s="76"/>
      <c r="QU102" s="76"/>
      <c r="QV102" s="76"/>
      <c r="QW102" s="76"/>
      <c r="QX102" s="76"/>
      <c r="QY102" s="76"/>
      <c r="QZ102" s="76"/>
      <c r="RA102" s="76"/>
      <c r="RB102" s="76"/>
      <c r="RC102" s="76"/>
      <c r="RD102" s="76"/>
      <c r="RE102" s="76"/>
      <c r="RF102" s="76"/>
      <c r="RG102" s="76"/>
      <c r="RH102" s="76"/>
      <c r="RI102" s="76"/>
      <c r="RJ102" s="76"/>
      <c r="RK102" s="76"/>
      <c r="RL102" s="76"/>
      <c r="RM102" s="76"/>
      <c r="RN102" s="76"/>
      <c r="RO102" s="76"/>
      <c r="RP102" s="76"/>
      <c r="RQ102" s="76"/>
      <c r="RR102" s="76"/>
      <c r="RS102" s="76"/>
      <c r="RT102" s="76"/>
      <c r="RU102" s="76"/>
      <c r="RV102" s="76"/>
      <c r="RW102" s="76"/>
      <c r="RX102" s="76"/>
      <c r="RY102" s="76"/>
      <c r="RZ102" s="76"/>
      <c r="SA102" s="76"/>
      <c r="SB102" s="76"/>
      <c r="SC102" s="76"/>
      <c r="SD102" s="76"/>
      <c r="SE102" s="76"/>
      <c r="SF102" s="76"/>
      <c r="SG102" s="76"/>
      <c r="SH102" s="76"/>
      <c r="SI102" s="76"/>
      <c r="SJ102" s="76"/>
      <c r="SK102" s="76"/>
      <c r="SL102" s="76"/>
      <c r="SM102" s="76"/>
      <c r="SN102" s="76"/>
      <c r="SO102" s="76"/>
      <c r="SP102" s="76"/>
      <c r="SQ102" s="76"/>
      <c r="SR102" s="76"/>
      <c r="SS102" s="76"/>
      <c r="ST102" s="76"/>
      <c r="SU102" s="76"/>
      <c r="SV102" s="76"/>
      <c r="SW102" s="76"/>
      <c r="SX102" s="76"/>
      <c r="SY102" s="76"/>
      <c r="SZ102" s="76"/>
      <c r="TA102" s="76"/>
      <c r="TB102" s="76"/>
      <c r="TC102" s="76"/>
      <c r="TD102" s="76"/>
      <c r="TE102" s="76"/>
      <c r="TF102" s="76"/>
      <c r="TG102" s="76"/>
      <c r="TH102" s="76"/>
      <c r="TI102" s="76"/>
      <c r="TJ102" s="76"/>
      <c r="TK102" s="76"/>
      <c r="TL102" s="76"/>
      <c r="TM102" s="76"/>
      <c r="TN102" s="76"/>
      <c r="TO102" s="76"/>
      <c r="TP102" s="76"/>
      <c r="TQ102" s="76"/>
      <c r="TR102" s="76"/>
      <c r="TS102" s="76"/>
      <c r="TT102" s="76"/>
      <c r="TU102" s="76"/>
      <c r="TV102" s="76"/>
      <c r="TW102" s="76"/>
      <c r="TX102" s="76"/>
      <c r="TY102" s="76"/>
      <c r="TZ102" s="76"/>
      <c r="UA102" s="76"/>
      <c r="UB102" s="76"/>
      <c r="UC102" s="76"/>
      <c r="UD102" s="76"/>
      <c r="UE102" s="76"/>
      <c r="UF102" s="76"/>
      <c r="UG102" s="76"/>
      <c r="UH102" s="76"/>
      <c r="UI102" s="76"/>
      <c r="UJ102" s="76"/>
      <c r="UK102" s="76"/>
      <c r="UL102" s="76"/>
      <c r="UM102" s="76"/>
      <c r="UN102" s="76"/>
      <c r="UO102" s="76"/>
      <c r="UP102" s="76"/>
      <c r="UQ102" s="76"/>
      <c r="UR102" s="76"/>
      <c r="US102" s="76"/>
      <c r="UT102" s="76"/>
      <c r="UU102" s="76"/>
      <c r="UV102" s="76"/>
      <c r="UW102" s="76"/>
      <c r="UX102" s="76"/>
      <c r="UY102" s="76"/>
      <c r="UZ102" s="76"/>
      <c r="VA102" s="76"/>
      <c r="VB102" s="76"/>
      <c r="VC102" s="76"/>
      <c r="VD102" s="76"/>
      <c r="VE102" s="76"/>
      <c r="VF102" s="76"/>
      <c r="VG102" s="76"/>
      <c r="VH102" s="76"/>
      <c r="VI102" s="76"/>
      <c r="VJ102" s="76"/>
      <c r="VK102" s="76"/>
      <c r="VL102" s="76"/>
      <c r="VM102" s="76"/>
      <c r="VN102" s="76"/>
      <c r="VO102" s="76"/>
      <c r="VP102" s="76"/>
      <c r="VQ102" s="76"/>
      <c r="VR102" s="76"/>
      <c r="VS102" s="76"/>
      <c r="VT102" s="76"/>
      <c r="VU102" s="76"/>
      <c r="VV102" s="76"/>
      <c r="VW102" s="76"/>
      <c r="VX102" s="76"/>
      <c r="VY102" s="76"/>
      <c r="VZ102" s="76"/>
      <c r="WA102" s="76"/>
      <c r="WB102" s="76"/>
      <c r="WC102" s="76"/>
      <c r="WD102" s="76"/>
      <c r="WE102" s="76"/>
      <c r="WF102" s="76"/>
      <c r="WG102" s="76"/>
      <c r="WH102" s="76"/>
      <c r="WI102" s="76"/>
      <c r="WJ102" s="76"/>
      <c r="WK102" s="76"/>
      <c r="WL102" s="76"/>
      <c r="WM102" s="76"/>
      <c r="WN102" s="76"/>
      <c r="WO102" s="76"/>
      <c r="WP102" s="76"/>
      <c r="WQ102" s="76"/>
      <c r="WR102" s="76"/>
      <c r="WS102" s="76"/>
      <c r="WT102" s="76"/>
      <c r="WU102" s="76"/>
      <c r="WV102" s="76"/>
      <c r="WW102" s="76"/>
      <c r="WX102" s="76"/>
      <c r="WY102" s="76"/>
      <c r="WZ102" s="76"/>
      <c r="XA102" s="76"/>
      <c r="XB102" s="76"/>
      <c r="XC102" s="76"/>
      <c r="XD102" s="76"/>
      <c r="XE102" s="76"/>
      <c r="XF102" s="76"/>
      <c r="XG102" s="76"/>
      <c r="XH102" s="76"/>
      <c r="XI102" s="76"/>
      <c r="XJ102" s="76"/>
      <c r="XK102" s="76"/>
      <c r="XL102" s="76"/>
      <c r="XM102" s="76"/>
      <c r="XN102" s="76"/>
      <c r="XO102" s="76"/>
      <c r="XP102" s="76"/>
      <c r="XQ102" s="76"/>
      <c r="XR102" s="76"/>
      <c r="XS102" s="76"/>
      <c r="XT102" s="76"/>
      <c r="XU102" s="76"/>
      <c r="XV102" s="76"/>
      <c r="XW102" s="76"/>
      <c r="XX102" s="76"/>
      <c r="XY102" s="76"/>
      <c r="XZ102" s="76"/>
      <c r="YA102" s="76"/>
      <c r="YB102" s="76"/>
      <c r="YC102" s="76"/>
      <c r="YD102" s="76"/>
      <c r="YE102" s="76"/>
      <c r="YF102" s="76"/>
      <c r="YG102" s="76"/>
      <c r="YH102" s="76"/>
      <c r="YI102" s="76"/>
      <c r="YJ102" s="76"/>
      <c r="YK102" s="76"/>
      <c r="YL102" s="76"/>
      <c r="YM102" s="76"/>
      <c r="YN102" s="76"/>
      <c r="YO102" s="76"/>
      <c r="YP102" s="76"/>
      <c r="YQ102" s="76"/>
      <c r="YR102" s="76"/>
      <c r="YS102" s="76"/>
      <c r="YT102" s="76"/>
      <c r="YU102" s="76"/>
      <c r="YV102" s="76"/>
      <c r="YW102" s="76"/>
      <c r="YX102" s="76"/>
      <c r="YY102" s="76"/>
      <c r="YZ102" s="76"/>
      <c r="ZA102" s="76"/>
      <c r="ZB102" s="76"/>
      <c r="ZC102" s="76"/>
      <c r="ZD102" s="76"/>
      <c r="ZE102" s="76"/>
      <c r="ZF102" s="76"/>
      <c r="ZG102" s="76"/>
      <c r="ZH102" s="76"/>
      <c r="ZI102" s="76"/>
      <c r="ZJ102" s="76"/>
      <c r="ZK102" s="76"/>
      <c r="ZL102" s="76"/>
      <c r="ZM102" s="76"/>
      <c r="ZN102" s="76"/>
      <c r="ZO102" s="76"/>
      <c r="ZP102" s="76"/>
      <c r="ZQ102" s="76"/>
      <c r="ZR102" s="76"/>
      <c r="ZS102" s="76"/>
      <c r="ZT102" s="76"/>
      <c r="ZU102" s="76"/>
      <c r="ZV102" s="76"/>
      <c r="ZW102" s="76"/>
      <c r="ZX102" s="76"/>
      <c r="ZY102" s="76"/>
      <c r="ZZ102" s="76"/>
      <c r="AAA102" s="76"/>
      <c r="AAB102" s="76"/>
      <c r="AAC102" s="76"/>
      <c r="AAD102" s="76"/>
      <c r="AAE102" s="76"/>
      <c r="AAF102" s="76"/>
      <c r="AAG102" s="76"/>
      <c r="AAH102" s="76"/>
      <c r="AAI102" s="76"/>
      <c r="AAJ102" s="76"/>
      <c r="AAK102" s="76"/>
      <c r="AAL102" s="76"/>
      <c r="AAM102" s="76"/>
      <c r="AAN102" s="76"/>
      <c r="AAO102" s="76"/>
      <c r="AAP102" s="76"/>
      <c r="AAQ102" s="76"/>
      <c r="AAR102" s="76"/>
      <c r="AAS102" s="76"/>
      <c r="AAT102" s="76"/>
      <c r="AAU102" s="76"/>
      <c r="AAV102" s="76"/>
      <c r="AAW102" s="76"/>
      <c r="AAX102" s="76"/>
      <c r="AAY102" s="76"/>
      <c r="AAZ102" s="76"/>
      <c r="ABA102" s="76"/>
      <c r="ABB102" s="76"/>
      <c r="ABC102" s="76"/>
      <c r="ABD102" s="76"/>
      <c r="ABE102" s="76"/>
      <c r="ABF102" s="76"/>
      <c r="ABG102" s="76"/>
      <c r="ABH102" s="76"/>
      <c r="ABI102" s="76"/>
      <c r="ABJ102" s="76"/>
      <c r="ABK102" s="76"/>
      <c r="ABL102" s="76"/>
      <c r="ABM102" s="76"/>
      <c r="ABN102" s="76"/>
      <c r="ABO102" s="76"/>
      <c r="ABP102" s="76"/>
      <c r="ABQ102" s="76"/>
      <c r="ABR102" s="76"/>
      <c r="ABS102" s="76"/>
      <c r="ABT102" s="76"/>
      <c r="ABU102" s="76"/>
      <c r="ABV102" s="76"/>
      <c r="ABW102" s="76"/>
      <c r="ABX102" s="76"/>
      <c r="ABY102" s="76"/>
      <c r="ABZ102" s="76"/>
      <c r="ACA102" s="76"/>
      <c r="ACB102" s="76"/>
      <c r="ACC102" s="76"/>
      <c r="ACD102" s="76"/>
      <c r="ACE102" s="76"/>
      <c r="ACF102" s="76"/>
      <c r="ACG102" s="76"/>
      <c r="ACH102" s="76"/>
      <c r="ACI102" s="76"/>
      <c r="ACJ102" s="76"/>
      <c r="ACK102" s="76"/>
      <c r="ACL102" s="76"/>
      <c r="ACM102" s="76"/>
      <c r="ACN102" s="76"/>
      <c r="ACO102" s="76"/>
      <c r="ACP102" s="76"/>
      <c r="ACQ102" s="76"/>
      <c r="ACR102" s="76"/>
      <c r="ACS102" s="76"/>
      <c r="ACT102" s="76"/>
      <c r="ACU102" s="76"/>
      <c r="ACV102" s="76"/>
      <c r="ACW102" s="76"/>
      <c r="ACX102" s="76"/>
      <c r="ACY102" s="76"/>
      <c r="ACZ102" s="76"/>
      <c r="ADA102" s="76"/>
      <c r="ADB102" s="76"/>
      <c r="ADC102" s="76"/>
      <c r="ADD102" s="76"/>
      <c r="ADE102" s="76"/>
      <c r="ADF102" s="76"/>
      <c r="ADG102" s="76"/>
      <c r="ADH102" s="76"/>
      <c r="ADI102" s="76"/>
      <c r="ADJ102" s="76"/>
      <c r="ADK102" s="76"/>
      <c r="ADL102" s="76"/>
      <c r="ADM102" s="76"/>
      <c r="ADN102" s="76"/>
      <c r="ADO102" s="76"/>
      <c r="ADP102" s="76"/>
      <c r="ADQ102" s="76"/>
      <c r="ADR102" s="76"/>
      <c r="ADS102" s="76"/>
      <c r="ADT102" s="76"/>
      <c r="ADU102" s="76"/>
      <c r="ADV102" s="76"/>
      <c r="ADW102" s="76"/>
      <c r="ADX102" s="76"/>
      <c r="ADY102" s="76"/>
      <c r="ADZ102" s="76"/>
      <c r="AEA102" s="76"/>
      <c r="AEB102" s="76"/>
      <c r="AEC102" s="76"/>
      <c r="AED102" s="76"/>
      <c r="AEE102" s="76"/>
      <c r="AEF102" s="76"/>
      <c r="AEG102" s="76"/>
      <c r="AEH102" s="76"/>
      <c r="AEI102" s="76"/>
      <c r="AEJ102" s="76"/>
      <c r="AEK102" s="76"/>
      <c r="AEL102" s="76"/>
      <c r="AEM102" s="76"/>
      <c r="AEN102" s="76"/>
      <c r="AEO102" s="76"/>
      <c r="AEP102" s="76"/>
      <c r="AEQ102" s="76"/>
      <c r="AER102" s="76"/>
      <c r="AES102" s="76"/>
      <c r="AET102" s="76"/>
      <c r="AEU102" s="76"/>
      <c r="AEV102" s="76"/>
      <c r="AEW102" s="76"/>
      <c r="AEX102" s="76"/>
      <c r="AEY102" s="76"/>
      <c r="AEZ102" s="76"/>
      <c r="AFA102" s="76"/>
      <c r="AFB102" s="76"/>
      <c r="AFC102" s="76"/>
      <c r="AFD102" s="76"/>
      <c r="AFE102" s="76"/>
      <c r="AFF102" s="76"/>
      <c r="AFG102" s="76"/>
      <c r="AFH102" s="76"/>
      <c r="AFI102" s="76"/>
      <c r="AFJ102" s="76"/>
      <c r="AFK102" s="76"/>
      <c r="AFL102" s="76"/>
      <c r="AFM102" s="76"/>
      <c r="AFN102" s="76"/>
      <c r="AFO102" s="76"/>
      <c r="AFP102" s="76"/>
      <c r="AFQ102" s="76"/>
      <c r="AFR102" s="76"/>
      <c r="AFS102" s="76"/>
      <c r="AFT102" s="76"/>
      <c r="AFU102" s="76"/>
      <c r="AFV102" s="76"/>
      <c r="AFW102" s="76"/>
      <c r="AFX102" s="76"/>
      <c r="AFY102" s="76"/>
      <c r="AFZ102" s="76"/>
      <c r="AGA102" s="76"/>
      <c r="AGB102" s="76"/>
      <c r="AGC102" s="76"/>
      <c r="AGD102" s="76"/>
      <c r="AGE102" s="76"/>
      <c r="AGF102" s="76"/>
      <c r="AGG102" s="76"/>
      <c r="AGH102" s="76"/>
      <c r="AGI102" s="76"/>
      <c r="AGJ102" s="76"/>
      <c r="AGK102" s="76"/>
      <c r="AGL102" s="76"/>
      <c r="AGM102" s="76"/>
      <c r="AGN102" s="76"/>
      <c r="AGO102" s="76"/>
      <c r="AGP102" s="76"/>
      <c r="AGQ102" s="76"/>
      <c r="AGR102" s="76"/>
      <c r="AGS102" s="76"/>
      <c r="AGT102" s="76"/>
      <c r="AGU102" s="76"/>
      <c r="AGV102" s="76"/>
      <c r="AGW102" s="76"/>
      <c r="AGX102" s="76"/>
      <c r="AGY102" s="76"/>
      <c r="AGZ102" s="76"/>
      <c r="AHA102" s="76"/>
      <c r="AHB102" s="76"/>
      <c r="AHC102" s="76"/>
      <c r="AHD102" s="76"/>
      <c r="AHE102" s="76"/>
      <c r="AHF102" s="76"/>
      <c r="AHG102" s="76"/>
      <c r="AHH102" s="76"/>
      <c r="AHI102" s="76"/>
      <c r="AHJ102" s="76"/>
      <c r="AHK102" s="76"/>
      <c r="AHL102" s="76"/>
      <c r="AHM102" s="76"/>
      <c r="AHN102" s="76"/>
      <c r="AHO102" s="76"/>
      <c r="AHP102" s="76"/>
      <c r="AHQ102" s="76"/>
      <c r="AHR102" s="76"/>
      <c r="AHS102" s="76"/>
      <c r="AHT102" s="76"/>
      <c r="AHU102" s="76"/>
      <c r="AHV102" s="76"/>
      <c r="AHW102" s="76"/>
      <c r="AHX102" s="76"/>
      <c r="AHY102" s="76"/>
      <c r="AHZ102" s="76"/>
      <c r="AIA102" s="76"/>
      <c r="AIB102" s="76"/>
      <c r="AIC102" s="76"/>
      <c r="AID102" s="76"/>
      <c r="AIE102" s="76"/>
      <c r="AIF102" s="76"/>
      <c r="AIG102" s="76"/>
      <c r="AIH102" s="76"/>
      <c r="AII102" s="76"/>
      <c r="AIJ102" s="76"/>
      <c r="AIK102" s="76"/>
      <c r="AIL102" s="76"/>
      <c r="AIM102" s="76"/>
      <c r="AIN102" s="76"/>
      <c r="AIO102" s="76"/>
      <c r="AIP102" s="76"/>
      <c r="AIQ102" s="76"/>
      <c r="AIR102" s="76"/>
      <c r="AIS102" s="76"/>
      <c r="AIT102" s="76"/>
      <c r="AIU102" s="76"/>
      <c r="AIV102" s="76"/>
      <c r="AIW102" s="76"/>
      <c r="AIX102" s="76"/>
      <c r="AIY102" s="76"/>
      <c r="AIZ102" s="76"/>
      <c r="AJA102" s="76"/>
      <c r="AJB102" s="76"/>
      <c r="AJC102" s="76"/>
      <c r="AJD102" s="76"/>
      <c r="AJE102" s="76"/>
      <c r="AJF102" s="76"/>
      <c r="AJG102" s="76"/>
      <c r="AJH102" s="76"/>
      <c r="AJI102" s="76"/>
      <c r="AJJ102" s="76"/>
      <c r="AJK102" s="76"/>
      <c r="AJL102" s="76"/>
      <c r="AJM102" s="76"/>
      <c r="AJN102" s="76"/>
      <c r="AJO102" s="76"/>
      <c r="AJP102" s="76"/>
      <c r="AJQ102" s="76"/>
      <c r="AJR102" s="76"/>
      <c r="AJS102" s="76"/>
      <c r="AJT102" s="76"/>
      <c r="AJU102" s="76"/>
      <c r="AJV102" s="76"/>
      <c r="AJW102" s="76"/>
      <c r="AJX102" s="76"/>
      <c r="AJY102" s="76"/>
      <c r="AJZ102" s="76"/>
      <c r="AKA102" s="76"/>
      <c r="AKB102" s="76"/>
      <c r="AKC102" s="76"/>
      <c r="AKD102" s="76"/>
      <c r="AKE102" s="76"/>
      <c r="AKF102" s="76"/>
      <c r="AKG102" s="76"/>
      <c r="AKH102" s="76"/>
      <c r="AKI102" s="76"/>
      <c r="AKJ102" s="76"/>
      <c r="AKK102" s="76"/>
      <c r="AKL102" s="76"/>
      <c r="AKM102" s="76"/>
      <c r="AKN102" s="76"/>
      <c r="AKO102" s="76"/>
      <c r="AKP102" s="76"/>
      <c r="AKQ102" s="76"/>
      <c r="AKR102" s="76"/>
      <c r="AKS102" s="76"/>
      <c r="AKT102" s="76"/>
      <c r="AKU102" s="76"/>
      <c r="AKV102" s="76"/>
      <c r="AKW102" s="76"/>
      <c r="AKX102" s="76"/>
      <c r="AKY102" s="76"/>
      <c r="AKZ102" s="76"/>
      <c r="ALA102" s="76"/>
      <c r="ALB102" s="76"/>
      <c r="ALC102" s="76"/>
      <c r="ALD102" s="76"/>
      <c r="ALE102" s="76"/>
      <c r="ALF102" s="76"/>
      <c r="ALG102" s="76"/>
      <c r="ALH102" s="76"/>
      <c r="ALI102" s="76"/>
      <c r="ALJ102" s="76"/>
      <c r="ALK102" s="76"/>
      <c r="ALL102" s="76"/>
      <c r="ALM102" s="76"/>
      <c r="ALN102" s="76"/>
      <c r="ALO102" s="76"/>
      <c r="ALP102" s="76"/>
      <c r="ALQ102" s="76"/>
      <c r="ALR102" s="76"/>
      <c r="ALS102" s="76"/>
      <c r="ALT102" s="76"/>
      <c r="ALU102" s="76"/>
      <c r="ALV102" s="76"/>
      <c r="ALW102" s="76"/>
      <c r="ALX102" s="76"/>
      <c r="ALY102" s="76"/>
      <c r="ALZ102" s="76"/>
      <c r="AMA102" s="76"/>
      <c r="AMB102" s="76"/>
      <c r="AMC102" s="76"/>
      <c r="AMD102" s="76"/>
      <c r="AME102" s="76"/>
    </row>
    <row r="103" spans="1:1019" s="80" customFormat="1">
      <c r="A103" s="20" t="s">
        <v>412</v>
      </c>
      <c r="B103" s="21" t="s">
        <v>158</v>
      </c>
      <c r="C103" s="21" t="s">
        <v>102</v>
      </c>
      <c r="D103" s="71" t="s">
        <v>160</v>
      </c>
      <c r="E103" s="22" t="s">
        <v>62</v>
      </c>
      <c r="F103" s="59">
        <f>F102</f>
        <v>3.5110000000000001</v>
      </c>
      <c r="G103" s="23">
        <v>669.95</v>
      </c>
      <c r="H103" s="69">
        <f>$J$7</f>
        <v>0.15</v>
      </c>
      <c r="I103" s="23">
        <f t="shared" si="32"/>
        <v>770.44</v>
      </c>
      <c r="J103" s="23">
        <f t="shared" si="33"/>
        <v>2705.01</v>
      </c>
      <c r="K103" s="78">
        <f t="shared" si="34"/>
        <v>2352.1944500000004</v>
      </c>
      <c r="L103" s="76"/>
      <c r="M103" s="79"/>
      <c r="N103" s="76"/>
      <c r="O103" s="76"/>
      <c r="P103" s="76"/>
      <c r="Q103" s="76"/>
      <c r="R103" s="76"/>
      <c r="S103" s="76"/>
      <c r="T103" s="76"/>
      <c r="U103" s="76"/>
      <c r="V103" s="76"/>
      <c r="W103" s="76"/>
      <c r="X103" s="76"/>
      <c r="Y103" s="76"/>
      <c r="Z103" s="76"/>
      <c r="AA103" s="76"/>
      <c r="AB103" s="76"/>
      <c r="AC103" s="76"/>
      <c r="AD103" s="76"/>
      <c r="AE103" s="76"/>
      <c r="AF103" s="76"/>
      <c r="AG103" s="76"/>
      <c r="AH103" s="76"/>
      <c r="AI103" s="76"/>
      <c r="AJ103" s="76"/>
      <c r="AK103" s="76"/>
      <c r="AL103" s="76"/>
      <c r="AM103" s="76"/>
      <c r="AN103" s="76"/>
      <c r="AO103" s="76"/>
      <c r="AP103" s="76"/>
      <c r="AQ103" s="76"/>
      <c r="AR103" s="76"/>
      <c r="AS103" s="76"/>
      <c r="AT103" s="76"/>
      <c r="AU103" s="76"/>
      <c r="AV103" s="76"/>
      <c r="AW103" s="76"/>
      <c r="AX103" s="76"/>
      <c r="AY103" s="76"/>
      <c r="AZ103" s="76"/>
      <c r="BA103" s="76"/>
      <c r="BB103" s="76"/>
      <c r="BC103" s="76"/>
      <c r="BD103" s="76"/>
      <c r="BE103" s="76"/>
      <c r="BF103" s="76"/>
      <c r="BG103" s="76"/>
      <c r="BH103" s="76"/>
      <c r="BI103" s="76"/>
      <c r="BJ103" s="76"/>
      <c r="BK103" s="76"/>
      <c r="BL103" s="76"/>
      <c r="BM103" s="76"/>
      <c r="BN103" s="76"/>
      <c r="BO103" s="76"/>
      <c r="BP103" s="76"/>
      <c r="BQ103" s="76"/>
      <c r="BR103" s="76"/>
      <c r="BS103" s="76"/>
      <c r="BT103" s="76"/>
      <c r="BU103" s="76"/>
      <c r="BV103" s="76"/>
      <c r="BW103" s="76"/>
      <c r="BX103" s="76"/>
      <c r="BY103" s="76"/>
      <c r="BZ103" s="76"/>
      <c r="CA103" s="76"/>
      <c r="CB103" s="76"/>
      <c r="CC103" s="76"/>
      <c r="CD103" s="76"/>
      <c r="CE103" s="76"/>
      <c r="CF103" s="76"/>
      <c r="CG103" s="76"/>
      <c r="CH103" s="76"/>
      <c r="CI103" s="76"/>
      <c r="CJ103" s="76"/>
      <c r="CK103" s="76"/>
      <c r="CL103" s="76"/>
      <c r="CM103" s="76"/>
      <c r="CN103" s="76"/>
      <c r="CO103" s="76"/>
      <c r="CP103" s="76"/>
      <c r="CQ103" s="76"/>
      <c r="CR103" s="76"/>
      <c r="CS103" s="76"/>
      <c r="CT103" s="76"/>
      <c r="CU103" s="76"/>
      <c r="CV103" s="76"/>
      <c r="CW103" s="76"/>
      <c r="CX103" s="76"/>
      <c r="CY103" s="76"/>
      <c r="CZ103" s="76"/>
      <c r="DA103" s="76"/>
      <c r="DB103" s="76"/>
      <c r="DC103" s="76"/>
      <c r="DD103" s="76"/>
      <c r="DE103" s="76"/>
      <c r="DF103" s="76"/>
      <c r="DG103" s="76"/>
      <c r="DH103" s="76"/>
      <c r="DI103" s="76"/>
      <c r="DJ103" s="76"/>
      <c r="DK103" s="76"/>
      <c r="DL103" s="76"/>
      <c r="DM103" s="76"/>
      <c r="DN103" s="76"/>
      <c r="DO103" s="76"/>
      <c r="DP103" s="76"/>
      <c r="DQ103" s="76"/>
      <c r="DR103" s="76"/>
      <c r="DS103" s="76"/>
      <c r="DT103" s="76"/>
      <c r="DU103" s="76"/>
      <c r="DV103" s="76"/>
      <c r="DW103" s="76"/>
      <c r="DX103" s="76"/>
      <c r="DY103" s="76"/>
      <c r="DZ103" s="76"/>
      <c r="EA103" s="76"/>
      <c r="EB103" s="76"/>
      <c r="EC103" s="76"/>
      <c r="ED103" s="76"/>
      <c r="EE103" s="76"/>
      <c r="EF103" s="76"/>
      <c r="EG103" s="76"/>
      <c r="EH103" s="76"/>
      <c r="EI103" s="76"/>
      <c r="EJ103" s="76"/>
      <c r="EK103" s="76"/>
      <c r="EL103" s="76"/>
      <c r="EM103" s="76"/>
      <c r="EN103" s="76"/>
      <c r="EO103" s="76"/>
      <c r="EP103" s="76"/>
      <c r="EQ103" s="76"/>
      <c r="ER103" s="76"/>
      <c r="ES103" s="76"/>
      <c r="ET103" s="76"/>
      <c r="EU103" s="76"/>
      <c r="EV103" s="76"/>
      <c r="EW103" s="76"/>
      <c r="EX103" s="76"/>
      <c r="EY103" s="76"/>
      <c r="EZ103" s="76"/>
      <c r="FA103" s="76"/>
      <c r="FB103" s="76"/>
      <c r="FC103" s="76"/>
      <c r="FD103" s="76"/>
      <c r="FE103" s="76"/>
      <c r="FF103" s="76"/>
      <c r="FG103" s="76"/>
      <c r="FH103" s="76"/>
      <c r="FI103" s="76"/>
      <c r="FJ103" s="76"/>
      <c r="FK103" s="76"/>
      <c r="FL103" s="76"/>
      <c r="FM103" s="76"/>
      <c r="FN103" s="76"/>
      <c r="FO103" s="76"/>
      <c r="FP103" s="76"/>
      <c r="FQ103" s="76"/>
      <c r="FR103" s="76"/>
      <c r="FS103" s="76"/>
      <c r="FT103" s="76"/>
      <c r="FU103" s="76"/>
      <c r="FV103" s="76"/>
      <c r="FW103" s="76"/>
      <c r="FX103" s="76"/>
      <c r="FY103" s="76"/>
      <c r="FZ103" s="76"/>
      <c r="GA103" s="76"/>
      <c r="GB103" s="76"/>
      <c r="GC103" s="76"/>
      <c r="GD103" s="76"/>
      <c r="GE103" s="76"/>
      <c r="GF103" s="76"/>
      <c r="GG103" s="76"/>
      <c r="GH103" s="76"/>
      <c r="GI103" s="76"/>
      <c r="GJ103" s="76"/>
      <c r="GK103" s="76"/>
      <c r="GL103" s="76"/>
      <c r="GM103" s="76"/>
      <c r="GN103" s="76"/>
      <c r="GO103" s="76"/>
      <c r="GP103" s="76"/>
      <c r="GQ103" s="76"/>
      <c r="GR103" s="76"/>
      <c r="GS103" s="76"/>
      <c r="GT103" s="76"/>
      <c r="GU103" s="76"/>
      <c r="GV103" s="76"/>
      <c r="GW103" s="76"/>
      <c r="GX103" s="76"/>
      <c r="GY103" s="76"/>
      <c r="GZ103" s="76"/>
      <c r="HA103" s="76"/>
      <c r="HB103" s="76"/>
      <c r="HC103" s="76"/>
      <c r="HD103" s="76"/>
      <c r="HE103" s="76"/>
      <c r="HF103" s="76"/>
      <c r="HG103" s="76"/>
      <c r="HH103" s="76"/>
      <c r="HI103" s="76"/>
      <c r="HJ103" s="76"/>
      <c r="HK103" s="76"/>
      <c r="HL103" s="76"/>
      <c r="HM103" s="76"/>
      <c r="HN103" s="76"/>
      <c r="HO103" s="76"/>
      <c r="HP103" s="76"/>
      <c r="HQ103" s="76"/>
      <c r="HR103" s="76"/>
      <c r="HS103" s="76"/>
      <c r="HT103" s="76"/>
      <c r="HU103" s="76"/>
      <c r="HV103" s="76"/>
      <c r="HW103" s="76"/>
      <c r="HX103" s="76"/>
      <c r="HY103" s="76"/>
      <c r="HZ103" s="76"/>
      <c r="IA103" s="76"/>
      <c r="IB103" s="76"/>
      <c r="IC103" s="76"/>
      <c r="ID103" s="76"/>
      <c r="IE103" s="76"/>
      <c r="IF103" s="76"/>
      <c r="IG103" s="76"/>
      <c r="IH103" s="76"/>
      <c r="II103" s="76"/>
      <c r="IJ103" s="76"/>
      <c r="IK103" s="76"/>
      <c r="IL103" s="76"/>
      <c r="IM103" s="76"/>
      <c r="IN103" s="76"/>
      <c r="IO103" s="76"/>
      <c r="IP103" s="76"/>
      <c r="IQ103" s="76"/>
      <c r="IR103" s="76"/>
      <c r="IS103" s="76"/>
      <c r="IT103" s="76"/>
      <c r="IU103" s="76"/>
      <c r="IV103" s="76"/>
      <c r="IW103" s="76"/>
      <c r="IX103" s="76"/>
      <c r="IY103" s="76"/>
      <c r="IZ103" s="76"/>
      <c r="JA103" s="76"/>
      <c r="JB103" s="76"/>
      <c r="JC103" s="76"/>
      <c r="JD103" s="76"/>
      <c r="JE103" s="76"/>
      <c r="JF103" s="76"/>
      <c r="JG103" s="76"/>
      <c r="JH103" s="76"/>
      <c r="JI103" s="76"/>
      <c r="JJ103" s="76"/>
      <c r="JK103" s="76"/>
      <c r="JL103" s="76"/>
      <c r="JM103" s="76"/>
      <c r="JN103" s="76"/>
      <c r="JO103" s="76"/>
      <c r="JP103" s="76"/>
      <c r="JQ103" s="76"/>
      <c r="JR103" s="76"/>
      <c r="JS103" s="76"/>
      <c r="JT103" s="76"/>
      <c r="JU103" s="76"/>
      <c r="JV103" s="76"/>
      <c r="JW103" s="76"/>
      <c r="JX103" s="76"/>
      <c r="JY103" s="76"/>
      <c r="JZ103" s="76"/>
      <c r="KA103" s="76"/>
      <c r="KB103" s="76"/>
      <c r="KC103" s="76"/>
      <c r="KD103" s="76"/>
      <c r="KE103" s="76"/>
      <c r="KF103" s="76"/>
      <c r="KG103" s="76"/>
      <c r="KH103" s="76"/>
      <c r="KI103" s="76"/>
      <c r="KJ103" s="76"/>
      <c r="KK103" s="76"/>
      <c r="KL103" s="76"/>
      <c r="KM103" s="76"/>
      <c r="KN103" s="76"/>
      <c r="KO103" s="76"/>
      <c r="KP103" s="76"/>
      <c r="KQ103" s="76"/>
      <c r="KR103" s="76"/>
      <c r="KS103" s="76"/>
      <c r="KT103" s="76"/>
      <c r="KU103" s="76"/>
      <c r="KV103" s="76"/>
      <c r="KW103" s="76"/>
      <c r="KX103" s="76"/>
      <c r="KY103" s="76"/>
      <c r="KZ103" s="76"/>
      <c r="LA103" s="76"/>
      <c r="LB103" s="76"/>
      <c r="LC103" s="76"/>
      <c r="LD103" s="76"/>
      <c r="LE103" s="76"/>
      <c r="LF103" s="76"/>
      <c r="LG103" s="76"/>
      <c r="LH103" s="76"/>
      <c r="LI103" s="76"/>
      <c r="LJ103" s="76"/>
      <c r="LK103" s="76"/>
      <c r="LL103" s="76"/>
      <c r="LM103" s="76"/>
      <c r="LN103" s="76"/>
      <c r="LO103" s="76"/>
      <c r="LP103" s="76"/>
      <c r="LQ103" s="76"/>
      <c r="LR103" s="76"/>
      <c r="LS103" s="76"/>
      <c r="LT103" s="76"/>
      <c r="LU103" s="76"/>
      <c r="LV103" s="76"/>
      <c r="LW103" s="76"/>
      <c r="LX103" s="76"/>
      <c r="LY103" s="76"/>
      <c r="LZ103" s="76"/>
      <c r="MA103" s="76"/>
      <c r="MB103" s="76"/>
      <c r="MC103" s="76"/>
      <c r="MD103" s="76"/>
      <c r="ME103" s="76"/>
      <c r="MF103" s="76"/>
      <c r="MG103" s="76"/>
      <c r="MH103" s="76"/>
      <c r="MI103" s="76"/>
      <c r="MJ103" s="76"/>
      <c r="MK103" s="76"/>
      <c r="ML103" s="76"/>
      <c r="MM103" s="76"/>
      <c r="MN103" s="76"/>
      <c r="MO103" s="76"/>
      <c r="MP103" s="76"/>
      <c r="MQ103" s="76"/>
      <c r="MR103" s="76"/>
      <c r="MS103" s="76"/>
      <c r="MT103" s="76"/>
      <c r="MU103" s="76"/>
      <c r="MV103" s="76"/>
      <c r="MW103" s="76"/>
      <c r="MX103" s="76"/>
      <c r="MY103" s="76"/>
      <c r="MZ103" s="76"/>
      <c r="NA103" s="76"/>
      <c r="NB103" s="76"/>
      <c r="NC103" s="76"/>
      <c r="ND103" s="76"/>
      <c r="NE103" s="76"/>
      <c r="NF103" s="76"/>
      <c r="NG103" s="76"/>
      <c r="NH103" s="76"/>
      <c r="NI103" s="76"/>
      <c r="NJ103" s="76"/>
      <c r="NK103" s="76"/>
      <c r="NL103" s="76"/>
      <c r="NM103" s="76"/>
      <c r="NN103" s="76"/>
      <c r="NO103" s="76"/>
      <c r="NP103" s="76"/>
      <c r="NQ103" s="76"/>
      <c r="NR103" s="76"/>
      <c r="NS103" s="76"/>
      <c r="NT103" s="76"/>
      <c r="NU103" s="76"/>
      <c r="NV103" s="76"/>
      <c r="NW103" s="76"/>
      <c r="NX103" s="76"/>
      <c r="NY103" s="76"/>
      <c r="NZ103" s="76"/>
      <c r="OA103" s="76"/>
      <c r="OB103" s="76"/>
      <c r="OC103" s="76"/>
      <c r="OD103" s="76"/>
      <c r="OE103" s="76"/>
      <c r="OF103" s="76"/>
      <c r="OG103" s="76"/>
      <c r="OH103" s="76"/>
      <c r="OI103" s="76"/>
      <c r="OJ103" s="76"/>
      <c r="OK103" s="76"/>
      <c r="OL103" s="76"/>
      <c r="OM103" s="76"/>
      <c r="ON103" s="76"/>
      <c r="OO103" s="76"/>
      <c r="OP103" s="76"/>
      <c r="OQ103" s="76"/>
      <c r="OR103" s="76"/>
      <c r="OS103" s="76"/>
      <c r="OT103" s="76"/>
      <c r="OU103" s="76"/>
      <c r="OV103" s="76"/>
      <c r="OW103" s="76"/>
      <c r="OX103" s="76"/>
      <c r="OY103" s="76"/>
      <c r="OZ103" s="76"/>
      <c r="PA103" s="76"/>
      <c r="PB103" s="76"/>
      <c r="PC103" s="76"/>
      <c r="PD103" s="76"/>
      <c r="PE103" s="76"/>
      <c r="PF103" s="76"/>
      <c r="PG103" s="76"/>
      <c r="PH103" s="76"/>
      <c r="PI103" s="76"/>
      <c r="PJ103" s="76"/>
      <c r="PK103" s="76"/>
      <c r="PL103" s="76"/>
      <c r="PM103" s="76"/>
      <c r="PN103" s="76"/>
      <c r="PO103" s="76"/>
      <c r="PP103" s="76"/>
      <c r="PQ103" s="76"/>
      <c r="PR103" s="76"/>
      <c r="PS103" s="76"/>
      <c r="PT103" s="76"/>
      <c r="PU103" s="76"/>
      <c r="PV103" s="76"/>
      <c r="PW103" s="76"/>
      <c r="PX103" s="76"/>
      <c r="PY103" s="76"/>
      <c r="PZ103" s="76"/>
      <c r="QA103" s="76"/>
      <c r="QB103" s="76"/>
      <c r="QC103" s="76"/>
      <c r="QD103" s="76"/>
      <c r="QE103" s="76"/>
      <c r="QF103" s="76"/>
      <c r="QG103" s="76"/>
      <c r="QH103" s="76"/>
      <c r="QI103" s="76"/>
      <c r="QJ103" s="76"/>
      <c r="QK103" s="76"/>
      <c r="QL103" s="76"/>
      <c r="QM103" s="76"/>
      <c r="QN103" s="76"/>
      <c r="QO103" s="76"/>
      <c r="QP103" s="76"/>
      <c r="QQ103" s="76"/>
      <c r="QR103" s="76"/>
      <c r="QS103" s="76"/>
      <c r="QT103" s="76"/>
      <c r="QU103" s="76"/>
      <c r="QV103" s="76"/>
      <c r="QW103" s="76"/>
      <c r="QX103" s="76"/>
      <c r="QY103" s="76"/>
      <c r="QZ103" s="76"/>
      <c r="RA103" s="76"/>
      <c r="RB103" s="76"/>
      <c r="RC103" s="76"/>
      <c r="RD103" s="76"/>
      <c r="RE103" s="76"/>
      <c r="RF103" s="76"/>
      <c r="RG103" s="76"/>
      <c r="RH103" s="76"/>
      <c r="RI103" s="76"/>
      <c r="RJ103" s="76"/>
      <c r="RK103" s="76"/>
      <c r="RL103" s="76"/>
      <c r="RM103" s="76"/>
      <c r="RN103" s="76"/>
      <c r="RO103" s="76"/>
      <c r="RP103" s="76"/>
      <c r="RQ103" s="76"/>
      <c r="RR103" s="76"/>
      <c r="RS103" s="76"/>
      <c r="RT103" s="76"/>
      <c r="RU103" s="76"/>
      <c r="RV103" s="76"/>
      <c r="RW103" s="76"/>
      <c r="RX103" s="76"/>
      <c r="RY103" s="76"/>
      <c r="RZ103" s="76"/>
      <c r="SA103" s="76"/>
      <c r="SB103" s="76"/>
      <c r="SC103" s="76"/>
      <c r="SD103" s="76"/>
      <c r="SE103" s="76"/>
      <c r="SF103" s="76"/>
      <c r="SG103" s="76"/>
      <c r="SH103" s="76"/>
      <c r="SI103" s="76"/>
      <c r="SJ103" s="76"/>
      <c r="SK103" s="76"/>
      <c r="SL103" s="76"/>
      <c r="SM103" s="76"/>
      <c r="SN103" s="76"/>
      <c r="SO103" s="76"/>
      <c r="SP103" s="76"/>
      <c r="SQ103" s="76"/>
      <c r="SR103" s="76"/>
      <c r="SS103" s="76"/>
      <c r="ST103" s="76"/>
      <c r="SU103" s="76"/>
      <c r="SV103" s="76"/>
      <c r="SW103" s="76"/>
      <c r="SX103" s="76"/>
      <c r="SY103" s="76"/>
      <c r="SZ103" s="76"/>
      <c r="TA103" s="76"/>
      <c r="TB103" s="76"/>
      <c r="TC103" s="76"/>
      <c r="TD103" s="76"/>
      <c r="TE103" s="76"/>
      <c r="TF103" s="76"/>
      <c r="TG103" s="76"/>
      <c r="TH103" s="76"/>
      <c r="TI103" s="76"/>
      <c r="TJ103" s="76"/>
      <c r="TK103" s="76"/>
      <c r="TL103" s="76"/>
      <c r="TM103" s="76"/>
      <c r="TN103" s="76"/>
      <c r="TO103" s="76"/>
      <c r="TP103" s="76"/>
      <c r="TQ103" s="76"/>
      <c r="TR103" s="76"/>
      <c r="TS103" s="76"/>
      <c r="TT103" s="76"/>
      <c r="TU103" s="76"/>
      <c r="TV103" s="76"/>
      <c r="TW103" s="76"/>
      <c r="TX103" s="76"/>
      <c r="TY103" s="76"/>
      <c r="TZ103" s="76"/>
      <c r="UA103" s="76"/>
      <c r="UB103" s="76"/>
      <c r="UC103" s="76"/>
      <c r="UD103" s="76"/>
      <c r="UE103" s="76"/>
      <c r="UF103" s="76"/>
      <c r="UG103" s="76"/>
      <c r="UH103" s="76"/>
      <c r="UI103" s="76"/>
      <c r="UJ103" s="76"/>
      <c r="UK103" s="76"/>
      <c r="UL103" s="76"/>
      <c r="UM103" s="76"/>
      <c r="UN103" s="76"/>
      <c r="UO103" s="76"/>
      <c r="UP103" s="76"/>
      <c r="UQ103" s="76"/>
      <c r="UR103" s="76"/>
      <c r="US103" s="76"/>
      <c r="UT103" s="76"/>
      <c r="UU103" s="76"/>
      <c r="UV103" s="76"/>
      <c r="UW103" s="76"/>
      <c r="UX103" s="76"/>
      <c r="UY103" s="76"/>
      <c r="UZ103" s="76"/>
      <c r="VA103" s="76"/>
      <c r="VB103" s="76"/>
      <c r="VC103" s="76"/>
      <c r="VD103" s="76"/>
      <c r="VE103" s="76"/>
      <c r="VF103" s="76"/>
      <c r="VG103" s="76"/>
      <c r="VH103" s="76"/>
      <c r="VI103" s="76"/>
      <c r="VJ103" s="76"/>
      <c r="VK103" s="76"/>
      <c r="VL103" s="76"/>
      <c r="VM103" s="76"/>
      <c r="VN103" s="76"/>
      <c r="VO103" s="76"/>
      <c r="VP103" s="76"/>
      <c r="VQ103" s="76"/>
      <c r="VR103" s="76"/>
      <c r="VS103" s="76"/>
      <c r="VT103" s="76"/>
      <c r="VU103" s="76"/>
      <c r="VV103" s="76"/>
      <c r="VW103" s="76"/>
      <c r="VX103" s="76"/>
      <c r="VY103" s="76"/>
      <c r="VZ103" s="76"/>
      <c r="WA103" s="76"/>
      <c r="WB103" s="76"/>
      <c r="WC103" s="76"/>
      <c r="WD103" s="76"/>
      <c r="WE103" s="76"/>
      <c r="WF103" s="76"/>
      <c r="WG103" s="76"/>
      <c r="WH103" s="76"/>
      <c r="WI103" s="76"/>
      <c r="WJ103" s="76"/>
      <c r="WK103" s="76"/>
      <c r="WL103" s="76"/>
      <c r="WM103" s="76"/>
      <c r="WN103" s="76"/>
      <c r="WO103" s="76"/>
      <c r="WP103" s="76"/>
      <c r="WQ103" s="76"/>
      <c r="WR103" s="76"/>
      <c r="WS103" s="76"/>
      <c r="WT103" s="76"/>
      <c r="WU103" s="76"/>
      <c r="WV103" s="76"/>
      <c r="WW103" s="76"/>
      <c r="WX103" s="76"/>
      <c r="WY103" s="76"/>
      <c r="WZ103" s="76"/>
      <c r="XA103" s="76"/>
      <c r="XB103" s="76"/>
      <c r="XC103" s="76"/>
      <c r="XD103" s="76"/>
      <c r="XE103" s="76"/>
      <c r="XF103" s="76"/>
      <c r="XG103" s="76"/>
      <c r="XH103" s="76"/>
      <c r="XI103" s="76"/>
      <c r="XJ103" s="76"/>
      <c r="XK103" s="76"/>
      <c r="XL103" s="76"/>
      <c r="XM103" s="76"/>
      <c r="XN103" s="76"/>
      <c r="XO103" s="76"/>
      <c r="XP103" s="76"/>
      <c r="XQ103" s="76"/>
      <c r="XR103" s="76"/>
      <c r="XS103" s="76"/>
      <c r="XT103" s="76"/>
      <c r="XU103" s="76"/>
      <c r="XV103" s="76"/>
      <c r="XW103" s="76"/>
      <c r="XX103" s="76"/>
      <c r="XY103" s="76"/>
      <c r="XZ103" s="76"/>
      <c r="YA103" s="76"/>
      <c r="YB103" s="76"/>
      <c r="YC103" s="76"/>
      <c r="YD103" s="76"/>
      <c r="YE103" s="76"/>
      <c r="YF103" s="76"/>
      <c r="YG103" s="76"/>
      <c r="YH103" s="76"/>
      <c r="YI103" s="76"/>
      <c r="YJ103" s="76"/>
      <c r="YK103" s="76"/>
      <c r="YL103" s="76"/>
      <c r="YM103" s="76"/>
      <c r="YN103" s="76"/>
      <c r="YO103" s="76"/>
      <c r="YP103" s="76"/>
      <c r="YQ103" s="76"/>
      <c r="YR103" s="76"/>
      <c r="YS103" s="76"/>
      <c r="YT103" s="76"/>
      <c r="YU103" s="76"/>
      <c r="YV103" s="76"/>
      <c r="YW103" s="76"/>
      <c r="YX103" s="76"/>
      <c r="YY103" s="76"/>
      <c r="YZ103" s="76"/>
      <c r="ZA103" s="76"/>
      <c r="ZB103" s="76"/>
      <c r="ZC103" s="76"/>
      <c r="ZD103" s="76"/>
      <c r="ZE103" s="76"/>
      <c r="ZF103" s="76"/>
      <c r="ZG103" s="76"/>
      <c r="ZH103" s="76"/>
      <c r="ZI103" s="76"/>
      <c r="ZJ103" s="76"/>
      <c r="ZK103" s="76"/>
      <c r="ZL103" s="76"/>
      <c r="ZM103" s="76"/>
      <c r="ZN103" s="76"/>
      <c r="ZO103" s="76"/>
      <c r="ZP103" s="76"/>
      <c r="ZQ103" s="76"/>
      <c r="ZR103" s="76"/>
      <c r="ZS103" s="76"/>
      <c r="ZT103" s="76"/>
      <c r="ZU103" s="76"/>
      <c r="ZV103" s="76"/>
      <c r="ZW103" s="76"/>
      <c r="ZX103" s="76"/>
      <c r="ZY103" s="76"/>
      <c r="ZZ103" s="76"/>
      <c r="AAA103" s="76"/>
      <c r="AAB103" s="76"/>
      <c r="AAC103" s="76"/>
      <c r="AAD103" s="76"/>
      <c r="AAE103" s="76"/>
      <c r="AAF103" s="76"/>
      <c r="AAG103" s="76"/>
      <c r="AAH103" s="76"/>
      <c r="AAI103" s="76"/>
      <c r="AAJ103" s="76"/>
      <c r="AAK103" s="76"/>
      <c r="AAL103" s="76"/>
      <c r="AAM103" s="76"/>
      <c r="AAN103" s="76"/>
      <c r="AAO103" s="76"/>
      <c r="AAP103" s="76"/>
      <c r="AAQ103" s="76"/>
      <c r="AAR103" s="76"/>
      <c r="AAS103" s="76"/>
      <c r="AAT103" s="76"/>
      <c r="AAU103" s="76"/>
      <c r="AAV103" s="76"/>
      <c r="AAW103" s="76"/>
      <c r="AAX103" s="76"/>
      <c r="AAY103" s="76"/>
      <c r="AAZ103" s="76"/>
      <c r="ABA103" s="76"/>
      <c r="ABB103" s="76"/>
      <c r="ABC103" s="76"/>
      <c r="ABD103" s="76"/>
      <c r="ABE103" s="76"/>
      <c r="ABF103" s="76"/>
      <c r="ABG103" s="76"/>
      <c r="ABH103" s="76"/>
      <c r="ABI103" s="76"/>
      <c r="ABJ103" s="76"/>
      <c r="ABK103" s="76"/>
      <c r="ABL103" s="76"/>
      <c r="ABM103" s="76"/>
      <c r="ABN103" s="76"/>
      <c r="ABO103" s="76"/>
      <c r="ABP103" s="76"/>
      <c r="ABQ103" s="76"/>
      <c r="ABR103" s="76"/>
      <c r="ABS103" s="76"/>
      <c r="ABT103" s="76"/>
      <c r="ABU103" s="76"/>
      <c r="ABV103" s="76"/>
      <c r="ABW103" s="76"/>
      <c r="ABX103" s="76"/>
      <c r="ABY103" s="76"/>
      <c r="ABZ103" s="76"/>
      <c r="ACA103" s="76"/>
      <c r="ACB103" s="76"/>
      <c r="ACC103" s="76"/>
      <c r="ACD103" s="76"/>
      <c r="ACE103" s="76"/>
      <c r="ACF103" s="76"/>
      <c r="ACG103" s="76"/>
      <c r="ACH103" s="76"/>
      <c r="ACI103" s="76"/>
      <c r="ACJ103" s="76"/>
      <c r="ACK103" s="76"/>
      <c r="ACL103" s="76"/>
      <c r="ACM103" s="76"/>
      <c r="ACN103" s="76"/>
      <c r="ACO103" s="76"/>
      <c r="ACP103" s="76"/>
      <c r="ACQ103" s="76"/>
      <c r="ACR103" s="76"/>
      <c r="ACS103" s="76"/>
      <c r="ACT103" s="76"/>
      <c r="ACU103" s="76"/>
      <c r="ACV103" s="76"/>
      <c r="ACW103" s="76"/>
      <c r="ACX103" s="76"/>
      <c r="ACY103" s="76"/>
      <c r="ACZ103" s="76"/>
      <c r="ADA103" s="76"/>
      <c r="ADB103" s="76"/>
      <c r="ADC103" s="76"/>
      <c r="ADD103" s="76"/>
      <c r="ADE103" s="76"/>
      <c r="ADF103" s="76"/>
      <c r="ADG103" s="76"/>
      <c r="ADH103" s="76"/>
      <c r="ADI103" s="76"/>
      <c r="ADJ103" s="76"/>
      <c r="ADK103" s="76"/>
      <c r="ADL103" s="76"/>
      <c r="ADM103" s="76"/>
      <c r="ADN103" s="76"/>
      <c r="ADO103" s="76"/>
      <c r="ADP103" s="76"/>
      <c r="ADQ103" s="76"/>
      <c r="ADR103" s="76"/>
      <c r="ADS103" s="76"/>
      <c r="ADT103" s="76"/>
      <c r="ADU103" s="76"/>
      <c r="ADV103" s="76"/>
      <c r="ADW103" s="76"/>
      <c r="ADX103" s="76"/>
      <c r="ADY103" s="76"/>
      <c r="ADZ103" s="76"/>
      <c r="AEA103" s="76"/>
      <c r="AEB103" s="76"/>
      <c r="AEC103" s="76"/>
      <c r="AED103" s="76"/>
      <c r="AEE103" s="76"/>
      <c r="AEF103" s="76"/>
      <c r="AEG103" s="76"/>
      <c r="AEH103" s="76"/>
      <c r="AEI103" s="76"/>
      <c r="AEJ103" s="76"/>
      <c r="AEK103" s="76"/>
      <c r="AEL103" s="76"/>
      <c r="AEM103" s="76"/>
      <c r="AEN103" s="76"/>
      <c r="AEO103" s="76"/>
      <c r="AEP103" s="76"/>
      <c r="AEQ103" s="76"/>
      <c r="AER103" s="76"/>
      <c r="AES103" s="76"/>
      <c r="AET103" s="76"/>
      <c r="AEU103" s="76"/>
      <c r="AEV103" s="76"/>
      <c r="AEW103" s="76"/>
      <c r="AEX103" s="76"/>
      <c r="AEY103" s="76"/>
      <c r="AEZ103" s="76"/>
      <c r="AFA103" s="76"/>
      <c r="AFB103" s="76"/>
      <c r="AFC103" s="76"/>
      <c r="AFD103" s="76"/>
      <c r="AFE103" s="76"/>
      <c r="AFF103" s="76"/>
      <c r="AFG103" s="76"/>
      <c r="AFH103" s="76"/>
      <c r="AFI103" s="76"/>
      <c r="AFJ103" s="76"/>
      <c r="AFK103" s="76"/>
      <c r="AFL103" s="76"/>
      <c r="AFM103" s="76"/>
      <c r="AFN103" s="76"/>
      <c r="AFO103" s="76"/>
      <c r="AFP103" s="76"/>
      <c r="AFQ103" s="76"/>
      <c r="AFR103" s="76"/>
      <c r="AFS103" s="76"/>
      <c r="AFT103" s="76"/>
      <c r="AFU103" s="76"/>
      <c r="AFV103" s="76"/>
      <c r="AFW103" s="76"/>
      <c r="AFX103" s="76"/>
      <c r="AFY103" s="76"/>
      <c r="AFZ103" s="76"/>
      <c r="AGA103" s="76"/>
      <c r="AGB103" s="76"/>
      <c r="AGC103" s="76"/>
      <c r="AGD103" s="76"/>
      <c r="AGE103" s="76"/>
      <c r="AGF103" s="76"/>
      <c r="AGG103" s="76"/>
      <c r="AGH103" s="76"/>
      <c r="AGI103" s="76"/>
      <c r="AGJ103" s="76"/>
      <c r="AGK103" s="76"/>
      <c r="AGL103" s="76"/>
      <c r="AGM103" s="76"/>
      <c r="AGN103" s="76"/>
      <c r="AGO103" s="76"/>
      <c r="AGP103" s="76"/>
      <c r="AGQ103" s="76"/>
      <c r="AGR103" s="76"/>
      <c r="AGS103" s="76"/>
      <c r="AGT103" s="76"/>
      <c r="AGU103" s="76"/>
      <c r="AGV103" s="76"/>
      <c r="AGW103" s="76"/>
      <c r="AGX103" s="76"/>
      <c r="AGY103" s="76"/>
      <c r="AGZ103" s="76"/>
      <c r="AHA103" s="76"/>
      <c r="AHB103" s="76"/>
      <c r="AHC103" s="76"/>
      <c r="AHD103" s="76"/>
      <c r="AHE103" s="76"/>
      <c r="AHF103" s="76"/>
      <c r="AHG103" s="76"/>
      <c r="AHH103" s="76"/>
      <c r="AHI103" s="76"/>
      <c r="AHJ103" s="76"/>
      <c r="AHK103" s="76"/>
      <c r="AHL103" s="76"/>
      <c r="AHM103" s="76"/>
      <c r="AHN103" s="76"/>
      <c r="AHO103" s="76"/>
      <c r="AHP103" s="76"/>
      <c r="AHQ103" s="76"/>
      <c r="AHR103" s="76"/>
      <c r="AHS103" s="76"/>
      <c r="AHT103" s="76"/>
      <c r="AHU103" s="76"/>
      <c r="AHV103" s="76"/>
      <c r="AHW103" s="76"/>
      <c r="AHX103" s="76"/>
      <c r="AHY103" s="76"/>
      <c r="AHZ103" s="76"/>
      <c r="AIA103" s="76"/>
      <c r="AIB103" s="76"/>
      <c r="AIC103" s="76"/>
      <c r="AID103" s="76"/>
      <c r="AIE103" s="76"/>
      <c r="AIF103" s="76"/>
      <c r="AIG103" s="76"/>
      <c r="AIH103" s="76"/>
      <c r="AII103" s="76"/>
      <c r="AIJ103" s="76"/>
      <c r="AIK103" s="76"/>
      <c r="AIL103" s="76"/>
      <c r="AIM103" s="76"/>
      <c r="AIN103" s="76"/>
      <c r="AIO103" s="76"/>
      <c r="AIP103" s="76"/>
      <c r="AIQ103" s="76"/>
      <c r="AIR103" s="76"/>
      <c r="AIS103" s="76"/>
      <c r="AIT103" s="76"/>
      <c r="AIU103" s="76"/>
      <c r="AIV103" s="76"/>
      <c r="AIW103" s="76"/>
      <c r="AIX103" s="76"/>
      <c r="AIY103" s="76"/>
      <c r="AIZ103" s="76"/>
      <c r="AJA103" s="76"/>
      <c r="AJB103" s="76"/>
      <c r="AJC103" s="76"/>
      <c r="AJD103" s="76"/>
      <c r="AJE103" s="76"/>
      <c r="AJF103" s="76"/>
      <c r="AJG103" s="76"/>
      <c r="AJH103" s="76"/>
      <c r="AJI103" s="76"/>
      <c r="AJJ103" s="76"/>
      <c r="AJK103" s="76"/>
      <c r="AJL103" s="76"/>
      <c r="AJM103" s="76"/>
      <c r="AJN103" s="76"/>
      <c r="AJO103" s="76"/>
      <c r="AJP103" s="76"/>
      <c r="AJQ103" s="76"/>
      <c r="AJR103" s="76"/>
      <c r="AJS103" s="76"/>
      <c r="AJT103" s="76"/>
      <c r="AJU103" s="76"/>
      <c r="AJV103" s="76"/>
      <c r="AJW103" s="76"/>
      <c r="AJX103" s="76"/>
      <c r="AJY103" s="76"/>
      <c r="AJZ103" s="76"/>
      <c r="AKA103" s="76"/>
      <c r="AKB103" s="76"/>
      <c r="AKC103" s="76"/>
      <c r="AKD103" s="76"/>
      <c r="AKE103" s="76"/>
      <c r="AKF103" s="76"/>
      <c r="AKG103" s="76"/>
      <c r="AKH103" s="76"/>
      <c r="AKI103" s="76"/>
      <c r="AKJ103" s="76"/>
      <c r="AKK103" s="76"/>
      <c r="AKL103" s="76"/>
      <c r="AKM103" s="76"/>
      <c r="AKN103" s="76"/>
      <c r="AKO103" s="76"/>
      <c r="AKP103" s="76"/>
      <c r="AKQ103" s="76"/>
      <c r="AKR103" s="76"/>
      <c r="AKS103" s="76"/>
      <c r="AKT103" s="76"/>
      <c r="AKU103" s="76"/>
      <c r="AKV103" s="76"/>
      <c r="AKW103" s="76"/>
      <c r="AKX103" s="76"/>
      <c r="AKY103" s="76"/>
      <c r="AKZ103" s="76"/>
      <c r="ALA103" s="76"/>
      <c r="ALB103" s="76"/>
      <c r="ALC103" s="76"/>
      <c r="ALD103" s="76"/>
      <c r="ALE103" s="76"/>
      <c r="ALF103" s="76"/>
      <c r="ALG103" s="76"/>
      <c r="ALH103" s="76"/>
      <c r="ALI103" s="76"/>
      <c r="ALJ103" s="76"/>
      <c r="ALK103" s="76"/>
      <c r="ALL103" s="76"/>
      <c r="ALM103" s="76"/>
      <c r="ALN103" s="76"/>
      <c r="ALO103" s="76"/>
      <c r="ALP103" s="76"/>
      <c r="ALQ103" s="76"/>
      <c r="ALR103" s="76"/>
      <c r="ALS103" s="76"/>
      <c r="ALT103" s="76"/>
      <c r="ALU103" s="76"/>
      <c r="ALV103" s="76"/>
      <c r="ALW103" s="76"/>
      <c r="ALX103" s="76"/>
      <c r="ALY103" s="76"/>
      <c r="ALZ103" s="76"/>
      <c r="AMA103" s="76"/>
      <c r="AMB103" s="76"/>
      <c r="AMC103" s="76"/>
      <c r="AMD103" s="76"/>
      <c r="AME103" s="76"/>
    </row>
    <row r="104" spans="1:1019" s="80" customFormat="1">
      <c r="A104" s="20" t="s">
        <v>413</v>
      </c>
      <c r="B104" s="21">
        <v>5914389</v>
      </c>
      <c r="C104" s="21" t="s">
        <v>96</v>
      </c>
      <c r="D104" s="71" t="s">
        <v>161</v>
      </c>
      <c r="E104" s="22" t="s">
        <v>162</v>
      </c>
      <c r="F104" s="59">
        <f>F103*44.77</f>
        <v>157.18747000000002</v>
      </c>
      <c r="G104" s="23">
        <v>0.83</v>
      </c>
      <c r="H104" s="69">
        <f>$J$6</f>
        <v>0.21229999999999999</v>
      </c>
      <c r="I104" s="23">
        <f t="shared" si="32"/>
        <v>1.01</v>
      </c>
      <c r="J104" s="23">
        <f t="shared" si="33"/>
        <v>158.75</v>
      </c>
      <c r="K104" s="78">
        <f t="shared" si="34"/>
        <v>130.46560010000002</v>
      </c>
      <c r="L104" s="76"/>
      <c r="M104" s="79"/>
      <c r="N104" s="76"/>
      <c r="O104" s="76"/>
      <c r="P104" s="76"/>
      <c r="Q104" s="76"/>
      <c r="R104" s="76"/>
      <c r="S104" s="76"/>
      <c r="T104" s="76"/>
      <c r="U104" s="76"/>
      <c r="V104" s="76"/>
      <c r="W104" s="76"/>
      <c r="X104" s="76"/>
      <c r="Y104" s="76"/>
      <c r="Z104" s="76"/>
      <c r="AA104" s="76"/>
      <c r="AB104" s="76"/>
      <c r="AC104" s="76"/>
      <c r="AD104" s="76"/>
      <c r="AE104" s="76"/>
      <c r="AF104" s="76"/>
      <c r="AG104" s="76"/>
      <c r="AH104" s="76"/>
      <c r="AI104" s="76"/>
      <c r="AJ104" s="76"/>
      <c r="AK104" s="76"/>
      <c r="AL104" s="76"/>
      <c r="AM104" s="76"/>
      <c r="AN104" s="76"/>
      <c r="AO104" s="76"/>
      <c r="AP104" s="76"/>
      <c r="AQ104" s="76"/>
      <c r="AR104" s="76"/>
      <c r="AS104" s="76"/>
      <c r="AT104" s="76"/>
      <c r="AU104" s="76"/>
      <c r="AV104" s="76"/>
      <c r="AW104" s="76"/>
      <c r="AX104" s="76"/>
      <c r="AY104" s="76"/>
      <c r="AZ104" s="76"/>
      <c r="BA104" s="76"/>
      <c r="BB104" s="76"/>
      <c r="BC104" s="76"/>
      <c r="BD104" s="76"/>
      <c r="BE104" s="76"/>
      <c r="BF104" s="76"/>
      <c r="BG104" s="76"/>
      <c r="BH104" s="76"/>
      <c r="BI104" s="76"/>
      <c r="BJ104" s="76"/>
      <c r="BK104" s="76"/>
      <c r="BL104" s="76"/>
      <c r="BM104" s="76"/>
      <c r="BN104" s="76"/>
      <c r="BO104" s="76"/>
      <c r="BP104" s="76"/>
      <c r="BQ104" s="76"/>
      <c r="BR104" s="76"/>
      <c r="BS104" s="76"/>
      <c r="BT104" s="76"/>
      <c r="BU104" s="76"/>
      <c r="BV104" s="76"/>
      <c r="BW104" s="76"/>
      <c r="BX104" s="76"/>
      <c r="BY104" s="76"/>
      <c r="BZ104" s="76"/>
      <c r="CA104" s="76"/>
      <c r="CB104" s="76"/>
      <c r="CC104" s="76"/>
      <c r="CD104" s="76"/>
      <c r="CE104" s="76"/>
      <c r="CF104" s="76"/>
      <c r="CG104" s="76"/>
      <c r="CH104" s="76"/>
      <c r="CI104" s="76"/>
      <c r="CJ104" s="76"/>
      <c r="CK104" s="76"/>
      <c r="CL104" s="76"/>
      <c r="CM104" s="76"/>
      <c r="CN104" s="76"/>
      <c r="CO104" s="76"/>
      <c r="CP104" s="76"/>
      <c r="CQ104" s="76"/>
      <c r="CR104" s="76"/>
      <c r="CS104" s="76"/>
      <c r="CT104" s="76"/>
      <c r="CU104" s="76"/>
      <c r="CV104" s="76"/>
      <c r="CW104" s="76"/>
      <c r="CX104" s="76"/>
      <c r="CY104" s="76"/>
      <c r="CZ104" s="76"/>
      <c r="DA104" s="76"/>
      <c r="DB104" s="76"/>
      <c r="DC104" s="76"/>
      <c r="DD104" s="76"/>
      <c r="DE104" s="76"/>
      <c r="DF104" s="76"/>
      <c r="DG104" s="76"/>
      <c r="DH104" s="76"/>
      <c r="DI104" s="76"/>
      <c r="DJ104" s="76"/>
      <c r="DK104" s="76"/>
      <c r="DL104" s="76"/>
      <c r="DM104" s="76"/>
      <c r="DN104" s="76"/>
      <c r="DO104" s="76"/>
      <c r="DP104" s="76"/>
      <c r="DQ104" s="76"/>
      <c r="DR104" s="76"/>
      <c r="DS104" s="76"/>
      <c r="DT104" s="76"/>
      <c r="DU104" s="76"/>
      <c r="DV104" s="76"/>
      <c r="DW104" s="76"/>
      <c r="DX104" s="76"/>
      <c r="DY104" s="76"/>
      <c r="DZ104" s="76"/>
      <c r="EA104" s="76"/>
      <c r="EB104" s="76"/>
      <c r="EC104" s="76"/>
      <c r="ED104" s="76"/>
      <c r="EE104" s="76"/>
      <c r="EF104" s="76"/>
      <c r="EG104" s="76"/>
      <c r="EH104" s="76"/>
      <c r="EI104" s="76"/>
      <c r="EJ104" s="76"/>
      <c r="EK104" s="76"/>
      <c r="EL104" s="76"/>
      <c r="EM104" s="76"/>
      <c r="EN104" s="76"/>
      <c r="EO104" s="76"/>
      <c r="EP104" s="76"/>
      <c r="EQ104" s="76"/>
      <c r="ER104" s="76"/>
      <c r="ES104" s="76"/>
      <c r="ET104" s="76"/>
      <c r="EU104" s="76"/>
      <c r="EV104" s="76"/>
      <c r="EW104" s="76"/>
      <c r="EX104" s="76"/>
      <c r="EY104" s="76"/>
      <c r="EZ104" s="76"/>
      <c r="FA104" s="76"/>
      <c r="FB104" s="76"/>
      <c r="FC104" s="76"/>
      <c r="FD104" s="76"/>
      <c r="FE104" s="76"/>
      <c r="FF104" s="76"/>
      <c r="FG104" s="76"/>
      <c r="FH104" s="76"/>
      <c r="FI104" s="76"/>
      <c r="FJ104" s="76"/>
      <c r="FK104" s="76"/>
      <c r="FL104" s="76"/>
      <c r="FM104" s="76"/>
      <c r="FN104" s="76"/>
      <c r="FO104" s="76"/>
      <c r="FP104" s="76"/>
      <c r="FQ104" s="76"/>
      <c r="FR104" s="76"/>
      <c r="FS104" s="76"/>
      <c r="FT104" s="76"/>
      <c r="FU104" s="76"/>
      <c r="FV104" s="76"/>
      <c r="FW104" s="76"/>
      <c r="FX104" s="76"/>
      <c r="FY104" s="76"/>
      <c r="FZ104" s="76"/>
      <c r="GA104" s="76"/>
      <c r="GB104" s="76"/>
      <c r="GC104" s="76"/>
      <c r="GD104" s="76"/>
      <c r="GE104" s="76"/>
      <c r="GF104" s="76"/>
      <c r="GG104" s="76"/>
      <c r="GH104" s="76"/>
      <c r="GI104" s="76"/>
      <c r="GJ104" s="76"/>
      <c r="GK104" s="76"/>
      <c r="GL104" s="76"/>
      <c r="GM104" s="76"/>
      <c r="GN104" s="76"/>
      <c r="GO104" s="76"/>
      <c r="GP104" s="76"/>
      <c r="GQ104" s="76"/>
      <c r="GR104" s="76"/>
      <c r="GS104" s="76"/>
      <c r="GT104" s="76"/>
      <c r="GU104" s="76"/>
      <c r="GV104" s="76"/>
      <c r="GW104" s="76"/>
      <c r="GX104" s="76"/>
      <c r="GY104" s="76"/>
      <c r="GZ104" s="76"/>
      <c r="HA104" s="76"/>
      <c r="HB104" s="76"/>
      <c r="HC104" s="76"/>
      <c r="HD104" s="76"/>
      <c r="HE104" s="76"/>
      <c r="HF104" s="76"/>
      <c r="HG104" s="76"/>
      <c r="HH104" s="76"/>
      <c r="HI104" s="76"/>
      <c r="HJ104" s="76"/>
      <c r="HK104" s="76"/>
      <c r="HL104" s="76"/>
      <c r="HM104" s="76"/>
      <c r="HN104" s="76"/>
      <c r="HO104" s="76"/>
      <c r="HP104" s="76"/>
      <c r="HQ104" s="76"/>
      <c r="HR104" s="76"/>
      <c r="HS104" s="76"/>
      <c r="HT104" s="76"/>
      <c r="HU104" s="76"/>
      <c r="HV104" s="76"/>
      <c r="HW104" s="76"/>
      <c r="HX104" s="76"/>
      <c r="HY104" s="76"/>
      <c r="HZ104" s="76"/>
      <c r="IA104" s="76"/>
      <c r="IB104" s="76"/>
      <c r="IC104" s="76"/>
      <c r="ID104" s="76"/>
      <c r="IE104" s="76"/>
      <c r="IF104" s="76"/>
      <c r="IG104" s="76"/>
      <c r="IH104" s="76"/>
      <c r="II104" s="76"/>
      <c r="IJ104" s="76"/>
      <c r="IK104" s="76"/>
      <c r="IL104" s="76"/>
      <c r="IM104" s="76"/>
      <c r="IN104" s="76"/>
      <c r="IO104" s="76"/>
      <c r="IP104" s="76"/>
      <c r="IQ104" s="76"/>
      <c r="IR104" s="76"/>
      <c r="IS104" s="76"/>
      <c r="IT104" s="76"/>
      <c r="IU104" s="76"/>
      <c r="IV104" s="76"/>
      <c r="IW104" s="76"/>
      <c r="IX104" s="76"/>
      <c r="IY104" s="76"/>
      <c r="IZ104" s="76"/>
      <c r="JA104" s="76"/>
      <c r="JB104" s="76"/>
      <c r="JC104" s="76"/>
      <c r="JD104" s="76"/>
      <c r="JE104" s="76"/>
      <c r="JF104" s="76"/>
      <c r="JG104" s="76"/>
      <c r="JH104" s="76"/>
      <c r="JI104" s="76"/>
      <c r="JJ104" s="76"/>
      <c r="JK104" s="76"/>
      <c r="JL104" s="76"/>
      <c r="JM104" s="76"/>
      <c r="JN104" s="76"/>
      <c r="JO104" s="76"/>
      <c r="JP104" s="76"/>
      <c r="JQ104" s="76"/>
      <c r="JR104" s="76"/>
      <c r="JS104" s="76"/>
      <c r="JT104" s="76"/>
      <c r="JU104" s="76"/>
      <c r="JV104" s="76"/>
      <c r="JW104" s="76"/>
      <c r="JX104" s="76"/>
      <c r="JY104" s="76"/>
      <c r="JZ104" s="76"/>
      <c r="KA104" s="76"/>
      <c r="KB104" s="76"/>
      <c r="KC104" s="76"/>
      <c r="KD104" s="76"/>
      <c r="KE104" s="76"/>
      <c r="KF104" s="76"/>
      <c r="KG104" s="76"/>
      <c r="KH104" s="76"/>
      <c r="KI104" s="76"/>
      <c r="KJ104" s="76"/>
      <c r="KK104" s="76"/>
      <c r="KL104" s="76"/>
      <c r="KM104" s="76"/>
      <c r="KN104" s="76"/>
      <c r="KO104" s="76"/>
      <c r="KP104" s="76"/>
      <c r="KQ104" s="76"/>
      <c r="KR104" s="76"/>
      <c r="KS104" s="76"/>
      <c r="KT104" s="76"/>
      <c r="KU104" s="76"/>
      <c r="KV104" s="76"/>
      <c r="KW104" s="76"/>
      <c r="KX104" s="76"/>
      <c r="KY104" s="76"/>
      <c r="KZ104" s="76"/>
      <c r="LA104" s="76"/>
      <c r="LB104" s="76"/>
      <c r="LC104" s="76"/>
      <c r="LD104" s="76"/>
      <c r="LE104" s="76"/>
      <c r="LF104" s="76"/>
      <c r="LG104" s="76"/>
      <c r="LH104" s="76"/>
      <c r="LI104" s="76"/>
      <c r="LJ104" s="76"/>
      <c r="LK104" s="76"/>
      <c r="LL104" s="76"/>
      <c r="LM104" s="76"/>
      <c r="LN104" s="76"/>
      <c r="LO104" s="76"/>
      <c r="LP104" s="76"/>
      <c r="LQ104" s="76"/>
      <c r="LR104" s="76"/>
      <c r="LS104" s="76"/>
      <c r="LT104" s="76"/>
      <c r="LU104" s="76"/>
      <c r="LV104" s="76"/>
      <c r="LW104" s="76"/>
      <c r="LX104" s="76"/>
      <c r="LY104" s="76"/>
      <c r="LZ104" s="76"/>
      <c r="MA104" s="76"/>
      <c r="MB104" s="76"/>
      <c r="MC104" s="76"/>
      <c r="MD104" s="76"/>
      <c r="ME104" s="76"/>
      <c r="MF104" s="76"/>
      <c r="MG104" s="76"/>
      <c r="MH104" s="76"/>
      <c r="MI104" s="76"/>
      <c r="MJ104" s="76"/>
      <c r="MK104" s="76"/>
      <c r="ML104" s="76"/>
      <c r="MM104" s="76"/>
      <c r="MN104" s="76"/>
      <c r="MO104" s="76"/>
      <c r="MP104" s="76"/>
      <c r="MQ104" s="76"/>
      <c r="MR104" s="76"/>
      <c r="MS104" s="76"/>
      <c r="MT104" s="76"/>
      <c r="MU104" s="76"/>
      <c r="MV104" s="76"/>
      <c r="MW104" s="76"/>
      <c r="MX104" s="76"/>
      <c r="MY104" s="76"/>
      <c r="MZ104" s="76"/>
      <c r="NA104" s="76"/>
      <c r="NB104" s="76"/>
      <c r="NC104" s="76"/>
      <c r="ND104" s="76"/>
      <c r="NE104" s="76"/>
      <c r="NF104" s="76"/>
      <c r="NG104" s="76"/>
      <c r="NH104" s="76"/>
      <c r="NI104" s="76"/>
      <c r="NJ104" s="76"/>
      <c r="NK104" s="76"/>
      <c r="NL104" s="76"/>
      <c r="NM104" s="76"/>
      <c r="NN104" s="76"/>
      <c r="NO104" s="76"/>
      <c r="NP104" s="76"/>
      <c r="NQ104" s="76"/>
      <c r="NR104" s="76"/>
      <c r="NS104" s="76"/>
      <c r="NT104" s="76"/>
      <c r="NU104" s="76"/>
      <c r="NV104" s="76"/>
      <c r="NW104" s="76"/>
      <c r="NX104" s="76"/>
      <c r="NY104" s="76"/>
      <c r="NZ104" s="76"/>
      <c r="OA104" s="76"/>
      <c r="OB104" s="76"/>
      <c r="OC104" s="76"/>
      <c r="OD104" s="76"/>
      <c r="OE104" s="76"/>
      <c r="OF104" s="76"/>
      <c r="OG104" s="76"/>
      <c r="OH104" s="76"/>
      <c r="OI104" s="76"/>
      <c r="OJ104" s="76"/>
      <c r="OK104" s="76"/>
      <c r="OL104" s="76"/>
      <c r="OM104" s="76"/>
      <c r="ON104" s="76"/>
      <c r="OO104" s="76"/>
      <c r="OP104" s="76"/>
      <c r="OQ104" s="76"/>
      <c r="OR104" s="76"/>
      <c r="OS104" s="76"/>
      <c r="OT104" s="76"/>
      <c r="OU104" s="76"/>
      <c r="OV104" s="76"/>
      <c r="OW104" s="76"/>
      <c r="OX104" s="76"/>
      <c r="OY104" s="76"/>
      <c r="OZ104" s="76"/>
      <c r="PA104" s="76"/>
      <c r="PB104" s="76"/>
      <c r="PC104" s="76"/>
      <c r="PD104" s="76"/>
      <c r="PE104" s="76"/>
      <c r="PF104" s="76"/>
      <c r="PG104" s="76"/>
      <c r="PH104" s="76"/>
      <c r="PI104" s="76"/>
      <c r="PJ104" s="76"/>
      <c r="PK104" s="76"/>
      <c r="PL104" s="76"/>
      <c r="PM104" s="76"/>
      <c r="PN104" s="76"/>
      <c r="PO104" s="76"/>
      <c r="PP104" s="76"/>
      <c r="PQ104" s="76"/>
      <c r="PR104" s="76"/>
      <c r="PS104" s="76"/>
      <c r="PT104" s="76"/>
      <c r="PU104" s="76"/>
      <c r="PV104" s="76"/>
      <c r="PW104" s="76"/>
      <c r="PX104" s="76"/>
      <c r="PY104" s="76"/>
      <c r="PZ104" s="76"/>
      <c r="QA104" s="76"/>
      <c r="QB104" s="76"/>
      <c r="QC104" s="76"/>
      <c r="QD104" s="76"/>
      <c r="QE104" s="76"/>
      <c r="QF104" s="76"/>
      <c r="QG104" s="76"/>
      <c r="QH104" s="76"/>
      <c r="QI104" s="76"/>
      <c r="QJ104" s="76"/>
      <c r="QK104" s="76"/>
      <c r="QL104" s="76"/>
      <c r="QM104" s="76"/>
      <c r="QN104" s="76"/>
      <c r="QO104" s="76"/>
      <c r="QP104" s="76"/>
      <c r="QQ104" s="76"/>
      <c r="QR104" s="76"/>
      <c r="QS104" s="76"/>
      <c r="QT104" s="76"/>
      <c r="QU104" s="76"/>
      <c r="QV104" s="76"/>
      <c r="QW104" s="76"/>
      <c r="QX104" s="76"/>
      <c r="QY104" s="76"/>
      <c r="QZ104" s="76"/>
      <c r="RA104" s="76"/>
      <c r="RB104" s="76"/>
      <c r="RC104" s="76"/>
      <c r="RD104" s="76"/>
      <c r="RE104" s="76"/>
      <c r="RF104" s="76"/>
      <c r="RG104" s="76"/>
      <c r="RH104" s="76"/>
      <c r="RI104" s="76"/>
      <c r="RJ104" s="76"/>
      <c r="RK104" s="76"/>
      <c r="RL104" s="76"/>
      <c r="RM104" s="76"/>
      <c r="RN104" s="76"/>
      <c r="RO104" s="76"/>
      <c r="RP104" s="76"/>
      <c r="RQ104" s="76"/>
      <c r="RR104" s="76"/>
      <c r="RS104" s="76"/>
      <c r="RT104" s="76"/>
      <c r="RU104" s="76"/>
      <c r="RV104" s="76"/>
      <c r="RW104" s="76"/>
      <c r="RX104" s="76"/>
      <c r="RY104" s="76"/>
      <c r="RZ104" s="76"/>
      <c r="SA104" s="76"/>
      <c r="SB104" s="76"/>
      <c r="SC104" s="76"/>
      <c r="SD104" s="76"/>
      <c r="SE104" s="76"/>
      <c r="SF104" s="76"/>
      <c r="SG104" s="76"/>
      <c r="SH104" s="76"/>
      <c r="SI104" s="76"/>
      <c r="SJ104" s="76"/>
      <c r="SK104" s="76"/>
      <c r="SL104" s="76"/>
      <c r="SM104" s="76"/>
      <c r="SN104" s="76"/>
      <c r="SO104" s="76"/>
      <c r="SP104" s="76"/>
      <c r="SQ104" s="76"/>
      <c r="SR104" s="76"/>
      <c r="SS104" s="76"/>
      <c r="ST104" s="76"/>
      <c r="SU104" s="76"/>
      <c r="SV104" s="76"/>
      <c r="SW104" s="76"/>
      <c r="SX104" s="76"/>
      <c r="SY104" s="76"/>
      <c r="SZ104" s="76"/>
      <c r="TA104" s="76"/>
      <c r="TB104" s="76"/>
      <c r="TC104" s="76"/>
      <c r="TD104" s="76"/>
      <c r="TE104" s="76"/>
      <c r="TF104" s="76"/>
      <c r="TG104" s="76"/>
      <c r="TH104" s="76"/>
      <c r="TI104" s="76"/>
      <c r="TJ104" s="76"/>
      <c r="TK104" s="76"/>
      <c r="TL104" s="76"/>
      <c r="TM104" s="76"/>
      <c r="TN104" s="76"/>
      <c r="TO104" s="76"/>
      <c r="TP104" s="76"/>
      <c r="TQ104" s="76"/>
      <c r="TR104" s="76"/>
      <c r="TS104" s="76"/>
      <c r="TT104" s="76"/>
      <c r="TU104" s="76"/>
      <c r="TV104" s="76"/>
      <c r="TW104" s="76"/>
      <c r="TX104" s="76"/>
      <c r="TY104" s="76"/>
      <c r="TZ104" s="76"/>
      <c r="UA104" s="76"/>
      <c r="UB104" s="76"/>
      <c r="UC104" s="76"/>
      <c r="UD104" s="76"/>
      <c r="UE104" s="76"/>
      <c r="UF104" s="76"/>
      <c r="UG104" s="76"/>
      <c r="UH104" s="76"/>
      <c r="UI104" s="76"/>
      <c r="UJ104" s="76"/>
      <c r="UK104" s="76"/>
      <c r="UL104" s="76"/>
      <c r="UM104" s="76"/>
      <c r="UN104" s="76"/>
      <c r="UO104" s="76"/>
      <c r="UP104" s="76"/>
      <c r="UQ104" s="76"/>
      <c r="UR104" s="76"/>
      <c r="US104" s="76"/>
      <c r="UT104" s="76"/>
      <c r="UU104" s="76"/>
      <c r="UV104" s="76"/>
      <c r="UW104" s="76"/>
      <c r="UX104" s="76"/>
      <c r="UY104" s="76"/>
      <c r="UZ104" s="76"/>
      <c r="VA104" s="76"/>
      <c r="VB104" s="76"/>
      <c r="VC104" s="76"/>
      <c r="VD104" s="76"/>
      <c r="VE104" s="76"/>
      <c r="VF104" s="76"/>
      <c r="VG104" s="76"/>
      <c r="VH104" s="76"/>
      <c r="VI104" s="76"/>
      <c r="VJ104" s="76"/>
      <c r="VK104" s="76"/>
      <c r="VL104" s="76"/>
      <c r="VM104" s="76"/>
      <c r="VN104" s="76"/>
      <c r="VO104" s="76"/>
      <c r="VP104" s="76"/>
      <c r="VQ104" s="76"/>
      <c r="VR104" s="76"/>
      <c r="VS104" s="76"/>
      <c r="VT104" s="76"/>
      <c r="VU104" s="76"/>
      <c r="VV104" s="76"/>
      <c r="VW104" s="76"/>
      <c r="VX104" s="76"/>
      <c r="VY104" s="76"/>
      <c r="VZ104" s="76"/>
      <c r="WA104" s="76"/>
      <c r="WB104" s="76"/>
      <c r="WC104" s="76"/>
      <c r="WD104" s="76"/>
      <c r="WE104" s="76"/>
      <c r="WF104" s="76"/>
      <c r="WG104" s="76"/>
      <c r="WH104" s="76"/>
      <c r="WI104" s="76"/>
      <c r="WJ104" s="76"/>
      <c r="WK104" s="76"/>
      <c r="WL104" s="76"/>
      <c r="WM104" s="76"/>
      <c r="WN104" s="76"/>
      <c r="WO104" s="76"/>
      <c r="WP104" s="76"/>
      <c r="WQ104" s="76"/>
      <c r="WR104" s="76"/>
      <c r="WS104" s="76"/>
      <c r="WT104" s="76"/>
      <c r="WU104" s="76"/>
      <c r="WV104" s="76"/>
      <c r="WW104" s="76"/>
      <c r="WX104" s="76"/>
      <c r="WY104" s="76"/>
      <c r="WZ104" s="76"/>
      <c r="XA104" s="76"/>
      <c r="XB104" s="76"/>
      <c r="XC104" s="76"/>
      <c r="XD104" s="76"/>
      <c r="XE104" s="76"/>
      <c r="XF104" s="76"/>
      <c r="XG104" s="76"/>
      <c r="XH104" s="76"/>
      <c r="XI104" s="76"/>
      <c r="XJ104" s="76"/>
      <c r="XK104" s="76"/>
      <c r="XL104" s="76"/>
      <c r="XM104" s="76"/>
      <c r="XN104" s="76"/>
      <c r="XO104" s="76"/>
      <c r="XP104" s="76"/>
      <c r="XQ104" s="76"/>
      <c r="XR104" s="76"/>
      <c r="XS104" s="76"/>
      <c r="XT104" s="76"/>
      <c r="XU104" s="76"/>
      <c r="XV104" s="76"/>
      <c r="XW104" s="76"/>
      <c r="XX104" s="76"/>
      <c r="XY104" s="76"/>
      <c r="XZ104" s="76"/>
      <c r="YA104" s="76"/>
      <c r="YB104" s="76"/>
      <c r="YC104" s="76"/>
      <c r="YD104" s="76"/>
      <c r="YE104" s="76"/>
      <c r="YF104" s="76"/>
      <c r="YG104" s="76"/>
      <c r="YH104" s="76"/>
      <c r="YI104" s="76"/>
      <c r="YJ104" s="76"/>
      <c r="YK104" s="76"/>
      <c r="YL104" s="76"/>
      <c r="YM104" s="76"/>
      <c r="YN104" s="76"/>
      <c r="YO104" s="76"/>
      <c r="YP104" s="76"/>
      <c r="YQ104" s="76"/>
      <c r="YR104" s="76"/>
      <c r="YS104" s="76"/>
      <c r="YT104" s="76"/>
      <c r="YU104" s="76"/>
      <c r="YV104" s="76"/>
      <c r="YW104" s="76"/>
      <c r="YX104" s="76"/>
      <c r="YY104" s="76"/>
      <c r="YZ104" s="76"/>
      <c r="ZA104" s="76"/>
      <c r="ZB104" s="76"/>
      <c r="ZC104" s="76"/>
      <c r="ZD104" s="76"/>
      <c r="ZE104" s="76"/>
      <c r="ZF104" s="76"/>
      <c r="ZG104" s="76"/>
      <c r="ZH104" s="76"/>
      <c r="ZI104" s="76"/>
      <c r="ZJ104" s="76"/>
      <c r="ZK104" s="76"/>
      <c r="ZL104" s="76"/>
      <c r="ZM104" s="76"/>
      <c r="ZN104" s="76"/>
      <c r="ZO104" s="76"/>
      <c r="ZP104" s="76"/>
      <c r="ZQ104" s="76"/>
      <c r="ZR104" s="76"/>
      <c r="ZS104" s="76"/>
      <c r="ZT104" s="76"/>
      <c r="ZU104" s="76"/>
      <c r="ZV104" s="76"/>
      <c r="ZW104" s="76"/>
      <c r="ZX104" s="76"/>
      <c r="ZY104" s="76"/>
      <c r="ZZ104" s="76"/>
      <c r="AAA104" s="76"/>
      <c r="AAB104" s="76"/>
      <c r="AAC104" s="76"/>
      <c r="AAD104" s="76"/>
      <c r="AAE104" s="76"/>
      <c r="AAF104" s="76"/>
      <c r="AAG104" s="76"/>
      <c r="AAH104" s="76"/>
      <c r="AAI104" s="76"/>
      <c r="AAJ104" s="76"/>
      <c r="AAK104" s="76"/>
      <c r="AAL104" s="76"/>
      <c r="AAM104" s="76"/>
      <c r="AAN104" s="76"/>
      <c r="AAO104" s="76"/>
      <c r="AAP104" s="76"/>
      <c r="AAQ104" s="76"/>
      <c r="AAR104" s="76"/>
      <c r="AAS104" s="76"/>
      <c r="AAT104" s="76"/>
      <c r="AAU104" s="76"/>
      <c r="AAV104" s="76"/>
      <c r="AAW104" s="76"/>
      <c r="AAX104" s="76"/>
      <c r="AAY104" s="76"/>
      <c r="AAZ104" s="76"/>
      <c r="ABA104" s="76"/>
      <c r="ABB104" s="76"/>
      <c r="ABC104" s="76"/>
      <c r="ABD104" s="76"/>
      <c r="ABE104" s="76"/>
      <c r="ABF104" s="76"/>
      <c r="ABG104" s="76"/>
      <c r="ABH104" s="76"/>
      <c r="ABI104" s="76"/>
      <c r="ABJ104" s="76"/>
      <c r="ABK104" s="76"/>
      <c r="ABL104" s="76"/>
      <c r="ABM104" s="76"/>
      <c r="ABN104" s="76"/>
      <c r="ABO104" s="76"/>
      <c r="ABP104" s="76"/>
      <c r="ABQ104" s="76"/>
      <c r="ABR104" s="76"/>
      <c r="ABS104" s="76"/>
      <c r="ABT104" s="76"/>
      <c r="ABU104" s="76"/>
      <c r="ABV104" s="76"/>
      <c r="ABW104" s="76"/>
      <c r="ABX104" s="76"/>
      <c r="ABY104" s="76"/>
      <c r="ABZ104" s="76"/>
      <c r="ACA104" s="76"/>
      <c r="ACB104" s="76"/>
      <c r="ACC104" s="76"/>
      <c r="ACD104" s="76"/>
      <c r="ACE104" s="76"/>
      <c r="ACF104" s="76"/>
      <c r="ACG104" s="76"/>
      <c r="ACH104" s="76"/>
      <c r="ACI104" s="76"/>
      <c r="ACJ104" s="76"/>
      <c r="ACK104" s="76"/>
      <c r="ACL104" s="76"/>
      <c r="ACM104" s="76"/>
      <c r="ACN104" s="76"/>
      <c r="ACO104" s="76"/>
      <c r="ACP104" s="76"/>
      <c r="ACQ104" s="76"/>
      <c r="ACR104" s="76"/>
      <c r="ACS104" s="76"/>
      <c r="ACT104" s="76"/>
      <c r="ACU104" s="76"/>
      <c r="ACV104" s="76"/>
      <c r="ACW104" s="76"/>
      <c r="ACX104" s="76"/>
      <c r="ACY104" s="76"/>
      <c r="ACZ104" s="76"/>
      <c r="ADA104" s="76"/>
      <c r="ADB104" s="76"/>
      <c r="ADC104" s="76"/>
      <c r="ADD104" s="76"/>
      <c r="ADE104" s="76"/>
      <c r="ADF104" s="76"/>
      <c r="ADG104" s="76"/>
      <c r="ADH104" s="76"/>
      <c r="ADI104" s="76"/>
      <c r="ADJ104" s="76"/>
      <c r="ADK104" s="76"/>
      <c r="ADL104" s="76"/>
      <c r="ADM104" s="76"/>
      <c r="ADN104" s="76"/>
      <c r="ADO104" s="76"/>
      <c r="ADP104" s="76"/>
      <c r="ADQ104" s="76"/>
      <c r="ADR104" s="76"/>
      <c r="ADS104" s="76"/>
      <c r="ADT104" s="76"/>
      <c r="ADU104" s="76"/>
      <c r="ADV104" s="76"/>
      <c r="ADW104" s="76"/>
      <c r="ADX104" s="76"/>
      <c r="ADY104" s="76"/>
      <c r="ADZ104" s="76"/>
      <c r="AEA104" s="76"/>
      <c r="AEB104" s="76"/>
      <c r="AEC104" s="76"/>
      <c r="AED104" s="76"/>
      <c r="AEE104" s="76"/>
      <c r="AEF104" s="76"/>
      <c r="AEG104" s="76"/>
      <c r="AEH104" s="76"/>
      <c r="AEI104" s="76"/>
      <c r="AEJ104" s="76"/>
      <c r="AEK104" s="76"/>
      <c r="AEL104" s="76"/>
      <c r="AEM104" s="76"/>
      <c r="AEN104" s="76"/>
      <c r="AEO104" s="76"/>
      <c r="AEP104" s="76"/>
      <c r="AEQ104" s="76"/>
      <c r="AER104" s="76"/>
      <c r="AES104" s="76"/>
      <c r="AET104" s="76"/>
      <c r="AEU104" s="76"/>
      <c r="AEV104" s="76"/>
      <c r="AEW104" s="76"/>
      <c r="AEX104" s="76"/>
      <c r="AEY104" s="76"/>
      <c r="AEZ104" s="76"/>
      <c r="AFA104" s="76"/>
      <c r="AFB104" s="76"/>
      <c r="AFC104" s="76"/>
      <c r="AFD104" s="76"/>
      <c r="AFE104" s="76"/>
      <c r="AFF104" s="76"/>
      <c r="AFG104" s="76"/>
      <c r="AFH104" s="76"/>
      <c r="AFI104" s="76"/>
      <c r="AFJ104" s="76"/>
      <c r="AFK104" s="76"/>
      <c r="AFL104" s="76"/>
      <c r="AFM104" s="76"/>
      <c r="AFN104" s="76"/>
      <c r="AFO104" s="76"/>
      <c r="AFP104" s="76"/>
      <c r="AFQ104" s="76"/>
      <c r="AFR104" s="76"/>
      <c r="AFS104" s="76"/>
      <c r="AFT104" s="76"/>
      <c r="AFU104" s="76"/>
      <c r="AFV104" s="76"/>
      <c r="AFW104" s="76"/>
      <c r="AFX104" s="76"/>
      <c r="AFY104" s="76"/>
      <c r="AFZ104" s="76"/>
      <c r="AGA104" s="76"/>
      <c r="AGB104" s="76"/>
      <c r="AGC104" s="76"/>
      <c r="AGD104" s="76"/>
      <c r="AGE104" s="76"/>
      <c r="AGF104" s="76"/>
      <c r="AGG104" s="76"/>
      <c r="AGH104" s="76"/>
      <c r="AGI104" s="76"/>
      <c r="AGJ104" s="76"/>
      <c r="AGK104" s="76"/>
      <c r="AGL104" s="76"/>
      <c r="AGM104" s="76"/>
      <c r="AGN104" s="76"/>
      <c r="AGO104" s="76"/>
      <c r="AGP104" s="76"/>
      <c r="AGQ104" s="76"/>
      <c r="AGR104" s="76"/>
      <c r="AGS104" s="76"/>
      <c r="AGT104" s="76"/>
      <c r="AGU104" s="76"/>
      <c r="AGV104" s="76"/>
      <c r="AGW104" s="76"/>
      <c r="AGX104" s="76"/>
      <c r="AGY104" s="76"/>
      <c r="AGZ104" s="76"/>
      <c r="AHA104" s="76"/>
      <c r="AHB104" s="76"/>
      <c r="AHC104" s="76"/>
      <c r="AHD104" s="76"/>
      <c r="AHE104" s="76"/>
      <c r="AHF104" s="76"/>
      <c r="AHG104" s="76"/>
      <c r="AHH104" s="76"/>
      <c r="AHI104" s="76"/>
      <c r="AHJ104" s="76"/>
      <c r="AHK104" s="76"/>
      <c r="AHL104" s="76"/>
      <c r="AHM104" s="76"/>
      <c r="AHN104" s="76"/>
      <c r="AHO104" s="76"/>
      <c r="AHP104" s="76"/>
      <c r="AHQ104" s="76"/>
      <c r="AHR104" s="76"/>
      <c r="AHS104" s="76"/>
      <c r="AHT104" s="76"/>
      <c r="AHU104" s="76"/>
      <c r="AHV104" s="76"/>
      <c r="AHW104" s="76"/>
      <c r="AHX104" s="76"/>
      <c r="AHY104" s="76"/>
      <c r="AHZ104" s="76"/>
      <c r="AIA104" s="76"/>
      <c r="AIB104" s="76"/>
      <c r="AIC104" s="76"/>
      <c r="AID104" s="76"/>
      <c r="AIE104" s="76"/>
      <c r="AIF104" s="76"/>
      <c r="AIG104" s="76"/>
      <c r="AIH104" s="76"/>
      <c r="AII104" s="76"/>
      <c r="AIJ104" s="76"/>
      <c r="AIK104" s="76"/>
      <c r="AIL104" s="76"/>
      <c r="AIM104" s="76"/>
      <c r="AIN104" s="76"/>
      <c r="AIO104" s="76"/>
      <c r="AIP104" s="76"/>
      <c r="AIQ104" s="76"/>
      <c r="AIR104" s="76"/>
      <c r="AIS104" s="76"/>
      <c r="AIT104" s="76"/>
      <c r="AIU104" s="76"/>
      <c r="AIV104" s="76"/>
      <c r="AIW104" s="76"/>
      <c r="AIX104" s="76"/>
      <c r="AIY104" s="76"/>
      <c r="AIZ104" s="76"/>
      <c r="AJA104" s="76"/>
      <c r="AJB104" s="76"/>
      <c r="AJC104" s="76"/>
      <c r="AJD104" s="76"/>
      <c r="AJE104" s="76"/>
      <c r="AJF104" s="76"/>
      <c r="AJG104" s="76"/>
      <c r="AJH104" s="76"/>
      <c r="AJI104" s="76"/>
      <c r="AJJ104" s="76"/>
      <c r="AJK104" s="76"/>
      <c r="AJL104" s="76"/>
      <c r="AJM104" s="76"/>
      <c r="AJN104" s="76"/>
      <c r="AJO104" s="76"/>
      <c r="AJP104" s="76"/>
      <c r="AJQ104" s="76"/>
      <c r="AJR104" s="76"/>
      <c r="AJS104" s="76"/>
      <c r="AJT104" s="76"/>
      <c r="AJU104" s="76"/>
      <c r="AJV104" s="76"/>
      <c r="AJW104" s="76"/>
      <c r="AJX104" s="76"/>
      <c r="AJY104" s="76"/>
      <c r="AJZ104" s="76"/>
      <c r="AKA104" s="76"/>
      <c r="AKB104" s="76"/>
      <c r="AKC104" s="76"/>
      <c r="AKD104" s="76"/>
      <c r="AKE104" s="76"/>
      <c r="AKF104" s="76"/>
      <c r="AKG104" s="76"/>
      <c r="AKH104" s="76"/>
      <c r="AKI104" s="76"/>
      <c r="AKJ104" s="76"/>
      <c r="AKK104" s="76"/>
      <c r="AKL104" s="76"/>
      <c r="AKM104" s="76"/>
      <c r="AKN104" s="76"/>
      <c r="AKO104" s="76"/>
      <c r="AKP104" s="76"/>
      <c r="AKQ104" s="76"/>
      <c r="AKR104" s="76"/>
      <c r="AKS104" s="76"/>
      <c r="AKT104" s="76"/>
      <c r="AKU104" s="76"/>
      <c r="AKV104" s="76"/>
      <c r="AKW104" s="76"/>
      <c r="AKX104" s="76"/>
      <c r="AKY104" s="76"/>
      <c r="AKZ104" s="76"/>
      <c r="ALA104" s="76"/>
      <c r="ALB104" s="76"/>
      <c r="ALC104" s="76"/>
      <c r="ALD104" s="76"/>
      <c r="ALE104" s="76"/>
      <c r="ALF104" s="76"/>
      <c r="ALG104" s="76"/>
      <c r="ALH104" s="76"/>
      <c r="ALI104" s="76"/>
      <c r="ALJ104" s="76"/>
      <c r="ALK104" s="76"/>
      <c r="ALL104" s="76"/>
      <c r="ALM104" s="76"/>
      <c r="ALN104" s="76"/>
      <c r="ALO104" s="76"/>
      <c r="ALP104" s="76"/>
      <c r="ALQ104" s="76"/>
      <c r="ALR104" s="76"/>
      <c r="ALS104" s="76"/>
      <c r="ALT104" s="76"/>
      <c r="ALU104" s="76"/>
      <c r="ALV104" s="76"/>
      <c r="ALW104" s="76"/>
      <c r="ALX104" s="76"/>
      <c r="ALY104" s="76"/>
      <c r="ALZ104" s="76"/>
      <c r="AMA104" s="76"/>
      <c r="AMB104" s="76"/>
      <c r="AMC104" s="76"/>
      <c r="AMD104" s="76"/>
      <c r="AME104" s="76"/>
    </row>
    <row r="105" spans="1:1019" s="80" customFormat="1" ht="25.5">
      <c r="A105" s="20" t="s">
        <v>414</v>
      </c>
      <c r="B105" s="21">
        <v>4011410</v>
      </c>
      <c r="C105" s="21" t="s">
        <v>96</v>
      </c>
      <c r="D105" s="71" t="s">
        <v>104</v>
      </c>
      <c r="E105" s="22" t="s">
        <v>55</v>
      </c>
      <c r="F105" s="59">
        <v>320938.2</v>
      </c>
      <c r="G105" s="23">
        <v>3.98</v>
      </c>
      <c r="H105" s="69">
        <f>$J$6</f>
        <v>0.21229999999999999</v>
      </c>
      <c r="I105" s="23">
        <f t="shared" si="32"/>
        <v>4.82</v>
      </c>
      <c r="J105" s="23">
        <f t="shared" si="33"/>
        <v>1546922.12</v>
      </c>
      <c r="K105" s="78">
        <f t="shared" si="34"/>
        <v>1277334.0360000001</v>
      </c>
      <c r="L105" s="76"/>
      <c r="M105" s="79"/>
      <c r="N105" s="76"/>
      <c r="O105" s="76"/>
      <c r="P105" s="76"/>
      <c r="Q105" s="76"/>
      <c r="R105" s="76"/>
      <c r="S105" s="76"/>
      <c r="T105" s="76"/>
      <c r="U105" s="76"/>
      <c r="V105" s="76"/>
      <c r="W105" s="76"/>
      <c r="X105" s="76"/>
      <c r="Y105" s="76"/>
      <c r="Z105" s="76"/>
      <c r="AA105" s="76"/>
      <c r="AB105" s="76"/>
      <c r="AC105" s="76"/>
      <c r="AD105" s="76"/>
      <c r="AE105" s="76"/>
      <c r="AF105" s="76"/>
      <c r="AG105" s="76"/>
      <c r="AH105" s="76"/>
      <c r="AI105" s="76"/>
      <c r="AJ105" s="76"/>
      <c r="AK105" s="76"/>
      <c r="AL105" s="76"/>
      <c r="AM105" s="76"/>
      <c r="AN105" s="76"/>
      <c r="AO105" s="76"/>
      <c r="AP105" s="76"/>
      <c r="AQ105" s="76"/>
      <c r="AR105" s="76"/>
      <c r="AS105" s="76"/>
      <c r="AT105" s="76"/>
      <c r="AU105" s="76"/>
      <c r="AV105" s="76"/>
      <c r="AW105" s="76"/>
      <c r="AX105" s="76"/>
      <c r="AY105" s="76"/>
      <c r="AZ105" s="76"/>
      <c r="BA105" s="76"/>
      <c r="BB105" s="76"/>
      <c r="BC105" s="76"/>
      <c r="BD105" s="76"/>
      <c r="BE105" s="76"/>
      <c r="BF105" s="76"/>
      <c r="BG105" s="76"/>
      <c r="BH105" s="76"/>
      <c r="BI105" s="76"/>
      <c r="BJ105" s="76"/>
      <c r="BK105" s="76"/>
      <c r="BL105" s="76"/>
      <c r="BM105" s="76"/>
      <c r="BN105" s="76"/>
      <c r="BO105" s="76"/>
      <c r="BP105" s="76"/>
      <c r="BQ105" s="76"/>
      <c r="BR105" s="76"/>
      <c r="BS105" s="76"/>
      <c r="BT105" s="76"/>
      <c r="BU105" s="76"/>
      <c r="BV105" s="76"/>
      <c r="BW105" s="76"/>
      <c r="BX105" s="76"/>
      <c r="BY105" s="76"/>
      <c r="BZ105" s="76"/>
      <c r="CA105" s="76"/>
      <c r="CB105" s="76"/>
      <c r="CC105" s="76"/>
      <c r="CD105" s="76"/>
      <c r="CE105" s="76"/>
      <c r="CF105" s="76"/>
      <c r="CG105" s="76"/>
      <c r="CH105" s="76"/>
      <c r="CI105" s="76"/>
      <c r="CJ105" s="76"/>
      <c r="CK105" s="76"/>
      <c r="CL105" s="76"/>
      <c r="CM105" s="76"/>
      <c r="CN105" s="76"/>
      <c r="CO105" s="76"/>
      <c r="CP105" s="76"/>
      <c r="CQ105" s="76"/>
      <c r="CR105" s="76"/>
      <c r="CS105" s="76"/>
      <c r="CT105" s="76"/>
      <c r="CU105" s="76"/>
      <c r="CV105" s="76"/>
      <c r="CW105" s="76"/>
      <c r="CX105" s="76"/>
      <c r="CY105" s="76"/>
      <c r="CZ105" s="76"/>
      <c r="DA105" s="76"/>
      <c r="DB105" s="76"/>
      <c r="DC105" s="76"/>
      <c r="DD105" s="76"/>
      <c r="DE105" s="76"/>
      <c r="DF105" s="76"/>
      <c r="DG105" s="76"/>
      <c r="DH105" s="76"/>
      <c r="DI105" s="76"/>
      <c r="DJ105" s="76"/>
      <c r="DK105" s="76"/>
      <c r="DL105" s="76"/>
      <c r="DM105" s="76"/>
      <c r="DN105" s="76"/>
      <c r="DO105" s="76"/>
      <c r="DP105" s="76"/>
      <c r="DQ105" s="76"/>
      <c r="DR105" s="76"/>
      <c r="DS105" s="76"/>
      <c r="DT105" s="76"/>
      <c r="DU105" s="76"/>
      <c r="DV105" s="76"/>
      <c r="DW105" s="76"/>
      <c r="DX105" s="76"/>
      <c r="DY105" s="76"/>
      <c r="DZ105" s="76"/>
      <c r="EA105" s="76"/>
      <c r="EB105" s="76"/>
      <c r="EC105" s="76"/>
      <c r="ED105" s="76"/>
      <c r="EE105" s="76"/>
      <c r="EF105" s="76"/>
      <c r="EG105" s="76"/>
      <c r="EH105" s="76"/>
      <c r="EI105" s="76"/>
      <c r="EJ105" s="76"/>
      <c r="EK105" s="76"/>
      <c r="EL105" s="76"/>
      <c r="EM105" s="76"/>
      <c r="EN105" s="76"/>
      <c r="EO105" s="76"/>
      <c r="EP105" s="76"/>
      <c r="EQ105" s="76"/>
      <c r="ER105" s="76"/>
      <c r="ES105" s="76"/>
      <c r="ET105" s="76"/>
      <c r="EU105" s="76"/>
      <c r="EV105" s="76"/>
      <c r="EW105" s="76"/>
      <c r="EX105" s="76"/>
      <c r="EY105" s="76"/>
      <c r="EZ105" s="76"/>
      <c r="FA105" s="76"/>
      <c r="FB105" s="76"/>
      <c r="FC105" s="76"/>
      <c r="FD105" s="76"/>
      <c r="FE105" s="76"/>
      <c r="FF105" s="76"/>
      <c r="FG105" s="76"/>
      <c r="FH105" s="76"/>
      <c r="FI105" s="76"/>
      <c r="FJ105" s="76"/>
      <c r="FK105" s="76"/>
      <c r="FL105" s="76"/>
      <c r="FM105" s="76"/>
      <c r="FN105" s="76"/>
      <c r="FO105" s="76"/>
      <c r="FP105" s="76"/>
      <c r="FQ105" s="76"/>
      <c r="FR105" s="76"/>
      <c r="FS105" s="76"/>
      <c r="FT105" s="76"/>
      <c r="FU105" s="76"/>
      <c r="FV105" s="76"/>
      <c r="FW105" s="76"/>
      <c r="FX105" s="76"/>
      <c r="FY105" s="76"/>
      <c r="FZ105" s="76"/>
      <c r="GA105" s="76"/>
      <c r="GB105" s="76"/>
      <c r="GC105" s="76"/>
      <c r="GD105" s="76"/>
      <c r="GE105" s="76"/>
      <c r="GF105" s="76"/>
      <c r="GG105" s="76"/>
      <c r="GH105" s="76"/>
      <c r="GI105" s="76"/>
      <c r="GJ105" s="76"/>
      <c r="GK105" s="76"/>
      <c r="GL105" s="76"/>
      <c r="GM105" s="76"/>
      <c r="GN105" s="76"/>
      <c r="GO105" s="76"/>
      <c r="GP105" s="76"/>
      <c r="GQ105" s="76"/>
      <c r="GR105" s="76"/>
      <c r="GS105" s="76"/>
      <c r="GT105" s="76"/>
      <c r="GU105" s="76"/>
      <c r="GV105" s="76"/>
      <c r="GW105" s="76"/>
      <c r="GX105" s="76"/>
      <c r="GY105" s="76"/>
      <c r="GZ105" s="76"/>
      <c r="HA105" s="76"/>
      <c r="HB105" s="76"/>
      <c r="HC105" s="76"/>
      <c r="HD105" s="76"/>
      <c r="HE105" s="76"/>
      <c r="HF105" s="76"/>
      <c r="HG105" s="76"/>
      <c r="HH105" s="76"/>
      <c r="HI105" s="76"/>
      <c r="HJ105" s="76"/>
      <c r="HK105" s="76"/>
      <c r="HL105" s="76"/>
      <c r="HM105" s="76"/>
      <c r="HN105" s="76"/>
      <c r="HO105" s="76"/>
      <c r="HP105" s="76"/>
      <c r="HQ105" s="76"/>
      <c r="HR105" s="76"/>
      <c r="HS105" s="76"/>
      <c r="HT105" s="76"/>
      <c r="HU105" s="76"/>
      <c r="HV105" s="76"/>
      <c r="HW105" s="76"/>
      <c r="HX105" s="76"/>
      <c r="HY105" s="76"/>
      <c r="HZ105" s="76"/>
      <c r="IA105" s="76"/>
      <c r="IB105" s="76"/>
      <c r="IC105" s="76"/>
      <c r="ID105" s="76"/>
      <c r="IE105" s="76"/>
      <c r="IF105" s="76"/>
      <c r="IG105" s="76"/>
      <c r="IH105" s="76"/>
      <c r="II105" s="76"/>
      <c r="IJ105" s="76"/>
      <c r="IK105" s="76"/>
      <c r="IL105" s="76"/>
      <c r="IM105" s="76"/>
      <c r="IN105" s="76"/>
      <c r="IO105" s="76"/>
      <c r="IP105" s="76"/>
      <c r="IQ105" s="76"/>
      <c r="IR105" s="76"/>
      <c r="IS105" s="76"/>
      <c r="IT105" s="76"/>
      <c r="IU105" s="76"/>
      <c r="IV105" s="76"/>
      <c r="IW105" s="76"/>
      <c r="IX105" s="76"/>
      <c r="IY105" s="76"/>
      <c r="IZ105" s="76"/>
      <c r="JA105" s="76"/>
      <c r="JB105" s="76"/>
      <c r="JC105" s="76"/>
      <c r="JD105" s="76"/>
      <c r="JE105" s="76"/>
      <c r="JF105" s="76"/>
      <c r="JG105" s="76"/>
      <c r="JH105" s="76"/>
      <c r="JI105" s="76"/>
      <c r="JJ105" s="76"/>
      <c r="JK105" s="76"/>
      <c r="JL105" s="76"/>
      <c r="JM105" s="76"/>
      <c r="JN105" s="76"/>
      <c r="JO105" s="76"/>
      <c r="JP105" s="76"/>
      <c r="JQ105" s="76"/>
      <c r="JR105" s="76"/>
      <c r="JS105" s="76"/>
      <c r="JT105" s="76"/>
      <c r="JU105" s="76"/>
      <c r="JV105" s="76"/>
      <c r="JW105" s="76"/>
      <c r="JX105" s="76"/>
      <c r="JY105" s="76"/>
      <c r="JZ105" s="76"/>
      <c r="KA105" s="76"/>
      <c r="KB105" s="76"/>
      <c r="KC105" s="76"/>
      <c r="KD105" s="76"/>
      <c r="KE105" s="76"/>
      <c r="KF105" s="76"/>
      <c r="KG105" s="76"/>
      <c r="KH105" s="76"/>
      <c r="KI105" s="76"/>
      <c r="KJ105" s="76"/>
      <c r="KK105" s="76"/>
      <c r="KL105" s="76"/>
      <c r="KM105" s="76"/>
      <c r="KN105" s="76"/>
      <c r="KO105" s="76"/>
      <c r="KP105" s="76"/>
      <c r="KQ105" s="76"/>
      <c r="KR105" s="76"/>
      <c r="KS105" s="76"/>
      <c r="KT105" s="76"/>
      <c r="KU105" s="76"/>
      <c r="KV105" s="76"/>
      <c r="KW105" s="76"/>
      <c r="KX105" s="76"/>
      <c r="KY105" s="76"/>
      <c r="KZ105" s="76"/>
      <c r="LA105" s="76"/>
      <c r="LB105" s="76"/>
      <c r="LC105" s="76"/>
      <c r="LD105" s="76"/>
      <c r="LE105" s="76"/>
      <c r="LF105" s="76"/>
      <c r="LG105" s="76"/>
      <c r="LH105" s="76"/>
      <c r="LI105" s="76"/>
      <c r="LJ105" s="76"/>
      <c r="LK105" s="76"/>
      <c r="LL105" s="76"/>
      <c r="LM105" s="76"/>
      <c r="LN105" s="76"/>
      <c r="LO105" s="76"/>
      <c r="LP105" s="76"/>
      <c r="LQ105" s="76"/>
      <c r="LR105" s="76"/>
      <c r="LS105" s="76"/>
      <c r="LT105" s="76"/>
      <c r="LU105" s="76"/>
      <c r="LV105" s="76"/>
      <c r="LW105" s="76"/>
      <c r="LX105" s="76"/>
      <c r="LY105" s="76"/>
      <c r="LZ105" s="76"/>
      <c r="MA105" s="76"/>
      <c r="MB105" s="76"/>
      <c r="MC105" s="76"/>
      <c r="MD105" s="76"/>
      <c r="ME105" s="76"/>
      <c r="MF105" s="76"/>
      <c r="MG105" s="76"/>
      <c r="MH105" s="76"/>
      <c r="MI105" s="76"/>
      <c r="MJ105" s="76"/>
      <c r="MK105" s="76"/>
      <c r="ML105" s="76"/>
      <c r="MM105" s="76"/>
      <c r="MN105" s="76"/>
      <c r="MO105" s="76"/>
      <c r="MP105" s="76"/>
      <c r="MQ105" s="76"/>
      <c r="MR105" s="76"/>
      <c r="MS105" s="76"/>
      <c r="MT105" s="76"/>
      <c r="MU105" s="76"/>
      <c r="MV105" s="76"/>
      <c r="MW105" s="76"/>
      <c r="MX105" s="76"/>
      <c r="MY105" s="76"/>
      <c r="MZ105" s="76"/>
      <c r="NA105" s="76"/>
      <c r="NB105" s="76"/>
      <c r="NC105" s="76"/>
      <c r="ND105" s="76"/>
      <c r="NE105" s="76"/>
      <c r="NF105" s="76"/>
      <c r="NG105" s="76"/>
      <c r="NH105" s="76"/>
      <c r="NI105" s="76"/>
      <c r="NJ105" s="76"/>
      <c r="NK105" s="76"/>
      <c r="NL105" s="76"/>
      <c r="NM105" s="76"/>
      <c r="NN105" s="76"/>
      <c r="NO105" s="76"/>
      <c r="NP105" s="76"/>
      <c r="NQ105" s="76"/>
      <c r="NR105" s="76"/>
      <c r="NS105" s="76"/>
      <c r="NT105" s="76"/>
      <c r="NU105" s="76"/>
      <c r="NV105" s="76"/>
      <c r="NW105" s="76"/>
      <c r="NX105" s="76"/>
      <c r="NY105" s="76"/>
      <c r="NZ105" s="76"/>
      <c r="OA105" s="76"/>
      <c r="OB105" s="76"/>
      <c r="OC105" s="76"/>
      <c r="OD105" s="76"/>
      <c r="OE105" s="76"/>
      <c r="OF105" s="76"/>
      <c r="OG105" s="76"/>
      <c r="OH105" s="76"/>
      <c r="OI105" s="76"/>
      <c r="OJ105" s="76"/>
      <c r="OK105" s="76"/>
      <c r="OL105" s="76"/>
      <c r="OM105" s="76"/>
      <c r="ON105" s="76"/>
      <c r="OO105" s="76"/>
      <c r="OP105" s="76"/>
      <c r="OQ105" s="76"/>
      <c r="OR105" s="76"/>
      <c r="OS105" s="76"/>
      <c r="OT105" s="76"/>
      <c r="OU105" s="76"/>
      <c r="OV105" s="76"/>
      <c r="OW105" s="76"/>
      <c r="OX105" s="76"/>
      <c r="OY105" s="76"/>
      <c r="OZ105" s="76"/>
      <c r="PA105" s="76"/>
      <c r="PB105" s="76"/>
      <c r="PC105" s="76"/>
      <c r="PD105" s="76"/>
      <c r="PE105" s="76"/>
      <c r="PF105" s="76"/>
      <c r="PG105" s="76"/>
      <c r="PH105" s="76"/>
      <c r="PI105" s="76"/>
      <c r="PJ105" s="76"/>
      <c r="PK105" s="76"/>
      <c r="PL105" s="76"/>
      <c r="PM105" s="76"/>
      <c r="PN105" s="76"/>
      <c r="PO105" s="76"/>
      <c r="PP105" s="76"/>
      <c r="PQ105" s="76"/>
      <c r="PR105" s="76"/>
      <c r="PS105" s="76"/>
      <c r="PT105" s="76"/>
      <c r="PU105" s="76"/>
      <c r="PV105" s="76"/>
      <c r="PW105" s="76"/>
      <c r="PX105" s="76"/>
      <c r="PY105" s="76"/>
      <c r="PZ105" s="76"/>
      <c r="QA105" s="76"/>
      <c r="QB105" s="76"/>
      <c r="QC105" s="76"/>
      <c r="QD105" s="76"/>
      <c r="QE105" s="76"/>
      <c r="QF105" s="76"/>
      <c r="QG105" s="76"/>
      <c r="QH105" s="76"/>
      <c r="QI105" s="76"/>
      <c r="QJ105" s="76"/>
      <c r="QK105" s="76"/>
      <c r="QL105" s="76"/>
      <c r="QM105" s="76"/>
      <c r="QN105" s="76"/>
      <c r="QO105" s="76"/>
      <c r="QP105" s="76"/>
      <c r="QQ105" s="76"/>
      <c r="QR105" s="76"/>
      <c r="QS105" s="76"/>
      <c r="QT105" s="76"/>
      <c r="QU105" s="76"/>
      <c r="QV105" s="76"/>
      <c r="QW105" s="76"/>
      <c r="QX105" s="76"/>
      <c r="QY105" s="76"/>
      <c r="QZ105" s="76"/>
      <c r="RA105" s="76"/>
      <c r="RB105" s="76"/>
      <c r="RC105" s="76"/>
      <c r="RD105" s="76"/>
      <c r="RE105" s="76"/>
      <c r="RF105" s="76"/>
      <c r="RG105" s="76"/>
      <c r="RH105" s="76"/>
      <c r="RI105" s="76"/>
      <c r="RJ105" s="76"/>
      <c r="RK105" s="76"/>
      <c r="RL105" s="76"/>
      <c r="RM105" s="76"/>
      <c r="RN105" s="76"/>
      <c r="RO105" s="76"/>
      <c r="RP105" s="76"/>
      <c r="RQ105" s="76"/>
      <c r="RR105" s="76"/>
      <c r="RS105" s="76"/>
      <c r="RT105" s="76"/>
      <c r="RU105" s="76"/>
      <c r="RV105" s="76"/>
      <c r="RW105" s="76"/>
      <c r="RX105" s="76"/>
      <c r="RY105" s="76"/>
      <c r="RZ105" s="76"/>
      <c r="SA105" s="76"/>
      <c r="SB105" s="76"/>
      <c r="SC105" s="76"/>
      <c r="SD105" s="76"/>
      <c r="SE105" s="76"/>
      <c r="SF105" s="76"/>
      <c r="SG105" s="76"/>
      <c r="SH105" s="76"/>
      <c r="SI105" s="76"/>
      <c r="SJ105" s="76"/>
      <c r="SK105" s="76"/>
      <c r="SL105" s="76"/>
      <c r="SM105" s="76"/>
      <c r="SN105" s="76"/>
      <c r="SO105" s="76"/>
      <c r="SP105" s="76"/>
      <c r="SQ105" s="76"/>
      <c r="SR105" s="76"/>
      <c r="SS105" s="76"/>
      <c r="ST105" s="76"/>
      <c r="SU105" s="76"/>
      <c r="SV105" s="76"/>
      <c r="SW105" s="76"/>
      <c r="SX105" s="76"/>
      <c r="SY105" s="76"/>
      <c r="SZ105" s="76"/>
      <c r="TA105" s="76"/>
      <c r="TB105" s="76"/>
      <c r="TC105" s="76"/>
      <c r="TD105" s="76"/>
      <c r="TE105" s="76"/>
      <c r="TF105" s="76"/>
      <c r="TG105" s="76"/>
      <c r="TH105" s="76"/>
      <c r="TI105" s="76"/>
      <c r="TJ105" s="76"/>
      <c r="TK105" s="76"/>
      <c r="TL105" s="76"/>
      <c r="TM105" s="76"/>
      <c r="TN105" s="76"/>
      <c r="TO105" s="76"/>
      <c r="TP105" s="76"/>
      <c r="TQ105" s="76"/>
      <c r="TR105" s="76"/>
      <c r="TS105" s="76"/>
      <c r="TT105" s="76"/>
      <c r="TU105" s="76"/>
      <c r="TV105" s="76"/>
      <c r="TW105" s="76"/>
      <c r="TX105" s="76"/>
      <c r="TY105" s="76"/>
      <c r="TZ105" s="76"/>
      <c r="UA105" s="76"/>
      <c r="UB105" s="76"/>
      <c r="UC105" s="76"/>
      <c r="UD105" s="76"/>
      <c r="UE105" s="76"/>
      <c r="UF105" s="76"/>
      <c r="UG105" s="76"/>
      <c r="UH105" s="76"/>
      <c r="UI105" s="76"/>
      <c r="UJ105" s="76"/>
      <c r="UK105" s="76"/>
      <c r="UL105" s="76"/>
      <c r="UM105" s="76"/>
      <c r="UN105" s="76"/>
      <c r="UO105" s="76"/>
      <c r="UP105" s="76"/>
      <c r="UQ105" s="76"/>
      <c r="UR105" s="76"/>
      <c r="US105" s="76"/>
      <c r="UT105" s="76"/>
      <c r="UU105" s="76"/>
      <c r="UV105" s="76"/>
      <c r="UW105" s="76"/>
      <c r="UX105" s="76"/>
      <c r="UY105" s="76"/>
      <c r="UZ105" s="76"/>
      <c r="VA105" s="76"/>
      <c r="VB105" s="76"/>
      <c r="VC105" s="76"/>
      <c r="VD105" s="76"/>
      <c r="VE105" s="76"/>
      <c r="VF105" s="76"/>
      <c r="VG105" s="76"/>
      <c r="VH105" s="76"/>
      <c r="VI105" s="76"/>
      <c r="VJ105" s="76"/>
      <c r="VK105" s="76"/>
      <c r="VL105" s="76"/>
      <c r="VM105" s="76"/>
      <c r="VN105" s="76"/>
      <c r="VO105" s="76"/>
      <c r="VP105" s="76"/>
      <c r="VQ105" s="76"/>
      <c r="VR105" s="76"/>
      <c r="VS105" s="76"/>
      <c r="VT105" s="76"/>
      <c r="VU105" s="76"/>
      <c r="VV105" s="76"/>
      <c r="VW105" s="76"/>
      <c r="VX105" s="76"/>
      <c r="VY105" s="76"/>
      <c r="VZ105" s="76"/>
      <c r="WA105" s="76"/>
      <c r="WB105" s="76"/>
      <c r="WC105" s="76"/>
      <c r="WD105" s="76"/>
      <c r="WE105" s="76"/>
      <c r="WF105" s="76"/>
      <c r="WG105" s="76"/>
      <c r="WH105" s="76"/>
      <c r="WI105" s="76"/>
      <c r="WJ105" s="76"/>
      <c r="WK105" s="76"/>
      <c r="WL105" s="76"/>
      <c r="WM105" s="76"/>
      <c r="WN105" s="76"/>
      <c r="WO105" s="76"/>
      <c r="WP105" s="76"/>
      <c r="WQ105" s="76"/>
      <c r="WR105" s="76"/>
      <c r="WS105" s="76"/>
      <c r="WT105" s="76"/>
      <c r="WU105" s="76"/>
      <c r="WV105" s="76"/>
      <c r="WW105" s="76"/>
      <c r="WX105" s="76"/>
      <c r="WY105" s="76"/>
      <c r="WZ105" s="76"/>
      <c r="XA105" s="76"/>
      <c r="XB105" s="76"/>
      <c r="XC105" s="76"/>
      <c r="XD105" s="76"/>
      <c r="XE105" s="76"/>
      <c r="XF105" s="76"/>
      <c r="XG105" s="76"/>
      <c r="XH105" s="76"/>
      <c r="XI105" s="76"/>
      <c r="XJ105" s="76"/>
      <c r="XK105" s="76"/>
      <c r="XL105" s="76"/>
      <c r="XM105" s="76"/>
      <c r="XN105" s="76"/>
      <c r="XO105" s="76"/>
      <c r="XP105" s="76"/>
      <c r="XQ105" s="76"/>
      <c r="XR105" s="76"/>
      <c r="XS105" s="76"/>
      <c r="XT105" s="76"/>
      <c r="XU105" s="76"/>
      <c r="XV105" s="76"/>
      <c r="XW105" s="76"/>
      <c r="XX105" s="76"/>
      <c r="XY105" s="76"/>
      <c r="XZ105" s="76"/>
      <c r="YA105" s="76"/>
      <c r="YB105" s="76"/>
      <c r="YC105" s="76"/>
      <c r="YD105" s="76"/>
      <c r="YE105" s="76"/>
      <c r="YF105" s="76"/>
      <c r="YG105" s="76"/>
      <c r="YH105" s="76"/>
      <c r="YI105" s="76"/>
      <c r="YJ105" s="76"/>
      <c r="YK105" s="76"/>
      <c r="YL105" s="76"/>
      <c r="YM105" s="76"/>
      <c r="YN105" s="76"/>
      <c r="YO105" s="76"/>
      <c r="YP105" s="76"/>
      <c r="YQ105" s="76"/>
      <c r="YR105" s="76"/>
      <c r="YS105" s="76"/>
      <c r="YT105" s="76"/>
      <c r="YU105" s="76"/>
      <c r="YV105" s="76"/>
      <c r="YW105" s="76"/>
      <c r="YX105" s="76"/>
      <c r="YY105" s="76"/>
      <c r="YZ105" s="76"/>
      <c r="ZA105" s="76"/>
      <c r="ZB105" s="76"/>
      <c r="ZC105" s="76"/>
      <c r="ZD105" s="76"/>
      <c r="ZE105" s="76"/>
      <c r="ZF105" s="76"/>
      <c r="ZG105" s="76"/>
      <c r="ZH105" s="76"/>
      <c r="ZI105" s="76"/>
      <c r="ZJ105" s="76"/>
      <c r="ZK105" s="76"/>
      <c r="ZL105" s="76"/>
      <c r="ZM105" s="76"/>
      <c r="ZN105" s="76"/>
      <c r="ZO105" s="76"/>
      <c r="ZP105" s="76"/>
      <c r="ZQ105" s="76"/>
      <c r="ZR105" s="76"/>
      <c r="ZS105" s="76"/>
      <c r="ZT105" s="76"/>
      <c r="ZU105" s="76"/>
      <c r="ZV105" s="76"/>
      <c r="ZW105" s="76"/>
      <c r="ZX105" s="76"/>
      <c r="ZY105" s="76"/>
      <c r="ZZ105" s="76"/>
      <c r="AAA105" s="76"/>
      <c r="AAB105" s="76"/>
      <c r="AAC105" s="76"/>
      <c r="AAD105" s="76"/>
      <c r="AAE105" s="76"/>
      <c r="AAF105" s="76"/>
      <c r="AAG105" s="76"/>
      <c r="AAH105" s="76"/>
      <c r="AAI105" s="76"/>
      <c r="AAJ105" s="76"/>
      <c r="AAK105" s="76"/>
      <c r="AAL105" s="76"/>
      <c r="AAM105" s="76"/>
      <c r="AAN105" s="76"/>
      <c r="AAO105" s="76"/>
      <c r="AAP105" s="76"/>
      <c r="AAQ105" s="76"/>
      <c r="AAR105" s="76"/>
      <c r="AAS105" s="76"/>
      <c r="AAT105" s="76"/>
      <c r="AAU105" s="76"/>
      <c r="AAV105" s="76"/>
      <c r="AAW105" s="76"/>
      <c r="AAX105" s="76"/>
      <c r="AAY105" s="76"/>
      <c r="AAZ105" s="76"/>
      <c r="ABA105" s="76"/>
      <c r="ABB105" s="76"/>
      <c r="ABC105" s="76"/>
      <c r="ABD105" s="76"/>
      <c r="ABE105" s="76"/>
      <c r="ABF105" s="76"/>
      <c r="ABG105" s="76"/>
      <c r="ABH105" s="76"/>
      <c r="ABI105" s="76"/>
      <c r="ABJ105" s="76"/>
      <c r="ABK105" s="76"/>
      <c r="ABL105" s="76"/>
      <c r="ABM105" s="76"/>
      <c r="ABN105" s="76"/>
      <c r="ABO105" s="76"/>
      <c r="ABP105" s="76"/>
      <c r="ABQ105" s="76"/>
      <c r="ABR105" s="76"/>
      <c r="ABS105" s="76"/>
      <c r="ABT105" s="76"/>
      <c r="ABU105" s="76"/>
      <c r="ABV105" s="76"/>
      <c r="ABW105" s="76"/>
      <c r="ABX105" s="76"/>
      <c r="ABY105" s="76"/>
      <c r="ABZ105" s="76"/>
      <c r="ACA105" s="76"/>
      <c r="ACB105" s="76"/>
      <c r="ACC105" s="76"/>
      <c r="ACD105" s="76"/>
      <c r="ACE105" s="76"/>
      <c r="ACF105" s="76"/>
      <c r="ACG105" s="76"/>
      <c r="ACH105" s="76"/>
      <c r="ACI105" s="76"/>
      <c r="ACJ105" s="76"/>
      <c r="ACK105" s="76"/>
      <c r="ACL105" s="76"/>
      <c r="ACM105" s="76"/>
      <c r="ACN105" s="76"/>
      <c r="ACO105" s="76"/>
      <c r="ACP105" s="76"/>
      <c r="ACQ105" s="76"/>
      <c r="ACR105" s="76"/>
      <c r="ACS105" s="76"/>
      <c r="ACT105" s="76"/>
      <c r="ACU105" s="76"/>
      <c r="ACV105" s="76"/>
      <c r="ACW105" s="76"/>
      <c r="ACX105" s="76"/>
      <c r="ACY105" s="76"/>
      <c r="ACZ105" s="76"/>
      <c r="ADA105" s="76"/>
      <c r="ADB105" s="76"/>
      <c r="ADC105" s="76"/>
      <c r="ADD105" s="76"/>
      <c r="ADE105" s="76"/>
      <c r="ADF105" s="76"/>
      <c r="ADG105" s="76"/>
      <c r="ADH105" s="76"/>
      <c r="ADI105" s="76"/>
      <c r="ADJ105" s="76"/>
      <c r="ADK105" s="76"/>
      <c r="ADL105" s="76"/>
      <c r="ADM105" s="76"/>
      <c r="ADN105" s="76"/>
      <c r="ADO105" s="76"/>
      <c r="ADP105" s="76"/>
      <c r="ADQ105" s="76"/>
      <c r="ADR105" s="76"/>
      <c r="ADS105" s="76"/>
      <c r="ADT105" s="76"/>
      <c r="ADU105" s="76"/>
      <c r="ADV105" s="76"/>
      <c r="ADW105" s="76"/>
      <c r="ADX105" s="76"/>
      <c r="ADY105" s="76"/>
      <c r="ADZ105" s="76"/>
      <c r="AEA105" s="76"/>
      <c r="AEB105" s="76"/>
      <c r="AEC105" s="76"/>
      <c r="AED105" s="76"/>
      <c r="AEE105" s="76"/>
      <c r="AEF105" s="76"/>
      <c r="AEG105" s="76"/>
      <c r="AEH105" s="76"/>
      <c r="AEI105" s="76"/>
      <c r="AEJ105" s="76"/>
      <c r="AEK105" s="76"/>
      <c r="AEL105" s="76"/>
      <c r="AEM105" s="76"/>
      <c r="AEN105" s="76"/>
      <c r="AEO105" s="76"/>
      <c r="AEP105" s="76"/>
      <c r="AEQ105" s="76"/>
      <c r="AER105" s="76"/>
      <c r="AES105" s="76"/>
      <c r="AET105" s="76"/>
      <c r="AEU105" s="76"/>
      <c r="AEV105" s="76"/>
      <c r="AEW105" s="76"/>
      <c r="AEX105" s="76"/>
      <c r="AEY105" s="76"/>
      <c r="AEZ105" s="76"/>
      <c r="AFA105" s="76"/>
      <c r="AFB105" s="76"/>
      <c r="AFC105" s="76"/>
      <c r="AFD105" s="76"/>
      <c r="AFE105" s="76"/>
      <c r="AFF105" s="76"/>
      <c r="AFG105" s="76"/>
      <c r="AFH105" s="76"/>
      <c r="AFI105" s="76"/>
      <c r="AFJ105" s="76"/>
      <c r="AFK105" s="76"/>
      <c r="AFL105" s="76"/>
      <c r="AFM105" s="76"/>
      <c r="AFN105" s="76"/>
      <c r="AFO105" s="76"/>
      <c r="AFP105" s="76"/>
      <c r="AFQ105" s="76"/>
      <c r="AFR105" s="76"/>
      <c r="AFS105" s="76"/>
      <c r="AFT105" s="76"/>
      <c r="AFU105" s="76"/>
      <c r="AFV105" s="76"/>
      <c r="AFW105" s="76"/>
      <c r="AFX105" s="76"/>
      <c r="AFY105" s="76"/>
      <c r="AFZ105" s="76"/>
      <c r="AGA105" s="76"/>
      <c r="AGB105" s="76"/>
      <c r="AGC105" s="76"/>
      <c r="AGD105" s="76"/>
      <c r="AGE105" s="76"/>
      <c r="AGF105" s="76"/>
      <c r="AGG105" s="76"/>
      <c r="AGH105" s="76"/>
      <c r="AGI105" s="76"/>
      <c r="AGJ105" s="76"/>
      <c r="AGK105" s="76"/>
      <c r="AGL105" s="76"/>
      <c r="AGM105" s="76"/>
      <c r="AGN105" s="76"/>
      <c r="AGO105" s="76"/>
      <c r="AGP105" s="76"/>
      <c r="AGQ105" s="76"/>
      <c r="AGR105" s="76"/>
      <c r="AGS105" s="76"/>
      <c r="AGT105" s="76"/>
      <c r="AGU105" s="76"/>
      <c r="AGV105" s="76"/>
      <c r="AGW105" s="76"/>
      <c r="AGX105" s="76"/>
      <c r="AGY105" s="76"/>
      <c r="AGZ105" s="76"/>
      <c r="AHA105" s="76"/>
      <c r="AHB105" s="76"/>
      <c r="AHC105" s="76"/>
      <c r="AHD105" s="76"/>
      <c r="AHE105" s="76"/>
      <c r="AHF105" s="76"/>
      <c r="AHG105" s="76"/>
      <c r="AHH105" s="76"/>
      <c r="AHI105" s="76"/>
      <c r="AHJ105" s="76"/>
      <c r="AHK105" s="76"/>
      <c r="AHL105" s="76"/>
      <c r="AHM105" s="76"/>
      <c r="AHN105" s="76"/>
      <c r="AHO105" s="76"/>
      <c r="AHP105" s="76"/>
      <c r="AHQ105" s="76"/>
      <c r="AHR105" s="76"/>
      <c r="AHS105" s="76"/>
      <c r="AHT105" s="76"/>
      <c r="AHU105" s="76"/>
      <c r="AHV105" s="76"/>
      <c r="AHW105" s="76"/>
      <c r="AHX105" s="76"/>
      <c r="AHY105" s="76"/>
      <c r="AHZ105" s="76"/>
      <c r="AIA105" s="76"/>
      <c r="AIB105" s="76"/>
      <c r="AIC105" s="76"/>
      <c r="AID105" s="76"/>
      <c r="AIE105" s="76"/>
      <c r="AIF105" s="76"/>
      <c r="AIG105" s="76"/>
      <c r="AIH105" s="76"/>
      <c r="AII105" s="76"/>
      <c r="AIJ105" s="76"/>
      <c r="AIK105" s="76"/>
      <c r="AIL105" s="76"/>
      <c r="AIM105" s="76"/>
      <c r="AIN105" s="76"/>
      <c r="AIO105" s="76"/>
      <c r="AIP105" s="76"/>
      <c r="AIQ105" s="76"/>
      <c r="AIR105" s="76"/>
      <c r="AIS105" s="76"/>
      <c r="AIT105" s="76"/>
      <c r="AIU105" s="76"/>
      <c r="AIV105" s="76"/>
      <c r="AIW105" s="76"/>
      <c r="AIX105" s="76"/>
      <c r="AIY105" s="76"/>
      <c r="AIZ105" s="76"/>
      <c r="AJA105" s="76"/>
      <c r="AJB105" s="76"/>
      <c r="AJC105" s="76"/>
      <c r="AJD105" s="76"/>
      <c r="AJE105" s="76"/>
      <c r="AJF105" s="76"/>
      <c r="AJG105" s="76"/>
      <c r="AJH105" s="76"/>
      <c r="AJI105" s="76"/>
      <c r="AJJ105" s="76"/>
      <c r="AJK105" s="76"/>
      <c r="AJL105" s="76"/>
      <c r="AJM105" s="76"/>
      <c r="AJN105" s="76"/>
      <c r="AJO105" s="76"/>
      <c r="AJP105" s="76"/>
      <c r="AJQ105" s="76"/>
      <c r="AJR105" s="76"/>
      <c r="AJS105" s="76"/>
      <c r="AJT105" s="76"/>
      <c r="AJU105" s="76"/>
      <c r="AJV105" s="76"/>
      <c r="AJW105" s="76"/>
      <c r="AJX105" s="76"/>
      <c r="AJY105" s="76"/>
      <c r="AJZ105" s="76"/>
      <c r="AKA105" s="76"/>
      <c r="AKB105" s="76"/>
      <c r="AKC105" s="76"/>
      <c r="AKD105" s="76"/>
      <c r="AKE105" s="76"/>
      <c r="AKF105" s="76"/>
      <c r="AKG105" s="76"/>
      <c r="AKH105" s="76"/>
      <c r="AKI105" s="76"/>
      <c r="AKJ105" s="76"/>
      <c r="AKK105" s="76"/>
      <c r="AKL105" s="76"/>
      <c r="AKM105" s="76"/>
      <c r="AKN105" s="76"/>
      <c r="AKO105" s="76"/>
      <c r="AKP105" s="76"/>
      <c r="AKQ105" s="76"/>
      <c r="AKR105" s="76"/>
      <c r="AKS105" s="76"/>
      <c r="AKT105" s="76"/>
      <c r="AKU105" s="76"/>
      <c r="AKV105" s="76"/>
      <c r="AKW105" s="76"/>
      <c r="AKX105" s="76"/>
      <c r="AKY105" s="76"/>
      <c r="AKZ105" s="76"/>
      <c r="ALA105" s="76"/>
      <c r="ALB105" s="76"/>
      <c r="ALC105" s="76"/>
      <c r="ALD105" s="76"/>
      <c r="ALE105" s="76"/>
      <c r="ALF105" s="76"/>
      <c r="ALG105" s="76"/>
      <c r="ALH105" s="76"/>
      <c r="ALI105" s="76"/>
      <c r="ALJ105" s="76"/>
      <c r="ALK105" s="76"/>
      <c r="ALL105" s="76"/>
      <c r="ALM105" s="76"/>
      <c r="ALN105" s="76"/>
      <c r="ALO105" s="76"/>
      <c r="ALP105" s="76"/>
      <c r="ALQ105" s="76"/>
      <c r="ALR105" s="76"/>
      <c r="ALS105" s="76"/>
      <c r="ALT105" s="76"/>
      <c r="ALU105" s="76"/>
      <c r="ALV105" s="76"/>
      <c r="ALW105" s="76"/>
      <c r="ALX105" s="76"/>
      <c r="ALY105" s="76"/>
      <c r="ALZ105" s="76"/>
      <c r="AMA105" s="76"/>
      <c r="AMB105" s="76"/>
      <c r="AMC105" s="76"/>
      <c r="AMD105" s="76"/>
      <c r="AME105" s="76"/>
    </row>
    <row r="106" spans="1:1019" s="77" customFormat="1">
      <c r="A106" s="49" t="s">
        <v>48</v>
      </c>
      <c r="B106" s="49"/>
      <c r="C106" s="49"/>
      <c r="D106" s="50" t="s">
        <v>106</v>
      </c>
      <c r="E106" s="49"/>
      <c r="F106" s="62"/>
      <c r="G106" s="51"/>
      <c r="H106" s="51"/>
      <c r="I106" s="51"/>
      <c r="J106" s="51">
        <f>SUM(J107:J110)</f>
        <v>4255412.2899999991</v>
      </c>
      <c r="K106" s="76"/>
      <c r="L106" s="76"/>
      <c r="M106" s="76"/>
      <c r="N106" s="76"/>
      <c r="O106" s="76"/>
      <c r="P106" s="76"/>
      <c r="Q106" s="76"/>
      <c r="R106" s="76"/>
      <c r="S106" s="76"/>
      <c r="T106" s="76"/>
      <c r="U106" s="76"/>
      <c r="V106" s="76"/>
      <c r="W106" s="76"/>
      <c r="X106" s="76"/>
      <c r="Y106" s="76"/>
      <c r="Z106" s="76"/>
      <c r="AA106" s="76"/>
      <c r="AB106" s="76"/>
      <c r="AC106" s="76"/>
      <c r="AD106" s="76"/>
      <c r="AE106" s="76"/>
      <c r="AF106" s="76"/>
      <c r="AG106" s="76"/>
      <c r="AH106" s="76"/>
      <c r="AI106" s="76"/>
      <c r="AJ106" s="76"/>
      <c r="AK106" s="76"/>
      <c r="AL106" s="76"/>
      <c r="AM106" s="76"/>
      <c r="AN106" s="76"/>
      <c r="AO106" s="76"/>
      <c r="AP106" s="76"/>
      <c r="AQ106" s="76"/>
      <c r="AR106" s="76"/>
      <c r="AS106" s="76"/>
      <c r="AT106" s="76"/>
      <c r="AU106" s="76"/>
      <c r="AV106" s="76"/>
      <c r="AW106" s="76"/>
      <c r="AX106" s="76"/>
      <c r="AY106" s="76"/>
      <c r="AZ106" s="76"/>
      <c r="BA106" s="76"/>
      <c r="BB106" s="76"/>
      <c r="BC106" s="76"/>
      <c r="BD106" s="76"/>
      <c r="BE106" s="76"/>
      <c r="BF106" s="76"/>
      <c r="BG106" s="76"/>
      <c r="BH106" s="76"/>
      <c r="BI106" s="76"/>
      <c r="BJ106" s="76"/>
      <c r="BK106" s="76"/>
      <c r="BL106" s="76"/>
      <c r="BM106" s="76"/>
      <c r="BN106" s="76"/>
      <c r="BO106" s="76"/>
      <c r="BP106" s="76"/>
      <c r="BQ106" s="76"/>
      <c r="BR106" s="76"/>
      <c r="BS106" s="76"/>
      <c r="BT106" s="76"/>
      <c r="BU106" s="76"/>
      <c r="BV106" s="76"/>
      <c r="BW106" s="76"/>
      <c r="BX106" s="76"/>
      <c r="BY106" s="76"/>
      <c r="BZ106" s="76"/>
      <c r="CA106" s="76"/>
      <c r="CB106" s="76"/>
      <c r="CC106" s="76"/>
      <c r="CD106" s="76"/>
      <c r="CE106" s="76"/>
      <c r="CF106" s="76"/>
      <c r="CG106" s="76"/>
      <c r="CH106" s="76"/>
      <c r="CI106" s="76"/>
      <c r="CJ106" s="76"/>
      <c r="CK106" s="76"/>
      <c r="CL106" s="76"/>
      <c r="CM106" s="76"/>
      <c r="CN106" s="76"/>
      <c r="CO106" s="76"/>
      <c r="CP106" s="76"/>
      <c r="CQ106" s="76"/>
      <c r="CR106" s="76"/>
      <c r="CS106" s="76"/>
      <c r="CT106" s="76"/>
      <c r="CU106" s="76"/>
      <c r="CV106" s="76"/>
      <c r="CW106" s="76"/>
      <c r="CX106" s="76"/>
      <c r="CY106" s="76"/>
      <c r="CZ106" s="76"/>
      <c r="DA106" s="76"/>
      <c r="DB106" s="76"/>
      <c r="DC106" s="76"/>
      <c r="DD106" s="76"/>
      <c r="DE106" s="76"/>
      <c r="DF106" s="76"/>
      <c r="DG106" s="76"/>
      <c r="DH106" s="76"/>
      <c r="DI106" s="76"/>
      <c r="DJ106" s="76"/>
      <c r="DK106" s="76"/>
      <c r="DL106" s="76"/>
      <c r="DM106" s="76"/>
      <c r="DN106" s="76"/>
      <c r="DO106" s="76"/>
      <c r="DP106" s="76"/>
      <c r="DQ106" s="76"/>
      <c r="DR106" s="76"/>
      <c r="DS106" s="76"/>
      <c r="DT106" s="76"/>
      <c r="DU106" s="76"/>
      <c r="DV106" s="76"/>
      <c r="DW106" s="76"/>
      <c r="DX106" s="76"/>
      <c r="DY106" s="76"/>
      <c r="DZ106" s="76"/>
      <c r="EA106" s="76"/>
      <c r="EB106" s="76"/>
      <c r="EC106" s="76"/>
      <c r="ED106" s="76"/>
      <c r="EE106" s="76"/>
      <c r="EF106" s="76"/>
      <c r="EG106" s="76"/>
      <c r="EH106" s="76"/>
      <c r="EI106" s="76"/>
      <c r="EJ106" s="76"/>
      <c r="EK106" s="76"/>
      <c r="EL106" s="76"/>
      <c r="EM106" s="76"/>
      <c r="EN106" s="76"/>
      <c r="EO106" s="76"/>
      <c r="EP106" s="76"/>
      <c r="EQ106" s="76"/>
      <c r="ER106" s="76"/>
      <c r="ES106" s="76"/>
      <c r="ET106" s="76"/>
      <c r="EU106" s="76"/>
      <c r="EV106" s="76"/>
      <c r="EW106" s="76"/>
      <c r="EX106" s="76"/>
      <c r="EY106" s="76"/>
      <c r="EZ106" s="76"/>
      <c r="FA106" s="76"/>
      <c r="FB106" s="76"/>
      <c r="FC106" s="76"/>
      <c r="FD106" s="76"/>
      <c r="FE106" s="76"/>
      <c r="FF106" s="76"/>
      <c r="FG106" s="76"/>
      <c r="FH106" s="76"/>
      <c r="FI106" s="76"/>
      <c r="FJ106" s="76"/>
      <c r="FK106" s="76"/>
      <c r="FL106" s="76"/>
      <c r="FM106" s="76"/>
      <c r="FN106" s="76"/>
      <c r="FO106" s="76"/>
      <c r="FP106" s="76"/>
      <c r="FQ106" s="76"/>
      <c r="FR106" s="76"/>
      <c r="FS106" s="76"/>
      <c r="FT106" s="76"/>
      <c r="FU106" s="76"/>
      <c r="FV106" s="76"/>
      <c r="FW106" s="76"/>
      <c r="FX106" s="76"/>
      <c r="FY106" s="76"/>
      <c r="FZ106" s="76"/>
      <c r="GA106" s="76"/>
      <c r="GB106" s="76"/>
      <c r="GC106" s="76"/>
      <c r="GD106" s="76"/>
      <c r="GE106" s="76"/>
      <c r="GF106" s="76"/>
      <c r="GG106" s="76"/>
      <c r="GH106" s="76"/>
      <c r="GI106" s="76"/>
      <c r="GJ106" s="76"/>
      <c r="GK106" s="76"/>
      <c r="GL106" s="76"/>
      <c r="GM106" s="76"/>
      <c r="GN106" s="76"/>
      <c r="GO106" s="76"/>
      <c r="GP106" s="76"/>
      <c r="GQ106" s="76"/>
      <c r="GR106" s="76"/>
      <c r="GS106" s="76"/>
      <c r="GT106" s="76"/>
      <c r="GU106" s="76"/>
      <c r="GV106" s="76"/>
      <c r="GW106" s="76"/>
      <c r="GX106" s="76"/>
      <c r="GY106" s="76"/>
      <c r="GZ106" s="76"/>
      <c r="HA106" s="76"/>
      <c r="HB106" s="76"/>
      <c r="HC106" s="76"/>
      <c r="HD106" s="76"/>
      <c r="HE106" s="76"/>
      <c r="HF106" s="76"/>
      <c r="HG106" s="76"/>
      <c r="HH106" s="76"/>
      <c r="HI106" s="76"/>
      <c r="HJ106" s="76"/>
      <c r="HK106" s="76"/>
      <c r="HL106" s="76"/>
      <c r="HM106" s="76"/>
      <c r="HN106" s="76"/>
      <c r="HO106" s="76"/>
      <c r="HP106" s="76"/>
      <c r="HQ106" s="76"/>
      <c r="HR106" s="76"/>
      <c r="HS106" s="76"/>
      <c r="HT106" s="76"/>
      <c r="HU106" s="76"/>
      <c r="HV106" s="76"/>
      <c r="HW106" s="76"/>
      <c r="HX106" s="76"/>
      <c r="HY106" s="76"/>
      <c r="HZ106" s="76"/>
      <c r="IA106" s="76"/>
      <c r="IB106" s="76"/>
      <c r="IC106" s="76"/>
      <c r="ID106" s="76"/>
      <c r="IE106" s="76"/>
      <c r="IF106" s="76"/>
      <c r="IG106" s="76"/>
      <c r="IH106" s="76"/>
      <c r="II106" s="76"/>
      <c r="IJ106" s="76"/>
      <c r="IK106" s="76"/>
      <c r="IL106" s="76"/>
      <c r="IM106" s="76"/>
      <c r="IN106" s="76"/>
      <c r="IO106" s="76"/>
      <c r="IP106" s="76"/>
      <c r="IQ106" s="76"/>
      <c r="IR106" s="76"/>
      <c r="IS106" s="76"/>
      <c r="IT106" s="76"/>
      <c r="IU106" s="76"/>
      <c r="IV106" s="76"/>
      <c r="IW106" s="76"/>
      <c r="IX106" s="76"/>
      <c r="IY106" s="76"/>
      <c r="IZ106" s="76"/>
      <c r="JA106" s="76"/>
      <c r="JB106" s="76"/>
      <c r="JC106" s="76"/>
      <c r="JD106" s="76"/>
      <c r="JE106" s="76"/>
      <c r="JF106" s="76"/>
      <c r="JG106" s="76"/>
      <c r="JH106" s="76"/>
      <c r="JI106" s="76"/>
      <c r="JJ106" s="76"/>
      <c r="JK106" s="76"/>
      <c r="JL106" s="76"/>
      <c r="JM106" s="76"/>
      <c r="JN106" s="76"/>
      <c r="JO106" s="76"/>
      <c r="JP106" s="76"/>
      <c r="JQ106" s="76"/>
      <c r="JR106" s="76"/>
      <c r="JS106" s="76"/>
      <c r="JT106" s="76"/>
      <c r="JU106" s="76"/>
      <c r="JV106" s="76"/>
      <c r="JW106" s="76"/>
      <c r="JX106" s="76"/>
      <c r="JY106" s="76"/>
      <c r="JZ106" s="76"/>
      <c r="KA106" s="76"/>
      <c r="KB106" s="76"/>
      <c r="KC106" s="76"/>
      <c r="KD106" s="76"/>
      <c r="KE106" s="76"/>
      <c r="KF106" s="76"/>
      <c r="KG106" s="76"/>
      <c r="KH106" s="76"/>
      <c r="KI106" s="76"/>
      <c r="KJ106" s="76"/>
      <c r="KK106" s="76"/>
      <c r="KL106" s="76"/>
      <c r="KM106" s="76"/>
      <c r="KN106" s="76"/>
      <c r="KO106" s="76"/>
      <c r="KP106" s="76"/>
      <c r="KQ106" s="76"/>
      <c r="KR106" s="76"/>
      <c r="KS106" s="76"/>
      <c r="KT106" s="76"/>
      <c r="KU106" s="76"/>
      <c r="KV106" s="76"/>
      <c r="KW106" s="76"/>
      <c r="KX106" s="76"/>
      <c r="KY106" s="76"/>
      <c r="KZ106" s="76"/>
      <c r="LA106" s="76"/>
      <c r="LB106" s="76"/>
      <c r="LC106" s="76"/>
      <c r="LD106" s="76"/>
      <c r="LE106" s="76"/>
      <c r="LF106" s="76"/>
      <c r="LG106" s="76"/>
      <c r="LH106" s="76"/>
      <c r="LI106" s="76"/>
      <c r="LJ106" s="76"/>
      <c r="LK106" s="76"/>
      <c r="LL106" s="76"/>
      <c r="LM106" s="76"/>
      <c r="LN106" s="76"/>
      <c r="LO106" s="76"/>
      <c r="LP106" s="76"/>
      <c r="LQ106" s="76"/>
      <c r="LR106" s="76"/>
      <c r="LS106" s="76"/>
      <c r="LT106" s="76"/>
      <c r="LU106" s="76"/>
      <c r="LV106" s="76"/>
      <c r="LW106" s="76"/>
      <c r="LX106" s="76"/>
      <c r="LY106" s="76"/>
      <c r="LZ106" s="76"/>
      <c r="MA106" s="76"/>
      <c r="MB106" s="76"/>
      <c r="MC106" s="76"/>
      <c r="MD106" s="76"/>
      <c r="ME106" s="76"/>
      <c r="MF106" s="76"/>
      <c r="MG106" s="76"/>
      <c r="MH106" s="76"/>
      <c r="MI106" s="76"/>
      <c r="MJ106" s="76"/>
      <c r="MK106" s="76"/>
      <c r="ML106" s="76"/>
      <c r="MM106" s="76"/>
      <c r="MN106" s="76"/>
      <c r="MO106" s="76"/>
      <c r="MP106" s="76"/>
      <c r="MQ106" s="76"/>
      <c r="MR106" s="76"/>
      <c r="MS106" s="76"/>
      <c r="MT106" s="76"/>
      <c r="MU106" s="76"/>
      <c r="MV106" s="76"/>
      <c r="MW106" s="76"/>
      <c r="MX106" s="76"/>
      <c r="MY106" s="76"/>
      <c r="MZ106" s="76"/>
      <c r="NA106" s="76"/>
      <c r="NB106" s="76"/>
      <c r="NC106" s="76"/>
      <c r="ND106" s="76"/>
      <c r="NE106" s="76"/>
      <c r="NF106" s="76"/>
      <c r="NG106" s="76"/>
      <c r="NH106" s="76"/>
      <c r="NI106" s="76"/>
      <c r="NJ106" s="76"/>
      <c r="NK106" s="76"/>
      <c r="NL106" s="76"/>
      <c r="NM106" s="76"/>
      <c r="NN106" s="76"/>
      <c r="NO106" s="76"/>
      <c r="NP106" s="76"/>
      <c r="NQ106" s="76"/>
      <c r="NR106" s="76"/>
      <c r="NS106" s="76"/>
      <c r="NT106" s="76"/>
      <c r="NU106" s="76"/>
      <c r="NV106" s="76"/>
      <c r="NW106" s="76"/>
      <c r="NX106" s="76"/>
      <c r="NY106" s="76"/>
      <c r="NZ106" s="76"/>
      <c r="OA106" s="76"/>
      <c r="OB106" s="76"/>
      <c r="OC106" s="76"/>
      <c r="OD106" s="76"/>
      <c r="OE106" s="76"/>
      <c r="OF106" s="76"/>
      <c r="OG106" s="76"/>
      <c r="OH106" s="76"/>
      <c r="OI106" s="76"/>
      <c r="OJ106" s="76"/>
      <c r="OK106" s="76"/>
      <c r="OL106" s="76"/>
      <c r="OM106" s="76"/>
      <c r="ON106" s="76"/>
      <c r="OO106" s="76"/>
      <c r="OP106" s="76"/>
      <c r="OQ106" s="76"/>
      <c r="OR106" s="76"/>
      <c r="OS106" s="76"/>
      <c r="OT106" s="76"/>
      <c r="OU106" s="76"/>
      <c r="OV106" s="76"/>
      <c r="OW106" s="76"/>
      <c r="OX106" s="76"/>
      <c r="OY106" s="76"/>
      <c r="OZ106" s="76"/>
      <c r="PA106" s="76"/>
      <c r="PB106" s="76"/>
      <c r="PC106" s="76"/>
      <c r="PD106" s="76"/>
      <c r="PE106" s="76"/>
      <c r="PF106" s="76"/>
      <c r="PG106" s="76"/>
      <c r="PH106" s="76"/>
      <c r="PI106" s="76"/>
      <c r="PJ106" s="76"/>
      <c r="PK106" s="76"/>
      <c r="PL106" s="76"/>
      <c r="PM106" s="76"/>
      <c r="PN106" s="76"/>
      <c r="PO106" s="76"/>
      <c r="PP106" s="76"/>
      <c r="PQ106" s="76"/>
      <c r="PR106" s="76"/>
      <c r="PS106" s="76"/>
      <c r="PT106" s="76"/>
      <c r="PU106" s="76"/>
      <c r="PV106" s="76"/>
      <c r="PW106" s="76"/>
      <c r="PX106" s="76"/>
      <c r="PY106" s="76"/>
      <c r="PZ106" s="76"/>
      <c r="QA106" s="76"/>
      <c r="QB106" s="76"/>
      <c r="QC106" s="76"/>
      <c r="QD106" s="76"/>
      <c r="QE106" s="76"/>
      <c r="QF106" s="76"/>
      <c r="QG106" s="76"/>
      <c r="QH106" s="76"/>
      <c r="QI106" s="76"/>
      <c r="QJ106" s="76"/>
      <c r="QK106" s="76"/>
      <c r="QL106" s="76"/>
      <c r="QM106" s="76"/>
      <c r="QN106" s="76"/>
      <c r="QO106" s="76"/>
      <c r="QP106" s="76"/>
      <c r="QQ106" s="76"/>
      <c r="QR106" s="76"/>
      <c r="QS106" s="76"/>
      <c r="QT106" s="76"/>
      <c r="QU106" s="76"/>
      <c r="QV106" s="76"/>
      <c r="QW106" s="76"/>
      <c r="QX106" s="76"/>
      <c r="QY106" s="76"/>
      <c r="QZ106" s="76"/>
      <c r="RA106" s="76"/>
      <c r="RB106" s="76"/>
      <c r="RC106" s="76"/>
      <c r="RD106" s="76"/>
      <c r="RE106" s="76"/>
      <c r="RF106" s="76"/>
      <c r="RG106" s="76"/>
      <c r="RH106" s="76"/>
      <c r="RI106" s="76"/>
      <c r="RJ106" s="76"/>
      <c r="RK106" s="76"/>
      <c r="RL106" s="76"/>
      <c r="RM106" s="76"/>
      <c r="RN106" s="76"/>
      <c r="RO106" s="76"/>
      <c r="RP106" s="76"/>
      <c r="RQ106" s="76"/>
      <c r="RR106" s="76"/>
      <c r="RS106" s="76"/>
      <c r="RT106" s="76"/>
      <c r="RU106" s="76"/>
      <c r="RV106" s="76"/>
      <c r="RW106" s="76"/>
      <c r="RX106" s="76"/>
      <c r="RY106" s="76"/>
      <c r="RZ106" s="76"/>
      <c r="SA106" s="76"/>
      <c r="SB106" s="76"/>
      <c r="SC106" s="76"/>
      <c r="SD106" s="76"/>
      <c r="SE106" s="76"/>
      <c r="SF106" s="76"/>
      <c r="SG106" s="76"/>
      <c r="SH106" s="76"/>
      <c r="SI106" s="76"/>
      <c r="SJ106" s="76"/>
      <c r="SK106" s="76"/>
      <c r="SL106" s="76"/>
      <c r="SM106" s="76"/>
      <c r="SN106" s="76"/>
      <c r="SO106" s="76"/>
      <c r="SP106" s="76"/>
      <c r="SQ106" s="76"/>
      <c r="SR106" s="76"/>
      <c r="SS106" s="76"/>
      <c r="ST106" s="76"/>
      <c r="SU106" s="76"/>
      <c r="SV106" s="76"/>
      <c r="SW106" s="76"/>
      <c r="SX106" s="76"/>
      <c r="SY106" s="76"/>
      <c r="SZ106" s="76"/>
      <c r="TA106" s="76"/>
      <c r="TB106" s="76"/>
      <c r="TC106" s="76"/>
      <c r="TD106" s="76"/>
      <c r="TE106" s="76"/>
      <c r="TF106" s="76"/>
      <c r="TG106" s="76"/>
      <c r="TH106" s="76"/>
      <c r="TI106" s="76"/>
      <c r="TJ106" s="76"/>
      <c r="TK106" s="76"/>
      <c r="TL106" s="76"/>
      <c r="TM106" s="76"/>
      <c r="TN106" s="76"/>
      <c r="TO106" s="76"/>
      <c r="TP106" s="76"/>
      <c r="TQ106" s="76"/>
      <c r="TR106" s="76"/>
      <c r="TS106" s="76"/>
      <c r="TT106" s="76"/>
      <c r="TU106" s="76"/>
      <c r="TV106" s="76"/>
      <c r="TW106" s="76"/>
      <c r="TX106" s="76"/>
      <c r="TY106" s="76"/>
      <c r="TZ106" s="76"/>
      <c r="UA106" s="76"/>
      <c r="UB106" s="76"/>
      <c r="UC106" s="76"/>
      <c r="UD106" s="76"/>
      <c r="UE106" s="76"/>
      <c r="UF106" s="76"/>
      <c r="UG106" s="76"/>
      <c r="UH106" s="76"/>
      <c r="UI106" s="76"/>
      <c r="UJ106" s="76"/>
      <c r="UK106" s="76"/>
      <c r="UL106" s="76"/>
      <c r="UM106" s="76"/>
      <c r="UN106" s="76"/>
      <c r="UO106" s="76"/>
      <c r="UP106" s="76"/>
      <c r="UQ106" s="76"/>
      <c r="UR106" s="76"/>
      <c r="US106" s="76"/>
      <c r="UT106" s="76"/>
      <c r="UU106" s="76"/>
      <c r="UV106" s="76"/>
      <c r="UW106" s="76"/>
      <c r="UX106" s="76"/>
      <c r="UY106" s="76"/>
      <c r="UZ106" s="76"/>
      <c r="VA106" s="76"/>
      <c r="VB106" s="76"/>
      <c r="VC106" s="76"/>
      <c r="VD106" s="76"/>
      <c r="VE106" s="76"/>
      <c r="VF106" s="76"/>
      <c r="VG106" s="76"/>
      <c r="VH106" s="76"/>
      <c r="VI106" s="76"/>
      <c r="VJ106" s="76"/>
      <c r="VK106" s="76"/>
      <c r="VL106" s="76"/>
      <c r="VM106" s="76"/>
      <c r="VN106" s="76"/>
      <c r="VO106" s="76"/>
      <c r="VP106" s="76"/>
      <c r="VQ106" s="76"/>
      <c r="VR106" s="76"/>
      <c r="VS106" s="76"/>
      <c r="VT106" s="76"/>
      <c r="VU106" s="76"/>
      <c r="VV106" s="76"/>
      <c r="VW106" s="76"/>
      <c r="VX106" s="76"/>
      <c r="VY106" s="76"/>
      <c r="VZ106" s="76"/>
      <c r="WA106" s="76"/>
      <c r="WB106" s="76"/>
      <c r="WC106" s="76"/>
      <c r="WD106" s="76"/>
      <c r="WE106" s="76"/>
      <c r="WF106" s="76"/>
      <c r="WG106" s="76"/>
      <c r="WH106" s="76"/>
      <c r="WI106" s="76"/>
      <c r="WJ106" s="76"/>
      <c r="WK106" s="76"/>
      <c r="WL106" s="76"/>
      <c r="WM106" s="76"/>
      <c r="WN106" s="76"/>
      <c r="WO106" s="76"/>
      <c r="WP106" s="76"/>
      <c r="WQ106" s="76"/>
      <c r="WR106" s="76"/>
      <c r="WS106" s="76"/>
      <c r="WT106" s="76"/>
      <c r="WU106" s="76"/>
      <c r="WV106" s="76"/>
      <c r="WW106" s="76"/>
      <c r="WX106" s="76"/>
      <c r="WY106" s="76"/>
      <c r="WZ106" s="76"/>
      <c r="XA106" s="76"/>
      <c r="XB106" s="76"/>
      <c r="XC106" s="76"/>
      <c r="XD106" s="76"/>
      <c r="XE106" s="76"/>
      <c r="XF106" s="76"/>
      <c r="XG106" s="76"/>
      <c r="XH106" s="76"/>
      <c r="XI106" s="76"/>
      <c r="XJ106" s="76"/>
      <c r="XK106" s="76"/>
      <c r="XL106" s="76"/>
      <c r="XM106" s="76"/>
      <c r="XN106" s="76"/>
      <c r="XO106" s="76"/>
      <c r="XP106" s="76"/>
      <c r="XQ106" s="76"/>
      <c r="XR106" s="76"/>
      <c r="XS106" s="76"/>
      <c r="XT106" s="76"/>
      <c r="XU106" s="76"/>
      <c r="XV106" s="76"/>
      <c r="XW106" s="76"/>
      <c r="XX106" s="76"/>
      <c r="XY106" s="76"/>
      <c r="XZ106" s="76"/>
      <c r="YA106" s="76"/>
      <c r="YB106" s="76"/>
      <c r="YC106" s="76"/>
      <c r="YD106" s="76"/>
      <c r="YE106" s="76"/>
      <c r="YF106" s="76"/>
      <c r="YG106" s="76"/>
      <c r="YH106" s="76"/>
      <c r="YI106" s="76"/>
      <c r="YJ106" s="76"/>
      <c r="YK106" s="76"/>
      <c r="YL106" s="76"/>
      <c r="YM106" s="76"/>
      <c r="YN106" s="76"/>
      <c r="YO106" s="76"/>
      <c r="YP106" s="76"/>
      <c r="YQ106" s="76"/>
      <c r="YR106" s="76"/>
      <c r="YS106" s="76"/>
      <c r="YT106" s="76"/>
      <c r="YU106" s="76"/>
      <c r="YV106" s="76"/>
      <c r="YW106" s="76"/>
      <c r="YX106" s="76"/>
      <c r="YY106" s="76"/>
      <c r="YZ106" s="76"/>
      <c r="ZA106" s="76"/>
      <c r="ZB106" s="76"/>
      <c r="ZC106" s="76"/>
      <c r="ZD106" s="76"/>
      <c r="ZE106" s="76"/>
      <c r="ZF106" s="76"/>
      <c r="ZG106" s="76"/>
      <c r="ZH106" s="76"/>
      <c r="ZI106" s="76"/>
      <c r="ZJ106" s="76"/>
      <c r="ZK106" s="76"/>
      <c r="ZL106" s="76"/>
      <c r="ZM106" s="76"/>
      <c r="ZN106" s="76"/>
      <c r="ZO106" s="76"/>
      <c r="ZP106" s="76"/>
      <c r="ZQ106" s="76"/>
      <c r="ZR106" s="76"/>
      <c r="ZS106" s="76"/>
      <c r="ZT106" s="76"/>
      <c r="ZU106" s="76"/>
      <c r="ZV106" s="76"/>
      <c r="ZW106" s="76"/>
      <c r="ZX106" s="76"/>
      <c r="ZY106" s="76"/>
      <c r="ZZ106" s="76"/>
      <c r="AAA106" s="76"/>
      <c r="AAB106" s="76"/>
      <c r="AAC106" s="76"/>
      <c r="AAD106" s="76"/>
      <c r="AAE106" s="76"/>
      <c r="AAF106" s="76"/>
      <c r="AAG106" s="76"/>
      <c r="AAH106" s="76"/>
      <c r="AAI106" s="76"/>
      <c r="AAJ106" s="76"/>
      <c r="AAK106" s="76"/>
      <c r="AAL106" s="76"/>
      <c r="AAM106" s="76"/>
      <c r="AAN106" s="76"/>
      <c r="AAO106" s="76"/>
      <c r="AAP106" s="76"/>
      <c r="AAQ106" s="76"/>
      <c r="AAR106" s="76"/>
      <c r="AAS106" s="76"/>
      <c r="AAT106" s="76"/>
      <c r="AAU106" s="76"/>
      <c r="AAV106" s="76"/>
      <c r="AAW106" s="76"/>
      <c r="AAX106" s="76"/>
      <c r="AAY106" s="76"/>
      <c r="AAZ106" s="76"/>
      <c r="ABA106" s="76"/>
      <c r="ABB106" s="76"/>
      <c r="ABC106" s="76"/>
      <c r="ABD106" s="76"/>
      <c r="ABE106" s="76"/>
      <c r="ABF106" s="76"/>
      <c r="ABG106" s="76"/>
      <c r="ABH106" s="76"/>
      <c r="ABI106" s="76"/>
      <c r="ABJ106" s="76"/>
      <c r="ABK106" s="76"/>
      <c r="ABL106" s="76"/>
      <c r="ABM106" s="76"/>
      <c r="ABN106" s="76"/>
      <c r="ABO106" s="76"/>
      <c r="ABP106" s="76"/>
      <c r="ABQ106" s="76"/>
      <c r="ABR106" s="76"/>
      <c r="ABS106" s="76"/>
      <c r="ABT106" s="76"/>
      <c r="ABU106" s="76"/>
      <c r="ABV106" s="76"/>
      <c r="ABW106" s="76"/>
      <c r="ABX106" s="76"/>
      <c r="ABY106" s="76"/>
      <c r="ABZ106" s="76"/>
      <c r="ACA106" s="76"/>
      <c r="ACB106" s="76"/>
      <c r="ACC106" s="76"/>
      <c r="ACD106" s="76"/>
      <c r="ACE106" s="76"/>
      <c r="ACF106" s="76"/>
      <c r="ACG106" s="76"/>
      <c r="ACH106" s="76"/>
      <c r="ACI106" s="76"/>
      <c r="ACJ106" s="76"/>
      <c r="ACK106" s="76"/>
      <c r="ACL106" s="76"/>
      <c r="ACM106" s="76"/>
      <c r="ACN106" s="76"/>
      <c r="ACO106" s="76"/>
      <c r="ACP106" s="76"/>
      <c r="ACQ106" s="76"/>
      <c r="ACR106" s="76"/>
      <c r="ACS106" s="76"/>
      <c r="ACT106" s="76"/>
      <c r="ACU106" s="76"/>
      <c r="ACV106" s="76"/>
      <c r="ACW106" s="76"/>
      <c r="ACX106" s="76"/>
      <c r="ACY106" s="76"/>
      <c r="ACZ106" s="76"/>
      <c r="ADA106" s="76"/>
      <c r="ADB106" s="76"/>
      <c r="ADC106" s="76"/>
      <c r="ADD106" s="76"/>
      <c r="ADE106" s="76"/>
      <c r="ADF106" s="76"/>
      <c r="ADG106" s="76"/>
      <c r="ADH106" s="76"/>
      <c r="ADI106" s="76"/>
      <c r="ADJ106" s="76"/>
      <c r="ADK106" s="76"/>
      <c r="ADL106" s="76"/>
      <c r="ADM106" s="76"/>
      <c r="ADN106" s="76"/>
      <c r="ADO106" s="76"/>
      <c r="ADP106" s="76"/>
      <c r="ADQ106" s="76"/>
      <c r="ADR106" s="76"/>
      <c r="ADS106" s="76"/>
      <c r="ADT106" s="76"/>
      <c r="ADU106" s="76"/>
      <c r="ADV106" s="76"/>
      <c r="ADW106" s="76"/>
      <c r="ADX106" s="76"/>
      <c r="ADY106" s="76"/>
      <c r="ADZ106" s="76"/>
      <c r="AEA106" s="76"/>
      <c r="AEB106" s="76"/>
      <c r="AEC106" s="76"/>
      <c r="AED106" s="76"/>
      <c r="AEE106" s="76"/>
      <c r="AEF106" s="76"/>
      <c r="AEG106" s="76"/>
      <c r="AEH106" s="76"/>
      <c r="AEI106" s="76"/>
      <c r="AEJ106" s="76"/>
      <c r="AEK106" s="76"/>
      <c r="AEL106" s="76"/>
      <c r="AEM106" s="76"/>
      <c r="AEN106" s="76"/>
      <c r="AEO106" s="76"/>
      <c r="AEP106" s="76"/>
      <c r="AEQ106" s="76"/>
      <c r="AER106" s="76"/>
      <c r="AES106" s="76"/>
      <c r="AET106" s="76"/>
      <c r="AEU106" s="76"/>
      <c r="AEV106" s="76"/>
      <c r="AEW106" s="76"/>
      <c r="AEX106" s="76"/>
      <c r="AEY106" s="76"/>
      <c r="AEZ106" s="76"/>
      <c r="AFA106" s="76"/>
      <c r="AFB106" s="76"/>
      <c r="AFC106" s="76"/>
      <c r="AFD106" s="76"/>
      <c r="AFE106" s="76"/>
      <c r="AFF106" s="76"/>
      <c r="AFG106" s="76"/>
      <c r="AFH106" s="76"/>
      <c r="AFI106" s="76"/>
      <c r="AFJ106" s="76"/>
      <c r="AFK106" s="76"/>
      <c r="AFL106" s="76"/>
      <c r="AFM106" s="76"/>
      <c r="AFN106" s="76"/>
      <c r="AFO106" s="76"/>
      <c r="AFP106" s="76"/>
      <c r="AFQ106" s="76"/>
      <c r="AFR106" s="76"/>
      <c r="AFS106" s="76"/>
      <c r="AFT106" s="76"/>
      <c r="AFU106" s="76"/>
      <c r="AFV106" s="76"/>
      <c r="AFW106" s="76"/>
      <c r="AFX106" s="76"/>
      <c r="AFY106" s="76"/>
      <c r="AFZ106" s="76"/>
      <c r="AGA106" s="76"/>
      <c r="AGB106" s="76"/>
      <c r="AGC106" s="76"/>
      <c r="AGD106" s="76"/>
      <c r="AGE106" s="76"/>
      <c r="AGF106" s="76"/>
      <c r="AGG106" s="76"/>
      <c r="AGH106" s="76"/>
      <c r="AGI106" s="76"/>
      <c r="AGJ106" s="76"/>
      <c r="AGK106" s="76"/>
      <c r="AGL106" s="76"/>
      <c r="AGM106" s="76"/>
      <c r="AGN106" s="76"/>
      <c r="AGO106" s="76"/>
      <c r="AGP106" s="76"/>
      <c r="AGQ106" s="76"/>
      <c r="AGR106" s="76"/>
      <c r="AGS106" s="76"/>
      <c r="AGT106" s="76"/>
      <c r="AGU106" s="76"/>
      <c r="AGV106" s="76"/>
      <c r="AGW106" s="76"/>
      <c r="AGX106" s="76"/>
      <c r="AGY106" s="76"/>
      <c r="AGZ106" s="76"/>
      <c r="AHA106" s="76"/>
      <c r="AHB106" s="76"/>
      <c r="AHC106" s="76"/>
      <c r="AHD106" s="76"/>
      <c r="AHE106" s="76"/>
      <c r="AHF106" s="76"/>
      <c r="AHG106" s="76"/>
      <c r="AHH106" s="76"/>
      <c r="AHI106" s="76"/>
      <c r="AHJ106" s="76"/>
      <c r="AHK106" s="76"/>
      <c r="AHL106" s="76"/>
      <c r="AHM106" s="76"/>
      <c r="AHN106" s="76"/>
      <c r="AHO106" s="76"/>
      <c r="AHP106" s="76"/>
      <c r="AHQ106" s="76"/>
      <c r="AHR106" s="76"/>
      <c r="AHS106" s="76"/>
      <c r="AHT106" s="76"/>
      <c r="AHU106" s="76"/>
      <c r="AHV106" s="76"/>
      <c r="AHW106" s="76"/>
      <c r="AHX106" s="76"/>
      <c r="AHY106" s="76"/>
      <c r="AHZ106" s="76"/>
      <c r="AIA106" s="76"/>
      <c r="AIB106" s="76"/>
      <c r="AIC106" s="76"/>
      <c r="AID106" s="76"/>
      <c r="AIE106" s="76"/>
      <c r="AIF106" s="76"/>
      <c r="AIG106" s="76"/>
      <c r="AIH106" s="76"/>
      <c r="AII106" s="76"/>
      <c r="AIJ106" s="76"/>
      <c r="AIK106" s="76"/>
      <c r="AIL106" s="76"/>
      <c r="AIM106" s="76"/>
      <c r="AIN106" s="76"/>
      <c r="AIO106" s="76"/>
      <c r="AIP106" s="76"/>
      <c r="AIQ106" s="76"/>
      <c r="AIR106" s="76"/>
      <c r="AIS106" s="76"/>
      <c r="AIT106" s="76"/>
      <c r="AIU106" s="76"/>
      <c r="AIV106" s="76"/>
      <c r="AIW106" s="76"/>
      <c r="AIX106" s="76"/>
      <c r="AIY106" s="76"/>
      <c r="AIZ106" s="76"/>
      <c r="AJA106" s="76"/>
      <c r="AJB106" s="76"/>
      <c r="AJC106" s="76"/>
      <c r="AJD106" s="76"/>
      <c r="AJE106" s="76"/>
      <c r="AJF106" s="76"/>
      <c r="AJG106" s="76"/>
      <c r="AJH106" s="76"/>
      <c r="AJI106" s="76"/>
      <c r="AJJ106" s="76"/>
      <c r="AJK106" s="76"/>
      <c r="AJL106" s="76"/>
      <c r="AJM106" s="76"/>
      <c r="AJN106" s="76"/>
      <c r="AJO106" s="76"/>
      <c r="AJP106" s="76"/>
      <c r="AJQ106" s="76"/>
      <c r="AJR106" s="76"/>
      <c r="AJS106" s="76"/>
      <c r="AJT106" s="76"/>
      <c r="AJU106" s="76"/>
      <c r="AJV106" s="76"/>
      <c r="AJW106" s="76"/>
      <c r="AJX106" s="76"/>
      <c r="AJY106" s="76"/>
      <c r="AJZ106" s="76"/>
      <c r="AKA106" s="76"/>
      <c r="AKB106" s="76"/>
      <c r="AKC106" s="76"/>
      <c r="AKD106" s="76"/>
      <c r="AKE106" s="76"/>
      <c r="AKF106" s="76"/>
      <c r="AKG106" s="76"/>
      <c r="AKH106" s="76"/>
      <c r="AKI106" s="76"/>
      <c r="AKJ106" s="76"/>
      <c r="AKK106" s="76"/>
      <c r="AKL106" s="76"/>
      <c r="AKM106" s="76"/>
      <c r="AKN106" s="76"/>
      <c r="AKO106" s="76"/>
      <c r="AKP106" s="76"/>
      <c r="AKQ106" s="76"/>
      <c r="AKR106" s="76"/>
      <c r="AKS106" s="76"/>
      <c r="AKT106" s="76"/>
      <c r="AKU106" s="76"/>
      <c r="AKV106" s="76"/>
      <c r="AKW106" s="76"/>
      <c r="AKX106" s="76"/>
      <c r="AKY106" s="76"/>
      <c r="AKZ106" s="76"/>
      <c r="ALA106" s="76"/>
      <c r="ALB106" s="76"/>
      <c r="ALC106" s="76"/>
      <c r="ALD106" s="76"/>
      <c r="ALE106" s="76"/>
      <c r="ALF106" s="76"/>
      <c r="ALG106" s="76"/>
      <c r="ALH106" s="76"/>
      <c r="ALI106" s="76"/>
      <c r="ALJ106" s="76"/>
      <c r="ALK106" s="76"/>
      <c r="ALL106" s="76"/>
      <c r="ALM106" s="76"/>
      <c r="ALN106" s="76"/>
      <c r="ALO106" s="76"/>
      <c r="ALP106" s="76"/>
      <c r="ALQ106" s="76"/>
      <c r="ALR106" s="76"/>
      <c r="ALS106" s="76"/>
      <c r="ALT106" s="76"/>
      <c r="ALU106" s="76"/>
      <c r="ALV106" s="76"/>
      <c r="ALW106" s="76"/>
      <c r="ALX106" s="76"/>
      <c r="ALY106" s="76"/>
      <c r="ALZ106" s="76"/>
      <c r="AMA106" s="76"/>
      <c r="AMB106" s="76"/>
      <c r="AMC106" s="76"/>
      <c r="AMD106" s="76"/>
      <c r="AME106" s="76"/>
    </row>
    <row r="107" spans="1:1019" s="80" customFormat="1">
      <c r="A107" s="20" t="s">
        <v>415</v>
      </c>
      <c r="B107" s="21" t="s">
        <v>40</v>
      </c>
      <c r="C107" s="21" t="s">
        <v>112</v>
      </c>
      <c r="D107" s="71" t="s">
        <v>163</v>
      </c>
      <c r="E107" s="22" t="s">
        <v>62</v>
      </c>
      <c r="F107" s="59">
        <v>1.2999999999999999E-2</v>
      </c>
      <c r="G107" s="23">
        <v>3880.63</v>
      </c>
      <c r="H107" s="69">
        <f t="shared" ref="H107:H110" si="35">$J$7</f>
        <v>0.15</v>
      </c>
      <c r="I107" s="23">
        <f t="shared" ref="I107:I110" si="36">ROUND(((H107+1)*G107),2)</f>
        <v>4462.72</v>
      </c>
      <c r="J107" s="23">
        <f t="shared" ref="J107:J110" si="37">TRUNC((I107*F107),2)</f>
        <v>58.01</v>
      </c>
      <c r="K107" s="78">
        <f t="shared" ref="K107:K110" si="38">G107*F107</f>
        <v>50.448189999999997</v>
      </c>
      <c r="L107" s="76"/>
      <c r="M107" s="79"/>
      <c r="N107" s="76"/>
      <c r="O107" s="76"/>
      <c r="P107" s="76"/>
      <c r="Q107" s="76"/>
      <c r="R107" s="76"/>
      <c r="S107" s="76"/>
      <c r="T107" s="76"/>
      <c r="U107" s="76"/>
      <c r="V107" s="76"/>
      <c r="W107" s="76"/>
      <c r="X107" s="76"/>
      <c r="Y107" s="76"/>
      <c r="Z107" s="76"/>
      <c r="AA107" s="76"/>
      <c r="AB107" s="76"/>
      <c r="AC107" s="76"/>
      <c r="AD107" s="76"/>
      <c r="AE107" s="76"/>
      <c r="AF107" s="76"/>
      <c r="AG107" s="76"/>
      <c r="AH107" s="76"/>
      <c r="AI107" s="76"/>
      <c r="AJ107" s="76"/>
      <c r="AK107" s="76"/>
      <c r="AL107" s="76"/>
      <c r="AM107" s="76"/>
      <c r="AN107" s="76"/>
      <c r="AO107" s="76"/>
      <c r="AP107" s="76"/>
      <c r="AQ107" s="76"/>
      <c r="AR107" s="76"/>
      <c r="AS107" s="76"/>
      <c r="AT107" s="76"/>
      <c r="AU107" s="76"/>
      <c r="AV107" s="76"/>
      <c r="AW107" s="76"/>
      <c r="AX107" s="76"/>
      <c r="AY107" s="76"/>
      <c r="AZ107" s="76"/>
      <c r="BA107" s="76"/>
      <c r="BB107" s="76"/>
      <c r="BC107" s="76"/>
      <c r="BD107" s="76"/>
      <c r="BE107" s="76"/>
      <c r="BF107" s="76"/>
      <c r="BG107" s="76"/>
      <c r="BH107" s="76"/>
      <c r="BI107" s="76"/>
      <c r="BJ107" s="76"/>
      <c r="BK107" s="76"/>
      <c r="BL107" s="76"/>
      <c r="BM107" s="76"/>
      <c r="BN107" s="76"/>
      <c r="BO107" s="76"/>
      <c r="BP107" s="76"/>
      <c r="BQ107" s="76"/>
      <c r="BR107" s="76"/>
      <c r="BS107" s="76"/>
      <c r="BT107" s="76"/>
      <c r="BU107" s="76"/>
      <c r="BV107" s="76"/>
      <c r="BW107" s="76"/>
      <c r="BX107" s="76"/>
      <c r="BY107" s="76"/>
      <c r="BZ107" s="76"/>
      <c r="CA107" s="76"/>
      <c r="CB107" s="76"/>
      <c r="CC107" s="76"/>
      <c r="CD107" s="76"/>
      <c r="CE107" s="76"/>
      <c r="CF107" s="76"/>
      <c r="CG107" s="76"/>
      <c r="CH107" s="76"/>
      <c r="CI107" s="76"/>
      <c r="CJ107" s="76"/>
      <c r="CK107" s="76"/>
      <c r="CL107" s="76"/>
      <c r="CM107" s="76"/>
      <c r="CN107" s="76"/>
      <c r="CO107" s="76"/>
      <c r="CP107" s="76"/>
      <c r="CQ107" s="76"/>
      <c r="CR107" s="76"/>
      <c r="CS107" s="76"/>
      <c r="CT107" s="76"/>
      <c r="CU107" s="76"/>
      <c r="CV107" s="76"/>
      <c r="CW107" s="76"/>
      <c r="CX107" s="76"/>
      <c r="CY107" s="76"/>
      <c r="CZ107" s="76"/>
      <c r="DA107" s="76"/>
      <c r="DB107" s="76"/>
      <c r="DC107" s="76"/>
      <c r="DD107" s="76"/>
      <c r="DE107" s="76"/>
      <c r="DF107" s="76"/>
      <c r="DG107" s="76"/>
      <c r="DH107" s="76"/>
      <c r="DI107" s="76"/>
      <c r="DJ107" s="76"/>
      <c r="DK107" s="76"/>
      <c r="DL107" s="76"/>
      <c r="DM107" s="76"/>
      <c r="DN107" s="76"/>
      <c r="DO107" s="76"/>
      <c r="DP107" s="76"/>
      <c r="DQ107" s="76"/>
      <c r="DR107" s="76"/>
      <c r="DS107" s="76"/>
      <c r="DT107" s="76"/>
      <c r="DU107" s="76"/>
      <c r="DV107" s="76"/>
      <c r="DW107" s="76"/>
      <c r="DX107" s="76"/>
      <c r="DY107" s="76"/>
      <c r="DZ107" s="76"/>
      <c r="EA107" s="76"/>
      <c r="EB107" s="76"/>
      <c r="EC107" s="76"/>
      <c r="ED107" s="76"/>
      <c r="EE107" s="76"/>
      <c r="EF107" s="76"/>
      <c r="EG107" s="76"/>
      <c r="EH107" s="76"/>
      <c r="EI107" s="76"/>
      <c r="EJ107" s="76"/>
      <c r="EK107" s="76"/>
      <c r="EL107" s="76"/>
      <c r="EM107" s="76"/>
      <c r="EN107" s="76"/>
      <c r="EO107" s="76"/>
      <c r="EP107" s="76"/>
      <c r="EQ107" s="76"/>
      <c r="ER107" s="76"/>
      <c r="ES107" s="76"/>
      <c r="ET107" s="76"/>
      <c r="EU107" s="76"/>
      <c r="EV107" s="76"/>
      <c r="EW107" s="76"/>
      <c r="EX107" s="76"/>
      <c r="EY107" s="76"/>
      <c r="EZ107" s="76"/>
      <c r="FA107" s="76"/>
      <c r="FB107" s="76"/>
      <c r="FC107" s="76"/>
      <c r="FD107" s="76"/>
      <c r="FE107" s="76"/>
      <c r="FF107" s="76"/>
      <c r="FG107" s="76"/>
      <c r="FH107" s="76"/>
      <c r="FI107" s="76"/>
      <c r="FJ107" s="76"/>
      <c r="FK107" s="76"/>
      <c r="FL107" s="76"/>
      <c r="FM107" s="76"/>
      <c r="FN107" s="76"/>
      <c r="FO107" s="76"/>
      <c r="FP107" s="76"/>
      <c r="FQ107" s="76"/>
      <c r="FR107" s="76"/>
      <c r="FS107" s="76"/>
      <c r="FT107" s="76"/>
      <c r="FU107" s="76"/>
      <c r="FV107" s="76"/>
      <c r="FW107" s="76"/>
      <c r="FX107" s="76"/>
      <c r="FY107" s="76"/>
      <c r="FZ107" s="76"/>
      <c r="GA107" s="76"/>
      <c r="GB107" s="76"/>
      <c r="GC107" s="76"/>
      <c r="GD107" s="76"/>
      <c r="GE107" s="76"/>
      <c r="GF107" s="76"/>
      <c r="GG107" s="76"/>
      <c r="GH107" s="76"/>
      <c r="GI107" s="76"/>
      <c r="GJ107" s="76"/>
      <c r="GK107" s="76"/>
      <c r="GL107" s="76"/>
      <c r="GM107" s="76"/>
      <c r="GN107" s="76"/>
      <c r="GO107" s="76"/>
      <c r="GP107" s="76"/>
      <c r="GQ107" s="76"/>
      <c r="GR107" s="76"/>
      <c r="GS107" s="76"/>
      <c r="GT107" s="76"/>
      <c r="GU107" s="76"/>
      <c r="GV107" s="76"/>
      <c r="GW107" s="76"/>
      <c r="GX107" s="76"/>
      <c r="GY107" s="76"/>
      <c r="GZ107" s="76"/>
      <c r="HA107" s="76"/>
      <c r="HB107" s="76"/>
      <c r="HC107" s="76"/>
      <c r="HD107" s="76"/>
      <c r="HE107" s="76"/>
      <c r="HF107" s="76"/>
      <c r="HG107" s="76"/>
      <c r="HH107" s="76"/>
      <c r="HI107" s="76"/>
      <c r="HJ107" s="76"/>
      <c r="HK107" s="76"/>
      <c r="HL107" s="76"/>
      <c r="HM107" s="76"/>
      <c r="HN107" s="76"/>
      <c r="HO107" s="76"/>
      <c r="HP107" s="76"/>
      <c r="HQ107" s="76"/>
      <c r="HR107" s="76"/>
      <c r="HS107" s="76"/>
      <c r="HT107" s="76"/>
      <c r="HU107" s="76"/>
      <c r="HV107" s="76"/>
      <c r="HW107" s="76"/>
      <c r="HX107" s="76"/>
      <c r="HY107" s="76"/>
      <c r="HZ107" s="76"/>
      <c r="IA107" s="76"/>
      <c r="IB107" s="76"/>
      <c r="IC107" s="76"/>
      <c r="ID107" s="76"/>
      <c r="IE107" s="76"/>
      <c r="IF107" s="76"/>
      <c r="IG107" s="76"/>
      <c r="IH107" s="76"/>
      <c r="II107" s="76"/>
      <c r="IJ107" s="76"/>
      <c r="IK107" s="76"/>
      <c r="IL107" s="76"/>
      <c r="IM107" s="76"/>
      <c r="IN107" s="76"/>
      <c r="IO107" s="76"/>
      <c r="IP107" s="76"/>
      <c r="IQ107" s="76"/>
      <c r="IR107" s="76"/>
      <c r="IS107" s="76"/>
      <c r="IT107" s="76"/>
      <c r="IU107" s="76"/>
      <c r="IV107" s="76"/>
      <c r="IW107" s="76"/>
      <c r="IX107" s="76"/>
      <c r="IY107" s="76"/>
      <c r="IZ107" s="76"/>
      <c r="JA107" s="76"/>
      <c r="JB107" s="76"/>
      <c r="JC107" s="76"/>
      <c r="JD107" s="76"/>
      <c r="JE107" s="76"/>
      <c r="JF107" s="76"/>
      <c r="JG107" s="76"/>
      <c r="JH107" s="76"/>
      <c r="JI107" s="76"/>
      <c r="JJ107" s="76"/>
      <c r="JK107" s="76"/>
      <c r="JL107" s="76"/>
      <c r="JM107" s="76"/>
      <c r="JN107" s="76"/>
      <c r="JO107" s="76"/>
      <c r="JP107" s="76"/>
      <c r="JQ107" s="76"/>
      <c r="JR107" s="76"/>
      <c r="JS107" s="76"/>
      <c r="JT107" s="76"/>
      <c r="JU107" s="76"/>
      <c r="JV107" s="76"/>
      <c r="JW107" s="76"/>
      <c r="JX107" s="76"/>
      <c r="JY107" s="76"/>
      <c r="JZ107" s="76"/>
      <c r="KA107" s="76"/>
      <c r="KB107" s="76"/>
      <c r="KC107" s="76"/>
      <c r="KD107" s="76"/>
      <c r="KE107" s="76"/>
      <c r="KF107" s="76"/>
      <c r="KG107" s="76"/>
      <c r="KH107" s="76"/>
      <c r="KI107" s="76"/>
      <c r="KJ107" s="76"/>
      <c r="KK107" s="76"/>
      <c r="KL107" s="76"/>
      <c r="KM107" s="76"/>
      <c r="KN107" s="76"/>
      <c r="KO107" s="76"/>
      <c r="KP107" s="76"/>
      <c r="KQ107" s="76"/>
      <c r="KR107" s="76"/>
      <c r="KS107" s="76"/>
      <c r="KT107" s="76"/>
      <c r="KU107" s="76"/>
      <c r="KV107" s="76"/>
      <c r="KW107" s="76"/>
      <c r="KX107" s="76"/>
      <c r="KY107" s="76"/>
      <c r="KZ107" s="76"/>
      <c r="LA107" s="76"/>
      <c r="LB107" s="76"/>
      <c r="LC107" s="76"/>
      <c r="LD107" s="76"/>
      <c r="LE107" s="76"/>
      <c r="LF107" s="76"/>
      <c r="LG107" s="76"/>
      <c r="LH107" s="76"/>
      <c r="LI107" s="76"/>
      <c r="LJ107" s="76"/>
      <c r="LK107" s="76"/>
      <c r="LL107" s="76"/>
      <c r="LM107" s="76"/>
      <c r="LN107" s="76"/>
      <c r="LO107" s="76"/>
      <c r="LP107" s="76"/>
      <c r="LQ107" s="76"/>
      <c r="LR107" s="76"/>
      <c r="LS107" s="76"/>
      <c r="LT107" s="76"/>
      <c r="LU107" s="76"/>
      <c r="LV107" s="76"/>
      <c r="LW107" s="76"/>
      <c r="LX107" s="76"/>
      <c r="LY107" s="76"/>
      <c r="LZ107" s="76"/>
      <c r="MA107" s="76"/>
      <c r="MB107" s="76"/>
      <c r="MC107" s="76"/>
      <c r="MD107" s="76"/>
      <c r="ME107" s="76"/>
      <c r="MF107" s="76"/>
      <c r="MG107" s="76"/>
      <c r="MH107" s="76"/>
      <c r="MI107" s="76"/>
      <c r="MJ107" s="76"/>
      <c r="MK107" s="76"/>
      <c r="ML107" s="76"/>
      <c r="MM107" s="76"/>
      <c r="MN107" s="76"/>
      <c r="MO107" s="76"/>
      <c r="MP107" s="76"/>
      <c r="MQ107" s="76"/>
      <c r="MR107" s="76"/>
      <c r="MS107" s="76"/>
      <c r="MT107" s="76"/>
      <c r="MU107" s="76"/>
      <c r="MV107" s="76"/>
      <c r="MW107" s="76"/>
      <c r="MX107" s="76"/>
      <c r="MY107" s="76"/>
      <c r="MZ107" s="76"/>
      <c r="NA107" s="76"/>
      <c r="NB107" s="76"/>
      <c r="NC107" s="76"/>
      <c r="ND107" s="76"/>
      <c r="NE107" s="76"/>
      <c r="NF107" s="76"/>
      <c r="NG107" s="76"/>
      <c r="NH107" s="76"/>
      <c r="NI107" s="76"/>
      <c r="NJ107" s="76"/>
      <c r="NK107" s="76"/>
      <c r="NL107" s="76"/>
      <c r="NM107" s="76"/>
      <c r="NN107" s="76"/>
      <c r="NO107" s="76"/>
      <c r="NP107" s="76"/>
      <c r="NQ107" s="76"/>
      <c r="NR107" s="76"/>
      <c r="NS107" s="76"/>
      <c r="NT107" s="76"/>
      <c r="NU107" s="76"/>
      <c r="NV107" s="76"/>
      <c r="NW107" s="76"/>
      <c r="NX107" s="76"/>
      <c r="NY107" s="76"/>
      <c r="NZ107" s="76"/>
      <c r="OA107" s="76"/>
      <c r="OB107" s="76"/>
      <c r="OC107" s="76"/>
      <c r="OD107" s="76"/>
      <c r="OE107" s="76"/>
      <c r="OF107" s="76"/>
      <c r="OG107" s="76"/>
      <c r="OH107" s="76"/>
      <c r="OI107" s="76"/>
      <c r="OJ107" s="76"/>
      <c r="OK107" s="76"/>
      <c r="OL107" s="76"/>
      <c r="OM107" s="76"/>
      <c r="ON107" s="76"/>
      <c r="OO107" s="76"/>
      <c r="OP107" s="76"/>
      <c r="OQ107" s="76"/>
      <c r="OR107" s="76"/>
      <c r="OS107" s="76"/>
      <c r="OT107" s="76"/>
      <c r="OU107" s="76"/>
      <c r="OV107" s="76"/>
      <c r="OW107" s="76"/>
      <c r="OX107" s="76"/>
      <c r="OY107" s="76"/>
      <c r="OZ107" s="76"/>
      <c r="PA107" s="76"/>
      <c r="PB107" s="76"/>
      <c r="PC107" s="76"/>
      <c r="PD107" s="76"/>
      <c r="PE107" s="76"/>
      <c r="PF107" s="76"/>
      <c r="PG107" s="76"/>
      <c r="PH107" s="76"/>
      <c r="PI107" s="76"/>
      <c r="PJ107" s="76"/>
      <c r="PK107" s="76"/>
      <c r="PL107" s="76"/>
      <c r="PM107" s="76"/>
      <c r="PN107" s="76"/>
      <c r="PO107" s="76"/>
      <c r="PP107" s="76"/>
      <c r="PQ107" s="76"/>
      <c r="PR107" s="76"/>
      <c r="PS107" s="76"/>
      <c r="PT107" s="76"/>
      <c r="PU107" s="76"/>
      <c r="PV107" s="76"/>
      <c r="PW107" s="76"/>
      <c r="PX107" s="76"/>
      <c r="PY107" s="76"/>
      <c r="PZ107" s="76"/>
      <c r="QA107" s="76"/>
      <c r="QB107" s="76"/>
      <c r="QC107" s="76"/>
      <c r="QD107" s="76"/>
      <c r="QE107" s="76"/>
      <c r="QF107" s="76"/>
      <c r="QG107" s="76"/>
      <c r="QH107" s="76"/>
      <c r="QI107" s="76"/>
      <c r="QJ107" s="76"/>
      <c r="QK107" s="76"/>
      <c r="QL107" s="76"/>
      <c r="QM107" s="76"/>
      <c r="QN107" s="76"/>
      <c r="QO107" s="76"/>
      <c r="QP107" s="76"/>
      <c r="QQ107" s="76"/>
      <c r="QR107" s="76"/>
      <c r="QS107" s="76"/>
      <c r="QT107" s="76"/>
      <c r="QU107" s="76"/>
      <c r="QV107" s="76"/>
      <c r="QW107" s="76"/>
      <c r="QX107" s="76"/>
      <c r="QY107" s="76"/>
      <c r="QZ107" s="76"/>
      <c r="RA107" s="76"/>
      <c r="RB107" s="76"/>
      <c r="RC107" s="76"/>
      <c r="RD107" s="76"/>
      <c r="RE107" s="76"/>
      <c r="RF107" s="76"/>
      <c r="RG107" s="76"/>
      <c r="RH107" s="76"/>
      <c r="RI107" s="76"/>
      <c r="RJ107" s="76"/>
      <c r="RK107" s="76"/>
      <c r="RL107" s="76"/>
      <c r="RM107" s="76"/>
      <c r="RN107" s="76"/>
      <c r="RO107" s="76"/>
      <c r="RP107" s="76"/>
      <c r="RQ107" s="76"/>
      <c r="RR107" s="76"/>
      <c r="RS107" s="76"/>
      <c r="RT107" s="76"/>
      <c r="RU107" s="76"/>
      <c r="RV107" s="76"/>
      <c r="RW107" s="76"/>
      <c r="RX107" s="76"/>
      <c r="RY107" s="76"/>
      <c r="RZ107" s="76"/>
      <c r="SA107" s="76"/>
      <c r="SB107" s="76"/>
      <c r="SC107" s="76"/>
      <c r="SD107" s="76"/>
      <c r="SE107" s="76"/>
      <c r="SF107" s="76"/>
      <c r="SG107" s="76"/>
      <c r="SH107" s="76"/>
      <c r="SI107" s="76"/>
      <c r="SJ107" s="76"/>
      <c r="SK107" s="76"/>
      <c r="SL107" s="76"/>
      <c r="SM107" s="76"/>
      <c r="SN107" s="76"/>
      <c r="SO107" s="76"/>
      <c r="SP107" s="76"/>
      <c r="SQ107" s="76"/>
      <c r="SR107" s="76"/>
      <c r="SS107" s="76"/>
      <c r="ST107" s="76"/>
      <c r="SU107" s="76"/>
      <c r="SV107" s="76"/>
      <c r="SW107" s="76"/>
      <c r="SX107" s="76"/>
      <c r="SY107" s="76"/>
      <c r="SZ107" s="76"/>
      <c r="TA107" s="76"/>
      <c r="TB107" s="76"/>
      <c r="TC107" s="76"/>
      <c r="TD107" s="76"/>
      <c r="TE107" s="76"/>
      <c r="TF107" s="76"/>
      <c r="TG107" s="76"/>
      <c r="TH107" s="76"/>
      <c r="TI107" s="76"/>
      <c r="TJ107" s="76"/>
      <c r="TK107" s="76"/>
      <c r="TL107" s="76"/>
      <c r="TM107" s="76"/>
      <c r="TN107" s="76"/>
      <c r="TO107" s="76"/>
      <c r="TP107" s="76"/>
      <c r="TQ107" s="76"/>
      <c r="TR107" s="76"/>
      <c r="TS107" s="76"/>
      <c r="TT107" s="76"/>
      <c r="TU107" s="76"/>
      <c r="TV107" s="76"/>
      <c r="TW107" s="76"/>
      <c r="TX107" s="76"/>
      <c r="TY107" s="76"/>
      <c r="TZ107" s="76"/>
      <c r="UA107" s="76"/>
      <c r="UB107" s="76"/>
      <c r="UC107" s="76"/>
      <c r="UD107" s="76"/>
      <c r="UE107" s="76"/>
      <c r="UF107" s="76"/>
      <c r="UG107" s="76"/>
      <c r="UH107" s="76"/>
      <c r="UI107" s="76"/>
      <c r="UJ107" s="76"/>
      <c r="UK107" s="76"/>
      <c r="UL107" s="76"/>
      <c r="UM107" s="76"/>
      <c r="UN107" s="76"/>
      <c r="UO107" s="76"/>
      <c r="UP107" s="76"/>
      <c r="UQ107" s="76"/>
      <c r="UR107" s="76"/>
      <c r="US107" s="76"/>
      <c r="UT107" s="76"/>
      <c r="UU107" s="76"/>
      <c r="UV107" s="76"/>
      <c r="UW107" s="76"/>
      <c r="UX107" s="76"/>
      <c r="UY107" s="76"/>
      <c r="UZ107" s="76"/>
      <c r="VA107" s="76"/>
      <c r="VB107" s="76"/>
      <c r="VC107" s="76"/>
      <c r="VD107" s="76"/>
      <c r="VE107" s="76"/>
      <c r="VF107" s="76"/>
      <c r="VG107" s="76"/>
      <c r="VH107" s="76"/>
      <c r="VI107" s="76"/>
      <c r="VJ107" s="76"/>
      <c r="VK107" s="76"/>
      <c r="VL107" s="76"/>
      <c r="VM107" s="76"/>
      <c r="VN107" s="76"/>
      <c r="VO107" s="76"/>
      <c r="VP107" s="76"/>
      <c r="VQ107" s="76"/>
      <c r="VR107" s="76"/>
      <c r="VS107" s="76"/>
      <c r="VT107" s="76"/>
      <c r="VU107" s="76"/>
      <c r="VV107" s="76"/>
      <c r="VW107" s="76"/>
      <c r="VX107" s="76"/>
      <c r="VY107" s="76"/>
      <c r="VZ107" s="76"/>
      <c r="WA107" s="76"/>
      <c r="WB107" s="76"/>
      <c r="WC107" s="76"/>
      <c r="WD107" s="76"/>
      <c r="WE107" s="76"/>
      <c r="WF107" s="76"/>
      <c r="WG107" s="76"/>
      <c r="WH107" s="76"/>
      <c r="WI107" s="76"/>
      <c r="WJ107" s="76"/>
      <c r="WK107" s="76"/>
      <c r="WL107" s="76"/>
      <c r="WM107" s="76"/>
      <c r="WN107" s="76"/>
      <c r="WO107" s="76"/>
      <c r="WP107" s="76"/>
      <c r="WQ107" s="76"/>
      <c r="WR107" s="76"/>
      <c r="WS107" s="76"/>
      <c r="WT107" s="76"/>
      <c r="WU107" s="76"/>
      <c r="WV107" s="76"/>
      <c r="WW107" s="76"/>
      <c r="WX107" s="76"/>
      <c r="WY107" s="76"/>
      <c r="WZ107" s="76"/>
      <c r="XA107" s="76"/>
      <c r="XB107" s="76"/>
      <c r="XC107" s="76"/>
      <c r="XD107" s="76"/>
      <c r="XE107" s="76"/>
      <c r="XF107" s="76"/>
      <c r="XG107" s="76"/>
      <c r="XH107" s="76"/>
      <c r="XI107" s="76"/>
      <c r="XJ107" s="76"/>
      <c r="XK107" s="76"/>
      <c r="XL107" s="76"/>
      <c r="XM107" s="76"/>
      <c r="XN107" s="76"/>
      <c r="XO107" s="76"/>
      <c r="XP107" s="76"/>
      <c r="XQ107" s="76"/>
      <c r="XR107" s="76"/>
      <c r="XS107" s="76"/>
      <c r="XT107" s="76"/>
      <c r="XU107" s="76"/>
      <c r="XV107" s="76"/>
      <c r="XW107" s="76"/>
      <c r="XX107" s="76"/>
      <c r="XY107" s="76"/>
      <c r="XZ107" s="76"/>
      <c r="YA107" s="76"/>
      <c r="YB107" s="76"/>
      <c r="YC107" s="76"/>
      <c r="YD107" s="76"/>
      <c r="YE107" s="76"/>
      <c r="YF107" s="76"/>
      <c r="YG107" s="76"/>
      <c r="YH107" s="76"/>
      <c r="YI107" s="76"/>
      <c r="YJ107" s="76"/>
      <c r="YK107" s="76"/>
      <c r="YL107" s="76"/>
      <c r="YM107" s="76"/>
      <c r="YN107" s="76"/>
      <c r="YO107" s="76"/>
      <c r="YP107" s="76"/>
      <c r="YQ107" s="76"/>
      <c r="YR107" s="76"/>
      <c r="YS107" s="76"/>
      <c r="YT107" s="76"/>
      <c r="YU107" s="76"/>
      <c r="YV107" s="76"/>
      <c r="YW107" s="76"/>
      <c r="YX107" s="76"/>
      <c r="YY107" s="76"/>
      <c r="YZ107" s="76"/>
      <c r="ZA107" s="76"/>
      <c r="ZB107" s="76"/>
      <c r="ZC107" s="76"/>
      <c r="ZD107" s="76"/>
      <c r="ZE107" s="76"/>
      <c r="ZF107" s="76"/>
      <c r="ZG107" s="76"/>
      <c r="ZH107" s="76"/>
      <c r="ZI107" s="76"/>
      <c r="ZJ107" s="76"/>
      <c r="ZK107" s="76"/>
      <c r="ZL107" s="76"/>
      <c r="ZM107" s="76"/>
      <c r="ZN107" s="76"/>
      <c r="ZO107" s="76"/>
      <c r="ZP107" s="76"/>
      <c r="ZQ107" s="76"/>
      <c r="ZR107" s="76"/>
      <c r="ZS107" s="76"/>
      <c r="ZT107" s="76"/>
      <c r="ZU107" s="76"/>
      <c r="ZV107" s="76"/>
      <c r="ZW107" s="76"/>
      <c r="ZX107" s="76"/>
      <c r="ZY107" s="76"/>
      <c r="ZZ107" s="76"/>
      <c r="AAA107" s="76"/>
      <c r="AAB107" s="76"/>
      <c r="AAC107" s="76"/>
      <c r="AAD107" s="76"/>
      <c r="AAE107" s="76"/>
      <c r="AAF107" s="76"/>
      <c r="AAG107" s="76"/>
      <c r="AAH107" s="76"/>
      <c r="AAI107" s="76"/>
      <c r="AAJ107" s="76"/>
      <c r="AAK107" s="76"/>
      <c r="AAL107" s="76"/>
      <c r="AAM107" s="76"/>
      <c r="AAN107" s="76"/>
      <c r="AAO107" s="76"/>
      <c r="AAP107" s="76"/>
      <c r="AAQ107" s="76"/>
      <c r="AAR107" s="76"/>
      <c r="AAS107" s="76"/>
      <c r="AAT107" s="76"/>
      <c r="AAU107" s="76"/>
      <c r="AAV107" s="76"/>
      <c r="AAW107" s="76"/>
      <c r="AAX107" s="76"/>
      <c r="AAY107" s="76"/>
      <c r="AAZ107" s="76"/>
      <c r="ABA107" s="76"/>
      <c r="ABB107" s="76"/>
      <c r="ABC107" s="76"/>
      <c r="ABD107" s="76"/>
      <c r="ABE107" s="76"/>
      <c r="ABF107" s="76"/>
      <c r="ABG107" s="76"/>
      <c r="ABH107" s="76"/>
      <c r="ABI107" s="76"/>
      <c r="ABJ107" s="76"/>
      <c r="ABK107" s="76"/>
      <c r="ABL107" s="76"/>
      <c r="ABM107" s="76"/>
      <c r="ABN107" s="76"/>
      <c r="ABO107" s="76"/>
      <c r="ABP107" s="76"/>
      <c r="ABQ107" s="76"/>
      <c r="ABR107" s="76"/>
      <c r="ABS107" s="76"/>
      <c r="ABT107" s="76"/>
      <c r="ABU107" s="76"/>
      <c r="ABV107" s="76"/>
      <c r="ABW107" s="76"/>
      <c r="ABX107" s="76"/>
      <c r="ABY107" s="76"/>
      <c r="ABZ107" s="76"/>
      <c r="ACA107" s="76"/>
      <c r="ACB107" s="76"/>
      <c r="ACC107" s="76"/>
      <c r="ACD107" s="76"/>
      <c r="ACE107" s="76"/>
      <c r="ACF107" s="76"/>
      <c r="ACG107" s="76"/>
      <c r="ACH107" s="76"/>
      <c r="ACI107" s="76"/>
      <c r="ACJ107" s="76"/>
      <c r="ACK107" s="76"/>
      <c r="ACL107" s="76"/>
      <c r="ACM107" s="76"/>
      <c r="ACN107" s="76"/>
      <c r="ACO107" s="76"/>
      <c r="ACP107" s="76"/>
      <c r="ACQ107" s="76"/>
      <c r="ACR107" s="76"/>
      <c r="ACS107" s="76"/>
      <c r="ACT107" s="76"/>
      <c r="ACU107" s="76"/>
      <c r="ACV107" s="76"/>
      <c r="ACW107" s="76"/>
      <c r="ACX107" s="76"/>
      <c r="ACY107" s="76"/>
      <c r="ACZ107" s="76"/>
      <c r="ADA107" s="76"/>
      <c r="ADB107" s="76"/>
      <c r="ADC107" s="76"/>
      <c r="ADD107" s="76"/>
      <c r="ADE107" s="76"/>
      <c r="ADF107" s="76"/>
      <c r="ADG107" s="76"/>
      <c r="ADH107" s="76"/>
      <c r="ADI107" s="76"/>
      <c r="ADJ107" s="76"/>
      <c r="ADK107" s="76"/>
      <c r="ADL107" s="76"/>
      <c r="ADM107" s="76"/>
      <c r="ADN107" s="76"/>
      <c r="ADO107" s="76"/>
      <c r="ADP107" s="76"/>
      <c r="ADQ107" s="76"/>
      <c r="ADR107" s="76"/>
      <c r="ADS107" s="76"/>
      <c r="ADT107" s="76"/>
      <c r="ADU107" s="76"/>
      <c r="ADV107" s="76"/>
      <c r="ADW107" s="76"/>
      <c r="ADX107" s="76"/>
      <c r="ADY107" s="76"/>
      <c r="ADZ107" s="76"/>
      <c r="AEA107" s="76"/>
      <c r="AEB107" s="76"/>
      <c r="AEC107" s="76"/>
      <c r="AED107" s="76"/>
      <c r="AEE107" s="76"/>
      <c r="AEF107" s="76"/>
      <c r="AEG107" s="76"/>
      <c r="AEH107" s="76"/>
      <c r="AEI107" s="76"/>
      <c r="AEJ107" s="76"/>
      <c r="AEK107" s="76"/>
      <c r="AEL107" s="76"/>
      <c r="AEM107" s="76"/>
      <c r="AEN107" s="76"/>
      <c r="AEO107" s="76"/>
      <c r="AEP107" s="76"/>
      <c r="AEQ107" s="76"/>
      <c r="AER107" s="76"/>
      <c r="AES107" s="76"/>
      <c r="AET107" s="76"/>
      <c r="AEU107" s="76"/>
      <c r="AEV107" s="76"/>
      <c r="AEW107" s="76"/>
      <c r="AEX107" s="76"/>
      <c r="AEY107" s="76"/>
      <c r="AEZ107" s="76"/>
      <c r="AFA107" s="76"/>
      <c r="AFB107" s="76"/>
      <c r="AFC107" s="76"/>
      <c r="AFD107" s="76"/>
      <c r="AFE107" s="76"/>
      <c r="AFF107" s="76"/>
      <c r="AFG107" s="76"/>
      <c r="AFH107" s="76"/>
      <c r="AFI107" s="76"/>
      <c r="AFJ107" s="76"/>
      <c r="AFK107" s="76"/>
      <c r="AFL107" s="76"/>
      <c r="AFM107" s="76"/>
      <c r="AFN107" s="76"/>
      <c r="AFO107" s="76"/>
      <c r="AFP107" s="76"/>
      <c r="AFQ107" s="76"/>
      <c r="AFR107" s="76"/>
      <c r="AFS107" s="76"/>
      <c r="AFT107" s="76"/>
      <c r="AFU107" s="76"/>
      <c r="AFV107" s="76"/>
      <c r="AFW107" s="76"/>
      <c r="AFX107" s="76"/>
      <c r="AFY107" s="76"/>
      <c r="AFZ107" s="76"/>
      <c r="AGA107" s="76"/>
      <c r="AGB107" s="76"/>
      <c r="AGC107" s="76"/>
      <c r="AGD107" s="76"/>
      <c r="AGE107" s="76"/>
      <c r="AGF107" s="76"/>
      <c r="AGG107" s="76"/>
      <c r="AGH107" s="76"/>
      <c r="AGI107" s="76"/>
      <c r="AGJ107" s="76"/>
      <c r="AGK107" s="76"/>
      <c r="AGL107" s="76"/>
      <c r="AGM107" s="76"/>
      <c r="AGN107" s="76"/>
      <c r="AGO107" s="76"/>
      <c r="AGP107" s="76"/>
      <c r="AGQ107" s="76"/>
      <c r="AGR107" s="76"/>
      <c r="AGS107" s="76"/>
      <c r="AGT107" s="76"/>
      <c r="AGU107" s="76"/>
      <c r="AGV107" s="76"/>
      <c r="AGW107" s="76"/>
      <c r="AGX107" s="76"/>
      <c r="AGY107" s="76"/>
      <c r="AGZ107" s="76"/>
      <c r="AHA107" s="76"/>
      <c r="AHB107" s="76"/>
      <c r="AHC107" s="76"/>
      <c r="AHD107" s="76"/>
      <c r="AHE107" s="76"/>
      <c r="AHF107" s="76"/>
      <c r="AHG107" s="76"/>
      <c r="AHH107" s="76"/>
      <c r="AHI107" s="76"/>
      <c r="AHJ107" s="76"/>
      <c r="AHK107" s="76"/>
      <c r="AHL107" s="76"/>
      <c r="AHM107" s="76"/>
      <c r="AHN107" s="76"/>
      <c r="AHO107" s="76"/>
      <c r="AHP107" s="76"/>
      <c r="AHQ107" s="76"/>
      <c r="AHR107" s="76"/>
      <c r="AHS107" s="76"/>
      <c r="AHT107" s="76"/>
      <c r="AHU107" s="76"/>
      <c r="AHV107" s="76"/>
      <c r="AHW107" s="76"/>
      <c r="AHX107" s="76"/>
      <c r="AHY107" s="76"/>
      <c r="AHZ107" s="76"/>
      <c r="AIA107" s="76"/>
      <c r="AIB107" s="76"/>
      <c r="AIC107" s="76"/>
      <c r="AID107" s="76"/>
      <c r="AIE107" s="76"/>
      <c r="AIF107" s="76"/>
      <c r="AIG107" s="76"/>
      <c r="AIH107" s="76"/>
      <c r="AII107" s="76"/>
      <c r="AIJ107" s="76"/>
      <c r="AIK107" s="76"/>
      <c r="AIL107" s="76"/>
      <c r="AIM107" s="76"/>
      <c r="AIN107" s="76"/>
      <c r="AIO107" s="76"/>
      <c r="AIP107" s="76"/>
      <c r="AIQ107" s="76"/>
      <c r="AIR107" s="76"/>
      <c r="AIS107" s="76"/>
      <c r="AIT107" s="76"/>
      <c r="AIU107" s="76"/>
      <c r="AIV107" s="76"/>
      <c r="AIW107" s="76"/>
      <c r="AIX107" s="76"/>
      <c r="AIY107" s="76"/>
      <c r="AIZ107" s="76"/>
      <c r="AJA107" s="76"/>
      <c r="AJB107" s="76"/>
      <c r="AJC107" s="76"/>
      <c r="AJD107" s="76"/>
      <c r="AJE107" s="76"/>
      <c r="AJF107" s="76"/>
      <c r="AJG107" s="76"/>
      <c r="AJH107" s="76"/>
      <c r="AJI107" s="76"/>
      <c r="AJJ107" s="76"/>
      <c r="AJK107" s="76"/>
      <c r="AJL107" s="76"/>
      <c r="AJM107" s="76"/>
      <c r="AJN107" s="76"/>
      <c r="AJO107" s="76"/>
      <c r="AJP107" s="76"/>
      <c r="AJQ107" s="76"/>
      <c r="AJR107" s="76"/>
      <c r="AJS107" s="76"/>
      <c r="AJT107" s="76"/>
      <c r="AJU107" s="76"/>
      <c r="AJV107" s="76"/>
      <c r="AJW107" s="76"/>
      <c r="AJX107" s="76"/>
      <c r="AJY107" s="76"/>
      <c r="AJZ107" s="76"/>
      <c r="AKA107" s="76"/>
      <c r="AKB107" s="76"/>
      <c r="AKC107" s="76"/>
      <c r="AKD107" s="76"/>
      <c r="AKE107" s="76"/>
      <c r="AKF107" s="76"/>
      <c r="AKG107" s="76"/>
      <c r="AKH107" s="76"/>
      <c r="AKI107" s="76"/>
      <c r="AKJ107" s="76"/>
      <c r="AKK107" s="76"/>
      <c r="AKL107" s="76"/>
      <c r="AKM107" s="76"/>
      <c r="AKN107" s="76"/>
      <c r="AKO107" s="76"/>
      <c r="AKP107" s="76"/>
      <c r="AKQ107" s="76"/>
      <c r="AKR107" s="76"/>
      <c r="AKS107" s="76"/>
      <c r="AKT107" s="76"/>
      <c r="AKU107" s="76"/>
      <c r="AKV107" s="76"/>
      <c r="AKW107" s="76"/>
      <c r="AKX107" s="76"/>
      <c r="AKY107" s="76"/>
      <c r="AKZ107" s="76"/>
      <c r="ALA107" s="76"/>
      <c r="ALB107" s="76"/>
      <c r="ALC107" s="76"/>
      <c r="ALD107" s="76"/>
      <c r="ALE107" s="76"/>
      <c r="ALF107" s="76"/>
      <c r="ALG107" s="76"/>
      <c r="ALH107" s="76"/>
      <c r="ALI107" s="76"/>
      <c r="ALJ107" s="76"/>
      <c r="ALK107" s="76"/>
      <c r="ALL107" s="76"/>
      <c r="ALM107" s="76"/>
      <c r="ALN107" s="76"/>
      <c r="ALO107" s="76"/>
      <c r="ALP107" s="76"/>
      <c r="ALQ107" s="76"/>
      <c r="ALR107" s="76"/>
      <c r="ALS107" s="76"/>
      <c r="ALT107" s="76"/>
      <c r="ALU107" s="76"/>
      <c r="ALV107" s="76"/>
      <c r="ALW107" s="76"/>
      <c r="ALX107" s="76"/>
      <c r="ALY107" s="76"/>
      <c r="ALZ107" s="76"/>
      <c r="AMA107" s="76"/>
      <c r="AMB107" s="76"/>
      <c r="AMC107" s="76"/>
      <c r="AMD107" s="76"/>
      <c r="AME107" s="76"/>
    </row>
    <row r="108" spans="1:1019" s="80" customFormat="1" ht="25.5">
      <c r="A108" s="20" t="s">
        <v>81</v>
      </c>
      <c r="B108" s="21" t="s">
        <v>41</v>
      </c>
      <c r="C108" s="21" t="s">
        <v>112</v>
      </c>
      <c r="D108" s="71" t="s">
        <v>109</v>
      </c>
      <c r="E108" s="22" t="s">
        <v>62</v>
      </c>
      <c r="F108" s="59">
        <v>757.41399999999999</v>
      </c>
      <c r="G108" s="23">
        <v>4516.8500000000004</v>
      </c>
      <c r="H108" s="69">
        <f t="shared" si="35"/>
        <v>0.15</v>
      </c>
      <c r="I108" s="23">
        <f t="shared" si="36"/>
        <v>5194.38</v>
      </c>
      <c r="J108" s="23">
        <f t="shared" si="37"/>
        <v>3934296.13</v>
      </c>
      <c r="K108" s="78">
        <f t="shared" si="38"/>
        <v>3421125.4259000001</v>
      </c>
      <c r="L108" s="76"/>
      <c r="M108" s="79"/>
      <c r="N108" s="76"/>
      <c r="O108" s="76"/>
      <c r="P108" s="76"/>
      <c r="Q108" s="76"/>
      <c r="R108" s="76"/>
      <c r="S108" s="76"/>
      <c r="T108" s="76"/>
      <c r="U108" s="76"/>
      <c r="V108" s="76"/>
      <c r="W108" s="76"/>
      <c r="X108" s="76"/>
      <c r="Y108" s="76"/>
      <c r="Z108" s="76"/>
      <c r="AA108" s="76"/>
      <c r="AB108" s="76"/>
      <c r="AC108" s="76"/>
      <c r="AD108" s="76"/>
      <c r="AE108" s="76"/>
      <c r="AF108" s="76"/>
      <c r="AG108" s="76"/>
      <c r="AH108" s="76"/>
      <c r="AI108" s="76"/>
      <c r="AJ108" s="76"/>
      <c r="AK108" s="76"/>
      <c r="AL108" s="76"/>
      <c r="AM108" s="76"/>
      <c r="AN108" s="76"/>
      <c r="AO108" s="76"/>
      <c r="AP108" s="76"/>
      <c r="AQ108" s="76"/>
      <c r="AR108" s="76"/>
      <c r="AS108" s="76"/>
      <c r="AT108" s="76"/>
      <c r="AU108" s="76"/>
      <c r="AV108" s="76"/>
      <c r="AW108" s="76"/>
      <c r="AX108" s="76"/>
      <c r="AY108" s="76"/>
      <c r="AZ108" s="76"/>
      <c r="BA108" s="76"/>
      <c r="BB108" s="76"/>
      <c r="BC108" s="76"/>
      <c r="BD108" s="76"/>
      <c r="BE108" s="76"/>
      <c r="BF108" s="76"/>
      <c r="BG108" s="76"/>
      <c r="BH108" s="76"/>
      <c r="BI108" s="76"/>
      <c r="BJ108" s="76"/>
      <c r="BK108" s="76"/>
      <c r="BL108" s="76"/>
      <c r="BM108" s="76"/>
      <c r="BN108" s="76"/>
      <c r="BO108" s="76"/>
      <c r="BP108" s="76"/>
      <c r="BQ108" s="76"/>
      <c r="BR108" s="76"/>
      <c r="BS108" s="76"/>
      <c r="BT108" s="76"/>
      <c r="BU108" s="76"/>
      <c r="BV108" s="76"/>
      <c r="BW108" s="76"/>
      <c r="BX108" s="76"/>
      <c r="BY108" s="76"/>
      <c r="BZ108" s="76"/>
      <c r="CA108" s="76"/>
      <c r="CB108" s="76"/>
      <c r="CC108" s="76"/>
      <c r="CD108" s="76"/>
      <c r="CE108" s="76"/>
      <c r="CF108" s="76"/>
      <c r="CG108" s="76"/>
      <c r="CH108" s="76"/>
      <c r="CI108" s="76"/>
      <c r="CJ108" s="76"/>
      <c r="CK108" s="76"/>
      <c r="CL108" s="76"/>
      <c r="CM108" s="76"/>
      <c r="CN108" s="76"/>
      <c r="CO108" s="76"/>
      <c r="CP108" s="76"/>
      <c r="CQ108" s="76"/>
      <c r="CR108" s="76"/>
      <c r="CS108" s="76"/>
      <c r="CT108" s="76"/>
      <c r="CU108" s="76"/>
      <c r="CV108" s="76"/>
      <c r="CW108" s="76"/>
      <c r="CX108" s="76"/>
      <c r="CY108" s="76"/>
      <c r="CZ108" s="76"/>
      <c r="DA108" s="76"/>
      <c r="DB108" s="76"/>
      <c r="DC108" s="76"/>
      <c r="DD108" s="76"/>
      <c r="DE108" s="76"/>
      <c r="DF108" s="76"/>
      <c r="DG108" s="76"/>
      <c r="DH108" s="76"/>
      <c r="DI108" s="76"/>
      <c r="DJ108" s="76"/>
      <c r="DK108" s="76"/>
      <c r="DL108" s="76"/>
      <c r="DM108" s="76"/>
      <c r="DN108" s="76"/>
      <c r="DO108" s="76"/>
      <c r="DP108" s="76"/>
      <c r="DQ108" s="76"/>
      <c r="DR108" s="76"/>
      <c r="DS108" s="76"/>
      <c r="DT108" s="76"/>
      <c r="DU108" s="76"/>
      <c r="DV108" s="76"/>
      <c r="DW108" s="76"/>
      <c r="DX108" s="76"/>
      <c r="DY108" s="76"/>
      <c r="DZ108" s="76"/>
      <c r="EA108" s="76"/>
      <c r="EB108" s="76"/>
      <c r="EC108" s="76"/>
      <c r="ED108" s="76"/>
      <c r="EE108" s="76"/>
      <c r="EF108" s="76"/>
      <c r="EG108" s="76"/>
      <c r="EH108" s="76"/>
      <c r="EI108" s="76"/>
      <c r="EJ108" s="76"/>
      <c r="EK108" s="76"/>
      <c r="EL108" s="76"/>
      <c r="EM108" s="76"/>
      <c r="EN108" s="76"/>
      <c r="EO108" s="76"/>
      <c r="EP108" s="76"/>
      <c r="EQ108" s="76"/>
      <c r="ER108" s="76"/>
      <c r="ES108" s="76"/>
      <c r="ET108" s="76"/>
      <c r="EU108" s="76"/>
      <c r="EV108" s="76"/>
      <c r="EW108" s="76"/>
      <c r="EX108" s="76"/>
      <c r="EY108" s="76"/>
      <c r="EZ108" s="76"/>
      <c r="FA108" s="76"/>
      <c r="FB108" s="76"/>
      <c r="FC108" s="76"/>
      <c r="FD108" s="76"/>
      <c r="FE108" s="76"/>
      <c r="FF108" s="76"/>
      <c r="FG108" s="76"/>
      <c r="FH108" s="76"/>
      <c r="FI108" s="76"/>
      <c r="FJ108" s="76"/>
      <c r="FK108" s="76"/>
      <c r="FL108" s="76"/>
      <c r="FM108" s="76"/>
      <c r="FN108" s="76"/>
      <c r="FO108" s="76"/>
      <c r="FP108" s="76"/>
      <c r="FQ108" s="76"/>
      <c r="FR108" s="76"/>
      <c r="FS108" s="76"/>
      <c r="FT108" s="76"/>
      <c r="FU108" s="76"/>
      <c r="FV108" s="76"/>
      <c r="FW108" s="76"/>
      <c r="FX108" s="76"/>
      <c r="FY108" s="76"/>
      <c r="FZ108" s="76"/>
      <c r="GA108" s="76"/>
      <c r="GB108" s="76"/>
      <c r="GC108" s="76"/>
      <c r="GD108" s="76"/>
      <c r="GE108" s="76"/>
      <c r="GF108" s="76"/>
      <c r="GG108" s="76"/>
      <c r="GH108" s="76"/>
      <c r="GI108" s="76"/>
      <c r="GJ108" s="76"/>
      <c r="GK108" s="76"/>
      <c r="GL108" s="76"/>
      <c r="GM108" s="76"/>
      <c r="GN108" s="76"/>
      <c r="GO108" s="76"/>
      <c r="GP108" s="76"/>
      <c r="GQ108" s="76"/>
      <c r="GR108" s="76"/>
      <c r="GS108" s="76"/>
      <c r="GT108" s="76"/>
      <c r="GU108" s="76"/>
      <c r="GV108" s="76"/>
      <c r="GW108" s="76"/>
      <c r="GX108" s="76"/>
      <c r="GY108" s="76"/>
      <c r="GZ108" s="76"/>
      <c r="HA108" s="76"/>
      <c r="HB108" s="76"/>
      <c r="HC108" s="76"/>
      <c r="HD108" s="76"/>
      <c r="HE108" s="76"/>
      <c r="HF108" s="76"/>
      <c r="HG108" s="76"/>
      <c r="HH108" s="76"/>
      <c r="HI108" s="76"/>
      <c r="HJ108" s="76"/>
      <c r="HK108" s="76"/>
      <c r="HL108" s="76"/>
      <c r="HM108" s="76"/>
      <c r="HN108" s="76"/>
      <c r="HO108" s="76"/>
      <c r="HP108" s="76"/>
      <c r="HQ108" s="76"/>
      <c r="HR108" s="76"/>
      <c r="HS108" s="76"/>
      <c r="HT108" s="76"/>
      <c r="HU108" s="76"/>
      <c r="HV108" s="76"/>
      <c r="HW108" s="76"/>
      <c r="HX108" s="76"/>
      <c r="HY108" s="76"/>
      <c r="HZ108" s="76"/>
      <c r="IA108" s="76"/>
      <c r="IB108" s="76"/>
      <c r="IC108" s="76"/>
      <c r="ID108" s="76"/>
      <c r="IE108" s="76"/>
      <c r="IF108" s="76"/>
      <c r="IG108" s="76"/>
      <c r="IH108" s="76"/>
      <c r="II108" s="76"/>
      <c r="IJ108" s="76"/>
      <c r="IK108" s="76"/>
      <c r="IL108" s="76"/>
      <c r="IM108" s="76"/>
      <c r="IN108" s="76"/>
      <c r="IO108" s="76"/>
      <c r="IP108" s="76"/>
      <c r="IQ108" s="76"/>
      <c r="IR108" s="76"/>
      <c r="IS108" s="76"/>
      <c r="IT108" s="76"/>
      <c r="IU108" s="76"/>
      <c r="IV108" s="76"/>
      <c r="IW108" s="76"/>
      <c r="IX108" s="76"/>
      <c r="IY108" s="76"/>
      <c r="IZ108" s="76"/>
      <c r="JA108" s="76"/>
      <c r="JB108" s="76"/>
      <c r="JC108" s="76"/>
      <c r="JD108" s="76"/>
      <c r="JE108" s="76"/>
      <c r="JF108" s="76"/>
      <c r="JG108" s="76"/>
      <c r="JH108" s="76"/>
      <c r="JI108" s="76"/>
      <c r="JJ108" s="76"/>
      <c r="JK108" s="76"/>
      <c r="JL108" s="76"/>
      <c r="JM108" s="76"/>
      <c r="JN108" s="76"/>
      <c r="JO108" s="76"/>
      <c r="JP108" s="76"/>
      <c r="JQ108" s="76"/>
      <c r="JR108" s="76"/>
      <c r="JS108" s="76"/>
      <c r="JT108" s="76"/>
      <c r="JU108" s="76"/>
      <c r="JV108" s="76"/>
      <c r="JW108" s="76"/>
      <c r="JX108" s="76"/>
      <c r="JY108" s="76"/>
      <c r="JZ108" s="76"/>
      <c r="KA108" s="76"/>
      <c r="KB108" s="76"/>
      <c r="KC108" s="76"/>
      <c r="KD108" s="76"/>
      <c r="KE108" s="76"/>
      <c r="KF108" s="76"/>
      <c r="KG108" s="76"/>
      <c r="KH108" s="76"/>
      <c r="KI108" s="76"/>
      <c r="KJ108" s="76"/>
      <c r="KK108" s="76"/>
      <c r="KL108" s="76"/>
      <c r="KM108" s="76"/>
      <c r="KN108" s="76"/>
      <c r="KO108" s="76"/>
      <c r="KP108" s="76"/>
      <c r="KQ108" s="76"/>
      <c r="KR108" s="76"/>
      <c r="KS108" s="76"/>
      <c r="KT108" s="76"/>
      <c r="KU108" s="76"/>
      <c r="KV108" s="76"/>
      <c r="KW108" s="76"/>
      <c r="KX108" s="76"/>
      <c r="KY108" s="76"/>
      <c r="KZ108" s="76"/>
      <c r="LA108" s="76"/>
      <c r="LB108" s="76"/>
      <c r="LC108" s="76"/>
      <c r="LD108" s="76"/>
      <c r="LE108" s="76"/>
      <c r="LF108" s="76"/>
      <c r="LG108" s="76"/>
      <c r="LH108" s="76"/>
      <c r="LI108" s="76"/>
      <c r="LJ108" s="76"/>
      <c r="LK108" s="76"/>
      <c r="LL108" s="76"/>
      <c r="LM108" s="76"/>
      <c r="LN108" s="76"/>
      <c r="LO108" s="76"/>
      <c r="LP108" s="76"/>
      <c r="LQ108" s="76"/>
      <c r="LR108" s="76"/>
      <c r="LS108" s="76"/>
      <c r="LT108" s="76"/>
      <c r="LU108" s="76"/>
      <c r="LV108" s="76"/>
      <c r="LW108" s="76"/>
      <c r="LX108" s="76"/>
      <c r="LY108" s="76"/>
      <c r="LZ108" s="76"/>
      <c r="MA108" s="76"/>
      <c r="MB108" s="76"/>
      <c r="MC108" s="76"/>
      <c r="MD108" s="76"/>
      <c r="ME108" s="76"/>
      <c r="MF108" s="76"/>
      <c r="MG108" s="76"/>
      <c r="MH108" s="76"/>
      <c r="MI108" s="76"/>
      <c r="MJ108" s="76"/>
      <c r="MK108" s="76"/>
      <c r="ML108" s="76"/>
      <c r="MM108" s="76"/>
      <c r="MN108" s="76"/>
      <c r="MO108" s="76"/>
      <c r="MP108" s="76"/>
      <c r="MQ108" s="76"/>
      <c r="MR108" s="76"/>
      <c r="MS108" s="76"/>
      <c r="MT108" s="76"/>
      <c r="MU108" s="76"/>
      <c r="MV108" s="76"/>
      <c r="MW108" s="76"/>
      <c r="MX108" s="76"/>
      <c r="MY108" s="76"/>
      <c r="MZ108" s="76"/>
      <c r="NA108" s="76"/>
      <c r="NB108" s="76"/>
      <c r="NC108" s="76"/>
      <c r="ND108" s="76"/>
      <c r="NE108" s="76"/>
      <c r="NF108" s="76"/>
      <c r="NG108" s="76"/>
      <c r="NH108" s="76"/>
      <c r="NI108" s="76"/>
      <c r="NJ108" s="76"/>
      <c r="NK108" s="76"/>
      <c r="NL108" s="76"/>
      <c r="NM108" s="76"/>
      <c r="NN108" s="76"/>
      <c r="NO108" s="76"/>
      <c r="NP108" s="76"/>
      <c r="NQ108" s="76"/>
      <c r="NR108" s="76"/>
      <c r="NS108" s="76"/>
      <c r="NT108" s="76"/>
      <c r="NU108" s="76"/>
      <c r="NV108" s="76"/>
      <c r="NW108" s="76"/>
      <c r="NX108" s="76"/>
      <c r="NY108" s="76"/>
      <c r="NZ108" s="76"/>
      <c r="OA108" s="76"/>
      <c r="OB108" s="76"/>
      <c r="OC108" s="76"/>
      <c r="OD108" s="76"/>
      <c r="OE108" s="76"/>
      <c r="OF108" s="76"/>
      <c r="OG108" s="76"/>
      <c r="OH108" s="76"/>
      <c r="OI108" s="76"/>
      <c r="OJ108" s="76"/>
      <c r="OK108" s="76"/>
      <c r="OL108" s="76"/>
      <c r="OM108" s="76"/>
      <c r="ON108" s="76"/>
      <c r="OO108" s="76"/>
      <c r="OP108" s="76"/>
      <c r="OQ108" s="76"/>
      <c r="OR108" s="76"/>
      <c r="OS108" s="76"/>
      <c r="OT108" s="76"/>
      <c r="OU108" s="76"/>
      <c r="OV108" s="76"/>
      <c r="OW108" s="76"/>
      <c r="OX108" s="76"/>
      <c r="OY108" s="76"/>
      <c r="OZ108" s="76"/>
      <c r="PA108" s="76"/>
      <c r="PB108" s="76"/>
      <c r="PC108" s="76"/>
      <c r="PD108" s="76"/>
      <c r="PE108" s="76"/>
      <c r="PF108" s="76"/>
      <c r="PG108" s="76"/>
      <c r="PH108" s="76"/>
      <c r="PI108" s="76"/>
      <c r="PJ108" s="76"/>
      <c r="PK108" s="76"/>
      <c r="PL108" s="76"/>
      <c r="PM108" s="76"/>
      <c r="PN108" s="76"/>
      <c r="PO108" s="76"/>
      <c r="PP108" s="76"/>
      <c r="PQ108" s="76"/>
      <c r="PR108" s="76"/>
      <c r="PS108" s="76"/>
      <c r="PT108" s="76"/>
      <c r="PU108" s="76"/>
      <c r="PV108" s="76"/>
      <c r="PW108" s="76"/>
      <c r="PX108" s="76"/>
      <c r="PY108" s="76"/>
      <c r="PZ108" s="76"/>
      <c r="QA108" s="76"/>
      <c r="QB108" s="76"/>
      <c r="QC108" s="76"/>
      <c r="QD108" s="76"/>
      <c r="QE108" s="76"/>
      <c r="QF108" s="76"/>
      <c r="QG108" s="76"/>
      <c r="QH108" s="76"/>
      <c r="QI108" s="76"/>
      <c r="QJ108" s="76"/>
      <c r="QK108" s="76"/>
      <c r="QL108" s="76"/>
      <c r="QM108" s="76"/>
      <c r="QN108" s="76"/>
      <c r="QO108" s="76"/>
      <c r="QP108" s="76"/>
      <c r="QQ108" s="76"/>
      <c r="QR108" s="76"/>
      <c r="QS108" s="76"/>
      <c r="QT108" s="76"/>
      <c r="QU108" s="76"/>
      <c r="QV108" s="76"/>
      <c r="QW108" s="76"/>
      <c r="QX108" s="76"/>
      <c r="QY108" s="76"/>
      <c r="QZ108" s="76"/>
      <c r="RA108" s="76"/>
      <c r="RB108" s="76"/>
      <c r="RC108" s="76"/>
      <c r="RD108" s="76"/>
      <c r="RE108" s="76"/>
      <c r="RF108" s="76"/>
      <c r="RG108" s="76"/>
      <c r="RH108" s="76"/>
      <c r="RI108" s="76"/>
      <c r="RJ108" s="76"/>
      <c r="RK108" s="76"/>
      <c r="RL108" s="76"/>
      <c r="RM108" s="76"/>
      <c r="RN108" s="76"/>
      <c r="RO108" s="76"/>
      <c r="RP108" s="76"/>
      <c r="RQ108" s="76"/>
      <c r="RR108" s="76"/>
      <c r="RS108" s="76"/>
      <c r="RT108" s="76"/>
      <c r="RU108" s="76"/>
      <c r="RV108" s="76"/>
      <c r="RW108" s="76"/>
      <c r="RX108" s="76"/>
      <c r="RY108" s="76"/>
      <c r="RZ108" s="76"/>
      <c r="SA108" s="76"/>
      <c r="SB108" s="76"/>
      <c r="SC108" s="76"/>
      <c r="SD108" s="76"/>
      <c r="SE108" s="76"/>
      <c r="SF108" s="76"/>
      <c r="SG108" s="76"/>
      <c r="SH108" s="76"/>
      <c r="SI108" s="76"/>
      <c r="SJ108" s="76"/>
      <c r="SK108" s="76"/>
      <c r="SL108" s="76"/>
      <c r="SM108" s="76"/>
      <c r="SN108" s="76"/>
      <c r="SO108" s="76"/>
      <c r="SP108" s="76"/>
      <c r="SQ108" s="76"/>
      <c r="SR108" s="76"/>
      <c r="SS108" s="76"/>
      <c r="ST108" s="76"/>
      <c r="SU108" s="76"/>
      <c r="SV108" s="76"/>
      <c r="SW108" s="76"/>
      <c r="SX108" s="76"/>
      <c r="SY108" s="76"/>
      <c r="SZ108" s="76"/>
      <c r="TA108" s="76"/>
      <c r="TB108" s="76"/>
      <c r="TC108" s="76"/>
      <c r="TD108" s="76"/>
      <c r="TE108" s="76"/>
      <c r="TF108" s="76"/>
      <c r="TG108" s="76"/>
      <c r="TH108" s="76"/>
      <c r="TI108" s="76"/>
      <c r="TJ108" s="76"/>
      <c r="TK108" s="76"/>
      <c r="TL108" s="76"/>
      <c r="TM108" s="76"/>
      <c r="TN108" s="76"/>
      <c r="TO108" s="76"/>
      <c r="TP108" s="76"/>
      <c r="TQ108" s="76"/>
      <c r="TR108" s="76"/>
      <c r="TS108" s="76"/>
      <c r="TT108" s="76"/>
      <c r="TU108" s="76"/>
      <c r="TV108" s="76"/>
      <c r="TW108" s="76"/>
      <c r="TX108" s="76"/>
      <c r="TY108" s="76"/>
      <c r="TZ108" s="76"/>
      <c r="UA108" s="76"/>
      <c r="UB108" s="76"/>
      <c r="UC108" s="76"/>
      <c r="UD108" s="76"/>
      <c r="UE108" s="76"/>
      <c r="UF108" s="76"/>
      <c r="UG108" s="76"/>
      <c r="UH108" s="76"/>
      <c r="UI108" s="76"/>
      <c r="UJ108" s="76"/>
      <c r="UK108" s="76"/>
      <c r="UL108" s="76"/>
      <c r="UM108" s="76"/>
      <c r="UN108" s="76"/>
      <c r="UO108" s="76"/>
      <c r="UP108" s="76"/>
      <c r="UQ108" s="76"/>
      <c r="UR108" s="76"/>
      <c r="US108" s="76"/>
      <c r="UT108" s="76"/>
      <c r="UU108" s="76"/>
      <c r="UV108" s="76"/>
      <c r="UW108" s="76"/>
      <c r="UX108" s="76"/>
      <c r="UY108" s="76"/>
      <c r="UZ108" s="76"/>
      <c r="VA108" s="76"/>
      <c r="VB108" s="76"/>
      <c r="VC108" s="76"/>
      <c r="VD108" s="76"/>
      <c r="VE108" s="76"/>
      <c r="VF108" s="76"/>
      <c r="VG108" s="76"/>
      <c r="VH108" s="76"/>
      <c r="VI108" s="76"/>
      <c r="VJ108" s="76"/>
      <c r="VK108" s="76"/>
      <c r="VL108" s="76"/>
      <c r="VM108" s="76"/>
      <c r="VN108" s="76"/>
      <c r="VO108" s="76"/>
      <c r="VP108" s="76"/>
      <c r="VQ108" s="76"/>
      <c r="VR108" s="76"/>
      <c r="VS108" s="76"/>
      <c r="VT108" s="76"/>
      <c r="VU108" s="76"/>
      <c r="VV108" s="76"/>
      <c r="VW108" s="76"/>
      <c r="VX108" s="76"/>
      <c r="VY108" s="76"/>
      <c r="VZ108" s="76"/>
      <c r="WA108" s="76"/>
      <c r="WB108" s="76"/>
      <c r="WC108" s="76"/>
      <c r="WD108" s="76"/>
      <c r="WE108" s="76"/>
      <c r="WF108" s="76"/>
      <c r="WG108" s="76"/>
      <c r="WH108" s="76"/>
      <c r="WI108" s="76"/>
      <c r="WJ108" s="76"/>
      <c r="WK108" s="76"/>
      <c r="WL108" s="76"/>
      <c r="WM108" s="76"/>
      <c r="WN108" s="76"/>
      <c r="WO108" s="76"/>
      <c r="WP108" s="76"/>
      <c r="WQ108" s="76"/>
      <c r="WR108" s="76"/>
      <c r="WS108" s="76"/>
      <c r="WT108" s="76"/>
      <c r="WU108" s="76"/>
      <c r="WV108" s="76"/>
      <c r="WW108" s="76"/>
      <c r="WX108" s="76"/>
      <c r="WY108" s="76"/>
      <c r="WZ108" s="76"/>
      <c r="XA108" s="76"/>
      <c r="XB108" s="76"/>
      <c r="XC108" s="76"/>
      <c r="XD108" s="76"/>
      <c r="XE108" s="76"/>
      <c r="XF108" s="76"/>
      <c r="XG108" s="76"/>
      <c r="XH108" s="76"/>
      <c r="XI108" s="76"/>
      <c r="XJ108" s="76"/>
      <c r="XK108" s="76"/>
      <c r="XL108" s="76"/>
      <c r="XM108" s="76"/>
      <c r="XN108" s="76"/>
      <c r="XO108" s="76"/>
      <c r="XP108" s="76"/>
      <c r="XQ108" s="76"/>
      <c r="XR108" s="76"/>
      <c r="XS108" s="76"/>
      <c r="XT108" s="76"/>
      <c r="XU108" s="76"/>
      <c r="XV108" s="76"/>
      <c r="XW108" s="76"/>
      <c r="XX108" s="76"/>
      <c r="XY108" s="76"/>
      <c r="XZ108" s="76"/>
      <c r="YA108" s="76"/>
      <c r="YB108" s="76"/>
      <c r="YC108" s="76"/>
      <c r="YD108" s="76"/>
      <c r="YE108" s="76"/>
      <c r="YF108" s="76"/>
      <c r="YG108" s="76"/>
      <c r="YH108" s="76"/>
      <c r="YI108" s="76"/>
      <c r="YJ108" s="76"/>
      <c r="YK108" s="76"/>
      <c r="YL108" s="76"/>
      <c r="YM108" s="76"/>
      <c r="YN108" s="76"/>
      <c r="YO108" s="76"/>
      <c r="YP108" s="76"/>
      <c r="YQ108" s="76"/>
      <c r="YR108" s="76"/>
      <c r="YS108" s="76"/>
      <c r="YT108" s="76"/>
      <c r="YU108" s="76"/>
      <c r="YV108" s="76"/>
      <c r="YW108" s="76"/>
      <c r="YX108" s="76"/>
      <c r="YY108" s="76"/>
      <c r="YZ108" s="76"/>
      <c r="ZA108" s="76"/>
      <c r="ZB108" s="76"/>
      <c r="ZC108" s="76"/>
      <c r="ZD108" s="76"/>
      <c r="ZE108" s="76"/>
      <c r="ZF108" s="76"/>
      <c r="ZG108" s="76"/>
      <c r="ZH108" s="76"/>
      <c r="ZI108" s="76"/>
      <c r="ZJ108" s="76"/>
      <c r="ZK108" s="76"/>
      <c r="ZL108" s="76"/>
      <c r="ZM108" s="76"/>
      <c r="ZN108" s="76"/>
      <c r="ZO108" s="76"/>
      <c r="ZP108" s="76"/>
      <c r="ZQ108" s="76"/>
      <c r="ZR108" s="76"/>
      <c r="ZS108" s="76"/>
      <c r="ZT108" s="76"/>
      <c r="ZU108" s="76"/>
      <c r="ZV108" s="76"/>
      <c r="ZW108" s="76"/>
      <c r="ZX108" s="76"/>
      <c r="ZY108" s="76"/>
      <c r="ZZ108" s="76"/>
      <c r="AAA108" s="76"/>
      <c r="AAB108" s="76"/>
      <c r="AAC108" s="76"/>
      <c r="AAD108" s="76"/>
      <c r="AAE108" s="76"/>
      <c r="AAF108" s="76"/>
      <c r="AAG108" s="76"/>
      <c r="AAH108" s="76"/>
      <c r="AAI108" s="76"/>
      <c r="AAJ108" s="76"/>
      <c r="AAK108" s="76"/>
      <c r="AAL108" s="76"/>
      <c r="AAM108" s="76"/>
      <c r="AAN108" s="76"/>
      <c r="AAO108" s="76"/>
      <c r="AAP108" s="76"/>
      <c r="AAQ108" s="76"/>
      <c r="AAR108" s="76"/>
      <c r="AAS108" s="76"/>
      <c r="AAT108" s="76"/>
      <c r="AAU108" s="76"/>
      <c r="AAV108" s="76"/>
      <c r="AAW108" s="76"/>
      <c r="AAX108" s="76"/>
      <c r="AAY108" s="76"/>
      <c r="AAZ108" s="76"/>
      <c r="ABA108" s="76"/>
      <c r="ABB108" s="76"/>
      <c r="ABC108" s="76"/>
      <c r="ABD108" s="76"/>
      <c r="ABE108" s="76"/>
      <c r="ABF108" s="76"/>
      <c r="ABG108" s="76"/>
      <c r="ABH108" s="76"/>
      <c r="ABI108" s="76"/>
      <c r="ABJ108" s="76"/>
      <c r="ABK108" s="76"/>
      <c r="ABL108" s="76"/>
      <c r="ABM108" s="76"/>
      <c r="ABN108" s="76"/>
      <c r="ABO108" s="76"/>
      <c r="ABP108" s="76"/>
      <c r="ABQ108" s="76"/>
      <c r="ABR108" s="76"/>
      <c r="ABS108" s="76"/>
      <c r="ABT108" s="76"/>
      <c r="ABU108" s="76"/>
      <c r="ABV108" s="76"/>
      <c r="ABW108" s="76"/>
      <c r="ABX108" s="76"/>
      <c r="ABY108" s="76"/>
      <c r="ABZ108" s="76"/>
      <c r="ACA108" s="76"/>
      <c r="ACB108" s="76"/>
      <c r="ACC108" s="76"/>
      <c r="ACD108" s="76"/>
      <c r="ACE108" s="76"/>
      <c r="ACF108" s="76"/>
      <c r="ACG108" s="76"/>
      <c r="ACH108" s="76"/>
      <c r="ACI108" s="76"/>
      <c r="ACJ108" s="76"/>
      <c r="ACK108" s="76"/>
      <c r="ACL108" s="76"/>
      <c r="ACM108" s="76"/>
      <c r="ACN108" s="76"/>
      <c r="ACO108" s="76"/>
      <c r="ACP108" s="76"/>
      <c r="ACQ108" s="76"/>
      <c r="ACR108" s="76"/>
      <c r="ACS108" s="76"/>
      <c r="ACT108" s="76"/>
      <c r="ACU108" s="76"/>
      <c r="ACV108" s="76"/>
      <c r="ACW108" s="76"/>
      <c r="ACX108" s="76"/>
      <c r="ACY108" s="76"/>
      <c r="ACZ108" s="76"/>
      <c r="ADA108" s="76"/>
      <c r="ADB108" s="76"/>
      <c r="ADC108" s="76"/>
      <c r="ADD108" s="76"/>
      <c r="ADE108" s="76"/>
      <c r="ADF108" s="76"/>
      <c r="ADG108" s="76"/>
      <c r="ADH108" s="76"/>
      <c r="ADI108" s="76"/>
      <c r="ADJ108" s="76"/>
      <c r="ADK108" s="76"/>
      <c r="ADL108" s="76"/>
      <c r="ADM108" s="76"/>
      <c r="ADN108" s="76"/>
      <c r="ADO108" s="76"/>
      <c r="ADP108" s="76"/>
      <c r="ADQ108" s="76"/>
      <c r="ADR108" s="76"/>
      <c r="ADS108" s="76"/>
      <c r="ADT108" s="76"/>
      <c r="ADU108" s="76"/>
      <c r="ADV108" s="76"/>
      <c r="ADW108" s="76"/>
      <c r="ADX108" s="76"/>
      <c r="ADY108" s="76"/>
      <c r="ADZ108" s="76"/>
      <c r="AEA108" s="76"/>
      <c r="AEB108" s="76"/>
      <c r="AEC108" s="76"/>
      <c r="AED108" s="76"/>
      <c r="AEE108" s="76"/>
      <c r="AEF108" s="76"/>
      <c r="AEG108" s="76"/>
      <c r="AEH108" s="76"/>
      <c r="AEI108" s="76"/>
      <c r="AEJ108" s="76"/>
      <c r="AEK108" s="76"/>
      <c r="AEL108" s="76"/>
      <c r="AEM108" s="76"/>
      <c r="AEN108" s="76"/>
      <c r="AEO108" s="76"/>
      <c r="AEP108" s="76"/>
      <c r="AEQ108" s="76"/>
      <c r="AER108" s="76"/>
      <c r="AES108" s="76"/>
      <c r="AET108" s="76"/>
      <c r="AEU108" s="76"/>
      <c r="AEV108" s="76"/>
      <c r="AEW108" s="76"/>
      <c r="AEX108" s="76"/>
      <c r="AEY108" s="76"/>
      <c r="AEZ108" s="76"/>
      <c r="AFA108" s="76"/>
      <c r="AFB108" s="76"/>
      <c r="AFC108" s="76"/>
      <c r="AFD108" s="76"/>
      <c r="AFE108" s="76"/>
      <c r="AFF108" s="76"/>
      <c r="AFG108" s="76"/>
      <c r="AFH108" s="76"/>
      <c r="AFI108" s="76"/>
      <c r="AFJ108" s="76"/>
      <c r="AFK108" s="76"/>
      <c r="AFL108" s="76"/>
      <c r="AFM108" s="76"/>
      <c r="AFN108" s="76"/>
      <c r="AFO108" s="76"/>
      <c r="AFP108" s="76"/>
      <c r="AFQ108" s="76"/>
      <c r="AFR108" s="76"/>
      <c r="AFS108" s="76"/>
      <c r="AFT108" s="76"/>
      <c r="AFU108" s="76"/>
      <c r="AFV108" s="76"/>
      <c r="AFW108" s="76"/>
      <c r="AFX108" s="76"/>
      <c r="AFY108" s="76"/>
      <c r="AFZ108" s="76"/>
      <c r="AGA108" s="76"/>
      <c r="AGB108" s="76"/>
      <c r="AGC108" s="76"/>
      <c r="AGD108" s="76"/>
      <c r="AGE108" s="76"/>
      <c r="AGF108" s="76"/>
      <c r="AGG108" s="76"/>
      <c r="AGH108" s="76"/>
      <c r="AGI108" s="76"/>
      <c r="AGJ108" s="76"/>
      <c r="AGK108" s="76"/>
      <c r="AGL108" s="76"/>
      <c r="AGM108" s="76"/>
      <c r="AGN108" s="76"/>
      <c r="AGO108" s="76"/>
      <c r="AGP108" s="76"/>
      <c r="AGQ108" s="76"/>
      <c r="AGR108" s="76"/>
      <c r="AGS108" s="76"/>
      <c r="AGT108" s="76"/>
      <c r="AGU108" s="76"/>
      <c r="AGV108" s="76"/>
      <c r="AGW108" s="76"/>
      <c r="AGX108" s="76"/>
      <c r="AGY108" s="76"/>
      <c r="AGZ108" s="76"/>
      <c r="AHA108" s="76"/>
      <c r="AHB108" s="76"/>
      <c r="AHC108" s="76"/>
      <c r="AHD108" s="76"/>
      <c r="AHE108" s="76"/>
      <c r="AHF108" s="76"/>
      <c r="AHG108" s="76"/>
      <c r="AHH108" s="76"/>
      <c r="AHI108" s="76"/>
      <c r="AHJ108" s="76"/>
      <c r="AHK108" s="76"/>
      <c r="AHL108" s="76"/>
      <c r="AHM108" s="76"/>
      <c r="AHN108" s="76"/>
      <c r="AHO108" s="76"/>
      <c r="AHP108" s="76"/>
      <c r="AHQ108" s="76"/>
      <c r="AHR108" s="76"/>
      <c r="AHS108" s="76"/>
      <c r="AHT108" s="76"/>
      <c r="AHU108" s="76"/>
      <c r="AHV108" s="76"/>
      <c r="AHW108" s="76"/>
      <c r="AHX108" s="76"/>
      <c r="AHY108" s="76"/>
      <c r="AHZ108" s="76"/>
      <c r="AIA108" s="76"/>
      <c r="AIB108" s="76"/>
      <c r="AIC108" s="76"/>
      <c r="AID108" s="76"/>
      <c r="AIE108" s="76"/>
      <c r="AIF108" s="76"/>
      <c r="AIG108" s="76"/>
      <c r="AIH108" s="76"/>
      <c r="AII108" s="76"/>
      <c r="AIJ108" s="76"/>
      <c r="AIK108" s="76"/>
      <c r="AIL108" s="76"/>
      <c r="AIM108" s="76"/>
      <c r="AIN108" s="76"/>
      <c r="AIO108" s="76"/>
      <c r="AIP108" s="76"/>
      <c r="AIQ108" s="76"/>
      <c r="AIR108" s="76"/>
      <c r="AIS108" s="76"/>
      <c r="AIT108" s="76"/>
      <c r="AIU108" s="76"/>
      <c r="AIV108" s="76"/>
      <c r="AIW108" s="76"/>
      <c r="AIX108" s="76"/>
      <c r="AIY108" s="76"/>
      <c r="AIZ108" s="76"/>
      <c r="AJA108" s="76"/>
      <c r="AJB108" s="76"/>
      <c r="AJC108" s="76"/>
      <c r="AJD108" s="76"/>
      <c r="AJE108" s="76"/>
      <c r="AJF108" s="76"/>
      <c r="AJG108" s="76"/>
      <c r="AJH108" s="76"/>
      <c r="AJI108" s="76"/>
      <c r="AJJ108" s="76"/>
      <c r="AJK108" s="76"/>
      <c r="AJL108" s="76"/>
      <c r="AJM108" s="76"/>
      <c r="AJN108" s="76"/>
      <c r="AJO108" s="76"/>
      <c r="AJP108" s="76"/>
      <c r="AJQ108" s="76"/>
      <c r="AJR108" s="76"/>
      <c r="AJS108" s="76"/>
      <c r="AJT108" s="76"/>
      <c r="AJU108" s="76"/>
      <c r="AJV108" s="76"/>
      <c r="AJW108" s="76"/>
      <c r="AJX108" s="76"/>
      <c r="AJY108" s="76"/>
      <c r="AJZ108" s="76"/>
      <c r="AKA108" s="76"/>
      <c r="AKB108" s="76"/>
      <c r="AKC108" s="76"/>
      <c r="AKD108" s="76"/>
      <c r="AKE108" s="76"/>
      <c r="AKF108" s="76"/>
      <c r="AKG108" s="76"/>
      <c r="AKH108" s="76"/>
      <c r="AKI108" s="76"/>
      <c r="AKJ108" s="76"/>
      <c r="AKK108" s="76"/>
      <c r="AKL108" s="76"/>
      <c r="AKM108" s="76"/>
      <c r="AKN108" s="76"/>
      <c r="AKO108" s="76"/>
      <c r="AKP108" s="76"/>
      <c r="AKQ108" s="76"/>
      <c r="AKR108" s="76"/>
      <c r="AKS108" s="76"/>
      <c r="AKT108" s="76"/>
      <c r="AKU108" s="76"/>
      <c r="AKV108" s="76"/>
      <c r="AKW108" s="76"/>
      <c r="AKX108" s="76"/>
      <c r="AKY108" s="76"/>
      <c r="AKZ108" s="76"/>
      <c r="ALA108" s="76"/>
      <c r="ALB108" s="76"/>
      <c r="ALC108" s="76"/>
      <c r="ALD108" s="76"/>
      <c r="ALE108" s="76"/>
      <c r="ALF108" s="76"/>
      <c r="ALG108" s="76"/>
      <c r="ALH108" s="76"/>
      <c r="ALI108" s="76"/>
      <c r="ALJ108" s="76"/>
      <c r="ALK108" s="76"/>
      <c r="ALL108" s="76"/>
      <c r="ALM108" s="76"/>
      <c r="ALN108" s="76"/>
      <c r="ALO108" s="76"/>
      <c r="ALP108" s="76"/>
      <c r="ALQ108" s="76"/>
      <c r="ALR108" s="76"/>
      <c r="ALS108" s="76"/>
      <c r="ALT108" s="76"/>
      <c r="ALU108" s="76"/>
      <c r="ALV108" s="76"/>
      <c r="ALW108" s="76"/>
      <c r="ALX108" s="76"/>
      <c r="ALY108" s="76"/>
      <c r="ALZ108" s="76"/>
      <c r="AMA108" s="76"/>
      <c r="AMB108" s="76"/>
      <c r="AMC108" s="76"/>
      <c r="AMD108" s="76"/>
      <c r="AME108" s="76"/>
    </row>
    <row r="109" spans="1:1019" s="80" customFormat="1">
      <c r="A109" s="20" t="s">
        <v>82</v>
      </c>
      <c r="B109" s="21" t="s">
        <v>64</v>
      </c>
      <c r="C109" s="21" t="s">
        <v>96</v>
      </c>
      <c r="D109" s="71" t="s">
        <v>164</v>
      </c>
      <c r="E109" s="22" t="s">
        <v>62</v>
      </c>
      <c r="F109" s="59">
        <f>F107</f>
        <v>1.2999999999999999E-2</v>
      </c>
      <c r="G109" s="23">
        <v>368.59</v>
      </c>
      <c r="H109" s="69">
        <f t="shared" si="35"/>
        <v>0.15</v>
      </c>
      <c r="I109" s="23">
        <f t="shared" si="36"/>
        <v>423.88</v>
      </c>
      <c r="J109" s="23">
        <f t="shared" si="37"/>
        <v>5.51</v>
      </c>
      <c r="K109" s="78">
        <f t="shared" si="38"/>
        <v>4.7916699999999999</v>
      </c>
      <c r="L109" s="76"/>
      <c r="M109" s="79"/>
      <c r="N109" s="76"/>
      <c r="O109" s="76"/>
      <c r="P109" s="76"/>
      <c r="Q109" s="76"/>
      <c r="R109" s="76"/>
      <c r="S109" s="76"/>
      <c r="T109" s="76"/>
      <c r="U109" s="76"/>
      <c r="V109" s="76"/>
      <c r="W109" s="76"/>
      <c r="X109" s="76"/>
      <c r="Y109" s="76"/>
      <c r="Z109" s="76"/>
      <c r="AA109" s="76"/>
      <c r="AB109" s="76"/>
      <c r="AC109" s="76"/>
      <c r="AD109" s="76"/>
      <c r="AE109" s="76"/>
      <c r="AF109" s="76"/>
      <c r="AG109" s="76"/>
      <c r="AH109" s="76"/>
      <c r="AI109" s="76"/>
      <c r="AJ109" s="76"/>
      <c r="AK109" s="76"/>
      <c r="AL109" s="76"/>
      <c r="AM109" s="76"/>
      <c r="AN109" s="76"/>
      <c r="AO109" s="76"/>
      <c r="AP109" s="76"/>
      <c r="AQ109" s="76"/>
      <c r="AR109" s="76"/>
      <c r="AS109" s="76"/>
      <c r="AT109" s="76"/>
      <c r="AU109" s="76"/>
      <c r="AV109" s="76"/>
      <c r="AW109" s="76"/>
      <c r="AX109" s="76"/>
      <c r="AY109" s="76"/>
      <c r="AZ109" s="76"/>
      <c r="BA109" s="76"/>
      <c r="BB109" s="76"/>
      <c r="BC109" s="76"/>
      <c r="BD109" s="76"/>
      <c r="BE109" s="76"/>
      <c r="BF109" s="76"/>
      <c r="BG109" s="76"/>
      <c r="BH109" s="76"/>
      <c r="BI109" s="76"/>
      <c r="BJ109" s="76"/>
      <c r="BK109" s="76"/>
      <c r="BL109" s="76"/>
      <c r="BM109" s="76"/>
      <c r="BN109" s="76"/>
      <c r="BO109" s="76"/>
      <c r="BP109" s="76"/>
      <c r="BQ109" s="76"/>
      <c r="BR109" s="76"/>
      <c r="BS109" s="76"/>
      <c r="BT109" s="76"/>
      <c r="BU109" s="76"/>
      <c r="BV109" s="76"/>
      <c r="BW109" s="76"/>
      <c r="BX109" s="76"/>
      <c r="BY109" s="76"/>
      <c r="BZ109" s="76"/>
      <c r="CA109" s="76"/>
      <c r="CB109" s="76"/>
      <c r="CC109" s="76"/>
      <c r="CD109" s="76"/>
      <c r="CE109" s="76"/>
      <c r="CF109" s="76"/>
      <c r="CG109" s="76"/>
      <c r="CH109" s="76"/>
      <c r="CI109" s="76"/>
      <c r="CJ109" s="76"/>
      <c r="CK109" s="76"/>
      <c r="CL109" s="76"/>
      <c r="CM109" s="76"/>
      <c r="CN109" s="76"/>
      <c r="CO109" s="76"/>
      <c r="CP109" s="76"/>
      <c r="CQ109" s="76"/>
      <c r="CR109" s="76"/>
      <c r="CS109" s="76"/>
      <c r="CT109" s="76"/>
      <c r="CU109" s="76"/>
      <c r="CV109" s="76"/>
      <c r="CW109" s="76"/>
      <c r="CX109" s="76"/>
      <c r="CY109" s="76"/>
      <c r="CZ109" s="76"/>
      <c r="DA109" s="76"/>
      <c r="DB109" s="76"/>
      <c r="DC109" s="76"/>
      <c r="DD109" s="76"/>
      <c r="DE109" s="76"/>
      <c r="DF109" s="76"/>
      <c r="DG109" s="76"/>
      <c r="DH109" s="76"/>
      <c r="DI109" s="76"/>
      <c r="DJ109" s="76"/>
      <c r="DK109" s="76"/>
      <c r="DL109" s="76"/>
      <c r="DM109" s="76"/>
      <c r="DN109" s="76"/>
      <c r="DO109" s="76"/>
      <c r="DP109" s="76"/>
      <c r="DQ109" s="76"/>
      <c r="DR109" s="76"/>
      <c r="DS109" s="76"/>
      <c r="DT109" s="76"/>
      <c r="DU109" s="76"/>
      <c r="DV109" s="76"/>
      <c r="DW109" s="76"/>
      <c r="DX109" s="76"/>
      <c r="DY109" s="76"/>
      <c r="DZ109" s="76"/>
      <c r="EA109" s="76"/>
      <c r="EB109" s="76"/>
      <c r="EC109" s="76"/>
      <c r="ED109" s="76"/>
      <c r="EE109" s="76"/>
      <c r="EF109" s="76"/>
      <c r="EG109" s="76"/>
      <c r="EH109" s="76"/>
      <c r="EI109" s="76"/>
      <c r="EJ109" s="76"/>
      <c r="EK109" s="76"/>
      <c r="EL109" s="76"/>
      <c r="EM109" s="76"/>
      <c r="EN109" s="76"/>
      <c r="EO109" s="76"/>
      <c r="EP109" s="76"/>
      <c r="EQ109" s="76"/>
      <c r="ER109" s="76"/>
      <c r="ES109" s="76"/>
      <c r="ET109" s="76"/>
      <c r="EU109" s="76"/>
      <c r="EV109" s="76"/>
      <c r="EW109" s="76"/>
      <c r="EX109" s="76"/>
      <c r="EY109" s="76"/>
      <c r="EZ109" s="76"/>
      <c r="FA109" s="76"/>
      <c r="FB109" s="76"/>
      <c r="FC109" s="76"/>
      <c r="FD109" s="76"/>
      <c r="FE109" s="76"/>
      <c r="FF109" s="76"/>
      <c r="FG109" s="76"/>
      <c r="FH109" s="76"/>
      <c r="FI109" s="76"/>
      <c r="FJ109" s="76"/>
      <c r="FK109" s="76"/>
      <c r="FL109" s="76"/>
      <c r="FM109" s="76"/>
      <c r="FN109" s="76"/>
      <c r="FO109" s="76"/>
      <c r="FP109" s="76"/>
      <c r="FQ109" s="76"/>
      <c r="FR109" s="76"/>
      <c r="FS109" s="76"/>
      <c r="FT109" s="76"/>
      <c r="FU109" s="76"/>
      <c r="FV109" s="76"/>
      <c r="FW109" s="76"/>
      <c r="FX109" s="76"/>
      <c r="FY109" s="76"/>
      <c r="FZ109" s="76"/>
      <c r="GA109" s="76"/>
      <c r="GB109" s="76"/>
      <c r="GC109" s="76"/>
      <c r="GD109" s="76"/>
      <c r="GE109" s="76"/>
      <c r="GF109" s="76"/>
      <c r="GG109" s="76"/>
      <c r="GH109" s="76"/>
      <c r="GI109" s="76"/>
      <c r="GJ109" s="76"/>
      <c r="GK109" s="76"/>
      <c r="GL109" s="76"/>
      <c r="GM109" s="76"/>
      <c r="GN109" s="76"/>
      <c r="GO109" s="76"/>
      <c r="GP109" s="76"/>
      <c r="GQ109" s="76"/>
      <c r="GR109" s="76"/>
      <c r="GS109" s="76"/>
      <c r="GT109" s="76"/>
      <c r="GU109" s="76"/>
      <c r="GV109" s="76"/>
      <c r="GW109" s="76"/>
      <c r="GX109" s="76"/>
      <c r="GY109" s="76"/>
      <c r="GZ109" s="76"/>
      <c r="HA109" s="76"/>
      <c r="HB109" s="76"/>
      <c r="HC109" s="76"/>
      <c r="HD109" s="76"/>
      <c r="HE109" s="76"/>
      <c r="HF109" s="76"/>
      <c r="HG109" s="76"/>
      <c r="HH109" s="76"/>
      <c r="HI109" s="76"/>
      <c r="HJ109" s="76"/>
      <c r="HK109" s="76"/>
      <c r="HL109" s="76"/>
      <c r="HM109" s="76"/>
      <c r="HN109" s="76"/>
      <c r="HO109" s="76"/>
      <c r="HP109" s="76"/>
      <c r="HQ109" s="76"/>
      <c r="HR109" s="76"/>
      <c r="HS109" s="76"/>
      <c r="HT109" s="76"/>
      <c r="HU109" s="76"/>
      <c r="HV109" s="76"/>
      <c r="HW109" s="76"/>
      <c r="HX109" s="76"/>
      <c r="HY109" s="76"/>
      <c r="HZ109" s="76"/>
      <c r="IA109" s="76"/>
      <c r="IB109" s="76"/>
      <c r="IC109" s="76"/>
      <c r="ID109" s="76"/>
      <c r="IE109" s="76"/>
      <c r="IF109" s="76"/>
      <c r="IG109" s="76"/>
      <c r="IH109" s="76"/>
      <c r="II109" s="76"/>
      <c r="IJ109" s="76"/>
      <c r="IK109" s="76"/>
      <c r="IL109" s="76"/>
      <c r="IM109" s="76"/>
      <c r="IN109" s="76"/>
      <c r="IO109" s="76"/>
      <c r="IP109" s="76"/>
      <c r="IQ109" s="76"/>
      <c r="IR109" s="76"/>
      <c r="IS109" s="76"/>
      <c r="IT109" s="76"/>
      <c r="IU109" s="76"/>
      <c r="IV109" s="76"/>
      <c r="IW109" s="76"/>
      <c r="IX109" s="76"/>
      <c r="IY109" s="76"/>
      <c r="IZ109" s="76"/>
      <c r="JA109" s="76"/>
      <c r="JB109" s="76"/>
      <c r="JC109" s="76"/>
      <c r="JD109" s="76"/>
      <c r="JE109" s="76"/>
      <c r="JF109" s="76"/>
      <c r="JG109" s="76"/>
      <c r="JH109" s="76"/>
      <c r="JI109" s="76"/>
      <c r="JJ109" s="76"/>
      <c r="JK109" s="76"/>
      <c r="JL109" s="76"/>
      <c r="JM109" s="76"/>
      <c r="JN109" s="76"/>
      <c r="JO109" s="76"/>
      <c r="JP109" s="76"/>
      <c r="JQ109" s="76"/>
      <c r="JR109" s="76"/>
      <c r="JS109" s="76"/>
      <c r="JT109" s="76"/>
      <c r="JU109" s="76"/>
      <c r="JV109" s="76"/>
      <c r="JW109" s="76"/>
      <c r="JX109" s="76"/>
      <c r="JY109" s="76"/>
      <c r="JZ109" s="76"/>
      <c r="KA109" s="76"/>
      <c r="KB109" s="76"/>
      <c r="KC109" s="76"/>
      <c r="KD109" s="76"/>
      <c r="KE109" s="76"/>
      <c r="KF109" s="76"/>
      <c r="KG109" s="76"/>
      <c r="KH109" s="76"/>
      <c r="KI109" s="76"/>
      <c r="KJ109" s="76"/>
      <c r="KK109" s="76"/>
      <c r="KL109" s="76"/>
      <c r="KM109" s="76"/>
      <c r="KN109" s="76"/>
      <c r="KO109" s="76"/>
      <c r="KP109" s="76"/>
      <c r="KQ109" s="76"/>
      <c r="KR109" s="76"/>
      <c r="KS109" s="76"/>
      <c r="KT109" s="76"/>
      <c r="KU109" s="76"/>
      <c r="KV109" s="76"/>
      <c r="KW109" s="76"/>
      <c r="KX109" s="76"/>
      <c r="KY109" s="76"/>
      <c r="KZ109" s="76"/>
      <c r="LA109" s="76"/>
      <c r="LB109" s="76"/>
      <c r="LC109" s="76"/>
      <c r="LD109" s="76"/>
      <c r="LE109" s="76"/>
      <c r="LF109" s="76"/>
      <c r="LG109" s="76"/>
      <c r="LH109" s="76"/>
      <c r="LI109" s="76"/>
      <c r="LJ109" s="76"/>
      <c r="LK109" s="76"/>
      <c r="LL109" s="76"/>
      <c r="LM109" s="76"/>
      <c r="LN109" s="76"/>
      <c r="LO109" s="76"/>
      <c r="LP109" s="76"/>
      <c r="LQ109" s="76"/>
      <c r="LR109" s="76"/>
      <c r="LS109" s="76"/>
      <c r="LT109" s="76"/>
      <c r="LU109" s="76"/>
      <c r="LV109" s="76"/>
      <c r="LW109" s="76"/>
      <c r="LX109" s="76"/>
      <c r="LY109" s="76"/>
      <c r="LZ109" s="76"/>
      <c r="MA109" s="76"/>
      <c r="MB109" s="76"/>
      <c r="MC109" s="76"/>
      <c r="MD109" s="76"/>
      <c r="ME109" s="76"/>
      <c r="MF109" s="76"/>
      <c r="MG109" s="76"/>
      <c r="MH109" s="76"/>
      <c r="MI109" s="76"/>
      <c r="MJ109" s="76"/>
      <c r="MK109" s="76"/>
      <c r="ML109" s="76"/>
      <c r="MM109" s="76"/>
      <c r="MN109" s="76"/>
      <c r="MO109" s="76"/>
      <c r="MP109" s="76"/>
      <c r="MQ109" s="76"/>
      <c r="MR109" s="76"/>
      <c r="MS109" s="76"/>
      <c r="MT109" s="76"/>
      <c r="MU109" s="76"/>
      <c r="MV109" s="76"/>
      <c r="MW109" s="76"/>
      <c r="MX109" s="76"/>
      <c r="MY109" s="76"/>
      <c r="MZ109" s="76"/>
      <c r="NA109" s="76"/>
      <c r="NB109" s="76"/>
      <c r="NC109" s="76"/>
      <c r="ND109" s="76"/>
      <c r="NE109" s="76"/>
      <c r="NF109" s="76"/>
      <c r="NG109" s="76"/>
      <c r="NH109" s="76"/>
      <c r="NI109" s="76"/>
      <c r="NJ109" s="76"/>
      <c r="NK109" s="76"/>
      <c r="NL109" s="76"/>
      <c r="NM109" s="76"/>
      <c r="NN109" s="76"/>
      <c r="NO109" s="76"/>
      <c r="NP109" s="76"/>
      <c r="NQ109" s="76"/>
      <c r="NR109" s="76"/>
      <c r="NS109" s="76"/>
      <c r="NT109" s="76"/>
      <c r="NU109" s="76"/>
      <c r="NV109" s="76"/>
      <c r="NW109" s="76"/>
      <c r="NX109" s="76"/>
      <c r="NY109" s="76"/>
      <c r="NZ109" s="76"/>
      <c r="OA109" s="76"/>
      <c r="OB109" s="76"/>
      <c r="OC109" s="76"/>
      <c r="OD109" s="76"/>
      <c r="OE109" s="76"/>
      <c r="OF109" s="76"/>
      <c r="OG109" s="76"/>
      <c r="OH109" s="76"/>
      <c r="OI109" s="76"/>
      <c r="OJ109" s="76"/>
      <c r="OK109" s="76"/>
      <c r="OL109" s="76"/>
      <c r="OM109" s="76"/>
      <c r="ON109" s="76"/>
      <c r="OO109" s="76"/>
      <c r="OP109" s="76"/>
      <c r="OQ109" s="76"/>
      <c r="OR109" s="76"/>
      <c r="OS109" s="76"/>
      <c r="OT109" s="76"/>
      <c r="OU109" s="76"/>
      <c r="OV109" s="76"/>
      <c r="OW109" s="76"/>
      <c r="OX109" s="76"/>
      <c r="OY109" s="76"/>
      <c r="OZ109" s="76"/>
      <c r="PA109" s="76"/>
      <c r="PB109" s="76"/>
      <c r="PC109" s="76"/>
      <c r="PD109" s="76"/>
      <c r="PE109" s="76"/>
      <c r="PF109" s="76"/>
      <c r="PG109" s="76"/>
      <c r="PH109" s="76"/>
      <c r="PI109" s="76"/>
      <c r="PJ109" s="76"/>
      <c r="PK109" s="76"/>
      <c r="PL109" s="76"/>
      <c r="PM109" s="76"/>
      <c r="PN109" s="76"/>
      <c r="PO109" s="76"/>
      <c r="PP109" s="76"/>
      <c r="PQ109" s="76"/>
      <c r="PR109" s="76"/>
      <c r="PS109" s="76"/>
      <c r="PT109" s="76"/>
      <c r="PU109" s="76"/>
      <c r="PV109" s="76"/>
      <c r="PW109" s="76"/>
      <c r="PX109" s="76"/>
      <c r="PY109" s="76"/>
      <c r="PZ109" s="76"/>
      <c r="QA109" s="76"/>
      <c r="QB109" s="76"/>
      <c r="QC109" s="76"/>
      <c r="QD109" s="76"/>
      <c r="QE109" s="76"/>
      <c r="QF109" s="76"/>
      <c r="QG109" s="76"/>
      <c r="QH109" s="76"/>
      <c r="QI109" s="76"/>
      <c r="QJ109" s="76"/>
      <c r="QK109" s="76"/>
      <c r="QL109" s="76"/>
      <c r="QM109" s="76"/>
      <c r="QN109" s="76"/>
      <c r="QO109" s="76"/>
      <c r="QP109" s="76"/>
      <c r="QQ109" s="76"/>
      <c r="QR109" s="76"/>
      <c r="QS109" s="76"/>
      <c r="QT109" s="76"/>
      <c r="QU109" s="76"/>
      <c r="QV109" s="76"/>
      <c r="QW109" s="76"/>
      <c r="QX109" s="76"/>
      <c r="QY109" s="76"/>
      <c r="QZ109" s="76"/>
      <c r="RA109" s="76"/>
      <c r="RB109" s="76"/>
      <c r="RC109" s="76"/>
      <c r="RD109" s="76"/>
      <c r="RE109" s="76"/>
      <c r="RF109" s="76"/>
      <c r="RG109" s="76"/>
      <c r="RH109" s="76"/>
      <c r="RI109" s="76"/>
      <c r="RJ109" s="76"/>
      <c r="RK109" s="76"/>
      <c r="RL109" s="76"/>
      <c r="RM109" s="76"/>
      <c r="RN109" s="76"/>
      <c r="RO109" s="76"/>
      <c r="RP109" s="76"/>
      <c r="RQ109" s="76"/>
      <c r="RR109" s="76"/>
      <c r="RS109" s="76"/>
      <c r="RT109" s="76"/>
      <c r="RU109" s="76"/>
      <c r="RV109" s="76"/>
      <c r="RW109" s="76"/>
      <c r="RX109" s="76"/>
      <c r="RY109" s="76"/>
      <c r="RZ109" s="76"/>
      <c r="SA109" s="76"/>
      <c r="SB109" s="76"/>
      <c r="SC109" s="76"/>
      <c r="SD109" s="76"/>
      <c r="SE109" s="76"/>
      <c r="SF109" s="76"/>
      <c r="SG109" s="76"/>
      <c r="SH109" s="76"/>
      <c r="SI109" s="76"/>
      <c r="SJ109" s="76"/>
      <c r="SK109" s="76"/>
      <c r="SL109" s="76"/>
      <c r="SM109" s="76"/>
      <c r="SN109" s="76"/>
      <c r="SO109" s="76"/>
      <c r="SP109" s="76"/>
      <c r="SQ109" s="76"/>
      <c r="SR109" s="76"/>
      <c r="SS109" s="76"/>
      <c r="ST109" s="76"/>
      <c r="SU109" s="76"/>
      <c r="SV109" s="76"/>
      <c r="SW109" s="76"/>
      <c r="SX109" s="76"/>
      <c r="SY109" s="76"/>
      <c r="SZ109" s="76"/>
      <c r="TA109" s="76"/>
      <c r="TB109" s="76"/>
      <c r="TC109" s="76"/>
      <c r="TD109" s="76"/>
      <c r="TE109" s="76"/>
      <c r="TF109" s="76"/>
      <c r="TG109" s="76"/>
      <c r="TH109" s="76"/>
      <c r="TI109" s="76"/>
      <c r="TJ109" s="76"/>
      <c r="TK109" s="76"/>
      <c r="TL109" s="76"/>
      <c r="TM109" s="76"/>
      <c r="TN109" s="76"/>
      <c r="TO109" s="76"/>
      <c r="TP109" s="76"/>
      <c r="TQ109" s="76"/>
      <c r="TR109" s="76"/>
      <c r="TS109" s="76"/>
      <c r="TT109" s="76"/>
      <c r="TU109" s="76"/>
      <c r="TV109" s="76"/>
      <c r="TW109" s="76"/>
      <c r="TX109" s="76"/>
      <c r="TY109" s="76"/>
      <c r="TZ109" s="76"/>
      <c r="UA109" s="76"/>
      <c r="UB109" s="76"/>
      <c r="UC109" s="76"/>
      <c r="UD109" s="76"/>
      <c r="UE109" s="76"/>
      <c r="UF109" s="76"/>
      <c r="UG109" s="76"/>
      <c r="UH109" s="76"/>
      <c r="UI109" s="76"/>
      <c r="UJ109" s="76"/>
      <c r="UK109" s="76"/>
      <c r="UL109" s="76"/>
      <c r="UM109" s="76"/>
      <c r="UN109" s="76"/>
      <c r="UO109" s="76"/>
      <c r="UP109" s="76"/>
      <c r="UQ109" s="76"/>
      <c r="UR109" s="76"/>
      <c r="US109" s="76"/>
      <c r="UT109" s="76"/>
      <c r="UU109" s="76"/>
      <c r="UV109" s="76"/>
      <c r="UW109" s="76"/>
      <c r="UX109" s="76"/>
      <c r="UY109" s="76"/>
      <c r="UZ109" s="76"/>
      <c r="VA109" s="76"/>
      <c r="VB109" s="76"/>
      <c r="VC109" s="76"/>
      <c r="VD109" s="76"/>
      <c r="VE109" s="76"/>
      <c r="VF109" s="76"/>
      <c r="VG109" s="76"/>
      <c r="VH109" s="76"/>
      <c r="VI109" s="76"/>
      <c r="VJ109" s="76"/>
      <c r="VK109" s="76"/>
      <c r="VL109" s="76"/>
      <c r="VM109" s="76"/>
      <c r="VN109" s="76"/>
      <c r="VO109" s="76"/>
      <c r="VP109" s="76"/>
      <c r="VQ109" s="76"/>
      <c r="VR109" s="76"/>
      <c r="VS109" s="76"/>
      <c r="VT109" s="76"/>
      <c r="VU109" s="76"/>
      <c r="VV109" s="76"/>
      <c r="VW109" s="76"/>
      <c r="VX109" s="76"/>
      <c r="VY109" s="76"/>
      <c r="VZ109" s="76"/>
      <c r="WA109" s="76"/>
      <c r="WB109" s="76"/>
      <c r="WC109" s="76"/>
      <c r="WD109" s="76"/>
      <c r="WE109" s="76"/>
      <c r="WF109" s="76"/>
      <c r="WG109" s="76"/>
      <c r="WH109" s="76"/>
      <c r="WI109" s="76"/>
      <c r="WJ109" s="76"/>
      <c r="WK109" s="76"/>
      <c r="WL109" s="76"/>
      <c r="WM109" s="76"/>
      <c r="WN109" s="76"/>
      <c r="WO109" s="76"/>
      <c r="WP109" s="76"/>
      <c r="WQ109" s="76"/>
      <c r="WR109" s="76"/>
      <c r="WS109" s="76"/>
      <c r="WT109" s="76"/>
      <c r="WU109" s="76"/>
      <c r="WV109" s="76"/>
      <c r="WW109" s="76"/>
      <c r="WX109" s="76"/>
      <c r="WY109" s="76"/>
      <c r="WZ109" s="76"/>
      <c r="XA109" s="76"/>
      <c r="XB109" s="76"/>
      <c r="XC109" s="76"/>
      <c r="XD109" s="76"/>
      <c r="XE109" s="76"/>
      <c r="XF109" s="76"/>
      <c r="XG109" s="76"/>
      <c r="XH109" s="76"/>
      <c r="XI109" s="76"/>
      <c r="XJ109" s="76"/>
      <c r="XK109" s="76"/>
      <c r="XL109" s="76"/>
      <c r="XM109" s="76"/>
      <c r="XN109" s="76"/>
      <c r="XO109" s="76"/>
      <c r="XP109" s="76"/>
      <c r="XQ109" s="76"/>
      <c r="XR109" s="76"/>
      <c r="XS109" s="76"/>
      <c r="XT109" s="76"/>
      <c r="XU109" s="76"/>
      <c r="XV109" s="76"/>
      <c r="XW109" s="76"/>
      <c r="XX109" s="76"/>
      <c r="XY109" s="76"/>
      <c r="XZ109" s="76"/>
      <c r="YA109" s="76"/>
      <c r="YB109" s="76"/>
      <c r="YC109" s="76"/>
      <c r="YD109" s="76"/>
      <c r="YE109" s="76"/>
      <c r="YF109" s="76"/>
      <c r="YG109" s="76"/>
      <c r="YH109" s="76"/>
      <c r="YI109" s="76"/>
      <c r="YJ109" s="76"/>
      <c r="YK109" s="76"/>
      <c r="YL109" s="76"/>
      <c r="YM109" s="76"/>
      <c r="YN109" s="76"/>
      <c r="YO109" s="76"/>
      <c r="YP109" s="76"/>
      <c r="YQ109" s="76"/>
      <c r="YR109" s="76"/>
      <c r="YS109" s="76"/>
      <c r="YT109" s="76"/>
      <c r="YU109" s="76"/>
      <c r="YV109" s="76"/>
      <c r="YW109" s="76"/>
      <c r="YX109" s="76"/>
      <c r="YY109" s="76"/>
      <c r="YZ109" s="76"/>
      <c r="ZA109" s="76"/>
      <c r="ZB109" s="76"/>
      <c r="ZC109" s="76"/>
      <c r="ZD109" s="76"/>
      <c r="ZE109" s="76"/>
      <c r="ZF109" s="76"/>
      <c r="ZG109" s="76"/>
      <c r="ZH109" s="76"/>
      <c r="ZI109" s="76"/>
      <c r="ZJ109" s="76"/>
      <c r="ZK109" s="76"/>
      <c r="ZL109" s="76"/>
      <c r="ZM109" s="76"/>
      <c r="ZN109" s="76"/>
      <c r="ZO109" s="76"/>
      <c r="ZP109" s="76"/>
      <c r="ZQ109" s="76"/>
      <c r="ZR109" s="76"/>
      <c r="ZS109" s="76"/>
      <c r="ZT109" s="76"/>
      <c r="ZU109" s="76"/>
      <c r="ZV109" s="76"/>
      <c r="ZW109" s="76"/>
      <c r="ZX109" s="76"/>
      <c r="ZY109" s="76"/>
      <c r="ZZ109" s="76"/>
      <c r="AAA109" s="76"/>
      <c r="AAB109" s="76"/>
      <c r="AAC109" s="76"/>
      <c r="AAD109" s="76"/>
      <c r="AAE109" s="76"/>
      <c r="AAF109" s="76"/>
      <c r="AAG109" s="76"/>
      <c r="AAH109" s="76"/>
      <c r="AAI109" s="76"/>
      <c r="AAJ109" s="76"/>
      <c r="AAK109" s="76"/>
      <c r="AAL109" s="76"/>
      <c r="AAM109" s="76"/>
      <c r="AAN109" s="76"/>
      <c r="AAO109" s="76"/>
      <c r="AAP109" s="76"/>
      <c r="AAQ109" s="76"/>
      <c r="AAR109" s="76"/>
      <c r="AAS109" s="76"/>
      <c r="AAT109" s="76"/>
      <c r="AAU109" s="76"/>
      <c r="AAV109" s="76"/>
      <c r="AAW109" s="76"/>
      <c r="AAX109" s="76"/>
      <c r="AAY109" s="76"/>
      <c r="AAZ109" s="76"/>
      <c r="ABA109" s="76"/>
      <c r="ABB109" s="76"/>
      <c r="ABC109" s="76"/>
      <c r="ABD109" s="76"/>
      <c r="ABE109" s="76"/>
      <c r="ABF109" s="76"/>
      <c r="ABG109" s="76"/>
      <c r="ABH109" s="76"/>
      <c r="ABI109" s="76"/>
      <c r="ABJ109" s="76"/>
      <c r="ABK109" s="76"/>
      <c r="ABL109" s="76"/>
      <c r="ABM109" s="76"/>
      <c r="ABN109" s="76"/>
      <c r="ABO109" s="76"/>
      <c r="ABP109" s="76"/>
      <c r="ABQ109" s="76"/>
      <c r="ABR109" s="76"/>
      <c r="ABS109" s="76"/>
      <c r="ABT109" s="76"/>
      <c r="ABU109" s="76"/>
      <c r="ABV109" s="76"/>
      <c r="ABW109" s="76"/>
      <c r="ABX109" s="76"/>
      <c r="ABY109" s="76"/>
      <c r="ABZ109" s="76"/>
      <c r="ACA109" s="76"/>
      <c r="ACB109" s="76"/>
      <c r="ACC109" s="76"/>
      <c r="ACD109" s="76"/>
      <c r="ACE109" s="76"/>
      <c r="ACF109" s="76"/>
      <c r="ACG109" s="76"/>
      <c r="ACH109" s="76"/>
      <c r="ACI109" s="76"/>
      <c r="ACJ109" s="76"/>
      <c r="ACK109" s="76"/>
      <c r="ACL109" s="76"/>
      <c r="ACM109" s="76"/>
      <c r="ACN109" s="76"/>
      <c r="ACO109" s="76"/>
      <c r="ACP109" s="76"/>
      <c r="ACQ109" s="76"/>
      <c r="ACR109" s="76"/>
      <c r="ACS109" s="76"/>
      <c r="ACT109" s="76"/>
      <c r="ACU109" s="76"/>
      <c r="ACV109" s="76"/>
      <c r="ACW109" s="76"/>
      <c r="ACX109" s="76"/>
      <c r="ACY109" s="76"/>
      <c r="ACZ109" s="76"/>
      <c r="ADA109" s="76"/>
      <c r="ADB109" s="76"/>
      <c r="ADC109" s="76"/>
      <c r="ADD109" s="76"/>
      <c r="ADE109" s="76"/>
      <c r="ADF109" s="76"/>
      <c r="ADG109" s="76"/>
      <c r="ADH109" s="76"/>
      <c r="ADI109" s="76"/>
      <c r="ADJ109" s="76"/>
      <c r="ADK109" s="76"/>
      <c r="ADL109" s="76"/>
      <c r="ADM109" s="76"/>
      <c r="ADN109" s="76"/>
      <c r="ADO109" s="76"/>
      <c r="ADP109" s="76"/>
      <c r="ADQ109" s="76"/>
      <c r="ADR109" s="76"/>
      <c r="ADS109" s="76"/>
      <c r="ADT109" s="76"/>
      <c r="ADU109" s="76"/>
      <c r="ADV109" s="76"/>
      <c r="ADW109" s="76"/>
      <c r="ADX109" s="76"/>
      <c r="ADY109" s="76"/>
      <c r="ADZ109" s="76"/>
      <c r="AEA109" s="76"/>
      <c r="AEB109" s="76"/>
      <c r="AEC109" s="76"/>
      <c r="AED109" s="76"/>
      <c r="AEE109" s="76"/>
      <c r="AEF109" s="76"/>
      <c r="AEG109" s="76"/>
      <c r="AEH109" s="76"/>
      <c r="AEI109" s="76"/>
      <c r="AEJ109" s="76"/>
      <c r="AEK109" s="76"/>
      <c r="AEL109" s="76"/>
      <c r="AEM109" s="76"/>
      <c r="AEN109" s="76"/>
      <c r="AEO109" s="76"/>
      <c r="AEP109" s="76"/>
      <c r="AEQ109" s="76"/>
      <c r="AER109" s="76"/>
      <c r="AES109" s="76"/>
      <c r="AET109" s="76"/>
      <c r="AEU109" s="76"/>
      <c r="AEV109" s="76"/>
      <c r="AEW109" s="76"/>
      <c r="AEX109" s="76"/>
      <c r="AEY109" s="76"/>
      <c r="AEZ109" s="76"/>
      <c r="AFA109" s="76"/>
      <c r="AFB109" s="76"/>
      <c r="AFC109" s="76"/>
      <c r="AFD109" s="76"/>
      <c r="AFE109" s="76"/>
      <c r="AFF109" s="76"/>
      <c r="AFG109" s="76"/>
      <c r="AFH109" s="76"/>
      <c r="AFI109" s="76"/>
      <c r="AFJ109" s="76"/>
      <c r="AFK109" s="76"/>
      <c r="AFL109" s="76"/>
      <c r="AFM109" s="76"/>
      <c r="AFN109" s="76"/>
      <c r="AFO109" s="76"/>
      <c r="AFP109" s="76"/>
      <c r="AFQ109" s="76"/>
      <c r="AFR109" s="76"/>
      <c r="AFS109" s="76"/>
      <c r="AFT109" s="76"/>
      <c r="AFU109" s="76"/>
      <c r="AFV109" s="76"/>
      <c r="AFW109" s="76"/>
      <c r="AFX109" s="76"/>
      <c r="AFY109" s="76"/>
      <c r="AFZ109" s="76"/>
      <c r="AGA109" s="76"/>
      <c r="AGB109" s="76"/>
      <c r="AGC109" s="76"/>
      <c r="AGD109" s="76"/>
      <c r="AGE109" s="76"/>
      <c r="AGF109" s="76"/>
      <c r="AGG109" s="76"/>
      <c r="AGH109" s="76"/>
      <c r="AGI109" s="76"/>
      <c r="AGJ109" s="76"/>
      <c r="AGK109" s="76"/>
      <c r="AGL109" s="76"/>
      <c r="AGM109" s="76"/>
      <c r="AGN109" s="76"/>
      <c r="AGO109" s="76"/>
      <c r="AGP109" s="76"/>
      <c r="AGQ109" s="76"/>
      <c r="AGR109" s="76"/>
      <c r="AGS109" s="76"/>
      <c r="AGT109" s="76"/>
      <c r="AGU109" s="76"/>
      <c r="AGV109" s="76"/>
      <c r="AGW109" s="76"/>
      <c r="AGX109" s="76"/>
      <c r="AGY109" s="76"/>
      <c r="AGZ109" s="76"/>
      <c r="AHA109" s="76"/>
      <c r="AHB109" s="76"/>
      <c r="AHC109" s="76"/>
      <c r="AHD109" s="76"/>
      <c r="AHE109" s="76"/>
      <c r="AHF109" s="76"/>
      <c r="AHG109" s="76"/>
      <c r="AHH109" s="76"/>
      <c r="AHI109" s="76"/>
      <c r="AHJ109" s="76"/>
      <c r="AHK109" s="76"/>
      <c r="AHL109" s="76"/>
      <c r="AHM109" s="76"/>
      <c r="AHN109" s="76"/>
      <c r="AHO109" s="76"/>
      <c r="AHP109" s="76"/>
      <c r="AHQ109" s="76"/>
      <c r="AHR109" s="76"/>
      <c r="AHS109" s="76"/>
      <c r="AHT109" s="76"/>
      <c r="AHU109" s="76"/>
      <c r="AHV109" s="76"/>
      <c r="AHW109" s="76"/>
      <c r="AHX109" s="76"/>
      <c r="AHY109" s="76"/>
      <c r="AHZ109" s="76"/>
      <c r="AIA109" s="76"/>
      <c r="AIB109" s="76"/>
      <c r="AIC109" s="76"/>
      <c r="AID109" s="76"/>
      <c r="AIE109" s="76"/>
      <c r="AIF109" s="76"/>
      <c r="AIG109" s="76"/>
      <c r="AIH109" s="76"/>
      <c r="AII109" s="76"/>
      <c r="AIJ109" s="76"/>
      <c r="AIK109" s="76"/>
      <c r="AIL109" s="76"/>
      <c r="AIM109" s="76"/>
      <c r="AIN109" s="76"/>
      <c r="AIO109" s="76"/>
      <c r="AIP109" s="76"/>
      <c r="AIQ109" s="76"/>
      <c r="AIR109" s="76"/>
      <c r="AIS109" s="76"/>
      <c r="AIT109" s="76"/>
      <c r="AIU109" s="76"/>
      <c r="AIV109" s="76"/>
      <c r="AIW109" s="76"/>
      <c r="AIX109" s="76"/>
      <c r="AIY109" s="76"/>
      <c r="AIZ109" s="76"/>
      <c r="AJA109" s="76"/>
      <c r="AJB109" s="76"/>
      <c r="AJC109" s="76"/>
      <c r="AJD109" s="76"/>
      <c r="AJE109" s="76"/>
      <c r="AJF109" s="76"/>
      <c r="AJG109" s="76"/>
      <c r="AJH109" s="76"/>
      <c r="AJI109" s="76"/>
      <c r="AJJ109" s="76"/>
      <c r="AJK109" s="76"/>
      <c r="AJL109" s="76"/>
      <c r="AJM109" s="76"/>
      <c r="AJN109" s="76"/>
      <c r="AJO109" s="76"/>
      <c r="AJP109" s="76"/>
      <c r="AJQ109" s="76"/>
      <c r="AJR109" s="76"/>
      <c r="AJS109" s="76"/>
      <c r="AJT109" s="76"/>
      <c r="AJU109" s="76"/>
      <c r="AJV109" s="76"/>
      <c r="AJW109" s="76"/>
      <c r="AJX109" s="76"/>
      <c r="AJY109" s="76"/>
      <c r="AJZ109" s="76"/>
      <c r="AKA109" s="76"/>
      <c r="AKB109" s="76"/>
      <c r="AKC109" s="76"/>
      <c r="AKD109" s="76"/>
      <c r="AKE109" s="76"/>
      <c r="AKF109" s="76"/>
      <c r="AKG109" s="76"/>
      <c r="AKH109" s="76"/>
      <c r="AKI109" s="76"/>
      <c r="AKJ109" s="76"/>
      <c r="AKK109" s="76"/>
      <c r="AKL109" s="76"/>
      <c r="AKM109" s="76"/>
      <c r="AKN109" s="76"/>
      <c r="AKO109" s="76"/>
      <c r="AKP109" s="76"/>
      <c r="AKQ109" s="76"/>
      <c r="AKR109" s="76"/>
      <c r="AKS109" s="76"/>
      <c r="AKT109" s="76"/>
      <c r="AKU109" s="76"/>
      <c r="AKV109" s="76"/>
      <c r="AKW109" s="76"/>
      <c r="AKX109" s="76"/>
      <c r="AKY109" s="76"/>
      <c r="AKZ109" s="76"/>
      <c r="ALA109" s="76"/>
      <c r="ALB109" s="76"/>
      <c r="ALC109" s="76"/>
      <c r="ALD109" s="76"/>
      <c r="ALE109" s="76"/>
      <c r="ALF109" s="76"/>
      <c r="ALG109" s="76"/>
      <c r="ALH109" s="76"/>
      <c r="ALI109" s="76"/>
      <c r="ALJ109" s="76"/>
      <c r="ALK109" s="76"/>
      <c r="ALL109" s="76"/>
      <c r="ALM109" s="76"/>
      <c r="ALN109" s="76"/>
      <c r="ALO109" s="76"/>
      <c r="ALP109" s="76"/>
      <c r="ALQ109" s="76"/>
      <c r="ALR109" s="76"/>
      <c r="ALS109" s="76"/>
      <c r="ALT109" s="76"/>
      <c r="ALU109" s="76"/>
      <c r="ALV109" s="76"/>
      <c r="ALW109" s="76"/>
      <c r="ALX109" s="76"/>
      <c r="ALY109" s="76"/>
      <c r="ALZ109" s="76"/>
      <c r="AMA109" s="76"/>
      <c r="AMB109" s="76"/>
      <c r="AMC109" s="76"/>
      <c r="AMD109" s="76"/>
      <c r="AME109" s="76"/>
    </row>
    <row r="110" spans="1:1019" s="80" customFormat="1" ht="25.5">
      <c r="A110" s="20" t="s">
        <v>416</v>
      </c>
      <c r="B110" s="21" t="s">
        <v>65</v>
      </c>
      <c r="C110" s="21" t="s">
        <v>96</v>
      </c>
      <c r="D110" s="71" t="s">
        <v>111</v>
      </c>
      <c r="E110" s="22" t="s">
        <v>62</v>
      </c>
      <c r="F110" s="59">
        <f>F108</f>
        <v>757.41399999999999</v>
      </c>
      <c r="G110" s="23">
        <v>368.59</v>
      </c>
      <c r="H110" s="69">
        <f t="shared" si="35"/>
        <v>0.15</v>
      </c>
      <c r="I110" s="23">
        <f t="shared" si="36"/>
        <v>423.88</v>
      </c>
      <c r="J110" s="23">
        <f t="shared" si="37"/>
        <v>321052.64</v>
      </c>
      <c r="K110" s="78">
        <f t="shared" si="38"/>
        <v>279175.22625999997</v>
      </c>
      <c r="L110" s="76"/>
      <c r="M110" s="79"/>
      <c r="N110" s="76"/>
      <c r="O110" s="76"/>
      <c r="P110" s="76"/>
      <c r="Q110" s="76"/>
      <c r="R110" s="76"/>
      <c r="S110" s="76"/>
      <c r="T110" s="76"/>
      <c r="U110" s="76"/>
      <c r="V110" s="76"/>
      <c r="W110" s="76"/>
      <c r="X110" s="76"/>
      <c r="Y110" s="76"/>
      <c r="Z110" s="76"/>
      <c r="AA110" s="76"/>
      <c r="AB110" s="76"/>
      <c r="AC110" s="76"/>
      <c r="AD110" s="76"/>
      <c r="AE110" s="76"/>
      <c r="AF110" s="76"/>
      <c r="AG110" s="76"/>
      <c r="AH110" s="76"/>
      <c r="AI110" s="76"/>
      <c r="AJ110" s="76"/>
      <c r="AK110" s="76"/>
      <c r="AL110" s="76"/>
      <c r="AM110" s="76"/>
      <c r="AN110" s="76"/>
      <c r="AO110" s="76"/>
      <c r="AP110" s="76"/>
      <c r="AQ110" s="76"/>
      <c r="AR110" s="76"/>
      <c r="AS110" s="76"/>
      <c r="AT110" s="76"/>
      <c r="AU110" s="76"/>
      <c r="AV110" s="76"/>
      <c r="AW110" s="76"/>
      <c r="AX110" s="76"/>
      <c r="AY110" s="76"/>
      <c r="AZ110" s="76"/>
      <c r="BA110" s="76"/>
      <c r="BB110" s="76"/>
      <c r="BC110" s="76"/>
      <c r="BD110" s="76"/>
      <c r="BE110" s="76"/>
      <c r="BF110" s="76"/>
      <c r="BG110" s="76"/>
      <c r="BH110" s="76"/>
      <c r="BI110" s="76"/>
      <c r="BJ110" s="76"/>
      <c r="BK110" s="76"/>
      <c r="BL110" s="76"/>
      <c r="BM110" s="76"/>
      <c r="BN110" s="76"/>
      <c r="BO110" s="76"/>
      <c r="BP110" s="76"/>
      <c r="BQ110" s="76"/>
      <c r="BR110" s="76"/>
      <c r="BS110" s="76"/>
      <c r="BT110" s="76"/>
      <c r="BU110" s="76"/>
      <c r="BV110" s="76"/>
      <c r="BW110" s="76"/>
      <c r="BX110" s="76"/>
      <c r="BY110" s="76"/>
      <c r="BZ110" s="76"/>
      <c r="CA110" s="76"/>
      <c r="CB110" s="76"/>
      <c r="CC110" s="76"/>
      <c r="CD110" s="76"/>
      <c r="CE110" s="76"/>
      <c r="CF110" s="76"/>
      <c r="CG110" s="76"/>
      <c r="CH110" s="76"/>
      <c r="CI110" s="76"/>
      <c r="CJ110" s="76"/>
      <c r="CK110" s="76"/>
      <c r="CL110" s="76"/>
      <c r="CM110" s="76"/>
      <c r="CN110" s="76"/>
      <c r="CO110" s="76"/>
      <c r="CP110" s="76"/>
      <c r="CQ110" s="76"/>
      <c r="CR110" s="76"/>
      <c r="CS110" s="76"/>
      <c r="CT110" s="76"/>
      <c r="CU110" s="76"/>
      <c r="CV110" s="76"/>
      <c r="CW110" s="76"/>
      <c r="CX110" s="76"/>
      <c r="CY110" s="76"/>
      <c r="CZ110" s="76"/>
      <c r="DA110" s="76"/>
      <c r="DB110" s="76"/>
      <c r="DC110" s="76"/>
      <c r="DD110" s="76"/>
      <c r="DE110" s="76"/>
      <c r="DF110" s="76"/>
      <c r="DG110" s="76"/>
      <c r="DH110" s="76"/>
      <c r="DI110" s="76"/>
      <c r="DJ110" s="76"/>
      <c r="DK110" s="76"/>
      <c r="DL110" s="76"/>
      <c r="DM110" s="76"/>
      <c r="DN110" s="76"/>
      <c r="DO110" s="76"/>
      <c r="DP110" s="76"/>
      <c r="DQ110" s="76"/>
      <c r="DR110" s="76"/>
      <c r="DS110" s="76"/>
      <c r="DT110" s="76"/>
      <c r="DU110" s="76"/>
      <c r="DV110" s="76"/>
      <c r="DW110" s="76"/>
      <c r="DX110" s="76"/>
      <c r="DY110" s="76"/>
      <c r="DZ110" s="76"/>
      <c r="EA110" s="76"/>
      <c r="EB110" s="76"/>
      <c r="EC110" s="76"/>
      <c r="ED110" s="76"/>
      <c r="EE110" s="76"/>
      <c r="EF110" s="76"/>
      <c r="EG110" s="76"/>
      <c r="EH110" s="76"/>
      <c r="EI110" s="76"/>
      <c r="EJ110" s="76"/>
      <c r="EK110" s="76"/>
      <c r="EL110" s="76"/>
      <c r="EM110" s="76"/>
      <c r="EN110" s="76"/>
      <c r="EO110" s="76"/>
      <c r="EP110" s="76"/>
      <c r="EQ110" s="76"/>
      <c r="ER110" s="76"/>
      <c r="ES110" s="76"/>
      <c r="ET110" s="76"/>
      <c r="EU110" s="76"/>
      <c r="EV110" s="76"/>
      <c r="EW110" s="76"/>
      <c r="EX110" s="76"/>
      <c r="EY110" s="76"/>
      <c r="EZ110" s="76"/>
      <c r="FA110" s="76"/>
      <c r="FB110" s="76"/>
      <c r="FC110" s="76"/>
      <c r="FD110" s="76"/>
      <c r="FE110" s="76"/>
      <c r="FF110" s="76"/>
      <c r="FG110" s="76"/>
      <c r="FH110" s="76"/>
      <c r="FI110" s="76"/>
      <c r="FJ110" s="76"/>
      <c r="FK110" s="76"/>
      <c r="FL110" s="76"/>
      <c r="FM110" s="76"/>
      <c r="FN110" s="76"/>
      <c r="FO110" s="76"/>
      <c r="FP110" s="76"/>
      <c r="FQ110" s="76"/>
      <c r="FR110" s="76"/>
      <c r="FS110" s="76"/>
      <c r="FT110" s="76"/>
      <c r="FU110" s="76"/>
      <c r="FV110" s="76"/>
      <c r="FW110" s="76"/>
      <c r="FX110" s="76"/>
      <c r="FY110" s="76"/>
      <c r="FZ110" s="76"/>
      <c r="GA110" s="76"/>
      <c r="GB110" s="76"/>
      <c r="GC110" s="76"/>
      <c r="GD110" s="76"/>
      <c r="GE110" s="76"/>
      <c r="GF110" s="76"/>
      <c r="GG110" s="76"/>
      <c r="GH110" s="76"/>
      <c r="GI110" s="76"/>
      <c r="GJ110" s="76"/>
      <c r="GK110" s="76"/>
      <c r="GL110" s="76"/>
      <c r="GM110" s="76"/>
      <c r="GN110" s="76"/>
      <c r="GO110" s="76"/>
      <c r="GP110" s="76"/>
      <c r="GQ110" s="76"/>
      <c r="GR110" s="76"/>
      <c r="GS110" s="76"/>
      <c r="GT110" s="76"/>
      <c r="GU110" s="76"/>
      <c r="GV110" s="76"/>
      <c r="GW110" s="76"/>
      <c r="GX110" s="76"/>
      <c r="GY110" s="76"/>
      <c r="GZ110" s="76"/>
      <c r="HA110" s="76"/>
      <c r="HB110" s="76"/>
      <c r="HC110" s="76"/>
      <c r="HD110" s="76"/>
      <c r="HE110" s="76"/>
      <c r="HF110" s="76"/>
      <c r="HG110" s="76"/>
      <c r="HH110" s="76"/>
      <c r="HI110" s="76"/>
      <c r="HJ110" s="76"/>
      <c r="HK110" s="76"/>
      <c r="HL110" s="76"/>
      <c r="HM110" s="76"/>
      <c r="HN110" s="76"/>
      <c r="HO110" s="76"/>
      <c r="HP110" s="76"/>
      <c r="HQ110" s="76"/>
      <c r="HR110" s="76"/>
      <c r="HS110" s="76"/>
      <c r="HT110" s="76"/>
      <c r="HU110" s="76"/>
      <c r="HV110" s="76"/>
      <c r="HW110" s="76"/>
      <c r="HX110" s="76"/>
      <c r="HY110" s="76"/>
      <c r="HZ110" s="76"/>
      <c r="IA110" s="76"/>
      <c r="IB110" s="76"/>
      <c r="IC110" s="76"/>
      <c r="ID110" s="76"/>
      <c r="IE110" s="76"/>
      <c r="IF110" s="76"/>
      <c r="IG110" s="76"/>
      <c r="IH110" s="76"/>
      <c r="II110" s="76"/>
      <c r="IJ110" s="76"/>
      <c r="IK110" s="76"/>
      <c r="IL110" s="76"/>
      <c r="IM110" s="76"/>
      <c r="IN110" s="76"/>
      <c r="IO110" s="76"/>
      <c r="IP110" s="76"/>
      <c r="IQ110" s="76"/>
      <c r="IR110" s="76"/>
      <c r="IS110" s="76"/>
      <c r="IT110" s="76"/>
      <c r="IU110" s="76"/>
      <c r="IV110" s="76"/>
      <c r="IW110" s="76"/>
      <c r="IX110" s="76"/>
      <c r="IY110" s="76"/>
      <c r="IZ110" s="76"/>
      <c r="JA110" s="76"/>
      <c r="JB110" s="76"/>
      <c r="JC110" s="76"/>
      <c r="JD110" s="76"/>
      <c r="JE110" s="76"/>
      <c r="JF110" s="76"/>
      <c r="JG110" s="76"/>
      <c r="JH110" s="76"/>
      <c r="JI110" s="76"/>
      <c r="JJ110" s="76"/>
      <c r="JK110" s="76"/>
      <c r="JL110" s="76"/>
      <c r="JM110" s="76"/>
      <c r="JN110" s="76"/>
      <c r="JO110" s="76"/>
      <c r="JP110" s="76"/>
      <c r="JQ110" s="76"/>
      <c r="JR110" s="76"/>
      <c r="JS110" s="76"/>
      <c r="JT110" s="76"/>
      <c r="JU110" s="76"/>
      <c r="JV110" s="76"/>
      <c r="JW110" s="76"/>
      <c r="JX110" s="76"/>
      <c r="JY110" s="76"/>
      <c r="JZ110" s="76"/>
      <c r="KA110" s="76"/>
      <c r="KB110" s="76"/>
      <c r="KC110" s="76"/>
      <c r="KD110" s="76"/>
      <c r="KE110" s="76"/>
      <c r="KF110" s="76"/>
      <c r="KG110" s="76"/>
      <c r="KH110" s="76"/>
      <c r="KI110" s="76"/>
      <c r="KJ110" s="76"/>
      <c r="KK110" s="76"/>
      <c r="KL110" s="76"/>
      <c r="KM110" s="76"/>
      <c r="KN110" s="76"/>
      <c r="KO110" s="76"/>
      <c r="KP110" s="76"/>
      <c r="KQ110" s="76"/>
      <c r="KR110" s="76"/>
      <c r="KS110" s="76"/>
      <c r="KT110" s="76"/>
      <c r="KU110" s="76"/>
      <c r="KV110" s="76"/>
      <c r="KW110" s="76"/>
      <c r="KX110" s="76"/>
      <c r="KY110" s="76"/>
      <c r="KZ110" s="76"/>
      <c r="LA110" s="76"/>
      <c r="LB110" s="76"/>
      <c r="LC110" s="76"/>
      <c r="LD110" s="76"/>
      <c r="LE110" s="76"/>
      <c r="LF110" s="76"/>
      <c r="LG110" s="76"/>
      <c r="LH110" s="76"/>
      <c r="LI110" s="76"/>
      <c r="LJ110" s="76"/>
      <c r="LK110" s="76"/>
      <c r="LL110" s="76"/>
      <c r="LM110" s="76"/>
      <c r="LN110" s="76"/>
      <c r="LO110" s="76"/>
      <c r="LP110" s="76"/>
      <c r="LQ110" s="76"/>
      <c r="LR110" s="76"/>
      <c r="LS110" s="76"/>
      <c r="LT110" s="76"/>
      <c r="LU110" s="76"/>
      <c r="LV110" s="76"/>
      <c r="LW110" s="76"/>
      <c r="LX110" s="76"/>
      <c r="LY110" s="76"/>
      <c r="LZ110" s="76"/>
      <c r="MA110" s="76"/>
      <c r="MB110" s="76"/>
      <c r="MC110" s="76"/>
      <c r="MD110" s="76"/>
      <c r="ME110" s="76"/>
      <c r="MF110" s="76"/>
      <c r="MG110" s="76"/>
      <c r="MH110" s="76"/>
      <c r="MI110" s="76"/>
      <c r="MJ110" s="76"/>
      <c r="MK110" s="76"/>
      <c r="ML110" s="76"/>
      <c r="MM110" s="76"/>
      <c r="MN110" s="76"/>
      <c r="MO110" s="76"/>
      <c r="MP110" s="76"/>
      <c r="MQ110" s="76"/>
      <c r="MR110" s="76"/>
      <c r="MS110" s="76"/>
      <c r="MT110" s="76"/>
      <c r="MU110" s="76"/>
      <c r="MV110" s="76"/>
      <c r="MW110" s="76"/>
      <c r="MX110" s="76"/>
      <c r="MY110" s="76"/>
      <c r="MZ110" s="76"/>
      <c r="NA110" s="76"/>
      <c r="NB110" s="76"/>
      <c r="NC110" s="76"/>
      <c r="ND110" s="76"/>
      <c r="NE110" s="76"/>
      <c r="NF110" s="76"/>
      <c r="NG110" s="76"/>
      <c r="NH110" s="76"/>
      <c r="NI110" s="76"/>
      <c r="NJ110" s="76"/>
      <c r="NK110" s="76"/>
      <c r="NL110" s="76"/>
      <c r="NM110" s="76"/>
      <c r="NN110" s="76"/>
      <c r="NO110" s="76"/>
      <c r="NP110" s="76"/>
      <c r="NQ110" s="76"/>
      <c r="NR110" s="76"/>
      <c r="NS110" s="76"/>
      <c r="NT110" s="76"/>
      <c r="NU110" s="76"/>
      <c r="NV110" s="76"/>
      <c r="NW110" s="76"/>
      <c r="NX110" s="76"/>
      <c r="NY110" s="76"/>
      <c r="NZ110" s="76"/>
      <c r="OA110" s="76"/>
      <c r="OB110" s="76"/>
      <c r="OC110" s="76"/>
      <c r="OD110" s="76"/>
      <c r="OE110" s="76"/>
      <c r="OF110" s="76"/>
      <c r="OG110" s="76"/>
      <c r="OH110" s="76"/>
      <c r="OI110" s="76"/>
      <c r="OJ110" s="76"/>
      <c r="OK110" s="76"/>
      <c r="OL110" s="76"/>
      <c r="OM110" s="76"/>
      <c r="ON110" s="76"/>
      <c r="OO110" s="76"/>
      <c r="OP110" s="76"/>
      <c r="OQ110" s="76"/>
      <c r="OR110" s="76"/>
      <c r="OS110" s="76"/>
      <c r="OT110" s="76"/>
      <c r="OU110" s="76"/>
      <c r="OV110" s="76"/>
      <c r="OW110" s="76"/>
      <c r="OX110" s="76"/>
      <c r="OY110" s="76"/>
      <c r="OZ110" s="76"/>
      <c r="PA110" s="76"/>
      <c r="PB110" s="76"/>
      <c r="PC110" s="76"/>
      <c r="PD110" s="76"/>
      <c r="PE110" s="76"/>
      <c r="PF110" s="76"/>
      <c r="PG110" s="76"/>
      <c r="PH110" s="76"/>
      <c r="PI110" s="76"/>
      <c r="PJ110" s="76"/>
      <c r="PK110" s="76"/>
      <c r="PL110" s="76"/>
      <c r="PM110" s="76"/>
      <c r="PN110" s="76"/>
      <c r="PO110" s="76"/>
      <c r="PP110" s="76"/>
      <c r="PQ110" s="76"/>
      <c r="PR110" s="76"/>
      <c r="PS110" s="76"/>
      <c r="PT110" s="76"/>
      <c r="PU110" s="76"/>
      <c r="PV110" s="76"/>
      <c r="PW110" s="76"/>
      <c r="PX110" s="76"/>
      <c r="PY110" s="76"/>
      <c r="PZ110" s="76"/>
      <c r="QA110" s="76"/>
      <c r="QB110" s="76"/>
      <c r="QC110" s="76"/>
      <c r="QD110" s="76"/>
      <c r="QE110" s="76"/>
      <c r="QF110" s="76"/>
      <c r="QG110" s="76"/>
      <c r="QH110" s="76"/>
      <c r="QI110" s="76"/>
      <c r="QJ110" s="76"/>
      <c r="QK110" s="76"/>
      <c r="QL110" s="76"/>
      <c r="QM110" s="76"/>
      <c r="QN110" s="76"/>
      <c r="QO110" s="76"/>
      <c r="QP110" s="76"/>
      <c r="QQ110" s="76"/>
      <c r="QR110" s="76"/>
      <c r="QS110" s="76"/>
      <c r="QT110" s="76"/>
      <c r="QU110" s="76"/>
      <c r="QV110" s="76"/>
      <c r="QW110" s="76"/>
      <c r="QX110" s="76"/>
      <c r="QY110" s="76"/>
      <c r="QZ110" s="76"/>
      <c r="RA110" s="76"/>
      <c r="RB110" s="76"/>
      <c r="RC110" s="76"/>
      <c r="RD110" s="76"/>
      <c r="RE110" s="76"/>
      <c r="RF110" s="76"/>
      <c r="RG110" s="76"/>
      <c r="RH110" s="76"/>
      <c r="RI110" s="76"/>
      <c r="RJ110" s="76"/>
      <c r="RK110" s="76"/>
      <c r="RL110" s="76"/>
      <c r="RM110" s="76"/>
      <c r="RN110" s="76"/>
      <c r="RO110" s="76"/>
      <c r="RP110" s="76"/>
      <c r="RQ110" s="76"/>
      <c r="RR110" s="76"/>
      <c r="RS110" s="76"/>
      <c r="RT110" s="76"/>
      <c r="RU110" s="76"/>
      <c r="RV110" s="76"/>
      <c r="RW110" s="76"/>
      <c r="RX110" s="76"/>
      <c r="RY110" s="76"/>
      <c r="RZ110" s="76"/>
      <c r="SA110" s="76"/>
      <c r="SB110" s="76"/>
      <c r="SC110" s="76"/>
      <c r="SD110" s="76"/>
      <c r="SE110" s="76"/>
      <c r="SF110" s="76"/>
      <c r="SG110" s="76"/>
      <c r="SH110" s="76"/>
      <c r="SI110" s="76"/>
      <c r="SJ110" s="76"/>
      <c r="SK110" s="76"/>
      <c r="SL110" s="76"/>
      <c r="SM110" s="76"/>
      <c r="SN110" s="76"/>
      <c r="SO110" s="76"/>
      <c r="SP110" s="76"/>
      <c r="SQ110" s="76"/>
      <c r="SR110" s="76"/>
      <c r="SS110" s="76"/>
      <c r="ST110" s="76"/>
      <c r="SU110" s="76"/>
      <c r="SV110" s="76"/>
      <c r="SW110" s="76"/>
      <c r="SX110" s="76"/>
      <c r="SY110" s="76"/>
      <c r="SZ110" s="76"/>
      <c r="TA110" s="76"/>
      <c r="TB110" s="76"/>
      <c r="TC110" s="76"/>
      <c r="TD110" s="76"/>
      <c r="TE110" s="76"/>
      <c r="TF110" s="76"/>
      <c r="TG110" s="76"/>
      <c r="TH110" s="76"/>
      <c r="TI110" s="76"/>
      <c r="TJ110" s="76"/>
      <c r="TK110" s="76"/>
      <c r="TL110" s="76"/>
      <c r="TM110" s="76"/>
      <c r="TN110" s="76"/>
      <c r="TO110" s="76"/>
      <c r="TP110" s="76"/>
      <c r="TQ110" s="76"/>
      <c r="TR110" s="76"/>
      <c r="TS110" s="76"/>
      <c r="TT110" s="76"/>
      <c r="TU110" s="76"/>
      <c r="TV110" s="76"/>
      <c r="TW110" s="76"/>
      <c r="TX110" s="76"/>
      <c r="TY110" s="76"/>
      <c r="TZ110" s="76"/>
      <c r="UA110" s="76"/>
      <c r="UB110" s="76"/>
      <c r="UC110" s="76"/>
      <c r="UD110" s="76"/>
      <c r="UE110" s="76"/>
      <c r="UF110" s="76"/>
      <c r="UG110" s="76"/>
      <c r="UH110" s="76"/>
      <c r="UI110" s="76"/>
      <c r="UJ110" s="76"/>
      <c r="UK110" s="76"/>
      <c r="UL110" s="76"/>
      <c r="UM110" s="76"/>
      <c r="UN110" s="76"/>
      <c r="UO110" s="76"/>
      <c r="UP110" s="76"/>
      <c r="UQ110" s="76"/>
      <c r="UR110" s="76"/>
      <c r="US110" s="76"/>
      <c r="UT110" s="76"/>
      <c r="UU110" s="76"/>
      <c r="UV110" s="76"/>
      <c r="UW110" s="76"/>
      <c r="UX110" s="76"/>
      <c r="UY110" s="76"/>
      <c r="UZ110" s="76"/>
      <c r="VA110" s="76"/>
      <c r="VB110" s="76"/>
      <c r="VC110" s="76"/>
      <c r="VD110" s="76"/>
      <c r="VE110" s="76"/>
      <c r="VF110" s="76"/>
      <c r="VG110" s="76"/>
      <c r="VH110" s="76"/>
      <c r="VI110" s="76"/>
      <c r="VJ110" s="76"/>
      <c r="VK110" s="76"/>
      <c r="VL110" s="76"/>
      <c r="VM110" s="76"/>
      <c r="VN110" s="76"/>
      <c r="VO110" s="76"/>
      <c r="VP110" s="76"/>
      <c r="VQ110" s="76"/>
      <c r="VR110" s="76"/>
      <c r="VS110" s="76"/>
      <c r="VT110" s="76"/>
      <c r="VU110" s="76"/>
      <c r="VV110" s="76"/>
      <c r="VW110" s="76"/>
      <c r="VX110" s="76"/>
      <c r="VY110" s="76"/>
      <c r="VZ110" s="76"/>
      <c r="WA110" s="76"/>
      <c r="WB110" s="76"/>
      <c r="WC110" s="76"/>
      <c r="WD110" s="76"/>
      <c r="WE110" s="76"/>
      <c r="WF110" s="76"/>
      <c r="WG110" s="76"/>
      <c r="WH110" s="76"/>
      <c r="WI110" s="76"/>
      <c r="WJ110" s="76"/>
      <c r="WK110" s="76"/>
      <c r="WL110" s="76"/>
      <c r="WM110" s="76"/>
      <c r="WN110" s="76"/>
      <c r="WO110" s="76"/>
      <c r="WP110" s="76"/>
      <c r="WQ110" s="76"/>
      <c r="WR110" s="76"/>
      <c r="WS110" s="76"/>
      <c r="WT110" s="76"/>
      <c r="WU110" s="76"/>
      <c r="WV110" s="76"/>
      <c r="WW110" s="76"/>
      <c r="WX110" s="76"/>
      <c r="WY110" s="76"/>
      <c r="WZ110" s="76"/>
      <c r="XA110" s="76"/>
      <c r="XB110" s="76"/>
      <c r="XC110" s="76"/>
      <c r="XD110" s="76"/>
      <c r="XE110" s="76"/>
      <c r="XF110" s="76"/>
      <c r="XG110" s="76"/>
      <c r="XH110" s="76"/>
      <c r="XI110" s="76"/>
      <c r="XJ110" s="76"/>
      <c r="XK110" s="76"/>
      <c r="XL110" s="76"/>
      <c r="XM110" s="76"/>
      <c r="XN110" s="76"/>
      <c r="XO110" s="76"/>
      <c r="XP110" s="76"/>
      <c r="XQ110" s="76"/>
      <c r="XR110" s="76"/>
      <c r="XS110" s="76"/>
      <c r="XT110" s="76"/>
      <c r="XU110" s="76"/>
      <c r="XV110" s="76"/>
      <c r="XW110" s="76"/>
      <c r="XX110" s="76"/>
      <c r="XY110" s="76"/>
      <c r="XZ110" s="76"/>
      <c r="YA110" s="76"/>
      <c r="YB110" s="76"/>
      <c r="YC110" s="76"/>
      <c r="YD110" s="76"/>
      <c r="YE110" s="76"/>
      <c r="YF110" s="76"/>
      <c r="YG110" s="76"/>
      <c r="YH110" s="76"/>
      <c r="YI110" s="76"/>
      <c r="YJ110" s="76"/>
      <c r="YK110" s="76"/>
      <c r="YL110" s="76"/>
      <c r="YM110" s="76"/>
      <c r="YN110" s="76"/>
      <c r="YO110" s="76"/>
      <c r="YP110" s="76"/>
      <c r="YQ110" s="76"/>
      <c r="YR110" s="76"/>
      <c r="YS110" s="76"/>
      <c r="YT110" s="76"/>
      <c r="YU110" s="76"/>
      <c r="YV110" s="76"/>
      <c r="YW110" s="76"/>
      <c r="YX110" s="76"/>
      <c r="YY110" s="76"/>
      <c r="YZ110" s="76"/>
      <c r="ZA110" s="76"/>
      <c r="ZB110" s="76"/>
      <c r="ZC110" s="76"/>
      <c r="ZD110" s="76"/>
      <c r="ZE110" s="76"/>
      <c r="ZF110" s="76"/>
      <c r="ZG110" s="76"/>
      <c r="ZH110" s="76"/>
      <c r="ZI110" s="76"/>
      <c r="ZJ110" s="76"/>
      <c r="ZK110" s="76"/>
      <c r="ZL110" s="76"/>
      <c r="ZM110" s="76"/>
      <c r="ZN110" s="76"/>
      <c r="ZO110" s="76"/>
      <c r="ZP110" s="76"/>
      <c r="ZQ110" s="76"/>
      <c r="ZR110" s="76"/>
      <c r="ZS110" s="76"/>
      <c r="ZT110" s="76"/>
      <c r="ZU110" s="76"/>
      <c r="ZV110" s="76"/>
      <c r="ZW110" s="76"/>
      <c r="ZX110" s="76"/>
      <c r="ZY110" s="76"/>
      <c r="ZZ110" s="76"/>
      <c r="AAA110" s="76"/>
      <c r="AAB110" s="76"/>
      <c r="AAC110" s="76"/>
      <c r="AAD110" s="76"/>
      <c r="AAE110" s="76"/>
      <c r="AAF110" s="76"/>
      <c r="AAG110" s="76"/>
      <c r="AAH110" s="76"/>
      <c r="AAI110" s="76"/>
      <c r="AAJ110" s="76"/>
      <c r="AAK110" s="76"/>
      <c r="AAL110" s="76"/>
      <c r="AAM110" s="76"/>
      <c r="AAN110" s="76"/>
      <c r="AAO110" s="76"/>
      <c r="AAP110" s="76"/>
      <c r="AAQ110" s="76"/>
      <c r="AAR110" s="76"/>
      <c r="AAS110" s="76"/>
      <c r="AAT110" s="76"/>
      <c r="AAU110" s="76"/>
      <c r="AAV110" s="76"/>
      <c r="AAW110" s="76"/>
      <c r="AAX110" s="76"/>
      <c r="AAY110" s="76"/>
      <c r="AAZ110" s="76"/>
      <c r="ABA110" s="76"/>
      <c r="ABB110" s="76"/>
      <c r="ABC110" s="76"/>
      <c r="ABD110" s="76"/>
      <c r="ABE110" s="76"/>
      <c r="ABF110" s="76"/>
      <c r="ABG110" s="76"/>
      <c r="ABH110" s="76"/>
      <c r="ABI110" s="76"/>
      <c r="ABJ110" s="76"/>
      <c r="ABK110" s="76"/>
      <c r="ABL110" s="76"/>
      <c r="ABM110" s="76"/>
      <c r="ABN110" s="76"/>
      <c r="ABO110" s="76"/>
      <c r="ABP110" s="76"/>
      <c r="ABQ110" s="76"/>
      <c r="ABR110" s="76"/>
      <c r="ABS110" s="76"/>
      <c r="ABT110" s="76"/>
      <c r="ABU110" s="76"/>
      <c r="ABV110" s="76"/>
      <c r="ABW110" s="76"/>
      <c r="ABX110" s="76"/>
      <c r="ABY110" s="76"/>
      <c r="ABZ110" s="76"/>
      <c r="ACA110" s="76"/>
      <c r="ACB110" s="76"/>
      <c r="ACC110" s="76"/>
      <c r="ACD110" s="76"/>
      <c r="ACE110" s="76"/>
      <c r="ACF110" s="76"/>
      <c r="ACG110" s="76"/>
      <c r="ACH110" s="76"/>
      <c r="ACI110" s="76"/>
      <c r="ACJ110" s="76"/>
      <c r="ACK110" s="76"/>
      <c r="ACL110" s="76"/>
      <c r="ACM110" s="76"/>
      <c r="ACN110" s="76"/>
      <c r="ACO110" s="76"/>
      <c r="ACP110" s="76"/>
      <c r="ACQ110" s="76"/>
      <c r="ACR110" s="76"/>
      <c r="ACS110" s="76"/>
      <c r="ACT110" s="76"/>
      <c r="ACU110" s="76"/>
      <c r="ACV110" s="76"/>
      <c r="ACW110" s="76"/>
      <c r="ACX110" s="76"/>
      <c r="ACY110" s="76"/>
      <c r="ACZ110" s="76"/>
      <c r="ADA110" s="76"/>
      <c r="ADB110" s="76"/>
      <c r="ADC110" s="76"/>
      <c r="ADD110" s="76"/>
      <c r="ADE110" s="76"/>
      <c r="ADF110" s="76"/>
      <c r="ADG110" s="76"/>
      <c r="ADH110" s="76"/>
      <c r="ADI110" s="76"/>
      <c r="ADJ110" s="76"/>
      <c r="ADK110" s="76"/>
      <c r="ADL110" s="76"/>
      <c r="ADM110" s="76"/>
      <c r="ADN110" s="76"/>
      <c r="ADO110" s="76"/>
      <c r="ADP110" s="76"/>
      <c r="ADQ110" s="76"/>
      <c r="ADR110" s="76"/>
      <c r="ADS110" s="76"/>
      <c r="ADT110" s="76"/>
      <c r="ADU110" s="76"/>
      <c r="ADV110" s="76"/>
      <c r="ADW110" s="76"/>
      <c r="ADX110" s="76"/>
      <c r="ADY110" s="76"/>
      <c r="ADZ110" s="76"/>
      <c r="AEA110" s="76"/>
      <c r="AEB110" s="76"/>
      <c r="AEC110" s="76"/>
      <c r="AED110" s="76"/>
      <c r="AEE110" s="76"/>
      <c r="AEF110" s="76"/>
      <c r="AEG110" s="76"/>
      <c r="AEH110" s="76"/>
      <c r="AEI110" s="76"/>
      <c r="AEJ110" s="76"/>
      <c r="AEK110" s="76"/>
      <c r="AEL110" s="76"/>
      <c r="AEM110" s="76"/>
      <c r="AEN110" s="76"/>
      <c r="AEO110" s="76"/>
      <c r="AEP110" s="76"/>
      <c r="AEQ110" s="76"/>
      <c r="AER110" s="76"/>
      <c r="AES110" s="76"/>
      <c r="AET110" s="76"/>
      <c r="AEU110" s="76"/>
      <c r="AEV110" s="76"/>
      <c r="AEW110" s="76"/>
      <c r="AEX110" s="76"/>
      <c r="AEY110" s="76"/>
      <c r="AEZ110" s="76"/>
      <c r="AFA110" s="76"/>
      <c r="AFB110" s="76"/>
      <c r="AFC110" s="76"/>
      <c r="AFD110" s="76"/>
      <c r="AFE110" s="76"/>
      <c r="AFF110" s="76"/>
      <c r="AFG110" s="76"/>
      <c r="AFH110" s="76"/>
      <c r="AFI110" s="76"/>
      <c r="AFJ110" s="76"/>
      <c r="AFK110" s="76"/>
      <c r="AFL110" s="76"/>
      <c r="AFM110" s="76"/>
      <c r="AFN110" s="76"/>
      <c r="AFO110" s="76"/>
      <c r="AFP110" s="76"/>
      <c r="AFQ110" s="76"/>
      <c r="AFR110" s="76"/>
      <c r="AFS110" s="76"/>
      <c r="AFT110" s="76"/>
      <c r="AFU110" s="76"/>
      <c r="AFV110" s="76"/>
      <c r="AFW110" s="76"/>
      <c r="AFX110" s="76"/>
      <c r="AFY110" s="76"/>
      <c r="AFZ110" s="76"/>
      <c r="AGA110" s="76"/>
      <c r="AGB110" s="76"/>
      <c r="AGC110" s="76"/>
      <c r="AGD110" s="76"/>
      <c r="AGE110" s="76"/>
      <c r="AGF110" s="76"/>
      <c r="AGG110" s="76"/>
      <c r="AGH110" s="76"/>
      <c r="AGI110" s="76"/>
      <c r="AGJ110" s="76"/>
      <c r="AGK110" s="76"/>
      <c r="AGL110" s="76"/>
      <c r="AGM110" s="76"/>
      <c r="AGN110" s="76"/>
      <c r="AGO110" s="76"/>
      <c r="AGP110" s="76"/>
      <c r="AGQ110" s="76"/>
      <c r="AGR110" s="76"/>
      <c r="AGS110" s="76"/>
      <c r="AGT110" s="76"/>
      <c r="AGU110" s="76"/>
      <c r="AGV110" s="76"/>
      <c r="AGW110" s="76"/>
      <c r="AGX110" s="76"/>
      <c r="AGY110" s="76"/>
      <c r="AGZ110" s="76"/>
      <c r="AHA110" s="76"/>
      <c r="AHB110" s="76"/>
      <c r="AHC110" s="76"/>
      <c r="AHD110" s="76"/>
      <c r="AHE110" s="76"/>
      <c r="AHF110" s="76"/>
      <c r="AHG110" s="76"/>
      <c r="AHH110" s="76"/>
      <c r="AHI110" s="76"/>
      <c r="AHJ110" s="76"/>
      <c r="AHK110" s="76"/>
      <c r="AHL110" s="76"/>
      <c r="AHM110" s="76"/>
      <c r="AHN110" s="76"/>
      <c r="AHO110" s="76"/>
      <c r="AHP110" s="76"/>
      <c r="AHQ110" s="76"/>
      <c r="AHR110" s="76"/>
      <c r="AHS110" s="76"/>
      <c r="AHT110" s="76"/>
      <c r="AHU110" s="76"/>
      <c r="AHV110" s="76"/>
      <c r="AHW110" s="76"/>
      <c r="AHX110" s="76"/>
      <c r="AHY110" s="76"/>
      <c r="AHZ110" s="76"/>
      <c r="AIA110" s="76"/>
      <c r="AIB110" s="76"/>
      <c r="AIC110" s="76"/>
      <c r="AID110" s="76"/>
      <c r="AIE110" s="76"/>
      <c r="AIF110" s="76"/>
      <c r="AIG110" s="76"/>
      <c r="AIH110" s="76"/>
      <c r="AII110" s="76"/>
      <c r="AIJ110" s="76"/>
      <c r="AIK110" s="76"/>
      <c r="AIL110" s="76"/>
      <c r="AIM110" s="76"/>
      <c r="AIN110" s="76"/>
      <c r="AIO110" s="76"/>
      <c r="AIP110" s="76"/>
      <c r="AIQ110" s="76"/>
      <c r="AIR110" s="76"/>
      <c r="AIS110" s="76"/>
      <c r="AIT110" s="76"/>
      <c r="AIU110" s="76"/>
      <c r="AIV110" s="76"/>
      <c r="AIW110" s="76"/>
      <c r="AIX110" s="76"/>
      <c r="AIY110" s="76"/>
      <c r="AIZ110" s="76"/>
      <c r="AJA110" s="76"/>
      <c r="AJB110" s="76"/>
      <c r="AJC110" s="76"/>
      <c r="AJD110" s="76"/>
      <c r="AJE110" s="76"/>
      <c r="AJF110" s="76"/>
      <c r="AJG110" s="76"/>
      <c r="AJH110" s="76"/>
      <c r="AJI110" s="76"/>
      <c r="AJJ110" s="76"/>
      <c r="AJK110" s="76"/>
      <c r="AJL110" s="76"/>
      <c r="AJM110" s="76"/>
      <c r="AJN110" s="76"/>
      <c r="AJO110" s="76"/>
      <c r="AJP110" s="76"/>
      <c r="AJQ110" s="76"/>
      <c r="AJR110" s="76"/>
      <c r="AJS110" s="76"/>
      <c r="AJT110" s="76"/>
      <c r="AJU110" s="76"/>
      <c r="AJV110" s="76"/>
      <c r="AJW110" s="76"/>
      <c r="AJX110" s="76"/>
      <c r="AJY110" s="76"/>
      <c r="AJZ110" s="76"/>
      <c r="AKA110" s="76"/>
      <c r="AKB110" s="76"/>
      <c r="AKC110" s="76"/>
      <c r="AKD110" s="76"/>
      <c r="AKE110" s="76"/>
      <c r="AKF110" s="76"/>
      <c r="AKG110" s="76"/>
      <c r="AKH110" s="76"/>
      <c r="AKI110" s="76"/>
      <c r="AKJ110" s="76"/>
      <c r="AKK110" s="76"/>
      <c r="AKL110" s="76"/>
      <c r="AKM110" s="76"/>
      <c r="AKN110" s="76"/>
      <c r="AKO110" s="76"/>
      <c r="AKP110" s="76"/>
      <c r="AKQ110" s="76"/>
      <c r="AKR110" s="76"/>
      <c r="AKS110" s="76"/>
      <c r="AKT110" s="76"/>
      <c r="AKU110" s="76"/>
      <c r="AKV110" s="76"/>
      <c r="AKW110" s="76"/>
      <c r="AKX110" s="76"/>
      <c r="AKY110" s="76"/>
      <c r="AKZ110" s="76"/>
      <c r="ALA110" s="76"/>
      <c r="ALB110" s="76"/>
      <c r="ALC110" s="76"/>
      <c r="ALD110" s="76"/>
      <c r="ALE110" s="76"/>
      <c r="ALF110" s="76"/>
      <c r="ALG110" s="76"/>
      <c r="ALH110" s="76"/>
      <c r="ALI110" s="76"/>
      <c r="ALJ110" s="76"/>
      <c r="ALK110" s="76"/>
      <c r="ALL110" s="76"/>
      <c r="ALM110" s="76"/>
      <c r="ALN110" s="76"/>
      <c r="ALO110" s="76"/>
      <c r="ALP110" s="76"/>
      <c r="ALQ110" s="76"/>
      <c r="ALR110" s="76"/>
      <c r="ALS110" s="76"/>
      <c r="ALT110" s="76"/>
      <c r="ALU110" s="76"/>
      <c r="ALV110" s="76"/>
      <c r="ALW110" s="76"/>
      <c r="ALX110" s="76"/>
      <c r="ALY110" s="76"/>
      <c r="ALZ110" s="76"/>
      <c r="AMA110" s="76"/>
      <c r="AMB110" s="76"/>
      <c r="AMC110" s="76"/>
      <c r="AMD110" s="76"/>
      <c r="AME110" s="76"/>
    </row>
    <row r="111" spans="1:1019" s="77" customFormat="1">
      <c r="A111" s="49" t="s">
        <v>131</v>
      </c>
      <c r="B111" s="49"/>
      <c r="C111" s="49"/>
      <c r="D111" s="50" t="s">
        <v>30</v>
      </c>
      <c r="E111" s="49"/>
      <c r="F111" s="62"/>
      <c r="G111" s="51"/>
      <c r="H111" s="51"/>
      <c r="I111" s="51"/>
      <c r="J111" s="51">
        <f>SUM(J112:J118)</f>
        <v>580627.5</v>
      </c>
      <c r="K111" s="76"/>
      <c r="L111" s="76"/>
      <c r="M111" s="76"/>
      <c r="N111" s="76"/>
      <c r="O111" s="76"/>
      <c r="P111" s="76"/>
      <c r="Q111" s="76"/>
      <c r="R111" s="76"/>
      <c r="S111" s="76"/>
      <c r="T111" s="76"/>
      <c r="U111" s="76"/>
      <c r="V111" s="76"/>
      <c r="W111" s="76"/>
      <c r="X111" s="76"/>
      <c r="Y111" s="76"/>
      <c r="Z111" s="76"/>
      <c r="AA111" s="76"/>
      <c r="AB111" s="76"/>
      <c r="AC111" s="76"/>
      <c r="AD111" s="76"/>
      <c r="AE111" s="76"/>
      <c r="AF111" s="76"/>
      <c r="AG111" s="76"/>
      <c r="AH111" s="76"/>
      <c r="AI111" s="76"/>
      <c r="AJ111" s="76"/>
      <c r="AK111" s="76"/>
      <c r="AL111" s="76"/>
      <c r="AM111" s="76"/>
      <c r="AN111" s="76"/>
      <c r="AO111" s="76"/>
      <c r="AP111" s="76"/>
      <c r="AQ111" s="76"/>
      <c r="AR111" s="76"/>
      <c r="AS111" s="76"/>
      <c r="AT111" s="76"/>
      <c r="AU111" s="76"/>
      <c r="AV111" s="76"/>
      <c r="AW111" s="76"/>
      <c r="AX111" s="76"/>
      <c r="AY111" s="76"/>
      <c r="AZ111" s="76"/>
      <c r="BA111" s="76"/>
      <c r="BB111" s="76"/>
      <c r="BC111" s="76"/>
      <c r="BD111" s="76"/>
      <c r="BE111" s="76"/>
      <c r="BF111" s="76"/>
      <c r="BG111" s="76"/>
      <c r="BH111" s="76"/>
      <c r="BI111" s="76"/>
      <c r="BJ111" s="76"/>
      <c r="BK111" s="76"/>
      <c r="BL111" s="76"/>
      <c r="BM111" s="76"/>
      <c r="BN111" s="76"/>
      <c r="BO111" s="76"/>
      <c r="BP111" s="76"/>
      <c r="BQ111" s="76"/>
      <c r="BR111" s="76"/>
      <c r="BS111" s="76"/>
      <c r="BT111" s="76"/>
      <c r="BU111" s="76"/>
      <c r="BV111" s="76"/>
      <c r="BW111" s="76"/>
      <c r="BX111" s="76"/>
      <c r="BY111" s="76"/>
      <c r="BZ111" s="76"/>
      <c r="CA111" s="76"/>
      <c r="CB111" s="76"/>
      <c r="CC111" s="76"/>
      <c r="CD111" s="76"/>
      <c r="CE111" s="76"/>
      <c r="CF111" s="76"/>
      <c r="CG111" s="76"/>
      <c r="CH111" s="76"/>
      <c r="CI111" s="76"/>
      <c r="CJ111" s="76"/>
      <c r="CK111" s="76"/>
      <c r="CL111" s="76"/>
      <c r="CM111" s="76"/>
      <c r="CN111" s="76"/>
      <c r="CO111" s="76"/>
      <c r="CP111" s="76"/>
      <c r="CQ111" s="76"/>
      <c r="CR111" s="76"/>
      <c r="CS111" s="76"/>
      <c r="CT111" s="76"/>
      <c r="CU111" s="76"/>
      <c r="CV111" s="76"/>
      <c r="CW111" s="76"/>
      <c r="CX111" s="76"/>
      <c r="CY111" s="76"/>
      <c r="CZ111" s="76"/>
      <c r="DA111" s="76"/>
      <c r="DB111" s="76"/>
      <c r="DC111" s="76"/>
      <c r="DD111" s="76"/>
      <c r="DE111" s="76"/>
      <c r="DF111" s="76"/>
      <c r="DG111" s="76"/>
      <c r="DH111" s="76"/>
      <c r="DI111" s="76"/>
      <c r="DJ111" s="76"/>
      <c r="DK111" s="76"/>
      <c r="DL111" s="76"/>
      <c r="DM111" s="76"/>
      <c r="DN111" s="76"/>
      <c r="DO111" s="76"/>
      <c r="DP111" s="76"/>
      <c r="DQ111" s="76"/>
      <c r="DR111" s="76"/>
      <c r="DS111" s="76"/>
      <c r="DT111" s="76"/>
      <c r="DU111" s="76"/>
      <c r="DV111" s="76"/>
      <c r="DW111" s="76"/>
      <c r="DX111" s="76"/>
      <c r="DY111" s="76"/>
      <c r="DZ111" s="76"/>
      <c r="EA111" s="76"/>
      <c r="EB111" s="76"/>
      <c r="EC111" s="76"/>
      <c r="ED111" s="76"/>
      <c r="EE111" s="76"/>
      <c r="EF111" s="76"/>
      <c r="EG111" s="76"/>
      <c r="EH111" s="76"/>
      <c r="EI111" s="76"/>
      <c r="EJ111" s="76"/>
      <c r="EK111" s="76"/>
      <c r="EL111" s="76"/>
      <c r="EM111" s="76"/>
      <c r="EN111" s="76"/>
      <c r="EO111" s="76"/>
      <c r="EP111" s="76"/>
      <c r="EQ111" s="76"/>
      <c r="ER111" s="76"/>
      <c r="ES111" s="76"/>
      <c r="ET111" s="76"/>
      <c r="EU111" s="76"/>
      <c r="EV111" s="76"/>
      <c r="EW111" s="76"/>
      <c r="EX111" s="76"/>
      <c r="EY111" s="76"/>
      <c r="EZ111" s="76"/>
      <c r="FA111" s="76"/>
      <c r="FB111" s="76"/>
      <c r="FC111" s="76"/>
      <c r="FD111" s="76"/>
      <c r="FE111" s="76"/>
      <c r="FF111" s="76"/>
      <c r="FG111" s="76"/>
      <c r="FH111" s="76"/>
      <c r="FI111" s="76"/>
      <c r="FJ111" s="76"/>
      <c r="FK111" s="76"/>
      <c r="FL111" s="76"/>
      <c r="FM111" s="76"/>
      <c r="FN111" s="76"/>
      <c r="FO111" s="76"/>
      <c r="FP111" s="76"/>
      <c r="FQ111" s="76"/>
      <c r="FR111" s="76"/>
      <c r="FS111" s="76"/>
      <c r="FT111" s="76"/>
      <c r="FU111" s="76"/>
      <c r="FV111" s="76"/>
      <c r="FW111" s="76"/>
      <c r="FX111" s="76"/>
      <c r="FY111" s="76"/>
      <c r="FZ111" s="76"/>
      <c r="GA111" s="76"/>
      <c r="GB111" s="76"/>
      <c r="GC111" s="76"/>
      <c r="GD111" s="76"/>
      <c r="GE111" s="76"/>
      <c r="GF111" s="76"/>
      <c r="GG111" s="76"/>
      <c r="GH111" s="76"/>
      <c r="GI111" s="76"/>
      <c r="GJ111" s="76"/>
      <c r="GK111" s="76"/>
      <c r="GL111" s="76"/>
      <c r="GM111" s="76"/>
      <c r="GN111" s="76"/>
      <c r="GO111" s="76"/>
      <c r="GP111" s="76"/>
      <c r="GQ111" s="76"/>
      <c r="GR111" s="76"/>
      <c r="GS111" s="76"/>
      <c r="GT111" s="76"/>
      <c r="GU111" s="76"/>
      <c r="GV111" s="76"/>
      <c r="GW111" s="76"/>
      <c r="GX111" s="76"/>
      <c r="GY111" s="76"/>
      <c r="GZ111" s="76"/>
      <c r="HA111" s="76"/>
      <c r="HB111" s="76"/>
      <c r="HC111" s="76"/>
      <c r="HD111" s="76"/>
      <c r="HE111" s="76"/>
      <c r="HF111" s="76"/>
      <c r="HG111" s="76"/>
      <c r="HH111" s="76"/>
      <c r="HI111" s="76"/>
      <c r="HJ111" s="76"/>
      <c r="HK111" s="76"/>
      <c r="HL111" s="76"/>
      <c r="HM111" s="76"/>
      <c r="HN111" s="76"/>
      <c r="HO111" s="76"/>
      <c r="HP111" s="76"/>
      <c r="HQ111" s="76"/>
      <c r="HR111" s="76"/>
      <c r="HS111" s="76"/>
      <c r="HT111" s="76"/>
      <c r="HU111" s="76"/>
      <c r="HV111" s="76"/>
      <c r="HW111" s="76"/>
      <c r="HX111" s="76"/>
      <c r="HY111" s="76"/>
      <c r="HZ111" s="76"/>
      <c r="IA111" s="76"/>
      <c r="IB111" s="76"/>
      <c r="IC111" s="76"/>
      <c r="ID111" s="76"/>
      <c r="IE111" s="76"/>
      <c r="IF111" s="76"/>
      <c r="IG111" s="76"/>
      <c r="IH111" s="76"/>
      <c r="II111" s="76"/>
      <c r="IJ111" s="76"/>
      <c r="IK111" s="76"/>
      <c r="IL111" s="76"/>
      <c r="IM111" s="76"/>
      <c r="IN111" s="76"/>
      <c r="IO111" s="76"/>
      <c r="IP111" s="76"/>
      <c r="IQ111" s="76"/>
      <c r="IR111" s="76"/>
      <c r="IS111" s="76"/>
      <c r="IT111" s="76"/>
      <c r="IU111" s="76"/>
      <c r="IV111" s="76"/>
      <c r="IW111" s="76"/>
      <c r="IX111" s="76"/>
      <c r="IY111" s="76"/>
      <c r="IZ111" s="76"/>
      <c r="JA111" s="76"/>
      <c r="JB111" s="76"/>
      <c r="JC111" s="76"/>
      <c r="JD111" s="76"/>
      <c r="JE111" s="76"/>
      <c r="JF111" s="76"/>
      <c r="JG111" s="76"/>
      <c r="JH111" s="76"/>
      <c r="JI111" s="76"/>
      <c r="JJ111" s="76"/>
      <c r="JK111" s="76"/>
      <c r="JL111" s="76"/>
      <c r="JM111" s="76"/>
      <c r="JN111" s="76"/>
      <c r="JO111" s="76"/>
      <c r="JP111" s="76"/>
      <c r="JQ111" s="76"/>
      <c r="JR111" s="76"/>
      <c r="JS111" s="76"/>
      <c r="JT111" s="76"/>
      <c r="JU111" s="76"/>
      <c r="JV111" s="76"/>
      <c r="JW111" s="76"/>
      <c r="JX111" s="76"/>
      <c r="JY111" s="76"/>
      <c r="JZ111" s="76"/>
      <c r="KA111" s="76"/>
      <c r="KB111" s="76"/>
      <c r="KC111" s="76"/>
      <c r="KD111" s="76"/>
      <c r="KE111" s="76"/>
      <c r="KF111" s="76"/>
      <c r="KG111" s="76"/>
      <c r="KH111" s="76"/>
      <c r="KI111" s="76"/>
      <c r="KJ111" s="76"/>
      <c r="KK111" s="76"/>
      <c r="KL111" s="76"/>
      <c r="KM111" s="76"/>
      <c r="KN111" s="76"/>
      <c r="KO111" s="76"/>
      <c r="KP111" s="76"/>
      <c r="KQ111" s="76"/>
      <c r="KR111" s="76"/>
      <c r="KS111" s="76"/>
      <c r="KT111" s="76"/>
      <c r="KU111" s="76"/>
      <c r="KV111" s="76"/>
      <c r="KW111" s="76"/>
      <c r="KX111" s="76"/>
      <c r="KY111" s="76"/>
      <c r="KZ111" s="76"/>
      <c r="LA111" s="76"/>
      <c r="LB111" s="76"/>
      <c r="LC111" s="76"/>
      <c r="LD111" s="76"/>
      <c r="LE111" s="76"/>
      <c r="LF111" s="76"/>
      <c r="LG111" s="76"/>
      <c r="LH111" s="76"/>
      <c r="LI111" s="76"/>
      <c r="LJ111" s="76"/>
      <c r="LK111" s="76"/>
      <c r="LL111" s="76"/>
      <c r="LM111" s="76"/>
      <c r="LN111" s="76"/>
      <c r="LO111" s="76"/>
      <c r="LP111" s="76"/>
      <c r="LQ111" s="76"/>
      <c r="LR111" s="76"/>
      <c r="LS111" s="76"/>
      <c r="LT111" s="76"/>
      <c r="LU111" s="76"/>
      <c r="LV111" s="76"/>
      <c r="LW111" s="76"/>
      <c r="LX111" s="76"/>
      <c r="LY111" s="76"/>
      <c r="LZ111" s="76"/>
      <c r="MA111" s="76"/>
      <c r="MB111" s="76"/>
      <c r="MC111" s="76"/>
      <c r="MD111" s="76"/>
      <c r="ME111" s="76"/>
      <c r="MF111" s="76"/>
      <c r="MG111" s="76"/>
      <c r="MH111" s="76"/>
      <c r="MI111" s="76"/>
      <c r="MJ111" s="76"/>
      <c r="MK111" s="76"/>
      <c r="ML111" s="76"/>
      <c r="MM111" s="76"/>
      <c r="MN111" s="76"/>
      <c r="MO111" s="76"/>
      <c r="MP111" s="76"/>
      <c r="MQ111" s="76"/>
      <c r="MR111" s="76"/>
      <c r="MS111" s="76"/>
      <c r="MT111" s="76"/>
      <c r="MU111" s="76"/>
      <c r="MV111" s="76"/>
      <c r="MW111" s="76"/>
      <c r="MX111" s="76"/>
      <c r="MY111" s="76"/>
      <c r="MZ111" s="76"/>
      <c r="NA111" s="76"/>
      <c r="NB111" s="76"/>
      <c r="NC111" s="76"/>
      <c r="ND111" s="76"/>
      <c r="NE111" s="76"/>
      <c r="NF111" s="76"/>
      <c r="NG111" s="76"/>
      <c r="NH111" s="76"/>
      <c r="NI111" s="76"/>
      <c r="NJ111" s="76"/>
      <c r="NK111" s="76"/>
      <c r="NL111" s="76"/>
      <c r="NM111" s="76"/>
      <c r="NN111" s="76"/>
      <c r="NO111" s="76"/>
      <c r="NP111" s="76"/>
      <c r="NQ111" s="76"/>
      <c r="NR111" s="76"/>
      <c r="NS111" s="76"/>
      <c r="NT111" s="76"/>
      <c r="NU111" s="76"/>
      <c r="NV111" s="76"/>
      <c r="NW111" s="76"/>
      <c r="NX111" s="76"/>
      <c r="NY111" s="76"/>
      <c r="NZ111" s="76"/>
      <c r="OA111" s="76"/>
      <c r="OB111" s="76"/>
      <c r="OC111" s="76"/>
      <c r="OD111" s="76"/>
      <c r="OE111" s="76"/>
      <c r="OF111" s="76"/>
      <c r="OG111" s="76"/>
      <c r="OH111" s="76"/>
      <c r="OI111" s="76"/>
      <c r="OJ111" s="76"/>
      <c r="OK111" s="76"/>
      <c r="OL111" s="76"/>
      <c r="OM111" s="76"/>
      <c r="ON111" s="76"/>
      <c r="OO111" s="76"/>
      <c r="OP111" s="76"/>
      <c r="OQ111" s="76"/>
      <c r="OR111" s="76"/>
      <c r="OS111" s="76"/>
      <c r="OT111" s="76"/>
      <c r="OU111" s="76"/>
      <c r="OV111" s="76"/>
      <c r="OW111" s="76"/>
      <c r="OX111" s="76"/>
      <c r="OY111" s="76"/>
      <c r="OZ111" s="76"/>
      <c r="PA111" s="76"/>
      <c r="PB111" s="76"/>
      <c r="PC111" s="76"/>
      <c r="PD111" s="76"/>
      <c r="PE111" s="76"/>
      <c r="PF111" s="76"/>
      <c r="PG111" s="76"/>
      <c r="PH111" s="76"/>
      <c r="PI111" s="76"/>
      <c r="PJ111" s="76"/>
      <c r="PK111" s="76"/>
      <c r="PL111" s="76"/>
      <c r="PM111" s="76"/>
      <c r="PN111" s="76"/>
      <c r="PO111" s="76"/>
      <c r="PP111" s="76"/>
      <c r="PQ111" s="76"/>
      <c r="PR111" s="76"/>
      <c r="PS111" s="76"/>
      <c r="PT111" s="76"/>
      <c r="PU111" s="76"/>
      <c r="PV111" s="76"/>
      <c r="PW111" s="76"/>
      <c r="PX111" s="76"/>
      <c r="PY111" s="76"/>
      <c r="PZ111" s="76"/>
      <c r="QA111" s="76"/>
      <c r="QB111" s="76"/>
      <c r="QC111" s="76"/>
      <c r="QD111" s="76"/>
      <c r="QE111" s="76"/>
      <c r="QF111" s="76"/>
      <c r="QG111" s="76"/>
      <c r="QH111" s="76"/>
      <c r="QI111" s="76"/>
      <c r="QJ111" s="76"/>
      <c r="QK111" s="76"/>
      <c r="QL111" s="76"/>
      <c r="QM111" s="76"/>
      <c r="QN111" s="76"/>
      <c r="QO111" s="76"/>
      <c r="QP111" s="76"/>
      <c r="QQ111" s="76"/>
      <c r="QR111" s="76"/>
      <c r="QS111" s="76"/>
      <c r="QT111" s="76"/>
      <c r="QU111" s="76"/>
      <c r="QV111" s="76"/>
      <c r="QW111" s="76"/>
      <c r="QX111" s="76"/>
      <c r="QY111" s="76"/>
      <c r="QZ111" s="76"/>
      <c r="RA111" s="76"/>
      <c r="RB111" s="76"/>
      <c r="RC111" s="76"/>
      <c r="RD111" s="76"/>
      <c r="RE111" s="76"/>
      <c r="RF111" s="76"/>
      <c r="RG111" s="76"/>
      <c r="RH111" s="76"/>
      <c r="RI111" s="76"/>
      <c r="RJ111" s="76"/>
      <c r="RK111" s="76"/>
      <c r="RL111" s="76"/>
      <c r="RM111" s="76"/>
      <c r="RN111" s="76"/>
      <c r="RO111" s="76"/>
      <c r="RP111" s="76"/>
      <c r="RQ111" s="76"/>
      <c r="RR111" s="76"/>
      <c r="RS111" s="76"/>
      <c r="RT111" s="76"/>
      <c r="RU111" s="76"/>
      <c r="RV111" s="76"/>
      <c r="RW111" s="76"/>
      <c r="RX111" s="76"/>
      <c r="RY111" s="76"/>
      <c r="RZ111" s="76"/>
      <c r="SA111" s="76"/>
      <c r="SB111" s="76"/>
      <c r="SC111" s="76"/>
      <c r="SD111" s="76"/>
      <c r="SE111" s="76"/>
      <c r="SF111" s="76"/>
      <c r="SG111" s="76"/>
      <c r="SH111" s="76"/>
      <c r="SI111" s="76"/>
      <c r="SJ111" s="76"/>
      <c r="SK111" s="76"/>
      <c r="SL111" s="76"/>
      <c r="SM111" s="76"/>
      <c r="SN111" s="76"/>
      <c r="SO111" s="76"/>
      <c r="SP111" s="76"/>
      <c r="SQ111" s="76"/>
      <c r="SR111" s="76"/>
      <c r="SS111" s="76"/>
      <c r="ST111" s="76"/>
      <c r="SU111" s="76"/>
      <c r="SV111" s="76"/>
      <c r="SW111" s="76"/>
      <c r="SX111" s="76"/>
      <c r="SY111" s="76"/>
      <c r="SZ111" s="76"/>
      <c r="TA111" s="76"/>
      <c r="TB111" s="76"/>
      <c r="TC111" s="76"/>
      <c r="TD111" s="76"/>
      <c r="TE111" s="76"/>
      <c r="TF111" s="76"/>
      <c r="TG111" s="76"/>
      <c r="TH111" s="76"/>
      <c r="TI111" s="76"/>
      <c r="TJ111" s="76"/>
      <c r="TK111" s="76"/>
      <c r="TL111" s="76"/>
      <c r="TM111" s="76"/>
      <c r="TN111" s="76"/>
      <c r="TO111" s="76"/>
      <c r="TP111" s="76"/>
      <c r="TQ111" s="76"/>
      <c r="TR111" s="76"/>
      <c r="TS111" s="76"/>
      <c r="TT111" s="76"/>
      <c r="TU111" s="76"/>
      <c r="TV111" s="76"/>
      <c r="TW111" s="76"/>
      <c r="TX111" s="76"/>
      <c r="TY111" s="76"/>
      <c r="TZ111" s="76"/>
      <c r="UA111" s="76"/>
      <c r="UB111" s="76"/>
      <c r="UC111" s="76"/>
      <c r="UD111" s="76"/>
      <c r="UE111" s="76"/>
      <c r="UF111" s="76"/>
      <c r="UG111" s="76"/>
      <c r="UH111" s="76"/>
      <c r="UI111" s="76"/>
      <c r="UJ111" s="76"/>
      <c r="UK111" s="76"/>
      <c r="UL111" s="76"/>
      <c r="UM111" s="76"/>
      <c r="UN111" s="76"/>
      <c r="UO111" s="76"/>
      <c r="UP111" s="76"/>
      <c r="UQ111" s="76"/>
      <c r="UR111" s="76"/>
      <c r="US111" s="76"/>
      <c r="UT111" s="76"/>
      <c r="UU111" s="76"/>
      <c r="UV111" s="76"/>
      <c r="UW111" s="76"/>
      <c r="UX111" s="76"/>
      <c r="UY111" s="76"/>
      <c r="UZ111" s="76"/>
      <c r="VA111" s="76"/>
      <c r="VB111" s="76"/>
      <c r="VC111" s="76"/>
      <c r="VD111" s="76"/>
      <c r="VE111" s="76"/>
      <c r="VF111" s="76"/>
      <c r="VG111" s="76"/>
      <c r="VH111" s="76"/>
      <c r="VI111" s="76"/>
      <c r="VJ111" s="76"/>
      <c r="VK111" s="76"/>
      <c r="VL111" s="76"/>
      <c r="VM111" s="76"/>
      <c r="VN111" s="76"/>
      <c r="VO111" s="76"/>
      <c r="VP111" s="76"/>
      <c r="VQ111" s="76"/>
      <c r="VR111" s="76"/>
      <c r="VS111" s="76"/>
      <c r="VT111" s="76"/>
      <c r="VU111" s="76"/>
      <c r="VV111" s="76"/>
      <c r="VW111" s="76"/>
      <c r="VX111" s="76"/>
      <c r="VY111" s="76"/>
      <c r="VZ111" s="76"/>
      <c r="WA111" s="76"/>
      <c r="WB111" s="76"/>
      <c r="WC111" s="76"/>
      <c r="WD111" s="76"/>
      <c r="WE111" s="76"/>
      <c r="WF111" s="76"/>
      <c r="WG111" s="76"/>
      <c r="WH111" s="76"/>
      <c r="WI111" s="76"/>
      <c r="WJ111" s="76"/>
      <c r="WK111" s="76"/>
      <c r="WL111" s="76"/>
      <c r="WM111" s="76"/>
      <c r="WN111" s="76"/>
      <c r="WO111" s="76"/>
      <c r="WP111" s="76"/>
      <c r="WQ111" s="76"/>
      <c r="WR111" s="76"/>
      <c r="WS111" s="76"/>
      <c r="WT111" s="76"/>
      <c r="WU111" s="76"/>
      <c r="WV111" s="76"/>
      <c r="WW111" s="76"/>
      <c r="WX111" s="76"/>
      <c r="WY111" s="76"/>
      <c r="WZ111" s="76"/>
      <c r="XA111" s="76"/>
      <c r="XB111" s="76"/>
      <c r="XC111" s="76"/>
      <c r="XD111" s="76"/>
      <c r="XE111" s="76"/>
      <c r="XF111" s="76"/>
      <c r="XG111" s="76"/>
      <c r="XH111" s="76"/>
      <c r="XI111" s="76"/>
      <c r="XJ111" s="76"/>
      <c r="XK111" s="76"/>
      <c r="XL111" s="76"/>
      <c r="XM111" s="76"/>
      <c r="XN111" s="76"/>
      <c r="XO111" s="76"/>
      <c r="XP111" s="76"/>
      <c r="XQ111" s="76"/>
      <c r="XR111" s="76"/>
      <c r="XS111" s="76"/>
      <c r="XT111" s="76"/>
      <c r="XU111" s="76"/>
      <c r="XV111" s="76"/>
      <c r="XW111" s="76"/>
      <c r="XX111" s="76"/>
      <c r="XY111" s="76"/>
      <c r="XZ111" s="76"/>
      <c r="YA111" s="76"/>
      <c r="YB111" s="76"/>
      <c r="YC111" s="76"/>
      <c r="YD111" s="76"/>
      <c r="YE111" s="76"/>
      <c r="YF111" s="76"/>
      <c r="YG111" s="76"/>
      <c r="YH111" s="76"/>
      <c r="YI111" s="76"/>
      <c r="YJ111" s="76"/>
      <c r="YK111" s="76"/>
      <c r="YL111" s="76"/>
      <c r="YM111" s="76"/>
      <c r="YN111" s="76"/>
      <c r="YO111" s="76"/>
      <c r="YP111" s="76"/>
      <c r="YQ111" s="76"/>
      <c r="YR111" s="76"/>
      <c r="YS111" s="76"/>
      <c r="YT111" s="76"/>
      <c r="YU111" s="76"/>
      <c r="YV111" s="76"/>
      <c r="YW111" s="76"/>
      <c r="YX111" s="76"/>
      <c r="YY111" s="76"/>
      <c r="YZ111" s="76"/>
      <c r="ZA111" s="76"/>
      <c r="ZB111" s="76"/>
      <c r="ZC111" s="76"/>
      <c r="ZD111" s="76"/>
      <c r="ZE111" s="76"/>
      <c r="ZF111" s="76"/>
      <c r="ZG111" s="76"/>
      <c r="ZH111" s="76"/>
      <c r="ZI111" s="76"/>
      <c r="ZJ111" s="76"/>
      <c r="ZK111" s="76"/>
      <c r="ZL111" s="76"/>
      <c r="ZM111" s="76"/>
      <c r="ZN111" s="76"/>
      <c r="ZO111" s="76"/>
      <c r="ZP111" s="76"/>
      <c r="ZQ111" s="76"/>
      <c r="ZR111" s="76"/>
      <c r="ZS111" s="76"/>
      <c r="ZT111" s="76"/>
      <c r="ZU111" s="76"/>
      <c r="ZV111" s="76"/>
      <c r="ZW111" s="76"/>
      <c r="ZX111" s="76"/>
      <c r="ZY111" s="76"/>
      <c r="ZZ111" s="76"/>
      <c r="AAA111" s="76"/>
      <c r="AAB111" s="76"/>
      <c r="AAC111" s="76"/>
      <c r="AAD111" s="76"/>
      <c r="AAE111" s="76"/>
      <c r="AAF111" s="76"/>
      <c r="AAG111" s="76"/>
      <c r="AAH111" s="76"/>
      <c r="AAI111" s="76"/>
      <c r="AAJ111" s="76"/>
      <c r="AAK111" s="76"/>
      <c r="AAL111" s="76"/>
      <c r="AAM111" s="76"/>
      <c r="AAN111" s="76"/>
      <c r="AAO111" s="76"/>
      <c r="AAP111" s="76"/>
      <c r="AAQ111" s="76"/>
      <c r="AAR111" s="76"/>
      <c r="AAS111" s="76"/>
      <c r="AAT111" s="76"/>
      <c r="AAU111" s="76"/>
      <c r="AAV111" s="76"/>
      <c r="AAW111" s="76"/>
      <c r="AAX111" s="76"/>
      <c r="AAY111" s="76"/>
      <c r="AAZ111" s="76"/>
      <c r="ABA111" s="76"/>
      <c r="ABB111" s="76"/>
      <c r="ABC111" s="76"/>
      <c r="ABD111" s="76"/>
      <c r="ABE111" s="76"/>
      <c r="ABF111" s="76"/>
      <c r="ABG111" s="76"/>
      <c r="ABH111" s="76"/>
      <c r="ABI111" s="76"/>
      <c r="ABJ111" s="76"/>
      <c r="ABK111" s="76"/>
      <c r="ABL111" s="76"/>
      <c r="ABM111" s="76"/>
      <c r="ABN111" s="76"/>
      <c r="ABO111" s="76"/>
      <c r="ABP111" s="76"/>
      <c r="ABQ111" s="76"/>
      <c r="ABR111" s="76"/>
      <c r="ABS111" s="76"/>
      <c r="ABT111" s="76"/>
      <c r="ABU111" s="76"/>
      <c r="ABV111" s="76"/>
      <c r="ABW111" s="76"/>
      <c r="ABX111" s="76"/>
      <c r="ABY111" s="76"/>
      <c r="ABZ111" s="76"/>
      <c r="ACA111" s="76"/>
      <c r="ACB111" s="76"/>
      <c r="ACC111" s="76"/>
      <c r="ACD111" s="76"/>
      <c r="ACE111" s="76"/>
      <c r="ACF111" s="76"/>
      <c r="ACG111" s="76"/>
      <c r="ACH111" s="76"/>
      <c r="ACI111" s="76"/>
      <c r="ACJ111" s="76"/>
      <c r="ACK111" s="76"/>
      <c r="ACL111" s="76"/>
      <c r="ACM111" s="76"/>
      <c r="ACN111" s="76"/>
      <c r="ACO111" s="76"/>
      <c r="ACP111" s="76"/>
      <c r="ACQ111" s="76"/>
      <c r="ACR111" s="76"/>
      <c r="ACS111" s="76"/>
      <c r="ACT111" s="76"/>
      <c r="ACU111" s="76"/>
      <c r="ACV111" s="76"/>
      <c r="ACW111" s="76"/>
      <c r="ACX111" s="76"/>
      <c r="ACY111" s="76"/>
      <c r="ACZ111" s="76"/>
      <c r="ADA111" s="76"/>
      <c r="ADB111" s="76"/>
      <c r="ADC111" s="76"/>
      <c r="ADD111" s="76"/>
      <c r="ADE111" s="76"/>
      <c r="ADF111" s="76"/>
      <c r="ADG111" s="76"/>
      <c r="ADH111" s="76"/>
      <c r="ADI111" s="76"/>
      <c r="ADJ111" s="76"/>
      <c r="ADK111" s="76"/>
      <c r="ADL111" s="76"/>
      <c r="ADM111" s="76"/>
      <c r="ADN111" s="76"/>
      <c r="ADO111" s="76"/>
      <c r="ADP111" s="76"/>
      <c r="ADQ111" s="76"/>
      <c r="ADR111" s="76"/>
      <c r="ADS111" s="76"/>
      <c r="ADT111" s="76"/>
      <c r="ADU111" s="76"/>
      <c r="ADV111" s="76"/>
      <c r="ADW111" s="76"/>
      <c r="ADX111" s="76"/>
      <c r="ADY111" s="76"/>
      <c r="ADZ111" s="76"/>
      <c r="AEA111" s="76"/>
      <c r="AEB111" s="76"/>
      <c r="AEC111" s="76"/>
      <c r="AED111" s="76"/>
      <c r="AEE111" s="76"/>
      <c r="AEF111" s="76"/>
      <c r="AEG111" s="76"/>
      <c r="AEH111" s="76"/>
      <c r="AEI111" s="76"/>
      <c r="AEJ111" s="76"/>
      <c r="AEK111" s="76"/>
      <c r="AEL111" s="76"/>
      <c r="AEM111" s="76"/>
      <c r="AEN111" s="76"/>
      <c r="AEO111" s="76"/>
      <c r="AEP111" s="76"/>
      <c r="AEQ111" s="76"/>
      <c r="AER111" s="76"/>
      <c r="AES111" s="76"/>
      <c r="AET111" s="76"/>
      <c r="AEU111" s="76"/>
      <c r="AEV111" s="76"/>
      <c r="AEW111" s="76"/>
      <c r="AEX111" s="76"/>
      <c r="AEY111" s="76"/>
      <c r="AEZ111" s="76"/>
      <c r="AFA111" s="76"/>
      <c r="AFB111" s="76"/>
      <c r="AFC111" s="76"/>
      <c r="AFD111" s="76"/>
      <c r="AFE111" s="76"/>
      <c r="AFF111" s="76"/>
      <c r="AFG111" s="76"/>
      <c r="AFH111" s="76"/>
      <c r="AFI111" s="76"/>
      <c r="AFJ111" s="76"/>
      <c r="AFK111" s="76"/>
      <c r="AFL111" s="76"/>
      <c r="AFM111" s="76"/>
      <c r="AFN111" s="76"/>
      <c r="AFO111" s="76"/>
      <c r="AFP111" s="76"/>
      <c r="AFQ111" s="76"/>
      <c r="AFR111" s="76"/>
      <c r="AFS111" s="76"/>
      <c r="AFT111" s="76"/>
      <c r="AFU111" s="76"/>
      <c r="AFV111" s="76"/>
      <c r="AFW111" s="76"/>
      <c r="AFX111" s="76"/>
      <c r="AFY111" s="76"/>
      <c r="AFZ111" s="76"/>
      <c r="AGA111" s="76"/>
      <c r="AGB111" s="76"/>
      <c r="AGC111" s="76"/>
      <c r="AGD111" s="76"/>
      <c r="AGE111" s="76"/>
      <c r="AGF111" s="76"/>
      <c r="AGG111" s="76"/>
      <c r="AGH111" s="76"/>
      <c r="AGI111" s="76"/>
      <c r="AGJ111" s="76"/>
      <c r="AGK111" s="76"/>
      <c r="AGL111" s="76"/>
      <c r="AGM111" s="76"/>
      <c r="AGN111" s="76"/>
      <c r="AGO111" s="76"/>
      <c r="AGP111" s="76"/>
      <c r="AGQ111" s="76"/>
      <c r="AGR111" s="76"/>
      <c r="AGS111" s="76"/>
      <c r="AGT111" s="76"/>
      <c r="AGU111" s="76"/>
      <c r="AGV111" s="76"/>
      <c r="AGW111" s="76"/>
      <c r="AGX111" s="76"/>
      <c r="AGY111" s="76"/>
      <c r="AGZ111" s="76"/>
      <c r="AHA111" s="76"/>
      <c r="AHB111" s="76"/>
      <c r="AHC111" s="76"/>
      <c r="AHD111" s="76"/>
      <c r="AHE111" s="76"/>
      <c r="AHF111" s="76"/>
      <c r="AHG111" s="76"/>
      <c r="AHH111" s="76"/>
      <c r="AHI111" s="76"/>
      <c r="AHJ111" s="76"/>
      <c r="AHK111" s="76"/>
      <c r="AHL111" s="76"/>
      <c r="AHM111" s="76"/>
      <c r="AHN111" s="76"/>
      <c r="AHO111" s="76"/>
      <c r="AHP111" s="76"/>
      <c r="AHQ111" s="76"/>
      <c r="AHR111" s="76"/>
      <c r="AHS111" s="76"/>
      <c r="AHT111" s="76"/>
      <c r="AHU111" s="76"/>
      <c r="AHV111" s="76"/>
      <c r="AHW111" s="76"/>
      <c r="AHX111" s="76"/>
      <c r="AHY111" s="76"/>
      <c r="AHZ111" s="76"/>
      <c r="AIA111" s="76"/>
      <c r="AIB111" s="76"/>
      <c r="AIC111" s="76"/>
      <c r="AID111" s="76"/>
      <c r="AIE111" s="76"/>
      <c r="AIF111" s="76"/>
      <c r="AIG111" s="76"/>
      <c r="AIH111" s="76"/>
      <c r="AII111" s="76"/>
      <c r="AIJ111" s="76"/>
      <c r="AIK111" s="76"/>
      <c r="AIL111" s="76"/>
      <c r="AIM111" s="76"/>
      <c r="AIN111" s="76"/>
      <c r="AIO111" s="76"/>
      <c r="AIP111" s="76"/>
      <c r="AIQ111" s="76"/>
      <c r="AIR111" s="76"/>
      <c r="AIS111" s="76"/>
      <c r="AIT111" s="76"/>
      <c r="AIU111" s="76"/>
      <c r="AIV111" s="76"/>
      <c r="AIW111" s="76"/>
      <c r="AIX111" s="76"/>
      <c r="AIY111" s="76"/>
      <c r="AIZ111" s="76"/>
      <c r="AJA111" s="76"/>
      <c r="AJB111" s="76"/>
      <c r="AJC111" s="76"/>
      <c r="AJD111" s="76"/>
      <c r="AJE111" s="76"/>
      <c r="AJF111" s="76"/>
      <c r="AJG111" s="76"/>
      <c r="AJH111" s="76"/>
      <c r="AJI111" s="76"/>
      <c r="AJJ111" s="76"/>
      <c r="AJK111" s="76"/>
      <c r="AJL111" s="76"/>
      <c r="AJM111" s="76"/>
      <c r="AJN111" s="76"/>
      <c r="AJO111" s="76"/>
      <c r="AJP111" s="76"/>
      <c r="AJQ111" s="76"/>
      <c r="AJR111" s="76"/>
      <c r="AJS111" s="76"/>
      <c r="AJT111" s="76"/>
      <c r="AJU111" s="76"/>
      <c r="AJV111" s="76"/>
      <c r="AJW111" s="76"/>
      <c r="AJX111" s="76"/>
      <c r="AJY111" s="76"/>
      <c r="AJZ111" s="76"/>
      <c r="AKA111" s="76"/>
      <c r="AKB111" s="76"/>
      <c r="AKC111" s="76"/>
      <c r="AKD111" s="76"/>
      <c r="AKE111" s="76"/>
      <c r="AKF111" s="76"/>
      <c r="AKG111" s="76"/>
      <c r="AKH111" s="76"/>
      <c r="AKI111" s="76"/>
      <c r="AKJ111" s="76"/>
      <c r="AKK111" s="76"/>
      <c r="AKL111" s="76"/>
      <c r="AKM111" s="76"/>
      <c r="AKN111" s="76"/>
      <c r="AKO111" s="76"/>
      <c r="AKP111" s="76"/>
      <c r="AKQ111" s="76"/>
      <c r="AKR111" s="76"/>
      <c r="AKS111" s="76"/>
      <c r="AKT111" s="76"/>
      <c r="AKU111" s="76"/>
      <c r="AKV111" s="76"/>
      <c r="AKW111" s="76"/>
      <c r="AKX111" s="76"/>
      <c r="AKY111" s="76"/>
      <c r="AKZ111" s="76"/>
      <c r="ALA111" s="76"/>
      <c r="ALB111" s="76"/>
      <c r="ALC111" s="76"/>
      <c r="ALD111" s="76"/>
      <c r="ALE111" s="76"/>
      <c r="ALF111" s="76"/>
      <c r="ALG111" s="76"/>
      <c r="ALH111" s="76"/>
      <c r="ALI111" s="76"/>
      <c r="ALJ111" s="76"/>
      <c r="ALK111" s="76"/>
      <c r="ALL111" s="76"/>
      <c r="ALM111" s="76"/>
      <c r="ALN111" s="76"/>
      <c r="ALO111" s="76"/>
      <c r="ALP111" s="76"/>
      <c r="ALQ111" s="76"/>
      <c r="ALR111" s="76"/>
      <c r="ALS111" s="76"/>
      <c r="ALT111" s="76"/>
      <c r="ALU111" s="76"/>
      <c r="ALV111" s="76"/>
      <c r="ALW111" s="76"/>
      <c r="ALX111" s="76"/>
      <c r="ALY111" s="76"/>
      <c r="ALZ111" s="76"/>
      <c r="AMA111" s="76"/>
      <c r="AMB111" s="76"/>
      <c r="AMC111" s="76"/>
      <c r="AMD111" s="76"/>
      <c r="AME111" s="76"/>
    </row>
    <row r="112" spans="1:1019" s="80" customFormat="1" ht="25.5">
      <c r="A112" s="20" t="s">
        <v>132</v>
      </c>
      <c r="B112" s="21">
        <v>2003257</v>
      </c>
      <c r="C112" s="21" t="s">
        <v>96</v>
      </c>
      <c r="D112" s="71" t="s">
        <v>116</v>
      </c>
      <c r="E112" s="22" t="s">
        <v>59</v>
      </c>
      <c r="F112" s="59">
        <v>108.9</v>
      </c>
      <c r="G112" s="23">
        <v>56.03</v>
      </c>
      <c r="H112" s="69">
        <f t="shared" ref="H112:H117" si="39">$J$6</f>
        <v>0.21229999999999999</v>
      </c>
      <c r="I112" s="23">
        <f t="shared" ref="I112:I118" si="40">ROUND(((H112+1)*G112),2)</f>
        <v>67.930000000000007</v>
      </c>
      <c r="J112" s="23">
        <f t="shared" ref="J112:J118" si="41">TRUNC((I112*F112),2)</f>
        <v>7397.57</v>
      </c>
      <c r="K112" s="78">
        <f t="shared" ref="K112:K118" si="42">G112*F112</f>
        <v>6101.6670000000004</v>
      </c>
      <c r="L112" s="76"/>
      <c r="M112" s="79"/>
      <c r="N112" s="76"/>
      <c r="O112" s="76"/>
      <c r="P112" s="76"/>
      <c r="Q112" s="76"/>
      <c r="R112" s="76"/>
      <c r="S112" s="76"/>
      <c r="T112" s="76"/>
      <c r="U112" s="76"/>
      <c r="V112" s="76"/>
      <c r="W112" s="76"/>
      <c r="X112" s="76"/>
      <c r="Y112" s="76"/>
      <c r="Z112" s="76"/>
      <c r="AA112" s="76"/>
      <c r="AB112" s="76"/>
      <c r="AC112" s="76"/>
      <c r="AD112" s="76"/>
      <c r="AE112" s="76"/>
      <c r="AF112" s="76"/>
      <c r="AG112" s="76"/>
      <c r="AH112" s="76"/>
      <c r="AI112" s="76"/>
      <c r="AJ112" s="76"/>
      <c r="AK112" s="76"/>
      <c r="AL112" s="76"/>
      <c r="AM112" s="76"/>
      <c r="AN112" s="76"/>
      <c r="AO112" s="76"/>
      <c r="AP112" s="76"/>
      <c r="AQ112" s="76"/>
      <c r="AR112" s="76"/>
      <c r="AS112" s="76"/>
      <c r="AT112" s="76"/>
      <c r="AU112" s="76"/>
      <c r="AV112" s="76"/>
      <c r="AW112" s="76"/>
      <c r="AX112" s="76"/>
      <c r="AY112" s="76"/>
      <c r="AZ112" s="76"/>
      <c r="BA112" s="76"/>
      <c r="BB112" s="76"/>
      <c r="BC112" s="76"/>
      <c r="BD112" s="76"/>
      <c r="BE112" s="76"/>
      <c r="BF112" s="76"/>
      <c r="BG112" s="76"/>
      <c r="BH112" s="76"/>
      <c r="BI112" s="76"/>
      <c r="BJ112" s="76"/>
      <c r="BK112" s="76"/>
      <c r="BL112" s="76"/>
      <c r="BM112" s="76"/>
      <c r="BN112" s="76"/>
      <c r="BO112" s="76"/>
      <c r="BP112" s="76"/>
      <c r="BQ112" s="76"/>
      <c r="BR112" s="76"/>
      <c r="BS112" s="76"/>
      <c r="BT112" s="76"/>
      <c r="BU112" s="76"/>
      <c r="BV112" s="76"/>
      <c r="BW112" s="76"/>
      <c r="BX112" s="76"/>
      <c r="BY112" s="76"/>
      <c r="BZ112" s="76"/>
      <c r="CA112" s="76"/>
      <c r="CB112" s="76"/>
      <c r="CC112" s="76"/>
      <c r="CD112" s="76"/>
      <c r="CE112" s="76"/>
      <c r="CF112" s="76"/>
      <c r="CG112" s="76"/>
      <c r="CH112" s="76"/>
      <c r="CI112" s="76"/>
      <c r="CJ112" s="76"/>
      <c r="CK112" s="76"/>
      <c r="CL112" s="76"/>
      <c r="CM112" s="76"/>
      <c r="CN112" s="76"/>
      <c r="CO112" s="76"/>
      <c r="CP112" s="76"/>
      <c r="CQ112" s="76"/>
      <c r="CR112" s="76"/>
      <c r="CS112" s="76"/>
      <c r="CT112" s="76"/>
      <c r="CU112" s="76"/>
      <c r="CV112" s="76"/>
      <c r="CW112" s="76"/>
      <c r="CX112" s="76"/>
      <c r="CY112" s="76"/>
      <c r="CZ112" s="76"/>
      <c r="DA112" s="76"/>
      <c r="DB112" s="76"/>
      <c r="DC112" s="76"/>
      <c r="DD112" s="76"/>
      <c r="DE112" s="76"/>
      <c r="DF112" s="76"/>
      <c r="DG112" s="76"/>
      <c r="DH112" s="76"/>
      <c r="DI112" s="76"/>
      <c r="DJ112" s="76"/>
      <c r="DK112" s="76"/>
      <c r="DL112" s="76"/>
      <c r="DM112" s="76"/>
      <c r="DN112" s="76"/>
      <c r="DO112" s="76"/>
      <c r="DP112" s="76"/>
      <c r="DQ112" s="76"/>
      <c r="DR112" s="76"/>
      <c r="DS112" s="76"/>
      <c r="DT112" s="76"/>
      <c r="DU112" s="76"/>
      <c r="DV112" s="76"/>
      <c r="DW112" s="76"/>
      <c r="DX112" s="76"/>
      <c r="DY112" s="76"/>
      <c r="DZ112" s="76"/>
      <c r="EA112" s="76"/>
      <c r="EB112" s="76"/>
      <c r="EC112" s="76"/>
      <c r="ED112" s="76"/>
      <c r="EE112" s="76"/>
      <c r="EF112" s="76"/>
      <c r="EG112" s="76"/>
      <c r="EH112" s="76"/>
      <c r="EI112" s="76"/>
      <c r="EJ112" s="76"/>
      <c r="EK112" s="76"/>
      <c r="EL112" s="76"/>
      <c r="EM112" s="76"/>
      <c r="EN112" s="76"/>
      <c r="EO112" s="76"/>
      <c r="EP112" s="76"/>
      <c r="EQ112" s="76"/>
      <c r="ER112" s="76"/>
      <c r="ES112" s="76"/>
      <c r="ET112" s="76"/>
      <c r="EU112" s="76"/>
      <c r="EV112" s="76"/>
      <c r="EW112" s="76"/>
      <c r="EX112" s="76"/>
      <c r="EY112" s="76"/>
      <c r="EZ112" s="76"/>
      <c r="FA112" s="76"/>
      <c r="FB112" s="76"/>
      <c r="FC112" s="76"/>
      <c r="FD112" s="76"/>
      <c r="FE112" s="76"/>
      <c r="FF112" s="76"/>
      <c r="FG112" s="76"/>
      <c r="FH112" s="76"/>
      <c r="FI112" s="76"/>
      <c r="FJ112" s="76"/>
      <c r="FK112" s="76"/>
      <c r="FL112" s="76"/>
      <c r="FM112" s="76"/>
      <c r="FN112" s="76"/>
      <c r="FO112" s="76"/>
      <c r="FP112" s="76"/>
      <c r="FQ112" s="76"/>
      <c r="FR112" s="76"/>
      <c r="FS112" s="76"/>
      <c r="FT112" s="76"/>
      <c r="FU112" s="76"/>
      <c r="FV112" s="76"/>
      <c r="FW112" s="76"/>
      <c r="FX112" s="76"/>
      <c r="FY112" s="76"/>
      <c r="FZ112" s="76"/>
      <c r="GA112" s="76"/>
      <c r="GB112" s="76"/>
      <c r="GC112" s="76"/>
      <c r="GD112" s="76"/>
      <c r="GE112" s="76"/>
      <c r="GF112" s="76"/>
      <c r="GG112" s="76"/>
      <c r="GH112" s="76"/>
      <c r="GI112" s="76"/>
      <c r="GJ112" s="76"/>
      <c r="GK112" s="76"/>
      <c r="GL112" s="76"/>
      <c r="GM112" s="76"/>
      <c r="GN112" s="76"/>
      <c r="GO112" s="76"/>
      <c r="GP112" s="76"/>
      <c r="GQ112" s="76"/>
      <c r="GR112" s="76"/>
      <c r="GS112" s="76"/>
      <c r="GT112" s="76"/>
      <c r="GU112" s="76"/>
      <c r="GV112" s="76"/>
      <c r="GW112" s="76"/>
      <c r="GX112" s="76"/>
      <c r="GY112" s="76"/>
      <c r="GZ112" s="76"/>
      <c r="HA112" s="76"/>
      <c r="HB112" s="76"/>
      <c r="HC112" s="76"/>
      <c r="HD112" s="76"/>
      <c r="HE112" s="76"/>
      <c r="HF112" s="76"/>
      <c r="HG112" s="76"/>
      <c r="HH112" s="76"/>
      <c r="HI112" s="76"/>
      <c r="HJ112" s="76"/>
      <c r="HK112" s="76"/>
      <c r="HL112" s="76"/>
      <c r="HM112" s="76"/>
      <c r="HN112" s="76"/>
      <c r="HO112" s="76"/>
      <c r="HP112" s="76"/>
      <c r="HQ112" s="76"/>
      <c r="HR112" s="76"/>
      <c r="HS112" s="76"/>
      <c r="HT112" s="76"/>
      <c r="HU112" s="76"/>
      <c r="HV112" s="76"/>
      <c r="HW112" s="76"/>
      <c r="HX112" s="76"/>
      <c r="HY112" s="76"/>
      <c r="HZ112" s="76"/>
      <c r="IA112" s="76"/>
      <c r="IB112" s="76"/>
      <c r="IC112" s="76"/>
      <c r="ID112" s="76"/>
      <c r="IE112" s="76"/>
      <c r="IF112" s="76"/>
      <c r="IG112" s="76"/>
      <c r="IH112" s="76"/>
      <c r="II112" s="76"/>
      <c r="IJ112" s="76"/>
      <c r="IK112" s="76"/>
      <c r="IL112" s="76"/>
      <c r="IM112" s="76"/>
      <c r="IN112" s="76"/>
      <c r="IO112" s="76"/>
      <c r="IP112" s="76"/>
      <c r="IQ112" s="76"/>
      <c r="IR112" s="76"/>
      <c r="IS112" s="76"/>
      <c r="IT112" s="76"/>
      <c r="IU112" s="76"/>
      <c r="IV112" s="76"/>
      <c r="IW112" s="76"/>
      <c r="IX112" s="76"/>
      <c r="IY112" s="76"/>
      <c r="IZ112" s="76"/>
      <c r="JA112" s="76"/>
      <c r="JB112" s="76"/>
      <c r="JC112" s="76"/>
      <c r="JD112" s="76"/>
      <c r="JE112" s="76"/>
      <c r="JF112" s="76"/>
      <c r="JG112" s="76"/>
      <c r="JH112" s="76"/>
      <c r="JI112" s="76"/>
      <c r="JJ112" s="76"/>
      <c r="JK112" s="76"/>
      <c r="JL112" s="76"/>
      <c r="JM112" s="76"/>
      <c r="JN112" s="76"/>
      <c r="JO112" s="76"/>
      <c r="JP112" s="76"/>
      <c r="JQ112" s="76"/>
      <c r="JR112" s="76"/>
      <c r="JS112" s="76"/>
      <c r="JT112" s="76"/>
      <c r="JU112" s="76"/>
      <c r="JV112" s="76"/>
      <c r="JW112" s="76"/>
      <c r="JX112" s="76"/>
      <c r="JY112" s="76"/>
      <c r="JZ112" s="76"/>
      <c r="KA112" s="76"/>
      <c r="KB112" s="76"/>
      <c r="KC112" s="76"/>
      <c r="KD112" s="76"/>
      <c r="KE112" s="76"/>
      <c r="KF112" s="76"/>
      <c r="KG112" s="76"/>
      <c r="KH112" s="76"/>
      <c r="KI112" s="76"/>
      <c r="KJ112" s="76"/>
      <c r="KK112" s="76"/>
      <c r="KL112" s="76"/>
      <c r="KM112" s="76"/>
      <c r="KN112" s="76"/>
      <c r="KO112" s="76"/>
      <c r="KP112" s="76"/>
      <c r="KQ112" s="76"/>
      <c r="KR112" s="76"/>
      <c r="KS112" s="76"/>
      <c r="KT112" s="76"/>
      <c r="KU112" s="76"/>
      <c r="KV112" s="76"/>
      <c r="KW112" s="76"/>
      <c r="KX112" s="76"/>
      <c r="KY112" s="76"/>
      <c r="KZ112" s="76"/>
      <c r="LA112" s="76"/>
      <c r="LB112" s="76"/>
      <c r="LC112" s="76"/>
      <c r="LD112" s="76"/>
      <c r="LE112" s="76"/>
      <c r="LF112" s="76"/>
      <c r="LG112" s="76"/>
      <c r="LH112" s="76"/>
      <c r="LI112" s="76"/>
      <c r="LJ112" s="76"/>
      <c r="LK112" s="76"/>
      <c r="LL112" s="76"/>
      <c r="LM112" s="76"/>
      <c r="LN112" s="76"/>
      <c r="LO112" s="76"/>
      <c r="LP112" s="76"/>
      <c r="LQ112" s="76"/>
      <c r="LR112" s="76"/>
      <c r="LS112" s="76"/>
      <c r="LT112" s="76"/>
      <c r="LU112" s="76"/>
      <c r="LV112" s="76"/>
      <c r="LW112" s="76"/>
      <c r="LX112" s="76"/>
      <c r="LY112" s="76"/>
      <c r="LZ112" s="76"/>
      <c r="MA112" s="76"/>
      <c r="MB112" s="76"/>
      <c r="MC112" s="76"/>
      <c r="MD112" s="76"/>
      <c r="ME112" s="76"/>
      <c r="MF112" s="76"/>
      <c r="MG112" s="76"/>
      <c r="MH112" s="76"/>
      <c r="MI112" s="76"/>
      <c r="MJ112" s="76"/>
      <c r="MK112" s="76"/>
      <c r="ML112" s="76"/>
      <c r="MM112" s="76"/>
      <c r="MN112" s="76"/>
      <c r="MO112" s="76"/>
      <c r="MP112" s="76"/>
      <c r="MQ112" s="76"/>
      <c r="MR112" s="76"/>
      <c r="MS112" s="76"/>
      <c r="MT112" s="76"/>
      <c r="MU112" s="76"/>
      <c r="MV112" s="76"/>
      <c r="MW112" s="76"/>
      <c r="MX112" s="76"/>
      <c r="MY112" s="76"/>
      <c r="MZ112" s="76"/>
      <c r="NA112" s="76"/>
      <c r="NB112" s="76"/>
      <c r="NC112" s="76"/>
      <c r="ND112" s="76"/>
      <c r="NE112" s="76"/>
      <c r="NF112" s="76"/>
      <c r="NG112" s="76"/>
      <c r="NH112" s="76"/>
      <c r="NI112" s="76"/>
      <c r="NJ112" s="76"/>
      <c r="NK112" s="76"/>
      <c r="NL112" s="76"/>
      <c r="NM112" s="76"/>
      <c r="NN112" s="76"/>
      <c r="NO112" s="76"/>
      <c r="NP112" s="76"/>
      <c r="NQ112" s="76"/>
      <c r="NR112" s="76"/>
      <c r="NS112" s="76"/>
      <c r="NT112" s="76"/>
      <c r="NU112" s="76"/>
      <c r="NV112" s="76"/>
      <c r="NW112" s="76"/>
      <c r="NX112" s="76"/>
      <c r="NY112" s="76"/>
      <c r="NZ112" s="76"/>
      <c r="OA112" s="76"/>
      <c r="OB112" s="76"/>
      <c r="OC112" s="76"/>
      <c r="OD112" s="76"/>
      <c r="OE112" s="76"/>
      <c r="OF112" s="76"/>
      <c r="OG112" s="76"/>
      <c r="OH112" s="76"/>
      <c r="OI112" s="76"/>
      <c r="OJ112" s="76"/>
      <c r="OK112" s="76"/>
      <c r="OL112" s="76"/>
      <c r="OM112" s="76"/>
      <c r="ON112" s="76"/>
      <c r="OO112" s="76"/>
      <c r="OP112" s="76"/>
      <c r="OQ112" s="76"/>
      <c r="OR112" s="76"/>
      <c r="OS112" s="76"/>
      <c r="OT112" s="76"/>
      <c r="OU112" s="76"/>
      <c r="OV112" s="76"/>
      <c r="OW112" s="76"/>
      <c r="OX112" s="76"/>
      <c r="OY112" s="76"/>
      <c r="OZ112" s="76"/>
      <c r="PA112" s="76"/>
      <c r="PB112" s="76"/>
      <c r="PC112" s="76"/>
      <c r="PD112" s="76"/>
      <c r="PE112" s="76"/>
      <c r="PF112" s="76"/>
      <c r="PG112" s="76"/>
      <c r="PH112" s="76"/>
      <c r="PI112" s="76"/>
      <c r="PJ112" s="76"/>
      <c r="PK112" s="76"/>
      <c r="PL112" s="76"/>
      <c r="PM112" s="76"/>
      <c r="PN112" s="76"/>
      <c r="PO112" s="76"/>
      <c r="PP112" s="76"/>
      <c r="PQ112" s="76"/>
      <c r="PR112" s="76"/>
      <c r="PS112" s="76"/>
      <c r="PT112" s="76"/>
      <c r="PU112" s="76"/>
      <c r="PV112" s="76"/>
      <c r="PW112" s="76"/>
      <c r="PX112" s="76"/>
      <c r="PY112" s="76"/>
      <c r="PZ112" s="76"/>
      <c r="QA112" s="76"/>
      <c r="QB112" s="76"/>
      <c r="QC112" s="76"/>
      <c r="QD112" s="76"/>
      <c r="QE112" s="76"/>
      <c r="QF112" s="76"/>
      <c r="QG112" s="76"/>
      <c r="QH112" s="76"/>
      <c r="QI112" s="76"/>
      <c r="QJ112" s="76"/>
      <c r="QK112" s="76"/>
      <c r="QL112" s="76"/>
      <c r="QM112" s="76"/>
      <c r="QN112" s="76"/>
      <c r="QO112" s="76"/>
      <c r="QP112" s="76"/>
      <c r="QQ112" s="76"/>
      <c r="QR112" s="76"/>
      <c r="QS112" s="76"/>
      <c r="QT112" s="76"/>
      <c r="QU112" s="76"/>
      <c r="QV112" s="76"/>
      <c r="QW112" s="76"/>
      <c r="QX112" s="76"/>
      <c r="QY112" s="76"/>
      <c r="QZ112" s="76"/>
      <c r="RA112" s="76"/>
      <c r="RB112" s="76"/>
      <c r="RC112" s="76"/>
      <c r="RD112" s="76"/>
      <c r="RE112" s="76"/>
      <c r="RF112" s="76"/>
      <c r="RG112" s="76"/>
      <c r="RH112" s="76"/>
      <c r="RI112" s="76"/>
      <c r="RJ112" s="76"/>
      <c r="RK112" s="76"/>
      <c r="RL112" s="76"/>
      <c r="RM112" s="76"/>
      <c r="RN112" s="76"/>
      <c r="RO112" s="76"/>
      <c r="RP112" s="76"/>
      <c r="RQ112" s="76"/>
      <c r="RR112" s="76"/>
      <c r="RS112" s="76"/>
      <c r="RT112" s="76"/>
      <c r="RU112" s="76"/>
      <c r="RV112" s="76"/>
      <c r="RW112" s="76"/>
      <c r="RX112" s="76"/>
      <c r="RY112" s="76"/>
      <c r="RZ112" s="76"/>
      <c r="SA112" s="76"/>
      <c r="SB112" s="76"/>
      <c r="SC112" s="76"/>
      <c r="SD112" s="76"/>
      <c r="SE112" s="76"/>
      <c r="SF112" s="76"/>
      <c r="SG112" s="76"/>
      <c r="SH112" s="76"/>
      <c r="SI112" s="76"/>
      <c r="SJ112" s="76"/>
      <c r="SK112" s="76"/>
      <c r="SL112" s="76"/>
      <c r="SM112" s="76"/>
      <c r="SN112" s="76"/>
      <c r="SO112" s="76"/>
      <c r="SP112" s="76"/>
      <c r="SQ112" s="76"/>
      <c r="SR112" s="76"/>
      <c r="SS112" s="76"/>
      <c r="ST112" s="76"/>
      <c r="SU112" s="76"/>
      <c r="SV112" s="76"/>
      <c r="SW112" s="76"/>
      <c r="SX112" s="76"/>
      <c r="SY112" s="76"/>
      <c r="SZ112" s="76"/>
      <c r="TA112" s="76"/>
      <c r="TB112" s="76"/>
      <c r="TC112" s="76"/>
      <c r="TD112" s="76"/>
      <c r="TE112" s="76"/>
      <c r="TF112" s="76"/>
      <c r="TG112" s="76"/>
      <c r="TH112" s="76"/>
      <c r="TI112" s="76"/>
      <c r="TJ112" s="76"/>
      <c r="TK112" s="76"/>
      <c r="TL112" s="76"/>
      <c r="TM112" s="76"/>
      <c r="TN112" s="76"/>
      <c r="TO112" s="76"/>
      <c r="TP112" s="76"/>
      <c r="TQ112" s="76"/>
      <c r="TR112" s="76"/>
      <c r="TS112" s="76"/>
      <c r="TT112" s="76"/>
      <c r="TU112" s="76"/>
      <c r="TV112" s="76"/>
      <c r="TW112" s="76"/>
      <c r="TX112" s="76"/>
      <c r="TY112" s="76"/>
      <c r="TZ112" s="76"/>
      <c r="UA112" s="76"/>
      <c r="UB112" s="76"/>
      <c r="UC112" s="76"/>
      <c r="UD112" s="76"/>
      <c r="UE112" s="76"/>
      <c r="UF112" s="76"/>
      <c r="UG112" s="76"/>
      <c r="UH112" s="76"/>
      <c r="UI112" s="76"/>
      <c r="UJ112" s="76"/>
      <c r="UK112" s="76"/>
      <c r="UL112" s="76"/>
      <c r="UM112" s="76"/>
      <c r="UN112" s="76"/>
      <c r="UO112" s="76"/>
      <c r="UP112" s="76"/>
      <c r="UQ112" s="76"/>
      <c r="UR112" s="76"/>
      <c r="US112" s="76"/>
      <c r="UT112" s="76"/>
      <c r="UU112" s="76"/>
      <c r="UV112" s="76"/>
      <c r="UW112" s="76"/>
      <c r="UX112" s="76"/>
      <c r="UY112" s="76"/>
      <c r="UZ112" s="76"/>
      <c r="VA112" s="76"/>
      <c r="VB112" s="76"/>
      <c r="VC112" s="76"/>
      <c r="VD112" s="76"/>
      <c r="VE112" s="76"/>
      <c r="VF112" s="76"/>
      <c r="VG112" s="76"/>
      <c r="VH112" s="76"/>
      <c r="VI112" s="76"/>
      <c r="VJ112" s="76"/>
      <c r="VK112" s="76"/>
      <c r="VL112" s="76"/>
      <c r="VM112" s="76"/>
      <c r="VN112" s="76"/>
      <c r="VO112" s="76"/>
      <c r="VP112" s="76"/>
      <c r="VQ112" s="76"/>
      <c r="VR112" s="76"/>
      <c r="VS112" s="76"/>
      <c r="VT112" s="76"/>
      <c r="VU112" s="76"/>
      <c r="VV112" s="76"/>
      <c r="VW112" s="76"/>
      <c r="VX112" s="76"/>
      <c r="VY112" s="76"/>
      <c r="VZ112" s="76"/>
      <c r="WA112" s="76"/>
      <c r="WB112" s="76"/>
      <c r="WC112" s="76"/>
      <c r="WD112" s="76"/>
      <c r="WE112" s="76"/>
      <c r="WF112" s="76"/>
      <c r="WG112" s="76"/>
      <c r="WH112" s="76"/>
      <c r="WI112" s="76"/>
      <c r="WJ112" s="76"/>
      <c r="WK112" s="76"/>
      <c r="WL112" s="76"/>
      <c r="WM112" s="76"/>
      <c r="WN112" s="76"/>
      <c r="WO112" s="76"/>
      <c r="WP112" s="76"/>
      <c r="WQ112" s="76"/>
      <c r="WR112" s="76"/>
      <c r="WS112" s="76"/>
      <c r="WT112" s="76"/>
      <c r="WU112" s="76"/>
      <c r="WV112" s="76"/>
      <c r="WW112" s="76"/>
      <c r="WX112" s="76"/>
      <c r="WY112" s="76"/>
      <c r="WZ112" s="76"/>
      <c r="XA112" s="76"/>
      <c r="XB112" s="76"/>
      <c r="XC112" s="76"/>
      <c r="XD112" s="76"/>
      <c r="XE112" s="76"/>
      <c r="XF112" s="76"/>
      <c r="XG112" s="76"/>
      <c r="XH112" s="76"/>
      <c r="XI112" s="76"/>
      <c r="XJ112" s="76"/>
      <c r="XK112" s="76"/>
      <c r="XL112" s="76"/>
      <c r="XM112" s="76"/>
      <c r="XN112" s="76"/>
      <c r="XO112" s="76"/>
      <c r="XP112" s="76"/>
      <c r="XQ112" s="76"/>
      <c r="XR112" s="76"/>
      <c r="XS112" s="76"/>
      <c r="XT112" s="76"/>
      <c r="XU112" s="76"/>
      <c r="XV112" s="76"/>
      <c r="XW112" s="76"/>
      <c r="XX112" s="76"/>
      <c r="XY112" s="76"/>
      <c r="XZ112" s="76"/>
      <c r="YA112" s="76"/>
      <c r="YB112" s="76"/>
      <c r="YC112" s="76"/>
      <c r="YD112" s="76"/>
      <c r="YE112" s="76"/>
      <c r="YF112" s="76"/>
      <c r="YG112" s="76"/>
      <c r="YH112" s="76"/>
      <c r="YI112" s="76"/>
      <c r="YJ112" s="76"/>
      <c r="YK112" s="76"/>
      <c r="YL112" s="76"/>
      <c r="YM112" s="76"/>
      <c r="YN112" s="76"/>
      <c r="YO112" s="76"/>
      <c r="YP112" s="76"/>
      <c r="YQ112" s="76"/>
      <c r="YR112" s="76"/>
      <c r="YS112" s="76"/>
      <c r="YT112" s="76"/>
      <c r="YU112" s="76"/>
      <c r="YV112" s="76"/>
      <c r="YW112" s="76"/>
      <c r="YX112" s="76"/>
      <c r="YY112" s="76"/>
      <c r="YZ112" s="76"/>
      <c r="ZA112" s="76"/>
      <c r="ZB112" s="76"/>
      <c r="ZC112" s="76"/>
      <c r="ZD112" s="76"/>
      <c r="ZE112" s="76"/>
      <c r="ZF112" s="76"/>
      <c r="ZG112" s="76"/>
      <c r="ZH112" s="76"/>
      <c r="ZI112" s="76"/>
      <c r="ZJ112" s="76"/>
      <c r="ZK112" s="76"/>
      <c r="ZL112" s="76"/>
      <c r="ZM112" s="76"/>
      <c r="ZN112" s="76"/>
      <c r="ZO112" s="76"/>
      <c r="ZP112" s="76"/>
      <c r="ZQ112" s="76"/>
      <c r="ZR112" s="76"/>
      <c r="ZS112" s="76"/>
      <c r="ZT112" s="76"/>
      <c r="ZU112" s="76"/>
      <c r="ZV112" s="76"/>
      <c r="ZW112" s="76"/>
      <c r="ZX112" s="76"/>
      <c r="ZY112" s="76"/>
      <c r="ZZ112" s="76"/>
      <c r="AAA112" s="76"/>
      <c r="AAB112" s="76"/>
      <c r="AAC112" s="76"/>
      <c r="AAD112" s="76"/>
      <c r="AAE112" s="76"/>
      <c r="AAF112" s="76"/>
      <c r="AAG112" s="76"/>
      <c r="AAH112" s="76"/>
      <c r="AAI112" s="76"/>
      <c r="AAJ112" s="76"/>
      <c r="AAK112" s="76"/>
      <c r="AAL112" s="76"/>
      <c r="AAM112" s="76"/>
      <c r="AAN112" s="76"/>
      <c r="AAO112" s="76"/>
      <c r="AAP112" s="76"/>
      <c r="AAQ112" s="76"/>
      <c r="AAR112" s="76"/>
      <c r="AAS112" s="76"/>
      <c r="AAT112" s="76"/>
      <c r="AAU112" s="76"/>
      <c r="AAV112" s="76"/>
      <c r="AAW112" s="76"/>
      <c r="AAX112" s="76"/>
      <c r="AAY112" s="76"/>
      <c r="AAZ112" s="76"/>
      <c r="ABA112" s="76"/>
      <c r="ABB112" s="76"/>
      <c r="ABC112" s="76"/>
      <c r="ABD112" s="76"/>
      <c r="ABE112" s="76"/>
      <c r="ABF112" s="76"/>
      <c r="ABG112" s="76"/>
      <c r="ABH112" s="76"/>
      <c r="ABI112" s="76"/>
      <c r="ABJ112" s="76"/>
      <c r="ABK112" s="76"/>
      <c r="ABL112" s="76"/>
      <c r="ABM112" s="76"/>
      <c r="ABN112" s="76"/>
      <c r="ABO112" s="76"/>
      <c r="ABP112" s="76"/>
      <c r="ABQ112" s="76"/>
      <c r="ABR112" s="76"/>
      <c r="ABS112" s="76"/>
      <c r="ABT112" s="76"/>
      <c r="ABU112" s="76"/>
      <c r="ABV112" s="76"/>
      <c r="ABW112" s="76"/>
      <c r="ABX112" s="76"/>
      <c r="ABY112" s="76"/>
      <c r="ABZ112" s="76"/>
      <c r="ACA112" s="76"/>
      <c r="ACB112" s="76"/>
      <c r="ACC112" s="76"/>
      <c r="ACD112" s="76"/>
      <c r="ACE112" s="76"/>
      <c r="ACF112" s="76"/>
      <c r="ACG112" s="76"/>
      <c r="ACH112" s="76"/>
      <c r="ACI112" s="76"/>
      <c r="ACJ112" s="76"/>
      <c r="ACK112" s="76"/>
      <c r="ACL112" s="76"/>
      <c r="ACM112" s="76"/>
      <c r="ACN112" s="76"/>
      <c r="ACO112" s="76"/>
      <c r="ACP112" s="76"/>
      <c r="ACQ112" s="76"/>
      <c r="ACR112" s="76"/>
      <c r="ACS112" s="76"/>
      <c r="ACT112" s="76"/>
      <c r="ACU112" s="76"/>
      <c r="ACV112" s="76"/>
      <c r="ACW112" s="76"/>
      <c r="ACX112" s="76"/>
      <c r="ACY112" s="76"/>
      <c r="ACZ112" s="76"/>
      <c r="ADA112" s="76"/>
      <c r="ADB112" s="76"/>
      <c r="ADC112" s="76"/>
      <c r="ADD112" s="76"/>
      <c r="ADE112" s="76"/>
      <c r="ADF112" s="76"/>
      <c r="ADG112" s="76"/>
      <c r="ADH112" s="76"/>
      <c r="ADI112" s="76"/>
      <c r="ADJ112" s="76"/>
      <c r="ADK112" s="76"/>
      <c r="ADL112" s="76"/>
      <c r="ADM112" s="76"/>
      <c r="ADN112" s="76"/>
      <c r="ADO112" s="76"/>
      <c r="ADP112" s="76"/>
      <c r="ADQ112" s="76"/>
      <c r="ADR112" s="76"/>
      <c r="ADS112" s="76"/>
      <c r="ADT112" s="76"/>
      <c r="ADU112" s="76"/>
      <c r="ADV112" s="76"/>
      <c r="ADW112" s="76"/>
      <c r="ADX112" s="76"/>
      <c r="ADY112" s="76"/>
      <c r="ADZ112" s="76"/>
      <c r="AEA112" s="76"/>
      <c r="AEB112" s="76"/>
      <c r="AEC112" s="76"/>
      <c r="AED112" s="76"/>
      <c r="AEE112" s="76"/>
      <c r="AEF112" s="76"/>
      <c r="AEG112" s="76"/>
      <c r="AEH112" s="76"/>
      <c r="AEI112" s="76"/>
      <c r="AEJ112" s="76"/>
      <c r="AEK112" s="76"/>
      <c r="AEL112" s="76"/>
      <c r="AEM112" s="76"/>
      <c r="AEN112" s="76"/>
      <c r="AEO112" s="76"/>
      <c r="AEP112" s="76"/>
      <c r="AEQ112" s="76"/>
      <c r="AER112" s="76"/>
      <c r="AES112" s="76"/>
      <c r="AET112" s="76"/>
      <c r="AEU112" s="76"/>
      <c r="AEV112" s="76"/>
      <c r="AEW112" s="76"/>
      <c r="AEX112" s="76"/>
      <c r="AEY112" s="76"/>
      <c r="AEZ112" s="76"/>
      <c r="AFA112" s="76"/>
      <c r="AFB112" s="76"/>
      <c r="AFC112" s="76"/>
      <c r="AFD112" s="76"/>
      <c r="AFE112" s="76"/>
      <c r="AFF112" s="76"/>
      <c r="AFG112" s="76"/>
      <c r="AFH112" s="76"/>
      <c r="AFI112" s="76"/>
      <c r="AFJ112" s="76"/>
      <c r="AFK112" s="76"/>
      <c r="AFL112" s="76"/>
      <c r="AFM112" s="76"/>
      <c r="AFN112" s="76"/>
      <c r="AFO112" s="76"/>
      <c r="AFP112" s="76"/>
      <c r="AFQ112" s="76"/>
      <c r="AFR112" s="76"/>
      <c r="AFS112" s="76"/>
      <c r="AFT112" s="76"/>
      <c r="AFU112" s="76"/>
      <c r="AFV112" s="76"/>
      <c r="AFW112" s="76"/>
      <c r="AFX112" s="76"/>
      <c r="AFY112" s="76"/>
      <c r="AFZ112" s="76"/>
      <c r="AGA112" s="76"/>
      <c r="AGB112" s="76"/>
      <c r="AGC112" s="76"/>
      <c r="AGD112" s="76"/>
      <c r="AGE112" s="76"/>
      <c r="AGF112" s="76"/>
      <c r="AGG112" s="76"/>
      <c r="AGH112" s="76"/>
      <c r="AGI112" s="76"/>
      <c r="AGJ112" s="76"/>
      <c r="AGK112" s="76"/>
      <c r="AGL112" s="76"/>
      <c r="AGM112" s="76"/>
      <c r="AGN112" s="76"/>
      <c r="AGO112" s="76"/>
      <c r="AGP112" s="76"/>
      <c r="AGQ112" s="76"/>
      <c r="AGR112" s="76"/>
      <c r="AGS112" s="76"/>
      <c r="AGT112" s="76"/>
      <c r="AGU112" s="76"/>
      <c r="AGV112" s="76"/>
      <c r="AGW112" s="76"/>
      <c r="AGX112" s="76"/>
      <c r="AGY112" s="76"/>
      <c r="AGZ112" s="76"/>
      <c r="AHA112" s="76"/>
      <c r="AHB112" s="76"/>
      <c r="AHC112" s="76"/>
      <c r="AHD112" s="76"/>
      <c r="AHE112" s="76"/>
      <c r="AHF112" s="76"/>
      <c r="AHG112" s="76"/>
      <c r="AHH112" s="76"/>
      <c r="AHI112" s="76"/>
      <c r="AHJ112" s="76"/>
      <c r="AHK112" s="76"/>
      <c r="AHL112" s="76"/>
      <c r="AHM112" s="76"/>
      <c r="AHN112" s="76"/>
      <c r="AHO112" s="76"/>
      <c r="AHP112" s="76"/>
      <c r="AHQ112" s="76"/>
      <c r="AHR112" s="76"/>
      <c r="AHS112" s="76"/>
      <c r="AHT112" s="76"/>
      <c r="AHU112" s="76"/>
      <c r="AHV112" s="76"/>
      <c r="AHW112" s="76"/>
      <c r="AHX112" s="76"/>
      <c r="AHY112" s="76"/>
      <c r="AHZ112" s="76"/>
      <c r="AIA112" s="76"/>
      <c r="AIB112" s="76"/>
      <c r="AIC112" s="76"/>
      <c r="AID112" s="76"/>
      <c r="AIE112" s="76"/>
      <c r="AIF112" s="76"/>
      <c r="AIG112" s="76"/>
      <c r="AIH112" s="76"/>
      <c r="AII112" s="76"/>
      <c r="AIJ112" s="76"/>
      <c r="AIK112" s="76"/>
      <c r="AIL112" s="76"/>
      <c r="AIM112" s="76"/>
      <c r="AIN112" s="76"/>
      <c r="AIO112" s="76"/>
      <c r="AIP112" s="76"/>
      <c r="AIQ112" s="76"/>
      <c r="AIR112" s="76"/>
      <c r="AIS112" s="76"/>
      <c r="AIT112" s="76"/>
      <c r="AIU112" s="76"/>
      <c r="AIV112" s="76"/>
      <c r="AIW112" s="76"/>
      <c r="AIX112" s="76"/>
      <c r="AIY112" s="76"/>
      <c r="AIZ112" s="76"/>
      <c r="AJA112" s="76"/>
      <c r="AJB112" s="76"/>
      <c r="AJC112" s="76"/>
      <c r="AJD112" s="76"/>
      <c r="AJE112" s="76"/>
      <c r="AJF112" s="76"/>
      <c r="AJG112" s="76"/>
      <c r="AJH112" s="76"/>
      <c r="AJI112" s="76"/>
      <c r="AJJ112" s="76"/>
      <c r="AJK112" s="76"/>
      <c r="AJL112" s="76"/>
      <c r="AJM112" s="76"/>
      <c r="AJN112" s="76"/>
      <c r="AJO112" s="76"/>
      <c r="AJP112" s="76"/>
      <c r="AJQ112" s="76"/>
      <c r="AJR112" s="76"/>
      <c r="AJS112" s="76"/>
      <c r="AJT112" s="76"/>
      <c r="AJU112" s="76"/>
      <c r="AJV112" s="76"/>
      <c r="AJW112" s="76"/>
      <c r="AJX112" s="76"/>
      <c r="AJY112" s="76"/>
      <c r="AJZ112" s="76"/>
      <c r="AKA112" s="76"/>
      <c r="AKB112" s="76"/>
      <c r="AKC112" s="76"/>
      <c r="AKD112" s="76"/>
      <c r="AKE112" s="76"/>
      <c r="AKF112" s="76"/>
      <c r="AKG112" s="76"/>
      <c r="AKH112" s="76"/>
      <c r="AKI112" s="76"/>
      <c r="AKJ112" s="76"/>
      <c r="AKK112" s="76"/>
      <c r="AKL112" s="76"/>
      <c r="AKM112" s="76"/>
      <c r="AKN112" s="76"/>
      <c r="AKO112" s="76"/>
      <c r="AKP112" s="76"/>
      <c r="AKQ112" s="76"/>
      <c r="AKR112" s="76"/>
      <c r="AKS112" s="76"/>
      <c r="AKT112" s="76"/>
      <c r="AKU112" s="76"/>
      <c r="AKV112" s="76"/>
      <c r="AKW112" s="76"/>
      <c r="AKX112" s="76"/>
      <c r="AKY112" s="76"/>
      <c r="AKZ112" s="76"/>
      <c r="ALA112" s="76"/>
      <c r="ALB112" s="76"/>
      <c r="ALC112" s="76"/>
      <c r="ALD112" s="76"/>
      <c r="ALE112" s="76"/>
      <c r="ALF112" s="76"/>
      <c r="ALG112" s="76"/>
      <c r="ALH112" s="76"/>
      <c r="ALI112" s="76"/>
      <c r="ALJ112" s="76"/>
      <c r="ALK112" s="76"/>
      <c r="ALL112" s="76"/>
      <c r="ALM112" s="76"/>
      <c r="ALN112" s="76"/>
      <c r="ALO112" s="76"/>
      <c r="ALP112" s="76"/>
      <c r="ALQ112" s="76"/>
      <c r="ALR112" s="76"/>
      <c r="ALS112" s="76"/>
      <c r="ALT112" s="76"/>
      <c r="ALU112" s="76"/>
      <c r="ALV112" s="76"/>
      <c r="ALW112" s="76"/>
      <c r="ALX112" s="76"/>
      <c r="ALY112" s="76"/>
      <c r="ALZ112" s="76"/>
      <c r="AMA112" s="76"/>
      <c r="AMB112" s="76"/>
      <c r="AMC112" s="76"/>
      <c r="AMD112" s="76"/>
      <c r="AME112" s="76"/>
    </row>
    <row r="113" spans="1:1019" s="80" customFormat="1">
      <c r="A113" s="20" t="s">
        <v>133</v>
      </c>
      <c r="B113" s="21">
        <v>2003377</v>
      </c>
      <c r="C113" s="21" t="s">
        <v>96</v>
      </c>
      <c r="D113" s="71" t="s">
        <v>84</v>
      </c>
      <c r="E113" s="22" t="s">
        <v>59</v>
      </c>
      <c r="F113" s="59">
        <v>6880.5</v>
      </c>
      <c r="G113" s="23">
        <v>57.4</v>
      </c>
      <c r="H113" s="69">
        <f t="shared" si="39"/>
        <v>0.21229999999999999</v>
      </c>
      <c r="I113" s="23">
        <f t="shared" si="40"/>
        <v>69.59</v>
      </c>
      <c r="J113" s="23">
        <f t="shared" si="41"/>
        <v>478813.99</v>
      </c>
      <c r="K113" s="78">
        <f t="shared" si="42"/>
        <v>394940.7</v>
      </c>
      <c r="L113" s="76"/>
      <c r="M113" s="79"/>
      <c r="N113" s="76"/>
      <c r="O113" s="76"/>
      <c r="P113" s="76"/>
      <c r="Q113" s="76"/>
      <c r="R113" s="76"/>
      <c r="S113" s="76"/>
      <c r="T113" s="76"/>
      <c r="U113" s="76"/>
      <c r="V113" s="76"/>
      <c r="W113" s="76"/>
      <c r="X113" s="76"/>
      <c r="Y113" s="76"/>
      <c r="Z113" s="76"/>
      <c r="AA113" s="76"/>
      <c r="AB113" s="76"/>
      <c r="AC113" s="76"/>
      <c r="AD113" s="76"/>
      <c r="AE113" s="76"/>
      <c r="AF113" s="76"/>
      <c r="AG113" s="76"/>
      <c r="AH113" s="76"/>
      <c r="AI113" s="76"/>
      <c r="AJ113" s="76"/>
      <c r="AK113" s="76"/>
      <c r="AL113" s="76"/>
      <c r="AM113" s="76"/>
      <c r="AN113" s="76"/>
      <c r="AO113" s="76"/>
      <c r="AP113" s="76"/>
      <c r="AQ113" s="76"/>
      <c r="AR113" s="76"/>
      <c r="AS113" s="76"/>
      <c r="AT113" s="76"/>
      <c r="AU113" s="76"/>
      <c r="AV113" s="76"/>
      <c r="AW113" s="76"/>
      <c r="AX113" s="76"/>
      <c r="AY113" s="76"/>
      <c r="AZ113" s="76"/>
      <c r="BA113" s="76"/>
      <c r="BB113" s="76"/>
      <c r="BC113" s="76"/>
      <c r="BD113" s="76"/>
      <c r="BE113" s="76"/>
      <c r="BF113" s="76"/>
      <c r="BG113" s="76"/>
      <c r="BH113" s="76"/>
      <c r="BI113" s="76"/>
      <c r="BJ113" s="76"/>
      <c r="BK113" s="76"/>
      <c r="BL113" s="76"/>
      <c r="BM113" s="76"/>
      <c r="BN113" s="76"/>
      <c r="BO113" s="76"/>
      <c r="BP113" s="76"/>
      <c r="BQ113" s="76"/>
      <c r="BR113" s="76"/>
      <c r="BS113" s="76"/>
      <c r="BT113" s="76"/>
      <c r="BU113" s="76"/>
      <c r="BV113" s="76"/>
      <c r="BW113" s="76"/>
      <c r="BX113" s="76"/>
      <c r="BY113" s="76"/>
      <c r="BZ113" s="76"/>
      <c r="CA113" s="76"/>
      <c r="CB113" s="76"/>
      <c r="CC113" s="76"/>
      <c r="CD113" s="76"/>
      <c r="CE113" s="76"/>
      <c r="CF113" s="76"/>
      <c r="CG113" s="76"/>
      <c r="CH113" s="76"/>
      <c r="CI113" s="76"/>
      <c r="CJ113" s="76"/>
      <c r="CK113" s="76"/>
      <c r="CL113" s="76"/>
      <c r="CM113" s="76"/>
      <c r="CN113" s="76"/>
      <c r="CO113" s="76"/>
      <c r="CP113" s="76"/>
      <c r="CQ113" s="76"/>
      <c r="CR113" s="76"/>
      <c r="CS113" s="76"/>
      <c r="CT113" s="76"/>
      <c r="CU113" s="76"/>
      <c r="CV113" s="76"/>
      <c r="CW113" s="76"/>
      <c r="CX113" s="76"/>
      <c r="CY113" s="76"/>
      <c r="CZ113" s="76"/>
      <c r="DA113" s="76"/>
      <c r="DB113" s="76"/>
      <c r="DC113" s="76"/>
      <c r="DD113" s="76"/>
      <c r="DE113" s="76"/>
      <c r="DF113" s="76"/>
      <c r="DG113" s="76"/>
      <c r="DH113" s="76"/>
      <c r="DI113" s="76"/>
      <c r="DJ113" s="76"/>
      <c r="DK113" s="76"/>
      <c r="DL113" s="76"/>
      <c r="DM113" s="76"/>
      <c r="DN113" s="76"/>
      <c r="DO113" s="76"/>
      <c r="DP113" s="76"/>
      <c r="DQ113" s="76"/>
      <c r="DR113" s="76"/>
      <c r="DS113" s="76"/>
      <c r="DT113" s="76"/>
      <c r="DU113" s="76"/>
      <c r="DV113" s="76"/>
      <c r="DW113" s="76"/>
      <c r="DX113" s="76"/>
      <c r="DY113" s="76"/>
      <c r="DZ113" s="76"/>
      <c r="EA113" s="76"/>
      <c r="EB113" s="76"/>
      <c r="EC113" s="76"/>
      <c r="ED113" s="76"/>
      <c r="EE113" s="76"/>
      <c r="EF113" s="76"/>
      <c r="EG113" s="76"/>
      <c r="EH113" s="76"/>
      <c r="EI113" s="76"/>
      <c r="EJ113" s="76"/>
      <c r="EK113" s="76"/>
      <c r="EL113" s="76"/>
      <c r="EM113" s="76"/>
      <c r="EN113" s="76"/>
      <c r="EO113" s="76"/>
      <c r="EP113" s="76"/>
      <c r="EQ113" s="76"/>
      <c r="ER113" s="76"/>
      <c r="ES113" s="76"/>
      <c r="ET113" s="76"/>
      <c r="EU113" s="76"/>
      <c r="EV113" s="76"/>
      <c r="EW113" s="76"/>
      <c r="EX113" s="76"/>
      <c r="EY113" s="76"/>
      <c r="EZ113" s="76"/>
      <c r="FA113" s="76"/>
      <c r="FB113" s="76"/>
      <c r="FC113" s="76"/>
      <c r="FD113" s="76"/>
      <c r="FE113" s="76"/>
      <c r="FF113" s="76"/>
      <c r="FG113" s="76"/>
      <c r="FH113" s="76"/>
      <c r="FI113" s="76"/>
      <c r="FJ113" s="76"/>
      <c r="FK113" s="76"/>
      <c r="FL113" s="76"/>
      <c r="FM113" s="76"/>
      <c r="FN113" s="76"/>
      <c r="FO113" s="76"/>
      <c r="FP113" s="76"/>
      <c r="FQ113" s="76"/>
      <c r="FR113" s="76"/>
      <c r="FS113" s="76"/>
      <c r="FT113" s="76"/>
      <c r="FU113" s="76"/>
      <c r="FV113" s="76"/>
      <c r="FW113" s="76"/>
      <c r="FX113" s="76"/>
      <c r="FY113" s="76"/>
      <c r="FZ113" s="76"/>
      <c r="GA113" s="76"/>
      <c r="GB113" s="76"/>
      <c r="GC113" s="76"/>
      <c r="GD113" s="76"/>
      <c r="GE113" s="76"/>
      <c r="GF113" s="76"/>
      <c r="GG113" s="76"/>
      <c r="GH113" s="76"/>
      <c r="GI113" s="76"/>
      <c r="GJ113" s="76"/>
      <c r="GK113" s="76"/>
      <c r="GL113" s="76"/>
      <c r="GM113" s="76"/>
      <c r="GN113" s="76"/>
      <c r="GO113" s="76"/>
      <c r="GP113" s="76"/>
      <c r="GQ113" s="76"/>
      <c r="GR113" s="76"/>
      <c r="GS113" s="76"/>
      <c r="GT113" s="76"/>
      <c r="GU113" s="76"/>
      <c r="GV113" s="76"/>
      <c r="GW113" s="76"/>
      <c r="GX113" s="76"/>
      <c r="GY113" s="76"/>
      <c r="GZ113" s="76"/>
      <c r="HA113" s="76"/>
      <c r="HB113" s="76"/>
      <c r="HC113" s="76"/>
      <c r="HD113" s="76"/>
      <c r="HE113" s="76"/>
      <c r="HF113" s="76"/>
      <c r="HG113" s="76"/>
      <c r="HH113" s="76"/>
      <c r="HI113" s="76"/>
      <c r="HJ113" s="76"/>
      <c r="HK113" s="76"/>
      <c r="HL113" s="76"/>
      <c r="HM113" s="76"/>
      <c r="HN113" s="76"/>
      <c r="HO113" s="76"/>
      <c r="HP113" s="76"/>
      <c r="HQ113" s="76"/>
      <c r="HR113" s="76"/>
      <c r="HS113" s="76"/>
      <c r="HT113" s="76"/>
      <c r="HU113" s="76"/>
      <c r="HV113" s="76"/>
      <c r="HW113" s="76"/>
      <c r="HX113" s="76"/>
      <c r="HY113" s="76"/>
      <c r="HZ113" s="76"/>
      <c r="IA113" s="76"/>
      <c r="IB113" s="76"/>
      <c r="IC113" s="76"/>
      <c r="ID113" s="76"/>
      <c r="IE113" s="76"/>
      <c r="IF113" s="76"/>
      <c r="IG113" s="76"/>
      <c r="IH113" s="76"/>
      <c r="II113" s="76"/>
      <c r="IJ113" s="76"/>
      <c r="IK113" s="76"/>
      <c r="IL113" s="76"/>
      <c r="IM113" s="76"/>
      <c r="IN113" s="76"/>
      <c r="IO113" s="76"/>
      <c r="IP113" s="76"/>
      <c r="IQ113" s="76"/>
      <c r="IR113" s="76"/>
      <c r="IS113" s="76"/>
      <c r="IT113" s="76"/>
      <c r="IU113" s="76"/>
      <c r="IV113" s="76"/>
      <c r="IW113" s="76"/>
      <c r="IX113" s="76"/>
      <c r="IY113" s="76"/>
      <c r="IZ113" s="76"/>
      <c r="JA113" s="76"/>
      <c r="JB113" s="76"/>
      <c r="JC113" s="76"/>
      <c r="JD113" s="76"/>
      <c r="JE113" s="76"/>
      <c r="JF113" s="76"/>
      <c r="JG113" s="76"/>
      <c r="JH113" s="76"/>
      <c r="JI113" s="76"/>
      <c r="JJ113" s="76"/>
      <c r="JK113" s="76"/>
      <c r="JL113" s="76"/>
      <c r="JM113" s="76"/>
      <c r="JN113" s="76"/>
      <c r="JO113" s="76"/>
      <c r="JP113" s="76"/>
      <c r="JQ113" s="76"/>
      <c r="JR113" s="76"/>
      <c r="JS113" s="76"/>
      <c r="JT113" s="76"/>
      <c r="JU113" s="76"/>
      <c r="JV113" s="76"/>
      <c r="JW113" s="76"/>
      <c r="JX113" s="76"/>
      <c r="JY113" s="76"/>
      <c r="JZ113" s="76"/>
      <c r="KA113" s="76"/>
      <c r="KB113" s="76"/>
      <c r="KC113" s="76"/>
      <c r="KD113" s="76"/>
      <c r="KE113" s="76"/>
      <c r="KF113" s="76"/>
      <c r="KG113" s="76"/>
      <c r="KH113" s="76"/>
      <c r="KI113" s="76"/>
      <c r="KJ113" s="76"/>
      <c r="KK113" s="76"/>
      <c r="KL113" s="76"/>
      <c r="KM113" s="76"/>
      <c r="KN113" s="76"/>
      <c r="KO113" s="76"/>
      <c r="KP113" s="76"/>
      <c r="KQ113" s="76"/>
      <c r="KR113" s="76"/>
      <c r="KS113" s="76"/>
      <c r="KT113" s="76"/>
      <c r="KU113" s="76"/>
      <c r="KV113" s="76"/>
      <c r="KW113" s="76"/>
      <c r="KX113" s="76"/>
      <c r="KY113" s="76"/>
      <c r="KZ113" s="76"/>
      <c r="LA113" s="76"/>
      <c r="LB113" s="76"/>
      <c r="LC113" s="76"/>
      <c r="LD113" s="76"/>
      <c r="LE113" s="76"/>
      <c r="LF113" s="76"/>
      <c r="LG113" s="76"/>
      <c r="LH113" s="76"/>
      <c r="LI113" s="76"/>
      <c r="LJ113" s="76"/>
      <c r="LK113" s="76"/>
      <c r="LL113" s="76"/>
      <c r="LM113" s="76"/>
      <c r="LN113" s="76"/>
      <c r="LO113" s="76"/>
      <c r="LP113" s="76"/>
      <c r="LQ113" s="76"/>
      <c r="LR113" s="76"/>
      <c r="LS113" s="76"/>
      <c r="LT113" s="76"/>
      <c r="LU113" s="76"/>
      <c r="LV113" s="76"/>
      <c r="LW113" s="76"/>
      <c r="LX113" s="76"/>
      <c r="LY113" s="76"/>
      <c r="LZ113" s="76"/>
      <c r="MA113" s="76"/>
      <c r="MB113" s="76"/>
      <c r="MC113" s="76"/>
      <c r="MD113" s="76"/>
      <c r="ME113" s="76"/>
      <c r="MF113" s="76"/>
      <c r="MG113" s="76"/>
      <c r="MH113" s="76"/>
      <c r="MI113" s="76"/>
      <c r="MJ113" s="76"/>
      <c r="MK113" s="76"/>
      <c r="ML113" s="76"/>
      <c r="MM113" s="76"/>
      <c r="MN113" s="76"/>
      <c r="MO113" s="76"/>
      <c r="MP113" s="76"/>
      <c r="MQ113" s="76"/>
      <c r="MR113" s="76"/>
      <c r="MS113" s="76"/>
      <c r="MT113" s="76"/>
      <c r="MU113" s="76"/>
      <c r="MV113" s="76"/>
      <c r="MW113" s="76"/>
      <c r="MX113" s="76"/>
      <c r="MY113" s="76"/>
      <c r="MZ113" s="76"/>
      <c r="NA113" s="76"/>
      <c r="NB113" s="76"/>
      <c r="NC113" s="76"/>
      <c r="ND113" s="76"/>
      <c r="NE113" s="76"/>
      <c r="NF113" s="76"/>
      <c r="NG113" s="76"/>
      <c r="NH113" s="76"/>
      <c r="NI113" s="76"/>
      <c r="NJ113" s="76"/>
      <c r="NK113" s="76"/>
      <c r="NL113" s="76"/>
      <c r="NM113" s="76"/>
      <c r="NN113" s="76"/>
      <c r="NO113" s="76"/>
      <c r="NP113" s="76"/>
      <c r="NQ113" s="76"/>
      <c r="NR113" s="76"/>
      <c r="NS113" s="76"/>
      <c r="NT113" s="76"/>
      <c r="NU113" s="76"/>
      <c r="NV113" s="76"/>
      <c r="NW113" s="76"/>
      <c r="NX113" s="76"/>
      <c r="NY113" s="76"/>
      <c r="NZ113" s="76"/>
      <c r="OA113" s="76"/>
      <c r="OB113" s="76"/>
      <c r="OC113" s="76"/>
      <c r="OD113" s="76"/>
      <c r="OE113" s="76"/>
      <c r="OF113" s="76"/>
      <c r="OG113" s="76"/>
      <c r="OH113" s="76"/>
      <c r="OI113" s="76"/>
      <c r="OJ113" s="76"/>
      <c r="OK113" s="76"/>
      <c r="OL113" s="76"/>
      <c r="OM113" s="76"/>
      <c r="ON113" s="76"/>
      <c r="OO113" s="76"/>
      <c r="OP113" s="76"/>
      <c r="OQ113" s="76"/>
      <c r="OR113" s="76"/>
      <c r="OS113" s="76"/>
      <c r="OT113" s="76"/>
      <c r="OU113" s="76"/>
      <c r="OV113" s="76"/>
      <c r="OW113" s="76"/>
      <c r="OX113" s="76"/>
      <c r="OY113" s="76"/>
      <c r="OZ113" s="76"/>
      <c r="PA113" s="76"/>
      <c r="PB113" s="76"/>
      <c r="PC113" s="76"/>
      <c r="PD113" s="76"/>
      <c r="PE113" s="76"/>
      <c r="PF113" s="76"/>
      <c r="PG113" s="76"/>
      <c r="PH113" s="76"/>
      <c r="PI113" s="76"/>
      <c r="PJ113" s="76"/>
      <c r="PK113" s="76"/>
      <c r="PL113" s="76"/>
      <c r="PM113" s="76"/>
      <c r="PN113" s="76"/>
      <c r="PO113" s="76"/>
      <c r="PP113" s="76"/>
      <c r="PQ113" s="76"/>
      <c r="PR113" s="76"/>
      <c r="PS113" s="76"/>
      <c r="PT113" s="76"/>
      <c r="PU113" s="76"/>
      <c r="PV113" s="76"/>
      <c r="PW113" s="76"/>
      <c r="PX113" s="76"/>
      <c r="PY113" s="76"/>
      <c r="PZ113" s="76"/>
      <c r="QA113" s="76"/>
      <c r="QB113" s="76"/>
      <c r="QC113" s="76"/>
      <c r="QD113" s="76"/>
      <c r="QE113" s="76"/>
      <c r="QF113" s="76"/>
      <c r="QG113" s="76"/>
      <c r="QH113" s="76"/>
      <c r="QI113" s="76"/>
      <c r="QJ113" s="76"/>
      <c r="QK113" s="76"/>
      <c r="QL113" s="76"/>
      <c r="QM113" s="76"/>
      <c r="QN113" s="76"/>
      <c r="QO113" s="76"/>
      <c r="QP113" s="76"/>
      <c r="QQ113" s="76"/>
      <c r="QR113" s="76"/>
      <c r="QS113" s="76"/>
      <c r="QT113" s="76"/>
      <c r="QU113" s="76"/>
      <c r="QV113" s="76"/>
      <c r="QW113" s="76"/>
      <c r="QX113" s="76"/>
      <c r="QY113" s="76"/>
      <c r="QZ113" s="76"/>
      <c r="RA113" s="76"/>
      <c r="RB113" s="76"/>
      <c r="RC113" s="76"/>
      <c r="RD113" s="76"/>
      <c r="RE113" s="76"/>
      <c r="RF113" s="76"/>
      <c r="RG113" s="76"/>
      <c r="RH113" s="76"/>
      <c r="RI113" s="76"/>
      <c r="RJ113" s="76"/>
      <c r="RK113" s="76"/>
      <c r="RL113" s="76"/>
      <c r="RM113" s="76"/>
      <c r="RN113" s="76"/>
      <c r="RO113" s="76"/>
      <c r="RP113" s="76"/>
      <c r="RQ113" s="76"/>
      <c r="RR113" s="76"/>
      <c r="RS113" s="76"/>
      <c r="RT113" s="76"/>
      <c r="RU113" s="76"/>
      <c r="RV113" s="76"/>
      <c r="RW113" s="76"/>
      <c r="RX113" s="76"/>
      <c r="RY113" s="76"/>
      <c r="RZ113" s="76"/>
      <c r="SA113" s="76"/>
      <c r="SB113" s="76"/>
      <c r="SC113" s="76"/>
      <c r="SD113" s="76"/>
      <c r="SE113" s="76"/>
      <c r="SF113" s="76"/>
      <c r="SG113" s="76"/>
      <c r="SH113" s="76"/>
      <c r="SI113" s="76"/>
      <c r="SJ113" s="76"/>
      <c r="SK113" s="76"/>
      <c r="SL113" s="76"/>
      <c r="SM113" s="76"/>
      <c r="SN113" s="76"/>
      <c r="SO113" s="76"/>
      <c r="SP113" s="76"/>
      <c r="SQ113" s="76"/>
      <c r="SR113" s="76"/>
      <c r="SS113" s="76"/>
      <c r="ST113" s="76"/>
      <c r="SU113" s="76"/>
      <c r="SV113" s="76"/>
      <c r="SW113" s="76"/>
      <c r="SX113" s="76"/>
      <c r="SY113" s="76"/>
      <c r="SZ113" s="76"/>
      <c r="TA113" s="76"/>
      <c r="TB113" s="76"/>
      <c r="TC113" s="76"/>
      <c r="TD113" s="76"/>
      <c r="TE113" s="76"/>
      <c r="TF113" s="76"/>
      <c r="TG113" s="76"/>
      <c r="TH113" s="76"/>
      <c r="TI113" s="76"/>
      <c r="TJ113" s="76"/>
      <c r="TK113" s="76"/>
      <c r="TL113" s="76"/>
      <c r="TM113" s="76"/>
      <c r="TN113" s="76"/>
      <c r="TO113" s="76"/>
      <c r="TP113" s="76"/>
      <c r="TQ113" s="76"/>
      <c r="TR113" s="76"/>
      <c r="TS113" s="76"/>
      <c r="TT113" s="76"/>
      <c r="TU113" s="76"/>
      <c r="TV113" s="76"/>
      <c r="TW113" s="76"/>
      <c r="TX113" s="76"/>
      <c r="TY113" s="76"/>
      <c r="TZ113" s="76"/>
      <c r="UA113" s="76"/>
      <c r="UB113" s="76"/>
      <c r="UC113" s="76"/>
      <c r="UD113" s="76"/>
      <c r="UE113" s="76"/>
      <c r="UF113" s="76"/>
      <c r="UG113" s="76"/>
      <c r="UH113" s="76"/>
      <c r="UI113" s="76"/>
      <c r="UJ113" s="76"/>
      <c r="UK113" s="76"/>
      <c r="UL113" s="76"/>
      <c r="UM113" s="76"/>
      <c r="UN113" s="76"/>
      <c r="UO113" s="76"/>
      <c r="UP113" s="76"/>
      <c r="UQ113" s="76"/>
      <c r="UR113" s="76"/>
      <c r="US113" s="76"/>
      <c r="UT113" s="76"/>
      <c r="UU113" s="76"/>
      <c r="UV113" s="76"/>
      <c r="UW113" s="76"/>
      <c r="UX113" s="76"/>
      <c r="UY113" s="76"/>
      <c r="UZ113" s="76"/>
      <c r="VA113" s="76"/>
      <c r="VB113" s="76"/>
      <c r="VC113" s="76"/>
      <c r="VD113" s="76"/>
      <c r="VE113" s="76"/>
      <c r="VF113" s="76"/>
      <c r="VG113" s="76"/>
      <c r="VH113" s="76"/>
      <c r="VI113" s="76"/>
      <c r="VJ113" s="76"/>
      <c r="VK113" s="76"/>
      <c r="VL113" s="76"/>
      <c r="VM113" s="76"/>
      <c r="VN113" s="76"/>
      <c r="VO113" s="76"/>
      <c r="VP113" s="76"/>
      <c r="VQ113" s="76"/>
      <c r="VR113" s="76"/>
      <c r="VS113" s="76"/>
      <c r="VT113" s="76"/>
      <c r="VU113" s="76"/>
      <c r="VV113" s="76"/>
      <c r="VW113" s="76"/>
      <c r="VX113" s="76"/>
      <c r="VY113" s="76"/>
      <c r="VZ113" s="76"/>
      <c r="WA113" s="76"/>
      <c r="WB113" s="76"/>
      <c r="WC113" s="76"/>
      <c r="WD113" s="76"/>
      <c r="WE113" s="76"/>
      <c r="WF113" s="76"/>
      <c r="WG113" s="76"/>
      <c r="WH113" s="76"/>
      <c r="WI113" s="76"/>
      <c r="WJ113" s="76"/>
      <c r="WK113" s="76"/>
      <c r="WL113" s="76"/>
      <c r="WM113" s="76"/>
      <c r="WN113" s="76"/>
      <c r="WO113" s="76"/>
      <c r="WP113" s="76"/>
      <c r="WQ113" s="76"/>
      <c r="WR113" s="76"/>
      <c r="WS113" s="76"/>
      <c r="WT113" s="76"/>
      <c r="WU113" s="76"/>
      <c r="WV113" s="76"/>
      <c r="WW113" s="76"/>
      <c r="WX113" s="76"/>
      <c r="WY113" s="76"/>
      <c r="WZ113" s="76"/>
      <c r="XA113" s="76"/>
      <c r="XB113" s="76"/>
      <c r="XC113" s="76"/>
      <c r="XD113" s="76"/>
      <c r="XE113" s="76"/>
      <c r="XF113" s="76"/>
      <c r="XG113" s="76"/>
      <c r="XH113" s="76"/>
      <c r="XI113" s="76"/>
      <c r="XJ113" s="76"/>
      <c r="XK113" s="76"/>
      <c r="XL113" s="76"/>
      <c r="XM113" s="76"/>
      <c r="XN113" s="76"/>
      <c r="XO113" s="76"/>
      <c r="XP113" s="76"/>
      <c r="XQ113" s="76"/>
      <c r="XR113" s="76"/>
      <c r="XS113" s="76"/>
      <c r="XT113" s="76"/>
      <c r="XU113" s="76"/>
      <c r="XV113" s="76"/>
      <c r="XW113" s="76"/>
      <c r="XX113" s="76"/>
      <c r="XY113" s="76"/>
      <c r="XZ113" s="76"/>
      <c r="YA113" s="76"/>
      <c r="YB113" s="76"/>
      <c r="YC113" s="76"/>
      <c r="YD113" s="76"/>
      <c r="YE113" s="76"/>
      <c r="YF113" s="76"/>
      <c r="YG113" s="76"/>
      <c r="YH113" s="76"/>
      <c r="YI113" s="76"/>
      <c r="YJ113" s="76"/>
      <c r="YK113" s="76"/>
      <c r="YL113" s="76"/>
      <c r="YM113" s="76"/>
      <c r="YN113" s="76"/>
      <c r="YO113" s="76"/>
      <c r="YP113" s="76"/>
      <c r="YQ113" s="76"/>
      <c r="YR113" s="76"/>
      <c r="YS113" s="76"/>
      <c r="YT113" s="76"/>
      <c r="YU113" s="76"/>
      <c r="YV113" s="76"/>
      <c r="YW113" s="76"/>
      <c r="YX113" s="76"/>
      <c r="YY113" s="76"/>
      <c r="YZ113" s="76"/>
      <c r="ZA113" s="76"/>
      <c r="ZB113" s="76"/>
      <c r="ZC113" s="76"/>
      <c r="ZD113" s="76"/>
      <c r="ZE113" s="76"/>
      <c r="ZF113" s="76"/>
      <c r="ZG113" s="76"/>
      <c r="ZH113" s="76"/>
      <c r="ZI113" s="76"/>
      <c r="ZJ113" s="76"/>
      <c r="ZK113" s="76"/>
      <c r="ZL113" s="76"/>
      <c r="ZM113" s="76"/>
      <c r="ZN113" s="76"/>
      <c r="ZO113" s="76"/>
      <c r="ZP113" s="76"/>
      <c r="ZQ113" s="76"/>
      <c r="ZR113" s="76"/>
      <c r="ZS113" s="76"/>
      <c r="ZT113" s="76"/>
      <c r="ZU113" s="76"/>
      <c r="ZV113" s="76"/>
      <c r="ZW113" s="76"/>
      <c r="ZX113" s="76"/>
      <c r="ZY113" s="76"/>
      <c r="ZZ113" s="76"/>
      <c r="AAA113" s="76"/>
      <c r="AAB113" s="76"/>
      <c r="AAC113" s="76"/>
      <c r="AAD113" s="76"/>
      <c r="AAE113" s="76"/>
      <c r="AAF113" s="76"/>
      <c r="AAG113" s="76"/>
      <c r="AAH113" s="76"/>
      <c r="AAI113" s="76"/>
      <c r="AAJ113" s="76"/>
      <c r="AAK113" s="76"/>
      <c r="AAL113" s="76"/>
      <c r="AAM113" s="76"/>
      <c r="AAN113" s="76"/>
      <c r="AAO113" s="76"/>
      <c r="AAP113" s="76"/>
      <c r="AAQ113" s="76"/>
      <c r="AAR113" s="76"/>
      <c r="AAS113" s="76"/>
      <c r="AAT113" s="76"/>
      <c r="AAU113" s="76"/>
      <c r="AAV113" s="76"/>
      <c r="AAW113" s="76"/>
      <c r="AAX113" s="76"/>
      <c r="AAY113" s="76"/>
      <c r="AAZ113" s="76"/>
      <c r="ABA113" s="76"/>
      <c r="ABB113" s="76"/>
      <c r="ABC113" s="76"/>
      <c r="ABD113" s="76"/>
      <c r="ABE113" s="76"/>
      <c r="ABF113" s="76"/>
      <c r="ABG113" s="76"/>
      <c r="ABH113" s="76"/>
      <c r="ABI113" s="76"/>
      <c r="ABJ113" s="76"/>
      <c r="ABK113" s="76"/>
      <c r="ABL113" s="76"/>
      <c r="ABM113" s="76"/>
      <c r="ABN113" s="76"/>
      <c r="ABO113" s="76"/>
      <c r="ABP113" s="76"/>
      <c r="ABQ113" s="76"/>
      <c r="ABR113" s="76"/>
      <c r="ABS113" s="76"/>
      <c r="ABT113" s="76"/>
      <c r="ABU113" s="76"/>
      <c r="ABV113" s="76"/>
      <c r="ABW113" s="76"/>
      <c r="ABX113" s="76"/>
      <c r="ABY113" s="76"/>
      <c r="ABZ113" s="76"/>
      <c r="ACA113" s="76"/>
      <c r="ACB113" s="76"/>
      <c r="ACC113" s="76"/>
      <c r="ACD113" s="76"/>
      <c r="ACE113" s="76"/>
      <c r="ACF113" s="76"/>
      <c r="ACG113" s="76"/>
      <c r="ACH113" s="76"/>
      <c r="ACI113" s="76"/>
      <c r="ACJ113" s="76"/>
      <c r="ACK113" s="76"/>
      <c r="ACL113" s="76"/>
      <c r="ACM113" s="76"/>
      <c r="ACN113" s="76"/>
      <c r="ACO113" s="76"/>
      <c r="ACP113" s="76"/>
      <c r="ACQ113" s="76"/>
      <c r="ACR113" s="76"/>
      <c r="ACS113" s="76"/>
      <c r="ACT113" s="76"/>
      <c r="ACU113" s="76"/>
      <c r="ACV113" s="76"/>
      <c r="ACW113" s="76"/>
      <c r="ACX113" s="76"/>
      <c r="ACY113" s="76"/>
      <c r="ACZ113" s="76"/>
      <c r="ADA113" s="76"/>
      <c r="ADB113" s="76"/>
      <c r="ADC113" s="76"/>
      <c r="ADD113" s="76"/>
      <c r="ADE113" s="76"/>
      <c r="ADF113" s="76"/>
      <c r="ADG113" s="76"/>
      <c r="ADH113" s="76"/>
      <c r="ADI113" s="76"/>
      <c r="ADJ113" s="76"/>
      <c r="ADK113" s="76"/>
      <c r="ADL113" s="76"/>
      <c r="ADM113" s="76"/>
      <c r="ADN113" s="76"/>
      <c r="ADO113" s="76"/>
      <c r="ADP113" s="76"/>
      <c r="ADQ113" s="76"/>
      <c r="ADR113" s="76"/>
      <c r="ADS113" s="76"/>
      <c r="ADT113" s="76"/>
      <c r="ADU113" s="76"/>
      <c r="ADV113" s="76"/>
      <c r="ADW113" s="76"/>
      <c r="ADX113" s="76"/>
      <c r="ADY113" s="76"/>
      <c r="ADZ113" s="76"/>
      <c r="AEA113" s="76"/>
      <c r="AEB113" s="76"/>
      <c r="AEC113" s="76"/>
      <c r="AED113" s="76"/>
      <c r="AEE113" s="76"/>
      <c r="AEF113" s="76"/>
      <c r="AEG113" s="76"/>
      <c r="AEH113" s="76"/>
      <c r="AEI113" s="76"/>
      <c r="AEJ113" s="76"/>
      <c r="AEK113" s="76"/>
      <c r="AEL113" s="76"/>
      <c r="AEM113" s="76"/>
      <c r="AEN113" s="76"/>
      <c r="AEO113" s="76"/>
      <c r="AEP113" s="76"/>
      <c r="AEQ113" s="76"/>
      <c r="AER113" s="76"/>
      <c r="AES113" s="76"/>
      <c r="AET113" s="76"/>
      <c r="AEU113" s="76"/>
      <c r="AEV113" s="76"/>
      <c r="AEW113" s="76"/>
      <c r="AEX113" s="76"/>
      <c r="AEY113" s="76"/>
      <c r="AEZ113" s="76"/>
      <c r="AFA113" s="76"/>
      <c r="AFB113" s="76"/>
      <c r="AFC113" s="76"/>
      <c r="AFD113" s="76"/>
      <c r="AFE113" s="76"/>
      <c r="AFF113" s="76"/>
      <c r="AFG113" s="76"/>
      <c r="AFH113" s="76"/>
      <c r="AFI113" s="76"/>
      <c r="AFJ113" s="76"/>
      <c r="AFK113" s="76"/>
      <c r="AFL113" s="76"/>
      <c r="AFM113" s="76"/>
      <c r="AFN113" s="76"/>
      <c r="AFO113" s="76"/>
      <c r="AFP113" s="76"/>
      <c r="AFQ113" s="76"/>
      <c r="AFR113" s="76"/>
      <c r="AFS113" s="76"/>
      <c r="AFT113" s="76"/>
      <c r="AFU113" s="76"/>
      <c r="AFV113" s="76"/>
      <c r="AFW113" s="76"/>
      <c r="AFX113" s="76"/>
      <c r="AFY113" s="76"/>
      <c r="AFZ113" s="76"/>
      <c r="AGA113" s="76"/>
      <c r="AGB113" s="76"/>
      <c r="AGC113" s="76"/>
      <c r="AGD113" s="76"/>
      <c r="AGE113" s="76"/>
      <c r="AGF113" s="76"/>
      <c r="AGG113" s="76"/>
      <c r="AGH113" s="76"/>
      <c r="AGI113" s="76"/>
      <c r="AGJ113" s="76"/>
      <c r="AGK113" s="76"/>
      <c r="AGL113" s="76"/>
      <c r="AGM113" s="76"/>
      <c r="AGN113" s="76"/>
      <c r="AGO113" s="76"/>
      <c r="AGP113" s="76"/>
      <c r="AGQ113" s="76"/>
      <c r="AGR113" s="76"/>
      <c r="AGS113" s="76"/>
      <c r="AGT113" s="76"/>
      <c r="AGU113" s="76"/>
      <c r="AGV113" s="76"/>
      <c r="AGW113" s="76"/>
      <c r="AGX113" s="76"/>
      <c r="AGY113" s="76"/>
      <c r="AGZ113" s="76"/>
      <c r="AHA113" s="76"/>
      <c r="AHB113" s="76"/>
      <c r="AHC113" s="76"/>
      <c r="AHD113" s="76"/>
      <c r="AHE113" s="76"/>
      <c r="AHF113" s="76"/>
      <c r="AHG113" s="76"/>
      <c r="AHH113" s="76"/>
      <c r="AHI113" s="76"/>
      <c r="AHJ113" s="76"/>
      <c r="AHK113" s="76"/>
      <c r="AHL113" s="76"/>
      <c r="AHM113" s="76"/>
      <c r="AHN113" s="76"/>
      <c r="AHO113" s="76"/>
      <c r="AHP113" s="76"/>
      <c r="AHQ113" s="76"/>
      <c r="AHR113" s="76"/>
      <c r="AHS113" s="76"/>
      <c r="AHT113" s="76"/>
      <c r="AHU113" s="76"/>
      <c r="AHV113" s="76"/>
      <c r="AHW113" s="76"/>
      <c r="AHX113" s="76"/>
      <c r="AHY113" s="76"/>
      <c r="AHZ113" s="76"/>
      <c r="AIA113" s="76"/>
      <c r="AIB113" s="76"/>
      <c r="AIC113" s="76"/>
      <c r="AID113" s="76"/>
      <c r="AIE113" s="76"/>
      <c r="AIF113" s="76"/>
      <c r="AIG113" s="76"/>
      <c r="AIH113" s="76"/>
      <c r="AII113" s="76"/>
      <c r="AIJ113" s="76"/>
      <c r="AIK113" s="76"/>
      <c r="AIL113" s="76"/>
      <c r="AIM113" s="76"/>
      <c r="AIN113" s="76"/>
      <c r="AIO113" s="76"/>
      <c r="AIP113" s="76"/>
      <c r="AIQ113" s="76"/>
      <c r="AIR113" s="76"/>
      <c r="AIS113" s="76"/>
      <c r="AIT113" s="76"/>
      <c r="AIU113" s="76"/>
      <c r="AIV113" s="76"/>
      <c r="AIW113" s="76"/>
      <c r="AIX113" s="76"/>
      <c r="AIY113" s="76"/>
      <c r="AIZ113" s="76"/>
      <c r="AJA113" s="76"/>
      <c r="AJB113" s="76"/>
      <c r="AJC113" s="76"/>
      <c r="AJD113" s="76"/>
      <c r="AJE113" s="76"/>
      <c r="AJF113" s="76"/>
      <c r="AJG113" s="76"/>
      <c r="AJH113" s="76"/>
      <c r="AJI113" s="76"/>
      <c r="AJJ113" s="76"/>
      <c r="AJK113" s="76"/>
      <c r="AJL113" s="76"/>
      <c r="AJM113" s="76"/>
      <c r="AJN113" s="76"/>
      <c r="AJO113" s="76"/>
      <c r="AJP113" s="76"/>
      <c r="AJQ113" s="76"/>
      <c r="AJR113" s="76"/>
      <c r="AJS113" s="76"/>
      <c r="AJT113" s="76"/>
      <c r="AJU113" s="76"/>
      <c r="AJV113" s="76"/>
      <c r="AJW113" s="76"/>
      <c r="AJX113" s="76"/>
      <c r="AJY113" s="76"/>
      <c r="AJZ113" s="76"/>
      <c r="AKA113" s="76"/>
      <c r="AKB113" s="76"/>
      <c r="AKC113" s="76"/>
      <c r="AKD113" s="76"/>
      <c r="AKE113" s="76"/>
      <c r="AKF113" s="76"/>
      <c r="AKG113" s="76"/>
      <c r="AKH113" s="76"/>
      <c r="AKI113" s="76"/>
      <c r="AKJ113" s="76"/>
      <c r="AKK113" s="76"/>
      <c r="AKL113" s="76"/>
      <c r="AKM113" s="76"/>
      <c r="AKN113" s="76"/>
      <c r="AKO113" s="76"/>
      <c r="AKP113" s="76"/>
      <c r="AKQ113" s="76"/>
      <c r="AKR113" s="76"/>
      <c r="AKS113" s="76"/>
      <c r="AKT113" s="76"/>
      <c r="AKU113" s="76"/>
      <c r="AKV113" s="76"/>
      <c r="AKW113" s="76"/>
      <c r="AKX113" s="76"/>
      <c r="AKY113" s="76"/>
      <c r="AKZ113" s="76"/>
      <c r="ALA113" s="76"/>
      <c r="ALB113" s="76"/>
      <c r="ALC113" s="76"/>
      <c r="ALD113" s="76"/>
      <c r="ALE113" s="76"/>
      <c r="ALF113" s="76"/>
      <c r="ALG113" s="76"/>
      <c r="ALH113" s="76"/>
      <c r="ALI113" s="76"/>
      <c r="ALJ113" s="76"/>
      <c r="ALK113" s="76"/>
      <c r="ALL113" s="76"/>
      <c r="ALM113" s="76"/>
      <c r="ALN113" s="76"/>
      <c r="ALO113" s="76"/>
      <c r="ALP113" s="76"/>
      <c r="ALQ113" s="76"/>
      <c r="ALR113" s="76"/>
      <c r="ALS113" s="76"/>
      <c r="ALT113" s="76"/>
      <c r="ALU113" s="76"/>
      <c r="ALV113" s="76"/>
      <c r="ALW113" s="76"/>
      <c r="ALX113" s="76"/>
      <c r="ALY113" s="76"/>
      <c r="ALZ113" s="76"/>
      <c r="AMA113" s="76"/>
      <c r="AMB113" s="76"/>
      <c r="AMC113" s="76"/>
      <c r="AMD113" s="76"/>
      <c r="AME113" s="76"/>
    </row>
    <row r="114" spans="1:1019" s="80" customFormat="1">
      <c r="A114" s="20" t="s">
        <v>134</v>
      </c>
      <c r="B114" s="21">
        <v>2003237</v>
      </c>
      <c r="C114" s="21" t="s">
        <v>96</v>
      </c>
      <c r="D114" s="71" t="s">
        <v>117</v>
      </c>
      <c r="E114" s="22" t="s">
        <v>118</v>
      </c>
      <c r="F114" s="59">
        <v>1</v>
      </c>
      <c r="G114" s="23">
        <v>775.53</v>
      </c>
      <c r="H114" s="69">
        <f t="shared" si="39"/>
        <v>0.21229999999999999</v>
      </c>
      <c r="I114" s="23">
        <f t="shared" si="40"/>
        <v>940.18</v>
      </c>
      <c r="J114" s="23">
        <f t="shared" si="41"/>
        <v>940.18</v>
      </c>
      <c r="K114" s="78">
        <f t="shared" si="42"/>
        <v>775.53</v>
      </c>
      <c r="L114" s="76"/>
      <c r="M114" s="79"/>
      <c r="N114" s="76"/>
      <c r="O114" s="76"/>
      <c r="P114" s="76"/>
      <c r="Q114" s="76"/>
      <c r="R114" s="76"/>
      <c r="S114" s="76"/>
      <c r="T114" s="76"/>
      <c r="U114" s="76"/>
      <c r="V114" s="76"/>
      <c r="W114" s="76"/>
      <c r="X114" s="76"/>
      <c r="Y114" s="76"/>
      <c r="Z114" s="76"/>
      <c r="AA114" s="76"/>
      <c r="AB114" s="76"/>
      <c r="AC114" s="76"/>
      <c r="AD114" s="76"/>
      <c r="AE114" s="76"/>
      <c r="AF114" s="76"/>
      <c r="AG114" s="76"/>
      <c r="AH114" s="76"/>
      <c r="AI114" s="76"/>
      <c r="AJ114" s="76"/>
      <c r="AK114" s="76"/>
      <c r="AL114" s="76"/>
      <c r="AM114" s="76"/>
      <c r="AN114" s="76"/>
      <c r="AO114" s="76"/>
      <c r="AP114" s="76"/>
      <c r="AQ114" s="76"/>
      <c r="AR114" s="76"/>
      <c r="AS114" s="76"/>
      <c r="AT114" s="76"/>
      <c r="AU114" s="76"/>
      <c r="AV114" s="76"/>
      <c r="AW114" s="76"/>
      <c r="AX114" s="76"/>
      <c r="AY114" s="76"/>
      <c r="AZ114" s="76"/>
      <c r="BA114" s="76"/>
      <c r="BB114" s="76"/>
      <c r="BC114" s="76"/>
      <c r="BD114" s="76"/>
      <c r="BE114" s="76"/>
      <c r="BF114" s="76"/>
      <c r="BG114" s="76"/>
      <c r="BH114" s="76"/>
      <c r="BI114" s="76"/>
      <c r="BJ114" s="76"/>
      <c r="BK114" s="76"/>
      <c r="BL114" s="76"/>
      <c r="BM114" s="76"/>
      <c r="BN114" s="76"/>
      <c r="BO114" s="76"/>
      <c r="BP114" s="76"/>
      <c r="BQ114" s="76"/>
      <c r="BR114" s="76"/>
      <c r="BS114" s="76"/>
      <c r="BT114" s="76"/>
      <c r="BU114" s="76"/>
      <c r="BV114" s="76"/>
      <c r="BW114" s="76"/>
      <c r="BX114" s="76"/>
      <c r="BY114" s="76"/>
      <c r="BZ114" s="76"/>
      <c r="CA114" s="76"/>
      <c r="CB114" s="76"/>
      <c r="CC114" s="76"/>
      <c r="CD114" s="76"/>
      <c r="CE114" s="76"/>
      <c r="CF114" s="76"/>
      <c r="CG114" s="76"/>
      <c r="CH114" s="76"/>
      <c r="CI114" s="76"/>
      <c r="CJ114" s="76"/>
      <c r="CK114" s="76"/>
      <c r="CL114" s="76"/>
      <c r="CM114" s="76"/>
      <c r="CN114" s="76"/>
      <c r="CO114" s="76"/>
      <c r="CP114" s="76"/>
      <c r="CQ114" s="76"/>
      <c r="CR114" s="76"/>
      <c r="CS114" s="76"/>
      <c r="CT114" s="76"/>
      <c r="CU114" s="76"/>
      <c r="CV114" s="76"/>
      <c r="CW114" s="76"/>
      <c r="CX114" s="76"/>
      <c r="CY114" s="76"/>
      <c r="CZ114" s="76"/>
      <c r="DA114" s="76"/>
      <c r="DB114" s="76"/>
      <c r="DC114" s="76"/>
      <c r="DD114" s="76"/>
      <c r="DE114" s="76"/>
      <c r="DF114" s="76"/>
      <c r="DG114" s="76"/>
      <c r="DH114" s="76"/>
      <c r="DI114" s="76"/>
      <c r="DJ114" s="76"/>
      <c r="DK114" s="76"/>
      <c r="DL114" s="76"/>
      <c r="DM114" s="76"/>
      <c r="DN114" s="76"/>
      <c r="DO114" s="76"/>
      <c r="DP114" s="76"/>
      <c r="DQ114" s="76"/>
      <c r="DR114" s="76"/>
      <c r="DS114" s="76"/>
      <c r="DT114" s="76"/>
      <c r="DU114" s="76"/>
      <c r="DV114" s="76"/>
      <c r="DW114" s="76"/>
      <c r="DX114" s="76"/>
      <c r="DY114" s="76"/>
      <c r="DZ114" s="76"/>
      <c r="EA114" s="76"/>
      <c r="EB114" s="76"/>
      <c r="EC114" s="76"/>
      <c r="ED114" s="76"/>
      <c r="EE114" s="76"/>
      <c r="EF114" s="76"/>
      <c r="EG114" s="76"/>
      <c r="EH114" s="76"/>
      <c r="EI114" s="76"/>
      <c r="EJ114" s="76"/>
      <c r="EK114" s="76"/>
      <c r="EL114" s="76"/>
      <c r="EM114" s="76"/>
      <c r="EN114" s="76"/>
      <c r="EO114" s="76"/>
      <c r="EP114" s="76"/>
      <c r="EQ114" s="76"/>
      <c r="ER114" s="76"/>
      <c r="ES114" s="76"/>
      <c r="ET114" s="76"/>
      <c r="EU114" s="76"/>
      <c r="EV114" s="76"/>
      <c r="EW114" s="76"/>
      <c r="EX114" s="76"/>
      <c r="EY114" s="76"/>
      <c r="EZ114" s="76"/>
      <c r="FA114" s="76"/>
      <c r="FB114" s="76"/>
      <c r="FC114" s="76"/>
      <c r="FD114" s="76"/>
      <c r="FE114" s="76"/>
      <c r="FF114" s="76"/>
      <c r="FG114" s="76"/>
      <c r="FH114" s="76"/>
      <c r="FI114" s="76"/>
      <c r="FJ114" s="76"/>
      <c r="FK114" s="76"/>
      <c r="FL114" s="76"/>
      <c r="FM114" s="76"/>
      <c r="FN114" s="76"/>
      <c r="FO114" s="76"/>
      <c r="FP114" s="76"/>
      <c r="FQ114" s="76"/>
      <c r="FR114" s="76"/>
      <c r="FS114" s="76"/>
      <c r="FT114" s="76"/>
      <c r="FU114" s="76"/>
      <c r="FV114" s="76"/>
      <c r="FW114" s="76"/>
      <c r="FX114" s="76"/>
      <c r="FY114" s="76"/>
      <c r="FZ114" s="76"/>
      <c r="GA114" s="76"/>
      <c r="GB114" s="76"/>
      <c r="GC114" s="76"/>
      <c r="GD114" s="76"/>
      <c r="GE114" s="76"/>
      <c r="GF114" s="76"/>
      <c r="GG114" s="76"/>
      <c r="GH114" s="76"/>
      <c r="GI114" s="76"/>
      <c r="GJ114" s="76"/>
      <c r="GK114" s="76"/>
      <c r="GL114" s="76"/>
      <c r="GM114" s="76"/>
      <c r="GN114" s="76"/>
      <c r="GO114" s="76"/>
      <c r="GP114" s="76"/>
      <c r="GQ114" s="76"/>
      <c r="GR114" s="76"/>
      <c r="GS114" s="76"/>
      <c r="GT114" s="76"/>
      <c r="GU114" s="76"/>
      <c r="GV114" s="76"/>
      <c r="GW114" s="76"/>
      <c r="GX114" s="76"/>
      <c r="GY114" s="76"/>
      <c r="GZ114" s="76"/>
      <c r="HA114" s="76"/>
      <c r="HB114" s="76"/>
      <c r="HC114" s="76"/>
      <c r="HD114" s="76"/>
      <c r="HE114" s="76"/>
      <c r="HF114" s="76"/>
      <c r="HG114" s="76"/>
      <c r="HH114" s="76"/>
      <c r="HI114" s="76"/>
      <c r="HJ114" s="76"/>
      <c r="HK114" s="76"/>
      <c r="HL114" s="76"/>
      <c r="HM114" s="76"/>
      <c r="HN114" s="76"/>
      <c r="HO114" s="76"/>
      <c r="HP114" s="76"/>
      <c r="HQ114" s="76"/>
      <c r="HR114" s="76"/>
      <c r="HS114" s="76"/>
      <c r="HT114" s="76"/>
      <c r="HU114" s="76"/>
      <c r="HV114" s="76"/>
      <c r="HW114" s="76"/>
      <c r="HX114" s="76"/>
      <c r="HY114" s="76"/>
      <c r="HZ114" s="76"/>
      <c r="IA114" s="76"/>
      <c r="IB114" s="76"/>
      <c r="IC114" s="76"/>
      <c r="ID114" s="76"/>
      <c r="IE114" s="76"/>
      <c r="IF114" s="76"/>
      <c r="IG114" s="76"/>
      <c r="IH114" s="76"/>
      <c r="II114" s="76"/>
      <c r="IJ114" s="76"/>
      <c r="IK114" s="76"/>
      <c r="IL114" s="76"/>
      <c r="IM114" s="76"/>
      <c r="IN114" s="76"/>
      <c r="IO114" s="76"/>
      <c r="IP114" s="76"/>
      <c r="IQ114" s="76"/>
      <c r="IR114" s="76"/>
      <c r="IS114" s="76"/>
      <c r="IT114" s="76"/>
      <c r="IU114" s="76"/>
      <c r="IV114" s="76"/>
      <c r="IW114" s="76"/>
      <c r="IX114" s="76"/>
      <c r="IY114" s="76"/>
      <c r="IZ114" s="76"/>
      <c r="JA114" s="76"/>
      <c r="JB114" s="76"/>
      <c r="JC114" s="76"/>
      <c r="JD114" s="76"/>
      <c r="JE114" s="76"/>
      <c r="JF114" s="76"/>
      <c r="JG114" s="76"/>
      <c r="JH114" s="76"/>
      <c r="JI114" s="76"/>
      <c r="JJ114" s="76"/>
      <c r="JK114" s="76"/>
      <c r="JL114" s="76"/>
      <c r="JM114" s="76"/>
      <c r="JN114" s="76"/>
      <c r="JO114" s="76"/>
      <c r="JP114" s="76"/>
      <c r="JQ114" s="76"/>
      <c r="JR114" s="76"/>
      <c r="JS114" s="76"/>
      <c r="JT114" s="76"/>
      <c r="JU114" s="76"/>
      <c r="JV114" s="76"/>
      <c r="JW114" s="76"/>
      <c r="JX114" s="76"/>
      <c r="JY114" s="76"/>
      <c r="JZ114" s="76"/>
      <c r="KA114" s="76"/>
      <c r="KB114" s="76"/>
      <c r="KC114" s="76"/>
      <c r="KD114" s="76"/>
      <c r="KE114" s="76"/>
      <c r="KF114" s="76"/>
      <c r="KG114" s="76"/>
      <c r="KH114" s="76"/>
      <c r="KI114" s="76"/>
      <c r="KJ114" s="76"/>
      <c r="KK114" s="76"/>
      <c r="KL114" s="76"/>
      <c r="KM114" s="76"/>
      <c r="KN114" s="76"/>
      <c r="KO114" s="76"/>
      <c r="KP114" s="76"/>
      <c r="KQ114" s="76"/>
      <c r="KR114" s="76"/>
      <c r="KS114" s="76"/>
      <c r="KT114" s="76"/>
      <c r="KU114" s="76"/>
      <c r="KV114" s="76"/>
      <c r="KW114" s="76"/>
      <c r="KX114" s="76"/>
      <c r="KY114" s="76"/>
      <c r="KZ114" s="76"/>
      <c r="LA114" s="76"/>
      <c r="LB114" s="76"/>
      <c r="LC114" s="76"/>
      <c r="LD114" s="76"/>
      <c r="LE114" s="76"/>
      <c r="LF114" s="76"/>
      <c r="LG114" s="76"/>
      <c r="LH114" s="76"/>
      <c r="LI114" s="76"/>
      <c r="LJ114" s="76"/>
      <c r="LK114" s="76"/>
      <c r="LL114" s="76"/>
      <c r="LM114" s="76"/>
      <c r="LN114" s="76"/>
      <c r="LO114" s="76"/>
      <c r="LP114" s="76"/>
      <c r="LQ114" s="76"/>
      <c r="LR114" s="76"/>
      <c r="LS114" s="76"/>
      <c r="LT114" s="76"/>
      <c r="LU114" s="76"/>
      <c r="LV114" s="76"/>
      <c r="LW114" s="76"/>
      <c r="LX114" s="76"/>
      <c r="LY114" s="76"/>
      <c r="LZ114" s="76"/>
      <c r="MA114" s="76"/>
      <c r="MB114" s="76"/>
      <c r="MC114" s="76"/>
      <c r="MD114" s="76"/>
      <c r="ME114" s="76"/>
      <c r="MF114" s="76"/>
      <c r="MG114" s="76"/>
      <c r="MH114" s="76"/>
      <c r="MI114" s="76"/>
      <c r="MJ114" s="76"/>
      <c r="MK114" s="76"/>
      <c r="ML114" s="76"/>
      <c r="MM114" s="76"/>
      <c r="MN114" s="76"/>
      <c r="MO114" s="76"/>
      <c r="MP114" s="76"/>
      <c r="MQ114" s="76"/>
      <c r="MR114" s="76"/>
      <c r="MS114" s="76"/>
      <c r="MT114" s="76"/>
      <c r="MU114" s="76"/>
      <c r="MV114" s="76"/>
      <c r="MW114" s="76"/>
      <c r="MX114" s="76"/>
      <c r="MY114" s="76"/>
      <c r="MZ114" s="76"/>
      <c r="NA114" s="76"/>
      <c r="NB114" s="76"/>
      <c r="NC114" s="76"/>
      <c r="ND114" s="76"/>
      <c r="NE114" s="76"/>
      <c r="NF114" s="76"/>
      <c r="NG114" s="76"/>
      <c r="NH114" s="76"/>
      <c r="NI114" s="76"/>
      <c r="NJ114" s="76"/>
      <c r="NK114" s="76"/>
      <c r="NL114" s="76"/>
      <c r="NM114" s="76"/>
      <c r="NN114" s="76"/>
      <c r="NO114" s="76"/>
      <c r="NP114" s="76"/>
      <c r="NQ114" s="76"/>
      <c r="NR114" s="76"/>
      <c r="NS114" s="76"/>
      <c r="NT114" s="76"/>
      <c r="NU114" s="76"/>
      <c r="NV114" s="76"/>
      <c r="NW114" s="76"/>
      <c r="NX114" s="76"/>
      <c r="NY114" s="76"/>
      <c r="NZ114" s="76"/>
      <c r="OA114" s="76"/>
      <c r="OB114" s="76"/>
      <c r="OC114" s="76"/>
      <c r="OD114" s="76"/>
      <c r="OE114" s="76"/>
      <c r="OF114" s="76"/>
      <c r="OG114" s="76"/>
      <c r="OH114" s="76"/>
      <c r="OI114" s="76"/>
      <c r="OJ114" s="76"/>
      <c r="OK114" s="76"/>
      <c r="OL114" s="76"/>
      <c r="OM114" s="76"/>
      <c r="ON114" s="76"/>
      <c r="OO114" s="76"/>
      <c r="OP114" s="76"/>
      <c r="OQ114" s="76"/>
      <c r="OR114" s="76"/>
      <c r="OS114" s="76"/>
      <c r="OT114" s="76"/>
      <c r="OU114" s="76"/>
      <c r="OV114" s="76"/>
      <c r="OW114" s="76"/>
      <c r="OX114" s="76"/>
      <c r="OY114" s="76"/>
      <c r="OZ114" s="76"/>
      <c r="PA114" s="76"/>
      <c r="PB114" s="76"/>
      <c r="PC114" s="76"/>
      <c r="PD114" s="76"/>
      <c r="PE114" s="76"/>
      <c r="PF114" s="76"/>
      <c r="PG114" s="76"/>
      <c r="PH114" s="76"/>
      <c r="PI114" s="76"/>
      <c r="PJ114" s="76"/>
      <c r="PK114" s="76"/>
      <c r="PL114" s="76"/>
      <c r="PM114" s="76"/>
      <c r="PN114" s="76"/>
      <c r="PO114" s="76"/>
      <c r="PP114" s="76"/>
      <c r="PQ114" s="76"/>
      <c r="PR114" s="76"/>
      <c r="PS114" s="76"/>
      <c r="PT114" s="76"/>
      <c r="PU114" s="76"/>
      <c r="PV114" s="76"/>
      <c r="PW114" s="76"/>
      <c r="PX114" s="76"/>
      <c r="PY114" s="76"/>
      <c r="PZ114" s="76"/>
      <c r="QA114" s="76"/>
      <c r="QB114" s="76"/>
      <c r="QC114" s="76"/>
      <c r="QD114" s="76"/>
      <c r="QE114" s="76"/>
      <c r="QF114" s="76"/>
      <c r="QG114" s="76"/>
      <c r="QH114" s="76"/>
      <c r="QI114" s="76"/>
      <c r="QJ114" s="76"/>
      <c r="QK114" s="76"/>
      <c r="QL114" s="76"/>
      <c r="QM114" s="76"/>
      <c r="QN114" s="76"/>
      <c r="QO114" s="76"/>
      <c r="QP114" s="76"/>
      <c r="QQ114" s="76"/>
      <c r="QR114" s="76"/>
      <c r="QS114" s="76"/>
      <c r="QT114" s="76"/>
      <c r="QU114" s="76"/>
      <c r="QV114" s="76"/>
      <c r="QW114" s="76"/>
      <c r="QX114" s="76"/>
      <c r="QY114" s="76"/>
      <c r="QZ114" s="76"/>
      <c r="RA114" s="76"/>
      <c r="RB114" s="76"/>
      <c r="RC114" s="76"/>
      <c r="RD114" s="76"/>
      <c r="RE114" s="76"/>
      <c r="RF114" s="76"/>
      <c r="RG114" s="76"/>
      <c r="RH114" s="76"/>
      <c r="RI114" s="76"/>
      <c r="RJ114" s="76"/>
      <c r="RK114" s="76"/>
      <c r="RL114" s="76"/>
      <c r="RM114" s="76"/>
      <c r="RN114" s="76"/>
      <c r="RO114" s="76"/>
      <c r="RP114" s="76"/>
      <c r="RQ114" s="76"/>
      <c r="RR114" s="76"/>
      <c r="RS114" s="76"/>
      <c r="RT114" s="76"/>
      <c r="RU114" s="76"/>
      <c r="RV114" s="76"/>
      <c r="RW114" s="76"/>
      <c r="RX114" s="76"/>
      <c r="RY114" s="76"/>
      <c r="RZ114" s="76"/>
      <c r="SA114" s="76"/>
      <c r="SB114" s="76"/>
      <c r="SC114" s="76"/>
      <c r="SD114" s="76"/>
      <c r="SE114" s="76"/>
      <c r="SF114" s="76"/>
      <c r="SG114" s="76"/>
      <c r="SH114" s="76"/>
      <c r="SI114" s="76"/>
      <c r="SJ114" s="76"/>
      <c r="SK114" s="76"/>
      <c r="SL114" s="76"/>
      <c r="SM114" s="76"/>
      <c r="SN114" s="76"/>
      <c r="SO114" s="76"/>
      <c r="SP114" s="76"/>
      <c r="SQ114" s="76"/>
      <c r="SR114" s="76"/>
      <c r="SS114" s="76"/>
      <c r="ST114" s="76"/>
      <c r="SU114" s="76"/>
      <c r="SV114" s="76"/>
      <c r="SW114" s="76"/>
      <c r="SX114" s="76"/>
      <c r="SY114" s="76"/>
      <c r="SZ114" s="76"/>
      <c r="TA114" s="76"/>
      <c r="TB114" s="76"/>
      <c r="TC114" s="76"/>
      <c r="TD114" s="76"/>
      <c r="TE114" s="76"/>
      <c r="TF114" s="76"/>
      <c r="TG114" s="76"/>
      <c r="TH114" s="76"/>
      <c r="TI114" s="76"/>
      <c r="TJ114" s="76"/>
      <c r="TK114" s="76"/>
      <c r="TL114" s="76"/>
      <c r="TM114" s="76"/>
      <c r="TN114" s="76"/>
      <c r="TO114" s="76"/>
      <c r="TP114" s="76"/>
      <c r="TQ114" s="76"/>
      <c r="TR114" s="76"/>
      <c r="TS114" s="76"/>
      <c r="TT114" s="76"/>
      <c r="TU114" s="76"/>
      <c r="TV114" s="76"/>
      <c r="TW114" s="76"/>
      <c r="TX114" s="76"/>
      <c r="TY114" s="76"/>
      <c r="TZ114" s="76"/>
      <c r="UA114" s="76"/>
      <c r="UB114" s="76"/>
      <c r="UC114" s="76"/>
      <c r="UD114" s="76"/>
      <c r="UE114" s="76"/>
      <c r="UF114" s="76"/>
      <c r="UG114" s="76"/>
      <c r="UH114" s="76"/>
      <c r="UI114" s="76"/>
      <c r="UJ114" s="76"/>
      <c r="UK114" s="76"/>
      <c r="UL114" s="76"/>
      <c r="UM114" s="76"/>
      <c r="UN114" s="76"/>
      <c r="UO114" s="76"/>
      <c r="UP114" s="76"/>
      <c r="UQ114" s="76"/>
      <c r="UR114" s="76"/>
      <c r="US114" s="76"/>
      <c r="UT114" s="76"/>
      <c r="UU114" s="76"/>
      <c r="UV114" s="76"/>
      <c r="UW114" s="76"/>
      <c r="UX114" s="76"/>
      <c r="UY114" s="76"/>
      <c r="UZ114" s="76"/>
      <c r="VA114" s="76"/>
      <c r="VB114" s="76"/>
      <c r="VC114" s="76"/>
      <c r="VD114" s="76"/>
      <c r="VE114" s="76"/>
      <c r="VF114" s="76"/>
      <c r="VG114" s="76"/>
      <c r="VH114" s="76"/>
      <c r="VI114" s="76"/>
      <c r="VJ114" s="76"/>
      <c r="VK114" s="76"/>
      <c r="VL114" s="76"/>
      <c r="VM114" s="76"/>
      <c r="VN114" s="76"/>
      <c r="VO114" s="76"/>
      <c r="VP114" s="76"/>
      <c r="VQ114" s="76"/>
      <c r="VR114" s="76"/>
      <c r="VS114" s="76"/>
      <c r="VT114" s="76"/>
      <c r="VU114" s="76"/>
      <c r="VV114" s="76"/>
      <c r="VW114" s="76"/>
      <c r="VX114" s="76"/>
      <c r="VY114" s="76"/>
      <c r="VZ114" s="76"/>
      <c r="WA114" s="76"/>
      <c r="WB114" s="76"/>
      <c r="WC114" s="76"/>
      <c r="WD114" s="76"/>
      <c r="WE114" s="76"/>
      <c r="WF114" s="76"/>
      <c r="WG114" s="76"/>
      <c r="WH114" s="76"/>
      <c r="WI114" s="76"/>
      <c r="WJ114" s="76"/>
      <c r="WK114" s="76"/>
      <c r="WL114" s="76"/>
      <c r="WM114" s="76"/>
      <c r="WN114" s="76"/>
      <c r="WO114" s="76"/>
      <c r="WP114" s="76"/>
      <c r="WQ114" s="76"/>
      <c r="WR114" s="76"/>
      <c r="WS114" s="76"/>
      <c r="WT114" s="76"/>
      <c r="WU114" s="76"/>
      <c r="WV114" s="76"/>
      <c r="WW114" s="76"/>
      <c r="WX114" s="76"/>
      <c r="WY114" s="76"/>
      <c r="WZ114" s="76"/>
      <c r="XA114" s="76"/>
      <c r="XB114" s="76"/>
      <c r="XC114" s="76"/>
      <c r="XD114" s="76"/>
      <c r="XE114" s="76"/>
      <c r="XF114" s="76"/>
      <c r="XG114" s="76"/>
      <c r="XH114" s="76"/>
      <c r="XI114" s="76"/>
      <c r="XJ114" s="76"/>
      <c r="XK114" s="76"/>
      <c r="XL114" s="76"/>
      <c r="XM114" s="76"/>
      <c r="XN114" s="76"/>
      <c r="XO114" s="76"/>
      <c r="XP114" s="76"/>
      <c r="XQ114" s="76"/>
      <c r="XR114" s="76"/>
      <c r="XS114" s="76"/>
      <c r="XT114" s="76"/>
      <c r="XU114" s="76"/>
      <c r="XV114" s="76"/>
      <c r="XW114" s="76"/>
      <c r="XX114" s="76"/>
      <c r="XY114" s="76"/>
      <c r="XZ114" s="76"/>
      <c r="YA114" s="76"/>
      <c r="YB114" s="76"/>
      <c r="YC114" s="76"/>
      <c r="YD114" s="76"/>
      <c r="YE114" s="76"/>
      <c r="YF114" s="76"/>
      <c r="YG114" s="76"/>
      <c r="YH114" s="76"/>
      <c r="YI114" s="76"/>
      <c r="YJ114" s="76"/>
      <c r="YK114" s="76"/>
      <c r="YL114" s="76"/>
      <c r="YM114" s="76"/>
      <c r="YN114" s="76"/>
      <c r="YO114" s="76"/>
      <c r="YP114" s="76"/>
      <c r="YQ114" s="76"/>
      <c r="YR114" s="76"/>
      <c r="YS114" s="76"/>
      <c r="YT114" s="76"/>
      <c r="YU114" s="76"/>
      <c r="YV114" s="76"/>
      <c r="YW114" s="76"/>
      <c r="YX114" s="76"/>
      <c r="YY114" s="76"/>
      <c r="YZ114" s="76"/>
      <c r="ZA114" s="76"/>
      <c r="ZB114" s="76"/>
      <c r="ZC114" s="76"/>
      <c r="ZD114" s="76"/>
      <c r="ZE114" s="76"/>
      <c r="ZF114" s="76"/>
      <c r="ZG114" s="76"/>
      <c r="ZH114" s="76"/>
      <c r="ZI114" s="76"/>
      <c r="ZJ114" s="76"/>
      <c r="ZK114" s="76"/>
      <c r="ZL114" s="76"/>
      <c r="ZM114" s="76"/>
      <c r="ZN114" s="76"/>
      <c r="ZO114" s="76"/>
      <c r="ZP114" s="76"/>
      <c r="ZQ114" s="76"/>
      <c r="ZR114" s="76"/>
      <c r="ZS114" s="76"/>
      <c r="ZT114" s="76"/>
      <c r="ZU114" s="76"/>
      <c r="ZV114" s="76"/>
      <c r="ZW114" s="76"/>
      <c r="ZX114" s="76"/>
      <c r="ZY114" s="76"/>
      <c r="ZZ114" s="76"/>
      <c r="AAA114" s="76"/>
      <c r="AAB114" s="76"/>
      <c r="AAC114" s="76"/>
      <c r="AAD114" s="76"/>
      <c r="AAE114" s="76"/>
      <c r="AAF114" s="76"/>
      <c r="AAG114" s="76"/>
      <c r="AAH114" s="76"/>
      <c r="AAI114" s="76"/>
      <c r="AAJ114" s="76"/>
      <c r="AAK114" s="76"/>
      <c r="AAL114" s="76"/>
      <c r="AAM114" s="76"/>
      <c r="AAN114" s="76"/>
      <c r="AAO114" s="76"/>
      <c r="AAP114" s="76"/>
      <c r="AAQ114" s="76"/>
      <c r="AAR114" s="76"/>
      <c r="AAS114" s="76"/>
      <c r="AAT114" s="76"/>
      <c r="AAU114" s="76"/>
      <c r="AAV114" s="76"/>
      <c r="AAW114" s="76"/>
      <c r="AAX114" s="76"/>
      <c r="AAY114" s="76"/>
      <c r="AAZ114" s="76"/>
      <c r="ABA114" s="76"/>
      <c r="ABB114" s="76"/>
      <c r="ABC114" s="76"/>
      <c r="ABD114" s="76"/>
      <c r="ABE114" s="76"/>
      <c r="ABF114" s="76"/>
      <c r="ABG114" s="76"/>
      <c r="ABH114" s="76"/>
      <c r="ABI114" s="76"/>
      <c r="ABJ114" s="76"/>
      <c r="ABK114" s="76"/>
      <c r="ABL114" s="76"/>
      <c r="ABM114" s="76"/>
      <c r="ABN114" s="76"/>
      <c r="ABO114" s="76"/>
      <c r="ABP114" s="76"/>
      <c r="ABQ114" s="76"/>
      <c r="ABR114" s="76"/>
      <c r="ABS114" s="76"/>
      <c r="ABT114" s="76"/>
      <c r="ABU114" s="76"/>
      <c r="ABV114" s="76"/>
      <c r="ABW114" s="76"/>
      <c r="ABX114" s="76"/>
      <c r="ABY114" s="76"/>
      <c r="ABZ114" s="76"/>
      <c r="ACA114" s="76"/>
      <c r="ACB114" s="76"/>
      <c r="ACC114" s="76"/>
      <c r="ACD114" s="76"/>
      <c r="ACE114" s="76"/>
      <c r="ACF114" s="76"/>
      <c r="ACG114" s="76"/>
      <c r="ACH114" s="76"/>
      <c r="ACI114" s="76"/>
      <c r="ACJ114" s="76"/>
      <c r="ACK114" s="76"/>
      <c r="ACL114" s="76"/>
      <c r="ACM114" s="76"/>
      <c r="ACN114" s="76"/>
      <c r="ACO114" s="76"/>
      <c r="ACP114" s="76"/>
      <c r="ACQ114" s="76"/>
      <c r="ACR114" s="76"/>
      <c r="ACS114" s="76"/>
      <c r="ACT114" s="76"/>
      <c r="ACU114" s="76"/>
      <c r="ACV114" s="76"/>
      <c r="ACW114" s="76"/>
      <c r="ACX114" s="76"/>
      <c r="ACY114" s="76"/>
      <c r="ACZ114" s="76"/>
      <c r="ADA114" s="76"/>
      <c r="ADB114" s="76"/>
      <c r="ADC114" s="76"/>
      <c r="ADD114" s="76"/>
      <c r="ADE114" s="76"/>
      <c r="ADF114" s="76"/>
      <c r="ADG114" s="76"/>
      <c r="ADH114" s="76"/>
      <c r="ADI114" s="76"/>
      <c r="ADJ114" s="76"/>
      <c r="ADK114" s="76"/>
      <c r="ADL114" s="76"/>
      <c r="ADM114" s="76"/>
      <c r="ADN114" s="76"/>
      <c r="ADO114" s="76"/>
      <c r="ADP114" s="76"/>
      <c r="ADQ114" s="76"/>
      <c r="ADR114" s="76"/>
      <c r="ADS114" s="76"/>
      <c r="ADT114" s="76"/>
      <c r="ADU114" s="76"/>
      <c r="ADV114" s="76"/>
      <c r="ADW114" s="76"/>
      <c r="ADX114" s="76"/>
      <c r="ADY114" s="76"/>
      <c r="ADZ114" s="76"/>
      <c r="AEA114" s="76"/>
      <c r="AEB114" s="76"/>
      <c r="AEC114" s="76"/>
      <c r="AED114" s="76"/>
      <c r="AEE114" s="76"/>
      <c r="AEF114" s="76"/>
      <c r="AEG114" s="76"/>
      <c r="AEH114" s="76"/>
      <c r="AEI114" s="76"/>
      <c r="AEJ114" s="76"/>
      <c r="AEK114" s="76"/>
      <c r="AEL114" s="76"/>
      <c r="AEM114" s="76"/>
      <c r="AEN114" s="76"/>
      <c r="AEO114" s="76"/>
      <c r="AEP114" s="76"/>
      <c r="AEQ114" s="76"/>
      <c r="AER114" s="76"/>
      <c r="AES114" s="76"/>
      <c r="AET114" s="76"/>
      <c r="AEU114" s="76"/>
      <c r="AEV114" s="76"/>
      <c r="AEW114" s="76"/>
      <c r="AEX114" s="76"/>
      <c r="AEY114" s="76"/>
      <c r="AEZ114" s="76"/>
      <c r="AFA114" s="76"/>
      <c r="AFB114" s="76"/>
      <c r="AFC114" s="76"/>
      <c r="AFD114" s="76"/>
      <c r="AFE114" s="76"/>
      <c r="AFF114" s="76"/>
      <c r="AFG114" s="76"/>
      <c r="AFH114" s="76"/>
      <c r="AFI114" s="76"/>
      <c r="AFJ114" s="76"/>
      <c r="AFK114" s="76"/>
      <c r="AFL114" s="76"/>
      <c r="AFM114" s="76"/>
      <c r="AFN114" s="76"/>
      <c r="AFO114" s="76"/>
      <c r="AFP114" s="76"/>
      <c r="AFQ114" s="76"/>
      <c r="AFR114" s="76"/>
      <c r="AFS114" s="76"/>
      <c r="AFT114" s="76"/>
      <c r="AFU114" s="76"/>
      <c r="AFV114" s="76"/>
      <c r="AFW114" s="76"/>
      <c r="AFX114" s="76"/>
      <c r="AFY114" s="76"/>
      <c r="AFZ114" s="76"/>
      <c r="AGA114" s="76"/>
      <c r="AGB114" s="76"/>
      <c r="AGC114" s="76"/>
      <c r="AGD114" s="76"/>
      <c r="AGE114" s="76"/>
      <c r="AGF114" s="76"/>
      <c r="AGG114" s="76"/>
      <c r="AGH114" s="76"/>
      <c r="AGI114" s="76"/>
      <c r="AGJ114" s="76"/>
      <c r="AGK114" s="76"/>
      <c r="AGL114" s="76"/>
      <c r="AGM114" s="76"/>
      <c r="AGN114" s="76"/>
      <c r="AGO114" s="76"/>
      <c r="AGP114" s="76"/>
      <c r="AGQ114" s="76"/>
      <c r="AGR114" s="76"/>
      <c r="AGS114" s="76"/>
      <c r="AGT114" s="76"/>
      <c r="AGU114" s="76"/>
      <c r="AGV114" s="76"/>
      <c r="AGW114" s="76"/>
      <c r="AGX114" s="76"/>
      <c r="AGY114" s="76"/>
      <c r="AGZ114" s="76"/>
      <c r="AHA114" s="76"/>
      <c r="AHB114" s="76"/>
      <c r="AHC114" s="76"/>
      <c r="AHD114" s="76"/>
      <c r="AHE114" s="76"/>
      <c r="AHF114" s="76"/>
      <c r="AHG114" s="76"/>
      <c r="AHH114" s="76"/>
      <c r="AHI114" s="76"/>
      <c r="AHJ114" s="76"/>
      <c r="AHK114" s="76"/>
      <c r="AHL114" s="76"/>
      <c r="AHM114" s="76"/>
      <c r="AHN114" s="76"/>
      <c r="AHO114" s="76"/>
      <c r="AHP114" s="76"/>
      <c r="AHQ114" s="76"/>
      <c r="AHR114" s="76"/>
      <c r="AHS114" s="76"/>
      <c r="AHT114" s="76"/>
      <c r="AHU114" s="76"/>
      <c r="AHV114" s="76"/>
      <c r="AHW114" s="76"/>
      <c r="AHX114" s="76"/>
      <c r="AHY114" s="76"/>
      <c r="AHZ114" s="76"/>
      <c r="AIA114" s="76"/>
      <c r="AIB114" s="76"/>
      <c r="AIC114" s="76"/>
      <c r="AID114" s="76"/>
      <c r="AIE114" s="76"/>
      <c r="AIF114" s="76"/>
      <c r="AIG114" s="76"/>
      <c r="AIH114" s="76"/>
      <c r="AII114" s="76"/>
      <c r="AIJ114" s="76"/>
      <c r="AIK114" s="76"/>
      <c r="AIL114" s="76"/>
      <c r="AIM114" s="76"/>
      <c r="AIN114" s="76"/>
      <c r="AIO114" s="76"/>
      <c r="AIP114" s="76"/>
      <c r="AIQ114" s="76"/>
      <c r="AIR114" s="76"/>
      <c r="AIS114" s="76"/>
      <c r="AIT114" s="76"/>
      <c r="AIU114" s="76"/>
      <c r="AIV114" s="76"/>
      <c r="AIW114" s="76"/>
      <c r="AIX114" s="76"/>
      <c r="AIY114" s="76"/>
      <c r="AIZ114" s="76"/>
      <c r="AJA114" s="76"/>
      <c r="AJB114" s="76"/>
      <c r="AJC114" s="76"/>
      <c r="AJD114" s="76"/>
      <c r="AJE114" s="76"/>
      <c r="AJF114" s="76"/>
      <c r="AJG114" s="76"/>
      <c r="AJH114" s="76"/>
      <c r="AJI114" s="76"/>
      <c r="AJJ114" s="76"/>
      <c r="AJK114" s="76"/>
      <c r="AJL114" s="76"/>
      <c r="AJM114" s="76"/>
      <c r="AJN114" s="76"/>
      <c r="AJO114" s="76"/>
      <c r="AJP114" s="76"/>
      <c r="AJQ114" s="76"/>
      <c r="AJR114" s="76"/>
      <c r="AJS114" s="76"/>
      <c r="AJT114" s="76"/>
      <c r="AJU114" s="76"/>
      <c r="AJV114" s="76"/>
      <c r="AJW114" s="76"/>
      <c r="AJX114" s="76"/>
      <c r="AJY114" s="76"/>
      <c r="AJZ114" s="76"/>
      <c r="AKA114" s="76"/>
      <c r="AKB114" s="76"/>
      <c r="AKC114" s="76"/>
      <c r="AKD114" s="76"/>
      <c r="AKE114" s="76"/>
      <c r="AKF114" s="76"/>
      <c r="AKG114" s="76"/>
      <c r="AKH114" s="76"/>
      <c r="AKI114" s="76"/>
      <c r="AKJ114" s="76"/>
      <c r="AKK114" s="76"/>
      <c r="AKL114" s="76"/>
      <c r="AKM114" s="76"/>
      <c r="AKN114" s="76"/>
      <c r="AKO114" s="76"/>
      <c r="AKP114" s="76"/>
      <c r="AKQ114" s="76"/>
      <c r="AKR114" s="76"/>
      <c r="AKS114" s="76"/>
      <c r="AKT114" s="76"/>
      <c r="AKU114" s="76"/>
      <c r="AKV114" s="76"/>
      <c r="AKW114" s="76"/>
      <c r="AKX114" s="76"/>
      <c r="AKY114" s="76"/>
      <c r="AKZ114" s="76"/>
      <c r="ALA114" s="76"/>
      <c r="ALB114" s="76"/>
      <c r="ALC114" s="76"/>
      <c r="ALD114" s="76"/>
      <c r="ALE114" s="76"/>
      <c r="ALF114" s="76"/>
      <c r="ALG114" s="76"/>
      <c r="ALH114" s="76"/>
      <c r="ALI114" s="76"/>
      <c r="ALJ114" s="76"/>
      <c r="ALK114" s="76"/>
      <c r="ALL114" s="76"/>
      <c r="ALM114" s="76"/>
      <c r="ALN114" s="76"/>
      <c r="ALO114" s="76"/>
      <c r="ALP114" s="76"/>
      <c r="ALQ114" s="76"/>
      <c r="ALR114" s="76"/>
      <c r="ALS114" s="76"/>
      <c r="ALT114" s="76"/>
      <c r="ALU114" s="76"/>
      <c r="ALV114" s="76"/>
      <c r="ALW114" s="76"/>
      <c r="ALX114" s="76"/>
      <c r="ALY114" s="76"/>
      <c r="ALZ114" s="76"/>
      <c r="AMA114" s="76"/>
      <c r="AMB114" s="76"/>
      <c r="AMC114" s="76"/>
      <c r="AMD114" s="76"/>
      <c r="AME114" s="76"/>
    </row>
    <row r="115" spans="1:1019" s="80" customFormat="1">
      <c r="A115" s="20" t="s">
        <v>135</v>
      </c>
      <c r="B115" s="21">
        <v>1619006</v>
      </c>
      <c r="C115" s="21" t="s">
        <v>96</v>
      </c>
      <c r="D115" s="71" t="s">
        <v>119</v>
      </c>
      <c r="E115" s="22" t="s">
        <v>58</v>
      </c>
      <c r="F115" s="59">
        <v>239.66909999999999</v>
      </c>
      <c r="G115" s="23">
        <v>113.84</v>
      </c>
      <c r="H115" s="69">
        <f t="shared" si="39"/>
        <v>0.21229999999999999</v>
      </c>
      <c r="I115" s="23">
        <f t="shared" si="40"/>
        <v>138.01</v>
      </c>
      <c r="J115" s="23">
        <f t="shared" si="41"/>
        <v>33076.730000000003</v>
      </c>
      <c r="K115" s="78">
        <f t="shared" si="42"/>
        <v>27283.930344</v>
      </c>
      <c r="L115" s="76"/>
      <c r="M115" s="79"/>
      <c r="N115" s="76"/>
      <c r="O115" s="76"/>
      <c r="P115" s="76"/>
      <c r="Q115" s="76"/>
      <c r="R115" s="76"/>
      <c r="S115" s="76"/>
      <c r="T115" s="76"/>
      <c r="U115" s="76"/>
      <c r="V115" s="76"/>
      <c r="W115" s="76"/>
      <c r="X115" s="76"/>
      <c r="Y115" s="76"/>
      <c r="Z115" s="76"/>
      <c r="AA115" s="76"/>
      <c r="AB115" s="76"/>
      <c r="AC115" s="76"/>
      <c r="AD115" s="76"/>
      <c r="AE115" s="76"/>
      <c r="AF115" s="76"/>
      <c r="AG115" s="76"/>
      <c r="AH115" s="76"/>
      <c r="AI115" s="76"/>
      <c r="AJ115" s="76"/>
      <c r="AK115" s="76"/>
      <c r="AL115" s="76"/>
      <c r="AM115" s="76"/>
      <c r="AN115" s="76"/>
      <c r="AO115" s="76"/>
      <c r="AP115" s="76"/>
      <c r="AQ115" s="76"/>
      <c r="AR115" s="76"/>
      <c r="AS115" s="76"/>
      <c r="AT115" s="76"/>
      <c r="AU115" s="76"/>
      <c r="AV115" s="76"/>
      <c r="AW115" s="76"/>
      <c r="AX115" s="76"/>
      <c r="AY115" s="76"/>
      <c r="AZ115" s="76"/>
      <c r="BA115" s="76"/>
      <c r="BB115" s="76"/>
      <c r="BC115" s="76"/>
      <c r="BD115" s="76"/>
      <c r="BE115" s="76"/>
      <c r="BF115" s="76"/>
      <c r="BG115" s="76"/>
      <c r="BH115" s="76"/>
      <c r="BI115" s="76"/>
      <c r="BJ115" s="76"/>
      <c r="BK115" s="76"/>
      <c r="BL115" s="76"/>
      <c r="BM115" s="76"/>
      <c r="BN115" s="76"/>
      <c r="BO115" s="76"/>
      <c r="BP115" s="76"/>
      <c r="BQ115" s="76"/>
      <c r="BR115" s="76"/>
      <c r="BS115" s="76"/>
      <c r="BT115" s="76"/>
      <c r="BU115" s="76"/>
      <c r="BV115" s="76"/>
      <c r="BW115" s="76"/>
      <c r="BX115" s="76"/>
      <c r="BY115" s="76"/>
      <c r="BZ115" s="76"/>
      <c r="CA115" s="76"/>
      <c r="CB115" s="76"/>
      <c r="CC115" s="76"/>
      <c r="CD115" s="76"/>
      <c r="CE115" s="76"/>
      <c r="CF115" s="76"/>
      <c r="CG115" s="76"/>
      <c r="CH115" s="76"/>
      <c r="CI115" s="76"/>
      <c r="CJ115" s="76"/>
      <c r="CK115" s="76"/>
      <c r="CL115" s="76"/>
      <c r="CM115" s="76"/>
      <c r="CN115" s="76"/>
      <c r="CO115" s="76"/>
      <c r="CP115" s="76"/>
      <c r="CQ115" s="76"/>
      <c r="CR115" s="76"/>
      <c r="CS115" s="76"/>
      <c r="CT115" s="76"/>
      <c r="CU115" s="76"/>
      <c r="CV115" s="76"/>
      <c r="CW115" s="76"/>
      <c r="CX115" s="76"/>
      <c r="CY115" s="76"/>
      <c r="CZ115" s="76"/>
      <c r="DA115" s="76"/>
      <c r="DB115" s="76"/>
      <c r="DC115" s="76"/>
      <c r="DD115" s="76"/>
      <c r="DE115" s="76"/>
      <c r="DF115" s="76"/>
      <c r="DG115" s="76"/>
      <c r="DH115" s="76"/>
      <c r="DI115" s="76"/>
      <c r="DJ115" s="76"/>
      <c r="DK115" s="76"/>
      <c r="DL115" s="76"/>
      <c r="DM115" s="76"/>
      <c r="DN115" s="76"/>
      <c r="DO115" s="76"/>
      <c r="DP115" s="76"/>
      <c r="DQ115" s="76"/>
      <c r="DR115" s="76"/>
      <c r="DS115" s="76"/>
      <c r="DT115" s="76"/>
      <c r="DU115" s="76"/>
      <c r="DV115" s="76"/>
      <c r="DW115" s="76"/>
      <c r="DX115" s="76"/>
      <c r="DY115" s="76"/>
      <c r="DZ115" s="76"/>
      <c r="EA115" s="76"/>
      <c r="EB115" s="76"/>
      <c r="EC115" s="76"/>
      <c r="ED115" s="76"/>
      <c r="EE115" s="76"/>
      <c r="EF115" s="76"/>
      <c r="EG115" s="76"/>
      <c r="EH115" s="76"/>
      <c r="EI115" s="76"/>
      <c r="EJ115" s="76"/>
      <c r="EK115" s="76"/>
      <c r="EL115" s="76"/>
      <c r="EM115" s="76"/>
      <c r="EN115" s="76"/>
      <c r="EO115" s="76"/>
      <c r="EP115" s="76"/>
      <c r="EQ115" s="76"/>
      <c r="ER115" s="76"/>
      <c r="ES115" s="76"/>
      <c r="ET115" s="76"/>
      <c r="EU115" s="76"/>
      <c r="EV115" s="76"/>
      <c r="EW115" s="76"/>
      <c r="EX115" s="76"/>
      <c r="EY115" s="76"/>
      <c r="EZ115" s="76"/>
      <c r="FA115" s="76"/>
      <c r="FB115" s="76"/>
      <c r="FC115" s="76"/>
      <c r="FD115" s="76"/>
      <c r="FE115" s="76"/>
      <c r="FF115" s="76"/>
      <c r="FG115" s="76"/>
      <c r="FH115" s="76"/>
      <c r="FI115" s="76"/>
      <c r="FJ115" s="76"/>
      <c r="FK115" s="76"/>
      <c r="FL115" s="76"/>
      <c r="FM115" s="76"/>
      <c r="FN115" s="76"/>
      <c r="FO115" s="76"/>
      <c r="FP115" s="76"/>
      <c r="FQ115" s="76"/>
      <c r="FR115" s="76"/>
      <c r="FS115" s="76"/>
      <c r="FT115" s="76"/>
      <c r="FU115" s="76"/>
      <c r="FV115" s="76"/>
      <c r="FW115" s="76"/>
      <c r="FX115" s="76"/>
      <c r="FY115" s="76"/>
      <c r="FZ115" s="76"/>
      <c r="GA115" s="76"/>
      <c r="GB115" s="76"/>
      <c r="GC115" s="76"/>
      <c r="GD115" s="76"/>
      <c r="GE115" s="76"/>
      <c r="GF115" s="76"/>
      <c r="GG115" s="76"/>
      <c r="GH115" s="76"/>
      <c r="GI115" s="76"/>
      <c r="GJ115" s="76"/>
      <c r="GK115" s="76"/>
      <c r="GL115" s="76"/>
      <c r="GM115" s="76"/>
      <c r="GN115" s="76"/>
      <c r="GO115" s="76"/>
      <c r="GP115" s="76"/>
      <c r="GQ115" s="76"/>
      <c r="GR115" s="76"/>
      <c r="GS115" s="76"/>
      <c r="GT115" s="76"/>
      <c r="GU115" s="76"/>
      <c r="GV115" s="76"/>
      <c r="GW115" s="76"/>
      <c r="GX115" s="76"/>
      <c r="GY115" s="76"/>
      <c r="GZ115" s="76"/>
      <c r="HA115" s="76"/>
      <c r="HB115" s="76"/>
      <c r="HC115" s="76"/>
      <c r="HD115" s="76"/>
      <c r="HE115" s="76"/>
      <c r="HF115" s="76"/>
      <c r="HG115" s="76"/>
      <c r="HH115" s="76"/>
      <c r="HI115" s="76"/>
      <c r="HJ115" s="76"/>
      <c r="HK115" s="76"/>
      <c r="HL115" s="76"/>
      <c r="HM115" s="76"/>
      <c r="HN115" s="76"/>
      <c r="HO115" s="76"/>
      <c r="HP115" s="76"/>
      <c r="HQ115" s="76"/>
      <c r="HR115" s="76"/>
      <c r="HS115" s="76"/>
      <c r="HT115" s="76"/>
      <c r="HU115" s="76"/>
      <c r="HV115" s="76"/>
      <c r="HW115" s="76"/>
      <c r="HX115" s="76"/>
      <c r="HY115" s="76"/>
      <c r="HZ115" s="76"/>
      <c r="IA115" s="76"/>
      <c r="IB115" s="76"/>
      <c r="IC115" s="76"/>
      <c r="ID115" s="76"/>
      <c r="IE115" s="76"/>
      <c r="IF115" s="76"/>
      <c r="IG115" s="76"/>
      <c r="IH115" s="76"/>
      <c r="II115" s="76"/>
      <c r="IJ115" s="76"/>
      <c r="IK115" s="76"/>
      <c r="IL115" s="76"/>
      <c r="IM115" s="76"/>
      <c r="IN115" s="76"/>
      <c r="IO115" s="76"/>
      <c r="IP115" s="76"/>
      <c r="IQ115" s="76"/>
      <c r="IR115" s="76"/>
      <c r="IS115" s="76"/>
      <c r="IT115" s="76"/>
      <c r="IU115" s="76"/>
      <c r="IV115" s="76"/>
      <c r="IW115" s="76"/>
      <c r="IX115" s="76"/>
      <c r="IY115" s="76"/>
      <c r="IZ115" s="76"/>
      <c r="JA115" s="76"/>
      <c r="JB115" s="76"/>
      <c r="JC115" s="76"/>
      <c r="JD115" s="76"/>
      <c r="JE115" s="76"/>
      <c r="JF115" s="76"/>
      <c r="JG115" s="76"/>
      <c r="JH115" s="76"/>
      <c r="JI115" s="76"/>
      <c r="JJ115" s="76"/>
      <c r="JK115" s="76"/>
      <c r="JL115" s="76"/>
      <c r="JM115" s="76"/>
      <c r="JN115" s="76"/>
      <c r="JO115" s="76"/>
      <c r="JP115" s="76"/>
      <c r="JQ115" s="76"/>
      <c r="JR115" s="76"/>
      <c r="JS115" s="76"/>
      <c r="JT115" s="76"/>
      <c r="JU115" s="76"/>
      <c r="JV115" s="76"/>
      <c r="JW115" s="76"/>
      <c r="JX115" s="76"/>
      <c r="JY115" s="76"/>
      <c r="JZ115" s="76"/>
      <c r="KA115" s="76"/>
      <c r="KB115" s="76"/>
      <c r="KC115" s="76"/>
      <c r="KD115" s="76"/>
      <c r="KE115" s="76"/>
      <c r="KF115" s="76"/>
      <c r="KG115" s="76"/>
      <c r="KH115" s="76"/>
      <c r="KI115" s="76"/>
      <c r="KJ115" s="76"/>
      <c r="KK115" s="76"/>
      <c r="KL115" s="76"/>
      <c r="KM115" s="76"/>
      <c r="KN115" s="76"/>
      <c r="KO115" s="76"/>
      <c r="KP115" s="76"/>
      <c r="KQ115" s="76"/>
      <c r="KR115" s="76"/>
      <c r="KS115" s="76"/>
      <c r="KT115" s="76"/>
      <c r="KU115" s="76"/>
      <c r="KV115" s="76"/>
      <c r="KW115" s="76"/>
      <c r="KX115" s="76"/>
      <c r="KY115" s="76"/>
      <c r="KZ115" s="76"/>
      <c r="LA115" s="76"/>
      <c r="LB115" s="76"/>
      <c r="LC115" s="76"/>
      <c r="LD115" s="76"/>
      <c r="LE115" s="76"/>
      <c r="LF115" s="76"/>
      <c r="LG115" s="76"/>
      <c r="LH115" s="76"/>
      <c r="LI115" s="76"/>
      <c r="LJ115" s="76"/>
      <c r="LK115" s="76"/>
      <c r="LL115" s="76"/>
      <c r="LM115" s="76"/>
      <c r="LN115" s="76"/>
      <c r="LO115" s="76"/>
      <c r="LP115" s="76"/>
      <c r="LQ115" s="76"/>
      <c r="LR115" s="76"/>
      <c r="LS115" s="76"/>
      <c r="LT115" s="76"/>
      <c r="LU115" s="76"/>
      <c r="LV115" s="76"/>
      <c r="LW115" s="76"/>
      <c r="LX115" s="76"/>
      <c r="LY115" s="76"/>
      <c r="LZ115" s="76"/>
      <c r="MA115" s="76"/>
      <c r="MB115" s="76"/>
      <c r="MC115" s="76"/>
      <c r="MD115" s="76"/>
      <c r="ME115" s="76"/>
      <c r="MF115" s="76"/>
      <c r="MG115" s="76"/>
      <c r="MH115" s="76"/>
      <c r="MI115" s="76"/>
      <c r="MJ115" s="76"/>
      <c r="MK115" s="76"/>
      <c r="ML115" s="76"/>
      <c r="MM115" s="76"/>
      <c r="MN115" s="76"/>
      <c r="MO115" s="76"/>
      <c r="MP115" s="76"/>
      <c r="MQ115" s="76"/>
      <c r="MR115" s="76"/>
      <c r="MS115" s="76"/>
      <c r="MT115" s="76"/>
      <c r="MU115" s="76"/>
      <c r="MV115" s="76"/>
      <c r="MW115" s="76"/>
      <c r="MX115" s="76"/>
      <c r="MY115" s="76"/>
      <c r="MZ115" s="76"/>
      <c r="NA115" s="76"/>
      <c r="NB115" s="76"/>
      <c r="NC115" s="76"/>
      <c r="ND115" s="76"/>
      <c r="NE115" s="76"/>
      <c r="NF115" s="76"/>
      <c r="NG115" s="76"/>
      <c r="NH115" s="76"/>
      <c r="NI115" s="76"/>
      <c r="NJ115" s="76"/>
      <c r="NK115" s="76"/>
      <c r="NL115" s="76"/>
      <c r="NM115" s="76"/>
      <c r="NN115" s="76"/>
      <c r="NO115" s="76"/>
      <c r="NP115" s="76"/>
      <c r="NQ115" s="76"/>
      <c r="NR115" s="76"/>
      <c r="NS115" s="76"/>
      <c r="NT115" s="76"/>
      <c r="NU115" s="76"/>
      <c r="NV115" s="76"/>
      <c r="NW115" s="76"/>
      <c r="NX115" s="76"/>
      <c r="NY115" s="76"/>
      <c r="NZ115" s="76"/>
      <c r="OA115" s="76"/>
      <c r="OB115" s="76"/>
      <c r="OC115" s="76"/>
      <c r="OD115" s="76"/>
      <c r="OE115" s="76"/>
      <c r="OF115" s="76"/>
      <c r="OG115" s="76"/>
      <c r="OH115" s="76"/>
      <c r="OI115" s="76"/>
      <c r="OJ115" s="76"/>
      <c r="OK115" s="76"/>
      <c r="OL115" s="76"/>
      <c r="OM115" s="76"/>
      <c r="ON115" s="76"/>
      <c r="OO115" s="76"/>
      <c r="OP115" s="76"/>
      <c r="OQ115" s="76"/>
      <c r="OR115" s="76"/>
      <c r="OS115" s="76"/>
      <c r="OT115" s="76"/>
      <c r="OU115" s="76"/>
      <c r="OV115" s="76"/>
      <c r="OW115" s="76"/>
      <c r="OX115" s="76"/>
      <c r="OY115" s="76"/>
      <c r="OZ115" s="76"/>
      <c r="PA115" s="76"/>
      <c r="PB115" s="76"/>
      <c r="PC115" s="76"/>
      <c r="PD115" s="76"/>
      <c r="PE115" s="76"/>
      <c r="PF115" s="76"/>
      <c r="PG115" s="76"/>
      <c r="PH115" s="76"/>
      <c r="PI115" s="76"/>
      <c r="PJ115" s="76"/>
      <c r="PK115" s="76"/>
      <c r="PL115" s="76"/>
      <c r="PM115" s="76"/>
      <c r="PN115" s="76"/>
      <c r="PO115" s="76"/>
      <c r="PP115" s="76"/>
      <c r="PQ115" s="76"/>
      <c r="PR115" s="76"/>
      <c r="PS115" s="76"/>
      <c r="PT115" s="76"/>
      <c r="PU115" s="76"/>
      <c r="PV115" s="76"/>
      <c r="PW115" s="76"/>
      <c r="PX115" s="76"/>
      <c r="PY115" s="76"/>
      <c r="PZ115" s="76"/>
      <c r="QA115" s="76"/>
      <c r="QB115" s="76"/>
      <c r="QC115" s="76"/>
      <c r="QD115" s="76"/>
      <c r="QE115" s="76"/>
      <c r="QF115" s="76"/>
      <c r="QG115" s="76"/>
      <c r="QH115" s="76"/>
      <c r="QI115" s="76"/>
      <c r="QJ115" s="76"/>
      <c r="QK115" s="76"/>
      <c r="QL115" s="76"/>
      <c r="QM115" s="76"/>
      <c r="QN115" s="76"/>
      <c r="QO115" s="76"/>
      <c r="QP115" s="76"/>
      <c r="QQ115" s="76"/>
      <c r="QR115" s="76"/>
      <c r="QS115" s="76"/>
      <c r="QT115" s="76"/>
      <c r="QU115" s="76"/>
      <c r="QV115" s="76"/>
      <c r="QW115" s="76"/>
      <c r="QX115" s="76"/>
      <c r="QY115" s="76"/>
      <c r="QZ115" s="76"/>
      <c r="RA115" s="76"/>
      <c r="RB115" s="76"/>
      <c r="RC115" s="76"/>
      <c r="RD115" s="76"/>
      <c r="RE115" s="76"/>
      <c r="RF115" s="76"/>
      <c r="RG115" s="76"/>
      <c r="RH115" s="76"/>
      <c r="RI115" s="76"/>
      <c r="RJ115" s="76"/>
      <c r="RK115" s="76"/>
      <c r="RL115" s="76"/>
      <c r="RM115" s="76"/>
      <c r="RN115" s="76"/>
      <c r="RO115" s="76"/>
      <c r="RP115" s="76"/>
      <c r="RQ115" s="76"/>
      <c r="RR115" s="76"/>
      <c r="RS115" s="76"/>
      <c r="RT115" s="76"/>
      <c r="RU115" s="76"/>
      <c r="RV115" s="76"/>
      <c r="RW115" s="76"/>
      <c r="RX115" s="76"/>
      <c r="RY115" s="76"/>
      <c r="RZ115" s="76"/>
      <c r="SA115" s="76"/>
      <c r="SB115" s="76"/>
      <c r="SC115" s="76"/>
      <c r="SD115" s="76"/>
      <c r="SE115" s="76"/>
      <c r="SF115" s="76"/>
      <c r="SG115" s="76"/>
      <c r="SH115" s="76"/>
      <c r="SI115" s="76"/>
      <c r="SJ115" s="76"/>
      <c r="SK115" s="76"/>
      <c r="SL115" s="76"/>
      <c r="SM115" s="76"/>
      <c r="SN115" s="76"/>
      <c r="SO115" s="76"/>
      <c r="SP115" s="76"/>
      <c r="SQ115" s="76"/>
      <c r="SR115" s="76"/>
      <c r="SS115" s="76"/>
      <c r="ST115" s="76"/>
      <c r="SU115" s="76"/>
      <c r="SV115" s="76"/>
      <c r="SW115" s="76"/>
      <c r="SX115" s="76"/>
      <c r="SY115" s="76"/>
      <c r="SZ115" s="76"/>
      <c r="TA115" s="76"/>
      <c r="TB115" s="76"/>
      <c r="TC115" s="76"/>
      <c r="TD115" s="76"/>
      <c r="TE115" s="76"/>
      <c r="TF115" s="76"/>
      <c r="TG115" s="76"/>
      <c r="TH115" s="76"/>
      <c r="TI115" s="76"/>
      <c r="TJ115" s="76"/>
      <c r="TK115" s="76"/>
      <c r="TL115" s="76"/>
      <c r="TM115" s="76"/>
      <c r="TN115" s="76"/>
      <c r="TO115" s="76"/>
      <c r="TP115" s="76"/>
      <c r="TQ115" s="76"/>
      <c r="TR115" s="76"/>
      <c r="TS115" s="76"/>
      <c r="TT115" s="76"/>
      <c r="TU115" s="76"/>
      <c r="TV115" s="76"/>
      <c r="TW115" s="76"/>
      <c r="TX115" s="76"/>
      <c r="TY115" s="76"/>
      <c r="TZ115" s="76"/>
      <c r="UA115" s="76"/>
      <c r="UB115" s="76"/>
      <c r="UC115" s="76"/>
      <c r="UD115" s="76"/>
      <c r="UE115" s="76"/>
      <c r="UF115" s="76"/>
      <c r="UG115" s="76"/>
      <c r="UH115" s="76"/>
      <c r="UI115" s="76"/>
      <c r="UJ115" s="76"/>
      <c r="UK115" s="76"/>
      <c r="UL115" s="76"/>
      <c r="UM115" s="76"/>
      <c r="UN115" s="76"/>
      <c r="UO115" s="76"/>
      <c r="UP115" s="76"/>
      <c r="UQ115" s="76"/>
      <c r="UR115" s="76"/>
      <c r="US115" s="76"/>
      <c r="UT115" s="76"/>
      <c r="UU115" s="76"/>
      <c r="UV115" s="76"/>
      <c r="UW115" s="76"/>
      <c r="UX115" s="76"/>
      <c r="UY115" s="76"/>
      <c r="UZ115" s="76"/>
      <c r="VA115" s="76"/>
      <c r="VB115" s="76"/>
      <c r="VC115" s="76"/>
      <c r="VD115" s="76"/>
      <c r="VE115" s="76"/>
      <c r="VF115" s="76"/>
      <c r="VG115" s="76"/>
      <c r="VH115" s="76"/>
      <c r="VI115" s="76"/>
      <c r="VJ115" s="76"/>
      <c r="VK115" s="76"/>
      <c r="VL115" s="76"/>
      <c r="VM115" s="76"/>
      <c r="VN115" s="76"/>
      <c r="VO115" s="76"/>
      <c r="VP115" s="76"/>
      <c r="VQ115" s="76"/>
      <c r="VR115" s="76"/>
      <c r="VS115" s="76"/>
      <c r="VT115" s="76"/>
      <c r="VU115" s="76"/>
      <c r="VV115" s="76"/>
      <c r="VW115" s="76"/>
      <c r="VX115" s="76"/>
      <c r="VY115" s="76"/>
      <c r="VZ115" s="76"/>
      <c r="WA115" s="76"/>
      <c r="WB115" s="76"/>
      <c r="WC115" s="76"/>
      <c r="WD115" s="76"/>
      <c r="WE115" s="76"/>
      <c r="WF115" s="76"/>
      <c r="WG115" s="76"/>
      <c r="WH115" s="76"/>
      <c r="WI115" s="76"/>
      <c r="WJ115" s="76"/>
      <c r="WK115" s="76"/>
      <c r="WL115" s="76"/>
      <c r="WM115" s="76"/>
      <c r="WN115" s="76"/>
      <c r="WO115" s="76"/>
      <c r="WP115" s="76"/>
      <c r="WQ115" s="76"/>
      <c r="WR115" s="76"/>
      <c r="WS115" s="76"/>
      <c r="WT115" s="76"/>
      <c r="WU115" s="76"/>
      <c r="WV115" s="76"/>
      <c r="WW115" s="76"/>
      <c r="WX115" s="76"/>
      <c r="WY115" s="76"/>
      <c r="WZ115" s="76"/>
      <c r="XA115" s="76"/>
      <c r="XB115" s="76"/>
      <c r="XC115" s="76"/>
      <c r="XD115" s="76"/>
      <c r="XE115" s="76"/>
      <c r="XF115" s="76"/>
      <c r="XG115" s="76"/>
      <c r="XH115" s="76"/>
      <c r="XI115" s="76"/>
      <c r="XJ115" s="76"/>
      <c r="XK115" s="76"/>
      <c r="XL115" s="76"/>
      <c r="XM115" s="76"/>
      <c r="XN115" s="76"/>
      <c r="XO115" s="76"/>
      <c r="XP115" s="76"/>
      <c r="XQ115" s="76"/>
      <c r="XR115" s="76"/>
      <c r="XS115" s="76"/>
      <c r="XT115" s="76"/>
      <c r="XU115" s="76"/>
      <c r="XV115" s="76"/>
      <c r="XW115" s="76"/>
      <c r="XX115" s="76"/>
      <c r="XY115" s="76"/>
      <c r="XZ115" s="76"/>
      <c r="YA115" s="76"/>
      <c r="YB115" s="76"/>
      <c r="YC115" s="76"/>
      <c r="YD115" s="76"/>
      <c r="YE115" s="76"/>
      <c r="YF115" s="76"/>
      <c r="YG115" s="76"/>
      <c r="YH115" s="76"/>
      <c r="YI115" s="76"/>
      <c r="YJ115" s="76"/>
      <c r="YK115" s="76"/>
      <c r="YL115" s="76"/>
      <c r="YM115" s="76"/>
      <c r="YN115" s="76"/>
      <c r="YO115" s="76"/>
      <c r="YP115" s="76"/>
      <c r="YQ115" s="76"/>
      <c r="YR115" s="76"/>
      <c r="YS115" s="76"/>
      <c r="YT115" s="76"/>
      <c r="YU115" s="76"/>
      <c r="YV115" s="76"/>
      <c r="YW115" s="76"/>
      <c r="YX115" s="76"/>
      <c r="YY115" s="76"/>
      <c r="YZ115" s="76"/>
      <c r="ZA115" s="76"/>
      <c r="ZB115" s="76"/>
      <c r="ZC115" s="76"/>
      <c r="ZD115" s="76"/>
      <c r="ZE115" s="76"/>
      <c r="ZF115" s="76"/>
      <c r="ZG115" s="76"/>
      <c r="ZH115" s="76"/>
      <c r="ZI115" s="76"/>
      <c r="ZJ115" s="76"/>
      <c r="ZK115" s="76"/>
      <c r="ZL115" s="76"/>
      <c r="ZM115" s="76"/>
      <c r="ZN115" s="76"/>
      <c r="ZO115" s="76"/>
      <c r="ZP115" s="76"/>
      <c r="ZQ115" s="76"/>
      <c r="ZR115" s="76"/>
      <c r="ZS115" s="76"/>
      <c r="ZT115" s="76"/>
      <c r="ZU115" s="76"/>
      <c r="ZV115" s="76"/>
      <c r="ZW115" s="76"/>
      <c r="ZX115" s="76"/>
      <c r="ZY115" s="76"/>
      <c r="ZZ115" s="76"/>
      <c r="AAA115" s="76"/>
      <c r="AAB115" s="76"/>
      <c r="AAC115" s="76"/>
      <c r="AAD115" s="76"/>
      <c r="AAE115" s="76"/>
      <c r="AAF115" s="76"/>
      <c r="AAG115" s="76"/>
      <c r="AAH115" s="76"/>
      <c r="AAI115" s="76"/>
      <c r="AAJ115" s="76"/>
      <c r="AAK115" s="76"/>
      <c r="AAL115" s="76"/>
      <c r="AAM115" s="76"/>
      <c r="AAN115" s="76"/>
      <c r="AAO115" s="76"/>
      <c r="AAP115" s="76"/>
      <c r="AAQ115" s="76"/>
      <c r="AAR115" s="76"/>
      <c r="AAS115" s="76"/>
      <c r="AAT115" s="76"/>
      <c r="AAU115" s="76"/>
      <c r="AAV115" s="76"/>
      <c r="AAW115" s="76"/>
      <c r="AAX115" s="76"/>
      <c r="AAY115" s="76"/>
      <c r="AAZ115" s="76"/>
      <c r="ABA115" s="76"/>
      <c r="ABB115" s="76"/>
      <c r="ABC115" s="76"/>
      <c r="ABD115" s="76"/>
      <c r="ABE115" s="76"/>
      <c r="ABF115" s="76"/>
      <c r="ABG115" s="76"/>
      <c r="ABH115" s="76"/>
      <c r="ABI115" s="76"/>
      <c r="ABJ115" s="76"/>
      <c r="ABK115" s="76"/>
      <c r="ABL115" s="76"/>
      <c r="ABM115" s="76"/>
      <c r="ABN115" s="76"/>
      <c r="ABO115" s="76"/>
      <c r="ABP115" s="76"/>
      <c r="ABQ115" s="76"/>
      <c r="ABR115" s="76"/>
      <c r="ABS115" s="76"/>
      <c r="ABT115" s="76"/>
      <c r="ABU115" s="76"/>
      <c r="ABV115" s="76"/>
      <c r="ABW115" s="76"/>
      <c r="ABX115" s="76"/>
      <c r="ABY115" s="76"/>
      <c r="ABZ115" s="76"/>
      <c r="ACA115" s="76"/>
      <c r="ACB115" s="76"/>
      <c r="ACC115" s="76"/>
      <c r="ACD115" s="76"/>
      <c r="ACE115" s="76"/>
      <c r="ACF115" s="76"/>
      <c r="ACG115" s="76"/>
      <c r="ACH115" s="76"/>
      <c r="ACI115" s="76"/>
      <c r="ACJ115" s="76"/>
      <c r="ACK115" s="76"/>
      <c r="ACL115" s="76"/>
      <c r="ACM115" s="76"/>
      <c r="ACN115" s="76"/>
      <c r="ACO115" s="76"/>
      <c r="ACP115" s="76"/>
      <c r="ACQ115" s="76"/>
      <c r="ACR115" s="76"/>
      <c r="ACS115" s="76"/>
      <c r="ACT115" s="76"/>
      <c r="ACU115" s="76"/>
      <c r="ACV115" s="76"/>
      <c r="ACW115" s="76"/>
      <c r="ACX115" s="76"/>
      <c r="ACY115" s="76"/>
      <c r="ACZ115" s="76"/>
      <c r="ADA115" s="76"/>
      <c r="ADB115" s="76"/>
      <c r="ADC115" s="76"/>
      <c r="ADD115" s="76"/>
      <c r="ADE115" s="76"/>
      <c r="ADF115" s="76"/>
      <c r="ADG115" s="76"/>
      <c r="ADH115" s="76"/>
      <c r="ADI115" s="76"/>
      <c r="ADJ115" s="76"/>
      <c r="ADK115" s="76"/>
      <c r="ADL115" s="76"/>
      <c r="ADM115" s="76"/>
      <c r="ADN115" s="76"/>
      <c r="ADO115" s="76"/>
      <c r="ADP115" s="76"/>
      <c r="ADQ115" s="76"/>
      <c r="ADR115" s="76"/>
      <c r="ADS115" s="76"/>
      <c r="ADT115" s="76"/>
      <c r="ADU115" s="76"/>
      <c r="ADV115" s="76"/>
      <c r="ADW115" s="76"/>
      <c r="ADX115" s="76"/>
      <c r="ADY115" s="76"/>
      <c r="ADZ115" s="76"/>
      <c r="AEA115" s="76"/>
      <c r="AEB115" s="76"/>
      <c r="AEC115" s="76"/>
      <c r="AED115" s="76"/>
      <c r="AEE115" s="76"/>
      <c r="AEF115" s="76"/>
      <c r="AEG115" s="76"/>
      <c r="AEH115" s="76"/>
      <c r="AEI115" s="76"/>
      <c r="AEJ115" s="76"/>
      <c r="AEK115" s="76"/>
      <c r="AEL115" s="76"/>
      <c r="AEM115" s="76"/>
      <c r="AEN115" s="76"/>
      <c r="AEO115" s="76"/>
      <c r="AEP115" s="76"/>
      <c r="AEQ115" s="76"/>
      <c r="AER115" s="76"/>
      <c r="AES115" s="76"/>
      <c r="AET115" s="76"/>
      <c r="AEU115" s="76"/>
      <c r="AEV115" s="76"/>
      <c r="AEW115" s="76"/>
      <c r="AEX115" s="76"/>
      <c r="AEY115" s="76"/>
      <c r="AEZ115" s="76"/>
      <c r="AFA115" s="76"/>
      <c r="AFB115" s="76"/>
      <c r="AFC115" s="76"/>
      <c r="AFD115" s="76"/>
      <c r="AFE115" s="76"/>
      <c r="AFF115" s="76"/>
      <c r="AFG115" s="76"/>
      <c r="AFH115" s="76"/>
      <c r="AFI115" s="76"/>
      <c r="AFJ115" s="76"/>
      <c r="AFK115" s="76"/>
      <c r="AFL115" s="76"/>
      <c r="AFM115" s="76"/>
      <c r="AFN115" s="76"/>
      <c r="AFO115" s="76"/>
      <c r="AFP115" s="76"/>
      <c r="AFQ115" s="76"/>
      <c r="AFR115" s="76"/>
      <c r="AFS115" s="76"/>
      <c r="AFT115" s="76"/>
      <c r="AFU115" s="76"/>
      <c r="AFV115" s="76"/>
      <c r="AFW115" s="76"/>
      <c r="AFX115" s="76"/>
      <c r="AFY115" s="76"/>
      <c r="AFZ115" s="76"/>
      <c r="AGA115" s="76"/>
      <c r="AGB115" s="76"/>
      <c r="AGC115" s="76"/>
      <c r="AGD115" s="76"/>
      <c r="AGE115" s="76"/>
      <c r="AGF115" s="76"/>
      <c r="AGG115" s="76"/>
      <c r="AGH115" s="76"/>
      <c r="AGI115" s="76"/>
      <c r="AGJ115" s="76"/>
      <c r="AGK115" s="76"/>
      <c r="AGL115" s="76"/>
      <c r="AGM115" s="76"/>
      <c r="AGN115" s="76"/>
      <c r="AGO115" s="76"/>
      <c r="AGP115" s="76"/>
      <c r="AGQ115" s="76"/>
      <c r="AGR115" s="76"/>
      <c r="AGS115" s="76"/>
      <c r="AGT115" s="76"/>
      <c r="AGU115" s="76"/>
      <c r="AGV115" s="76"/>
      <c r="AGW115" s="76"/>
      <c r="AGX115" s="76"/>
      <c r="AGY115" s="76"/>
      <c r="AGZ115" s="76"/>
      <c r="AHA115" s="76"/>
      <c r="AHB115" s="76"/>
      <c r="AHC115" s="76"/>
      <c r="AHD115" s="76"/>
      <c r="AHE115" s="76"/>
      <c r="AHF115" s="76"/>
      <c r="AHG115" s="76"/>
      <c r="AHH115" s="76"/>
      <c r="AHI115" s="76"/>
      <c r="AHJ115" s="76"/>
      <c r="AHK115" s="76"/>
      <c r="AHL115" s="76"/>
      <c r="AHM115" s="76"/>
      <c r="AHN115" s="76"/>
      <c r="AHO115" s="76"/>
      <c r="AHP115" s="76"/>
      <c r="AHQ115" s="76"/>
      <c r="AHR115" s="76"/>
      <c r="AHS115" s="76"/>
      <c r="AHT115" s="76"/>
      <c r="AHU115" s="76"/>
      <c r="AHV115" s="76"/>
      <c r="AHW115" s="76"/>
      <c r="AHX115" s="76"/>
      <c r="AHY115" s="76"/>
      <c r="AHZ115" s="76"/>
      <c r="AIA115" s="76"/>
      <c r="AIB115" s="76"/>
      <c r="AIC115" s="76"/>
      <c r="AID115" s="76"/>
      <c r="AIE115" s="76"/>
      <c r="AIF115" s="76"/>
      <c r="AIG115" s="76"/>
      <c r="AIH115" s="76"/>
      <c r="AII115" s="76"/>
      <c r="AIJ115" s="76"/>
      <c r="AIK115" s="76"/>
      <c r="AIL115" s="76"/>
      <c r="AIM115" s="76"/>
      <c r="AIN115" s="76"/>
      <c r="AIO115" s="76"/>
      <c r="AIP115" s="76"/>
      <c r="AIQ115" s="76"/>
      <c r="AIR115" s="76"/>
      <c r="AIS115" s="76"/>
      <c r="AIT115" s="76"/>
      <c r="AIU115" s="76"/>
      <c r="AIV115" s="76"/>
      <c r="AIW115" s="76"/>
      <c r="AIX115" s="76"/>
      <c r="AIY115" s="76"/>
      <c r="AIZ115" s="76"/>
      <c r="AJA115" s="76"/>
      <c r="AJB115" s="76"/>
      <c r="AJC115" s="76"/>
      <c r="AJD115" s="76"/>
      <c r="AJE115" s="76"/>
      <c r="AJF115" s="76"/>
      <c r="AJG115" s="76"/>
      <c r="AJH115" s="76"/>
      <c r="AJI115" s="76"/>
      <c r="AJJ115" s="76"/>
      <c r="AJK115" s="76"/>
      <c r="AJL115" s="76"/>
      <c r="AJM115" s="76"/>
      <c r="AJN115" s="76"/>
      <c r="AJO115" s="76"/>
      <c r="AJP115" s="76"/>
      <c r="AJQ115" s="76"/>
      <c r="AJR115" s="76"/>
      <c r="AJS115" s="76"/>
      <c r="AJT115" s="76"/>
      <c r="AJU115" s="76"/>
      <c r="AJV115" s="76"/>
      <c r="AJW115" s="76"/>
      <c r="AJX115" s="76"/>
      <c r="AJY115" s="76"/>
      <c r="AJZ115" s="76"/>
      <c r="AKA115" s="76"/>
      <c r="AKB115" s="76"/>
      <c r="AKC115" s="76"/>
      <c r="AKD115" s="76"/>
      <c r="AKE115" s="76"/>
      <c r="AKF115" s="76"/>
      <c r="AKG115" s="76"/>
      <c r="AKH115" s="76"/>
      <c r="AKI115" s="76"/>
      <c r="AKJ115" s="76"/>
      <c r="AKK115" s="76"/>
      <c r="AKL115" s="76"/>
      <c r="AKM115" s="76"/>
      <c r="AKN115" s="76"/>
      <c r="AKO115" s="76"/>
      <c r="AKP115" s="76"/>
      <c r="AKQ115" s="76"/>
      <c r="AKR115" s="76"/>
      <c r="AKS115" s="76"/>
      <c r="AKT115" s="76"/>
      <c r="AKU115" s="76"/>
      <c r="AKV115" s="76"/>
      <c r="AKW115" s="76"/>
      <c r="AKX115" s="76"/>
      <c r="AKY115" s="76"/>
      <c r="AKZ115" s="76"/>
      <c r="ALA115" s="76"/>
      <c r="ALB115" s="76"/>
      <c r="ALC115" s="76"/>
      <c r="ALD115" s="76"/>
      <c r="ALE115" s="76"/>
      <c r="ALF115" s="76"/>
      <c r="ALG115" s="76"/>
      <c r="ALH115" s="76"/>
      <c r="ALI115" s="76"/>
      <c r="ALJ115" s="76"/>
      <c r="ALK115" s="76"/>
      <c r="ALL115" s="76"/>
      <c r="ALM115" s="76"/>
      <c r="ALN115" s="76"/>
      <c r="ALO115" s="76"/>
      <c r="ALP115" s="76"/>
      <c r="ALQ115" s="76"/>
      <c r="ALR115" s="76"/>
      <c r="ALS115" s="76"/>
      <c r="ALT115" s="76"/>
      <c r="ALU115" s="76"/>
      <c r="ALV115" s="76"/>
      <c r="ALW115" s="76"/>
      <c r="ALX115" s="76"/>
      <c r="ALY115" s="76"/>
      <c r="ALZ115" s="76"/>
      <c r="AMA115" s="76"/>
      <c r="AMB115" s="76"/>
      <c r="AMC115" s="76"/>
      <c r="AMD115" s="76"/>
      <c r="AME115" s="76"/>
    </row>
    <row r="116" spans="1:1019" s="80" customFormat="1">
      <c r="A116" s="20" t="s">
        <v>136</v>
      </c>
      <c r="B116" s="21">
        <v>4915712</v>
      </c>
      <c r="C116" s="21" t="s">
        <v>96</v>
      </c>
      <c r="D116" s="71" t="s">
        <v>86</v>
      </c>
      <c r="E116" s="22" t="s">
        <v>58</v>
      </c>
      <c r="F116" s="59">
        <v>61.38</v>
      </c>
      <c r="G116" s="23">
        <v>22.15</v>
      </c>
      <c r="H116" s="69">
        <f t="shared" si="39"/>
        <v>0.21229999999999999</v>
      </c>
      <c r="I116" s="23">
        <f t="shared" si="40"/>
        <v>26.85</v>
      </c>
      <c r="J116" s="23">
        <f t="shared" si="41"/>
        <v>1648.05</v>
      </c>
      <c r="K116" s="78">
        <f t="shared" si="42"/>
        <v>1359.567</v>
      </c>
      <c r="L116" s="76"/>
      <c r="M116" s="79"/>
      <c r="N116" s="76"/>
      <c r="O116" s="76"/>
      <c r="P116" s="76"/>
      <c r="Q116" s="76"/>
      <c r="R116" s="76"/>
      <c r="S116" s="76"/>
      <c r="T116" s="76"/>
      <c r="U116" s="76"/>
      <c r="V116" s="76"/>
      <c r="W116" s="76"/>
      <c r="X116" s="76"/>
      <c r="Y116" s="76"/>
      <c r="Z116" s="76"/>
      <c r="AA116" s="76"/>
      <c r="AB116" s="76"/>
      <c r="AC116" s="76"/>
      <c r="AD116" s="76"/>
      <c r="AE116" s="76"/>
      <c r="AF116" s="76"/>
      <c r="AG116" s="76"/>
      <c r="AH116" s="76"/>
      <c r="AI116" s="76"/>
      <c r="AJ116" s="76"/>
      <c r="AK116" s="76"/>
      <c r="AL116" s="76"/>
      <c r="AM116" s="76"/>
      <c r="AN116" s="76"/>
      <c r="AO116" s="76"/>
      <c r="AP116" s="76"/>
      <c r="AQ116" s="76"/>
      <c r="AR116" s="76"/>
      <c r="AS116" s="76"/>
      <c r="AT116" s="76"/>
      <c r="AU116" s="76"/>
      <c r="AV116" s="76"/>
      <c r="AW116" s="76"/>
      <c r="AX116" s="76"/>
      <c r="AY116" s="76"/>
      <c r="AZ116" s="76"/>
      <c r="BA116" s="76"/>
      <c r="BB116" s="76"/>
      <c r="BC116" s="76"/>
      <c r="BD116" s="76"/>
      <c r="BE116" s="76"/>
      <c r="BF116" s="76"/>
      <c r="BG116" s="76"/>
      <c r="BH116" s="76"/>
      <c r="BI116" s="76"/>
      <c r="BJ116" s="76"/>
      <c r="BK116" s="76"/>
      <c r="BL116" s="76"/>
      <c r="BM116" s="76"/>
      <c r="BN116" s="76"/>
      <c r="BO116" s="76"/>
      <c r="BP116" s="76"/>
      <c r="BQ116" s="76"/>
      <c r="BR116" s="76"/>
      <c r="BS116" s="76"/>
      <c r="BT116" s="76"/>
      <c r="BU116" s="76"/>
      <c r="BV116" s="76"/>
      <c r="BW116" s="76"/>
      <c r="BX116" s="76"/>
      <c r="BY116" s="76"/>
      <c r="BZ116" s="76"/>
      <c r="CA116" s="76"/>
      <c r="CB116" s="76"/>
      <c r="CC116" s="76"/>
      <c r="CD116" s="76"/>
      <c r="CE116" s="76"/>
      <c r="CF116" s="76"/>
      <c r="CG116" s="76"/>
      <c r="CH116" s="76"/>
      <c r="CI116" s="76"/>
      <c r="CJ116" s="76"/>
      <c r="CK116" s="76"/>
      <c r="CL116" s="76"/>
      <c r="CM116" s="76"/>
      <c r="CN116" s="76"/>
      <c r="CO116" s="76"/>
      <c r="CP116" s="76"/>
      <c r="CQ116" s="76"/>
      <c r="CR116" s="76"/>
      <c r="CS116" s="76"/>
      <c r="CT116" s="76"/>
      <c r="CU116" s="76"/>
      <c r="CV116" s="76"/>
      <c r="CW116" s="76"/>
      <c r="CX116" s="76"/>
      <c r="CY116" s="76"/>
      <c r="CZ116" s="76"/>
      <c r="DA116" s="76"/>
      <c r="DB116" s="76"/>
      <c r="DC116" s="76"/>
      <c r="DD116" s="76"/>
      <c r="DE116" s="76"/>
      <c r="DF116" s="76"/>
      <c r="DG116" s="76"/>
      <c r="DH116" s="76"/>
      <c r="DI116" s="76"/>
      <c r="DJ116" s="76"/>
      <c r="DK116" s="76"/>
      <c r="DL116" s="76"/>
      <c r="DM116" s="76"/>
      <c r="DN116" s="76"/>
      <c r="DO116" s="76"/>
      <c r="DP116" s="76"/>
      <c r="DQ116" s="76"/>
      <c r="DR116" s="76"/>
      <c r="DS116" s="76"/>
      <c r="DT116" s="76"/>
      <c r="DU116" s="76"/>
      <c r="DV116" s="76"/>
      <c r="DW116" s="76"/>
      <c r="DX116" s="76"/>
      <c r="DY116" s="76"/>
      <c r="DZ116" s="76"/>
      <c r="EA116" s="76"/>
      <c r="EB116" s="76"/>
      <c r="EC116" s="76"/>
      <c r="ED116" s="76"/>
      <c r="EE116" s="76"/>
      <c r="EF116" s="76"/>
      <c r="EG116" s="76"/>
      <c r="EH116" s="76"/>
      <c r="EI116" s="76"/>
      <c r="EJ116" s="76"/>
      <c r="EK116" s="76"/>
      <c r="EL116" s="76"/>
      <c r="EM116" s="76"/>
      <c r="EN116" s="76"/>
      <c r="EO116" s="76"/>
      <c r="EP116" s="76"/>
      <c r="EQ116" s="76"/>
      <c r="ER116" s="76"/>
      <c r="ES116" s="76"/>
      <c r="ET116" s="76"/>
      <c r="EU116" s="76"/>
      <c r="EV116" s="76"/>
      <c r="EW116" s="76"/>
      <c r="EX116" s="76"/>
      <c r="EY116" s="76"/>
      <c r="EZ116" s="76"/>
      <c r="FA116" s="76"/>
      <c r="FB116" s="76"/>
      <c r="FC116" s="76"/>
      <c r="FD116" s="76"/>
      <c r="FE116" s="76"/>
      <c r="FF116" s="76"/>
      <c r="FG116" s="76"/>
      <c r="FH116" s="76"/>
      <c r="FI116" s="76"/>
      <c r="FJ116" s="76"/>
      <c r="FK116" s="76"/>
      <c r="FL116" s="76"/>
      <c r="FM116" s="76"/>
      <c r="FN116" s="76"/>
      <c r="FO116" s="76"/>
      <c r="FP116" s="76"/>
      <c r="FQ116" s="76"/>
      <c r="FR116" s="76"/>
      <c r="FS116" s="76"/>
      <c r="FT116" s="76"/>
      <c r="FU116" s="76"/>
      <c r="FV116" s="76"/>
      <c r="FW116" s="76"/>
      <c r="FX116" s="76"/>
      <c r="FY116" s="76"/>
      <c r="FZ116" s="76"/>
      <c r="GA116" s="76"/>
      <c r="GB116" s="76"/>
      <c r="GC116" s="76"/>
      <c r="GD116" s="76"/>
      <c r="GE116" s="76"/>
      <c r="GF116" s="76"/>
      <c r="GG116" s="76"/>
      <c r="GH116" s="76"/>
      <c r="GI116" s="76"/>
      <c r="GJ116" s="76"/>
      <c r="GK116" s="76"/>
      <c r="GL116" s="76"/>
      <c r="GM116" s="76"/>
      <c r="GN116" s="76"/>
      <c r="GO116" s="76"/>
      <c r="GP116" s="76"/>
      <c r="GQ116" s="76"/>
      <c r="GR116" s="76"/>
      <c r="GS116" s="76"/>
      <c r="GT116" s="76"/>
      <c r="GU116" s="76"/>
      <c r="GV116" s="76"/>
      <c r="GW116" s="76"/>
      <c r="GX116" s="76"/>
      <c r="GY116" s="76"/>
      <c r="GZ116" s="76"/>
      <c r="HA116" s="76"/>
      <c r="HB116" s="76"/>
      <c r="HC116" s="76"/>
      <c r="HD116" s="76"/>
      <c r="HE116" s="76"/>
      <c r="HF116" s="76"/>
      <c r="HG116" s="76"/>
      <c r="HH116" s="76"/>
      <c r="HI116" s="76"/>
      <c r="HJ116" s="76"/>
      <c r="HK116" s="76"/>
      <c r="HL116" s="76"/>
      <c r="HM116" s="76"/>
      <c r="HN116" s="76"/>
      <c r="HO116" s="76"/>
      <c r="HP116" s="76"/>
      <c r="HQ116" s="76"/>
      <c r="HR116" s="76"/>
      <c r="HS116" s="76"/>
      <c r="HT116" s="76"/>
      <c r="HU116" s="76"/>
      <c r="HV116" s="76"/>
      <c r="HW116" s="76"/>
      <c r="HX116" s="76"/>
      <c r="HY116" s="76"/>
      <c r="HZ116" s="76"/>
      <c r="IA116" s="76"/>
      <c r="IB116" s="76"/>
      <c r="IC116" s="76"/>
      <c r="ID116" s="76"/>
      <c r="IE116" s="76"/>
      <c r="IF116" s="76"/>
      <c r="IG116" s="76"/>
      <c r="IH116" s="76"/>
      <c r="II116" s="76"/>
      <c r="IJ116" s="76"/>
      <c r="IK116" s="76"/>
      <c r="IL116" s="76"/>
      <c r="IM116" s="76"/>
      <c r="IN116" s="76"/>
      <c r="IO116" s="76"/>
      <c r="IP116" s="76"/>
      <c r="IQ116" s="76"/>
      <c r="IR116" s="76"/>
      <c r="IS116" s="76"/>
      <c r="IT116" s="76"/>
      <c r="IU116" s="76"/>
      <c r="IV116" s="76"/>
      <c r="IW116" s="76"/>
      <c r="IX116" s="76"/>
      <c r="IY116" s="76"/>
      <c r="IZ116" s="76"/>
      <c r="JA116" s="76"/>
      <c r="JB116" s="76"/>
      <c r="JC116" s="76"/>
      <c r="JD116" s="76"/>
      <c r="JE116" s="76"/>
      <c r="JF116" s="76"/>
      <c r="JG116" s="76"/>
      <c r="JH116" s="76"/>
      <c r="JI116" s="76"/>
      <c r="JJ116" s="76"/>
      <c r="JK116" s="76"/>
      <c r="JL116" s="76"/>
      <c r="JM116" s="76"/>
      <c r="JN116" s="76"/>
      <c r="JO116" s="76"/>
      <c r="JP116" s="76"/>
      <c r="JQ116" s="76"/>
      <c r="JR116" s="76"/>
      <c r="JS116" s="76"/>
      <c r="JT116" s="76"/>
      <c r="JU116" s="76"/>
      <c r="JV116" s="76"/>
      <c r="JW116" s="76"/>
      <c r="JX116" s="76"/>
      <c r="JY116" s="76"/>
      <c r="JZ116" s="76"/>
      <c r="KA116" s="76"/>
      <c r="KB116" s="76"/>
      <c r="KC116" s="76"/>
      <c r="KD116" s="76"/>
      <c r="KE116" s="76"/>
      <c r="KF116" s="76"/>
      <c r="KG116" s="76"/>
      <c r="KH116" s="76"/>
      <c r="KI116" s="76"/>
      <c r="KJ116" s="76"/>
      <c r="KK116" s="76"/>
      <c r="KL116" s="76"/>
      <c r="KM116" s="76"/>
      <c r="KN116" s="76"/>
      <c r="KO116" s="76"/>
      <c r="KP116" s="76"/>
      <c r="KQ116" s="76"/>
      <c r="KR116" s="76"/>
      <c r="KS116" s="76"/>
      <c r="KT116" s="76"/>
      <c r="KU116" s="76"/>
      <c r="KV116" s="76"/>
      <c r="KW116" s="76"/>
      <c r="KX116" s="76"/>
      <c r="KY116" s="76"/>
      <c r="KZ116" s="76"/>
      <c r="LA116" s="76"/>
      <c r="LB116" s="76"/>
      <c r="LC116" s="76"/>
      <c r="LD116" s="76"/>
      <c r="LE116" s="76"/>
      <c r="LF116" s="76"/>
      <c r="LG116" s="76"/>
      <c r="LH116" s="76"/>
      <c r="LI116" s="76"/>
      <c r="LJ116" s="76"/>
      <c r="LK116" s="76"/>
      <c r="LL116" s="76"/>
      <c r="LM116" s="76"/>
      <c r="LN116" s="76"/>
      <c r="LO116" s="76"/>
      <c r="LP116" s="76"/>
      <c r="LQ116" s="76"/>
      <c r="LR116" s="76"/>
      <c r="LS116" s="76"/>
      <c r="LT116" s="76"/>
      <c r="LU116" s="76"/>
      <c r="LV116" s="76"/>
      <c r="LW116" s="76"/>
      <c r="LX116" s="76"/>
      <c r="LY116" s="76"/>
      <c r="LZ116" s="76"/>
      <c r="MA116" s="76"/>
      <c r="MB116" s="76"/>
      <c r="MC116" s="76"/>
      <c r="MD116" s="76"/>
      <c r="ME116" s="76"/>
      <c r="MF116" s="76"/>
      <c r="MG116" s="76"/>
      <c r="MH116" s="76"/>
      <c r="MI116" s="76"/>
      <c r="MJ116" s="76"/>
      <c r="MK116" s="76"/>
      <c r="ML116" s="76"/>
      <c r="MM116" s="76"/>
      <c r="MN116" s="76"/>
      <c r="MO116" s="76"/>
      <c r="MP116" s="76"/>
      <c r="MQ116" s="76"/>
      <c r="MR116" s="76"/>
      <c r="MS116" s="76"/>
      <c r="MT116" s="76"/>
      <c r="MU116" s="76"/>
      <c r="MV116" s="76"/>
      <c r="MW116" s="76"/>
      <c r="MX116" s="76"/>
      <c r="MY116" s="76"/>
      <c r="MZ116" s="76"/>
      <c r="NA116" s="76"/>
      <c r="NB116" s="76"/>
      <c r="NC116" s="76"/>
      <c r="ND116" s="76"/>
      <c r="NE116" s="76"/>
      <c r="NF116" s="76"/>
      <c r="NG116" s="76"/>
      <c r="NH116" s="76"/>
      <c r="NI116" s="76"/>
      <c r="NJ116" s="76"/>
      <c r="NK116" s="76"/>
      <c r="NL116" s="76"/>
      <c r="NM116" s="76"/>
      <c r="NN116" s="76"/>
      <c r="NO116" s="76"/>
      <c r="NP116" s="76"/>
      <c r="NQ116" s="76"/>
      <c r="NR116" s="76"/>
      <c r="NS116" s="76"/>
      <c r="NT116" s="76"/>
      <c r="NU116" s="76"/>
      <c r="NV116" s="76"/>
      <c r="NW116" s="76"/>
      <c r="NX116" s="76"/>
      <c r="NY116" s="76"/>
      <c r="NZ116" s="76"/>
      <c r="OA116" s="76"/>
      <c r="OB116" s="76"/>
      <c r="OC116" s="76"/>
      <c r="OD116" s="76"/>
      <c r="OE116" s="76"/>
      <c r="OF116" s="76"/>
      <c r="OG116" s="76"/>
      <c r="OH116" s="76"/>
      <c r="OI116" s="76"/>
      <c r="OJ116" s="76"/>
      <c r="OK116" s="76"/>
      <c r="OL116" s="76"/>
      <c r="OM116" s="76"/>
      <c r="ON116" s="76"/>
      <c r="OO116" s="76"/>
      <c r="OP116" s="76"/>
      <c r="OQ116" s="76"/>
      <c r="OR116" s="76"/>
      <c r="OS116" s="76"/>
      <c r="OT116" s="76"/>
      <c r="OU116" s="76"/>
      <c r="OV116" s="76"/>
      <c r="OW116" s="76"/>
      <c r="OX116" s="76"/>
      <c r="OY116" s="76"/>
      <c r="OZ116" s="76"/>
      <c r="PA116" s="76"/>
      <c r="PB116" s="76"/>
      <c r="PC116" s="76"/>
      <c r="PD116" s="76"/>
      <c r="PE116" s="76"/>
      <c r="PF116" s="76"/>
      <c r="PG116" s="76"/>
      <c r="PH116" s="76"/>
      <c r="PI116" s="76"/>
      <c r="PJ116" s="76"/>
      <c r="PK116" s="76"/>
      <c r="PL116" s="76"/>
      <c r="PM116" s="76"/>
      <c r="PN116" s="76"/>
      <c r="PO116" s="76"/>
      <c r="PP116" s="76"/>
      <c r="PQ116" s="76"/>
      <c r="PR116" s="76"/>
      <c r="PS116" s="76"/>
      <c r="PT116" s="76"/>
      <c r="PU116" s="76"/>
      <c r="PV116" s="76"/>
      <c r="PW116" s="76"/>
      <c r="PX116" s="76"/>
      <c r="PY116" s="76"/>
      <c r="PZ116" s="76"/>
      <c r="QA116" s="76"/>
      <c r="QB116" s="76"/>
      <c r="QC116" s="76"/>
      <c r="QD116" s="76"/>
      <c r="QE116" s="76"/>
      <c r="QF116" s="76"/>
      <c r="QG116" s="76"/>
      <c r="QH116" s="76"/>
      <c r="QI116" s="76"/>
      <c r="QJ116" s="76"/>
      <c r="QK116" s="76"/>
      <c r="QL116" s="76"/>
      <c r="QM116" s="76"/>
      <c r="QN116" s="76"/>
      <c r="QO116" s="76"/>
      <c r="QP116" s="76"/>
      <c r="QQ116" s="76"/>
      <c r="QR116" s="76"/>
      <c r="QS116" s="76"/>
      <c r="QT116" s="76"/>
      <c r="QU116" s="76"/>
      <c r="QV116" s="76"/>
      <c r="QW116" s="76"/>
      <c r="QX116" s="76"/>
      <c r="QY116" s="76"/>
      <c r="QZ116" s="76"/>
      <c r="RA116" s="76"/>
      <c r="RB116" s="76"/>
      <c r="RC116" s="76"/>
      <c r="RD116" s="76"/>
      <c r="RE116" s="76"/>
      <c r="RF116" s="76"/>
      <c r="RG116" s="76"/>
      <c r="RH116" s="76"/>
      <c r="RI116" s="76"/>
      <c r="RJ116" s="76"/>
      <c r="RK116" s="76"/>
      <c r="RL116" s="76"/>
      <c r="RM116" s="76"/>
      <c r="RN116" s="76"/>
      <c r="RO116" s="76"/>
      <c r="RP116" s="76"/>
      <c r="RQ116" s="76"/>
      <c r="RR116" s="76"/>
      <c r="RS116" s="76"/>
      <c r="RT116" s="76"/>
      <c r="RU116" s="76"/>
      <c r="RV116" s="76"/>
      <c r="RW116" s="76"/>
      <c r="RX116" s="76"/>
      <c r="RY116" s="76"/>
      <c r="RZ116" s="76"/>
      <c r="SA116" s="76"/>
      <c r="SB116" s="76"/>
      <c r="SC116" s="76"/>
      <c r="SD116" s="76"/>
      <c r="SE116" s="76"/>
      <c r="SF116" s="76"/>
      <c r="SG116" s="76"/>
      <c r="SH116" s="76"/>
      <c r="SI116" s="76"/>
      <c r="SJ116" s="76"/>
      <c r="SK116" s="76"/>
      <c r="SL116" s="76"/>
      <c r="SM116" s="76"/>
      <c r="SN116" s="76"/>
      <c r="SO116" s="76"/>
      <c r="SP116" s="76"/>
      <c r="SQ116" s="76"/>
      <c r="SR116" s="76"/>
      <c r="SS116" s="76"/>
      <c r="ST116" s="76"/>
      <c r="SU116" s="76"/>
      <c r="SV116" s="76"/>
      <c r="SW116" s="76"/>
      <c r="SX116" s="76"/>
      <c r="SY116" s="76"/>
      <c r="SZ116" s="76"/>
      <c r="TA116" s="76"/>
      <c r="TB116" s="76"/>
      <c r="TC116" s="76"/>
      <c r="TD116" s="76"/>
      <c r="TE116" s="76"/>
      <c r="TF116" s="76"/>
      <c r="TG116" s="76"/>
      <c r="TH116" s="76"/>
      <c r="TI116" s="76"/>
      <c r="TJ116" s="76"/>
      <c r="TK116" s="76"/>
      <c r="TL116" s="76"/>
      <c r="TM116" s="76"/>
      <c r="TN116" s="76"/>
      <c r="TO116" s="76"/>
      <c r="TP116" s="76"/>
      <c r="TQ116" s="76"/>
      <c r="TR116" s="76"/>
      <c r="TS116" s="76"/>
      <c r="TT116" s="76"/>
      <c r="TU116" s="76"/>
      <c r="TV116" s="76"/>
      <c r="TW116" s="76"/>
      <c r="TX116" s="76"/>
      <c r="TY116" s="76"/>
      <c r="TZ116" s="76"/>
      <c r="UA116" s="76"/>
      <c r="UB116" s="76"/>
      <c r="UC116" s="76"/>
      <c r="UD116" s="76"/>
      <c r="UE116" s="76"/>
      <c r="UF116" s="76"/>
      <c r="UG116" s="76"/>
      <c r="UH116" s="76"/>
      <c r="UI116" s="76"/>
      <c r="UJ116" s="76"/>
      <c r="UK116" s="76"/>
      <c r="UL116" s="76"/>
      <c r="UM116" s="76"/>
      <c r="UN116" s="76"/>
      <c r="UO116" s="76"/>
      <c r="UP116" s="76"/>
      <c r="UQ116" s="76"/>
      <c r="UR116" s="76"/>
      <c r="US116" s="76"/>
      <c r="UT116" s="76"/>
      <c r="UU116" s="76"/>
      <c r="UV116" s="76"/>
      <c r="UW116" s="76"/>
      <c r="UX116" s="76"/>
      <c r="UY116" s="76"/>
      <c r="UZ116" s="76"/>
      <c r="VA116" s="76"/>
      <c r="VB116" s="76"/>
      <c r="VC116" s="76"/>
      <c r="VD116" s="76"/>
      <c r="VE116" s="76"/>
      <c r="VF116" s="76"/>
      <c r="VG116" s="76"/>
      <c r="VH116" s="76"/>
      <c r="VI116" s="76"/>
      <c r="VJ116" s="76"/>
      <c r="VK116" s="76"/>
      <c r="VL116" s="76"/>
      <c r="VM116" s="76"/>
      <c r="VN116" s="76"/>
      <c r="VO116" s="76"/>
      <c r="VP116" s="76"/>
      <c r="VQ116" s="76"/>
      <c r="VR116" s="76"/>
      <c r="VS116" s="76"/>
      <c r="VT116" s="76"/>
      <c r="VU116" s="76"/>
      <c r="VV116" s="76"/>
      <c r="VW116" s="76"/>
      <c r="VX116" s="76"/>
      <c r="VY116" s="76"/>
      <c r="VZ116" s="76"/>
      <c r="WA116" s="76"/>
      <c r="WB116" s="76"/>
      <c r="WC116" s="76"/>
      <c r="WD116" s="76"/>
      <c r="WE116" s="76"/>
      <c r="WF116" s="76"/>
      <c r="WG116" s="76"/>
      <c r="WH116" s="76"/>
      <c r="WI116" s="76"/>
      <c r="WJ116" s="76"/>
      <c r="WK116" s="76"/>
      <c r="WL116" s="76"/>
      <c r="WM116" s="76"/>
      <c r="WN116" s="76"/>
      <c r="WO116" s="76"/>
      <c r="WP116" s="76"/>
      <c r="WQ116" s="76"/>
      <c r="WR116" s="76"/>
      <c r="WS116" s="76"/>
      <c r="WT116" s="76"/>
      <c r="WU116" s="76"/>
      <c r="WV116" s="76"/>
      <c r="WW116" s="76"/>
      <c r="WX116" s="76"/>
      <c r="WY116" s="76"/>
      <c r="WZ116" s="76"/>
      <c r="XA116" s="76"/>
      <c r="XB116" s="76"/>
      <c r="XC116" s="76"/>
      <c r="XD116" s="76"/>
      <c r="XE116" s="76"/>
      <c r="XF116" s="76"/>
      <c r="XG116" s="76"/>
      <c r="XH116" s="76"/>
      <c r="XI116" s="76"/>
      <c r="XJ116" s="76"/>
      <c r="XK116" s="76"/>
      <c r="XL116" s="76"/>
      <c r="XM116" s="76"/>
      <c r="XN116" s="76"/>
      <c r="XO116" s="76"/>
      <c r="XP116" s="76"/>
      <c r="XQ116" s="76"/>
      <c r="XR116" s="76"/>
      <c r="XS116" s="76"/>
      <c r="XT116" s="76"/>
      <c r="XU116" s="76"/>
      <c r="XV116" s="76"/>
      <c r="XW116" s="76"/>
      <c r="XX116" s="76"/>
      <c r="XY116" s="76"/>
      <c r="XZ116" s="76"/>
      <c r="YA116" s="76"/>
      <c r="YB116" s="76"/>
      <c r="YC116" s="76"/>
      <c r="YD116" s="76"/>
      <c r="YE116" s="76"/>
      <c r="YF116" s="76"/>
      <c r="YG116" s="76"/>
      <c r="YH116" s="76"/>
      <c r="YI116" s="76"/>
      <c r="YJ116" s="76"/>
      <c r="YK116" s="76"/>
      <c r="YL116" s="76"/>
      <c r="YM116" s="76"/>
      <c r="YN116" s="76"/>
      <c r="YO116" s="76"/>
      <c r="YP116" s="76"/>
      <c r="YQ116" s="76"/>
      <c r="YR116" s="76"/>
      <c r="YS116" s="76"/>
      <c r="YT116" s="76"/>
      <c r="YU116" s="76"/>
      <c r="YV116" s="76"/>
      <c r="YW116" s="76"/>
      <c r="YX116" s="76"/>
      <c r="YY116" s="76"/>
      <c r="YZ116" s="76"/>
      <c r="ZA116" s="76"/>
      <c r="ZB116" s="76"/>
      <c r="ZC116" s="76"/>
      <c r="ZD116" s="76"/>
      <c r="ZE116" s="76"/>
      <c r="ZF116" s="76"/>
      <c r="ZG116" s="76"/>
      <c r="ZH116" s="76"/>
      <c r="ZI116" s="76"/>
      <c r="ZJ116" s="76"/>
      <c r="ZK116" s="76"/>
      <c r="ZL116" s="76"/>
      <c r="ZM116" s="76"/>
      <c r="ZN116" s="76"/>
      <c r="ZO116" s="76"/>
      <c r="ZP116" s="76"/>
      <c r="ZQ116" s="76"/>
      <c r="ZR116" s="76"/>
      <c r="ZS116" s="76"/>
      <c r="ZT116" s="76"/>
      <c r="ZU116" s="76"/>
      <c r="ZV116" s="76"/>
      <c r="ZW116" s="76"/>
      <c r="ZX116" s="76"/>
      <c r="ZY116" s="76"/>
      <c r="ZZ116" s="76"/>
      <c r="AAA116" s="76"/>
      <c r="AAB116" s="76"/>
      <c r="AAC116" s="76"/>
      <c r="AAD116" s="76"/>
      <c r="AAE116" s="76"/>
      <c r="AAF116" s="76"/>
      <c r="AAG116" s="76"/>
      <c r="AAH116" s="76"/>
      <c r="AAI116" s="76"/>
      <c r="AAJ116" s="76"/>
      <c r="AAK116" s="76"/>
      <c r="AAL116" s="76"/>
      <c r="AAM116" s="76"/>
      <c r="AAN116" s="76"/>
      <c r="AAO116" s="76"/>
      <c r="AAP116" s="76"/>
      <c r="AAQ116" s="76"/>
      <c r="AAR116" s="76"/>
      <c r="AAS116" s="76"/>
      <c r="AAT116" s="76"/>
      <c r="AAU116" s="76"/>
      <c r="AAV116" s="76"/>
      <c r="AAW116" s="76"/>
      <c r="AAX116" s="76"/>
      <c r="AAY116" s="76"/>
      <c r="AAZ116" s="76"/>
      <c r="ABA116" s="76"/>
      <c r="ABB116" s="76"/>
      <c r="ABC116" s="76"/>
      <c r="ABD116" s="76"/>
      <c r="ABE116" s="76"/>
      <c r="ABF116" s="76"/>
      <c r="ABG116" s="76"/>
      <c r="ABH116" s="76"/>
      <c r="ABI116" s="76"/>
      <c r="ABJ116" s="76"/>
      <c r="ABK116" s="76"/>
      <c r="ABL116" s="76"/>
      <c r="ABM116" s="76"/>
      <c r="ABN116" s="76"/>
      <c r="ABO116" s="76"/>
      <c r="ABP116" s="76"/>
      <c r="ABQ116" s="76"/>
      <c r="ABR116" s="76"/>
      <c r="ABS116" s="76"/>
      <c r="ABT116" s="76"/>
      <c r="ABU116" s="76"/>
      <c r="ABV116" s="76"/>
      <c r="ABW116" s="76"/>
      <c r="ABX116" s="76"/>
      <c r="ABY116" s="76"/>
      <c r="ABZ116" s="76"/>
      <c r="ACA116" s="76"/>
      <c r="ACB116" s="76"/>
      <c r="ACC116" s="76"/>
      <c r="ACD116" s="76"/>
      <c r="ACE116" s="76"/>
      <c r="ACF116" s="76"/>
      <c r="ACG116" s="76"/>
      <c r="ACH116" s="76"/>
      <c r="ACI116" s="76"/>
      <c r="ACJ116" s="76"/>
      <c r="ACK116" s="76"/>
      <c r="ACL116" s="76"/>
      <c r="ACM116" s="76"/>
      <c r="ACN116" s="76"/>
      <c r="ACO116" s="76"/>
      <c r="ACP116" s="76"/>
      <c r="ACQ116" s="76"/>
      <c r="ACR116" s="76"/>
      <c r="ACS116" s="76"/>
      <c r="ACT116" s="76"/>
      <c r="ACU116" s="76"/>
      <c r="ACV116" s="76"/>
      <c r="ACW116" s="76"/>
      <c r="ACX116" s="76"/>
      <c r="ACY116" s="76"/>
      <c r="ACZ116" s="76"/>
      <c r="ADA116" s="76"/>
      <c r="ADB116" s="76"/>
      <c r="ADC116" s="76"/>
      <c r="ADD116" s="76"/>
      <c r="ADE116" s="76"/>
      <c r="ADF116" s="76"/>
      <c r="ADG116" s="76"/>
      <c r="ADH116" s="76"/>
      <c r="ADI116" s="76"/>
      <c r="ADJ116" s="76"/>
      <c r="ADK116" s="76"/>
      <c r="ADL116" s="76"/>
      <c r="ADM116" s="76"/>
      <c r="ADN116" s="76"/>
      <c r="ADO116" s="76"/>
      <c r="ADP116" s="76"/>
      <c r="ADQ116" s="76"/>
      <c r="ADR116" s="76"/>
      <c r="ADS116" s="76"/>
      <c r="ADT116" s="76"/>
      <c r="ADU116" s="76"/>
      <c r="ADV116" s="76"/>
      <c r="ADW116" s="76"/>
      <c r="ADX116" s="76"/>
      <c r="ADY116" s="76"/>
      <c r="ADZ116" s="76"/>
      <c r="AEA116" s="76"/>
      <c r="AEB116" s="76"/>
      <c r="AEC116" s="76"/>
      <c r="AED116" s="76"/>
      <c r="AEE116" s="76"/>
      <c r="AEF116" s="76"/>
      <c r="AEG116" s="76"/>
      <c r="AEH116" s="76"/>
      <c r="AEI116" s="76"/>
      <c r="AEJ116" s="76"/>
      <c r="AEK116" s="76"/>
      <c r="AEL116" s="76"/>
      <c r="AEM116" s="76"/>
      <c r="AEN116" s="76"/>
      <c r="AEO116" s="76"/>
      <c r="AEP116" s="76"/>
      <c r="AEQ116" s="76"/>
      <c r="AER116" s="76"/>
      <c r="AES116" s="76"/>
      <c r="AET116" s="76"/>
      <c r="AEU116" s="76"/>
      <c r="AEV116" s="76"/>
      <c r="AEW116" s="76"/>
      <c r="AEX116" s="76"/>
      <c r="AEY116" s="76"/>
      <c r="AEZ116" s="76"/>
      <c r="AFA116" s="76"/>
      <c r="AFB116" s="76"/>
      <c r="AFC116" s="76"/>
      <c r="AFD116" s="76"/>
      <c r="AFE116" s="76"/>
      <c r="AFF116" s="76"/>
      <c r="AFG116" s="76"/>
      <c r="AFH116" s="76"/>
      <c r="AFI116" s="76"/>
      <c r="AFJ116" s="76"/>
      <c r="AFK116" s="76"/>
      <c r="AFL116" s="76"/>
      <c r="AFM116" s="76"/>
      <c r="AFN116" s="76"/>
      <c r="AFO116" s="76"/>
      <c r="AFP116" s="76"/>
      <c r="AFQ116" s="76"/>
      <c r="AFR116" s="76"/>
      <c r="AFS116" s="76"/>
      <c r="AFT116" s="76"/>
      <c r="AFU116" s="76"/>
      <c r="AFV116" s="76"/>
      <c r="AFW116" s="76"/>
      <c r="AFX116" s="76"/>
      <c r="AFY116" s="76"/>
      <c r="AFZ116" s="76"/>
      <c r="AGA116" s="76"/>
      <c r="AGB116" s="76"/>
      <c r="AGC116" s="76"/>
      <c r="AGD116" s="76"/>
      <c r="AGE116" s="76"/>
      <c r="AGF116" s="76"/>
      <c r="AGG116" s="76"/>
      <c r="AGH116" s="76"/>
      <c r="AGI116" s="76"/>
      <c r="AGJ116" s="76"/>
      <c r="AGK116" s="76"/>
      <c r="AGL116" s="76"/>
      <c r="AGM116" s="76"/>
      <c r="AGN116" s="76"/>
      <c r="AGO116" s="76"/>
      <c r="AGP116" s="76"/>
      <c r="AGQ116" s="76"/>
      <c r="AGR116" s="76"/>
      <c r="AGS116" s="76"/>
      <c r="AGT116" s="76"/>
      <c r="AGU116" s="76"/>
      <c r="AGV116" s="76"/>
      <c r="AGW116" s="76"/>
      <c r="AGX116" s="76"/>
      <c r="AGY116" s="76"/>
      <c r="AGZ116" s="76"/>
      <c r="AHA116" s="76"/>
      <c r="AHB116" s="76"/>
      <c r="AHC116" s="76"/>
      <c r="AHD116" s="76"/>
      <c r="AHE116" s="76"/>
      <c r="AHF116" s="76"/>
      <c r="AHG116" s="76"/>
      <c r="AHH116" s="76"/>
      <c r="AHI116" s="76"/>
      <c r="AHJ116" s="76"/>
      <c r="AHK116" s="76"/>
      <c r="AHL116" s="76"/>
      <c r="AHM116" s="76"/>
      <c r="AHN116" s="76"/>
      <c r="AHO116" s="76"/>
      <c r="AHP116" s="76"/>
      <c r="AHQ116" s="76"/>
      <c r="AHR116" s="76"/>
      <c r="AHS116" s="76"/>
      <c r="AHT116" s="76"/>
      <c r="AHU116" s="76"/>
      <c r="AHV116" s="76"/>
      <c r="AHW116" s="76"/>
      <c r="AHX116" s="76"/>
      <c r="AHY116" s="76"/>
      <c r="AHZ116" s="76"/>
      <c r="AIA116" s="76"/>
      <c r="AIB116" s="76"/>
      <c r="AIC116" s="76"/>
      <c r="AID116" s="76"/>
      <c r="AIE116" s="76"/>
      <c r="AIF116" s="76"/>
      <c r="AIG116" s="76"/>
      <c r="AIH116" s="76"/>
      <c r="AII116" s="76"/>
      <c r="AIJ116" s="76"/>
      <c r="AIK116" s="76"/>
      <c r="AIL116" s="76"/>
      <c r="AIM116" s="76"/>
      <c r="AIN116" s="76"/>
      <c r="AIO116" s="76"/>
      <c r="AIP116" s="76"/>
      <c r="AIQ116" s="76"/>
      <c r="AIR116" s="76"/>
      <c r="AIS116" s="76"/>
      <c r="AIT116" s="76"/>
      <c r="AIU116" s="76"/>
      <c r="AIV116" s="76"/>
      <c r="AIW116" s="76"/>
      <c r="AIX116" s="76"/>
      <c r="AIY116" s="76"/>
      <c r="AIZ116" s="76"/>
      <c r="AJA116" s="76"/>
      <c r="AJB116" s="76"/>
      <c r="AJC116" s="76"/>
      <c r="AJD116" s="76"/>
      <c r="AJE116" s="76"/>
      <c r="AJF116" s="76"/>
      <c r="AJG116" s="76"/>
      <c r="AJH116" s="76"/>
      <c r="AJI116" s="76"/>
      <c r="AJJ116" s="76"/>
      <c r="AJK116" s="76"/>
      <c r="AJL116" s="76"/>
      <c r="AJM116" s="76"/>
      <c r="AJN116" s="76"/>
      <c r="AJO116" s="76"/>
      <c r="AJP116" s="76"/>
      <c r="AJQ116" s="76"/>
      <c r="AJR116" s="76"/>
      <c r="AJS116" s="76"/>
      <c r="AJT116" s="76"/>
      <c r="AJU116" s="76"/>
      <c r="AJV116" s="76"/>
      <c r="AJW116" s="76"/>
      <c r="AJX116" s="76"/>
      <c r="AJY116" s="76"/>
      <c r="AJZ116" s="76"/>
      <c r="AKA116" s="76"/>
      <c r="AKB116" s="76"/>
      <c r="AKC116" s="76"/>
      <c r="AKD116" s="76"/>
      <c r="AKE116" s="76"/>
      <c r="AKF116" s="76"/>
      <c r="AKG116" s="76"/>
      <c r="AKH116" s="76"/>
      <c r="AKI116" s="76"/>
      <c r="AKJ116" s="76"/>
      <c r="AKK116" s="76"/>
      <c r="AKL116" s="76"/>
      <c r="AKM116" s="76"/>
      <c r="AKN116" s="76"/>
      <c r="AKO116" s="76"/>
      <c r="AKP116" s="76"/>
      <c r="AKQ116" s="76"/>
      <c r="AKR116" s="76"/>
      <c r="AKS116" s="76"/>
      <c r="AKT116" s="76"/>
      <c r="AKU116" s="76"/>
      <c r="AKV116" s="76"/>
      <c r="AKW116" s="76"/>
      <c r="AKX116" s="76"/>
      <c r="AKY116" s="76"/>
      <c r="AKZ116" s="76"/>
      <c r="ALA116" s="76"/>
      <c r="ALB116" s="76"/>
      <c r="ALC116" s="76"/>
      <c r="ALD116" s="76"/>
      <c r="ALE116" s="76"/>
      <c r="ALF116" s="76"/>
      <c r="ALG116" s="76"/>
      <c r="ALH116" s="76"/>
      <c r="ALI116" s="76"/>
      <c r="ALJ116" s="76"/>
      <c r="ALK116" s="76"/>
      <c r="ALL116" s="76"/>
      <c r="ALM116" s="76"/>
      <c r="ALN116" s="76"/>
      <c r="ALO116" s="76"/>
      <c r="ALP116" s="76"/>
      <c r="ALQ116" s="76"/>
      <c r="ALR116" s="76"/>
      <c r="ALS116" s="76"/>
      <c r="ALT116" s="76"/>
      <c r="ALU116" s="76"/>
      <c r="ALV116" s="76"/>
      <c r="ALW116" s="76"/>
      <c r="ALX116" s="76"/>
      <c r="ALY116" s="76"/>
      <c r="ALZ116" s="76"/>
      <c r="AMA116" s="76"/>
      <c r="AMB116" s="76"/>
      <c r="AMC116" s="76"/>
      <c r="AMD116" s="76"/>
      <c r="AME116" s="76"/>
    </row>
    <row r="117" spans="1:1019" s="80" customFormat="1">
      <c r="A117" s="20" t="s">
        <v>291</v>
      </c>
      <c r="B117" s="21">
        <v>4915633</v>
      </c>
      <c r="C117" s="21" t="s">
        <v>96</v>
      </c>
      <c r="D117" s="71" t="s">
        <v>120</v>
      </c>
      <c r="E117" s="22" t="s">
        <v>59</v>
      </c>
      <c r="F117" s="59">
        <v>27.72</v>
      </c>
      <c r="G117" s="23">
        <v>19.73</v>
      </c>
      <c r="H117" s="69">
        <f t="shared" si="39"/>
        <v>0.21229999999999999</v>
      </c>
      <c r="I117" s="23">
        <f t="shared" si="40"/>
        <v>23.92</v>
      </c>
      <c r="J117" s="23">
        <f t="shared" si="41"/>
        <v>663.06</v>
      </c>
      <c r="K117" s="78">
        <f t="shared" si="42"/>
        <v>546.91560000000004</v>
      </c>
      <c r="L117" s="76"/>
      <c r="M117" s="79"/>
      <c r="N117" s="76"/>
      <c r="O117" s="76"/>
      <c r="P117" s="76"/>
      <c r="Q117" s="76"/>
      <c r="R117" s="76"/>
      <c r="S117" s="76"/>
      <c r="T117" s="76"/>
      <c r="U117" s="76"/>
      <c r="V117" s="76"/>
      <c r="W117" s="76"/>
      <c r="X117" s="76"/>
      <c r="Y117" s="76"/>
      <c r="Z117" s="76"/>
      <c r="AA117" s="76"/>
      <c r="AB117" s="76"/>
      <c r="AC117" s="76"/>
      <c r="AD117" s="76"/>
      <c r="AE117" s="76"/>
      <c r="AF117" s="76"/>
      <c r="AG117" s="76"/>
      <c r="AH117" s="76"/>
      <c r="AI117" s="76"/>
      <c r="AJ117" s="76"/>
      <c r="AK117" s="76"/>
      <c r="AL117" s="76"/>
      <c r="AM117" s="76"/>
      <c r="AN117" s="76"/>
      <c r="AO117" s="76"/>
      <c r="AP117" s="76"/>
      <c r="AQ117" s="76"/>
      <c r="AR117" s="76"/>
      <c r="AS117" s="76"/>
      <c r="AT117" s="76"/>
      <c r="AU117" s="76"/>
      <c r="AV117" s="76"/>
      <c r="AW117" s="76"/>
      <c r="AX117" s="76"/>
      <c r="AY117" s="76"/>
      <c r="AZ117" s="76"/>
      <c r="BA117" s="76"/>
      <c r="BB117" s="76"/>
      <c r="BC117" s="76"/>
      <c r="BD117" s="76"/>
      <c r="BE117" s="76"/>
      <c r="BF117" s="76"/>
      <c r="BG117" s="76"/>
      <c r="BH117" s="76"/>
      <c r="BI117" s="76"/>
      <c r="BJ117" s="76"/>
      <c r="BK117" s="76"/>
      <c r="BL117" s="76"/>
      <c r="BM117" s="76"/>
      <c r="BN117" s="76"/>
      <c r="BO117" s="76"/>
      <c r="BP117" s="76"/>
      <c r="BQ117" s="76"/>
      <c r="BR117" s="76"/>
      <c r="BS117" s="76"/>
      <c r="BT117" s="76"/>
      <c r="BU117" s="76"/>
      <c r="BV117" s="76"/>
      <c r="BW117" s="76"/>
      <c r="BX117" s="76"/>
      <c r="BY117" s="76"/>
      <c r="BZ117" s="76"/>
      <c r="CA117" s="76"/>
      <c r="CB117" s="76"/>
      <c r="CC117" s="76"/>
      <c r="CD117" s="76"/>
      <c r="CE117" s="76"/>
      <c r="CF117" s="76"/>
      <c r="CG117" s="76"/>
      <c r="CH117" s="76"/>
      <c r="CI117" s="76"/>
      <c r="CJ117" s="76"/>
      <c r="CK117" s="76"/>
      <c r="CL117" s="76"/>
      <c r="CM117" s="76"/>
      <c r="CN117" s="76"/>
      <c r="CO117" s="76"/>
      <c r="CP117" s="76"/>
      <c r="CQ117" s="76"/>
      <c r="CR117" s="76"/>
      <c r="CS117" s="76"/>
      <c r="CT117" s="76"/>
      <c r="CU117" s="76"/>
      <c r="CV117" s="76"/>
      <c r="CW117" s="76"/>
      <c r="CX117" s="76"/>
      <c r="CY117" s="76"/>
      <c r="CZ117" s="76"/>
      <c r="DA117" s="76"/>
      <c r="DB117" s="76"/>
      <c r="DC117" s="76"/>
      <c r="DD117" s="76"/>
      <c r="DE117" s="76"/>
      <c r="DF117" s="76"/>
      <c r="DG117" s="76"/>
      <c r="DH117" s="76"/>
      <c r="DI117" s="76"/>
      <c r="DJ117" s="76"/>
      <c r="DK117" s="76"/>
      <c r="DL117" s="76"/>
      <c r="DM117" s="76"/>
      <c r="DN117" s="76"/>
      <c r="DO117" s="76"/>
      <c r="DP117" s="76"/>
      <c r="DQ117" s="76"/>
      <c r="DR117" s="76"/>
      <c r="DS117" s="76"/>
      <c r="DT117" s="76"/>
      <c r="DU117" s="76"/>
      <c r="DV117" s="76"/>
      <c r="DW117" s="76"/>
      <c r="DX117" s="76"/>
      <c r="DY117" s="76"/>
      <c r="DZ117" s="76"/>
      <c r="EA117" s="76"/>
      <c r="EB117" s="76"/>
      <c r="EC117" s="76"/>
      <c r="ED117" s="76"/>
      <c r="EE117" s="76"/>
      <c r="EF117" s="76"/>
      <c r="EG117" s="76"/>
      <c r="EH117" s="76"/>
      <c r="EI117" s="76"/>
      <c r="EJ117" s="76"/>
      <c r="EK117" s="76"/>
      <c r="EL117" s="76"/>
      <c r="EM117" s="76"/>
      <c r="EN117" s="76"/>
      <c r="EO117" s="76"/>
      <c r="EP117" s="76"/>
      <c r="EQ117" s="76"/>
      <c r="ER117" s="76"/>
      <c r="ES117" s="76"/>
      <c r="ET117" s="76"/>
      <c r="EU117" s="76"/>
      <c r="EV117" s="76"/>
      <c r="EW117" s="76"/>
      <c r="EX117" s="76"/>
      <c r="EY117" s="76"/>
      <c r="EZ117" s="76"/>
      <c r="FA117" s="76"/>
      <c r="FB117" s="76"/>
      <c r="FC117" s="76"/>
      <c r="FD117" s="76"/>
      <c r="FE117" s="76"/>
      <c r="FF117" s="76"/>
      <c r="FG117" s="76"/>
      <c r="FH117" s="76"/>
      <c r="FI117" s="76"/>
      <c r="FJ117" s="76"/>
      <c r="FK117" s="76"/>
      <c r="FL117" s="76"/>
      <c r="FM117" s="76"/>
      <c r="FN117" s="76"/>
      <c r="FO117" s="76"/>
      <c r="FP117" s="76"/>
      <c r="FQ117" s="76"/>
      <c r="FR117" s="76"/>
      <c r="FS117" s="76"/>
      <c r="FT117" s="76"/>
      <c r="FU117" s="76"/>
      <c r="FV117" s="76"/>
      <c r="FW117" s="76"/>
      <c r="FX117" s="76"/>
      <c r="FY117" s="76"/>
      <c r="FZ117" s="76"/>
      <c r="GA117" s="76"/>
      <c r="GB117" s="76"/>
      <c r="GC117" s="76"/>
      <c r="GD117" s="76"/>
      <c r="GE117" s="76"/>
      <c r="GF117" s="76"/>
      <c r="GG117" s="76"/>
      <c r="GH117" s="76"/>
      <c r="GI117" s="76"/>
      <c r="GJ117" s="76"/>
      <c r="GK117" s="76"/>
      <c r="GL117" s="76"/>
      <c r="GM117" s="76"/>
      <c r="GN117" s="76"/>
      <c r="GO117" s="76"/>
      <c r="GP117" s="76"/>
      <c r="GQ117" s="76"/>
      <c r="GR117" s="76"/>
      <c r="GS117" s="76"/>
      <c r="GT117" s="76"/>
      <c r="GU117" s="76"/>
      <c r="GV117" s="76"/>
      <c r="GW117" s="76"/>
      <c r="GX117" s="76"/>
      <c r="GY117" s="76"/>
      <c r="GZ117" s="76"/>
      <c r="HA117" s="76"/>
      <c r="HB117" s="76"/>
      <c r="HC117" s="76"/>
      <c r="HD117" s="76"/>
      <c r="HE117" s="76"/>
      <c r="HF117" s="76"/>
      <c r="HG117" s="76"/>
      <c r="HH117" s="76"/>
      <c r="HI117" s="76"/>
      <c r="HJ117" s="76"/>
      <c r="HK117" s="76"/>
      <c r="HL117" s="76"/>
      <c r="HM117" s="76"/>
      <c r="HN117" s="76"/>
      <c r="HO117" s="76"/>
      <c r="HP117" s="76"/>
      <c r="HQ117" s="76"/>
      <c r="HR117" s="76"/>
      <c r="HS117" s="76"/>
      <c r="HT117" s="76"/>
      <c r="HU117" s="76"/>
      <c r="HV117" s="76"/>
      <c r="HW117" s="76"/>
      <c r="HX117" s="76"/>
      <c r="HY117" s="76"/>
      <c r="HZ117" s="76"/>
      <c r="IA117" s="76"/>
      <c r="IB117" s="76"/>
      <c r="IC117" s="76"/>
      <c r="ID117" s="76"/>
      <c r="IE117" s="76"/>
      <c r="IF117" s="76"/>
      <c r="IG117" s="76"/>
      <c r="IH117" s="76"/>
      <c r="II117" s="76"/>
      <c r="IJ117" s="76"/>
      <c r="IK117" s="76"/>
      <c r="IL117" s="76"/>
      <c r="IM117" s="76"/>
      <c r="IN117" s="76"/>
      <c r="IO117" s="76"/>
      <c r="IP117" s="76"/>
      <c r="IQ117" s="76"/>
      <c r="IR117" s="76"/>
      <c r="IS117" s="76"/>
      <c r="IT117" s="76"/>
      <c r="IU117" s="76"/>
      <c r="IV117" s="76"/>
      <c r="IW117" s="76"/>
      <c r="IX117" s="76"/>
      <c r="IY117" s="76"/>
      <c r="IZ117" s="76"/>
      <c r="JA117" s="76"/>
      <c r="JB117" s="76"/>
      <c r="JC117" s="76"/>
      <c r="JD117" s="76"/>
      <c r="JE117" s="76"/>
      <c r="JF117" s="76"/>
      <c r="JG117" s="76"/>
      <c r="JH117" s="76"/>
      <c r="JI117" s="76"/>
      <c r="JJ117" s="76"/>
      <c r="JK117" s="76"/>
      <c r="JL117" s="76"/>
      <c r="JM117" s="76"/>
      <c r="JN117" s="76"/>
      <c r="JO117" s="76"/>
      <c r="JP117" s="76"/>
      <c r="JQ117" s="76"/>
      <c r="JR117" s="76"/>
      <c r="JS117" s="76"/>
      <c r="JT117" s="76"/>
      <c r="JU117" s="76"/>
      <c r="JV117" s="76"/>
      <c r="JW117" s="76"/>
      <c r="JX117" s="76"/>
      <c r="JY117" s="76"/>
      <c r="JZ117" s="76"/>
      <c r="KA117" s="76"/>
      <c r="KB117" s="76"/>
      <c r="KC117" s="76"/>
      <c r="KD117" s="76"/>
      <c r="KE117" s="76"/>
      <c r="KF117" s="76"/>
      <c r="KG117" s="76"/>
      <c r="KH117" s="76"/>
      <c r="KI117" s="76"/>
      <c r="KJ117" s="76"/>
      <c r="KK117" s="76"/>
      <c r="KL117" s="76"/>
      <c r="KM117" s="76"/>
      <c r="KN117" s="76"/>
      <c r="KO117" s="76"/>
      <c r="KP117" s="76"/>
      <c r="KQ117" s="76"/>
      <c r="KR117" s="76"/>
      <c r="KS117" s="76"/>
      <c r="KT117" s="76"/>
      <c r="KU117" s="76"/>
      <c r="KV117" s="76"/>
      <c r="KW117" s="76"/>
      <c r="KX117" s="76"/>
      <c r="KY117" s="76"/>
      <c r="KZ117" s="76"/>
      <c r="LA117" s="76"/>
      <c r="LB117" s="76"/>
      <c r="LC117" s="76"/>
      <c r="LD117" s="76"/>
      <c r="LE117" s="76"/>
      <c r="LF117" s="76"/>
      <c r="LG117" s="76"/>
      <c r="LH117" s="76"/>
      <c r="LI117" s="76"/>
      <c r="LJ117" s="76"/>
      <c r="LK117" s="76"/>
      <c r="LL117" s="76"/>
      <c r="LM117" s="76"/>
      <c r="LN117" s="76"/>
      <c r="LO117" s="76"/>
      <c r="LP117" s="76"/>
      <c r="LQ117" s="76"/>
      <c r="LR117" s="76"/>
      <c r="LS117" s="76"/>
      <c r="LT117" s="76"/>
      <c r="LU117" s="76"/>
      <c r="LV117" s="76"/>
      <c r="LW117" s="76"/>
      <c r="LX117" s="76"/>
      <c r="LY117" s="76"/>
      <c r="LZ117" s="76"/>
      <c r="MA117" s="76"/>
      <c r="MB117" s="76"/>
      <c r="MC117" s="76"/>
      <c r="MD117" s="76"/>
      <c r="ME117" s="76"/>
      <c r="MF117" s="76"/>
      <c r="MG117" s="76"/>
      <c r="MH117" s="76"/>
      <c r="MI117" s="76"/>
      <c r="MJ117" s="76"/>
      <c r="MK117" s="76"/>
      <c r="ML117" s="76"/>
      <c r="MM117" s="76"/>
      <c r="MN117" s="76"/>
      <c r="MO117" s="76"/>
      <c r="MP117" s="76"/>
      <c r="MQ117" s="76"/>
      <c r="MR117" s="76"/>
      <c r="MS117" s="76"/>
      <c r="MT117" s="76"/>
      <c r="MU117" s="76"/>
      <c r="MV117" s="76"/>
      <c r="MW117" s="76"/>
      <c r="MX117" s="76"/>
      <c r="MY117" s="76"/>
      <c r="MZ117" s="76"/>
      <c r="NA117" s="76"/>
      <c r="NB117" s="76"/>
      <c r="NC117" s="76"/>
      <c r="ND117" s="76"/>
      <c r="NE117" s="76"/>
      <c r="NF117" s="76"/>
      <c r="NG117" s="76"/>
      <c r="NH117" s="76"/>
      <c r="NI117" s="76"/>
      <c r="NJ117" s="76"/>
      <c r="NK117" s="76"/>
      <c r="NL117" s="76"/>
      <c r="NM117" s="76"/>
      <c r="NN117" s="76"/>
      <c r="NO117" s="76"/>
      <c r="NP117" s="76"/>
      <c r="NQ117" s="76"/>
      <c r="NR117" s="76"/>
      <c r="NS117" s="76"/>
      <c r="NT117" s="76"/>
      <c r="NU117" s="76"/>
      <c r="NV117" s="76"/>
      <c r="NW117" s="76"/>
      <c r="NX117" s="76"/>
      <c r="NY117" s="76"/>
      <c r="NZ117" s="76"/>
      <c r="OA117" s="76"/>
      <c r="OB117" s="76"/>
      <c r="OC117" s="76"/>
      <c r="OD117" s="76"/>
      <c r="OE117" s="76"/>
      <c r="OF117" s="76"/>
      <c r="OG117" s="76"/>
      <c r="OH117" s="76"/>
      <c r="OI117" s="76"/>
      <c r="OJ117" s="76"/>
      <c r="OK117" s="76"/>
      <c r="OL117" s="76"/>
      <c r="OM117" s="76"/>
      <c r="ON117" s="76"/>
      <c r="OO117" s="76"/>
      <c r="OP117" s="76"/>
      <c r="OQ117" s="76"/>
      <c r="OR117" s="76"/>
      <c r="OS117" s="76"/>
      <c r="OT117" s="76"/>
      <c r="OU117" s="76"/>
      <c r="OV117" s="76"/>
      <c r="OW117" s="76"/>
      <c r="OX117" s="76"/>
      <c r="OY117" s="76"/>
      <c r="OZ117" s="76"/>
      <c r="PA117" s="76"/>
      <c r="PB117" s="76"/>
      <c r="PC117" s="76"/>
      <c r="PD117" s="76"/>
      <c r="PE117" s="76"/>
      <c r="PF117" s="76"/>
      <c r="PG117" s="76"/>
      <c r="PH117" s="76"/>
      <c r="PI117" s="76"/>
      <c r="PJ117" s="76"/>
      <c r="PK117" s="76"/>
      <c r="PL117" s="76"/>
      <c r="PM117" s="76"/>
      <c r="PN117" s="76"/>
      <c r="PO117" s="76"/>
      <c r="PP117" s="76"/>
      <c r="PQ117" s="76"/>
      <c r="PR117" s="76"/>
      <c r="PS117" s="76"/>
      <c r="PT117" s="76"/>
      <c r="PU117" s="76"/>
      <c r="PV117" s="76"/>
      <c r="PW117" s="76"/>
      <c r="PX117" s="76"/>
      <c r="PY117" s="76"/>
      <c r="PZ117" s="76"/>
      <c r="QA117" s="76"/>
      <c r="QB117" s="76"/>
      <c r="QC117" s="76"/>
      <c r="QD117" s="76"/>
      <c r="QE117" s="76"/>
      <c r="QF117" s="76"/>
      <c r="QG117" s="76"/>
      <c r="QH117" s="76"/>
      <c r="QI117" s="76"/>
      <c r="QJ117" s="76"/>
      <c r="QK117" s="76"/>
      <c r="QL117" s="76"/>
      <c r="QM117" s="76"/>
      <c r="QN117" s="76"/>
      <c r="QO117" s="76"/>
      <c r="QP117" s="76"/>
      <c r="QQ117" s="76"/>
      <c r="QR117" s="76"/>
      <c r="QS117" s="76"/>
      <c r="QT117" s="76"/>
      <c r="QU117" s="76"/>
      <c r="QV117" s="76"/>
      <c r="QW117" s="76"/>
      <c r="QX117" s="76"/>
      <c r="QY117" s="76"/>
      <c r="QZ117" s="76"/>
      <c r="RA117" s="76"/>
      <c r="RB117" s="76"/>
      <c r="RC117" s="76"/>
      <c r="RD117" s="76"/>
      <c r="RE117" s="76"/>
      <c r="RF117" s="76"/>
      <c r="RG117" s="76"/>
      <c r="RH117" s="76"/>
      <c r="RI117" s="76"/>
      <c r="RJ117" s="76"/>
      <c r="RK117" s="76"/>
      <c r="RL117" s="76"/>
      <c r="RM117" s="76"/>
      <c r="RN117" s="76"/>
      <c r="RO117" s="76"/>
      <c r="RP117" s="76"/>
      <c r="RQ117" s="76"/>
      <c r="RR117" s="76"/>
      <c r="RS117" s="76"/>
      <c r="RT117" s="76"/>
      <c r="RU117" s="76"/>
      <c r="RV117" s="76"/>
      <c r="RW117" s="76"/>
      <c r="RX117" s="76"/>
      <c r="RY117" s="76"/>
      <c r="RZ117" s="76"/>
      <c r="SA117" s="76"/>
      <c r="SB117" s="76"/>
      <c r="SC117" s="76"/>
      <c r="SD117" s="76"/>
      <c r="SE117" s="76"/>
      <c r="SF117" s="76"/>
      <c r="SG117" s="76"/>
      <c r="SH117" s="76"/>
      <c r="SI117" s="76"/>
      <c r="SJ117" s="76"/>
      <c r="SK117" s="76"/>
      <c r="SL117" s="76"/>
      <c r="SM117" s="76"/>
      <c r="SN117" s="76"/>
      <c r="SO117" s="76"/>
      <c r="SP117" s="76"/>
      <c r="SQ117" s="76"/>
      <c r="SR117" s="76"/>
      <c r="SS117" s="76"/>
      <c r="ST117" s="76"/>
      <c r="SU117" s="76"/>
      <c r="SV117" s="76"/>
      <c r="SW117" s="76"/>
      <c r="SX117" s="76"/>
      <c r="SY117" s="76"/>
      <c r="SZ117" s="76"/>
      <c r="TA117" s="76"/>
      <c r="TB117" s="76"/>
      <c r="TC117" s="76"/>
      <c r="TD117" s="76"/>
      <c r="TE117" s="76"/>
      <c r="TF117" s="76"/>
      <c r="TG117" s="76"/>
      <c r="TH117" s="76"/>
      <c r="TI117" s="76"/>
      <c r="TJ117" s="76"/>
      <c r="TK117" s="76"/>
      <c r="TL117" s="76"/>
      <c r="TM117" s="76"/>
      <c r="TN117" s="76"/>
      <c r="TO117" s="76"/>
      <c r="TP117" s="76"/>
      <c r="TQ117" s="76"/>
      <c r="TR117" s="76"/>
      <c r="TS117" s="76"/>
      <c r="TT117" s="76"/>
      <c r="TU117" s="76"/>
      <c r="TV117" s="76"/>
      <c r="TW117" s="76"/>
      <c r="TX117" s="76"/>
      <c r="TY117" s="76"/>
      <c r="TZ117" s="76"/>
      <c r="UA117" s="76"/>
      <c r="UB117" s="76"/>
      <c r="UC117" s="76"/>
      <c r="UD117" s="76"/>
      <c r="UE117" s="76"/>
      <c r="UF117" s="76"/>
      <c r="UG117" s="76"/>
      <c r="UH117" s="76"/>
      <c r="UI117" s="76"/>
      <c r="UJ117" s="76"/>
      <c r="UK117" s="76"/>
      <c r="UL117" s="76"/>
      <c r="UM117" s="76"/>
      <c r="UN117" s="76"/>
      <c r="UO117" s="76"/>
      <c r="UP117" s="76"/>
      <c r="UQ117" s="76"/>
      <c r="UR117" s="76"/>
      <c r="US117" s="76"/>
      <c r="UT117" s="76"/>
      <c r="UU117" s="76"/>
      <c r="UV117" s="76"/>
      <c r="UW117" s="76"/>
      <c r="UX117" s="76"/>
      <c r="UY117" s="76"/>
      <c r="UZ117" s="76"/>
      <c r="VA117" s="76"/>
      <c r="VB117" s="76"/>
      <c r="VC117" s="76"/>
      <c r="VD117" s="76"/>
      <c r="VE117" s="76"/>
      <c r="VF117" s="76"/>
      <c r="VG117" s="76"/>
      <c r="VH117" s="76"/>
      <c r="VI117" s="76"/>
      <c r="VJ117" s="76"/>
      <c r="VK117" s="76"/>
      <c r="VL117" s="76"/>
      <c r="VM117" s="76"/>
      <c r="VN117" s="76"/>
      <c r="VO117" s="76"/>
      <c r="VP117" s="76"/>
      <c r="VQ117" s="76"/>
      <c r="VR117" s="76"/>
      <c r="VS117" s="76"/>
      <c r="VT117" s="76"/>
      <c r="VU117" s="76"/>
      <c r="VV117" s="76"/>
      <c r="VW117" s="76"/>
      <c r="VX117" s="76"/>
      <c r="VY117" s="76"/>
      <c r="VZ117" s="76"/>
      <c r="WA117" s="76"/>
      <c r="WB117" s="76"/>
      <c r="WC117" s="76"/>
      <c r="WD117" s="76"/>
      <c r="WE117" s="76"/>
      <c r="WF117" s="76"/>
      <c r="WG117" s="76"/>
      <c r="WH117" s="76"/>
      <c r="WI117" s="76"/>
      <c r="WJ117" s="76"/>
      <c r="WK117" s="76"/>
      <c r="WL117" s="76"/>
      <c r="WM117" s="76"/>
      <c r="WN117" s="76"/>
      <c r="WO117" s="76"/>
      <c r="WP117" s="76"/>
      <c r="WQ117" s="76"/>
      <c r="WR117" s="76"/>
      <c r="WS117" s="76"/>
      <c r="WT117" s="76"/>
      <c r="WU117" s="76"/>
      <c r="WV117" s="76"/>
      <c r="WW117" s="76"/>
      <c r="WX117" s="76"/>
      <c r="WY117" s="76"/>
      <c r="WZ117" s="76"/>
      <c r="XA117" s="76"/>
      <c r="XB117" s="76"/>
      <c r="XC117" s="76"/>
      <c r="XD117" s="76"/>
      <c r="XE117" s="76"/>
      <c r="XF117" s="76"/>
      <c r="XG117" s="76"/>
      <c r="XH117" s="76"/>
      <c r="XI117" s="76"/>
      <c r="XJ117" s="76"/>
      <c r="XK117" s="76"/>
      <c r="XL117" s="76"/>
      <c r="XM117" s="76"/>
      <c r="XN117" s="76"/>
      <c r="XO117" s="76"/>
      <c r="XP117" s="76"/>
      <c r="XQ117" s="76"/>
      <c r="XR117" s="76"/>
      <c r="XS117" s="76"/>
      <c r="XT117" s="76"/>
      <c r="XU117" s="76"/>
      <c r="XV117" s="76"/>
      <c r="XW117" s="76"/>
      <c r="XX117" s="76"/>
      <c r="XY117" s="76"/>
      <c r="XZ117" s="76"/>
      <c r="YA117" s="76"/>
      <c r="YB117" s="76"/>
      <c r="YC117" s="76"/>
      <c r="YD117" s="76"/>
      <c r="YE117" s="76"/>
      <c r="YF117" s="76"/>
      <c r="YG117" s="76"/>
      <c r="YH117" s="76"/>
      <c r="YI117" s="76"/>
      <c r="YJ117" s="76"/>
      <c r="YK117" s="76"/>
      <c r="YL117" s="76"/>
      <c r="YM117" s="76"/>
      <c r="YN117" s="76"/>
      <c r="YO117" s="76"/>
      <c r="YP117" s="76"/>
      <c r="YQ117" s="76"/>
      <c r="YR117" s="76"/>
      <c r="YS117" s="76"/>
      <c r="YT117" s="76"/>
      <c r="YU117" s="76"/>
      <c r="YV117" s="76"/>
      <c r="YW117" s="76"/>
      <c r="YX117" s="76"/>
      <c r="YY117" s="76"/>
      <c r="YZ117" s="76"/>
      <c r="ZA117" s="76"/>
      <c r="ZB117" s="76"/>
      <c r="ZC117" s="76"/>
      <c r="ZD117" s="76"/>
      <c r="ZE117" s="76"/>
      <c r="ZF117" s="76"/>
      <c r="ZG117" s="76"/>
      <c r="ZH117" s="76"/>
      <c r="ZI117" s="76"/>
      <c r="ZJ117" s="76"/>
      <c r="ZK117" s="76"/>
      <c r="ZL117" s="76"/>
      <c r="ZM117" s="76"/>
      <c r="ZN117" s="76"/>
      <c r="ZO117" s="76"/>
      <c r="ZP117" s="76"/>
      <c r="ZQ117" s="76"/>
      <c r="ZR117" s="76"/>
      <c r="ZS117" s="76"/>
      <c r="ZT117" s="76"/>
      <c r="ZU117" s="76"/>
      <c r="ZV117" s="76"/>
      <c r="ZW117" s="76"/>
      <c r="ZX117" s="76"/>
      <c r="ZY117" s="76"/>
      <c r="ZZ117" s="76"/>
      <c r="AAA117" s="76"/>
      <c r="AAB117" s="76"/>
      <c r="AAC117" s="76"/>
      <c r="AAD117" s="76"/>
      <c r="AAE117" s="76"/>
      <c r="AAF117" s="76"/>
      <c r="AAG117" s="76"/>
      <c r="AAH117" s="76"/>
      <c r="AAI117" s="76"/>
      <c r="AAJ117" s="76"/>
      <c r="AAK117" s="76"/>
      <c r="AAL117" s="76"/>
      <c r="AAM117" s="76"/>
      <c r="AAN117" s="76"/>
      <c r="AAO117" s="76"/>
      <c r="AAP117" s="76"/>
      <c r="AAQ117" s="76"/>
      <c r="AAR117" s="76"/>
      <c r="AAS117" s="76"/>
      <c r="AAT117" s="76"/>
      <c r="AAU117" s="76"/>
      <c r="AAV117" s="76"/>
      <c r="AAW117" s="76"/>
      <c r="AAX117" s="76"/>
      <c r="AAY117" s="76"/>
      <c r="AAZ117" s="76"/>
      <c r="ABA117" s="76"/>
      <c r="ABB117" s="76"/>
      <c r="ABC117" s="76"/>
      <c r="ABD117" s="76"/>
      <c r="ABE117" s="76"/>
      <c r="ABF117" s="76"/>
      <c r="ABG117" s="76"/>
      <c r="ABH117" s="76"/>
      <c r="ABI117" s="76"/>
      <c r="ABJ117" s="76"/>
      <c r="ABK117" s="76"/>
      <c r="ABL117" s="76"/>
      <c r="ABM117" s="76"/>
      <c r="ABN117" s="76"/>
      <c r="ABO117" s="76"/>
      <c r="ABP117" s="76"/>
      <c r="ABQ117" s="76"/>
      <c r="ABR117" s="76"/>
      <c r="ABS117" s="76"/>
      <c r="ABT117" s="76"/>
      <c r="ABU117" s="76"/>
      <c r="ABV117" s="76"/>
      <c r="ABW117" s="76"/>
      <c r="ABX117" s="76"/>
      <c r="ABY117" s="76"/>
      <c r="ABZ117" s="76"/>
      <c r="ACA117" s="76"/>
      <c r="ACB117" s="76"/>
      <c r="ACC117" s="76"/>
      <c r="ACD117" s="76"/>
      <c r="ACE117" s="76"/>
      <c r="ACF117" s="76"/>
      <c r="ACG117" s="76"/>
      <c r="ACH117" s="76"/>
      <c r="ACI117" s="76"/>
      <c r="ACJ117" s="76"/>
      <c r="ACK117" s="76"/>
      <c r="ACL117" s="76"/>
      <c r="ACM117" s="76"/>
      <c r="ACN117" s="76"/>
      <c r="ACO117" s="76"/>
      <c r="ACP117" s="76"/>
      <c r="ACQ117" s="76"/>
      <c r="ACR117" s="76"/>
      <c r="ACS117" s="76"/>
      <c r="ACT117" s="76"/>
      <c r="ACU117" s="76"/>
      <c r="ACV117" s="76"/>
      <c r="ACW117" s="76"/>
      <c r="ACX117" s="76"/>
      <c r="ACY117" s="76"/>
      <c r="ACZ117" s="76"/>
      <c r="ADA117" s="76"/>
      <c r="ADB117" s="76"/>
      <c r="ADC117" s="76"/>
      <c r="ADD117" s="76"/>
      <c r="ADE117" s="76"/>
      <c r="ADF117" s="76"/>
      <c r="ADG117" s="76"/>
      <c r="ADH117" s="76"/>
      <c r="ADI117" s="76"/>
      <c r="ADJ117" s="76"/>
      <c r="ADK117" s="76"/>
      <c r="ADL117" s="76"/>
      <c r="ADM117" s="76"/>
      <c r="ADN117" s="76"/>
      <c r="ADO117" s="76"/>
      <c r="ADP117" s="76"/>
      <c r="ADQ117" s="76"/>
      <c r="ADR117" s="76"/>
      <c r="ADS117" s="76"/>
      <c r="ADT117" s="76"/>
      <c r="ADU117" s="76"/>
      <c r="ADV117" s="76"/>
      <c r="ADW117" s="76"/>
      <c r="ADX117" s="76"/>
      <c r="ADY117" s="76"/>
      <c r="ADZ117" s="76"/>
      <c r="AEA117" s="76"/>
      <c r="AEB117" s="76"/>
      <c r="AEC117" s="76"/>
      <c r="AED117" s="76"/>
      <c r="AEE117" s="76"/>
      <c r="AEF117" s="76"/>
      <c r="AEG117" s="76"/>
      <c r="AEH117" s="76"/>
      <c r="AEI117" s="76"/>
      <c r="AEJ117" s="76"/>
      <c r="AEK117" s="76"/>
      <c r="AEL117" s="76"/>
      <c r="AEM117" s="76"/>
      <c r="AEN117" s="76"/>
      <c r="AEO117" s="76"/>
      <c r="AEP117" s="76"/>
      <c r="AEQ117" s="76"/>
      <c r="AER117" s="76"/>
      <c r="AES117" s="76"/>
      <c r="AET117" s="76"/>
      <c r="AEU117" s="76"/>
      <c r="AEV117" s="76"/>
      <c r="AEW117" s="76"/>
      <c r="AEX117" s="76"/>
      <c r="AEY117" s="76"/>
      <c r="AEZ117" s="76"/>
      <c r="AFA117" s="76"/>
      <c r="AFB117" s="76"/>
      <c r="AFC117" s="76"/>
      <c r="AFD117" s="76"/>
      <c r="AFE117" s="76"/>
      <c r="AFF117" s="76"/>
      <c r="AFG117" s="76"/>
      <c r="AFH117" s="76"/>
      <c r="AFI117" s="76"/>
      <c r="AFJ117" s="76"/>
      <c r="AFK117" s="76"/>
      <c r="AFL117" s="76"/>
      <c r="AFM117" s="76"/>
      <c r="AFN117" s="76"/>
      <c r="AFO117" s="76"/>
      <c r="AFP117" s="76"/>
      <c r="AFQ117" s="76"/>
      <c r="AFR117" s="76"/>
      <c r="AFS117" s="76"/>
      <c r="AFT117" s="76"/>
      <c r="AFU117" s="76"/>
      <c r="AFV117" s="76"/>
      <c r="AFW117" s="76"/>
      <c r="AFX117" s="76"/>
      <c r="AFY117" s="76"/>
      <c r="AFZ117" s="76"/>
      <c r="AGA117" s="76"/>
      <c r="AGB117" s="76"/>
      <c r="AGC117" s="76"/>
      <c r="AGD117" s="76"/>
      <c r="AGE117" s="76"/>
      <c r="AGF117" s="76"/>
      <c r="AGG117" s="76"/>
      <c r="AGH117" s="76"/>
      <c r="AGI117" s="76"/>
      <c r="AGJ117" s="76"/>
      <c r="AGK117" s="76"/>
      <c r="AGL117" s="76"/>
      <c r="AGM117" s="76"/>
      <c r="AGN117" s="76"/>
      <c r="AGO117" s="76"/>
      <c r="AGP117" s="76"/>
      <c r="AGQ117" s="76"/>
      <c r="AGR117" s="76"/>
      <c r="AGS117" s="76"/>
      <c r="AGT117" s="76"/>
      <c r="AGU117" s="76"/>
      <c r="AGV117" s="76"/>
      <c r="AGW117" s="76"/>
      <c r="AGX117" s="76"/>
      <c r="AGY117" s="76"/>
      <c r="AGZ117" s="76"/>
      <c r="AHA117" s="76"/>
      <c r="AHB117" s="76"/>
      <c r="AHC117" s="76"/>
      <c r="AHD117" s="76"/>
      <c r="AHE117" s="76"/>
      <c r="AHF117" s="76"/>
      <c r="AHG117" s="76"/>
      <c r="AHH117" s="76"/>
      <c r="AHI117" s="76"/>
      <c r="AHJ117" s="76"/>
      <c r="AHK117" s="76"/>
      <c r="AHL117" s="76"/>
      <c r="AHM117" s="76"/>
      <c r="AHN117" s="76"/>
      <c r="AHO117" s="76"/>
      <c r="AHP117" s="76"/>
      <c r="AHQ117" s="76"/>
      <c r="AHR117" s="76"/>
      <c r="AHS117" s="76"/>
      <c r="AHT117" s="76"/>
      <c r="AHU117" s="76"/>
      <c r="AHV117" s="76"/>
      <c r="AHW117" s="76"/>
      <c r="AHX117" s="76"/>
      <c r="AHY117" s="76"/>
      <c r="AHZ117" s="76"/>
      <c r="AIA117" s="76"/>
      <c r="AIB117" s="76"/>
      <c r="AIC117" s="76"/>
      <c r="AID117" s="76"/>
      <c r="AIE117" s="76"/>
      <c r="AIF117" s="76"/>
      <c r="AIG117" s="76"/>
      <c r="AIH117" s="76"/>
      <c r="AII117" s="76"/>
      <c r="AIJ117" s="76"/>
      <c r="AIK117" s="76"/>
      <c r="AIL117" s="76"/>
      <c r="AIM117" s="76"/>
      <c r="AIN117" s="76"/>
      <c r="AIO117" s="76"/>
      <c r="AIP117" s="76"/>
      <c r="AIQ117" s="76"/>
      <c r="AIR117" s="76"/>
      <c r="AIS117" s="76"/>
      <c r="AIT117" s="76"/>
      <c r="AIU117" s="76"/>
      <c r="AIV117" s="76"/>
      <c r="AIW117" s="76"/>
      <c r="AIX117" s="76"/>
      <c r="AIY117" s="76"/>
      <c r="AIZ117" s="76"/>
      <c r="AJA117" s="76"/>
      <c r="AJB117" s="76"/>
      <c r="AJC117" s="76"/>
      <c r="AJD117" s="76"/>
      <c r="AJE117" s="76"/>
      <c r="AJF117" s="76"/>
      <c r="AJG117" s="76"/>
      <c r="AJH117" s="76"/>
      <c r="AJI117" s="76"/>
      <c r="AJJ117" s="76"/>
      <c r="AJK117" s="76"/>
      <c r="AJL117" s="76"/>
      <c r="AJM117" s="76"/>
      <c r="AJN117" s="76"/>
      <c r="AJO117" s="76"/>
      <c r="AJP117" s="76"/>
      <c r="AJQ117" s="76"/>
      <c r="AJR117" s="76"/>
      <c r="AJS117" s="76"/>
      <c r="AJT117" s="76"/>
      <c r="AJU117" s="76"/>
      <c r="AJV117" s="76"/>
      <c r="AJW117" s="76"/>
      <c r="AJX117" s="76"/>
      <c r="AJY117" s="76"/>
      <c r="AJZ117" s="76"/>
      <c r="AKA117" s="76"/>
      <c r="AKB117" s="76"/>
      <c r="AKC117" s="76"/>
      <c r="AKD117" s="76"/>
      <c r="AKE117" s="76"/>
      <c r="AKF117" s="76"/>
      <c r="AKG117" s="76"/>
      <c r="AKH117" s="76"/>
      <c r="AKI117" s="76"/>
      <c r="AKJ117" s="76"/>
      <c r="AKK117" s="76"/>
      <c r="AKL117" s="76"/>
      <c r="AKM117" s="76"/>
      <c r="AKN117" s="76"/>
      <c r="AKO117" s="76"/>
      <c r="AKP117" s="76"/>
      <c r="AKQ117" s="76"/>
      <c r="AKR117" s="76"/>
      <c r="AKS117" s="76"/>
      <c r="AKT117" s="76"/>
      <c r="AKU117" s="76"/>
      <c r="AKV117" s="76"/>
      <c r="AKW117" s="76"/>
      <c r="AKX117" s="76"/>
      <c r="AKY117" s="76"/>
      <c r="AKZ117" s="76"/>
      <c r="ALA117" s="76"/>
      <c r="ALB117" s="76"/>
      <c r="ALC117" s="76"/>
      <c r="ALD117" s="76"/>
      <c r="ALE117" s="76"/>
      <c r="ALF117" s="76"/>
      <c r="ALG117" s="76"/>
      <c r="ALH117" s="76"/>
      <c r="ALI117" s="76"/>
      <c r="ALJ117" s="76"/>
      <c r="ALK117" s="76"/>
      <c r="ALL117" s="76"/>
      <c r="ALM117" s="76"/>
      <c r="ALN117" s="76"/>
      <c r="ALO117" s="76"/>
      <c r="ALP117" s="76"/>
      <c r="ALQ117" s="76"/>
      <c r="ALR117" s="76"/>
      <c r="ALS117" s="76"/>
      <c r="ALT117" s="76"/>
      <c r="ALU117" s="76"/>
      <c r="ALV117" s="76"/>
      <c r="ALW117" s="76"/>
      <c r="ALX117" s="76"/>
      <c r="ALY117" s="76"/>
      <c r="ALZ117" s="76"/>
      <c r="AMA117" s="76"/>
      <c r="AMB117" s="76"/>
      <c r="AMC117" s="76"/>
      <c r="AMD117" s="76"/>
      <c r="AME117" s="76"/>
    </row>
    <row r="118" spans="1:1019" s="80" customFormat="1" ht="16.5" customHeight="1">
      <c r="A118" s="20" t="s">
        <v>292</v>
      </c>
      <c r="B118" s="21" t="s">
        <v>66</v>
      </c>
      <c r="C118" s="21" t="s">
        <v>102</v>
      </c>
      <c r="D118" s="71" t="s">
        <v>121</v>
      </c>
      <c r="E118" s="22" t="s">
        <v>62</v>
      </c>
      <c r="F118" s="59">
        <v>576.26909999999998</v>
      </c>
      <c r="G118" s="23">
        <v>87.65</v>
      </c>
      <c r="H118" s="69">
        <f>$J$7</f>
        <v>0.15</v>
      </c>
      <c r="I118" s="23">
        <f t="shared" si="40"/>
        <v>100.8</v>
      </c>
      <c r="J118" s="23">
        <f t="shared" si="41"/>
        <v>58087.92</v>
      </c>
      <c r="K118" s="78">
        <f t="shared" si="42"/>
        <v>50509.986615000002</v>
      </c>
      <c r="L118" s="76"/>
      <c r="M118" s="79"/>
      <c r="N118" s="76"/>
      <c r="O118" s="76"/>
      <c r="P118" s="76"/>
      <c r="Q118" s="76"/>
      <c r="R118" s="76"/>
      <c r="S118" s="76"/>
      <c r="T118" s="76"/>
      <c r="U118" s="76"/>
      <c r="V118" s="76"/>
      <c r="W118" s="76"/>
      <c r="X118" s="76"/>
      <c r="Y118" s="76"/>
      <c r="Z118" s="76"/>
      <c r="AA118" s="76"/>
      <c r="AB118" s="76"/>
      <c r="AC118" s="76"/>
      <c r="AD118" s="76"/>
      <c r="AE118" s="76"/>
      <c r="AF118" s="76"/>
      <c r="AG118" s="76"/>
      <c r="AH118" s="76"/>
      <c r="AI118" s="76"/>
      <c r="AJ118" s="76"/>
      <c r="AK118" s="76"/>
      <c r="AL118" s="76"/>
      <c r="AM118" s="76"/>
      <c r="AN118" s="76"/>
      <c r="AO118" s="76"/>
      <c r="AP118" s="76"/>
      <c r="AQ118" s="76"/>
      <c r="AR118" s="76"/>
      <c r="AS118" s="76"/>
      <c r="AT118" s="76"/>
      <c r="AU118" s="76"/>
      <c r="AV118" s="76"/>
      <c r="AW118" s="76"/>
      <c r="AX118" s="76"/>
      <c r="AY118" s="76"/>
      <c r="AZ118" s="76"/>
      <c r="BA118" s="76"/>
      <c r="BB118" s="76"/>
      <c r="BC118" s="76"/>
      <c r="BD118" s="76"/>
      <c r="BE118" s="76"/>
      <c r="BF118" s="76"/>
      <c r="BG118" s="76"/>
      <c r="BH118" s="76"/>
      <c r="BI118" s="76"/>
      <c r="BJ118" s="76"/>
      <c r="BK118" s="76"/>
      <c r="BL118" s="76"/>
      <c r="BM118" s="76"/>
      <c r="BN118" s="76"/>
      <c r="BO118" s="76"/>
      <c r="BP118" s="76"/>
      <c r="BQ118" s="76"/>
      <c r="BR118" s="76"/>
      <c r="BS118" s="76"/>
      <c r="BT118" s="76"/>
      <c r="BU118" s="76"/>
      <c r="BV118" s="76"/>
      <c r="BW118" s="76"/>
      <c r="BX118" s="76"/>
      <c r="BY118" s="76"/>
      <c r="BZ118" s="76"/>
      <c r="CA118" s="76"/>
      <c r="CB118" s="76"/>
      <c r="CC118" s="76"/>
      <c r="CD118" s="76"/>
      <c r="CE118" s="76"/>
      <c r="CF118" s="76"/>
      <c r="CG118" s="76"/>
      <c r="CH118" s="76"/>
      <c r="CI118" s="76"/>
      <c r="CJ118" s="76"/>
      <c r="CK118" s="76"/>
      <c r="CL118" s="76"/>
      <c r="CM118" s="76"/>
      <c r="CN118" s="76"/>
      <c r="CO118" s="76"/>
      <c r="CP118" s="76"/>
      <c r="CQ118" s="76"/>
      <c r="CR118" s="76"/>
      <c r="CS118" s="76"/>
      <c r="CT118" s="76"/>
      <c r="CU118" s="76"/>
      <c r="CV118" s="76"/>
      <c r="CW118" s="76"/>
      <c r="CX118" s="76"/>
      <c r="CY118" s="76"/>
      <c r="CZ118" s="76"/>
      <c r="DA118" s="76"/>
      <c r="DB118" s="76"/>
      <c r="DC118" s="76"/>
      <c r="DD118" s="76"/>
      <c r="DE118" s="76"/>
      <c r="DF118" s="76"/>
      <c r="DG118" s="76"/>
      <c r="DH118" s="76"/>
      <c r="DI118" s="76"/>
      <c r="DJ118" s="76"/>
      <c r="DK118" s="76"/>
      <c r="DL118" s="76"/>
      <c r="DM118" s="76"/>
      <c r="DN118" s="76"/>
      <c r="DO118" s="76"/>
      <c r="DP118" s="76"/>
      <c r="DQ118" s="76"/>
      <c r="DR118" s="76"/>
      <c r="DS118" s="76"/>
      <c r="DT118" s="76"/>
      <c r="DU118" s="76"/>
      <c r="DV118" s="76"/>
      <c r="DW118" s="76"/>
      <c r="DX118" s="76"/>
      <c r="DY118" s="76"/>
      <c r="DZ118" s="76"/>
      <c r="EA118" s="76"/>
      <c r="EB118" s="76"/>
      <c r="EC118" s="76"/>
      <c r="ED118" s="76"/>
      <c r="EE118" s="76"/>
      <c r="EF118" s="76"/>
      <c r="EG118" s="76"/>
      <c r="EH118" s="76"/>
      <c r="EI118" s="76"/>
      <c r="EJ118" s="76"/>
      <c r="EK118" s="76"/>
      <c r="EL118" s="76"/>
      <c r="EM118" s="76"/>
      <c r="EN118" s="76"/>
      <c r="EO118" s="76"/>
      <c r="EP118" s="76"/>
      <c r="EQ118" s="76"/>
      <c r="ER118" s="76"/>
      <c r="ES118" s="76"/>
      <c r="ET118" s="76"/>
      <c r="EU118" s="76"/>
      <c r="EV118" s="76"/>
      <c r="EW118" s="76"/>
      <c r="EX118" s="76"/>
      <c r="EY118" s="76"/>
      <c r="EZ118" s="76"/>
      <c r="FA118" s="76"/>
      <c r="FB118" s="76"/>
      <c r="FC118" s="76"/>
      <c r="FD118" s="76"/>
      <c r="FE118" s="76"/>
      <c r="FF118" s="76"/>
      <c r="FG118" s="76"/>
      <c r="FH118" s="76"/>
      <c r="FI118" s="76"/>
      <c r="FJ118" s="76"/>
      <c r="FK118" s="76"/>
      <c r="FL118" s="76"/>
      <c r="FM118" s="76"/>
      <c r="FN118" s="76"/>
      <c r="FO118" s="76"/>
      <c r="FP118" s="76"/>
      <c r="FQ118" s="76"/>
      <c r="FR118" s="76"/>
      <c r="FS118" s="76"/>
      <c r="FT118" s="76"/>
      <c r="FU118" s="76"/>
      <c r="FV118" s="76"/>
      <c r="FW118" s="76"/>
      <c r="FX118" s="76"/>
      <c r="FY118" s="76"/>
      <c r="FZ118" s="76"/>
      <c r="GA118" s="76"/>
      <c r="GB118" s="76"/>
      <c r="GC118" s="76"/>
      <c r="GD118" s="76"/>
      <c r="GE118" s="76"/>
      <c r="GF118" s="76"/>
      <c r="GG118" s="76"/>
      <c r="GH118" s="76"/>
      <c r="GI118" s="76"/>
      <c r="GJ118" s="76"/>
      <c r="GK118" s="76"/>
      <c r="GL118" s="76"/>
      <c r="GM118" s="76"/>
      <c r="GN118" s="76"/>
      <c r="GO118" s="76"/>
      <c r="GP118" s="76"/>
      <c r="GQ118" s="76"/>
      <c r="GR118" s="76"/>
      <c r="GS118" s="76"/>
      <c r="GT118" s="76"/>
      <c r="GU118" s="76"/>
      <c r="GV118" s="76"/>
      <c r="GW118" s="76"/>
      <c r="GX118" s="76"/>
      <c r="GY118" s="76"/>
      <c r="GZ118" s="76"/>
      <c r="HA118" s="76"/>
      <c r="HB118" s="76"/>
      <c r="HC118" s="76"/>
      <c r="HD118" s="76"/>
      <c r="HE118" s="76"/>
      <c r="HF118" s="76"/>
      <c r="HG118" s="76"/>
      <c r="HH118" s="76"/>
      <c r="HI118" s="76"/>
      <c r="HJ118" s="76"/>
      <c r="HK118" s="76"/>
      <c r="HL118" s="76"/>
      <c r="HM118" s="76"/>
      <c r="HN118" s="76"/>
      <c r="HO118" s="76"/>
      <c r="HP118" s="76"/>
      <c r="HQ118" s="76"/>
      <c r="HR118" s="76"/>
      <c r="HS118" s="76"/>
      <c r="HT118" s="76"/>
      <c r="HU118" s="76"/>
      <c r="HV118" s="76"/>
      <c r="HW118" s="76"/>
      <c r="HX118" s="76"/>
      <c r="HY118" s="76"/>
      <c r="HZ118" s="76"/>
      <c r="IA118" s="76"/>
      <c r="IB118" s="76"/>
      <c r="IC118" s="76"/>
      <c r="ID118" s="76"/>
      <c r="IE118" s="76"/>
      <c r="IF118" s="76"/>
      <c r="IG118" s="76"/>
      <c r="IH118" s="76"/>
      <c r="II118" s="76"/>
      <c r="IJ118" s="76"/>
      <c r="IK118" s="76"/>
      <c r="IL118" s="76"/>
      <c r="IM118" s="76"/>
      <c r="IN118" s="76"/>
      <c r="IO118" s="76"/>
      <c r="IP118" s="76"/>
      <c r="IQ118" s="76"/>
      <c r="IR118" s="76"/>
      <c r="IS118" s="76"/>
      <c r="IT118" s="76"/>
      <c r="IU118" s="76"/>
      <c r="IV118" s="76"/>
      <c r="IW118" s="76"/>
      <c r="IX118" s="76"/>
      <c r="IY118" s="76"/>
      <c r="IZ118" s="76"/>
      <c r="JA118" s="76"/>
      <c r="JB118" s="76"/>
      <c r="JC118" s="76"/>
      <c r="JD118" s="76"/>
      <c r="JE118" s="76"/>
      <c r="JF118" s="76"/>
      <c r="JG118" s="76"/>
      <c r="JH118" s="76"/>
      <c r="JI118" s="76"/>
      <c r="JJ118" s="76"/>
      <c r="JK118" s="76"/>
      <c r="JL118" s="76"/>
      <c r="JM118" s="76"/>
      <c r="JN118" s="76"/>
      <c r="JO118" s="76"/>
      <c r="JP118" s="76"/>
      <c r="JQ118" s="76"/>
      <c r="JR118" s="76"/>
      <c r="JS118" s="76"/>
      <c r="JT118" s="76"/>
      <c r="JU118" s="76"/>
      <c r="JV118" s="76"/>
      <c r="JW118" s="76"/>
      <c r="JX118" s="76"/>
      <c r="JY118" s="76"/>
      <c r="JZ118" s="76"/>
      <c r="KA118" s="76"/>
      <c r="KB118" s="76"/>
      <c r="KC118" s="76"/>
      <c r="KD118" s="76"/>
      <c r="KE118" s="76"/>
      <c r="KF118" s="76"/>
      <c r="KG118" s="76"/>
      <c r="KH118" s="76"/>
      <c r="KI118" s="76"/>
      <c r="KJ118" s="76"/>
      <c r="KK118" s="76"/>
      <c r="KL118" s="76"/>
      <c r="KM118" s="76"/>
      <c r="KN118" s="76"/>
      <c r="KO118" s="76"/>
      <c r="KP118" s="76"/>
      <c r="KQ118" s="76"/>
      <c r="KR118" s="76"/>
      <c r="KS118" s="76"/>
      <c r="KT118" s="76"/>
      <c r="KU118" s="76"/>
      <c r="KV118" s="76"/>
      <c r="KW118" s="76"/>
      <c r="KX118" s="76"/>
      <c r="KY118" s="76"/>
      <c r="KZ118" s="76"/>
      <c r="LA118" s="76"/>
      <c r="LB118" s="76"/>
      <c r="LC118" s="76"/>
      <c r="LD118" s="76"/>
      <c r="LE118" s="76"/>
      <c r="LF118" s="76"/>
      <c r="LG118" s="76"/>
      <c r="LH118" s="76"/>
      <c r="LI118" s="76"/>
      <c r="LJ118" s="76"/>
      <c r="LK118" s="76"/>
      <c r="LL118" s="76"/>
      <c r="LM118" s="76"/>
      <c r="LN118" s="76"/>
      <c r="LO118" s="76"/>
      <c r="LP118" s="76"/>
      <c r="LQ118" s="76"/>
      <c r="LR118" s="76"/>
      <c r="LS118" s="76"/>
      <c r="LT118" s="76"/>
      <c r="LU118" s="76"/>
      <c r="LV118" s="76"/>
      <c r="LW118" s="76"/>
      <c r="LX118" s="76"/>
      <c r="LY118" s="76"/>
      <c r="LZ118" s="76"/>
      <c r="MA118" s="76"/>
      <c r="MB118" s="76"/>
      <c r="MC118" s="76"/>
      <c r="MD118" s="76"/>
      <c r="ME118" s="76"/>
      <c r="MF118" s="76"/>
      <c r="MG118" s="76"/>
      <c r="MH118" s="76"/>
      <c r="MI118" s="76"/>
      <c r="MJ118" s="76"/>
      <c r="MK118" s="76"/>
      <c r="ML118" s="76"/>
      <c r="MM118" s="76"/>
      <c r="MN118" s="76"/>
      <c r="MO118" s="76"/>
      <c r="MP118" s="76"/>
      <c r="MQ118" s="76"/>
      <c r="MR118" s="76"/>
      <c r="MS118" s="76"/>
      <c r="MT118" s="76"/>
      <c r="MU118" s="76"/>
      <c r="MV118" s="76"/>
      <c r="MW118" s="76"/>
      <c r="MX118" s="76"/>
      <c r="MY118" s="76"/>
      <c r="MZ118" s="76"/>
      <c r="NA118" s="76"/>
      <c r="NB118" s="76"/>
      <c r="NC118" s="76"/>
      <c r="ND118" s="76"/>
      <c r="NE118" s="76"/>
      <c r="NF118" s="76"/>
      <c r="NG118" s="76"/>
      <c r="NH118" s="76"/>
      <c r="NI118" s="76"/>
      <c r="NJ118" s="76"/>
      <c r="NK118" s="76"/>
      <c r="NL118" s="76"/>
      <c r="NM118" s="76"/>
      <c r="NN118" s="76"/>
      <c r="NO118" s="76"/>
      <c r="NP118" s="76"/>
      <c r="NQ118" s="76"/>
      <c r="NR118" s="76"/>
      <c r="NS118" s="76"/>
      <c r="NT118" s="76"/>
      <c r="NU118" s="76"/>
      <c r="NV118" s="76"/>
      <c r="NW118" s="76"/>
      <c r="NX118" s="76"/>
      <c r="NY118" s="76"/>
      <c r="NZ118" s="76"/>
      <c r="OA118" s="76"/>
      <c r="OB118" s="76"/>
      <c r="OC118" s="76"/>
      <c r="OD118" s="76"/>
      <c r="OE118" s="76"/>
      <c r="OF118" s="76"/>
      <c r="OG118" s="76"/>
      <c r="OH118" s="76"/>
      <c r="OI118" s="76"/>
      <c r="OJ118" s="76"/>
      <c r="OK118" s="76"/>
      <c r="OL118" s="76"/>
      <c r="OM118" s="76"/>
      <c r="ON118" s="76"/>
      <c r="OO118" s="76"/>
      <c r="OP118" s="76"/>
      <c r="OQ118" s="76"/>
      <c r="OR118" s="76"/>
      <c r="OS118" s="76"/>
      <c r="OT118" s="76"/>
      <c r="OU118" s="76"/>
      <c r="OV118" s="76"/>
      <c r="OW118" s="76"/>
      <c r="OX118" s="76"/>
      <c r="OY118" s="76"/>
      <c r="OZ118" s="76"/>
      <c r="PA118" s="76"/>
      <c r="PB118" s="76"/>
      <c r="PC118" s="76"/>
      <c r="PD118" s="76"/>
      <c r="PE118" s="76"/>
      <c r="PF118" s="76"/>
      <c r="PG118" s="76"/>
      <c r="PH118" s="76"/>
      <c r="PI118" s="76"/>
      <c r="PJ118" s="76"/>
      <c r="PK118" s="76"/>
      <c r="PL118" s="76"/>
      <c r="PM118" s="76"/>
      <c r="PN118" s="76"/>
      <c r="PO118" s="76"/>
      <c r="PP118" s="76"/>
      <c r="PQ118" s="76"/>
      <c r="PR118" s="76"/>
      <c r="PS118" s="76"/>
      <c r="PT118" s="76"/>
      <c r="PU118" s="76"/>
      <c r="PV118" s="76"/>
      <c r="PW118" s="76"/>
      <c r="PX118" s="76"/>
      <c r="PY118" s="76"/>
      <c r="PZ118" s="76"/>
      <c r="QA118" s="76"/>
      <c r="QB118" s="76"/>
      <c r="QC118" s="76"/>
      <c r="QD118" s="76"/>
      <c r="QE118" s="76"/>
      <c r="QF118" s="76"/>
      <c r="QG118" s="76"/>
      <c r="QH118" s="76"/>
      <c r="QI118" s="76"/>
      <c r="QJ118" s="76"/>
      <c r="QK118" s="76"/>
      <c r="QL118" s="76"/>
      <c r="QM118" s="76"/>
      <c r="QN118" s="76"/>
      <c r="QO118" s="76"/>
      <c r="QP118" s="76"/>
      <c r="QQ118" s="76"/>
      <c r="QR118" s="76"/>
      <c r="QS118" s="76"/>
      <c r="QT118" s="76"/>
      <c r="QU118" s="76"/>
      <c r="QV118" s="76"/>
      <c r="QW118" s="76"/>
      <c r="QX118" s="76"/>
      <c r="QY118" s="76"/>
      <c r="QZ118" s="76"/>
      <c r="RA118" s="76"/>
      <c r="RB118" s="76"/>
      <c r="RC118" s="76"/>
      <c r="RD118" s="76"/>
      <c r="RE118" s="76"/>
      <c r="RF118" s="76"/>
      <c r="RG118" s="76"/>
      <c r="RH118" s="76"/>
      <c r="RI118" s="76"/>
      <c r="RJ118" s="76"/>
      <c r="RK118" s="76"/>
      <c r="RL118" s="76"/>
      <c r="RM118" s="76"/>
      <c r="RN118" s="76"/>
      <c r="RO118" s="76"/>
      <c r="RP118" s="76"/>
      <c r="RQ118" s="76"/>
      <c r="RR118" s="76"/>
      <c r="RS118" s="76"/>
      <c r="RT118" s="76"/>
      <c r="RU118" s="76"/>
      <c r="RV118" s="76"/>
      <c r="RW118" s="76"/>
      <c r="RX118" s="76"/>
      <c r="RY118" s="76"/>
      <c r="RZ118" s="76"/>
      <c r="SA118" s="76"/>
      <c r="SB118" s="76"/>
      <c r="SC118" s="76"/>
      <c r="SD118" s="76"/>
      <c r="SE118" s="76"/>
      <c r="SF118" s="76"/>
      <c r="SG118" s="76"/>
      <c r="SH118" s="76"/>
      <c r="SI118" s="76"/>
      <c r="SJ118" s="76"/>
      <c r="SK118" s="76"/>
      <c r="SL118" s="76"/>
      <c r="SM118" s="76"/>
      <c r="SN118" s="76"/>
      <c r="SO118" s="76"/>
      <c r="SP118" s="76"/>
      <c r="SQ118" s="76"/>
      <c r="SR118" s="76"/>
      <c r="SS118" s="76"/>
      <c r="ST118" s="76"/>
      <c r="SU118" s="76"/>
      <c r="SV118" s="76"/>
      <c r="SW118" s="76"/>
      <c r="SX118" s="76"/>
      <c r="SY118" s="76"/>
      <c r="SZ118" s="76"/>
      <c r="TA118" s="76"/>
      <c r="TB118" s="76"/>
      <c r="TC118" s="76"/>
      <c r="TD118" s="76"/>
      <c r="TE118" s="76"/>
      <c r="TF118" s="76"/>
      <c r="TG118" s="76"/>
      <c r="TH118" s="76"/>
      <c r="TI118" s="76"/>
      <c r="TJ118" s="76"/>
      <c r="TK118" s="76"/>
      <c r="TL118" s="76"/>
      <c r="TM118" s="76"/>
      <c r="TN118" s="76"/>
      <c r="TO118" s="76"/>
      <c r="TP118" s="76"/>
      <c r="TQ118" s="76"/>
      <c r="TR118" s="76"/>
      <c r="TS118" s="76"/>
      <c r="TT118" s="76"/>
      <c r="TU118" s="76"/>
      <c r="TV118" s="76"/>
      <c r="TW118" s="76"/>
      <c r="TX118" s="76"/>
      <c r="TY118" s="76"/>
      <c r="TZ118" s="76"/>
      <c r="UA118" s="76"/>
      <c r="UB118" s="76"/>
      <c r="UC118" s="76"/>
      <c r="UD118" s="76"/>
      <c r="UE118" s="76"/>
      <c r="UF118" s="76"/>
      <c r="UG118" s="76"/>
      <c r="UH118" s="76"/>
      <c r="UI118" s="76"/>
      <c r="UJ118" s="76"/>
      <c r="UK118" s="76"/>
      <c r="UL118" s="76"/>
      <c r="UM118" s="76"/>
      <c r="UN118" s="76"/>
      <c r="UO118" s="76"/>
      <c r="UP118" s="76"/>
      <c r="UQ118" s="76"/>
      <c r="UR118" s="76"/>
      <c r="US118" s="76"/>
      <c r="UT118" s="76"/>
      <c r="UU118" s="76"/>
      <c r="UV118" s="76"/>
      <c r="UW118" s="76"/>
      <c r="UX118" s="76"/>
      <c r="UY118" s="76"/>
      <c r="UZ118" s="76"/>
      <c r="VA118" s="76"/>
      <c r="VB118" s="76"/>
      <c r="VC118" s="76"/>
      <c r="VD118" s="76"/>
      <c r="VE118" s="76"/>
      <c r="VF118" s="76"/>
      <c r="VG118" s="76"/>
      <c r="VH118" s="76"/>
      <c r="VI118" s="76"/>
      <c r="VJ118" s="76"/>
      <c r="VK118" s="76"/>
      <c r="VL118" s="76"/>
      <c r="VM118" s="76"/>
      <c r="VN118" s="76"/>
      <c r="VO118" s="76"/>
      <c r="VP118" s="76"/>
      <c r="VQ118" s="76"/>
      <c r="VR118" s="76"/>
      <c r="VS118" s="76"/>
      <c r="VT118" s="76"/>
      <c r="VU118" s="76"/>
      <c r="VV118" s="76"/>
      <c r="VW118" s="76"/>
      <c r="VX118" s="76"/>
      <c r="VY118" s="76"/>
      <c r="VZ118" s="76"/>
      <c r="WA118" s="76"/>
      <c r="WB118" s="76"/>
      <c r="WC118" s="76"/>
      <c r="WD118" s="76"/>
      <c r="WE118" s="76"/>
      <c r="WF118" s="76"/>
      <c r="WG118" s="76"/>
      <c r="WH118" s="76"/>
      <c r="WI118" s="76"/>
      <c r="WJ118" s="76"/>
      <c r="WK118" s="76"/>
      <c r="WL118" s="76"/>
      <c r="WM118" s="76"/>
      <c r="WN118" s="76"/>
      <c r="WO118" s="76"/>
      <c r="WP118" s="76"/>
      <c r="WQ118" s="76"/>
      <c r="WR118" s="76"/>
      <c r="WS118" s="76"/>
      <c r="WT118" s="76"/>
      <c r="WU118" s="76"/>
      <c r="WV118" s="76"/>
      <c r="WW118" s="76"/>
      <c r="WX118" s="76"/>
      <c r="WY118" s="76"/>
      <c r="WZ118" s="76"/>
      <c r="XA118" s="76"/>
      <c r="XB118" s="76"/>
      <c r="XC118" s="76"/>
      <c r="XD118" s="76"/>
      <c r="XE118" s="76"/>
      <c r="XF118" s="76"/>
      <c r="XG118" s="76"/>
      <c r="XH118" s="76"/>
      <c r="XI118" s="76"/>
      <c r="XJ118" s="76"/>
      <c r="XK118" s="76"/>
      <c r="XL118" s="76"/>
      <c r="XM118" s="76"/>
      <c r="XN118" s="76"/>
      <c r="XO118" s="76"/>
      <c r="XP118" s="76"/>
      <c r="XQ118" s="76"/>
      <c r="XR118" s="76"/>
      <c r="XS118" s="76"/>
      <c r="XT118" s="76"/>
      <c r="XU118" s="76"/>
      <c r="XV118" s="76"/>
      <c r="XW118" s="76"/>
      <c r="XX118" s="76"/>
      <c r="XY118" s="76"/>
      <c r="XZ118" s="76"/>
      <c r="YA118" s="76"/>
      <c r="YB118" s="76"/>
      <c r="YC118" s="76"/>
      <c r="YD118" s="76"/>
      <c r="YE118" s="76"/>
      <c r="YF118" s="76"/>
      <c r="YG118" s="76"/>
      <c r="YH118" s="76"/>
      <c r="YI118" s="76"/>
      <c r="YJ118" s="76"/>
      <c r="YK118" s="76"/>
      <c r="YL118" s="76"/>
      <c r="YM118" s="76"/>
      <c r="YN118" s="76"/>
      <c r="YO118" s="76"/>
      <c r="YP118" s="76"/>
      <c r="YQ118" s="76"/>
      <c r="YR118" s="76"/>
      <c r="YS118" s="76"/>
      <c r="YT118" s="76"/>
      <c r="YU118" s="76"/>
      <c r="YV118" s="76"/>
      <c r="YW118" s="76"/>
      <c r="YX118" s="76"/>
      <c r="YY118" s="76"/>
      <c r="YZ118" s="76"/>
      <c r="ZA118" s="76"/>
      <c r="ZB118" s="76"/>
      <c r="ZC118" s="76"/>
      <c r="ZD118" s="76"/>
      <c r="ZE118" s="76"/>
      <c r="ZF118" s="76"/>
      <c r="ZG118" s="76"/>
      <c r="ZH118" s="76"/>
      <c r="ZI118" s="76"/>
      <c r="ZJ118" s="76"/>
      <c r="ZK118" s="76"/>
      <c r="ZL118" s="76"/>
      <c r="ZM118" s="76"/>
      <c r="ZN118" s="76"/>
      <c r="ZO118" s="76"/>
      <c r="ZP118" s="76"/>
      <c r="ZQ118" s="76"/>
      <c r="ZR118" s="76"/>
      <c r="ZS118" s="76"/>
      <c r="ZT118" s="76"/>
      <c r="ZU118" s="76"/>
      <c r="ZV118" s="76"/>
      <c r="ZW118" s="76"/>
      <c r="ZX118" s="76"/>
      <c r="ZY118" s="76"/>
      <c r="ZZ118" s="76"/>
      <c r="AAA118" s="76"/>
      <c r="AAB118" s="76"/>
      <c r="AAC118" s="76"/>
      <c r="AAD118" s="76"/>
      <c r="AAE118" s="76"/>
      <c r="AAF118" s="76"/>
      <c r="AAG118" s="76"/>
      <c r="AAH118" s="76"/>
      <c r="AAI118" s="76"/>
      <c r="AAJ118" s="76"/>
      <c r="AAK118" s="76"/>
      <c r="AAL118" s="76"/>
      <c r="AAM118" s="76"/>
      <c r="AAN118" s="76"/>
      <c r="AAO118" s="76"/>
      <c r="AAP118" s="76"/>
      <c r="AAQ118" s="76"/>
      <c r="AAR118" s="76"/>
      <c r="AAS118" s="76"/>
      <c r="AAT118" s="76"/>
      <c r="AAU118" s="76"/>
      <c r="AAV118" s="76"/>
      <c r="AAW118" s="76"/>
      <c r="AAX118" s="76"/>
      <c r="AAY118" s="76"/>
      <c r="AAZ118" s="76"/>
      <c r="ABA118" s="76"/>
      <c r="ABB118" s="76"/>
      <c r="ABC118" s="76"/>
      <c r="ABD118" s="76"/>
      <c r="ABE118" s="76"/>
      <c r="ABF118" s="76"/>
      <c r="ABG118" s="76"/>
      <c r="ABH118" s="76"/>
      <c r="ABI118" s="76"/>
      <c r="ABJ118" s="76"/>
      <c r="ABK118" s="76"/>
      <c r="ABL118" s="76"/>
      <c r="ABM118" s="76"/>
      <c r="ABN118" s="76"/>
      <c r="ABO118" s="76"/>
      <c r="ABP118" s="76"/>
      <c r="ABQ118" s="76"/>
      <c r="ABR118" s="76"/>
      <c r="ABS118" s="76"/>
      <c r="ABT118" s="76"/>
      <c r="ABU118" s="76"/>
      <c r="ABV118" s="76"/>
      <c r="ABW118" s="76"/>
      <c r="ABX118" s="76"/>
      <c r="ABY118" s="76"/>
      <c r="ABZ118" s="76"/>
      <c r="ACA118" s="76"/>
      <c r="ACB118" s="76"/>
      <c r="ACC118" s="76"/>
      <c r="ACD118" s="76"/>
      <c r="ACE118" s="76"/>
      <c r="ACF118" s="76"/>
      <c r="ACG118" s="76"/>
      <c r="ACH118" s="76"/>
      <c r="ACI118" s="76"/>
      <c r="ACJ118" s="76"/>
      <c r="ACK118" s="76"/>
      <c r="ACL118" s="76"/>
      <c r="ACM118" s="76"/>
      <c r="ACN118" s="76"/>
      <c r="ACO118" s="76"/>
      <c r="ACP118" s="76"/>
      <c r="ACQ118" s="76"/>
      <c r="ACR118" s="76"/>
      <c r="ACS118" s="76"/>
      <c r="ACT118" s="76"/>
      <c r="ACU118" s="76"/>
      <c r="ACV118" s="76"/>
      <c r="ACW118" s="76"/>
      <c r="ACX118" s="76"/>
      <c r="ACY118" s="76"/>
      <c r="ACZ118" s="76"/>
      <c r="ADA118" s="76"/>
      <c r="ADB118" s="76"/>
      <c r="ADC118" s="76"/>
      <c r="ADD118" s="76"/>
      <c r="ADE118" s="76"/>
      <c r="ADF118" s="76"/>
      <c r="ADG118" s="76"/>
      <c r="ADH118" s="76"/>
      <c r="ADI118" s="76"/>
      <c r="ADJ118" s="76"/>
      <c r="ADK118" s="76"/>
      <c r="ADL118" s="76"/>
      <c r="ADM118" s="76"/>
      <c r="ADN118" s="76"/>
      <c r="ADO118" s="76"/>
      <c r="ADP118" s="76"/>
      <c r="ADQ118" s="76"/>
      <c r="ADR118" s="76"/>
      <c r="ADS118" s="76"/>
      <c r="ADT118" s="76"/>
      <c r="ADU118" s="76"/>
      <c r="ADV118" s="76"/>
      <c r="ADW118" s="76"/>
      <c r="ADX118" s="76"/>
      <c r="ADY118" s="76"/>
      <c r="ADZ118" s="76"/>
      <c r="AEA118" s="76"/>
      <c r="AEB118" s="76"/>
      <c r="AEC118" s="76"/>
      <c r="AED118" s="76"/>
      <c r="AEE118" s="76"/>
      <c r="AEF118" s="76"/>
      <c r="AEG118" s="76"/>
      <c r="AEH118" s="76"/>
      <c r="AEI118" s="76"/>
      <c r="AEJ118" s="76"/>
      <c r="AEK118" s="76"/>
      <c r="AEL118" s="76"/>
      <c r="AEM118" s="76"/>
      <c r="AEN118" s="76"/>
      <c r="AEO118" s="76"/>
      <c r="AEP118" s="76"/>
      <c r="AEQ118" s="76"/>
      <c r="AER118" s="76"/>
      <c r="AES118" s="76"/>
      <c r="AET118" s="76"/>
      <c r="AEU118" s="76"/>
      <c r="AEV118" s="76"/>
      <c r="AEW118" s="76"/>
      <c r="AEX118" s="76"/>
      <c r="AEY118" s="76"/>
      <c r="AEZ118" s="76"/>
      <c r="AFA118" s="76"/>
      <c r="AFB118" s="76"/>
      <c r="AFC118" s="76"/>
      <c r="AFD118" s="76"/>
      <c r="AFE118" s="76"/>
      <c r="AFF118" s="76"/>
      <c r="AFG118" s="76"/>
      <c r="AFH118" s="76"/>
      <c r="AFI118" s="76"/>
      <c r="AFJ118" s="76"/>
      <c r="AFK118" s="76"/>
      <c r="AFL118" s="76"/>
      <c r="AFM118" s="76"/>
      <c r="AFN118" s="76"/>
      <c r="AFO118" s="76"/>
      <c r="AFP118" s="76"/>
      <c r="AFQ118" s="76"/>
      <c r="AFR118" s="76"/>
      <c r="AFS118" s="76"/>
      <c r="AFT118" s="76"/>
      <c r="AFU118" s="76"/>
      <c r="AFV118" s="76"/>
      <c r="AFW118" s="76"/>
      <c r="AFX118" s="76"/>
      <c r="AFY118" s="76"/>
      <c r="AFZ118" s="76"/>
      <c r="AGA118" s="76"/>
      <c r="AGB118" s="76"/>
      <c r="AGC118" s="76"/>
      <c r="AGD118" s="76"/>
      <c r="AGE118" s="76"/>
      <c r="AGF118" s="76"/>
      <c r="AGG118" s="76"/>
      <c r="AGH118" s="76"/>
      <c r="AGI118" s="76"/>
      <c r="AGJ118" s="76"/>
      <c r="AGK118" s="76"/>
      <c r="AGL118" s="76"/>
      <c r="AGM118" s="76"/>
      <c r="AGN118" s="76"/>
      <c r="AGO118" s="76"/>
      <c r="AGP118" s="76"/>
      <c r="AGQ118" s="76"/>
      <c r="AGR118" s="76"/>
      <c r="AGS118" s="76"/>
      <c r="AGT118" s="76"/>
      <c r="AGU118" s="76"/>
      <c r="AGV118" s="76"/>
      <c r="AGW118" s="76"/>
      <c r="AGX118" s="76"/>
      <c r="AGY118" s="76"/>
      <c r="AGZ118" s="76"/>
      <c r="AHA118" s="76"/>
      <c r="AHB118" s="76"/>
      <c r="AHC118" s="76"/>
      <c r="AHD118" s="76"/>
      <c r="AHE118" s="76"/>
      <c r="AHF118" s="76"/>
      <c r="AHG118" s="76"/>
      <c r="AHH118" s="76"/>
      <c r="AHI118" s="76"/>
      <c r="AHJ118" s="76"/>
      <c r="AHK118" s="76"/>
      <c r="AHL118" s="76"/>
      <c r="AHM118" s="76"/>
      <c r="AHN118" s="76"/>
      <c r="AHO118" s="76"/>
      <c r="AHP118" s="76"/>
      <c r="AHQ118" s="76"/>
      <c r="AHR118" s="76"/>
      <c r="AHS118" s="76"/>
      <c r="AHT118" s="76"/>
      <c r="AHU118" s="76"/>
      <c r="AHV118" s="76"/>
      <c r="AHW118" s="76"/>
      <c r="AHX118" s="76"/>
      <c r="AHY118" s="76"/>
      <c r="AHZ118" s="76"/>
      <c r="AIA118" s="76"/>
      <c r="AIB118" s="76"/>
      <c r="AIC118" s="76"/>
      <c r="AID118" s="76"/>
      <c r="AIE118" s="76"/>
      <c r="AIF118" s="76"/>
      <c r="AIG118" s="76"/>
      <c r="AIH118" s="76"/>
      <c r="AII118" s="76"/>
      <c r="AIJ118" s="76"/>
      <c r="AIK118" s="76"/>
      <c r="AIL118" s="76"/>
      <c r="AIM118" s="76"/>
      <c r="AIN118" s="76"/>
      <c r="AIO118" s="76"/>
      <c r="AIP118" s="76"/>
      <c r="AIQ118" s="76"/>
      <c r="AIR118" s="76"/>
      <c r="AIS118" s="76"/>
      <c r="AIT118" s="76"/>
      <c r="AIU118" s="76"/>
      <c r="AIV118" s="76"/>
      <c r="AIW118" s="76"/>
      <c r="AIX118" s="76"/>
      <c r="AIY118" s="76"/>
      <c r="AIZ118" s="76"/>
      <c r="AJA118" s="76"/>
      <c r="AJB118" s="76"/>
      <c r="AJC118" s="76"/>
      <c r="AJD118" s="76"/>
      <c r="AJE118" s="76"/>
      <c r="AJF118" s="76"/>
      <c r="AJG118" s="76"/>
      <c r="AJH118" s="76"/>
      <c r="AJI118" s="76"/>
      <c r="AJJ118" s="76"/>
      <c r="AJK118" s="76"/>
      <c r="AJL118" s="76"/>
      <c r="AJM118" s="76"/>
      <c r="AJN118" s="76"/>
      <c r="AJO118" s="76"/>
      <c r="AJP118" s="76"/>
      <c r="AJQ118" s="76"/>
      <c r="AJR118" s="76"/>
      <c r="AJS118" s="76"/>
      <c r="AJT118" s="76"/>
      <c r="AJU118" s="76"/>
      <c r="AJV118" s="76"/>
      <c r="AJW118" s="76"/>
      <c r="AJX118" s="76"/>
      <c r="AJY118" s="76"/>
      <c r="AJZ118" s="76"/>
      <c r="AKA118" s="76"/>
      <c r="AKB118" s="76"/>
      <c r="AKC118" s="76"/>
      <c r="AKD118" s="76"/>
      <c r="AKE118" s="76"/>
      <c r="AKF118" s="76"/>
      <c r="AKG118" s="76"/>
      <c r="AKH118" s="76"/>
      <c r="AKI118" s="76"/>
      <c r="AKJ118" s="76"/>
      <c r="AKK118" s="76"/>
      <c r="AKL118" s="76"/>
      <c r="AKM118" s="76"/>
      <c r="AKN118" s="76"/>
      <c r="AKO118" s="76"/>
      <c r="AKP118" s="76"/>
      <c r="AKQ118" s="76"/>
      <c r="AKR118" s="76"/>
      <c r="AKS118" s="76"/>
      <c r="AKT118" s="76"/>
      <c r="AKU118" s="76"/>
      <c r="AKV118" s="76"/>
      <c r="AKW118" s="76"/>
      <c r="AKX118" s="76"/>
      <c r="AKY118" s="76"/>
      <c r="AKZ118" s="76"/>
      <c r="ALA118" s="76"/>
      <c r="ALB118" s="76"/>
      <c r="ALC118" s="76"/>
      <c r="ALD118" s="76"/>
      <c r="ALE118" s="76"/>
      <c r="ALF118" s="76"/>
      <c r="ALG118" s="76"/>
      <c r="ALH118" s="76"/>
      <c r="ALI118" s="76"/>
      <c r="ALJ118" s="76"/>
      <c r="ALK118" s="76"/>
      <c r="ALL118" s="76"/>
      <c r="ALM118" s="76"/>
      <c r="ALN118" s="76"/>
      <c r="ALO118" s="76"/>
      <c r="ALP118" s="76"/>
      <c r="ALQ118" s="76"/>
      <c r="ALR118" s="76"/>
      <c r="ALS118" s="76"/>
      <c r="ALT118" s="76"/>
      <c r="ALU118" s="76"/>
      <c r="ALV118" s="76"/>
      <c r="ALW118" s="76"/>
      <c r="ALX118" s="76"/>
      <c r="ALY118" s="76"/>
      <c r="ALZ118" s="76"/>
      <c r="AMA118" s="76"/>
      <c r="AMB118" s="76"/>
      <c r="AMC118" s="76"/>
      <c r="AMD118" s="76"/>
      <c r="AME118" s="76"/>
    </row>
    <row r="119" spans="1:1019" s="77" customFormat="1">
      <c r="A119" s="17" t="s">
        <v>137</v>
      </c>
      <c r="B119" s="17"/>
      <c r="C119" s="17"/>
      <c r="D119" s="18" t="s">
        <v>43</v>
      </c>
      <c r="E119" s="17"/>
      <c r="F119" s="61"/>
      <c r="G119" s="19"/>
      <c r="H119" s="19"/>
      <c r="I119" s="19"/>
      <c r="J119" s="19">
        <f>J120+J124+J129</f>
        <v>1996385.87</v>
      </c>
      <c r="K119" s="76"/>
      <c r="L119" s="76"/>
      <c r="M119" s="76"/>
      <c r="N119" s="76"/>
      <c r="O119" s="76"/>
      <c r="P119" s="76"/>
      <c r="Q119" s="76"/>
      <c r="R119" s="76"/>
      <c r="S119" s="76"/>
      <c r="T119" s="76"/>
      <c r="U119" s="76"/>
      <c r="V119" s="76"/>
      <c r="W119" s="76"/>
      <c r="X119" s="76"/>
      <c r="Y119" s="76"/>
      <c r="Z119" s="76"/>
      <c r="AA119" s="76"/>
      <c r="AB119" s="76"/>
      <c r="AC119" s="76"/>
      <c r="AD119" s="76"/>
      <c r="AE119" s="76"/>
      <c r="AF119" s="76"/>
      <c r="AG119" s="76"/>
      <c r="AH119" s="76"/>
      <c r="AI119" s="76"/>
      <c r="AJ119" s="76"/>
      <c r="AK119" s="76"/>
      <c r="AL119" s="76"/>
      <c r="AM119" s="76"/>
      <c r="AN119" s="76"/>
      <c r="AO119" s="76"/>
      <c r="AP119" s="76"/>
      <c r="AQ119" s="76"/>
      <c r="AR119" s="76"/>
      <c r="AS119" s="76"/>
      <c r="AT119" s="76"/>
      <c r="AU119" s="76"/>
      <c r="AV119" s="76"/>
      <c r="AW119" s="76"/>
      <c r="AX119" s="76"/>
      <c r="AY119" s="76"/>
      <c r="AZ119" s="76"/>
      <c r="BA119" s="76"/>
      <c r="BB119" s="76"/>
      <c r="BC119" s="76"/>
      <c r="BD119" s="76"/>
      <c r="BE119" s="76"/>
      <c r="BF119" s="76"/>
      <c r="BG119" s="76"/>
      <c r="BH119" s="76"/>
      <c r="BI119" s="76"/>
      <c r="BJ119" s="76"/>
      <c r="BK119" s="76"/>
      <c r="BL119" s="76"/>
      <c r="BM119" s="76"/>
      <c r="BN119" s="76"/>
      <c r="BO119" s="76"/>
      <c r="BP119" s="76"/>
      <c r="BQ119" s="76"/>
      <c r="BR119" s="76"/>
      <c r="BS119" s="76"/>
      <c r="BT119" s="76"/>
      <c r="BU119" s="76"/>
      <c r="BV119" s="76"/>
      <c r="BW119" s="76"/>
      <c r="BX119" s="76"/>
      <c r="BY119" s="76"/>
      <c r="BZ119" s="76"/>
      <c r="CA119" s="76"/>
      <c r="CB119" s="76"/>
      <c r="CC119" s="76"/>
      <c r="CD119" s="76"/>
      <c r="CE119" s="76"/>
      <c r="CF119" s="76"/>
      <c r="CG119" s="76"/>
      <c r="CH119" s="76"/>
      <c r="CI119" s="76"/>
      <c r="CJ119" s="76"/>
      <c r="CK119" s="76"/>
      <c r="CL119" s="76"/>
      <c r="CM119" s="76"/>
      <c r="CN119" s="76"/>
      <c r="CO119" s="76"/>
      <c r="CP119" s="76"/>
      <c r="CQ119" s="76"/>
      <c r="CR119" s="76"/>
      <c r="CS119" s="76"/>
      <c r="CT119" s="76"/>
      <c r="CU119" s="76"/>
      <c r="CV119" s="76"/>
      <c r="CW119" s="76"/>
      <c r="CX119" s="76"/>
      <c r="CY119" s="76"/>
      <c r="CZ119" s="76"/>
      <c r="DA119" s="76"/>
      <c r="DB119" s="76"/>
      <c r="DC119" s="76"/>
      <c r="DD119" s="76"/>
      <c r="DE119" s="76"/>
      <c r="DF119" s="76"/>
      <c r="DG119" s="76"/>
      <c r="DH119" s="76"/>
      <c r="DI119" s="76"/>
      <c r="DJ119" s="76"/>
      <c r="DK119" s="76"/>
      <c r="DL119" s="76"/>
      <c r="DM119" s="76"/>
      <c r="DN119" s="76"/>
      <c r="DO119" s="76"/>
      <c r="DP119" s="76"/>
      <c r="DQ119" s="76"/>
      <c r="DR119" s="76"/>
      <c r="DS119" s="76"/>
      <c r="DT119" s="76"/>
      <c r="DU119" s="76"/>
      <c r="DV119" s="76"/>
      <c r="DW119" s="76"/>
      <c r="DX119" s="76"/>
      <c r="DY119" s="76"/>
      <c r="DZ119" s="76"/>
      <c r="EA119" s="76"/>
      <c r="EB119" s="76"/>
      <c r="EC119" s="76"/>
      <c r="ED119" s="76"/>
      <c r="EE119" s="76"/>
      <c r="EF119" s="76"/>
      <c r="EG119" s="76"/>
      <c r="EH119" s="76"/>
      <c r="EI119" s="76"/>
      <c r="EJ119" s="76"/>
      <c r="EK119" s="76"/>
      <c r="EL119" s="76"/>
      <c r="EM119" s="76"/>
      <c r="EN119" s="76"/>
      <c r="EO119" s="76"/>
      <c r="EP119" s="76"/>
      <c r="EQ119" s="76"/>
      <c r="ER119" s="76"/>
      <c r="ES119" s="76"/>
      <c r="ET119" s="76"/>
      <c r="EU119" s="76"/>
      <c r="EV119" s="76"/>
      <c r="EW119" s="76"/>
      <c r="EX119" s="76"/>
      <c r="EY119" s="76"/>
      <c r="EZ119" s="76"/>
      <c r="FA119" s="76"/>
      <c r="FB119" s="76"/>
      <c r="FC119" s="76"/>
      <c r="FD119" s="76"/>
      <c r="FE119" s="76"/>
      <c r="FF119" s="76"/>
      <c r="FG119" s="76"/>
      <c r="FH119" s="76"/>
      <c r="FI119" s="76"/>
      <c r="FJ119" s="76"/>
      <c r="FK119" s="76"/>
      <c r="FL119" s="76"/>
      <c r="FM119" s="76"/>
      <c r="FN119" s="76"/>
      <c r="FO119" s="76"/>
      <c r="FP119" s="76"/>
      <c r="FQ119" s="76"/>
      <c r="FR119" s="76"/>
      <c r="FS119" s="76"/>
      <c r="FT119" s="76"/>
      <c r="FU119" s="76"/>
      <c r="FV119" s="76"/>
      <c r="FW119" s="76"/>
      <c r="FX119" s="76"/>
      <c r="FY119" s="76"/>
      <c r="FZ119" s="76"/>
      <c r="GA119" s="76"/>
      <c r="GB119" s="76"/>
      <c r="GC119" s="76"/>
      <c r="GD119" s="76"/>
      <c r="GE119" s="76"/>
      <c r="GF119" s="76"/>
      <c r="GG119" s="76"/>
      <c r="GH119" s="76"/>
      <c r="GI119" s="76"/>
      <c r="GJ119" s="76"/>
      <c r="GK119" s="76"/>
      <c r="GL119" s="76"/>
      <c r="GM119" s="76"/>
      <c r="GN119" s="76"/>
      <c r="GO119" s="76"/>
      <c r="GP119" s="76"/>
      <c r="GQ119" s="76"/>
      <c r="GR119" s="76"/>
      <c r="GS119" s="76"/>
      <c r="GT119" s="76"/>
      <c r="GU119" s="76"/>
      <c r="GV119" s="76"/>
      <c r="GW119" s="76"/>
      <c r="GX119" s="76"/>
      <c r="GY119" s="76"/>
      <c r="GZ119" s="76"/>
      <c r="HA119" s="76"/>
      <c r="HB119" s="76"/>
      <c r="HC119" s="76"/>
      <c r="HD119" s="76"/>
      <c r="HE119" s="76"/>
      <c r="HF119" s="76"/>
      <c r="HG119" s="76"/>
      <c r="HH119" s="76"/>
      <c r="HI119" s="76"/>
      <c r="HJ119" s="76"/>
      <c r="HK119" s="76"/>
      <c r="HL119" s="76"/>
      <c r="HM119" s="76"/>
      <c r="HN119" s="76"/>
      <c r="HO119" s="76"/>
      <c r="HP119" s="76"/>
      <c r="HQ119" s="76"/>
      <c r="HR119" s="76"/>
      <c r="HS119" s="76"/>
      <c r="HT119" s="76"/>
      <c r="HU119" s="76"/>
      <c r="HV119" s="76"/>
      <c r="HW119" s="76"/>
      <c r="HX119" s="76"/>
      <c r="HY119" s="76"/>
      <c r="HZ119" s="76"/>
      <c r="IA119" s="76"/>
      <c r="IB119" s="76"/>
      <c r="IC119" s="76"/>
      <c r="ID119" s="76"/>
      <c r="IE119" s="76"/>
      <c r="IF119" s="76"/>
      <c r="IG119" s="76"/>
      <c r="IH119" s="76"/>
      <c r="II119" s="76"/>
      <c r="IJ119" s="76"/>
      <c r="IK119" s="76"/>
      <c r="IL119" s="76"/>
      <c r="IM119" s="76"/>
      <c r="IN119" s="76"/>
      <c r="IO119" s="76"/>
      <c r="IP119" s="76"/>
      <c r="IQ119" s="76"/>
      <c r="IR119" s="76"/>
      <c r="IS119" s="76"/>
      <c r="IT119" s="76"/>
      <c r="IU119" s="76"/>
      <c r="IV119" s="76"/>
      <c r="IW119" s="76"/>
      <c r="IX119" s="76"/>
      <c r="IY119" s="76"/>
      <c r="IZ119" s="76"/>
      <c r="JA119" s="76"/>
      <c r="JB119" s="76"/>
      <c r="JC119" s="76"/>
      <c r="JD119" s="76"/>
      <c r="JE119" s="76"/>
      <c r="JF119" s="76"/>
      <c r="JG119" s="76"/>
      <c r="JH119" s="76"/>
      <c r="JI119" s="76"/>
      <c r="JJ119" s="76"/>
      <c r="JK119" s="76"/>
      <c r="JL119" s="76"/>
      <c r="JM119" s="76"/>
      <c r="JN119" s="76"/>
      <c r="JO119" s="76"/>
      <c r="JP119" s="76"/>
      <c r="JQ119" s="76"/>
      <c r="JR119" s="76"/>
      <c r="JS119" s="76"/>
      <c r="JT119" s="76"/>
      <c r="JU119" s="76"/>
      <c r="JV119" s="76"/>
      <c r="JW119" s="76"/>
      <c r="JX119" s="76"/>
      <c r="JY119" s="76"/>
      <c r="JZ119" s="76"/>
      <c r="KA119" s="76"/>
      <c r="KB119" s="76"/>
      <c r="KC119" s="76"/>
      <c r="KD119" s="76"/>
      <c r="KE119" s="76"/>
      <c r="KF119" s="76"/>
      <c r="KG119" s="76"/>
      <c r="KH119" s="76"/>
      <c r="KI119" s="76"/>
      <c r="KJ119" s="76"/>
      <c r="KK119" s="76"/>
      <c r="KL119" s="76"/>
      <c r="KM119" s="76"/>
      <c r="KN119" s="76"/>
      <c r="KO119" s="76"/>
      <c r="KP119" s="76"/>
      <c r="KQ119" s="76"/>
      <c r="KR119" s="76"/>
      <c r="KS119" s="76"/>
      <c r="KT119" s="76"/>
      <c r="KU119" s="76"/>
      <c r="KV119" s="76"/>
      <c r="KW119" s="76"/>
      <c r="KX119" s="76"/>
      <c r="KY119" s="76"/>
      <c r="KZ119" s="76"/>
      <c r="LA119" s="76"/>
      <c r="LB119" s="76"/>
      <c r="LC119" s="76"/>
      <c r="LD119" s="76"/>
      <c r="LE119" s="76"/>
      <c r="LF119" s="76"/>
      <c r="LG119" s="76"/>
      <c r="LH119" s="76"/>
      <c r="LI119" s="76"/>
      <c r="LJ119" s="76"/>
      <c r="LK119" s="76"/>
      <c r="LL119" s="76"/>
      <c r="LM119" s="76"/>
      <c r="LN119" s="76"/>
      <c r="LO119" s="76"/>
      <c r="LP119" s="76"/>
      <c r="LQ119" s="76"/>
      <c r="LR119" s="76"/>
      <c r="LS119" s="76"/>
      <c r="LT119" s="76"/>
      <c r="LU119" s="76"/>
      <c r="LV119" s="76"/>
      <c r="LW119" s="76"/>
      <c r="LX119" s="76"/>
      <c r="LY119" s="76"/>
      <c r="LZ119" s="76"/>
      <c r="MA119" s="76"/>
      <c r="MB119" s="76"/>
      <c r="MC119" s="76"/>
      <c r="MD119" s="76"/>
      <c r="ME119" s="76"/>
      <c r="MF119" s="76"/>
      <c r="MG119" s="76"/>
      <c r="MH119" s="76"/>
      <c r="MI119" s="76"/>
      <c r="MJ119" s="76"/>
      <c r="MK119" s="76"/>
      <c r="ML119" s="76"/>
      <c r="MM119" s="76"/>
      <c r="MN119" s="76"/>
      <c r="MO119" s="76"/>
      <c r="MP119" s="76"/>
      <c r="MQ119" s="76"/>
      <c r="MR119" s="76"/>
      <c r="MS119" s="76"/>
      <c r="MT119" s="76"/>
      <c r="MU119" s="76"/>
      <c r="MV119" s="76"/>
      <c r="MW119" s="76"/>
      <c r="MX119" s="76"/>
      <c r="MY119" s="76"/>
      <c r="MZ119" s="76"/>
      <c r="NA119" s="76"/>
      <c r="NB119" s="76"/>
      <c r="NC119" s="76"/>
      <c r="ND119" s="76"/>
      <c r="NE119" s="76"/>
      <c r="NF119" s="76"/>
      <c r="NG119" s="76"/>
      <c r="NH119" s="76"/>
      <c r="NI119" s="76"/>
      <c r="NJ119" s="76"/>
      <c r="NK119" s="76"/>
      <c r="NL119" s="76"/>
      <c r="NM119" s="76"/>
      <c r="NN119" s="76"/>
      <c r="NO119" s="76"/>
      <c r="NP119" s="76"/>
      <c r="NQ119" s="76"/>
      <c r="NR119" s="76"/>
      <c r="NS119" s="76"/>
      <c r="NT119" s="76"/>
      <c r="NU119" s="76"/>
      <c r="NV119" s="76"/>
      <c r="NW119" s="76"/>
      <c r="NX119" s="76"/>
      <c r="NY119" s="76"/>
      <c r="NZ119" s="76"/>
      <c r="OA119" s="76"/>
      <c r="OB119" s="76"/>
      <c r="OC119" s="76"/>
      <c r="OD119" s="76"/>
      <c r="OE119" s="76"/>
      <c r="OF119" s="76"/>
      <c r="OG119" s="76"/>
      <c r="OH119" s="76"/>
      <c r="OI119" s="76"/>
      <c r="OJ119" s="76"/>
      <c r="OK119" s="76"/>
      <c r="OL119" s="76"/>
      <c r="OM119" s="76"/>
      <c r="ON119" s="76"/>
      <c r="OO119" s="76"/>
      <c r="OP119" s="76"/>
      <c r="OQ119" s="76"/>
      <c r="OR119" s="76"/>
      <c r="OS119" s="76"/>
      <c r="OT119" s="76"/>
      <c r="OU119" s="76"/>
      <c r="OV119" s="76"/>
      <c r="OW119" s="76"/>
      <c r="OX119" s="76"/>
      <c r="OY119" s="76"/>
      <c r="OZ119" s="76"/>
      <c r="PA119" s="76"/>
      <c r="PB119" s="76"/>
      <c r="PC119" s="76"/>
      <c r="PD119" s="76"/>
      <c r="PE119" s="76"/>
      <c r="PF119" s="76"/>
      <c r="PG119" s="76"/>
      <c r="PH119" s="76"/>
      <c r="PI119" s="76"/>
      <c r="PJ119" s="76"/>
      <c r="PK119" s="76"/>
      <c r="PL119" s="76"/>
      <c r="PM119" s="76"/>
      <c r="PN119" s="76"/>
      <c r="PO119" s="76"/>
      <c r="PP119" s="76"/>
      <c r="PQ119" s="76"/>
      <c r="PR119" s="76"/>
      <c r="PS119" s="76"/>
      <c r="PT119" s="76"/>
      <c r="PU119" s="76"/>
      <c r="PV119" s="76"/>
      <c r="PW119" s="76"/>
      <c r="PX119" s="76"/>
      <c r="PY119" s="76"/>
      <c r="PZ119" s="76"/>
      <c r="QA119" s="76"/>
      <c r="QB119" s="76"/>
      <c r="QC119" s="76"/>
      <c r="QD119" s="76"/>
      <c r="QE119" s="76"/>
      <c r="QF119" s="76"/>
      <c r="QG119" s="76"/>
      <c r="QH119" s="76"/>
      <c r="QI119" s="76"/>
      <c r="QJ119" s="76"/>
      <c r="QK119" s="76"/>
      <c r="QL119" s="76"/>
      <c r="QM119" s="76"/>
      <c r="QN119" s="76"/>
      <c r="QO119" s="76"/>
      <c r="QP119" s="76"/>
      <c r="QQ119" s="76"/>
      <c r="QR119" s="76"/>
      <c r="QS119" s="76"/>
      <c r="QT119" s="76"/>
      <c r="QU119" s="76"/>
      <c r="QV119" s="76"/>
      <c r="QW119" s="76"/>
      <c r="QX119" s="76"/>
      <c r="QY119" s="76"/>
      <c r="QZ119" s="76"/>
      <c r="RA119" s="76"/>
      <c r="RB119" s="76"/>
      <c r="RC119" s="76"/>
      <c r="RD119" s="76"/>
      <c r="RE119" s="76"/>
      <c r="RF119" s="76"/>
      <c r="RG119" s="76"/>
      <c r="RH119" s="76"/>
      <c r="RI119" s="76"/>
      <c r="RJ119" s="76"/>
      <c r="RK119" s="76"/>
      <c r="RL119" s="76"/>
      <c r="RM119" s="76"/>
      <c r="RN119" s="76"/>
      <c r="RO119" s="76"/>
      <c r="RP119" s="76"/>
      <c r="RQ119" s="76"/>
      <c r="RR119" s="76"/>
      <c r="RS119" s="76"/>
      <c r="RT119" s="76"/>
      <c r="RU119" s="76"/>
      <c r="RV119" s="76"/>
      <c r="RW119" s="76"/>
      <c r="RX119" s="76"/>
      <c r="RY119" s="76"/>
      <c r="RZ119" s="76"/>
      <c r="SA119" s="76"/>
      <c r="SB119" s="76"/>
      <c r="SC119" s="76"/>
      <c r="SD119" s="76"/>
      <c r="SE119" s="76"/>
      <c r="SF119" s="76"/>
      <c r="SG119" s="76"/>
      <c r="SH119" s="76"/>
      <c r="SI119" s="76"/>
      <c r="SJ119" s="76"/>
      <c r="SK119" s="76"/>
      <c r="SL119" s="76"/>
      <c r="SM119" s="76"/>
      <c r="SN119" s="76"/>
      <c r="SO119" s="76"/>
      <c r="SP119" s="76"/>
      <c r="SQ119" s="76"/>
      <c r="SR119" s="76"/>
      <c r="SS119" s="76"/>
      <c r="ST119" s="76"/>
      <c r="SU119" s="76"/>
      <c r="SV119" s="76"/>
      <c r="SW119" s="76"/>
      <c r="SX119" s="76"/>
      <c r="SY119" s="76"/>
      <c r="SZ119" s="76"/>
      <c r="TA119" s="76"/>
      <c r="TB119" s="76"/>
      <c r="TC119" s="76"/>
      <c r="TD119" s="76"/>
      <c r="TE119" s="76"/>
      <c r="TF119" s="76"/>
      <c r="TG119" s="76"/>
      <c r="TH119" s="76"/>
      <c r="TI119" s="76"/>
      <c r="TJ119" s="76"/>
      <c r="TK119" s="76"/>
      <c r="TL119" s="76"/>
      <c r="TM119" s="76"/>
      <c r="TN119" s="76"/>
      <c r="TO119" s="76"/>
      <c r="TP119" s="76"/>
      <c r="TQ119" s="76"/>
      <c r="TR119" s="76"/>
      <c r="TS119" s="76"/>
      <c r="TT119" s="76"/>
      <c r="TU119" s="76"/>
      <c r="TV119" s="76"/>
      <c r="TW119" s="76"/>
      <c r="TX119" s="76"/>
      <c r="TY119" s="76"/>
      <c r="TZ119" s="76"/>
      <c r="UA119" s="76"/>
      <c r="UB119" s="76"/>
      <c r="UC119" s="76"/>
      <c r="UD119" s="76"/>
      <c r="UE119" s="76"/>
      <c r="UF119" s="76"/>
      <c r="UG119" s="76"/>
      <c r="UH119" s="76"/>
      <c r="UI119" s="76"/>
      <c r="UJ119" s="76"/>
      <c r="UK119" s="76"/>
      <c r="UL119" s="76"/>
      <c r="UM119" s="76"/>
      <c r="UN119" s="76"/>
      <c r="UO119" s="76"/>
      <c r="UP119" s="76"/>
      <c r="UQ119" s="76"/>
      <c r="UR119" s="76"/>
      <c r="US119" s="76"/>
      <c r="UT119" s="76"/>
      <c r="UU119" s="76"/>
      <c r="UV119" s="76"/>
      <c r="UW119" s="76"/>
      <c r="UX119" s="76"/>
      <c r="UY119" s="76"/>
      <c r="UZ119" s="76"/>
      <c r="VA119" s="76"/>
      <c r="VB119" s="76"/>
      <c r="VC119" s="76"/>
      <c r="VD119" s="76"/>
      <c r="VE119" s="76"/>
      <c r="VF119" s="76"/>
      <c r="VG119" s="76"/>
      <c r="VH119" s="76"/>
      <c r="VI119" s="76"/>
      <c r="VJ119" s="76"/>
      <c r="VK119" s="76"/>
      <c r="VL119" s="76"/>
      <c r="VM119" s="76"/>
      <c r="VN119" s="76"/>
      <c r="VO119" s="76"/>
      <c r="VP119" s="76"/>
      <c r="VQ119" s="76"/>
      <c r="VR119" s="76"/>
      <c r="VS119" s="76"/>
      <c r="VT119" s="76"/>
      <c r="VU119" s="76"/>
      <c r="VV119" s="76"/>
      <c r="VW119" s="76"/>
      <c r="VX119" s="76"/>
      <c r="VY119" s="76"/>
      <c r="VZ119" s="76"/>
      <c r="WA119" s="76"/>
      <c r="WB119" s="76"/>
      <c r="WC119" s="76"/>
      <c r="WD119" s="76"/>
      <c r="WE119" s="76"/>
      <c r="WF119" s="76"/>
      <c r="WG119" s="76"/>
      <c r="WH119" s="76"/>
      <c r="WI119" s="76"/>
      <c r="WJ119" s="76"/>
      <c r="WK119" s="76"/>
      <c r="WL119" s="76"/>
      <c r="WM119" s="76"/>
      <c r="WN119" s="76"/>
      <c r="WO119" s="76"/>
      <c r="WP119" s="76"/>
      <c r="WQ119" s="76"/>
      <c r="WR119" s="76"/>
      <c r="WS119" s="76"/>
      <c r="WT119" s="76"/>
      <c r="WU119" s="76"/>
      <c r="WV119" s="76"/>
      <c r="WW119" s="76"/>
      <c r="WX119" s="76"/>
      <c r="WY119" s="76"/>
      <c r="WZ119" s="76"/>
      <c r="XA119" s="76"/>
      <c r="XB119" s="76"/>
      <c r="XC119" s="76"/>
      <c r="XD119" s="76"/>
      <c r="XE119" s="76"/>
      <c r="XF119" s="76"/>
      <c r="XG119" s="76"/>
      <c r="XH119" s="76"/>
      <c r="XI119" s="76"/>
      <c r="XJ119" s="76"/>
      <c r="XK119" s="76"/>
      <c r="XL119" s="76"/>
      <c r="XM119" s="76"/>
      <c r="XN119" s="76"/>
      <c r="XO119" s="76"/>
      <c r="XP119" s="76"/>
      <c r="XQ119" s="76"/>
      <c r="XR119" s="76"/>
      <c r="XS119" s="76"/>
      <c r="XT119" s="76"/>
      <c r="XU119" s="76"/>
      <c r="XV119" s="76"/>
      <c r="XW119" s="76"/>
      <c r="XX119" s="76"/>
      <c r="XY119" s="76"/>
      <c r="XZ119" s="76"/>
      <c r="YA119" s="76"/>
      <c r="YB119" s="76"/>
      <c r="YC119" s="76"/>
      <c r="YD119" s="76"/>
      <c r="YE119" s="76"/>
      <c r="YF119" s="76"/>
      <c r="YG119" s="76"/>
      <c r="YH119" s="76"/>
      <c r="YI119" s="76"/>
      <c r="YJ119" s="76"/>
      <c r="YK119" s="76"/>
      <c r="YL119" s="76"/>
      <c r="YM119" s="76"/>
      <c r="YN119" s="76"/>
      <c r="YO119" s="76"/>
      <c r="YP119" s="76"/>
      <c r="YQ119" s="76"/>
      <c r="YR119" s="76"/>
      <c r="YS119" s="76"/>
      <c r="YT119" s="76"/>
      <c r="YU119" s="76"/>
      <c r="YV119" s="76"/>
      <c r="YW119" s="76"/>
      <c r="YX119" s="76"/>
      <c r="YY119" s="76"/>
      <c r="YZ119" s="76"/>
      <c r="ZA119" s="76"/>
      <c r="ZB119" s="76"/>
      <c r="ZC119" s="76"/>
      <c r="ZD119" s="76"/>
      <c r="ZE119" s="76"/>
      <c r="ZF119" s="76"/>
      <c r="ZG119" s="76"/>
      <c r="ZH119" s="76"/>
      <c r="ZI119" s="76"/>
      <c r="ZJ119" s="76"/>
      <c r="ZK119" s="76"/>
      <c r="ZL119" s="76"/>
      <c r="ZM119" s="76"/>
      <c r="ZN119" s="76"/>
      <c r="ZO119" s="76"/>
      <c r="ZP119" s="76"/>
      <c r="ZQ119" s="76"/>
      <c r="ZR119" s="76"/>
      <c r="ZS119" s="76"/>
      <c r="ZT119" s="76"/>
      <c r="ZU119" s="76"/>
      <c r="ZV119" s="76"/>
      <c r="ZW119" s="76"/>
      <c r="ZX119" s="76"/>
      <c r="ZY119" s="76"/>
      <c r="ZZ119" s="76"/>
      <c r="AAA119" s="76"/>
      <c r="AAB119" s="76"/>
      <c r="AAC119" s="76"/>
      <c r="AAD119" s="76"/>
      <c r="AAE119" s="76"/>
      <c r="AAF119" s="76"/>
      <c r="AAG119" s="76"/>
      <c r="AAH119" s="76"/>
      <c r="AAI119" s="76"/>
      <c r="AAJ119" s="76"/>
      <c r="AAK119" s="76"/>
      <c r="AAL119" s="76"/>
      <c r="AAM119" s="76"/>
      <c r="AAN119" s="76"/>
      <c r="AAO119" s="76"/>
      <c r="AAP119" s="76"/>
      <c r="AAQ119" s="76"/>
      <c r="AAR119" s="76"/>
      <c r="AAS119" s="76"/>
      <c r="AAT119" s="76"/>
      <c r="AAU119" s="76"/>
      <c r="AAV119" s="76"/>
      <c r="AAW119" s="76"/>
      <c r="AAX119" s="76"/>
      <c r="AAY119" s="76"/>
      <c r="AAZ119" s="76"/>
      <c r="ABA119" s="76"/>
      <c r="ABB119" s="76"/>
      <c r="ABC119" s="76"/>
      <c r="ABD119" s="76"/>
      <c r="ABE119" s="76"/>
      <c r="ABF119" s="76"/>
      <c r="ABG119" s="76"/>
      <c r="ABH119" s="76"/>
      <c r="ABI119" s="76"/>
      <c r="ABJ119" s="76"/>
      <c r="ABK119" s="76"/>
      <c r="ABL119" s="76"/>
      <c r="ABM119" s="76"/>
      <c r="ABN119" s="76"/>
      <c r="ABO119" s="76"/>
      <c r="ABP119" s="76"/>
      <c r="ABQ119" s="76"/>
      <c r="ABR119" s="76"/>
      <c r="ABS119" s="76"/>
      <c r="ABT119" s="76"/>
      <c r="ABU119" s="76"/>
      <c r="ABV119" s="76"/>
      <c r="ABW119" s="76"/>
      <c r="ABX119" s="76"/>
      <c r="ABY119" s="76"/>
      <c r="ABZ119" s="76"/>
      <c r="ACA119" s="76"/>
      <c r="ACB119" s="76"/>
      <c r="ACC119" s="76"/>
      <c r="ACD119" s="76"/>
      <c r="ACE119" s="76"/>
      <c r="ACF119" s="76"/>
      <c r="ACG119" s="76"/>
      <c r="ACH119" s="76"/>
      <c r="ACI119" s="76"/>
      <c r="ACJ119" s="76"/>
      <c r="ACK119" s="76"/>
      <c r="ACL119" s="76"/>
      <c r="ACM119" s="76"/>
      <c r="ACN119" s="76"/>
      <c r="ACO119" s="76"/>
      <c r="ACP119" s="76"/>
      <c r="ACQ119" s="76"/>
      <c r="ACR119" s="76"/>
      <c r="ACS119" s="76"/>
      <c r="ACT119" s="76"/>
      <c r="ACU119" s="76"/>
      <c r="ACV119" s="76"/>
      <c r="ACW119" s="76"/>
      <c r="ACX119" s="76"/>
      <c r="ACY119" s="76"/>
      <c r="ACZ119" s="76"/>
      <c r="ADA119" s="76"/>
      <c r="ADB119" s="76"/>
      <c r="ADC119" s="76"/>
      <c r="ADD119" s="76"/>
      <c r="ADE119" s="76"/>
      <c r="ADF119" s="76"/>
      <c r="ADG119" s="76"/>
      <c r="ADH119" s="76"/>
      <c r="ADI119" s="76"/>
      <c r="ADJ119" s="76"/>
      <c r="ADK119" s="76"/>
      <c r="ADL119" s="76"/>
      <c r="ADM119" s="76"/>
      <c r="ADN119" s="76"/>
      <c r="ADO119" s="76"/>
      <c r="ADP119" s="76"/>
      <c r="ADQ119" s="76"/>
      <c r="ADR119" s="76"/>
      <c r="ADS119" s="76"/>
      <c r="ADT119" s="76"/>
      <c r="ADU119" s="76"/>
      <c r="ADV119" s="76"/>
      <c r="ADW119" s="76"/>
      <c r="ADX119" s="76"/>
      <c r="ADY119" s="76"/>
      <c r="ADZ119" s="76"/>
      <c r="AEA119" s="76"/>
      <c r="AEB119" s="76"/>
      <c r="AEC119" s="76"/>
      <c r="AED119" s="76"/>
      <c r="AEE119" s="76"/>
      <c r="AEF119" s="76"/>
      <c r="AEG119" s="76"/>
      <c r="AEH119" s="76"/>
      <c r="AEI119" s="76"/>
      <c r="AEJ119" s="76"/>
      <c r="AEK119" s="76"/>
      <c r="AEL119" s="76"/>
      <c r="AEM119" s="76"/>
      <c r="AEN119" s="76"/>
      <c r="AEO119" s="76"/>
      <c r="AEP119" s="76"/>
      <c r="AEQ119" s="76"/>
      <c r="AER119" s="76"/>
      <c r="AES119" s="76"/>
      <c r="AET119" s="76"/>
      <c r="AEU119" s="76"/>
      <c r="AEV119" s="76"/>
      <c r="AEW119" s="76"/>
      <c r="AEX119" s="76"/>
      <c r="AEY119" s="76"/>
      <c r="AEZ119" s="76"/>
      <c r="AFA119" s="76"/>
      <c r="AFB119" s="76"/>
      <c r="AFC119" s="76"/>
      <c r="AFD119" s="76"/>
      <c r="AFE119" s="76"/>
      <c r="AFF119" s="76"/>
      <c r="AFG119" s="76"/>
      <c r="AFH119" s="76"/>
      <c r="AFI119" s="76"/>
      <c r="AFJ119" s="76"/>
      <c r="AFK119" s="76"/>
      <c r="AFL119" s="76"/>
      <c r="AFM119" s="76"/>
      <c r="AFN119" s="76"/>
      <c r="AFO119" s="76"/>
      <c r="AFP119" s="76"/>
      <c r="AFQ119" s="76"/>
      <c r="AFR119" s="76"/>
      <c r="AFS119" s="76"/>
      <c r="AFT119" s="76"/>
      <c r="AFU119" s="76"/>
      <c r="AFV119" s="76"/>
      <c r="AFW119" s="76"/>
      <c r="AFX119" s="76"/>
      <c r="AFY119" s="76"/>
      <c r="AFZ119" s="76"/>
      <c r="AGA119" s="76"/>
      <c r="AGB119" s="76"/>
      <c r="AGC119" s="76"/>
      <c r="AGD119" s="76"/>
      <c r="AGE119" s="76"/>
      <c r="AGF119" s="76"/>
      <c r="AGG119" s="76"/>
      <c r="AGH119" s="76"/>
      <c r="AGI119" s="76"/>
      <c r="AGJ119" s="76"/>
      <c r="AGK119" s="76"/>
      <c r="AGL119" s="76"/>
      <c r="AGM119" s="76"/>
      <c r="AGN119" s="76"/>
      <c r="AGO119" s="76"/>
      <c r="AGP119" s="76"/>
      <c r="AGQ119" s="76"/>
      <c r="AGR119" s="76"/>
      <c r="AGS119" s="76"/>
      <c r="AGT119" s="76"/>
      <c r="AGU119" s="76"/>
      <c r="AGV119" s="76"/>
      <c r="AGW119" s="76"/>
      <c r="AGX119" s="76"/>
      <c r="AGY119" s="76"/>
      <c r="AGZ119" s="76"/>
      <c r="AHA119" s="76"/>
      <c r="AHB119" s="76"/>
      <c r="AHC119" s="76"/>
      <c r="AHD119" s="76"/>
      <c r="AHE119" s="76"/>
      <c r="AHF119" s="76"/>
      <c r="AHG119" s="76"/>
      <c r="AHH119" s="76"/>
      <c r="AHI119" s="76"/>
      <c r="AHJ119" s="76"/>
      <c r="AHK119" s="76"/>
      <c r="AHL119" s="76"/>
      <c r="AHM119" s="76"/>
      <c r="AHN119" s="76"/>
      <c r="AHO119" s="76"/>
      <c r="AHP119" s="76"/>
      <c r="AHQ119" s="76"/>
      <c r="AHR119" s="76"/>
      <c r="AHS119" s="76"/>
      <c r="AHT119" s="76"/>
      <c r="AHU119" s="76"/>
      <c r="AHV119" s="76"/>
      <c r="AHW119" s="76"/>
      <c r="AHX119" s="76"/>
      <c r="AHY119" s="76"/>
      <c r="AHZ119" s="76"/>
      <c r="AIA119" s="76"/>
      <c r="AIB119" s="76"/>
      <c r="AIC119" s="76"/>
      <c r="AID119" s="76"/>
      <c r="AIE119" s="76"/>
      <c r="AIF119" s="76"/>
      <c r="AIG119" s="76"/>
      <c r="AIH119" s="76"/>
      <c r="AII119" s="76"/>
      <c r="AIJ119" s="76"/>
      <c r="AIK119" s="76"/>
      <c r="AIL119" s="76"/>
      <c r="AIM119" s="76"/>
      <c r="AIN119" s="76"/>
      <c r="AIO119" s="76"/>
      <c r="AIP119" s="76"/>
      <c r="AIQ119" s="76"/>
      <c r="AIR119" s="76"/>
      <c r="AIS119" s="76"/>
      <c r="AIT119" s="76"/>
      <c r="AIU119" s="76"/>
      <c r="AIV119" s="76"/>
      <c r="AIW119" s="76"/>
      <c r="AIX119" s="76"/>
      <c r="AIY119" s="76"/>
      <c r="AIZ119" s="76"/>
      <c r="AJA119" s="76"/>
      <c r="AJB119" s="76"/>
      <c r="AJC119" s="76"/>
      <c r="AJD119" s="76"/>
      <c r="AJE119" s="76"/>
      <c r="AJF119" s="76"/>
      <c r="AJG119" s="76"/>
      <c r="AJH119" s="76"/>
      <c r="AJI119" s="76"/>
      <c r="AJJ119" s="76"/>
      <c r="AJK119" s="76"/>
      <c r="AJL119" s="76"/>
      <c r="AJM119" s="76"/>
      <c r="AJN119" s="76"/>
      <c r="AJO119" s="76"/>
      <c r="AJP119" s="76"/>
      <c r="AJQ119" s="76"/>
      <c r="AJR119" s="76"/>
      <c r="AJS119" s="76"/>
      <c r="AJT119" s="76"/>
      <c r="AJU119" s="76"/>
      <c r="AJV119" s="76"/>
      <c r="AJW119" s="76"/>
      <c r="AJX119" s="76"/>
      <c r="AJY119" s="76"/>
      <c r="AJZ119" s="76"/>
      <c r="AKA119" s="76"/>
      <c r="AKB119" s="76"/>
      <c r="AKC119" s="76"/>
      <c r="AKD119" s="76"/>
      <c r="AKE119" s="76"/>
      <c r="AKF119" s="76"/>
      <c r="AKG119" s="76"/>
      <c r="AKH119" s="76"/>
      <c r="AKI119" s="76"/>
      <c r="AKJ119" s="76"/>
      <c r="AKK119" s="76"/>
      <c r="AKL119" s="76"/>
      <c r="AKM119" s="76"/>
      <c r="AKN119" s="76"/>
      <c r="AKO119" s="76"/>
      <c r="AKP119" s="76"/>
      <c r="AKQ119" s="76"/>
      <c r="AKR119" s="76"/>
      <c r="AKS119" s="76"/>
      <c r="AKT119" s="76"/>
      <c r="AKU119" s="76"/>
      <c r="AKV119" s="76"/>
      <c r="AKW119" s="76"/>
      <c r="AKX119" s="76"/>
      <c r="AKY119" s="76"/>
      <c r="AKZ119" s="76"/>
      <c r="ALA119" s="76"/>
      <c r="ALB119" s="76"/>
      <c r="ALC119" s="76"/>
      <c r="ALD119" s="76"/>
      <c r="ALE119" s="76"/>
      <c r="ALF119" s="76"/>
      <c r="ALG119" s="76"/>
      <c r="ALH119" s="76"/>
      <c r="ALI119" s="76"/>
      <c r="ALJ119" s="76"/>
      <c r="ALK119" s="76"/>
      <c r="ALL119" s="76"/>
      <c r="ALM119" s="76"/>
      <c r="ALN119" s="76"/>
      <c r="ALO119" s="76"/>
      <c r="ALP119" s="76"/>
      <c r="ALQ119" s="76"/>
      <c r="ALR119" s="76"/>
      <c r="ALS119" s="76"/>
      <c r="ALT119" s="76"/>
      <c r="ALU119" s="76"/>
      <c r="ALV119" s="76"/>
      <c r="ALW119" s="76"/>
      <c r="ALX119" s="76"/>
      <c r="ALY119" s="76"/>
      <c r="ALZ119" s="76"/>
      <c r="AMA119" s="76"/>
      <c r="AMB119" s="76"/>
      <c r="AMC119" s="76"/>
      <c r="AMD119" s="76"/>
      <c r="AME119" s="76"/>
    </row>
    <row r="120" spans="1:1019" s="77" customFormat="1">
      <c r="A120" s="49" t="s">
        <v>138</v>
      </c>
      <c r="B120" s="49"/>
      <c r="C120" s="49"/>
      <c r="D120" s="50" t="s">
        <v>67</v>
      </c>
      <c r="E120" s="49"/>
      <c r="F120" s="62"/>
      <c r="G120" s="51"/>
      <c r="H120" s="51"/>
      <c r="I120" s="51"/>
      <c r="J120" s="51">
        <f>SUM(J121:J123)</f>
        <v>1389837.66</v>
      </c>
      <c r="K120" s="76"/>
      <c r="L120" s="76"/>
      <c r="M120" s="76"/>
      <c r="N120" s="76"/>
      <c r="O120" s="76"/>
      <c r="P120" s="76"/>
      <c r="Q120" s="76"/>
      <c r="R120" s="76"/>
      <c r="S120" s="76"/>
      <c r="T120" s="76"/>
      <c r="U120" s="76"/>
      <c r="V120" s="76"/>
      <c r="W120" s="76"/>
      <c r="X120" s="76"/>
      <c r="Y120" s="76"/>
      <c r="Z120" s="76"/>
      <c r="AA120" s="76"/>
      <c r="AB120" s="76"/>
      <c r="AC120" s="76"/>
      <c r="AD120" s="76"/>
      <c r="AE120" s="76"/>
      <c r="AF120" s="76"/>
      <c r="AG120" s="76"/>
      <c r="AH120" s="76"/>
      <c r="AI120" s="76"/>
      <c r="AJ120" s="76"/>
      <c r="AK120" s="76"/>
      <c r="AL120" s="76"/>
      <c r="AM120" s="76"/>
      <c r="AN120" s="76"/>
      <c r="AO120" s="76"/>
      <c r="AP120" s="76"/>
      <c r="AQ120" s="76"/>
      <c r="AR120" s="76"/>
      <c r="AS120" s="76"/>
      <c r="AT120" s="76"/>
      <c r="AU120" s="76"/>
      <c r="AV120" s="76"/>
      <c r="AW120" s="76"/>
      <c r="AX120" s="76"/>
      <c r="AY120" s="76"/>
      <c r="AZ120" s="76"/>
      <c r="BA120" s="76"/>
      <c r="BB120" s="76"/>
      <c r="BC120" s="76"/>
      <c r="BD120" s="76"/>
      <c r="BE120" s="76"/>
      <c r="BF120" s="76"/>
      <c r="BG120" s="76"/>
      <c r="BH120" s="76"/>
      <c r="BI120" s="76"/>
      <c r="BJ120" s="76"/>
      <c r="BK120" s="76"/>
      <c r="BL120" s="76"/>
      <c r="BM120" s="76"/>
      <c r="BN120" s="76"/>
      <c r="BO120" s="76"/>
      <c r="BP120" s="76"/>
      <c r="BQ120" s="76"/>
      <c r="BR120" s="76"/>
      <c r="BS120" s="76"/>
      <c r="BT120" s="76"/>
      <c r="BU120" s="76"/>
      <c r="BV120" s="76"/>
      <c r="BW120" s="76"/>
      <c r="BX120" s="76"/>
      <c r="BY120" s="76"/>
      <c r="BZ120" s="76"/>
      <c r="CA120" s="76"/>
      <c r="CB120" s="76"/>
      <c r="CC120" s="76"/>
      <c r="CD120" s="76"/>
      <c r="CE120" s="76"/>
      <c r="CF120" s="76"/>
      <c r="CG120" s="76"/>
      <c r="CH120" s="76"/>
      <c r="CI120" s="76"/>
      <c r="CJ120" s="76"/>
      <c r="CK120" s="76"/>
      <c r="CL120" s="76"/>
      <c r="CM120" s="76"/>
      <c r="CN120" s="76"/>
      <c r="CO120" s="76"/>
      <c r="CP120" s="76"/>
      <c r="CQ120" s="76"/>
      <c r="CR120" s="76"/>
      <c r="CS120" s="76"/>
      <c r="CT120" s="76"/>
      <c r="CU120" s="76"/>
      <c r="CV120" s="76"/>
      <c r="CW120" s="76"/>
      <c r="CX120" s="76"/>
      <c r="CY120" s="76"/>
      <c r="CZ120" s="76"/>
      <c r="DA120" s="76"/>
      <c r="DB120" s="76"/>
      <c r="DC120" s="76"/>
      <c r="DD120" s="76"/>
      <c r="DE120" s="76"/>
      <c r="DF120" s="76"/>
      <c r="DG120" s="76"/>
      <c r="DH120" s="76"/>
      <c r="DI120" s="76"/>
      <c r="DJ120" s="76"/>
      <c r="DK120" s="76"/>
      <c r="DL120" s="76"/>
      <c r="DM120" s="76"/>
      <c r="DN120" s="76"/>
      <c r="DO120" s="76"/>
      <c r="DP120" s="76"/>
      <c r="DQ120" s="76"/>
      <c r="DR120" s="76"/>
      <c r="DS120" s="76"/>
      <c r="DT120" s="76"/>
      <c r="DU120" s="76"/>
      <c r="DV120" s="76"/>
      <c r="DW120" s="76"/>
      <c r="DX120" s="76"/>
      <c r="DY120" s="76"/>
      <c r="DZ120" s="76"/>
      <c r="EA120" s="76"/>
      <c r="EB120" s="76"/>
      <c r="EC120" s="76"/>
      <c r="ED120" s="76"/>
      <c r="EE120" s="76"/>
      <c r="EF120" s="76"/>
      <c r="EG120" s="76"/>
      <c r="EH120" s="76"/>
      <c r="EI120" s="76"/>
      <c r="EJ120" s="76"/>
      <c r="EK120" s="76"/>
      <c r="EL120" s="76"/>
      <c r="EM120" s="76"/>
      <c r="EN120" s="76"/>
      <c r="EO120" s="76"/>
      <c r="EP120" s="76"/>
      <c r="EQ120" s="76"/>
      <c r="ER120" s="76"/>
      <c r="ES120" s="76"/>
      <c r="ET120" s="76"/>
      <c r="EU120" s="76"/>
      <c r="EV120" s="76"/>
      <c r="EW120" s="76"/>
      <c r="EX120" s="76"/>
      <c r="EY120" s="76"/>
      <c r="EZ120" s="76"/>
      <c r="FA120" s="76"/>
      <c r="FB120" s="76"/>
      <c r="FC120" s="76"/>
      <c r="FD120" s="76"/>
      <c r="FE120" s="76"/>
      <c r="FF120" s="76"/>
      <c r="FG120" s="76"/>
      <c r="FH120" s="76"/>
      <c r="FI120" s="76"/>
      <c r="FJ120" s="76"/>
      <c r="FK120" s="76"/>
      <c r="FL120" s="76"/>
      <c r="FM120" s="76"/>
      <c r="FN120" s="76"/>
      <c r="FO120" s="76"/>
      <c r="FP120" s="76"/>
      <c r="FQ120" s="76"/>
      <c r="FR120" s="76"/>
      <c r="FS120" s="76"/>
      <c r="FT120" s="76"/>
      <c r="FU120" s="76"/>
      <c r="FV120" s="76"/>
      <c r="FW120" s="76"/>
      <c r="FX120" s="76"/>
      <c r="FY120" s="76"/>
      <c r="FZ120" s="76"/>
      <c r="GA120" s="76"/>
      <c r="GB120" s="76"/>
      <c r="GC120" s="76"/>
      <c r="GD120" s="76"/>
      <c r="GE120" s="76"/>
      <c r="GF120" s="76"/>
      <c r="GG120" s="76"/>
      <c r="GH120" s="76"/>
      <c r="GI120" s="76"/>
      <c r="GJ120" s="76"/>
      <c r="GK120" s="76"/>
      <c r="GL120" s="76"/>
      <c r="GM120" s="76"/>
      <c r="GN120" s="76"/>
      <c r="GO120" s="76"/>
      <c r="GP120" s="76"/>
      <c r="GQ120" s="76"/>
      <c r="GR120" s="76"/>
      <c r="GS120" s="76"/>
      <c r="GT120" s="76"/>
      <c r="GU120" s="76"/>
      <c r="GV120" s="76"/>
      <c r="GW120" s="76"/>
      <c r="GX120" s="76"/>
      <c r="GY120" s="76"/>
      <c r="GZ120" s="76"/>
      <c r="HA120" s="76"/>
      <c r="HB120" s="76"/>
      <c r="HC120" s="76"/>
      <c r="HD120" s="76"/>
      <c r="HE120" s="76"/>
      <c r="HF120" s="76"/>
      <c r="HG120" s="76"/>
      <c r="HH120" s="76"/>
      <c r="HI120" s="76"/>
      <c r="HJ120" s="76"/>
      <c r="HK120" s="76"/>
      <c r="HL120" s="76"/>
      <c r="HM120" s="76"/>
      <c r="HN120" s="76"/>
      <c r="HO120" s="76"/>
      <c r="HP120" s="76"/>
      <c r="HQ120" s="76"/>
      <c r="HR120" s="76"/>
      <c r="HS120" s="76"/>
      <c r="HT120" s="76"/>
      <c r="HU120" s="76"/>
      <c r="HV120" s="76"/>
      <c r="HW120" s="76"/>
      <c r="HX120" s="76"/>
      <c r="HY120" s="76"/>
      <c r="HZ120" s="76"/>
      <c r="IA120" s="76"/>
      <c r="IB120" s="76"/>
      <c r="IC120" s="76"/>
      <c r="ID120" s="76"/>
      <c r="IE120" s="76"/>
      <c r="IF120" s="76"/>
      <c r="IG120" s="76"/>
      <c r="IH120" s="76"/>
      <c r="II120" s="76"/>
      <c r="IJ120" s="76"/>
      <c r="IK120" s="76"/>
      <c r="IL120" s="76"/>
      <c r="IM120" s="76"/>
      <c r="IN120" s="76"/>
      <c r="IO120" s="76"/>
      <c r="IP120" s="76"/>
      <c r="IQ120" s="76"/>
      <c r="IR120" s="76"/>
      <c r="IS120" s="76"/>
      <c r="IT120" s="76"/>
      <c r="IU120" s="76"/>
      <c r="IV120" s="76"/>
      <c r="IW120" s="76"/>
      <c r="IX120" s="76"/>
      <c r="IY120" s="76"/>
      <c r="IZ120" s="76"/>
      <c r="JA120" s="76"/>
      <c r="JB120" s="76"/>
      <c r="JC120" s="76"/>
      <c r="JD120" s="76"/>
      <c r="JE120" s="76"/>
      <c r="JF120" s="76"/>
      <c r="JG120" s="76"/>
      <c r="JH120" s="76"/>
      <c r="JI120" s="76"/>
      <c r="JJ120" s="76"/>
      <c r="JK120" s="76"/>
      <c r="JL120" s="76"/>
      <c r="JM120" s="76"/>
      <c r="JN120" s="76"/>
      <c r="JO120" s="76"/>
      <c r="JP120" s="76"/>
      <c r="JQ120" s="76"/>
      <c r="JR120" s="76"/>
      <c r="JS120" s="76"/>
      <c r="JT120" s="76"/>
      <c r="JU120" s="76"/>
      <c r="JV120" s="76"/>
      <c r="JW120" s="76"/>
      <c r="JX120" s="76"/>
      <c r="JY120" s="76"/>
      <c r="JZ120" s="76"/>
      <c r="KA120" s="76"/>
      <c r="KB120" s="76"/>
      <c r="KC120" s="76"/>
      <c r="KD120" s="76"/>
      <c r="KE120" s="76"/>
      <c r="KF120" s="76"/>
      <c r="KG120" s="76"/>
      <c r="KH120" s="76"/>
      <c r="KI120" s="76"/>
      <c r="KJ120" s="76"/>
      <c r="KK120" s="76"/>
      <c r="KL120" s="76"/>
      <c r="KM120" s="76"/>
      <c r="KN120" s="76"/>
      <c r="KO120" s="76"/>
      <c r="KP120" s="76"/>
      <c r="KQ120" s="76"/>
      <c r="KR120" s="76"/>
      <c r="KS120" s="76"/>
      <c r="KT120" s="76"/>
      <c r="KU120" s="76"/>
      <c r="KV120" s="76"/>
      <c r="KW120" s="76"/>
      <c r="KX120" s="76"/>
      <c r="KY120" s="76"/>
      <c r="KZ120" s="76"/>
      <c r="LA120" s="76"/>
      <c r="LB120" s="76"/>
      <c r="LC120" s="76"/>
      <c r="LD120" s="76"/>
      <c r="LE120" s="76"/>
      <c r="LF120" s="76"/>
      <c r="LG120" s="76"/>
      <c r="LH120" s="76"/>
      <c r="LI120" s="76"/>
      <c r="LJ120" s="76"/>
      <c r="LK120" s="76"/>
      <c r="LL120" s="76"/>
      <c r="LM120" s="76"/>
      <c r="LN120" s="76"/>
      <c r="LO120" s="76"/>
      <c r="LP120" s="76"/>
      <c r="LQ120" s="76"/>
      <c r="LR120" s="76"/>
      <c r="LS120" s="76"/>
      <c r="LT120" s="76"/>
      <c r="LU120" s="76"/>
      <c r="LV120" s="76"/>
      <c r="LW120" s="76"/>
      <c r="LX120" s="76"/>
      <c r="LY120" s="76"/>
      <c r="LZ120" s="76"/>
      <c r="MA120" s="76"/>
      <c r="MB120" s="76"/>
      <c r="MC120" s="76"/>
      <c r="MD120" s="76"/>
      <c r="ME120" s="76"/>
      <c r="MF120" s="76"/>
      <c r="MG120" s="76"/>
      <c r="MH120" s="76"/>
      <c r="MI120" s="76"/>
      <c r="MJ120" s="76"/>
      <c r="MK120" s="76"/>
      <c r="ML120" s="76"/>
      <c r="MM120" s="76"/>
      <c r="MN120" s="76"/>
      <c r="MO120" s="76"/>
      <c r="MP120" s="76"/>
      <c r="MQ120" s="76"/>
      <c r="MR120" s="76"/>
      <c r="MS120" s="76"/>
      <c r="MT120" s="76"/>
      <c r="MU120" s="76"/>
      <c r="MV120" s="76"/>
      <c r="MW120" s="76"/>
      <c r="MX120" s="76"/>
      <c r="MY120" s="76"/>
      <c r="MZ120" s="76"/>
      <c r="NA120" s="76"/>
      <c r="NB120" s="76"/>
      <c r="NC120" s="76"/>
      <c r="ND120" s="76"/>
      <c r="NE120" s="76"/>
      <c r="NF120" s="76"/>
      <c r="NG120" s="76"/>
      <c r="NH120" s="76"/>
      <c r="NI120" s="76"/>
      <c r="NJ120" s="76"/>
      <c r="NK120" s="76"/>
      <c r="NL120" s="76"/>
      <c r="NM120" s="76"/>
      <c r="NN120" s="76"/>
      <c r="NO120" s="76"/>
      <c r="NP120" s="76"/>
      <c r="NQ120" s="76"/>
      <c r="NR120" s="76"/>
      <c r="NS120" s="76"/>
      <c r="NT120" s="76"/>
      <c r="NU120" s="76"/>
      <c r="NV120" s="76"/>
      <c r="NW120" s="76"/>
      <c r="NX120" s="76"/>
      <c r="NY120" s="76"/>
      <c r="NZ120" s="76"/>
      <c r="OA120" s="76"/>
      <c r="OB120" s="76"/>
      <c r="OC120" s="76"/>
      <c r="OD120" s="76"/>
      <c r="OE120" s="76"/>
      <c r="OF120" s="76"/>
      <c r="OG120" s="76"/>
      <c r="OH120" s="76"/>
      <c r="OI120" s="76"/>
      <c r="OJ120" s="76"/>
      <c r="OK120" s="76"/>
      <c r="OL120" s="76"/>
      <c r="OM120" s="76"/>
      <c r="ON120" s="76"/>
      <c r="OO120" s="76"/>
      <c r="OP120" s="76"/>
      <c r="OQ120" s="76"/>
      <c r="OR120" s="76"/>
      <c r="OS120" s="76"/>
      <c r="OT120" s="76"/>
      <c r="OU120" s="76"/>
      <c r="OV120" s="76"/>
      <c r="OW120" s="76"/>
      <c r="OX120" s="76"/>
      <c r="OY120" s="76"/>
      <c r="OZ120" s="76"/>
      <c r="PA120" s="76"/>
      <c r="PB120" s="76"/>
      <c r="PC120" s="76"/>
      <c r="PD120" s="76"/>
      <c r="PE120" s="76"/>
      <c r="PF120" s="76"/>
      <c r="PG120" s="76"/>
      <c r="PH120" s="76"/>
      <c r="PI120" s="76"/>
      <c r="PJ120" s="76"/>
      <c r="PK120" s="76"/>
      <c r="PL120" s="76"/>
      <c r="PM120" s="76"/>
      <c r="PN120" s="76"/>
      <c r="PO120" s="76"/>
      <c r="PP120" s="76"/>
      <c r="PQ120" s="76"/>
      <c r="PR120" s="76"/>
      <c r="PS120" s="76"/>
      <c r="PT120" s="76"/>
      <c r="PU120" s="76"/>
      <c r="PV120" s="76"/>
      <c r="PW120" s="76"/>
      <c r="PX120" s="76"/>
      <c r="PY120" s="76"/>
      <c r="PZ120" s="76"/>
      <c r="QA120" s="76"/>
      <c r="QB120" s="76"/>
      <c r="QC120" s="76"/>
      <c r="QD120" s="76"/>
      <c r="QE120" s="76"/>
      <c r="QF120" s="76"/>
      <c r="QG120" s="76"/>
      <c r="QH120" s="76"/>
      <c r="QI120" s="76"/>
      <c r="QJ120" s="76"/>
      <c r="QK120" s="76"/>
      <c r="QL120" s="76"/>
      <c r="QM120" s="76"/>
      <c r="QN120" s="76"/>
      <c r="QO120" s="76"/>
      <c r="QP120" s="76"/>
      <c r="QQ120" s="76"/>
      <c r="QR120" s="76"/>
      <c r="QS120" s="76"/>
      <c r="QT120" s="76"/>
      <c r="QU120" s="76"/>
      <c r="QV120" s="76"/>
      <c r="QW120" s="76"/>
      <c r="QX120" s="76"/>
      <c r="QY120" s="76"/>
      <c r="QZ120" s="76"/>
      <c r="RA120" s="76"/>
      <c r="RB120" s="76"/>
      <c r="RC120" s="76"/>
      <c r="RD120" s="76"/>
      <c r="RE120" s="76"/>
      <c r="RF120" s="76"/>
      <c r="RG120" s="76"/>
      <c r="RH120" s="76"/>
      <c r="RI120" s="76"/>
      <c r="RJ120" s="76"/>
      <c r="RK120" s="76"/>
      <c r="RL120" s="76"/>
      <c r="RM120" s="76"/>
      <c r="RN120" s="76"/>
      <c r="RO120" s="76"/>
      <c r="RP120" s="76"/>
      <c r="RQ120" s="76"/>
      <c r="RR120" s="76"/>
      <c r="RS120" s="76"/>
      <c r="RT120" s="76"/>
      <c r="RU120" s="76"/>
      <c r="RV120" s="76"/>
      <c r="RW120" s="76"/>
      <c r="RX120" s="76"/>
      <c r="RY120" s="76"/>
      <c r="RZ120" s="76"/>
      <c r="SA120" s="76"/>
      <c r="SB120" s="76"/>
      <c r="SC120" s="76"/>
      <c r="SD120" s="76"/>
      <c r="SE120" s="76"/>
      <c r="SF120" s="76"/>
      <c r="SG120" s="76"/>
      <c r="SH120" s="76"/>
      <c r="SI120" s="76"/>
      <c r="SJ120" s="76"/>
      <c r="SK120" s="76"/>
      <c r="SL120" s="76"/>
      <c r="SM120" s="76"/>
      <c r="SN120" s="76"/>
      <c r="SO120" s="76"/>
      <c r="SP120" s="76"/>
      <c r="SQ120" s="76"/>
      <c r="SR120" s="76"/>
      <c r="SS120" s="76"/>
      <c r="ST120" s="76"/>
      <c r="SU120" s="76"/>
      <c r="SV120" s="76"/>
      <c r="SW120" s="76"/>
      <c r="SX120" s="76"/>
      <c r="SY120" s="76"/>
      <c r="SZ120" s="76"/>
      <c r="TA120" s="76"/>
      <c r="TB120" s="76"/>
      <c r="TC120" s="76"/>
      <c r="TD120" s="76"/>
      <c r="TE120" s="76"/>
      <c r="TF120" s="76"/>
      <c r="TG120" s="76"/>
      <c r="TH120" s="76"/>
      <c r="TI120" s="76"/>
      <c r="TJ120" s="76"/>
      <c r="TK120" s="76"/>
      <c r="TL120" s="76"/>
      <c r="TM120" s="76"/>
      <c r="TN120" s="76"/>
      <c r="TO120" s="76"/>
      <c r="TP120" s="76"/>
      <c r="TQ120" s="76"/>
      <c r="TR120" s="76"/>
      <c r="TS120" s="76"/>
      <c r="TT120" s="76"/>
      <c r="TU120" s="76"/>
      <c r="TV120" s="76"/>
      <c r="TW120" s="76"/>
      <c r="TX120" s="76"/>
      <c r="TY120" s="76"/>
      <c r="TZ120" s="76"/>
      <c r="UA120" s="76"/>
      <c r="UB120" s="76"/>
      <c r="UC120" s="76"/>
      <c r="UD120" s="76"/>
      <c r="UE120" s="76"/>
      <c r="UF120" s="76"/>
      <c r="UG120" s="76"/>
      <c r="UH120" s="76"/>
      <c r="UI120" s="76"/>
      <c r="UJ120" s="76"/>
      <c r="UK120" s="76"/>
      <c r="UL120" s="76"/>
      <c r="UM120" s="76"/>
      <c r="UN120" s="76"/>
      <c r="UO120" s="76"/>
      <c r="UP120" s="76"/>
      <c r="UQ120" s="76"/>
      <c r="UR120" s="76"/>
      <c r="US120" s="76"/>
      <c r="UT120" s="76"/>
      <c r="UU120" s="76"/>
      <c r="UV120" s="76"/>
      <c r="UW120" s="76"/>
      <c r="UX120" s="76"/>
      <c r="UY120" s="76"/>
      <c r="UZ120" s="76"/>
      <c r="VA120" s="76"/>
      <c r="VB120" s="76"/>
      <c r="VC120" s="76"/>
      <c r="VD120" s="76"/>
      <c r="VE120" s="76"/>
      <c r="VF120" s="76"/>
      <c r="VG120" s="76"/>
      <c r="VH120" s="76"/>
      <c r="VI120" s="76"/>
      <c r="VJ120" s="76"/>
      <c r="VK120" s="76"/>
      <c r="VL120" s="76"/>
      <c r="VM120" s="76"/>
      <c r="VN120" s="76"/>
      <c r="VO120" s="76"/>
      <c r="VP120" s="76"/>
      <c r="VQ120" s="76"/>
      <c r="VR120" s="76"/>
      <c r="VS120" s="76"/>
      <c r="VT120" s="76"/>
      <c r="VU120" s="76"/>
      <c r="VV120" s="76"/>
      <c r="VW120" s="76"/>
      <c r="VX120" s="76"/>
      <c r="VY120" s="76"/>
      <c r="VZ120" s="76"/>
      <c r="WA120" s="76"/>
      <c r="WB120" s="76"/>
      <c r="WC120" s="76"/>
      <c r="WD120" s="76"/>
      <c r="WE120" s="76"/>
      <c r="WF120" s="76"/>
      <c r="WG120" s="76"/>
      <c r="WH120" s="76"/>
      <c r="WI120" s="76"/>
      <c r="WJ120" s="76"/>
      <c r="WK120" s="76"/>
      <c r="WL120" s="76"/>
      <c r="WM120" s="76"/>
      <c r="WN120" s="76"/>
      <c r="WO120" s="76"/>
      <c r="WP120" s="76"/>
      <c r="WQ120" s="76"/>
      <c r="WR120" s="76"/>
      <c r="WS120" s="76"/>
      <c r="WT120" s="76"/>
      <c r="WU120" s="76"/>
      <c r="WV120" s="76"/>
      <c r="WW120" s="76"/>
      <c r="WX120" s="76"/>
      <c r="WY120" s="76"/>
      <c r="WZ120" s="76"/>
      <c r="XA120" s="76"/>
      <c r="XB120" s="76"/>
      <c r="XC120" s="76"/>
      <c r="XD120" s="76"/>
      <c r="XE120" s="76"/>
      <c r="XF120" s="76"/>
      <c r="XG120" s="76"/>
      <c r="XH120" s="76"/>
      <c r="XI120" s="76"/>
      <c r="XJ120" s="76"/>
      <c r="XK120" s="76"/>
      <c r="XL120" s="76"/>
      <c r="XM120" s="76"/>
      <c r="XN120" s="76"/>
      <c r="XO120" s="76"/>
      <c r="XP120" s="76"/>
      <c r="XQ120" s="76"/>
      <c r="XR120" s="76"/>
      <c r="XS120" s="76"/>
      <c r="XT120" s="76"/>
      <c r="XU120" s="76"/>
      <c r="XV120" s="76"/>
      <c r="XW120" s="76"/>
      <c r="XX120" s="76"/>
      <c r="XY120" s="76"/>
      <c r="XZ120" s="76"/>
      <c r="YA120" s="76"/>
      <c r="YB120" s="76"/>
      <c r="YC120" s="76"/>
      <c r="YD120" s="76"/>
      <c r="YE120" s="76"/>
      <c r="YF120" s="76"/>
      <c r="YG120" s="76"/>
      <c r="YH120" s="76"/>
      <c r="YI120" s="76"/>
      <c r="YJ120" s="76"/>
      <c r="YK120" s="76"/>
      <c r="YL120" s="76"/>
      <c r="YM120" s="76"/>
      <c r="YN120" s="76"/>
      <c r="YO120" s="76"/>
      <c r="YP120" s="76"/>
      <c r="YQ120" s="76"/>
      <c r="YR120" s="76"/>
      <c r="YS120" s="76"/>
      <c r="YT120" s="76"/>
      <c r="YU120" s="76"/>
      <c r="YV120" s="76"/>
      <c r="YW120" s="76"/>
      <c r="YX120" s="76"/>
      <c r="YY120" s="76"/>
      <c r="YZ120" s="76"/>
      <c r="ZA120" s="76"/>
      <c r="ZB120" s="76"/>
      <c r="ZC120" s="76"/>
      <c r="ZD120" s="76"/>
      <c r="ZE120" s="76"/>
      <c r="ZF120" s="76"/>
      <c r="ZG120" s="76"/>
      <c r="ZH120" s="76"/>
      <c r="ZI120" s="76"/>
      <c r="ZJ120" s="76"/>
      <c r="ZK120" s="76"/>
      <c r="ZL120" s="76"/>
      <c r="ZM120" s="76"/>
      <c r="ZN120" s="76"/>
      <c r="ZO120" s="76"/>
      <c r="ZP120" s="76"/>
      <c r="ZQ120" s="76"/>
      <c r="ZR120" s="76"/>
      <c r="ZS120" s="76"/>
      <c r="ZT120" s="76"/>
      <c r="ZU120" s="76"/>
      <c r="ZV120" s="76"/>
      <c r="ZW120" s="76"/>
      <c r="ZX120" s="76"/>
      <c r="ZY120" s="76"/>
      <c r="ZZ120" s="76"/>
      <c r="AAA120" s="76"/>
      <c r="AAB120" s="76"/>
      <c r="AAC120" s="76"/>
      <c r="AAD120" s="76"/>
      <c r="AAE120" s="76"/>
      <c r="AAF120" s="76"/>
      <c r="AAG120" s="76"/>
      <c r="AAH120" s="76"/>
      <c r="AAI120" s="76"/>
      <c r="AAJ120" s="76"/>
      <c r="AAK120" s="76"/>
      <c r="AAL120" s="76"/>
      <c r="AAM120" s="76"/>
      <c r="AAN120" s="76"/>
      <c r="AAO120" s="76"/>
      <c r="AAP120" s="76"/>
      <c r="AAQ120" s="76"/>
      <c r="AAR120" s="76"/>
      <c r="AAS120" s="76"/>
      <c r="AAT120" s="76"/>
      <c r="AAU120" s="76"/>
      <c r="AAV120" s="76"/>
      <c r="AAW120" s="76"/>
      <c r="AAX120" s="76"/>
      <c r="AAY120" s="76"/>
      <c r="AAZ120" s="76"/>
      <c r="ABA120" s="76"/>
      <c r="ABB120" s="76"/>
      <c r="ABC120" s="76"/>
      <c r="ABD120" s="76"/>
      <c r="ABE120" s="76"/>
      <c r="ABF120" s="76"/>
      <c r="ABG120" s="76"/>
      <c r="ABH120" s="76"/>
      <c r="ABI120" s="76"/>
      <c r="ABJ120" s="76"/>
      <c r="ABK120" s="76"/>
      <c r="ABL120" s="76"/>
      <c r="ABM120" s="76"/>
      <c r="ABN120" s="76"/>
      <c r="ABO120" s="76"/>
      <c r="ABP120" s="76"/>
      <c r="ABQ120" s="76"/>
      <c r="ABR120" s="76"/>
      <c r="ABS120" s="76"/>
      <c r="ABT120" s="76"/>
      <c r="ABU120" s="76"/>
      <c r="ABV120" s="76"/>
      <c r="ABW120" s="76"/>
      <c r="ABX120" s="76"/>
      <c r="ABY120" s="76"/>
      <c r="ABZ120" s="76"/>
      <c r="ACA120" s="76"/>
      <c r="ACB120" s="76"/>
      <c r="ACC120" s="76"/>
      <c r="ACD120" s="76"/>
      <c r="ACE120" s="76"/>
      <c r="ACF120" s="76"/>
      <c r="ACG120" s="76"/>
      <c r="ACH120" s="76"/>
      <c r="ACI120" s="76"/>
      <c r="ACJ120" s="76"/>
      <c r="ACK120" s="76"/>
      <c r="ACL120" s="76"/>
      <c r="ACM120" s="76"/>
      <c r="ACN120" s="76"/>
      <c r="ACO120" s="76"/>
      <c r="ACP120" s="76"/>
      <c r="ACQ120" s="76"/>
      <c r="ACR120" s="76"/>
      <c r="ACS120" s="76"/>
      <c r="ACT120" s="76"/>
      <c r="ACU120" s="76"/>
      <c r="ACV120" s="76"/>
      <c r="ACW120" s="76"/>
      <c r="ACX120" s="76"/>
      <c r="ACY120" s="76"/>
      <c r="ACZ120" s="76"/>
      <c r="ADA120" s="76"/>
      <c r="ADB120" s="76"/>
      <c r="ADC120" s="76"/>
      <c r="ADD120" s="76"/>
      <c r="ADE120" s="76"/>
      <c r="ADF120" s="76"/>
      <c r="ADG120" s="76"/>
      <c r="ADH120" s="76"/>
      <c r="ADI120" s="76"/>
      <c r="ADJ120" s="76"/>
      <c r="ADK120" s="76"/>
      <c r="ADL120" s="76"/>
      <c r="ADM120" s="76"/>
      <c r="ADN120" s="76"/>
      <c r="ADO120" s="76"/>
      <c r="ADP120" s="76"/>
      <c r="ADQ120" s="76"/>
      <c r="ADR120" s="76"/>
      <c r="ADS120" s="76"/>
      <c r="ADT120" s="76"/>
      <c r="ADU120" s="76"/>
      <c r="ADV120" s="76"/>
      <c r="ADW120" s="76"/>
      <c r="ADX120" s="76"/>
      <c r="ADY120" s="76"/>
      <c r="ADZ120" s="76"/>
      <c r="AEA120" s="76"/>
      <c r="AEB120" s="76"/>
      <c r="AEC120" s="76"/>
      <c r="AED120" s="76"/>
      <c r="AEE120" s="76"/>
      <c r="AEF120" s="76"/>
      <c r="AEG120" s="76"/>
      <c r="AEH120" s="76"/>
      <c r="AEI120" s="76"/>
      <c r="AEJ120" s="76"/>
      <c r="AEK120" s="76"/>
      <c r="AEL120" s="76"/>
      <c r="AEM120" s="76"/>
      <c r="AEN120" s="76"/>
      <c r="AEO120" s="76"/>
      <c r="AEP120" s="76"/>
      <c r="AEQ120" s="76"/>
      <c r="AER120" s="76"/>
      <c r="AES120" s="76"/>
      <c r="AET120" s="76"/>
      <c r="AEU120" s="76"/>
      <c r="AEV120" s="76"/>
      <c r="AEW120" s="76"/>
      <c r="AEX120" s="76"/>
      <c r="AEY120" s="76"/>
      <c r="AEZ120" s="76"/>
      <c r="AFA120" s="76"/>
      <c r="AFB120" s="76"/>
      <c r="AFC120" s="76"/>
      <c r="AFD120" s="76"/>
      <c r="AFE120" s="76"/>
      <c r="AFF120" s="76"/>
      <c r="AFG120" s="76"/>
      <c r="AFH120" s="76"/>
      <c r="AFI120" s="76"/>
      <c r="AFJ120" s="76"/>
      <c r="AFK120" s="76"/>
      <c r="AFL120" s="76"/>
      <c r="AFM120" s="76"/>
      <c r="AFN120" s="76"/>
      <c r="AFO120" s="76"/>
      <c r="AFP120" s="76"/>
      <c r="AFQ120" s="76"/>
      <c r="AFR120" s="76"/>
      <c r="AFS120" s="76"/>
      <c r="AFT120" s="76"/>
      <c r="AFU120" s="76"/>
      <c r="AFV120" s="76"/>
      <c r="AFW120" s="76"/>
      <c r="AFX120" s="76"/>
      <c r="AFY120" s="76"/>
      <c r="AFZ120" s="76"/>
      <c r="AGA120" s="76"/>
      <c r="AGB120" s="76"/>
      <c r="AGC120" s="76"/>
      <c r="AGD120" s="76"/>
      <c r="AGE120" s="76"/>
      <c r="AGF120" s="76"/>
      <c r="AGG120" s="76"/>
      <c r="AGH120" s="76"/>
      <c r="AGI120" s="76"/>
      <c r="AGJ120" s="76"/>
      <c r="AGK120" s="76"/>
      <c r="AGL120" s="76"/>
      <c r="AGM120" s="76"/>
      <c r="AGN120" s="76"/>
      <c r="AGO120" s="76"/>
      <c r="AGP120" s="76"/>
      <c r="AGQ120" s="76"/>
      <c r="AGR120" s="76"/>
      <c r="AGS120" s="76"/>
      <c r="AGT120" s="76"/>
      <c r="AGU120" s="76"/>
      <c r="AGV120" s="76"/>
      <c r="AGW120" s="76"/>
      <c r="AGX120" s="76"/>
      <c r="AGY120" s="76"/>
      <c r="AGZ120" s="76"/>
      <c r="AHA120" s="76"/>
      <c r="AHB120" s="76"/>
      <c r="AHC120" s="76"/>
      <c r="AHD120" s="76"/>
      <c r="AHE120" s="76"/>
      <c r="AHF120" s="76"/>
      <c r="AHG120" s="76"/>
      <c r="AHH120" s="76"/>
      <c r="AHI120" s="76"/>
      <c r="AHJ120" s="76"/>
      <c r="AHK120" s="76"/>
      <c r="AHL120" s="76"/>
      <c r="AHM120" s="76"/>
      <c r="AHN120" s="76"/>
      <c r="AHO120" s="76"/>
      <c r="AHP120" s="76"/>
      <c r="AHQ120" s="76"/>
      <c r="AHR120" s="76"/>
      <c r="AHS120" s="76"/>
      <c r="AHT120" s="76"/>
      <c r="AHU120" s="76"/>
      <c r="AHV120" s="76"/>
      <c r="AHW120" s="76"/>
      <c r="AHX120" s="76"/>
      <c r="AHY120" s="76"/>
      <c r="AHZ120" s="76"/>
      <c r="AIA120" s="76"/>
      <c r="AIB120" s="76"/>
      <c r="AIC120" s="76"/>
      <c r="AID120" s="76"/>
      <c r="AIE120" s="76"/>
      <c r="AIF120" s="76"/>
      <c r="AIG120" s="76"/>
      <c r="AIH120" s="76"/>
      <c r="AII120" s="76"/>
      <c r="AIJ120" s="76"/>
      <c r="AIK120" s="76"/>
      <c r="AIL120" s="76"/>
      <c r="AIM120" s="76"/>
      <c r="AIN120" s="76"/>
      <c r="AIO120" s="76"/>
      <c r="AIP120" s="76"/>
      <c r="AIQ120" s="76"/>
      <c r="AIR120" s="76"/>
      <c r="AIS120" s="76"/>
      <c r="AIT120" s="76"/>
      <c r="AIU120" s="76"/>
      <c r="AIV120" s="76"/>
      <c r="AIW120" s="76"/>
      <c r="AIX120" s="76"/>
      <c r="AIY120" s="76"/>
      <c r="AIZ120" s="76"/>
      <c r="AJA120" s="76"/>
      <c r="AJB120" s="76"/>
      <c r="AJC120" s="76"/>
      <c r="AJD120" s="76"/>
      <c r="AJE120" s="76"/>
      <c r="AJF120" s="76"/>
      <c r="AJG120" s="76"/>
      <c r="AJH120" s="76"/>
      <c r="AJI120" s="76"/>
      <c r="AJJ120" s="76"/>
      <c r="AJK120" s="76"/>
      <c r="AJL120" s="76"/>
      <c r="AJM120" s="76"/>
      <c r="AJN120" s="76"/>
      <c r="AJO120" s="76"/>
      <c r="AJP120" s="76"/>
      <c r="AJQ120" s="76"/>
      <c r="AJR120" s="76"/>
      <c r="AJS120" s="76"/>
      <c r="AJT120" s="76"/>
      <c r="AJU120" s="76"/>
      <c r="AJV120" s="76"/>
      <c r="AJW120" s="76"/>
      <c r="AJX120" s="76"/>
      <c r="AJY120" s="76"/>
      <c r="AJZ120" s="76"/>
      <c r="AKA120" s="76"/>
      <c r="AKB120" s="76"/>
      <c r="AKC120" s="76"/>
      <c r="AKD120" s="76"/>
      <c r="AKE120" s="76"/>
      <c r="AKF120" s="76"/>
      <c r="AKG120" s="76"/>
      <c r="AKH120" s="76"/>
      <c r="AKI120" s="76"/>
      <c r="AKJ120" s="76"/>
      <c r="AKK120" s="76"/>
      <c r="AKL120" s="76"/>
      <c r="AKM120" s="76"/>
      <c r="AKN120" s="76"/>
      <c r="AKO120" s="76"/>
      <c r="AKP120" s="76"/>
      <c r="AKQ120" s="76"/>
      <c r="AKR120" s="76"/>
      <c r="AKS120" s="76"/>
      <c r="AKT120" s="76"/>
      <c r="AKU120" s="76"/>
      <c r="AKV120" s="76"/>
      <c r="AKW120" s="76"/>
      <c r="AKX120" s="76"/>
      <c r="AKY120" s="76"/>
      <c r="AKZ120" s="76"/>
      <c r="ALA120" s="76"/>
      <c r="ALB120" s="76"/>
      <c r="ALC120" s="76"/>
      <c r="ALD120" s="76"/>
      <c r="ALE120" s="76"/>
      <c r="ALF120" s="76"/>
      <c r="ALG120" s="76"/>
      <c r="ALH120" s="76"/>
      <c r="ALI120" s="76"/>
      <c r="ALJ120" s="76"/>
      <c r="ALK120" s="76"/>
      <c r="ALL120" s="76"/>
      <c r="ALM120" s="76"/>
      <c r="ALN120" s="76"/>
      <c r="ALO120" s="76"/>
      <c r="ALP120" s="76"/>
      <c r="ALQ120" s="76"/>
      <c r="ALR120" s="76"/>
      <c r="ALS120" s="76"/>
      <c r="ALT120" s="76"/>
      <c r="ALU120" s="76"/>
      <c r="ALV120" s="76"/>
      <c r="ALW120" s="76"/>
      <c r="ALX120" s="76"/>
      <c r="ALY120" s="76"/>
      <c r="ALZ120" s="76"/>
      <c r="AMA120" s="76"/>
      <c r="AMB120" s="76"/>
      <c r="AMC120" s="76"/>
      <c r="AMD120" s="76"/>
      <c r="AME120" s="76"/>
    </row>
    <row r="121" spans="1:1019" s="80" customFormat="1" ht="17.25" customHeight="1">
      <c r="A121" s="20" t="s">
        <v>139</v>
      </c>
      <c r="B121" s="21">
        <v>5213408</v>
      </c>
      <c r="C121" s="21" t="s">
        <v>96</v>
      </c>
      <c r="D121" s="71" t="s">
        <v>353</v>
      </c>
      <c r="E121" s="22" t="s">
        <v>55</v>
      </c>
      <c r="F121" s="59">
        <v>11553.26</v>
      </c>
      <c r="G121" s="23">
        <v>48.21</v>
      </c>
      <c r="H121" s="69">
        <f>$J$6</f>
        <v>0.21229999999999999</v>
      </c>
      <c r="I121" s="23">
        <f>ROUND(((H121+1)*G121),2)</f>
        <v>58.44</v>
      </c>
      <c r="J121" s="23">
        <f>TRUNC((I121*F121),2)</f>
        <v>675172.51</v>
      </c>
      <c r="K121" s="78">
        <f t="shared" ref="K121:K123" si="43">G121*F121</f>
        <v>556982.66460000002</v>
      </c>
      <c r="L121" s="76"/>
      <c r="M121" s="79"/>
      <c r="N121" s="76"/>
      <c r="O121" s="76"/>
      <c r="P121" s="76"/>
      <c r="Q121" s="76"/>
      <c r="R121" s="76"/>
      <c r="S121" s="76"/>
      <c r="T121" s="76"/>
      <c r="U121" s="76"/>
      <c r="V121" s="76"/>
      <c r="W121" s="76"/>
      <c r="X121" s="76"/>
      <c r="Y121" s="76"/>
      <c r="Z121" s="76"/>
      <c r="AA121" s="76"/>
      <c r="AB121" s="76"/>
      <c r="AC121" s="76"/>
      <c r="AD121" s="76"/>
      <c r="AE121" s="76"/>
      <c r="AF121" s="76"/>
      <c r="AG121" s="76"/>
      <c r="AH121" s="76"/>
      <c r="AI121" s="76"/>
      <c r="AJ121" s="76"/>
      <c r="AK121" s="76"/>
      <c r="AL121" s="76"/>
      <c r="AM121" s="76"/>
      <c r="AN121" s="76"/>
      <c r="AO121" s="76"/>
      <c r="AP121" s="76"/>
      <c r="AQ121" s="76"/>
      <c r="AR121" s="76"/>
      <c r="AS121" s="76"/>
      <c r="AT121" s="76"/>
      <c r="AU121" s="76"/>
      <c r="AV121" s="76"/>
      <c r="AW121" s="76"/>
      <c r="AX121" s="76"/>
      <c r="AY121" s="76"/>
      <c r="AZ121" s="76"/>
      <c r="BA121" s="76"/>
      <c r="BB121" s="76"/>
      <c r="BC121" s="76"/>
      <c r="BD121" s="76"/>
      <c r="BE121" s="76"/>
      <c r="BF121" s="76"/>
      <c r="BG121" s="76"/>
      <c r="BH121" s="76"/>
      <c r="BI121" s="76"/>
      <c r="BJ121" s="76"/>
      <c r="BK121" s="76"/>
      <c r="BL121" s="76"/>
      <c r="BM121" s="76"/>
      <c r="BN121" s="76"/>
      <c r="BO121" s="76"/>
      <c r="BP121" s="76"/>
      <c r="BQ121" s="76"/>
      <c r="BR121" s="76"/>
      <c r="BS121" s="76"/>
      <c r="BT121" s="76"/>
      <c r="BU121" s="76"/>
      <c r="BV121" s="76"/>
      <c r="BW121" s="76"/>
      <c r="BX121" s="76"/>
      <c r="BY121" s="76"/>
      <c r="BZ121" s="76"/>
      <c r="CA121" s="76"/>
      <c r="CB121" s="76"/>
      <c r="CC121" s="76"/>
      <c r="CD121" s="76"/>
      <c r="CE121" s="76"/>
      <c r="CF121" s="76"/>
      <c r="CG121" s="76"/>
      <c r="CH121" s="76"/>
      <c r="CI121" s="76"/>
      <c r="CJ121" s="76"/>
      <c r="CK121" s="76"/>
      <c r="CL121" s="76"/>
      <c r="CM121" s="76"/>
      <c r="CN121" s="76"/>
      <c r="CO121" s="76"/>
      <c r="CP121" s="76"/>
      <c r="CQ121" s="76"/>
      <c r="CR121" s="76"/>
      <c r="CS121" s="76"/>
      <c r="CT121" s="76"/>
      <c r="CU121" s="76"/>
      <c r="CV121" s="76"/>
      <c r="CW121" s="76"/>
      <c r="CX121" s="76"/>
      <c r="CY121" s="76"/>
      <c r="CZ121" s="76"/>
      <c r="DA121" s="76"/>
      <c r="DB121" s="76"/>
      <c r="DC121" s="76"/>
      <c r="DD121" s="76"/>
      <c r="DE121" s="76"/>
      <c r="DF121" s="76"/>
      <c r="DG121" s="76"/>
      <c r="DH121" s="76"/>
      <c r="DI121" s="76"/>
      <c r="DJ121" s="76"/>
      <c r="DK121" s="76"/>
      <c r="DL121" s="76"/>
      <c r="DM121" s="76"/>
      <c r="DN121" s="76"/>
      <c r="DO121" s="76"/>
      <c r="DP121" s="76"/>
      <c r="DQ121" s="76"/>
      <c r="DR121" s="76"/>
      <c r="DS121" s="76"/>
      <c r="DT121" s="76"/>
      <c r="DU121" s="76"/>
      <c r="DV121" s="76"/>
      <c r="DW121" s="76"/>
      <c r="DX121" s="76"/>
      <c r="DY121" s="76"/>
      <c r="DZ121" s="76"/>
      <c r="EA121" s="76"/>
      <c r="EB121" s="76"/>
      <c r="EC121" s="76"/>
      <c r="ED121" s="76"/>
      <c r="EE121" s="76"/>
      <c r="EF121" s="76"/>
      <c r="EG121" s="76"/>
      <c r="EH121" s="76"/>
      <c r="EI121" s="76"/>
      <c r="EJ121" s="76"/>
      <c r="EK121" s="76"/>
      <c r="EL121" s="76"/>
      <c r="EM121" s="76"/>
      <c r="EN121" s="76"/>
      <c r="EO121" s="76"/>
      <c r="EP121" s="76"/>
      <c r="EQ121" s="76"/>
      <c r="ER121" s="76"/>
      <c r="ES121" s="76"/>
      <c r="ET121" s="76"/>
      <c r="EU121" s="76"/>
      <c r="EV121" s="76"/>
      <c r="EW121" s="76"/>
      <c r="EX121" s="76"/>
      <c r="EY121" s="76"/>
      <c r="EZ121" s="76"/>
      <c r="FA121" s="76"/>
      <c r="FB121" s="76"/>
      <c r="FC121" s="76"/>
      <c r="FD121" s="76"/>
      <c r="FE121" s="76"/>
      <c r="FF121" s="76"/>
      <c r="FG121" s="76"/>
      <c r="FH121" s="76"/>
      <c r="FI121" s="76"/>
      <c r="FJ121" s="76"/>
      <c r="FK121" s="76"/>
      <c r="FL121" s="76"/>
      <c r="FM121" s="76"/>
      <c r="FN121" s="76"/>
      <c r="FO121" s="76"/>
      <c r="FP121" s="76"/>
      <c r="FQ121" s="76"/>
      <c r="FR121" s="76"/>
      <c r="FS121" s="76"/>
      <c r="FT121" s="76"/>
      <c r="FU121" s="76"/>
      <c r="FV121" s="76"/>
      <c r="FW121" s="76"/>
      <c r="FX121" s="76"/>
      <c r="FY121" s="76"/>
      <c r="FZ121" s="76"/>
      <c r="GA121" s="76"/>
      <c r="GB121" s="76"/>
      <c r="GC121" s="76"/>
      <c r="GD121" s="76"/>
      <c r="GE121" s="76"/>
      <c r="GF121" s="76"/>
      <c r="GG121" s="76"/>
      <c r="GH121" s="76"/>
      <c r="GI121" s="76"/>
      <c r="GJ121" s="76"/>
      <c r="GK121" s="76"/>
      <c r="GL121" s="76"/>
      <c r="GM121" s="76"/>
      <c r="GN121" s="76"/>
      <c r="GO121" s="76"/>
      <c r="GP121" s="76"/>
      <c r="GQ121" s="76"/>
      <c r="GR121" s="76"/>
      <c r="GS121" s="76"/>
      <c r="GT121" s="76"/>
      <c r="GU121" s="76"/>
      <c r="GV121" s="76"/>
      <c r="GW121" s="76"/>
      <c r="GX121" s="76"/>
      <c r="GY121" s="76"/>
      <c r="GZ121" s="76"/>
      <c r="HA121" s="76"/>
      <c r="HB121" s="76"/>
      <c r="HC121" s="76"/>
      <c r="HD121" s="76"/>
      <c r="HE121" s="76"/>
      <c r="HF121" s="76"/>
      <c r="HG121" s="76"/>
      <c r="HH121" s="76"/>
      <c r="HI121" s="76"/>
      <c r="HJ121" s="76"/>
      <c r="HK121" s="76"/>
      <c r="HL121" s="76"/>
      <c r="HM121" s="76"/>
      <c r="HN121" s="76"/>
      <c r="HO121" s="76"/>
      <c r="HP121" s="76"/>
      <c r="HQ121" s="76"/>
      <c r="HR121" s="76"/>
      <c r="HS121" s="76"/>
      <c r="HT121" s="76"/>
      <c r="HU121" s="76"/>
      <c r="HV121" s="76"/>
      <c r="HW121" s="76"/>
      <c r="HX121" s="76"/>
      <c r="HY121" s="76"/>
      <c r="HZ121" s="76"/>
      <c r="IA121" s="76"/>
      <c r="IB121" s="76"/>
      <c r="IC121" s="76"/>
      <c r="ID121" s="76"/>
      <c r="IE121" s="76"/>
      <c r="IF121" s="76"/>
      <c r="IG121" s="76"/>
      <c r="IH121" s="76"/>
      <c r="II121" s="76"/>
      <c r="IJ121" s="76"/>
      <c r="IK121" s="76"/>
      <c r="IL121" s="76"/>
      <c r="IM121" s="76"/>
      <c r="IN121" s="76"/>
      <c r="IO121" s="76"/>
      <c r="IP121" s="76"/>
      <c r="IQ121" s="76"/>
      <c r="IR121" s="76"/>
      <c r="IS121" s="76"/>
      <c r="IT121" s="76"/>
      <c r="IU121" s="76"/>
      <c r="IV121" s="76"/>
      <c r="IW121" s="76"/>
      <c r="IX121" s="76"/>
      <c r="IY121" s="76"/>
      <c r="IZ121" s="76"/>
      <c r="JA121" s="76"/>
      <c r="JB121" s="76"/>
      <c r="JC121" s="76"/>
      <c r="JD121" s="76"/>
      <c r="JE121" s="76"/>
      <c r="JF121" s="76"/>
      <c r="JG121" s="76"/>
      <c r="JH121" s="76"/>
      <c r="JI121" s="76"/>
      <c r="JJ121" s="76"/>
      <c r="JK121" s="76"/>
      <c r="JL121" s="76"/>
      <c r="JM121" s="76"/>
      <c r="JN121" s="76"/>
      <c r="JO121" s="76"/>
      <c r="JP121" s="76"/>
      <c r="JQ121" s="76"/>
      <c r="JR121" s="76"/>
      <c r="JS121" s="76"/>
      <c r="JT121" s="76"/>
      <c r="JU121" s="76"/>
      <c r="JV121" s="76"/>
      <c r="JW121" s="76"/>
      <c r="JX121" s="76"/>
      <c r="JY121" s="76"/>
      <c r="JZ121" s="76"/>
      <c r="KA121" s="76"/>
      <c r="KB121" s="76"/>
      <c r="KC121" s="76"/>
      <c r="KD121" s="76"/>
      <c r="KE121" s="76"/>
      <c r="KF121" s="76"/>
      <c r="KG121" s="76"/>
      <c r="KH121" s="76"/>
      <c r="KI121" s="76"/>
      <c r="KJ121" s="76"/>
      <c r="KK121" s="76"/>
      <c r="KL121" s="76"/>
      <c r="KM121" s="76"/>
      <c r="KN121" s="76"/>
      <c r="KO121" s="76"/>
      <c r="KP121" s="76"/>
      <c r="KQ121" s="76"/>
      <c r="KR121" s="76"/>
      <c r="KS121" s="76"/>
      <c r="KT121" s="76"/>
      <c r="KU121" s="76"/>
      <c r="KV121" s="76"/>
      <c r="KW121" s="76"/>
      <c r="KX121" s="76"/>
      <c r="KY121" s="76"/>
      <c r="KZ121" s="76"/>
      <c r="LA121" s="76"/>
      <c r="LB121" s="76"/>
      <c r="LC121" s="76"/>
      <c r="LD121" s="76"/>
      <c r="LE121" s="76"/>
      <c r="LF121" s="76"/>
      <c r="LG121" s="76"/>
      <c r="LH121" s="76"/>
      <c r="LI121" s="76"/>
      <c r="LJ121" s="76"/>
      <c r="LK121" s="76"/>
      <c r="LL121" s="76"/>
      <c r="LM121" s="76"/>
      <c r="LN121" s="76"/>
      <c r="LO121" s="76"/>
      <c r="LP121" s="76"/>
      <c r="LQ121" s="76"/>
      <c r="LR121" s="76"/>
      <c r="LS121" s="76"/>
      <c r="LT121" s="76"/>
      <c r="LU121" s="76"/>
      <c r="LV121" s="76"/>
      <c r="LW121" s="76"/>
      <c r="LX121" s="76"/>
      <c r="LY121" s="76"/>
      <c r="LZ121" s="76"/>
      <c r="MA121" s="76"/>
      <c r="MB121" s="76"/>
      <c r="MC121" s="76"/>
      <c r="MD121" s="76"/>
      <c r="ME121" s="76"/>
      <c r="MF121" s="76"/>
      <c r="MG121" s="76"/>
      <c r="MH121" s="76"/>
      <c r="MI121" s="76"/>
      <c r="MJ121" s="76"/>
      <c r="MK121" s="76"/>
      <c r="ML121" s="76"/>
      <c r="MM121" s="76"/>
      <c r="MN121" s="76"/>
      <c r="MO121" s="76"/>
      <c r="MP121" s="76"/>
      <c r="MQ121" s="76"/>
      <c r="MR121" s="76"/>
      <c r="MS121" s="76"/>
      <c r="MT121" s="76"/>
      <c r="MU121" s="76"/>
      <c r="MV121" s="76"/>
      <c r="MW121" s="76"/>
      <c r="MX121" s="76"/>
      <c r="MY121" s="76"/>
      <c r="MZ121" s="76"/>
      <c r="NA121" s="76"/>
      <c r="NB121" s="76"/>
      <c r="NC121" s="76"/>
      <c r="ND121" s="76"/>
      <c r="NE121" s="76"/>
      <c r="NF121" s="76"/>
      <c r="NG121" s="76"/>
      <c r="NH121" s="76"/>
      <c r="NI121" s="76"/>
      <c r="NJ121" s="76"/>
      <c r="NK121" s="76"/>
      <c r="NL121" s="76"/>
      <c r="NM121" s="76"/>
      <c r="NN121" s="76"/>
      <c r="NO121" s="76"/>
      <c r="NP121" s="76"/>
      <c r="NQ121" s="76"/>
      <c r="NR121" s="76"/>
      <c r="NS121" s="76"/>
      <c r="NT121" s="76"/>
      <c r="NU121" s="76"/>
      <c r="NV121" s="76"/>
      <c r="NW121" s="76"/>
      <c r="NX121" s="76"/>
      <c r="NY121" s="76"/>
      <c r="NZ121" s="76"/>
      <c r="OA121" s="76"/>
      <c r="OB121" s="76"/>
      <c r="OC121" s="76"/>
      <c r="OD121" s="76"/>
      <c r="OE121" s="76"/>
      <c r="OF121" s="76"/>
      <c r="OG121" s="76"/>
      <c r="OH121" s="76"/>
      <c r="OI121" s="76"/>
      <c r="OJ121" s="76"/>
      <c r="OK121" s="76"/>
      <c r="OL121" s="76"/>
      <c r="OM121" s="76"/>
      <c r="ON121" s="76"/>
      <c r="OO121" s="76"/>
      <c r="OP121" s="76"/>
      <c r="OQ121" s="76"/>
      <c r="OR121" s="76"/>
      <c r="OS121" s="76"/>
      <c r="OT121" s="76"/>
      <c r="OU121" s="76"/>
      <c r="OV121" s="76"/>
      <c r="OW121" s="76"/>
      <c r="OX121" s="76"/>
      <c r="OY121" s="76"/>
      <c r="OZ121" s="76"/>
      <c r="PA121" s="76"/>
      <c r="PB121" s="76"/>
      <c r="PC121" s="76"/>
      <c r="PD121" s="76"/>
      <c r="PE121" s="76"/>
      <c r="PF121" s="76"/>
      <c r="PG121" s="76"/>
      <c r="PH121" s="76"/>
      <c r="PI121" s="76"/>
      <c r="PJ121" s="76"/>
      <c r="PK121" s="76"/>
      <c r="PL121" s="76"/>
      <c r="PM121" s="76"/>
      <c r="PN121" s="76"/>
      <c r="PO121" s="76"/>
      <c r="PP121" s="76"/>
      <c r="PQ121" s="76"/>
      <c r="PR121" s="76"/>
      <c r="PS121" s="76"/>
      <c r="PT121" s="76"/>
      <c r="PU121" s="76"/>
      <c r="PV121" s="76"/>
      <c r="PW121" s="76"/>
      <c r="PX121" s="76"/>
      <c r="PY121" s="76"/>
      <c r="PZ121" s="76"/>
      <c r="QA121" s="76"/>
      <c r="QB121" s="76"/>
      <c r="QC121" s="76"/>
      <c r="QD121" s="76"/>
      <c r="QE121" s="76"/>
      <c r="QF121" s="76"/>
      <c r="QG121" s="76"/>
      <c r="QH121" s="76"/>
      <c r="QI121" s="76"/>
      <c r="QJ121" s="76"/>
      <c r="QK121" s="76"/>
      <c r="QL121" s="76"/>
      <c r="QM121" s="76"/>
      <c r="QN121" s="76"/>
      <c r="QO121" s="76"/>
      <c r="QP121" s="76"/>
      <c r="QQ121" s="76"/>
      <c r="QR121" s="76"/>
      <c r="QS121" s="76"/>
      <c r="QT121" s="76"/>
      <c r="QU121" s="76"/>
      <c r="QV121" s="76"/>
      <c r="QW121" s="76"/>
      <c r="QX121" s="76"/>
      <c r="QY121" s="76"/>
      <c r="QZ121" s="76"/>
      <c r="RA121" s="76"/>
      <c r="RB121" s="76"/>
      <c r="RC121" s="76"/>
      <c r="RD121" s="76"/>
      <c r="RE121" s="76"/>
      <c r="RF121" s="76"/>
      <c r="RG121" s="76"/>
      <c r="RH121" s="76"/>
      <c r="RI121" s="76"/>
      <c r="RJ121" s="76"/>
      <c r="RK121" s="76"/>
      <c r="RL121" s="76"/>
      <c r="RM121" s="76"/>
      <c r="RN121" s="76"/>
      <c r="RO121" s="76"/>
      <c r="RP121" s="76"/>
      <c r="RQ121" s="76"/>
      <c r="RR121" s="76"/>
      <c r="RS121" s="76"/>
      <c r="RT121" s="76"/>
      <c r="RU121" s="76"/>
      <c r="RV121" s="76"/>
      <c r="RW121" s="76"/>
      <c r="RX121" s="76"/>
      <c r="RY121" s="76"/>
      <c r="RZ121" s="76"/>
      <c r="SA121" s="76"/>
      <c r="SB121" s="76"/>
      <c r="SC121" s="76"/>
      <c r="SD121" s="76"/>
      <c r="SE121" s="76"/>
      <c r="SF121" s="76"/>
      <c r="SG121" s="76"/>
      <c r="SH121" s="76"/>
      <c r="SI121" s="76"/>
      <c r="SJ121" s="76"/>
      <c r="SK121" s="76"/>
      <c r="SL121" s="76"/>
      <c r="SM121" s="76"/>
      <c r="SN121" s="76"/>
      <c r="SO121" s="76"/>
      <c r="SP121" s="76"/>
      <c r="SQ121" s="76"/>
      <c r="SR121" s="76"/>
      <c r="SS121" s="76"/>
      <c r="ST121" s="76"/>
      <c r="SU121" s="76"/>
      <c r="SV121" s="76"/>
      <c r="SW121" s="76"/>
      <c r="SX121" s="76"/>
      <c r="SY121" s="76"/>
      <c r="SZ121" s="76"/>
      <c r="TA121" s="76"/>
      <c r="TB121" s="76"/>
      <c r="TC121" s="76"/>
      <c r="TD121" s="76"/>
      <c r="TE121" s="76"/>
      <c r="TF121" s="76"/>
      <c r="TG121" s="76"/>
      <c r="TH121" s="76"/>
      <c r="TI121" s="76"/>
      <c r="TJ121" s="76"/>
      <c r="TK121" s="76"/>
      <c r="TL121" s="76"/>
      <c r="TM121" s="76"/>
      <c r="TN121" s="76"/>
      <c r="TO121" s="76"/>
      <c r="TP121" s="76"/>
      <c r="TQ121" s="76"/>
      <c r="TR121" s="76"/>
      <c r="TS121" s="76"/>
      <c r="TT121" s="76"/>
      <c r="TU121" s="76"/>
      <c r="TV121" s="76"/>
      <c r="TW121" s="76"/>
      <c r="TX121" s="76"/>
      <c r="TY121" s="76"/>
      <c r="TZ121" s="76"/>
      <c r="UA121" s="76"/>
      <c r="UB121" s="76"/>
      <c r="UC121" s="76"/>
      <c r="UD121" s="76"/>
      <c r="UE121" s="76"/>
      <c r="UF121" s="76"/>
      <c r="UG121" s="76"/>
      <c r="UH121" s="76"/>
      <c r="UI121" s="76"/>
      <c r="UJ121" s="76"/>
      <c r="UK121" s="76"/>
      <c r="UL121" s="76"/>
      <c r="UM121" s="76"/>
      <c r="UN121" s="76"/>
      <c r="UO121" s="76"/>
      <c r="UP121" s="76"/>
      <c r="UQ121" s="76"/>
      <c r="UR121" s="76"/>
      <c r="US121" s="76"/>
      <c r="UT121" s="76"/>
      <c r="UU121" s="76"/>
      <c r="UV121" s="76"/>
      <c r="UW121" s="76"/>
      <c r="UX121" s="76"/>
      <c r="UY121" s="76"/>
      <c r="UZ121" s="76"/>
      <c r="VA121" s="76"/>
      <c r="VB121" s="76"/>
      <c r="VC121" s="76"/>
      <c r="VD121" s="76"/>
      <c r="VE121" s="76"/>
      <c r="VF121" s="76"/>
      <c r="VG121" s="76"/>
      <c r="VH121" s="76"/>
      <c r="VI121" s="76"/>
      <c r="VJ121" s="76"/>
      <c r="VK121" s="76"/>
      <c r="VL121" s="76"/>
      <c r="VM121" s="76"/>
      <c r="VN121" s="76"/>
      <c r="VO121" s="76"/>
      <c r="VP121" s="76"/>
      <c r="VQ121" s="76"/>
      <c r="VR121" s="76"/>
      <c r="VS121" s="76"/>
      <c r="VT121" s="76"/>
      <c r="VU121" s="76"/>
      <c r="VV121" s="76"/>
      <c r="VW121" s="76"/>
      <c r="VX121" s="76"/>
      <c r="VY121" s="76"/>
      <c r="VZ121" s="76"/>
      <c r="WA121" s="76"/>
      <c r="WB121" s="76"/>
      <c r="WC121" s="76"/>
      <c r="WD121" s="76"/>
      <c r="WE121" s="76"/>
      <c r="WF121" s="76"/>
      <c r="WG121" s="76"/>
      <c r="WH121" s="76"/>
      <c r="WI121" s="76"/>
      <c r="WJ121" s="76"/>
      <c r="WK121" s="76"/>
      <c r="WL121" s="76"/>
      <c r="WM121" s="76"/>
      <c r="WN121" s="76"/>
      <c r="WO121" s="76"/>
      <c r="WP121" s="76"/>
      <c r="WQ121" s="76"/>
      <c r="WR121" s="76"/>
      <c r="WS121" s="76"/>
      <c r="WT121" s="76"/>
      <c r="WU121" s="76"/>
      <c r="WV121" s="76"/>
      <c r="WW121" s="76"/>
      <c r="WX121" s="76"/>
      <c r="WY121" s="76"/>
      <c r="WZ121" s="76"/>
      <c r="XA121" s="76"/>
      <c r="XB121" s="76"/>
      <c r="XC121" s="76"/>
      <c r="XD121" s="76"/>
      <c r="XE121" s="76"/>
      <c r="XF121" s="76"/>
      <c r="XG121" s="76"/>
      <c r="XH121" s="76"/>
      <c r="XI121" s="76"/>
      <c r="XJ121" s="76"/>
      <c r="XK121" s="76"/>
      <c r="XL121" s="76"/>
      <c r="XM121" s="76"/>
      <c r="XN121" s="76"/>
      <c r="XO121" s="76"/>
      <c r="XP121" s="76"/>
      <c r="XQ121" s="76"/>
      <c r="XR121" s="76"/>
      <c r="XS121" s="76"/>
      <c r="XT121" s="76"/>
      <c r="XU121" s="76"/>
      <c r="XV121" s="76"/>
      <c r="XW121" s="76"/>
      <c r="XX121" s="76"/>
      <c r="XY121" s="76"/>
      <c r="XZ121" s="76"/>
      <c r="YA121" s="76"/>
      <c r="YB121" s="76"/>
      <c r="YC121" s="76"/>
      <c r="YD121" s="76"/>
      <c r="YE121" s="76"/>
      <c r="YF121" s="76"/>
      <c r="YG121" s="76"/>
      <c r="YH121" s="76"/>
      <c r="YI121" s="76"/>
      <c r="YJ121" s="76"/>
      <c r="YK121" s="76"/>
      <c r="YL121" s="76"/>
      <c r="YM121" s="76"/>
      <c r="YN121" s="76"/>
      <c r="YO121" s="76"/>
      <c r="YP121" s="76"/>
      <c r="YQ121" s="76"/>
      <c r="YR121" s="76"/>
      <c r="YS121" s="76"/>
      <c r="YT121" s="76"/>
      <c r="YU121" s="76"/>
      <c r="YV121" s="76"/>
      <c r="YW121" s="76"/>
      <c r="YX121" s="76"/>
      <c r="YY121" s="76"/>
      <c r="YZ121" s="76"/>
      <c r="ZA121" s="76"/>
      <c r="ZB121" s="76"/>
      <c r="ZC121" s="76"/>
      <c r="ZD121" s="76"/>
      <c r="ZE121" s="76"/>
      <c r="ZF121" s="76"/>
      <c r="ZG121" s="76"/>
      <c r="ZH121" s="76"/>
      <c r="ZI121" s="76"/>
      <c r="ZJ121" s="76"/>
      <c r="ZK121" s="76"/>
      <c r="ZL121" s="76"/>
      <c r="ZM121" s="76"/>
      <c r="ZN121" s="76"/>
      <c r="ZO121" s="76"/>
      <c r="ZP121" s="76"/>
      <c r="ZQ121" s="76"/>
      <c r="ZR121" s="76"/>
      <c r="ZS121" s="76"/>
      <c r="ZT121" s="76"/>
      <c r="ZU121" s="76"/>
      <c r="ZV121" s="76"/>
      <c r="ZW121" s="76"/>
      <c r="ZX121" s="76"/>
      <c r="ZY121" s="76"/>
      <c r="ZZ121" s="76"/>
      <c r="AAA121" s="76"/>
      <c r="AAB121" s="76"/>
      <c r="AAC121" s="76"/>
      <c r="AAD121" s="76"/>
      <c r="AAE121" s="76"/>
      <c r="AAF121" s="76"/>
      <c r="AAG121" s="76"/>
      <c r="AAH121" s="76"/>
      <c r="AAI121" s="76"/>
      <c r="AAJ121" s="76"/>
      <c r="AAK121" s="76"/>
      <c r="AAL121" s="76"/>
      <c r="AAM121" s="76"/>
      <c r="AAN121" s="76"/>
      <c r="AAO121" s="76"/>
      <c r="AAP121" s="76"/>
      <c r="AAQ121" s="76"/>
      <c r="AAR121" s="76"/>
      <c r="AAS121" s="76"/>
      <c r="AAT121" s="76"/>
      <c r="AAU121" s="76"/>
      <c r="AAV121" s="76"/>
      <c r="AAW121" s="76"/>
      <c r="AAX121" s="76"/>
      <c r="AAY121" s="76"/>
      <c r="AAZ121" s="76"/>
      <c r="ABA121" s="76"/>
      <c r="ABB121" s="76"/>
      <c r="ABC121" s="76"/>
      <c r="ABD121" s="76"/>
      <c r="ABE121" s="76"/>
      <c r="ABF121" s="76"/>
      <c r="ABG121" s="76"/>
      <c r="ABH121" s="76"/>
      <c r="ABI121" s="76"/>
      <c r="ABJ121" s="76"/>
      <c r="ABK121" s="76"/>
      <c r="ABL121" s="76"/>
      <c r="ABM121" s="76"/>
      <c r="ABN121" s="76"/>
      <c r="ABO121" s="76"/>
      <c r="ABP121" s="76"/>
      <c r="ABQ121" s="76"/>
      <c r="ABR121" s="76"/>
      <c r="ABS121" s="76"/>
      <c r="ABT121" s="76"/>
      <c r="ABU121" s="76"/>
      <c r="ABV121" s="76"/>
      <c r="ABW121" s="76"/>
      <c r="ABX121" s="76"/>
      <c r="ABY121" s="76"/>
      <c r="ABZ121" s="76"/>
      <c r="ACA121" s="76"/>
      <c r="ACB121" s="76"/>
      <c r="ACC121" s="76"/>
      <c r="ACD121" s="76"/>
      <c r="ACE121" s="76"/>
      <c r="ACF121" s="76"/>
      <c r="ACG121" s="76"/>
      <c r="ACH121" s="76"/>
      <c r="ACI121" s="76"/>
      <c r="ACJ121" s="76"/>
      <c r="ACK121" s="76"/>
      <c r="ACL121" s="76"/>
      <c r="ACM121" s="76"/>
      <c r="ACN121" s="76"/>
      <c r="ACO121" s="76"/>
      <c r="ACP121" s="76"/>
      <c r="ACQ121" s="76"/>
      <c r="ACR121" s="76"/>
      <c r="ACS121" s="76"/>
      <c r="ACT121" s="76"/>
      <c r="ACU121" s="76"/>
      <c r="ACV121" s="76"/>
      <c r="ACW121" s="76"/>
      <c r="ACX121" s="76"/>
      <c r="ACY121" s="76"/>
      <c r="ACZ121" s="76"/>
      <c r="ADA121" s="76"/>
      <c r="ADB121" s="76"/>
      <c r="ADC121" s="76"/>
      <c r="ADD121" s="76"/>
      <c r="ADE121" s="76"/>
      <c r="ADF121" s="76"/>
      <c r="ADG121" s="76"/>
      <c r="ADH121" s="76"/>
      <c r="ADI121" s="76"/>
      <c r="ADJ121" s="76"/>
      <c r="ADK121" s="76"/>
      <c r="ADL121" s="76"/>
      <c r="ADM121" s="76"/>
      <c r="ADN121" s="76"/>
      <c r="ADO121" s="76"/>
      <c r="ADP121" s="76"/>
      <c r="ADQ121" s="76"/>
      <c r="ADR121" s="76"/>
      <c r="ADS121" s="76"/>
      <c r="ADT121" s="76"/>
      <c r="ADU121" s="76"/>
      <c r="ADV121" s="76"/>
      <c r="ADW121" s="76"/>
      <c r="ADX121" s="76"/>
      <c r="ADY121" s="76"/>
      <c r="ADZ121" s="76"/>
      <c r="AEA121" s="76"/>
      <c r="AEB121" s="76"/>
      <c r="AEC121" s="76"/>
      <c r="AED121" s="76"/>
      <c r="AEE121" s="76"/>
      <c r="AEF121" s="76"/>
      <c r="AEG121" s="76"/>
      <c r="AEH121" s="76"/>
      <c r="AEI121" s="76"/>
      <c r="AEJ121" s="76"/>
      <c r="AEK121" s="76"/>
      <c r="AEL121" s="76"/>
      <c r="AEM121" s="76"/>
      <c r="AEN121" s="76"/>
      <c r="AEO121" s="76"/>
      <c r="AEP121" s="76"/>
      <c r="AEQ121" s="76"/>
      <c r="AER121" s="76"/>
      <c r="AES121" s="76"/>
      <c r="AET121" s="76"/>
      <c r="AEU121" s="76"/>
      <c r="AEV121" s="76"/>
      <c r="AEW121" s="76"/>
      <c r="AEX121" s="76"/>
      <c r="AEY121" s="76"/>
      <c r="AEZ121" s="76"/>
      <c r="AFA121" s="76"/>
      <c r="AFB121" s="76"/>
      <c r="AFC121" s="76"/>
      <c r="AFD121" s="76"/>
      <c r="AFE121" s="76"/>
      <c r="AFF121" s="76"/>
      <c r="AFG121" s="76"/>
      <c r="AFH121" s="76"/>
      <c r="AFI121" s="76"/>
      <c r="AFJ121" s="76"/>
      <c r="AFK121" s="76"/>
      <c r="AFL121" s="76"/>
      <c r="AFM121" s="76"/>
      <c r="AFN121" s="76"/>
      <c r="AFO121" s="76"/>
      <c r="AFP121" s="76"/>
      <c r="AFQ121" s="76"/>
      <c r="AFR121" s="76"/>
      <c r="AFS121" s="76"/>
      <c r="AFT121" s="76"/>
      <c r="AFU121" s="76"/>
      <c r="AFV121" s="76"/>
      <c r="AFW121" s="76"/>
      <c r="AFX121" s="76"/>
      <c r="AFY121" s="76"/>
      <c r="AFZ121" s="76"/>
      <c r="AGA121" s="76"/>
      <c r="AGB121" s="76"/>
      <c r="AGC121" s="76"/>
      <c r="AGD121" s="76"/>
      <c r="AGE121" s="76"/>
      <c r="AGF121" s="76"/>
      <c r="AGG121" s="76"/>
      <c r="AGH121" s="76"/>
      <c r="AGI121" s="76"/>
      <c r="AGJ121" s="76"/>
      <c r="AGK121" s="76"/>
      <c r="AGL121" s="76"/>
      <c r="AGM121" s="76"/>
      <c r="AGN121" s="76"/>
      <c r="AGO121" s="76"/>
      <c r="AGP121" s="76"/>
      <c r="AGQ121" s="76"/>
      <c r="AGR121" s="76"/>
      <c r="AGS121" s="76"/>
      <c r="AGT121" s="76"/>
      <c r="AGU121" s="76"/>
      <c r="AGV121" s="76"/>
      <c r="AGW121" s="76"/>
      <c r="AGX121" s="76"/>
      <c r="AGY121" s="76"/>
      <c r="AGZ121" s="76"/>
      <c r="AHA121" s="76"/>
      <c r="AHB121" s="76"/>
      <c r="AHC121" s="76"/>
      <c r="AHD121" s="76"/>
      <c r="AHE121" s="76"/>
      <c r="AHF121" s="76"/>
      <c r="AHG121" s="76"/>
      <c r="AHH121" s="76"/>
      <c r="AHI121" s="76"/>
      <c r="AHJ121" s="76"/>
      <c r="AHK121" s="76"/>
      <c r="AHL121" s="76"/>
      <c r="AHM121" s="76"/>
      <c r="AHN121" s="76"/>
      <c r="AHO121" s="76"/>
      <c r="AHP121" s="76"/>
      <c r="AHQ121" s="76"/>
      <c r="AHR121" s="76"/>
      <c r="AHS121" s="76"/>
      <c r="AHT121" s="76"/>
      <c r="AHU121" s="76"/>
      <c r="AHV121" s="76"/>
      <c r="AHW121" s="76"/>
      <c r="AHX121" s="76"/>
      <c r="AHY121" s="76"/>
      <c r="AHZ121" s="76"/>
      <c r="AIA121" s="76"/>
      <c r="AIB121" s="76"/>
      <c r="AIC121" s="76"/>
      <c r="AID121" s="76"/>
      <c r="AIE121" s="76"/>
      <c r="AIF121" s="76"/>
      <c r="AIG121" s="76"/>
      <c r="AIH121" s="76"/>
      <c r="AII121" s="76"/>
      <c r="AIJ121" s="76"/>
      <c r="AIK121" s="76"/>
      <c r="AIL121" s="76"/>
      <c r="AIM121" s="76"/>
      <c r="AIN121" s="76"/>
      <c r="AIO121" s="76"/>
      <c r="AIP121" s="76"/>
      <c r="AIQ121" s="76"/>
      <c r="AIR121" s="76"/>
      <c r="AIS121" s="76"/>
      <c r="AIT121" s="76"/>
      <c r="AIU121" s="76"/>
      <c r="AIV121" s="76"/>
      <c r="AIW121" s="76"/>
      <c r="AIX121" s="76"/>
      <c r="AIY121" s="76"/>
      <c r="AIZ121" s="76"/>
      <c r="AJA121" s="76"/>
      <c r="AJB121" s="76"/>
      <c r="AJC121" s="76"/>
      <c r="AJD121" s="76"/>
      <c r="AJE121" s="76"/>
      <c r="AJF121" s="76"/>
      <c r="AJG121" s="76"/>
      <c r="AJH121" s="76"/>
      <c r="AJI121" s="76"/>
      <c r="AJJ121" s="76"/>
      <c r="AJK121" s="76"/>
      <c r="AJL121" s="76"/>
      <c r="AJM121" s="76"/>
      <c r="AJN121" s="76"/>
      <c r="AJO121" s="76"/>
      <c r="AJP121" s="76"/>
      <c r="AJQ121" s="76"/>
      <c r="AJR121" s="76"/>
      <c r="AJS121" s="76"/>
      <c r="AJT121" s="76"/>
      <c r="AJU121" s="76"/>
      <c r="AJV121" s="76"/>
      <c r="AJW121" s="76"/>
      <c r="AJX121" s="76"/>
      <c r="AJY121" s="76"/>
      <c r="AJZ121" s="76"/>
      <c r="AKA121" s="76"/>
      <c r="AKB121" s="76"/>
      <c r="AKC121" s="76"/>
      <c r="AKD121" s="76"/>
      <c r="AKE121" s="76"/>
      <c r="AKF121" s="76"/>
      <c r="AKG121" s="76"/>
      <c r="AKH121" s="76"/>
      <c r="AKI121" s="76"/>
      <c r="AKJ121" s="76"/>
      <c r="AKK121" s="76"/>
      <c r="AKL121" s="76"/>
      <c r="AKM121" s="76"/>
      <c r="AKN121" s="76"/>
      <c r="AKO121" s="76"/>
      <c r="AKP121" s="76"/>
      <c r="AKQ121" s="76"/>
      <c r="AKR121" s="76"/>
      <c r="AKS121" s="76"/>
      <c r="AKT121" s="76"/>
      <c r="AKU121" s="76"/>
      <c r="AKV121" s="76"/>
      <c r="AKW121" s="76"/>
      <c r="AKX121" s="76"/>
      <c r="AKY121" s="76"/>
      <c r="AKZ121" s="76"/>
      <c r="ALA121" s="76"/>
      <c r="ALB121" s="76"/>
      <c r="ALC121" s="76"/>
      <c r="ALD121" s="76"/>
      <c r="ALE121" s="76"/>
      <c r="ALF121" s="76"/>
      <c r="ALG121" s="76"/>
      <c r="ALH121" s="76"/>
      <c r="ALI121" s="76"/>
      <c r="ALJ121" s="76"/>
      <c r="ALK121" s="76"/>
      <c r="ALL121" s="76"/>
      <c r="ALM121" s="76"/>
      <c r="ALN121" s="76"/>
      <c r="ALO121" s="76"/>
      <c r="ALP121" s="76"/>
      <c r="ALQ121" s="76"/>
      <c r="ALR121" s="76"/>
      <c r="ALS121" s="76"/>
      <c r="ALT121" s="76"/>
      <c r="ALU121" s="76"/>
      <c r="ALV121" s="76"/>
      <c r="ALW121" s="76"/>
      <c r="ALX121" s="76"/>
      <c r="ALY121" s="76"/>
      <c r="ALZ121" s="76"/>
      <c r="AMA121" s="76"/>
      <c r="AMB121" s="76"/>
      <c r="AMC121" s="76"/>
      <c r="AMD121" s="76"/>
      <c r="AME121" s="76"/>
    </row>
    <row r="122" spans="1:1019" s="80" customFormat="1" ht="25.5">
      <c r="A122" s="20" t="s">
        <v>140</v>
      </c>
      <c r="B122" s="21">
        <v>5213409</v>
      </c>
      <c r="C122" s="21" t="s">
        <v>96</v>
      </c>
      <c r="D122" s="71" t="s">
        <v>122</v>
      </c>
      <c r="E122" s="22" t="s">
        <v>55</v>
      </c>
      <c r="F122" s="59">
        <v>144.57</v>
      </c>
      <c r="G122" s="23">
        <v>102.62</v>
      </c>
      <c r="H122" s="69">
        <f>$J$6</f>
        <v>0.21229999999999999</v>
      </c>
      <c r="I122" s="23">
        <f>ROUND(((H122+1)*G122),2)</f>
        <v>124.41</v>
      </c>
      <c r="J122" s="23">
        <f>TRUNC((I122*F122),2)</f>
        <v>17985.95</v>
      </c>
      <c r="K122" s="78">
        <f t="shared" si="43"/>
        <v>14835.7734</v>
      </c>
      <c r="L122" s="76"/>
      <c r="M122" s="79"/>
      <c r="N122" s="76"/>
      <c r="O122" s="76"/>
      <c r="P122" s="76"/>
      <c r="Q122" s="76"/>
      <c r="R122" s="76"/>
      <c r="S122" s="76"/>
      <c r="T122" s="76"/>
      <c r="U122" s="76"/>
      <c r="V122" s="76"/>
      <c r="W122" s="76"/>
      <c r="X122" s="76"/>
      <c r="Y122" s="76"/>
      <c r="Z122" s="76"/>
      <c r="AA122" s="76"/>
      <c r="AB122" s="76"/>
      <c r="AC122" s="76"/>
      <c r="AD122" s="76"/>
      <c r="AE122" s="76"/>
      <c r="AF122" s="76"/>
      <c r="AG122" s="76"/>
      <c r="AH122" s="76"/>
      <c r="AI122" s="76"/>
      <c r="AJ122" s="76"/>
      <c r="AK122" s="76"/>
      <c r="AL122" s="76"/>
      <c r="AM122" s="76"/>
      <c r="AN122" s="76"/>
      <c r="AO122" s="76"/>
      <c r="AP122" s="76"/>
      <c r="AQ122" s="76"/>
      <c r="AR122" s="76"/>
      <c r="AS122" s="76"/>
      <c r="AT122" s="76"/>
      <c r="AU122" s="76"/>
      <c r="AV122" s="76"/>
      <c r="AW122" s="76"/>
      <c r="AX122" s="76"/>
      <c r="AY122" s="76"/>
      <c r="AZ122" s="76"/>
      <c r="BA122" s="76"/>
      <c r="BB122" s="76"/>
      <c r="BC122" s="76"/>
      <c r="BD122" s="76"/>
      <c r="BE122" s="76"/>
      <c r="BF122" s="76"/>
      <c r="BG122" s="76"/>
      <c r="BH122" s="76"/>
      <c r="BI122" s="76"/>
      <c r="BJ122" s="76"/>
      <c r="BK122" s="76"/>
      <c r="BL122" s="76"/>
      <c r="BM122" s="76"/>
      <c r="BN122" s="76"/>
      <c r="BO122" s="76"/>
      <c r="BP122" s="76"/>
      <c r="BQ122" s="76"/>
      <c r="BR122" s="76"/>
      <c r="BS122" s="76"/>
      <c r="BT122" s="76"/>
      <c r="BU122" s="76"/>
      <c r="BV122" s="76"/>
      <c r="BW122" s="76"/>
      <c r="BX122" s="76"/>
      <c r="BY122" s="76"/>
      <c r="BZ122" s="76"/>
      <c r="CA122" s="76"/>
      <c r="CB122" s="76"/>
      <c r="CC122" s="76"/>
      <c r="CD122" s="76"/>
      <c r="CE122" s="76"/>
      <c r="CF122" s="76"/>
      <c r="CG122" s="76"/>
      <c r="CH122" s="76"/>
      <c r="CI122" s="76"/>
      <c r="CJ122" s="76"/>
      <c r="CK122" s="76"/>
      <c r="CL122" s="76"/>
      <c r="CM122" s="76"/>
      <c r="CN122" s="76"/>
      <c r="CO122" s="76"/>
      <c r="CP122" s="76"/>
      <c r="CQ122" s="76"/>
      <c r="CR122" s="76"/>
      <c r="CS122" s="76"/>
      <c r="CT122" s="76"/>
      <c r="CU122" s="76"/>
      <c r="CV122" s="76"/>
      <c r="CW122" s="76"/>
      <c r="CX122" s="76"/>
      <c r="CY122" s="76"/>
      <c r="CZ122" s="76"/>
      <c r="DA122" s="76"/>
      <c r="DB122" s="76"/>
      <c r="DC122" s="76"/>
      <c r="DD122" s="76"/>
      <c r="DE122" s="76"/>
      <c r="DF122" s="76"/>
      <c r="DG122" s="76"/>
      <c r="DH122" s="76"/>
      <c r="DI122" s="76"/>
      <c r="DJ122" s="76"/>
      <c r="DK122" s="76"/>
      <c r="DL122" s="76"/>
      <c r="DM122" s="76"/>
      <c r="DN122" s="76"/>
      <c r="DO122" s="76"/>
      <c r="DP122" s="76"/>
      <c r="DQ122" s="76"/>
      <c r="DR122" s="76"/>
      <c r="DS122" s="76"/>
      <c r="DT122" s="76"/>
      <c r="DU122" s="76"/>
      <c r="DV122" s="76"/>
      <c r="DW122" s="76"/>
      <c r="DX122" s="76"/>
      <c r="DY122" s="76"/>
      <c r="DZ122" s="76"/>
      <c r="EA122" s="76"/>
      <c r="EB122" s="76"/>
      <c r="EC122" s="76"/>
      <c r="ED122" s="76"/>
      <c r="EE122" s="76"/>
      <c r="EF122" s="76"/>
      <c r="EG122" s="76"/>
      <c r="EH122" s="76"/>
      <c r="EI122" s="76"/>
      <c r="EJ122" s="76"/>
      <c r="EK122" s="76"/>
      <c r="EL122" s="76"/>
      <c r="EM122" s="76"/>
      <c r="EN122" s="76"/>
      <c r="EO122" s="76"/>
      <c r="EP122" s="76"/>
      <c r="EQ122" s="76"/>
      <c r="ER122" s="76"/>
      <c r="ES122" s="76"/>
      <c r="ET122" s="76"/>
      <c r="EU122" s="76"/>
      <c r="EV122" s="76"/>
      <c r="EW122" s="76"/>
      <c r="EX122" s="76"/>
      <c r="EY122" s="76"/>
      <c r="EZ122" s="76"/>
      <c r="FA122" s="76"/>
      <c r="FB122" s="76"/>
      <c r="FC122" s="76"/>
      <c r="FD122" s="76"/>
      <c r="FE122" s="76"/>
      <c r="FF122" s="76"/>
      <c r="FG122" s="76"/>
      <c r="FH122" s="76"/>
      <c r="FI122" s="76"/>
      <c r="FJ122" s="76"/>
      <c r="FK122" s="76"/>
      <c r="FL122" s="76"/>
      <c r="FM122" s="76"/>
      <c r="FN122" s="76"/>
      <c r="FO122" s="76"/>
      <c r="FP122" s="76"/>
      <c r="FQ122" s="76"/>
      <c r="FR122" s="76"/>
      <c r="FS122" s="76"/>
      <c r="FT122" s="76"/>
      <c r="FU122" s="76"/>
      <c r="FV122" s="76"/>
      <c r="FW122" s="76"/>
      <c r="FX122" s="76"/>
      <c r="FY122" s="76"/>
      <c r="FZ122" s="76"/>
      <c r="GA122" s="76"/>
      <c r="GB122" s="76"/>
      <c r="GC122" s="76"/>
      <c r="GD122" s="76"/>
      <c r="GE122" s="76"/>
      <c r="GF122" s="76"/>
      <c r="GG122" s="76"/>
      <c r="GH122" s="76"/>
      <c r="GI122" s="76"/>
      <c r="GJ122" s="76"/>
      <c r="GK122" s="76"/>
      <c r="GL122" s="76"/>
      <c r="GM122" s="76"/>
      <c r="GN122" s="76"/>
      <c r="GO122" s="76"/>
      <c r="GP122" s="76"/>
      <c r="GQ122" s="76"/>
      <c r="GR122" s="76"/>
      <c r="GS122" s="76"/>
      <c r="GT122" s="76"/>
      <c r="GU122" s="76"/>
      <c r="GV122" s="76"/>
      <c r="GW122" s="76"/>
      <c r="GX122" s="76"/>
      <c r="GY122" s="76"/>
      <c r="GZ122" s="76"/>
      <c r="HA122" s="76"/>
      <c r="HB122" s="76"/>
      <c r="HC122" s="76"/>
      <c r="HD122" s="76"/>
      <c r="HE122" s="76"/>
      <c r="HF122" s="76"/>
      <c r="HG122" s="76"/>
      <c r="HH122" s="76"/>
      <c r="HI122" s="76"/>
      <c r="HJ122" s="76"/>
      <c r="HK122" s="76"/>
      <c r="HL122" s="76"/>
      <c r="HM122" s="76"/>
      <c r="HN122" s="76"/>
      <c r="HO122" s="76"/>
      <c r="HP122" s="76"/>
      <c r="HQ122" s="76"/>
      <c r="HR122" s="76"/>
      <c r="HS122" s="76"/>
      <c r="HT122" s="76"/>
      <c r="HU122" s="76"/>
      <c r="HV122" s="76"/>
      <c r="HW122" s="76"/>
      <c r="HX122" s="76"/>
      <c r="HY122" s="76"/>
      <c r="HZ122" s="76"/>
      <c r="IA122" s="76"/>
      <c r="IB122" s="76"/>
      <c r="IC122" s="76"/>
      <c r="ID122" s="76"/>
      <c r="IE122" s="76"/>
      <c r="IF122" s="76"/>
      <c r="IG122" s="76"/>
      <c r="IH122" s="76"/>
      <c r="II122" s="76"/>
      <c r="IJ122" s="76"/>
      <c r="IK122" s="76"/>
      <c r="IL122" s="76"/>
      <c r="IM122" s="76"/>
      <c r="IN122" s="76"/>
      <c r="IO122" s="76"/>
      <c r="IP122" s="76"/>
      <c r="IQ122" s="76"/>
      <c r="IR122" s="76"/>
      <c r="IS122" s="76"/>
      <c r="IT122" s="76"/>
      <c r="IU122" s="76"/>
      <c r="IV122" s="76"/>
      <c r="IW122" s="76"/>
      <c r="IX122" s="76"/>
      <c r="IY122" s="76"/>
      <c r="IZ122" s="76"/>
      <c r="JA122" s="76"/>
      <c r="JB122" s="76"/>
      <c r="JC122" s="76"/>
      <c r="JD122" s="76"/>
      <c r="JE122" s="76"/>
      <c r="JF122" s="76"/>
      <c r="JG122" s="76"/>
      <c r="JH122" s="76"/>
      <c r="JI122" s="76"/>
      <c r="JJ122" s="76"/>
      <c r="JK122" s="76"/>
      <c r="JL122" s="76"/>
      <c r="JM122" s="76"/>
      <c r="JN122" s="76"/>
      <c r="JO122" s="76"/>
      <c r="JP122" s="76"/>
      <c r="JQ122" s="76"/>
      <c r="JR122" s="76"/>
      <c r="JS122" s="76"/>
      <c r="JT122" s="76"/>
      <c r="JU122" s="76"/>
      <c r="JV122" s="76"/>
      <c r="JW122" s="76"/>
      <c r="JX122" s="76"/>
      <c r="JY122" s="76"/>
      <c r="JZ122" s="76"/>
      <c r="KA122" s="76"/>
      <c r="KB122" s="76"/>
      <c r="KC122" s="76"/>
      <c r="KD122" s="76"/>
      <c r="KE122" s="76"/>
      <c r="KF122" s="76"/>
      <c r="KG122" s="76"/>
      <c r="KH122" s="76"/>
      <c r="KI122" s="76"/>
      <c r="KJ122" s="76"/>
      <c r="KK122" s="76"/>
      <c r="KL122" s="76"/>
      <c r="KM122" s="76"/>
      <c r="KN122" s="76"/>
      <c r="KO122" s="76"/>
      <c r="KP122" s="76"/>
      <c r="KQ122" s="76"/>
      <c r="KR122" s="76"/>
      <c r="KS122" s="76"/>
      <c r="KT122" s="76"/>
      <c r="KU122" s="76"/>
      <c r="KV122" s="76"/>
      <c r="KW122" s="76"/>
      <c r="KX122" s="76"/>
      <c r="KY122" s="76"/>
      <c r="KZ122" s="76"/>
      <c r="LA122" s="76"/>
      <c r="LB122" s="76"/>
      <c r="LC122" s="76"/>
      <c r="LD122" s="76"/>
      <c r="LE122" s="76"/>
      <c r="LF122" s="76"/>
      <c r="LG122" s="76"/>
      <c r="LH122" s="76"/>
      <c r="LI122" s="76"/>
      <c r="LJ122" s="76"/>
      <c r="LK122" s="76"/>
      <c r="LL122" s="76"/>
      <c r="LM122" s="76"/>
      <c r="LN122" s="76"/>
      <c r="LO122" s="76"/>
      <c r="LP122" s="76"/>
      <c r="LQ122" s="76"/>
      <c r="LR122" s="76"/>
      <c r="LS122" s="76"/>
      <c r="LT122" s="76"/>
      <c r="LU122" s="76"/>
      <c r="LV122" s="76"/>
      <c r="LW122" s="76"/>
      <c r="LX122" s="76"/>
      <c r="LY122" s="76"/>
      <c r="LZ122" s="76"/>
      <c r="MA122" s="76"/>
      <c r="MB122" s="76"/>
      <c r="MC122" s="76"/>
      <c r="MD122" s="76"/>
      <c r="ME122" s="76"/>
      <c r="MF122" s="76"/>
      <c r="MG122" s="76"/>
      <c r="MH122" s="76"/>
      <c r="MI122" s="76"/>
      <c r="MJ122" s="76"/>
      <c r="MK122" s="76"/>
      <c r="ML122" s="76"/>
      <c r="MM122" s="76"/>
      <c r="MN122" s="76"/>
      <c r="MO122" s="76"/>
      <c r="MP122" s="76"/>
      <c r="MQ122" s="76"/>
      <c r="MR122" s="76"/>
      <c r="MS122" s="76"/>
      <c r="MT122" s="76"/>
      <c r="MU122" s="76"/>
      <c r="MV122" s="76"/>
      <c r="MW122" s="76"/>
      <c r="MX122" s="76"/>
      <c r="MY122" s="76"/>
      <c r="MZ122" s="76"/>
      <c r="NA122" s="76"/>
      <c r="NB122" s="76"/>
      <c r="NC122" s="76"/>
      <c r="ND122" s="76"/>
      <c r="NE122" s="76"/>
      <c r="NF122" s="76"/>
      <c r="NG122" s="76"/>
      <c r="NH122" s="76"/>
      <c r="NI122" s="76"/>
      <c r="NJ122" s="76"/>
      <c r="NK122" s="76"/>
      <c r="NL122" s="76"/>
      <c r="NM122" s="76"/>
      <c r="NN122" s="76"/>
      <c r="NO122" s="76"/>
      <c r="NP122" s="76"/>
      <c r="NQ122" s="76"/>
      <c r="NR122" s="76"/>
      <c r="NS122" s="76"/>
      <c r="NT122" s="76"/>
      <c r="NU122" s="76"/>
      <c r="NV122" s="76"/>
      <c r="NW122" s="76"/>
      <c r="NX122" s="76"/>
      <c r="NY122" s="76"/>
      <c r="NZ122" s="76"/>
      <c r="OA122" s="76"/>
      <c r="OB122" s="76"/>
      <c r="OC122" s="76"/>
      <c r="OD122" s="76"/>
      <c r="OE122" s="76"/>
      <c r="OF122" s="76"/>
      <c r="OG122" s="76"/>
      <c r="OH122" s="76"/>
      <c r="OI122" s="76"/>
      <c r="OJ122" s="76"/>
      <c r="OK122" s="76"/>
      <c r="OL122" s="76"/>
      <c r="OM122" s="76"/>
      <c r="ON122" s="76"/>
      <c r="OO122" s="76"/>
      <c r="OP122" s="76"/>
      <c r="OQ122" s="76"/>
      <c r="OR122" s="76"/>
      <c r="OS122" s="76"/>
      <c r="OT122" s="76"/>
      <c r="OU122" s="76"/>
      <c r="OV122" s="76"/>
      <c r="OW122" s="76"/>
      <c r="OX122" s="76"/>
      <c r="OY122" s="76"/>
      <c r="OZ122" s="76"/>
      <c r="PA122" s="76"/>
      <c r="PB122" s="76"/>
      <c r="PC122" s="76"/>
      <c r="PD122" s="76"/>
      <c r="PE122" s="76"/>
      <c r="PF122" s="76"/>
      <c r="PG122" s="76"/>
      <c r="PH122" s="76"/>
      <c r="PI122" s="76"/>
      <c r="PJ122" s="76"/>
      <c r="PK122" s="76"/>
      <c r="PL122" s="76"/>
      <c r="PM122" s="76"/>
      <c r="PN122" s="76"/>
      <c r="PO122" s="76"/>
      <c r="PP122" s="76"/>
      <c r="PQ122" s="76"/>
      <c r="PR122" s="76"/>
      <c r="PS122" s="76"/>
      <c r="PT122" s="76"/>
      <c r="PU122" s="76"/>
      <c r="PV122" s="76"/>
      <c r="PW122" s="76"/>
      <c r="PX122" s="76"/>
      <c r="PY122" s="76"/>
      <c r="PZ122" s="76"/>
      <c r="QA122" s="76"/>
      <c r="QB122" s="76"/>
      <c r="QC122" s="76"/>
      <c r="QD122" s="76"/>
      <c r="QE122" s="76"/>
      <c r="QF122" s="76"/>
      <c r="QG122" s="76"/>
      <c r="QH122" s="76"/>
      <c r="QI122" s="76"/>
      <c r="QJ122" s="76"/>
      <c r="QK122" s="76"/>
      <c r="QL122" s="76"/>
      <c r="QM122" s="76"/>
      <c r="QN122" s="76"/>
      <c r="QO122" s="76"/>
      <c r="QP122" s="76"/>
      <c r="QQ122" s="76"/>
      <c r="QR122" s="76"/>
      <c r="QS122" s="76"/>
      <c r="QT122" s="76"/>
      <c r="QU122" s="76"/>
      <c r="QV122" s="76"/>
      <c r="QW122" s="76"/>
      <c r="QX122" s="76"/>
      <c r="QY122" s="76"/>
      <c r="QZ122" s="76"/>
      <c r="RA122" s="76"/>
      <c r="RB122" s="76"/>
      <c r="RC122" s="76"/>
      <c r="RD122" s="76"/>
      <c r="RE122" s="76"/>
      <c r="RF122" s="76"/>
      <c r="RG122" s="76"/>
      <c r="RH122" s="76"/>
      <c r="RI122" s="76"/>
      <c r="RJ122" s="76"/>
      <c r="RK122" s="76"/>
      <c r="RL122" s="76"/>
      <c r="RM122" s="76"/>
      <c r="RN122" s="76"/>
      <c r="RO122" s="76"/>
      <c r="RP122" s="76"/>
      <c r="RQ122" s="76"/>
      <c r="RR122" s="76"/>
      <c r="RS122" s="76"/>
      <c r="RT122" s="76"/>
      <c r="RU122" s="76"/>
      <c r="RV122" s="76"/>
      <c r="RW122" s="76"/>
      <c r="RX122" s="76"/>
      <c r="RY122" s="76"/>
      <c r="RZ122" s="76"/>
      <c r="SA122" s="76"/>
      <c r="SB122" s="76"/>
      <c r="SC122" s="76"/>
      <c r="SD122" s="76"/>
      <c r="SE122" s="76"/>
      <c r="SF122" s="76"/>
      <c r="SG122" s="76"/>
      <c r="SH122" s="76"/>
      <c r="SI122" s="76"/>
      <c r="SJ122" s="76"/>
      <c r="SK122" s="76"/>
      <c r="SL122" s="76"/>
      <c r="SM122" s="76"/>
      <c r="SN122" s="76"/>
      <c r="SO122" s="76"/>
      <c r="SP122" s="76"/>
      <c r="SQ122" s="76"/>
      <c r="SR122" s="76"/>
      <c r="SS122" s="76"/>
      <c r="ST122" s="76"/>
      <c r="SU122" s="76"/>
      <c r="SV122" s="76"/>
      <c r="SW122" s="76"/>
      <c r="SX122" s="76"/>
      <c r="SY122" s="76"/>
      <c r="SZ122" s="76"/>
      <c r="TA122" s="76"/>
      <c r="TB122" s="76"/>
      <c r="TC122" s="76"/>
      <c r="TD122" s="76"/>
      <c r="TE122" s="76"/>
      <c r="TF122" s="76"/>
      <c r="TG122" s="76"/>
      <c r="TH122" s="76"/>
      <c r="TI122" s="76"/>
      <c r="TJ122" s="76"/>
      <c r="TK122" s="76"/>
      <c r="TL122" s="76"/>
      <c r="TM122" s="76"/>
      <c r="TN122" s="76"/>
      <c r="TO122" s="76"/>
      <c r="TP122" s="76"/>
      <c r="TQ122" s="76"/>
      <c r="TR122" s="76"/>
      <c r="TS122" s="76"/>
      <c r="TT122" s="76"/>
      <c r="TU122" s="76"/>
      <c r="TV122" s="76"/>
      <c r="TW122" s="76"/>
      <c r="TX122" s="76"/>
      <c r="TY122" s="76"/>
      <c r="TZ122" s="76"/>
      <c r="UA122" s="76"/>
      <c r="UB122" s="76"/>
      <c r="UC122" s="76"/>
      <c r="UD122" s="76"/>
      <c r="UE122" s="76"/>
      <c r="UF122" s="76"/>
      <c r="UG122" s="76"/>
      <c r="UH122" s="76"/>
      <c r="UI122" s="76"/>
      <c r="UJ122" s="76"/>
      <c r="UK122" s="76"/>
      <c r="UL122" s="76"/>
      <c r="UM122" s="76"/>
      <c r="UN122" s="76"/>
      <c r="UO122" s="76"/>
      <c r="UP122" s="76"/>
      <c r="UQ122" s="76"/>
      <c r="UR122" s="76"/>
      <c r="US122" s="76"/>
      <c r="UT122" s="76"/>
      <c r="UU122" s="76"/>
      <c r="UV122" s="76"/>
      <c r="UW122" s="76"/>
      <c r="UX122" s="76"/>
      <c r="UY122" s="76"/>
      <c r="UZ122" s="76"/>
      <c r="VA122" s="76"/>
      <c r="VB122" s="76"/>
      <c r="VC122" s="76"/>
      <c r="VD122" s="76"/>
      <c r="VE122" s="76"/>
      <c r="VF122" s="76"/>
      <c r="VG122" s="76"/>
      <c r="VH122" s="76"/>
      <c r="VI122" s="76"/>
      <c r="VJ122" s="76"/>
      <c r="VK122" s="76"/>
      <c r="VL122" s="76"/>
      <c r="VM122" s="76"/>
      <c r="VN122" s="76"/>
      <c r="VO122" s="76"/>
      <c r="VP122" s="76"/>
      <c r="VQ122" s="76"/>
      <c r="VR122" s="76"/>
      <c r="VS122" s="76"/>
      <c r="VT122" s="76"/>
      <c r="VU122" s="76"/>
      <c r="VV122" s="76"/>
      <c r="VW122" s="76"/>
      <c r="VX122" s="76"/>
      <c r="VY122" s="76"/>
      <c r="VZ122" s="76"/>
      <c r="WA122" s="76"/>
      <c r="WB122" s="76"/>
      <c r="WC122" s="76"/>
      <c r="WD122" s="76"/>
      <c r="WE122" s="76"/>
      <c r="WF122" s="76"/>
      <c r="WG122" s="76"/>
      <c r="WH122" s="76"/>
      <c r="WI122" s="76"/>
      <c r="WJ122" s="76"/>
      <c r="WK122" s="76"/>
      <c r="WL122" s="76"/>
      <c r="WM122" s="76"/>
      <c r="WN122" s="76"/>
      <c r="WO122" s="76"/>
      <c r="WP122" s="76"/>
      <c r="WQ122" s="76"/>
      <c r="WR122" s="76"/>
      <c r="WS122" s="76"/>
      <c r="WT122" s="76"/>
      <c r="WU122" s="76"/>
      <c r="WV122" s="76"/>
      <c r="WW122" s="76"/>
      <c r="WX122" s="76"/>
      <c r="WY122" s="76"/>
      <c r="WZ122" s="76"/>
      <c r="XA122" s="76"/>
      <c r="XB122" s="76"/>
      <c r="XC122" s="76"/>
      <c r="XD122" s="76"/>
      <c r="XE122" s="76"/>
      <c r="XF122" s="76"/>
      <c r="XG122" s="76"/>
      <c r="XH122" s="76"/>
      <c r="XI122" s="76"/>
      <c r="XJ122" s="76"/>
      <c r="XK122" s="76"/>
      <c r="XL122" s="76"/>
      <c r="XM122" s="76"/>
      <c r="XN122" s="76"/>
      <c r="XO122" s="76"/>
      <c r="XP122" s="76"/>
      <c r="XQ122" s="76"/>
      <c r="XR122" s="76"/>
      <c r="XS122" s="76"/>
      <c r="XT122" s="76"/>
      <c r="XU122" s="76"/>
      <c r="XV122" s="76"/>
      <c r="XW122" s="76"/>
      <c r="XX122" s="76"/>
      <c r="XY122" s="76"/>
      <c r="XZ122" s="76"/>
      <c r="YA122" s="76"/>
      <c r="YB122" s="76"/>
      <c r="YC122" s="76"/>
      <c r="YD122" s="76"/>
      <c r="YE122" s="76"/>
      <c r="YF122" s="76"/>
      <c r="YG122" s="76"/>
      <c r="YH122" s="76"/>
      <c r="YI122" s="76"/>
      <c r="YJ122" s="76"/>
      <c r="YK122" s="76"/>
      <c r="YL122" s="76"/>
      <c r="YM122" s="76"/>
      <c r="YN122" s="76"/>
      <c r="YO122" s="76"/>
      <c r="YP122" s="76"/>
      <c r="YQ122" s="76"/>
      <c r="YR122" s="76"/>
      <c r="YS122" s="76"/>
      <c r="YT122" s="76"/>
      <c r="YU122" s="76"/>
      <c r="YV122" s="76"/>
      <c r="YW122" s="76"/>
      <c r="YX122" s="76"/>
      <c r="YY122" s="76"/>
      <c r="YZ122" s="76"/>
      <c r="ZA122" s="76"/>
      <c r="ZB122" s="76"/>
      <c r="ZC122" s="76"/>
      <c r="ZD122" s="76"/>
      <c r="ZE122" s="76"/>
      <c r="ZF122" s="76"/>
      <c r="ZG122" s="76"/>
      <c r="ZH122" s="76"/>
      <c r="ZI122" s="76"/>
      <c r="ZJ122" s="76"/>
      <c r="ZK122" s="76"/>
      <c r="ZL122" s="76"/>
      <c r="ZM122" s="76"/>
      <c r="ZN122" s="76"/>
      <c r="ZO122" s="76"/>
      <c r="ZP122" s="76"/>
      <c r="ZQ122" s="76"/>
      <c r="ZR122" s="76"/>
      <c r="ZS122" s="76"/>
      <c r="ZT122" s="76"/>
      <c r="ZU122" s="76"/>
      <c r="ZV122" s="76"/>
      <c r="ZW122" s="76"/>
      <c r="ZX122" s="76"/>
      <c r="ZY122" s="76"/>
      <c r="ZZ122" s="76"/>
      <c r="AAA122" s="76"/>
      <c r="AAB122" s="76"/>
      <c r="AAC122" s="76"/>
      <c r="AAD122" s="76"/>
      <c r="AAE122" s="76"/>
      <c r="AAF122" s="76"/>
      <c r="AAG122" s="76"/>
      <c r="AAH122" s="76"/>
      <c r="AAI122" s="76"/>
      <c r="AAJ122" s="76"/>
      <c r="AAK122" s="76"/>
      <c r="AAL122" s="76"/>
      <c r="AAM122" s="76"/>
      <c r="AAN122" s="76"/>
      <c r="AAO122" s="76"/>
      <c r="AAP122" s="76"/>
      <c r="AAQ122" s="76"/>
      <c r="AAR122" s="76"/>
      <c r="AAS122" s="76"/>
      <c r="AAT122" s="76"/>
      <c r="AAU122" s="76"/>
      <c r="AAV122" s="76"/>
      <c r="AAW122" s="76"/>
      <c r="AAX122" s="76"/>
      <c r="AAY122" s="76"/>
      <c r="AAZ122" s="76"/>
      <c r="ABA122" s="76"/>
      <c r="ABB122" s="76"/>
      <c r="ABC122" s="76"/>
      <c r="ABD122" s="76"/>
      <c r="ABE122" s="76"/>
      <c r="ABF122" s="76"/>
      <c r="ABG122" s="76"/>
      <c r="ABH122" s="76"/>
      <c r="ABI122" s="76"/>
      <c r="ABJ122" s="76"/>
      <c r="ABK122" s="76"/>
      <c r="ABL122" s="76"/>
      <c r="ABM122" s="76"/>
      <c r="ABN122" s="76"/>
      <c r="ABO122" s="76"/>
      <c r="ABP122" s="76"/>
      <c r="ABQ122" s="76"/>
      <c r="ABR122" s="76"/>
      <c r="ABS122" s="76"/>
      <c r="ABT122" s="76"/>
      <c r="ABU122" s="76"/>
      <c r="ABV122" s="76"/>
      <c r="ABW122" s="76"/>
      <c r="ABX122" s="76"/>
      <c r="ABY122" s="76"/>
      <c r="ABZ122" s="76"/>
      <c r="ACA122" s="76"/>
      <c r="ACB122" s="76"/>
      <c r="ACC122" s="76"/>
      <c r="ACD122" s="76"/>
      <c r="ACE122" s="76"/>
      <c r="ACF122" s="76"/>
      <c r="ACG122" s="76"/>
      <c r="ACH122" s="76"/>
      <c r="ACI122" s="76"/>
      <c r="ACJ122" s="76"/>
      <c r="ACK122" s="76"/>
      <c r="ACL122" s="76"/>
      <c r="ACM122" s="76"/>
      <c r="ACN122" s="76"/>
      <c r="ACO122" s="76"/>
      <c r="ACP122" s="76"/>
      <c r="ACQ122" s="76"/>
      <c r="ACR122" s="76"/>
      <c r="ACS122" s="76"/>
      <c r="ACT122" s="76"/>
      <c r="ACU122" s="76"/>
      <c r="ACV122" s="76"/>
      <c r="ACW122" s="76"/>
      <c r="ACX122" s="76"/>
      <c r="ACY122" s="76"/>
      <c r="ACZ122" s="76"/>
      <c r="ADA122" s="76"/>
      <c r="ADB122" s="76"/>
      <c r="ADC122" s="76"/>
      <c r="ADD122" s="76"/>
      <c r="ADE122" s="76"/>
      <c r="ADF122" s="76"/>
      <c r="ADG122" s="76"/>
      <c r="ADH122" s="76"/>
      <c r="ADI122" s="76"/>
      <c r="ADJ122" s="76"/>
      <c r="ADK122" s="76"/>
      <c r="ADL122" s="76"/>
      <c r="ADM122" s="76"/>
      <c r="ADN122" s="76"/>
      <c r="ADO122" s="76"/>
      <c r="ADP122" s="76"/>
      <c r="ADQ122" s="76"/>
      <c r="ADR122" s="76"/>
      <c r="ADS122" s="76"/>
      <c r="ADT122" s="76"/>
      <c r="ADU122" s="76"/>
      <c r="ADV122" s="76"/>
      <c r="ADW122" s="76"/>
      <c r="ADX122" s="76"/>
      <c r="ADY122" s="76"/>
      <c r="ADZ122" s="76"/>
      <c r="AEA122" s="76"/>
      <c r="AEB122" s="76"/>
      <c r="AEC122" s="76"/>
      <c r="AED122" s="76"/>
      <c r="AEE122" s="76"/>
      <c r="AEF122" s="76"/>
      <c r="AEG122" s="76"/>
      <c r="AEH122" s="76"/>
      <c r="AEI122" s="76"/>
      <c r="AEJ122" s="76"/>
      <c r="AEK122" s="76"/>
      <c r="AEL122" s="76"/>
      <c r="AEM122" s="76"/>
      <c r="AEN122" s="76"/>
      <c r="AEO122" s="76"/>
      <c r="AEP122" s="76"/>
      <c r="AEQ122" s="76"/>
      <c r="AER122" s="76"/>
      <c r="AES122" s="76"/>
      <c r="AET122" s="76"/>
      <c r="AEU122" s="76"/>
      <c r="AEV122" s="76"/>
      <c r="AEW122" s="76"/>
      <c r="AEX122" s="76"/>
      <c r="AEY122" s="76"/>
      <c r="AEZ122" s="76"/>
      <c r="AFA122" s="76"/>
      <c r="AFB122" s="76"/>
      <c r="AFC122" s="76"/>
      <c r="AFD122" s="76"/>
      <c r="AFE122" s="76"/>
      <c r="AFF122" s="76"/>
      <c r="AFG122" s="76"/>
      <c r="AFH122" s="76"/>
      <c r="AFI122" s="76"/>
      <c r="AFJ122" s="76"/>
      <c r="AFK122" s="76"/>
      <c r="AFL122" s="76"/>
      <c r="AFM122" s="76"/>
      <c r="AFN122" s="76"/>
      <c r="AFO122" s="76"/>
      <c r="AFP122" s="76"/>
      <c r="AFQ122" s="76"/>
      <c r="AFR122" s="76"/>
      <c r="AFS122" s="76"/>
      <c r="AFT122" s="76"/>
      <c r="AFU122" s="76"/>
      <c r="AFV122" s="76"/>
      <c r="AFW122" s="76"/>
      <c r="AFX122" s="76"/>
      <c r="AFY122" s="76"/>
      <c r="AFZ122" s="76"/>
      <c r="AGA122" s="76"/>
      <c r="AGB122" s="76"/>
      <c r="AGC122" s="76"/>
      <c r="AGD122" s="76"/>
      <c r="AGE122" s="76"/>
      <c r="AGF122" s="76"/>
      <c r="AGG122" s="76"/>
      <c r="AGH122" s="76"/>
      <c r="AGI122" s="76"/>
      <c r="AGJ122" s="76"/>
      <c r="AGK122" s="76"/>
      <c r="AGL122" s="76"/>
      <c r="AGM122" s="76"/>
      <c r="AGN122" s="76"/>
      <c r="AGO122" s="76"/>
      <c r="AGP122" s="76"/>
      <c r="AGQ122" s="76"/>
      <c r="AGR122" s="76"/>
      <c r="AGS122" s="76"/>
      <c r="AGT122" s="76"/>
      <c r="AGU122" s="76"/>
      <c r="AGV122" s="76"/>
      <c r="AGW122" s="76"/>
      <c r="AGX122" s="76"/>
      <c r="AGY122" s="76"/>
      <c r="AGZ122" s="76"/>
      <c r="AHA122" s="76"/>
      <c r="AHB122" s="76"/>
      <c r="AHC122" s="76"/>
      <c r="AHD122" s="76"/>
      <c r="AHE122" s="76"/>
      <c r="AHF122" s="76"/>
      <c r="AHG122" s="76"/>
      <c r="AHH122" s="76"/>
      <c r="AHI122" s="76"/>
      <c r="AHJ122" s="76"/>
      <c r="AHK122" s="76"/>
      <c r="AHL122" s="76"/>
      <c r="AHM122" s="76"/>
      <c r="AHN122" s="76"/>
      <c r="AHO122" s="76"/>
      <c r="AHP122" s="76"/>
      <c r="AHQ122" s="76"/>
      <c r="AHR122" s="76"/>
      <c r="AHS122" s="76"/>
      <c r="AHT122" s="76"/>
      <c r="AHU122" s="76"/>
      <c r="AHV122" s="76"/>
      <c r="AHW122" s="76"/>
      <c r="AHX122" s="76"/>
      <c r="AHY122" s="76"/>
      <c r="AHZ122" s="76"/>
      <c r="AIA122" s="76"/>
      <c r="AIB122" s="76"/>
      <c r="AIC122" s="76"/>
      <c r="AID122" s="76"/>
      <c r="AIE122" s="76"/>
      <c r="AIF122" s="76"/>
      <c r="AIG122" s="76"/>
      <c r="AIH122" s="76"/>
      <c r="AII122" s="76"/>
      <c r="AIJ122" s="76"/>
      <c r="AIK122" s="76"/>
      <c r="AIL122" s="76"/>
      <c r="AIM122" s="76"/>
      <c r="AIN122" s="76"/>
      <c r="AIO122" s="76"/>
      <c r="AIP122" s="76"/>
      <c r="AIQ122" s="76"/>
      <c r="AIR122" s="76"/>
      <c r="AIS122" s="76"/>
      <c r="AIT122" s="76"/>
      <c r="AIU122" s="76"/>
      <c r="AIV122" s="76"/>
      <c r="AIW122" s="76"/>
      <c r="AIX122" s="76"/>
      <c r="AIY122" s="76"/>
      <c r="AIZ122" s="76"/>
      <c r="AJA122" s="76"/>
      <c r="AJB122" s="76"/>
      <c r="AJC122" s="76"/>
      <c r="AJD122" s="76"/>
      <c r="AJE122" s="76"/>
      <c r="AJF122" s="76"/>
      <c r="AJG122" s="76"/>
      <c r="AJH122" s="76"/>
      <c r="AJI122" s="76"/>
      <c r="AJJ122" s="76"/>
      <c r="AJK122" s="76"/>
      <c r="AJL122" s="76"/>
      <c r="AJM122" s="76"/>
      <c r="AJN122" s="76"/>
      <c r="AJO122" s="76"/>
      <c r="AJP122" s="76"/>
      <c r="AJQ122" s="76"/>
      <c r="AJR122" s="76"/>
      <c r="AJS122" s="76"/>
      <c r="AJT122" s="76"/>
      <c r="AJU122" s="76"/>
      <c r="AJV122" s="76"/>
      <c r="AJW122" s="76"/>
      <c r="AJX122" s="76"/>
      <c r="AJY122" s="76"/>
      <c r="AJZ122" s="76"/>
      <c r="AKA122" s="76"/>
      <c r="AKB122" s="76"/>
      <c r="AKC122" s="76"/>
      <c r="AKD122" s="76"/>
      <c r="AKE122" s="76"/>
      <c r="AKF122" s="76"/>
      <c r="AKG122" s="76"/>
      <c r="AKH122" s="76"/>
      <c r="AKI122" s="76"/>
      <c r="AKJ122" s="76"/>
      <c r="AKK122" s="76"/>
      <c r="AKL122" s="76"/>
      <c r="AKM122" s="76"/>
      <c r="AKN122" s="76"/>
      <c r="AKO122" s="76"/>
      <c r="AKP122" s="76"/>
      <c r="AKQ122" s="76"/>
      <c r="AKR122" s="76"/>
      <c r="AKS122" s="76"/>
      <c r="AKT122" s="76"/>
      <c r="AKU122" s="76"/>
      <c r="AKV122" s="76"/>
      <c r="AKW122" s="76"/>
      <c r="AKX122" s="76"/>
      <c r="AKY122" s="76"/>
      <c r="AKZ122" s="76"/>
      <c r="ALA122" s="76"/>
      <c r="ALB122" s="76"/>
      <c r="ALC122" s="76"/>
      <c r="ALD122" s="76"/>
      <c r="ALE122" s="76"/>
      <c r="ALF122" s="76"/>
      <c r="ALG122" s="76"/>
      <c r="ALH122" s="76"/>
      <c r="ALI122" s="76"/>
      <c r="ALJ122" s="76"/>
      <c r="ALK122" s="76"/>
      <c r="ALL122" s="76"/>
      <c r="ALM122" s="76"/>
      <c r="ALN122" s="76"/>
      <c r="ALO122" s="76"/>
      <c r="ALP122" s="76"/>
      <c r="ALQ122" s="76"/>
      <c r="ALR122" s="76"/>
      <c r="ALS122" s="76"/>
      <c r="ALT122" s="76"/>
      <c r="ALU122" s="76"/>
      <c r="ALV122" s="76"/>
      <c r="ALW122" s="76"/>
      <c r="ALX122" s="76"/>
      <c r="ALY122" s="76"/>
      <c r="ALZ122" s="76"/>
      <c r="AMA122" s="76"/>
      <c r="AMB122" s="76"/>
      <c r="AMC122" s="76"/>
      <c r="AMD122" s="76"/>
      <c r="AME122" s="76"/>
    </row>
    <row r="123" spans="1:1019" s="80" customFormat="1" ht="25.5">
      <c r="A123" s="20" t="s">
        <v>141</v>
      </c>
      <c r="B123" s="21">
        <v>5219623</v>
      </c>
      <c r="C123" s="21" t="s">
        <v>96</v>
      </c>
      <c r="D123" s="71" t="s">
        <v>68</v>
      </c>
      <c r="E123" s="22" t="s">
        <v>51</v>
      </c>
      <c r="F123" s="59">
        <v>10818</v>
      </c>
      <c r="G123" s="23">
        <v>53.12</v>
      </c>
      <c r="H123" s="69">
        <f>$J$6</f>
        <v>0.21229999999999999</v>
      </c>
      <c r="I123" s="23">
        <f>ROUND(((H123+1)*G123),2)</f>
        <v>64.400000000000006</v>
      </c>
      <c r="J123" s="23">
        <f>TRUNC((I123*F123),2)</f>
        <v>696679.2</v>
      </c>
      <c r="K123" s="78">
        <f t="shared" si="43"/>
        <v>574652.15999999992</v>
      </c>
      <c r="L123" s="76"/>
      <c r="M123" s="79"/>
      <c r="N123" s="76"/>
      <c r="O123" s="76"/>
      <c r="P123" s="76"/>
      <c r="Q123" s="76"/>
      <c r="R123" s="76"/>
      <c r="S123" s="76"/>
      <c r="T123" s="76"/>
      <c r="U123" s="76"/>
      <c r="V123" s="76"/>
      <c r="W123" s="76"/>
      <c r="X123" s="76"/>
      <c r="Y123" s="76"/>
      <c r="Z123" s="76"/>
      <c r="AA123" s="76"/>
      <c r="AB123" s="76"/>
      <c r="AC123" s="76"/>
      <c r="AD123" s="76"/>
      <c r="AE123" s="76"/>
      <c r="AF123" s="76"/>
      <c r="AG123" s="76"/>
      <c r="AH123" s="76"/>
      <c r="AI123" s="76"/>
      <c r="AJ123" s="76"/>
      <c r="AK123" s="76"/>
      <c r="AL123" s="76"/>
      <c r="AM123" s="76"/>
      <c r="AN123" s="76"/>
      <c r="AO123" s="76"/>
      <c r="AP123" s="76"/>
      <c r="AQ123" s="76"/>
      <c r="AR123" s="76"/>
      <c r="AS123" s="76"/>
      <c r="AT123" s="76"/>
      <c r="AU123" s="76"/>
      <c r="AV123" s="76"/>
      <c r="AW123" s="76"/>
      <c r="AX123" s="76"/>
      <c r="AY123" s="76"/>
      <c r="AZ123" s="76"/>
      <c r="BA123" s="76"/>
      <c r="BB123" s="76"/>
      <c r="BC123" s="76"/>
      <c r="BD123" s="76"/>
      <c r="BE123" s="76"/>
      <c r="BF123" s="76"/>
      <c r="BG123" s="76"/>
      <c r="BH123" s="76"/>
      <c r="BI123" s="76"/>
      <c r="BJ123" s="76"/>
      <c r="BK123" s="76"/>
      <c r="BL123" s="76"/>
      <c r="BM123" s="76"/>
      <c r="BN123" s="76"/>
      <c r="BO123" s="76"/>
      <c r="BP123" s="76"/>
      <c r="BQ123" s="76"/>
      <c r="BR123" s="76"/>
      <c r="BS123" s="76"/>
      <c r="BT123" s="76"/>
      <c r="BU123" s="76"/>
      <c r="BV123" s="76"/>
      <c r="BW123" s="76"/>
      <c r="BX123" s="76"/>
      <c r="BY123" s="76"/>
      <c r="BZ123" s="76"/>
      <c r="CA123" s="76"/>
      <c r="CB123" s="76"/>
      <c r="CC123" s="76"/>
      <c r="CD123" s="76"/>
      <c r="CE123" s="76"/>
      <c r="CF123" s="76"/>
      <c r="CG123" s="76"/>
      <c r="CH123" s="76"/>
      <c r="CI123" s="76"/>
      <c r="CJ123" s="76"/>
      <c r="CK123" s="76"/>
      <c r="CL123" s="76"/>
      <c r="CM123" s="76"/>
      <c r="CN123" s="76"/>
      <c r="CO123" s="76"/>
      <c r="CP123" s="76"/>
      <c r="CQ123" s="76"/>
      <c r="CR123" s="76"/>
      <c r="CS123" s="76"/>
      <c r="CT123" s="76"/>
      <c r="CU123" s="76"/>
      <c r="CV123" s="76"/>
      <c r="CW123" s="76"/>
      <c r="CX123" s="76"/>
      <c r="CY123" s="76"/>
      <c r="CZ123" s="76"/>
      <c r="DA123" s="76"/>
      <c r="DB123" s="76"/>
      <c r="DC123" s="76"/>
      <c r="DD123" s="76"/>
      <c r="DE123" s="76"/>
      <c r="DF123" s="76"/>
      <c r="DG123" s="76"/>
      <c r="DH123" s="76"/>
      <c r="DI123" s="76"/>
      <c r="DJ123" s="76"/>
      <c r="DK123" s="76"/>
      <c r="DL123" s="76"/>
      <c r="DM123" s="76"/>
      <c r="DN123" s="76"/>
      <c r="DO123" s="76"/>
      <c r="DP123" s="76"/>
      <c r="DQ123" s="76"/>
      <c r="DR123" s="76"/>
      <c r="DS123" s="76"/>
      <c r="DT123" s="76"/>
      <c r="DU123" s="76"/>
      <c r="DV123" s="76"/>
      <c r="DW123" s="76"/>
      <c r="DX123" s="76"/>
      <c r="DY123" s="76"/>
      <c r="DZ123" s="76"/>
      <c r="EA123" s="76"/>
      <c r="EB123" s="76"/>
      <c r="EC123" s="76"/>
      <c r="ED123" s="76"/>
      <c r="EE123" s="76"/>
      <c r="EF123" s="76"/>
      <c r="EG123" s="76"/>
      <c r="EH123" s="76"/>
      <c r="EI123" s="76"/>
      <c r="EJ123" s="76"/>
      <c r="EK123" s="76"/>
      <c r="EL123" s="76"/>
      <c r="EM123" s="76"/>
      <c r="EN123" s="76"/>
      <c r="EO123" s="76"/>
      <c r="EP123" s="76"/>
      <c r="EQ123" s="76"/>
      <c r="ER123" s="76"/>
      <c r="ES123" s="76"/>
      <c r="ET123" s="76"/>
      <c r="EU123" s="76"/>
      <c r="EV123" s="76"/>
      <c r="EW123" s="76"/>
      <c r="EX123" s="76"/>
      <c r="EY123" s="76"/>
      <c r="EZ123" s="76"/>
      <c r="FA123" s="76"/>
      <c r="FB123" s="76"/>
      <c r="FC123" s="76"/>
      <c r="FD123" s="76"/>
      <c r="FE123" s="76"/>
      <c r="FF123" s="76"/>
      <c r="FG123" s="76"/>
      <c r="FH123" s="76"/>
      <c r="FI123" s="76"/>
      <c r="FJ123" s="76"/>
      <c r="FK123" s="76"/>
      <c r="FL123" s="76"/>
      <c r="FM123" s="76"/>
      <c r="FN123" s="76"/>
      <c r="FO123" s="76"/>
      <c r="FP123" s="76"/>
      <c r="FQ123" s="76"/>
      <c r="FR123" s="76"/>
      <c r="FS123" s="76"/>
      <c r="FT123" s="76"/>
      <c r="FU123" s="76"/>
      <c r="FV123" s="76"/>
      <c r="FW123" s="76"/>
      <c r="FX123" s="76"/>
      <c r="FY123" s="76"/>
      <c r="FZ123" s="76"/>
      <c r="GA123" s="76"/>
      <c r="GB123" s="76"/>
      <c r="GC123" s="76"/>
      <c r="GD123" s="76"/>
      <c r="GE123" s="76"/>
      <c r="GF123" s="76"/>
      <c r="GG123" s="76"/>
      <c r="GH123" s="76"/>
      <c r="GI123" s="76"/>
      <c r="GJ123" s="76"/>
      <c r="GK123" s="76"/>
      <c r="GL123" s="76"/>
      <c r="GM123" s="76"/>
      <c r="GN123" s="76"/>
      <c r="GO123" s="76"/>
      <c r="GP123" s="76"/>
      <c r="GQ123" s="76"/>
      <c r="GR123" s="76"/>
      <c r="GS123" s="76"/>
      <c r="GT123" s="76"/>
      <c r="GU123" s="76"/>
      <c r="GV123" s="76"/>
      <c r="GW123" s="76"/>
      <c r="GX123" s="76"/>
      <c r="GY123" s="76"/>
      <c r="GZ123" s="76"/>
      <c r="HA123" s="76"/>
      <c r="HB123" s="76"/>
      <c r="HC123" s="76"/>
      <c r="HD123" s="76"/>
      <c r="HE123" s="76"/>
      <c r="HF123" s="76"/>
      <c r="HG123" s="76"/>
      <c r="HH123" s="76"/>
      <c r="HI123" s="76"/>
      <c r="HJ123" s="76"/>
      <c r="HK123" s="76"/>
      <c r="HL123" s="76"/>
      <c r="HM123" s="76"/>
      <c r="HN123" s="76"/>
      <c r="HO123" s="76"/>
      <c r="HP123" s="76"/>
      <c r="HQ123" s="76"/>
      <c r="HR123" s="76"/>
      <c r="HS123" s="76"/>
      <c r="HT123" s="76"/>
      <c r="HU123" s="76"/>
      <c r="HV123" s="76"/>
      <c r="HW123" s="76"/>
      <c r="HX123" s="76"/>
      <c r="HY123" s="76"/>
      <c r="HZ123" s="76"/>
      <c r="IA123" s="76"/>
      <c r="IB123" s="76"/>
      <c r="IC123" s="76"/>
      <c r="ID123" s="76"/>
      <c r="IE123" s="76"/>
      <c r="IF123" s="76"/>
      <c r="IG123" s="76"/>
      <c r="IH123" s="76"/>
      <c r="II123" s="76"/>
      <c r="IJ123" s="76"/>
      <c r="IK123" s="76"/>
      <c r="IL123" s="76"/>
      <c r="IM123" s="76"/>
      <c r="IN123" s="76"/>
      <c r="IO123" s="76"/>
      <c r="IP123" s="76"/>
      <c r="IQ123" s="76"/>
      <c r="IR123" s="76"/>
      <c r="IS123" s="76"/>
      <c r="IT123" s="76"/>
      <c r="IU123" s="76"/>
      <c r="IV123" s="76"/>
      <c r="IW123" s="76"/>
      <c r="IX123" s="76"/>
      <c r="IY123" s="76"/>
      <c r="IZ123" s="76"/>
      <c r="JA123" s="76"/>
      <c r="JB123" s="76"/>
      <c r="JC123" s="76"/>
      <c r="JD123" s="76"/>
      <c r="JE123" s="76"/>
      <c r="JF123" s="76"/>
      <c r="JG123" s="76"/>
      <c r="JH123" s="76"/>
      <c r="JI123" s="76"/>
      <c r="JJ123" s="76"/>
      <c r="JK123" s="76"/>
      <c r="JL123" s="76"/>
      <c r="JM123" s="76"/>
      <c r="JN123" s="76"/>
      <c r="JO123" s="76"/>
      <c r="JP123" s="76"/>
      <c r="JQ123" s="76"/>
      <c r="JR123" s="76"/>
      <c r="JS123" s="76"/>
      <c r="JT123" s="76"/>
      <c r="JU123" s="76"/>
      <c r="JV123" s="76"/>
      <c r="JW123" s="76"/>
      <c r="JX123" s="76"/>
      <c r="JY123" s="76"/>
      <c r="JZ123" s="76"/>
      <c r="KA123" s="76"/>
      <c r="KB123" s="76"/>
      <c r="KC123" s="76"/>
      <c r="KD123" s="76"/>
      <c r="KE123" s="76"/>
      <c r="KF123" s="76"/>
      <c r="KG123" s="76"/>
      <c r="KH123" s="76"/>
      <c r="KI123" s="76"/>
      <c r="KJ123" s="76"/>
      <c r="KK123" s="76"/>
      <c r="KL123" s="76"/>
      <c r="KM123" s="76"/>
      <c r="KN123" s="76"/>
      <c r="KO123" s="76"/>
      <c r="KP123" s="76"/>
      <c r="KQ123" s="76"/>
      <c r="KR123" s="76"/>
      <c r="KS123" s="76"/>
      <c r="KT123" s="76"/>
      <c r="KU123" s="76"/>
      <c r="KV123" s="76"/>
      <c r="KW123" s="76"/>
      <c r="KX123" s="76"/>
      <c r="KY123" s="76"/>
      <c r="KZ123" s="76"/>
      <c r="LA123" s="76"/>
      <c r="LB123" s="76"/>
      <c r="LC123" s="76"/>
      <c r="LD123" s="76"/>
      <c r="LE123" s="76"/>
      <c r="LF123" s="76"/>
      <c r="LG123" s="76"/>
      <c r="LH123" s="76"/>
      <c r="LI123" s="76"/>
      <c r="LJ123" s="76"/>
      <c r="LK123" s="76"/>
      <c r="LL123" s="76"/>
      <c r="LM123" s="76"/>
      <c r="LN123" s="76"/>
      <c r="LO123" s="76"/>
      <c r="LP123" s="76"/>
      <c r="LQ123" s="76"/>
      <c r="LR123" s="76"/>
      <c r="LS123" s="76"/>
      <c r="LT123" s="76"/>
      <c r="LU123" s="76"/>
      <c r="LV123" s="76"/>
      <c r="LW123" s="76"/>
      <c r="LX123" s="76"/>
      <c r="LY123" s="76"/>
      <c r="LZ123" s="76"/>
      <c r="MA123" s="76"/>
      <c r="MB123" s="76"/>
      <c r="MC123" s="76"/>
      <c r="MD123" s="76"/>
      <c r="ME123" s="76"/>
      <c r="MF123" s="76"/>
      <c r="MG123" s="76"/>
      <c r="MH123" s="76"/>
      <c r="MI123" s="76"/>
      <c r="MJ123" s="76"/>
      <c r="MK123" s="76"/>
      <c r="ML123" s="76"/>
      <c r="MM123" s="76"/>
      <c r="MN123" s="76"/>
      <c r="MO123" s="76"/>
      <c r="MP123" s="76"/>
      <c r="MQ123" s="76"/>
      <c r="MR123" s="76"/>
      <c r="MS123" s="76"/>
      <c r="MT123" s="76"/>
      <c r="MU123" s="76"/>
      <c r="MV123" s="76"/>
      <c r="MW123" s="76"/>
      <c r="MX123" s="76"/>
      <c r="MY123" s="76"/>
      <c r="MZ123" s="76"/>
      <c r="NA123" s="76"/>
      <c r="NB123" s="76"/>
      <c r="NC123" s="76"/>
      <c r="ND123" s="76"/>
      <c r="NE123" s="76"/>
      <c r="NF123" s="76"/>
      <c r="NG123" s="76"/>
      <c r="NH123" s="76"/>
      <c r="NI123" s="76"/>
      <c r="NJ123" s="76"/>
      <c r="NK123" s="76"/>
      <c r="NL123" s="76"/>
      <c r="NM123" s="76"/>
      <c r="NN123" s="76"/>
      <c r="NO123" s="76"/>
      <c r="NP123" s="76"/>
      <c r="NQ123" s="76"/>
      <c r="NR123" s="76"/>
      <c r="NS123" s="76"/>
      <c r="NT123" s="76"/>
      <c r="NU123" s="76"/>
      <c r="NV123" s="76"/>
      <c r="NW123" s="76"/>
      <c r="NX123" s="76"/>
      <c r="NY123" s="76"/>
      <c r="NZ123" s="76"/>
      <c r="OA123" s="76"/>
      <c r="OB123" s="76"/>
      <c r="OC123" s="76"/>
      <c r="OD123" s="76"/>
      <c r="OE123" s="76"/>
      <c r="OF123" s="76"/>
      <c r="OG123" s="76"/>
      <c r="OH123" s="76"/>
      <c r="OI123" s="76"/>
      <c r="OJ123" s="76"/>
      <c r="OK123" s="76"/>
      <c r="OL123" s="76"/>
      <c r="OM123" s="76"/>
      <c r="ON123" s="76"/>
      <c r="OO123" s="76"/>
      <c r="OP123" s="76"/>
      <c r="OQ123" s="76"/>
      <c r="OR123" s="76"/>
      <c r="OS123" s="76"/>
      <c r="OT123" s="76"/>
      <c r="OU123" s="76"/>
      <c r="OV123" s="76"/>
      <c r="OW123" s="76"/>
      <c r="OX123" s="76"/>
      <c r="OY123" s="76"/>
      <c r="OZ123" s="76"/>
      <c r="PA123" s="76"/>
      <c r="PB123" s="76"/>
      <c r="PC123" s="76"/>
      <c r="PD123" s="76"/>
      <c r="PE123" s="76"/>
      <c r="PF123" s="76"/>
      <c r="PG123" s="76"/>
      <c r="PH123" s="76"/>
      <c r="PI123" s="76"/>
      <c r="PJ123" s="76"/>
      <c r="PK123" s="76"/>
      <c r="PL123" s="76"/>
      <c r="PM123" s="76"/>
      <c r="PN123" s="76"/>
      <c r="PO123" s="76"/>
      <c r="PP123" s="76"/>
      <c r="PQ123" s="76"/>
      <c r="PR123" s="76"/>
      <c r="PS123" s="76"/>
      <c r="PT123" s="76"/>
      <c r="PU123" s="76"/>
      <c r="PV123" s="76"/>
      <c r="PW123" s="76"/>
      <c r="PX123" s="76"/>
      <c r="PY123" s="76"/>
      <c r="PZ123" s="76"/>
      <c r="QA123" s="76"/>
      <c r="QB123" s="76"/>
      <c r="QC123" s="76"/>
      <c r="QD123" s="76"/>
      <c r="QE123" s="76"/>
      <c r="QF123" s="76"/>
      <c r="QG123" s="76"/>
      <c r="QH123" s="76"/>
      <c r="QI123" s="76"/>
      <c r="QJ123" s="76"/>
      <c r="QK123" s="76"/>
      <c r="QL123" s="76"/>
      <c r="QM123" s="76"/>
      <c r="QN123" s="76"/>
      <c r="QO123" s="76"/>
      <c r="QP123" s="76"/>
      <c r="QQ123" s="76"/>
      <c r="QR123" s="76"/>
      <c r="QS123" s="76"/>
      <c r="QT123" s="76"/>
      <c r="QU123" s="76"/>
      <c r="QV123" s="76"/>
      <c r="QW123" s="76"/>
      <c r="QX123" s="76"/>
      <c r="QY123" s="76"/>
      <c r="QZ123" s="76"/>
      <c r="RA123" s="76"/>
      <c r="RB123" s="76"/>
      <c r="RC123" s="76"/>
      <c r="RD123" s="76"/>
      <c r="RE123" s="76"/>
      <c r="RF123" s="76"/>
      <c r="RG123" s="76"/>
      <c r="RH123" s="76"/>
      <c r="RI123" s="76"/>
      <c r="RJ123" s="76"/>
      <c r="RK123" s="76"/>
      <c r="RL123" s="76"/>
      <c r="RM123" s="76"/>
      <c r="RN123" s="76"/>
      <c r="RO123" s="76"/>
      <c r="RP123" s="76"/>
      <c r="RQ123" s="76"/>
      <c r="RR123" s="76"/>
      <c r="RS123" s="76"/>
      <c r="RT123" s="76"/>
      <c r="RU123" s="76"/>
      <c r="RV123" s="76"/>
      <c r="RW123" s="76"/>
      <c r="RX123" s="76"/>
      <c r="RY123" s="76"/>
      <c r="RZ123" s="76"/>
      <c r="SA123" s="76"/>
      <c r="SB123" s="76"/>
      <c r="SC123" s="76"/>
      <c r="SD123" s="76"/>
      <c r="SE123" s="76"/>
      <c r="SF123" s="76"/>
      <c r="SG123" s="76"/>
      <c r="SH123" s="76"/>
      <c r="SI123" s="76"/>
      <c r="SJ123" s="76"/>
      <c r="SK123" s="76"/>
      <c r="SL123" s="76"/>
      <c r="SM123" s="76"/>
      <c r="SN123" s="76"/>
      <c r="SO123" s="76"/>
      <c r="SP123" s="76"/>
      <c r="SQ123" s="76"/>
      <c r="SR123" s="76"/>
      <c r="SS123" s="76"/>
      <c r="ST123" s="76"/>
      <c r="SU123" s="76"/>
      <c r="SV123" s="76"/>
      <c r="SW123" s="76"/>
      <c r="SX123" s="76"/>
      <c r="SY123" s="76"/>
      <c r="SZ123" s="76"/>
      <c r="TA123" s="76"/>
      <c r="TB123" s="76"/>
      <c r="TC123" s="76"/>
      <c r="TD123" s="76"/>
      <c r="TE123" s="76"/>
      <c r="TF123" s="76"/>
      <c r="TG123" s="76"/>
      <c r="TH123" s="76"/>
      <c r="TI123" s="76"/>
      <c r="TJ123" s="76"/>
      <c r="TK123" s="76"/>
      <c r="TL123" s="76"/>
      <c r="TM123" s="76"/>
      <c r="TN123" s="76"/>
      <c r="TO123" s="76"/>
      <c r="TP123" s="76"/>
      <c r="TQ123" s="76"/>
      <c r="TR123" s="76"/>
      <c r="TS123" s="76"/>
      <c r="TT123" s="76"/>
      <c r="TU123" s="76"/>
      <c r="TV123" s="76"/>
      <c r="TW123" s="76"/>
      <c r="TX123" s="76"/>
      <c r="TY123" s="76"/>
      <c r="TZ123" s="76"/>
      <c r="UA123" s="76"/>
      <c r="UB123" s="76"/>
      <c r="UC123" s="76"/>
      <c r="UD123" s="76"/>
      <c r="UE123" s="76"/>
      <c r="UF123" s="76"/>
      <c r="UG123" s="76"/>
      <c r="UH123" s="76"/>
      <c r="UI123" s="76"/>
      <c r="UJ123" s="76"/>
      <c r="UK123" s="76"/>
      <c r="UL123" s="76"/>
      <c r="UM123" s="76"/>
      <c r="UN123" s="76"/>
      <c r="UO123" s="76"/>
      <c r="UP123" s="76"/>
      <c r="UQ123" s="76"/>
      <c r="UR123" s="76"/>
      <c r="US123" s="76"/>
      <c r="UT123" s="76"/>
      <c r="UU123" s="76"/>
      <c r="UV123" s="76"/>
      <c r="UW123" s="76"/>
      <c r="UX123" s="76"/>
      <c r="UY123" s="76"/>
      <c r="UZ123" s="76"/>
      <c r="VA123" s="76"/>
      <c r="VB123" s="76"/>
      <c r="VC123" s="76"/>
      <c r="VD123" s="76"/>
      <c r="VE123" s="76"/>
      <c r="VF123" s="76"/>
      <c r="VG123" s="76"/>
      <c r="VH123" s="76"/>
      <c r="VI123" s="76"/>
      <c r="VJ123" s="76"/>
      <c r="VK123" s="76"/>
      <c r="VL123" s="76"/>
      <c r="VM123" s="76"/>
      <c r="VN123" s="76"/>
      <c r="VO123" s="76"/>
      <c r="VP123" s="76"/>
      <c r="VQ123" s="76"/>
      <c r="VR123" s="76"/>
      <c r="VS123" s="76"/>
      <c r="VT123" s="76"/>
      <c r="VU123" s="76"/>
      <c r="VV123" s="76"/>
      <c r="VW123" s="76"/>
      <c r="VX123" s="76"/>
      <c r="VY123" s="76"/>
      <c r="VZ123" s="76"/>
      <c r="WA123" s="76"/>
      <c r="WB123" s="76"/>
      <c r="WC123" s="76"/>
      <c r="WD123" s="76"/>
      <c r="WE123" s="76"/>
      <c r="WF123" s="76"/>
      <c r="WG123" s="76"/>
      <c r="WH123" s="76"/>
      <c r="WI123" s="76"/>
      <c r="WJ123" s="76"/>
      <c r="WK123" s="76"/>
      <c r="WL123" s="76"/>
      <c r="WM123" s="76"/>
      <c r="WN123" s="76"/>
      <c r="WO123" s="76"/>
      <c r="WP123" s="76"/>
      <c r="WQ123" s="76"/>
      <c r="WR123" s="76"/>
      <c r="WS123" s="76"/>
      <c r="WT123" s="76"/>
      <c r="WU123" s="76"/>
      <c r="WV123" s="76"/>
      <c r="WW123" s="76"/>
      <c r="WX123" s="76"/>
      <c r="WY123" s="76"/>
      <c r="WZ123" s="76"/>
      <c r="XA123" s="76"/>
      <c r="XB123" s="76"/>
      <c r="XC123" s="76"/>
      <c r="XD123" s="76"/>
      <c r="XE123" s="76"/>
      <c r="XF123" s="76"/>
      <c r="XG123" s="76"/>
      <c r="XH123" s="76"/>
      <c r="XI123" s="76"/>
      <c r="XJ123" s="76"/>
      <c r="XK123" s="76"/>
      <c r="XL123" s="76"/>
      <c r="XM123" s="76"/>
      <c r="XN123" s="76"/>
      <c r="XO123" s="76"/>
      <c r="XP123" s="76"/>
      <c r="XQ123" s="76"/>
      <c r="XR123" s="76"/>
      <c r="XS123" s="76"/>
      <c r="XT123" s="76"/>
      <c r="XU123" s="76"/>
      <c r="XV123" s="76"/>
      <c r="XW123" s="76"/>
      <c r="XX123" s="76"/>
      <c r="XY123" s="76"/>
      <c r="XZ123" s="76"/>
      <c r="YA123" s="76"/>
      <c r="YB123" s="76"/>
      <c r="YC123" s="76"/>
      <c r="YD123" s="76"/>
      <c r="YE123" s="76"/>
      <c r="YF123" s="76"/>
      <c r="YG123" s="76"/>
      <c r="YH123" s="76"/>
      <c r="YI123" s="76"/>
      <c r="YJ123" s="76"/>
      <c r="YK123" s="76"/>
      <c r="YL123" s="76"/>
      <c r="YM123" s="76"/>
      <c r="YN123" s="76"/>
      <c r="YO123" s="76"/>
      <c r="YP123" s="76"/>
      <c r="YQ123" s="76"/>
      <c r="YR123" s="76"/>
      <c r="YS123" s="76"/>
      <c r="YT123" s="76"/>
      <c r="YU123" s="76"/>
      <c r="YV123" s="76"/>
      <c r="YW123" s="76"/>
      <c r="YX123" s="76"/>
      <c r="YY123" s="76"/>
      <c r="YZ123" s="76"/>
      <c r="ZA123" s="76"/>
      <c r="ZB123" s="76"/>
      <c r="ZC123" s="76"/>
      <c r="ZD123" s="76"/>
      <c r="ZE123" s="76"/>
      <c r="ZF123" s="76"/>
      <c r="ZG123" s="76"/>
      <c r="ZH123" s="76"/>
      <c r="ZI123" s="76"/>
      <c r="ZJ123" s="76"/>
      <c r="ZK123" s="76"/>
      <c r="ZL123" s="76"/>
      <c r="ZM123" s="76"/>
      <c r="ZN123" s="76"/>
      <c r="ZO123" s="76"/>
      <c r="ZP123" s="76"/>
      <c r="ZQ123" s="76"/>
      <c r="ZR123" s="76"/>
      <c r="ZS123" s="76"/>
      <c r="ZT123" s="76"/>
      <c r="ZU123" s="76"/>
      <c r="ZV123" s="76"/>
      <c r="ZW123" s="76"/>
      <c r="ZX123" s="76"/>
      <c r="ZY123" s="76"/>
      <c r="ZZ123" s="76"/>
      <c r="AAA123" s="76"/>
      <c r="AAB123" s="76"/>
      <c r="AAC123" s="76"/>
      <c r="AAD123" s="76"/>
      <c r="AAE123" s="76"/>
      <c r="AAF123" s="76"/>
      <c r="AAG123" s="76"/>
      <c r="AAH123" s="76"/>
      <c r="AAI123" s="76"/>
      <c r="AAJ123" s="76"/>
      <c r="AAK123" s="76"/>
      <c r="AAL123" s="76"/>
      <c r="AAM123" s="76"/>
      <c r="AAN123" s="76"/>
      <c r="AAO123" s="76"/>
      <c r="AAP123" s="76"/>
      <c r="AAQ123" s="76"/>
      <c r="AAR123" s="76"/>
      <c r="AAS123" s="76"/>
      <c r="AAT123" s="76"/>
      <c r="AAU123" s="76"/>
      <c r="AAV123" s="76"/>
      <c r="AAW123" s="76"/>
      <c r="AAX123" s="76"/>
      <c r="AAY123" s="76"/>
      <c r="AAZ123" s="76"/>
      <c r="ABA123" s="76"/>
      <c r="ABB123" s="76"/>
      <c r="ABC123" s="76"/>
      <c r="ABD123" s="76"/>
      <c r="ABE123" s="76"/>
      <c r="ABF123" s="76"/>
      <c r="ABG123" s="76"/>
      <c r="ABH123" s="76"/>
      <c r="ABI123" s="76"/>
      <c r="ABJ123" s="76"/>
      <c r="ABK123" s="76"/>
      <c r="ABL123" s="76"/>
      <c r="ABM123" s="76"/>
      <c r="ABN123" s="76"/>
      <c r="ABO123" s="76"/>
      <c r="ABP123" s="76"/>
      <c r="ABQ123" s="76"/>
      <c r="ABR123" s="76"/>
      <c r="ABS123" s="76"/>
      <c r="ABT123" s="76"/>
      <c r="ABU123" s="76"/>
      <c r="ABV123" s="76"/>
      <c r="ABW123" s="76"/>
      <c r="ABX123" s="76"/>
      <c r="ABY123" s="76"/>
      <c r="ABZ123" s="76"/>
      <c r="ACA123" s="76"/>
      <c r="ACB123" s="76"/>
      <c r="ACC123" s="76"/>
      <c r="ACD123" s="76"/>
      <c r="ACE123" s="76"/>
      <c r="ACF123" s="76"/>
      <c r="ACG123" s="76"/>
      <c r="ACH123" s="76"/>
      <c r="ACI123" s="76"/>
      <c r="ACJ123" s="76"/>
      <c r="ACK123" s="76"/>
      <c r="ACL123" s="76"/>
      <c r="ACM123" s="76"/>
      <c r="ACN123" s="76"/>
      <c r="ACO123" s="76"/>
      <c r="ACP123" s="76"/>
      <c r="ACQ123" s="76"/>
      <c r="ACR123" s="76"/>
      <c r="ACS123" s="76"/>
      <c r="ACT123" s="76"/>
      <c r="ACU123" s="76"/>
      <c r="ACV123" s="76"/>
      <c r="ACW123" s="76"/>
      <c r="ACX123" s="76"/>
      <c r="ACY123" s="76"/>
      <c r="ACZ123" s="76"/>
      <c r="ADA123" s="76"/>
      <c r="ADB123" s="76"/>
      <c r="ADC123" s="76"/>
      <c r="ADD123" s="76"/>
      <c r="ADE123" s="76"/>
      <c r="ADF123" s="76"/>
      <c r="ADG123" s="76"/>
      <c r="ADH123" s="76"/>
      <c r="ADI123" s="76"/>
      <c r="ADJ123" s="76"/>
      <c r="ADK123" s="76"/>
      <c r="ADL123" s="76"/>
      <c r="ADM123" s="76"/>
      <c r="ADN123" s="76"/>
      <c r="ADO123" s="76"/>
      <c r="ADP123" s="76"/>
      <c r="ADQ123" s="76"/>
      <c r="ADR123" s="76"/>
      <c r="ADS123" s="76"/>
      <c r="ADT123" s="76"/>
      <c r="ADU123" s="76"/>
      <c r="ADV123" s="76"/>
      <c r="ADW123" s="76"/>
      <c r="ADX123" s="76"/>
      <c r="ADY123" s="76"/>
      <c r="ADZ123" s="76"/>
      <c r="AEA123" s="76"/>
      <c r="AEB123" s="76"/>
      <c r="AEC123" s="76"/>
      <c r="AED123" s="76"/>
      <c r="AEE123" s="76"/>
      <c r="AEF123" s="76"/>
      <c r="AEG123" s="76"/>
      <c r="AEH123" s="76"/>
      <c r="AEI123" s="76"/>
      <c r="AEJ123" s="76"/>
      <c r="AEK123" s="76"/>
      <c r="AEL123" s="76"/>
      <c r="AEM123" s="76"/>
      <c r="AEN123" s="76"/>
      <c r="AEO123" s="76"/>
      <c r="AEP123" s="76"/>
      <c r="AEQ123" s="76"/>
      <c r="AER123" s="76"/>
      <c r="AES123" s="76"/>
      <c r="AET123" s="76"/>
      <c r="AEU123" s="76"/>
      <c r="AEV123" s="76"/>
      <c r="AEW123" s="76"/>
      <c r="AEX123" s="76"/>
      <c r="AEY123" s="76"/>
      <c r="AEZ123" s="76"/>
      <c r="AFA123" s="76"/>
      <c r="AFB123" s="76"/>
      <c r="AFC123" s="76"/>
      <c r="AFD123" s="76"/>
      <c r="AFE123" s="76"/>
      <c r="AFF123" s="76"/>
      <c r="AFG123" s="76"/>
      <c r="AFH123" s="76"/>
      <c r="AFI123" s="76"/>
      <c r="AFJ123" s="76"/>
      <c r="AFK123" s="76"/>
      <c r="AFL123" s="76"/>
      <c r="AFM123" s="76"/>
      <c r="AFN123" s="76"/>
      <c r="AFO123" s="76"/>
      <c r="AFP123" s="76"/>
      <c r="AFQ123" s="76"/>
      <c r="AFR123" s="76"/>
      <c r="AFS123" s="76"/>
      <c r="AFT123" s="76"/>
      <c r="AFU123" s="76"/>
      <c r="AFV123" s="76"/>
      <c r="AFW123" s="76"/>
      <c r="AFX123" s="76"/>
      <c r="AFY123" s="76"/>
      <c r="AFZ123" s="76"/>
      <c r="AGA123" s="76"/>
      <c r="AGB123" s="76"/>
      <c r="AGC123" s="76"/>
      <c r="AGD123" s="76"/>
      <c r="AGE123" s="76"/>
      <c r="AGF123" s="76"/>
      <c r="AGG123" s="76"/>
      <c r="AGH123" s="76"/>
      <c r="AGI123" s="76"/>
      <c r="AGJ123" s="76"/>
      <c r="AGK123" s="76"/>
      <c r="AGL123" s="76"/>
      <c r="AGM123" s="76"/>
      <c r="AGN123" s="76"/>
      <c r="AGO123" s="76"/>
      <c r="AGP123" s="76"/>
      <c r="AGQ123" s="76"/>
      <c r="AGR123" s="76"/>
      <c r="AGS123" s="76"/>
      <c r="AGT123" s="76"/>
      <c r="AGU123" s="76"/>
      <c r="AGV123" s="76"/>
      <c r="AGW123" s="76"/>
      <c r="AGX123" s="76"/>
      <c r="AGY123" s="76"/>
      <c r="AGZ123" s="76"/>
      <c r="AHA123" s="76"/>
      <c r="AHB123" s="76"/>
      <c r="AHC123" s="76"/>
      <c r="AHD123" s="76"/>
      <c r="AHE123" s="76"/>
      <c r="AHF123" s="76"/>
      <c r="AHG123" s="76"/>
      <c r="AHH123" s="76"/>
      <c r="AHI123" s="76"/>
      <c r="AHJ123" s="76"/>
      <c r="AHK123" s="76"/>
      <c r="AHL123" s="76"/>
      <c r="AHM123" s="76"/>
      <c r="AHN123" s="76"/>
      <c r="AHO123" s="76"/>
      <c r="AHP123" s="76"/>
      <c r="AHQ123" s="76"/>
      <c r="AHR123" s="76"/>
      <c r="AHS123" s="76"/>
      <c r="AHT123" s="76"/>
      <c r="AHU123" s="76"/>
      <c r="AHV123" s="76"/>
      <c r="AHW123" s="76"/>
      <c r="AHX123" s="76"/>
      <c r="AHY123" s="76"/>
      <c r="AHZ123" s="76"/>
      <c r="AIA123" s="76"/>
      <c r="AIB123" s="76"/>
      <c r="AIC123" s="76"/>
      <c r="AID123" s="76"/>
      <c r="AIE123" s="76"/>
      <c r="AIF123" s="76"/>
      <c r="AIG123" s="76"/>
      <c r="AIH123" s="76"/>
      <c r="AII123" s="76"/>
      <c r="AIJ123" s="76"/>
      <c r="AIK123" s="76"/>
      <c r="AIL123" s="76"/>
      <c r="AIM123" s="76"/>
      <c r="AIN123" s="76"/>
      <c r="AIO123" s="76"/>
      <c r="AIP123" s="76"/>
      <c r="AIQ123" s="76"/>
      <c r="AIR123" s="76"/>
      <c r="AIS123" s="76"/>
      <c r="AIT123" s="76"/>
      <c r="AIU123" s="76"/>
      <c r="AIV123" s="76"/>
      <c r="AIW123" s="76"/>
      <c r="AIX123" s="76"/>
      <c r="AIY123" s="76"/>
      <c r="AIZ123" s="76"/>
      <c r="AJA123" s="76"/>
      <c r="AJB123" s="76"/>
      <c r="AJC123" s="76"/>
      <c r="AJD123" s="76"/>
      <c r="AJE123" s="76"/>
      <c r="AJF123" s="76"/>
      <c r="AJG123" s="76"/>
      <c r="AJH123" s="76"/>
      <c r="AJI123" s="76"/>
      <c r="AJJ123" s="76"/>
      <c r="AJK123" s="76"/>
      <c r="AJL123" s="76"/>
      <c r="AJM123" s="76"/>
      <c r="AJN123" s="76"/>
      <c r="AJO123" s="76"/>
      <c r="AJP123" s="76"/>
      <c r="AJQ123" s="76"/>
      <c r="AJR123" s="76"/>
      <c r="AJS123" s="76"/>
      <c r="AJT123" s="76"/>
      <c r="AJU123" s="76"/>
      <c r="AJV123" s="76"/>
      <c r="AJW123" s="76"/>
      <c r="AJX123" s="76"/>
      <c r="AJY123" s="76"/>
      <c r="AJZ123" s="76"/>
      <c r="AKA123" s="76"/>
      <c r="AKB123" s="76"/>
      <c r="AKC123" s="76"/>
      <c r="AKD123" s="76"/>
      <c r="AKE123" s="76"/>
      <c r="AKF123" s="76"/>
      <c r="AKG123" s="76"/>
      <c r="AKH123" s="76"/>
      <c r="AKI123" s="76"/>
      <c r="AKJ123" s="76"/>
      <c r="AKK123" s="76"/>
      <c r="AKL123" s="76"/>
      <c r="AKM123" s="76"/>
      <c r="AKN123" s="76"/>
      <c r="AKO123" s="76"/>
      <c r="AKP123" s="76"/>
      <c r="AKQ123" s="76"/>
      <c r="AKR123" s="76"/>
      <c r="AKS123" s="76"/>
      <c r="AKT123" s="76"/>
      <c r="AKU123" s="76"/>
      <c r="AKV123" s="76"/>
      <c r="AKW123" s="76"/>
      <c r="AKX123" s="76"/>
      <c r="AKY123" s="76"/>
      <c r="AKZ123" s="76"/>
      <c r="ALA123" s="76"/>
      <c r="ALB123" s="76"/>
      <c r="ALC123" s="76"/>
      <c r="ALD123" s="76"/>
      <c r="ALE123" s="76"/>
      <c r="ALF123" s="76"/>
      <c r="ALG123" s="76"/>
      <c r="ALH123" s="76"/>
      <c r="ALI123" s="76"/>
      <c r="ALJ123" s="76"/>
      <c r="ALK123" s="76"/>
      <c r="ALL123" s="76"/>
      <c r="ALM123" s="76"/>
      <c r="ALN123" s="76"/>
      <c r="ALO123" s="76"/>
      <c r="ALP123" s="76"/>
      <c r="ALQ123" s="76"/>
      <c r="ALR123" s="76"/>
      <c r="ALS123" s="76"/>
      <c r="ALT123" s="76"/>
      <c r="ALU123" s="76"/>
      <c r="ALV123" s="76"/>
      <c r="ALW123" s="76"/>
      <c r="ALX123" s="76"/>
      <c r="ALY123" s="76"/>
      <c r="ALZ123" s="76"/>
      <c r="AMA123" s="76"/>
      <c r="AMB123" s="76"/>
      <c r="AMC123" s="76"/>
      <c r="AMD123" s="76"/>
      <c r="AME123" s="76"/>
    </row>
    <row r="124" spans="1:1019" s="77" customFormat="1">
      <c r="A124" s="49" t="s">
        <v>142</v>
      </c>
      <c r="B124" s="49"/>
      <c r="C124" s="49"/>
      <c r="D124" s="50" t="s">
        <v>69</v>
      </c>
      <c r="E124" s="49"/>
      <c r="F124" s="62"/>
      <c r="G124" s="51"/>
      <c r="H124" s="51"/>
      <c r="I124" s="51"/>
      <c r="J124" s="51">
        <f>SUM(J125:J128)</f>
        <v>446409.11000000004</v>
      </c>
      <c r="K124" s="76"/>
      <c r="L124" s="76"/>
      <c r="M124" s="76"/>
      <c r="N124" s="76"/>
      <c r="O124" s="76"/>
      <c r="P124" s="76"/>
      <c r="Q124" s="76"/>
      <c r="R124" s="76"/>
      <c r="S124" s="76"/>
      <c r="T124" s="76"/>
      <c r="U124" s="76"/>
      <c r="V124" s="76"/>
      <c r="W124" s="76"/>
      <c r="X124" s="76"/>
      <c r="Y124" s="76"/>
      <c r="Z124" s="76"/>
      <c r="AA124" s="76"/>
      <c r="AB124" s="76"/>
      <c r="AC124" s="76"/>
      <c r="AD124" s="76"/>
      <c r="AE124" s="76"/>
      <c r="AF124" s="76"/>
      <c r="AG124" s="76"/>
      <c r="AH124" s="76"/>
      <c r="AI124" s="76"/>
      <c r="AJ124" s="76"/>
      <c r="AK124" s="76"/>
      <c r="AL124" s="76"/>
      <c r="AM124" s="76"/>
      <c r="AN124" s="76"/>
      <c r="AO124" s="76"/>
      <c r="AP124" s="76"/>
      <c r="AQ124" s="76"/>
      <c r="AR124" s="76"/>
      <c r="AS124" s="76"/>
      <c r="AT124" s="76"/>
      <c r="AU124" s="76"/>
      <c r="AV124" s="76"/>
      <c r="AW124" s="76"/>
      <c r="AX124" s="76"/>
      <c r="AY124" s="76"/>
      <c r="AZ124" s="76"/>
      <c r="BA124" s="76"/>
      <c r="BB124" s="76"/>
      <c r="BC124" s="76"/>
      <c r="BD124" s="76"/>
      <c r="BE124" s="76"/>
      <c r="BF124" s="76"/>
      <c r="BG124" s="76"/>
      <c r="BH124" s="76"/>
      <c r="BI124" s="76"/>
      <c r="BJ124" s="76"/>
      <c r="BK124" s="76"/>
      <c r="BL124" s="76"/>
      <c r="BM124" s="76"/>
      <c r="BN124" s="76"/>
      <c r="BO124" s="76"/>
      <c r="BP124" s="76"/>
      <c r="BQ124" s="76"/>
      <c r="BR124" s="76"/>
      <c r="BS124" s="76"/>
      <c r="BT124" s="76"/>
      <c r="BU124" s="76"/>
      <c r="BV124" s="76"/>
      <c r="BW124" s="76"/>
      <c r="BX124" s="76"/>
      <c r="BY124" s="76"/>
      <c r="BZ124" s="76"/>
      <c r="CA124" s="76"/>
      <c r="CB124" s="76"/>
      <c r="CC124" s="76"/>
      <c r="CD124" s="76"/>
      <c r="CE124" s="76"/>
      <c r="CF124" s="76"/>
      <c r="CG124" s="76"/>
      <c r="CH124" s="76"/>
      <c r="CI124" s="76"/>
      <c r="CJ124" s="76"/>
      <c r="CK124" s="76"/>
      <c r="CL124" s="76"/>
      <c r="CM124" s="76"/>
      <c r="CN124" s="76"/>
      <c r="CO124" s="76"/>
      <c r="CP124" s="76"/>
      <c r="CQ124" s="76"/>
      <c r="CR124" s="76"/>
      <c r="CS124" s="76"/>
      <c r="CT124" s="76"/>
      <c r="CU124" s="76"/>
      <c r="CV124" s="76"/>
      <c r="CW124" s="76"/>
      <c r="CX124" s="76"/>
      <c r="CY124" s="76"/>
      <c r="CZ124" s="76"/>
      <c r="DA124" s="76"/>
      <c r="DB124" s="76"/>
      <c r="DC124" s="76"/>
      <c r="DD124" s="76"/>
      <c r="DE124" s="76"/>
      <c r="DF124" s="76"/>
      <c r="DG124" s="76"/>
      <c r="DH124" s="76"/>
      <c r="DI124" s="76"/>
      <c r="DJ124" s="76"/>
      <c r="DK124" s="76"/>
      <c r="DL124" s="76"/>
      <c r="DM124" s="76"/>
      <c r="DN124" s="76"/>
      <c r="DO124" s="76"/>
      <c r="DP124" s="76"/>
      <c r="DQ124" s="76"/>
      <c r="DR124" s="76"/>
      <c r="DS124" s="76"/>
      <c r="DT124" s="76"/>
      <c r="DU124" s="76"/>
      <c r="DV124" s="76"/>
      <c r="DW124" s="76"/>
      <c r="DX124" s="76"/>
      <c r="DY124" s="76"/>
      <c r="DZ124" s="76"/>
      <c r="EA124" s="76"/>
      <c r="EB124" s="76"/>
      <c r="EC124" s="76"/>
      <c r="ED124" s="76"/>
      <c r="EE124" s="76"/>
      <c r="EF124" s="76"/>
      <c r="EG124" s="76"/>
      <c r="EH124" s="76"/>
      <c r="EI124" s="76"/>
      <c r="EJ124" s="76"/>
      <c r="EK124" s="76"/>
      <c r="EL124" s="76"/>
      <c r="EM124" s="76"/>
      <c r="EN124" s="76"/>
      <c r="EO124" s="76"/>
      <c r="EP124" s="76"/>
      <c r="EQ124" s="76"/>
      <c r="ER124" s="76"/>
      <c r="ES124" s="76"/>
      <c r="ET124" s="76"/>
      <c r="EU124" s="76"/>
      <c r="EV124" s="76"/>
      <c r="EW124" s="76"/>
      <c r="EX124" s="76"/>
      <c r="EY124" s="76"/>
      <c r="EZ124" s="76"/>
      <c r="FA124" s="76"/>
      <c r="FB124" s="76"/>
      <c r="FC124" s="76"/>
      <c r="FD124" s="76"/>
      <c r="FE124" s="76"/>
      <c r="FF124" s="76"/>
      <c r="FG124" s="76"/>
      <c r="FH124" s="76"/>
      <c r="FI124" s="76"/>
      <c r="FJ124" s="76"/>
      <c r="FK124" s="76"/>
      <c r="FL124" s="76"/>
      <c r="FM124" s="76"/>
      <c r="FN124" s="76"/>
      <c r="FO124" s="76"/>
      <c r="FP124" s="76"/>
      <c r="FQ124" s="76"/>
      <c r="FR124" s="76"/>
      <c r="FS124" s="76"/>
      <c r="FT124" s="76"/>
      <c r="FU124" s="76"/>
      <c r="FV124" s="76"/>
      <c r="FW124" s="76"/>
      <c r="FX124" s="76"/>
      <c r="FY124" s="76"/>
      <c r="FZ124" s="76"/>
      <c r="GA124" s="76"/>
      <c r="GB124" s="76"/>
      <c r="GC124" s="76"/>
      <c r="GD124" s="76"/>
      <c r="GE124" s="76"/>
      <c r="GF124" s="76"/>
      <c r="GG124" s="76"/>
      <c r="GH124" s="76"/>
      <c r="GI124" s="76"/>
      <c r="GJ124" s="76"/>
      <c r="GK124" s="76"/>
      <c r="GL124" s="76"/>
      <c r="GM124" s="76"/>
      <c r="GN124" s="76"/>
      <c r="GO124" s="76"/>
      <c r="GP124" s="76"/>
      <c r="GQ124" s="76"/>
      <c r="GR124" s="76"/>
      <c r="GS124" s="76"/>
      <c r="GT124" s="76"/>
      <c r="GU124" s="76"/>
      <c r="GV124" s="76"/>
      <c r="GW124" s="76"/>
      <c r="GX124" s="76"/>
      <c r="GY124" s="76"/>
      <c r="GZ124" s="76"/>
      <c r="HA124" s="76"/>
      <c r="HB124" s="76"/>
      <c r="HC124" s="76"/>
      <c r="HD124" s="76"/>
      <c r="HE124" s="76"/>
      <c r="HF124" s="76"/>
      <c r="HG124" s="76"/>
      <c r="HH124" s="76"/>
      <c r="HI124" s="76"/>
      <c r="HJ124" s="76"/>
      <c r="HK124" s="76"/>
      <c r="HL124" s="76"/>
      <c r="HM124" s="76"/>
      <c r="HN124" s="76"/>
      <c r="HO124" s="76"/>
      <c r="HP124" s="76"/>
      <c r="HQ124" s="76"/>
      <c r="HR124" s="76"/>
      <c r="HS124" s="76"/>
      <c r="HT124" s="76"/>
      <c r="HU124" s="76"/>
      <c r="HV124" s="76"/>
      <c r="HW124" s="76"/>
      <c r="HX124" s="76"/>
      <c r="HY124" s="76"/>
      <c r="HZ124" s="76"/>
      <c r="IA124" s="76"/>
      <c r="IB124" s="76"/>
      <c r="IC124" s="76"/>
      <c r="ID124" s="76"/>
      <c r="IE124" s="76"/>
      <c r="IF124" s="76"/>
      <c r="IG124" s="76"/>
      <c r="IH124" s="76"/>
      <c r="II124" s="76"/>
      <c r="IJ124" s="76"/>
      <c r="IK124" s="76"/>
      <c r="IL124" s="76"/>
      <c r="IM124" s="76"/>
      <c r="IN124" s="76"/>
      <c r="IO124" s="76"/>
      <c r="IP124" s="76"/>
      <c r="IQ124" s="76"/>
      <c r="IR124" s="76"/>
      <c r="IS124" s="76"/>
      <c r="IT124" s="76"/>
      <c r="IU124" s="76"/>
      <c r="IV124" s="76"/>
      <c r="IW124" s="76"/>
      <c r="IX124" s="76"/>
      <c r="IY124" s="76"/>
      <c r="IZ124" s="76"/>
      <c r="JA124" s="76"/>
      <c r="JB124" s="76"/>
      <c r="JC124" s="76"/>
      <c r="JD124" s="76"/>
      <c r="JE124" s="76"/>
      <c r="JF124" s="76"/>
      <c r="JG124" s="76"/>
      <c r="JH124" s="76"/>
      <c r="JI124" s="76"/>
      <c r="JJ124" s="76"/>
      <c r="JK124" s="76"/>
      <c r="JL124" s="76"/>
      <c r="JM124" s="76"/>
      <c r="JN124" s="76"/>
      <c r="JO124" s="76"/>
      <c r="JP124" s="76"/>
      <c r="JQ124" s="76"/>
      <c r="JR124" s="76"/>
      <c r="JS124" s="76"/>
      <c r="JT124" s="76"/>
      <c r="JU124" s="76"/>
      <c r="JV124" s="76"/>
      <c r="JW124" s="76"/>
      <c r="JX124" s="76"/>
      <c r="JY124" s="76"/>
      <c r="JZ124" s="76"/>
      <c r="KA124" s="76"/>
      <c r="KB124" s="76"/>
      <c r="KC124" s="76"/>
      <c r="KD124" s="76"/>
      <c r="KE124" s="76"/>
      <c r="KF124" s="76"/>
      <c r="KG124" s="76"/>
      <c r="KH124" s="76"/>
      <c r="KI124" s="76"/>
      <c r="KJ124" s="76"/>
      <c r="KK124" s="76"/>
      <c r="KL124" s="76"/>
      <c r="KM124" s="76"/>
      <c r="KN124" s="76"/>
      <c r="KO124" s="76"/>
      <c r="KP124" s="76"/>
      <c r="KQ124" s="76"/>
      <c r="KR124" s="76"/>
      <c r="KS124" s="76"/>
      <c r="KT124" s="76"/>
      <c r="KU124" s="76"/>
      <c r="KV124" s="76"/>
      <c r="KW124" s="76"/>
      <c r="KX124" s="76"/>
      <c r="KY124" s="76"/>
      <c r="KZ124" s="76"/>
      <c r="LA124" s="76"/>
      <c r="LB124" s="76"/>
      <c r="LC124" s="76"/>
      <c r="LD124" s="76"/>
      <c r="LE124" s="76"/>
      <c r="LF124" s="76"/>
      <c r="LG124" s="76"/>
      <c r="LH124" s="76"/>
      <c r="LI124" s="76"/>
      <c r="LJ124" s="76"/>
      <c r="LK124" s="76"/>
      <c r="LL124" s="76"/>
      <c r="LM124" s="76"/>
      <c r="LN124" s="76"/>
      <c r="LO124" s="76"/>
      <c r="LP124" s="76"/>
      <c r="LQ124" s="76"/>
      <c r="LR124" s="76"/>
      <c r="LS124" s="76"/>
      <c r="LT124" s="76"/>
      <c r="LU124" s="76"/>
      <c r="LV124" s="76"/>
      <c r="LW124" s="76"/>
      <c r="LX124" s="76"/>
      <c r="LY124" s="76"/>
      <c r="LZ124" s="76"/>
      <c r="MA124" s="76"/>
      <c r="MB124" s="76"/>
      <c r="MC124" s="76"/>
      <c r="MD124" s="76"/>
      <c r="ME124" s="76"/>
      <c r="MF124" s="76"/>
      <c r="MG124" s="76"/>
      <c r="MH124" s="76"/>
      <c r="MI124" s="76"/>
      <c r="MJ124" s="76"/>
      <c r="MK124" s="76"/>
      <c r="ML124" s="76"/>
      <c r="MM124" s="76"/>
      <c r="MN124" s="76"/>
      <c r="MO124" s="76"/>
      <c r="MP124" s="76"/>
      <c r="MQ124" s="76"/>
      <c r="MR124" s="76"/>
      <c r="MS124" s="76"/>
      <c r="MT124" s="76"/>
      <c r="MU124" s="76"/>
      <c r="MV124" s="76"/>
      <c r="MW124" s="76"/>
      <c r="MX124" s="76"/>
      <c r="MY124" s="76"/>
      <c r="MZ124" s="76"/>
      <c r="NA124" s="76"/>
      <c r="NB124" s="76"/>
      <c r="NC124" s="76"/>
      <c r="ND124" s="76"/>
      <c r="NE124" s="76"/>
      <c r="NF124" s="76"/>
      <c r="NG124" s="76"/>
      <c r="NH124" s="76"/>
      <c r="NI124" s="76"/>
      <c r="NJ124" s="76"/>
      <c r="NK124" s="76"/>
      <c r="NL124" s="76"/>
      <c r="NM124" s="76"/>
      <c r="NN124" s="76"/>
      <c r="NO124" s="76"/>
      <c r="NP124" s="76"/>
      <c r="NQ124" s="76"/>
      <c r="NR124" s="76"/>
      <c r="NS124" s="76"/>
      <c r="NT124" s="76"/>
      <c r="NU124" s="76"/>
      <c r="NV124" s="76"/>
      <c r="NW124" s="76"/>
      <c r="NX124" s="76"/>
      <c r="NY124" s="76"/>
      <c r="NZ124" s="76"/>
      <c r="OA124" s="76"/>
      <c r="OB124" s="76"/>
      <c r="OC124" s="76"/>
      <c r="OD124" s="76"/>
      <c r="OE124" s="76"/>
      <c r="OF124" s="76"/>
      <c r="OG124" s="76"/>
      <c r="OH124" s="76"/>
      <c r="OI124" s="76"/>
      <c r="OJ124" s="76"/>
      <c r="OK124" s="76"/>
      <c r="OL124" s="76"/>
      <c r="OM124" s="76"/>
      <c r="ON124" s="76"/>
      <c r="OO124" s="76"/>
      <c r="OP124" s="76"/>
      <c r="OQ124" s="76"/>
      <c r="OR124" s="76"/>
      <c r="OS124" s="76"/>
      <c r="OT124" s="76"/>
      <c r="OU124" s="76"/>
      <c r="OV124" s="76"/>
      <c r="OW124" s="76"/>
      <c r="OX124" s="76"/>
      <c r="OY124" s="76"/>
      <c r="OZ124" s="76"/>
      <c r="PA124" s="76"/>
      <c r="PB124" s="76"/>
      <c r="PC124" s="76"/>
      <c r="PD124" s="76"/>
      <c r="PE124" s="76"/>
      <c r="PF124" s="76"/>
      <c r="PG124" s="76"/>
      <c r="PH124" s="76"/>
      <c r="PI124" s="76"/>
      <c r="PJ124" s="76"/>
      <c r="PK124" s="76"/>
      <c r="PL124" s="76"/>
      <c r="PM124" s="76"/>
      <c r="PN124" s="76"/>
      <c r="PO124" s="76"/>
      <c r="PP124" s="76"/>
      <c r="PQ124" s="76"/>
      <c r="PR124" s="76"/>
      <c r="PS124" s="76"/>
      <c r="PT124" s="76"/>
      <c r="PU124" s="76"/>
      <c r="PV124" s="76"/>
      <c r="PW124" s="76"/>
      <c r="PX124" s="76"/>
      <c r="PY124" s="76"/>
      <c r="PZ124" s="76"/>
      <c r="QA124" s="76"/>
      <c r="QB124" s="76"/>
      <c r="QC124" s="76"/>
      <c r="QD124" s="76"/>
      <c r="QE124" s="76"/>
      <c r="QF124" s="76"/>
      <c r="QG124" s="76"/>
      <c r="QH124" s="76"/>
      <c r="QI124" s="76"/>
      <c r="QJ124" s="76"/>
      <c r="QK124" s="76"/>
      <c r="QL124" s="76"/>
      <c r="QM124" s="76"/>
      <c r="QN124" s="76"/>
      <c r="QO124" s="76"/>
      <c r="QP124" s="76"/>
      <c r="QQ124" s="76"/>
      <c r="QR124" s="76"/>
      <c r="QS124" s="76"/>
      <c r="QT124" s="76"/>
      <c r="QU124" s="76"/>
      <c r="QV124" s="76"/>
      <c r="QW124" s="76"/>
      <c r="QX124" s="76"/>
      <c r="QY124" s="76"/>
      <c r="QZ124" s="76"/>
      <c r="RA124" s="76"/>
      <c r="RB124" s="76"/>
      <c r="RC124" s="76"/>
      <c r="RD124" s="76"/>
      <c r="RE124" s="76"/>
      <c r="RF124" s="76"/>
      <c r="RG124" s="76"/>
      <c r="RH124" s="76"/>
      <c r="RI124" s="76"/>
      <c r="RJ124" s="76"/>
      <c r="RK124" s="76"/>
      <c r="RL124" s="76"/>
      <c r="RM124" s="76"/>
      <c r="RN124" s="76"/>
      <c r="RO124" s="76"/>
      <c r="RP124" s="76"/>
      <c r="RQ124" s="76"/>
      <c r="RR124" s="76"/>
      <c r="RS124" s="76"/>
      <c r="RT124" s="76"/>
      <c r="RU124" s="76"/>
      <c r="RV124" s="76"/>
      <c r="RW124" s="76"/>
      <c r="RX124" s="76"/>
      <c r="RY124" s="76"/>
      <c r="RZ124" s="76"/>
      <c r="SA124" s="76"/>
      <c r="SB124" s="76"/>
      <c r="SC124" s="76"/>
      <c r="SD124" s="76"/>
      <c r="SE124" s="76"/>
      <c r="SF124" s="76"/>
      <c r="SG124" s="76"/>
      <c r="SH124" s="76"/>
      <c r="SI124" s="76"/>
      <c r="SJ124" s="76"/>
      <c r="SK124" s="76"/>
      <c r="SL124" s="76"/>
      <c r="SM124" s="76"/>
      <c r="SN124" s="76"/>
      <c r="SO124" s="76"/>
      <c r="SP124" s="76"/>
      <c r="SQ124" s="76"/>
      <c r="SR124" s="76"/>
      <c r="SS124" s="76"/>
      <c r="ST124" s="76"/>
      <c r="SU124" s="76"/>
      <c r="SV124" s="76"/>
      <c r="SW124" s="76"/>
      <c r="SX124" s="76"/>
      <c r="SY124" s="76"/>
      <c r="SZ124" s="76"/>
      <c r="TA124" s="76"/>
      <c r="TB124" s="76"/>
      <c r="TC124" s="76"/>
      <c r="TD124" s="76"/>
      <c r="TE124" s="76"/>
      <c r="TF124" s="76"/>
      <c r="TG124" s="76"/>
      <c r="TH124" s="76"/>
      <c r="TI124" s="76"/>
      <c r="TJ124" s="76"/>
      <c r="TK124" s="76"/>
      <c r="TL124" s="76"/>
      <c r="TM124" s="76"/>
      <c r="TN124" s="76"/>
      <c r="TO124" s="76"/>
      <c r="TP124" s="76"/>
      <c r="TQ124" s="76"/>
      <c r="TR124" s="76"/>
      <c r="TS124" s="76"/>
      <c r="TT124" s="76"/>
      <c r="TU124" s="76"/>
      <c r="TV124" s="76"/>
      <c r="TW124" s="76"/>
      <c r="TX124" s="76"/>
      <c r="TY124" s="76"/>
      <c r="TZ124" s="76"/>
      <c r="UA124" s="76"/>
      <c r="UB124" s="76"/>
      <c r="UC124" s="76"/>
      <c r="UD124" s="76"/>
      <c r="UE124" s="76"/>
      <c r="UF124" s="76"/>
      <c r="UG124" s="76"/>
      <c r="UH124" s="76"/>
      <c r="UI124" s="76"/>
      <c r="UJ124" s="76"/>
      <c r="UK124" s="76"/>
      <c r="UL124" s="76"/>
      <c r="UM124" s="76"/>
      <c r="UN124" s="76"/>
      <c r="UO124" s="76"/>
      <c r="UP124" s="76"/>
      <c r="UQ124" s="76"/>
      <c r="UR124" s="76"/>
      <c r="US124" s="76"/>
      <c r="UT124" s="76"/>
      <c r="UU124" s="76"/>
      <c r="UV124" s="76"/>
      <c r="UW124" s="76"/>
      <c r="UX124" s="76"/>
      <c r="UY124" s="76"/>
      <c r="UZ124" s="76"/>
      <c r="VA124" s="76"/>
      <c r="VB124" s="76"/>
      <c r="VC124" s="76"/>
      <c r="VD124" s="76"/>
      <c r="VE124" s="76"/>
      <c r="VF124" s="76"/>
      <c r="VG124" s="76"/>
      <c r="VH124" s="76"/>
      <c r="VI124" s="76"/>
      <c r="VJ124" s="76"/>
      <c r="VK124" s="76"/>
      <c r="VL124" s="76"/>
      <c r="VM124" s="76"/>
      <c r="VN124" s="76"/>
      <c r="VO124" s="76"/>
      <c r="VP124" s="76"/>
      <c r="VQ124" s="76"/>
      <c r="VR124" s="76"/>
      <c r="VS124" s="76"/>
      <c r="VT124" s="76"/>
      <c r="VU124" s="76"/>
      <c r="VV124" s="76"/>
      <c r="VW124" s="76"/>
      <c r="VX124" s="76"/>
      <c r="VY124" s="76"/>
      <c r="VZ124" s="76"/>
      <c r="WA124" s="76"/>
      <c r="WB124" s="76"/>
      <c r="WC124" s="76"/>
      <c r="WD124" s="76"/>
      <c r="WE124" s="76"/>
      <c r="WF124" s="76"/>
      <c r="WG124" s="76"/>
      <c r="WH124" s="76"/>
      <c r="WI124" s="76"/>
      <c r="WJ124" s="76"/>
      <c r="WK124" s="76"/>
      <c r="WL124" s="76"/>
      <c r="WM124" s="76"/>
      <c r="WN124" s="76"/>
      <c r="WO124" s="76"/>
      <c r="WP124" s="76"/>
      <c r="WQ124" s="76"/>
      <c r="WR124" s="76"/>
      <c r="WS124" s="76"/>
      <c r="WT124" s="76"/>
      <c r="WU124" s="76"/>
      <c r="WV124" s="76"/>
      <c r="WW124" s="76"/>
      <c r="WX124" s="76"/>
      <c r="WY124" s="76"/>
      <c r="WZ124" s="76"/>
      <c r="XA124" s="76"/>
      <c r="XB124" s="76"/>
      <c r="XC124" s="76"/>
      <c r="XD124" s="76"/>
      <c r="XE124" s="76"/>
      <c r="XF124" s="76"/>
      <c r="XG124" s="76"/>
      <c r="XH124" s="76"/>
      <c r="XI124" s="76"/>
      <c r="XJ124" s="76"/>
      <c r="XK124" s="76"/>
      <c r="XL124" s="76"/>
      <c r="XM124" s="76"/>
      <c r="XN124" s="76"/>
      <c r="XO124" s="76"/>
      <c r="XP124" s="76"/>
      <c r="XQ124" s="76"/>
      <c r="XR124" s="76"/>
      <c r="XS124" s="76"/>
      <c r="XT124" s="76"/>
      <c r="XU124" s="76"/>
      <c r="XV124" s="76"/>
      <c r="XW124" s="76"/>
      <c r="XX124" s="76"/>
      <c r="XY124" s="76"/>
      <c r="XZ124" s="76"/>
      <c r="YA124" s="76"/>
      <c r="YB124" s="76"/>
      <c r="YC124" s="76"/>
      <c r="YD124" s="76"/>
      <c r="YE124" s="76"/>
      <c r="YF124" s="76"/>
      <c r="YG124" s="76"/>
      <c r="YH124" s="76"/>
      <c r="YI124" s="76"/>
      <c r="YJ124" s="76"/>
      <c r="YK124" s="76"/>
      <c r="YL124" s="76"/>
      <c r="YM124" s="76"/>
      <c r="YN124" s="76"/>
      <c r="YO124" s="76"/>
      <c r="YP124" s="76"/>
      <c r="YQ124" s="76"/>
      <c r="YR124" s="76"/>
      <c r="YS124" s="76"/>
      <c r="YT124" s="76"/>
      <c r="YU124" s="76"/>
      <c r="YV124" s="76"/>
      <c r="YW124" s="76"/>
      <c r="YX124" s="76"/>
      <c r="YY124" s="76"/>
      <c r="YZ124" s="76"/>
      <c r="ZA124" s="76"/>
      <c r="ZB124" s="76"/>
      <c r="ZC124" s="76"/>
      <c r="ZD124" s="76"/>
      <c r="ZE124" s="76"/>
      <c r="ZF124" s="76"/>
      <c r="ZG124" s="76"/>
      <c r="ZH124" s="76"/>
      <c r="ZI124" s="76"/>
      <c r="ZJ124" s="76"/>
      <c r="ZK124" s="76"/>
      <c r="ZL124" s="76"/>
      <c r="ZM124" s="76"/>
      <c r="ZN124" s="76"/>
      <c r="ZO124" s="76"/>
      <c r="ZP124" s="76"/>
      <c r="ZQ124" s="76"/>
      <c r="ZR124" s="76"/>
      <c r="ZS124" s="76"/>
      <c r="ZT124" s="76"/>
      <c r="ZU124" s="76"/>
      <c r="ZV124" s="76"/>
      <c r="ZW124" s="76"/>
      <c r="ZX124" s="76"/>
      <c r="ZY124" s="76"/>
      <c r="ZZ124" s="76"/>
      <c r="AAA124" s="76"/>
      <c r="AAB124" s="76"/>
      <c r="AAC124" s="76"/>
      <c r="AAD124" s="76"/>
      <c r="AAE124" s="76"/>
      <c r="AAF124" s="76"/>
      <c r="AAG124" s="76"/>
      <c r="AAH124" s="76"/>
      <c r="AAI124" s="76"/>
      <c r="AAJ124" s="76"/>
      <c r="AAK124" s="76"/>
      <c r="AAL124" s="76"/>
      <c r="AAM124" s="76"/>
      <c r="AAN124" s="76"/>
      <c r="AAO124" s="76"/>
      <c r="AAP124" s="76"/>
      <c r="AAQ124" s="76"/>
      <c r="AAR124" s="76"/>
      <c r="AAS124" s="76"/>
      <c r="AAT124" s="76"/>
      <c r="AAU124" s="76"/>
      <c r="AAV124" s="76"/>
      <c r="AAW124" s="76"/>
      <c r="AAX124" s="76"/>
      <c r="AAY124" s="76"/>
      <c r="AAZ124" s="76"/>
      <c r="ABA124" s="76"/>
      <c r="ABB124" s="76"/>
      <c r="ABC124" s="76"/>
      <c r="ABD124" s="76"/>
      <c r="ABE124" s="76"/>
      <c r="ABF124" s="76"/>
      <c r="ABG124" s="76"/>
      <c r="ABH124" s="76"/>
      <c r="ABI124" s="76"/>
      <c r="ABJ124" s="76"/>
      <c r="ABK124" s="76"/>
      <c r="ABL124" s="76"/>
      <c r="ABM124" s="76"/>
      <c r="ABN124" s="76"/>
      <c r="ABO124" s="76"/>
      <c r="ABP124" s="76"/>
      <c r="ABQ124" s="76"/>
      <c r="ABR124" s="76"/>
      <c r="ABS124" s="76"/>
      <c r="ABT124" s="76"/>
      <c r="ABU124" s="76"/>
      <c r="ABV124" s="76"/>
      <c r="ABW124" s="76"/>
      <c r="ABX124" s="76"/>
      <c r="ABY124" s="76"/>
      <c r="ABZ124" s="76"/>
      <c r="ACA124" s="76"/>
      <c r="ACB124" s="76"/>
      <c r="ACC124" s="76"/>
      <c r="ACD124" s="76"/>
      <c r="ACE124" s="76"/>
      <c r="ACF124" s="76"/>
      <c r="ACG124" s="76"/>
      <c r="ACH124" s="76"/>
      <c r="ACI124" s="76"/>
      <c r="ACJ124" s="76"/>
      <c r="ACK124" s="76"/>
      <c r="ACL124" s="76"/>
      <c r="ACM124" s="76"/>
      <c r="ACN124" s="76"/>
      <c r="ACO124" s="76"/>
      <c r="ACP124" s="76"/>
      <c r="ACQ124" s="76"/>
      <c r="ACR124" s="76"/>
      <c r="ACS124" s="76"/>
      <c r="ACT124" s="76"/>
      <c r="ACU124" s="76"/>
      <c r="ACV124" s="76"/>
      <c r="ACW124" s="76"/>
      <c r="ACX124" s="76"/>
      <c r="ACY124" s="76"/>
      <c r="ACZ124" s="76"/>
      <c r="ADA124" s="76"/>
      <c r="ADB124" s="76"/>
      <c r="ADC124" s="76"/>
      <c r="ADD124" s="76"/>
      <c r="ADE124" s="76"/>
      <c r="ADF124" s="76"/>
      <c r="ADG124" s="76"/>
      <c r="ADH124" s="76"/>
      <c r="ADI124" s="76"/>
      <c r="ADJ124" s="76"/>
      <c r="ADK124" s="76"/>
      <c r="ADL124" s="76"/>
      <c r="ADM124" s="76"/>
      <c r="ADN124" s="76"/>
      <c r="ADO124" s="76"/>
      <c r="ADP124" s="76"/>
      <c r="ADQ124" s="76"/>
      <c r="ADR124" s="76"/>
      <c r="ADS124" s="76"/>
      <c r="ADT124" s="76"/>
      <c r="ADU124" s="76"/>
      <c r="ADV124" s="76"/>
      <c r="ADW124" s="76"/>
      <c r="ADX124" s="76"/>
      <c r="ADY124" s="76"/>
      <c r="ADZ124" s="76"/>
      <c r="AEA124" s="76"/>
      <c r="AEB124" s="76"/>
      <c r="AEC124" s="76"/>
      <c r="AED124" s="76"/>
      <c r="AEE124" s="76"/>
      <c r="AEF124" s="76"/>
      <c r="AEG124" s="76"/>
      <c r="AEH124" s="76"/>
      <c r="AEI124" s="76"/>
      <c r="AEJ124" s="76"/>
      <c r="AEK124" s="76"/>
      <c r="AEL124" s="76"/>
      <c r="AEM124" s="76"/>
      <c r="AEN124" s="76"/>
      <c r="AEO124" s="76"/>
      <c r="AEP124" s="76"/>
      <c r="AEQ124" s="76"/>
      <c r="AER124" s="76"/>
      <c r="AES124" s="76"/>
      <c r="AET124" s="76"/>
      <c r="AEU124" s="76"/>
      <c r="AEV124" s="76"/>
      <c r="AEW124" s="76"/>
      <c r="AEX124" s="76"/>
      <c r="AEY124" s="76"/>
      <c r="AEZ124" s="76"/>
      <c r="AFA124" s="76"/>
      <c r="AFB124" s="76"/>
      <c r="AFC124" s="76"/>
      <c r="AFD124" s="76"/>
      <c r="AFE124" s="76"/>
      <c r="AFF124" s="76"/>
      <c r="AFG124" s="76"/>
      <c r="AFH124" s="76"/>
      <c r="AFI124" s="76"/>
      <c r="AFJ124" s="76"/>
      <c r="AFK124" s="76"/>
      <c r="AFL124" s="76"/>
      <c r="AFM124" s="76"/>
      <c r="AFN124" s="76"/>
      <c r="AFO124" s="76"/>
      <c r="AFP124" s="76"/>
      <c r="AFQ124" s="76"/>
      <c r="AFR124" s="76"/>
      <c r="AFS124" s="76"/>
      <c r="AFT124" s="76"/>
      <c r="AFU124" s="76"/>
      <c r="AFV124" s="76"/>
      <c r="AFW124" s="76"/>
      <c r="AFX124" s="76"/>
      <c r="AFY124" s="76"/>
      <c r="AFZ124" s="76"/>
      <c r="AGA124" s="76"/>
      <c r="AGB124" s="76"/>
      <c r="AGC124" s="76"/>
      <c r="AGD124" s="76"/>
      <c r="AGE124" s="76"/>
      <c r="AGF124" s="76"/>
      <c r="AGG124" s="76"/>
      <c r="AGH124" s="76"/>
      <c r="AGI124" s="76"/>
      <c r="AGJ124" s="76"/>
      <c r="AGK124" s="76"/>
      <c r="AGL124" s="76"/>
      <c r="AGM124" s="76"/>
      <c r="AGN124" s="76"/>
      <c r="AGO124" s="76"/>
      <c r="AGP124" s="76"/>
      <c r="AGQ124" s="76"/>
      <c r="AGR124" s="76"/>
      <c r="AGS124" s="76"/>
      <c r="AGT124" s="76"/>
      <c r="AGU124" s="76"/>
      <c r="AGV124" s="76"/>
      <c r="AGW124" s="76"/>
      <c r="AGX124" s="76"/>
      <c r="AGY124" s="76"/>
      <c r="AGZ124" s="76"/>
      <c r="AHA124" s="76"/>
      <c r="AHB124" s="76"/>
      <c r="AHC124" s="76"/>
      <c r="AHD124" s="76"/>
      <c r="AHE124" s="76"/>
      <c r="AHF124" s="76"/>
      <c r="AHG124" s="76"/>
      <c r="AHH124" s="76"/>
      <c r="AHI124" s="76"/>
      <c r="AHJ124" s="76"/>
      <c r="AHK124" s="76"/>
      <c r="AHL124" s="76"/>
      <c r="AHM124" s="76"/>
      <c r="AHN124" s="76"/>
      <c r="AHO124" s="76"/>
      <c r="AHP124" s="76"/>
      <c r="AHQ124" s="76"/>
      <c r="AHR124" s="76"/>
      <c r="AHS124" s="76"/>
      <c r="AHT124" s="76"/>
      <c r="AHU124" s="76"/>
      <c r="AHV124" s="76"/>
      <c r="AHW124" s="76"/>
      <c r="AHX124" s="76"/>
      <c r="AHY124" s="76"/>
      <c r="AHZ124" s="76"/>
      <c r="AIA124" s="76"/>
      <c r="AIB124" s="76"/>
      <c r="AIC124" s="76"/>
      <c r="AID124" s="76"/>
      <c r="AIE124" s="76"/>
      <c r="AIF124" s="76"/>
      <c r="AIG124" s="76"/>
      <c r="AIH124" s="76"/>
      <c r="AII124" s="76"/>
      <c r="AIJ124" s="76"/>
      <c r="AIK124" s="76"/>
      <c r="AIL124" s="76"/>
      <c r="AIM124" s="76"/>
      <c r="AIN124" s="76"/>
      <c r="AIO124" s="76"/>
      <c r="AIP124" s="76"/>
      <c r="AIQ124" s="76"/>
      <c r="AIR124" s="76"/>
      <c r="AIS124" s="76"/>
      <c r="AIT124" s="76"/>
      <c r="AIU124" s="76"/>
      <c r="AIV124" s="76"/>
      <c r="AIW124" s="76"/>
      <c r="AIX124" s="76"/>
      <c r="AIY124" s="76"/>
      <c r="AIZ124" s="76"/>
      <c r="AJA124" s="76"/>
      <c r="AJB124" s="76"/>
      <c r="AJC124" s="76"/>
      <c r="AJD124" s="76"/>
      <c r="AJE124" s="76"/>
      <c r="AJF124" s="76"/>
      <c r="AJG124" s="76"/>
      <c r="AJH124" s="76"/>
      <c r="AJI124" s="76"/>
      <c r="AJJ124" s="76"/>
      <c r="AJK124" s="76"/>
      <c r="AJL124" s="76"/>
      <c r="AJM124" s="76"/>
      <c r="AJN124" s="76"/>
      <c r="AJO124" s="76"/>
      <c r="AJP124" s="76"/>
      <c r="AJQ124" s="76"/>
      <c r="AJR124" s="76"/>
      <c r="AJS124" s="76"/>
      <c r="AJT124" s="76"/>
      <c r="AJU124" s="76"/>
      <c r="AJV124" s="76"/>
      <c r="AJW124" s="76"/>
      <c r="AJX124" s="76"/>
      <c r="AJY124" s="76"/>
      <c r="AJZ124" s="76"/>
      <c r="AKA124" s="76"/>
      <c r="AKB124" s="76"/>
      <c r="AKC124" s="76"/>
      <c r="AKD124" s="76"/>
      <c r="AKE124" s="76"/>
      <c r="AKF124" s="76"/>
      <c r="AKG124" s="76"/>
      <c r="AKH124" s="76"/>
      <c r="AKI124" s="76"/>
      <c r="AKJ124" s="76"/>
      <c r="AKK124" s="76"/>
      <c r="AKL124" s="76"/>
      <c r="AKM124" s="76"/>
      <c r="AKN124" s="76"/>
      <c r="AKO124" s="76"/>
      <c r="AKP124" s="76"/>
      <c r="AKQ124" s="76"/>
      <c r="AKR124" s="76"/>
      <c r="AKS124" s="76"/>
      <c r="AKT124" s="76"/>
      <c r="AKU124" s="76"/>
      <c r="AKV124" s="76"/>
      <c r="AKW124" s="76"/>
      <c r="AKX124" s="76"/>
      <c r="AKY124" s="76"/>
      <c r="AKZ124" s="76"/>
      <c r="ALA124" s="76"/>
      <c r="ALB124" s="76"/>
      <c r="ALC124" s="76"/>
      <c r="ALD124" s="76"/>
      <c r="ALE124" s="76"/>
      <c r="ALF124" s="76"/>
      <c r="ALG124" s="76"/>
      <c r="ALH124" s="76"/>
      <c r="ALI124" s="76"/>
      <c r="ALJ124" s="76"/>
      <c r="ALK124" s="76"/>
      <c r="ALL124" s="76"/>
      <c r="ALM124" s="76"/>
      <c r="ALN124" s="76"/>
      <c r="ALO124" s="76"/>
      <c r="ALP124" s="76"/>
      <c r="ALQ124" s="76"/>
      <c r="ALR124" s="76"/>
      <c r="ALS124" s="76"/>
      <c r="ALT124" s="76"/>
      <c r="ALU124" s="76"/>
      <c r="ALV124" s="76"/>
      <c r="ALW124" s="76"/>
      <c r="ALX124" s="76"/>
      <c r="ALY124" s="76"/>
      <c r="ALZ124" s="76"/>
      <c r="AMA124" s="76"/>
      <c r="AMB124" s="76"/>
      <c r="AMC124" s="76"/>
      <c r="AMD124" s="76"/>
      <c r="AME124" s="76"/>
    </row>
    <row r="125" spans="1:1019" s="80" customFormat="1">
      <c r="A125" s="20" t="s">
        <v>143</v>
      </c>
      <c r="B125" s="21" t="s">
        <v>335</v>
      </c>
      <c r="C125" s="21" t="s">
        <v>102</v>
      </c>
      <c r="D125" s="71" t="s">
        <v>337</v>
      </c>
      <c r="E125" s="22" t="s">
        <v>55</v>
      </c>
      <c r="F125" s="59">
        <v>214.41</v>
      </c>
      <c r="G125" s="23">
        <v>763.13</v>
      </c>
      <c r="H125" s="69">
        <f>$J$6</f>
        <v>0.21229999999999999</v>
      </c>
      <c r="I125" s="23">
        <f>ROUND(((H125+1)*G125),2)</f>
        <v>925.14</v>
      </c>
      <c r="J125" s="23">
        <f>TRUNC((I125*F125),2)</f>
        <v>198359.26</v>
      </c>
      <c r="K125" s="78">
        <f t="shared" ref="K125:K128" si="44">G125*F125</f>
        <v>163622.70329999999</v>
      </c>
      <c r="L125" s="76"/>
      <c r="M125" s="79"/>
      <c r="N125" s="76"/>
      <c r="O125" s="76"/>
      <c r="P125" s="76"/>
      <c r="Q125" s="76"/>
      <c r="R125" s="76"/>
      <c r="S125" s="76"/>
      <c r="T125" s="76"/>
      <c r="U125" s="76"/>
      <c r="V125" s="76"/>
      <c r="W125" s="76"/>
      <c r="X125" s="76"/>
      <c r="Y125" s="76"/>
      <c r="Z125" s="76"/>
      <c r="AA125" s="76"/>
      <c r="AB125" s="76"/>
      <c r="AC125" s="76"/>
      <c r="AD125" s="76"/>
      <c r="AE125" s="76"/>
      <c r="AF125" s="76"/>
      <c r="AG125" s="76"/>
      <c r="AH125" s="76"/>
      <c r="AI125" s="76"/>
      <c r="AJ125" s="76"/>
      <c r="AK125" s="76"/>
      <c r="AL125" s="76"/>
      <c r="AM125" s="76"/>
      <c r="AN125" s="76"/>
      <c r="AO125" s="76"/>
      <c r="AP125" s="76"/>
      <c r="AQ125" s="76"/>
      <c r="AR125" s="76"/>
      <c r="AS125" s="76"/>
      <c r="AT125" s="76"/>
      <c r="AU125" s="76"/>
      <c r="AV125" s="76"/>
      <c r="AW125" s="76"/>
      <c r="AX125" s="76"/>
      <c r="AY125" s="76"/>
      <c r="AZ125" s="76"/>
      <c r="BA125" s="76"/>
      <c r="BB125" s="76"/>
      <c r="BC125" s="76"/>
      <c r="BD125" s="76"/>
      <c r="BE125" s="76"/>
      <c r="BF125" s="76"/>
      <c r="BG125" s="76"/>
      <c r="BH125" s="76"/>
      <c r="BI125" s="76"/>
      <c r="BJ125" s="76"/>
      <c r="BK125" s="76"/>
      <c r="BL125" s="76"/>
      <c r="BM125" s="76"/>
      <c r="BN125" s="76"/>
      <c r="BO125" s="76"/>
      <c r="BP125" s="76"/>
      <c r="BQ125" s="76"/>
      <c r="BR125" s="76"/>
      <c r="BS125" s="76"/>
      <c r="BT125" s="76"/>
      <c r="BU125" s="76"/>
      <c r="BV125" s="76"/>
      <c r="BW125" s="76"/>
      <c r="BX125" s="76"/>
      <c r="BY125" s="76"/>
      <c r="BZ125" s="76"/>
      <c r="CA125" s="76"/>
      <c r="CB125" s="76"/>
      <c r="CC125" s="76"/>
      <c r="CD125" s="76"/>
      <c r="CE125" s="76"/>
      <c r="CF125" s="76"/>
      <c r="CG125" s="76"/>
      <c r="CH125" s="76"/>
      <c r="CI125" s="76"/>
      <c r="CJ125" s="76"/>
      <c r="CK125" s="76"/>
      <c r="CL125" s="76"/>
      <c r="CM125" s="76"/>
      <c r="CN125" s="76"/>
      <c r="CO125" s="76"/>
      <c r="CP125" s="76"/>
      <c r="CQ125" s="76"/>
      <c r="CR125" s="76"/>
      <c r="CS125" s="76"/>
      <c r="CT125" s="76"/>
      <c r="CU125" s="76"/>
      <c r="CV125" s="76"/>
      <c r="CW125" s="76"/>
      <c r="CX125" s="76"/>
      <c r="CY125" s="76"/>
      <c r="CZ125" s="76"/>
      <c r="DA125" s="76"/>
      <c r="DB125" s="76"/>
      <c r="DC125" s="76"/>
      <c r="DD125" s="76"/>
      <c r="DE125" s="76"/>
      <c r="DF125" s="76"/>
      <c r="DG125" s="76"/>
      <c r="DH125" s="76"/>
      <c r="DI125" s="76"/>
      <c r="DJ125" s="76"/>
      <c r="DK125" s="76"/>
      <c r="DL125" s="76"/>
      <c r="DM125" s="76"/>
      <c r="DN125" s="76"/>
      <c r="DO125" s="76"/>
      <c r="DP125" s="76"/>
      <c r="DQ125" s="76"/>
      <c r="DR125" s="76"/>
      <c r="DS125" s="76"/>
      <c r="DT125" s="76"/>
      <c r="DU125" s="76"/>
      <c r="DV125" s="76"/>
      <c r="DW125" s="76"/>
      <c r="DX125" s="76"/>
      <c r="DY125" s="76"/>
      <c r="DZ125" s="76"/>
      <c r="EA125" s="76"/>
      <c r="EB125" s="76"/>
      <c r="EC125" s="76"/>
      <c r="ED125" s="76"/>
      <c r="EE125" s="76"/>
      <c r="EF125" s="76"/>
      <c r="EG125" s="76"/>
      <c r="EH125" s="76"/>
      <c r="EI125" s="76"/>
      <c r="EJ125" s="76"/>
      <c r="EK125" s="76"/>
      <c r="EL125" s="76"/>
      <c r="EM125" s="76"/>
      <c r="EN125" s="76"/>
      <c r="EO125" s="76"/>
      <c r="EP125" s="76"/>
      <c r="EQ125" s="76"/>
      <c r="ER125" s="76"/>
      <c r="ES125" s="76"/>
      <c r="ET125" s="76"/>
      <c r="EU125" s="76"/>
      <c r="EV125" s="76"/>
      <c r="EW125" s="76"/>
      <c r="EX125" s="76"/>
      <c r="EY125" s="76"/>
      <c r="EZ125" s="76"/>
      <c r="FA125" s="76"/>
      <c r="FB125" s="76"/>
      <c r="FC125" s="76"/>
      <c r="FD125" s="76"/>
      <c r="FE125" s="76"/>
      <c r="FF125" s="76"/>
      <c r="FG125" s="76"/>
      <c r="FH125" s="76"/>
      <c r="FI125" s="76"/>
      <c r="FJ125" s="76"/>
      <c r="FK125" s="76"/>
      <c r="FL125" s="76"/>
      <c r="FM125" s="76"/>
      <c r="FN125" s="76"/>
      <c r="FO125" s="76"/>
      <c r="FP125" s="76"/>
      <c r="FQ125" s="76"/>
      <c r="FR125" s="76"/>
      <c r="FS125" s="76"/>
      <c r="FT125" s="76"/>
      <c r="FU125" s="76"/>
      <c r="FV125" s="76"/>
      <c r="FW125" s="76"/>
      <c r="FX125" s="76"/>
      <c r="FY125" s="76"/>
      <c r="FZ125" s="76"/>
      <c r="GA125" s="76"/>
      <c r="GB125" s="76"/>
      <c r="GC125" s="76"/>
      <c r="GD125" s="76"/>
      <c r="GE125" s="76"/>
      <c r="GF125" s="76"/>
      <c r="GG125" s="76"/>
      <c r="GH125" s="76"/>
      <c r="GI125" s="76"/>
      <c r="GJ125" s="76"/>
      <c r="GK125" s="76"/>
      <c r="GL125" s="76"/>
      <c r="GM125" s="76"/>
      <c r="GN125" s="76"/>
      <c r="GO125" s="76"/>
      <c r="GP125" s="76"/>
      <c r="GQ125" s="76"/>
      <c r="GR125" s="76"/>
      <c r="GS125" s="76"/>
      <c r="GT125" s="76"/>
      <c r="GU125" s="76"/>
      <c r="GV125" s="76"/>
      <c r="GW125" s="76"/>
      <c r="GX125" s="76"/>
      <c r="GY125" s="76"/>
      <c r="GZ125" s="76"/>
      <c r="HA125" s="76"/>
      <c r="HB125" s="76"/>
      <c r="HC125" s="76"/>
      <c r="HD125" s="76"/>
      <c r="HE125" s="76"/>
      <c r="HF125" s="76"/>
      <c r="HG125" s="76"/>
      <c r="HH125" s="76"/>
      <c r="HI125" s="76"/>
      <c r="HJ125" s="76"/>
      <c r="HK125" s="76"/>
      <c r="HL125" s="76"/>
      <c r="HM125" s="76"/>
      <c r="HN125" s="76"/>
      <c r="HO125" s="76"/>
      <c r="HP125" s="76"/>
      <c r="HQ125" s="76"/>
      <c r="HR125" s="76"/>
      <c r="HS125" s="76"/>
      <c r="HT125" s="76"/>
      <c r="HU125" s="76"/>
      <c r="HV125" s="76"/>
      <c r="HW125" s="76"/>
      <c r="HX125" s="76"/>
      <c r="HY125" s="76"/>
      <c r="HZ125" s="76"/>
      <c r="IA125" s="76"/>
      <c r="IB125" s="76"/>
      <c r="IC125" s="76"/>
      <c r="ID125" s="76"/>
      <c r="IE125" s="76"/>
      <c r="IF125" s="76"/>
      <c r="IG125" s="76"/>
      <c r="IH125" s="76"/>
      <c r="II125" s="76"/>
      <c r="IJ125" s="76"/>
      <c r="IK125" s="76"/>
      <c r="IL125" s="76"/>
      <c r="IM125" s="76"/>
      <c r="IN125" s="76"/>
      <c r="IO125" s="76"/>
      <c r="IP125" s="76"/>
      <c r="IQ125" s="76"/>
      <c r="IR125" s="76"/>
      <c r="IS125" s="76"/>
      <c r="IT125" s="76"/>
      <c r="IU125" s="76"/>
      <c r="IV125" s="76"/>
      <c r="IW125" s="76"/>
      <c r="IX125" s="76"/>
      <c r="IY125" s="76"/>
      <c r="IZ125" s="76"/>
      <c r="JA125" s="76"/>
      <c r="JB125" s="76"/>
      <c r="JC125" s="76"/>
      <c r="JD125" s="76"/>
      <c r="JE125" s="76"/>
      <c r="JF125" s="76"/>
      <c r="JG125" s="76"/>
      <c r="JH125" s="76"/>
      <c r="JI125" s="76"/>
      <c r="JJ125" s="76"/>
      <c r="JK125" s="76"/>
      <c r="JL125" s="76"/>
      <c r="JM125" s="76"/>
      <c r="JN125" s="76"/>
      <c r="JO125" s="76"/>
      <c r="JP125" s="76"/>
      <c r="JQ125" s="76"/>
      <c r="JR125" s="76"/>
      <c r="JS125" s="76"/>
      <c r="JT125" s="76"/>
      <c r="JU125" s="76"/>
      <c r="JV125" s="76"/>
      <c r="JW125" s="76"/>
      <c r="JX125" s="76"/>
      <c r="JY125" s="76"/>
      <c r="JZ125" s="76"/>
      <c r="KA125" s="76"/>
      <c r="KB125" s="76"/>
      <c r="KC125" s="76"/>
      <c r="KD125" s="76"/>
      <c r="KE125" s="76"/>
      <c r="KF125" s="76"/>
      <c r="KG125" s="76"/>
      <c r="KH125" s="76"/>
      <c r="KI125" s="76"/>
      <c r="KJ125" s="76"/>
      <c r="KK125" s="76"/>
      <c r="KL125" s="76"/>
      <c r="KM125" s="76"/>
      <c r="KN125" s="76"/>
      <c r="KO125" s="76"/>
      <c r="KP125" s="76"/>
      <c r="KQ125" s="76"/>
      <c r="KR125" s="76"/>
      <c r="KS125" s="76"/>
      <c r="KT125" s="76"/>
      <c r="KU125" s="76"/>
      <c r="KV125" s="76"/>
      <c r="KW125" s="76"/>
      <c r="KX125" s="76"/>
      <c r="KY125" s="76"/>
      <c r="KZ125" s="76"/>
      <c r="LA125" s="76"/>
      <c r="LB125" s="76"/>
      <c r="LC125" s="76"/>
      <c r="LD125" s="76"/>
      <c r="LE125" s="76"/>
      <c r="LF125" s="76"/>
      <c r="LG125" s="76"/>
      <c r="LH125" s="76"/>
      <c r="LI125" s="76"/>
      <c r="LJ125" s="76"/>
      <c r="LK125" s="76"/>
      <c r="LL125" s="76"/>
      <c r="LM125" s="76"/>
      <c r="LN125" s="76"/>
      <c r="LO125" s="76"/>
      <c r="LP125" s="76"/>
      <c r="LQ125" s="76"/>
      <c r="LR125" s="76"/>
      <c r="LS125" s="76"/>
      <c r="LT125" s="76"/>
      <c r="LU125" s="76"/>
      <c r="LV125" s="76"/>
      <c r="LW125" s="76"/>
      <c r="LX125" s="76"/>
      <c r="LY125" s="76"/>
      <c r="LZ125" s="76"/>
      <c r="MA125" s="76"/>
      <c r="MB125" s="76"/>
      <c r="MC125" s="76"/>
      <c r="MD125" s="76"/>
      <c r="ME125" s="76"/>
      <c r="MF125" s="76"/>
      <c r="MG125" s="76"/>
      <c r="MH125" s="76"/>
      <c r="MI125" s="76"/>
      <c r="MJ125" s="76"/>
      <c r="MK125" s="76"/>
      <c r="ML125" s="76"/>
      <c r="MM125" s="76"/>
      <c r="MN125" s="76"/>
      <c r="MO125" s="76"/>
      <c r="MP125" s="76"/>
      <c r="MQ125" s="76"/>
      <c r="MR125" s="76"/>
      <c r="MS125" s="76"/>
      <c r="MT125" s="76"/>
      <c r="MU125" s="76"/>
      <c r="MV125" s="76"/>
      <c r="MW125" s="76"/>
      <c r="MX125" s="76"/>
      <c r="MY125" s="76"/>
      <c r="MZ125" s="76"/>
      <c r="NA125" s="76"/>
      <c r="NB125" s="76"/>
      <c r="NC125" s="76"/>
      <c r="ND125" s="76"/>
      <c r="NE125" s="76"/>
      <c r="NF125" s="76"/>
      <c r="NG125" s="76"/>
      <c r="NH125" s="76"/>
      <c r="NI125" s="76"/>
      <c r="NJ125" s="76"/>
      <c r="NK125" s="76"/>
      <c r="NL125" s="76"/>
      <c r="NM125" s="76"/>
      <c r="NN125" s="76"/>
      <c r="NO125" s="76"/>
      <c r="NP125" s="76"/>
      <c r="NQ125" s="76"/>
      <c r="NR125" s="76"/>
      <c r="NS125" s="76"/>
      <c r="NT125" s="76"/>
      <c r="NU125" s="76"/>
      <c r="NV125" s="76"/>
      <c r="NW125" s="76"/>
      <c r="NX125" s="76"/>
      <c r="NY125" s="76"/>
      <c r="NZ125" s="76"/>
      <c r="OA125" s="76"/>
      <c r="OB125" s="76"/>
      <c r="OC125" s="76"/>
      <c r="OD125" s="76"/>
      <c r="OE125" s="76"/>
      <c r="OF125" s="76"/>
      <c r="OG125" s="76"/>
      <c r="OH125" s="76"/>
      <c r="OI125" s="76"/>
      <c r="OJ125" s="76"/>
      <c r="OK125" s="76"/>
      <c r="OL125" s="76"/>
      <c r="OM125" s="76"/>
      <c r="ON125" s="76"/>
      <c r="OO125" s="76"/>
      <c r="OP125" s="76"/>
      <c r="OQ125" s="76"/>
      <c r="OR125" s="76"/>
      <c r="OS125" s="76"/>
      <c r="OT125" s="76"/>
      <c r="OU125" s="76"/>
      <c r="OV125" s="76"/>
      <c r="OW125" s="76"/>
      <c r="OX125" s="76"/>
      <c r="OY125" s="76"/>
      <c r="OZ125" s="76"/>
      <c r="PA125" s="76"/>
      <c r="PB125" s="76"/>
      <c r="PC125" s="76"/>
      <c r="PD125" s="76"/>
      <c r="PE125" s="76"/>
      <c r="PF125" s="76"/>
      <c r="PG125" s="76"/>
      <c r="PH125" s="76"/>
      <c r="PI125" s="76"/>
      <c r="PJ125" s="76"/>
      <c r="PK125" s="76"/>
      <c r="PL125" s="76"/>
      <c r="PM125" s="76"/>
      <c r="PN125" s="76"/>
      <c r="PO125" s="76"/>
      <c r="PP125" s="76"/>
      <c r="PQ125" s="76"/>
      <c r="PR125" s="76"/>
      <c r="PS125" s="76"/>
      <c r="PT125" s="76"/>
      <c r="PU125" s="76"/>
      <c r="PV125" s="76"/>
      <c r="PW125" s="76"/>
      <c r="PX125" s="76"/>
      <c r="PY125" s="76"/>
      <c r="PZ125" s="76"/>
      <c r="QA125" s="76"/>
      <c r="QB125" s="76"/>
      <c r="QC125" s="76"/>
      <c r="QD125" s="76"/>
      <c r="QE125" s="76"/>
      <c r="QF125" s="76"/>
      <c r="QG125" s="76"/>
      <c r="QH125" s="76"/>
      <c r="QI125" s="76"/>
      <c r="QJ125" s="76"/>
      <c r="QK125" s="76"/>
      <c r="QL125" s="76"/>
      <c r="QM125" s="76"/>
      <c r="QN125" s="76"/>
      <c r="QO125" s="76"/>
      <c r="QP125" s="76"/>
      <c r="QQ125" s="76"/>
      <c r="QR125" s="76"/>
      <c r="QS125" s="76"/>
      <c r="QT125" s="76"/>
      <c r="QU125" s="76"/>
      <c r="QV125" s="76"/>
      <c r="QW125" s="76"/>
      <c r="QX125" s="76"/>
      <c r="QY125" s="76"/>
      <c r="QZ125" s="76"/>
      <c r="RA125" s="76"/>
      <c r="RB125" s="76"/>
      <c r="RC125" s="76"/>
      <c r="RD125" s="76"/>
      <c r="RE125" s="76"/>
      <c r="RF125" s="76"/>
      <c r="RG125" s="76"/>
      <c r="RH125" s="76"/>
      <c r="RI125" s="76"/>
      <c r="RJ125" s="76"/>
      <c r="RK125" s="76"/>
      <c r="RL125" s="76"/>
      <c r="RM125" s="76"/>
      <c r="RN125" s="76"/>
      <c r="RO125" s="76"/>
      <c r="RP125" s="76"/>
      <c r="RQ125" s="76"/>
      <c r="RR125" s="76"/>
      <c r="RS125" s="76"/>
      <c r="RT125" s="76"/>
      <c r="RU125" s="76"/>
      <c r="RV125" s="76"/>
      <c r="RW125" s="76"/>
      <c r="RX125" s="76"/>
      <c r="RY125" s="76"/>
      <c r="RZ125" s="76"/>
      <c r="SA125" s="76"/>
      <c r="SB125" s="76"/>
      <c r="SC125" s="76"/>
      <c r="SD125" s="76"/>
      <c r="SE125" s="76"/>
      <c r="SF125" s="76"/>
      <c r="SG125" s="76"/>
      <c r="SH125" s="76"/>
      <c r="SI125" s="76"/>
      <c r="SJ125" s="76"/>
      <c r="SK125" s="76"/>
      <c r="SL125" s="76"/>
      <c r="SM125" s="76"/>
      <c r="SN125" s="76"/>
      <c r="SO125" s="76"/>
      <c r="SP125" s="76"/>
      <c r="SQ125" s="76"/>
      <c r="SR125" s="76"/>
      <c r="SS125" s="76"/>
      <c r="ST125" s="76"/>
      <c r="SU125" s="76"/>
      <c r="SV125" s="76"/>
      <c r="SW125" s="76"/>
      <c r="SX125" s="76"/>
      <c r="SY125" s="76"/>
      <c r="SZ125" s="76"/>
      <c r="TA125" s="76"/>
      <c r="TB125" s="76"/>
      <c r="TC125" s="76"/>
      <c r="TD125" s="76"/>
      <c r="TE125" s="76"/>
      <c r="TF125" s="76"/>
      <c r="TG125" s="76"/>
      <c r="TH125" s="76"/>
      <c r="TI125" s="76"/>
      <c r="TJ125" s="76"/>
      <c r="TK125" s="76"/>
      <c r="TL125" s="76"/>
      <c r="TM125" s="76"/>
      <c r="TN125" s="76"/>
      <c r="TO125" s="76"/>
      <c r="TP125" s="76"/>
      <c r="TQ125" s="76"/>
      <c r="TR125" s="76"/>
      <c r="TS125" s="76"/>
      <c r="TT125" s="76"/>
      <c r="TU125" s="76"/>
      <c r="TV125" s="76"/>
      <c r="TW125" s="76"/>
      <c r="TX125" s="76"/>
      <c r="TY125" s="76"/>
      <c r="TZ125" s="76"/>
      <c r="UA125" s="76"/>
      <c r="UB125" s="76"/>
      <c r="UC125" s="76"/>
      <c r="UD125" s="76"/>
      <c r="UE125" s="76"/>
      <c r="UF125" s="76"/>
      <c r="UG125" s="76"/>
      <c r="UH125" s="76"/>
      <c r="UI125" s="76"/>
      <c r="UJ125" s="76"/>
      <c r="UK125" s="76"/>
      <c r="UL125" s="76"/>
      <c r="UM125" s="76"/>
      <c r="UN125" s="76"/>
      <c r="UO125" s="76"/>
      <c r="UP125" s="76"/>
      <c r="UQ125" s="76"/>
      <c r="UR125" s="76"/>
      <c r="US125" s="76"/>
      <c r="UT125" s="76"/>
      <c r="UU125" s="76"/>
      <c r="UV125" s="76"/>
      <c r="UW125" s="76"/>
      <c r="UX125" s="76"/>
      <c r="UY125" s="76"/>
      <c r="UZ125" s="76"/>
      <c r="VA125" s="76"/>
      <c r="VB125" s="76"/>
      <c r="VC125" s="76"/>
      <c r="VD125" s="76"/>
      <c r="VE125" s="76"/>
      <c r="VF125" s="76"/>
      <c r="VG125" s="76"/>
      <c r="VH125" s="76"/>
      <c r="VI125" s="76"/>
      <c r="VJ125" s="76"/>
      <c r="VK125" s="76"/>
      <c r="VL125" s="76"/>
      <c r="VM125" s="76"/>
      <c r="VN125" s="76"/>
      <c r="VO125" s="76"/>
      <c r="VP125" s="76"/>
      <c r="VQ125" s="76"/>
      <c r="VR125" s="76"/>
      <c r="VS125" s="76"/>
      <c r="VT125" s="76"/>
      <c r="VU125" s="76"/>
      <c r="VV125" s="76"/>
      <c r="VW125" s="76"/>
      <c r="VX125" s="76"/>
      <c r="VY125" s="76"/>
      <c r="VZ125" s="76"/>
      <c r="WA125" s="76"/>
      <c r="WB125" s="76"/>
      <c r="WC125" s="76"/>
      <c r="WD125" s="76"/>
      <c r="WE125" s="76"/>
      <c r="WF125" s="76"/>
      <c r="WG125" s="76"/>
      <c r="WH125" s="76"/>
      <c r="WI125" s="76"/>
      <c r="WJ125" s="76"/>
      <c r="WK125" s="76"/>
      <c r="WL125" s="76"/>
      <c r="WM125" s="76"/>
      <c r="WN125" s="76"/>
      <c r="WO125" s="76"/>
      <c r="WP125" s="76"/>
      <c r="WQ125" s="76"/>
      <c r="WR125" s="76"/>
      <c r="WS125" s="76"/>
      <c r="WT125" s="76"/>
      <c r="WU125" s="76"/>
      <c r="WV125" s="76"/>
      <c r="WW125" s="76"/>
      <c r="WX125" s="76"/>
      <c r="WY125" s="76"/>
      <c r="WZ125" s="76"/>
      <c r="XA125" s="76"/>
      <c r="XB125" s="76"/>
      <c r="XC125" s="76"/>
      <c r="XD125" s="76"/>
      <c r="XE125" s="76"/>
      <c r="XF125" s="76"/>
      <c r="XG125" s="76"/>
      <c r="XH125" s="76"/>
      <c r="XI125" s="76"/>
      <c r="XJ125" s="76"/>
      <c r="XK125" s="76"/>
      <c r="XL125" s="76"/>
      <c r="XM125" s="76"/>
      <c r="XN125" s="76"/>
      <c r="XO125" s="76"/>
      <c r="XP125" s="76"/>
      <c r="XQ125" s="76"/>
      <c r="XR125" s="76"/>
      <c r="XS125" s="76"/>
      <c r="XT125" s="76"/>
      <c r="XU125" s="76"/>
      <c r="XV125" s="76"/>
      <c r="XW125" s="76"/>
      <c r="XX125" s="76"/>
      <c r="XY125" s="76"/>
      <c r="XZ125" s="76"/>
      <c r="YA125" s="76"/>
      <c r="YB125" s="76"/>
      <c r="YC125" s="76"/>
      <c r="YD125" s="76"/>
      <c r="YE125" s="76"/>
      <c r="YF125" s="76"/>
      <c r="YG125" s="76"/>
      <c r="YH125" s="76"/>
      <c r="YI125" s="76"/>
      <c r="YJ125" s="76"/>
      <c r="YK125" s="76"/>
      <c r="YL125" s="76"/>
      <c r="YM125" s="76"/>
      <c r="YN125" s="76"/>
      <c r="YO125" s="76"/>
      <c r="YP125" s="76"/>
      <c r="YQ125" s="76"/>
      <c r="YR125" s="76"/>
      <c r="YS125" s="76"/>
      <c r="YT125" s="76"/>
      <c r="YU125" s="76"/>
      <c r="YV125" s="76"/>
      <c r="YW125" s="76"/>
      <c r="YX125" s="76"/>
      <c r="YY125" s="76"/>
      <c r="YZ125" s="76"/>
      <c r="ZA125" s="76"/>
      <c r="ZB125" s="76"/>
      <c r="ZC125" s="76"/>
      <c r="ZD125" s="76"/>
      <c r="ZE125" s="76"/>
      <c r="ZF125" s="76"/>
      <c r="ZG125" s="76"/>
      <c r="ZH125" s="76"/>
      <c r="ZI125" s="76"/>
      <c r="ZJ125" s="76"/>
      <c r="ZK125" s="76"/>
      <c r="ZL125" s="76"/>
      <c r="ZM125" s="76"/>
      <c r="ZN125" s="76"/>
      <c r="ZO125" s="76"/>
      <c r="ZP125" s="76"/>
      <c r="ZQ125" s="76"/>
      <c r="ZR125" s="76"/>
      <c r="ZS125" s="76"/>
      <c r="ZT125" s="76"/>
      <c r="ZU125" s="76"/>
      <c r="ZV125" s="76"/>
      <c r="ZW125" s="76"/>
      <c r="ZX125" s="76"/>
      <c r="ZY125" s="76"/>
      <c r="ZZ125" s="76"/>
      <c r="AAA125" s="76"/>
      <c r="AAB125" s="76"/>
      <c r="AAC125" s="76"/>
      <c r="AAD125" s="76"/>
      <c r="AAE125" s="76"/>
      <c r="AAF125" s="76"/>
      <c r="AAG125" s="76"/>
      <c r="AAH125" s="76"/>
      <c r="AAI125" s="76"/>
      <c r="AAJ125" s="76"/>
      <c r="AAK125" s="76"/>
      <c r="AAL125" s="76"/>
      <c r="AAM125" s="76"/>
      <c r="AAN125" s="76"/>
      <c r="AAO125" s="76"/>
      <c r="AAP125" s="76"/>
      <c r="AAQ125" s="76"/>
      <c r="AAR125" s="76"/>
      <c r="AAS125" s="76"/>
      <c r="AAT125" s="76"/>
      <c r="AAU125" s="76"/>
      <c r="AAV125" s="76"/>
      <c r="AAW125" s="76"/>
      <c r="AAX125" s="76"/>
      <c r="AAY125" s="76"/>
      <c r="AAZ125" s="76"/>
      <c r="ABA125" s="76"/>
      <c r="ABB125" s="76"/>
      <c r="ABC125" s="76"/>
      <c r="ABD125" s="76"/>
      <c r="ABE125" s="76"/>
      <c r="ABF125" s="76"/>
      <c r="ABG125" s="76"/>
      <c r="ABH125" s="76"/>
      <c r="ABI125" s="76"/>
      <c r="ABJ125" s="76"/>
      <c r="ABK125" s="76"/>
      <c r="ABL125" s="76"/>
      <c r="ABM125" s="76"/>
      <c r="ABN125" s="76"/>
      <c r="ABO125" s="76"/>
      <c r="ABP125" s="76"/>
      <c r="ABQ125" s="76"/>
      <c r="ABR125" s="76"/>
      <c r="ABS125" s="76"/>
      <c r="ABT125" s="76"/>
      <c r="ABU125" s="76"/>
      <c r="ABV125" s="76"/>
      <c r="ABW125" s="76"/>
      <c r="ABX125" s="76"/>
      <c r="ABY125" s="76"/>
      <c r="ABZ125" s="76"/>
      <c r="ACA125" s="76"/>
      <c r="ACB125" s="76"/>
      <c r="ACC125" s="76"/>
      <c r="ACD125" s="76"/>
      <c r="ACE125" s="76"/>
      <c r="ACF125" s="76"/>
      <c r="ACG125" s="76"/>
      <c r="ACH125" s="76"/>
      <c r="ACI125" s="76"/>
      <c r="ACJ125" s="76"/>
      <c r="ACK125" s="76"/>
      <c r="ACL125" s="76"/>
      <c r="ACM125" s="76"/>
      <c r="ACN125" s="76"/>
      <c r="ACO125" s="76"/>
      <c r="ACP125" s="76"/>
      <c r="ACQ125" s="76"/>
      <c r="ACR125" s="76"/>
      <c r="ACS125" s="76"/>
      <c r="ACT125" s="76"/>
      <c r="ACU125" s="76"/>
      <c r="ACV125" s="76"/>
      <c r="ACW125" s="76"/>
      <c r="ACX125" s="76"/>
      <c r="ACY125" s="76"/>
      <c r="ACZ125" s="76"/>
      <c r="ADA125" s="76"/>
      <c r="ADB125" s="76"/>
      <c r="ADC125" s="76"/>
      <c r="ADD125" s="76"/>
      <c r="ADE125" s="76"/>
      <c r="ADF125" s="76"/>
      <c r="ADG125" s="76"/>
      <c r="ADH125" s="76"/>
      <c r="ADI125" s="76"/>
      <c r="ADJ125" s="76"/>
      <c r="ADK125" s="76"/>
      <c r="ADL125" s="76"/>
      <c r="ADM125" s="76"/>
      <c r="ADN125" s="76"/>
      <c r="ADO125" s="76"/>
      <c r="ADP125" s="76"/>
      <c r="ADQ125" s="76"/>
      <c r="ADR125" s="76"/>
      <c r="ADS125" s="76"/>
      <c r="ADT125" s="76"/>
      <c r="ADU125" s="76"/>
      <c r="ADV125" s="76"/>
      <c r="ADW125" s="76"/>
      <c r="ADX125" s="76"/>
      <c r="ADY125" s="76"/>
      <c r="ADZ125" s="76"/>
      <c r="AEA125" s="76"/>
      <c r="AEB125" s="76"/>
      <c r="AEC125" s="76"/>
      <c r="AED125" s="76"/>
      <c r="AEE125" s="76"/>
      <c r="AEF125" s="76"/>
      <c r="AEG125" s="76"/>
      <c r="AEH125" s="76"/>
      <c r="AEI125" s="76"/>
      <c r="AEJ125" s="76"/>
      <c r="AEK125" s="76"/>
      <c r="AEL125" s="76"/>
      <c r="AEM125" s="76"/>
      <c r="AEN125" s="76"/>
      <c r="AEO125" s="76"/>
      <c r="AEP125" s="76"/>
      <c r="AEQ125" s="76"/>
      <c r="AER125" s="76"/>
      <c r="AES125" s="76"/>
      <c r="AET125" s="76"/>
      <c r="AEU125" s="76"/>
      <c r="AEV125" s="76"/>
      <c r="AEW125" s="76"/>
      <c r="AEX125" s="76"/>
      <c r="AEY125" s="76"/>
      <c r="AEZ125" s="76"/>
      <c r="AFA125" s="76"/>
      <c r="AFB125" s="76"/>
      <c r="AFC125" s="76"/>
      <c r="AFD125" s="76"/>
      <c r="AFE125" s="76"/>
      <c r="AFF125" s="76"/>
      <c r="AFG125" s="76"/>
      <c r="AFH125" s="76"/>
      <c r="AFI125" s="76"/>
      <c r="AFJ125" s="76"/>
      <c r="AFK125" s="76"/>
      <c r="AFL125" s="76"/>
      <c r="AFM125" s="76"/>
      <c r="AFN125" s="76"/>
      <c r="AFO125" s="76"/>
      <c r="AFP125" s="76"/>
      <c r="AFQ125" s="76"/>
      <c r="AFR125" s="76"/>
      <c r="AFS125" s="76"/>
      <c r="AFT125" s="76"/>
      <c r="AFU125" s="76"/>
      <c r="AFV125" s="76"/>
      <c r="AFW125" s="76"/>
      <c r="AFX125" s="76"/>
      <c r="AFY125" s="76"/>
      <c r="AFZ125" s="76"/>
      <c r="AGA125" s="76"/>
      <c r="AGB125" s="76"/>
      <c r="AGC125" s="76"/>
      <c r="AGD125" s="76"/>
      <c r="AGE125" s="76"/>
      <c r="AGF125" s="76"/>
      <c r="AGG125" s="76"/>
      <c r="AGH125" s="76"/>
      <c r="AGI125" s="76"/>
      <c r="AGJ125" s="76"/>
      <c r="AGK125" s="76"/>
      <c r="AGL125" s="76"/>
      <c r="AGM125" s="76"/>
      <c r="AGN125" s="76"/>
      <c r="AGO125" s="76"/>
      <c r="AGP125" s="76"/>
      <c r="AGQ125" s="76"/>
      <c r="AGR125" s="76"/>
      <c r="AGS125" s="76"/>
      <c r="AGT125" s="76"/>
      <c r="AGU125" s="76"/>
      <c r="AGV125" s="76"/>
      <c r="AGW125" s="76"/>
      <c r="AGX125" s="76"/>
      <c r="AGY125" s="76"/>
      <c r="AGZ125" s="76"/>
      <c r="AHA125" s="76"/>
      <c r="AHB125" s="76"/>
      <c r="AHC125" s="76"/>
      <c r="AHD125" s="76"/>
      <c r="AHE125" s="76"/>
      <c r="AHF125" s="76"/>
      <c r="AHG125" s="76"/>
      <c r="AHH125" s="76"/>
      <c r="AHI125" s="76"/>
      <c r="AHJ125" s="76"/>
      <c r="AHK125" s="76"/>
      <c r="AHL125" s="76"/>
      <c r="AHM125" s="76"/>
      <c r="AHN125" s="76"/>
      <c r="AHO125" s="76"/>
      <c r="AHP125" s="76"/>
      <c r="AHQ125" s="76"/>
      <c r="AHR125" s="76"/>
      <c r="AHS125" s="76"/>
      <c r="AHT125" s="76"/>
      <c r="AHU125" s="76"/>
      <c r="AHV125" s="76"/>
      <c r="AHW125" s="76"/>
      <c r="AHX125" s="76"/>
      <c r="AHY125" s="76"/>
      <c r="AHZ125" s="76"/>
      <c r="AIA125" s="76"/>
      <c r="AIB125" s="76"/>
      <c r="AIC125" s="76"/>
      <c r="AID125" s="76"/>
      <c r="AIE125" s="76"/>
      <c r="AIF125" s="76"/>
      <c r="AIG125" s="76"/>
      <c r="AIH125" s="76"/>
      <c r="AII125" s="76"/>
      <c r="AIJ125" s="76"/>
      <c r="AIK125" s="76"/>
      <c r="AIL125" s="76"/>
      <c r="AIM125" s="76"/>
      <c r="AIN125" s="76"/>
      <c r="AIO125" s="76"/>
      <c r="AIP125" s="76"/>
      <c r="AIQ125" s="76"/>
      <c r="AIR125" s="76"/>
      <c r="AIS125" s="76"/>
      <c r="AIT125" s="76"/>
      <c r="AIU125" s="76"/>
      <c r="AIV125" s="76"/>
      <c r="AIW125" s="76"/>
      <c r="AIX125" s="76"/>
      <c r="AIY125" s="76"/>
      <c r="AIZ125" s="76"/>
      <c r="AJA125" s="76"/>
      <c r="AJB125" s="76"/>
      <c r="AJC125" s="76"/>
      <c r="AJD125" s="76"/>
      <c r="AJE125" s="76"/>
      <c r="AJF125" s="76"/>
      <c r="AJG125" s="76"/>
      <c r="AJH125" s="76"/>
      <c r="AJI125" s="76"/>
      <c r="AJJ125" s="76"/>
      <c r="AJK125" s="76"/>
      <c r="AJL125" s="76"/>
      <c r="AJM125" s="76"/>
      <c r="AJN125" s="76"/>
      <c r="AJO125" s="76"/>
      <c r="AJP125" s="76"/>
      <c r="AJQ125" s="76"/>
      <c r="AJR125" s="76"/>
      <c r="AJS125" s="76"/>
      <c r="AJT125" s="76"/>
      <c r="AJU125" s="76"/>
      <c r="AJV125" s="76"/>
      <c r="AJW125" s="76"/>
      <c r="AJX125" s="76"/>
      <c r="AJY125" s="76"/>
      <c r="AJZ125" s="76"/>
      <c r="AKA125" s="76"/>
      <c r="AKB125" s="76"/>
      <c r="AKC125" s="76"/>
      <c r="AKD125" s="76"/>
      <c r="AKE125" s="76"/>
      <c r="AKF125" s="76"/>
      <c r="AKG125" s="76"/>
      <c r="AKH125" s="76"/>
      <c r="AKI125" s="76"/>
      <c r="AKJ125" s="76"/>
      <c r="AKK125" s="76"/>
      <c r="AKL125" s="76"/>
      <c r="AKM125" s="76"/>
      <c r="AKN125" s="76"/>
      <c r="AKO125" s="76"/>
      <c r="AKP125" s="76"/>
      <c r="AKQ125" s="76"/>
      <c r="AKR125" s="76"/>
      <c r="AKS125" s="76"/>
      <c r="AKT125" s="76"/>
      <c r="AKU125" s="76"/>
      <c r="AKV125" s="76"/>
      <c r="AKW125" s="76"/>
      <c r="AKX125" s="76"/>
      <c r="AKY125" s="76"/>
      <c r="AKZ125" s="76"/>
      <c r="ALA125" s="76"/>
      <c r="ALB125" s="76"/>
      <c r="ALC125" s="76"/>
      <c r="ALD125" s="76"/>
      <c r="ALE125" s="76"/>
      <c r="ALF125" s="76"/>
      <c r="ALG125" s="76"/>
      <c r="ALH125" s="76"/>
      <c r="ALI125" s="76"/>
      <c r="ALJ125" s="76"/>
      <c r="ALK125" s="76"/>
      <c r="ALL125" s="76"/>
      <c r="ALM125" s="76"/>
      <c r="ALN125" s="76"/>
      <c r="ALO125" s="76"/>
      <c r="ALP125" s="76"/>
      <c r="ALQ125" s="76"/>
      <c r="ALR125" s="76"/>
      <c r="ALS125" s="76"/>
      <c r="ALT125" s="76"/>
      <c r="ALU125" s="76"/>
      <c r="ALV125" s="76"/>
      <c r="ALW125" s="76"/>
      <c r="ALX125" s="76"/>
      <c r="ALY125" s="76"/>
      <c r="ALZ125" s="76"/>
      <c r="AMA125" s="76"/>
      <c r="AMB125" s="76"/>
      <c r="AMC125" s="76"/>
      <c r="AMD125" s="76"/>
      <c r="AME125" s="76"/>
    </row>
    <row r="126" spans="1:1019" s="80" customFormat="1">
      <c r="A126" s="20" t="s">
        <v>144</v>
      </c>
      <c r="B126" s="21" t="s">
        <v>155</v>
      </c>
      <c r="C126" s="21" t="s">
        <v>102</v>
      </c>
      <c r="D126" s="71" t="s">
        <v>125</v>
      </c>
      <c r="E126" s="22" t="s">
        <v>55</v>
      </c>
      <c r="F126" s="59">
        <v>98.034000000000006</v>
      </c>
      <c r="G126" s="23">
        <v>654.4</v>
      </c>
      <c r="H126" s="69">
        <f>$J$6</f>
        <v>0.21229999999999999</v>
      </c>
      <c r="I126" s="23">
        <f>ROUND(((H126+1)*G126),2)</f>
        <v>793.33</v>
      </c>
      <c r="J126" s="23">
        <f>TRUNC((I126*F126),2)</f>
        <v>77773.31</v>
      </c>
      <c r="K126" s="78">
        <f t="shared" si="44"/>
        <v>64153.4496</v>
      </c>
      <c r="L126" s="76"/>
      <c r="M126" s="79"/>
      <c r="N126" s="76"/>
      <c r="O126" s="76"/>
      <c r="P126" s="76"/>
      <c r="Q126" s="76"/>
      <c r="R126" s="76"/>
      <c r="S126" s="76"/>
      <c r="T126" s="76"/>
      <c r="U126" s="76"/>
      <c r="V126" s="76"/>
      <c r="W126" s="76"/>
      <c r="X126" s="76"/>
      <c r="Y126" s="76"/>
      <c r="Z126" s="76"/>
      <c r="AA126" s="76"/>
      <c r="AB126" s="76"/>
      <c r="AC126" s="76"/>
      <c r="AD126" s="76"/>
      <c r="AE126" s="76"/>
      <c r="AF126" s="76"/>
      <c r="AG126" s="76"/>
      <c r="AH126" s="76"/>
      <c r="AI126" s="76"/>
      <c r="AJ126" s="76"/>
      <c r="AK126" s="76"/>
      <c r="AL126" s="76"/>
      <c r="AM126" s="76"/>
      <c r="AN126" s="76"/>
      <c r="AO126" s="76"/>
      <c r="AP126" s="76"/>
      <c r="AQ126" s="76"/>
      <c r="AR126" s="76"/>
      <c r="AS126" s="76"/>
      <c r="AT126" s="76"/>
      <c r="AU126" s="76"/>
      <c r="AV126" s="76"/>
      <c r="AW126" s="76"/>
      <c r="AX126" s="76"/>
      <c r="AY126" s="76"/>
      <c r="AZ126" s="76"/>
      <c r="BA126" s="76"/>
      <c r="BB126" s="76"/>
      <c r="BC126" s="76"/>
      <c r="BD126" s="76"/>
      <c r="BE126" s="76"/>
      <c r="BF126" s="76"/>
      <c r="BG126" s="76"/>
      <c r="BH126" s="76"/>
      <c r="BI126" s="76"/>
      <c r="BJ126" s="76"/>
      <c r="BK126" s="76"/>
      <c r="BL126" s="76"/>
      <c r="BM126" s="76"/>
      <c r="BN126" s="76"/>
      <c r="BO126" s="76"/>
      <c r="BP126" s="76"/>
      <c r="BQ126" s="76"/>
      <c r="BR126" s="76"/>
      <c r="BS126" s="76"/>
      <c r="BT126" s="76"/>
      <c r="BU126" s="76"/>
      <c r="BV126" s="76"/>
      <c r="BW126" s="76"/>
      <c r="BX126" s="76"/>
      <c r="BY126" s="76"/>
      <c r="BZ126" s="76"/>
      <c r="CA126" s="76"/>
      <c r="CB126" s="76"/>
      <c r="CC126" s="76"/>
      <c r="CD126" s="76"/>
      <c r="CE126" s="76"/>
      <c r="CF126" s="76"/>
      <c r="CG126" s="76"/>
      <c r="CH126" s="76"/>
      <c r="CI126" s="76"/>
      <c r="CJ126" s="76"/>
      <c r="CK126" s="76"/>
      <c r="CL126" s="76"/>
      <c r="CM126" s="76"/>
      <c r="CN126" s="76"/>
      <c r="CO126" s="76"/>
      <c r="CP126" s="76"/>
      <c r="CQ126" s="76"/>
      <c r="CR126" s="76"/>
      <c r="CS126" s="76"/>
      <c r="CT126" s="76"/>
      <c r="CU126" s="76"/>
      <c r="CV126" s="76"/>
      <c r="CW126" s="76"/>
      <c r="CX126" s="76"/>
      <c r="CY126" s="76"/>
      <c r="CZ126" s="76"/>
      <c r="DA126" s="76"/>
      <c r="DB126" s="76"/>
      <c r="DC126" s="76"/>
      <c r="DD126" s="76"/>
      <c r="DE126" s="76"/>
      <c r="DF126" s="76"/>
      <c r="DG126" s="76"/>
      <c r="DH126" s="76"/>
      <c r="DI126" s="76"/>
      <c r="DJ126" s="76"/>
      <c r="DK126" s="76"/>
      <c r="DL126" s="76"/>
      <c r="DM126" s="76"/>
      <c r="DN126" s="76"/>
      <c r="DO126" s="76"/>
      <c r="DP126" s="76"/>
      <c r="DQ126" s="76"/>
      <c r="DR126" s="76"/>
      <c r="DS126" s="76"/>
      <c r="DT126" s="76"/>
      <c r="DU126" s="76"/>
      <c r="DV126" s="76"/>
      <c r="DW126" s="76"/>
      <c r="DX126" s="76"/>
      <c r="DY126" s="76"/>
      <c r="DZ126" s="76"/>
      <c r="EA126" s="76"/>
      <c r="EB126" s="76"/>
      <c r="EC126" s="76"/>
      <c r="ED126" s="76"/>
      <c r="EE126" s="76"/>
      <c r="EF126" s="76"/>
      <c r="EG126" s="76"/>
      <c r="EH126" s="76"/>
      <c r="EI126" s="76"/>
      <c r="EJ126" s="76"/>
      <c r="EK126" s="76"/>
      <c r="EL126" s="76"/>
      <c r="EM126" s="76"/>
      <c r="EN126" s="76"/>
      <c r="EO126" s="76"/>
      <c r="EP126" s="76"/>
      <c r="EQ126" s="76"/>
      <c r="ER126" s="76"/>
      <c r="ES126" s="76"/>
      <c r="ET126" s="76"/>
      <c r="EU126" s="76"/>
      <c r="EV126" s="76"/>
      <c r="EW126" s="76"/>
      <c r="EX126" s="76"/>
      <c r="EY126" s="76"/>
      <c r="EZ126" s="76"/>
      <c r="FA126" s="76"/>
      <c r="FB126" s="76"/>
      <c r="FC126" s="76"/>
      <c r="FD126" s="76"/>
      <c r="FE126" s="76"/>
      <c r="FF126" s="76"/>
      <c r="FG126" s="76"/>
      <c r="FH126" s="76"/>
      <c r="FI126" s="76"/>
      <c r="FJ126" s="76"/>
      <c r="FK126" s="76"/>
      <c r="FL126" s="76"/>
      <c r="FM126" s="76"/>
      <c r="FN126" s="76"/>
      <c r="FO126" s="76"/>
      <c r="FP126" s="76"/>
      <c r="FQ126" s="76"/>
      <c r="FR126" s="76"/>
      <c r="FS126" s="76"/>
      <c r="FT126" s="76"/>
      <c r="FU126" s="76"/>
      <c r="FV126" s="76"/>
      <c r="FW126" s="76"/>
      <c r="FX126" s="76"/>
      <c r="FY126" s="76"/>
      <c r="FZ126" s="76"/>
      <c r="GA126" s="76"/>
      <c r="GB126" s="76"/>
      <c r="GC126" s="76"/>
      <c r="GD126" s="76"/>
      <c r="GE126" s="76"/>
      <c r="GF126" s="76"/>
      <c r="GG126" s="76"/>
      <c r="GH126" s="76"/>
      <c r="GI126" s="76"/>
      <c r="GJ126" s="76"/>
      <c r="GK126" s="76"/>
      <c r="GL126" s="76"/>
      <c r="GM126" s="76"/>
      <c r="GN126" s="76"/>
      <c r="GO126" s="76"/>
      <c r="GP126" s="76"/>
      <c r="GQ126" s="76"/>
      <c r="GR126" s="76"/>
      <c r="GS126" s="76"/>
      <c r="GT126" s="76"/>
      <c r="GU126" s="76"/>
      <c r="GV126" s="76"/>
      <c r="GW126" s="76"/>
      <c r="GX126" s="76"/>
      <c r="GY126" s="76"/>
      <c r="GZ126" s="76"/>
      <c r="HA126" s="76"/>
      <c r="HB126" s="76"/>
      <c r="HC126" s="76"/>
      <c r="HD126" s="76"/>
      <c r="HE126" s="76"/>
      <c r="HF126" s="76"/>
      <c r="HG126" s="76"/>
      <c r="HH126" s="76"/>
      <c r="HI126" s="76"/>
      <c r="HJ126" s="76"/>
      <c r="HK126" s="76"/>
      <c r="HL126" s="76"/>
      <c r="HM126" s="76"/>
      <c r="HN126" s="76"/>
      <c r="HO126" s="76"/>
      <c r="HP126" s="76"/>
      <c r="HQ126" s="76"/>
      <c r="HR126" s="76"/>
      <c r="HS126" s="76"/>
      <c r="HT126" s="76"/>
      <c r="HU126" s="76"/>
      <c r="HV126" s="76"/>
      <c r="HW126" s="76"/>
      <c r="HX126" s="76"/>
      <c r="HY126" s="76"/>
      <c r="HZ126" s="76"/>
      <c r="IA126" s="76"/>
      <c r="IB126" s="76"/>
      <c r="IC126" s="76"/>
      <c r="ID126" s="76"/>
      <c r="IE126" s="76"/>
      <c r="IF126" s="76"/>
      <c r="IG126" s="76"/>
      <c r="IH126" s="76"/>
      <c r="II126" s="76"/>
      <c r="IJ126" s="76"/>
      <c r="IK126" s="76"/>
      <c r="IL126" s="76"/>
      <c r="IM126" s="76"/>
      <c r="IN126" s="76"/>
      <c r="IO126" s="76"/>
      <c r="IP126" s="76"/>
      <c r="IQ126" s="76"/>
      <c r="IR126" s="76"/>
      <c r="IS126" s="76"/>
      <c r="IT126" s="76"/>
      <c r="IU126" s="76"/>
      <c r="IV126" s="76"/>
      <c r="IW126" s="76"/>
      <c r="IX126" s="76"/>
      <c r="IY126" s="76"/>
      <c r="IZ126" s="76"/>
      <c r="JA126" s="76"/>
      <c r="JB126" s="76"/>
      <c r="JC126" s="76"/>
      <c r="JD126" s="76"/>
      <c r="JE126" s="76"/>
      <c r="JF126" s="76"/>
      <c r="JG126" s="76"/>
      <c r="JH126" s="76"/>
      <c r="JI126" s="76"/>
      <c r="JJ126" s="76"/>
      <c r="JK126" s="76"/>
      <c r="JL126" s="76"/>
      <c r="JM126" s="76"/>
      <c r="JN126" s="76"/>
      <c r="JO126" s="76"/>
      <c r="JP126" s="76"/>
      <c r="JQ126" s="76"/>
      <c r="JR126" s="76"/>
      <c r="JS126" s="76"/>
      <c r="JT126" s="76"/>
      <c r="JU126" s="76"/>
      <c r="JV126" s="76"/>
      <c r="JW126" s="76"/>
      <c r="JX126" s="76"/>
      <c r="JY126" s="76"/>
      <c r="JZ126" s="76"/>
      <c r="KA126" s="76"/>
      <c r="KB126" s="76"/>
      <c r="KC126" s="76"/>
      <c r="KD126" s="76"/>
      <c r="KE126" s="76"/>
      <c r="KF126" s="76"/>
      <c r="KG126" s="76"/>
      <c r="KH126" s="76"/>
      <c r="KI126" s="76"/>
      <c r="KJ126" s="76"/>
      <c r="KK126" s="76"/>
      <c r="KL126" s="76"/>
      <c r="KM126" s="76"/>
      <c r="KN126" s="76"/>
      <c r="KO126" s="76"/>
      <c r="KP126" s="76"/>
      <c r="KQ126" s="76"/>
      <c r="KR126" s="76"/>
      <c r="KS126" s="76"/>
      <c r="KT126" s="76"/>
      <c r="KU126" s="76"/>
      <c r="KV126" s="76"/>
      <c r="KW126" s="76"/>
      <c r="KX126" s="76"/>
      <c r="KY126" s="76"/>
      <c r="KZ126" s="76"/>
      <c r="LA126" s="76"/>
      <c r="LB126" s="76"/>
      <c r="LC126" s="76"/>
      <c r="LD126" s="76"/>
      <c r="LE126" s="76"/>
      <c r="LF126" s="76"/>
      <c r="LG126" s="76"/>
      <c r="LH126" s="76"/>
      <c r="LI126" s="76"/>
      <c r="LJ126" s="76"/>
      <c r="LK126" s="76"/>
      <c r="LL126" s="76"/>
      <c r="LM126" s="76"/>
      <c r="LN126" s="76"/>
      <c r="LO126" s="76"/>
      <c r="LP126" s="76"/>
      <c r="LQ126" s="76"/>
      <c r="LR126" s="76"/>
      <c r="LS126" s="76"/>
      <c r="LT126" s="76"/>
      <c r="LU126" s="76"/>
      <c r="LV126" s="76"/>
      <c r="LW126" s="76"/>
      <c r="LX126" s="76"/>
      <c r="LY126" s="76"/>
      <c r="LZ126" s="76"/>
      <c r="MA126" s="76"/>
      <c r="MB126" s="76"/>
      <c r="MC126" s="76"/>
      <c r="MD126" s="76"/>
      <c r="ME126" s="76"/>
      <c r="MF126" s="76"/>
      <c r="MG126" s="76"/>
      <c r="MH126" s="76"/>
      <c r="MI126" s="76"/>
      <c r="MJ126" s="76"/>
      <c r="MK126" s="76"/>
      <c r="ML126" s="76"/>
      <c r="MM126" s="76"/>
      <c r="MN126" s="76"/>
      <c r="MO126" s="76"/>
      <c r="MP126" s="76"/>
      <c r="MQ126" s="76"/>
      <c r="MR126" s="76"/>
      <c r="MS126" s="76"/>
      <c r="MT126" s="76"/>
      <c r="MU126" s="76"/>
      <c r="MV126" s="76"/>
      <c r="MW126" s="76"/>
      <c r="MX126" s="76"/>
      <c r="MY126" s="76"/>
      <c r="MZ126" s="76"/>
      <c r="NA126" s="76"/>
      <c r="NB126" s="76"/>
      <c r="NC126" s="76"/>
      <c r="ND126" s="76"/>
      <c r="NE126" s="76"/>
      <c r="NF126" s="76"/>
      <c r="NG126" s="76"/>
      <c r="NH126" s="76"/>
      <c r="NI126" s="76"/>
      <c r="NJ126" s="76"/>
      <c r="NK126" s="76"/>
      <c r="NL126" s="76"/>
      <c r="NM126" s="76"/>
      <c r="NN126" s="76"/>
      <c r="NO126" s="76"/>
      <c r="NP126" s="76"/>
      <c r="NQ126" s="76"/>
      <c r="NR126" s="76"/>
      <c r="NS126" s="76"/>
      <c r="NT126" s="76"/>
      <c r="NU126" s="76"/>
      <c r="NV126" s="76"/>
      <c r="NW126" s="76"/>
      <c r="NX126" s="76"/>
      <c r="NY126" s="76"/>
      <c r="NZ126" s="76"/>
      <c r="OA126" s="76"/>
      <c r="OB126" s="76"/>
      <c r="OC126" s="76"/>
      <c r="OD126" s="76"/>
      <c r="OE126" s="76"/>
      <c r="OF126" s="76"/>
      <c r="OG126" s="76"/>
      <c r="OH126" s="76"/>
      <c r="OI126" s="76"/>
      <c r="OJ126" s="76"/>
      <c r="OK126" s="76"/>
      <c r="OL126" s="76"/>
      <c r="OM126" s="76"/>
      <c r="ON126" s="76"/>
      <c r="OO126" s="76"/>
      <c r="OP126" s="76"/>
      <c r="OQ126" s="76"/>
      <c r="OR126" s="76"/>
      <c r="OS126" s="76"/>
      <c r="OT126" s="76"/>
      <c r="OU126" s="76"/>
      <c r="OV126" s="76"/>
      <c r="OW126" s="76"/>
      <c r="OX126" s="76"/>
      <c r="OY126" s="76"/>
      <c r="OZ126" s="76"/>
      <c r="PA126" s="76"/>
      <c r="PB126" s="76"/>
      <c r="PC126" s="76"/>
      <c r="PD126" s="76"/>
      <c r="PE126" s="76"/>
      <c r="PF126" s="76"/>
      <c r="PG126" s="76"/>
      <c r="PH126" s="76"/>
      <c r="PI126" s="76"/>
      <c r="PJ126" s="76"/>
      <c r="PK126" s="76"/>
      <c r="PL126" s="76"/>
      <c r="PM126" s="76"/>
      <c r="PN126" s="76"/>
      <c r="PO126" s="76"/>
      <c r="PP126" s="76"/>
      <c r="PQ126" s="76"/>
      <c r="PR126" s="76"/>
      <c r="PS126" s="76"/>
      <c r="PT126" s="76"/>
      <c r="PU126" s="76"/>
      <c r="PV126" s="76"/>
      <c r="PW126" s="76"/>
      <c r="PX126" s="76"/>
      <c r="PY126" s="76"/>
      <c r="PZ126" s="76"/>
      <c r="QA126" s="76"/>
      <c r="QB126" s="76"/>
      <c r="QC126" s="76"/>
      <c r="QD126" s="76"/>
      <c r="QE126" s="76"/>
      <c r="QF126" s="76"/>
      <c r="QG126" s="76"/>
      <c r="QH126" s="76"/>
      <c r="QI126" s="76"/>
      <c r="QJ126" s="76"/>
      <c r="QK126" s="76"/>
      <c r="QL126" s="76"/>
      <c r="QM126" s="76"/>
      <c r="QN126" s="76"/>
      <c r="QO126" s="76"/>
      <c r="QP126" s="76"/>
      <c r="QQ126" s="76"/>
      <c r="QR126" s="76"/>
      <c r="QS126" s="76"/>
      <c r="QT126" s="76"/>
      <c r="QU126" s="76"/>
      <c r="QV126" s="76"/>
      <c r="QW126" s="76"/>
      <c r="QX126" s="76"/>
      <c r="QY126" s="76"/>
      <c r="QZ126" s="76"/>
      <c r="RA126" s="76"/>
      <c r="RB126" s="76"/>
      <c r="RC126" s="76"/>
      <c r="RD126" s="76"/>
      <c r="RE126" s="76"/>
      <c r="RF126" s="76"/>
      <c r="RG126" s="76"/>
      <c r="RH126" s="76"/>
      <c r="RI126" s="76"/>
      <c r="RJ126" s="76"/>
      <c r="RK126" s="76"/>
      <c r="RL126" s="76"/>
      <c r="RM126" s="76"/>
      <c r="RN126" s="76"/>
      <c r="RO126" s="76"/>
      <c r="RP126" s="76"/>
      <c r="RQ126" s="76"/>
      <c r="RR126" s="76"/>
      <c r="RS126" s="76"/>
      <c r="RT126" s="76"/>
      <c r="RU126" s="76"/>
      <c r="RV126" s="76"/>
      <c r="RW126" s="76"/>
      <c r="RX126" s="76"/>
      <c r="RY126" s="76"/>
      <c r="RZ126" s="76"/>
      <c r="SA126" s="76"/>
      <c r="SB126" s="76"/>
      <c r="SC126" s="76"/>
      <c r="SD126" s="76"/>
      <c r="SE126" s="76"/>
      <c r="SF126" s="76"/>
      <c r="SG126" s="76"/>
      <c r="SH126" s="76"/>
      <c r="SI126" s="76"/>
      <c r="SJ126" s="76"/>
      <c r="SK126" s="76"/>
      <c r="SL126" s="76"/>
      <c r="SM126" s="76"/>
      <c r="SN126" s="76"/>
      <c r="SO126" s="76"/>
      <c r="SP126" s="76"/>
      <c r="SQ126" s="76"/>
      <c r="SR126" s="76"/>
      <c r="SS126" s="76"/>
      <c r="ST126" s="76"/>
      <c r="SU126" s="76"/>
      <c r="SV126" s="76"/>
      <c r="SW126" s="76"/>
      <c r="SX126" s="76"/>
      <c r="SY126" s="76"/>
      <c r="SZ126" s="76"/>
      <c r="TA126" s="76"/>
      <c r="TB126" s="76"/>
      <c r="TC126" s="76"/>
      <c r="TD126" s="76"/>
      <c r="TE126" s="76"/>
      <c r="TF126" s="76"/>
      <c r="TG126" s="76"/>
      <c r="TH126" s="76"/>
      <c r="TI126" s="76"/>
      <c r="TJ126" s="76"/>
      <c r="TK126" s="76"/>
      <c r="TL126" s="76"/>
      <c r="TM126" s="76"/>
      <c r="TN126" s="76"/>
      <c r="TO126" s="76"/>
      <c r="TP126" s="76"/>
      <c r="TQ126" s="76"/>
      <c r="TR126" s="76"/>
      <c r="TS126" s="76"/>
      <c r="TT126" s="76"/>
      <c r="TU126" s="76"/>
      <c r="TV126" s="76"/>
      <c r="TW126" s="76"/>
      <c r="TX126" s="76"/>
      <c r="TY126" s="76"/>
      <c r="TZ126" s="76"/>
      <c r="UA126" s="76"/>
      <c r="UB126" s="76"/>
      <c r="UC126" s="76"/>
      <c r="UD126" s="76"/>
      <c r="UE126" s="76"/>
      <c r="UF126" s="76"/>
      <c r="UG126" s="76"/>
      <c r="UH126" s="76"/>
      <c r="UI126" s="76"/>
      <c r="UJ126" s="76"/>
      <c r="UK126" s="76"/>
      <c r="UL126" s="76"/>
      <c r="UM126" s="76"/>
      <c r="UN126" s="76"/>
      <c r="UO126" s="76"/>
      <c r="UP126" s="76"/>
      <c r="UQ126" s="76"/>
      <c r="UR126" s="76"/>
      <c r="US126" s="76"/>
      <c r="UT126" s="76"/>
      <c r="UU126" s="76"/>
      <c r="UV126" s="76"/>
      <c r="UW126" s="76"/>
      <c r="UX126" s="76"/>
      <c r="UY126" s="76"/>
      <c r="UZ126" s="76"/>
      <c r="VA126" s="76"/>
      <c r="VB126" s="76"/>
      <c r="VC126" s="76"/>
      <c r="VD126" s="76"/>
      <c r="VE126" s="76"/>
      <c r="VF126" s="76"/>
      <c r="VG126" s="76"/>
      <c r="VH126" s="76"/>
      <c r="VI126" s="76"/>
      <c r="VJ126" s="76"/>
      <c r="VK126" s="76"/>
      <c r="VL126" s="76"/>
      <c r="VM126" s="76"/>
      <c r="VN126" s="76"/>
      <c r="VO126" s="76"/>
      <c r="VP126" s="76"/>
      <c r="VQ126" s="76"/>
      <c r="VR126" s="76"/>
      <c r="VS126" s="76"/>
      <c r="VT126" s="76"/>
      <c r="VU126" s="76"/>
      <c r="VV126" s="76"/>
      <c r="VW126" s="76"/>
      <c r="VX126" s="76"/>
      <c r="VY126" s="76"/>
      <c r="VZ126" s="76"/>
      <c r="WA126" s="76"/>
      <c r="WB126" s="76"/>
      <c r="WC126" s="76"/>
      <c r="WD126" s="76"/>
      <c r="WE126" s="76"/>
      <c r="WF126" s="76"/>
      <c r="WG126" s="76"/>
      <c r="WH126" s="76"/>
      <c r="WI126" s="76"/>
      <c r="WJ126" s="76"/>
      <c r="WK126" s="76"/>
      <c r="WL126" s="76"/>
      <c r="WM126" s="76"/>
      <c r="WN126" s="76"/>
      <c r="WO126" s="76"/>
      <c r="WP126" s="76"/>
      <c r="WQ126" s="76"/>
      <c r="WR126" s="76"/>
      <c r="WS126" s="76"/>
      <c r="WT126" s="76"/>
      <c r="WU126" s="76"/>
      <c r="WV126" s="76"/>
      <c r="WW126" s="76"/>
      <c r="WX126" s="76"/>
      <c r="WY126" s="76"/>
      <c r="WZ126" s="76"/>
      <c r="XA126" s="76"/>
      <c r="XB126" s="76"/>
      <c r="XC126" s="76"/>
      <c r="XD126" s="76"/>
      <c r="XE126" s="76"/>
      <c r="XF126" s="76"/>
      <c r="XG126" s="76"/>
      <c r="XH126" s="76"/>
      <c r="XI126" s="76"/>
      <c r="XJ126" s="76"/>
      <c r="XK126" s="76"/>
      <c r="XL126" s="76"/>
      <c r="XM126" s="76"/>
      <c r="XN126" s="76"/>
      <c r="XO126" s="76"/>
      <c r="XP126" s="76"/>
      <c r="XQ126" s="76"/>
      <c r="XR126" s="76"/>
      <c r="XS126" s="76"/>
      <c r="XT126" s="76"/>
      <c r="XU126" s="76"/>
      <c r="XV126" s="76"/>
      <c r="XW126" s="76"/>
      <c r="XX126" s="76"/>
      <c r="XY126" s="76"/>
      <c r="XZ126" s="76"/>
      <c r="YA126" s="76"/>
      <c r="YB126" s="76"/>
      <c r="YC126" s="76"/>
      <c r="YD126" s="76"/>
      <c r="YE126" s="76"/>
      <c r="YF126" s="76"/>
      <c r="YG126" s="76"/>
      <c r="YH126" s="76"/>
      <c r="YI126" s="76"/>
      <c r="YJ126" s="76"/>
      <c r="YK126" s="76"/>
      <c r="YL126" s="76"/>
      <c r="YM126" s="76"/>
      <c r="YN126" s="76"/>
      <c r="YO126" s="76"/>
      <c r="YP126" s="76"/>
      <c r="YQ126" s="76"/>
      <c r="YR126" s="76"/>
      <c r="YS126" s="76"/>
      <c r="YT126" s="76"/>
      <c r="YU126" s="76"/>
      <c r="YV126" s="76"/>
      <c r="YW126" s="76"/>
      <c r="YX126" s="76"/>
      <c r="YY126" s="76"/>
      <c r="YZ126" s="76"/>
      <c r="ZA126" s="76"/>
      <c r="ZB126" s="76"/>
      <c r="ZC126" s="76"/>
      <c r="ZD126" s="76"/>
      <c r="ZE126" s="76"/>
      <c r="ZF126" s="76"/>
      <c r="ZG126" s="76"/>
      <c r="ZH126" s="76"/>
      <c r="ZI126" s="76"/>
      <c r="ZJ126" s="76"/>
      <c r="ZK126" s="76"/>
      <c r="ZL126" s="76"/>
      <c r="ZM126" s="76"/>
      <c r="ZN126" s="76"/>
      <c r="ZO126" s="76"/>
      <c r="ZP126" s="76"/>
      <c r="ZQ126" s="76"/>
      <c r="ZR126" s="76"/>
      <c r="ZS126" s="76"/>
      <c r="ZT126" s="76"/>
      <c r="ZU126" s="76"/>
      <c r="ZV126" s="76"/>
      <c r="ZW126" s="76"/>
      <c r="ZX126" s="76"/>
      <c r="ZY126" s="76"/>
      <c r="ZZ126" s="76"/>
      <c r="AAA126" s="76"/>
      <c r="AAB126" s="76"/>
      <c r="AAC126" s="76"/>
      <c r="AAD126" s="76"/>
      <c r="AAE126" s="76"/>
      <c r="AAF126" s="76"/>
      <c r="AAG126" s="76"/>
      <c r="AAH126" s="76"/>
      <c r="AAI126" s="76"/>
      <c r="AAJ126" s="76"/>
      <c r="AAK126" s="76"/>
      <c r="AAL126" s="76"/>
      <c r="AAM126" s="76"/>
      <c r="AAN126" s="76"/>
      <c r="AAO126" s="76"/>
      <c r="AAP126" s="76"/>
      <c r="AAQ126" s="76"/>
      <c r="AAR126" s="76"/>
      <c r="AAS126" s="76"/>
      <c r="AAT126" s="76"/>
      <c r="AAU126" s="76"/>
      <c r="AAV126" s="76"/>
      <c r="AAW126" s="76"/>
      <c r="AAX126" s="76"/>
      <c r="AAY126" s="76"/>
      <c r="AAZ126" s="76"/>
      <c r="ABA126" s="76"/>
      <c r="ABB126" s="76"/>
      <c r="ABC126" s="76"/>
      <c r="ABD126" s="76"/>
      <c r="ABE126" s="76"/>
      <c r="ABF126" s="76"/>
      <c r="ABG126" s="76"/>
      <c r="ABH126" s="76"/>
      <c r="ABI126" s="76"/>
      <c r="ABJ126" s="76"/>
      <c r="ABK126" s="76"/>
      <c r="ABL126" s="76"/>
      <c r="ABM126" s="76"/>
      <c r="ABN126" s="76"/>
      <c r="ABO126" s="76"/>
      <c r="ABP126" s="76"/>
      <c r="ABQ126" s="76"/>
      <c r="ABR126" s="76"/>
      <c r="ABS126" s="76"/>
      <c r="ABT126" s="76"/>
      <c r="ABU126" s="76"/>
      <c r="ABV126" s="76"/>
      <c r="ABW126" s="76"/>
      <c r="ABX126" s="76"/>
      <c r="ABY126" s="76"/>
      <c r="ABZ126" s="76"/>
      <c r="ACA126" s="76"/>
      <c r="ACB126" s="76"/>
      <c r="ACC126" s="76"/>
      <c r="ACD126" s="76"/>
      <c r="ACE126" s="76"/>
      <c r="ACF126" s="76"/>
      <c r="ACG126" s="76"/>
      <c r="ACH126" s="76"/>
      <c r="ACI126" s="76"/>
      <c r="ACJ126" s="76"/>
      <c r="ACK126" s="76"/>
      <c r="ACL126" s="76"/>
      <c r="ACM126" s="76"/>
      <c r="ACN126" s="76"/>
      <c r="ACO126" s="76"/>
      <c r="ACP126" s="76"/>
      <c r="ACQ126" s="76"/>
      <c r="ACR126" s="76"/>
      <c r="ACS126" s="76"/>
      <c r="ACT126" s="76"/>
      <c r="ACU126" s="76"/>
      <c r="ACV126" s="76"/>
      <c r="ACW126" s="76"/>
      <c r="ACX126" s="76"/>
      <c r="ACY126" s="76"/>
      <c r="ACZ126" s="76"/>
      <c r="ADA126" s="76"/>
      <c r="ADB126" s="76"/>
      <c r="ADC126" s="76"/>
      <c r="ADD126" s="76"/>
      <c r="ADE126" s="76"/>
      <c r="ADF126" s="76"/>
      <c r="ADG126" s="76"/>
      <c r="ADH126" s="76"/>
      <c r="ADI126" s="76"/>
      <c r="ADJ126" s="76"/>
      <c r="ADK126" s="76"/>
      <c r="ADL126" s="76"/>
      <c r="ADM126" s="76"/>
      <c r="ADN126" s="76"/>
      <c r="ADO126" s="76"/>
      <c r="ADP126" s="76"/>
      <c r="ADQ126" s="76"/>
      <c r="ADR126" s="76"/>
      <c r="ADS126" s="76"/>
      <c r="ADT126" s="76"/>
      <c r="ADU126" s="76"/>
      <c r="ADV126" s="76"/>
      <c r="ADW126" s="76"/>
      <c r="ADX126" s="76"/>
      <c r="ADY126" s="76"/>
      <c r="ADZ126" s="76"/>
      <c r="AEA126" s="76"/>
      <c r="AEB126" s="76"/>
      <c r="AEC126" s="76"/>
      <c r="AED126" s="76"/>
      <c r="AEE126" s="76"/>
      <c r="AEF126" s="76"/>
      <c r="AEG126" s="76"/>
      <c r="AEH126" s="76"/>
      <c r="AEI126" s="76"/>
      <c r="AEJ126" s="76"/>
      <c r="AEK126" s="76"/>
      <c r="AEL126" s="76"/>
      <c r="AEM126" s="76"/>
      <c r="AEN126" s="76"/>
      <c r="AEO126" s="76"/>
      <c r="AEP126" s="76"/>
      <c r="AEQ126" s="76"/>
      <c r="AER126" s="76"/>
      <c r="AES126" s="76"/>
      <c r="AET126" s="76"/>
      <c r="AEU126" s="76"/>
      <c r="AEV126" s="76"/>
      <c r="AEW126" s="76"/>
      <c r="AEX126" s="76"/>
      <c r="AEY126" s="76"/>
      <c r="AEZ126" s="76"/>
      <c r="AFA126" s="76"/>
      <c r="AFB126" s="76"/>
      <c r="AFC126" s="76"/>
      <c r="AFD126" s="76"/>
      <c r="AFE126" s="76"/>
      <c r="AFF126" s="76"/>
      <c r="AFG126" s="76"/>
      <c r="AFH126" s="76"/>
      <c r="AFI126" s="76"/>
      <c r="AFJ126" s="76"/>
      <c r="AFK126" s="76"/>
      <c r="AFL126" s="76"/>
      <c r="AFM126" s="76"/>
      <c r="AFN126" s="76"/>
      <c r="AFO126" s="76"/>
      <c r="AFP126" s="76"/>
      <c r="AFQ126" s="76"/>
      <c r="AFR126" s="76"/>
      <c r="AFS126" s="76"/>
      <c r="AFT126" s="76"/>
      <c r="AFU126" s="76"/>
      <c r="AFV126" s="76"/>
      <c r="AFW126" s="76"/>
      <c r="AFX126" s="76"/>
      <c r="AFY126" s="76"/>
      <c r="AFZ126" s="76"/>
      <c r="AGA126" s="76"/>
      <c r="AGB126" s="76"/>
      <c r="AGC126" s="76"/>
      <c r="AGD126" s="76"/>
      <c r="AGE126" s="76"/>
      <c r="AGF126" s="76"/>
      <c r="AGG126" s="76"/>
      <c r="AGH126" s="76"/>
      <c r="AGI126" s="76"/>
      <c r="AGJ126" s="76"/>
      <c r="AGK126" s="76"/>
      <c r="AGL126" s="76"/>
      <c r="AGM126" s="76"/>
      <c r="AGN126" s="76"/>
      <c r="AGO126" s="76"/>
      <c r="AGP126" s="76"/>
      <c r="AGQ126" s="76"/>
      <c r="AGR126" s="76"/>
      <c r="AGS126" s="76"/>
      <c r="AGT126" s="76"/>
      <c r="AGU126" s="76"/>
      <c r="AGV126" s="76"/>
      <c r="AGW126" s="76"/>
      <c r="AGX126" s="76"/>
      <c r="AGY126" s="76"/>
      <c r="AGZ126" s="76"/>
      <c r="AHA126" s="76"/>
      <c r="AHB126" s="76"/>
      <c r="AHC126" s="76"/>
      <c r="AHD126" s="76"/>
      <c r="AHE126" s="76"/>
      <c r="AHF126" s="76"/>
      <c r="AHG126" s="76"/>
      <c r="AHH126" s="76"/>
      <c r="AHI126" s="76"/>
      <c r="AHJ126" s="76"/>
      <c r="AHK126" s="76"/>
      <c r="AHL126" s="76"/>
      <c r="AHM126" s="76"/>
      <c r="AHN126" s="76"/>
      <c r="AHO126" s="76"/>
      <c r="AHP126" s="76"/>
      <c r="AHQ126" s="76"/>
      <c r="AHR126" s="76"/>
      <c r="AHS126" s="76"/>
      <c r="AHT126" s="76"/>
      <c r="AHU126" s="76"/>
      <c r="AHV126" s="76"/>
      <c r="AHW126" s="76"/>
      <c r="AHX126" s="76"/>
      <c r="AHY126" s="76"/>
      <c r="AHZ126" s="76"/>
      <c r="AIA126" s="76"/>
      <c r="AIB126" s="76"/>
      <c r="AIC126" s="76"/>
      <c r="AID126" s="76"/>
      <c r="AIE126" s="76"/>
      <c r="AIF126" s="76"/>
      <c r="AIG126" s="76"/>
      <c r="AIH126" s="76"/>
      <c r="AII126" s="76"/>
      <c r="AIJ126" s="76"/>
      <c r="AIK126" s="76"/>
      <c r="AIL126" s="76"/>
      <c r="AIM126" s="76"/>
      <c r="AIN126" s="76"/>
      <c r="AIO126" s="76"/>
      <c r="AIP126" s="76"/>
      <c r="AIQ126" s="76"/>
      <c r="AIR126" s="76"/>
      <c r="AIS126" s="76"/>
      <c r="AIT126" s="76"/>
      <c r="AIU126" s="76"/>
      <c r="AIV126" s="76"/>
      <c r="AIW126" s="76"/>
      <c r="AIX126" s="76"/>
      <c r="AIY126" s="76"/>
      <c r="AIZ126" s="76"/>
      <c r="AJA126" s="76"/>
      <c r="AJB126" s="76"/>
      <c r="AJC126" s="76"/>
      <c r="AJD126" s="76"/>
      <c r="AJE126" s="76"/>
      <c r="AJF126" s="76"/>
      <c r="AJG126" s="76"/>
      <c r="AJH126" s="76"/>
      <c r="AJI126" s="76"/>
      <c r="AJJ126" s="76"/>
      <c r="AJK126" s="76"/>
      <c r="AJL126" s="76"/>
      <c r="AJM126" s="76"/>
      <c r="AJN126" s="76"/>
      <c r="AJO126" s="76"/>
      <c r="AJP126" s="76"/>
      <c r="AJQ126" s="76"/>
      <c r="AJR126" s="76"/>
      <c r="AJS126" s="76"/>
      <c r="AJT126" s="76"/>
      <c r="AJU126" s="76"/>
      <c r="AJV126" s="76"/>
      <c r="AJW126" s="76"/>
      <c r="AJX126" s="76"/>
      <c r="AJY126" s="76"/>
      <c r="AJZ126" s="76"/>
      <c r="AKA126" s="76"/>
      <c r="AKB126" s="76"/>
      <c r="AKC126" s="76"/>
      <c r="AKD126" s="76"/>
      <c r="AKE126" s="76"/>
      <c r="AKF126" s="76"/>
      <c r="AKG126" s="76"/>
      <c r="AKH126" s="76"/>
      <c r="AKI126" s="76"/>
      <c r="AKJ126" s="76"/>
      <c r="AKK126" s="76"/>
      <c r="AKL126" s="76"/>
      <c r="AKM126" s="76"/>
      <c r="AKN126" s="76"/>
      <c r="AKO126" s="76"/>
      <c r="AKP126" s="76"/>
      <c r="AKQ126" s="76"/>
      <c r="AKR126" s="76"/>
      <c r="AKS126" s="76"/>
      <c r="AKT126" s="76"/>
      <c r="AKU126" s="76"/>
      <c r="AKV126" s="76"/>
      <c r="AKW126" s="76"/>
      <c r="AKX126" s="76"/>
      <c r="AKY126" s="76"/>
      <c r="AKZ126" s="76"/>
      <c r="ALA126" s="76"/>
      <c r="ALB126" s="76"/>
      <c r="ALC126" s="76"/>
      <c r="ALD126" s="76"/>
      <c r="ALE126" s="76"/>
      <c r="ALF126" s="76"/>
      <c r="ALG126" s="76"/>
      <c r="ALH126" s="76"/>
      <c r="ALI126" s="76"/>
      <c r="ALJ126" s="76"/>
      <c r="ALK126" s="76"/>
      <c r="ALL126" s="76"/>
      <c r="ALM126" s="76"/>
      <c r="ALN126" s="76"/>
      <c r="ALO126" s="76"/>
      <c r="ALP126" s="76"/>
      <c r="ALQ126" s="76"/>
      <c r="ALR126" s="76"/>
      <c r="ALS126" s="76"/>
      <c r="ALT126" s="76"/>
      <c r="ALU126" s="76"/>
      <c r="ALV126" s="76"/>
      <c r="ALW126" s="76"/>
      <c r="ALX126" s="76"/>
      <c r="ALY126" s="76"/>
      <c r="ALZ126" s="76"/>
      <c r="AMA126" s="76"/>
      <c r="AMB126" s="76"/>
      <c r="AMC126" s="76"/>
      <c r="AMD126" s="76"/>
      <c r="AME126" s="76"/>
    </row>
    <row r="127" spans="1:1019" s="80" customFormat="1" ht="38.25">
      <c r="A127" s="20" t="s">
        <v>145</v>
      </c>
      <c r="B127" s="21" t="s">
        <v>336</v>
      </c>
      <c r="C127" s="21" t="s">
        <v>102</v>
      </c>
      <c r="D127" s="71" t="s">
        <v>338</v>
      </c>
      <c r="E127" s="22" t="s">
        <v>55</v>
      </c>
      <c r="F127" s="59">
        <v>43.03</v>
      </c>
      <c r="G127" s="23">
        <v>1028.92</v>
      </c>
      <c r="H127" s="69">
        <f>$J$6</f>
        <v>0.21229999999999999</v>
      </c>
      <c r="I127" s="23">
        <f>ROUND(((H127+1)*G127),2)</f>
        <v>1247.3599999999999</v>
      </c>
      <c r="J127" s="23">
        <f>TRUNC((I127*F127),2)</f>
        <v>53673.9</v>
      </c>
      <c r="K127" s="78">
        <f t="shared" si="44"/>
        <v>44274.427600000003</v>
      </c>
      <c r="L127" s="76"/>
      <c r="M127" s="79"/>
      <c r="N127" s="76"/>
      <c r="O127" s="76"/>
      <c r="P127" s="76"/>
      <c r="Q127" s="76"/>
      <c r="R127" s="76"/>
      <c r="S127" s="76"/>
      <c r="T127" s="76"/>
      <c r="U127" s="76"/>
      <c r="V127" s="76"/>
      <c r="W127" s="76"/>
      <c r="X127" s="76"/>
      <c r="Y127" s="76"/>
      <c r="Z127" s="76"/>
      <c r="AA127" s="76"/>
      <c r="AB127" s="76"/>
      <c r="AC127" s="76"/>
      <c r="AD127" s="76"/>
      <c r="AE127" s="76"/>
      <c r="AF127" s="76"/>
      <c r="AG127" s="76"/>
      <c r="AH127" s="76"/>
      <c r="AI127" s="76"/>
      <c r="AJ127" s="76"/>
      <c r="AK127" s="76"/>
      <c r="AL127" s="76"/>
      <c r="AM127" s="76"/>
      <c r="AN127" s="76"/>
      <c r="AO127" s="76"/>
      <c r="AP127" s="76"/>
      <c r="AQ127" s="76"/>
      <c r="AR127" s="76"/>
      <c r="AS127" s="76"/>
      <c r="AT127" s="76"/>
      <c r="AU127" s="76"/>
      <c r="AV127" s="76"/>
      <c r="AW127" s="76"/>
      <c r="AX127" s="76"/>
      <c r="AY127" s="76"/>
      <c r="AZ127" s="76"/>
      <c r="BA127" s="76"/>
      <c r="BB127" s="76"/>
      <c r="BC127" s="76"/>
      <c r="BD127" s="76"/>
      <c r="BE127" s="76"/>
      <c r="BF127" s="76"/>
      <c r="BG127" s="76"/>
      <c r="BH127" s="76"/>
      <c r="BI127" s="76"/>
      <c r="BJ127" s="76"/>
      <c r="BK127" s="76"/>
      <c r="BL127" s="76"/>
      <c r="BM127" s="76"/>
      <c r="BN127" s="76"/>
      <c r="BO127" s="76"/>
      <c r="BP127" s="76"/>
      <c r="BQ127" s="76"/>
      <c r="BR127" s="76"/>
      <c r="BS127" s="76"/>
      <c r="BT127" s="76"/>
      <c r="BU127" s="76"/>
      <c r="BV127" s="76"/>
      <c r="BW127" s="76"/>
      <c r="BX127" s="76"/>
      <c r="BY127" s="76"/>
      <c r="BZ127" s="76"/>
      <c r="CA127" s="76"/>
      <c r="CB127" s="76"/>
      <c r="CC127" s="76"/>
      <c r="CD127" s="76"/>
      <c r="CE127" s="76"/>
      <c r="CF127" s="76"/>
      <c r="CG127" s="76"/>
      <c r="CH127" s="76"/>
      <c r="CI127" s="76"/>
      <c r="CJ127" s="76"/>
      <c r="CK127" s="76"/>
      <c r="CL127" s="76"/>
      <c r="CM127" s="76"/>
      <c r="CN127" s="76"/>
      <c r="CO127" s="76"/>
      <c r="CP127" s="76"/>
      <c r="CQ127" s="76"/>
      <c r="CR127" s="76"/>
      <c r="CS127" s="76"/>
      <c r="CT127" s="76"/>
      <c r="CU127" s="76"/>
      <c r="CV127" s="76"/>
      <c r="CW127" s="76"/>
      <c r="CX127" s="76"/>
      <c r="CY127" s="76"/>
      <c r="CZ127" s="76"/>
      <c r="DA127" s="76"/>
      <c r="DB127" s="76"/>
      <c r="DC127" s="76"/>
      <c r="DD127" s="76"/>
      <c r="DE127" s="76"/>
      <c r="DF127" s="76"/>
      <c r="DG127" s="76"/>
      <c r="DH127" s="76"/>
      <c r="DI127" s="76"/>
      <c r="DJ127" s="76"/>
      <c r="DK127" s="76"/>
      <c r="DL127" s="76"/>
      <c r="DM127" s="76"/>
      <c r="DN127" s="76"/>
      <c r="DO127" s="76"/>
      <c r="DP127" s="76"/>
      <c r="DQ127" s="76"/>
      <c r="DR127" s="76"/>
      <c r="DS127" s="76"/>
      <c r="DT127" s="76"/>
      <c r="DU127" s="76"/>
      <c r="DV127" s="76"/>
      <c r="DW127" s="76"/>
      <c r="DX127" s="76"/>
      <c r="DY127" s="76"/>
      <c r="DZ127" s="76"/>
      <c r="EA127" s="76"/>
      <c r="EB127" s="76"/>
      <c r="EC127" s="76"/>
      <c r="ED127" s="76"/>
      <c r="EE127" s="76"/>
      <c r="EF127" s="76"/>
      <c r="EG127" s="76"/>
      <c r="EH127" s="76"/>
      <c r="EI127" s="76"/>
      <c r="EJ127" s="76"/>
      <c r="EK127" s="76"/>
      <c r="EL127" s="76"/>
      <c r="EM127" s="76"/>
      <c r="EN127" s="76"/>
      <c r="EO127" s="76"/>
      <c r="EP127" s="76"/>
      <c r="EQ127" s="76"/>
      <c r="ER127" s="76"/>
      <c r="ES127" s="76"/>
      <c r="ET127" s="76"/>
      <c r="EU127" s="76"/>
      <c r="EV127" s="76"/>
      <c r="EW127" s="76"/>
      <c r="EX127" s="76"/>
      <c r="EY127" s="76"/>
      <c r="EZ127" s="76"/>
      <c r="FA127" s="76"/>
      <c r="FB127" s="76"/>
      <c r="FC127" s="76"/>
      <c r="FD127" s="76"/>
      <c r="FE127" s="76"/>
      <c r="FF127" s="76"/>
      <c r="FG127" s="76"/>
      <c r="FH127" s="76"/>
      <c r="FI127" s="76"/>
      <c r="FJ127" s="76"/>
      <c r="FK127" s="76"/>
      <c r="FL127" s="76"/>
      <c r="FM127" s="76"/>
      <c r="FN127" s="76"/>
      <c r="FO127" s="76"/>
      <c r="FP127" s="76"/>
      <c r="FQ127" s="76"/>
      <c r="FR127" s="76"/>
      <c r="FS127" s="76"/>
      <c r="FT127" s="76"/>
      <c r="FU127" s="76"/>
      <c r="FV127" s="76"/>
      <c r="FW127" s="76"/>
      <c r="FX127" s="76"/>
      <c r="FY127" s="76"/>
      <c r="FZ127" s="76"/>
      <c r="GA127" s="76"/>
      <c r="GB127" s="76"/>
      <c r="GC127" s="76"/>
      <c r="GD127" s="76"/>
      <c r="GE127" s="76"/>
      <c r="GF127" s="76"/>
      <c r="GG127" s="76"/>
      <c r="GH127" s="76"/>
      <c r="GI127" s="76"/>
      <c r="GJ127" s="76"/>
      <c r="GK127" s="76"/>
      <c r="GL127" s="76"/>
      <c r="GM127" s="76"/>
      <c r="GN127" s="76"/>
      <c r="GO127" s="76"/>
      <c r="GP127" s="76"/>
      <c r="GQ127" s="76"/>
      <c r="GR127" s="76"/>
      <c r="GS127" s="76"/>
      <c r="GT127" s="76"/>
      <c r="GU127" s="76"/>
      <c r="GV127" s="76"/>
      <c r="GW127" s="76"/>
      <c r="GX127" s="76"/>
      <c r="GY127" s="76"/>
      <c r="GZ127" s="76"/>
      <c r="HA127" s="76"/>
      <c r="HB127" s="76"/>
      <c r="HC127" s="76"/>
      <c r="HD127" s="76"/>
      <c r="HE127" s="76"/>
      <c r="HF127" s="76"/>
      <c r="HG127" s="76"/>
      <c r="HH127" s="76"/>
      <c r="HI127" s="76"/>
      <c r="HJ127" s="76"/>
      <c r="HK127" s="76"/>
      <c r="HL127" s="76"/>
      <c r="HM127" s="76"/>
      <c r="HN127" s="76"/>
      <c r="HO127" s="76"/>
      <c r="HP127" s="76"/>
      <c r="HQ127" s="76"/>
      <c r="HR127" s="76"/>
      <c r="HS127" s="76"/>
      <c r="HT127" s="76"/>
      <c r="HU127" s="76"/>
      <c r="HV127" s="76"/>
      <c r="HW127" s="76"/>
      <c r="HX127" s="76"/>
      <c r="HY127" s="76"/>
      <c r="HZ127" s="76"/>
      <c r="IA127" s="76"/>
      <c r="IB127" s="76"/>
      <c r="IC127" s="76"/>
      <c r="ID127" s="76"/>
      <c r="IE127" s="76"/>
      <c r="IF127" s="76"/>
      <c r="IG127" s="76"/>
      <c r="IH127" s="76"/>
      <c r="II127" s="76"/>
      <c r="IJ127" s="76"/>
      <c r="IK127" s="76"/>
      <c r="IL127" s="76"/>
      <c r="IM127" s="76"/>
      <c r="IN127" s="76"/>
      <c r="IO127" s="76"/>
      <c r="IP127" s="76"/>
      <c r="IQ127" s="76"/>
      <c r="IR127" s="76"/>
      <c r="IS127" s="76"/>
      <c r="IT127" s="76"/>
      <c r="IU127" s="76"/>
      <c r="IV127" s="76"/>
      <c r="IW127" s="76"/>
      <c r="IX127" s="76"/>
      <c r="IY127" s="76"/>
      <c r="IZ127" s="76"/>
      <c r="JA127" s="76"/>
      <c r="JB127" s="76"/>
      <c r="JC127" s="76"/>
      <c r="JD127" s="76"/>
      <c r="JE127" s="76"/>
      <c r="JF127" s="76"/>
      <c r="JG127" s="76"/>
      <c r="JH127" s="76"/>
      <c r="JI127" s="76"/>
      <c r="JJ127" s="76"/>
      <c r="JK127" s="76"/>
      <c r="JL127" s="76"/>
      <c r="JM127" s="76"/>
      <c r="JN127" s="76"/>
      <c r="JO127" s="76"/>
      <c r="JP127" s="76"/>
      <c r="JQ127" s="76"/>
      <c r="JR127" s="76"/>
      <c r="JS127" s="76"/>
      <c r="JT127" s="76"/>
      <c r="JU127" s="76"/>
      <c r="JV127" s="76"/>
      <c r="JW127" s="76"/>
      <c r="JX127" s="76"/>
      <c r="JY127" s="76"/>
      <c r="JZ127" s="76"/>
      <c r="KA127" s="76"/>
      <c r="KB127" s="76"/>
      <c r="KC127" s="76"/>
      <c r="KD127" s="76"/>
      <c r="KE127" s="76"/>
      <c r="KF127" s="76"/>
      <c r="KG127" s="76"/>
      <c r="KH127" s="76"/>
      <c r="KI127" s="76"/>
      <c r="KJ127" s="76"/>
      <c r="KK127" s="76"/>
      <c r="KL127" s="76"/>
      <c r="KM127" s="76"/>
      <c r="KN127" s="76"/>
      <c r="KO127" s="76"/>
      <c r="KP127" s="76"/>
      <c r="KQ127" s="76"/>
      <c r="KR127" s="76"/>
      <c r="KS127" s="76"/>
      <c r="KT127" s="76"/>
      <c r="KU127" s="76"/>
      <c r="KV127" s="76"/>
      <c r="KW127" s="76"/>
      <c r="KX127" s="76"/>
      <c r="KY127" s="76"/>
      <c r="KZ127" s="76"/>
      <c r="LA127" s="76"/>
      <c r="LB127" s="76"/>
      <c r="LC127" s="76"/>
      <c r="LD127" s="76"/>
      <c r="LE127" s="76"/>
      <c r="LF127" s="76"/>
      <c r="LG127" s="76"/>
      <c r="LH127" s="76"/>
      <c r="LI127" s="76"/>
      <c r="LJ127" s="76"/>
      <c r="LK127" s="76"/>
      <c r="LL127" s="76"/>
      <c r="LM127" s="76"/>
      <c r="LN127" s="76"/>
      <c r="LO127" s="76"/>
      <c r="LP127" s="76"/>
      <c r="LQ127" s="76"/>
      <c r="LR127" s="76"/>
      <c r="LS127" s="76"/>
      <c r="LT127" s="76"/>
      <c r="LU127" s="76"/>
      <c r="LV127" s="76"/>
      <c r="LW127" s="76"/>
      <c r="LX127" s="76"/>
      <c r="LY127" s="76"/>
      <c r="LZ127" s="76"/>
      <c r="MA127" s="76"/>
      <c r="MB127" s="76"/>
      <c r="MC127" s="76"/>
      <c r="MD127" s="76"/>
      <c r="ME127" s="76"/>
      <c r="MF127" s="76"/>
      <c r="MG127" s="76"/>
      <c r="MH127" s="76"/>
      <c r="MI127" s="76"/>
      <c r="MJ127" s="76"/>
      <c r="MK127" s="76"/>
      <c r="ML127" s="76"/>
      <c r="MM127" s="76"/>
      <c r="MN127" s="76"/>
      <c r="MO127" s="76"/>
      <c r="MP127" s="76"/>
      <c r="MQ127" s="76"/>
      <c r="MR127" s="76"/>
      <c r="MS127" s="76"/>
      <c r="MT127" s="76"/>
      <c r="MU127" s="76"/>
      <c r="MV127" s="76"/>
      <c r="MW127" s="76"/>
      <c r="MX127" s="76"/>
      <c r="MY127" s="76"/>
      <c r="MZ127" s="76"/>
      <c r="NA127" s="76"/>
      <c r="NB127" s="76"/>
      <c r="NC127" s="76"/>
      <c r="ND127" s="76"/>
      <c r="NE127" s="76"/>
      <c r="NF127" s="76"/>
      <c r="NG127" s="76"/>
      <c r="NH127" s="76"/>
      <c r="NI127" s="76"/>
      <c r="NJ127" s="76"/>
      <c r="NK127" s="76"/>
      <c r="NL127" s="76"/>
      <c r="NM127" s="76"/>
      <c r="NN127" s="76"/>
      <c r="NO127" s="76"/>
      <c r="NP127" s="76"/>
      <c r="NQ127" s="76"/>
      <c r="NR127" s="76"/>
      <c r="NS127" s="76"/>
      <c r="NT127" s="76"/>
      <c r="NU127" s="76"/>
      <c r="NV127" s="76"/>
      <c r="NW127" s="76"/>
      <c r="NX127" s="76"/>
      <c r="NY127" s="76"/>
      <c r="NZ127" s="76"/>
      <c r="OA127" s="76"/>
      <c r="OB127" s="76"/>
      <c r="OC127" s="76"/>
      <c r="OD127" s="76"/>
      <c r="OE127" s="76"/>
      <c r="OF127" s="76"/>
      <c r="OG127" s="76"/>
      <c r="OH127" s="76"/>
      <c r="OI127" s="76"/>
      <c r="OJ127" s="76"/>
      <c r="OK127" s="76"/>
      <c r="OL127" s="76"/>
      <c r="OM127" s="76"/>
      <c r="ON127" s="76"/>
      <c r="OO127" s="76"/>
      <c r="OP127" s="76"/>
      <c r="OQ127" s="76"/>
      <c r="OR127" s="76"/>
      <c r="OS127" s="76"/>
      <c r="OT127" s="76"/>
      <c r="OU127" s="76"/>
      <c r="OV127" s="76"/>
      <c r="OW127" s="76"/>
      <c r="OX127" s="76"/>
      <c r="OY127" s="76"/>
      <c r="OZ127" s="76"/>
      <c r="PA127" s="76"/>
      <c r="PB127" s="76"/>
      <c r="PC127" s="76"/>
      <c r="PD127" s="76"/>
      <c r="PE127" s="76"/>
      <c r="PF127" s="76"/>
      <c r="PG127" s="76"/>
      <c r="PH127" s="76"/>
      <c r="PI127" s="76"/>
      <c r="PJ127" s="76"/>
      <c r="PK127" s="76"/>
      <c r="PL127" s="76"/>
      <c r="PM127" s="76"/>
      <c r="PN127" s="76"/>
      <c r="PO127" s="76"/>
      <c r="PP127" s="76"/>
      <c r="PQ127" s="76"/>
      <c r="PR127" s="76"/>
      <c r="PS127" s="76"/>
      <c r="PT127" s="76"/>
      <c r="PU127" s="76"/>
      <c r="PV127" s="76"/>
      <c r="PW127" s="76"/>
      <c r="PX127" s="76"/>
      <c r="PY127" s="76"/>
      <c r="PZ127" s="76"/>
      <c r="QA127" s="76"/>
      <c r="QB127" s="76"/>
      <c r="QC127" s="76"/>
      <c r="QD127" s="76"/>
      <c r="QE127" s="76"/>
      <c r="QF127" s="76"/>
      <c r="QG127" s="76"/>
      <c r="QH127" s="76"/>
      <c r="QI127" s="76"/>
      <c r="QJ127" s="76"/>
      <c r="QK127" s="76"/>
      <c r="QL127" s="76"/>
      <c r="QM127" s="76"/>
      <c r="QN127" s="76"/>
      <c r="QO127" s="76"/>
      <c r="QP127" s="76"/>
      <c r="QQ127" s="76"/>
      <c r="QR127" s="76"/>
      <c r="QS127" s="76"/>
      <c r="QT127" s="76"/>
      <c r="QU127" s="76"/>
      <c r="QV127" s="76"/>
      <c r="QW127" s="76"/>
      <c r="QX127" s="76"/>
      <c r="QY127" s="76"/>
      <c r="QZ127" s="76"/>
      <c r="RA127" s="76"/>
      <c r="RB127" s="76"/>
      <c r="RC127" s="76"/>
      <c r="RD127" s="76"/>
      <c r="RE127" s="76"/>
      <c r="RF127" s="76"/>
      <c r="RG127" s="76"/>
      <c r="RH127" s="76"/>
      <c r="RI127" s="76"/>
      <c r="RJ127" s="76"/>
      <c r="RK127" s="76"/>
      <c r="RL127" s="76"/>
      <c r="RM127" s="76"/>
      <c r="RN127" s="76"/>
      <c r="RO127" s="76"/>
      <c r="RP127" s="76"/>
      <c r="RQ127" s="76"/>
      <c r="RR127" s="76"/>
      <c r="RS127" s="76"/>
      <c r="RT127" s="76"/>
      <c r="RU127" s="76"/>
      <c r="RV127" s="76"/>
      <c r="RW127" s="76"/>
      <c r="RX127" s="76"/>
      <c r="RY127" s="76"/>
      <c r="RZ127" s="76"/>
      <c r="SA127" s="76"/>
      <c r="SB127" s="76"/>
      <c r="SC127" s="76"/>
      <c r="SD127" s="76"/>
      <c r="SE127" s="76"/>
      <c r="SF127" s="76"/>
      <c r="SG127" s="76"/>
      <c r="SH127" s="76"/>
      <c r="SI127" s="76"/>
      <c r="SJ127" s="76"/>
      <c r="SK127" s="76"/>
      <c r="SL127" s="76"/>
      <c r="SM127" s="76"/>
      <c r="SN127" s="76"/>
      <c r="SO127" s="76"/>
      <c r="SP127" s="76"/>
      <c r="SQ127" s="76"/>
      <c r="SR127" s="76"/>
      <c r="SS127" s="76"/>
      <c r="ST127" s="76"/>
      <c r="SU127" s="76"/>
      <c r="SV127" s="76"/>
      <c r="SW127" s="76"/>
      <c r="SX127" s="76"/>
      <c r="SY127" s="76"/>
      <c r="SZ127" s="76"/>
      <c r="TA127" s="76"/>
      <c r="TB127" s="76"/>
      <c r="TC127" s="76"/>
      <c r="TD127" s="76"/>
      <c r="TE127" s="76"/>
      <c r="TF127" s="76"/>
      <c r="TG127" s="76"/>
      <c r="TH127" s="76"/>
      <c r="TI127" s="76"/>
      <c r="TJ127" s="76"/>
      <c r="TK127" s="76"/>
      <c r="TL127" s="76"/>
      <c r="TM127" s="76"/>
      <c r="TN127" s="76"/>
      <c r="TO127" s="76"/>
      <c r="TP127" s="76"/>
      <c r="TQ127" s="76"/>
      <c r="TR127" s="76"/>
      <c r="TS127" s="76"/>
      <c r="TT127" s="76"/>
      <c r="TU127" s="76"/>
      <c r="TV127" s="76"/>
      <c r="TW127" s="76"/>
      <c r="TX127" s="76"/>
      <c r="TY127" s="76"/>
      <c r="TZ127" s="76"/>
      <c r="UA127" s="76"/>
      <c r="UB127" s="76"/>
      <c r="UC127" s="76"/>
      <c r="UD127" s="76"/>
      <c r="UE127" s="76"/>
      <c r="UF127" s="76"/>
      <c r="UG127" s="76"/>
      <c r="UH127" s="76"/>
      <c r="UI127" s="76"/>
      <c r="UJ127" s="76"/>
      <c r="UK127" s="76"/>
      <c r="UL127" s="76"/>
      <c r="UM127" s="76"/>
      <c r="UN127" s="76"/>
      <c r="UO127" s="76"/>
      <c r="UP127" s="76"/>
      <c r="UQ127" s="76"/>
      <c r="UR127" s="76"/>
      <c r="US127" s="76"/>
      <c r="UT127" s="76"/>
      <c r="UU127" s="76"/>
      <c r="UV127" s="76"/>
      <c r="UW127" s="76"/>
      <c r="UX127" s="76"/>
      <c r="UY127" s="76"/>
      <c r="UZ127" s="76"/>
      <c r="VA127" s="76"/>
      <c r="VB127" s="76"/>
      <c r="VC127" s="76"/>
      <c r="VD127" s="76"/>
      <c r="VE127" s="76"/>
      <c r="VF127" s="76"/>
      <c r="VG127" s="76"/>
      <c r="VH127" s="76"/>
      <c r="VI127" s="76"/>
      <c r="VJ127" s="76"/>
      <c r="VK127" s="76"/>
      <c r="VL127" s="76"/>
      <c r="VM127" s="76"/>
      <c r="VN127" s="76"/>
      <c r="VO127" s="76"/>
      <c r="VP127" s="76"/>
      <c r="VQ127" s="76"/>
      <c r="VR127" s="76"/>
      <c r="VS127" s="76"/>
      <c r="VT127" s="76"/>
      <c r="VU127" s="76"/>
      <c r="VV127" s="76"/>
      <c r="VW127" s="76"/>
      <c r="VX127" s="76"/>
      <c r="VY127" s="76"/>
      <c r="VZ127" s="76"/>
      <c r="WA127" s="76"/>
      <c r="WB127" s="76"/>
      <c r="WC127" s="76"/>
      <c r="WD127" s="76"/>
      <c r="WE127" s="76"/>
      <c r="WF127" s="76"/>
      <c r="WG127" s="76"/>
      <c r="WH127" s="76"/>
      <c r="WI127" s="76"/>
      <c r="WJ127" s="76"/>
      <c r="WK127" s="76"/>
      <c r="WL127" s="76"/>
      <c r="WM127" s="76"/>
      <c r="WN127" s="76"/>
      <c r="WO127" s="76"/>
      <c r="WP127" s="76"/>
      <c r="WQ127" s="76"/>
      <c r="WR127" s="76"/>
      <c r="WS127" s="76"/>
      <c r="WT127" s="76"/>
      <c r="WU127" s="76"/>
      <c r="WV127" s="76"/>
      <c r="WW127" s="76"/>
      <c r="WX127" s="76"/>
      <c r="WY127" s="76"/>
      <c r="WZ127" s="76"/>
      <c r="XA127" s="76"/>
      <c r="XB127" s="76"/>
      <c r="XC127" s="76"/>
      <c r="XD127" s="76"/>
      <c r="XE127" s="76"/>
      <c r="XF127" s="76"/>
      <c r="XG127" s="76"/>
      <c r="XH127" s="76"/>
      <c r="XI127" s="76"/>
      <c r="XJ127" s="76"/>
      <c r="XK127" s="76"/>
      <c r="XL127" s="76"/>
      <c r="XM127" s="76"/>
      <c r="XN127" s="76"/>
      <c r="XO127" s="76"/>
      <c r="XP127" s="76"/>
      <c r="XQ127" s="76"/>
      <c r="XR127" s="76"/>
      <c r="XS127" s="76"/>
      <c r="XT127" s="76"/>
      <c r="XU127" s="76"/>
      <c r="XV127" s="76"/>
      <c r="XW127" s="76"/>
      <c r="XX127" s="76"/>
      <c r="XY127" s="76"/>
      <c r="XZ127" s="76"/>
      <c r="YA127" s="76"/>
      <c r="YB127" s="76"/>
      <c r="YC127" s="76"/>
      <c r="YD127" s="76"/>
      <c r="YE127" s="76"/>
      <c r="YF127" s="76"/>
      <c r="YG127" s="76"/>
      <c r="YH127" s="76"/>
      <c r="YI127" s="76"/>
      <c r="YJ127" s="76"/>
      <c r="YK127" s="76"/>
      <c r="YL127" s="76"/>
      <c r="YM127" s="76"/>
      <c r="YN127" s="76"/>
      <c r="YO127" s="76"/>
      <c r="YP127" s="76"/>
      <c r="YQ127" s="76"/>
      <c r="YR127" s="76"/>
      <c r="YS127" s="76"/>
      <c r="YT127" s="76"/>
      <c r="YU127" s="76"/>
      <c r="YV127" s="76"/>
      <c r="YW127" s="76"/>
      <c r="YX127" s="76"/>
      <c r="YY127" s="76"/>
      <c r="YZ127" s="76"/>
      <c r="ZA127" s="76"/>
      <c r="ZB127" s="76"/>
      <c r="ZC127" s="76"/>
      <c r="ZD127" s="76"/>
      <c r="ZE127" s="76"/>
      <c r="ZF127" s="76"/>
      <c r="ZG127" s="76"/>
      <c r="ZH127" s="76"/>
      <c r="ZI127" s="76"/>
      <c r="ZJ127" s="76"/>
      <c r="ZK127" s="76"/>
      <c r="ZL127" s="76"/>
      <c r="ZM127" s="76"/>
      <c r="ZN127" s="76"/>
      <c r="ZO127" s="76"/>
      <c r="ZP127" s="76"/>
      <c r="ZQ127" s="76"/>
      <c r="ZR127" s="76"/>
      <c r="ZS127" s="76"/>
      <c r="ZT127" s="76"/>
      <c r="ZU127" s="76"/>
      <c r="ZV127" s="76"/>
      <c r="ZW127" s="76"/>
      <c r="ZX127" s="76"/>
      <c r="ZY127" s="76"/>
      <c r="ZZ127" s="76"/>
      <c r="AAA127" s="76"/>
      <c r="AAB127" s="76"/>
      <c r="AAC127" s="76"/>
      <c r="AAD127" s="76"/>
      <c r="AAE127" s="76"/>
      <c r="AAF127" s="76"/>
      <c r="AAG127" s="76"/>
      <c r="AAH127" s="76"/>
      <c r="AAI127" s="76"/>
      <c r="AAJ127" s="76"/>
      <c r="AAK127" s="76"/>
      <c r="AAL127" s="76"/>
      <c r="AAM127" s="76"/>
      <c r="AAN127" s="76"/>
      <c r="AAO127" s="76"/>
      <c r="AAP127" s="76"/>
      <c r="AAQ127" s="76"/>
      <c r="AAR127" s="76"/>
      <c r="AAS127" s="76"/>
      <c r="AAT127" s="76"/>
      <c r="AAU127" s="76"/>
      <c r="AAV127" s="76"/>
      <c r="AAW127" s="76"/>
      <c r="AAX127" s="76"/>
      <c r="AAY127" s="76"/>
      <c r="AAZ127" s="76"/>
      <c r="ABA127" s="76"/>
      <c r="ABB127" s="76"/>
      <c r="ABC127" s="76"/>
      <c r="ABD127" s="76"/>
      <c r="ABE127" s="76"/>
      <c r="ABF127" s="76"/>
      <c r="ABG127" s="76"/>
      <c r="ABH127" s="76"/>
      <c r="ABI127" s="76"/>
      <c r="ABJ127" s="76"/>
      <c r="ABK127" s="76"/>
      <c r="ABL127" s="76"/>
      <c r="ABM127" s="76"/>
      <c r="ABN127" s="76"/>
      <c r="ABO127" s="76"/>
      <c r="ABP127" s="76"/>
      <c r="ABQ127" s="76"/>
      <c r="ABR127" s="76"/>
      <c r="ABS127" s="76"/>
      <c r="ABT127" s="76"/>
      <c r="ABU127" s="76"/>
      <c r="ABV127" s="76"/>
      <c r="ABW127" s="76"/>
      <c r="ABX127" s="76"/>
      <c r="ABY127" s="76"/>
      <c r="ABZ127" s="76"/>
      <c r="ACA127" s="76"/>
      <c r="ACB127" s="76"/>
      <c r="ACC127" s="76"/>
      <c r="ACD127" s="76"/>
      <c r="ACE127" s="76"/>
      <c r="ACF127" s="76"/>
      <c r="ACG127" s="76"/>
      <c r="ACH127" s="76"/>
      <c r="ACI127" s="76"/>
      <c r="ACJ127" s="76"/>
      <c r="ACK127" s="76"/>
      <c r="ACL127" s="76"/>
      <c r="ACM127" s="76"/>
      <c r="ACN127" s="76"/>
      <c r="ACO127" s="76"/>
      <c r="ACP127" s="76"/>
      <c r="ACQ127" s="76"/>
      <c r="ACR127" s="76"/>
      <c r="ACS127" s="76"/>
      <c r="ACT127" s="76"/>
      <c r="ACU127" s="76"/>
      <c r="ACV127" s="76"/>
      <c r="ACW127" s="76"/>
      <c r="ACX127" s="76"/>
      <c r="ACY127" s="76"/>
      <c r="ACZ127" s="76"/>
      <c r="ADA127" s="76"/>
      <c r="ADB127" s="76"/>
      <c r="ADC127" s="76"/>
      <c r="ADD127" s="76"/>
      <c r="ADE127" s="76"/>
      <c r="ADF127" s="76"/>
      <c r="ADG127" s="76"/>
      <c r="ADH127" s="76"/>
      <c r="ADI127" s="76"/>
      <c r="ADJ127" s="76"/>
      <c r="ADK127" s="76"/>
      <c r="ADL127" s="76"/>
      <c r="ADM127" s="76"/>
      <c r="ADN127" s="76"/>
      <c r="ADO127" s="76"/>
      <c r="ADP127" s="76"/>
      <c r="ADQ127" s="76"/>
      <c r="ADR127" s="76"/>
      <c r="ADS127" s="76"/>
      <c r="ADT127" s="76"/>
      <c r="ADU127" s="76"/>
      <c r="ADV127" s="76"/>
      <c r="ADW127" s="76"/>
      <c r="ADX127" s="76"/>
      <c r="ADY127" s="76"/>
      <c r="ADZ127" s="76"/>
      <c r="AEA127" s="76"/>
      <c r="AEB127" s="76"/>
      <c r="AEC127" s="76"/>
      <c r="AED127" s="76"/>
      <c r="AEE127" s="76"/>
      <c r="AEF127" s="76"/>
      <c r="AEG127" s="76"/>
      <c r="AEH127" s="76"/>
      <c r="AEI127" s="76"/>
      <c r="AEJ127" s="76"/>
      <c r="AEK127" s="76"/>
      <c r="AEL127" s="76"/>
      <c r="AEM127" s="76"/>
      <c r="AEN127" s="76"/>
      <c r="AEO127" s="76"/>
      <c r="AEP127" s="76"/>
      <c r="AEQ127" s="76"/>
      <c r="AER127" s="76"/>
      <c r="AES127" s="76"/>
      <c r="AET127" s="76"/>
      <c r="AEU127" s="76"/>
      <c r="AEV127" s="76"/>
      <c r="AEW127" s="76"/>
      <c r="AEX127" s="76"/>
      <c r="AEY127" s="76"/>
      <c r="AEZ127" s="76"/>
      <c r="AFA127" s="76"/>
      <c r="AFB127" s="76"/>
      <c r="AFC127" s="76"/>
      <c r="AFD127" s="76"/>
      <c r="AFE127" s="76"/>
      <c r="AFF127" s="76"/>
      <c r="AFG127" s="76"/>
      <c r="AFH127" s="76"/>
      <c r="AFI127" s="76"/>
      <c r="AFJ127" s="76"/>
      <c r="AFK127" s="76"/>
      <c r="AFL127" s="76"/>
      <c r="AFM127" s="76"/>
      <c r="AFN127" s="76"/>
      <c r="AFO127" s="76"/>
      <c r="AFP127" s="76"/>
      <c r="AFQ127" s="76"/>
      <c r="AFR127" s="76"/>
      <c r="AFS127" s="76"/>
      <c r="AFT127" s="76"/>
      <c r="AFU127" s="76"/>
      <c r="AFV127" s="76"/>
      <c r="AFW127" s="76"/>
      <c r="AFX127" s="76"/>
      <c r="AFY127" s="76"/>
      <c r="AFZ127" s="76"/>
      <c r="AGA127" s="76"/>
      <c r="AGB127" s="76"/>
      <c r="AGC127" s="76"/>
      <c r="AGD127" s="76"/>
      <c r="AGE127" s="76"/>
      <c r="AGF127" s="76"/>
      <c r="AGG127" s="76"/>
      <c r="AGH127" s="76"/>
      <c r="AGI127" s="76"/>
      <c r="AGJ127" s="76"/>
      <c r="AGK127" s="76"/>
      <c r="AGL127" s="76"/>
      <c r="AGM127" s="76"/>
      <c r="AGN127" s="76"/>
      <c r="AGO127" s="76"/>
      <c r="AGP127" s="76"/>
      <c r="AGQ127" s="76"/>
      <c r="AGR127" s="76"/>
      <c r="AGS127" s="76"/>
      <c r="AGT127" s="76"/>
      <c r="AGU127" s="76"/>
      <c r="AGV127" s="76"/>
      <c r="AGW127" s="76"/>
      <c r="AGX127" s="76"/>
      <c r="AGY127" s="76"/>
      <c r="AGZ127" s="76"/>
      <c r="AHA127" s="76"/>
      <c r="AHB127" s="76"/>
      <c r="AHC127" s="76"/>
      <c r="AHD127" s="76"/>
      <c r="AHE127" s="76"/>
      <c r="AHF127" s="76"/>
      <c r="AHG127" s="76"/>
      <c r="AHH127" s="76"/>
      <c r="AHI127" s="76"/>
      <c r="AHJ127" s="76"/>
      <c r="AHK127" s="76"/>
      <c r="AHL127" s="76"/>
      <c r="AHM127" s="76"/>
      <c r="AHN127" s="76"/>
      <c r="AHO127" s="76"/>
      <c r="AHP127" s="76"/>
      <c r="AHQ127" s="76"/>
      <c r="AHR127" s="76"/>
      <c r="AHS127" s="76"/>
      <c r="AHT127" s="76"/>
      <c r="AHU127" s="76"/>
      <c r="AHV127" s="76"/>
      <c r="AHW127" s="76"/>
      <c r="AHX127" s="76"/>
      <c r="AHY127" s="76"/>
      <c r="AHZ127" s="76"/>
      <c r="AIA127" s="76"/>
      <c r="AIB127" s="76"/>
      <c r="AIC127" s="76"/>
      <c r="AID127" s="76"/>
      <c r="AIE127" s="76"/>
      <c r="AIF127" s="76"/>
      <c r="AIG127" s="76"/>
      <c r="AIH127" s="76"/>
      <c r="AII127" s="76"/>
      <c r="AIJ127" s="76"/>
      <c r="AIK127" s="76"/>
      <c r="AIL127" s="76"/>
      <c r="AIM127" s="76"/>
      <c r="AIN127" s="76"/>
      <c r="AIO127" s="76"/>
      <c r="AIP127" s="76"/>
      <c r="AIQ127" s="76"/>
      <c r="AIR127" s="76"/>
      <c r="AIS127" s="76"/>
      <c r="AIT127" s="76"/>
      <c r="AIU127" s="76"/>
      <c r="AIV127" s="76"/>
      <c r="AIW127" s="76"/>
      <c r="AIX127" s="76"/>
      <c r="AIY127" s="76"/>
      <c r="AIZ127" s="76"/>
      <c r="AJA127" s="76"/>
      <c r="AJB127" s="76"/>
      <c r="AJC127" s="76"/>
      <c r="AJD127" s="76"/>
      <c r="AJE127" s="76"/>
      <c r="AJF127" s="76"/>
      <c r="AJG127" s="76"/>
      <c r="AJH127" s="76"/>
      <c r="AJI127" s="76"/>
      <c r="AJJ127" s="76"/>
      <c r="AJK127" s="76"/>
      <c r="AJL127" s="76"/>
      <c r="AJM127" s="76"/>
      <c r="AJN127" s="76"/>
      <c r="AJO127" s="76"/>
      <c r="AJP127" s="76"/>
      <c r="AJQ127" s="76"/>
      <c r="AJR127" s="76"/>
      <c r="AJS127" s="76"/>
      <c r="AJT127" s="76"/>
      <c r="AJU127" s="76"/>
      <c r="AJV127" s="76"/>
      <c r="AJW127" s="76"/>
      <c r="AJX127" s="76"/>
      <c r="AJY127" s="76"/>
      <c r="AJZ127" s="76"/>
      <c r="AKA127" s="76"/>
      <c r="AKB127" s="76"/>
      <c r="AKC127" s="76"/>
      <c r="AKD127" s="76"/>
      <c r="AKE127" s="76"/>
      <c r="AKF127" s="76"/>
      <c r="AKG127" s="76"/>
      <c r="AKH127" s="76"/>
      <c r="AKI127" s="76"/>
      <c r="AKJ127" s="76"/>
      <c r="AKK127" s="76"/>
      <c r="AKL127" s="76"/>
      <c r="AKM127" s="76"/>
      <c r="AKN127" s="76"/>
      <c r="AKO127" s="76"/>
      <c r="AKP127" s="76"/>
      <c r="AKQ127" s="76"/>
      <c r="AKR127" s="76"/>
      <c r="AKS127" s="76"/>
      <c r="AKT127" s="76"/>
      <c r="AKU127" s="76"/>
      <c r="AKV127" s="76"/>
      <c r="AKW127" s="76"/>
      <c r="AKX127" s="76"/>
      <c r="AKY127" s="76"/>
      <c r="AKZ127" s="76"/>
      <c r="ALA127" s="76"/>
      <c r="ALB127" s="76"/>
      <c r="ALC127" s="76"/>
      <c r="ALD127" s="76"/>
      <c r="ALE127" s="76"/>
      <c r="ALF127" s="76"/>
      <c r="ALG127" s="76"/>
      <c r="ALH127" s="76"/>
      <c r="ALI127" s="76"/>
      <c r="ALJ127" s="76"/>
      <c r="ALK127" s="76"/>
      <c r="ALL127" s="76"/>
      <c r="ALM127" s="76"/>
      <c r="ALN127" s="76"/>
      <c r="ALO127" s="76"/>
      <c r="ALP127" s="76"/>
      <c r="ALQ127" s="76"/>
      <c r="ALR127" s="76"/>
      <c r="ALS127" s="76"/>
      <c r="ALT127" s="76"/>
      <c r="ALU127" s="76"/>
      <c r="ALV127" s="76"/>
      <c r="ALW127" s="76"/>
      <c r="ALX127" s="76"/>
      <c r="ALY127" s="76"/>
      <c r="ALZ127" s="76"/>
      <c r="AMA127" s="76"/>
      <c r="AMB127" s="76"/>
      <c r="AMC127" s="76"/>
      <c r="AMD127" s="76"/>
      <c r="AME127" s="76"/>
    </row>
    <row r="128" spans="1:1019" s="80" customFormat="1" ht="25.5">
      <c r="A128" s="20" t="s">
        <v>334</v>
      </c>
      <c r="B128" s="21">
        <v>5216111</v>
      </c>
      <c r="C128" s="21" t="s">
        <v>96</v>
      </c>
      <c r="D128" s="71" t="s">
        <v>70</v>
      </c>
      <c r="E128" s="22" t="s">
        <v>51</v>
      </c>
      <c r="F128" s="59">
        <v>823</v>
      </c>
      <c r="G128" s="23">
        <v>116.87</v>
      </c>
      <c r="H128" s="69">
        <f>$J$6</f>
        <v>0.21229999999999999</v>
      </c>
      <c r="I128" s="23">
        <f>ROUND(((H128+1)*G128),2)</f>
        <v>141.68</v>
      </c>
      <c r="J128" s="23">
        <f>TRUNC((I128*F128),2)</f>
        <v>116602.64</v>
      </c>
      <c r="K128" s="78">
        <f t="shared" si="44"/>
        <v>96184.010000000009</v>
      </c>
      <c r="L128" s="76"/>
      <c r="M128" s="79"/>
      <c r="N128" s="76"/>
      <c r="O128" s="76"/>
      <c r="P128" s="76"/>
      <c r="Q128" s="76"/>
      <c r="R128" s="76"/>
      <c r="S128" s="76"/>
      <c r="T128" s="76"/>
      <c r="U128" s="76"/>
      <c r="V128" s="76"/>
      <c r="W128" s="76"/>
      <c r="X128" s="76"/>
      <c r="Y128" s="76"/>
      <c r="Z128" s="76"/>
      <c r="AA128" s="76"/>
      <c r="AB128" s="76"/>
      <c r="AC128" s="76"/>
      <c r="AD128" s="76"/>
      <c r="AE128" s="76"/>
      <c r="AF128" s="76"/>
      <c r="AG128" s="76"/>
      <c r="AH128" s="76"/>
      <c r="AI128" s="76"/>
      <c r="AJ128" s="76"/>
      <c r="AK128" s="76"/>
      <c r="AL128" s="76"/>
      <c r="AM128" s="76"/>
      <c r="AN128" s="76"/>
      <c r="AO128" s="76"/>
      <c r="AP128" s="76"/>
      <c r="AQ128" s="76"/>
      <c r="AR128" s="76"/>
      <c r="AS128" s="76"/>
      <c r="AT128" s="76"/>
      <c r="AU128" s="76"/>
      <c r="AV128" s="76"/>
      <c r="AW128" s="76"/>
      <c r="AX128" s="76"/>
      <c r="AY128" s="76"/>
      <c r="AZ128" s="76"/>
      <c r="BA128" s="76"/>
      <c r="BB128" s="76"/>
      <c r="BC128" s="76"/>
      <c r="BD128" s="76"/>
      <c r="BE128" s="76"/>
      <c r="BF128" s="76"/>
      <c r="BG128" s="76"/>
      <c r="BH128" s="76"/>
      <c r="BI128" s="76"/>
      <c r="BJ128" s="76"/>
      <c r="BK128" s="76"/>
      <c r="BL128" s="76"/>
      <c r="BM128" s="76"/>
      <c r="BN128" s="76"/>
      <c r="BO128" s="76"/>
      <c r="BP128" s="76"/>
      <c r="BQ128" s="76"/>
      <c r="BR128" s="76"/>
      <c r="BS128" s="76"/>
      <c r="BT128" s="76"/>
      <c r="BU128" s="76"/>
      <c r="BV128" s="76"/>
      <c r="BW128" s="76"/>
      <c r="BX128" s="76"/>
      <c r="BY128" s="76"/>
      <c r="BZ128" s="76"/>
      <c r="CA128" s="76"/>
      <c r="CB128" s="76"/>
      <c r="CC128" s="76"/>
      <c r="CD128" s="76"/>
      <c r="CE128" s="76"/>
      <c r="CF128" s="76"/>
      <c r="CG128" s="76"/>
      <c r="CH128" s="76"/>
      <c r="CI128" s="76"/>
      <c r="CJ128" s="76"/>
      <c r="CK128" s="76"/>
      <c r="CL128" s="76"/>
      <c r="CM128" s="76"/>
      <c r="CN128" s="76"/>
      <c r="CO128" s="76"/>
      <c r="CP128" s="76"/>
      <c r="CQ128" s="76"/>
      <c r="CR128" s="76"/>
      <c r="CS128" s="76"/>
      <c r="CT128" s="76"/>
      <c r="CU128" s="76"/>
      <c r="CV128" s="76"/>
      <c r="CW128" s="76"/>
      <c r="CX128" s="76"/>
      <c r="CY128" s="76"/>
      <c r="CZ128" s="76"/>
      <c r="DA128" s="76"/>
      <c r="DB128" s="76"/>
      <c r="DC128" s="76"/>
      <c r="DD128" s="76"/>
      <c r="DE128" s="76"/>
      <c r="DF128" s="76"/>
      <c r="DG128" s="76"/>
      <c r="DH128" s="76"/>
      <c r="DI128" s="76"/>
      <c r="DJ128" s="76"/>
      <c r="DK128" s="76"/>
      <c r="DL128" s="76"/>
      <c r="DM128" s="76"/>
      <c r="DN128" s="76"/>
      <c r="DO128" s="76"/>
      <c r="DP128" s="76"/>
      <c r="DQ128" s="76"/>
      <c r="DR128" s="76"/>
      <c r="DS128" s="76"/>
      <c r="DT128" s="76"/>
      <c r="DU128" s="76"/>
      <c r="DV128" s="76"/>
      <c r="DW128" s="76"/>
      <c r="DX128" s="76"/>
      <c r="DY128" s="76"/>
      <c r="DZ128" s="76"/>
      <c r="EA128" s="76"/>
      <c r="EB128" s="76"/>
      <c r="EC128" s="76"/>
      <c r="ED128" s="76"/>
      <c r="EE128" s="76"/>
      <c r="EF128" s="76"/>
      <c r="EG128" s="76"/>
      <c r="EH128" s="76"/>
      <c r="EI128" s="76"/>
      <c r="EJ128" s="76"/>
      <c r="EK128" s="76"/>
      <c r="EL128" s="76"/>
      <c r="EM128" s="76"/>
      <c r="EN128" s="76"/>
      <c r="EO128" s="76"/>
      <c r="EP128" s="76"/>
      <c r="EQ128" s="76"/>
      <c r="ER128" s="76"/>
      <c r="ES128" s="76"/>
      <c r="ET128" s="76"/>
      <c r="EU128" s="76"/>
      <c r="EV128" s="76"/>
      <c r="EW128" s="76"/>
      <c r="EX128" s="76"/>
      <c r="EY128" s="76"/>
      <c r="EZ128" s="76"/>
      <c r="FA128" s="76"/>
      <c r="FB128" s="76"/>
      <c r="FC128" s="76"/>
      <c r="FD128" s="76"/>
      <c r="FE128" s="76"/>
      <c r="FF128" s="76"/>
      <c r="FG128" s="76"/>
      <c r="FH128" s="76"/>
      <c r="FI128" s="76"/>
      <c r="FJ128" s="76"/>
      <c r="FK128" s="76"/>
      <c r="FL128" s="76"/>
      <c r="FM128" s="76"/>
      <c r="FN128" s="76"/>
      <c r="FO128" s="76"/>
      <c r="FP128" s="76"/>
      <c r="FQ128" s="76"/>
      <c r="FR128" s="76"/>
      <c r="FS128" s="76"/>
      <c r="FT128" s="76"/>
      <c r="FU128" s="76"/>
      <c r="FV128" s="76"/>
      <c r="FW128" s="76"/>
      <c r="FX128" s="76"/>
      <c r="FY128" s="76"/>
      <c r="FZ128" s="76"/>
      <c r="GA128" s="76"/>
      <c r="GB128" s="76"/>
      <c r="GC128" s="76"/>
      <c r="GD128" s="76"/>
      <c r="GE128" s="76"/>
      <c r="GF128" s="76"/>
      <c r="GG128" s="76"/>
      <c r="GH128" s="76"/>
      <c r="GI128" s="76"/>
      <c r="GJ128" s="76"/>
      <c r="GK128" s="76"/>
      <c r="GL128" s="76"/>
      <c r="GM128" s="76"/>
      <c r="GN128" s="76"/>
      <c r="GO128" s="76"/>
      <c r="GP128" s="76"/>
      <c r="GQ128" s="76"/>
      <c r="GR128" s="76"/>
      <c r="GS128" s="76"/>
      <c r="GT128" s="76"/>
      <c r="GU128" s="76"/>
      <c r="GV128" s="76"/>
      <c r="GW128" s="76"/>
      <c r="GX128" s="76"/>
      <c r="GY128" s="76"/>
      <c r="GZ128" s="76"/>
      <c r="HA128" s="76"/>
      <c r="HB128" s="76"/>
      <c r="HC128" s="76"/>
      <c r="HD128" s="76"/>
      <c r="HE128" s="76"/>
      <c r="HF128" s="76"/>
      <c r="HG128" s="76"/>
      <c r="HH128" s="76"/>
      <c r="HI128" s="76"/>
      <c r="HJ128" s="76"/>
      <c r="HK128" s="76"/>
      <c r="HL128" s="76"/>
      <c r="HM128" s="76"/>
      <c r="HN128" s="76"/>
      <c r="HO128" s="76"/>
      <c r="HP128" s="76"/>
      <c r="HQ128" s="76"/>
      <c r="HR128" s="76"/>
      <c r="HS128" s="76"/>
      <c r="HT128" s="76"/>
      <c r="HU128" s="76"/>
      <c r="HV128" s="76"/>
      <c r="HW128" s="76"/>
      <c r="HX128" s="76"/>
      <c r="HY128" s="76"/>
      <c r="HZ128" s="76"/>
      <c r="IA128" s="76"/>
      <c r="IB128" s="76"/>
      <c r="IC128" s="76"/>
      <c r="ID128" s="76"/>
      <c r="IE128" s="76"/>
      <c r="IF128" s="76"/>
      <c r="IG128" s="76"/>
      <c r="IH128" s="76"/>
      <c r="II128" s="76"/>
      <c r="IJ128" s="76"/>
      <c r="IK128" s="76"/>
      <c r="IL128" s="76"/>
      <c r="IM128" s="76"/>
      <c r="IN128" s="76"/>
      <c r="IO128" s="76"/>
      <c r="IP128" s="76"/>
      <c r="IQ128" s="76"/>
      <c r="IR128" s="76"/>
      <c r="IS128" s="76"/>
      <c r="IT128" s="76"/>
      <c r="IU128" s="76"/>
      <c r="IV128" s="76"/>
      <c r="IW128" s="76"/>
      <c r="IX128" s="76"/>
      <c r="IY128" s="76"/>
      <c r="IZ128" s="76"/>
      <c r="JA128" s="76"/>
      <c r="JB128" s="76"/>
      <c r="JC128" s="76"/>
      <c r="JD128" s="76"/>
      <c r="JE128" s="76"/>
      <c r="JF128" s="76"/>
      <c r="JG128" s="76"/>
      <c r="JH128" s="76"/>
      <c r="JI128" s="76"/>
      <c r="JJ128" s="76"/>
      <c r="JK128" s="76"/>
      <c r="JL128" s="76"/>
      <c r="JM128" s="76"/>
      <c r="JN128" s="76"/>
      <c r="JO128" s="76"/>
      <c r="JP128" s="76"/>
      <c r="JQ128" s="76"/>
      <c r="JR128" s="76"/>
      <c r="JS128" s="76"/>
      <c r="JT128" s="76"/>
      <c r="JU128" s="76"/>
      <c r="JV128" s="76"/>
      <c r="JW128" s="76"/>
      <c r="JX128" s="76"/>
      <c r="JY128" s="76"/>
      <c r="JZ128" s="76"/>
      <c r="KA128" s="76"/>
      <c r="KB128" s="76"/>
      <c r="KC128" s="76"/>
      <c r="KD128" s="76"/>
      <c r="KE128" s="76"/>
      <c r="KF128" s="76"/>
      <c r="KG128" s="76"/>
      <c r="KH128" s="76"/>
      <c r="KI128" s="76"/>
      <c r="KJ128" s="76"/>
      <c r="KK128" s="76"/>
      <c r="KL128" s="76"/>
      <c r="KM128" s="76"/>
      <c r="KN128" s="76"/>
      <c r="KO128" s="76"/>
      <c r="KP128" s="76"/>
      <c r="KQ128" s="76"/>
      <c r="KR128" s="76"/>
      <c r="KS128" s="76"/>
      <c r="KT128" s="76"/>
      <c r="KU128" s="76"/>
      <c r="KV128" s="76"/>
      <c r="KW128" s="76"/>
      <c r="KX128" s="76"/>
      <c r="KY128" s="76"/>
      <c r="KZ128" s="76"/>
      <c r="LA128" s="76"/>
      <c r="LB128" s="76"/>
      <c r="LC128" s="76"/>
      <c r="LD128" s="76"/>
      <c r="LE128" s="76"/>
      <c r="LF128" s="76"/>
      <c r="LG128" s="76"/>
      <c r="LH128" s="76"/>
      <c r="LI128" s="76"/>
      <c r="LJ128" s="76"/>
      <c r="LK128" s="76"/>
      <c r="LL128" s="76"/>
      <c r="LM128" s="76"/>
      <c r="LN128" s="76"/>
      <c r="LO128" s="76"/>
      <c r="LP128" s="76"/>
      <c r="LQ128" s="76"/>
      <c r="LR128" s="76"/>
      <c r="LS128" s="76"/>
      <c r="LT128" s="76"/>
      <c r="LU128" s="76"/>
      <c r="LV128" s="76"/>
      <c r="LW128" s="76"/>
      <c r="LX128" s="76"/>
      <c r="LY128" s="76"/>
      <c r="LZ128" s="76"/>
      <c r="MA128" s="76"/>
      <c r="MB128" s="76"/>
      <c r="MC128" s="76"/>
      <c r="MD128" s="76"/>
      <c r="ME128" s="76"/>
      <c r="MF128" s="76"/>
      <c r="MG128" s="76"/>
      <c r="MH128" s="76"/>
      <c r="MI128" s="76"/>
      <c r="MJ128" s="76"/>
      <c r="MK128" s="76"/>
      <c r="ML128" s="76"/>
      <c r="MM128" s="76"/>
      <c r="MN128" s="76"/>
      <c r="MO128" s="76"/>
      <c r="MP128" s="76"/>
      <c r="MQ128" s="76"/>
      <c r="MR128" s="76"/>
      <c r="MS128" s="76"/>
      <c r="MT128" s="76"/>
      <c r="MU128" s="76"/>
      <c r="MV128" s="76"/>
      <c r="MW128" s="76"/>
      <c r="MX128" s="76"/>
      <c r="MY128" s="76"/>
      <c r="MZ128" s="76"/>
      <c r="NA128" s="76"/>
      <c r="NB128" s="76"/>
      <c r="NC128" s="76"/>
      <c r="ND128" s="76"/>
      <c r="NE128" s="76"/>
      <c r="NF128" s="76"/>
      <c r="NG128" s="76"/>
      <c r="NH128" s="76"/>
      <c r="NI128" s="76"/>
      <c r="NJ128" s="76"/>
      <c r="NK128" s="76"/>
      <c r="NL128" s="76"/>
      <c r="NM128" s="76"/>
      <c r="NN128" s="76"/>
      <c r="NO128" s="76"/>
      <c r="NP128" s="76"/>
      <c r="NQ128" s="76"/>
      <c r="NR128" s="76"/>
      <c r="NS128" s="76"/>
      <c r="NT128" s="76"/>
      <c r="NU128" s="76"/>
      <c r="NV128" s="76"/>
      <c r="NW128" s="76"/>
      <c r="NX128" s="76"/>
      <c r="NY128" s="76"/>
      <c r="NZ128" s="76"/>
      <c r="OA128" s="76"/>
      <c r="OB128" s="76"/>
      <c r="OC128" s="76"/>
      <c r="OD128" s="76"/>
      <c r="OE128" s="76"/>
      <c r="OF128" s="76"/>
      <c r="OG128" s="76"/>
      <c r="OH128" s="76"/>
      <c r="OI128" s="76"/>
      <c r="OJ128" s="76"/>
      <c r="OK128" s="76"/>
      <c r="OL128" s="76"/>
      <c r="OM128" s="76"/>
      <c r="ON128" s="76"/>
      <c r="OO128" s="76"/>
      <c r="OP128" s="76"/>
      <c r="OQ128" s="76"/>
      <c r="OR128" s="76"/>
      <c r="OS128" s="76"/>
      <c r="OT128" s="76"/>
      <c r="OU128" s="76"/>
      <c r="OV128" s="76"/>
      <c r="OW128" s="76"/>
      <c r="OX128" s="76"/>
      <c r="OY128" s="76"/>
      <c r="OZ128" s="76"/>
      <c r="PA128" s="76"/>
      <c r="PB128" s="76"/>
      <c r="PC128" s="76"/>
      <c r="PD128" s="76"/>
      <c r="PE128" s="76"/>
      <c r="PF128" s="76"/>
      <c r="PG128" s="76"/>
      <c r="PH128" s="76"/>
      <c r="PI128" s="76"/>
      <c r="PJ128" s="76"/>
      <c r="PK128" s="76"/>
      <c r="PL128" s="76"/>
      <c r="PM128" s="76"/>
      <c r="PN128" s="76"/>
      <c r="PO128" s="76"/>
      <c r="PP128" s="76"/>
      <c r="PQ128" s="76"/>
      <c r="PR128" s="76"/>
      <c r="PS128" s="76"/>
      <c r="PT128" s="76"/>
      <c r="PU128" s="76"/>
      <c r="PV128" s="76"/>
      <c r="PW128" s="76"/>
      <c r="PX128" s="76"/>
      <c r="PY128" s="76"/>
      <c r="PZ128" s="76"/>
      <c r="QA128" s="76"/>
      <c r="QB128" s="76"/>
      <c r="QC128" s="76"/>
      <c r="QD128" s="76"/>
      <c r="QE128" s="76"/>
      <c r="QF128" s="76"/>
      <c r="QG128" s="76"/>
      <c r="QH128" s="76"/>
      <c r="QI128" s="76"/>
      <c r="QJ128" s="76"/>
      <c r="QK128" s="76"/>
      <c r="QL128" s="76"/>
      <c r="QM128" s="76"/>
      <c r="QN128" s="76"/>
      <c r="QO128" s="76"/>
      <c r="QP128" s="76"/>
      <c r="QQ128" s="76"/>
      <c r="QR128" s="76"/>
      <c r="QS128" s="76"/>
      <c r="QT128" s="76"/>
      <c r="QU128" s="76"/>
      <c r="QV128" s="76"/>
      <c r="QW128" s="76"/>
      <c r="QX128" s="76"/>
      <c r="QY128" s="76"/>
      <c r="QZ128" s="76"/>
      <c r="RA128" s="76"/>
      <c r="RB128" s="76"/>
      <c r="RC128" s="76"/>
      <c r="RD128" s="76"/>
      <c r="RE128" s="76"/>
      <c r="RF128" s="76"/>
      <c r="RG128" s="76"/>
      <c r="RH128" s="76"/>
      <c r="RI128" s="76"/>
      <c r="RJ128" s="76"/>
      <c r="RK128" s="76"/>
      <c r="RL128" s="76"/>
      <c r="RM128" s="76"/>
      <c r="RN128" s="76"/>
      <c r="RO128" s="76"/>
      <c r="RP128" s="76"/>
      <c r="RQ128" s="76"/>
      <c r="RR128" s="76"/>
      <c r="RS128" s="76"/>
      <c r="RT128" s="76"/>
      <c r="RU128" s="76"/>
      <c r="RV128" s="76"/>
      <c r="RW128" s="76"/>
      <c r="RX128" s="76"/>
      <c r="RY128" s="76"/>
      <c r="RZ128" s="76"/>
      <c r="SA128" s="76"/>
      <c r="SB128" s="76"/>
      <c r="SC128" s="76"/>
      <c r="SD128" s="76"/>
      <c r="SE128" s="76"/>
      <c r="SF128" s="76"/>
      <c r="SG128" s="76"/>
      <c r="SH128" s="76"/>
      <c r="SI128" s="76"/>
      <c r="SJ128" s="76"/>
      <c r="SK128" s="76"/>
      <c r="SL128" s="76"/>
      <c r="SM128" s="76"/>
      <c r="SN128" s="76"/>
      <c r="SO128" s="76"/>
      <c r="SP128" s="76"/>
      <c r="SQ128" s="76"/>
      <c r="SR128" s="76"/>
      <c r="SS128" s="76"/>
      <c r="ST128" s="76"/>
      <c r="SU128" s="76"/>
      <c r="SV128" s="76"/>
      <c r="SW128" s="76"/>
      <c r="SX128" s="76"/>
      <c r="SY128" s="76"/>
      <c r="SZ128" s="76"/>
      <c r="TA128" s="76"/>
      <c r="TB128" s="76"/>
      <c r="TC128" s="76"/>
      <c r="TD128" s="76"/>
      <c r="TE128" s="76"/>
      <c r="TF128" s="76"/>
      <c r="TG128" s="76"/>
      <c r="TH128" s="76"/>
      <c r="TI128" s="76"/>
      <c r="TJ128" s="76"/>
      <c r="TK128" s="76"/>
      <c r="TL128" s="76"/>
      <c r="TM128" s="76"/>
      <c r="TN128" s="76"/>
      <c r="TO128" s="76"/>
      <c r="TP128" s="76"/>
      <c r="TQ128" s="76"/>
      <c r="TR128" s="76"/>
      <c r="TS128" s="76"/>
      <c r="TT128" s="76"/>
      <c r="TU128" s="76"/>
      <c r="TV128" s="76"/>
      <c r="TW128" s="76"/>
      <c r="TX128" s="76"/>
      <c r="TY128" s="76"/>
      <c r="TZ128" s="76"/>
      <c r="UA128" s="76"/>
      <c r="UB128" s="76"/>
      <c r="UC128" s="76"/>
      <c r="UD128" s="76"/>
      <c r="UE128" s="76"/>
      <c r="UF128" s="76"/>
      <c r="UG128" s="76"/>
      <c r="UH128" s="76"/>
      <c r="UI128" s="76"/>
      <c r="UJ128" s="76"/>
      <c r="UK128" s="76"/>
      <c r="UL128" s="76"/>
      <c r="UM128" s="76"/>
      <c r="UN128" s="76"/>
      <c r="UO128" s="76"/>
      <c r="UP128" s="76"/>
      <c r="UQ128" s="76"/>
      <c r="UR128" s="76"/>
      <c r="US128" s="76"/>
      <c r="UT128" s="76"/>
      <c r="UU128" s="76"/>
      <c r="UV128" s="76"/>
      <c r="UW128" s="76"/>
      <c r="UX128" s="76"/>
      <c r="UY128" s="76"/>
      <c r="UZ128" s="76"/>
      <c r="VA128" s="76"/>
      <c r="VB128" s="76"/>
      <c r="VC128" s="76"/>
      <c r="VD128" s="76"/>
      <c r="VE128" s="76"/>
      <c r="VF128" s="76"/>
      <c r="VG128" s="76"/>
      <c r="VH128" s="76"/>
      <c r="VI128" s="76"/>
      <c r="VJ128" s="76"/>
      <c r="VK128" s="76"/>
      <c r="VL128" s="76"/>
      <c r="VM128" s="76"/>
      <c r="VN128" s="76"/>
      <c r="VO128" s="76"/>
      <c r="VP128" s="76"/>
      <c r="VQ128" s="76"/>
      <c r="VR128" s="76"/>
      <c r="VS128" s="76"/>
      <c r="VT128" s="76"/>
      <c r="VU128" s="76"/>
      <c r="VV128" s="76"/>
      <c r="VW128" s="76"/>
      <c r="VX128" s="76"/>
      <c r="VY128" s="76"/>
      <c r="VZ128" s="76"/>
      <c r="WA128" s="76"/>
      <c r="WB128" s="76"/>
      <c r="WC128" s="76"/>
      <c r="WD128" s="76"/>
      <c r="WE128" s="76"/>
      <c r="WF128" s="76"/>
      <c r="WG128" s="76"/>
      <c r="WH128" s="76"/>
      <c r="WI128" s="76"/>
      <c r="WJ128" s="76"/>
      <c r="WK128" s="76"/>
      <c r="WL128" s="76"/>
      <c r="WM128" s="76"/>
      <c r="WN128" s="76"/>
      <c r="WO128" s="76"/>
      <c r="WP128" s="76"/>
      <c r="WQ128" s="76"/>
      <c r="WR128" s="76"/>
      <c r="WS128" s="76"/>
      <c r="WT128" s="76"/>
      <c r="WU128" s="76"/>
      <c r="WV128" s="76"/>
      <c r="WW128" s="76"/>
      <c r="WX128" s="76"/>
      <c r="WY128" s="76"/>
      <c r="WZ128" s="76"/>
      <c r="XA128" s="76"/>
      <c r="XB128" s="76"/>
      <c r="XC128" s="76"/>
      <c r="XD128" s="76"/>
      <c r="XE128" s="76"/>
      <c r="XF128" s="76"/>
      <c r="XG128" s="76"/>
      <c r="XH128" s="76"/>
      <c r="XI128" s="76"/>
      <c r="XJ128" s="76"/>
      <c r="XK128" s="76"/>
      <c r="XL128" s="76"/>
      <c r="XM128" s="76"/>
      <c r="XN128" s="76"/>
      <c r="XO128" s="76"/>
      <c r="XP128" s="76"/>
      <c r="XQ128" s="76"/>
      <c r="XR128" s="76"/>
      <c r="XS128" s="76"/>
      <c r="XT128" s="76"/>
      <c r="XU128" s="76"/>
      <c r="XV128" s="76"/>
      <c r="XW128" s="76"/>
      <c r="XX128" s="76"/>
      <c r="XY128" s="76"/>
      <c r="XZ128" s="76"/>
      <c r="YA128" s="76"/>
      <c r="YB128" s="76"/>
      <c r="YC128" s="76"/>
      <c r="YD128" s="76"/>
      <c r="YE128" s="76"/>
      <c r="YF128" s="76"/>
      <c r="YG128" s="76"/>
      <c r="YH128" s="76"/>
      <c r="YI128" s="76"/>
      <c r="YJ128" s="76"/>
      <c r="YK128" s="76"/>
      <c r="YL128" s="76"/>
      <c r="YM128" s="76"/>
      <c r="YN128" s="76"/>
      <c r="YO128" s="76"/>
      <c r="YP128" s="76"/>
      <c r="YQ128" s="76"/>
      <c r="YR128" s="76"/>
      <c r="YS128" s="76"/>
      <c r="YT128" s="76"/>
      <c r="YU128" s="76"/>
      <c r="YV128" s="76"/>
      <c r="YW128" s="76"/>
      <c r="YX128" s="76"/>
      <c r="YY128" s="76"/>
      <c r="YZ128" s="76"/>
      <c r="ZA128" s="76"/>
      <c r="ZB128" s="76"/>
      <c r="ZC128" s="76"/>
      <c r="ZD128" s="76"/>
      <c r="ZE128" s="76"/>
      <c r="ZF128" s="76"/>
      <c r="ZG128" s="76"/>
      <c r="ZH128" s="76"/>
      <c r="ZI128" s="76"/>
      <c r="ZJ128" s="76"/>
      <c r="ZK128" s="76"/>
      <c r="ZL128" s="76"/>
      <c r="ZM128" s="76"/>
      <c r="ZN128" s="76"/>
      <c r="ZO128" s="76"/>
      <c r="ZP128" s="76"/>
      <c r="ZQ128" s="76"/>
      <c r="ZR128" s="76"/>
      <c r="ZS128" s="76"/>
      <c r="ZT128" s="76"/>
      <c r="ZU128" s="76"/>
      <c r="ZV128" s="76"/>
      <c r="ZW128" s="76"/>
      <c r="ZX128" s="76"/>
      <c r="ZY128" s="76"/>
      <c r="ZZ128" s="76"/>
      <c r="AAA128" s="76"/>
      <c r="AAB128" s="76"/>
      <c r="AAC128" s="76"/>
      <c r="AAD128" s="76"/>
      <c r="AAE128" s="76"/>
      <c r="AAF128" s="76"/>
      <c r="AAG128" s="76"/>
      <c r="AAH128" s="76"/>
      <c r="AAI128" s="76"/>
      <c r="AAJ128" s="76"/>
      <c r="AAK128" s="76"/>
      <c r="AAL128" s="76"/>
      <c r="AAM128" s="76"/>
      <c r="AAN128" s="76"/>
      <c r="AAO128" s="76"/>
      <c r="AAP128" s="76"/>
      <c r="AAQ128" s="76"/>
      <c r="AAR128" s="76"/>
      <c r="AAS128" s="76"/>
      <c r="AAT128" s="76"/>
      <c r="AAU128" s="76"/>
      <c r="AAV128" s="76"/>
      <c r="AAW128" s="76"/>
      <c r="AAX128" s="76"/>
      <c r="AAY128" s="76"/>
      <c r="AAZ128" s="76"/>
      <c r="ABA128" s="76"/>
      <c r="ABB128" s="76"/>
      <c r="ABC128" s="76"/>
      <c r="ABD128" s="76"/>
      <c r="ABE128" s="76"/>
      <c r="ABF128" s="76"/>
      <c r="ABG128" s="76"/>
      <c r="ABH128" s="76"/>
      <c r="ABI128" s="76"/>
      <c r="ABJ128" s="76"/>
      <c r="ABK128" s="76"/>
      <c r="ABL128" s="76"/>
      <c r="ABM128" s="76"/>
      <c r="ABN128" s="76"/>
      <c r="ABO128" s="76"/>
      <c r="ABP128" s="76"/>
      <c r="ABQ128" s="76"/>
      <c r="ABR128" s="76"/>
      <c r="ABS128" s="76"/>
      <c r="ABT128" s="76"/>
      <c r="ABU128" s="76"/>
      <c r="ABV128" s="76"/>
      <c r="ABW128" s="76"/>
      <c r="ABX128" s="76"/>
      <c r="ABY128" s="76"/>
      <c r="ABZ128" s="76"/>
      <c r="ACA128" s="76"/>
      <c r="ACB128" s="76"/>
      <c r="ACC128" s="76"/>
      <c r="ACD128" s="76"/>
      <c r="ACE128" s="76"/>
      <c r="ACF128" s="76"/>
      <c r="ACG128" s="76"/>
      <c r="ACH128" s="76"/>
      <c r="ACI128" s="76"/>
      <c r="ACJ128" s="76"/>
      <c r="ACK128" s="76"/>
      <c r="ACL128" s="76"/>
      <c r="ACM128" s="76"/>
      <c r="ACN128" s="76"/>
      <c r="ACO128" s="76"/>
      <c r="ACP128" s="76"/>
      <c r="ACQ128" s="76"/>
      <c r="ACR128" s="76"/>
      <c r="ACS128" s="76"/>
      <c r="ACT128" s="76"/>
      <c r="ACU128" s="76"/>
      <c r="ACV128" s="76"/>
      <c r="ACW128" s="76"/>
      <c r="ACX128" s="76"/>
      <c r="ACY128" s="76"/>
      <c r="ACZ128" s="76"/>
      <c r="ADA128" s="76"/>
      <c r="ADB128" s="76"/>
      <c r="ADC128" s="76"/>
      <c r="ADD128" s="76"/>
      <c r="ADE128" s="76"/>
      <c r="ADF128" s="76"/>
      <c r="ADG128" s="76"/>
      <c r="ADH128" s="76"/>
      <c r="ADI128" s="76"/>
      <c r="ADJ128" s="76"/>
      <c r="ADK128" s="76"/>
      <c r="ADL128" s="76"/>
      <c r="ADM128" s="76"/>
      <c r="ADN128" s="76"/>
      <c r="ADO128" s="76"/>
      <c r="ADP128" s="76"/>
      <c r="ADQ128" s="76"/>
      <c r="ADR128" s="76"/>
      <c r="ADS128" s="76"/>
      <c r="ADT128" s="76"/>
      <c r="ADU128" s="76"/>
      <c r="ADV128" s="76"/>
      <c r="ADW128" s="76"/>
      <c r="ADX128" s="76"/>
      <c r="ADY128" s="76"/>
      <c r="ADZ128" s="76"/>
      <c r="AEA128" s="76"/>
      <c r="AEB128" s="76"/>
      <c r="AEC128" s="76"/>
      <c r="AED128" s="76"/>
      <c r="AEE128" s="76"/>
      <c r="AEF128" s="76"/>
      <c r="AEG128" s="76"/>
      <c r="AEH128" s="76"/>
      <c r="AEI128" s="76"/>
      <c r="AEJ128" s="76"/>
      <c r="AEK128" s="76"/>
      <c r="AEL128" s="76"/>
      <c r="AEM128" s="76"/>
      <c r="AEN128" s="76"/>
      <c r="AEO128" s="76"/>
      <c r="AEP128" s="76"/>
      <c r="AEQ128" s="76"/>
      <c r="AER128" s="76"/>
      <c r="AES128" s="76"/>
      <c r="AET128" s="76"/>
      <c r="AEU128" s="76"/>
      <c r="AEV128" s="76"/>
      <c r="AEW128" s="76"/>
      <c r="AEX128" s="76"/>
      <c r="AEY128" s="76"/>
      <c r="AEZ128" s="76"/>
      <c r="AFA128" s="76"/>
      <c r="AFB128" s="76"/>
      <c r="AFC128" s="76"/>
      <c r="AFD128" s="76"/>
      <c r="AFE128" s="76"/>
      <c r="AFF128" s="76"/>
      <c r="AFG128" s="76"/>
      <c r="AFH128" s="76"/>
      <c r="AFI128" s="76"/>
      <c r="AFJ128" s="76"/>
      <c r="AFK128" s="76"/>
      <c r="AFL128" s="76"/>
      <c r="AFM128" s="76"/>
      <c r="AFN128" s="76"/>
      <c r="AFO128" s="76"/>
      <c r="AFP128" s="76"/>
      <c r="AFQ128" s="76"/>
      <c r="AFR128" s="76"/>
      <c r="AFS128" s="76"/>
      <c r="AFT128" s="76"/>
      <c r="AFU128" s="76"/>
      <c r="AFV128" s="76"/>
      <c r="AFW128" s="76"/>
      <c r="AFX128" s="76"/>
      <c r="AFY128" s="76"/>
      <c r="AFZ128" s="76"/>
      <c r="AGA128" s="76"/>
      <c r="AGB128" s="76"/>
      <c r="AGC128" s="76"/>
      <c r="AGD128" s="76"/>
      <c r="AGE128" s="76"/>
      <c r="AGF128" s="76"/>
      <c r="AGG128" s="76"/>
      <c r="AGH128" s="76"/>
      <c r="AGI128" s="76"/>
      <c r="AGJ128" s="76"/>
      <c r="AGK128" s="76"/>
      <c r="AGL128" s="76"/>
      <c r="AGM128" s="76"/>
      <c r="AGN128" s="76"/>
      <c r="AGO128" s="76"/>
      <c r="AGP128" s="76"/>
      <c r="AGQ128" s="76"/>
      <c r="AGR128" s="76"/>
      <c r="AGS128" s="76"/>
      <c r="AGT128" s="76"/>
      <c r="AGU128" s="76"/>
      <c r="AGV128" s="76"/>
      <c r="AGW128" s="76"/>
      <c r="AGX128" s="76"/>
      <c r="AGY128" s="76"/>
      <c r="AGZ128" s="76"/>
      <c r="AHA128" s="76"/>
      <c r="AHB128" s="76"/>
      <c r="AHC128" s="76"/>
      <c r="AHD128" s="76"/>
      <c r="AHE128" s="76"/>
      <c r="AHF128" s="76"/>
      <c r="AHG128" s="76"/>
      <c r="AHH128" s="76"/>
      <c r="AHI128" s="76"/>
      <c r="AHJ128" s="76"/>
      <c r="AHK128" s="76"/>
      <c r="AHL128" s="76"/>
      <c r="AHM128" s="76"/>
      <c r="AHN128" s="76"/>
      <c r="AHO128" s="76"/>
      <c r="AHP128" s="76"/>
      <c r="AHQ128" s="76"/>
      <c r="AHR128" s="76"/>
      <c r="AHS128" s="76"/>
      <c r="AHT128" s="76"/>
      <c r="AHU128" s="76"/>
      <c r="AHV128" s="76"/>
      <c r="AHW128" s="76"/>
      <c r="AHX128" s="76"/>
      <c r="AHY128" s="76"/>
      <c r="AHZ128" s="76"/>
      <c r="AIA128" s="76"/>
      <c r="AIB128" s="76"/>
      <c r="AIC128" s="76"/>
      <c r="AID128" s="76"/>
      <c r="AIE128" s="76"/>
      <c r="AIF128" s="76"/>
      <c r="AIG128" s="76"/>
      <c r="AIH128" s="76"/>
      <c r="AII128" s="76"/>
      <c r="AIJ128" s="76"/>
      <c r="AIK128" s="76"/>
      <c r="AIL128" s="76"/>
      <c r="AIM128" s="76"/>
      <c r="AIN128" s="76"/>
      <c r="AIO128" s="76"/>
      <c r="AIP128" s="76"/>
      <c r="AIQ128" s="76"/>
      <c r="AIR128" s="76"/>
      <c r="AIS128" s="76"/>
      <c r="AIT128" s="76"/>
      <c r="AIU128" s="76"/>
      <c r="AIV128" s="76"/>
      <c r="AIW128" s="76"/>
      <c r="AIX128" s="76"/>
      <c r="AIY128" s="76"/>
      <c r="AIZ128" s="76"/>
      <c r="AJA128" s="76"/>
      <c r="AJB128" s="76"/>
      <c r="AJC128" s="76"/>
      <c r="AJD128" s="76"/>
      <c r="AJE128" s="76"/>
      <c r="AJF128" s="76"/>
      <c r="AJG128" s="76"/>
      <c r="AJH128" s="76"/>
      <c r="AJI128" s="76"/>
      <c r="AJJ128" s="76"/>
      <c r="AJK128" s="76"/>
      <c r="AJL128" s="76"/>
      <c r="AJM128" s="76"/>
      <c r="AJN128" s="76"/>
      <c r="AJO128" s="76"/>
      <c r="AJP128" s="76"/>
      <c r="AJQ128" s="76"/>
      <c r="AJR128" s="76"/>
      <c r="AJS128" s="76"/>
      <c r="AJT128" s="76"/>
      <c r="AJU128" s="76"/>
      <c r="AJV128" s="76"/>
      <c r="AJW128" s="76"/>
      <c r="AJX128" s="76"/>
      <c r="AJY128" s="76"/>
      <c r="AJZ128" s="76"/>
      <c r="AKA128" s="76"/>
      <c r="AKB128" s="76"/>
      <c r="AKC128" s="76"/>
      <c r="AKD128" s="76"/>
      <c r="AKE128" s="76"/>
      <c r="AKF128" s="76"/>
      <c r="AKG128" s="76"/>
      <c r="AKH128" s="76"/>
      <c r="AKI128" s="76"/>
      <c r="AKJ128" s="76"/>
      <c r="AKK128" s="76"/>
      <c r="AKL128" s="76"/>
      <c r="AKM128" s="76"/>
      <c r="AKN128" s="76"/>
      <c r="AKO128" s="76"/>
      <c r="AKP128" s="76"/>
      <c r="AKQ128" s="76"/>
      <c r="AKR128" s="76"/>
      <c r="AKS128" s="76"/>
      <c r="AKT128" s="76"/>
      <c r="AKU128" s="76"/>
      <c r="AKV128" s="76"/>
      <c r="AKW128" s="76"/>
      <c r="AKX128" s="76"/>
      <c r="AKY128" s="76"/>
      <c r="AKZ128" s="76"/>
      <c r="ALA128" s="76"/>
      <c r="ALB128" s="76"/>
      <c r="ALC128" s="76"/>
      <c r="ALD128" s="76"/>
      <c r="ALE128" s="76"/>
      <c r="ALF128" s="76"/>
      <c r="ALG128" s="76"/>
      <c r="ALH128" s="76"/>
      <c r="ALI128" s="76"/>
      <c r="ALJ128" s="76"/>
      <c r="ALK128" s="76"/>
      <c r="ALL128" s="76"/>
      <c r="ALM128" s="76"/>
      <c r="ALN128" s="76"/>
      <c r="ALO128" s="76"/>
      <c r="ALP128" s="76"/>
      <c r="ALQ128" s="76"/>
      <c r="ALR128" s="76"/>
      <c r="ALS128" s="76"/>
      <c r="ALT128" s="76"/>
      <c r="ALU128" s="76"/>
      <c r="ALV128" s="76"/>
      <c r="ALW128" s="76"/>
      <c r="ALX128" s="76"/>
      <c r="ALY128" s="76"/>
      <c r="ALZ128" s="76"/>
      <c r="AMA128" s="76"/>
      <c r="AMB128" s="76"/>
      <c r="AMC128" s="76"/>
      <c r="AMD128" s="76"/>
      <c r="AME128" s="76"/>
    </row>
    <row r="129" spans="1:1019" s="77" customFormat="1">
      <c r="A129" s="49" t="s">
        <v>146</v>
      </c>
      <c r="B129" s="49"/>
      <c r="C129" s="49"/>
      <c r="D129" s="50" t="s">
        <v>80</v>
      </c>
      <c r="E129" s="49"/>
      <c r="F129" s="62"/>
      <c r="G129" s="51"/>
      <c r="H129" s="51"/>
      <c r="I129" s="51"/>
      <c r="J129" s="51">
        <f>SUM(J130:J136)</f>
        <v>160139.1</v>
      </c>
      <c r="K129" s="76"/>
      <c r="L129" s="76"/>
      <c r="M129" s="76"/>
      <c r="N129" s="76"/>
      <c r="O129" s="76"/>
      <c r="P129" s="76"/>
      <c r="Q129" s="76"/>
      <c r="R129" s="76"/>
      <c r="S129" s="76"/>
      <c r="T129" s="76"/>
      <c r="U129" s="76"/>
      <c r="V129" s="76"/>
      <c r="W129" s="76"/>
      <c r="X129" s="76"/>
      <c r="Y129" s="76"/>
      <c r="Z129" s="76"/>
      <c r="AA129" s="76"/>
      <c r="AB129" s="76"/>
      <c r="AC129" s="76"/>
      <c r="AD129" s="76"/>
      <c r="AE129" s="76"/>
      <c r="AF129" s="76"/>
      <c r="AG129" s="76"/>
      <c r="AH129" s="76"/>
      <c r="AI129" s="76"/>
      <c r="AJ129" s="76"/>
      <c r="AK129" s="76"/>
      <c r="AL129" s="76"/>
      <c r="AM129" s="76"/>
      <c r="AN129" s="76"/>
      <c r="AO129" s="76"/>
      <c r="AP129" s="76"/>
      <c r="AQ129" s="76"/>
      <c r="AR129" s="76"/>
      <c r="AS129" s="76"/>
      <c r="AT129" s="76"/>
      <c r="AU129" s="76"/>
      <c r="AV129" s="76"/>
      <c r="AW129" s="76"/>
      <c r="AX129" s="76"/>
      <c r="AY129" s="76"/>
      <c r="AZ129" s="76"/>
      <c r="BA129" s="76"/>
      <c r="BB129" s="76"/>
      <c r="BC129" s="76"/>
      <c r="BD129" s="76"/>
      <c r="BE129" s="76"/>
      <c r="BF129" s="76"/>
      <c r="BG129" s="76"/>
      <c r="BH129" s="76"/>
      <c r="BI129" s="76"/>
      <c r="BJ129" s="76"/>
      <c r="BK129" s="76"/>
      <c r="BL129" s="76"/>
      <c r="BM129" s="76"/>
      <c r="BN129" s="76"/>
      <c r="BO129" s="76"/>
      <c r="BP129" s="76"/>
      <c r="BQ129" s="76"/>
      <c r="BR129" s="76"/>
      <c r="BS129" s="76"/>
      <c r="BT129" s="76"/>
      <c r="BU129" s="76"/>
      <c r="BV129" s="76"/>
      <c r="BW129" s="76"/>
      <c r="BX129" s="76"/>
      <c r="BY129" s="76"/>
      <c r="BZ129" s="76"/>
      <c r="CA129" s="76"/>
      <c r="CB129" s="76"/>
      <c r="CC129" s="76"/>
      <c r="CD129" s="76"/>
      <c r="CE129" s="76"/>
      <c r="CF129" s="76"/>
      <c r="CG129" s="76"/>
      <c r="CH129" s="76"/>
      <c r="CI129" s="76"/>
      <c r="CJ129" s="76"/>
      <c r="CK129" s="76"/>
      <c r="CL129" s="76"/>
      <c r="CM129" s="76"/>
      <c r="CN129" s="76"/>
      <c r="CO129" s="76"/>
      <c r="CP129" s="76"/>
      <c r="CQ129" s="76"/>
      <c r="CR129" s="76"/>
      <c r="CS129" s="76"/>
      <c r="CT129" s="76"/>
      <c r="CU129" s="76"/>
      <c r="CV129" s="76"/>
      <c r="CW129" s="76"/>
      <c r="CX129" s="76"/>
      <c r="CY129" s="76"/>
      <c r="CZ129" s="76"/>
      <c r="DA129" s="76"/>
      <c r="DB129" s="76"/>
      <c r="DC129" s="76"/>
      <c r="DD129" s="76"/>
      <c r="DE129" s="76"/>
      <c r="DF129" s="76"/>
      <c r="DG129" s="76"/>
      <c r="DH129" s="76"/>
      <c r="DI129" s="76"/>
      <c r="DJ129" s="76"/>
      <c r="DK129" s="76"/>
      <c r="DL129" s="76"/>
      <c r="DM129" s="76"/>
      <c r="DN129" s="76"/>
      <c r="DO129" s="76"/>
      <c r="DP129" s="76"/>
      <c r="DQ129" s="76"/>
      <c r="DR129" s="76"/>
      <c r="DS129" s="76"/>
      <c r="DT129" s="76"/>
      <c r="DU129" s="76"/>
      <c r="DV129" s="76"/>
      <c r="DW129" s="76"/>
      <c r="DX129" s="76"/>
      <c r="DY129" s="76"/>
      <c r="DZ129" s="76"/>
      <c r="EA129" s="76"/>
      <c r="EB129" s="76"/>
      <c r="EC129" s="76"/>
      <c r="ED129" s="76"/>
      <c r="EE129" s="76"/>
      <c r="EF129" s="76"/>
      <c r="EG129" s="76"/>
      <c r="EH129" s="76"/>
      <c r="EI129" s="76"/>
      <c r="EJ129" s="76"/>
      <c r="EK129" s="76"/>
      <c r="EL129" s="76"/>
      <c r="EM129" s="76"/>
      <c r="EN129" s="76"/>
      <c r="EO129" s="76"/>
      <c r="EP129" s="76"/>
      <c r="EQ129" s="76"/>
      <c r="ER129" s="76"/>
      <c r="ES129" s="76"/>
      <c r="ET129" s="76"/>
      <c r="EU129" s="76"/>
      <c r="EV129" s="76"/>
      <c r="EW129" s="76"/>
      <c r="EX129" s="76"/>
      <c r="EY129" s="76"/>
      <c r="EZ129" s="76"/>
      <c r="FA129" s="76"/>
      <c r="FB129" s="76"/>
      <c r="FC129" s="76"/>
      <c r="FD129" s="76"/>
      <c r="FE129" s="76"/>
      <c r="FF129" s="76"/>
      <c r="FG129" s="76"/>
      <c r="FH129" s="76"/>
      <c r="FI129" s="76"/>
      <c r="FJ129" s="76"/>
      <c r="FK129" s="76"/>
      <c r="FL129" s="76"/>
      <c r="FM129" s="76"/>
      <c r="FN129" s="76"/>
      <c r="FO129" s="76"/>
      <c r="FP129" s="76"/>
      <c r="FQ129" s="76"/>
      <c r="FR129" s="76"/>
      <c r="FS129" s="76"/>
      <c r="FT129" s="76"/>
      <c r="FU129" s="76"/>
      <c r="FV129" s="76"/>
      <c r="FW129" s="76"/>
      <c r="FX129" s="76"/>
      <c r="FY129" s="76"/>
      <c r="FZ129" s="76"/>
      <c r="GA129" s="76"/>
      <c r="GB129" s="76"/>
      <c r="GC129" s="76"/>
      <c r="GD129" s="76"/>
      <c r="GE129" s="76"/>
      <c r="GF129" s="76"/>
      <c r="GG129" s="76"/>
      <c r="GH129" s="76"/>
      <c r="GI129" s="76"/>
      <c r="GJ129" s="76"/>
      <c r="GK129" s="76"/>
      <c r="GL129" s="76"/>
      <c r="GM129" s="76"/>
      <c r="GN129" s="76"/>
      <c r="GO129" s="76"/>
      <c r="GP129" s="76"/>
      <c r="GQ129" s="76"/>
      <c r="GR129" s="76"/>
      <c r="GS129" s="76"/>
      <c r="GT129" s="76"/>
      <c r="GU129" s="76"/>
      <c r="GV129" s="76"/>
      <c r="GW129" s="76"/>
      <c r="GX129" s="76"/>
      <c r="GY129" s="76"/>
      <c r="GZ129" s="76"/>
      <c r="HA129" s="76"/>
      <c r="HB129" s="76"/>
      <c r="HC129" s="76"/>
      <c r="HD129" s="76"/>
      <c r="HE129" s="76"/>
      <c r="HF129" s="76"/>
      <c r="HG129" s="76"/>
      <c r="HH129" s="76"/>
      <c r="HI129" s="76"/>
      <c r="HJ129" s="76"/>
      <c r="HK129" s="76"/>
      <c r="HL129" s="76"/>
      <c r="HM129" s="76"/>
      <c r="HN129" s="76"/>
      <c r="HO129" s="76"/>
      <c r="HP129" s="76"/>
      <c r="HQ129" s="76"/>
      <c r="HR129" s="76"/>
      <c r="HS129" s="76"/>
      <c r="HT129" s="76"/>
      <c r="HU129" s="76"/>
      <c r="HV129" s="76"/>
      <c r="HW129" s="76"/>
      <c r="HX129" s="76"/>
      <c r="HY129" s="76"/>
      <c r="HZ129" s="76"/>
      <c r="IA129" s="76"/>
      <c r="IB129" s="76"/>
      <c r="IC129" s="76"/>
      <c r="ID129" s="76"/>
      <c r="IE129" s="76"/>
      <c r="IF129" s="76"/>
      <c r="IG129" s="76"/>
      <c r="IH129" s="76"/>
      <c r="II129" s="76"/>
      <c r="IJ129" s="76"/>
      <c r="IK129" s="76"/>
      <c r="IL129" s="76"/>
      <c r="IM129" s="76"/>
      <c r="IN129" s="76"/>
      <c r="IO129" s="76"/>
      <c r="IP129" s="76"/>
      <c r="IQ129" s="76"/>
      <c r="IR129" s="76"/>
      <c r="IS129" s="76"/>
      <c r="IT129" s="76"/>
      <c r="IU129" s="76"/>
      <c r="IV129" s="76"/>
      <c r="IW129" s="76"/>
      <c r="IX129" s="76"/>
      <c r="IY129" s="76"/>
      <c r="IZ129" s="76"/>
      <c r="JA129" s="76"/>
      <c r="JB129" s="76"/>
      <c r="JC129" s="76"/>
      <c r="JD129" s="76"/>
      <c r="JE129" s="76"/>
      <c r="JF129" s="76"/>
      <c r="JG129" s="76"/>
      <c r="JH129" s="76"/>
      <c r="JI129" s="76"/>
      <c r="JJ129" s="76"/>
      <c r="JK129" s="76"/>
      <c r="JL129" s="76"/>
      <c r="JM129" s="76"/>
      <c r="JN129" s="76"/>
      <c r="JO129" s="76"/>
      <c r="JP129" s="76"/>
      <c r="JQ129" s="76"/>
      <c r="JR129" s="76"/>
      <c r="JS129" s="76"/>
      <c r="JT129" s="76"/>
      <c r="JU129" s="76"/>
      <c r="JV129" s="76"/>
      <c r="JW129" s="76"/>
      <c r="JX129" s="76"/>
      <c r="JY129" s="76"/>
      <c r="JZ129" s="76"/>
      <c r="KA129" s="76"/>
      <c r="KB129" s="76"/>
      <c r="KC129" s="76"/>
      <c r="KD129" s="76"/>
      <c r="KE129" s="76"/>
      <c r="KF129" s="76"/>
      <c r="KG129" s="76"/>
      <c r="KH129" s="76"/>
      <c r="KI129" s="76"/>
      <c r="KJ129" s="76"/>
      <c r="KK129" s="76"/>
      <c r="KL129" s="76"/>
      <c r="KM129" s="76"/>
      <c r="KN129" s="76"/>
      <c r="KO129" s="76"/>
      <c r="KP129" s="76"/>
      <c r="KQ129" s="76"/>
      <c r="KR129" s="76"/>
      <c r="KS129" s="76"/>
      <c r="KT129" s="76"/>
      <c r="KU129" s="76"/>
      <c r="KV129" s="76"/>
      <c r="KW129" s="76"/>
      <c r="KX129" s="76"/>
      <c r="KY129" s="76"/>
      <c r="KZ129" s="76"/>
      <c r="LA129" s="76"/>
      <c r="LB129" s="76"/>
      <c r="LC129" s="76"/>
      <c r="LD129" s="76"/>
      <c r="LE129" s="76"/>
      <c r="LF129" s="76"/>
      <c r="LG129" s="76"/>
      <c r="LH129" s="76"/>
      <c r="LI129" s="76"/>
      <c r="LJ129" s="76"/>
      <c r="LK129" s="76"/>
      <c r="LL129" s="76"/>
      <c r="LM129" s="76"/>
      <c r="LN129" s="76"/>
      <c r="LO129" s="76"/>
      <c r="LP129" s="76"/>
      <c r="LQ129" s="76"/>
      <c r="LR129" s="76"/>
      <c r="LS129" s="76"/>
      <c r="LT129" s="76"/>
      <c r="LU129" s="76"/>
      <c r="LV129" s="76"/>
      <c r="LW129" s="76"/>
      <c r="LX129" s="76"/>
      <c r="LY129" s="76"/>
      <c r="LZ129" s="76"/>
      <c r="MA129" s="76"/>
      <c r="MB129" s="76"/>
      <c r="MC129" s="76"/>
      <c r="MD129" s="76"/>
      <c r="ME129" s="76"/>
      <c r="MF129" s="76"/>
      <c r="MG129" s="76"/>
      <c r="MH129" s="76"/>
      <c r="MI129" s="76"/>
      <c r="MJ129" s="76"/>
      <c r="MK129" s="76"/>
      <c r="ML129" s="76"/>
      <c r="MM129" s="76"/>
      <c r="MN129" s="76"/>
      <c r="MO129" s="76"/>
      <c r="MP129" s="76"/>
      <c r="MQ129" s="76"/>
      <c r="MR129" s="76"/>
      <c r="MS129" s="76"/>
      <c r="MT129" s="76"/>
      <c r="MU129" s="76"/>
      <c r="MV129" s="76"/>
      <c r="MW129" s="76"/>
      <c r="MX129" s="76"/>
      <c r="MY129" s="76"/>
      <c r="MZ129" s="76"/>
      <c r="NA129" s="76"/>
      <c r="NB129" s="76"/>
      <c r="NC129" s="76"/>
      <c r="ND129" s="76"/>
      <c r="NE129" s="76"/>
      <c r="NF129" s="76"/>
      <c r="NG129" s="76"/>
      <c r="NH129" s="76"/>
      <c r="NI129" s="76"/>
      <c r="NJ129" s="76"/>
      <c r="NK129" s="76"/>
      <c r="NL129" s="76"/>
      <c r="NM129" s="76"/>
      <c r="NN129" s="76"/>
      <c r="NO129" s="76"/>
      <c r="NP129" s="76"/>
      <c r="NQ129" s="76"/>
      <c r="NR129" s="76"/>
      <c r="NS129" s="76"/>
      <c r="NT129" s="76"/>
      <c r="NU129" s="76"/>
      <c r="NV129" s="76"/>
      <c r="NW129" s="76"/>
      <c r="NX129" s="76"/>
      <c r="NY129" s="76"/>
      <c r="NZ129" s="76"/>
      <c r="OA129" s="76"/>
      <c r="OB129" s="76"/>
      <c r="OC129" s="76"/>
      <c r="OD129" s="76"/>
      <c r="OE129" s="76"/>
      <c r="OF129" s="76"/>
      <c r="OG129" s="76"/>
      <c r="OH129" s="76"/>
      <c r="OI129" s="76"/>
      <c r="OJ129" s="76"/>
      <c r="OK129" s="76"/>
      <c r="OL129" s="76"/>
      <c r="OM129" s="76"/>
      <c r="ON129" s="76"/>
      <c r="OO129" s="76"/>
      <c r="OP129" s="76"/>
      <c r="OQ129" s="76"/>
      <c r="OR129" s="76"/>
      <c r="OS129" s="76"/>
      <c r="OT129" s="76"/>
      <c r="OU129" s="76"/>
      <c r="OV129" s="76"/>
      <c r="OW129" s="76"/>
      <c r="OX129" s="76"/>
      <c r="OY129" s="76"/>
      <c r="OZ129" s="76"/>
      <c r="PA129" s="76"/>
      <c r="PB129" s="76"/>
      <c r="PC129" s="76"/>
      <c r="PD129" s="76"/>
      <c r="PE129" s="76"/>
      <c r="PF129" s="76"/>
      <c r="PG129" s="76"/>
      <c r="PH129" s="76"/>
      <c r="PI129" s="76"/>
      <c r="PJ129" s="76"/>
      <c r="PK129" s="76"/>
      <c r="PL129" s="76"/>
      <c r="PM129" s="76"/>
      <c r="PN129" s="76"/>
      <c r="PO129" s="76"/>
      <c r="PP129" s="76"/>
      <c r="PQ129" s="76"/>
      <c r="PR129" s="76"/>
      <c r="PS129" s="76"/>
      <c r="PT129" s="76"/>
      <c r="PU129" s="76"/>
      <c r="PV129" s="76"/>
      <c r="PW129" s="76"/>
      <c r="PX129" s="76"/>
      <c r="PY129" s="76"/>
      <c r="PZ129" s="76"/>
      <c r="QA129" s="76"/>
      <c r="QB129" s="76"/>
      <c r="QC129" s="76"/>
      <c r="QD129" s="76"/>
      <c r="QE129" s="76"/>
      <c r="QF129" s="76"/>
      <c r="QG129" s="76"/>
      <c r="QH129" s="76"/>
      <c r="QI129" s="76"/>
      <c r="QJ129" s="76"/>
      <c r="QK129" s="76"/>
      <c r="QL129" s="76"/>
      <c r="QM129" s="76"/>
      <c r="QN129" s="76"/>
      <c r="QO129" s="76"/>
      <c r="QP129" s="76"/>
      <c r="QQ129" s="76"/>
      <c r="QR129" s="76"/>
      <c r="QS129" s="76"/>
      <c r="QT129" s="76"/>
      <c r="QU129" s="76"/>
      <c r="QV129" s="76"/>
      <c r="QW129" s="76"/>
      <c r="QX129" s="76"/>
      <c r="QY129" s="76"/>
      <c r="QZ129" s="76"/>
      <c r="RA129" s="76"/>
      <c r="RB129" s="76"/>
      <c r="RC129" s="76"/>
      <c r="RD129" s="76"/>
      <c r="RE129" s="76"/>
      <c r="RF129" s="76"/>
      <c r="RG129" s="76"/>
      <c r="RH129" s="76"/>
      <c r="RI129" s="76"/>
      <c r="RJ129" s="76"/>
      <c r="RK129" s="76"/>
      <c r="RL129" s="76"/>
      <c r="RM129" s="76"/>
      <c r="RN129" s="76"/>
      <c r="RO129" s="76"/>
      <c r="RP129" s="76"/>
      <c r="RQ129" s="76"/>
      <c r="RR129" s="76"/>
      <c r="RS129" s="76"/>
      <c r="RT129" s="76"/>
      <c r="RU129" s="76"/>
      <c r="RV129" s="76"/>
      <c r="RW129" s="76"/>
      <c r="RX129" s="76"/>
      <c r="RY129" s="76"/>
      <c r="RZ129" s="76"/>
      <c r="SA129" s="76"/>
      <c r="SB129" s="76"/>
      <c r="SC129" s="76"/>
      <c r="SD129" s="76"/>
      <c r="SE129" s="76"/>
      <c r="SF129" s="76"/>
      <c r="SG129" s="76"/>
      <c r="SH129" s="76"/>
      <c r="SI129" s="76"/>
      <c r="SJ129" s="76"/>
      <c r="SK129" s="76"/>
      <c r="SL129" s="76"/>
      <c r="SM129" s="76"/>
      <c r="SN129" s="76"/>
      <c r="SO129" s="76"/>
      <c r="SP129" s="76"/>
      <c r="SQ129" s="76"/>
      <c r="SR129" s="76"/>
      <c r="SS129" s="76"/>
      <c r="ST129" s="76"/>
      <c r="SU129" s="76"/>
      <c r="SV129" s="76"/>
      <c r="SW129" s="76"/>
      <c r="SX129" s="76"/>
      <c r="SY129" s="76"/>
      <c r="SZ129" s="76"/>
      <c r="TA129" s="76"/>
      <c r="TB129" s="76"/>
      <c r="TC129" s="76"/>
      <c r="TD129" s="76"/>
      <c r="TE129" s="76"/>
      <c r="TF129" s="76"/>
      <c r="TG129" s="76"/>
      <c r="TH129" s="76"/>
      <c r="TI129" s="76"/>
      <c r="TJ129" s="76"/>
      <c r="TK129" s="76"/>
      <c r="TL129" s="76"/>
      <c r="TM129" s="76"/>
      <c r="TN129" s="76"/>
      <c r="TO129" s="76"/>
      <c r="TP129" s="76"/>
      <c r="TQ129" s="76"/>
      <c r="TR129" s="76"/>
      <c r="TS129" s="76"/>
      <c r="TT129" s="76"/>
      <c r="TU129" s="76"/>
      <c r="TV129" s="76"/>
      <c r="TW129" s="76"/>
      <c r="TX129" s="76"/>
      <c r="TY129" s="76"/>
      <c r="TZ129" s="76"/>
      <c r="UA129" s="76"/>
      <c r="UB129" s="76"/>
      <c r="UC129" s="76"/>
      <c r="UD129" s="76"/>
      <c r="UE129" s="76"/>
      <c r="UF129" s="76"/>
      <c r="UG129" s="76"/>
      <c r="UH129" s="76"/>
      <c r="UI129" s="76"/>
      <c r="UJ129" s="76"/>
      <c r="UK129" s="76"/>
      <c r="UL129" s="76"/>
      <c r="UM129" s="76"/>
      <c r="UN129" s="76"/>
      <c r="UO129" s="76"/>
      <c r="UP129" s="76"/>
      <c r="UQ129" s="76"/>
      <c r="UR129" s="76"/>
      <c r="US129" s="76"/>
      <c r="UT129" s="76"/>
      <c r="UU129" s="76"/>
      <c r="UV129" s="76"/>
      <c r="UW129" s="76"/>
      <c r="UX129" s="76"/>
      <c r="UY129" s="76"/>
      <c r="UZ129" s="76"/>
      <c r="VA129" s="76"/>
      <c r="VB129" s="76"/>
      <c r="VC129" s="76"/>
      <c r="VD129" s="76"/>
      <c r="VE129" s="76"/>
      <c r="VF129" s="76"/>
      <c r="VG129" s="76"/>
      <c r="VH129" s="76"/>
      <c r="VI129" s="76"/>
      <c r="VJ129" s="76"/>
      <c r="VK129" s="76"/>
      <c r="VL129" s="76"/>
      <c r="VM129" s="76"/>
      <c r="VN129" s="76"/>
      <c r="VO129" s="76"/>
      <c r="VP129" s="76"/>
      <c r="VQ129" s="76"/>
      <c r="VR129" s="76"/>
      <c r="VS129" s="76"/>
      <c r="VT129" s="76"/>
      <c r="VU129" s="76"/>
      <c r="VV129" s="76"/>
      <c r="VW129" s="76"/>
      <c r="VX129" s="76"/>
      <c r="VY129" s="76"/>
      <c r="VZ129" s="76"/>
      <c r="WA129" s="76"/>
      <c r="WB129" s="76"/>
      <c r="WC129" s="76"/>
      <c r="WD129" s="76"/>
      <c r="WE129" s="76"/>
      <c r="WF129" s="76"/>
      <c r="WG129" s="76"/>
      <c r="WH129" s="76"/>
      <c r="WI129" s="76"/>
      <c r="WJ129" s="76"/>
      <c r="WK129" s="76"/>
      <c r="WL129" s="76"/>
      <c r="WM129" s="76"/>
      <c r="WN129" s="76"/>
      <c r="WO129" s="76"/>
      <c r="WP129" s="76"/>
      <c r="WQ129" s="76"/>
      <c r="WR129" s="76"/>
      <c r="WS129" s="76"/>
      <c r="WT129" s="76"/>
      <c r="WU129" s="76"/>
      <c r="WV129" s="76"/>
      <c r="WW129" s="76"/>
      <c r="WX129" s="76"/>
      <c r="WY129" s="76"/>
      <c r="WZ129" s="76"/>
      <c r="XA129" s="76"/>
      <c r="XB129" s="76"/>
      <c r="XC129" s="76"/>
      <c r="XD129" s="76"/>
      <c r="XE129" s="76"/>
      <c r="XF129" s="76"/>
      <c r="XG129" s="76"/>
      <c r="XH129" s="76"/>
      <c r="XI129" s="76"/>
      <c r="XJ129" s="76"/>
      <c r="XK129" s="76"/>
      <c r="XL129" s="76"/>
      <c r="XM129" s="76"/>
      <c r="XN129" s="76"/>
      <c r="XO129" s="76"/>
      <c r="XP129" s="76"/>
      <c r="XQ129" s="76"/>
      <c r="XR129" s="76"/>
      <c r="XS129" s="76"/>
      <c r="XT129" s="76"/>
      <c r="XU129" s="76"/>
      <c r="XV129" s="76"/>
      <c r="XW129" s="76"/>
      <c r="XX129" s="76"/>
      <c r="XY129" s="76"/>
      <c r="XZ129" s="76"/>
      <c r="YA129" s="76"/>
      <c r="YB129" s="76"/>
      <c r="YC129" s="76"/>
      <c r="YD129" s="76"/>
      <c r="YE129" s="76"/>
      <c r="YF129" s="76"/>
      <c r="YG129" s="76"/>
      <c r="YH129" s="76"/>
      <c r="YI129" s="76"/>
      <c r="YJ129" s="76"/>
      <c r="YK129" s="76"/>
      <c r="YL129" s="76"/>
      <c r="YM129" s="76"/>
      <c r="YN129" s="76"/>
      <c r="YO129" s="76"/>
      <c r="YP129" s="76"/>
      <c r="YQ129" s="76"/>
      <c r="YR129" s="76"/>
      <c r="YS129" s="76"/>
      <c r="YT129" s="76"/>
      <c r="YU129" s="76"/>
      <c r="YV129" s="76"/>
      <c r="YW129" s="76"/>
      <c r="YX129" s="76"/>
      <c r="YY129" s="76"/>
      <c r="YZ129" s="76"/>
      <c r="ZA129" s="76"/>
      <c r="ZB129" s="76"/>
      <c r="ZC129" s="76"/>
      <c r="ZD129" s="76"/>
      <c r="ZE129" s="76"/>
      <c r="ZF129" s="76"/>
      <c r="ZG129" s="76"/>
      <c r="ZH129" s="76"/>
      <c r="ZI129" s="76"/>
      <c r="ZJ129" s="76"/>
      <c r="ZK129" s="76"/>
      <c r="ZL129" s="76"/>
      <c r="ZM129" s="76"/>
      <c r="ZN129" s="76"/>
      <c r="ZO129" s="76"/>
      <c r="ZP129" s="76"/>
      <c r="ZQ129" s="76"/>
      <c r="ZR129" s="76"/>
      <c r="ZS129" s="76"/>
      <c r="ZT129" s="76"/>
      <c r="ZU129" s="76"/>
      <c r="ZV129" s="76"/>
      <c r="ZW129" s="76"/>
      <c r="ZX129" s="76"/>
      <c r="ZY129" s="76"/>
      <c r="ZZ129" s="76"/>
      <c r="AAA129" s="76"/>
      <c r="AAB129" s="76"/>
      <c r="AAC129" s="76"/>
      <c r="AAD129" s="76"/>
      <c r="AAE129" s="76"/>
      <c r="AAF129" s="76"/>
      <c r="AAG129" s="76"/>
      <c r="AAH129" s="76"/>
      <c r="AAI129" s="76"/>
      <c r="AAJ129" s="76"/>
      <c r="AAK129" s="76"/>
      <c r="AAL129" s="76"/>
      <c r="AAM129" s="76"/>
      <c r="AAN129" s="76"/>
      <c r="AAO129" s="76"/>
      <c r="AAP129" s="76"/>
      <c r="AAQ129" s="76"/>
      <c r="AAR129" s="76"/>
      <c r="AAS129" s="76"/>
      <c r="AAT129" s="76"/>
      <c r="AAU129" s="76"/>
      <c r="AAV129" s="76"/>
      <c r="AAW129" s="76"/>
      <c r="AAX129" s="76"/>
      <c r="AAY129" s="76"/>
      <c r="AAZ129" s="76"/>
      <c r="ABA129" s="76"/>
      <c r="ABB129" s="76"/>
      <c r="ABC129" s="76"/>
      <c r="ABD129" s="76"/>
      <c r="ABE129" s="76"/>
      <c r="ABF129" s="76"/>
      <c r="ABG129" s="76"/>
      <c r="ABH129" s="76"/>
      <c r="ABI129" s="76"/>
      <c r="ABJ129" s="76"/>
      <c r="ABK129" s="76"/>
      <c r="ABL129" s="76"/>
      <c r="ABM129" s="76"/>
      <c r="ABN129" s="76"/>
      <c r="ABO129" s="76"/>
      <c r="ABP129" s="76"/>
      <c r="ABQ129" s="76"/>
      <c r="ABR129" s="76"/>
      <c r="ABS129" s="76"/>
      <c r="ABT129" s="76"/>
      <c r="ABU129" s="76"/>
      <c r="ABV129" s="76"/>
      <c r="ABW129" s="76"/>
      <c r="ABX129" s="76"/>
      <c r="ABY129" s="76"/>
      <c r="ABZ129" s="76"/>
      <c r="ACA129" s="76"/>
      <c r="ACB129" s="76"/>
      <c r="ACC129" s="76"/>
      <c r="ACD129" s="76"/>
      <c r="ACE129" s="76"/>
      <c r="ACF129" s="76"/>
      <c r="ACG129" s="76"/>
      <c r="ACH129" s="76"/>
      <c r="ACI129" s="76"/>
      <c r="ACJ129" s="76"/>
      <c r="ACK129" s="76"/>
      <c r="ACL129" s="76"/>
      <c r="ACM129" s="76"/>
      <c r="ACN129" s="76"/>
      <c r="ACO129" s="76"/>
      <c r="ACP129" s="76"/>
      <c r="ACQ129" s="76"/>
      <c r="ACR129" s="76"/>
      <c r="ACS129" s="76"/>
      <c r="ACT129" s="76"/>
      <c r="ACU129" s="76"/>
      <c r="ACV129" s="76"/>
      <c r="ACW129" s="76"/>
      <c r="ACX129" s="76"/>
      <c r="ACY129" s="76"/>
      <c r="ACZ129" s="76"/>
      <c r="ADA129" s="76"/>
      <c r="ADB129" s="76"/>
      <c r="ADC129" s="76"/>
      <c r="ADD129" s="76"/>
      <c r="ADE129" s="76"/>
      <c r="ADF129" s="76"/>
      <c r="ADG129" s="76"/>
      <c r="ADH129" s="76"/>
      <c r="ADI129" s="76"/>
      <c r="ADJ129" s="76"/>
      <c r="ADK129" s="76"/>
      <c r="ADL129" s="76"/>
      <c r="ADM129" s="76"/>
      <c r="ADN129" s="76"/>
      <c r="ADO129" s="76"/>
      <c r="ADP129" s="76"/>
      <c r="ADQ129" s="76"/>
      <c r="ADR129" s="76"/>
      <c r="ADS129" s="76"/>
      <c r="ADT129" s="76"/>
      <c r="ADU129" s="76"/>
      <c r="ADV129" s="76"/>
      <c r="ADW129" s="76"/>
      <c r="ADX129" s="76"/>
      <c r="ADY129" s="76"/>
      <c r="ADZ129" s="76"/>
      <c r="AEA129" s="76"/>
      <c r="AEB129" s="76"/>
      <c r="AEC129" s="76"/>
      <c r="AED129" s="76"/>
      <c r="AEE129" s="76"/>
      <c r="AEF129" s="76"/>
      <c r="AEG129" s="76"/>
      <c r="AEH129" s="76"/>
      <c r="AEI129" s="76"/>
      <c r="AEJ129" s="76"/>
      <c r="AEK129" s="76"/>
      <c r="AEL129" s="76"/>
      <c r="AEM129" s="76"/>
      <c r="AEN129" s="76"/>
      <c r="AEO129" s="76"/>
      <c r="AEP129" s="76"/>
      <c r="AEQ129" s="76"/>
      <c r="AER129" s="76"/>
      <c r="AES129" s="76"/>
      <c r="AET129" s="76"/>
      <c r="AEU129" s="76"/>
      <c r="AEV129" s="76"/>
      <c r="AEW129" s="76"/>
      <c r="AEX129" s="76"/>
      <c r="AEY129" s="76"/>
      <c r="AEZ129" s="76"/>
      <c r="AFA129" s="76"/>
      <c r="AFB129" s="76"/>
      <c r="AFC129" s="76"/>
      <c r="AFD129" s="76"/>
      <c r="AFE129" s="76"/>
      <c r="AFF129" s="76"/>
      <c r="AFG129" s="76"/>
      <c r="AFH129" s="76"/>
      <c r="AFI129" s="76"/>
      <c r="AFJ129" s="76"/>
      <c r="AFK129" s="76"/>
      <c r="AFL129" s="76"/>
      <c r="AFM129" s="76"/>
      <c r="AFN129" s="76"/>
      <c r="AFO129" s="76"/>
      <c r="AFP129" s="76"/>
      <c r="AFQ129" s="76"/>
      <c r="AFR129" s="76"/>
      <c r="AFS129" s="76"/>
      <c r="AFT129" s="76"/>
      <c r="AFU129" s="76"/>
      <c r="AFV129" s="76"/>
      <c r="AFW129" s="76"/>
      <c r="AFX129" s="76"/>
      <c r="AFY129" s="76"/>
      <c r="AFZ129" s="76"/>
      <c r="AGA129" s="76"/>
      <c r="AGB129" s="76"/>
      <c r="AGC129" s="76"/>
      <c r="AGD129" s="76"/>
      <c r="AGE129" s="76"/>
      <c r="AGF129" s="76"/>
      <c r="AGG129" s="76"/>
      <c r="AGH129" s="76"/>
      <c r="AGI129" s="76"/>
      <c r="AGJ129" s="76"/>
      <c r="AGK129" s="76"/>
      <c r="AGL129" s="76"/>
      <c r="AGM129" s="76"/>
      <c r="AGN129" s="76"/>
      <c r="AGO129" s="76"/>
      <c r="AGP129" s="76"/>
      <c r="AGQ129" s="76"/>
      <c r="AGR129" s="76"/>
      <c r="AGS129" s="76"/>
      <c r="AGT129" s="76"/>
      <c r="AGU129" s="76"/>
      <c r="AGV129" s="76"/>
      <c r="AGW129" s="76"/>
      <c r="AGX129" s="76"/>
      <c r="AGY129" s="76"/>
      <c r="AGZ129" s="76"/>
      <c r="AHA129" s="76"/>
      <c r="AHB129" s="76"/>
      <c r="AHC129" s="76"/>
      <c r="AHD129" s="76"/>
      <c r="AHE129" s="76"/>
      <c r="AHF129" s="76"/>
      <c r="AHG129" s="76"/>
      <c r="AHH129" s="76"/>
      <c r="AHI129" s="76"/>
      <c r="AHJ129" s="76"/>
      <c r="AHK129" s="76"/>
      <c r="AHL129" s="76"/>
      <c r="AHM129" s="76"/>
      <c r="AHN129" s="76"/>
      <c r="AHO129" s="76"/>
      <c r="AHP129" s="76"/>
      <c r="AHQ129" s="76"/>
      <c r="AHR129" s="76"/>
      <c r="AHS129" s="76"/>
      <c r="AHT129" s="76"/>
      <c r="AHU129" s="76"/>
      <c r="AHV129" s="76"/>
      <c r="AHW129" s="76"/>
      <c r="AHX129" s="76"/>
      <c r="AHY129" s="76"/>
      <c r="AHZ129" s="76"/>
      <c r="AIA129" s="76"/>
      <c r="AIB129" s="76"/>
      <c r="AIC129" s="76"/>
      <c r="AID129" s="76"/>
      <c r="AIE129" s="76"/>
      <c r="AIF129" s="76"/>
      <c r="AIG129" s="76"/>
      <c r="AIH129" s="76"/>
      <c r="AII129" s="76"/>
      <c r="AIJ129" s="76"/>
      <c r="AIK129" s="76"/>
      <c r="AIL129" s="76"/>
      <c r="AIM129" s="76"/>
      <c r="AIN129" s="76"/>
      <c r="AIO129" s="76"/>
      <c r="AIP129" s="76"/>
      <c r="AIQ129" s="76"/>
      <c r="AIR129" s="76"/>
      <c r="AIS129" s="76"/>
      <c r="AIT129" s="76"/>
      <c r="AIU129" s="76"/>
      <c r="AIV129" s="76"/>
      <c r="AIW129" s="76"/>
      <c r="AIX129" s="76"/>
      <c r="AIY129" s="76"/>
      <c r="AIZ129" s="76"/>
      <c r="AJA129" s="76"/>
      <c r="AJB129" s="76"/>
      <c r="AJC129" s="76"/>
      <c r="AJD129" s="76"/>
      <c r="AJE129" s="76"/>
      <c r="AJF129" s="76"/>
      <c r="AJG129" s="76"/>
      <c r="AJH129" s="76"/>
      <c r="AJI129" s="76"/>
      <c r="AJJ129" s="76"/>
      <c r="AJK129" s="76"/>
      <c r="AJL129" s="76"/>
      <c r="AJM129" s="76"/>
      <c r="AJN129" s="76"/>
      <c r="AJO129" s="76"/>
      <c r="AJP129" s="76"/>
      <c r="AJQ129" s="76"/>
      <c r="AJR129" s="76"/>
      <c r="AJS129" s="76"/>
      <c r="AJT129" s="76"/>
      <c r="AJU129" s="76"/>
      <c r="AJV129" s="76"/>
      <c r="AJW129" s="76"/>
      <c r="AJX129" s="76"/>
      <c r="AJY129" s="76"/>
      <c r="AJZ129" s="76"/>
      <c r="AKA129" s="76"/>
      <c r="AKB129" s="76"/>
      <c r="AKC129" s="76"/>
      <c r="AKD129" s="76"/>
      <c r="AKE129" s="76"/>
      <c r="AKF129" s="76"/>
      <c r="AKG129" s="76"/>
      <c r="AKH129" s="76"/>
      <c r="AKI129" s="76"/>
      <c r="AKJ129" s="76"/>
      <c r="AKK129" s="76"/>
      <c r="AKL129" s="76"/>
      <c r="AKM129" s="76"/>
      <c r="AKN129" s="76"/>
      <c r="AKO129" s="76"/>
      <c r="AKP129" s="76"/>
      <c r="AKQ129" s="76"/>
      <c r="AKR129" s="76"/>
      <c r="AKS129" s="76"/>
      <c r="AKT129" s="76"/>
      <c r="AKU129" s="76"/>
      <c r="AKV129" s="76"/>
      <c r="AKW129" s="76"/>
      <c r="AKX129" s="76"/>
      <c r="AKY129" s="76"/>
      <c r="AKZ129" s="76"/>
      <c r="ALA129" s="76"/>
      <c r="ALB129" s="76"/>
      <c r="ALC129" s="76"/>
      <c r="ALD129" s="76"/>
      <c r="ALE129" s="76"/>
      <c r="ALF129" s="76"/>
      <c r="ALG129" s="76"/>
      <c r="ALH129" s="76"/>
      <c r="ALI129" s="76"/>
      <c r="ALJ129" s="76"/>
      <c r="ALK129" s="76"/>
      <c r="ALL129" s="76"/>
      <c r="ALM129" s="76"/>
      <c r="ALN129" s="76"/>
      <c r="ALO129" s="76"/>
      <c r="ALP129" s="76"/>
      <c r="ALQ129" s="76"/>
      <c r="ALR129" s="76"/>
      <c r="ALS129" s="76"/>
      <c r="ALT129" s="76"/>
      <c r="ALU129" s="76"/>
      <c r="ALV129" s="76"/>
      <c r="ALW129" s="76"/>
      <c r="ALX129" s="76"/>
      <c r="ALY129" s="76"/>
      <c r="ALZ129" s="76"/>
      <c r="AMA129" s="76"/>
      <c r="AMB129" s="76"/>
      <c r="AMC129" s="76"/>
      <c r="AMD129" s="76"/>
      <c r="AME129" s="76"/>
    </row>
    <row r="130" spans="1:1019" s="80" customFormat="1" ht="28.5" customHeight="1">
      <c r="A130" s="20" t="s">
        <v>147</v>
      </c>
      <c r="B130" s="21">
        <v>5212556</v>
      </c>
      <c r="C130" s="21" t="s">
        <v>96</v>
      </c>
      <c r="D130" s="71" t="s">
        <v>126</v>
      </c>
      <c r="E130" s="22" t="s">
        <v>72</v>
      </c>
      <c r="F130" s="59">
        <v>15</v>
      </c>
      <c r="G130" s="23">
        <v>1.96</v>
      </c>
      <c r="H130" s="69">
        <f t="shared" ref="H130:H136" si="45">$J$6</f>
        <v>0.21229999999999999</v>
      </c>
      <c r="I130" s="23">
        <f t="shared" ref="I130:I136" si="46">ROUND(((H130+1)*G130),2)</f>
        <v>2.38</v>
      </c>
      <c r="J130" s="23">
        <f t="shared" ref="J130:J136" si="47">TRUNC((I130*F130),2)</f>
        <v>35.700000000000003</v>
      </c>
      <c r="K130" s="78">
        <f t="shared" ref="K130:K136" si="48">G130*F130</f>
        <v>29.4</v>
      </c>
      <c r="L130" s="76"/>
      <c r="M130" s="79"/>
      <c r="N130" s="76"/>
      <c r="O130" s="76"/>
      <c r="P130" s="76"/>
      <c r="Q130" s="76"/>
      <c r="R130" s="76"/>
      <c r="S130" s="76"/>
      <c r="T130" s="76"/>
      <c r="U130" s="76"/>
      <c r="V130" s="76"/>
      <c r="W130" s="76"/>
      <c r="X130" s="76"/>
      <c r="Y130" s="76"/>
      <c r="Z130" s="76"/>
      <c r="AA130" s="76"/>
      <c r="AB130" s="76"/>
      <c r="AC130" s="76"/>
      <c r="AD130" s="76"/>
      <c r="AE130" s="76"/>
      <c r="AF130" s="76"/>
      <c r="AG130" s="76"/>
      <c r="AH130" s="76"/>
      <c r="AI130" s="76"/>
      <c r="AJ130" s="76"/>
      <c r="AK130" s="76"/>
      <c r="AL130" s="76"/>
      <c r="AM130" s="76"/>
      <c r="AN130" s="76"/>
      <c r="AO130" s="76"/>
      <c r="AP130" s="76"/>
      <c r="AQ130" s="76"/>
      <c r="AR130" s="76"/>
      <c r="AS130" s="76"/>
      <c r="AT130" s="76"/>
      <c r="AU130" s="76"/>
      <c r="AV130" s="76"/>
      <c r="AW130" s="76"/>
      <c r="AX130" s="76"/>
      <c r="AY130" s="76"/>
      <c r="AZ130" s="76"/>
      <c r="BA130" s="76"/>
      <c r="BB130" s="76"/>
      <c r="BC130" s="76"/>
      <c r="BD130" s="76"/>
      <c r="BE130" s="76"/>
      <c r="BF130" s="76"/>
      <c r="BG130" s="76"/>
      <c r="BH130" s="76"/>
      <c r="BI130" s="76"/>
      <c r="BJ130" s="76"/>
      <c r="BK130" s="76"/>
      <c r="BL130" s="76"/>
      <c r="BM130" s="76"/>
      <c r="BN130" s="76"/>
      <c r="BO130" s="76"/>
      <c r="BP130" s="76"/>
      <c r="BQ130" s="76"/>
      <c r="BR130" s="76"/>
      <c r="BS130" s="76"/>
      <c r="BT130" s="76"/>
      <c r="BU130" s="76"/>
      <c r="BV130" s="76"/>
      <c r="BW130" s="76"/>
      <c r="BX130" s="76"/>
      <c r="BY130" s="76"/>
      <c r="BZ130" s="76"/>
      <c r="CA130" s="76"/>
      <c r="CB130" s="76"/>
      <c r="CC130" s="76"/>
      <c r="CD130" s="76"/>
      <c r="CE130" s="76"/>
      <c r="CF130" s="76"/>
      <c r="CG130" s="76"/>
      <c r="CH130" s="76"/>
      <c r="CI130" s="76"/>
      <c r="CJ130" s="76"/>
      <c r="CK130" s="76"/>
      <c r="CL130" s="76"/>
      <c r="CM130" s="76"/>
      <c r="CN130" s="76"/>
      <c r="CO130" s="76"/>
      <c r="CP130" s="76"/>
      <c r="CQ130" s="76"/>
      <c r="CR130" s="76"/>
      <c r="CS130" s="76"/>
      <c r="CT130" s="76"/>
      <c r="CU130" s="76"/>
      <c r="CV130" s="76"/>
      <c r="CW130" s="76"/>
      <c r="CX130" s="76"/>
      <c r="CY130" s="76"/>
      <c r="CZ130" s="76"/>
      <c r="DA130" s="76"/>
      <c r="DB130" s="76"/>
      <c r="DC130" s="76"/>
      <c r="DD130" s="76"/>
      <c r="DE130" s="76"/>
      <c r="DF130" s="76"/>
      <c r="DG130" s="76"/>
      <c r="DH130" s="76"/>
      <c r="DI130" s="76"/>
      <c r="DJ130" s="76"/>
      <c r="DK130" s="76"/>
      <c r="DL130" s="76"/>
      <c r="DM130" s="76"/>
      <c r="DN130" s="76"/>
      <c r="DO130" s="76"/>
      <c r="DP130" s="76"/>
      <c r="DQ130" s="76"/>
      <c r="DR130" s="76"/>
      <c r="DS130" s="76"/>
      <c r="DT130" s="76"/>
      <c r="DU130" s="76"/>
      <c r="DV130" s="76"/>
      <c r="DW130" s="76"/>
      <c r="DX130" s="76"/>
      <c r="DY130" s="76"/>
      <c r="DZ130" s="76"/>
      <c r="EA130" s="76"/>
      <c r="EB130" s="76"/>
      <c r="EC130" s="76"/>
      <c r="ED130" s="76"/>
      <c r="EE130" s="76"/>
      <c r="EF130" s="76"/>
      <c r="EG130" s="76"/>
      <c r="EH130" s="76"/>
      <c r="EI130" s="76"/>
      <c r="EJ130" s="76"/>
      <c r="EK130" s="76"/>
      <c r="EL130" s="76"/>
      <c r="EM130" s="76"/>
      <c r="EN130" s="76"/>
      <c r="EO130" s="76"/>
      <c r="EP130" s="76"/>
      <c r="EQ130" s="76"/>
      <c r="ER130" s="76"/>
      <c r="ES130" s="76"/>
      <c r="ET130" s="76"/>
      <c r="EU130" s="76"/>
      <c r="EV130" s="76"/>
      <c r="EW130" s="76"/>
      <c r="EX130" s="76"/>
      <c r="EY130" s="76"/>
      <c r="EZ130" s="76"/>
      <c r="FA130" s="76"/>
      <c r="FB130" s="76"/>
      <c r="FC130" s="76"/>
      <c r="FD130" s="76"/>
      <c r="FE130" s="76"/>
      <c r="FF130" s="76"/>
      <c r="FG130" s="76"/>
      <c r="FH130" s="76"/>
      <c r="FI130" s="76"/>
      <c r="FJ130" s="76"/>
      <c r="FK130" s="76"/>
      <c r="FL130" s="76"/>
      <c r="FM130" s="76"/>
      <c r="FN130" s="76"/>
      <c r="FO130" s="76"/>
      <c r="FP130" s="76"/>
      <c r="FQ130" s="76"/>
      <c r="FR130" s="76"/>
      <c r="FS130" s="76"/>
      <c r="FT130" s="76"/>
      <c r="FU130" s="76"/>
      <c r="FV130" s="76"/>
      <c r="FW130" s="76"/>
      <c r="FX130" s="76"/>
      <c r="FY130" s="76"/>
      <c r="FZ130" s="76"/>
      <c r="GA130" s="76"/>
      <c r="GB130" s="76"/>
      <c r="GC130" s="76"/>
      <c r="GD130" s="76"/>
      <c r="GE130" s="76"/>
      <c r="GF130" s="76"/>
      <c r="GG130" s="76"/>
      <c r="GH130" s="76"/>
      <c r="GI130" s="76"/>
      <c r="GJ130" s="76"/>
      <c r="GK130" s="76"/>
      <c r="GL130" s="76"/>
      <c r="GM130" s="76"/>
      <c r="GN130" s="76"/>
      <c r="GO130" s="76"/>
      <c r="GP130" s="76"/>
      <c r="GQ130" s="76"/>
      <c r="GR130" s="76"/>
      <c r="GS130" s="76"/>
      <c r="GT130" s="76"/>
      <c r="GU130" s="76"/>
      <c r="GV130" s="76"/>
      <c r="GW130" s="76"/>
      <c r="GX130" s="76"/>
      <c r="GY130" s="76"/>
      <c r="GZ130" s="76"/>
      <c r="HA130" s="76"/>
      <c r="HB130" s="76"/>
      <c r="HC130" s="76"/>
      <c r="HD130" s="76"/>
      <c r="HE130" s="76"/>
      <c r="HF130" s="76"/>
      <c r="HG130" s="76"/>
      <c r="HH130" s="76"/>
      <c r="HI130" s="76"/>
      <c r="HJ130" s="76"/>
      <c r="HK130" s="76"/>
      <c r="HL130" s="76"/>
      <c r="HM130" s="76"/>
      <c r="HN130" s="76"/>
      <c r="HO130" s="76"/>
      <c r="HP130" s="76"/>
      <c r="HQ130" s="76"/>
      <c r="HR130" s="76"/>
      <c r="HS130" s="76"/>
      <c r="HT130" s="76"/>
      <c r="HU130" s="76"/>
      <c r="HV130" s="76"/>
      <c r="HW130" s="76"/>
      <c r="HX130" s="76"/>
      <c r="HY130" s="76"/>
      <c r="HZ130" s="76"/>
      <c r="IA130" s="76"/>
      <c r="IB130" s="76"/>
      <c r="IC130" s="76"/>
      <c r="ID130" s="76"/>
      <c r="IE130" s="76"/>
      <c r="IF130" s="76"/>
      <c r="IG130" s="76"/>
      <c r="IH130" s="76"/>
      <c r="II130" s="76"/>
      <c r="IJ130" s="76"/>
      <c r="IK130" s="76"/>
      <c r="IL130" s="76"/>
      <c r="IM130" s="76"/>
      <c r="IN130" s="76"/>
      <c r="IO130" s="76"/>
      <c r="IP130" s="76"/>
      <c r="IQ130" s="76"/>
      <c r="IR130" s="76"/>
      <c r="IS130" s="76"/>
      <c r="IT130" s="76"/>
      <c r="IU130" s="76"/>
      <c r="IV130" s="76"/>
      <c r="IW130" s="76"/>
      <c r="IX130" s="76"/>
      <c r="IY130" s="76"/>
      <c r="IZ130" s="76"/>
      <c r="JA130" s="76"/>
      <c r="JB130" s="76"/>
      <c r="JC130" s="76"/>
      <c r="JD130" s="76"/>
      <c r="JE130" s="76"/>
      <c r="JF130" s="76"/>
      <c r="JG130" s="76"/>
      <c r="JH130" s="76"/>
      <c r="JI130" s="76"/>
      <c r="JJ130" s="76"/>
      <c r="JK130" s="76"/>
      <c r="JL130" s="76"/>
      <c r="JM130" s="76"/>
      <c r="JN130" s="76"/>
      <c r="JO130" s="76"/>
      <c r="JP130" s="76"/>
      <c r="JQ130" s="76"/>
      <c r="JR130" s="76"/>
      <c r="JS130" s="76"/>
      <c r="JT130" s="76"/>
      <c r="JU130" s="76"/>
      <c r="JV130" s="76"/>
      <c r="JW130" s="76"/>
      <c r="JX130" s="76"/>
      <c r="JY130" s="76"/>
      <c r="JZ130" s="76"/>
      <c r="KA130" s="76"/>
      <c r="KB130" s="76"/>
      <c r="KC130" s="76"/>
      <c r="KD130" s="76"/>
      <c r="KE130" s="76"/>
      <c r="KF130" s="76"/>
      <c r="KG130" s="76"/>
      <c r="KH130" s="76"/>
      <c r="KI130" s="76"/>
      <c r="KJ130" s="76"/>
      <c r="KK130" s="76"/>
      <c r="KL130" s="76"/>
      <c r="KM130" s="76"/>
      <c r="KN130" s="76"/>
      <c r="KO130" s="76"/>
      <c r="KP130" s="76"/>
      <c r="KQ130" s="76"/>
      <c r="KR130" s="76"/>
      <c r="KS130" s="76"/>
      <c r="KT130" s="76"/>
      <c r="KU130" s="76"/>
      <c r="KV130" s="76"/>
      <c r="KW130" s="76"/>
      <c r="KX130" s="76"/>
      <c r="KY130" s="76"/>
      <c r="KZ130" s="76"/>
      <c r="LA130" s="76"/>
      <c r="LB130" s="76"/>
      <c r="LC130" s="76"/>
      <c r="LD130" s="76"/>
      <c r="LE130" s="76"/>
      <c r="LF130" s="76"/>
      <c r="LG130" s="76"/>
      <c r="LH130" s="76"/>
      <c r="LI130" s="76"/>
      <c r="LJ130" s="76"/>
      <c r="LK130" s="76"/>
      <c r="LL130" s="76"/>
      <c r="LM130" s="76"/>
      <c r="LN130" s="76"/>
      <c r="LO130" s="76"/>
      <c r="LP130" s="76"/>
      <c r="LQ130" s="76"/>
      <c r="LR130" s="76"/>
      <c r="LS130" s="76"/>
      <c r="LT130" s="76"/>
      <c r="LU130" s="76"/>
      <c r="LV130" s="76"/>
      <c r="LW130" s="76"/>
      <c r="LX130" s="76"/>
      <c r="LY130" s="76"/>
      <c r="LZ130" s="76"/>
      <c r="MA130" s="76"/>
      <c r="MB130" s="76"/>
      <c r="MC130" s="76"/>
      <c r="MD130" s="76"/>
      <c r="ME130" s="76"/>
      <c r="MF130" s="76"/>
      <c r="MG130" s="76"/>
      <c r="MH130" s="76"/>
      <c r="MI130" s="76"/>
      <c r="MJ130" s="76"/>
      <c r="MK130" s="76"/>
      <c r="ML130" s="76"/>
      <c r="MM130" s="76"/>
      <c r="MN130" s="76"/>
      <c r="MO130" s="76"/>
      <c r="MP130" s="76"/>
      <c r="MQ130" s="76"/>
      <c r="MR130" s="76"/>
      <c r="MS130" s="76"/>
      <c r="MT130" s="76"/>
      <c r="MU130" s="76"/>
      <c r="MV130" s="76"/>
      <c r="MW130" s="76"/>
      <c r="MX130" s="76"/>
      <c r="MY130" s="76"/>
      <c r="MZ130" s="76"/>
      <c r="NA130" s="76"/>
      <c r="NB130" s="76"/>
      <c r="NC130" s="76"/>
      <c r="ND130" s="76"/>
      <c r="NE130" s="76"/>
      <c r="NF130" s="76"/>
      <c r="NG130" s="76"/>
      <c r="NH130" s="76"/>
      <c r="NI130" s="76"/>
      <c r="NJ130" s="76"/>
      <c r="NK130" s="76"/>
      <c r="NL130" s="76"/>
      <c r="NM130" s="76"/>
      <c r="NN130" s="76"/>
      <c r="NO130" s="76"/>
      <c r="NP130" s="76"/>
      <c r="NQ130" s="76"/>
      <c r="NR130" s="76"/>
      <c r="NS130" s="76"/>
      <c r="NT130" s="76"/>
      <c r="NU130" s="76"/>
      <c r="NV130" s="76"/>
      <c r="NW130" s="76"/>
      <c r="NX130" s="76"/>
      <c r="NY130" s="76"/>
      <c r="NZ130" s="76"/>
      <c r="OA130" s="76"/>
      <c r="OB130" s="76"/>
      <c r="OC130" s="76"/>
      <c r="OD130" s="76"/>
      <c r="OE130" s="76"/>
      <c r="OF130" s="76"/>
      <c r="OG130" s="76"/>
      <c r="OH130" s="76"/>
      <c r="OI130" s="76"/>
      <c r="OJ130" s="76"/>
      <c r="OK130" s="76"/>
      <c r="OL130" s="76"/>
      <c r="OM130" s="76"/>
      <c r="ON130" s="76"/>
      <c r="OO130" s="76"/>
      <c r="OP130" s="76"/>
      <c r="OQ130" s="76"/>
      <c r="OR130" s="76"/>
      <c r="OS130" s="76"/>
      <c r="OT130" s="76"/>
      <c r="OU130" s="76"/>
      <c r="OV130" s="76"/>
      <c r="OW130" s="76"/>
      <c r="OX130" s="76"/>
      <c r="OY130" s="76"/>
      <c r="OZ130" s="76"/>
      <c r="PA130" s="76"/>
      <c r="PB130" s="76"/>
      <c r="PC130" s="76"/>
      <c r="PD130" s="76"/>
      <c r="PE130" s="76"/>
      <c r="PF130" s="76"/>
      <c r="PG130" s="76"/>
      <c r="PH130" s="76"/>
      <c r="PI130" s="76"/>
      <c r="PJ130" s="76"/>
      <c r="PK130" s="76"/>
      <c r="PL130" s="76"/>
      <c r="PM130" s="76"/>
      <c r="PN130" s="76"/>
      <c r="PO130" s="76"/>
      <c r="PP130" s="76"/>
      <c r="PQ130" s="76"/>
      <c r="PR130" s="76"/>
      <c r="PS130" s="76"/>
      <c r="PT130" s="76"/>
      <c r="PU130" s="76"/>
      <c r="PV130" s="76"/>
      <c r="PW130" s="76"/>
      <c r="PX130" s="76"/>
      <c r="PY130" s="76"/>
      <c r="PZ130" s="76"/>
      <c r="QA130" s="76"/>
      <c r="QB130" s="76"/>
      <c r="QC130" s="76"/>
      <c r="QD130" s="76"/>
      <c r="QE130" s="76"/>
      <c r="QF130" s="76"/>
      <c r="QG130" s="76"/>
      <c r="QH130" s="76"/>
      <c r="QI130" s="76"/>
      <c r="QJ130" s="76"/>
      <c r="QK130" s="76"/>
      <c r="QL130" s="76"/>
      <c r="QM130" s="76"/>
      <c r="QN130" s="76"/>
      <c r="QO130" s="76"/>
      <c r="QP130" s="76"/>
      <c r="QQ130" s="76"/>
      <c r="QR130" s="76"/>
      <c r="QS130" s="76"/>
      <c r="QT130" s="76"/>
      <c r="QU130" s="76"/>
      <c r="QV130" s="76"/>
      <c r="QW130" s="76"/>
      <c r="QX130" s="76"/>
      <c r="QY130" s="76"/>
      <c r="QZ130" s="76"/>
      <c r="RA130" s="76"/>
      <c r="RB130" s="76"/>
      <c r="RC130" s="76"/>
      <c r="RD130" s="76"/>
      <c r="RE130" s="76"/>
      <c r="RF130" s="76"/>
      <c r="RG130" s="76"/>
      <c r="RH130" s="76"/>
      <c r="RI130" s="76"/>
      <c r="RJ130" s="76"/>
      <c r="RK130" s="76"/>
      <c r="RL130" s="76"/>
      <c r="RM130" s="76"/>
      <c r="RN130" s="76"/>
      <c r="RO130" s="76"/>
      <c r="RP130" s="76"/>
      <c r="RQ130" s="76"/>
      <c r="RR130" s="76"/>
      <c r="RS130" s="76"/>
      <c r="RT130" s="76"/>
      <c r="RU130" s="76"/>
      <c r="RV130" s="76"/>
      <c r="RW130" s="76"/>
      <c r="RX130" s="76"/>
      <c r="RY130" s="76"/>
      <c r="RZ130" s="76"/>
      <c r="SA130" s="76"/>
      <c r="SB130" s="76"/>
      <c r="SC130" s="76"/>
      <c r="SD130" s="76"/>
      <c r="SE130" s="76"/>
      <c r="SF130" s="76"/>
      <c r="SG130" s="76"/>
      <c r="SH130" s="76"/>
      <c r="SI130" s="76"/>
      <c r="SJ130" s="76"/>
      <c r="SK130" s="76"/>
      <c r="SL130" s="76"/>
      <c r="SM130" s="76"/>
      <c r="SN130" s="76"/>
      <c r="SO130" s="76"/>
      <c r="SP130" s="76"/>
      <c r="SQ130" s="76"/>
      <c r="SR130" s="76"/>
      <c r="SS130" s="76"/>
      <c r="ST130" s="76"/>
      <c r="SU130" s="76"/>
      <c r="SV130" s="76"/>
      <c r="SW130" s="76"/>
      <c r="SX130" s="76"/>
      <c r="SY130" s="76"/>
      <c r="SZ130" s="76"/>
      <c r="TA130" s="76"/>
      <c r="TB130" s="76"/>
      <c r="TC130" s="76"/>
      <c r="TD130" s="76"/>
      <c r="TE130" s="76"/>
      <c r="TF130" s="76"/>
      <c r="TG130" s="76"/>
      <c r="TH130" s="76"/>
      <c r="TI130" s="76"/>
      <c r="TJ130" s="76"/>
      <c r="TK130" s="76"/>
      <c r="TL130" s="76"/>
      <c r="TM130" s="76"/>
      <c r="TN130" s="76"/>
      <c r="TO130" s="76"/>
      <c r="TP130" s="76"/>
      <c r="TQ130" s="76"/>
      <c r="TR130" s="76"/>
      <c r="TS130" s="76"/>
      <c r="TT130" s="76"/>
      <c r="TU130" s="76"/>
      <c r="TV130" s="76"/>
      <c r="TW130" s="76"/>
      <c r="TX130" s="76"/>
      <c r="TY130" s="76"/>
      <c r="TZ130" s="76"/>
      <c r="UA130" s="76"/>
      <c r="UB130" s="76"/>
      <c r="UC130" s="76"/>
      <c r="UD130" s="76"/>
      <c r="UE130" s="76"/>
      <c r="UF130" s="76"/>
      <c r="UG130" s="76"/>
      <c r="UH130" s="76"/>
      <c r="UI130" s="76"/>
      <c r="UJ130" s="76"/>
      <c r="UK130" s="76"/>
      <c r="UL130" s="76"/>
      <c r="UM130" s="76"/>
      <c r="UN130" s="76"/>
      <c r="UO130" s="76"/>
      <c r="UP130" s="76"/>
      <c r="UQ130" s="76"/>
      <c r="UR130" s="76"/>
      <c r="US130" s="76"/>
      <c r="UT130" s="76"/>
      <c r="UU130" s="76"/>
      <c r="UV130" s="76"/>
      <c r="UW130" s="76"/>
      <c r="UX130" s="76"/>
      <c r="UY130" s="76"/>
      <c r="UZ130" s="76"/>
      <c r="VA130" s="76"/>
      <c r="VB130" s="76"/>
      <c r="VC130" s="76"/>
      <c r="VD130" s="76"/>
      <c r="VE130" s="76"/>
      <c r="VF130" s="76"/>
      <c r="VG130" s="76"/>
      <c r="VH130" s="76"/>
      <c r="VI130" s="76"/>
      <c r="VJ130" s="76"/>
      <c r="VK130" s="76"/>
      <c r="VL130" s="76"/>
      <c r="VM130" s="76"/>
      <c r="VN130" s="76"/>
      <c r="VO130" s="76"/>
      <c r="VP130" s="76"/>
      <c r="VQ130" s="76"/>
      <c r="VR130" s="76"/>
      <c r="VS130" s="76"/>
      <c r="VT130" s="76"/>
      <c r="VU130" s="76"/>
      <c r="VV130" s="76"/>
      <c r="VW130" s="76"/>
      <c r="VX130" s="76"/>
      <c r="VY130" s="76"/>
      <c r="VZ130" s="76"/>
      <c r="WA130" s="76"/>
      <c r="WB130" s="76"/>
      <c r="WC130" s="76"/>
      <c r="WD130" s="76"/>
      <c r="WE130" s="76"/>
      <c r="WF130" s="76"/>
      <c r="WG130" s="76"/>
      <c r="WH130" s="76"/>
      <c r="WI130" s="76"/>
      <c r="WJ130" s="76"/>
      <c r="WK130" s="76"/>
      <c r="WL130" s="76"/>
      <c r="WM130" s="76"/>
      <c r="WN130" s="76"/>
      <c r="WO130" s="76"/>
      <c r="WP130" s="76"/>
      <c r="WQ130" s="76"/>
      <c r="WR130" s="76"/>
      <c r="WS130" s="76"/>
      <c r="WT130" s="76"/>
      <c r="WU130" s="76"/>
      <c r="WV130" s="76"/>
      <c r="WW130" s="76"/>
      <c r="WX130" s="76"/>
      <c r="WY130" s="76"/>
      <c r="WZ130" s="76"/>
      <c r="XA130" s="76"/>
      <c r="XB130" s="76"/>
      <c r="XC130" s="76"/>
      <c r="XD130" s="76"/>
      <c r="XE130" s="76"/>
      <c r="XF130" s="76"/>
      <c r="XG130" s="76"/>
      <c r="XH130" s="76"/>
      <c r="XI130" s="76"/>
      <c r="XJ130" s="76"/>
      <c r="XK130" s="76"/>
      <c r="XL130" s="76"/>
      <c r="XM130" s="76"/>
      <c r="XN130" s="76"/>
      <c r="XO130" s="76"/>
      <c r="XP130" s="76"/>
      <c r="XQ130" s="76"/>
      <c r="XR130" s="76"/>
      <c r="XS130" s="76"/>
      <c r="XT130" s="76"/>
      <c r="XU130" s="76"/>
      <c r="XV130" s="76"/>
      <c r="XW130" s="76"/>
      <c r="XX130" s="76"/>
      <c r="XY130" s="76"/>
      <c r="XZ130" s="76"/>
      <c r="YA130" s="76"/>
      <c r="YB130" s="76"/>
      <c r="YC130" s="76"/>
      <c r="YD130" s="76"/>
      <c r="YE130" s="76"/>
      <c r="YF130" s="76"/>
      <c r="YG130" s="76"/>
      <c r="YH130" s="76"/>
      <c r="YI130" s="76"/>
      <c r="YJ130" s="76"/>
      <c r="YK130" s="76"/>
      <c r="YL130" s="76"/>
      <c r="YM130" s="76"/>
      <c r="YN130" s="76"/>
      <c r="YO130" s="76"/>
      <c r="YP130" s="76"/>
      <c r="YQ130" s="76"/>
      <c r="YR130" s="76"/>
      <c r="YS130" s="76"/>
      <c r="YT130" s="76"/>
      <c r="YU130" s="76"/>
      <c r="YV130" s="76"/>
      <c r="YW130" s="76"/>
      <c r="YX130" s="76"/>
      <c r="YY130" s="76"/>
      <c r="YZ130" s="76"/>
      <c r="ZA130" s="76"/>
      <c r="ZB130" s="76"/>
      <c r="ZC130" s="76"/>
      <c r="ZD130" s="76"/>
      <c r="ZE130" s="76"/>
      <c r="ZF130" s="76"/>
      <c r="ZG130" s="76"/>
      <c r="ZH130" s="76"/>
      <c r="ZI130" s="76"/>
      <c r="ZJ130" s="76"/>
      <c r="ZK130" s="76"/>
      <c r="ZL130" s="76"/>
      <c r="ZM130" s="76"/>
      <c r="ZN130" s="76"/>
      <c r="ZO130" s="76"/>
      <c r="ZP130" s="76"/>
      <c r="ZQ130" s="76"/>
      <c r="ZR130" s="76"/>
      <c r="ZS130" s="76"/>
      <c r="ZT130" s="76"/>
      <c r="ZU130" s="76"/>
      <c r="ZV130" s="76"/>
      <c r="ZW130" s="76"/>
      <c r="ZX130" s="76"/>
      <c r="ZY130" s="76"/>
      <c r="ZZ130" s="76"/>
      <c r="AAA130" s="76"/>
      <c r="AAB130" s="76"/>
      <c r="AAC130" s="76"/>
      <c r="AAD130" s="76"/>
      <c r="AAE130" s="76"/>
      <c r="AAF130" s="76"/>
      <c r="AAG130" s="76"/>
      <c r="AAH130" s="76"/>
      <c r="AAI130" s="76"/>
      <c r="AAJ130" s="76"/>
      <c r="AAK130" s="76"/>
      <c r="AAL130" s="76"/>
      <c r="AAM130" s="76"/>
      <c r="AAN130" s="76"/>
      <c r="AAO130" s="76"/>
      <c r="AAP130" s="76"/>
      <c r="AAQ130" s="76"/>
      <c r="AAR130" s="76"/>
      <c r="AAS130" s="76"/>
      <c r="AAT130" s="76"/>
      <c r="AAU130" s="76"/>
      <c r="AAV130" s="76"/>
      <c r="AAW130" s="76"/>
      <c r="AAX130" s="76"/>
      <c r="AAY130" s="76"/>
      <c r="AAZ130" s="76"/>
      <c r="ABA130" s="76"/>
      <c r="ABB130" s="76"/>
      <c r="ABC130" s="76"/>
      <c r="ABD130" s="76"/>
      <c r="ABE130" s="76"/>
      <c r="ABF130" s="76"/>
      <c r="ABG130" s="76"/>
      <c r="ABH130" s="76"/>
      <c r="ABI130" s="76"/>
      <c r="ABJ130" s="76"/>
      <c r="ABK130" s="76"/>
      <c r="ABL130" s="76"/>
      <c r="ABM130" s="76"/>
      <c r="ABN130" s="76"/>
      <c r="ABO130" s="76"/>
      <c r="ABP130" s="76"/>
      <c r="ABQ130" s="76"/>
      <c r="ABR130" s="76"/>
      <c r="ABS130" s="76"/>
      <c r="ABT130" s="76"/>
      <c r="ABU130" s="76"/>
      <c r="ABV130" s="76"/>
      <c r="ABW130" s="76"/>
      <c r="ABX130" s="76"/>
      <c r="ABY130" s="76"/>
      <c r="ABZ130" s="76"/>
      <c r="ACA130" s="76"/>
      <c r="ACB130" s="76"/>
      <c r="ACC130" s="76"/>
      <c r="ACD130" s="76"/>
      <c r="ACE130" s="76"/>
      <c r="ACF130" s="76"/>
      <c r="ACG130" s="76"/>
      <c r="ACH130" s="76"/>
      <c r="ACI130" s="76"/>
      <c r="ACJ130" s="76"/>
      <c r="ACK130" s="76"/>
      <c r="ACL130" s="76"/>
      <c r="ACM130" s="76"/>
      <c r="ACN130" s="76"/>
      <c r="ACO130" s="76"/>
      <c r="ACP130" s="76"/>
      <c r="ACQ130" s="76"/>
      <c r="ACR130" s="76"/>
      <c r="ACS130" s="76"/>
      <c r="ACT130" s="76"/>
      <c r="ACU130" s="76"/>
      <c r="ACV130" s="76"/>
      <c r="ACW130" s="76"/>
      <c r="ACX130" s="76"/>
      <c r="ACY130" s="76"/>
      <c r="ACZ130" s="76"/>
      <c r="ADA130" s="76"/>
      <c r="ADB130" s="76"/>
      <c r="ADC130" s="76"/>
      <c r="ADD130" s="76"/>
      <c r="ADE130" s="76"/>
      <c r="ADF130" s="76"/>
      <c r="ADG130" s="76"/>
      <c r="ADH130" s="76"/>
      <c r="ADI130" s="76"/>
      <c r="ADJ130" s="76"/>
      <c r="ADK130" s="76"/>
      <c r="ADL130" s="76"/>
      <c r="ADM130" s="76"/>
      <c r="ADN130" s="76"/>
      <c r="ADO130" s="76"/>
      <c r="ADP130" s="76"/>
      <c r="ADQ130" s="76"/>
      <c r="ADR130" s="76"/>
      <c r="ADS130" s="76"/>
      <c r="ADT130" s="76"/>
      <c r="ADU130" s="76"/>
      <c r="ADV130" s="76"/>
      <c r="ADW130" s="76"/>
      <c r="ADX130" s="76"/>
      <c r="ADY130" s="76"/>
      <c r="ADZ130" s="76"/>
      <c r="AEA130" s="76"/>
      <c r="AEB130" s="76"/>
      <c r="AEC130" s="76"/>
      <c r="AED130" s="76"/>
      <c r="AEE130" s="76"/>
      <c r="AEF130" s="76"/>
      <c r="AEG130" s="76"/>
      <c r="AEH130" s="76"/>
      <c r="AEI130" s="76"/>
      <c r="AEJ130" s="76"/>
      <c r="AEK130" s="76"/>
      <c r="AEL130" s="76"/>
      <c r="AEM130" s="76"/>
      <c r="AEN130" s="76"/>
      <c r="AEO130" s="76"/>
      <c r="AEP130" s="76"/>
      <c r="AEQ130" s="76"/>
      <c r="AER130" s="76"/>
      <c r="AES130" s="76"/>
      <c r="AET130" s="76"/>
      <c r="AEU130" s="76"/>
      <c r="AEV130" s="76"/>
      <c r="AEW130" s="76"/>
      <c r="AEX130" s="76"/>
      <c r="AEY130" s="76"/>
      <c r="AEZ130" s="76"/>
      <c r="AFA130" s="76"/>
      <c r="AFB130" s="76"/>
      <c r="AFC130" s="76"/>
      <c r="AFD130" s="76"/>
      <c r="AFE130" s="76"/>
      <c r="AFF130" s="76"/>
      <c r="AFG130" s="76"/>
      <c r="AFH130" s="76"/>
      <c r="AFI130" s="76"/>
      <c r="AFJ130" s="76"/>
      <c r="AFK130" s="76"/>
      <c r="AFL130" s="76"/>
      <c r="AFM130" s="76"/>
      <c r="AFN130" s="76"/>
      <c r="AFO130" s="76"/>
      <c r="AFP130" s="76"/>
      <c r="AFQ130" s="76"/>
      <c r="AFR130" s="76"/>
      <c r="AFS130" s="76"/>
      <c r="AFT130" s="76"/>
      <c r="AFU130" s="76"/>
      <c r="AFV130" s="76"/>
      <c r="AFW130" s="76"/>
      <c r="AFX130" s="76"/>
      <c r="AFY130" s="76"/>
      <c r="AFZ130" s="76"/>
      <c r="AGA130" s="76"/>
      <c r="AGB130" s="76"/>
      <c r="AGC130" s="76"/>
      <c r="AGD130" s="76"/>
      <c r="AGE130" s="76"/>
      <c r="AGF130" s="76"/>
      <c r="AGG130" s="76"/>
      <c r="AGH130" s="76"/>
      <c r="AGI130" s="76"/>
      <c r="AGJ130" s="76"/>
      <c r="AGK130" s="76"/>
      <c r="AGL130" s="76"/>
      <c r="AGM130" s="76"/>
      <c r="AGN130" s="76"/>
      <c r="AGO130" s="76"/>
      <c r="AGP130" s="76"/>
      <c r="AGQ130" s="76"/>
      <c r="AGR130" s="76"/>
      <c r="AGS130" s="76"/>
      <c r="AGT130" s="76"/>
      <c r="AGU130" s="76"/>
      <c r="AGV130" s="76"/>
      <c r="AGW130" s="76"/>
      <c r="AGX130" s="76"/>
      <c r="AGY130" s="76"/>
      <c r="AGZ130" s="76"/>
      <c r="AHA130" s="76"/>
      <c r="AHB130" s="76"/>
      <c r="AHC130" s="76"/>
      <c r="AHD130" s="76"/>
      <c r="AHE130" s="76"/>
      <c r="AHF130" s="76"/>
      <c r="AHG130" s="76"/>
      <c r="AHH130" s="76"/>
      <c r="AHI130" s="76"/>
      <c r="AHJ130" s="76"/>
      <c r="AHK130" s="76"/>
      <c r="AHL130" s="76"/>
      <c r="AHM130" s="76"/>
      <c r="AHN130" s="76"/>
      <c r="AHO130" s="76"/>
      <c r="AHP130" s="76"/>
      <c r="AHQ130" s="76"/>
      <c r="AHR130" s="76"/>
      <c r="AHS130" s="76"/>
      <c r="AHT130" s="76"/>
      <c r="AHU130" s="76"/>
      <c r="AHV130" s="76"/>
      <c r="AHW130" s="76"/>
      <c r="AHX130" s="76"/>
      <c r="AHY130" s="76"/>
      <c r="AHZ130" s="76"/>
      <c r="AIA130" s="76"/>
      <c r="AIB130" s="76"/>
      <c r="AIC130" s="76"/>
      <c r="AID130" s="76"/>
      <c r="AIE130" s="76"/>
      <c r="AIF130" s="76"/>
      <c r="AIG130" s="76"/>
      <c r="AIH130" s="76"/>
      <c r="AII130" s="76"/>
      <c r="AIJ130" s="76"/>
      <c r="AIK130" s="76"/>
      <c r="AIL130" s="76"/>
      <c r="AIM130" s="76"/>
      <c r="AIN130" s="76"/>
      <c r="AIO130" s="76"/>
      <c r="AIP130" s="76"/>
      <c r="AIQ130" s="76"/>
      <c r="AIR130" s="76"/>
      <c r="AIS130" s="76"/>
      <c r="AIT130" s="76"/>
      <c r="AIU130" s="76"/>
      <c r="AIV130" s="76"/>
      <c r="AIW130" s="76"/>
      <c r="AIX130" s="76"/>
      <c r="AIY130" s="76"/>
      <c r="AIZ130" s="76"/>
      <c r="AJA130" s="76"/>
      <c r="AJB130" s="76"/>
      <c r="AJC130" s="76"/>
      <c r="AJD130" s="76"/>
      <c r="AJE130" s="76"/>
      <c r="AJF130" s="76"/>
      <c r="AJG130" s="76"/>
      <c r="AJH130" s="76"/>
      <c r="AJI130" s="76"/>
      <c r="AJJ130" s="76"/>
      <c r="AJK130" s="76"/>
      <c r="AJL130" s="76"/>
      <c r="AJM130" s="76"/>
      <c r="AJN130" s="76"/>
      <c r="AJO130" s="76"/>
      <c r="AJP130" s="76"/>
      <c r="AJQ130" s="76"/>
      <c r="AJR130" s="76"/>
      <c r="AJS130" s="76"/>
      <c r="AJT130" s="76"/>
      <c r="AJU130" s="76"/>
      <c r="AJV130" s="76"/>
      <c r="AJW130" s="76"/>
      <c r="AJX130" s="76"/>
      <c r="AJY130" s="76"/>
      <c r="AJZ130" s="76"/>
      <c r="AKA130" s="76"/>
      <c r="AKB130" s="76"/>
      <c r="AKC130" s="76"/>
      <c r="AKD130" s="76"/>
      <c r="AKE130" s="76"/>
      <c r="AKF130" s="76"/>
      <c r="AKG130" s="76"/>
      <c r="AKH130" s="76"/>
      <c r="AKI130" s="76"/>
      <c r="AKJ130" s="76"/>
      <c r="AKK130" s="76"/>
      <c r="AKL130" s="76"/>
      <c r="AKM130" s="76"/>
      <c r="AKN130" s="76"/>
      <c r="AKO130" s="76"/>
      <c r="AKP130" s="76"/>
      <c r="AKQ130" s="76"/>
      <c r="AKR130" s="76"/>
      <c r="AKS130" s="76"/>
      <c r="AKT130" s="76"/>
      <c r="AKU130" s="76"/>
      <c r="AKV130" s="76"/>
      <c r="AKW130" s="76"/>
      <c r="AKX130" s="76"/>
      <c r="AKY130" s="76"/>
      <c r="AKZ130" s="76"/>
      <c r="ALA130" s="76"/>
      <c r="ALB130" s="76"/>
      <c r="ALC130" s="76"/>
      <c r="ALD130" s="76"/>
      <c r="ALE130" s="76"/>
      <c r="ALF130" s="76"/>
      <c r="ALG130" s="76"/>
      <c r="ALH130" s="76"/>
      <c r="ALI130" s="76"/>
      <c r="ALJ130" s="76"/>
      <c r="ALK130" s="76"/>
      <c r="ALL130" s="76"/>
      <c r="ALM130" s="76"/>
      <c r="ALN130" s="76"/>
      <c r="ALO130" s="76"/>
      <c r="ALP130" s="76"/>
      <c r="ALQ130" s="76"/>
      <c r="ALR130" s="76"/>
      <c r="ALS130" s="76"/>
      <c r="ALT130" s="76"/>
      <c r="ALU130" s="76"/>
      <c r="ALV130" s="76"/>
      <c r="ALW130" s="76"/>
      <c r="ALX130" s="76"/>
      <c r="ALY130" s="76"/>
      <c r="ALZ130" s="76"/>
      <c r="AMA130" s="76"/>
      <c r="AMB130" s="76"/>
      <c r="AMC130" s="76"/>
      <c r="AMD130" s="76"/>
      <c r="AME130" s="76"/>
    </row>
    <row r="131" spans="1:1019" s="80" customFormat="1" ht="25.5">
      <c r="A131" s="20" t="s">
        <v>148</v>
      </c>
      <c r="B131" s="21">
        <v>5213343</v>
      </c>
      <c r="C131" s="21" t="s">
        <v>96</v>
      </c>
      <c r="D131" s="71" t="s">
        <v>71</v>
      </c>
      <c r="E131" s="22" t="s">
        <v>72</v>
      </c>
      <c r="F131" s="59">
        <v>40</v>
      </c>
      <c r="G131" s="23">
        <v>4.1399999999999997</v>
      </c>
      <c r="H131" s="69">
        <f t="shared" si="45"/>
        <v>0.21229999999999999</v>
      </c>
      <c r="I131" s="23">
        <f t="shared" si="46"/>
        <v>5.0199999999999996</v>
      </c>
      <c r="J131" s="23">
        <f t="shared" si="47"/>
        <v>200.8</v>
      </c>
      <c r="K131" s="78">
        <f t="shared" si="48"/>
        <v>165.6</v>
      </c>
      <c r="L131" s="76"/>
      <c r="M131" s="79"/>
      <c r="N131" s="76"/>
      <c r="O131" s="76"/>
      <c r="P131" s="76"/>
      <c r="Q131" s="76"/>
      <c r="R131" s="76"/>
      <c r="S131" s="76"/>
      <c r="T131" s="76"/>
      <c r="U131" s="76"/>
      <c r="V131" s="76"/>
      <c r="W131" s="76"/>
      <c r="X131" s="76"/>
      <c r="Y131" s="76"/>
      <c r="Z131" s="76"/>
      <c r="AA131" s="76"/>
      <c r="AB131" s="76"/>
      <c r="AC131" s="76"/>
      <c r="AD131" s="76"/>
      <c r="AE131" s="76"/>
      <c r="AF131" s="76"/>
      <c r="AG131" s="76"/>
      <c r="AH131" s="76"/>
      <c r="AI131" s="76"/>
      <c r="AJ131" s="76"/>
      <c r="AK131" s="76"/>
      <c r="AL131" s="76"/>
      <c r="AM131" s="76"/>
      <c r="AN131" s="76"/>
      <c r="AO131" s="76"/>
      <c r="AP131" s="76"/>
      <c r="AQ131" s="76"/>
      <c r="AR131" s="76"/>
      <c r="AS131" s="76"/>
      <c r="AT131" s="76"/>
      <c r="AU131" s="76"/>
      <c r="AV131" s="76"/>
      <c r="AW131" s="76"/>
      <c r="AX131" s="76"/>
      <c r="AY131" s="76"/>
      <c r="AZ131" s="76"/>
      <c r="BA131" s="76"/>
      <c r="BB131" s="76"/>
      <c r="BC131" s="76"/>
      <c r="BD131" s="76"/>
      <c r="BE131" s="76"/>
      <c r="BF131" s="76"/>
      <c r="BG131" s="76"/>
      <c r="BH131" s="76"/>
      <c r="BI131" s="76"/>
      <c r="BJ131" s="76"/>
      <c r="BK131" s="76"/>
      <c r="BL131" s="76"/>
      <c r="BM131" s="76"/>
      <c r="BN131" s="76"/>
      <c r="BO131" s="76"/>
      <c r="BP131" s="76"/>
      <c r="BQ131" s="76"/>
      <c r="BR131" s="76"/>
      <c r="BS131" s="76"/>
      <c r="BT131" s="76"/>
      <c r="BU131" s="76"/>
      <c r="BV131" s="76"/>
      <c r="BW131" s="76"/>
      <c r="BX131" s="76"/>
      <c r="BY131" s="76"/>
      <c r="BZ131" s="76"/>
      <c r="CA131" s="76"/>
      <c r="CB131" s="76"/>
      <c r="CC131" s="76"/>
      <c r="CD131" s="76"/>
      <c r="CE131" s="76"/>
      <c r="CF131" s="76"/>
      <c r="CG131" s="76"/>
      <c r="CH131" s="76"/>
      <c r="CI131" s="76"/>
      <c r="CJ131" s="76"/>
      <c r="CK131" s="76"/>
      <c r="CL131" s="76"/>
      <c r="CM131" s="76"/>
      <c r="CN131" s="76"/>
      <c r="CO131" s="76"/>
      <c r="CP131" s="76"/>
      <c r="CQ131" s="76"/>
      <c r="CR131" s="76"/>
      <c r="CS131" s="76"/>
      <c r="CT131" s="76"/>
      <c r="CU131" s="76"/>
      <c r="CV131" s="76"/>
      <c r="CW131" s="76"/>
      <c r="CX131" s="76"/>
      <c r="CY131" s="76"/>
      <c r="CZ131" s="76"/>
      <c r="DA131" s="76"/>
      <c r="DB131" s="76"/>
      <c r="DC131" s="76"/>
      <c r="DD131" s="76"/>
      <c r="DE131" s="76"/>
      <c r="DF131" s="76"/>
      <c r="DG131" s="76"/>
      <c r="DH131" s="76"/>
      <c r="DI131" s="76"/>
      <c r="DJ131" s="76"/>
      <c r="DK131" s="76"/>
      <c r="DL131" s="76"/>
      <c r="DM131" s="76"/>
      <c r="DN131" s="76"/>
      <c r="DO131" s="76"/>
      <c r="DP131" s="76"/>
      <c r="DQ131" s="76"/>
      <c r="DR131" s="76"/>
      <c r="DS131" s="76"/>
      <c r="DT131" s="76"/>
      <c r="DU131" s="76"/>
      <c r="DV131" s="76"/>
      <c r="DW131" s="76"/>
      <c r="DX131" s="76"/>
      <c r="DY131" s="76"/>
      <c r="DZ131" s="76"/>
      <c r="EA131" s="76"/>
      <c r="EB131" s="76"/>
      <c r="EC131" s="76"/>
      <c r="ED131" s="76"/>
      <c r="EE131" s="76"/>
      <c r="EF131" s="76"/>
      <c r="EG131" s="76"/>
      <c r="EH131" s="76"/>
      <c r="EI131" s="76"/>
      <c r="EJ131" s="76"/>
      <c r="EK131" s="76"/>
      <c r="EL131" s="76"/>
      <c r="EM131" s="76"/>
      <c r="EN131" s="76"/>
      <c r="EO131" s="76"/>
      <c r="EP131" s="76"/>
      <c r="EQ131" s="76"/>
      <c r="ER131" s="76"/>
      <c r="ES131" s="76"/>
      <c r="ET131" s="76"/>
      <c r="EU131" s="76"/>
      <c r="EV131" s="76"/>
      <c r="EW131" s="76"/>
      <c r="EX131" s="76"/>
      <c r="EY131" s="76"/>
      <c r="EZ131" s="76"/>
      <c r="FA131" s="76"/>
      <c r="FB131" s="76"/>
      <c r="FC131" s="76"/>
      <c r="FD131" s="76"/>
      <c r="FE131" s="76"/>
      <c r="FF131" s="76"/>
      <c r="FG131" s="76"/>
      <c r="FH131" s="76"/>
      <c r="FI131" s="76"/>
      <c r="FJ131" s="76"/>
      <c r="FK131" s="76"/>
      <c r="FL131" s="76"/>
      <c r="FM131" s="76"/>
      <c r="FN131" s="76"/>
      <c r="FO131" s="76"/>
      <c r="FP131" s="76"/>
      <c r="FQ131" s="76"/>
      <c r="FR131" s="76"/>
      <c r="FS131" s="76"/>
      <c r="FT131" s="76"/>
      <c r="FU131" s="76"/>
      <c r="FV131" s="76"/>
      <c r="FW131" s="76"/>
      <c r="FX131" s="76"/>
      <c r="FY131" s="76"/>
      <c r="FZ131" s="76"/>
      <c r="GA131" s="76"/>
      <c r="GB131" s="76"/>
      <c r="GC131" s="76"/>
      <c r="GD131" s="76"/>
      <c r="GE131" s="76"/>
      <c r="GF131" s="76"/>
      <c r="GG131" s="76"/>
      <c r="GH131" s="76"/>
      <c r="GI131" s="76"/>
      <c r="GJ131" s="76"/>
      <c r="GK131" s="76"/>
      <c r="GL131" s="76"/>
      <c r="GM131" s="76"/>
      <c r="GN131" s="76"/>
      <c r="GO131" s="76"/>
      <c r="GP131" s="76"/>
      <c r="GQ131" s="76"/>
      <c r="GR131" s="76"/>
      <c r="GS131" s="76"/>
      <c r="GT131" s="76"/>
      <c r="GU131" s="76"/>
      <c r="GV131" s="76"/>
      <c r="GW131" s="76"/>
      <c r="GX131" s="76"/>
      <c r="GY131" s="76"/>
      <c r="GZ131" s="76"/>
      <c r="HA131" s="76"/>
      <c r="HB131" s="76"/>
      <c r="HC131" s="76"/>
      <c r="HD131" s="76"/>
      <c r="HE131" s="76"/>
      <c r="HF131" s="76"/>
      <c r="HG131" s="76"/>
      <c r="HH131" s="76"/>
      <c r="HI131" s="76"/>
      <c r="HJ131" s="76"/>
      <c r="HK131" s="76"/>
      <c r="HL131" s="76"/>
      <c r="HM131" s="76"/>
      <c r="HN131" s="76"/>
      <c r="HO131" s="76"/>
      <c r="HP131" s="76"/>
      <c r="HQ131" s="76"/>
      <c r="HR131" s="76"/>
      <c r="HS131" s="76"/>
      <c r="HT131" s="76"/>
      <c r="HU131" s="76"/>
      <c r="HV131" s="76"/>
      <c r="HW131" s="76"/>
      <c r="HX131" s="76"/>
      <c r="HY131" s="76"/>
      <c r="HZ131" s="76"/>
      <c r="IA131" s="76"/>
      <c r="IB131" s="76"/>
      <c r="IC131" s="76"/>
      <c r="ID131" s="76"/>
      <c r="IE131" s="76"/>
      <c r="IF131" s="76"/>
      <c r="IG131" s="76"/>
      <c r="IH131" s="76"/>
      <c r="II131" s="76"/>
      <c r="IJ131" s="76"/>
      <c r="IK131" s="76"/>
      <c r="IL131" s="76"/>
      <c r="IM131" s="76"/>
      <c r="IN131" s="76"/>
      <c r="IO131" s="76"/>
      <c r="IP131" s="76"/>
      <c r="IQ131" s="76"/>
      <c r="IR131" s="76"/>
      <c r="IS131" s="76"/>
      <c r="IT131" s="76"/>
      <c r="IU131" s="76"/>
      <c r="IV131" s="76"/>
      <c r="IW131" s="76"/>
      <c r="IX131" s="76"/>
      <c r="IY131" s="76"/>
      <c r="IZ131" s="76"/>
      <c r="JA131" s="76"/>
      <c r="JB131" s="76"/>
      <c r="JC131" s="76"/>
      <c r="JD131" s="76"/>
      <c r="JE131" s="76"/>
      <c r="JF131" s="76"/>
      <c r="JG131" s="76"/>
      <c r="JH131" s="76"/>
      <c r="JI131" s="76"/>
      <c r="JJ131" s="76"/>
      <c r="JK131" s="76"/>
      <c r="JL131" s="76"/>
      <c r="JM131" s="76"/>
      <c r="JN131" s="76"/>
      <c r="JO131" s="76"/>
      <c r="JP131" s="76"/>
      <c r="JQ131" s="76"/>
      <c r="JR131" s="76"/>
      <c r="JS131" s="76"/>
      <c r="JT131" s="76"/>
      <c r="JU131" s="76"/>
      <c r="JV131" s="76"/>
      <c r="JW131" s="76"/>
      <c r="JX131" s="76"/>
      <c r="JY131" s="76"/>
      <c r="JZ131" s="76"/>
      <c r="KA131" s="76"/>
      <c r="KB131" s="76"/>
      <c r="KC131" s="76"/>
      <c r="KD131" s="76"/>
      <c r="KE131" s="76"/>
      <c r="KF131" s="76"/>
      <c r="KG131" s="76"/>
      <c r="KH131" s="76"/>
      <c r="KI131" s="76"/>
      <c r="KJ131" s="76"/>
      <c r="KK131" s="76"/>
      <c r="KL131" s="76"/>
      <c r="KM131" s="76"/>
      <c r="KN131" s="76"/>
      <c r="KO131" s="76"/>
      <c r="KP131" s="76"/>
      <c r="KQ131" s="76"/>
      <c r="KR131" s="76"/>
      <c r="KS131" s="76"/>
      <c r="KT131" s="76"/>
      <c r="KU131" s="76"/>
      <c r="KV131" s="76"/>
      <c r="KW131" s="76"/>
      <c r="KX131" s="76"/>
      <c r="KY131" s="76"/>
      <c r="KZ131" s="76"/>
      <c r="LA131" s="76"/>
      <c r="LB131" s="76"/>
      <c r="LC131" s="76"/>
      <c r="LD131" s="76"/>
      <c r="LE131" s="76"/>
      <c r="LF131" s="76"/>
      <c r="LG131" s="76"/>
      <c r="LH131" s="76"/>
      <c r="LI131" s="76"/>
      <c r="LJ131" s="76"/>
      <c r="LK131" s="76"/>
      <c r="LL131" s="76"/>
      <c r="LM131" s="76"/>
      <c r="LN131" s="76"/>
      <c r="LO131" s="76"/>
      <c r="LP131" s="76"/>
      <c r="LQ131" s="76"/>
      <c r="LR131" s="76"/>
      <c r="LS131" s="76"/>
      <c r="LT131" s="76"/>
      <c r="LU131" s="76"/>
      <c r="LV131" s="76"/>
      <c r="LW131" s="76"/>
      <c r="LX131" s="76"/>
      <c r="LY131" s="76"/>
      <c r="LZ131" s="76"/>
      <c r="MA131" s="76"/>
      <c r="MB131" s="76"/>
      <c r="MC131" s="76"/>
      <c r="MD131" s="76"/>
      <c r="ME131" s="76"/>
      <c r="MF131" s="76"/>
      <c r="MG131" s="76"/>
      <c r="MH131" s="76"/>
      <c r="MI131" s="76"/>
      <c r="MJ131" s="76"/>
      <c r="MK131" s="76"/>
      <c r="ML131" s="76"/>
      <c r="MM131" s="76"/>
      <c r="MN131" s="76"/>
      <c r="MO131" s="76"/>
      <c r="MP131" s="76"/>
      <c r="MQ131" s="76"/>
      <c r="MR131" s="76"/>
      <c r="MS131" s="76"/>
      <c r="MT131" s="76"/>
      <c r="MU131" s="76"/>
      <c r="MV131" s="76"/>
      <c r="MW131" s="76"/>
      <c r="MX131" s="76"/>
      <c r="MY131" s="76"/>
      <c r="MZ131" s="76"/>
      <c r="NA131" s="76"/>
      <c r="NB131" s="76"/>
      <c r="NC131" s="76"/>
      <c r="ND131" s="76"/>
      <c r="NE131" s="76"/>
      <c r="NF131" s="76"/>
      <c r="NG131" s="76"/>
      <c r="NH131" s="76"/>
      <c r="NI131" s="76"/>
      <c r="NJ131" s="76"/>
      <c r="NK131" s="76"/>
      <c r="NL131" s="76"/>
      <c r="NM131" s="76"/>
      <c r="NN131" s="76"/>
      <c r="NO131" s="76"/>
      <c r="NP131" s="76"/>
      <c r="NQ131" s="76"/>
      <c r="NR131" s="76"/>
      <c r="NS131" s="76"/>
      <c r="NT131" s="76"/>
      <c r="NU131" s="76"/>
      <c r="NV131" s="76"/>
      <c r="NW131" s="76"/>
      <c r="NX131" s="76"/>
      <c r="NY131" s="76"/>
      <c r="NZ131" s="76"/>
      <c r="OA131" s="76"/>
      <c r="OB131" s="76"/>
      <c r="OC131" s="76"/>
      <c r="OD131" s="76"/>
      <c r="OE131" s="76"/>
      <c r="OF131" s="76"/>
      <c r="OG131" s="76"/>
      <c r="OH131" s="76"/>
      <c r="OI131" s="76"/>
      <c r="OJ131" s="76"/>
      <c r="OK131" s="76"/>
      <c r="OL131" s="76"/>
      <c r="OM131" s="76"/>
      <c r="ON131" s="76"/>
      <c r="OO131" s="76"/>
      <c r="OP131" s="76"/>
      <c r="OQ131" s="76"/>
      <c r="OR131" s="76"/>
      <c r="OS131" s="76"/>
      <c r="OT131" s="76"/>
      <c r="OU131" s="76"/>
      <c r="OV131" s="76"/>
      <c r="OW131" s="76"/>
      <c r="OX131" s="76"/>
      <c r="OY131" s="76"/>
      <c r="OZ131" s="76"/>
      <c r="PA131" s="76"/>
      <c r="PB131" s="76"/>
      <c r="PC131" s="76"/>
      <c r="PD131" s="76"/>
      <c r="PE131" s="76"/>
      <c r="PF131" s="76"/>
      <c r="PG131" s="76"/>
      <c r="PH131" s="76"/>
      <c r="PI131" s="76"/>
      <c r="PJ131" s="76"/>
      <c r="PK131" s="76"/>
      <c r="PL131" s="76"/>
      <c r="PM131" s="76"/>
      <c r="PN131" s="76"/>
      <c r="PO131" s="76"/>
      <c r="PP131" s="76"/>
      <c r="PQ131" s="76"/>
      <c r="PR131" s="76"/>
      <c r="PS131" s="76"/>
      <c r="PT131" s="76"/>
      <c r="PU131" s="76"/>
      <c r="PV131" s="76"/>
      <c r="PW131" s="76"/>
      <c r="PX131" s="76"/>
      <c r="PY131" s="76"/>
      <c r="PZ131" s="76"/>
      <c r="QA131" s="76"/>
      <c r="QB131" s="76"/>
      <c r="QC131" s="76"/>
      <c r="QD131" s="76"/>
      <c r="QE131" s="76"/>
      <c r="QF131" s="76"/>
      <c r="QG131" s="76"/>
      <c r="QH131" s="76"/>
      <c r="QI131" s="76"/>
      <c r="QJ131" s="76"/>
      <c r="QK131" s="76"/>
      <c r="QL131" s="76"/>
      <c r="QM131" s="76"/>
      <c r="QN131" s="76"/>
      <c r="QO131" s="76"/>
      <c r="QP131" s="76"/>
      <c r="QQ131" s="76"/>
      <c r="QR131" s="76"/>
      <c r="QS131" s="76"/>
      <c r="QT131" s="76"/>
      <c r="QU131" s="76"/>
      <c r="QV131" s="76"/>
      <c r="QW131" s="76"/>
      <c r="QX131" s="76"/>
      <c r="QY131" s="76"/>
      <c r="QZ131" s="76"/>
      <c r="RA131" s="76"/>
      <c r="RB131" s="76"/>
      <c r="RC131" s="76"/>
      <c r="RD131" s="76"/>
      <c r="RE131" s="76"/>
      <c r="RF131" s="76"/>
      <c r="RG131" s="76"/>
      <c r="RH131" s="76"/>
      <c r="RI131" s="76"/>
      <c r="RJ131" s="76"/>
      <c r="RK131" s="76"/>
      <c r="RL131" s="76"/>
      <c r="RM131" s="76"/>
      <c r="RN131" s="76"/>
      <c r="RO131" s="76"/>
      <c r="RP131" s="76"/>
      <c r="RQ131" s="76"/>
      <c r="RR131" s="76"/>
      <c r="RS131" s="76"/>
      <c r="RT131" s="76"/>
      <c r="RU131" s="76"/>
      <c r="RV131" s="76"/>
      <c r="RW131" s="76"/>
      <c r="RX131" s="76"/>
      <c r="RY131" s="76"/>
      <c r="RZ131" s="76"/>
      <c r="SA131" s="76"/>
      <c r="SB131" s="76"/>
      <c r="SC131" s="76"/>
      <c r="SD131" s="76"/>
      <c r="SE131" s="76"/>
      <c r="SF131" s="76"/>
      <c r="SG131" s="76"/>
      <c r="SH131" s="76"/>
      <c r="SI131" s="76"/>
      <c r="SJ131" s="76"/>
      <c r="SK131" s="76"/>
      <c r="SL131" s="76"/>
      <c r="SM131" s="76"/>
      <c r="SN131" s="76"/>
      <c r="SO131" s="76"/>
      <c r="SP131" s="76"/>
      <c r="SQ131" s="76"/>
      <c r="SR131" s="76"/>
      <c r="SS131" s="76"/>
      <c r="ST131" s="76"/>
      <c r="SU131" s="76"/>
      <c r="SV131" s="76"/>
      <c r="SW131" s="76"/>
      <c r="SX131" s="76"/>
      <c r="SY131" s="76"/>
      <c r="SZ131" s="76"/>
      <c r="TA131" s="76"/>
      <c r="TB131" s="76"/>
      <c r="TC131" s="76"/>
      <c r="TD131" s="76"/>
      <c r="TE131" s="76"/>
      <c r="TF131" s="76"/>
      <c r="TG131" s="76"/>
      <c r="TH131" s="76"/>
      <c r="TI131" s="76"/>
      <c r="TJ131" s="76"/>
      <c r="TK131" s="76"/>
      <c r="TL131" s="76"/>
      <c r="TM131" s="76"/>
      <c r="TN131" s="76"/>
      <c r="TO131" s="76"/>
      <c r="TP131" s="76"/>
      <c r="TQ131" s="76"/>
      <c r="TR131" s="76"/>
      <c r="TS131" s="76"/>
      <c r="TT131" s="76"/>
      <c r="TU131" s="76"/>
      <c r="TV131" s="76"/>
      <c r="TW131" s="76"/>
      <c r="TX131" s="76"/>
      <c r="TY131" s="76"/>
      <c r="TZ131" s="76"/>
      <c r="UA131" s="76"/>
      <c r="UB131" s="76"/>
      <c r="UC131" s="76"/>
      <c r="UD131" s="76"/>
      <c r="UE131" s="76"/>
      <c r="UF131" s="76"/>
      <c r="UG131" s="76"/>
      <c r="UH131" s="76"/>
      <c r="UI131" s="76"/>
      <c r="UJ131" s="76"/>
      <c r="UK131" s="76"/>
      <c r="UL131" s="76"/>
      <c r="UM131" s="76"/>
      <c r="UN131" s="76"/>
      <c r="UO131" s="76"/>
      <c r="UP131" s="76"/>
      <c r="UQ131" s="76"/>
      <c r="UR131" s="76"/>
      <c r="US131" s="76"/>
      <c r="UT131" s="76"/>
      <c r="UU131" s="76"/>
      <c r="UV131" s="76"/>
      <c r="UW131" s="76"/>
      <c r="UX131" s="76"/>
      <c r="UY131" s="76"/>
      <c r="UZ131" s="76"/>
      <c r="VA131" s="76"/>
      <c r="VB131" s="76"/>
      <c r="VC131" s="76"/>
      <c r="VD131" s="76"/>
      <c r="VE131" s="76"/>
      <c r="VF131" s="76"/>
      <c r="VG131" s="76"/>
      <c r="VH131" s="76"/>
      <c r="VI131" s="76"/>
      <c r="VJ131" s="76"/>
      <c r="VK131" s="76"/>
      <c r="VL131" s="76"/>
      <c r="VM131" s="76"/>
      <c r="VN131" s="76"/>
      <c r="VO131" s="76"/>
      <c r="VP131" s="76"/>
      <c r="VQ131" s="76"/>
      <c r="VR131" s="76"/>
      <c r="VS131" s="76"/>
      <c r="VT131" s="76"/>
      <c r="VU131" s="76"/>
      <c r="VV131" s="76"/>
      <c r="VW131" s="76"/>
      <c r="VX131" s="76"/>
      <c r="VY131" s="76"/>
      <c r="VZ131" s="76"/>
      <c r="WA131" s="76"/>
      <c r="WB131" s="76"/>
      <c r="WC131" s="76"/>
      <c r="WD131" s="76"/>
      <c r="WE131" s="76"/>
      <c r="WF131" s="76"/>
      <c r="WG131" s="76"/>
      <c r="WH131" s="76"/>
      <c r="WI131" s="76"/>
      <c r="WJ131" s="76"/>
      <c r="WK131" s="76"/>
      <c r="WL131" s="76"/>
      <c r="WM131" s="76"/>
      <c r="WN131" s="76"/>
      <c r="WO131" s="76"/>
      <c r="WP131" s="76"/>
      <c r="WQ131" s="76"/>
      <c r="WR131" s="76"/>
      <c r="WS131" s="76"/>
      <c r="WT131" s="76"/>
      <c r="WU131" s="76"/>
      <c r="WV131" s="76"/>
      <c r="WW131" s="76"/>
      <c r="WX131" s="76"/>
      <c r="WY131" s="76"/>
      <c r="WZ131" s="76"/>
      <c r="XA131" s="76"/>
      <c r="XB131" s="76"/>
      <c r="XC131" s="76"/>
      <c r="XD131" s="76"/>
      <c r="XE131" s="76"/>
      <c r="XF131" s="76"/>
      <c r="XG131" s="76"/>
      <c r="XH131" s="76"/>
      <c r="XI131" s="76"/>
      <c r="XJ131" s="76"/>
      <c r="XK131" s="76"/>
      <c r="XL131" s="76"/>
      <c r="XM131" s="76"/>
      <c r="XN131" s="76"/>
      <c r="XO131" s="76"/>
      <c r="XP131" s="76"/>
      <c r="XQ131" s="76"/>
      <c r="XR131" s="76"/>
      <c r="XS131" s="76"/>
      <c r="XT131" s="76"/>
      <c r="XU131" s="76"/>
      <c r="XV131" s="76"/>
      <c r="XW131" s="76"/>
      <c r="XX131" s="76"/>
      <c r="XY131" s="76"/>
      <c r="XZ131" s="76"/>
      <c r="YA131" s="76"/>
      <c r="YB131" s="76"/>
      <c r="YC131" s="76"/>
      <c r="YD131" s="76"/>
      <c r="YE131" s="76"/>
      <c r="YF131" s="76"/>
      <c r="YG131" s="76"/>
      <c r="YH131" s="76"/>
      <c r="YI131" s="76"/>
      <c r="YJ131" s="76"/>
      <c r="YK131" s="76"/>
      <c r="YL131" s="76"/>
      <c r="YM131" s="76"/>
      <c r="YN131" s="76"/>
      <c r="YO131" s="76"/>
      <c r="YP131" s="76"/>
      <c r="YQ131" s="76"/>
      <c r="YR131" s="76"/>
      <c r="YS131" s="76"/>
      <c r="YT131" s="76"/>
      <c r="YU131" s="76"/>
      <c r="YV131" s="76"/>
      <c r="YW131" s="76"/>
      <c r="YX131" s="76"/>
      <c r="YY131" s="76"/>
      <c r="YZ131" s="76"/>
      <c r="ZA131" s="76"/>
      <c r="ZB131" s="76"/>
      <c r="ZC131" s="76"/>
      <c r="ZD131" s="76"/>
      <c r="ZE131" s="76"/>
      <c r="ZF131" s="76"/>
      <c r="ZG131" s="76"/>
      <c r="ZH131" s="76"/>
      <c r="ZI131" s="76"/>
      <c r="ZJ131" s="76"/>
      <c r="ZK131" s="76"/>
      <c r="ZL131" s="76"/>
      <c r="ZM131" s="76"/>
      <c r="ZN131" s="76"/>
      <c r="ZO131" s="76"/>
      <c r="ZP131" s="76"/>
      <c r="ZQ131" s="76"/>
      <c r="ZR131" s="76"/>
      <c r="ZS131" s="76"/>
      <c r="ZT131" s="76"/>
      <c r="ZU131" s="76"/>
      <c r="ZV131" s="76"/>
      <c r="ZW131" s="76"/>
      <c r="ZX131" s="76"/>
      <c r="ZY131" s="76"/>
      <c r="ZZ131" s="76"/>
      <c r="AAA131" s="76"/>
      <c r="AAB131" s="76"/>
      <c r="AAC131" s="76"/>
      <c r="AAD131" s="76"/>
      <c r="AAE131" s="76"/>
      <c r="AAF131" s="76"/>
      <c r="AAG131" s="76"/>
      <c r="AAH131" s="76"/>
      <c r="AAI131" s="76"/>
      <c r="AAJ131" s="76"/>
      <c r="AAK131" s="76"/>
      <c r="AAL131" s="76"/>
      <c r="AAM131" s="76"/>
      <c r="AAN131" s="76"/>
      <c r="AAO131" s="76"/>
      <c r="AAP131" s="76"/>
      <c r="AAQ131" s="76"/>
      <c r="AAR131" s="76"/>
      <c r="AAS131" s="76"/>
      <c r="AAT131" s="76"/>
      <c r="AAU131" s="76"/>
      <c r="AAV131" s="76"/>
      <c r="AAW131" s="76"/>
      <c r="AAX131" s="76"/>
      <c r="AAY131" s="76"/>
      <c r="AAZ131" s="76"/>
      <c r="ABA131" s="76"/>
      <c r="ABB131" s="76"/>
      <c r="ABC131" s="76"/>
      <c r="ABD131" s="76"/>
      <c r="ABE131" s="76"/>
      <c r="ABF131" s="76"/>
      <c r="ABG131" s="76"/>
      <c r="ABH131" s="76"/>
      <c r="ABI131" s="76"/>
      <c r="ABJ131" s="76"/>
      <c r="ABK131" s="76"/>
      <c r="ABL131" s="76"/>
      <c r="ABM131" s="76"/>
      <c r="ABN131" s="76"/>
      <c r="ABO131" s="76"/>
      <c r="ABP131" s="76"/>
      <c r="ABQ131" s="76"/>
      <c r="ABR131" s="76"/>
      <c r="ABS131" s="76"/>
      <c r="ABT131" s="76"/>
      <c r="ABU131" s="76"/>
      <c r="ABV131" s="76"/>
      <c r="ABW131" s="76"/>
      <c r="ABX131" s="76"/>
      <c r="ABY131" s="76"/>
      <c r="ABZ131" s="76"/>
      <c r="ACA131" s="76"/>
      <c r="ACB131" s="76"/>
      <c r="ACC131" s="76"/>
      <c r="ACD131" s="76"/>
      <c r="ACE131" s="76"/>
      <c r="ACF131" s="76"/>
      <c r="ACG131" s="76"/>
      <c r="ACH131" s="76"/>
      <c r="ACI131" s="76"/>
      <c r="ACJ131" s="76"/>
      <c r="ACK131" s="76"/>
      <c r="ACL131" s="76"/>
      <c r="ACM131" s="76"/>
      <c r="ACN131" s="76"/>
      <c r="ACO131" s="76"/>
      <c r="ACP131" s="76"/>
      <c r="ACQ131" s="76"/>
      <c r="ACR131" s="76"/>
      <c r="ACS131" s="76"/>
      <c r="ACT131" s="76"/>
      <c r="ACU131" s="76"/>
      <c r="ACV131" s="76"/>
      <c r="ACW131" s="76"/>
      <c r="ACX131" s="76"/>
      <c r="ACY131" s="76"/>
      <c r="ACZ131" s="76"/>
      <c r="ADA131" s="76"/>
      <c r="ADB131" s="76"/>
      <c r="ADC131" s="76"/>
      <c r="ADD131" s="76"/>
      <c r="ADE131" s="76"/>
      <c r="ADF131" s="76"/>
      <c r="ADG131" s="76"/>
      <c r="ADH131" s="76"/>
      <c r="ADI131" s="76"/>
      <c r="ADJ131" s="76"/>
      <c r="ADK131" s="76"/>
      <c r="ADL131" s="76"/>
      <c r="ADM131" s="76"/>
      <c r="ADN131" s="76"/>
      <c r="ADO131" s="76"/>
      <c r="ADP131" s="76"/>
      <c r="ADQ131" s="76"/>
      <c r="ADR131" s="76"/>
      <c r="ADS131" s="76"/>
      <c r="ADT131" s="76"/>
      <c r="ADU131" s="76"/>
      <c r="ADV131" s="76"/>
      <c r="ADW131" s="76"/>
      <c r="ADX131" s="76"/>
      <c r="ADY131" s="76"/>
      <c r="ADZ131" s="76"/>
      <c r="AEA131" s="76"/>
      <c r="AEB131" s="76"/>
      <c r="AEC131" s="76"/>
      <c r="AED131" s="76"/>
      <c r="AEE131" s="76"/>
      <c r="AEF131" s="76"/>
      <c r="AEG131" s="76"/>
      <c r="AEH131" s="76"/>
      <c r="AEI131" s="76"/>
      <c r="AEJ131" s="76"/>
      <c r="AEK131" s="76"/>
      <c r="AEL131" s="76"/>
      <c r="AEM131" s="76"/>
      <c r="AEN131" s="76"/>
      <c r="AEO131" s="76"/>
      <c r="AEP131" s="76"/>
      <c r="AEQ131" s="76"/>
      <c r="AER131" s="76"/>
      <c r="AES131" s="76"/>
      <c r="AET131" s="76"/>
      <c r="AEU131" s="76"/>
      <c r="AEV131" s="76"/>
      <c r="AEW131" s="76"/>
      <c r="AEX131" s="76"/>
      <c r="AEY131" s="76"/>
      <c r="AEZ131" s="76"/>
      <c r="AFA131" s="76"/>
      <c r="AFB131" s="76"/>
      <c r="AFC131" s="76"/>
      <c r="AFD131" s="76"/>
      <c r="AFE131" s="76"/>
      <c r="AFF131" s="76"/>
      <c r="AFG131" s="76"/>
      <c r="AFH131" s="76"/>
      <c r="AFI131" s="76"/>
      <c r="AFJ131" s="76"/>
      <c r="AFK131" s="76"/>
      <c r="AFL131" s="76"/>
      <c r="AFM131" s="76"/>
      <c r="AFN131" s="76"/>
      <c r="AFO131" s="76"/>
      <c r="AFP131" s="76"/>
      <c r="AFQ131" s="76"/>
      <c r="AFR131" s="76"/>
      <c r="AFS131" s="76"/>
      <c r="AFT131" s="76"/>
      <c r="AFU131" s="76"/>
      <c r="AFV131" s="76"/>
      <c r="AFW131" s="76"/>
      <c r="AFX131" s="76"/>
      <c r="AFY131" s="76"/>
      <c r="AFZ131" s="76"/>
      <c r="AGA131" s="76"/>
      <c r="AGB131" s="76"/>
      <c r="AGC131" s="76"/>
      <c r="AGD131" s="76"/>
      <c r="AGE131" s="76"/>
      <c r="AGF131" s="76"/>
      <c r="AGG131" s="76"/>
      <c r="AGH131" s="76"/>
      <c r="AGI131" s="76"/>
      <c r="AGJ131" s="76"/>
      <c r="AGK131" s="76"/>
      <c r="AGL131" s="76"/>
      <c r="AGM131" s="76"/>
      <c r="AGN131" s="76"/>
      <c r="AGO131" s="76"/>
      <c r="AGP131" s="76"/>
      <c r="AGQ131" s="76"/>
      <c r="AGR131" s="76"/>
      <c r="AGS131" s="76"/>
      <c r="AGT131" s="76"/>
      <c r="AGU131" s="76"/>
      <c r="AGV131" s="76"/>
      <c r="AGW131" s="76"/>
      <c r="AGX131" s="76"/>
      <c r="AGY131" s="76"/>
      <c r="AGZ131" s="76"/>
      <c r="AHA131" s="76"/>
      <c r="AHB131" s="76"/>
      <c r="AHC131" s="76"/>
      <c r="AHD131" s="76"/>
      <c r="AHE131" s="76"/>
      <c r="AHF131" s="76"/>
      <c r="AHG131" s="76"/>
      <c r="AHH131" s="76"/>
      <c r="AHI131" s="76"/>
      <c r="AHJ131" s="76"/>
      <c r="AHK131" s="76"/>
      <c r="AHL131" s="76"/>
      <c r="AHM131" s="76"/>
      <c r="AHN131" s="76"/>
      <c r="AHO131" s="76"/>
      <c r="AHP131" s="76"/>
      <c r="AHQ131" s="76"/>
      <c r="AHR131" s="76"/>
      <c r="AHS131" s="76"/>
      <c r="AHT131" s="76"/>
      <c r="AHU131" s="76"/>
      <c r="AHV131" s="76"/>
      <c r="AHW131" s="76"/>
      <c r="AHX131" s="76"/>
      <c r="AHY131" s="76"/>
      <c r="AHZ131" s="76"/>
      <c r="AIA131" s="76"/>
      <c r="AIB131" s="76"/>
      <c r="AIC131" s="76"/>
      <c r="AID131" s="76"/>
      <c r="AIE131" s="76"/>
      <c r="AIF131" s="76"/>
      <c r="AIG131" s="76"/>
      <c r="AIH131" s="76"/>
      <c r="AII131" s="76"/>
      <c r="AIJ131" s="76"/>
      <c r="AIK131" s="76"/>
      <c r="AIL131" s="76"/>
      <c r="AIM131" s="76"/>
      <c r="AIN131" s="76"/>
      <c r="AIO131" s="76"/>
      <c r="AIP131" s="76"/>
      <c r="AIQ131" s="76"/>
      <c r="AIR131" s="76"/>
      <c r="AIS131" s="76"/>
      <c r="AIT131" s="76"/>
      <c r="AIU131" s="76"/>
      <c r="AIV131" s="76"/>
      <c r="AIW131" s="76"/>
      <c r="AIX131" s="76"/>
      <c r="AIY131" s="76"/>
      <c r="AIZ131" s="76"/>
      <c r="AJA131" s="76"/>
      <c r="AJB131" s="76"/>
      <c r="AJC131" s="76"/>
      <c r="AJD131" s="76"/>
      <c r="AJE131" s="76"/>
      <c r="AJF131" s="76"/>
      <c r="AJG131" s="76"/>
      <c r="AJH131" s="76"/>
      <c r="AJI131" s="76"/>
      <c r="AJJ131" s="76"/>
      <c r="AJK131" s="76"/>
      <c r="AJL131" s="76"/>
      <c r="AJM131" s="76"/>
      <c r="AJN131" s="76"/>
      <c r="AJO131" s="76"/>
      <c r="AJP131" s="76"/>
      <c r="AJQ131" s="76"/>
      <c r="AJR131" s="76"/>
      <c r="AJS131" s="76"/>
      <c r="AJT131" s="76"/>
      <c r="AJU131" s="76"/>
      <c r="AJV131" s="76"/>
      <c r="AJW131" s="76"/>
      <c r="AJX131" s="76"/>
      <c r="AJY131" s="76"/>
      <c r="AJZ131" s="76"/>
      <c r="AKA131" s="76"/>
      <c r="AKB131" s="76"/>
      <c r="AKC131" s="76"/>
      <c r="AKD131" s="76"/>
      <c r="AKE131" s="76"/>
      <c r="AKF131" s="76"/>
      <c r="AKG131" s="76"/>
      <c r="AKH131" s="76"/>
      <c r="AKI131" s="76"/>
      <c r="AKJ131" s="76"/>
      <c r="AKK131" s="76"/>
      <c r="AKL131" s="76"/>
      <c r="AKM131" s="76"/>
      <c r="AKN131" s="76"/>
      <c r="AKO131" s="76"/>
      <c r="AKP131" s="76"/>
      <c r="AKQ131" s="76"/>
      <c r="AKR131" s="76"/>
      <c r="AKS131" s="76"/>
      <c r="AKT131" s="76"/>
      <c r="AKU131" s="76"/>
      <c r="AKV131" s="76"/>
      <c r="AKW131" s="76"/>
      <c r="AKX131" s="76"/>
      <c r="AKY131" s="76"/>
      <c r="AKZ131" s="76"/>
      <c r="ALA131" s="76"/>
      <c r="ALB131" s="76"/>
      <c r="ALC131" s="76"/>
      <c r="ALD131" s="76"/>
      <c r="ALE131" s="76"/>
      <c r="ALF131" s="76"/>
      <c r="ALG131" s="76"/>
      <c r="ALH131" s="76"/>
      <c r="ALI131" s="76"/>
      <c r="ALJ131" s="76"/>
      <c r="ALK131" s="76"/>
      <c r="ALL131" s="76"/>
      <c r="ALM131" s="76"/>
      <c r="ALN131" s="76"/>
      <c r="ALO131" s="76"/>
      <c r="ALP131" s="76"/>
      <c r="ALQ131" s="76"/>
      <c r="ALR131" s="76"/>
      <c r="ALS131" s="76"/>
      <c r="ALT131" s="76"/>
      <c r="ALU131" s="76"/>
      <c r="ALV131" s="76"/>
      <c r="ALW131" s="76"/>
      <c r="ALX131" s="76"/>
      <c r="ALY131" s="76"/>
      <c r="ALZ131" s="76"/>
      <c r="AMA131" s="76"/>
      <c r="AMB131" s="76"/>
      <c r="AMC131" s="76"/>
      <c r="AMD131" s="76"/>
      <c r="AME131" s="76"/>
    </row>
    <row r="132" spans="1:1019" s="80" customFormat="1" ht="25.5">
      <c r="A132" s="20" t="s">
        <v>149</v>
      </c>
      <c r="B132" s="21">
        <v>5213345</v>
      </c>
      <c r="C132" s="21" t="s">
        <v>96</v>
      </c>
      <c r="D132" s="71" t="s">
        <v>73</v>
      </c>
      <c r="E132" s="22" t="s">
        <v>72</v>
      </c>
      <c r="F132" s="59">
        <v>2</v>
      </c>
      <c r="G132" s="23">
        <v>6.09</v>
      </c>
      <c r="H132" s="69">
        <f t="shared" si="45"/>
        <v>0.21229999999999999</v>
      </c>
      <c r="I132" s="23">
        <f t="shared" si="46"/>
        <v>7.38</v>
      </c>
      <c r="J132" s="23">
        <f t="shared" si="47"/>
        <v>14.76</v>
      </c>
      <c r="K132" s="78">
        <f t="shared" si="48"/>
        <v>12.18</v>
      </c>
      <c r="L132" s="76"/>
      <c r="M132" s="79"/>
      <c r="N132" s="76"/>
      <c r="O132" s="76"/>
      <c r="P132" s="76"/>
      <c r="Q132" s="76"/>
      <c r="R132" s="76"/>
      <c r="S132" s="76"/>
      <c r="T132" s="76"/>
      <c r="U132" s="76"/>
      <c r="V132" s="76"/>
      <c r="W132" s="76"/>
      <c r="X132" s="76"/>
      <c r="Y132" s="76"/>
      <c r="Z132" s="76"/>
      <c r="AA132" s="76"/>
      <c r="AB132" s="76"/>
      <c r="AC132" s="76"/>
      <c r="AD132" s="76"/>
      <c r="AE132" s="76"/>
      <c r="AF132" s="76"/>
      <c r="AG132" s="76"/>
      <c r="AH132" s="76"/>
      <c r="AI132" s="76"/>
      <c r="AJ132" s="76"/>
      <c r="AK132" s="76"/>
      <c r="AL132" s="76"/>
      <c r="AM132" s="76"/>
      <c r="AN132" s="76"/>
      <c r="AO132" s="76"/>
      <c r="AP132" s="76"/>
      <c r="AQ132" s="76"/>
      <c r="AR132" s="76"/>
      <c r="AS132" s="76"/>
      <c r="AT132" s="76"/>
      <c r="AU132" s="76"/>
      <c r="AV132" s="76"/>
      <c r="AW132" s="76"/>
      <c r="AX132" s="76"/>
      <c r="AY132" s="76"/>
      <c r="AZ132" s="76"/>
      <c r="BA132" s="76"/>
      <c r="BB132" s="76"/>
      <c r="BC132" s="76"/>
      <c r="BD132" s="76"/>
      <c r="BE132" s="76"/>
      <c r="BF132" s="76"/>
      <c r="BG132" s="76"/>
      <c r="BH132" s="76"/>
      <c r="BI132" s="76"/>
      <c r="BJ132" s="76"/>
      <c r="BK132" s="76"/>
      <c r="BL132" s="76"/>
      <c r="BM132" s="76"/>
      <c r="BN132" s="76"/>
      <c r="BO132" s="76"/>
      <c r="BP132" s="76"/>
      <c r="BQ132" s="76"/>
      <c r="BR132" s="76"/>
      <c r="BS132" s="76"/>
      <c r="BT132" s="76"/>
      <c r="BU132" s="76"/>
      <c r="BV132" s="76"/>
      <c r="BW132" s="76"/>
      <c r="BX132" s="76"/>
      <c r="BY132" s="76"/>
      <c r="BZ132" s="76"/>
      <c r="CA132" s="76"/>
      <c r="CB132" s="76"/>
      <c r="CC132" s="76"/>
      <c r="CD132" s="76"/>
      <c r="CE132" s="76"/>
      <c r="CF132" s="76"/>
      <c r="CG132" s="76"/>
      <c r="CH132" s="76"/>
      <c r="CI132" s="76"/>
      <c r="CJ132" s="76"/>
      <c r="CK132" s="76"/>
      <c r="CL132" s="76"/>
      <c r="CM132" s="76"/>
      <c r="CN132" s="76"/>
      <c r="CO132" s="76"/>
      <c r="CP132" s="76"/>
      <c r="CQ132" s="76"/>
      <c r="CR132" s="76"/>
      <c r="CS132" s="76"/>
      <c r="CT132" s="76"/>
      <c r="CU132" s="76"/>
      <c r="CV132" s="76"/>
      <c r="CW132" s="76"/>
      <c r="CX132" s="76"/>
      <c r="CY132" s="76"/>
      <c r="CZ132" s="76"/>
      <c r="DA132" s="76"/>
      <c r="DB132" s="76"/>
      <c r="DC132" s="76"/>
      <c r="DD132" s="76"/>
      <c r="DE132" s="76"/>
      <c r="DF132" s="76"/>
      <c r="DG132" s="76"/>
      <c r="DH132" s="76"/>
      <c r="DI132" s="76"/>
      <c r="DJ132" s="76"/>
      <c r="DK132" s="76"/>
      <c r="DL132" s="76"/>
      <c r="DM132" s="76"/>
      <c r="DN132" s="76"/>
      <c r="DO132" s="76"/>
      <c r="DP132" s="76"/>
      <c r="DQ132" s="76"/>
      <c r="DR132" s="76"/>
      <c r="DS132" s="76"/>
      <c r="DT132" s="76"/>
      <c r="DU132" s="76"/>
      <c r="DV132" s="76"/>
      <c r="DW132" s="76"/>
      <c r="DX132" s="76"/>
      <c r="DY132" s="76"/>
      <c r="DZ132" s="76"/>
      <c r="EA132" s="76"/>
      <c r="EB132" s="76"/>
      <c r="EC132" s="76"/>
      <c r="ED132" s="76"/>
      <c r="EE132" s="76"/>
      <c r="EF132" s="76"/>
      <c r="EG132" s="76"/>
      <c r="EH132" s="76"/>
      <c r="EI132" s="76"/>
      <c r="EJ132" s="76"/>
      <c r="EK132" s="76"/>
      <c r="EL132" s="76"/>
      <c r="EM132" s="76"/>
      <c r="EN132" s="76"/>
      <c r="EO132" s="76"/>
      <c r="EP132" s="76"/>
      <c r="EQ132" s="76"/>
      <c r="ER132" s="76"/>
      <c r="ES132" s="76"/>
      <c r="ET132" s="76"/>
      <c r="EU132" s="76"/>
      <c r="EV132" s="76"/>
      <c r="EW132" s="76"/>
      <c r="EX132" s="76"/>
      <c r="EY132" s="76"/>
      <c r="EZ132" s="76"/>
      <c r="FA132" s="76"/>
      <c r="FB132" s="76"/>
      <c r="FC132" s="76"/>
      <c r="FD132" s="76"/>
      <c r="FE132" s="76"/>
      <c r="FF132" s="76"/>
      <c r="FG132" s="76"/>
      <c r="FH132" s="76"/>
      <c r="FI132" s="76"/>
      <c r="FJ132" s="76"/>
      <c r="FK132" s="76"/>
      <c r="FL132" s="76"/>
      <c r="FM132" s="76"/>
      <c r="FN132" s="76"/>
      <c r="FO132" s="76"/>
      <c r="FP132" s="76"/>
      <c r="FQ132" s="76"/>
      <c r="FR132" s="76"/>
      <c r="FS132" s="76"/>
      <c r="FT132" s="76"/>
      <c r="FU132" s="76"/>
      <c r="FV132" s="76"/>
      <c r="FW132" s="76"/>
      <c r="FX132" s="76"/>
      <c r="FY132" s="76"/>
      <c r="FZ132" s="76"/>
      <c r="GA132" s="76"/>
      <c r="GB132" s="76"/>
      <c r="GC132" s="76"/>
      <c r="GD132" s="76"/>
      <c r="GE132" s="76"/>
      <c r="GF132" s="76"/>
      <c r="GG132" s="76"/>
      <c r="GH132" s="76"/>
      <c r="GI132" s="76"/>
      <c r="GJ132" s="76"/>
      <c r="GK132" s="76"/>
      <c r="GL132" s="76"/>
      <c r="GM132" s="76"/>
      <c r="GN132" s="76"/>
      <c r="GO132" s="76"/>
      <c r="GP132" s="76"/>
      <c r="GQ132" s="76"/>
      <c r="GR132" s="76"/>
      <c r="GS132" s="76"/>
      <c r="GT132" s="76"/>
      <c r="GU132" s="76"/>
      <c r="GV132" s="76"/>
      <c r="GW132" s="76"/>
      <c r="GX132" s="76"/>
      <c r="GY132" s="76"/>
      <c r="GZ132" s="76"/>
      <c r="HA132" s="76"/>
      <c r="HB132" s="76"/>
      <c r="HC132" s="76"/>
      <c r="HD132" s="76"/>
      <c r="HE132" s="76"/>
      <c r="HF132" s="76"/>
      <c r="HG132" s="76"/>
      <c r="HH132" s="76"/>
      <c r="HI132" s="76"/>
      <c r="HJ132" s="76"/>
      <c r="HK132" s="76"/>
      <c r="HL132" s="76"/>
      <c r="HM132" s="76"/>
      <c r="HN132" s="76"/>
      <c r="HO132" s="76"/>
      <c r="HP132" s="76"/>
      <c r="HQ132" s="76"/>
      <c r="HR132" s="76"/>
      <c r="HS132" s="76"/>
      <c r="HT132" s="76"/>
      <c r="HU132" s="76"/>
      <c r="HV132" s="76"/>
      <c r="HW132" s="76"/>
      <c r="HX132" s="76"/>
      <c r="HY132" s="76"/>
      <c r="HZ132" s="76"/>
      <c r="IA132" s="76"/>
      <c r="IB132" s="76"/>
      <c r="IC132" s="76"/>
      <c r="ID132" s="76"/>
      <c r="IE132" s="76"/>
      <c r="IF132" s="76"/>
      <c r="IG132" s="76"/>
      <c r="IH132" s="76"/>
      <c r="II132" s="76"/>
      <c r="IJ132" s="76"/>
      <c r="IK132" s="76"/>
      <c r="IL132" s="76"/>
      <c r="IM132" s="76"/>
      <c r="IN132" s="76"/>
      <c r="IO132" s="76"/>
      <c r="IP132" s="76"/>
      <c r="IQ132" s="76"/>
      <c r="IR132" s="76"/>
      <c r="IS132" s="76"/>
      <c r="IT132" s="76"/>
      <c r="IU132" s="76"/>
      <c r="IV132" s="76"/>
      <c r="IW132" s="76"/>
      <c r="IX132" s="76"/>
      <c r="IY132" s="76"/>
      <c r="IZ132" s="76"/>
      <c r="JA132" s="76"/>
      <c r="JB132" s="76"/>
      <c r="JC132" s="76"/>
      <c r="JD132" s="76"/>
      <c r="JE132" s="76"/>
      <c r="JF132" s="76"/>
      <c r="JG132" s="76"/>
      <c r="JH132" s="76"/>
      <c r="JI132" s="76"/>
      <c r="JJ132" s="76"/>
      <c r="JK132" s="76"/>
      <c r="JL132" s="76"/>
      <c r="JM132" s="76"/>
      <c r="JN132" s="76"/>
      <c r="JO132" s="76"/>
      <c r="JP132" s="76"/>
      <c r="JQ132" s="76"/>
      <c r="JR132" s="76"/>
      <c r="JS132" s="76"/>
      <c r="JT132" s="76"/>
      <c r="JU132" s="76"/>
      <c r="JV132" s="76"/>
      <c r="JW132" s="76"/>
      <c r="JX132" s="76"/>
      <c r="JY132" s="76"/>
      <c r="JZ132" s="76"/>
      <c r="KA132" s="76"/>
      <c r="KB132" s="76"/>
      <c r="KC132" s="76"/>
      <c r="KD132" s="76"/>
      <c r="KE132" s="76"/>
      <c r="KF132" s="76"/>
      <c r="KG132" s="76"/>
      <c r="KH132" s="76"/>
      <c r="KI132" s="76"/>
      <c r="KJ132" s="76"/>
      <c r="KK132" s="76"/>
      <c r="KL132" s="76"/>
      <c r="KM132" s="76"/>
      <c r="KN132" s="76"/>
      <c r="KO132" s="76"/>
      <c r="KP132" s="76"/>
      <c r="KQ132" s="76"/>
      <c r="KR132" s="76"/>
      <c r="KS132" s="76"/>
      <c r="KT132" s="76"/>
      <c r="KU132" s="76"/>
      <c r="KV132" s="76"/>
      <c r="KW132" s="76"/>
      <c r="KX132" s="76"/>
      <c r="KY132" s="76"/>
      <c r="KZ132" s="76"/>
      <c r="LA132" s="76"/>
      <c r="LB132" s="76"/>
      <c r="LC132" s="76"/>
      <c r="LD132" s="76"/>
      <c r="LE132" s="76"/>
      <c r="LF132" s="76"/>
      <c r="LG132" s="76"/>
      <c r="LH132" s="76"/>
      <c r="LI132" s="76"/>
      <c r="LJ132" s="76"/>
      <c r="LK132" s="76"/>
      <c r="LL132" s="76"/>
      <c r="LM132" s="76"/>
      <c r="LN132" s="76"/>
      <c r="LO132" s="76"/>
      <c r="LP132" s="76"/>
      <c r="LQ132" s="76"/>
      <c r="LR132" s="76"/>
      <c r="LS132" s="76"/>
      <c r="LT132" s="76"/>
      <c r="LU132" s="76"/>
      <c r="LV132" s="76"/>
      <c r="LW132" s="76"/>
      <c r="LX132" s="76"/>
      <c r="LY132" s="76"/>
      <c r="LZ132" s="76"/>
      <c r="MA132" s="76"/>
      <c r="MB132" s="76"/>
      <c r="MC132" s="76"/>
      <c r="MD132" s="76"/>
      <c r="ME132" s="76"/>
      <c r="MF132" s="76"/>
      <c r="MG132" s="76"/>
      <c r="MH132" s="76"/>
      <c r="MI132" s="76"/>
      <c r="MJ132" s="76"/>
      <c r="MK132" s="76"/>
      <c r="ML132" s="76"/>
      <c r="MM132" s="76"/>
      <c r="MN132" s="76"/>
      <c r="MO132" s="76"/>
      <c r="MP132" s="76"/>
      <c r="MQ132" s="76"/>
      <c r="MR132" s="76"/>
      <c r="MS132" s="76"/>
      <c r="MT132" s="76"/>
      <c r="MU132" s="76"/>
      <c r="MV132" s="76"/>
      <c r="MW132" s="76"/>
      <c r="MX132" s="76"/>
      <c r="MY132" s="76"/>
      <c r="MZ132" s="76"/>
      <c r="NA132" s="76"/>
      <c r="NB132" s="76"/>
      <c r="NC132" s="76"/>
      <c r="ND132" s="76"/>
      <c r="NE132" s="76"/>
      <c r="NF132" s="76"/>
      <c r="NG132" s="76"/>
      <c r="NH132" s="76"/>
      <c r="NI132" s="76"/>
      <c r="NJ132" s="76"/>
      <c r="NK132" s="76"/>
      <c r="NL132" s="76"/>
      <c r="NM132" s="76"/>
      <c r="NN132" s="76"/>
      <c r="NO132" s="76"/>
      <c r="NP132" s="76"/>
      <c r="NQ132" s="76"/>
      <c r="NR132" s="76"/>
      <c r="NS132" s="76"/>
      <c r="NT132" s="76"/>
      <c r="NU132" s="76"/>
      <c r="NV132" s="76"/>
      <c r="NW132" s="76"/>
      <c r="NX132" s="76"/>
      <c r="NY132" s="76"/>
      <c r="NZ132" s="76"/>
      <c r="OA132" s="76"/>
      <c r="OB132" s="76"/>
      <c r="OC132" s="76"/>
      <c r="OD132" s="76"/>
      <c r="OE132" s="76"/>
      <c r="OF132" s="76"/>
      <c r="OG132" s="76"/>
      <c r="OH132" s="76"/>
      <c r="OI132" s="76"/>
      <c r="OJ132" s="76"/>
      <c r="OK132" s="76"/>
      <c r="OL132" s="76"/>
      <c r="OM132" s="76"/>
      <c r="ON132" s="76"/>
      <c r="OO132" s="76"/>
      <c r="OP132" s="76"/>
      <c r="OQ132" s="76"/>
      <c r="OR132" s="76"/>
      <c r="OS132" s="76"/>
      <c r="OT132" s="76"/>
      <c r="OU132" s="76"/>
      <c r="OV132" s="76"/>
      <c r="OW132" s="76"/>
      <c r="OX132" s="76"/>
      <c r="OY132" s="76"/>
      <c r="OZ132" s="76"/>
      <c r="PA132" s="76"/>
      <c r="PB132" s="76"/>
      <c r="PC132" s="76"/>
      <c r="PD132" s="76"/>
      <c r="PE132" s="76"/>
      <c r="PF132" s="76"/>
      <c r="PG132" s="76"/>
      <c r="PH132" s="76"/>
      <c r="PI132" s="76"/>
      <c r="PJ132" s="76"/>
      <c r="PK132" s="76"/>
      <c r="PL132" s="76"/>
      <c r="PM132" s="76"/>
      <c r="PN132" s="76"/>
      <c r="PO132" s="76"/>
      <c r="PP132" s="76"/>
      <c r="PQ132" s="76"/>
      <c r="PR132" s="76"/>
      <c r="PS132" s="76"/>
      <c r="PT132" s="76"/>
      <c r="PU132" s="76"/>
      <c r="PV132" s="76"/>
      <c r="PW132" s="76"/>
      <c r="PX132" s="76"/>
      <c r="PY132" s="76"/>
      <c r="PZ132" s="76"/>
      <c r="QA132" s="76"/>
      <c r="QB132" s="76"/>
      <c r="QC132" s="76"/>
      <c r="QD132" s="76"/>
      <c r="QE132" s="76"/>
      <c r="QF132" s="76"/>
      <c r="QG132" s="76"/>
      <c r="QH132" s="76"/>
      <c r="QI132" s="76"/>
      <c r="QJ132" s="76"/>
      <c r="QK132" s="76"/>
      <c r="QL132" s="76"/>
      <c r="QM132" s="76"/>
      <c r="QN132" s="76"/>
      <c r="QO132" s="76"/>
      <c r="QP132" s="76"/>
      <c r="QQ132" s="76"/>
      <c r="QR132" s="76"/>
      <c r="QS132" s="76"/>
      <c r="QT132" s="76"/>
      <c r="QU132" s="76"/>
      <c r="QV132" s="76"/>
      <c r="QW132" s="76"/>
      <c r="QX132" s="76"/>
      <c r="QY132" s="76"/>
      <c r="QZ132" s="76"/>
      <c r="RA132" s="76"/>
      <c r="RB132" s="76"/>
      <c r="RC132" s="76"/>
      <c r="RD132" s="76"/>
      <c r="RE132" s="76"/>
      <c r="RF132" s="76"/>
      <c r="RG132" s="76"/>
      <c r="RH132" s="76"/>
      <c r="RI132" s="76"/>
      <c r="RJ132" s="76"/>
      <c r="RK132" s="76"/>
      <c r="RL132" s="76"/>
      <c r="RM132" s="76"/>
      <c r="RN132" s="76"/>
      <c r="RO132" s="76"/>
      <c r="RP132" s="76"/>
      <c r="RQ132" s="76"/>
      <c r="RR132" s="76"/>
      <c r="RS132" s="76"/>
      <c r="RT132" s="76"/>
      <c r="RU132" s="76"/>
      <c r="RV132" s="76"/>
      <c r="RW132" s="76"/>
      <c r="RX132" s="76"/>
      <c r="RY132" s="76"/>
      <c r="RZ132" s="76"/>
      <c r="SA132" s="76"/>
      <c r="SB132" s="76"/>
      <c r="SC132" s="76"/>
      <c r="SD132" s="76"/>
      <c r="SE132" s="76"/>
      <c r="SF132" s="76"/>
      <c r="SG132" s="76"/>
      <c r="SH132" s="76"/>
      <c r="SI132" s="76"/>
      <c r="SJ132" s="76"/>
      <c r="SK132" s="76"/>
      <c r="SL132" s="76"/>
      <c r="SM132" s="76"/>
      <c r="SN132" s="76"/>
      <c r="SO132" s="76"/>
      <c r="SP132" s="76"/>
      <c r="SQ132" s="76"/>
      <c r="SR132" s="76"/>
      <c r="SS132" s="76"/>
      <c r="ST132" s="76"/>
      <c r="SU132" s="76"/>
      <c r="SV132" s="76"/>
      <c r="SW132" s="76"/>
      <c r="SX132" s="76"/>
      <c r="SY132" s="76"/>
      <c r="SZ132" s="76"/>
      <c r="TA132" s="76"/>
      <c r="TB132" s="76"/>
      <c r="TC132" s="76"/>
      <c r="TD132" s="76"/>
      <c r="TE132" s="76"/>
      <c r="TF132" s="76"/>
      <c r="TG132" s="76"/>
      <c r="TH132" s="76"/>
      <c r="TI132" s="76"/>
      <c r="TJ132" s="76"/>
      <c r="TK132" s="76"/>
      <c r="TL132" s="76"/>
      <c r="TM132" s="76"/>
      <c r="TN132" s="76"/>
      <c r="TO132" s="76"/>
      <c r="TP132" s="76"/>
      <c r="TQ132" s="76"/>
      <c r="TR132" s="76"/>
      <c r="TS132" s="76"/>
      <c r="TT132" s="76"/>
      <c r="TU132" s="76"/>
      <c r="TV132" s="76"/>
      <c r="TW132" s="76"/>
      <c r="TX132" s="76"/>
      <c r="TY132" s="76"/>
      <c r="TZ132" s="76"/>
      <c r="UA132" s="76"/>
      <c r="UB132" s="76"/>
      <c r="UC132" s="76"/>
      <c r="UD132" s="76"/>
      <c r="UE132" s="76"/>
      <c r="UF132" s="76"/>
      <c r="UG132" s="76"/>
      <c r="UH132" s="76"/>
      <c r="UI132" s="76"/>
      <c r="UJ132" s="76"/>
      <c r="UK132" s="76"/>
      <c r="UL132" s="76"/>
      <c r="UM132" s="76"/>
      <c r="UN132" s="76"/>
      <c r="UO132" s="76"/>
      <c r="UP132" s="76"/>
      <c r="UQ132" s="76"/>
      <c r="UR132" s="76"/>
      <c r="US132" s="76"/>
      <c r="UT132" s="76"/>
      <c r="UU132" s="76"/>
      <c r="UV132" s="76"/>
      <c r="UW132" s="76"/>
      <c r="UX132" s="76"/>
      <c r="UY132" s="76"/>
      <c r="UZ132" s="76"/>
      <c r="VA132" s="76"/>
      <c r="VB132" s="76"/>
      <c r="VC132" s="76"/>
      <c r="VD132" s="76"/>
      <c r="VE132" s="76"/>
      <c r="VF132" s="76"/>
      <c r="VG132" s="76"/>
      <c r="VH132" s="76"/>
      <c r="VI132" s="76"/>
      <c r="VJ132" s="76"/>
      <c r="VK132" s="76"/>
      <c r="VL132" s="76"/>
      <c r="VM132" s="76"/>
      <c r="VN132" s="76"/>
      <c r="VO132" s="76"/>
      <c r="VP132" s="76"/>
      <c r="VQ132" s="76"/>
      <c r="VR132" s="76"/>
      <c r="VS132" s="76"/>
      <c r="VT132" s="76"/>
      <c r="VU132" s="76"/>
      <c r="VV132" s="76"/>
      <c r="VW132" s="76"/>
      <c r="VX132" s="76"/>
      <c r="VY132" s="76"/>
      <c r="VZ132" s="76"/>
      <c r="WA132" s="76"/>
      <c r="WB132" s="76"/>
      <c r="WC132" s="76"/>
      <c r="WD132" s="76"/>
      <c r="WE132" s="76"/>
      <c r="WF132" s="76"/>
      <c r="WG132" s="76"/>
      <c r="WH132" s="76"/>
      <c r="WI132" s="76"/>
      <c r="WJ132" s="76"/>
      <c r="WK132" s="76"/>
      <c r="WL132" s="76"/>
      <c r="WM132" s="76"/>
      <c r="WN132" s="76"/>
      <c r="WO132" s="76"/>
      <c r="WP132" s="76"/>
      <c r="WQ132" s="76"/>
      <c r="WR132" s="76"/>
      <c r="WS132" s="76"/>
      <c r="WT132" s="76"/>
      <c r="WU132" s="76"/>
      <c r="WV132" s="76"/>
      <c r="WW132" s="76"/>
      <c r="WX132" s="76"/>
      <c r="WY132" s="76"/>
      <c r="WZ132" s="76"/>
      <c r="XA132" s="76"/>
      <c r="XB132" s="76"/>
      <c r="XC132" s="76"/>
      <c r="XD132" s="76"/>
      <c r="XE132" s="76"/>
      <c r="XF132" s="76"/>
      <c r="XG132" s="76"/>
      <c r="XH132" s="76"/>
      <c r="XI132" s="76"/>
      <c r="XJ132" s="76"/>
      <c r="XK132" s="76"/>
      <c r="XL132" s="76"/>
      <c r="XM132" s="76"/>
      <c r="XN132" s="76"/>
      <c r="XO132" s="76"/>
      <c r="XP132" s="76"/>
      <c r="XQ132" s="76"/>
      <c r="XR132" s="76"/>
      <c r="XS132" s="76"/>
      <c r="XT132" s="76"/>
      <c r="XU132" s="76"/>
      <c r="XV132" s="76"/>
      <c r="XW132" s="76"/>
      <c r="XX132" s="76"/>
      <c r="XY132" s="76"/>
      <c r="XZ132" s="76"/>
      <c r="YA132" s="76"/>
      <c r="YB132" s="76"/>
      <c r="YC132" s="76"/>
      <c r="YD132" s="76"/>
      <c r="YE132" s="76"/>
      <c r="YF132" s="76"/>
      <c r="YG132" s="76"/>
      <c r="YH132" s="76"/>
      <c r="YI132" s="76"/>
      <c r="YJ132" s="76"/>
      <c r="YK132" s="76"/>
      <c r="YL132" s="76"/>
      <c r="YM132" s="76"/>
      <c r="YN132" s="76"/>
      <c r="YO132" s="76"/>
      <c r="YP132" s="76"/>
      <c r="YQ132" s="76"/>
      <c r="YR132" s="76"/>
      <c r="YS132" s="76"/>
      <c r="YT132" s="76"/>
      <c r="YU132" s="76"/>
      <c r="YV132" s="76"/>
      <c r="YW132" s="76"/>
      <c r="YX132" s="76"/>
      <c r="YY132" s="76"/>
      <c r="YZ132" s="76"/>
      <c r="ZA132" s="76"/>
      <c r="ZB132" s="76"/>
      <c r="ZC132" s="76"/>
      <c r="ZD132" s="76"/>
      <c r="ZE132" s="76"/>
      <c r="ZF132" s="76"/>
      <c r="ZG132" s="76"/>
      <c r="ZH132" s="76"/>
      <c r="ZI132" s="76"/>
      <c r="ZJ132" s="76"/>
      <c r="ZK132" s="76"/>
      <c r="ZL132" s="76"/>
      <c r="ZM132" s="76"/>
      <c r="ZN132" s="76"/>
      <c r="ZO132" s="76"/>
      <c r="ZP132" s="76"/>
      <c r="ZQ132" s="76"/>
      <c r="ZR132" s="76"/>
      <c r="ZS132" s="76"/>
      <c r="ZT132" s="76"/>
      <c r="ZU132" s="76"/>
      <c r="ZV132" s="76"/>
      <c r="ZW132" s="76"/>
      <c r="ZX132" s="76"/>
      <c r="ZY132" s="76"/>
      <c r="ZZ132" s="76"/>
      <c r="AAA132" s="76"/>
      <c r="AAB132" s="76"/>
      <c r="AAC132" s="76"/>
      <c r="AAD132" s="76"/>
      <c r="AAE132" s="76"/>
      <c r="AAF132" s="76"/>
      <c r="AAG132" s="76"/>
      <c r="AAH132" s="76"/>
      <c r="AAI132" s="76"/>
      <c r="AAJ132" s="76"/>
      <c r="AAK132" s="76"/>
      <c r="AAL132" s="76"/>
      <c r="AAM132" s="76"/>
      <c r="AAN132" s="76"/>
      <c r="AAO132" s="76"/>
      <c r="AAP132" s="76"/>
      <c r="AAQ132" s="76"/>
      <c r="AAR132" s="76"/>
      <c r="AAS132" s="76"/>
      <c r="AAT132" s="76"/>
      <c r="AAU132" s="76"/>
      <c r="AAV132" s="76"/>
      <c r="AAW132" s="76"/>
      <c r="AAX132" s="76"/>
      <c r="AAY132" s="76"/>
      <c r="AAZ132" s="76"/>
      <c r="ABA132" s="76"/>
      <c r="ABB132" s="76"/>
      <c r="ABC132" s="76"/>
      <c r="ABD132" s="76"/>
      <c r="ABE132" s="76"/>
      <c r="ABF132" s="76"/>
      <c r="ABG132" s="76"/>
      <c r="ABH132" s="76"/>
      <c r="ABI132" s="76"/>
      <c r="ABJ132" s="76"/>
      <c r="ABK132" s="76"/>
      <c r="ABL132" s="76"/>
      <c r="ABM132" s="76"/>
      <c r="ABN132" s="76"/>
      <c r="ABO132" s="76"/>
      <c r="ABP132" s="76"/>
      <c r="ABQ132" s="76"/>
      <c r="ABR132" s="76"/>
      <c r="ABS132" s="76"/>
      <c r="ABT132" s="76"/>
      <c r="ABU132" s="76"/>
      <c r="ABV132" s="76"/>
      <c r="ABW132" s="76"/>
      <c r="ABX132" s="76"/>
      <c r="ABY132" s="76"/>
      <c r="ABZ132" s="76"/>
      <c r="ACA132" s="76"/>
      <c r="ACB132" s="76"/>
      <c r="ACC132" s="76"/>
      <c r="ACD132" s="76"/>
      <c r="ACE132" s="76"/>
      <c r="ACF132" s="76"/>
      <c r="ACG132" s="76"/>
      <c r="ACH132" s="76"/>
      <c r="ACI132" s="76"/>
      <c r="ACJ132" s="76"/>
      <c r="ACK132" s="76"/>
      <c r="ACL132" s="76"/>
      <c r="ACM132" s="76"/>
      <c r="ACN132" s="76"/>
      <c r="ACO132" s="76"/>
      <c r="ACP132" s="76"/>
      <c r="ACQ132" s="76"/>
      <c r="ACR132" s="76"/>
      <c r="ACS132" s="76"/>
      <c r="ACT132" s="76"/>
      <c r="ACU132" s="76"/>
      <c r="ACV132" s="76"/>
      <c r="ACW132" s="76"/>
      <c r="ACX132" s="76"/>
      <c r="ACY132" s="76"/>
      <c r="ACZ132" s="76"/>
      <c r="ADA132" s="76"/>
      <c r="ADB132" s="76"/>
      <c r="ADC132" s="76"/>
      <c r="ADD132" s="76"/>
      <c r="ADE132" s="76"/>
      <c r="ADF132" s="76"/>
      <c r="ADG132" s="76"/>
      <c r="ADH132" s="76"/>
      <c r="ADI132" s="76"/>
      <c r="ADJ132" s="76"/>
      <c r="ADK132" s="76"/>
      <c r="ADL132" s="76"/>
      <c r="ADM132" s="76"/>
      <c r="ADN132" s="76"/>
      <c r="ADO132" s="76"/>
      <c r="ADP132" s="76"/>
      <c r="ADQ132" s="76"/>
      <c r="ADR132" s="76"/>
      <c r="ADS132" s="76"/>
      <c r="ADT132" s="76"/>
      <c r="ADU132" s="76"/>
      <c r="ADV132" s="76"/>
      <c r="ADW132" s="76"/>
      <c r="ADX132" s="76"/>
      <c r="ADY132" s="76"/>
      <c r="ADZ132" s="76"/>
      <c r="AEA132" s="76"/>
      <c r="AEB132" s="76"/>
      <c r="AEC132" s="76"/>
      <c r="AED132" s="76"/>
      <c r="AEE132" s="76"/>
      <c r="AEF132" s="76"/>
      <c r="AEG132" s="76"/>
      <c r="AEH132" s="76"/>
      <c r="AEI132" s="76"/>
      <c r="AEJ132" s="76"/>
      <c r="AEK132" s="76"/>
      <c r="AEL132" s="76"/>
      <c r="AEM132" s="76"/>
      <c r="AEN132" s="76"/>
      <c r="AEO132" s="76"/>
      <c r="AEP132" s="76"/>
      <c r="AEQ132" s="76"/>
      <c r="AER132" s="76"/>
      <c r="AES132" s="76"/>
      <c r="AET132" s="76"/>
      <c r="AEU132" s="76"/>
      <c r="AEV132" s="76"/>
      <c r="AEW132" s="76"/>
      <c r="AEX132" s="76"/>
      <c r="AEY132" s="76"/>
      <c r="AEZ132" s="76"/>
      <c r="AFA132" s="76"/>
      <c r="AFB132" s="76"/>
      <c r="AFC132" s="76"/>
      <c r="AFD132" s="76"/>
      <c r="AFE132" s="76"/>
      <c r="AFF132" s="76"/>
      <c r="AFG132" s="76"/>
      <c r="AFH132" s="76"/>
      <c r="AFI132" s="76"/>
      <c r="AFJ132" s="76"/>
      <c r="AFK132" s="76"/>
      <c r="AFL132" s="76"/>
      <c r="AFM132" s="76"/>
      <c r="AFN132" s="76"/>
      <c r="AFO132" s="76"/>
      <c r="AFP132" s="76"/>
      <c r="AFQ132" s="76"/>
      <c r="AFR132" s="76"/>
      <c r="AFS132" s="76"/>
      <c r="AFT132" s="76"/>
      <c r="AFU132" s="76"/>
      <c r="AFV132" s="76"/>
      <c r="AFW132" s="76"/>
      <c r="AFX132" s="76"/>
      <c r="AFY132" s="76"/>
      <c r="AFZ132" s="76"/>
      <c r="AGA132" s="76"/>
      <c r="AGB132" s="76"/>
      <c r="AGC132" s="76"/>
      <c r="AGD132" s="76"/>
      <c r="AGE132" s="76"/>
      <c r="AGF132" s="76"/>
      <c r="AGG132" s="76"/>
      <c r="AGH132" s="76"/>
      <c r="AGI132" s="76"/>
      <c r="AGJ132" s="76"/>
      <c r="AGK132" s="76"/>
      <c r="AGL132" s="76"/>
      <c r="AGM132" s="76"/>
      <c r="AGN132" s="76"/>
      <c r="AGO132" s="76"/>
      <c r="AGP132" s="76"/>
      <c r="AGQ132" s="76"/>
      <c r="AGR132" s="76"/>
      <c r="AGS132" s="76"/>
      <c r="AGT132" s="76"/>
      <c r="AGU132" s="76"/>
      <c r="AGV132" s="76"/>
      <c r="AGW132" s="76"/>
      <c r="AGX132" s="76"/>
      <c r="AGY132" s="76"/>
      <c r="AGZ132" s="76"/>
      <c r="AHA132" s="76"/>
      <c r="AHB132" s="76"/>
      <c r="AHC132" s="76"/>
      <c r="AHD132" s="76"/>
      <c r="AHE132" s="76"/>
      <c r="AHF132" s="76"/>
      <c r="AHG132" s="76"/>
      <c r="AHH132" s="76"/>
      <c r="AHI132" s="76"/>
      <c r="AHJ132" s="76"/>
      <c r="AHK132" s="76"/>
      <c r="AHL132" s="76"/>
      <c r="AHM132" s="76"/>
      <c r="AHN132" s="76"/>
      <c r="AHO132" s="76"/>
      <c r="AHP132" s="76"/>
      <c r="AHQ132" s="76"/>
      <c r="AHR132" s="76"/>
      <c r="AHS132" s="76"/>
      <c r="AHT132" s="76"/>
      <c r="AHU132" s="76"/>
      <c r="AHV132" s="76"/>
      <c r="AHW132" s="76"/>
      <c r="AHX132" s="76"/>
      <c r="AHY132" s="76"/>
      <c r="AHZ132" s="76"/>
      <c r="AIA132" s="76"/>
      <c r="AIB132" s="76"/>
      <c r="AIC132" s="76"/>
      <c r="AID132" s="76"/>
      <c r="AIE132" s="76"/>
      <c r="AIF132" s="76"/>
      <c r="AIG132" s="76"/>
      <c r="AIH132" s="76"/>
      <c r="AII132" s="76"/>
      <c r="AIJ132" s="76"/>
      <c r="AIK132" s="76"/>
      <c r="AIL132" s="76"/>
      <c r="AIM132" s="76"/>
      <c r="AIN132" s="76"/>
      <c r="AIO132" s="76"/>
      <c r="AIP132" s="76"/>
      <c r="AIQ132" s="76"/>
      <c r="AIR132" s="76"/>
      <c r="AIS132" s="76"/>
      <c r="AIT132" s="76"/>
      <c r="AIU132" s="76"/>
      <c r="AIV132" s="76"/>
      <c r="AIW132" s="76"/>
      <c r="AIX132" s="76"/>
      <c r="AIY132" s="76"/>
      <c r="AIZ132" s="76"/>
      <c r="AJA132" s="76"/>
      <c r="AJB132" s="76"/>
      <c r="AJC132" s="76"/>
      <c r="AJD132" s="76"/>
      <c r="AJE132" s="76"/>
      <c r="AJF132" s="76"/>
      <c r="AJG132" s="76"/>
      <c r="AJH132" s="76"/>
      <c r="AJI132" s="76"/>
      <c r="AJJ132" s="76"/>
      <c r="AJK132" s="76"/>
      <c r="AJL132" s="76"/>
      <c r="AJM132" s="76"/>
      <c r="AJN132" s="76"/>
      <c r="AJO132" s="76"/>
      <c r="AJP132" s="76"/>
      <c r="AJQ132" s="76"/>
      <c r="AJR132" s="76"/>
      <c r="AJS132" s="76"/>
      <c r="AJT132" s="76"/>
      <c r="AJU132" s="76"/>
      <c r="AJV132" s="76"/>
      <c r="AJW132" s="76"/>
      <c r="AJX132" s="76"/>
      <c r="AJY132" s="76"/>
      <c r="AJZ132" s="76"/>
      <c r="AKA132" s="76"/>
      <c r="AKB132" s="76"/>
      <c r="AKC132" s="76"/>
      <c r="AKD132" s="76"/>
      <c r="AKE132" s="76"/>
      <c r="AKF132" s="76"/>
      <c r="AKG132" s="76"/>
      <c r="AKH132" s="76"/>
      <c r="AKI132" s="76"/>
      <c r="AKJ132" s="76"/>
      <c r="AKK132" s="76"/>
      <c r="AKL132" s="76"/>
      <c r="AKM132" s="76"/>
      <c r="AKN132" s="76"/>
      <c r="AKO132" s="76"/>
      <c r="AKP132" s="76"/>
      <c r="AKQ132" s="76"/>
      <c r="AKR132" s="76"/>
      <c r="AKS132" s="76"/>
      <c r="AKT132" s="76"/>
      <c r="AKU132" s="76"/>
      <c r="AKV132" s="76"/>
      <c r="AKW132" s="76"/>
      <c r="AKX132" s="76"/>
      <c r="AKY132" s="76"/>
      <c r="AKZ132" s="76"/>
      <c r="ALA132" s="76"/>
      <c r="ALB132" s="76"/>
      <c r="ALC132" s="76"/>
      <c r="ALD132" s="76"/>
      <c r="ALE132" s="76"/>
      <c r="ALF132" s="76"/>
      <c r="ALG132" s="76"/>
      <c r="ALH132" s="76"/>
      <c r="ALI132" s="76"/>
      <c r="ALJ132" s="76"/>
      <c r="ALK132" s="76"/>
      <c r="ALL132" s="76"/>
      <c r="ALM132" s="76"/>
      <c r="ALN132" s="76"/>
      <c r="ALO132" s="76"/>
      <c r="ALP132" s="76"/>
      <c r="ALQ132" s="76"/>
      <c r="ALR132" s="76"/>
      <c r="ALS132" s="76"/>
      <c r="ALT132" s="76"/>
      <c r="ALU132" s="76"/>
      <c r="ALV132" s="76"/>
      <c r="ALW132" s="76"/>
      <c r="ALX132" s="76"/>
      <c r="ALY132" s="76"/>
      <c r="ALZ132" s="76"/>
      <c r="AMA132" s="76"/>
      <c r="AMB132" s="76"/>
      <c r="AMC132" s="76"/>
      <c r="AMD132" s="76"/>
      <c r="AME132" s="76"/>
    </row>
    <row r="133" spans="1:1019" s="80" customFormat="1" ht="25.5">
      <c r="A133" s="20" t="s">
        <v>150</v>
      </c>
      <c r="B133" s="21">
        <v>5213835</v>
      </c>
      <c r="C133" s="21" t="s">
        <v>96</v>
      </c>
      <c r="D133" s="71" t="s">
        <v>74</v>
      </c>
      <c r="E133" s="22" t="s">
        <v>72</v>
      </c>
      <c r="F133" s="59">
        <v>217</v>
      </c>
      <c r="G133" s="23">
        <v>0.78</v>
      </c>
      <c r="H133" s="69">
        <f t="shared" si="45"/>
        <v>0.21229999999999999</v>
      </c>
      <c r="I133" s="23">
        <f t="shared" si="46"/>
        <v>0.95</v>
      </c>
      <c r="J133" s="23">
        <f t="shared" si="47"/>
        <v>206.15</v>
      </c>
      <c r="K133" s="78">
        <f t="shared" si="48"/>
        <v>169.26000000000002</v>
      </c>
      <c r="L133" s="76"/>
      <c r="M133" s="79"/>
      <c r="N133" s="76"/>
      <c r="O133" s="76"/>
      <c r="P133" s="76"/>
      <c r="Q133" s="76"/>
      <c r="R133" s="76"/>
      <c r="S133" s="76"/>
      <c r="T133" s="76"/>
      <c r="U133" s="76"/>
      <c r="V133" s="76"/>
      <c r="W133" s="76"/>
      <c r="X133" s="76"/>
      <c r="Y133" s="76"/>
      <c r="Z133" s="76"/>
      <c r="AA133" s="76"/>
      <c r="AB133" s="76"/>
      <c r="AC133" s="76"/>
      <c r="AD133" s="76"/>
      <c r="AE133" s="76"/>
      <c r="AF133" s="76"/>
      <c r="AG133" s="76"/>
      <c r="AH133" s="76"/>
      <c r="AI133" s="76"/>
      <c r="AJ133" s="76"/>
      <c r="AK133" s="76"/>
      <c r="AL133" s="76"/>
      <c r="AM133" s="76"/>
      <c r="AN133" s="76"/>
      <c r="AO133" s="76"/>
      <c r="AP133" s="76"/>
      <c r="AQ133" s="76"/>
      <c r="AR133" s="76"/>
      <c r="AS133" s="76"/>
      <c r="AT133" s="76"/>
      <c r="AU133" s="76"/>
      <c r="AV133" s="76"/>
      <c r="AW133" s="76"/>
      <c r="AX133" s="76"/>
      <c r="AY133" s="76"/>
      <c r="AZ133" s="76"/>
      <c r="BA133" s="76"/>
      <c r="BB133" s="76"/>
      <c r="BC133" s="76"/>
      <c r="BD133" s="76"/>
      <c r="BE133" s="76"/>
      <c r="BF133" s="76"/>
      <c r="BG133" s="76"/>
      <c r="BH133" s="76"/>
      <c r="BI133" s="76"/>
      <c r="BJ133" s="76"/>
      <c r="BK133" s="76"/>
      <c r="BL133" s="76"/>
      <c r="BM133" s="76"/>
      <c r="BN133" s="76"/>
      <c r="BO133" s="76"/>
      <c r="BP133" s="76"/>
      <c r="BQ133" s="76"/>
      <c r="BR133" s="76"/>
      <c r="BS133" s="76"/>
      <c r="BT133" s="76"/>
      <c r="BU133" s="76"/>
      <c r="BV133" s="76"/>
      <c r="BW133" s="76"/>
      <c r="BX133" s="76"/>
      <c r="BY133" s="76"/>
      <c r="BZ133" s="76"/>
      <c r="CA133" s="76"/>
      <c r="CB133" s="76"/>
      <c r="CC133" s="76"/>
      <c r="CD133" s="76"/>
      <c r="CE133" s="76"/>
      <c r="CF133" s="76"/>
      <c r="CG133" s="76"/>
      <c r="CH133" s="76"/>
      <c r="CI133" s="76"/>
      <c r="CJ133" s="76"/>
      <c r="CK133" s="76"/>
      <c r="CL133" s="76"/>
      <c r="CM133" s="76"/>
      <c r="CN133" s="76"/>
      <c r="CO133" s="76"/>
      <c r="CP133" s="76"/>
      <c r="CQ133" s="76"/>
      <c r="CR133" s="76"/>
      <c r="CS133" s="76"/>
      <c r="CT133" s="76"/>
      <c r="CU133" s="76"/>
      <c r="CV133" s="76"/>
      <c r="CW133" s="76"/>
      <c r="CX133" s="76"/>
      <c r="CY133" s="76"/>
      <c r="CZ133" s="76"/>
      <c r="DA133" s="76"/>
      <c r="DB133" s="76"/>
      <c r="DC133" s="76"/>
      <c r="DD133" s="76"/>
      <c r="DE133" s="76"/>
      <c r="DF133" s="76"/>
      <c r="DG133" s="76"/>
      <c r="DH133" s="76"/>
      <c r="DI133" s="76"/>
      <c r="DJ133" s="76"/>
      <c r="DK133" s="76"/>
      <c r="DL133" s="76"/>
      <c r="DM133" s="76"/>
      <c r="DN133" s="76"/>
      <c r="DO133" s="76"/>
      <c r="DP133" s="76"/>
      <c r="DQ133" s="76"/>
      <c r="DR133" s="76"/>
      <c r="DS133" s="76"/>
      <c r="DT133" s="76"/>
      <c r="DU133" s="76"/>
      <c r="DV133" s="76"/>
      <c r="DW133" s="76"/>
      <c r="DX133" s="76"/>
      <c r="DY133" s="76"/>
      <c r="DZ133" s="76"/>
      <c r="EA133" s="76"/>
      <c r="EB133" s="76"/>
      <c r="EC133" s="76"/>
      <c r="ED133" s="76"/>
      <c r="EE133" s="76"/>
      <c r="EF133" s="76"/>
      <c r="EG133" s="76"/>
      <c r="EH133" s="76"/>
      <c r="EI133" s="76"/>
      <c r="EJ133" s="76"/>
      <c r="EK133" s="76"/>
      <c r="EL133" s="76"/>
      <c r="EM133" s="76"/>
      <c r="EN133" s="76"/>
      <c r="EO133" s="76"/>
      <c r="EP133" s="76"/>
      <c r="EQ133" s="76"/>
      <c r="ER133" s="76"/>
      <c r="ES133" s="76"/>
      <c r="ET133" s="76"/>
      <c r="EU133" s="76"/>
      <c r="EV133" s="76"/>
      <c r="EW133" s="76"/>
      <c r="EX133" s="76"/>
      <c r="EY133" s="76"/>
      <c r="EZ133" s="76"/>
      <c r="FA133" s="76"/>
      <c r="FB133" s="76"/>
      <c r="FC133" s="76"/>
      <c r="FD133" s="76"/>
      <c r="FE133" s="76"/>
      <c r="FF133" s="76"/>
      <c r="FG133" s="76"/>
      <c r="FH133" s="76"/>
      <c r="FI133" s="76"/>
      <c r="FJ133" s="76"/>
      <c r="FK133" s="76"/>
      <c r="FL133" s="76"/>
      <c r="FM133" s="76"/>
      <c r="FN133" s="76"/>
      <c r="FO133" s="76"/>
      <c r="FP133" s="76"/>
      <c r="FQ133" s="76"/>
      <c r="FR133" s="76"/>
      <c r="FS133" s="76"/>
      <c r="FT133" s="76"/>
      <c r="FU133" s="76"/>
      <c r="FV133" s="76"/>
      <c r="FW133" s="76"/>
      <c r="FX133" s="76"/>
      <c r="FY133" s="76"/>
      <c r="FZ133" s="76"/>
      <c r="GA133" s="76"/>
      <c r="GB133" s="76"/>
      <c r="GC133" s="76"/>
      <c r="GD133" s="76"/>
      <c r="GE133" s="76"/>
      <c r="GF133" s="76"/>
      <c r="GG133" s="76"/>
      <c r="GH133" s="76"/>
      <c r="GI133" s="76"/>
      <c r="GJ133" s="76"/>
      <c r="GK133" s="76"/>
      <c r="GL133" s="76"/>
      <c r="GM133" s="76"/>
      <c r="GN133" s="76"/>
      <c r="GO133" s="76"/>
      <c r="GP133" s="76"/>
      <c r="GQ133" s="76"/>
      <c r="GR133" s="76"/>
      <c r="GS133" s="76"/>
      <c r="GT133" s="76"/>
      <c r="GU133" s="76"/>
      <c r="GV133" s="76"/>
      <c r="GW133" s="76"/>
      <c r="GX133" s="76"/>
      <c r="GY133" s="76"/>
      <c r="GZ133" s="76"/>
      <c r="HA133" s="76"/>
      <c r="HB133" s="76"/>
      <c r="HC133" s="76"/>
      <c r="HD133" s="76"/>
      <c r="HE133" s="76"/>
      <c r="HF133" s="76"/>
      <c r="HG133" s="76"/>
      <c r="HH133" s="76"/>
      <c r="HI133" s="76"/>
      <c r="HJ133" s="76"/>
      <c r="HK133" s="76"/>
      <c r="HL133" s="76"/>
      <c r="HM133" s="76"/>
      <c r="HN133" s="76"/>
      <c r="HO133" s="76"/>
      <c r="HP133" s="76"/>
      <c r="HQ133" s="76"/>
      <c r="HR133" s="76"/>
      <c r="HS133" s="76"/>
      <c r="HT133" s="76"/>
      <c r="HU133" s="76"/>
      <c r="HV133" s="76"/>
      <c r="HW133" s="76"/>
      <c r="HX133" s="76"/>
      <c r="HY133" s="76"/>
      <c r="HZ133" s="76"/>
      <c r="IA133" s="76"/>
      <c r="IB133" s="76"/>
      <c r="IC133" s="76"/>
      <c r="ID133" s="76"/>
      <c r="IE133" s="76"/>
      <c r="IF133" s="76"/>
      <c r="IG133" s="76"/>
      <c r="IH133" s="76"/>
      <c r="II133" s="76"/>
      <c r="IJ133" s="76"/>
      <c r="IK133" s="76"/>
      <c r="IL133" s="76"/>
      <c r="IM133" s="76"/>
      <c r="IN133" s="76"/>
      <c r="IO133" s="76"/>
      <c r="IP133" s="76"/>
      <c r="IQ133" s="76"/>
      <c r="IR133" s="76"/>
      <c r="IS133" s="76"/>
      <c r="IT133" s="76"/>
      <c r="IU133" s="76"/>
      <c r="IV133" s="76"/>
      <c r="IW133" s="76"/>
      <c r="IX133" s="76"/>
      <c r="IY133" s="76"/>
      <c r="IZ133" s="76"/>
      <c r="JA133" s="76"/>
      <c r="JB133" s="76"/>
      <c r="JC133" s="76"/>
      <c r="JD133" s="76"/>
      <c r="JE133" s="76"/>
      <c r="JF133" s="76"/>
      <c r="JG133" s="76"/>
      <c r="JH133" s="76"/>
      <c r="JI133" s="76"/>
      <c r="JJ133" s="76"/>
      <c r="JK133" s="76"/>
      <c r="JL133" s="76"/>
      <c r="JM133" s="76"/>
      <c r="JN133" s="76"/>
      <c r="JO133" s="76"/>
      <c r="JP133" s="76"/>
      <c r="JQ133" s="76"/>
      <c r="JR133" s="76"/>
      <c r="JS133" s="76"/>
      <c r="JT133" s="76"/>
      <c r="JU133" s="76"/>
      <c r="JV133" s="76"/>
      <c r="JW133" s="76"/>
      <c r="JX133" s="76"/>
      <c r="JY133" s="76"/>
      <c r="JZ133" s="76"/>
      <c r="KA133" s="76"/>
      <c r="KB133" s="76"/>
      <c r="KC133" s="76"/>
      <c r="KD133" s="76"/>
      <c r="KE133" s="76"/>
      <c r="KF133" s="76"/>
      <c r="KG133" s="76"/>
      <c r="KH133" s="76"/>
      <c r="KI133" s="76"/>
      <c r="KJ133" s="76"/>
      <c r="KK133" s="76"/>
      <c r="KL133" s="76"/>
      <c r="KM133" s="76"/>
      <c r="KN133" s="76"/>
      <c r="KO133" s="76"/>
      <c r="KP133" s="76"/>
      <c r="KQ133" s="76"/>
      <c r="KR133" s="76"/>
      <c r="KS133" s="76"/>
      <c r="KT133" s="76"/>
      <c r="KU133" s="76"/>
      <c r="KV133" s="76"/>
      <c r="KW133" s="76"/>
      <c r="KX133" s="76"/>
      <c r="KY133" s="76"/>
      <c r="KZ133" s="76"/>
      <c r="LA133" s="76"/>
      <c r="LB133" s="76"/>
      <c r="LC133" s="76"/>
      <c r="LD133" s="76"/>
      <c r="LE133" s="76"/>
      <c r="LF133" s="76"/>
      <c r="LG133" s="76"/>
      <c r="LH133" s="76"/>
      <c r="LI133" s="76"/>
      <c r="LJ133" s="76"/>
      <c r="LK133" s="76"/>
      <c r="LL133" s="76"/>
      <c r="LM133" s="76"/>
      <c r="LN133" s="76"/>
      <c r="LO133" s="76"/>
      <c r="LP133" s="76"/>
      <c r="LQ133" s="76"/>
      <c r="LR133" s="76"/>
      <c r="LS133" s="76"/>
      <c r="LT133" s="76"/>
      <c r="LU133" s="76"/>
      <c r="LV133" s="76"/>
      <c r="LW133" s="76"/>
      <c r="LX133" s="76"/>
      <c r="LY133" s="76"/>
      <c r="LZ133" s="76"/>
      <c r="MA133" s="76"/>
      <c r="MB133" s="76"/>
      <c r="MC133" s="76"/>
      <c r="MD133" s="76"/>
      <c r="ME133" s="76"/>
      <c r="MF133" s="76"/>
      <c r="MG133" s="76"/>
      <c r="MH133" s="76"/>
      <c r="MI133" s="76"/>
      <c r="MJ133" s="76"/>
      <c r="MK133" s="76"/>
      <c r="ML133" s="76"/>
      <c r="MM133" s="76"/>
      <c r="MN133" s="76"/>
      <c r="MO133" s="76"/>
      <c r="MP133" s="76"/>
      <c r="MQ133" s="76"/>
      <c r="MR133" s="76"/>
      <c r="MS133" s="76"/>
      <c r="MT133" s="76"/>
      <c r="MU133" s="76"/>
      <c r="MV133" s="76"/>
      <c r="MW133" s="76"/>
      <c r="MX133" s="76"/>
      <c r="MY133" s="76"/>
      <c r="MZ133" s="76"/>
      <c r="NA133" s="76"/>
      <c r="NB133" s="76"/>
      <c r="NC133" s="76"/>
      <c r="ND133" s="76"/>
      <c r="NE133" s="76"/>
      <c r="NF133" s="76"/>
      <c r="NG133" s="76"/>
      <c r="NH133" s="76"/>
      <c r="NI133" s="76"/>
      <c r="NJ133" s="76"/>
      <c r="NK133" s="76"/>
      <c r="NL133" s="76"/>
      <c r="NM133" s="76"/>
      <c r="NN133" s="76"/>
      <c r="NO133" s="76"/>
      <c r="NP133" s="76"/>
      <c r="NQ133" s="76"/>
      <c r="NR133" s="76"/>
      <c r="NS133" s="76"/>
      <c r="NT133" s="76"/>
      <c r="NU133" s="76"/>
      <c r="NV133" s="76"/>
      <c r="NW133" s="76"/>
      <c r="NX133" s="76"/>
      <c r="NY133" s="76"/>
      <c r="NZ133" s="76"/>
      <c r="OA133" s="76"/>
      <c r="OB133" s="76"/>
      <c r="OC133" s="76"/>
      <c r="OD133" s="76"/>
      <c r="OE133" s="76"/>
      <c r="OF133" s="76"/>
      <c r="OG133" s="76"/>
      <c r="OH133" s="76"/>
      <c r="OI133" s="76"/>
      <c r="OJ133" s="76"/>
      <c r="OK133" s="76"/>
      <c r="OL133" s="76"/>
      <c r="OM133" s="76"/>
      <c r="ON133" s="76"/>
      <c r="OO133" s="76"/>
      <c r="OP133" s="76"/>
      <c r="OQ133" s="76"/>
      <c r="OR133" s="76"/>
      <c r="OS133" s="76"/>
      <c r="OT133" s="76"/>
      <c r="OU133" s="76"/>
      <c r="OV133" s="76"/>
      <c r="OW133" s="76"/>
      <c r="OX133" s="76"/>
      <c r="OY133" s="76"/>
      <c r="OZ133" s="76"/>
      <c r="PA133" s="76"/>
      <c r="PB133" s="76"/>
      <c r="PC133" s="76"/>
      <c r="PD133" s="76"/>
      <c r="PE133" s="76"/>
      <c r="PF133" s="76"/>
      <c r="PG133" s="76"/>
      <c r="PH133" s="76"/>
      <c r="PI133" s="76"/>
      <c r="PJ133" s="76"/>
      <c r="PK133" s="76"/>
      <c r="PL133" s="76"/>
      <c r="PM133" s="76"/>
      <c r="PN133" s="76"/>
      <c r="PO133" s="76"/>
      <c r="PP133" s="76"/>
      <c r="PQ133" s="76"/>
      <c r="PR133" s="76"/>
      <c r="PS133" s="76"/>
      <c r="PT133" s="76"/>
      <c r="PU133" s="76"/>
      <c r="PV133" s="76"/>
      <c r="PW133" s="76"/>
      <c r="PX133" s="76"/>
      <c r="PY133" s="76"/>
      <c r="PZ133" s="76"/>
      <c r="QA133" s="76"/>
      <c r="QB133" s="76"/>
      <c r="QC133" s="76"/>
      <c r="QD133" s="76"/>
      <c r="QE133" s="76"/>
      <c r="QF133" s="76"/>
      <c r="QG133" s="76"/>
      <c r="QH133" s="76"/>
      <c r="QI133" s="76"/>
      <c r="QJ133" s="76"/>
      <c r="QK133" s="76"/>
      <c r="QL133" s="76"/>
      <c r="QM133" s="76"/>
      <c r="QN133" s="76"/>
      <c r="QO133" s="76"/>
      <c r="QP133" s="76"/>
      <c r="QQ133" s="76"/>
      <c r="QR133" s="76"/>
      <c r="QS133" s="76"/>
      <c r="QT133" s="76"/>
      <c r="QU133" s="76"/>
      <c r="QV133" s="76"/>
      <c r="QW133" s="76"/>
      <c r="QX133" s="76"/>
      <c r="QY133" s="76"/>
      <c r="QZ133" s="76"/>
      <c r="RA133" s="76"/>
      <c r="RB133" s="76"/>
      <c r="RC133" s="76"/>
      <c r="RD133" s="76"/>
      <c r="RE133" s="76"/>
      <c r="RF133" s="76"/>
      <c r="RG133" s="76"/>
      <c r="RH133" s="76"/>
      <c r="RI133" s="76"/>
      <c r="RJ133" s="76"/>
      <c r="RK133" s="76"/>
      <c r="RL133" s="76"/>
      <c r="RM133" s="76"/>
      <c r="RN133" s="76"/>
      <c r="RO133" s="76"/>
      <c r="RP133" s="76"/>
      <c r="RQ133" s="76"/>
      <c r="RR133" s="76"/>
      <c r="RS133" s="76"/>
      <c r="RT133" s="76"/>
      <c r="RU133" s="76"/>
      <c r="RV133" s="76"/>
      <c r="RW133" s="76"/>
      <c r="RX133" s="76"/>
      <c r="RY133" s="76"/>
      <c r="RZ133" s="76"/>
      <c r="SA133" s="76"/>
      <c r="SB133" s="76"/>
      <c r="SC133" s="76"/>
      <c r="SD133" s="76"/>
      <c r="SE133" s="76"/>
      <c r="SF133" s="76"/>
      <c r="SG133" s="76"/>
      <c r="SH133" s="76"/>
      <c r="SI133" s="76"/>
      <c r="SJ133" s="76"/>
      <c r="SK133" s="76"/>
      <c r="SL133" s="76"/>
      <c r="SM133" s="76"/>
      <c r="SN133" s="76"/>
      <c r="SO133" s="76"/>
      <c r="SP133" s="76"/>
      <c r="SQ133" s="76"/>
      <c r="SR133" s="76"/>
      <c r="SS133" s="76"/>
      <c r="ST133" s="76"/>
      <c r="SU133" s="76"/>
      <c r="SV133" s="76"/>
      <c r="SW133" s="76"/>
      <c r="SX133" s="76"/>
      <c r="SY133" s="76"/>
      <c r="SZ133" s="76"/>
      <c r="TA133" s="76"/>
      <c r="TB133" s="76"/>
      <c r="TC133" s="76"/>
      <c r="TD133" s="76"/>
      <c r="TE133" s="76"/>
      <c r="TF133" s="76"/>
      <c r="TG133" s="76"/>
      <c r="TH133" s="76"/>
      <c r="TI133" s="76"/>
      <c r="TJ133" s="76"/>
      <c r="TK133" s="76"/>
      <c r="TL133" s="76"/>
      <c r="TM133" s="76"/>
      <c r="TN133" s="76"/>
      <c r="TO133" s="76"/>
      <c r="TP133" s="76"/>
      <c r="TQ133" s="76"/>
      <c r="TR133" s="76"/>
      <c r="TS133" s="76"/>
      <c r="TT133" s="76"/>
      <c r="TU133" s="76"/>
      <c r="TV133" s="76"/>
      <c r="TW133" s="76"/>
      <c r="TX133" s="76"/>
      <c r="TY133" s="76"/>
      <c r="TZ133" s="76"/>
      <c r="UA133" s="76"/>
      <c r="UB133" s="76"/>
      <c r="UC133" s="76"/>
      <c r="UD133" s="76"/>
      <c r="UE133" s="76"/>
      <c r="UF133" s="76"/>
      <c r="UG133" s="76"/>
      <c r="UH133" s="76"/>
      <c r="UI133" s="76"/>
      <c r="UJ133" s="76"/>
      <c r="UK133" s="76"/>
      <c r="UL133" s="76"/>
      <c r="UM133" s="76"/>
      <c r="UN133" s="76"/>
      <c r="UO133" s="76"/>
      <c r="UP133" s="76"/>
      <c r="UQ133" s="76"/>
      <c r="UR133" s="76"/>
      <c r="US133" s="76"/>
      <c r="UT133" s="76"/>
      <c r="UU133" s="76"/>
      <c r="UV133" s="76"/>
      <c r="UW133" s="76"/>
      <c r="UX133" s="76"/>
      <c r="UY133" s="76"/>
      <c r="UZ133" s="76"/>
      <c r="VA133" s="76"/>
      <c r="VB133" s="76"/>
      <c r="VC133" s="76"/>
      <c r="VD133" s="76"/>
      <c r="VE133" s="76"/>
      <c r="VF133" s="76"/>
      <c r="VG133" s="76"/>
      <c r="VH133" s="76"/>
      <c r="VI133" s="76"/>
      <c r="VJ133" s="76"/>
      <c r="VK133" s="76"/>
      <c r="VL133" s="76"/>
      <c r="VM133" s="76"/>
      <c r="VN133" s="76"/>
      <c r="VO133" s="76"/>
      <c r="VP133" s="76"/>
      <c r="VQ133" s="76"/>
      <c r="VR133" s="76"/>
      <c r="VS133" s="76"/>
      <c r="VT133" s="76"/>
      <c r="VU133" s="76"/>
      <c r="VV133" s="76"/>
      <c r="VW133" s="76"/>
      <c r="VX133" s="76"/>
      <c r="VY133" s="76"/>
      <c r="VZ133" s="76"/>
      <c r="WA133" s="76"/>
      <c r="WB133" s="76"/>
      <c r="WC133" s="76"/>
      <c r="WD133" s="76"/>
      <c r="WE133" s="76"/>
      <c r="WF133" s="76"/>
      <c r="WG133" s="76"/>
      <c r="WH133" s="76"/>
      <c r="WI133" s="76"/>
      <c r="WJ133" s="76"/>
      <c r="WK133" s="76"/>
      <c r="WL133" s="76"/>
      <c r="WM133" s="76"/>
      <c r="WN133" s="76"/>
      <c r="WO133" s="76"/>
      <c r="WP133" s="76"/>
      <c r="WQ133" s="76"/>
      <c r="WR133" s="76"/>
      <c r="WS133" s="76"/>
      <c r="WT133" s="76"/>
      <c r="WU133" s="76"/>
      <c r="WV133" s="76"/>
      <c r="WW133" s="76"/>
      <c r="WX133" s="76"/>
      <c r="WY133" s="76"/>
      <c r="WZ133" s="76"/>
      <c r="XA133" s="76"/>
      <c r="XB133" s="76"/>
      <c r="XC133" s="76"/>
      <c r="XD133" s="76"/>
      <c r="XE133" s="76"/>
      <c r="XF133" s="76"/>
      <c r="XG133" s="76"/>
      <c r="XH133" s="76"/>
      <c r="XI133" s="76"/>
      <c r="XJ133" s="76"/>
      <c r="XK133" s="76"/>
      <c r="XL133" s="76"/>
      <c r="XM133" s="76"/>
      <c r="XN133" s="76"/>
      <c r="XO133" s="76"/>
      <c r="XP133" s="76"/>
      <c r="XQ133" s="76"/>
      <c r="XR133" s="76"/>
      <c r="XS133" s="76"/>
      <c r="XT133" s="76"/>
      <c r="XU133" s="76"/>
      <c r="XV133" s="76"/>
      <c r="XW133" s="76"/>
      <c r="XX133" s="76"/>
      <c r="XY133" s="76"/>
      <c r="XZ133" s="76"/>
      <c r="YA133" s="76"/>
      <c r="YB133" s="76"/>
      <c r="YC133" s="76"/>
      <c r="YD133" s="76"/>
      <c r="YE133" s="76"/>
      <c r="YF133" s="76"/>
      <c r="YG133" s="76"/>
      <c r="YH133" s="76"/>
      <c r="YI133" s="76"/>
      <c r="YJ133" s="76"/>
      <c r="YK133" s="76"/>
      <c r="YL133" s="76"/>
      <c r="YM133" s="76"/>
      <c r="YN133" s="76"/>
      <c r="YO133" s="76"/>
      <c r="YP133" s="76"/>
      <c r="YQ133" s="76"/>
      <c r="YR133" s="76"/>
      <c r="YS133" s="76"/>
      <c r="YT133" s="76"/>
      <c r="YU133" s="76"/>
      <c r="YV133" s="76"/>
      <c r="YW133" s="76"/>
      <c r="YX133" s="76"/>
      <c r="YY133" s="76"/>
      <c r="YZ133" s="76"/>
      <c r="ZA133" s="76"/>
      <c r="ZB133" s="76"/>
      <c r="ZC133" s="76"/>
      <c r="ZD133" s="76"/>
      <c r="ZE133" s="76"/>
      <c r="ZF133" s="76"/>
      <c r="ZG133" s="76"/>
      <c r="ZH133" s="76"/>
      <c r="ZI133" s="76"/>
      <c r="ZJ133" s="76"/>
      <c r="ZK133" s="76"/>
      <c r="ZL133" s="76"/>
      <c r="ZM133" s="76"/>
      <c r="ZN133" s="76"/>
      <c r="ZO133" s="76"/>
      <c r="ZP133" s="76"/>
      <c r="ZQ133" s="76"/>
      <c r="ZR133" s="76"/>
      <c r="ZS133" s="76"/>
      <c r="ZT133" s="76"/>
      <c r="ZU133" s="76"/>
      <c r="ZV133" s="76"/>
      <c r="ZW133" s="76"/>
      <c r="ZX133" s="76"/>
      <c r="ZY133" s="76"/>
      <c r="ZZ133" s="76"/>
      <c r="AAA133" s="76"/>
      <c r="AAB133" s="76"/>
      <c r="AAC133" s="76"/>
      <c r="AAD133" s="76"/>
      <c r="AAE133" s="76"/>
      <c r="AAF133" s="76"/>
      <c r="AAG133" s="76"/>
      <c r="AAH133" s="76"/>
      <c r="AAI133" s="76"/>
      <c r="AAJ133" s="76"/>
      <c r="AAK133" s="76"/>
      <c r="AAL133" s="76"/>
      <c r="AAM133" s="76"/>
      <c r="AAN133" s="76"/>
      <c r="AAO133" s="76"/>
      <c r="AAP133" s="76"/>
      <c r="AAQ133" s="76"/>
      <c r="AAR133" s="76"/>
      <c r="AAS133" s="76"/>
      <c r="AAT133" s="76"/>
      <c r="AAU133" s="76"/>
      <c r="AAV133" s="76"/>
      <c r="AAW133" s="76"/>
      <c r="AAX133" s="76"/>
      <c r="AAY133" s="76"/>
      <c r="AAZ133" s="76"/>
      <c r="ABA133" s="76"/>
      <c r="ABB133" s="76"/>
      <c r="ABC133" s="76"/>
      <c r="ABD133" s="76"/>
      <c r="ABE133" s="76"/>
      <c r="ABF133" s="76"/>
      <c r="ABG133" s="76"/>
      <c r="ABH133" s="76"/>
      <c r="ABI133" s="76"/>
      <c r="ABJ133" s="76"/>
      <c r="ABK133" s="76"/>
      <c r="ABL133" s="76"/>
      <c r="ABM133" s="76"/>
      <c r="ABN133" s="76"/>
      <c r="ABO133" s="76"/>
      <c r="ABP133" s="76"/>
      <c r="ABQ133" s="76"/>
      <c r="ABR133" s="76"/>
      <c r="ABS133" s="76"/>
      <c r="ABT133" s="76"/>
      <c r="ABU133" s="76"/>
      <c r="ABV133" s="76"/>
      <c r="ABW133" s="76"/>
      <c r="ABX133" s="76"/>
      <c r="ABY133" s="76"/>
      <c r="ABZ133" s="76"/>
      <c r="ACA133" s="76"/>
      <c r="ACB133" s="76"/>
      <c r="ACC133" s="76"/>
      <c r="ACD133" s="76"/>
      <c r="ACE133" s="76"/>
      <c r="ACF133" s="76"/>
      <c r="ACG133" s="76"/>
      <c r="ACH133" s="76"/>
      <c r="ACI133" s="76"/>
      <c r="ACJ133" s="76"/>
      <c r="ACK133" s="76"/>
      <c r="ACL133" s="76"/>
      <c r="ACM133" s="76"/>
      <c r="ACN133" s="76"/>
      <c r="ACO133" s="76"/>
      <c r="ACP133" s="76"/>
      <c r="ACQ133" s="76"/>
      <c r="ACR133" s="76"/>
      <c r="ACS133" s="76"/>
      <c r="ACT133" s="76"/>
      <c r="ACU133" s="76"/>
      <c r="ACV133" s="76"/>
      <c r="ACW133" s="76"/>
      <c r="ACX133" s="76"/>
      <c r="ACY133" s="76"/>
      <c r="ACZ133" s="76"/>
      <c r="ADA133" s="76"/>
      <c r="ADB133" s="76"/>
      <c r="ADC133" s="76"/>
      <c r="ADD133" s="76"/>
      <c r="ADE133" s="76"/>
      <c r="ADF133" s="76"/>
      <c r="ADG133" s="76"/>
      <c r="ADH133" s="76"/>
      <c r="ADI133" s="76"/>
      <c r="ADJ133" s="76"/>
      <c r="ADK133" s="76"/>
      <c r="ADL133" s="76"/>
      <c r="ADM133" s="76"/>
      <c r="ADN133" s="76"/>
      <c r="ADO133" s="76"/>
      <c r="ADP133" s="76"/>
      <c r="ADQ133" s="76"/>
      <c r="ADR133" s="76"/>
      <c r="ADS133" s="76"/>
      <c r="ADT133" s="76"/>
      <c r="ADU133" s="76"/>
      <c r="ADV133" s="76"/>
      <c r="ADW133" s="76"/>
      <c r="ADX133" s="76"/>
      <c r="ADY133" s="76"/>
      <c r="ADZ133" s="76"/>
      <c r="AEA133" s="76"/>
      <c r="AEB133" s="76"/>
      <c r="AEC133" s="76"/>
      <c r="AED133" s="76"/>
      <c r="AEE133" s="76"/>
      <c r="AEF133" s="76"/>
      <c r="AEG133" s="76"/>
      <c r="AEH133" s="76"/>
      <c r="AEI133" s="76"/>
      <c r="AEJ133" s="76"/>
      <c r="AEK133" s="76"/>
      <c r="AEL133" s="76"/>
      <c r="AEM133" s="76"/>
      <c r="AEN133" s="76"/>
      <c r="AEO133" s="76"/>
      <c r="AEP133" s="76"/>
      <c r="AEQ133" s="76"/>
      <c r="AER133" s="76"/>
      <c r="AES133" s="76"/>
      <c r="AET133" s="76"/>
      <c r="AEU133" s="76"/>
      <c r="AEV133" s="76"/>
      <c r="AEW133" s="76"/>
      <c r="AEX133" s="76"/>
      <c r="AEY133" s="76"/>
      <c r="AEZ133" s="76"/>
      <c r="AFA133" s="76"/>
      <c r="AFB133" s="76"/>
      <c r="AFC133" s="76"/>
      <c r="AFD133" s="76"/>
      <c r="AFE133" s="76"/>
      <c r="AFF133" s="76"/>
      <c r="AFG133" s="76"/>
      <c r="AFH133" s="76"/>
      <c r="AFI133" s="76"/>
      <c r="AFJ133" s="76"/>
      <c r="AFK133" s="76"/>
      <c r="AFL133" s="76"/>
      <c r="AFM133" s="76"/>
      <c r="AFN133" s="76"/>
      <c r="AFO133" s="76"/>
      <c r="AFP133" s="76"/>
      <c r="AFQ133" s="76"/>
      <c r="AFR133" s="76"/>
      <c r="AFS133" s="76"/>
      <c r="AFT133" s="76"/>
      <c r="AFU133" s="76"/>
      <c r="AFV133" s="76"/>
      <c r="AFW133" s="76"/>
      <c r="AFX133" s="76"/>
      <c r="AFY133" s="76"/>
      <c r="AFZ133" s="76"/>
      <c r="AGA133" s="76"/>
      <c r="AGB133" s="76"/>
      <c r="AGC133" s="76"/>
      <c r="AGD133" s="76"/>
      <c r="AGE133" s="76"/>
      <c r="AGF133" s="76"/>
      <c r="AGG133" s="76"/>
      <c r="AGH133" s="76"/>
      <c r="AGI133" s="76"/>
      <c r="AGJ133" s="76"/>
      <c r="AGK133" s="76"/>
      <c r="AGL133" s="76"/>
      <c r="AGM133" s="76"/>
      <c r="AGN133" s="76"/>
      <c r="AGO133" s="76"/>
      <c r="AGP133" s="76"/>
      <c r="AGQ133" s="76"/>
      <c r="AGR133" s="76"/>
      <c r="AGS133" s="76"/>
      <c r="AGT133" s="76"/>
      <c r="AGU133" s="76"/>
      <c r="AGV133" s="76"/>
      <c r="AGW133" s="76"/>
      <c r="AGX133" s="76"/>
      <c r="AGY133" s="76"/>
      <c r="AGZ133" s="76"/>
      <c r="AHA133" s="76"/>
      <c r="AHB133" s="76"/>
      <c r="AHC133" s="76"/>
      <c r="AHD133" s="76"/>
      <c r="AHE133" s="76"/>
      <c r="AHF133" s="76"/>
      <c r="AHG133" s="76"/>
      <c r="AHH133" s="76"/>
      <c r="AHI133" s="76"/>
      <c r="AHJ133" s="76"/>
      <c r="AHK133" s="76"/>
      <c r="AHL133" s="76"/>
      <c r="AHM133" s="76"/>
      <c r="AHN133" s="76"/>
      <c r="AHO133" s="76"/>
      <c r="AHP133" s="76"/>
      <c r="AHQ133" s="76"/>
      <c r="AHR133" s="76"/>
      <c r="AHS133" s="76"/>
      <c r="AHT133" s="76"/>
      <c r="AHU133" s="76"/>
      <c r="AHV133" s="76"/>
      <c r="AHW133" s="76"/>
      <c r="AHX133" s="76"/>
      <c r="AHY133" s="76"/>
      <c r="AHZ133" s="76"/>
      <c r="AIA133" s="76"/>
      <c r="AIB133" s="76"/>
      <c r="AIC133" s="76"/>
      <c r="AID133" s="76"/>
      <c r="AIE133" s="76"/>
      <c r="AIF133" s="76"/>
      <c r="AIG133" s="76"/>
      <c r="AIH133" s="76"/>
      <c r="AII133" s="76"/>
      <c r="AIJ133" s="76"/>
      <c r="AIK133" s="76"/>
      <c r="AIL133" s="76"/>
      <c r="AIM133" s="76"/>
      <c r="AIN133" s="76"/>
      <c r="AIO133" s="76"/>
      <c r="AIP133" s="76"/>
      <c r="AIQ133" s="76"/>
      <c r="AIR133" s="76"/>
      <c r="AIS133" s="76"/>
      <c r="AIT133" s="76"/>
      <c r="AIU133" s="76"/>
      <c r="AIV133" s="76"/>
      <c r="AIW133" s="76"/>
      <c r="AIX133" s="76"/>
      <c r="AIY133" s="76"/>
      <c r="AIZ133" s="76"/>
      <c r="AJA133" s="76"/>
      <c r="AJB133" s="76"/>
      <c r="AJC133" s="76"/>
      <c r="AJD133" s="76"/>
      <c r="AJE133" s="76"/>
      <c r="AJF133" s="76"/>
      <c r="AJG133" s="76"/>
      <c r="AJH133" s="76"/>
      <c r="AJI133" s="76"/>
      <c r="AJJ133" s="76"/>
      <c r="AJK133" s="76"/>
      <c r="AJL133" s="76"/>
      <c r="AJM133" s="76"/>
      <c r="AJN133" s="76"/>
      <c r="AJO133" s="76"/>
      <c r="AJP133" s="76"/>
      <c r="AJQ133" s="76"/>
      <c r="AJR133" s="76"/>
      <c r="AJS133" s="76"/>
      <c r="AJT133" s="76"/>
      <c r="AJU133" s="76"/>
      <c r="AJV133" s="76"/>
      <c r="AJW133" s="76"/>
      <c r="AJX133" s="76"/>
      <c r="AJY133" s="76"/>
      <c r="AJZ133" s="76"/>
      <c r="AKA133" s="76"/>
      <c r="AKB133" s="76"/>
      <c r="AKC133" s="76"/>
      <c r="AKD133" s="76"/>
      <c r="AKE133" s="76"/>
      <c r="AKF133" s="76"/>
      <c r="AKG133" s="76"/>
      <c r="AKH133" s="76"/>
      <c r="AKI133" s="76"/>
      <c r="AKJ133" s="76"/>
      <c r="AKK133" s="76"/>
      <c r="AKL133" s="76"/>
      <c r="AKM133" s="76"/>
      <c r="AKN133" s="76"/>
      <c r="AKO133" s="76"/>
      <c r="AKP133" s="76"/>
      <c r="AKQ133" s="76"/>
      <c r="AKR133" s="76"/>
      <c r="AKS133" s="76"/>
      <c r="AKT133" s="76"/>
      <c r="AKU133" s="76"/>
      <c r="AKV133" s="76"/>
      <c r="AKW133" s="76"/>
      <c r="AKX133" s="76"/>
      <c r="AKY133" s="76"/>
      <c r="AKZ133" s="76"/>
      <c r="ALA133" s="76"/>
      <c r="ALB133" s="76"/>
      <c r="ALC133" s="76"/>
      <c r="ALD133" s="76"/>
      <c r="ALE133" s="76"/>
      <c r="ALF133" s="76"/>
      <c r="ALG133" s="76"/>
      <c r="ALH133" s="76"/>
      <c r="ALI133" s="76"/>
      <c r="ALJ133" s="76"/>
      <c r="ALK133" s="76"/>
      <c r="ALL133" s="76"/>
      <c r="ALM133" s="76"/>
      <c r="ALN133" s="76"/>
      <c r="ALO133" s="76"/>
      <c r="ALP133" s="76"/>
      <c r="ALQ133" s="76"/>
      <c r="ALR133" s="76"/>
      <c r="ALS133" s="76"/>
      <c r="ALT133" s="76"/>
      <c r="ALU133" s="76"/>
      <c r="ALV133" s="76"/>
      <c r="ALW133" s="76"/>
      <c r="ALX133" s="76"/>
      <c r="ALY133" s="76"/>
      <c r="ALZ133" s="76"/>
      <c r="AMA133" s="76"/>
      <c r="AMB133" s="76"/>
      <c r="AMC133" s="76"/>
      <c r="AMD133" s="76"/>
      <c r="AME133" s="76"/>
    </row>
    <row r="134" spans="1:1019" s="80" customFormat="1" ht="25.5">
      <c r="A134" s="20" t="s">
        <v>151</v>
      </c>
      <c r="B134" s="21">
        <v>5213848</v>
      </c>
      <c r="C134" s="21" t="s">
        <v>96</v>
      </c>
      <c r="D134" s="71" t="s">
        <v>75</v>
      </c>
      <c r="E134" s="22" t="s">
        <v>72</v>
      </c>
      <c r="F134" s="59">
        <v>2</v>
      </c>
      <c r="G134" s="23">
        <v>1.1000000000000001</v>
      </c>
      <c r="H134" s="69">
        <f t="shared" si="45"/>
        <v>0.21229999999999999</v>
      </c>
      <c r="I134" s="23">
        <f t="shared" si="46"/>
        <v>1.33</v>
      </c>
      <c r="J134" s="23">
        <f t="shared" si="47"/>
        <v>2.66</v>
      </c>
      <c r="K134" s="78">
        <f t="shared" si="48"/>
        <v>2.2000000000000002</v>
      </c>
      <c r="L134" s="76"/>
      <c r="M134" s="79"/>
      <c r="N134" s="76"/>
      <c r="O134" s="76"/>
      <c r="P134" s="76"/>
      <c r="Q134" s="76"/>
      <c r="R134" s="76"/>
      <c r="S134" s="76"/>
      <c r="T134" s="76"/>
      <c r="U134" s="76"/>
      <c r="V134" s="76"/>
      <c r="W134" s="76"/>
      <c r="X134" s="76"/>
      <c r="Y134" s="76"/>
      <c r="Z134" s="76"/>
      <c r="AA134" s="76"/>
      <c r="AB134" s="76"/>
      <c r="AC134" s="76"/>
      <c r="AD134" s="76"/>
      <c r="AE134" s="76"/>
      <c r="AF134" s="76"/>
      <c r="AG134" s="76"/>
      <c r="AH134" s="76"/>
      <c r="AI134" s="76"/>
      <c r="AJ134" s="76"/>
      <c r="AK134" s="76"/>
      <c r="AL134" s="76"/>
      <c r="AM134" s="76"/>
      <c r="AN134" s="76"/>
      <c r="AO134" s="76"/>
      <c r="AP134" s="76"/>
      <c r="AQ134" s="76"/>
      <c r="AR134" s="76"/>
      <c r="AS134" s="76"/>
      <c r="AT134" s="76"/>
      <c r="AU134" s="76"/>
      <c r="AV134" s="76"/>
      <c r="AW134" s="76"/>
      <c r="AX134" s="76"/>
      <c r="AY134" s="76"/>
      <c r="AZ134" s="76"/>
      <c r="BA134" s="76"/>
      <c r="BB134" s="76"/>
      <c r="BC134" s="76"/>
      <c r="BD134" s="76"/>
      <c r="BE134" s="76"/>
      <c r="BF134" s="76"/>
      <c r="BG134" s="76"/>
      <c r="BH134" s="76"/>
      <c r="BI134" s="76"/>
      <c r="BJ134" s="76"/>
      <c r="BK134" s="76"/>
      <c r="BL134" s="76"/>
      <c r="BM134" s="76"/>
      <c r="BN134" s="76"/>
      <c r="BO134" s="76"/>
      <c r="BP134" s="76"/>
      <c r="BQ134" s="76"/>
      <c r="BR134" s="76"/>
      <c r="BS134" s="76"/>
      <c r="BT134" s="76"/>
      <c r="BU134" s="76"/>
      <c r="BV134" s="76"/>
      <c r="BW134" s="76"/>
      <c r="BX134" s="76"/>
      <c r="BY134" s="76"/>
      <c r="BZ134" s="76"/>
      <c r="CA134" s="76"/>
      <c r="CB134" s="76"/>
      <c r="CC134" s="76"/>
      <c r="CD134" s="76"/>
      <c r="CE134" s="76"/>
      <c r="CF134" s="76"/>
      <c r="CG134" s="76"/>
      <c r="CH134" s="76"/>
      <c r="CI134" s="76"/>
      <c r="CJ134" s="76"/>
      <c r="CK134" s="76"/>
      <c r="CL134" s="76"/>
      <c r="CM134" s="76"/>
      <c r="CN134" s="76"/>
      <c r="CO134" s="76"/>
      <c r="CP134" s="76"/>
      <c r="CQ134" s="76"/>
      <c r="CR134" s="76"/>
      <c r="CS134" s="76"/>
      <c r="CT134" s="76"/>
      <c r="CU134" s="76"/>
      <c r="CV134" s="76"/>
      <c r="CW134" s="76"/>
      <c r="CX134" s="76"/>
      <c r="CY134" s="76"/>
      <c r="CZ134" s="76"/>
      <c r="DA134" s="76"/>
      <c r="DB134" s="76"/>
      <c r="DC134" s="76"/>
      <c r="DD134" s="76"/>
      <c r="DE134" s="76"/>
      <c r="DF134" s="76"/>
      <c r="DG134" s="76"/>
      <c r="DH134" s="76"/>
      <c r="DI134" s="76"/>
      <c r="DJ134" s="76"/>
      <c r="DK134" s="76"/>
      <c r="DL134" s="76"/>
      <c r="DM134" s="76"/>
      <c r="DN134" s="76"/>
      <c r="DO134" s="76"/>
      <c r="DP134" s="76"/>
      <c r="DQ134" s="76"/>
      <c r="DR134" s="76"/>
      <c r="DS134" s="76"/>
      <c r="DT134" s="76"/>
      <c r="DU134" s="76"/>
      <c r="DV134" s="76"/>
      <c r="DW134" s="76"/>
      <c r="DX134" s="76"/>
      <c r="DY134" s="76"/>
      <c r="DZ134" s="76"/>
      <c r="EA134" s="76"/>
      <c r="EB134" s="76"/>
      <c r="EC134" s="76"/>
      <c r="ED134" s="76"/>
      <c r="EE134" s="76"/>
      <c r="EF134" s="76"/>
      <c r="EG134" s="76"/>
      <c r="EH134" s="76"/>
      <c r="EI134" s="76"/>
      <c r="EJ134" s="76"/>
      <c r="EK134" s="76"/>
      <c r="EL134" s="76"/>
      <c r="EM134" s="76"/>
      <c r="EN134" s="76"/>
      <c r="EO134" s="76"/>
      <c r="EP134" s="76"/>
      <c r="EQ134" s="76"/>
      <c r="ER134" s="76"/>
      <c r="ES134" s="76"/>
      <c r="ET134" s="76"/>
      <c r="EU134" s="76"/>
      <c r="EV134" s="76"/>
      <c r="EW134" s="76"/>
      <c r="EX134" s="76"/>
      <c r="EY134" s="76"/>
      <c r="EZ134" s="76"/>
      <c r="FA134" s="76"/>
      <c r="FB134" s="76"/>
      <c r="FC134" s="76"/>
      <c r="FD134" s="76"/>
      <c r="FE134" s="76"/>
      <c r="FF134" s="76"/>
      <c r="FG134" s="76"/>
      <c r="FH134" s="76"/>
      <c r="FI134" s="76"/>
      <c r="FJ134" s="76"/>
      <c r="FK134" s="76"/>
      <c r="FL134" s="76"/>
      <c r="FM134" s="76"/>
      <c r="FN134" s="76"/>
      <c r="FO134" s="76"/>
      <c r="FP134" s="76"/>
      <c r="FQ134" s="76"/>
      <c r="FR134" s="76"/>
      <c r="FS134" s="76"/>
      <c r="FT134" s="76"/>
      <c r="FU134" s="76"/>
      <c r="FV134" s="76"/>
      <c r="FW134" s="76"/>
      <c r="FX134" s="76"/>
      <c r="FY134" s="76"/>
      <c r="FZ134" s="76"/>
      <c r="GA134" s="76"/>
      <c r="GB134" s="76"/>
      <c r="GC134" s="76"/>
      <c r="GD134" s="76"/>
      <c r="GE134" s="76"/>
      <c r="GF134" s="76"/>
      <c r="GG134" s="76"/>
      <c r="GH134" s="76"/>
      <c r="GI134" s="76"/>
      <c r="GJ134" s="76"/>
      <c r="GK134" s="76"/>
      <c r="GL134" s="76"/>
      <c r="GM134" s="76"/>
      <c r="GN134" s="76"/>
      <c r="GO134" s="76"/>
      <c r="GP134" s="76"/>
      <c r="GQ134" s="76"/>
      <c r="GR134" s="76"/>
      <c r="GS134" s="76"/>
      <c r="GT134" s="76"/>
      <c r="GU134" s="76"/>
      <c r="GV134" s="76"/>
      <c r="GW134" s="76"/>
      <c r="GX134" s="76"/>
      <c r="GY134" s="76"/>
      <c r="GZ134" s="76"/>
      <c r="HA134" s="76"/>
      <c r="HB134" s="76"/>
      <c r="HC134" s="76"/>
      <c r="HD134" s="76"/>
      <c r="HE134" s="76"/>
      <c r="HF134" s="76"/>
      <c r="HG134" s="76"/>
      <c r="HH134" s="76"/>
      <c r="HI134" s="76"/>
      <c r="HJ134" s="76"/>
      <c r="HK134" s="76"/>
      <c r="HL134" s="76"/>
      <c r="HM134" s="76"/>
      <c r="HN134" s="76"/>
      <c r="HO134" s="76"/>
      <c r="HP134" s="76"/>
      <c r="HQ134" s="76"/>
      <c r="HR134" s="76"/>
      <c r="HS134" s="76"/>
      <c r="HT134" s="76"/>
      <c r="HU134" s="76"/>
      <c r="HV134" s="76"/>
      <c r="HW134" s="76"/>
      <c r="HX134" s="76"/>
      <c r="HY134" s="76"/>
      <c r="HZ134" s="76"/>
      <c r="IA134" s="76"/>
      <c r="IB134" s="76"/>
      <c r="IC134" s="76"/>
      <c r="ID134" s="76"/>
      <c r="IE134" s="76"/>
      <c r="IF134" s="76"/>
      <c r="IG134" s="76"/>
      <c r="IH134" s="76"/>
      <c r="II134" s="76"/>
      <c r="IJ134" s="76"/>
      <c r="IK134" s="76"/>
      <c r="IL134" s="76"/>
      <c r="IM134" s="76"/>
      <c r="IN134" s="76"/>
      <c r="IO134" s="76"/>
      <c r="IP134" s="76"/>
      <c r="IQ134" s="76"/>
      <c r="IR134" s="76"/>
      <c r="IS134" s="76"/>
      <c r="IT134" s="76"/>
      <c r="IU134" s="76"/>
      <c r="IV134" s="76"/>
      <c r="IW134" s="76"/>
      <c r="IX134" s="76"/>
      <c r="IY134" s="76"/>
      <c r="IZ134" s="76"/>
      <c r="JA134" s="76"/>
      <c r="JB134" s="76"/>
      <c r="JC134" s="76"/>
      <c r="JD134" s="76"/>
      <c r="JE134" s="76"/>
      <c r="JF134" s="76"/>
      <c r="JG134" s="76"/>
      <c r="JH134" s="76"/>
      <c r="JI134" s="76"/>
      <c r="JJ134" s="76"/>
      <c r="JK134" s="76"/>
      <c r="JL134" s="76"/>
      <c r="JM134" s="76"/>
      <c r="JN134" s="76"/>
      <c r="JO134" s="76"/>
      <c r="JP134" s="76"/>
      <c r="JQ134" s="76"/>
      <c r="JR134" s="76"/>
      <c r="JS134" s="76"/>
      <c r="JT134" s="76"/>
      <c r="JU134" s="76"/>
      <c r="JV134" s="76"/>
      <c r="JW134" s="76"/>
      <c r="JX134" s="76"/>
      <c r="JY134" s="76"/>
      <c r="JZ134" s="76"/>
      <c r="KA134" s="76"/>
      <c r="KB134" s="76"/>
      <c r="KC134" s="76"/>
      <c r="KD134" s="76"/>
      <c r="KE134" s="76"/>
      <c r="KF134" s="76"/>
      <c r="KG134" s="76"/>
      <c r="KH134" s="76"/>
      <c r="KI134" s="76"/>
      <c r="KJ134" s="76"/>
      <c r="KK134" s="76"/>
      <c r="KL134" s="76"/>
      <c r="KM134" s="76"/>
      <c r="KN134" s="76"/>
      <c r="KO134" s="76"/>
      <c r="KP134" s="76"/>
      <c r="KQ134" s="76"/>
      <c r="KR134" s="76"/>
      <c r="KS134" s="76"/>
      <c r="KT134" s="76"/>
      <c r="KU134" s="76"/>
      <c r="KV134" s="76"/>
      <c r="KW134" s="76"/>
      <c r="KX134" s="76"/>
      <c r="KY134" s="76"/>
      <c r="KZ134" s="76"/>
      <c r="LA134" s="76"/>
      <c r="LB134" s="76"/>
      <c r="LC134" s="76"/>
      <c r="LD134" s="76"/>
      <c r="LE134" s="76"/>
      <c r="LF134" s="76"/>
      <c r="LG134" s="76"/>
      <c r="LH134" s="76"/>
      <c r="LI134" s="76"/>
      <c r="LJ134" s="76"/>
      <c r="LK134" s="76"/>
      <c r="LL134" s="76"/>
      <c r="LM134" s="76"/>
      <c r="LN134" s="76"/>
      <c r="LO134" s="76"/>
      <c r="LP134" s="76"/>
      <c r="LQ134" s="76"/>
      <c r="LR134" s="76"/>
      <c r="LS134" s="76"/>
      <c r="LT134" s="76"/>
      <c r="LU134" s="76"/>
      <c r="LV134" s="76"/>
      <c r="LW134" s="76"/>
      <c r="LX134" s="76"/>
      <c r="LY134" s="76"/>
      <c r="LZ134" s="76"/>
      <c r="MA134" s="76"/>
      <c r="MB134" s="76"/>
      <c r="MC134" s="76"/>
      <c r="MD134" s="76"/>
      <c r="ME134" s="76"/>
      <c r="MF134" s="76"/>
      <c r="MG134" s="76"/>
      <c r="MH134" s="76"/>
      <c r="MI134" s="76"/>
      <c r="MJ134" s="76"/>
      <c r="MK134" s="76"/>
      <c r="ML134" s="76"/>
      <c r="MM134" s="76"/>
      <c r="MN134" s="76"/>
      <c r="MO134" s="76"/>
      <c r="MP134" s="76"/>
      <c r="MQ134" s="76"/>
      <c r="MR134" s="76"/>
      <c r="MS134" s="76"/>
      <c r="MT134" s="76"/>
      <c r="MU134" s="76"/>
      <c r="MV134" s="76"/>
      <c r="MW134" s="76"/>
      <c r="MX134" s="76"/>
      <c r="MY134" s="76"/>
      <c r="MZ134" s="76"/>
      <c r="NA134" s="76"/>
      <c r="NB134" s="76"/>
      <c r="NC134" s="76"/>
      <c r="ND134" s="76"/>
      <c r="NE134" s="76"/>
      <c r="NF134" s="76"/>
      <c r="NG134" s="76"/>
      <c r="NH134" s="76"/>
      <c r="NI134" s="76"/>
      <c r="NJ134" s="76"/>
      <c r="NK134" s="76"/>
      <c r="NL134" s="76"/>
      <c r="NM134" s="76"/>
      <c r="NN134" s="76"/>
      <c r="NO134" s="76"/>
      <c r="NP134" s="76"/>
      <c r="NQ134" s="76"/>
      <c r="NR134" s="76"/>
      <c r="NS134" s="76"/>
      <c r="NT134" s="76"/>
      <c r="NU134" s="76"/>
      <c r="NV134" s="76"/>
      <c r="NW134" s="76"/>
      <c r="NX134" s="76"/>
      <c r="NY134" s="76"/>
      <c r="NZ134" s="76"/>
      <c r="OA134" s="76"/>
      <c r="OB134" s="76"/>
      <c r="OC134" s="76"/>
      <c r="OD134" s="76"/>
      <c r="OE134" s="76"/>
      <c r="OF134" s="76"/>
      <c r="OG134" s="76"/>
      <c r="OH134" s="76"/>
      <c r="OI134" s="76"/>
      <c r="OJ134" s="76"/>
      <c r="OK134" s="76"/>
      <c r="OL134" s="76"/>
      <c r="OM134" s="76"/>
      <c r="ON134" s="76"/>
      <c r="OO134" s="76"/>
      <c r="OP134" s="76"/>
      <c r="OQ134" s="76"/>
      <c r="OR134" s="76"/>
      <c r="OS134" s="76"/>
      <c r="OT134" s="76"/>
      <c r="OU134" s="76"/>
      <c r="OV134" s="76"/>
      <c r="OW134" s="76"/>
      <c r="OX134" s="76"/>
      <c r="OY134" s="76"/>
      <c r="OZ134" s="76"/>
      <c r="PA134" s="76"/>
      <c r="PB134" s="76"/>
      <c r="PC134" s="76"/>
      <c r="PD134" s="76"/>
      <c r="PE134" s="76"/>
      <c r="PF134" s="76"/>
      <c r="PG134" s="76"/>
      <c r="PH134" s="76"/>
      <c r="PI134" s="76"/>
      <c r="PJ134" s="76"/>
      <c r="PK134" s="76"/>
      <c r="PL134" s="76"/>
      <c r="PM134" s="76"/>
      <c r="PN134" s="76"/>
      <c r="PO134" s="76"/>
      <c r="PP134" s="76"/>
      <c r="PQ134" s="76"/>
      <c r="PR134" s="76"/>
      <c r="PS134" s="76"/>
      <c r="PT134" s="76"/>
      <c r="PU134" s="76"/>
      <c r="PV134" s="76"/>
      <c r="PW134" s="76"/>
      <c r="PX134" s="76"/>
      <c r="PY134" s="76"/>
      <c r="PZ134" s="76"/>
      <c r="QA134" s="76"/>
      <c r="QB134" s="76"/>
      <c r="QC134" s="76"/>
      <c r="QD134" s="76"/>
      <c r="QE134" s="76"/>
      <c r="QF134" s="76"/>
      <c r="QG134" s="76"/>
      <c r="QH134" s="76"/>
      <c r="QI134" s="76"/>
      <c r="QJ134" s="76"/>
      <c r="QK134" s="76"/>
      <c r="QL134" s="76"/>
      <c r="QM134" s="76"/>
      <c r="QN134" s="76"/>
      <c r="QO134" s="76"/>
      <c r="QP134" s="76"/>
      <c r="QQ134" s="76"/>
      <c r="QR134" s="76"/>
      <c r="QS134" s="76"/>
      <c r="QT134" s="76"/>
      <c r="QU134" s="76"/>
      <c r="QV134" s="76"/>
      <c r="QW134" s="76"/>
      <c r="QX134" s="76"/>
      <c r="QY134" s="76"/>
      <c r="QZ134" s="76"/>
      <c r="RA134" s="76"/>
      <c r="RB134" s="76"/>
      <c r="RC134" s="76"/>
      <c r="RD134" s="76"/>
      <c r="RE134" s="76"/>
      <c r="RF134" s="76"/>
      <c r="RG134" s="76"/>
      <c r="RH134" s="76"/>
      <c r="RI134" s="76"/>
      <c r="RJ134" s="76"/>
      <c r="RK134" s="76"/>
      <c r="RL134" s="76"/>
      <c r="RM134" s="76"/>
      <c r="RN134" s="76"/>
      <c r="RO134" s="76"/>
      <c r="RP134" s="76"/>
      <c r="RQ134" s="76"/>
      <c r="RR134" s="76"/>
      <c r="RS134" s="76"/>
      <c r="RT134" s="76"/>
      <c r="RU134" s="76"/>
      <c r="RV134" s="76"/>
      <c r="RW134" s="76"/>
      <c r="RX134" s="76"/>
      <c r="RY134" s="76"/>
      <c r="RZ134" s="76"/>
      <c r="SA134" s="76"/>
      <c r="SB134" s="76"/>
      <c r="SC134" s="76"/>
      <c r="SD134" s="76"/>
      <c r="SE134" s="76"/>
      <c r="SF134" s="76"/>
      <c r="SG134" s="76"/>
      <c r="SH134" s="76"/>
      <c r="SI134" s="76"/>
      <c r="SJ134" s="76"/>
      <c r="SK134" s="76"/>
      <c r="SL134" s="76"/>
      <c r="SM134" s="76"/>
      <c r="SN134" s="76"/>
      <c r="SO134" s="76"/>
      <c r="SP134" s="76"/>
      <c r="SQ134" s="76"/>
      <c r="SR134" s="76"/>
      <c r="SS134" s="76"/>
      <c r="ST134" s="76"/>
      <c r="SU134" s="76"/>
      <c r="SV134" s="76"/>
      <c r="SW134" s="76"/>
      <c r="SX134" s="76"/>
      <c r="SY134" s="76"/>
      <c r="SZ134" s="76"/>
      <c r="TA134" s="76"/>
      <c r="TB134" s="76"/>
      <c r="TC134" s="76"/>
      <c r="TD134" s="76"/>
      <c r="TE134" s="76"/>
      <c r="TF134" s="76"/>
      <c r="TG134" s="76"/>
      <c r="TH134" s="76"/>
      <c r="TI134" s="76"/>
      <c r="TJ134" s="76"/>
      <c r="TK134" s="76"/>
      <c r="TL134" s="76"/>
      <c r="TM134" s="76"/>
      <c r="TN134" s="76"/>
      <c r="TO134" s="76"/>
      <c r="TP134" s="76"/>
      <c r="TQ134" s="76"/>
      <c r="TR134" s="76"/>
      <c r="TS134" s="76"/>
      <c r="TT134" s="76"/>
      <c r="TU134" s="76"/>
      <c r="TV134" s="76"/>
      <c r="TW134" s="76"/>
      <c r="TX134" s="76"/>
      <c r="TY134" s="76"/>
      <c r="TZ134" s="76"/>
      <c r="UA134" s="76"/>
      <c r="UB134" s="76"/>
      <c r="UC134" s="76"/>
      <c r="UD134" s="76"/>
      <c r="UE134" s="76"/>
      <c r="UF134" s="76"/>
      <c r="UG134" s="76"/>
      <c r="UH134" s="76"/>
      <c r="UI134" s="76"/>
      <c r="UJ134" s="76"/>
      <c r="UK134" s="76"/>
      <c r="UL134" s="76"/>
      <c r="UM134" s="76"/>
      <c r="UN134" s="76"/>
      <c r="UO134" s="76"/>
      <c r="UP134" s="76"/>
      <c r="UQ134" s="76"/>
      <c r="UR134" s="76"/>
      <c r="US134" s="76"/>
      <c r="UT134" s="76"/>
      <c r="UU134" s="76"/>
      <c r="UV134" s="76"/>
      <c r="UW134" s="76"/>
      <c r="UX134" s="76"/>
      <c r="UY134" s="76"/>
      <c r="UZ134" s="76"/>
      <c r="VA134" s="76"/>
      <c r="VB134" s="76"/>
      <c r="VC134" s="76"/>
      <c r="VD134" s="76"/>
      <c r="VE134" s="76"/>
      <c r="VF134" s="76"/>
      <c r="VG134" s="76"/>
      <c r="VH134" s="76"/>
      <c r="VI134" s="76"/>
      <c r="VJ134" s="76"/>
      <c r="VK134" s="76"/>
      <c r="VL134" s="76"/>
      <c r="VM134" s="76"/>
      <c r="VN134" s="76"/>
      <c r="VO134" s="76"/>
      <c r="VP134" s="76"/>
      <c r="VQ134" s="76"/>
      <c r="VR134" s="76"/>
      <c r="VS134" s="76"/>
      <c r="VT134" s="76"/>
      <c r="VU134" s="76"/>
      <c r="VV134" s="76"/>
      <c r="VW134" s="76"/>
      <c r="VX134" s="76"/>
      <c r="VY134" s="76"/>
      <c r="VZ134" s="76"/>
      <c r="WA134" s="76"/>
      <c r="WB134" s="76"/>
      <c r="WC134" s="76"/>
      <c r="WD134" s="76"/>
      <c r="WE134" s="76"/>
      <c r="WF134" s="76"/>
      <c r="WG134" s="76"/>
      <c r="WH134" s="76"/>
      <c r="WI134" s="76"/>
      <c r="WJ134" s="76"/>
      <c r="WK134" s="76"/>
      <c r="WL134" s="76"/>
      <c r="WM134" s="76"/>
      <c r="WN134" s="76"/>
      <c r="WO134" s="76"/>
      <c r="WP134" s="76"/>
      <c r="WQ134" s="76"/>
      <c r="WR134" s="76"/>
      <c r="WS134" s="76"/>
      <c r="WT134" s="76"/>
      <c r="WU134" s="76"/>
      <c r="WV134" s="76"/>
      <c r="WW134" s="76"/>
      <c r="WX134" s="76"/>
      <c r="WY134" s="76"/>
      <c r="WZ134" s="76"/>
      <c r="XA134" s="76"/>
      <c r="XB134" s="76"/>
      <c r="XC134" s="76"/>
      <c r="XD134" s="76"/>
      <c r="XE134" s="76"/>
      <c r="XF134" s="76"/>
      <c r="XG134" s="76"/>
      <c r="XH134" s="76"/>
      <c r="XI134" s="76"/>
      <c r="XJ134" s="76"/>
      <c r="XK134" s="76"/>
      <c r="XL134" s="76"/>
      <c r="XM134" s="76"/>
      <c r="XN134" s="76"/>
      <c r="XO134" s="76"/>
      <c r="XP134" s="76"/>
      <c r="XQ134" s="76"/>
      <c r="XR134" s="76"/>
      <c r="XS134" s="76"/>
      <c r="XT134" s="76"/>
      <c r="XU134" s="76"/>
      <c r="XV134" s="76"/>
      <c r="XW134" s="76"/>
      <c r="XX134" s="76"/>
      <c r="XY134" s="76"/>
      <c r="XZ134" s="76"/>
      <c r="YA134" s="76"/>
      <c r="YB134" s="76"/>
      <c r="YC134" s="76"/>
      <c r="YD134" s="76"/>
      <c r="YE134" s="76"/>
      <c r="YF134" s="76"/>
      <c r="YG134" s="76"/>
      <c r="YH134" s="76"/>
      <c r="YI134" s="76"/>
      <c r="YJ134" s="76"/>
      <c r="YK134" s="76"/>
      <c r="YL134" s="76"/>
      <c r="YM134" s="76"/>
      <c r="YN134" s="76"/>
      <c r="YO134" s="76"/>
      <c r="YP134" s="76"/>
      <c r="YQ134" s="76"/>
      <c r="YR134" s="76"/>
      <c r="YS134" s="76"/>
      <c r="YT134" s="76"/>
      <c r="YU134" s="76"/>
      <c r="YV134" s="76"/>
      <c r="YW134" s="76"/>
      <c r="YX134" s="76"/>
      <c r="YY134" s="76"/>
      <c r="YZ134" s="76"/>
      <c r="ZA134" s="76"/>
      <c r="ZB134" s="76"/>
      <c r="ZC134" s="76"/>
      <c r="ZD134" s="76"/>
      <c r="ZE134" s="76"/>
      <c r="ZF134" s="76"/>
      <c r="ZG134" s="76"/>
      <c r="ZH134" s="76"/>
      <c r="ZI134" s="76"/>
      <c r="ZJ134" s="76"/>
      <c r="ZK134" s="76"/>
      <c r="ZL134" s="76"/>
      <c r="ZM134" s="76"/>
      <c r="ZN134" s="76"/>
      <c r="ZO134" s="76"/>
      <c r="ZP134" s="76"/>
      <c r="ZQ134" s="76"/>
      <c r="ZR134" s="76"/>
      <c r="ZS134" s="76"/>
      <c r="ZT134" s="76"/>
      <c r="ZU134" s="76"/>
      <c r="ZV134" s="76"/>
      <c r="ZW134" s="76"/>
      <c r="ZX134" s="76"/>
      <c r="ZY134" s="76"/>
      <c r="ZZ134" s="76"/>
      <c r="AAA134" s="76"/>
      <c r="AAB134" s="76"/>
      <c r="AAC134" s="76"/>
      <c r="AAD134" s="76"/>
      <c r="AAE134" s="76"/>
      <c r="AAF134" s="76"/>
      <c r="AAG134" s="76"/>
      <c r="AAH134" s="76"/>
      <c r="AAI134" s="76"/>
      <c r="AAJ134" s="76"/>
      <c r="AAK134" s="76"/>
      <c r="AAL134" s="76"/>
      <c r="AAM134" s="76"/>
      <c r="AAN134" s="76"/>
      <c r="AAO134" s="76"/>
      <c r="AAP134" s="76"/>
      <c r="AAQ134" s="76"/>
      <c r="AAR134" s="76"/>
      <c r="AAS134" s="76"/>
      <c r="AAT134" s="76"/>
      <c r="AAU134" s="76"/>
      <c r="AAV134" s="76"/>
      <c r="AAW134" s="76"/>
      <c r="AAX134" s="76"/>
      <c r="AAY134" s="76"/>
      <c r="AAZ134" s="76"/>
      <c r="ABA134" s="76"/>
      <c r="ABB134" s="76"/>
      <c r="ABC134" s="76"/>
      <c r="ABD134" s="76"/>
      <c r="ABE134" s="76"/>
      <c r="ABF134" s="76"/>
      <c r="ABG134" s="76"/>
      <c r="ABH134" s="76"/>
      <c r="ABI134" s="76"/>
      <c r="ABJ134" s="76"/>
      <c r="ABK134" s="76"/>
      <c r="ABL134" s="76"/>
      <c r="ABM134" s="76"/>
      <c r="ABN134" s="76"/>
      <c r="ABO134" s="76"/>
      <c r="ABP134" s="76"/>
      <c r="ABQ134" s="76"/>
      <c r="ABR134" s="76"/>
      <c r="ABS134" s="76"/>
      <c r="ABT134" s="76"/>
      <c r="ABU134" s="76"/>
      <c r="ABV134" s="76"/>
      <c r="ABW134" s="76"/>
      <c r="ABX134" s="76"/>
      <c r="ABY134" s="76"/>
      <c r="ABZ134" s="76"/>
      <c r="ACA134" s="76"/>
      <c r="ACB134" s="76"/>
      <c r="ACC134" s="76"/>
      <c r="ACD134" s="76"/>
      <c r="ACE134" s="76"/>
      <c r="ACF134" s="76"/>
      <c r="ACG134" s="76"/>
      <c r="ACH134" s="76"/>
      <c r="ACI134" s="76"/>
      <c r="ACJ134" s="76"/>
      <c r="ACK134" s="76"/>
      <c r="ACL134" s="76"/>
      <c r="ACM134" s="76"/>
      <c r="ACN134" s="76"/>
      <c r="ACO134" s="76"/>
      <c r="ACP134" s="76"/>
      <c r="ACQ134" s="76"/>
      <c r="ACR134" s="76"/>
      <c r="ACS134" s="76"/>
      <c r="ACT134" s="76"/>
      <c r="ACU134" s="76"/>
      <c r="ACV134" s="76"/>
      <c r="ACW134" s="76"/>
      <c r="ACX134" s="76"/>
      <c r="ACY134" s="76"/>
      <c r="ACZ134" s="76"/>
      <c r="ADA134" s="76"/>
      <c r="ADB134" s="76"/>
      <c r="ADC134" s="76"/>
      <c r="ADD134" s="76"/>
      <c r="ADE134" s="76"/>
      <c r="ADF134" s="76"/>
      <c r="ADG134" s="76"/>
      <c r="ADH134" s="76"/>
      <c r="ADI134" s="76"/>
      <c r="ADJ134" s="76"/>
      <c r="ADK134" s="76"/>
      <c r="ADL134" s="76"/>
      <c r="ADM134" s="76"/>
      <c r="ADN134" s="76"/>
      <c r="ADO134" s="76"/>
      <c r="ADP134" s="76"/>
      <c r="ADQ134" s="76"/>
      <c r="ADR134" s="76"/>
      <c r="ADS134" s="76"/>
      <c r="ADT134" s="76"/>
      <c r="ADU134" s="76"/>
      <c r="ADV134" s="76"/>
      <c r="ADW134" s="76"/>
      <c r="ADX134" s="76"/>
      <c r="ADY134" s="76"/>
      <c r="ADZ134" s="76"/>
      <c r="AEA134" s="76"/>
      <c r="AEB134" s="76"/>
      <c r="AEC134" s="76"/>
      <c r="AED134" s="76"/>
      <c r="AEE134" s="76"/>
      <c r="AEF134" s="76"/>
      <c r="AEG134" s="76"/>
      <c r="AEH134" s="76"/>
      <c r="AEI134" s="76"/>
      <c r="AEJ134" s="76"/>
      <c r="AEK134" s="76"/>
      <c r="AEL134" s="76"/>
      <c r="AEM134" s="76"/>
      <c r="AEN134" s="76"/>
      <c r="AEO134" s="76"/>
      <c r="AEP134" s="76"/>
      <c r="AEQ134" s="76"/>
      <c r="AER134" s="76"/>
      <c r="AES134" s="76"/>
      <c r="AET134" s="76"/>
      <c r="AEU134" s="76"/>
      <c r="AEV134" s="76"/>
      <c r="AEW134" s="76"/>
      <c r="AEX134" s="76"/>
      <c r="AEY134" s="76"/>
      <c r="AEZ134" s="76"/>
      <c r="AFA134" s="76"/>
      <c r="AFB134" s="76"/>
      <c r="AFC134" s="76"/>
      <c r="AFD134" s="76"/>
      <c r="AFE134" s="76"/>
      <c r="AFF134" s="76"/>
      <c r="AFG134" s="76"/>
      <c r="AFH134" s="76"/>
      <c r="AFI134" s="76"/>
      <c r="AFJ134" s="76"/>
      <c r="AFK134" s="76"/>
      <c r="AFL134" s="76"/>
      <c r="AFM134" s="76"/>
      <c r="AFN134" s="76"/>
      <c r="AFO134" s="76"/>
      <c r="AFP134" s="76"/>
      <c r="AFQ134" s="76"/>
      <c r="AFR134" s="76"/>
      <c r="AFS134" s="76"/>
      <c r="AFT134" s="76"/>
      <c r="AFU134" s="76"/>
      <c r="AFV134" s="76"/>
      <c r="AFW134" s="76"/>
      <c r="AFX134" s="76"/>
      <c r="AFY134" s="76"/>
      <c r="AFZ134" s="76"/>
      <c r="AGA134" s="76"/>
      <c r="AGB134" s="76"/>
      <c r="AGC134" s="76"/>
      <c r="AGD134" s="76"/>
      <c r="AGE134" s="76"/>
      <c r="AGF134" s="76"/>
      <c r="AGG134" s="76"/>
      <c r="AGH134" s="76"/>
      <c r="AGI134" s="76"/>
      <c r="AGJ134" s="76"/>
      <c r="AGK134" s="76"/>
      <c r="AGL134" s="76"/>
      <c r="AGM134" s="76"/>
      <c r="AGN134" s="76"/>
      <c r="AGO134" s="76"/>
      <c r="AGP134" s="76"/>
      <c r="AGQ134" s="76"/>
      <c r="AGR134" s="76"/>
      <c r="AGS134" s="76"/>
      <c r="AGT134" s="76"/>
      <c r="AGU134" s="76"/>
      <c r="AGV134" s="76"/>
      <c r="AGW134" s="76"/>
      <c r="AGX134" s="76"/>
      <c r="AGY134" s="76"/>
      <c r="AGZ134" s="76"/>
      <c r="AHA134" s="76"/>
      <c r="AHB134" s="76"/>
      <c r="AHC134" s="76"/>
      <c r="AHD134" s="76"/>
      <c r="AHE134" s="76"/>
      <c r="AHF134" s="76"/>
      <c r="AHG134" s="76"/>
      <c r="AHH134" s="76"/>
      <c r="AHI134" s="76"/>
      <c r="AHJ134" s="76"/>
      <c r="AHK134" s="76"/>
      <c r="AHL134" s="76"/>
      <c r="AHM134" s="76"/>
      <c r="AHN134" s="76"/>
      <c r="AHO134" s="76"/>
      <c r="AHP134" s="76"/>
      <c r="AHQ134" s="76"/>
      <c r="AHR134" s="76"/>
      <c r="AHS134" s="76"/>
      <c r="AHT134" s="76"/>
      <c r="AHU134" s="76"/>
      <c r="AHV134" s="76"/>
      <c r="AHW134" s="76"/>
      <c r="AHX134" s="76"/>
      <c r="AHY134" s="76"/>
      <c r="AHZ134" s="76"/>
      <c r="AIA134" s="76"/>
      <c r="AIB134" s="76"/>
      <c r="AIC134" s="76"/>
      <c r="AID134" s="76"/>
      <c r="AIE134" s="76"/>
      <c r="AIF134" s="76"/>
      <c r="AIG134" s="76"/>
      <c r="AIH134" s="76"/>
      <c r="AII134" s="76"/>
      <c r="AIJ134" s="76"/>
      <c r="AIK134" s="76"/>
      <c r="AIL134" s="76"/>
      <c r="AIM134" s="76"/>
      <c r="AIN134" s="76"/>
      <c r="AIO134" s="76"/>
      <c r="AIP134" s="76"/>
      <c r="AIQ134" s="76"/>
      <c r="AIR134" s="76"/>
      <c r="AIS134" s="76"/>
      <c r="AIT134" s="76"/>
      <c r="AIU134" s="76"/>
      <c r="AIV134" s="76"/>
      <c r="AIW134" s="76"/>
      <c r="AIX134" s="76"/>
      <c r="AIY134" s="76"/>
      <c r="AIZ134" s="76"/>
      <c r="AJA134" s="76"/>
      <c r="AJB134" s="76"/>
      <c r="AJC134" s="76"/>
      <c r="AJD134" s="76"/>
      <c r="AJE134" s="76"/>
      <c r="AJF134" s="76"/>
      <c r="AJG134" s="76"/>
      <c r="AJH134" s="76"/>
      <c r="AJI134" s="76"/>
      <c r="AJJ134" s="76"/>
      <c r="AJK134" s="76"/>
      <c r="AJL134" s="76"/>
      <c r="AJM134" s="76"/>
      <c r="AJN134" s="76"/>
      <c r="AJO134" s="76"/>
      <c r="AJP134" s="76"/>
      <c r="AJQ134" s="76"/>
      <c r="AJR134" s="76"/>
      <c r="AJS134" s="76"/>
      <c r="AJT134" s="76"/>
      <c r="AJU134" s="76"/>
      <c r="AJV134" s="76"/>
      <c r="AJW134" s="76"/>
      <c r="AJX134" s="76"/>
      <c r="AJY134" s="76"/>
      <c r="AJZ134" s="76"/>
      <c r="AKA134" s="76"/>
      <c r="AKB134" s="76"/>
      <c r="AKC134" s="76"/>
      <c r="AKD134" s="76"/>
      <c r="AKE134" s="76"/>
      <c r="AKF134" s="76"/>
      <c r="AKG134" s="76"/>
      <c r="AKH134" s="76"/>
      <c r="AKI134" s="76"/>
      <c r="AKJ134" s="76"/>
      <c r="AKK134" s="76"/>
      <c r="AKL134" s="76"/>
      <c r="AKM134" s="76"/>
      <c r="AKN134" s="76"/>
      <c r="AKO134" s="76"/>
      <c r="AKP134" s="76"/>
      <c r="AKQ134" s="76"/>
      <c r="AKR134" s="76"/>
      <c r="AKS134" s="76"/>
      <c r="AKT134" s="76"/>
      <c r="AKU134" s="76"/>
      <c r="AKV134" s="76"/>
      <c r="AKW134" s="76"/>
      <c r="AKX134" s="76"/>
      <c r="AKY134" s="76"/>
      <c r="AKZ134" s="76"/>
      <c r="ALA134" s="76"/>
      <c r="ALB134" s="76"/>
      <c r="ALC134" s="76"/>
      <c r="ALD134" s="76"/>
      <c r="ALE134" s="76"/>
      <c r="ALF134" s="76"/>
      <c r="ALG134" s="76"/>
      <c r="ALH134" s="76"/>
      <c r="ALI134" s="76"/>
      <c r="ALJ134" s="76"/>
      <c r="ALK134" s="76"/>
      <c r="ALL134" s="76"/>
      <c r="ALM134" s="76"/>
      <c r="ALN134" s="76"/>
      <c r="ALO134" s="76"/>
      <c r="ALP134" s="76"/>
      <c r="ALQ134" s="76"/>
      <c r="ALR134" s="76"/>
      <c r="ALS134" s="76"/>
      <c r="ALT134" s="76"/>
      <c r="ALU134" s="76"/>
      <c r="ALV134" s="76"/>
      <c r="ALW134" s="76"/>
      <c r="ALX134" s="76"/>
      <c r="ALY134" s="76"/>
      <c r="ALZ134" s="76"/>
      <c r="AMA134" s="76"/>
      <c r="AMB134" s="76"/>
      <c r="AMC134" s="76"/>
      <c r="AMD134" s="76"/>
      <c r="AME134" s="76"/>
    </row>
    <row r="135" spans="1:1019" s="80" customFormat="1">
      <c r="A135" s="20" t="s">
        <v>152</v>
      </c>
      <c r="B135" s="21" t="s">
        <v>293</v>
      </c>
      <c r="C135" s="21" t="s">
        <v>102</v>
      </c>
      <c r="D135" s="71" t="s">
        <v>294</v>
      </c>
      <c r="E135" s="22" t="s">
        <v>55</v>
      </c>
      <c r="F135" s="59">
        <v>14.34</v>
      </c>
      <c r="G135" s="23">
        <v>451.96</v>
      </c>
      <c r="H135" s="69">
        <f t="shared" si="45"/>
        <v>0.21229999999999999</v>
      </c>
      <c r="I135" s="23">
        <f t="shared" si="46"/>
        <v>547.91</v>
      </c>
      <c r="J135" s="23">
        <f t="shared" si="47"/>
        <v>7857.02</v>
      </c>
      <c r="K135" s="78">
        <f t="shared" si="48"/>
        <v>6481.1063999999997</v>
      </c>
      <c r="L135" s="76"/>
      <c r="M135" s="79"/>
      <c r="N135" s="76"/>
      <c r="O135" s="76"/>
      <c r="P135" s="76"/>
      <c r="Q135" s="76"/>
      <c r="R135" s="76"/>
      <c r="S135" s="76"/>
      <c r="T135" s="76"/>
      <c r="U135" s="76"/>
      <c r="V135" s="76"/>
      <c r="W135" s="76"/>
      <c r="X135" s="76"/>
      <c r="Y135" s="76"/>
      <c r="Z135" s="76"/>
      <c r="AA135" s="76"/>
      <c r="AB135" s="76"/>
      <c r="AC135" s="76"/>
      <c r="AD135" s="76"/>
      <c r="AE135" s="76"/>
      <c r="AF135" s="76"/>
      <c r="AG135" s="76"/>
      <c r="AH135" s="76"/>
      <c r="AI135" s="76"/>
      <c r="AJ135" s="76"/>
      <c r="AK135" s="76"/>
      <c r="AL135" s="76"/>
      <c r="AM135" s="76"/>
      <c r="AN135" s="76"/>
      <c r="AO135" s="76"/>
      <c r="AP135" s="76"/>
      <c r="AQ135" s="76"/>
      <c r="AR135" s="76"/>
      <c r="AS135" s="76"/>
      <c r="AT135" s="76"/>
      <c r="AU135" s="76"/>
      <c r="AV135" s="76"/>
      <c r="AW135" s="76"/>
      <c r="AX135" s="76"/>
      <c r="AY135" s="76"/>
      <c r="AZ135" s="76"/>
      <c r="BA135" s="76"/>
      <c r="BB135" s="76"/>
      <c r="BC135" s="76"/>
      <c r="BD135" s="76"/>
      <c r="BE135" s="76"/>
      <c r="BF135" s="76"/>
      <c r="BG135" s="76"/>
      <c r="BH135" s="76"/>
      <c r="BI135" s="76"/>
      <c r="BJ135" s="76"/>
      <c r="BK135" s="76"/>
      <c r="BL135" s="76"/>
      <c r="BM135" s="76"/>
      <c r="BN135" s="76"/>
      <c r="BO135" s="76"/>
      <c r="BP135" s="76"/>
      <c r="BQ135" s="76"/>
      <c r="BR135" s="76"/>
      <c r="BS135" s="76"/>
      <c r="BT135" s="76"/>
      <c r="BU135" s="76"/>
      <c r="BV135" s="76"/>
      <c r="BW135" s="76"/>
      <c r="BX135" s="76"/>
      <c r="BY135" s="76"/>
      <c r="BZ135" s="76"/>
      <c r="CA135" s="76"/>
      <c r="CB135" s="76"/>
      <c r="CC135" s="76"/>
      <c r="CD135" s="76"/>
      <c r="CE135" s="76"/>
      <c r="CF135" s="76"/>
      <c r="CG135" s="76"/>
      <c r="CH135" s="76"/>
      <c r="CI135" s="76"/>
      <c r="CJ135" s="76"/>
      <c r="CK135" s="76"/>
      <c r="CL135" s="76"/>
      <c r="CM135" s="76"/>
      <c r="CN135" s="76"/>
      <c r="CO135" s="76"/>
      <c r="CP135" s="76"/>
      <c r="CQ135" s="76"/>
      <c r="CR135" s="76"/>
      <c r="CS135" s="76"/>
      <c r="CT135" s="76"/>
      <c r="CU135" s="76"/>
      <c r="CV135" s="76"/>
      <c r="CW135" s="76"/>
      <c r="CX135" s="76"/>
      <c r="CY135" s="76"/>
      <c r="CZ135" s="76"/>
      <c r="DA135" s="76"/>
      <c r="DB135" s="76"/>
      <c r="DC135" s="76"/>
      <c r="DD135" s="76"/>
      <c r="DE135" s="76"/>
      <c r="DF135" s="76"/>
      <c r="DG135" s="76"/>
      <c r="DH135" s="76"/>
      <c r="DI135" s="76"/>
      <c r="DJ135" s="76"/>
      <c r="DK135" s="76"/>
      <c r="DL135" s="76"/>
      <c r="DM135" s="76"/>
      <c r="DN135" s="76"/>
      <c r="DO135" s="76"/>
      <c r="DP135" s="76"/>
      <c r="DQ135" s="76"/>
      <c r="DR135" s="76"/>
      <c r="DS135" s="76"/>
      <c r="DT135" s="76"/>
      <c r="DU135" s="76"/>
      <c r="DV135" s="76"/>
      <c r="DW135" s="76"/>
      <c r="DX135" s="76"/>
      <c r="DY135" s="76"/>
      <c r="DZ135" s="76"/>
      <c r="EA135" s="76"/>
      <c r="EB135" s="76"/>
      <c r="EC135" s="76"/>
      <c r="ED135" s="76"/>
      <c r="EE135" s="76"/>
      <c r="EF135" s="76"/>
      <c r="EG135" s="76"/>
      <c r="EH135" s="76"/>
      <c r="EI135" s="76"/>
      <c r="EJ135" s="76"/>
      <c r="EK135" s="76"/>
      <c r="EL135" s="76"/>
      <c r="EM135" s="76"/>
      <c r="EN135" s="76"/>
      <c r="EO135" s="76"/>
      <c r="EP135" s="76"/>
      <c r="EQ135" s="76"/>
      <c r="ER135" s="76"/>
      <c r="ES135" s="76"/>
      <c r="ET135" s="76"/>
      <c r="EU135" s="76"/>
      <c r="EV135" s="76"/>
      <c r="EW135" s="76"/>
      <c r="EX135" s="76"/>
      <c r="EY135" s="76"/>
      <c r="EZ135" s="76"/>
      <c r="FA135" s="76"/>
      <c r="FB135" s="76"/>
      <c r="FC135" s="76"/>
      <c r="FD135" s="76"/>
      <c r="FE135" s="76"/>
      <c r="FF135" s="76"/>
      <c r="FG135" s="76"/>
      <c r="FH135" s="76"/>
      <c r="FI135" s="76"/>
      <c r="FJ135" s="76"/>
      <c r="FK135" s="76"/>
      <c r="FL135" s="76"/>
      <c r="FM135" s="76"/>
      <c r="FN135" s="76"/>
      <c r="FO135" s="76"/>
      <c r="FP135" s="76"/>
      <c r="FQ135" s="76"/>
      <c r="FR135" s="76"/>
      <c r="FS135" s="76"/>
      <c r="FT135" s="76"/>
      <c r="FU135" s="76"/>
      <c r="FV135" s="76"/>
      <c r="FW135" s="76"/>
      <c r="FX135" s="76"/>
      <c r="FY135" s="76"/>
      <c r="FZ135" s="76"/>
      <c r="GA135" s="76"/>
      <c r="GB135" s="76"/>
      <c r="GC135" s="76"/>
      <c r="GD135" s="76"/>
      <c r="GE135" s="76"/>
      <c r="GF135" s="76"/>
      <c r="GG135" s="76"/>
      <c r="GH135" s="76"/>
      <c r="GI135" s="76"/>
      <c r="GJ135" s="76"/>
      <c r="GK135" s="76"/>
      <c r="GL135" s="76"/>
      <c r="GM135" s="76"/>
      <c r="GN135" s="76"/>
      <c r="GO135" s="76"/>
      <c r="GP135" s="76"/>
      <c r="GQ135" s="76"/>
      <c r="GR135" s="76"/>
      <c r="GS135" s="76"/>
      <c r="GT135" s="76"/>
      <c r="GU135" s="76"/>
      <c r="GV135" s="76"/>
      <c r="GW135" s="76"/>
      <c r="GX135" s="76"/>
      <c r="GY135" s="76"/>
      <c r="GZ135" s="76"/>
      <c r="HA135" s="76"/>
      <c r="HB135" s="76"/>
      <c r="HC135" s="76"/>
      <c r="HD135" s="76"/>
      <c r="HE135" s="76"/>
      <c r="HF135" s="76"/>
      <c r="HG135" s="76"/>
      <c r="HH135" s="76"/>
      <c r="HI135" s="76"/>
      <c r="HJ135" s="76"/>
      <c r="HK135" s="76"/>
      <c r="HL135" s="76"/>
      <c r="HM135" s="76"/>
      <c r="HN135" s="76"/>
      <c r="HO135" s="76"/>
      <c r="HP135" s="76"/>
      <c r="HQ135" s="76"/>
      <c r="HR135" s="76"/>
      <c r="HS135" s="76"/>
      <c r="HT135" s="76"/>
      <c r="HU135" s="76"/>
      <c r="HV135" s="76"/>
      <c r="HW135" s="76"/>
      <c r="HX135" s="76"/>
      <c r="HY135" s="76"/>
      <c r="HZ135" s="76"/>
      <c r="IA135" s="76"/>
      <c r="IB135" s="76"/>
      <c r="IC135" s="76"/>
      <c r="ID135" s="76"/>
      <c r="IE135" s="76"/>
      <c r="IF135" s="76"/>
      <c r="IG135" s="76"/>
      <c r="IH135" s="76"/>
      <c r="II135" s="76"/>
      <c r="IJ135" s="76"/>
      <c r="IK135" s="76"/>
      <c r="IL135" s="76"/>
      <c r="IM135" s="76"/>
      <c r="IN135" s="76"/>
      <c r="IO135" s="76"/>
      <c r="IP135" s="76"/>
      <c r="IQ135" s="76"/>
      <c r="IR135" s="76"/>
      <c r="IS135" s="76"/>
      <c r="IT135" s="76"/>
      <c r="IU135" s="76"/>
      <c r="IV135" s="76"/>
      <c r="IW135" s="76"/>
      <c r="IX135" s="76"/>
      <c r="IY135" s="76"/>
      <c r="IZ135" s="76"/>
      <c r="JA135" s="76"/>
      <c r="JB135" s="76"/>
      <c r="JC135" s="76"/>
      <c r="JD135" s="76"/>
      <c r="JE135" s="76"/>
      <c r="JF135" s="76"/>
      <c r="JG135" s="76"/>
      <c r="JH135" s="76"/>
      <c r="JI135" s="76"/>
      <c r="JJ135" s="76"/>
      <c r="JK135" s="76"/>
      <c r="JL135" s="76"/>
      <c r="JM135" s="76"/>
      <c r="JN135" s="76"/>
      <c r="JO135" s="76"/>
      <c r="JP135" s="76"/>
      <c r="JQ135" s="76"/>
      <c r="JR135" s="76"/>
      <c r="JS135" s="76"/>
      <c r="JT135" s="76"/>
      <c r="JU135" s="76"/>
      <c r="JV135" s="76"/>
      <c r="JW135" s="76"/>
      <c r="JX135" s="76"/>
      <c r="JY135" s="76"/>
      <c r="JZ135" s="76"/>
      <c r="KA135" s="76"/>
      <c r="KB135" s="76"/>
      <c r="KC135" s="76"/>
      <c r="KD135" s="76"/>
      <c r="KE135" s="76"/>
      <c r="KF135" s="76"/>
      <c r="KG135" s="76"/>
      <c r="KH135" s="76"/>
      <c r="KI135" s="76"/>
      <c r="KJ135" s="76"/>
      <c r="KK135" s="76"/>
      <c r="KL135" s="76"/>
      <c r="KM135" s="76"/>
      <c r="KN135" s="76"/>
      <c r="KO135" s="76"/>
      <c r="KP135" s="76"/>
      <c r="KQ135" s="76"/>
      <c r="KR135" s="76"/>
      <c r="KS135" s="76"/>
      <c r="KT135" s="76"/>
      <c r="KU135" s="76"/>
      <c r="KV135" s="76"/>
      <c r="KW135" s="76"/>
      <c r="KX135" s="76"/>
      <c r="KY135" s="76"/>
      <c r="KZ135" s="76"/>
      <c r="LA135" s="76"/>
      <c r="LB135" s="76"/>
      <c r="LC135" s="76"/>
      <c r="LD135" s="76"/>
      <c r="LE135" s="76"/>
      <c r="LF135" s="76"/>
      <c r="LG135" s="76"/>
      <c r="LH135" s="76"/>
      <c r="LI135" s="76"/>
      <c r="LJ135" s="76"/>
      <c r="LK135" s="76"/>
      <c r="LL135" s="76"/>
      <c r="LM135" s="76"/>
      <c r="LN135" s="76"/>
      <c r="LO135" s="76"/>
      <c r="LP135" s="76"/>
      <c r="LQ135" s="76"/>
      <c r="LR135" s="76"/>
      <c r="LS135" s="76"/>
      <c r="LT135" s="76"/>
      <c r="LU135" s="76"/>
      <c r="LV135" s="76"/>
      <c r="LW135" s="76"/>
      <c r="LX135" s="76"/>
      <c r="LY135" s="76"/>
      <c r="LZ135" s="76"/>
      <c r="MA135" s="76"/>
      <c r="MB135" s="76"/>
      <c r="MC135" s="76"/>
      <c r="MD135" s="76"/>
      <c r="ME135" s="76"/>
      <c r="MF135" s="76"/>
      <c r="MG135" s="76"/>
      <c r="MH135" s="76"/>
      <c r="MI135" s="76"/>
      <c r="MJ135" s="76"/>
      <c r="MK135" s="76"/>
      <c r="ML135" s="76"/>
      <c r="MM135" s="76"/>
      <c r="MN135" s="76"/>
      <c r="MO135" s="76"/>
      <c r="MP135" s="76"/>
      <c r="MQ135" s="76"/>
      <c r="MR135" s="76"/>
      <c r="MS135" s="76"/>
      <c r="MT135" s="76"/>
      <c r="MU135" s="76"/>
      <c r="MV135" s="76"/>
      <c r="MW135" s="76"/>
      <c r="MX135" s="76"/>
      <c r="MY135" s="76"/>
      <c r="MZ135" s="76"/>
      <c r="NA135" s="76"/>
      <c r="NB135" s="76"/>
      <c r="NC135" s="76"/>
      <c r="ND135" s="76"/>
      <c r="NE135" s="76"/>
      <c r="NF135" s="76"/>
      <c r="NG135" s="76"/>
      <c r="NH135" s="76"/>
      <c r="NI135" s="76"/>
      <c r="NJ135" s="76"/>
      <c r="NK135" s="76"/>
      <c r="NL135" s="76"/>
      <c r="NM135" s="76"/>
      <c r="NN135" s="76"/>
      <c r="NO135" s="76"/>
      <c r="NP135" s="76"/>
      <c r="NQ135" s="76"/>
      <c r="NR135" s="76"/>
      <c r="NS135" s="76"/>
      <c r="NT135" s="76"/>
      <c r="NU135" s="76"/>
      <c r="NV135" s="76"/>
      <c r="NW135" s="76"/>
      <c r="NX135" s="76"/>
      <c r="NY135" s="76"/>
      <c r="NZ135" s="76"/>
      <c r="OA135" s="76"/>
      <c r="OB135" s="76"/>
      <c r="OC135" s="76"/>
      <c r="OD135" s="76"/>
      <c r="OE135" s="76"/>
      <c r="OF135" s="76"/>
      <c r="OG135" s="76"/>
      <c r="OH135" s="76"/>
      <c r="OI135" s="76"/>
      <c r="OJ135" s="76"/>
      <c r="OK135" s="76"/>
      <c r="OL135" s="76"/>
      <c r="OM135" s="76"/>
      <c r="ON135" s="76"/>
      <c r="OO135" s="76"/>
      <c r="OP135" s="76"/>
      <c r="OQ135" s="76"/>
      <c r="OR135" s="76"/>
      <c r="OS135" s="76"/>
      <c r="OT135" s="76"/>
      <c r="OU135" s="76"/>
      <c r="OV135" s="76"/>
      <c r="OW135" s="76"/>
      <c r="OX135" s="76"/>
      <c r="OY135" s="76"/>
      <c r="OZ135" s="76"/>
      <c r="PA135" s="76"/>
      <c r="PB135" s="76"/>
      <c r="PC135" s="76"/>
      <c r="PD135" s="76"/>
      <c r="PE135" s="76"/>
      <c r="PF135" s="76"/>
      <c r="PG135" s="76"/>
      <c r="PH135" s="76"/>
      <c r="PI135" s="76"/>
      <c r="PJ135" s="76"/>
      <c r="PK135" s="76"/>
      <c r="PL135" s="76"/>
      <c r="PM135" s="76"/>
      <c r="PN135" s="76"/>
      <c r="PO135" s="76"/>
      <c r="PP135" s="76"/>
      <c r="PQ135" s="76"/>
      <c r="PR135" s="76"/>
      <c r="PS135" s="76"/>
      <c r="PT135" s="76"/>
      <c r="PU135" s="76"/>
      <c r="PV135" s="76"/>
      <c r="PW135" s="76"/>
      <c r="PX135" s="76"/>
      <c r="PY135" s="76"/>
      <c r="PZ135" s="76"/>
      <c r="QA135" s="76"/>
      <c r="QB135" s="76"/>
      <c r="QC135" s="76"/>
      <c r="QD135" s="76"/>
      <c r="QE135" s="76"/>
      <c r="QF135" s="76"/>
      <c r="QG135" s="76"/>
      <c r="QH135" s="76"/>
      <c r="QI135" s="76"/>
      <c r="QJ135" s="76"/>
      <c r="QK135" s="76"/>
      <c r="QL135" s="76"/>
      <c r="QM135" s="76"/>
      <c r="QN135" s="76"/>
      <c r="QO135" s="76"/>
      <c r="QP135" s="76"/>
      <c r="QQ135" s="76"/>
      <c r="QR135" s="76"/>
      <c r="QS135" s="76"/>
      <c r="QT135" s="76"/>
      <c r="QU135" s="76"/>
      <c r="QV135" s="76"/>
      <c r="QW135" s="76"/>
      <c r="QX135" s="76"/>
      <c r="QY135" s="76"/>
      <c r="QZ135" s="76"/>
      <c r="RA135" s="76"/>
      <c r="RB135" s="76"/>
      <c r="RC135" s="76"/>
      <c r="RD135" s="76"/>
      <c r="RE135" s="76"/>
      <c r="RF135" s="76"/>
      <c r="RG135" s="76"/>
      <c r="RH135" s="76"/>
      <c r="RI135" s="76"/>
      <c r="RJ135" s="76"/>
      <c r="RK135" s="76"/>
      <c r="RL135" s="76"/>
      <c r="RM135" s="76"/>
      <c r="RN135" s="76"/>
      <c r="RO135" s="76"/>
      <c r="RP135" s="76"/>
      <c r="RQ135" s="76"/>
      <c r="RR135" s="76"/>
      <c r="RS135" s="76"/>
      <c r="RT135" s="76"/>
      <c r="RU135" s="76"/>
      <c r="RV135" s="76"/>
      <c r="RW135" s="76"/>
      <c r="RX135" s="76"/>
      <c r="RY135" s="76"/>
      <c r="RZ135" s="76"/>
      <c r="SA135" s="76"/>
      <c r="SB135" s="76"/>
      <c r="SC135" s="76"/>
      <c r="SD135" s="76"/>
      <c r="SE135" s="76"/>
      <c r="SF135" s="76"/>
      <c r="SG135" s="76"/>
      <c r="SH135" s="76"/>
      <c r="SI135" s="76"/>
      <c r="SJ135" s="76"/>
      <c r="SK135" s="76"/>
      <c r="SL135" s="76"/>
      <c r="SM135" s="76"/>
      <c r="SN135" s="76"/>
      <c r="SO135" s="76"/>
      <c r="SP135" s="76"/>
      <c r="SQ135" s="76"/>
      <c r="SR135" s="76"/>
      <c r="SS135" s="76"/>
      <c r="ST135" s="76"/>
      <c r="SU135" s="76"/>
      <c r="SV135" s="76"/>
      <c r="SW135" s="76"/>
      <c r="SX135" s="76"/>
      <c r="SY135" s="76"/>
      <c r="SZ135" s="76"/>
      <c r="TA135" s="76"/>
      <c r="TB135" s="76"/>
      <c r="TC135" s="76"/>
      <c r="TD135" s="76"/>
      <c r="TE135" s="76"/>
      <c r="TF135" s="76"/>
      <c r="TG135" s="76"/>
      <c r="TH135" s="76"/>
      <c r="TI135" s="76"/>
      <c r="TJ135" s="76"/>
      <c r="TK135" s="76"/>
      <c r="TL135" s="76"/>
      <c r="TM135" s="76"/>
      <c r="TN135" s="76"/>
      <c r="TO135" s="76"/>
      <c r="TP135" s="76"/>
      <c r="TQ135" s="76"/>
      <c r="TR135" s="76"/>
      <c r="TS135" s="76"/>
      <c r="TT135" s="76"/>
      <c r="TU135" s="76"/>
      <c r="TV135" s="76"/>
      <c r="TW135" s="76"/>
      <c r="TX135" s="76"/>
      <c r="TY135" s="76"/>
      <c r="TZ135" s="76"/>
      <c r="UA135" s="76"/>
      <c r="UB135" s="76"/>
      <c r="UC135" s="76"/>
      <c r="UD135" s="76"/>
      <c r="UE135" s="76"/>
      <c r="UF135" s="76"/>
      <c r="UG135" s="76"/>
      <c r="UH135" s="76"/>
      <c r="UI135" s="76"/>
      <c r="UJ135" s="76"/>
      <c r="UK135" s="76"/>
      <c r="UL135" s="76"/>
      <c r="UM135" s="76"/>
      <c r="UN135" s="76"/>
      <c r="UO135" s="76"/>
      <c r="UP135" s="76"/>
      <c r="UQ135" s="76"/>
      <c r="UR135" s="76"/>
      <c r="US135" s="76"/>
      <c r="UT135" s="76"/>
      <c r="UU135" s="76"/>
      <c r="UV135" s="76"/>
      <c r="UW135" s="76"/>
      <c r="UX135" s="76"/>
      <c r="UY135" s="76"/>
      <c r="UZ135" s="76"/>
      <c r="VA135" s="76"/>
      <c r="VB135" s="76"/>
      <c r="VC135" s="76"/>
      <c r="VD135" s="76"/>
      <c r="VE135" s="76"/>
      <c r="VF135" s="76"/>
      <c r="VG135" s="76"/>
      <c r="VH135" s="76"/>
      <c r="VI135" s="76"/>
      <c r="VJ135" s="76"/>
      <c r="VK135" s="76"/>
      <c r="VL135" s="76"/>
      <c r="VM135" s="76"/>
      <c r="VN135" s="76"/>
      <c r="VO135" s="76"/>
      <c r="VP135" s="76"/>
      <c r="VQ135" s="76"/>
      <c r="VR135" s="76"/>
      <c r="VS135" s="76"/>
      <c r="VT135" s="76"/>
      <c r="VU135" s="76"/>
      <c r="VV135" s="76"/>
      <c r="VW135" s="76"/>
      <c r="VX135" s="76"/>
      <c r="VY135" s="76"/>
      <c r="VZ135" s="76"/>
      <c r="WA135" s="76"/>
      <c r="WB135" s="76"/>
      <c r="WC135" s="76"/>
      <c r="WD135" s="76"/>
      <c r="WE135" s="76"/>
      <c r="WF135" s="76"/>
      <c r="WG135" s="76"/>
      <c r="WH135" s="76"/>
      <c r="WI135" s="76"/>
      <c r="WJ135" s="76"/>
      <c r="WK135" s="76"/>
      <c r="WL135" s="76"/>
      <c r="WM135" s="76"/>
      <c r="WN135" s="76"/>
      <c r="WO135" s="76"/>
      <c r="WP135" s="76"/>
      <c r="WQ135" s="76"/>
      <c r="WR135" s="76"/>
      <c r="WS135" s="76"/>
      <c r="WT135" s="76"/>
      <c r="WU135" s="76"/>
      <c r="WV135" s="76"/>
      <c r="WW135" s="76"/>
      <c r="WX135" s="76"/>
      <c r="WY135" s="76"/>
      <c r="WZ135" s="76"/>
      <c r="XA135" s="76"/>
      <c r="XB135" s="76"/>
      <c r="XC135" s="76"/>
      <c r="XD135" s="76"/>
      <c r="XE135" s="76"/>
      <c r="XF135" s="76"/>
      <c r="XG135" s="76"/>
      <c r="XH135" s="76"/>
      <c r="XI135" s="76"/>
      <c r="XJ135" s="76"/>
      <c r="XK135" s="76"/>
      <c r="XL135" s="76"/>
      <c r="XM135" s="76"/>
      <c r="XN135" s="76"/>
      <c r="XO135" s="76"/>
      <c r="XP135" s="76"/>
      <c r="XQ135" s="76"/>
      <c r="XR135" s="76"/>
      <c r="XS135" s="76"/>
      <c r="XT135" s="76"/>
      <c r="XU135" s="76"/>
      <c r="XV135" s="76"/>
      <c r="XW135" s="76"/>
      <c r="XX135" s="76"/>
      <c r="XY135" s="76"/>
      <c r="XZ135" s="76"/>
      <c r="YA135" s="76"/>
      <c r="YB135" s="76"/>
      <c r="YC135" s="76"/>
      <c r="YD135" s="76"/>
      <c r="YE135" s="76"/>
      <c r="YF135" s="76"/>
      <c r="YG135" s="76"/>
      <c r="YH135" s="76"/>
      <c r="YI135" s="76"/>
      <c r="YJ135" s="76"/>
      <c r="YK135" s="76"/>
      <c r="YL135" s="76"/>
      <c r="YM135" s="76"/>
      <c r="YN135" s="76"/>
      <c r="YO135" s="76"/>
      <c r="YP135" s="76"/>
      <c r="YQ135" s="76"/>
      <c r="YR135" s="76"/>
      <c r="YS135" s="76"/>
      <c r="YT135" s="76"/>
      <c r="YU135" s="76"/>
      <c r="YV135" s="76"/>
      <c r="YW135" s="76"/>
      <c r="YX135" s="76"/>
      <c r="YY135" s="76"/>
      <c r="YZ135" s="76"/>
      <c r="ZA135" s="76"/>
      <c r="ZB135" s="76"/>
      <c r="ZC135" s="76"/>
      <c r="ZD135" s="76"/>
      <c r="ZE135" s="76"/>
      <c r="ZF135" s="76"/>
      <c r="ZG135" s="76"/>
      <c r="ZH135" s="76"/>
      <c r="ZI135" s="76"/>
      <c r="ZJ135" s="76"/>
      <c r="ZK135" s="76"/>
      <c r="ZL135" s="76"/>
      <c r="ZM135" s="76"/>
      <c r="ZN135" s="76"/>
      <c r="ZO135" s="76"/>
      <c r="ZP135" s="76"/>
      <c r="ZQ135" s="76"/>
      <c r="ZR135" s="76"/>
      <c r="ZS135" s="76"/>
      <c r="ZT135" s="76"/>
      <c r="ZU135" s="76"/>
      <c r="ZV135" s="76"/>
      <c r="ZW135" s="76"/>
      <c r="ZX135" s="76"/>
      <c r="ZY135" s="76"/>
      <c r="ZZ135" s="76"/>
      <c r="AAA135" s="76"/>
      <c r="AAB135" s="76"/>
      <c r="AAC135" s="76"/>
      <c r="AAD135" s="76"/>
      <c r="AAE135" s="76"/>
      <c r="AAF135" s="76"/>
      <c r="AAG135" s="76"/>
      <c r="AAH135" s="76"/>
      <c r="AAI135" s="76"/>
      <c r="AAJ135" s="76"/>
      <c r="AAK135" s="76"/>
      <c r="AAL135" s="76"/>
      <c r="AAM135" s="76"/>
      <c r="AAN135" s="76"/>
      <c r="AAO135" s="76"/>
      <c r="AAP135" s="76"/>
      <c r="AAQ135" s="76"/>
      <c r="AAR135" s="76"/>
      <c r="AAS135" s="76"/>
      <c r="AAT135" s="76"/>
      <c r="AAU135" s="76"/>
      <c r="AAV135" s="76"/>
      <c r="AAW135" s="76"/>
      <c r="AAX135" s="76"/>
      <c r="AAY135" s="76"/>
      <c r="AAZ135" s="76"/>
      <c r="ABA135" s="76"/>
      <c r="ABB135" s="76"/>
      <c r="ABC135" s="76"/>
      <c r="ABD135" s="76"/>
      <c r="ABE135" s="76"/>
      <c r="ABF135" s="76"/>
      <c r="ABG135" s="76"/>
      <c r="ABH135" s="76"/>
      <c r="ABI135" s="76"/>
      <c r="ABJ135" s="76"/>
      <c r="ABK135" s="76"/>
      <c r="ABL135" s="76"/>
      <c r="ABM135" s="76"/>
      <c r="ABN135" s="76"/>
      <c r="ABO135" s="76"/>
      <c r="ABP135" s="76"/>
      <c r="ABQ135" s="76"/>
      <c r="ABR135" s="76"/>
      <c r="ABS135" s="76"/>
      <c r="ABT135" s="76"/>
      <c r="ABU135" s="76"/>
      <c r="ABV135" s="76"/>
      <c r="ABW135" s="76"/>
      <c r="ABX135" s="76"/>
      <c r="ABY135" s="76"/>
      <c r="ABZ135" s="76"/>
      <c r="ACA135" s="76"/>
      <c r="ACB135" s="76"/>
      <c r="ACC135" s="76"/>
      <c r="ACD135" s="76"/>
      <c r="ACE135" s="76"/>
      <c r="ACF135" s="76"/>
      <c r="ACG135" s="76"/>
      <c r="ACH135" s="76"/>
      <c r="ACI135" s="76"/>
      <c r="ACJ135" s="76"/>
      <c r="ACK135" s="76"/>
      <c r="ACL135" s="76"/>
      <c r="ACM135" s="76"/>
      <c r="ACN135" s="76"/>
      <c r="ACO135" s="76"/>
      <c r="ACP135" s="76"/>
      <c r="ACQ135" s="76"/>
      <c r="ACR135" s="76"/>
      <c r="ACS135" s="76"/>
      <c r="ACT135" s="76"/>
      <c r="ACU135" s="76"/>
      <c r="ACV135" s="76"/>
      <c r="ACW135" s="76"/>
      <c r="ACX135" s="76"/>
      <c r="ACY135" s="76"/>
      <c r="ACZ135" s="76"/>
      <c r="ADA135" s="76"/>
      <c r="ADB135" s="76"/>
      <c r="ADC135" s="76"/>
      <c r="ADD135" s="76"/>
      <c r="ADE135" s="76"/>
      <c r="ADF135" s="76"/>
      <c r="ADG135" s="76"/>
      <c r="ADH135" s="76"/>
      <c r="ADI135" s="76"/>
      <c r="ADJ135" s="76"/>
      <c r="ADK135" s="76"/>
      <c r="ADL135" s="76"/>
      <c r="ADM135" s="76"/>
      <c r="ADN135" s="76"/>
      <c r="ADO135" s="76"/>
      <c r="ADP135" s="76"/>
      <c r="ADQ135" s="76"/>
      <c r="ADR135" s="76"/>
      <c r="ADS135" s="76"/>
      <c r="ADT135" s="76"/>
      <c r="ADU135" s="76"/>
      <c r="ADV135" s="76"/>
      <c r="ADW135" s="76"/>
      <c r="ADX135" s="76"/>
      <c r="ADY135" s="76"/>
      <c r="ADZ135" s="76"/>
      <c r="AEA135" s="76"/>
      <c r="AEB135" s="76"/>
      <c r="AEC135" s="76"/>
      <c r="AED135" s="76"/>
      <c r="AEE135" s="76"/>
      <c r="AEF135" s="76"/>
      <c r="AEG135" s="76"/>
      <c r="AEH135" s="76"/>
      <c r="AEI135" s="76"/>
      <c r="AEJ135" s="76"/>
      <c r="AEK135" s="76"/>
      <c r="AEL135" s="76"/>
      <c r="AEM135" s="76"/>
      <c r="AEN135" s="76"/>
      <c r="AEO135" s="76"/>
      <c r="AEP135" s="76"/>
      <c r="AEQ135" s="76"/>
      <c r="AER135" s="76"/>
      <c r="AES135" s="76"/>
      <c r="AET135" s="76"/>
      <c r="AEU135" s="76"/>
      <c r="AEV135" s="76"/>
      <c r="AEW135" s="76"/>
      <c r="AEX135" s="76"/>
      <c r="AEY135" s="76"/>
      <c r="AEZ135" s="76"/>
      <c r="AFA135" s="76"/>
      <c r="AFB135" s="76"/>
      <c r="AFC135" s="76"/>
      <c r="AFD135" s="76"/>
      <c r="AFE135" s="76"/>
      <c r="AFF135" s="76"/>
      <c r="AFG135" s="76"/>
      <c r="AFH135" s="76"/>
      <c r="AFI135" s="76"/>
      <c r="AFJ135" s="76"/>
      <c r="AFK135" s="76"/>
      <c r="AFL135" s="76"/>
      <c r="AFM135" s="76"/>
      <c r="AFN135" s="76"/>
      <c r="AFO135" s="76"/>
      <c r="AFP135" s="76"/>
      <c r="AFQ135" s="76"/>
      <c r="AFR135" s="76"/>
      <c r="AFS135" s="76"/>
      <c r="AFT135" s="76"/>
      <c r="AFU135" s="76"/>
      <c r="AFV135" s="76"/>
      <c r="AFW135" s="76"/>
      <c r="AFX135" s="76"/>
      <c r="AFY135" s="76"/>
      <c r="AFZ135" s="76"/>
      <c r="AGA135" s="76"/>
      <c r="AGB135" s="76"/>
      <c r="AGC135" s="76"/>
      <c r="AGD135" s="76"/>
      <c r="AGE135" s="76"/>
      <c r="AGF135" s="76"/>
      <c r="AGG135" s="76"/>
      <c r="AGH135" s="76"/>
      <c r="AGI135" s="76"/>
      <c r="AGJ135" s="76"/>
      <c r="AGK135" s="76"/>
      <c r="AGL135" s="76"/>
      <c r="AGM135" s="76"/>
      <c r="AGN135" s="76"/>
      <c r="AGO135" s="76"/>
      <c r="AGP135" s="76"/>
      <c r="AGQ135" s="76"/>
      <c r="AGR135" s="76"/>
      <c r="AGS135" s="76"/>
      <c r="AGT135" s="76"/>
      <c r="AGU135" s="76"/>
      <c r="AGV135" s="76"/>
      <c r="AGW135" s="76"/>
      <c r="AGX135" s="76"/>
      <c r="AGY135" s="76"/>
      <c r="AGZ135" s="76"/>
      <c r="AHA135" s="76"/>
      <c r="AHB135" s="76"/>
      <c r="AHC135" s="76"/>
      <c r="AHD135" s="76"/>
      <c r="AHE135" s="76"/>
      <c r="AHF135" s="76"/>
      <c r="AHG135" s="76"/>
      <c r="AHH135" s="76"/>
      <c r="AHI135" s="76"/>
      <c r="AHJ135" s="76"/>
      <c r="AHK135" s="76"/>
      <c r="AHL135" s="76"/>
      <c r="AHM135" s="76"/>
      <c r="AHN135" s="76"/>
      <c r="AHO135" s="76"/>
      <c r="AHP135" s="76"/>
      <c r="AHQ135" s="76"/>
      <c r="AHR135" s="76"/>
      <c r="AHS135" s="76"/>
      <c r="AHT135" s="76"/>
      <c r="AHU135" s="76"/>
      <c r="AHV135" s="76"/>
      <c r="AHW135" s="76"/>
      <c r="AHX135" s="76"/>
      <c r="AHY135" s="76"/>
      <c r="AHZ135" s="76"/>
      <c r="AIA135" s="76"/>
      <c r="AIB135" s="76"/>
      <c r="AIC135" s="76"/>
      <c r="AID135" s="76"/>
      <c r="AIE135" s="76"/>
      <c r="AIF135" s="76"/>
      <c r="AIG135" s="76"/>
      <c r="AIH135" s="76"/>
      <c r="AII135" s="76"/>
      <c r="AIJ135" s="76"/>
      <c r="AIK135" s="76"/>
      <c r="AIL135" s="76"/>
      <c r="AIM135" s="76"/>
      <c r="AIN135" s="76"/>
      <c r="AIO135" s="76"/>
      <c r="AIP135" s="76"/>
      <c r="AIQ135" s="76"/>
      <c r="AIR135" s="76"/>
      <c r="AIS135" s="76"/>
      <c r="AIT135" s="76"/>
      <c r="AIU135" s="76"/>
      <c r="AIV135" s="76"/>
      <c r="AIW135" s="76"/>
      <c r="AIX135" s="76"/>
      <c r="AIY135" s="76"/>
      <c r="AIZ135" s="76"/>
      <c r="AJA135" s="76"/>
      <c r="AJB135" s="76"/>
      <c r="AJC135" s="76"/>
      <c r="AJD135" s="76"/>
      <c r="AJE135" s="76"/>
      <c r="AJF135" s="76"/>
      <c r="AJG135" s="76"/>
      <c r="AJH135" s="76"/>
      <c r="AJI135" s="76"/>
      <c r="AJJ135" s="76"/>
      <c r="AJK135" s="76"/>
      <c r="AJL135" s="76"/>
      <c r="AJM135" s="76"/>
      <c r="AJN135" s="76"/>
      <c r="AJO135" s="76"/>
      <c r="AJP135" s="76"/>
      <c r="AJQ135" s="76"/>
      <c r="AJR135" s="76"/>
      <c r="AJS135" s="76"/>
      <c r="AJT135" s="76"/>
      <c r="AJU135" s="76"/>
      <c r="AJV135" s="76"/>
      <c r="AJW135" s="76"/>
      <c r="AJX135" s="76"/>
      <c r="AJY135" s="76"/>
      <c r="AJZ135" s="76"/>
      <c r="AKA135" s="76"/>
      <c r="AKB135" s="76"/>
      <c r="AKC135" s="76"/>
      <c r="AKD135" s="76"/>
      <c r="AKE135" s="76"/>
      <c r="AKF135" s="76"/>
      <c r="AKG135" s="76"/>
      <c r="AKH135" s="76"/>
      <c r="AKI135" s="76"/>
      <c r="AKJ135" s="76"/>
      <c r="AKK135" s="76"/>
      <c r="AKL135" s="76"/>
      <c r="AKM135" s="76"/>
      <c r="AKN135" s="76"/>
      <c r="AKO135" s="76"/>
      <c r="AKP135" s="76"/>
      <c r="AKQ135" s="76"/>
      <c r="AKR135" s="76"/>
      <c r="AKS135" s="76"/>
      <c r="AKT135" s="76"/>
      <c r="AKU135" s="76"/>
      <c r="AKV135" s="76"/>
      <c r="AKW135" s="76"/>
      <c r="AKX135" s="76"/>
      <c r="AKY135" s="76"/>
      <c r="AKZ135" s="76"/>
      <c r="ALA135" s="76"/>
      <c r="ALB135" s="76"/>
      <c r="ALC135" s="76"/>
      <c r="ALD135" s="76"/>
      <c r="ALE135" s="76"/>
      <c r="ALF135" s="76"/>
      <c r="ALG135" s="76"/>
      <c r="ALH135" s="76"/>
      <c r="ALI135" s="76"/>
      <c r="ALJ135" s="76"/>
      <c r="ALK135" s="76"/>
      <c r="ALL135" s="76"/>
      <c r="ALM135" s="76"/>
      <c r="ALN135" s="76"/>
      <c r="ALO135" s="76"/>
      <c r="ALP135" s="76"/>
      <c r="ALQ135" s="76"/>
      <c r="ALR135" s="76"/>
      <c r="ALS135" s="76"/>
      <c r="ALT135" s="76"/>
      <c r="ALU135" s="76"/>
      <c r="ALV135" s="76"/>
      <c r="ALW135" s="76"/>
      <c r="ALX135" s="76"/>
      <c r="ALY135" s="76"/>
      <c r="ALZ135" s="76"/>
      <c r="AMA135" s="76"/>
      <c r="AMB135" s="76"/>
      <c r="AMC135" s="76"/>
      <c r="AMD135" s="76"/>
      <c r="AME135" s="76"/>
    </row>
    <row r="136" spans="1:1019" s="80" customFormat="1">
      <c r="A136" s="20" t="s">
        <v>339</v>
      </c>
      <c r="B136" s="21">
        <v>5213850</v>
      </c>
      <c r="C136" s="21" t="s">
        <v>96</v>
      </c>
      <c r="D136" s="71" t="s">
        <v>76</v>
      </c>
      <c r="E136" s="22" t="s">
        <v>77</v>
      </c>
      <c r="F136" s="59">
        <v>5654.4512999999997</v>
      </c>
      <c r="G136" s="23">
        <v>22.15</v>
      </c>
      <c r="H136" s="69">
        <f t="shared" si="45"/>
        <v>0.21229999999999999</v>
      </c>
      <c r="I136" s="23">
        <f t="shared" si="46"/>
        <v>26.85</v>
      </c>
      <c r="J136" s="23">
        <f t="shared" si="47"/>
        <v>151822.01</v>
      </c>
      <c r="K136" s="78">
        <f t="shared" si="48"/>
        <v>125246.09629499998</v>
      </c>
      <c r="L136" s="76"/>
      <c r="M136" s="79"/>
      <c r="N136" s="76"/>
      <c r="O136" s="76"/>
      <c r="P136" s="76"/>
      <c r="Q136" s="76"/>
      <c r="R136" s="76"/>
      <c r="S136" s="76"/>
      <c r="T136" s="76"/>
      <c r="U136" s="76"/>
      <c r="V136" s="76"/>
      <c r="W136" s="76"/>
      <c r="X136" s="76"/>
      <c r="Y136" s="76"/>
      <c r="Z136" s="76"/>
      <c r="AA136" s="76"/>
      <c r="AB136" s="76"/>
      <c r="AC136" s="76"/>
      <c r="AD136" s="76"/>
      <c r="AE136" s="76"/>
      <c r="AF136" s="76"/>
      <c r="AG136" s="76"/>
      <c r="AH136" s="76"/>
      <c r="AI136" s="76"/>
      <c r="AJ136" s="76"/>
      <c r="AK136" s="76"/>
      <c r="AL136" s="76"/>
      <c r="AM136" s="76"/>
      <c r="AN136" s="76"/>
      <c r="AO136" s="76"/>
      <c r="AP136" s="76"/>
      <c r="AQ136" s="76"/>
      <c r="AR136" s="76"/>
      <c r="AS136" s="76"/>
      <c r="AT136" s="76"/>
      <c r="AU136" s="76"/>
      <c r="AV136" s="76"/>
      <c r="AW136" s="76"/>
      <c r="AX136" s="76"/>
      <c r="AY136" s="76"/>
      <c r="AZ136" s="76"/>
      <c r="BA136" s="76"/>
      <c r="BB136" s="76"/>
      <c r="BC136" s="76"/>
      <c r="BD136" s="76"/>
      <c r="BE136" s="76"/>
      <c r="BF136" s="76"/>
      <c r="BG136" s="76"/>
      <c r="BH136" s="76"/>
      <c r="BI136" s="76"/>
      <c r="BJ136" s="76"/>
      <c r="BK136" s="76"/>
      <c r="BL136" s="76"/>
      <c r="BM136" s="76"/>
      <c r="BN136" s="76"/>
      <c r="BO136" s="76"/>
      <c r="BP136" s="76"/>
      <c r="BQ136" s="76"/>
      <c r="BR136" s="76"/>
      <c r="BS136" s="76"/>
      <c r="BT136" s="76"/>
      <c r="BU136" s="76"/>
      <c r="BV136" s="76"/>
      <c r="BW136" s="76"/>
      <c r="BX136" s="76"/>
      <c r="BY136" s="76"/>
      <c r="BZ136" s="76"/>
      <c r="CA136" s="76"/>
      <c r="CB136" s="76"/>
      <c r="CC136" s="76"/>
      <c r="CD136" s="76"/>
      <c r="CE136" s="76"/>
      <c r="CF136" s="76"/>
      <c r="CG136" s="76"/>
      <c r="CH136" s="76"/>
      <c r="CI136" s="76"/>
      <c r="CJ136" s="76"/>
      <c r="CK136" s="76"/>
      <c r="CL136" s="76"/>
      <c r="CM136" s="76"/>
      <c r="CN136" s="76"/>
      <c r="CO136" s="76"/>
      <c r="CP136" s="76"/>
      <c r="CQ136" s="76"/>
      <c r="CR136" s="76"/>
      <c r="CS136" s="76"/>
      <c r="CT136" s="76"/>
      <c r="CU136" s="76"/>
      <c r="CV136" s="76"/>
      <c r="CW136" s="76"/>
      <c r="CX136" s="76"/>
      <c r="CY136" s="76"/>
      <c r="CZ136" s="76"/>
      <c r="DA136" s="76"/>
      <c r="DB136" s="76"/>
      <c r="DC136" s="76"/>
      <c r="DD136" s="76"/>
      <c r="DE136" s="76"/>
      <c r="DF136" s="76"/>
      <c r="DG136" s="76"/>
      <c r="DH136" s="76"/>
      <c r="DI136" s="76"/>
      <c r="DJ136" s="76"/>
      <c r="DK136" s="76"/>
      <c r="DL136" s="76"/>
      <c r="DM136" s="76"/>
      <c r="DN136" s="76"/>
      <c r="DO136" s="76"/>
      <c r="DP136" s="76"/>
      <c r="DQ136" s="76"/>
      <c r="DR136" s="76"/>
      <c r="DS136" s="76"/>
      <c r="DT136" s="76"/>
      <c r="DU136" s="76"/>
      <c r="DV136" s="76"/>
      <c r="DW136" s="76"/>
      <c r="DX136" s="76"/>
      <c r="DY136" s="76"/>
      <c r="DZ136" s="76"/>
      <c r="EA136" s="76"/>
      <c r="EB136" s="76"/>
      <c r="EC136" s="76"/>
      <c r="ED136" s="76"/>
      <c r="EE136" s="76"/>
      <c r="EF136" s="76"/>
      <c r="EG136" s="76"/>
      <c r="EH136" s="76"/>
      <c r="EI136" s="76"/>
      <c r="EJ136" s="76"/>
      <c r="EK136" s="76"/>
      <c r="EL136" s="76"/>
      <c r="EM136" s="76"/>
      <c r="EN136" s="76"/>
      <c r="EO136" s="76"/>
      <c r="EP136" s="76"/>
      <c r="EQ136" s="76"/>
      <c r="ER136" s="76"/>
      <c r="ES136" s="76"/>
      <c r="ET136" s="76"/>
      <c r="EU136" s="76"/>
      <c r="EV136" s="76"/>
      <c r="EW136" s="76"/>
      <c r="EX136" s="76"/>
      <c r="EY136" s="76"/>
      <c r="EZ136" s="76"/>
      <c r="FA136" s="76"/>
      <c r="FB136" s="76"/>
      <c r="FC136" s="76"/>
      <c r="FD136" s="76"/>
      <c r="FE136" s="76"/>
      <c r="FF136" s="76"/>
      <c r="FG136" s="76"/>
      <c r="FH136" s="76"/>
      <c r="FI136" s="76"/>
      <c r="FJ136" s="76"/>
      <c r="FK136" s="76"/>
      <c r="FL136" s="76"/>
      <c r="FM136" s="76"/>
      <c r="FN136" s="76"/>
      <c r="FO136" s="76"/>
      <c r="FP136" s="76"/>
      <c r="FQ136" s="76"/>
      <c r="FR136" s="76"/>
      <c r="FS136" s="76"/>
      <c r="FT136" s="76"/>
      <c r="FU136" s="76"/>
      <c r="FV136" s="76"/>
      <c r="FW136" s="76"/>
      <c r="FX136" s="76"/>
      <c r="FY136" s="76"/>
      <c r="FZ136" s="76"/>
      <c r="GA136" s="76"/>
      <c r="GB136" s="76"/>
      <c r="GC136" s="76"/>
      <c r="GD136" s="76"/>
      <c r="GE136" s="76"/>
      <c r="GF136" s="76"/>
      <c r="GG136" s="76"/>
      <c r="GH136" s="76"/>
      <c r="GI136" s="76"/>
      <c r="GJ136" s="76"/>
      <c r="GK136" s="76"/>
      <c r="GL136" s="76"/>
      <c r="GM136" s="76"/>
      <c r="GN136" s="76"/>
      <c r="GO136" s="76"/>
      <c r="GP136" s="76"/>
      <c r="GQ136" s="76"/>
      <c r="GR136" s="76"/>
      <c r="GS136" s="76"/>
      <c r="GT136" s="76"/>
      <c r="GU136" s="76"/>
      <c r="GV136" s="76"/>
      <c r="GW136" s="76"/>
      <c r="GX136" s="76"/>
      <c r="GY136" s="76"/>
      <c r="GZ136" s="76"/>
      <c r="HA136" s="76"/>
      <c r="HB136" s="76"/>
      <c r="HC136" s="76"/>
      <c r="HD136" s="76"/>
      <c r="HE136" s="76"/>
      <c r="HF136" s="76"/>
      <c r="HG136" s="76"/>
      <c r="HH136" s="76"/>
      <c r="HI136" s="76"/>
      <c r="HJ136" s="76"/>
      <c r="HK136" s="76"/>
      <c r="HL136" s="76"/>
      <c r="HM136" s="76"/>
      <c r="HN136" s="76"/>
      <c r="HO136" s="76"/>
      <c r="HP136" s="76"/>
      <c r="HQ136" s="76"/>
      <c r="HR136" s="76"/>
      <c r="HS136" s="76"/>
      <c r="HT136" s="76"/>
      <c r="HU136" s="76"/>
      <c r="HV136" s="76"/>
      <c r="HW136" s="76"/>
      <c r="HX136" s="76"/>
      <c r="HY136" s="76"/>
      <c r="HZ136" s="76"/>
      <c r="IA136" s="76"/>
      <c r="IB136" s="76"/>
      <c r="IC136" s="76"/>
      <c r="ID136" s="76"/>
      <c r="IE136" s="76"/>
      <c r="IF136" s="76"/>
      <c r="IG136" s="76"/>
      <c r="IH136" s="76"/>
      <c r="II136" s="76"/>
      <c r="IJ136" s="76"/>
      <c r="IK136" s="76"/>
      <c r="IL136" s="76"/>
      <c r="IM136" s="76"/>
      <c r="IN136" s="76"/>
      <c r="IO136" s="76"/>
      <c r="IP136" s="76"/>
      <c r="IQ136" s="76"/>
      <c r="IR136" s="76"/>
      <c r="IS136" s="76"/>
      <c r="IT136" s="76"/>
      <c r="IU136" s="76"/>
      <c r="IV136" s="76"/>
      <c r="IW136" s="76"/>
      <c r="IX136" s="76"/>
      <c r="IY136" s="76"/>
      <c r="IZ136" s="76"/>
      <c r="JA136" s="76"/>
      <c r="JB136" s="76"/>
      <c r="JC136" s="76"/>
      <c r="JD136" s="76"/>
      <c r="JE136" s="76"/>
      <c r="JF136" s="76"/>
      <c r="JG136" s="76"/>
      <c r="JH136" s="76"/>
      <c r="JI136" s="76"/>
      <c r="JJ136" s="76"/>
      <c r="JK136" s="76"/>
      <c r="JL136" s="76"/>
      <c r="JM136" s="76"/>
      <c r="JN136" s="76"/>
      <c r="JO136" s="76"/>
      <c r="JP136" s="76"/>
      <c r="JQ136" s="76"/>
      <c r="JR136" s="76"/>
      <c r="JS136" s="76"/>
      <c r="JT136" s="76"/>
      <c r="JU136" s="76"/>
      <c r="JV136" s="76"/>
      <c r="JW136" s="76"/>
      <c r="JX136" s="76"/>
      <c r="JY136" s="76"/>
      <c r="JZ136" s="76"/>
      <c r="KA136" s="76"/>
      <c r="KB136" s="76"/>
      <c r="KC136" s="76"/>
      <c r="KD136" s="76"/>
      <c r="KE136" s="76"/>
      <c r="KF136" s="76"/>
      <c r="KG136" s="76"/>
      <c r="KH136" s="76"/>
      <c r="KI136" s="76"/>
      <c r="KJ136" s="76"/>
      <c r="KK136" s="76"/>
      <c r="KL136" s="76"/>
      <c r="KM136" s="76"/>
      <c r="KN136" s="76"/>
      <c r="KO136" s="76"/>
      <c r="KP136" s="76"/>
      <c r="KQ136" s="76"/>
      <c r="KR136" s="76"/>
      <c r="KS136" s="76"/>
      <c r="KT136" s="76"/>
      <c r="KU136" s="76"/>
      <c r="KV136" s="76"/>
      <c r="KW136" s="76"/>
      <c r="KX136" s="76"/>
      <c r="KY136" s="76"/>
      <c r="KZ136" s="76"/>
      <c r="LA136" s="76"/>
      <c r="LB136" s="76"/>
      <c r="LC136" s="76"/>
      <c r="LD136" s="76"/>
      <c r="LE136" s="76"/>
      <c r="LF136" s="76"/>
      <c r="LG136" s="76"/>
      <c r="LH136" s="76"/>
      <c r="LI136" s="76"/>
      <c r="LJ136" s="76"/>
      <c r="LK136" s="76"/>
      <c r="LL136" s="76"/>
      <c r="LM136" s="76"/>
      <c r="LN136" s="76"/>
      <c r="LO136" s="76"/>
      <c r="LP136" s="76"/>
      <c r="LQ136" s="76"/>
      <c r="LR136" s="76"/>
      <c r="LS136" s="76"/>
      <c r="LT136" s="76"/>
      <c r="LU136" s="76"/>
      <c r="LV136" s="76"/>
      <c r="LW136" s="76"/>
      <c r="LX136" s="76"/>
      <c r="LY136" s="76"/>
      <c r="LZ136" s="76"/>
      <c r="MA136" s="76"/>
      <c r="MB136" s="76"/>
      <c r="MC136" s="76"/>
      <c r="MD136" s="76"/>
      <c r="ME136" s="76"/>
      <c r="MF136" s="76"/>
      <c r="MG136" s="76"/>
      <c r="MH136" s="76"/>
      <c r="MI136" s="76"/>
      <c r="MJ136" s="76"/>
      <c r="MK136" s="76"/>
      <c r="ML136" s="76"/>
      <c r="MM136" s="76"/>
      <c r="MN136" s="76"/>
      <c r="MO136" s="76"/>
      <c r="MP136" s="76"/>
      <c r="MQ136" s="76"/>
      <c r="MR136" s="76"/>
      <c r="MS136" s="76"/>
      <c r="MT136" s="76"/>
      <c r="MU136" s="76"/>
      <c r="MV136" s="76"/>
      <c r="MW136" s="76"/>
      <c r="MX136" s="76"/>
      <c r="MY136" s="76"/>
      <c r="MZ136" s="76"/>
      <c r="NA136" s="76"/>
      <c r="NB136" s="76"/>
      <c r="NC136" s="76"/>
      <c r="ND136" s="76"/>
      <c r="NE136" s="76"/>
      <c r="NF136" s="76"/>
      <c r="NG136" s="76"/>
      <c r="NH136" s="76"/>
      <c r="NI136" s="76"/>
      <c r="NJ136" s="76"/>
      <c r="NK136" s="76"/>
      <c r="NL136" s="76"/>
      <c r="NM136" s="76"/>
      <c r="NN136" s="76"/>
      <c r="NO136" s="76"/>
      <c r="NP136" s="76"/>
      <c r="NQ136" s="76"/>
      <c r="NR136" s="76"/>
      <c r="NS136" s="76"/>
      <c r="NT136" s="76"/>
      <c r="NU136" s="76"/>
      <c r="NV136" s="76"/>
      <c r="NW136" s="76"/>
      <c r="NX136" s="76"/>
      <c r="NY136" s="76"/>
      <c r="NZ136" s="76"/>
      <c r="OA136" s="76"/>
      <c r="OB136" s="76"/>
      <c r="OC136" s="76"/>
      <c r="OD136" s="76"/>
      <c r="OE136" s="76"/>
      <c r="OF136" s="76"/>
      <c r="OG136" s="76"/>
      <c r="OH136" s="76"/>
      <c r="OI136" s="76"/>
      <c r="OJ136" s="76"/>
      <c r="OK136" s="76"/>
      <c r="OL136" s="76"/>
      <c r="OM136" s="76"/>
      <c r="ON136" s="76"/>
      <c r="OO136" s="76"/>
      <c r="OP136" s="76"/>
      <c r="OQ136" s="76"/>
      <c r="OR136" s="76"/>
      <c r="OS136" s="76"/>
      <c r="OT136" s="76"/>
      <c r="OU136" s="76"/>
      <c r="OV136" s="76"/>
      <c r="OW136" s="76"/>
      <c r="OX136" s="76"/>
      <c r="OY136" s="76"/>
      <c r="OZ136" s="76"/>
      <c r="PA136" s="76"/>
      <c r="PB136" s="76"/>
      <c r="PC136" s="76"/>
      <c r="PD136" s="76"/>
      <c r="PE136" s="76"/>
      <c r="PF136" s="76"/>
      <c r="PG136" s="76"/>
      <c r="PH136" s="76"/>
      <c r="PI136" s="76"/>
      <c r="PJ136" s="76"/>
      <c r="PK136" s="76"/>
      <c r="PL136" s="76"/>
      <c r="PM136" s="76"/>
      <c r="PN136" s="76"/>
      <c r="PO136" s="76"/>
      <c r="PP136" s="76"/>
      <c r="PQ136" s="76"/>
      <c r="PR136" s="76"/>
      <c r="PS136" s="76"/>
      <c r="PT136" s="76"/>
      <c r="PU136" s="76"/>
      <c r="PV136" s="76"/>
      <c r="PW136" s="76"/>
      <c r="PX136" s="76"/>
      <c r="PY136" s="76"/>
      <c r="PZ136" s="76"/>
      <c r="QA136" s="76"/>
      <c r="QB136" s="76"/>
      <c r="QC136" s="76"/>
      <c r="QD136" s="76"/>
      <c r="QE136" s="76"/>
      <c r="QF136" s="76"/>
      <c r="QG136" s="76"/>
      <c r="QH136" s="76"/>
      <c r="QI136" s="76"/>
      <c r="QJ136" s="76"/>
      <c r="QK136" s="76"/>
      <c r="QL136" s="76"/>
      <c r="QM136" s="76"/>
      <c r="QN136" s="76"/>
      <c r="QO136" s="76"/>
      <c r="QP136" s="76"/>
      <c r="QQ136" s="76"/>
      <c r="QR136" s="76"/>
      <c r="QS136" s="76"/>
      <c r="QT136" s="76"/>
      <c r="QU136" s="76"/>
      <c r="QV136" s="76"/>
      <c r="QW136" s="76"/>
      <c r="QX136" s="76"/>
      <c r="QY136" s="76"/>
      <c r="QZ136" s="76"/>
      <c r="RA136" s="76"/>
      <c r="RB136" s="76"/>
      <c r="RC136" s="76"/>
      <c r="RD136" s="76"/>
      <c r="RE136" s="76"/>
      <c r="RF136" s="76"/>
      <c r="RG136" s="76"/>
      <c r="RH136" s="76"/>
      <c r="RI136" s="76"/>
      <c r="RJ136" s="76"/>
      <c r="RK136" s="76"/>
      <c r="RL136" s="76"/>
      <c r="RM136" s="76"/>
      <c r="RN136" s="76"/>
      <c r="RO136" s="76"/>
      <c r="RP136" s="76"/>
      <c r="RQ136" s="76"/>
      <c r="RR136" s="76"/>
      <c r="RS136" s="76"/>
      <c r="RT136" s="76"/>
      <c r="RU136" s="76"/>
      <c r="RV136" s="76"/>
      <c r="RW136" s="76"/>
      <c r="RX136" s="76"/>
      <c r="RY136" s="76"/>
      <c r="RZ136" s="76"/>
      <c r="SA136" s="76"/>
      <c r="SB136" s="76"/>
      <c r="SC136" s="76"/>
      <c r="SD136" s="76"/>
      <c r="SE136" s="76"/>
      <c r="SF136" s="76"/>
      <c r="SG136" s="76"/>
      <c r="SH136" s="76"/>
      <c r="SI136" s="76"/>
      <c r="SJ136" s="76"/>
      <c r="SK136" s="76"/>
      <c r="SL136" s="76"/>
      <c r="SM136" s="76"/>
      <c r="SN136" s="76"/>
      <c r="SO136" s="76"/>
      <c r="SP136" s="76"/>
      <c r="SQ136" s="76"/>
      <c r="SR136" s="76"/>
      <c r="SS136" s="76"/>
      <c r="ST136" s="76"/>
      <c r="SU136" s="76"/>
      <c r="SV136" s="76"/>
      <c r="SW136" s="76"/>
      <c r="SX136" s="76"/>
      <c r="SY136" s="76"/>
      <c r="SZ136" s="76"/>
      <c r="TA136" s="76"/>
      <c r="TB136" s="76"/>
      <c r="TC136" s="76"/>
      <c r="TD136" s="76"/>
      <c r="TE136" s="76"/>
      <c r="TF136" s="76"/>
      <c r="TG136" s="76"/>
      <c r="TH136" s="76"/>
      <c r="TI136" s="76"/>
      <c r="TJ136" s="76"/>
      <c r="TK136" s="76"/>
      <c r="TL136" s="76"/>
      <c r="TM136" s="76"/>
      <c r="TN136" s="76"/>
      <c r="TO136" s="76"/>
      <c r="TP136" s="76"/>
      <c r="TQ136" s="76"/>
      <c r="TR136" s="76"/>
      <c r="TS136" s="76"/>
      <c r="TT136" s="76"/>
      <c r="TU136" s="76"/>
      <c r="TV136" s="76"/>
      <c r="TW136" s="76"/>
      <c r="TX136" s="76"/>
      <c r="TY136" s="76"/>
      <c r="TZ136" s="76"/>
      <c r="UA136" s="76"/>
      <c r="UB136" s="76"/>
      <c r="UC136" s="76"/>
      <c r="UD136" s="76"/>
      <c r="UE136" s="76"/>
      <c r="UF136" s="76"/>
      <c r="UG136" s="76"/>
      <c r="UH136" s="76"/>
      <c r="UI136" s="76"/>
      <c r="UJ136" s="76"/>
      <c r="UK136" s="76"/>
      <c r="UL136" s="76"/>
      <c r="UM136" s="76"/>
      <c r="UN136" s="76"/>
      <c r="UO136" s="76"/>
      <c r="UP136" s="76"/>
      <c r="UQ136" s="76"/>
      <c r="UR136" s="76"/>
      <c r="US136" s="76"/>
      <c r="UT136" s="76"/>
      <c r="UU136" s="76"/>
      <c r="UV136" s="76"/>
      <c r="UW136" s="76"/>
      <c r="UX136" s="76"/>
      <c r="UY136" s="76"/>
      <c r="UZ136" s="76"/>
      <c r="VA136" s="76"/>
      <c r="VB136" s="76"/>
      <c r="VC136" s="76"/>
      <c r="VD136" s="76"/>
      <c r="VE136" s="76"/>
      <c r="VF136" s="76"/>
      <c r="VG136" s="76"/>
      <c r="VH136" s="76"/>
      <c r="VI136" s="76"/>
      <c r="VJ136" s="76"/>
      <c r="VK136" s="76"/>
      <c r="VL136" s="76"/>
      <c r="VM136" s="76"/>
      <c r="VN136" s="76"/>
      <c r="VO136" s="76"/>
      <c r="VP136" s="76"/>
      <c r="VQ136" s="76"/>
      <c r="VR136" s="76"/>
      <c r="VS136" s="76"/>
      <c r="VT136" s="76"/>
      <c r="VU136" s="76"/>
      <c r="VV136" s="76"/>
      <c r="VW136" s="76"/>
      <c r="VX136" s="76"/>
      <c r="VY136" s="76"/>
      <c r="VZ136" s="76"/>
      <c r="WA136" s="76"/>
      <c r="WB136" s="76"/>
      <c r="WC136" s="76"/>
      <c r="WD136" s="76"/>
      <c r="WE136" s="76"/>
      <c r="WF136" s="76"/>
      <c r="WG136" s="76"/>
      <c r="WH136" s="76"/>
      <c r="WI136" s="76"/>
      <c r="WJ136" s="76"/>
      <c r="WK136" s="76"/>
      <c r="WL136" s="76"/>
      <c r="WM136" s="76"/>
      <c r="WN136" s="76"/>
      <c r="WO136" s="76"/>
      <c r="WP136" s="76"/>
      <c r="WQ136" s="76"/>
      <c r="WR136" s="76"/>
      <c r="WS136" s="76"/>
      <c r="WT136" s="76"/>
      <c r="WU136" s="76"/>
      <c r="WV136" s="76"/>
      <c r="WW136" s="76"/>
      <c r="WX136" s="76"/>
      <c r="WY136" s="76"/>
      <c r="WZ136" s="76"/>
      <c r="XA136" s="76"/>
      <c r="XB136" s="76"/>
      <c r="XC136" s="76"/>
      <c r="XD136" s="76"/>
      <c r="XE136" s="76"/>
      <c r="XF136" s="76"/>
      <c r="XG136" s="76"/>
      <c r="XH136" s="76"/>
      <c r="XI136" s="76"/>
      <c r="XJ136" s="76"/>
      <c r="XK136" s="76"/>
      <c r="XL136" s="76"/>
      <c r="XM136" s="76"/>
      <c r="XN136" s="76"/>
      <c r="XO136" s="76"/>
      <c r="XP136" s="76"/>
      <c r="XQ136" s="76"/>
      <c r="XR136" s="76"/>
      <c r="XS136" s="76"/>
      <c r="XT136" s="76"/>
      <c r="XU136" s="76"/>
      <c r="XV136" s="76"/>
      <c r="XW136" s="76"/>
      <c r="XX136" s="76"/>
      <c r="XY136" s="76"/>
      <c r="XZ136" s="76"/>
      <c r="YA136" s="76"/>
      <c r="YB136" s="76"/>
      <c r="YC136" s="76"/>
      <c r="YD136" s="76"/>
      <c r="YE136" s="76"/>
      <c r="YF136" s="76"/>
      <c r="YG136" s="76"/>
      <c r="YH136" s="76"/>
      <c r="YI136" s="76"/>
      <c r="YJ136" s="76"/>
      <c r="YK136" s="76"/>
      <c r="YL136" s="76"/>
      <c r="YM136" s="76"/>
      <c r="YN136" s="76"/>
      <c r="YO136" s="76"/>
      <c r="YP136" s="76"/>
      <c r="YQ136" s="76"/>
      <c r="YR136" s="76"/>
      <c r="YS136" s="76"/>
      <c r="YT136" s="76"/>
      <c r="YU136" s="76"/>
      <c r="YV136" s="76"/>
      <c r="YW136" s="76"/>
      <c r="YX136" s="76"/>
      <c r="YY136" s="76"/>
      <c r="YZ136" s="76"/>
      <c r="ZA136" s="76"/>
      <c r="ZB136" s="76"/>
      <c r="ZC136" s="76"/>
      <c r="ZD136" s="76"/>
      <c r="ZE136" s="76"/>
      <c r="ZF136" s="76"/>
      <c r="ZG136" s="76"/>
      <c r="ZH136" s="76"/>
      <c r="ZI136" s="76"/>
      <c r="ZJ136" s="76"/>
      <c r="ZK136" s="76"/>
      <c r="ZL136" s="76"/>
      <c r="ZM136" s="76"/>
      <c r="ZN136" s="76"/>
      <c r="ZO136" s="76"/>
      <c r="ZP136" s="76"/>
      <c r="ZQ136" s="76"/>
      <c r="ZR136" s="76"/>
      <c r="ZS136" s="76"/>
      <c r="ZT136" s="76"/>
      <c r="ZU136" s="76"/>
      <c r="ZV136" s="76"/>
      <c r="ZW136" s="76"/>
      <c r="ZX136" s="76"/>
      <c r="ZY136" s="76"/>
      <c r="ZZ136" s="76"/>
      <c r="AAA136" s="76"/>
      <c r="AAB136" s="76"/>
      <c r="AAC136" s="76"/>
      <c r="AAD136" s="76"/>
      <c r="AAE136" s="76"/>
      <c r="AAF136" s="76"/>
      <c r="AAG136" s="76"/>
      <c r="AAH136" s="76"/>
      <c r="AAI136" s="76"/>
      <c r="AAJ136" s="76"/>
      <c r="AAK136" s="76"/>
      <c r="AAL136" s="76"/>
      <c r="AAM136" s="76"/>
      <c r="AAN136" s="76"/>
      <c r="AAO136" s="76"/>
      <c r="AAP136" s="76"/>
      <c r="AAQ136" s="76"/>
      <c r="AAR136" s="76"/>
      <c r="AAS136" s="76"/>
      <c r="AAT136" s="76"/>
      <c r="AAU136" s="76"/>
      <c r="AAV136" s="76"/>
      <c r="AAW136" s="76"/>
      <c r="AAX136" s="76"/>
      <c r="AAY136" s="76"/>
      <c r="AAZ136" s="76"/>
      <c r="ABA136" s="76"/>
      <c r="ABB136" s="76"/>
      <c r="ABC136" s="76"/>
      <c r="ABD136" s="76"/>
      <c r="ABE136" s="76"/>
      <c r="ABF136" s="76"/>
      <c r="ABG136" s="76"/>
      <c r="ABH136" s="76"/>
      <c r="ABI136" s="76"/>
      <c r="ABJ136" s="76"/>
      <c r="ABK136" s="76"/>
      <c r="ABL136" s="76"/>
      <c r="ABM136" s="76"/>
      <c r="ABN136" s="76"/>
      <c r="ABO136" s="76"/>
      <c r="ABP136" s="76"/>
      <c r="ABQ136" s="76"/>
      <c r="ABR136" s="76"/>
      <c r="ABS136" s="76"/>
      <c r="ABT136" s="76"/>
      <c r="ABU136" s="76"/>
      <c r="ABV136" s="76"/>
      <c r="ABW136" s="76"/>
      <c r="ABX136" s="76"/>
      <c r="ABY136" s="76"/>
      <c r="ABZ136" s="76"/>
      <c r="ACA136" s="76"/>
      <c r="ACB136" s="76"/>
      <c r="ACC136" s="76"/>
      <c r="ACD136" s="76"/>
      <c r="ACE136" s="76"/>
      <c r="ACF136" s="76"/>
      <c r="ACG136" s="76"/>
      <c r="ACH136" s="76"/>
      <c r="ACI136" s="76"/>
      <c r="ACJ136" s="76"/>
      <c r="ACK136" s="76"/>
      <c r="ACL136" s="76"/>
      <c r="ACM136" s="76"/>
      <c r="ACN136" s="76"/>
      <c r="ACO136" s="76"/>
      <c r="ACP136" s="76"/>
      <c r="ACQ136" s="76"/>
      <c r="ACR136" s="76"/>
      <c r="ACS136" s="76"/>
      <c r="ACT136" s="76"/>
      <c r="ACU136" s="76"/>
      <c r="ACV136" s="76"/>
      <c r="ACW136" s="76"/>
      <c r="ACX136" s="76"/>
      <c r="ACY136" s="76"/>
      <c r="ACZ136" s="76"/>
      <c r="ADA136" s="76"/>
      <c r="ADB136" s="76"/>
      <c r="ADC136" s="76"/>
      <c r="ADD136" s="76"/>
      <c r="ADE136" s="76"/>
      <c r="ADF136" s="76"/>
      <c r="ADG136" s="76"/>
      <c r="ADH136" s="76"/>
      <c r="ADI136" s="76"/>
      <c r="ADJ136" s="76"/>
      <c r="ADK136" s="76"/>
      <c r="ADL136" s="76"/>
      <c r="ADM136" s="76"/>
      <c r="ADN136" s="76"/>
      <c r="ADO136" s="76"/>
      <c r="ADP136" s="76"/>
      <c r="ADQ136" s="76"/>
      <c r="ADR136" s="76"/>
      <c r="ADS136" s="76"/>
      <c r="ADT136" s="76"/>
      <c r="ADU136" s="76"/>
      <c r="ADV136" s="76"/>
      <c r="ADW136" s="76"/>
      <c r="ADX136" s="76"/>
      <c r="ADY136" s="76"/>
      <c r="ADZ136" s="76"/>
      <c r="AEA136" s="76"/>
      <c r="AEB136" s="76"/>
      <c r="AEC136" s="76"/>
      <c r="AED136" s="76"/>
      <c r="AEE136" s="76"/>
      <c r="AEF136" s="76"/>
      <c r="AEG136" s="76"/>
      <c r="AEH136" s="76"/>
      <c r="AEI136" s="76"/>
      <c r="AEJ136" s="76"/>
      <c r="AEK136" s="76"/>
      <c r="AEL136" s="76"/>
      <c r="AEM136" s="76"/>
      <c r="AEN136" s="76"/>
      <c r="AEO136" s="76"/>
      <c r="AEP136" s="76"/>
      <c r="AEQ136" s="76"/>
      <c r="AER136" s="76"/>
      <c r="AES136" s="76"/>
      <c r="AET136" s="76"/>
      <c r="AEU136" s="76"/>
      <c r="AEV136" s="76"/>
      <c r="AEW136" s="76"/>
      <c r="AEX136" s="76"/>
      <c r="AEY136" s="76"/>
      <c r="AEZ136" s="76"/>
      <c r="AFA136" s="76"/>
      <c r="AFB136" s="76"/>
      <c r="AFC136" s="76"/>
      <c r="AFD136" s="76"/>
      <c r="AFE136" s="76"/>
      <c r="AFF136" s="76"/>
      <c r="AFG136" s="76"/>
      <c r="AFH136" s="76"/>
      <c r="AFI136" s="76"/>
      <c r="AFJ136" s="76"/>
      <c r="AFK136" s="76"/>
      <c r="AFL136" s="76"/>
      <c r="AFM136" s="76"/>
      <c r="AFN136" s="76"/>
      <c r="AFO136" s="76"/>
      <c r="AFP136" s="76"/>
      <c r="AFQ136" s="76"/>
      <c r="AFR136" s="76"/>
      <c r="AFS136" s="76"/>
      <c r="AFT136" s="76"/>
      <c r="AFU136" s="76"/>
      <c r="AFV136" s="76"/>
      <c r="AFW136" s="76"/>
      <c r="AFX136" s="76"/>
      <c r="AFY136" s="76"/>
      <c r="AFZ136" s="76"/>
      <c r="AGA136" s="76"/>
      <c r="AGB136" s="76"/>
      <c r="AGC136" s="76"/>
      <c r="AGD136" s="76"/>
      <c r="AGE136" s="76"/>
      <c r="AGF136" s="76"/>
      <c r="AGG136" s="76"/>
      <c r="AGH136" s="76"/>
      <c r="AGI136" s="76"/>
      <c r="AGJ136" s="76"/>
      <c r="AGK136" s="76"/>
      <c r="AGL136" s="76"/>
      <c r="AGM136" s="76"/>
      <c r="AGN136" s="76"/>
      <c r="AGO136" s="76"/>
      <c r="AGP136" s="76"/>
      <c r="AGQ136" s="76"/>
      <c r="AGR136" s="76"/>
      <c r="AGS136" s="76"/>
      <c r="AGT136" s="76"/>
      <c r="AGU136" s="76"/>
      <c r="AGV136" s="76"/>
      <c r="AGW136" s="76"/>
      <c r="AGX136" s="76"/>
      <c r="AGY136" s="76"/>
      <c r="AGZ136" s="76"/>
      <c r="AHA136" s="76"/>
      <c r="AHB136" s="76"/>
      <c r="AHC136" s="76"/>
      <c r="AHD136" s="76"/>
      <c r="AHE136" s="76"/>
      <c r="AHF136" s="76"/>
      <c r="AHG136" s="76"/>
      <c r="AHH136" s="76"/>
      <c r="AHI136" s="76"/>
      <c r="AHJ136" s="76"/>
      <c r="AHK136" s="76"/>
      <c r="AHL136" s="76"/>
      <c r="AHM136" s="76"/>
      <c r="AHN136" s="76"/>
      <c r="AHO136" s="76"/>
      <c r="AHP136" s="76"/>
      <c r="AHQ136" s="76"/>
      <c r="AHR136" s="76"/>
      <c r="AHS136" s="76"/>
      <c r="AHT136" s="76"/>
      <c r="AHU136" s="76"/>
      <c r="AHV136" s="76"/>
      <c r="AHW136" s="76"/>
      <c r="AHX136" s="76"/>
      <c r="AHY136" s="76"/>
      <c r="AHZ136" s="76"/>
      <c r="AIA136" s="76"/>
      <c r="AIB136" s="76"/>
      <c r="AIC136" s="76"/>
      <c r="AID136" s="76"/>
      <c r="AIE136" s="76"/>
      <c r="AIF136" s="76"/>
      <c r="AIG136" s="76"/>
      <c r="AIH136" s="76"/>
      <c r="AII136" s="76"/>
      <c r="AIJ136" s="76"/>
      <c r="AIK136" s="76"/>
      <c r="AIL136" s="76"/>
      <c r="AIM136" s="76"/>
      <c r="AIN136" s="76"/>
      <c r="AIO136" s="76"/>
      <c r="AIP136" s="76"/>
      <c r="AIQ136" s="76"/>
      <c r="AIR136" s="76"/>
      <c r="AIS136" s="76"/>
      <c r="AIT136" s="76"/>
      <c r="AIU136" s="76"/>
      <c r="AIV136" s="76"/>
      <c r="AIW136" s="76"/>
      <c r="AIX136" s="76"/>
      <c r="AIY136" s="76"/>
      <c r="AIZ136" s="76"/>
      <c r="AJA136" s="76"/>
      <c r="AJB136" s="76"/>
      <c r="AJC136" s="76"/>
      <c r="AJD136" s="76"/>
      <c r="AJE136" s="76"/>
      <c r="AJF136" s="76"/>
      <c r="AJG136" s="76"/>
      <c r="AJH136" s="76"/>
      <c r="AJI136" s="76"/>
      <c r="AJJ136" s="76"/>
      <c r="AJK136" s="76"/>
      <c r="AJL136" s="76"/>
      <c r="AJM136" s="76"/>
      <c r="AJN136" s="76"/>
      <c r="AJO136" s="76"/>
      <c r="AJP136" s="76"/>
      <c r="AJQ136" s="76"/>
      <c r="AJR136" s="76"/>
      <c r="AJS136" s="76"/>
      <c r="AJT136" s="76"/>
      <c r="AJU136" s="76"/>
      <c r="AJV136" s="76"/>
      <c r="AJW136" s="76"/>
      <c r="AJX136" s="76"/>
      <c r="AJY136" s="76"/>
      <c r="AJZ136" s="76"/>
      <c r="AKA136" s="76"/>
      <c r="AKB136" s="76"/>
      <c r="AKC136" s="76"/>
      <c r="AKD136" s="76"/>
      <c r="AKE136" s="76"/>
      <c r="AKF136" s="76"/>
      <c r="AKG136" s="76"/>
      <c r="AKH136" s="76"/>
      <c r="AKI136" s="76"/>
      <c r="AKJ136" s="76"/>
      <c r="AKK136" s="76"/>
      <c r="AKL136" s="76"/>
      <c r="AKM136" s="76"/>
      <c r="AKN136" s="76"/>
      <c r="AKO136" s="76"/>
      <c r="AKP136" s="76"/>
      <c r="AKQ136" s="76"/>
      <c r="AKR136" s="76"/>
      <c r="AKS136" s="76"/>
      <c r="AKT136" s="76"/>
      <c r="AKU136" s="76"/>
      <c r="AKV136" s="76"/>
      <c r="AKW136" s="76"/>
      <c r="AKX136" s="76"/>
      <c r="AKY136" s="76"/>
      <c r="AKZ136" s="76"/>
      <c r="ALA136" s="76"/>
      <c r="ALB136" s="76"/>
      <c r="ALC136" s="76"/>
      <c r="ALD136" s="76"/>
      <c r="ALE136" s="76"/>
      <c r="ALF136" s="76"/>
      <c r="ALG136" s="76"/>
      <c r="ALH136" s="76"/>
      <c r="ALI136" s="76"/>
      <c r="ALJ136" s="76"/>
      <c r="ALK136" s="76"/>
      <c r="ALL136" s="76"/>
      <c r="ALM136" s="76"/>
      <c r="ALN136" s="76"/>
      <c r="ALO136" s="76"/>
      <c r="ALP136" s="76"/>
      <c r="ALQ136" s="76"/>
      <c r="ALR136" s="76"/>
      <c r="ALS136" s="76"/>
      <c r="ALT136" s="76"/>
      <c r="ALU136" s="76"/>
      <c r="ALV136" s="76"/>
      <c r="ALW136" s="76"/>
      <c r="ALX136" s="76"/>
      <c r="ALY136" s="76"/>
      <c r="ALZ136" s="76"/>
      <c r="AMA136" s="76"/>
      <c r="AMB136" s="76"/>
      <c r="AMC136" s="76"/>
      <c r="AMD136" s="76"/>
      <c r="AME136" s="76"/>
    </row>
    <row r="137" spans="1:1019" s="80" customFormat="1">
      <c r="A137" s="20"/>
      <c r="B137" s="21"/>
      <c r="C137" s="21"/>
      <c r="D137" s="71"/>
      <c r="E137" s="22"/>
      <c r="F137" s="59"/>
      <c r="G137" s="23"/>
      <c r="H137" s="69"/>
      <c r="I137" s="23"/>
      <c r="J137" s="23"/>
      <c r="K137" s="76"/>
      <c r="L137" s="76"/>
      <c r="M137" s="76"/>
      <c r="N137" s="76"/>
      <c r="O137" s="76"/>
      <c r="P137" s="76"/>
      <c r="Q137" s="76"/>
      <c r="R137" s="76"/>
      <c r="S137" s="76"/>
      <c r="T137" s="76"/>
      <c r="U137" s="76"/>
      <c r="V137" s="76"/>
      <c r="W137" s="76"/>
      <c r="X137" s="76"/>
      <c r="Y137" s="76"/>
      <c r="Z137" s="76"/>
      <c r="AA137" s="76"/>
      <c r="AB137" s="76"/>
      <c r="AC137" s="76"/>
      <c r="AD137" s="76"/>
      <c r="AE137" s="76"/>
      <c r="AF137" s="76"/>
      <c r="AG137" s="76"/>
      <c r="AH137" s="76"/>
      <c r="AI137" s="76"/>
      <c r="AJ137" s="76"/>
      <c r="AK137" s="76"/>
      <c r="AL137" s="76"/>
      <c r="AM137" s="76"/>
      <c r="AN137" s="76"/>
      <c r="AO137" s="76"/>
      <c r="AP137" s="76"/>
      <c r="AQ137" s="76"/>
      <c r="AR137" s="76"/>
      <c r="AS137" s="76"/>
      <c r="AT137" s="76"/>
      <c r="AU137" s="76"/>
      <c r="AV137" s="76"/>
      <c r="AW137" s="76"/>
      <c r="AX137" s="76"/>
      <c r="AY137" s="76"/>
      <c r="AZ137" s="76"/>
      <c r="BA137" s="76"/>
      <c r="BB137" s="76"/>
      <c r="BC137" s="76"/>
      <c r="BD137" s="76"/>
      <c r="BE137" s="76"/>
      <c r="BF137" s="76"/>
      <c r="BG137" s="76"/>
      <c r="BH137" s="76"/>
      <c r="BI137" s="76"/>
      <c r="BJ137" s="76"/>
      <c r="BK137" s="76"/>
      <c r="BL137" s="76"/>
      <c r="BM137" s="76"/>
      <c r="BN137" s="76"/>
      <c r="BO137" s="76"/>
      <c r="BP137" s="76"/>
      <c r="BQ137" s="76"/>
      <c r="BR137" s="76"/>
      <c r="BS137" s="76"/>
      <c r="BT137" s="76"/>
      <c r="BU137" s="76"/>
      <c r="BV137" s="76"/>
      <c r="BW137" s="76"/>
      <c r="BX137" s="76"/>
      <c r="BY137" s="76"/>
      <c r="BZ137" s="76"/>
      <c r="CA137" s="76"/>
      <c r="CB137" s="76"/>
      <c r="CC137" s="76"/>
      <c r="CD137" s="76"/>
      <c r="CE137" s="76"/>
      <c r="CF137" s="76"/>
      <c r="CG137" s="76"/>
      <c r="CH137" s="76"/>
      <c r="CI137" s="76"/>
      <c r="CJ137" s="76"/>
      <c r="CK137" s="76"/>
      <c r="CL137" s="76"/>
      <c r="CM137" s="76"/>
      <c r="CN137" s="76"/>
      <c r="CO137" s="76"/>
      <c r="CP137" s="76"/>
      <c r="CQ137" s="76"/>
      <c r="CR137" s="76"/>
      <c r="CS137" s="76"/>
      <c r="CT137" s="76"/>
      <c r="CU137" s="76"/>
      <c r="CV137" s="76"/>
      <c r="CW137" s="76"/>
      <c r="CX137" s="76"/>
      <c r="CY137" s="76"/>
      <c r="CZ137" s="76"/>
      <c r="DA137" s="76"/>
      <c r="DB137" s="76"/>
      <c r="DC137" s="76"/>
      <c r="DD137" s="76"/>
      <c r="DE137" s="76"/>
      <c r="DF137" s="76"/>
      <c r="DG137" s="76"/>
      <c r="DH137" s="76"/>
      <c r="DI137" s="76"/>
      <c r="DJ137" s="76"/>
      <c r="DK137" s="76"/>
      <c r="DL137" s="76"/>
      <c r="DM137" s="76"/>
      <c r="DN137" s="76"/>
      <c r="DO137" s="76"/>
      <c r="DP137" s="76"/>
      <c r="DQ137" s="76"/>
      <c r="DR137" s="76"/>
      <c r="DS137" s="76"/>
      <c r="DT137" s="76"/>
      <c r="DU137" s="76"/>
      <c r="DV137" s="76"/>
      <c r="DW137" s="76"/>
      <c r="DX137" s="76"/>
      <c r="DY137" s="76"/>
      <c r="DZ137" s="76"/>
      <c r="EA137" s="76"/>
      <c r="EB137" s="76"/>
      <c r="EC137" s="76"/>
      <c r="ED137" s="76"/>
      <c r="EE137" s="76"/>
      <c r="EF137" s="76"/>
      <c r="EG137" s="76"/>
      <c r="EH137" s="76"/>
      <c r="EI137" s="76"/>
      <c r="EJ137" s="76"/>
      <c r="EK137" s="76"/>
      <c r="EL137" s="76"/>
      <c r="EM137" s="76"/>
      <c r="EN137" s="76"/>
      <c r="EO137" s="76"/>
      <c r="EP137" s="76"/>
      <c r="EQ137" s="76"/>
      <c r="ER137" s="76"/>
      <c r="ES137" s="76"/>
      <c r="ET137" s="76"/>
      <c r="EU137" s="76"/>
      <c r="EV137" s="76"/>
      <c r="EW137" s="76"/>
      <c r="EX137" s="76"/>
      <c r="EY137" s="76"/>
      <c r="EZ137" s="76"/>
      <c r="FA137" s="76"/>
      <c r="FB137" s="76"/>
      <c r="FC137" s="76"/>
      <c r="FD137" s="76"/>
      <c r="FE137" s="76"/>
      <c r="FF137" s="76"/>
      <c r="FG137" s="76"/>
      <c r="FH137" s="76"/>
      <c r="FI137" s="76"/>
      <c r="FJ137" s="76"/>
      <c r="FK137" s="76"/>
      <c r="FL137" s="76"/>
      <c r="FM137" s="76"/>
      <c r="FN137" s="76"/>
      <c r="FO137" s="76"/>
      <c r="FP137" s="76"/>
      <c r="FQ137" s="76"/>
      <c r="FR137" s="76"/>
      <c r="FS137" s="76"/>
      <c r="FT137" s="76"/>
      <c r="FU137" s="76"/>
      <c r="FV137" s="76"/>
      <c r="FW137" s="76"/>
      <c r="FX137" s="76"/>
      <c r="FY137" s="76"/>
      <c r="FZ137" s="76"/>
      <c r="GA137" s="76"/>
      <c r="GB137" s="76"/>
      <c r="GC137" s="76"/>
      <c r="GD137" s="76"/>
      <c r="GE137" s="76"/>
      <c r="GF137" s="76"/>
      <c r="GG137" s="76"/>
      <c r="GH137" s="76"/>
      <c r="GI137" s="76"/>
      <c r="GJ137" s="76"/>
      <c r="GK137" s="76"/>
      <c r="GL137" s="76"/>
      <c r="GM137" s="76"/>
      <c r="GN137" s="76"/>
      <c r="GO137" s="76"/>
      <c r="GP137" s="76"/>
      <c r="GQ137" s="76"/>
      <c r="GR137" s="76"/>
      <c r="GS137" s="76"/>
      <c r="GT137" s="76"/>
      <c r="GU137" s="76"/>
      <c r="GV137" s="76"/>
      <c r="GW137" s="76"/>
      <c r="GX137" s="76"/>
      <c r="GY137" s="76"/>
      <c r="GZ137" s="76"/>
      <c r="HA137" s="76"/>
      <c r="HB137" s="76"/>
      <c r="HC137" s="76"/>
      <c r="HD137" s="76"/>
      <c r="HE137" s="76"/>
      <c r="HF137" s="76"/>
      <c r="HG137" s="76"/>
      <c r="HH137" s="76"/>
      <c r="HI137" s="76"/>
      <c r="HJ137" s="76"/>
      <c r="HK137" s="76"/>
      <c r="HL137" s="76"/>
      <c r="HM137" s="76"/>
      <c r="HN137" s="76"/>
      <c r="HO137" s="76"/>
      <c r="HP137" s="76"/>
      <c r="HQ137" s="76"/>
      <c r="HR137" s="76"/>
      <c r="HS137" s="76"/>
      <c r="HT137" s="76"/>
      <c r="HU137" s="76"/>
      <c r="HV137" s="76"/>
      <c r="HW137" s="76"/>
      <c r="HX137" s="76"/>
      <c r="HY137" s="76"/>
      <c r="HZ137" s="76"/>
      <c r="IA137" s="76"/>
      <c r="IB137" s="76"/>
      <c r="IC137" s="76"/>
      <c r="ID137" s="76"/>
      <c r="IE137" s="76"/>
      <c r="IF137" s="76"/>
      <c r="IG137" s="76"/>
      <c r="IH137" s="76"/>
      <c r="II137" s="76"/>
      <c r="IJ137" s="76"/>
      <c r="IK137" s="76"/>
      <c r="IL137" s="76"/>
      <c r="IM137" s="76"/>
      <c r="IN137" s="76"/>
      <c r="IO137" s="76"/>
      <c r="IP137" s="76"/>
      <c r="IQ137" s="76"/>
      <c r="IR137" s="76"/>
      <c r="IS137" s="76"/>
      <c r="IT137" s="76"/>
      <c r="IU137" s="76"/>
      <c r="IV137" s="76"/>
      <c r="IW137" s="76"/>
      <c r="IX137" s="76"/>
      <c r="IY137" s="76"/>
      <c r="IZ137" s="76"/>
      <c r="JA137" s="76"/>
      <c r="JB137" s="76"/>
      <c r="JC137" s="76"/>
      <c r="JD137" s="76"/>
      <c r="JE137" s="76"/>
      <c r="JF137" s="76"/>
      <c r="JG137" s="76"/>
      <c r="JH137" s="76"/>
      <c r="JI137" s="76"/>
      <c r="JJ137" s="76"/>
      <c r="JK137" s="76"/>
      <c r="JL137" s="76"/>
      <c r="JM137" s="76"/>
      <c r="JN137" s="76"/>
      <c r="JO137" s="76"/>
      <c r="JP137" s="76"/>
      <c r="JQ137" s="76"/>
      <c r="JR137" s="76"/>
      <c r="JS137" s="76"/>
      <c r="JT137" s="76"/>
      <c r="JU137" s="76"/>
      <c r="JV137" s="76"/>
      <c r="JW137" s="76"/>
      <c r="JX137" s="76"/>
      <c r="JY137" s="76"/>
      <c r="JZ137" s="76"/>
      <c r="KA137" s="76"/>
      <c r="KB137" s="76"/>
      <c r="KC137" s="76"/>
      <c r="KD137" s="76"/>
      <c r="KE137" s="76"/>
      <c r="KF137" s="76"/>
      <c r="KG137" s="76"/>
      <c r="KH137" s="76"/>
      <c r="KI137" s="76"/>
      <c r="KJ137" s="76"/>
      <c r="KK137" s="76"/>
      <c r="KL137" s="76"/>
      <c r="KM137" s="76"/>
      <c r="KN137" s="76"/>
      <c r="KO137" s="76"/>
      <c r="KP137" s="76"/>
      <c r="KQ137" s="76"/>
      <c r="KR137" s="76"/>
      <c r="KS137" s="76"/>
      <c r="KT137" s="76"/>
      <c r="KU137" s="76"/>
      <c r="KV137" s="76"/>
      <c r="KW137" s="76"/>
      <c r="KX137" s="76"/>
      <c r="KY137" s="76"/>
      <c r="KZ137" s="76"/>
      <c r="LA137" s="76"/>
      <c r="LB137" s="76"/>
      <c r="LC137" s="76"/>
      <c r="LD137" s="76"/>
      <c r="LE137" s="76"/>
      <c r="LF137" s="76"/>
      <c r="LG137" s="76"/>
      <c r="LH137" s="76"/>
      <c r="LI137" s="76"/>
      <c r="LJ137" s="76"/>
      <c r="LK137" s="76"/>
      <c r="LL137" s="76"/>
      <c r="LM137" s="76"/>
      <c r="LN137" s="76"/>
      <c r="LO137" s="76"/>
      <c r="LP137" s="76"/>
      <c r="LQ137" s="76"/>
      <c r="LR137" s="76"/>
      <c r="LS137" s="76"/>
      <c r="LT137" s="76"/>
      <c r="LU137" s="76"/>
      <c r="LV137" s="76"/>
      <c r="LW137" s="76"/>
      <c r="LX137" s="76"/>
      <c r="LY137" s="76"/>
      <c r="LZ137" s="76"/>
      <c r="MA137" s="76"/>
      <c r="MB137" s="76"/>
      <c r="MC137" s="76"/>
      <c r="MD137" s="76"/>
      <c r="ME137" s="76"/>
      <c r="MF137" s="76"/>
      <c r="MG137" s="76"/>
      <c r="MH137" s="76"/>
      <c r="MI137" s="76"/>
      <c r="MJ137" s="76"/>
      <c r="MK137" s="76"/>
      <c r="ML137" s="76"/>
      <c r="MM137" s="76"/>
      <c r="MN137" s="76"/>
      <c r="MO137" s="76"/>
      <c r="MP137" s="76"/>
      <c r="MQ137" s="76"/>
      <c r="MR137" s="76"/>
      <c r="MS137" s="76"/>
      <c r="MT137" s="76"/>
      <c r="MU137" s="76"/>
      <c r="MV137" s="76"/>
      <c r="MW137" s="76"/>
      <c r="MX137" s="76"/>
      <c r="MY137" s="76"/>
      <c r="MZ137" s="76"/>
      <c r="NA137" s="76"/>
      <c r="NB137" s="76"/>
      <c r="NC137" s="76"/>
      <c r="ND137" s="76"/>
      <c r="NE137" s="76"/>
      <c r="NF137" s="76"/>
      <c r="NG137" s="76"/>
      <c r="NH137" s="76"/>
      <c r="NI137" s="76"/>
      <c r="NJ137" s="76"/>
      <c r="NK137" s="76"/>
      <c r="NL137" s="76"/>
      <c r="NM137" s="76"/>
      <c r="NN137" s="76"/>
      <c r="NO137" s="76"/>
      <c r="NP137" s="76"/>
      <c r="NQ137" s="76"/>
      <c r="NR137" s="76"/>
      <c r="NS137" s="76"/>
      <c r="NT137" s="76"/>
      <c r="NU137" s="76"/>
      <c r="NV137" s="76"/>
      <c r="NW137" s="76"/>
      <c r="NX137" s="76"/>
      <c r="NY137" s="76"/>
      <c r="NZ137" s="76"/>
      <c r="OA137" s="76"/>
      <c r="OB137" s="76"/>
      <c r="OC137" s="76"/>
      <c r="OD137" s="76"/>
      <c r="OE137" s="76"/>
      <c r="OF137" s="76"/>
      <c r="OG137" s="76"/>
      <c r="OH137" s="76"/>
      <c r="OI137" s="76"/>
      <c r="OJ137" s="76"/>
      <c r="OK137" s="76"/>
      <c r="OL137" s="76"/>
      <c r="OM137" s="76"/>
      <c r="ON137" s="76"/>
      <c r="OO137" s="76"/>
      <c r="OP137" s="76"/>
      <c r="OQ137" s="76"/>
      <c r="OR137" s="76"/>
      <c r="OS137" s="76"/>
      <c r="OT137" s="76"/>
      <c r="OU137" s="76"/>
      <c r="OV137" s="76"/>
      <c r="OW137" s="76"/>
      <c r="OX137" s="76"/>
      <c r="OY137" s="76"/>
      <c r="OZ137" s="76"/>
      <c r="PA137" s="76"/>
      <c r="PB137" s="76"/>
      <c r="PC137" s="76"/>
      <c r="PD137" s="76"/>
      <c r="PE137" s="76"/>
      <c r="PF137" s="76"/>
      <c r="PG137" s="76"/>
      <c r="PH137" s="76"/>
      <c r="PI137" s="76"/>
      <c r="PJ137" s="76"/>
      <c r="PK137" s="76"/>
      <c r="PL137" s="76"/>
      <c r="PM137" s="76"/>
      <c r="PN137" s="76"/>
      <c r="PO137" s="76"/>
      <c r="PP137" s="76"/>
      <c r="PQ137" s="76"/>
      <c r="PR137" s="76"/>
      <c r="PS137" s="76"/>
      <c r="PT137" s="76"/>
      <c r="PU137" s="76"/>
      <c r="PV137" s="76"/>
      <c r="PW137" s="76"/>
      <c r="PX137" s="76"/>
      <c r="PY137" s="76"/>
      <c r="PZ137" s="76"/>
      <c r="QA137" s="76"/>
      <c r="QB137" s="76"/>
      <c r="QC137" s="76"/>
      <c r="QD137" s="76"/>
      <c r="QE137" s="76"/>
      <c r="QF137" s="76"/>
      <c r="QG137" s="76"/>
      <c r="QH137" s="76"/>
      <c r="QI137" s="76"/>
      <c r="QJ137" s="76"/>
      <c r="QK137" s="76"/>
      <c r="QL137" s="76"/>
      <c r="QM137" s="76"/>
      <c r="QN137" s="76"/>
      <c r="QO137" s="76"/>
      <c r="QP137" s="76"/>
      <c r="QQ137" s="76"/>
      <c r="QR137" s="76"/>
      <c r="QS137" s="76"/>
      <c r="QT137" s="76"/>
      <c r="QU137" s="76"/>
      <c r="QV137" s="76"/>
      <c r="QW137" s="76"/>
      <c r="QX137" s="76"/>
      <c r="QY137" s="76"/>
      <c r="QZ137" s="76"/>
      <c r="RA137" s="76"/>
      <c r="RB137" s="76"/>
      <c r="RC137" s="76"/>
      <c r="RD137" s="76"/>
      <c r="RE137" s="76"/>
      <c r="RF137" s="76"/>
      <c r="RG137" s="76"/>
      <c r="RH137" s="76"/>
      <c r="RI137" s="76"/>
      <c r="RJ137" s="76"/>
      <c r="RK137" s="76"/>
      <c r="RL137" s="76"/>
      <c r="RM137" s="76"/>
      <c r="RN137" s="76"/>
      <c r="RO137" s="76"/>
      <c r="RP137" s="76"/>
      <c r="RQ137" s="76"/>
      <c r="RR137" s="76"/>
      <c r="RS137" s="76"/>
      <c r="RT137" s="76"/>
      <c r="RU137" s="76"/>
      <c r="RV137" s="76"/>
      <c r="RW137" s="76"/>
      <c r="RX137" s="76"/>
      <c r="RY137" s="76"/>
      <c r="RZ137" s="76"/>
      <c r="SA137" s="76"/>
      <c r="SB137" s="76"/>
      <c r="SC137" s="76"/>
      <c r="SD137" s="76"/>
      <c r="SE137" s="76"/>
      <c r="SF137" s="76"/>
      <c r="SG137" s="76"/>
      <c r="SH137" s="76"/>
      <c r="SI137" s="76"/>
      <c r="SJ137" s="76"/>
      <c r="SK137" s="76"/>
      <c r="SL137" s="76"/>
      <c r="SM137" s="76"/>
      <c r="SN137" s="76"/>
      <c r="SO137" s="76"/>
      <c r="SP137" s="76"/>
      <c r="SQ137" s="76"/>
      <c r="SR137" s="76"/>
      <c r="SS137" s="76"/>
      <c r="ST137" s="76"/>
      <c r="SU137" s="76"/>
      <c r="SV137" s="76"/>
      <c r="SW137" s="76"/>
      <c r="SX137" s="76"/>
      <c r="SY137" s="76"/>
      <c r="SZ137" s="76"/>
      <c r="TA137" s="76"/>
      <c r="TB137" s="76"/>
      <c r="TC137" s="76"/>
      <c r="TD137" s="76"/>
      <c r="TE137" s="76"/>
      <c r="TF137" s="76"/>
      <c r="TG137" s="76"/>
      <c r="TH137" s="76"/>
      <c r="TI137" s="76"/>
      <c r="TJ137" s="76"/>
      <c r="TK137" s="76"/>
      <c r="TL137" s="76"/>
      <c r="TM137" s="76"/>
      <c r="TN137" s="76"/>
      <c r="TO137" s="76"/>
      <c r="TP137" s="76"/>
      <c r="TQ137" s="76"/>
      <c r="TR137" s="76"/>
      <c r="TS137" s="76"/>
      <c r="TT137" s="76"/>
      <c r="TU137" s="76"/>
      <c r="TV137" s="76"/>
      <c r="TW137" s="76"/>
      <c r="TX137" s="76"/>
      <c r="TY137" s="76"/>
      <c r="TZ137" s="76"/>
      <c r="UA137" s="76"/>
      <c r="UB137" s="76"/>
      <c r="UC137" s="76"/>
      <c r="UD137" s="76"/>
      <c r="UE137" s="76"/>
      <c r="UF137" s="76"/>
      <c r="UG137" s="76"/>
      <c r="UH137" s="76"/>
      <c r="UI137" s="76"/>
      <c r="UJ137" s="76"/>
      <c r="UK137" s="76"/>
      <c r="UL137" s="76"/>
      <c r="UM137" s="76"/>
      <c r="UN137" s="76"/>
      <c r="UO137" s="76"/>
      <c r="UP137" s="76"/>
      <c r="UQ137" s="76"/>
      <c r="UR137" s="76"/>
      <c r="US137" s="76"/>
      <c r="UT137" s="76"/>
      <c r="UU137" s="76"/>
      <c r="UV137" s="76"/>
      <c r="UW137" s="76"/>
      <c r="UX137" s="76"/>
      <c r="UY137" s="76"/>
      <c r="UZ137" s="76"/>
      <c r="VA137" s="76"/>
      <c r="VB137" s="76"/>
      <c r="VC137" s="76"/>
      <c r="VD137" s="76"/>
      <c r="VE137" s="76"/>
      <c r="VF137" s="76"/>
      <c r="VG137" s="76"/>
      <c r="VH137" s="76"/>
      <c r="VI137" s="76"/>
      <c r="VJ137" s="76"/>
      <c r="VK137" s="76"/>
      <c r="VL137" s="76"/>
      <c r="VM137" s="76"/>
      <c r="VN137" s="76"/>
      <c r="VO137" s="76"/>
      <c r="VP137" s="76"/>
      <c r="VQ137" s="76"/>
      <c r="VR137" s="76"/>
      <c r="VS137" s="76"/>
      <c r="VT137" s="76"/>
      <c r="VU137" s="76"/>
      <c r="VV137" s="76"/>
      <c r="VW137" s="76"/>
      <c r="VX137" s="76"/>
      <c r="VY137" s="76"/>
      <c r="VZ137" s="76"/>
      <c r="WA137" s="76"/>
      <c r="WB137" s="76"/>
      <c r="WC137" s="76"/>
      <c r="WD137" s="76"/>
      <c r="WE137" s="76"/>
      <c r="WF137" s="76"/>
      <c r="WG137" s="76"/>
      <c r="WH137" s="76"/>
      <c r="WI137" s="76"/>
      <c r="WJ137" s="76"/>
      <c r="WK137" s="76"/>
      <c r="WL137" s="76"/>
      <c r="WM137" s="76"/>
      <c r="WN137" s="76"/>
      <c r="WO137" s="76"/>
      <c r="WP137" s="76"/>
      <c r="WQ137" s="76"/>
      <c r="WR137" s="76"/>
      <c r="WS137" s="76"/>
      <c r="WT137" s="76"/>
      <c r="WU137" s="76"/>
      <c r="WV137" s="76"/>
      <c r="WW137" s="76"/>
      <c r="WX137" s="76"/>
      <c r="WY137" s="76"/>
      <c r="WZ137" s="76"/>
      <c r="XA137" s="76"/>
      <c r="XB137" s="76"/>
      <c r="XC137" s="76"/>
      <c r="XD137" s="76"/>
      <c r="XE137" s="76"/>
      <c r="XF137" s="76"/>
      <c r="XG137" s="76"/>
      <c r="XH137" s="76"/>
      <c r="XI137" s="76"/>
      <c r="XJ137" s="76"/>
      <c r="XK137" s="76"/>
      <c r="XL137" s="76"/>
      <c r="XM137" s="76"/>
      <c r="XN137" s="76"/>
      <c r="XO137" s="76"/>
      <c r="XP137" s="76"/>
      <c r="XQ137" s="76"/>
      <c r="XR137" s="76"/>
      <c r="XS137" s="76"/>
      <c r="XT137" s="76"/>
      <c r="XU137" s="76"/>
      <c r="XV137" s="76"/>
      <c r="XW137" s="76"/>
      <c r="XX137" s="76"/>
      <c r="XY137" s="76"/>
      <c r="XZ137" s="76"/>
      <c r="YA137" s="76"/>
      <c r="YB137" s="76"/>
      <c r="YC137" s="76"/>
      <c r="YD137" s="76"/>
      <c r="YE137" s="76"/>
      <c r="YF137" s="76"/>
      <c r="YG137" s="76"/>
      <c r="YH137" s="76"/>
      <c r="YI137" s="76"/>
      <c r="YJ137" s="76"/>
      <c r="YK137" s="76"/>
      <c r="YL137" s="76"/>
      <c r="YM137" s="76"/>
      <c r="YN137" s="76"/>
      <c r="YO137" s="76"/>
      <c r="YP137" s="76"/>
      <c r="YQ137" s="76"/>
      <c r="YR137" s="76"/>
      <c r="YS137" s="76"/>
      <c r="YT137" s="76"/>
      <c r="YU137" s="76"/>
      <c r="YV137" s="76"/>
      <c r="YW137" s="76"/>
      <c r="YX137" s="76"/>
      <c r="YY137" s="76"/>
      <c r="YZ137" s="76"/>
      <c r="ZA137" s="76"/>
      <c r="ZB137" s="76"/>
      <c r="ZC137" s="76"/>
      <c r="ZD137" s="76"/>
      <c r="ZE137" s="76"/>
      <c r="ZF137" s="76"/>
      <c r="ZG137" s="76"/>
      <c r="ZH137" s="76"/>
      <c r="ZI137" s="76"/>
      <c r="ZJ137" s="76"/>
      <c r="ZK137" s="76"/>
      <c r="ZL137" s="76"/>
      <c r="ZM137" s="76"/>
      <c r="ZN137" s="76"/>
      <c r="ZO137" s="76"/>
      <c r="ZP137" s="76"/>
      <c r="ZQ137" s="76"/>
      <c r="ZR137" s="76"/>
      <c r="ZS137" s="76"/>
      <c r="ZT137" s="76"/>
      <c r="ZU137" s="76"/>
      <c r="ZV137" s="76"/>
      <c r="ZW137" s="76"/>
      <c r="ZX137" s="76"/>
      <c r="ZY137" s="76"/>
      <c r="ZZ137" s="76"/>
      <c r="AAA137" s="76"/>
      <c r="AAB137" s="76"/>
      <c r="AAC137" s="76"/>
      <c r="AAD137" s="76"/>
      <c r="AAE137" s="76"/>
      <c r="AAF137" s="76"/>
      <c r="AAG137" s="76"/>
      <c r="AAH137" s="76"/>
      <c r="AAI137" s="76"/>
      <c r="AAJ137" s="76"/>
      <c r="AAK137" s="76"/>
      <c r="AAL137" s="76"/>
      <c r="AAM137" s="76"/>
      <c r="AAN137" s="76"/>
      <c r="AAO137" s="76"/>
      <c r="AAP137" s="76"/>
      <c r="AAQ137" s="76"/>
      <c r="AAR137" s="76"/>
      <c r="AAS137" s="76"/>
      <c r="AAT137" s="76"/>
      <c r="AAU137" s="76"/>
      <c r="AAV137" s="76"/>
      <c r="AAW137" s="76"/>
      <c r="AAX137" s="76"/>
      <c r="AAY137" s="76"/>
      <c r="AAZ137" s="76"/>
      <c r="ABA137" s="76"/>
      <c r="ABB137" s="76"/>
      <c r="ABC137" s="76"/>
      <c r="ABD137" s="76"/>
      <c r="ABE137" s="76"/>
      <c r="ABF137" s="76"/>
      <c r="ABG137" s="76"/>
      <c r="ABH137" s="76"/>
      <c r="ABI137" s="76"/>
      <c r="ABJ137" s="76"/>
      <c r="ABK137" s="76"/>
      <c r="ABL137" s="76"/>
      <c r="ABM137" s="76"/>
      <c r="ABN137" s="76"/>
      <c r="ABO137" s="76"/>
      <c r="ABP137" s="76"/>
      <c r="ABQ137" s="76"/>
      <c r="ABR137" s="76"/>
      <c r="ABS137" s="76"/>
      <c r="ABT137" s="76"/>
      <c r="ABU137" s="76"/>
      <c r="ABV137" s="76"/>
      <c r="ABW137" s="76"/>
      <c r="ABX137" s="76"/>
      <c r="ABY137" s="76"/>
      <c r="ABZ137" s="76"/>
      <c r="ACA137" s="76"/>
      <c r="ACB137" s="76"/>
      <c r="ACC137" s="76"/>
      <c r="ACD137" s="76"/>
      <c r="ACE137" s="76"/>
      <c r="ACF137" s="76"/>
      <c r="ACG137" s="76"/>
      <c r="ACH137" s="76"/>
      <c r="ACI137" s="76"/>
      <c r="ACJ137" s="76"/>
      <c r="ACK137" s="76"/>
      <c r="ACL137" s="76"/>
      <c r="ACM137" s="76"/>
      <c r="ACN137" s="76"/>
      <c r="ACO137" s="76"/>
      <c r="ACP137" s="76"/>
      <c r="ACQ137" s="76"/>
      <c r="ACR137" s="76"/>
      <c r="ACS137" s="76"/>
      <c r="ACT137" s="76"/>
      <c r="ACU137" s="76"/>
      <c r="ACV137" s="76"/>
      <c r="ACW137" s="76"/>
      <c r="ACX137" s="76"/>
      <c r="ACY137" s="76"/>
      <c r="ACZ137" s="76"/>
      <c r="ADA137" s="76"/>
      <c r="ADB137" s="76"/>
      <c r="ADC137" s="76"/>
      <c r="ADD137" s="76"/>
      <c r="ADE137" s="76"/>
      <c r="ADF137" s="76"/>
      <c r="ADG137" s="76"/>
      <c r="ADH137" s="76"/>
      <c r="ADI137" s="76"/>
      <c r="ADJ137" s="76"/>
      <c r="ADK137" s="76"/>
      <c r="ADL137" s="76"/>
      <c r="ADM137" s="76"/>
      <c r="ADN137" s="76"/>
      <c r="ADO137" s="76"/>
      <c r="ADP137" s="76"/>
      <c r="ADQ137" s="76"/>
      <c r="ADR137" s="76"/>
      <c r="ADS137" s="76"/>
      <c r="ADT137" s="76"/>
      <c r="ADU137" s="76"/>
      <c r="ADV137" s="76"/>
      <c r="ADW137" s="76"/>
      <c r="ADX137" s="76"/>
      <c r="ADY137" s="76"/>
      <c r="ADZ137" s="76"/>
      <c r="AEA137" s="76"/>
      <c r="AEB137" s="76"/>
      <c r="AEC137" s="76"/>
      <c r="AED137" s="76"/>
      <c r="AEE137" s="76"/>
      <c r="AEF137" s="76"/>
      <c r="AEG137" s="76"/>
      <c r="AEH137" s="76"/>
      <c r="AEI137" s="76"/>
      <c r="AEJ137" s="76"/>
      <c r="AEK137" s="76"/>
      <c r="AEL137" s="76"/>
      <c r="AEM137" s="76"/>
      <c r="AEN137" s="76"/>
      <c r="AEO137" s="76"/>
      <c r="AEP137" s="76"/>
      <c r="AEQ137" s="76"/>
      <c r="AER137" s="76"/>
      <c r="AES137" s="76"/>
      <c r="AET137" s="76"/>
      <c r="AEU137" s="76"/>
      <c r="AEV137" s="76"/>
      <c r="AEW137" s="76"/>
      <c r="AEX137" s="76"/>
      <c r="AEY137" s="76"/>
      <c r="AEZ137" s="76"/>
      <c r="AFA137" s="76"/>
      <c r="AFB137" s="76"/>
      <c r="AFC137" s="76"/>
      <c r="AFD137" s="76"/>
      <c r="AFE137" s="76"/>
      <c r="AFF137" s="76"/>
      <c r="AFG137" s="76"/>
      <c r="AFH137" s="76"/>
      <c r="AFI137" s="76"/>
      <c r="AFJ137" s="76"/>
      <c r="AFK137" s="76"/>
      <c r="AFL137" s="76"/>
      <c r="AFM137" s="76"/>
      <c r="AFN137" s="76"/>
      <c r="AFO137" s="76"/>
      <c r="AFP137" s="76"/>
      <c r="AFQ137" s="76"/>
      <c r="AFR137" s="76"/>
      <c r="AFS137" s="76"/>
      <c r="AFT137" s="76"/>
      <c r="AFU137" s="76"/>
      <c r="AFV137" s="76"/>
      <c r="AFW137" s="76"/>
      <c r="AFX137" s="76"/>
      <c r="AFY137" s="76"/>
      <c r="AFZ137" s="76"/>
      <c r="AGA137" s="76"/>
      <c r="AGB137" s="76"/>
      <c r="AGC137" s="76"/>
      <c r="AGD137" s="76"/>
      <c r="AGE137" s="76"/>
      <c r="AGF137" s="76"/>
      <c r="AGG137" s="76"/>
      <c r="AGH137" s="76"/>
      <c r="AGI137" s="76"/>
      <c r="AGJ137" s="76"/>
      <c r="AGK137" s="76"/>
      <c r="AGL137" s="76"/>
      <c r="AGM137" s="76"/>
      <c r="AGN137" s="76"/>
      <c r="AGO137" s="76"/>
      <c r="AGP137" s="76"/>
      <c r="AGQ137" s="76"/>
      <c r="AGR137" s="76"/>
      <c r="AGS137" s="76"/>
      <c r="AGT137" s="76"/>
      <c r="AGU137" s="76"/>
      <c r="AGV137" s="76"/>
      <c r="AGW137" s="76"/>
      <c r="AGX137" s="76"/>
      <c r="AGY137" s="76"/>
      <c r="AGZ137" s="76"/>
      <c r="AHA137" s="76"/>
      <c r="AHB137" s="76"/>
      <c r="AHC137" s="76"/>
      <c r="AHD137" s="76"/>
      <c r="AHE137" s="76"/>
      <c r="AHF137" s="76"/>
      <c r="AHG137" s="76"/>
      <c r="AHH137" s="76"/>
      <c r="AHI137" s="76"/>
      <c r="AHJ137" s="76"/>
      <c r="AHK137" s="76"/>
      <c r="AHL137" s="76"/>
      <c r="AHM137" s="76"/>
      <c r="AHN137" s="76"/>
      <c r="AHO137" s="76"/>
      <c r="AHP137" s="76"/>
      <c r="AHQ137" s="76"/>
      <c r="AHR137" s="76"/>
      <c r="AHS137" s="76"/>
      <c r="AHT137" s="76"/>
      <c r="AHU137" s="76"/>
      <c r="AHV137" s="76"/>
      <c r="AHW137" s="76"/>
      <c r="AHX137" s="76"/>
      <c r="AHY137" s="76"/>
      <c r="AHZ137" s="76"/>
      <c r="AIA137" s="76"/>
      <c r="AIB137" s="76"/>
      <c r="AIC137" s="76"/>
      <c r="AID137" s="76"/>
      <c r="AIE137" s="76"/>
      <c r="AIF137" s="76"/>
      <c r="AIG137" s="76"/>
      <c r="AIH137" s="76"/>
      <c r="AII137" s="76"/>
      <c r="AIJ137" s="76"/>
      <c r="AIK137" s="76"/>
      <c r="AIL137" s="76"/>
      <c r="AIM137" s="76"/>
      <c r="AIN137" s="76"/>
      <c r="AIO137" s="76"/>
      <c r="AIP137" s="76"/>
      <c r="AIQ137" s="76"/>
      <c r="AIR137" s="76"/>
      <c r="AIS137" s="76"/>
      <c r="AIT137" s="76"/>
      <c r="AIU137" s="76"/>
      <c r="AIV137" s="76"/>
      <c r="AIW137" s="76"/>
      <c r="AIX137" s="76"/>
      <c r="AIY137" s="76"/>
      <c r="AIZ137" s="76"/>
      <c r="AJA137" s="76"/>
      <c r="AJB137" s="76"/>
      <c r="AJC137" s="76"/>
      <c r="AJD137" s="76"/>
      <c r="AJE137" s="76"/>
      <c r="AJF137" s="76"/>
      <c r="AJG137" s="76"/>
      <c r="AJH137" s="76"/>
      <c r="AJI137" s="76"/>
      <c r="AJJ137" s="76"/>
      <c r="AJK137" s="76"/>
      <c r="AJL137" s="76"/>
      <c r="AJM137" s="76"/>
      <c r="AJN137" s="76"/>
      <c r="AJO137" s="76"/>
      <c r="AJP137" s="76"/>
      <c r="AJQ137" s="76"/>
      <c r="AJR137" s="76"/>
      <c r="AJS137" s="76"/>
      <c r="AJT137" s="76"/>
      <c r="AJU137" s="76"/>
      <c r="AJV137" s="76"/>
      <c r="AJW137" s="76"/>
      <c r="AJX137" s="76"/>
      <c r="AJY137" s="76"/>
      <c r="AJZ137" s="76"/>
      <c r="AKA137" s="76"/>
      <c r="AKB137" s="76"/>
      <c r="AKC137" s="76"/>
      <c r="AKD137" s="76"/>
      <c r="AKE137" s="76"/>
      <c r="AKF137" s="76"/>
      <c r="AKG137" s="76"/>
      <c r="AKH137" s="76"/>
      <c r="AKI137" s="76"/>
      <c r="AKJ137" s="76"/>
      <c r="AKK137" s="76"/>
      <c r="AKL137" s="76"/>
      <c r="AKM137" s="76"/>
      <c r="AKN137" s="76"/>
      <c r="AKO137" s="76"/>
      <c r="AKP137" s="76"/>
      <c r="AKQ137" s="76"/>
      <c r="AKR137" s="76"/>
      <c r="AKS137" s="76"/>
      <c r="AKT137" s="76"/>
      <c r="AKU137" s="76"/>
      <c r="AKV137" s="76"/>
      <c r="AKW137" s="76"/>
      <c r="AKX137" s="76"/>
      <c r="AKY137" s="76"/>
      <c r="AKZ137" s="76"/>
      <c r="ALA137" s="76"/>
      <c r="ALB137" s="76"/>
      <c r="ALC137" s="76"/>
      <c r="ALD137" s="76"/>
      <c r="ALE137" s="76"/>
      <c r="ALF137" s="76"/>
      <c r="ALG137" s="76"/>
      <c r="ALH137" s="76"/>
      <c r="ALI137" s="76"/>
      <c r="ALJ137" s="76"/>
      <c r="ALK137" s="76"/>
      <c r="ALL137" s="76"/>
      <c r="ALM137" s="76"/>
      <c r="ALN137" s="76"/>
      <c r="ALO137" s="76"/>
      <c r="ALP137" s="76"/>
      <c r="ALQ137" s="76"/>
      <c r="ALR137" s="76"/>
      <c r="ALS137" s="76"/>
      <c r="ALT137" s="76"/>
      <c r="ALU137" s="76"/>
      <c r="ALV137" s="76"/>
      <c r="ALW137" s="76"/>
      <c r="ALX137" s="76"/>
      <c r="ALY137" s="76"/>
      <c r="ALZ137" s="76"/>
      <c r="AMA137" s="76"/>
      <c r="AMB137" s="76"/>
      <c r="AMC137" s="76"/>
      <c r="AMD137" s="76"/>
      <c r="AME137" s="76"/>
    </row>
    <row r="138" spans="1:1019" s="77" customFormat="1">
      <c r="A138" s="17">
        <v>7</v>
      </c>
      <c r="B138" s="17"/>
      <c r="C138" s="17"/>
      <c r="D138" s="18" t="s">
        <v>354</v>
      </c>
      <c r="E138" s="17"/>
      <c r="F138" s="61"/>
      <c r="G138" s="19"/>
      <c r="H138" s="19"/>
      <c r="I138" s="19"/>
      <c r="J138" s="19">
        <f>J139+J141+J158+J164</f>
        <v>17772987.210000001</v>
      </c>
      <c r="K138" s="76"/>
      <c r="L138" s="76"/>
      <c r="M138" s="76"/>
      <c r="N138" s="76"/>
      <c r="O138" s="76"/>
      <c r="P138" s="76"/>
      <c r="Q138" s="76"/>
      <c r="R138" s="76"/>
      <c r="S138" s="76"/>
      <c r="T138" s="76"/>
      <c r="U138" s="76"/>
      <c r="V138" s="76"/>
      <c r="W138" s="76"/>
      <c r="X138" s="76"/>
      <c r="Y138" s="76"/>
      <c r="Z138" s="76"/>
      <c r="AA138" s="76"/>
      <c r="AB138" s="76"/>
      <c r="AC138" s="76"/>
      <c r="AD138" s="76"/>
      <c r="AE138" s="76"/>
      <c r="AF138" s="76"/>
      <c r="AG138" s="76"/>
      <c r="AH138" s="76"/>
      <c r="AI138" s="76"/>
      <c r="AJ138" s="76"/>
      <c r="AK138" s="76"/>
      <c r="AL138" s="76"/>
      <c r="AM138" s="76"/>
      <c r="AN138" s="76"/>
      <c r="AO138" s="76"/>
      <c r="AP138" s="76"/>
      <c r="AQ138" s="76"/>
      <c r="AR138" s="76"/>
      <c r="AS138" s="76"/>
      <c r="AT138" s="76"/>
      <c r="AU138" s="76"/>
      <c r="AV138" s="76"/>
      <c r="AW138" s="76"/>
      <c r="AX138" s="76"/>
      <c r="AY138" s="76"/>
      <c r="AZ138" s="76"/>
      <c r="BA138" s="76"/>
      <c r="BB138" s="76"/>
      <c r="BC138" s="76"/>
      <c r="BD138" s="76"/>
      <c r="BE138" s="76"/>
      <c r="BF138" s="76"/>
      <c r="BG138" s="76"/>
      <c r="BH138" s="76"/>
      <c r="BI138" s="76"/>
      <c r="BJ138" s="76"/>
      <c r="BK138" s="76"/>
      <c r="BL138" s="76"/>
      <c r="BM138" s="76"/>
      <c r="BN138" s="76"/>
      <c r="BO138" s="76"/>
      <c r="BP138" s="76"/>
      <c r="BQ138" s="76"/>
      <c r="BR138" s="76"/>
      <c r="BS138" s="76"/>
      <c r="BT138" s="76"/>
      <c r="BU138" s="76"/>
      <c r="BV138" s="76"/>
      <c r="BW138" s="76"/>
      <c r="BX138" s="76"/>
      <c r="BY138" s="76"/>
      <c r="BZ138" s="76"/>
      <c r="CA138" s="76"/>
      <c r="CB138" s="76"/>
      <c r="CC138" s="76"/>
      <c r="CD138" s="76"/>
      <c r="CE138" s="76"/>
      <c r="CF138" s="76"/>
      <c r="CG138" s="76"/>
      <c r="CH138" s="76"/>
      <c r="CI138" s="76"/>
      <c r="CJ138" s="76"/>
      <c r="CK138" s="76"/>
      <c r="CL138" s="76"/>
      <c r="CM138" s="76"/>
      <c r="CN138" s="76"/>
      <c r="CO138" s="76"/>
      <c r="CP138" s="76"/>
      <c r="CQ138" s="76"/>
      <c r="CR138" s="76"/>
      <c r="CS138" s="76"/>
      <c r="CT138" s="76"/>
      <c r="CU138" s="76"/>
      <c r="CV138" s="76"/>
      <c r="CW138" s="76"/>
      <c r="CX138" s="76"/>
      <c r="CY138" s="76"/>
      <c r="CZ138" s="76"/>
      <c r="DA138" s="76"/>
      <c r="DB138" s="76"/>
      <c r="DC138" s="76"/>
      <c r="DD138" s="76"/>
      <c r="DE138" s="76"/>
      <c r="DF138" s="76"/>
      <c r="DG138" s="76"/>
      <c r="DH138" s="76"/>
      <c r="DI138" s="76"/>
      <c r="DJ138" s="76"/>
      <c r="DK138" s="76"/>
      <c r="DL138" s="76"/>
      <c r="DM138" s="76"/>
      <c r="DN138" s="76"/>
      <c r="DO138" s="76"/>
      <c r="DP138" s="76"/>
      <c r="DQ138" s="76"/>
      <c r="DR138" s="76"/>
      <c r="DS138" s="76"/>
      <c r="DT138" s="76"/>
      <c r="DU138" s="76"/>
      <c r="DV138" s="76"/>
      <c r="DW138" s="76"/>
      <c r="DX138" s="76"/>
      <c r="DY138" s="76"/>
      <c r="DZ138" s="76"/>
      <c r="EA138" s="76"/>
      <c r="EB138" s="76"/>
      <c r="EC138" s="76"/>
      <c r="ED138" s="76"/>
      <c r="EE138" s="76"/>
      <c r="EF138" s="76"/>
      <c r="EG138" s="76"/>
      <c r="EH138" s="76"/>
      <c r="EI138" s="76"/>
      <c r="EJ138" s="76"/>
      <c r="EK138" s="76"/>
      <c r="EL138" s="76"/>
      <c r="EM138" s="76"/>
      <c r="EN138" s="76"/>
      <c r="EO138" s="76"/>
      <c r="EP138" s="76"/>
      <c r="EQ138" s="76"/>
      <c r="ER138" s="76"/>
      <c r="ES138" s="76"/>
      <c r="ET138" s="76"/>
      <c r="EU138" s="76"/>
      <c r="EV138" s="76"/>
      <c r="EW138" s="76"/>
      <c r="EX138" s="76"/>
      <c r="EY138" s="76"/>
      <c r="EZ138" s="76"/>
      <c r="FA138" s="76"/>
      <c r="FB138" s="76"/>
      <c r="FC138" s="76"/>
      <c r="FD138" s="76"/>
      <c r="FE138" s="76"/>
      <c r="FF138" s="76"/>
      <c r="FG138" s="76"/>
      <c r="FH138" s="76"/>
      <c r="FI138" s="76"/>
      <c r="FJ138" s="76"/>
      <c r="FK138" s="76"/>
      <c r="FL138" s="76"/>
      <c r="FM138" s="76"/>
      <c r="FN138" s="76"/>
      <c r="FO138" s="76"/>
      <c r="FP138" s="76"/>
      <c r="FQ138" s="76"/>
      <c r="FR138" s="76"/>
      <c r="FS138" s="76"/>
      <c r="FT138" s="76"/>
      <c r="FU138" s="76"/>
      <c r="FV138" s="76"/>
      <c r="FW138" s="76"/>
      <c r="FX138" s="76"/>
      <c r="FY138" s="76"/>
      <c r="FZ138" s="76"/>
      <c r="GA138" s="76"/>
      <c r="GB138" s="76"/>
      <c r="GC138" s="76"/>
      <c r="GD138" s="76"/>
      <c r="GE138" s="76"/>
      <c r="GF138" s="76"/>
      <c r="GG138" s="76"/>
      <c r="GH138" s="76"/>
      <c r="GI138" s="76"/>
      <c r="GJ138" s="76"/>
      <c r="GK138" s="76"/>
      <c r="GL138" s="76"/>
      <c r="GM138" s="76"/>
      <c r="GN138" s="76"/>
      <c r="GO138" s="76"/>
      <c r="GP138" s="76"/>
      <c r="GQ138" s="76"/>
      <c r="GR138" s="76"/>
      <c r="GS138" s="76"/>
      <c r="GT138" s="76"/>
      <c r="GU138" s="76"/>
      <c r="GV138" s="76"/>
      <c r="GW138" s="76"/>
      <c r="GX138" s="76"/>
      <c r="GY138" s="76"/>
      <c r="GZ138" s="76"/>
      <c r="HA138" s="76"/>
      <c r="HB138" s="76"/>
      <c r="HC138" s="76"/>
      <c r="HD138" s="76"/>
      <c r="HE138" s="76"/>
      <c r="HF138" s="76"/>
      <c r="HG138" s="76"/>
      <c r="HH138" s="76"/>
      <c r="HI138" s="76"/>
      <c r="HJ138" s="76"/>
      <c r="HK138" s="76"/>
      <c r="HL138" s="76"/>
      <c r="HM138" s="76"/>
      <c r="HN138" s="76"/>
      <c r="HO138" s="76"/>
      <c r="HP138" s="76"/>
      <c r="HQ138" s="76"/>
      <c r="HR138" s="76"/>
      <c r="HS138" s="76"/>
      <c r="HT138" s="76"/>
      <c r="HU138" s="76"/>
      <c r="HV138" s="76"/>
      <c r="HW138" s="76"/>
      <c r="HX138" s="76"/>
      <c r="HY138" s="76"/>
      <c r="HZ138" s="76"/>
      <c r="IA138" s="76"/>
      <c r="IB138" s="76"/>
      <c r="IC138" s="76"/>
      <c r="ID138" s="76"/>
      <c r="IE138" s="76"/>
      <c r="IF138" s="76"/>
      <c r="IG138" s="76"/>
      <c r="IH138" s="76"/>
      <c r="II138" s="76"/>
      <c r="IJ138" s="76"/>
      <c r="IK138" s="76"/>
      <c r="IL138" s="76"/>
      <c r="IM138" s="76"/>
      <c r="IN138" s="76"/>
      <c r="IO138" s="76"/>
      <c r="IP138" s="76"/>
      <c r="IQ138" s="76"/>
      <c r="IR138" s="76"/>
      <c r="IS138" s="76"/>
      <c r="IT138" s="76"/>
      <c r="IU138" s="76"/>
      <c r="IV138" s="76"/>
      <c r="IW138" s="76"/>
      <c r="IX138" s="76"/>
      <c r="IY138" s="76"/>
      <c r="IZ138" s="76"/>
      <c r="JA138" s="76"/>
      <c r="JB138" s="76"/>
      <c r="JC138" s="76"/>
      <c r="JD138" s="76"/>
      <c r="JE138" s="76"/>
      <c r="JF138" s="76"/>
      <c r="JG138" s="76"/>
      <c r="JH138" s="76"/>
      <c r="JI138" s="76"/>
      <c r="JJ138" s="76"/>
      <c r="JK138" s="76"/>
      <c r="JL138" s="76"/>
      <c r="JM138" s="76"/>
      <c r="JN138" s="76"/>
      <c r="JO138" s="76"/>
      <c r="JP138" s="76"/>
      <c r="JQ138" s="76"/>
      <c r="JR138" s="76"/>
      <c r="JS138" s="76"/>
      <c r="JT138" s="76"/>
      <c r="JU138" s="76"/>
      <c r="JV138" s="76"/>
      <c r="JW138" s="76"/>
      <c r="JX138" s="76"/>
      <c r="JY138" s="76"/>
      <c r="JZ138" s="76"/>
      <c r="KA138" s="76"/>
      <c r="KB138" s="76"/>
      <c r="KC138" s="76"/>
      <c r="KD138" s="76"/>
      <c r="KE138" s="76"/>
      <c r="KF138" s="76"/>
      <c r="KG138" s="76"/>
      <c r="KH138" s="76"/>
      <c r="KI138" s="76"/>
      <c r="KJ138" s="76"/>
      <c r="KK138" s="76"/>
      <c r="KL138" s="76"/>
      <c r="KM138" s="76"/>
      <c r="KN138" s="76"/>
      <c r="KO138" s="76"/>
      <c r="KP138" s="76"/>
      <c r="KQ138" s="76"/>
      <c r="KR138" s="76"/>
      <c r="KS138" s="76"/>
      <c r="KT138" s="76"/>
      <c r="KU138" s="76"/>
      <c r="KV138" s="76"/>
      <c r="KW138" s="76"/>
      <c r="KX138" s="76"/>
      <c r="KY138" s="76"/>
      <c r="KZ138" s="76"/>
      <c r="LA138" s="76"/>
      <c r="LB138" s="76"/>
      <c r="LC138" s="76"/>
      <c r="LD138" s="76"/>
      <c r="LE138" s="76"/>
      <c r="LF138" s="76"/>
      <c r="LG138" s="76"/>
      <c r="LH138" s="76"/>
      <c r="LI138" s="76"/>
      <c r="LJ138" s="76"/>
      <c r="LK138" s="76"/>
      <c r="LL138" s="76"/>
      <c r="LM138" s="76"/>
      <c r="LN138" s="76"/>
      <c r="LO138" s="76"/>
      <c r="LP138" s="76"/>
      <c r="LQ138" s="76"/>
      <c r="LR138" s="76"/>
      <c r="LS138" s="76"/>
      <c r="LT138" s="76"/>
      <c r="LU138" s="76"/>
      <c r="LV138" s="76"/>
      <c r="LW138" s="76"/>
      <c r="LX138" s="76"/>
      <c r="LY138" s="76"/>
      <c r="LZ138" s="76"/>
      <c r="MA138" s="76"/>
      <c r="MB138" s="76"/>
      <c r="MC138" s="76"/>
      <c r="MD138" s="76"/>
      <c r="ME138" s="76"/>
      <c r="MF138" s="76"/>
      <c r="MG138" s="76"/>
      <c r="MH138" s="76"/>
      <c r="MI138" s="76"/>
      <c r="MJ138" s="76"/>
      <c r="MK138" s="76"/>
      <c r="ML138" s="76"/>
      <c r="MM138" s="76"/>
      <c r="MN138" s="76"/>
      <c r="MO138" s="76"/>
      <c r="MP138" s="76"/>
      <c r="MQ138" s="76"/>
      <c r="MR138" s="76"/>
      <c r="MS138" s="76"/>
      <c r="MT138" s="76"/>
      <c r="MU138" s="76"/>
      <c r="MV138" s="76"/>
      <c r="MW138" s="76"/>
      <c r="MX138" s="76"/>
      <c r="MY138" s="76"/>
      <c r="MZ138" s="76"/>
      <c r="NA138" s="76"/>
      <c r="NB138" s="76"/>
      <c r="NC138" s="76"/>
      <c r="ND138" s="76"/>
      <c r="NE138" s="76"/>
      <c r="NF138" s="76"/>
      <c r="NG138" s="76"/>
      <c r="NH138" s="76"/>
      <c r="NI138" s="76"/>
      <c r="NJ138" s="76"/>
      <c r="NK138" s="76"/>
      <c r="NL138" s="76"/>
      <c r="NM138" s="76"/>
      <c r="NN138" s="76"/>
      <c r="NO138" s="76"/>
      <c r="NP138" s="76"/>
      <c r="NQ138" s="76"/>
      <c r="NR138" s="76"/>
      <c r="NS138" s="76"/>
      <c r="NT138" s="76"/>
      <c r="NU138" s="76"/>
      <c r="NV138" s="76"/>
      <c r="NW138" s="76"/>
      <c r="NX138" s="76"/>
      <c r="NY138" s="76"/>
      <c r="NZ138" s="76"/>
      <c r="OA138" s="76"/>
      <c r="OB138" s="76"/>
      <c r="OC138" s="76"/>
      <c r="OD138" s="76"/>
      <c r="OE138" s="76"/>
      <c r="OF138" s="76"/>
      <c r="OG138" s="76"/>
      <c r="OH138" s="76"/>
      <c r="OI138" s="76"/>
      <c r="OJ138" s="76"/>
      <c r="OK138" s="76"/>
      <c r="OL138" s="76"/>
      <c r="OM138" s="76"/>
      <c r="ON138" s="76"/>
      <c r="OO138" s="76"/>
      <c r="OP138" s="76"/>
      <c r="OQ138" s="76"/>
      <c r="OR138" s="76"/>
      <c r="OS138" s="76"/>
      <c r="OT138" s="76"/>
      <c r="OU138" s="76"/>
      <c r="OV138" s="76"/>
      <c r="OW138" s="76"/>
      <c r="OX138" s="76"/>
      <c r="OY138" s="76"/>
      <c r="OZ138" s="76"/>
      <c r="PA138" s="76"/>
      <c r="PB138" s="76"/>
      <c r="PC138" s="76"/>
      <c r="PD138" s="76"/>
      <c r="PE138" s="76"/>
      <c r="PF138" s="76"/>
      <c r="PG138" s="76"/>
      <c r="PH138" s="76"/>
      <c r="PI138" s="76"/>
      <c r="PJ138" s="76"/>
      <c r="PK138" s="76"/>
      <c r="PL138" s="76"/>
      <c r="PM138" s="76"/>
      <c r="PN138" s="76"/>
      <c r="PO138" s="76"/>
      <c r="PP138" s="76"/>
      <c r="PQ138" s="76"/>
      <c r="PR138" s="76"/>
      <c r="PS138" s="76"/>
      <c r="PT138" s="76"/>
      <c r="PU138" s="76"/>
      <c r="PV138" s="76"/>
      <c r="PW138" s="76"/>
      <c r="PX138" s="76"/>
      <c r="PY138" s="76"/>
      <c r="PZ138" s="76"/>
      <c r="QA138" s="76"/>
      <c r="QB138" s="76"/>
      <c r="QC138" s="76"/>
      <c r="QD138" s="76"/>
      <c r="QE138" s="76"/>
      <c r="QF138" s="76"/>
      <c r="QG138" s="76"/>
      <c r="QH138" s="76"/>
      <c r="QI138" s="76"/>
      <c r="QJ138" s="76"/>
      <c r="QK138" s="76"/>
      <c r="QL138" s="76"/>
      <c r="QM138" s="76"/>
      <c r="QN138" s="76"/>
      <c r="QO138" s="76"/>
      <c r="QP138" s="76"/>
      <c r="QQ138" s="76"/>
      <c r="QR138" s="76"/>
      <c r="QS138" s="76"/>
      <c r="QT138" s="76"/>
      <c r="QU138" s="76"/>
      <c r="QV138" s="76"/>
      <c r="QW138" s="76"/>
      <c r="QX138" s="76"/>
      <c r="QY138" s="76"/>
      <c r="QZ138" s="76"/>
      <c r="RA138" s="76"/>
      <c r="RB138" s="76"/>
      <c r="RC138" s="76"/>
      <c r="RD138" s="76"/>
      <c r="RE138" s="76"/>
      <c r="RF138" s="76"/>
      <c r="RG138" s="76"/>
      <c r="RH138" s="76"/>
      <c r="RI138" s="76"/>
      <c r="RJ138" s="76"/>
      <c r="RK138" s="76"/>
      <c r="RL138" s="76"/>
      <c r="RM138" s="76"/>
      <c r="RN138" s="76"/>
      <c r="RO138" s="76"/>
      <c r="RP138" s="76"/>
      <c r="RQ138" s="76"/>
      <c r="RR138" s="76"/>
      <c r="RS138" s="76"/>
      <c r="RT138" s="76"/>
      <c r="RU138" s="76"/>
      <c r="RV138" s="76"/>
      <c r="RW138" s="76"/>
      <c r="RX138" s="76"/>
      <c r="RY138" s="76"/>
      <c r="RZ138" s="76"/>
      <c r="SA138" s="76"/>
      <c r="SB138" s="76"/>
      <c r="SC138" s="76"/>
      <c r="SD138" s="76"/>
      <c r="SE138" s="76"/>
      <c r="SF138" s="76"/>
      <c r="SG138" s="76"/>
      <c r="SH138" s="76"/>
      <c r="SI138" s="76"/>
      <c r="SJ138" s="76"/>
      <c r="SK138" s="76"/>
      <c r="SL138" s="76"/>
      <c r="SM138" s="76"/>
      <c r="SN138" s="76"/>
      <c r="SO138" s="76"/>
      <c r="SP138" s="76"/>
      <c r="SQ138" s="76"/>
      <c r="SR138" s="76"/>
      <c r="SS138" s="76"/>
      <c r="ST138" s="76"/>
      <c r="SU138" s="76"/>
      <c r="SV138" s="76"/>
      <c r="SW138" s="76"/>
      <c r="SX138" s="76"/>
      <c r="SY138" s="76"/>
      <c r="SZ138" s="76"/>
      <c r="TA138" s="76"/>
      <c r="TB138" s="76"/>
      <c r="TC138" s="76"/>
      <c r="TD138" s="76"/>
      <c r="TE138" s="76"/>
      <c r="TF138" s="76"/>
      <c r="TG138" s="76"/>
      <c r="TH138" s="76"/>
      <c r="TI138" s="76"/>
      <c r="TJ138" s="76"/>
      <c r="TK138" s="76"/>
      <c r="TL138" s="76"/>
      <c r="TM138" s="76"/>
      <c r="TN138" s="76"/>
      <c r="TO138" s="76"/>
      <c r="TP138" s="76"/>
      <c r="TQ138" s="76"/>
      <c r="TR138" s="76"/>
      <c r="TS138" s="76"/>
      <c r="TT138" s="76"/>
      <c r="TU138" s="76"/>
      <c r="TV138" s="76"/>
      <c r="TW138" s="76"/>
      <c r="TX138" s="76"/>
      <c r="TY138" s="76"/>
      <c r="TZ138" s="76"/>
      <c r="UA138" s="76"/>
      <c r="UB138" s="76"/>
      <c r="UC138" s="76"/>
      <c r="UD138" s="76"/>
      <c r="UE138" s="76"/>
      <c r="UF138" s="76"/>
      <c r="UG138" s="76"/>
      <c r="UH138" s="76"/>
      <c r="UI138" s="76"/>
      <c r="UJ138" s="76"/>
      <c r="UK138" s="76"/>
      <c r="UL138" s="76"/>
      <c r="UM138" s="76"/>
      <c r="UN138" s="76"/>
      <c r="UO138" s="76"/>
      <c r="UP138" s="76"/>
      <c r="UQ138" s="76"/>
      <c r="UR138" s="76"/>
      <c r="US138" s="76"/>
      <c r="UT138" s="76"/>
      <c r="UU138" s="76"/>
      <c r="UV138" s="76"/>
      <c r="UW138" s="76"/>
      <c r="UX138" s="76"/>
      <c r="UY138" s="76"/>
      <c r="UZ138" s="76"/>
      <c r="VA138" s="76"/>
      <c r="VB138" s="76"/>
      <c r="VC138" s="76"/>
      <c r="VD138" s="76"/>
      <c r="VE138" s="76"/>
      <c r="VF138" s="76"/>
      <c r="VG138" s="76"/>
      <c r="VH138" s="76"/>
      <c r="VI138" s="76"/>
      <c r="VJ138" s="76"/>
      <c r="VK138" s="76"/>
      <c r="VL138" s="76"/>
      <c r="VM138" s="76"/>
      <c r="VN138" s="76"/>
      <c r="VO138" s="76"/>
      <c r="VP138" s="76"/>
      <c r="VQ138" s="76"/>
      <c r="VR138" s="76"/>
      <c r="VS138" s="76"/>
      <c r="VT138" s="76"/>
      <c r="VU138" s="76"/>
      <c r="VV138" s="76"/>
      <c r="VW138" s="76"/>
      <c r="VX138" s="76"/>
      <c r="VY138" s="76"/>
      <c r="VZ138" s="76"/>
      <c r="WA138" s="76"/>
      <c r="WB138" s="76"/>
      <c r="WC138" s="76"/>
      <c r="WD138" s="76"/>
      <c r="WE138" s="76"/>
      <c r="WF138" s="76"/>
      <c r="WG138" s="76"/>
      <c r="WH138" s="76"/>
      <c r="WI138" s="76"/>
      <c r="WJ138" s="76"/>
      <c r="WK138" s="76"/>
      <c r="WL138" s="76"/>
      <c r="WM138" s="76"/>
      <c r="WN138" s="76"/>
      <c r="WO138" s="76"/>
      <c r="WP138" s="76"/>
      <c r="WQ138" s="76"/>
      <c r="WR138" s="76"/>
      <c r="WS138" s="76"/>
      <c r="WT138" s="76"/>
      <c r="WU138" s="76"/>
      <c r="WV138" s="76"/>
      <c r="WW138" s="76"/>
      <c r="WX138" s="76"/>
      <c r="WY138" s="76"/>
      <c r="WZ138" s="76"/>
      <c r="XA138" s="76"/>
      <c r="XB138" s="76"/>
      <c r="XC138" s="76"/>
      <c r="XD138" s="76"/>
      <c r="XE138" s="76"/>
      <c r="XF138" s="76"/>
      <c r="XG138" s="76"/>
      <c r="XH138" s="76"/>
      <c r="XI138" s="76"/>
      <c r="XJ138" s="76"/>
      <c r="XK138" s="76"/>
      <c r="XL138" s="76"/>
      <c r="XM138" s="76"/>
      <c r="XN138" s="76"/>
      <c r="XO138" s="76"/>
      <c r="XP138" s="76"/>
      <c r="XQ138" s="76"/>
      <c r="XR138" s="76"/>
      <c r="XS138" s="76"/>
      <c r="XT138" s="76"/>
      <c r="XU138" s="76"/>
      <c r="XV138" s="76"/>
      <c r="XW138" s="76"/>
      <c r="XX138" s="76"/>
      <c r="XY138" s="76"/>
      <c r="XZ138" s="76"/>
      <c r="YA138" s="76"/>
      <c r="YB138" s="76"/>
      <c r="YC138" s="76"/>
      <c r="YD138" s="76"/>
      <c r="YE138" s="76"/>
      <c r="YF138" s="76"/>
      <c r="YG138" s="76"/>
      <c r="YH138" s="76"/>
      <c r="YI138" s="76"/>
      <c r="YJ138" s="76"/>
      <c r="YK138" s="76"/>
      <c r="YL138" s="76"/>
      <c r="YM138" s="76"/>
      <c r="YN138" s="76"/>
      <c r="YO138" s="76"/>
      <c r="YP138" s="76"/>
      <c r="YQ138" s="76"/>
      <c r="YR138" s="76"/>
      <c r="YS138" s="76"/>
      <c r="YT138" s="76"/>
      <c r="YU138" s="76"/>
      <c r="YV138" s="76"/>
      <c r="YW138" s="76"/>
      <c r="YX138" s="76"/>
      <c r="YY138" s="76"/>
      <c r="YZ138" s="76"/>
      <c r="ZA138" s="76"/>
      <c r="ZB138" s="76"/>
      <c r="ZC138" s="76"/>
      <c r="ZD138" s="76"/>
      <c r="ZE138" s="76"/>
      <c r="ZF138" s="76"/>
      <c r="ZG138" s="76"/>
      <c r="ZH138" s="76"/>
      <c r="ZI138" s="76"/>
      <c r="ZJ138" s="76"/>
      <c r="ZK138" s="76"/>
      <c r="ZL138" s="76"/>
      <c r="ZM138" s="76"/>
      <c r="ZN138" s="76"/>
      <c r="ZO138" s="76"/>
      <c r="ZP138" s="76"/>
      <c r="ZQ138" s="76"/>
      <c r="ZR138" s="76"/>
      <c r="ZS138" s="76"/>
      <c r="ZT138" s="76"/>
      <c r="ZU138" s="76"/>
      <c r="ZV138" s="76"/>
      <c r="ZW138" s="76"/>
      <c r="ZX138" s="76"/>
      <c r="ZY138" s="76"/>
      <c r="ZZ138" s="76"/>
      <c r="AAA138" s="76"/>
      <c r="AAB138" s="76"/>
      <c r="AAC138" s="76"/>
      <c r="AAD138" s="76"/>
      <c r="AAE138" s="76"/>
      <c r="AAF138" s="76"/>
      <c r="AAG138" s="76"/>
      <c r="AAH138" s="76"/>
      <c r="AAI138" s="76"/>
      <c r="AAJ138" s="76"/>
      <c r="AAK138" s="76"/>
      <c r="AAL138" s="76"/>
      <c r="AAM138" s="76"/>
      <c r="AAN138" s="76"/>
      <c r="AAO138" s="76"/>
      <c r="AAP138" s="76"/>
      <c r="AAQ138" s="76"/>
      <c r="AAR138" s="76"/>
      <c r="AAS138" s="76"/>
      <c r="AAT138" s="76"/>
      <c r="AAU138" s="76"/>
      <c r="AAV138" s="76"/>
      <c r="AAW138" s="76"/>
      <c r="AAX138" s="76"/>
      <c r="AAY138" s="76"/>
      <c r="AAZ138" s="76"/>
      <c r="ABA138" s="76"/>
      <c r="ABB138" s="76"/>
      <c r="ABC138" s="76"/>
      <c r="ABD138" s="76"/>
      <c r="ABE138" s="76"/>
      <c r="ABF138" s="76"/>
      <c r="ABG138" s="76"/>
      <c r="ABH138" s="76"/>
      <c r="ABI138" s="76"/>
      <c r="ABJ138" s="76"/>
      <c r="ABK138" s="76"/>
      <c r="ABL138" s="76"/>
      <c r="ABM138" s="76"/>
      <c r="ABN138" s="76"/>
      <c r="ABO138" s="76"/>
      <c r="ABP138" s="76"/>
      <c r="ABQ138" s="76"/>
      <c r="ABR138" s="76"/>
      <c r="ABS138" s="76"/>
      <c r="ABT138" s="76"/>
      <c r="ABU138" s="76"/>
      <c r="ABV138" s="76"/>
      <c r="ABW138" s="76"/>
      <c r="ABX138" s="76"/>
      <c r="ABY138" s="76"/>
      <c r="ABZ138" s="76"/>
      <c r="ACA138" s="76"/>
      <c r="ACB138" s="76"/>
      <c r="ACC138" s="76"/>
      <c r="ACD138" s="76"/>
      <c r="ACE138" s="76"/>
      <c r="ACF138" s="76"/>
      <c r="ACG138" s="76"/>
      <c r="ACH138" s="76"/>
      <c r="ACI138" s="76"/>
      <c r="ACJ138" s="76"/>
      <c r="ACK138" s="76"/>
      <c r="ACL138" s="76"/>
      <c r="ACM138" s="76"/>
      <c r="ACN138" s="76"/>
      <c r="ACO138" s="76"/>
      <c r="ACP138" s="76"/>
      <c r="ACQ138" s="76"/>
      <c r="ACR138" s="76"/>
      <c r="ACS138" s="76"/>
      <c r="ACT138" s="76"/>
      <c r="ACU138" s="76"/>
      <c r="ACV138" s="76"/>
      <c r="ACW138" s="76"/>
      <c r="ACX138" s="76"/>
      <c r="ACY138" s="76"/>
      <c r="ACZ138" s="76"/>
      <c r="ADA138" s="76"/>
      <c r="ADB138" s="76"/>
      <c r="ADC138" s="76"/>
      <c r="ADD138" s="76"/>
      <c r="ADE138" s="76"/>
      <c r="ADF138" s="76"/>
      <c r="ADG138" s="76"/>
      <c r="ADH138" s="76"/>
      <c r="ADI138" s="76"/>
      <c r="ADJ138" s="76"/>
      <c r="ADK138" s="76"/>
      <c r="ADL138" s="76"/>
      <c r="ADM138" s="76"/>
      <c r="ADN138" s="76"/>
      <c r="ADO138" s="76"/>
      <c r="ADP138" s="76"/>
      <c r="ADQ138" s="76"/>
      <c r="ADR138" s="76"/>
      <c r="ADS138" s="76"/>
      <c r="ADT138" s="76"/>
      <c r="ADU138" s="76"/>
      <c r="ADV138" s="76"/>
      <c r="ADW138" s="76"/>
      <c r="ADX138" s="76"/>
      <c r="ADY138" s="76"/>
      <c r="ADZ138" s="76"/>
      <c r="AEA138" s="76"/>
      <c r="AEB138" s="76"/>
      <c r="AEC138" s="76"/>
      <c r="AED138" s="76"/>
      <c r="AEE138" s="76"/>
      <c r="AEF138" s="76"/>
      <c r="AEG138" s="76"/>
      <c r="AEH138" s="76"/>
      <c r="AEI138" s="76"/>
      <c r="AEJ138" s="76"/>
      <c r="AEK138" s="76"/>
      <c r="AEL138" s="76"/>
      <c r="AEM138" s="76"/>
      <c r="AEN138" s="76"/>
      <c r="AEO138" s="76"/>
      <c r="AEP138" s="76"/>
      <c r="AEQ138" s="76"/>
      <c r="AER138" s="76"/>
      <c r="AES138" s="76"/>
      <c r="AET138" s="76"/>
      <c r="AEU138" s="76"/>
      <c r="AEV138" s="76"/>
      <c r="AEW138" s="76"/>
      <c r="AEX138" s="76"/>
      <c r="AEY138" s="76"/>
      <c r="AEZ138" s="76"/>
      <c r="AFA138" s="76"/>
      <c r="AFB138" s="76"/>
      <c r="AFC138" s="76"/>
      <c r="AFD138" s="76"/>
      <c r="AFE138" s="76"/>
      <c r="AFF138" s="76"/>
      <c r="AFG138" s="76"/>
      <c r="AFH138" s="76"/>
      <c r="AFI138" s="76"/>
      <c r="AFJ138" s="76"/>
      <c r="AFK138" s="76"/>
      <c r="AFL138" s="76"/>
      <c r="AFM138" s="76"/>
      <c r="AFN138" s="76"/>
      <c r="AFO138" s="76"/>
      <c r="AFP138" s="76"/>
      <c r="AFQ138" s="76"/>
      <c r="AFR138" s="76"/>
      <c r="AFS138" s="76"/>
      <c r="AFT138" s="76"/>
      <c r="AFU138" s="76"/>
      <c r="AFV138" s="76"/>
      <c r="AFW138" s="76"/>
      <c r="AFX138" s="76"/>
      <c r="AFY138" s="76"/>
      <c r="AFZ138" s="76"/>
      <c r="AGA138" s="76"/>
      <c r="AGB138" s="76"/>
      <c r="AGC138" s="76"/>
      <c r="AGD138" s="76"/>
      <c r="AGE138" s="76"/>
      <c r="AGF138" s="76"/>
      <c r="AGG138" s="76"/>
      <c r="AGH138" s="76"/>
      <c r="AGI138" s="76"/>
      <c r="AGJ138" s="76"/>
      <c r="AGK138" s="76"/>
      <c r="AGL138" s="76"/>
      <c r="AGM138" s="76"/>
      <c r="AGN138" s="76"/>
      <c r="AGO138" s="76"/>
      <c r="AGP138" s="76"/>
      <c r="AGQ138" s="76"/>
      <c r="AGR138" s="76"/>
      <c r="AGS138" s="76"/>
      <c r="AGT138" s="76"/>
      <c r="AGU138" s="76"/>
      <c r="AGV138" s="76"/>
      <c r="AGW138" s="76"/>
      <c r="AGX138" s="76"/>
      <c r="AGY138" s="76"/>
      <c r="AGZ138" s="76"/>
      <c r="AHA138" s="76"/>
      <c r="AHB138" s="76"/>
      <c r="AHC138" s="76"/>
      <c r="AHD138" s="76"/>
      <c r="AHE138" s="76"/>
      <c r="AHF138" s="76"/>
      <c r="AHG138" s="76"/>
      <c r="AHH138" s="76"/>
      <c r="AHI138" s="76"/>
      <c r="AHJ138" s="76"/>
      <c r="AHK138" s="76"/>
      <c r="AHL138" s="76"/>
      <c r="AHM138" s="76"/>
      <c r="AHN138" s="76"/>
      <c r="AHO138" s="76"/>
      <c r="AHP138" s="76"/>
      <c r="AHQ138" s="76"/>
      <c r="AHR138" s="76"/>
      <c r="AHS138" s="76"/>
      <c r="AHT138" s="76"/>
      <c r="AHU138" s="76"/>
      <c r="AHV138" s="76"/>
      <c r="AHW138" s="76"/>
      <c r="AHX138" s="76"/>
      <c r="AHY138" s="76"/>
      <c r="AHZ138" s="76"/>
      <c r="AIA138" s="76"/>
      <c r="AIB138" s="76"/>
      <c r="AIC138" s="76"/>
      <c r="AID138" s="76"/>
      <c r="AIE138" s="76"/>
      <c r="AIF138" s="76"/>
      <c r="AIG138" s="76"/>
      <c r="AIH138" s="76"/>
      <c r="AII138" s="76"/>
      <c r="AIJ138" s="76"/>
      <c r="AIK138" s="76"/>
      <c r="AIL138" s="76"/>
      <c r="AIM138" s="76"/>
      <c r="AIN138" s="76"/>
      <c r="AIO138" s="76"/>
      <c r="AIP138" s="76"/>
      <c r="AIQ138" s="76"/>
      <c r="AIR138" s="76"/>
      <c r="AIS138" s="76"/>
      <c r="AIT138" s="76"/>
      <c r="AIU138" s="76"/>
      <c r="AIV138" s="76"/>
      <c r="AIW138" s="76"/>
      <c r="AIX138" s="76"/>
      <c r="AIY138" s="76"/>
      <c r="AIZ138" s="76"/>
      <c r="AJA138" s="76"/>
      <c r="AJB138" s="76"/>
      <c r="AJC138" s="76"/>
      <c r="AJD138" s="76"/>
      <c r="AJE138" s="76"/>
      <c r="AJF138" s="76"/>
      <c r="AJG138" s="76"/>
      <c r="AJH138" s="76"/>
      <c r="AJI138" s="76"/>
      <c r="AJJ138" s="76"/>
      <c r="AJK138" s="76"/>
      <c r="AJL138" s="76"/>
      <c r="AJM138" s="76"/>
      <c r="AJN138" s="76"/>
      <c r="AJO138" s="76"/>
      <c r="AJP138" s="76"/>
      <c r="AJQ138" s="76"/>
      <c r="AJR138" s="76"/>
      <c r="AJS138" s="76"/>
      <c r="AJT138" s="76"/>
      <c r="AJU138" s="76"/>
      <c r="AJV138" s="76"/>
      <c r="AJW138" s="76"/>
      <c r="AJX138" s="76"/>
      <c r="AJY138" s="76"/>
      <c r="AJZ138" s="76"/>
      <c r="AKA138" s="76"/>
      <c r="AKB138" s="76"/>
      <c r="AKC138" s="76"/>
      <c r="AKD138" s="76"/>
      <c r="AKE138" s="76"/>
      <c r="AKF138" s="76"/>
      <c r="AKG138" s="76"/>
      <c r="AKH138" s="76"/>
      <c r="AKI138" s="76"/>
      <c r="AKJ138" s="76"/>
      <c r="AKK138" s="76"/>
      <c r="AKL138" s="76"/>
      <c r="AKM138" s="76"/>
      <c r="AKN138" s="76"/>
      <c r="AKO138" s="76"/>
      <c r="AKP138" s="76"/>
      <c r="AKQ138" s="76"/>
      <c r="AKR138" s="76"/>
      <c r="AKS138" s="76"/>
      <c r="AKT138" s="76"/>
      <c r="AKU138" s="76"/>
      <c r="AKV138" s="76"/>
      <c r="AKW138" s="76"/>
      <c r="AKX138" s="76"/>
      <c r="AKY138" s="76"/>
      <c r="AKZ138" s="76"/>
      <c r="ALA138" s="76"/>
      <c r="ALB138" s="76"/>
      <c r="ALC138" s="76"/>
      <c r="ALD138" s="76"/>
      <c r="ALE138" s="76"/>
      <c r="ALF138" s="76"/>
      <c r="ALG138" s="76"/>
      <c r="ALH138" s="76"/>
      <c r="ALI138" s="76"/>
      <c r="ALJ138" s="76"/>
      <c r="ALK138" s="76"/>
      <c r="ALL138" s="76"/>
      <c r="ALM138" s="76"/>
      <c r="ALN138" s="76"/>
      <c r="ALO138" s="76"/>
      <c r="ALP138" s="76"/>
      <c r="ALQ138" s="76"/>
      <c r="ALR138" s="76"/>
      <c r="ALS138" s="76"/>
      <c r="ALT138" s="76"/>
      <c r="ALU138" s="76"/>
      <c r="ALV138" s="76"/>
      <c r="ALW138" s="76"/>
      <c r="ALX138" s="76"/>
      <c r="ALY138" s="76"/>
      <c r="ALZ138" s="76"/>
      <c r="AMA138" s="76"/>
      <c r="AMB138" s="76"/>
      <c r="AMC138" s="76"/>
      <c r="AMD138" s="76"/>
      <c r="AME138" s="76"/>
    </row>
    <row r="139" spans="1:1019" s="77" customFormat="1">
      <c r="A139" s="49" t="s">
        <v>254</v>
      </c>
      <c r="B139" s="49"/>
      <c r="C139" s="49"/>
      <c r="D139" s="50" t="s">
        <v>98</v>
      </c>
      <c r="E139" s="49"/>
      <c r="F139" s="62"/>
      <c r="G139" s="51"/>
      <c r="H139" s="51"/>
      <c r="I139" s="51"/>
      <c r="J139" s="51">
        <f>J140</f>
        <v>11565.47</v>
      </c>
      <c r="K139" s="76"/>
      <c r="L139" s="76"/>
      <c r="M139" s="76"/>
      <c r="N139" s="76"/>
      <c r="O139" s="76"/>
      <c r="P139" s="76"/>
      <c r="Q139" s="76"/>
      <c r="R139" s="76"/>
      <c r="S139" s="76"/>
      <c r="T139" s="76"/>
      <c r="U139" s="76"/>
      <c r="V139" s="76"/>
      <c r="W139" s="76"/>
      <c r="X139" s="76"/>
      <c r="Y139" s="76"/>
      <c r="Z139" s="76"/>
      <c r="AA139" s="76"/>
      <c r="AB139" s="76"/>
      <c r="AC139" s="76"/>
      <c r="AD139" s="76"/>
      <c r="AE139" s="76"/>
      <c r="AF139" s="76"/>
      <c r="AG139" s="76"/>
      <c r="AH139" s="76"/>
      <c r="AI139" s="76"/>
      <c r="AJ139" s="76"/>
      <c r="AK139" s="76"/>
      <c r="AL139" s="76"/>
      <c r="AM139" s="76"/>
      <c r="AN139" s="76"/>
      <c r="AO139" s="76"/>
      <c r="AP139" s="76"/>
      <c r="AQ139" s="76"/>
      <c r="AR139" s="76"/>
      <c r="AS139" s="76"/>
      <c r="AT139" s="76"/>
      <c r="AU139" s="76"/>
      <c r="AV139" s="76"/>
      <c r="AW139" s="76"/>
      <c r="AX139" s="76"/>
      <c r="AY139" s="76"/>
      <c r="AZ139" s="76"/>
      <c r="BA139" s="76"/>
      <c r="BB139" s="76"/>
      <c r="BC139" s="76"/>
      <c r="BD139" s="76"/>
      <c r="BE139" s="76"/>
      <c r="BF139" s="76"/>
      <c r="BG139" s="76"/>
      <c r="BH139" s="76"/>
      <c r="BI139" s="76"/>
      <c r="BJ139" s="76"/>
      <c r="BK139" s="76"/>
      <c r="BL139" s="76"/>
      <c r="BM139" s="76"/>
      <c r="BN139" s="76"/>
      <c r="BO139" s="76"/>
      <c r="BP139" s="76"/>
      <c r="BQ139" s="76"/>
      <c r="BR139" s="76"/>
      <c r="BS139" s="76"/>
      <c r="BT139" s="76"/>
      <c r="BU139" s="76"/>
      <c r="BV139" s="76"/>
      <c r="BW139" s="76"/>
      <c r="BX139" s="76"/>
      <c r="BY139" s="76"/>
      <c r="BZ139" s="76"/>
      <c r="CA139" s="76"/>
      <c r="CB139" s="76"/>
      <c r="CC139" s="76"/>
      <c r="CD139" s="76"/>
      <c r="CE139" s="76"/>
      <c r="CF139" s="76"/>
      <c r="CG139" s="76"/>
      <c r="CH139" s="76"/>
      <c r="CI139" s="76"/>
      <c r="CJ139" s="76"/>
      <c r="CK139" s="76"/>
      <c r="CL139" s="76"/>
      <c r="CM139" s="76"/>
      <c r="CN139" s="76"/>
      <c r="CO139" s="76"/>
      <c r="CP139" s="76"/>
      <c r="CQ139" s="76"/>
      <c r="CR139" s="76"/>
      <c r="CS139" s="76"/>
      <c r="CT139" s="76"/>
      <c r="CU139" s="76"/>
      <c r="CV139" s="76"/>
      <c r="CW139" s="76"/>
      <c r="CX139" s="76"/>
      <c r="CY139" s="76"/>
      <c r="CZ139" s="76"/>
      <c r="DA139" s="76"/>
      <c r="DB139" s="76"/>
      <c r="DC139" s="76"/>
      <c r="DD139" s="76"/>
      <c r="DE139" s="76"/>
      <c r="DF139" s="76"/>
      <c r="DG139" s="76"/>
      <c r="DH139" s="76"/>
      <c r="DI139" s="76"/>
      <c r="DJ139" s="76"/>
      <c r="DK139" s="76"/>
      <c r="DL139" s="76"/>
      <c r="DM139" s="76"/>
      <c r="DN139" s="76"/>
      <c r="DO139" s="76"/>
      <c r="DP139" s="76"/>
      <c r="DQ139" s="76"/>
      <c r="DR139" s="76"/>
      <c r="DS139" s="76"/>
      <c r="DT139" s="76"/>
      <c r="DU139" s="76"/>
      <c r="DV139" s="76"/>
      <c r="DW139" s="76"/>
      <c r="DX139" s="76"/>
      <c r="DY139" s="76"/>
      <c r="DZ139" s="76"/>
      <c r="EA139" s="76"/>
      <c r="EB139" s="76"/>
      <c r="EC139" s="76"/>
      <c r="ED139" s="76"/>
      <c r="EE139" s="76"/>
      <c r="EF139" s="76"/>
      <c r="EG139" s="76"/>
      <c r="EH139" s="76"/>
      <c r="EI139" s="76"/>
      <c r="EJ139" s="76"/>
      <c r="EK139" s="76"/>
      <c r="EL139" s="76"/>
      <c r="EM139" s="76"/>
      <c r="EN139" s="76"/>
      <c r="EO139" s="76"/>
      <c r="EP139" s="76"/>
      <c r="EQ139" s="76"/>
      <c r="ER139" s="76"/>
      <c r="ES139" s="76"/>
      <c r="ET139" s="76"/>
      <c r="EU139" s="76"/>
      <c r="EV139" s="76"/>
      <c r="EW139" s="76"/>
      <c r="EX139" s="76"/>
      <c r="EY139" s="76"/>
      <c r="EZ139" s="76"/>
      <c r="FA139" s="76"/>
      <c r="FB139" s="76"/>
      <c r="FC139" s="76"/>
      <c r="FD139" s="76"/>
      <c r="FE139" s="76"/>
      <c r="FF139" s="76"/>
      <c r="FG139" s="76"/>
      <c r="FH139" s="76"/>
      <c r="FI139" s="76"/>
      <c r="FJ139" s="76"/>
      <c r="FK139" s="76"/>
      <c r="FL139" s="76"/>
      <c r="FM139" s="76"/>
      <c r="FN139" s="76"/>
      <c r="FO139" s="76"/>
      <c r="FP139" s="76"/>
      <c r="FQ139" s="76"/>
      <c r="FR139" s="76"/>
      <c r="FS139" s="76"/>
      <c r="FT139" s="76"/>
      <c r="FU139" s="76"/>
      <c r="FV139" s="76"/>
      <c r="FW139" s="76"/>
      <c r="FX139" s="76"/>
      <c r="FY139" s="76"/>
      <c r="FZ139" s="76"/>
      <c r="GA139" s="76"/>
      <c r="GB139" s="76"/>
      <c r="GC139" s="76"/>
      <c r="GD139" s="76"/>
      <c r="GE139" s="76"/>
      <c r="GF139" s="76"/>
      <c r="GG139" s="76"/>
      <c r="GH139" s="76"/>
      <c r="GI139" s="76"/>
      <c r="GJ139" s="76"/>
      <c r="GK139" s="76"/>
      <c r="GL139" s="76"/>
      <c r="GM139" s="76"/>
      <c r="GN139" s="76"/>
      <c r="GO139" s="76"/>
      <c r="GP139" s="76"/>
      <c r="GQ139" s="76"/>
      <c r="GR139" s="76"/>
      <c r="GS139" s="76"/>
      <c r="GT139" s="76"/>
      <c r="GU139" s="76"/>
      <c r="GV139" s="76"/>
      <c r="GW139" s="76"/>
      <c r="GX139" s="76"/>
      <c r="GY139" s="76"/>
      <c r="GZ139" s="76"/>
      <c r="HA139" s="76"/>
      <c r="HB139" s="76"/>
      <c r="HC139" s="76"/>
      <c r="HD139" s="76"/>
      <c r="HE139" s="76"/>
      <c r="HF139" s="76"/>
      <c r="HG139" s="76"/>
      <c r="HH139" s="76"/>
      <c r="HI139" s="76"/>
      <c r="HJ139" s="76"/>
      <c r="HK139" s="76"/>
      <c r="HL139" s="76"/>
      <c r="HM139" s="76"/>
      <c r="HN139" s="76"/>
      <c r="HO139" s="76"/>
      <c r="HP139" s="76"/>
      <c r="HQ139" s="76"/>
      <c r="HR139" s="76"/>
      <c r="HS139" s="76"/>
      <c r="HT139" s="76"/>
      <c r="HU139" s="76"/>
      <c r="HV139" s="76"/>
      <c r="HW139" s="76"/>
      <c r="HX139" s="76"/>
      <c r="HY139" s="76"/>
      <c r="HZ139" s="76"/>
      <c r="IA139" s="76"/>
      <c r="IB139" s="76"/>
      <c r="IC139" s="76"/>
      <c r="ID139" s="76"/>
      <c r="IE139" s="76"/>
      <c r="IF139" s="76"/>
      <c r="IG139" s="76"/>
      <c r="IH139" s="76"/>
      <c r="II139" s="76"/>
      <c r="IJ139" s="76"/>
      <c r="IK139" s="76"/>
      <c r="IL139" s="76"/>
      <c r="IM139" s="76"/>
      <c r="IN139" s="76"/>
      <c r="IO139" s="76"/>
      <c r="IP139" s="76"/>
      <c r="IQ139" s="76"/>
      <c r="IR139" s="76"/>
      <c r="IS139" s="76"/>
      <c r="IT139" s="76"/>
      <c r="IU139" s="76"/>
      <c r="IV139" s="76"/>
      <c r="IW139" s="76"/>
      <c r="IX139" s="76"/>
      <c r="IY139" s="76"/>
      <c r="IZ139" s="76"/>
      <c r="JA139" s="76"/>
      <c r="JB139" s="76"/>
      <c r="JC139" s="76"/>
      <c r="JD139" s="76"/>
      <c r="JE139" s="76"/>
      <c r="JF139" s="76"/>
      <c r="JG139" s="76"/>
      <c r="JH139" s="76"/>
      <c r="JI139" s="76"/>
      <c r="JJ139" s="76"/>
      <c r="JK139" s="76"/>
      <c r="JL139" s="76"/>
      <c r="JM139" s="76"/>
      <c r="JN139" s="76"/>
      <c r="JO139" s="76"/>
      <c r="JP139" s="76"/>
      <c r="JQ139" s="76"/>
      <c r="JR139" s="76"/>
      <c r="JS139" s="76"/>
      <c r="JT139" s="76"/>
      <c r="JU139" s="76"/>
      <c r="JV139" s="76"/>
      <c r="JW139" s="76"/>
      <c r="JX139" s="76"/>
      <c r="JY139" s="76"/>
      <c r="JZ139" s="76"/>
      <c r="KA139" s="76"/>
      <c r="KB139" s="76"/>
      <c r="KC139" s="76"/>
      <c r="KD139" s="76"/>
      <c r="KE139" s="76"/>
      <c r="KF139" s="76"/>
      <c r="KG139" s="76"/>
      <c r="KH139" s="76"/>
      <c r="KI139" s="76"/>
      <c r="KJ139" s="76"/>
      <c r="KK139" s="76"/>
      <c r="KL139" s="76"/>
      <c r="KM139" s="76"/>
      <c r="KN139" s="76"/>
      <c r="KO139" s="76"/>
      <c r="KP139" s="76"/>
      <c r="KQ139" s="76"/>
      <c r="KR139" s="76"/>
      <c r="KS139" s="76"/>
      <c r="KT139" s="76"/>
      <c r="KU139" s="76"/>
      <c r="KV139" s="76"/>
      <c r="KW139" s="76"/>
      <c r="KX139" s="76"/>
      <c r="KY139" s="76"/>
      <c r="KZ139" s="76"/>
      <c r="LA139" s="76"/>
      <c r="LB139" s="76"/>
      <c r="LC139" s="76"/>
      <c r="LD139" s="76"/>
      <c r="LE139" s="76"/>
      <c r="LF139" s="76"/>
      <c r="LG139" s="76"/>
      <c r="LH139" s="76"/>
      <c r="LI139" s="76"/>
      <c r="LJ139" s="76"/>
      <c r="LK139" s="76"/>
      <c r="LL139" s="76"/>
      <c r="LM139" s="76"/>
      <c r="LN139" s="76"/>
      <c r="LO139" s="76"/>
      <c r="LP139" s="76"/>
      <c r="LQ139" s="76"/>
      <c r="LR139" s="76"/>
      <c r="LS139" s="76"/>
      <c r="LT139" s="76"/>
      <c r="LU139" s="76"/>
      <c r="LV139" s="76"/>
      <c r="LW139" s="76"/>
      <c r="LX139" s="76"/>
      <c r="LY139" s="76"/>
      <c r="LZ139" s="76"/>
      <c r="MA139" s="76"/>
      <c r="MB139" s="76"/>
      <c r="MC139" s="76"/>
      <c r="MD139" s="76"/>
      <c r="ME139" s="76"/>
      <c r="MF139" s="76"/>
      <c r="MG139" s="76"/>
      <c r="MH139" s="76"/>
      <c r="MI139" s="76"/>
      <c r="MJ139" s="76"/>
      <c r="MK139" s="76"/>
      <c r="ML139" s="76"/>
      <c r="MM139" s="76"/>
      <c r="MN139" s="76"/>
      <c r="MO139" s="76"/>
      <c r="MP139" s="76"/>
      <c r="MQ139" s="76"/>
      <c r="MR139" s="76"/>
      <c r="MS139" s="76"/>
      <c r="MT139" s="76"/>
      <c r="MU139" s="76"/>
      <c r="MV139" s="76"/>
      <c r="MW139" s="76"/>
      <c r="MX139" s="76"/>
      <c r="MY139" s="76"/>
      <c r="MZ139" s="76"/>
      <c r="NA139" s="76"/>
      <c r="NB139" s="76"/>
      <c r="NC139" s="76"/>
      <c r="ND139" s="76"/>
      <c r="NE139" s="76"/>
      <c r="NF139" s="76"/>
      <c r="NG139" s="76"/>
      <c r="NH139" s="76"/>
      <c r="NI139" s="76"/>
      <c r="NJ139" s="76"/>
      <c r="NK139" s="76"/>
      <c r="NL139" s="76"/>
      <c r="NM139" s="76"/>
      <c r="NN139" s="76"/>
      <c r="NO139" s="76"/>
      <c r="NP139" s="76"/>
      <c r="NQ139" s="76"/>
      <c r="NR139" s="76"/>
      <c r="NS139" s="76"/>
      <c r="NT139" s="76"/>
      <c r="NU139" s="76"/>
      <c r="NV139" s="76"/>
      <c r="NW139" s="76"/>
      <c r="NX139" s="76"/>
      <c r="NY139" s="76"/>
      <c r="NZ139" s="76"/>
      <c r="OA139" s="76"/>
      <c r="OB139" s="76"/>
      <c r="OC139" s="76"/>
      <c r="OD139" s="76"/>
      <c r="OE139" s="76"/>
      <c r="OF139" s="76"/>
      <c r="OG139" s="76"/>
      <c r="OH139" s="76"/>
      <c r="OI139" s="76"/>
      <c r="OJ139" s="76"/>
      <c r="OK139" s="76"/>
      <c r="OL139" s="76"/>
      <c r="OM139" s="76"/>
      <c r="ON139" s="76"/>
      <c r="OO139" s="76"/>
      <c r="OP139" s="76"/>
      <c r="OQ139" s="76"/>
      <c r="OR139" s="76"/>
      <c r="OS139" s="76"/>
      <c r="OT139" s="76"/>
      <c r="OU139" s="76"/>
      <c r="OV139" s="76"/>
      <c r="OW139" s="76"/>
      <c r="OX139" s="76"/>
      <c r="OY139" s="76"/>
      <c r="OZ139" s="76"/>
      <c r="PA139" s="76"/>
      <c r="PB139" s="76"/>
      <c r="PC139" s="76"/>
      <c r="PD139" s="76"/>
      <c r="PE139" s="76"/>
      <c r="PF139" s="76"/>
      <c r="PG139" s="76"/>
      <c r="PH139" s="76"/>
      <c r="PI139" s="76"/>
      <c r="PJ139" s="76"/>
      <c r="PK139" s="76"/>
      <c r="PL139" s="76"/>
      <c r="PM139" s="76"/>
      <c r="PN139" s="76"/>
      <c r="PO139" s="76"/>
      <c r="PP139" s="76"/>
      <c r="PQ139" s="76"/>
      <c r="PR139" s="76"/>
      <c r="PS139" s="76"/>
      <c r="PT139" s="76"/>
      <c r="PU139" s="76"/>
      <c r="PV139" s="76"/>
      <c r="PW139" s="76"/>
      <c r="PX139" s="76"/>
      <c r="PY139" s="76"/>
      <c r="PZ139" s="76"/>
      <c r="QA139" s="76"/>
      <c r="QB139" s="76"/>
      <c r="QC139" s="76"/>
      <c r="QD139" s="76"/>
      <c r="QE139" s="76"/>
      <c r="QF139" s="76"/>
      <c r="QG139" s="76"/>
      <c r="QH139" s="76"/>
      <c r="QI139" s="76"/>
      <c r="QJ139" s="76"/>
      <c r="QK139" s="76"/>
      <c r="QL139" s="76"/>
      <c r="QM139" s="76"/>
      <c r="QN139" s="76"/>
      <c r="QO139" s="76"/>
      <c r="QP139" s="76"/>
      <c r="QQ139" s="76"/>
      <c r="QR139" s="76"/>
      <c r="QS139" s="76"/>
      <c r="QT139" s="76"/>
      <c r="QU139" s="76"/>
      <c r="QV139" s="76"/>
      <c r="QW139" s="76"/>
      <c r="QX139" s="76"/>
      <c r="QY139" s="76"/>
      <c r="QZ139" s="76"/>
      <c r="RA139" s="76"/>
      <c r="RB139" s="76"/>
      <c r="RC139" s="76"/>
      <c r="RD139" s="76"/>
      <c r="RE139" s="76"/>
      <c r="RF139" s="76"/>
      <c r="RG139" s="76"/>
      <c r="RH139" s="76"/>
      <c r="RI139" s="76"/>
      <c r="RJ139" s="76"/>
      <c r="RK139" s="76"/>
      <c r="RL139" s="76"/>
      <c r="RM139" s="76"/>
      <c r="RN139" s="76"/>
      <c r="RO139" s="76"/>
      <c r="RP139" s="76"/>
      <c r="RQ139" s="76"/>
      <c r="RR139" s="76"/>
      <c r="RS139" s="76"/>
      <c r="RT139" s="76"/>
      <c r="RU139" s="76"/>
      <c r="RV139" s="76"/>
      <c r="RW139" s="76"/>
      <c r="RX139" s="76"/>
      <c r="RY139" s="76"/>
      <c r="RZ139" s="76"/>
      <c r="SA139" s="76"/>
      <c r="SB139" s="76"/>
      <c r="SC139" s="76"/>
      <c r="SD139" s="76"/>
      <c r="SE139" s="76"/>
      <c r="SF139" s="76"/>
      <c r="SG139" s="76"/>
      <c r="SH139" s="76"/>
      <c r="SI139" s="76"/>
      <c r="SJ139" s="76"/>
      <c r="SK139" s="76"/>
      <c r="SL139" s="76"/>
      <c r="SM139" s="76"/>
      <c r="SN139" s="76"/>
      <c r="SO139" s="76"/>
      <c r="SP139" s="76"/>
      <c r="SQ139" s="76"/>
      <c r="SR139" s="76"/>
      <c r="SS139" s="76"/>
      <c r="ST139" s="76"/>
      <c r="SU139" s="76"/>
      <c r="SV139" s="76"/>
      <c r="SW139" s="76"/>
      <c r="SX139" s="76"/>
      <c r="SY139" s="76"/>
      <c r="SZ139" s="76"/>
      <c r="TA139" s="76"/>
      <c r="TB139" s="76"/>
      <c r="TC139" s="76"/>
      <c r="TD139" s="76"/>
      <c r="TE139" s="76"/>
      <c r="TF139" s="76"/>
      <c r="TG139" s="76"/>
      <c r="TH139" s="76"/>
      <c r="TI139" s="76"/>
      <c r="TJ139" s="76"/>
      <c r="TK139" s="76"/>
      <c r="TL139" s="76"/>
      <c r="TM139" s="76"/>
      <c r="TN139" s="76"/>
      <c r="TO139" s="76"/>
      <c r="TP139" s="76"/>
      <c r="TQ139" s="76"/>
      <c r="TR139" s="76"/>
      <c r="TS139" s="76"/>
      <c r="TT139" s="76"/>
      <c r="TU139" s="76"/>
      <c r="TV139" s="76"/>
      <c r="TW139" s="76"/>
      <c r="TX139" s="76"/>
      <c r="TY139" s="76"/>
      <c r="TZ139" s="76"/>
      <c r="UA139" s="76"/>
      <c r="UB139" s="76"/>
      <c r="UC139" s="76"/>
      <c r="UD139" s="76"/>
      <c r="UE139" s="76"/>
      <c r="UF139" s="76"/>
      <c r="UG139" s="76"/>
      <c r="UH139" s="76"/>
      <c r="UI139" s="76"/>
      <c r="UJ139" s="76"/>
      <c r="UK139" s="76"/>
      <c r="UL139" s="76"/>
      <c r="UM139" s="76"/>
      <c r="UN139" s="76"/>
      <c r="UO139" s="76"/>
      <c r="UP139" s="76"/>
      <c r="UQ139" s="76"/>
      <c r="UR139" s="76"/>
      <c r="US139" s="76"/>
      <c r="UT139" s="76"/>
      <c r="UU139" s="76"/>
      <c r="UV139" s="76"/>
      <c r="UW139" s="76"/>
      <c r="UX139" s="76"/>
      <c r="UY139" s="76"/>
      <c r="UZ139" s="76"/>
      <c r="VA139" s="76"/>
      <c r="VB139" s="76"/>
      <c r="VC139" s="76"/>
      <c r="VD139" s="76"/>
      <c r="VE139" s="76"/>
      <c r="VF139" s="76"/>
      <c r="VG139" s="76"/>
      <c r="VH139" s="76"/>
      <c r="VI139" s="76"/>
      <c r="VJ139" s="76"/>
      <c r="VK139" s="76"/>
      <c r="VL139" s="76"/>
      <c r="VM139" s="76"/>
      <c r="VN139" s="76"/>
      <c r="VO139" s="76"/>
      <c r="VP139" s="76"/>
      <c r="VQ139" s="76"/>
      <c r="VR139" s="76"/>
      <c r="VS139" s="76"/>
      <c r="VT139" s="76"/>
      <c r="VU139" s="76"/>
      <c r="VV139" s="76"/>
      <c r="VW139" s="76"/>
      <c r="VX139" s="76"/>
      <c r="VY139" s="76"/>
      <c r="VZ139" s="76"/>
      <c r="WA139" s="76"/>
      <c r="WB139" s="76"/>
      <c r="WC139" s="76"/>
      <c r="WD139" s="76"/>
      <c r="WE139" s="76"/>
      <c r="WF139" s="76"/>
      <c r="WG139" s="76"/>
      <c r="WH139" s="76"/>
      <c r="WI139" s="76"/>
      <c r="WJ139" s="76"/>
      <c r="WK139" s="76"/>
      <c r="WL139" s="76"/>
      <c r="WM139" s="76"/>
      <c r="WN139" s="76"/>
      <c r="WO139" s="76"/>
      <c r="WP139" s="76"/>
      <c r="WQ139" s="76"/>
      <c r="WR139" s="76"/>
      <c r="WS139" s="76"/>
      <c r="WT139" s="76"/>
      <c r="WU139" s="76"/>
      <c r="WV139" s="76"/>
      <c r="WW139" s="76"/>
      <c r="WX139" s="76"/>
      <c r="WY139" s="76"/>
      <c r="WZ139" s="76"/>
      <c r="XA139" s="76"/>
      <c r="XB139" s="76"/>
      <c r="XC139" s="76"/>
      <c r="XD139" s="76"/>
      <c r="XE139" s="76"/>
      <c r="XF139" s="76"/>
      <c r="XG139" s="76"/>
      <c r="XH139" s="76"/>
      <c r="XI139" s="76"/>
      <c r="XJ139" s="76"/>
      <c r="XK139" s="76"/>
      <c r="XL139" s="76"/>
      <c r="XM139" s="76"/>
      <c r="XN139" s="76"/>
      <c r="XO139" s="76"/>
      <c r="XP139" s="76"/>
      <c r="XQ139" s="76"/>
      <c r="XR139" s="76"/>
      <c r="XS139" s="76"/>
      <c r="XT139" s="76"/>
      <c r="XU139" s="76"/>
      <c r="XV139" s="76"/>
      <c r="XW139" s="76"/>
      <c r="XX139" s="76"/>
      <c r="XY139" s="76"/>
      <c r="XZ139" s="76"/>
      <c r="YA139" s="76"/>
      <c r="YB139" s="76"/>
      <c r="YC139" s="76"/>
      <c r="YD139" s="76"/>
      <c r="YE139" s="76"/>
      <c r="YF139" s="76"/>
      <c r="YG139" s="76"/>
      <c r="YH139" s="76"/>
      <c r="YI139" s="76"/>
      <c r="YJ139" s="76"/>
      <c r="YK139" s="76"/>
      <c r="YL139" s="76"/>
      <c r="YM139" s="76"/>
      <c r="YN139" s="76"/>
      <c r="YO139" s="76"/>
      <c r="YP139" s="76"/>
      <c r="YQ139" s="76"/>
      <c r="YR139" s="76"/>
      <c r="YS139" s="76"/>
      <c r="YT139" s="76"/>
      <c r="YU139" s="76"/>
      <c r="YV139" s="76"/>
      <c r="YW139" s="76"/>
      <c r="YX139" s="76"/>
      <c r="YY139" s="76"/>
      <c r="YZ139" s="76"/>
      <c r="ZA139" s="76"/>
      <c r="ZB139" s="76"/>
      <c r="ZC139" s="76"/>
      <c r="ZD139" s="76"/>
      <c r="ZE139" s="76"/>
      <c r="ZF139" s="76"/>
      <c r="ZG139" s="76"/>
      <c r="ZH139" s="76"/>
      <c r="ZI139" s="76"/>
      <c r="ZJ139" s="76"/>
      <c r="ZK139" s="76"/>
      <c r="ZL139" s="76"/>
      <c r="ZM139" s="76"/>
      <c r="ZN139" s="76"/>
      <c r="ZO139" s="76"/>
      <c r="ZP139" s="76"/>
      <c r="ZQ139" s="76"/>
      <c r="ZR139" s="76"/>
      <c r="ZS139" s="76"/>
      <c r="ZT139" s="76"/>
      <c r="ZU139" s="76"/>
      <c r="ZV139" s="76"/>
      <c r="ZW139" s="76"/>
      <c r="ZX139" s="76"/>
      <c r="ZY139" s="76"/>
      <c r="ZZ139" s="76"/>
      <c r="AAA139" s="76"/>
      <c r="AAB139" s="76"/>
      <c r="AAC139" s="76"/>
      <c r="AAD139" s="76"/>
      <c r="AAE139" s="76"/>
      <c r="AAF139" s="76"/>
      <c r="AAG139" s="76"/>
      <c r="AAH139" s="76"/>
      <c r="AAI139" s="76"/>
      <c r="AAJ139" s="76"/>
      <c r="AAK139" s="76"/>
      <c r="AAL139" s="76"/>
      <c r="AAM139" s="76"/>
      <c r="AAN139" s="76"/>
      <c r="AAO139" s="76"/>
      <c r="AAP139" s="76"/>
      <c r="AAQ139" s="76"/>
      <c r="AAR139" s="76"/>
      <c r="AAS139" s="76"/>
      <c r="AAT139" s="76"/>
      <c r="AAU139" s="76"/>
      <c r="AAV139" s="76"/>
      <c r="AAW139" s="76"/>
      <c r="AAX139" s="76"/>
      <c r="AAY139" s="76"/>
      <c r="AAZ139" s="76"/>
      <c r="ABA139" s="76"/>
      <c r="ABB139" s="76"/>
      <c r="ABC139" s="76"/>
      <c r="ABD139" s="76"/>
      <c r="ABE139" s="76"/>
      <c r="ABF139" s="76"/>
      <c r="ABG139" s="76"/>
      <c r="ABH139" s="76"/>
      <c r="ABI139" s="76"/>
      <c r="ABJ139" s="76"/>
      <c r="ABK139" s="76"/>
      <c r="ABL139" s="76"/>
      <c r="ABM139" s="76"/>
      <c r="ABN139" s="76"/>
      <c r="ABO139" s="76"/>
      <c r="ABP139" s="76"/>
      <c r="ABQ139" s="76"/>
      <c r="ABR139" s="76"/>
      <c r="ABS139" s="76"/>
      <c r="ABT139" s="76"/>
      <c r="ABU139" s="76"/>
      <c r="ABV139" s="76"/>
      <c r="ABW139" s="76"/>
      <c r="ABX139" s="76"/>
      <c r="ABY139" s="76"/>
      <c r="ABZ139" s="76"/>
      <c r="ACA139" s="76"/>
      <c r="ACB139" s="76"/>
      <c r="ACC139" s="76"/>
      <c r="ACD139" s="76"/>
      <c r="ACE139" s="76"/>
      <c r="ACF139" s="76"/>
      <c r="ACG139" s="76"/>
      <c r="ACH139" s="76"/>
      <c r="ACI139" s="76"/>
      <c r="ACJ139" s="76"/>
      <c r="ACK139" s="76"/>
      <c r="ACL139" s="76"/>
      <c r="ACM139" s="76"/>
      <c r="ACN139" s="76"/>
      <c r="ACO139" s="76"/>
      <c r="ACP139" s="76"/>
      <c r="ACQ139" s="76"/>
      <c r="ACR139" s="76"/>
      <c r="ACS139" s="76"/>
      <c r="ACT139" s="76"/>
      <c r="ACU139" s="76"/>
      <c r="ACV139" s="76"/>
      <c r="ACW139" s="76"/>
      <c r="ACX139" s="76"/>
      <c r="ACY139" s="76"/>
      <c r="ACZ139" s="76"/>
      <c r="ADA139" s="76"/>
      <c r="ADB139" s="76"/>
      <c r="ADC139" s="76"/>
      <c r="ADD139" s="76"/>
      <c r="ADE139" s="76"/>
      <c r="ADF139" s="76"/>
      <c r="ADG139" s="76"/>
      <c r="ADH139" s="76"/>
      <c r="ADI139" s="76"/>
      <c r="ADJ139" s="76"/>
      <c r="ADK139" s="76"/>
      <c r="ADL139" s="76"/>
      <c r="ADM139" s="76"/>
      <c r="ADN139" s="76"/>
      <c r="ADO139" s="76"/>
      <c r="ADP139" s="76"/>
      <c r="ADQ139" s="76"/>
      <c r="ADR139" s="76"/>
      <c r="ADS139" s="76"/>
      <c r="ADT139" s="76"/>
      <c r="ADU139" s="76"/>
      <c r="ADV139" s="76"/>
      <c r="ADW139" s="76"/>
      <c r="ADX139" s="76"/>
      <c r="ADY139" s="76"/>
      <c r="ADZ139" s="76"/>
      <c r="AEA139" s="76"/>
      <c r="AEB139" s="76"/>
      <c r="AEC139" s="76"/>
      <c r="AED139" s="76"/>
      <c r="AEE139" s="76"/>
      <c r="AEF139" s="76"/>
      <c r="AEG139" s="76"/>
      <c r="AEH139" s="76"/>
      <c r="AEI139" s="76"/>
      <c r="AEJ139" s="76"/>
      <c r="AEK139" s="76"/>
      <c r="AEL139" s="76"/>
      <c r="AEM139" s="76"/>
      <c r="AEN139" s="76"/>
      <c r="AEO139" s="76"/>
      <c r="AEP139" s="76"/>
      <c r="AEQ139" s="76"/>
      <c r="AER139" s="76"/>
      <c r="AES139" s="76"/>
      <c r="AET139" s="76"/>
      <c r="AEU139" s="76"/>
      <c r="AEV139" s="76"/>
      <c r="AEW139" s="76"/>
      <c r="AEX139" s="76"/>
      <c r="AEY139" s="76"/>
      <c r="AEZ139" s="76"/>
      <c r="AFA139" s="76"/>
      <c r="AFB139" s="76"/>
      <c r="AFC139" s="76"/>
      <c r="AFD139" s="76"/>
      <c r="AFE139" s="76"/>
      <c r="AFF139" s="76"/>
      <c r="AFG139" s="76"/>
      <c r="AFH139" s="76"/>
      <c r="AFI139" s="76"/>
      <c r="AFJ139" s="76"/>
      <c r="AFK139" s="76"/>
      <c r="AFL139" s="76"/>
      <c r="AFM139" s="76"/>
      <c r="AFN139" s="76"/>
      <c r="AFO139" s="76"/>
      <c r="AFP139" s="76"/>
      <c r="AFQ139" s="76"/>
      <c r="AFR139" s="76"/>
      <c r="AFS139" s="76"/>
      <c r="AFT139" s="76"/>
      <c r="AFU139" s="76"/>
      <c r="AFV139" s="76"/>
      <c r="AFW139" s="76"/>
      <c r="AFX139" s="76"/>
      <c r="AFY139" s="76"/>
      <c r="AFZ139" s="76"/>
      <c r="AGA139" s="76"/>
      <c r="AGB139" s="76"/>
      <c r="AGC139" s="76"/>
      <c r="AGD139" s="76"/>
      <c r="AGE139" s="76"/>
      <c r="AGF139" s="76"/>
      <c r="AGG139" s="76"/>
      <c r="AGH139" s="76"/>
      <c r="AGI139" s="76"/>
      <c r="AGJ139" s="76"/>
      <c r="AGK139" s="76"/>
      <c r="AGL139" s="76"/>
      <c r="AGM139" s="76"/>
      <c r="AGN139" s="76"/>
      <c r="AGO139" s="76"/>
      <c r="AGP139" s="76"/>
      <c r="AGQ139" s="76"/>
      <c r="AGR139" s="76"/>
      <c r="AGS139" s="76"/>
      <c r="AGT139" s="76"/>
      <c r="AGU139" s="76"/>
      <c r="AGV139" s="76"/>
      <c r="AGW139" s="76"/>
      <c r="AGX139" s="76"/>
      <c r="AGY139" s="76"/>
      <c r="AGZ139" s="76"/>
      <c r="AHA139" s="76"/>
      <c r="AHB139" s="76"/>
      <c r="AHC139" s="76"/>
      <c r="AHD139" s="76"/>
      <c r="AHE139" s="76"/>
      <c r="AHF139" s="76"/>
      <c r="AHG139" s="76"/>
      <c r="AHH139" s="76"/>
      <c r="AHI139" s="76"/>
      <c r="AHJ139" s="76"/>
      <c r="AHK139" s="76"/>
      <c r="AHL139" s="76"/>
      <c r="AHM139" s="76"/>
      <c r="AHN139" s="76"/>
      <c r="AHO139" s="76"/>
      <c r="AHP139" s="76"/>
      <c r="AHQ139" s="76"/>
      <c r="AHR139" s="76"/>
      <c r="AHS139" s="76"/>
      <c r="AHT139" s="76"/>
      <c r="AHU139" s="76"/>
      <c r="AHV139" s="76"/>
      <c r="AHW139" s="76"/>
      <c r="AHX139" s="76"/>
      <c r="AHY139" s="76"/>
      <c r="AHZ139" s="76"/>
      <c r="AIA139" s="76"/>
      <c r="AIB139" s="76"/>
      <c r="AIC139" s="76"/>
      <c r="AID139" s="76"/>
      <c r="AIE139" s="76"/>
      <c r="AIF139" s="76"/>
      <c r="AIG139" s="76"/>
      <c r="AIH139" s="76"/>
      <c r="AII139" s="76"/>
      <c r="AIJ139" s="76"/>
      <c r="AIK139" s="76"/>
      <c r="AIL139" s="76"/>
      <c r="AIM139" s="76"/>
      <c r="AIN139" s="76"/>
      <c r="AIO139" s="76"/>
      <c r="AIP139" s="76"/>
      <c r="AIQ139" s="76"/>
      <c r="AIR139" s="76"/>
      <c r="AIS139" s="76"/>
      <c r="AIT139" s="76"/>
      <c r="AIU139" s="76"/>
      <c r="AIV139" s="76"/>
      <c r="AIW139" s="76"/>
      <c r="AIX139" s="76"/>
      <c r="AIY139" s="76"/>
      <c r="AIZ139" s="76"/>
      <c r="AJA139" s="76"/>
      <c r="AJB139" s="76"/>
      <c r="AJC139" s="76"/>
      <c r="AJD139" s="76"/>
      <c r="AJE139" s="76"/>
      <c r="AJF139" s="76"/>
      <c r="AJG139" s="76"/>
      <c r="AJH139" s="76"/>
      <c r="AJI139" s="76"/>
      <c r="AJJ139" s="76"/>
      <c r="AJK139" s="76"/>
      <c r="AJL139" s="76"/>
      <c r="AJM139" s="76"/>
      <c r="AJN139" s="76"/>
      <c r="AJO139" s="76"/>
      <c r="AJP139" s="76"/>
      <c r="AJQ139" s="76"/>
      <c r="AJR139" s="76"/>
      <c r="AJS139" s="76"/>
      <c r="AJT139" s="76"/>
      <c r="AJU139" s="76"/>
      <c r="AJV139" s="76"/>
      <c r="AJW139" s="76"/>
      <c r="AJX139" s="76"/>
      <c r="AJY139" s="76"/>
      <c r="AJZ139" s="76"/>
      <c r="AKA139" s="76"/>
      <c r="AKB139" s="76"/>
      <c r="AKC139" s="76"/>
      <c r="AKD139" s="76"/>
      <c r="AKE139" s="76"/>
      <c r="AKF139" s="76"/>
      <c r="AKG139" s="76"/>
      <c r="AKH139" s="76"/>
      <c r="AKI139" s="76"/>
      <c r="AKJ139" s="76"/>
      <c r="AKK139" s="76"/>
      <c r="AKL139" s="76"/>
      <c r="AKM139" s="76"/>
      <c r="AKN139" s="76"/>
      <c r="AKO139" s="76"/>
      <c r="AKP139" s="76"/>
      <c r="AKQ139" s="76"/>
      <c r="AKR139" s="76"/>
      <c r="AKS139" s="76"/>
      <c r="AKT139" s="76"/>
      <c r="AKU139" s="76"/>
      <c r="AKV139" s="76"/>
      <c r="AKW139" s="76"/>
      <c r="AKX139" s="76"/>
      <c r="AKY139" s="76"/>
      <c r="AKZ139" s="76"/>
      <c r="ALA139" s="76"/>
      <c r="ALB139" s="76"/>
      <c r="ALC139" s="76"/>
      <c r="ALD139" s="76"/>
      <c r="ALE139" s="76"/>
      <c r="ALF139" s="76"/>
      <c r="ALG139" s="76"/>
      <c r="ALH139" s="76"/>
      <c r="ALI139" s="76"/>
      <c r="ALJ139" s="76"/>
      <c r="ALK139" s="76"/>
      <c r="ALL139" s="76"/>
      <c r="ALM139" s="76"/>
      <c r="ALN139" s="76"/>
      <c r="ALO139" s="76"/>
      <c r="ALP139" s="76"/>
      <c r="ALQ139" s="76"/>
      <c r="ALR139" s="76"/>
      <c r="ALS139" s="76"/>
      <c r="ALT139" s="76"/>
      <c r="ALU139" s="76"/>
      <c r="ALV139" s="76"/>
      <c r="ALW139" s="76"/>
      <c r="ALX139" s="76"/>
      <c r="ALY139" s="76"/>
      <c r="ALZ139" s="76"/>
      <c r="AMA139" s="76"/>
      <c r="AMB139" s="76"/>
      <c r="AMC139" s="76"/>
      <c r="AMD139" s="76"/>
      <c r="AME139" s="76"/>
    </row>
    <row r="140" spans="1:1019" s="80" customFormat="1">
      <c r="A140" s="20" t="s">
        <v>255</v>
      </c>
      <c r="B140" s="21">
        <v>4915742</v>
      </c>
      <c r="C140" s="21" t="s">
        <v>96</v>
      </c>
      <c r="D140" s="71" t="s">
        <v>100</v>
      </c>
      <c r="E140" s="22" t="s">
        <v>85</v>
      </c>
      <c r="F140" s="59">
        <v>20.492000000000001</v>
      </c>
      <c r="G140" s="23">
        <v>465.55</v>
      </c>
      <c r="H140" s="69">
        <f>$J$6</f>
        <v>0.21229999999999999</v>
      </c>
      <c r="I140" s="23">
        <f>ROUND(((H140+1)*G140),2)</f>
        <v>564.39</v>
      </c>
      <c r="J140" s="23">
        <f>TRUNC((I140*F140),2)</f>
        <v>11565.47</v>
      </c>
      <c r="K140" s="78">
        <f>G140*F140</f>
        <v>9540.0506000000005</v>
      </c>
      <c r="L140" s="76"/>
      <c r="M140" s="79"/>
      <c r="N140" s="76"/>
      <c r="O140" s="76"/>
      <c r="P140" s="76"/>
      <c r="Q140" s="76"/>
      <c r="R140" s="76"/>
      <c r="S140" s="76"/>
      <c r="T140" s="76"/>
      <c r="U140" s="76"/>
      <c r="V140" s="76"/>
      <c r="W140" s="76"/>
      <c r="X140" s="76"/>
      <c r="Y140" s="76"/>
      <c r="Z140" s="76"/>
      <c r="AA140" s="76"/>
      <c r="AB140" s="76"/>
      <c r="AC140" s="76"/>
      <c r="AD140" s="76"/>
      <c r="AE140" s="76"/>
      <c r="AF140" s="76"/>
      <c r="AG140" s="76"/>
      <c r="AH140" s="76"/>
      <c r="AI140" s="76"/>
      <c r="AJ140" s="76"/>
      <c r="AK140" s="76"/>
      <c r="AL140" s="76"/>
      <c r="AM140" s="76"/>
      <c r="AN140" s="76"/>
      <c r="AO140" s="76"/>
      <c r="AP140" s="76"/>
      <c r="AQ140" s="76"/>
      <c r="AR140" s="76"/>
      <c r="AS140" s="76"/>
      <c r="AT140" s="76"/>
      <c r="AU140" s="76"/>
      <c r="AV140" s="76"/>
      <c r="AW140" s="76"/>
      <c r="AX140" s="76"/>
      <c r="AY140" s="76"/>
      <c r="AZ140" s="76"/>
      <c r="BA140" s="76"/>
      <c r="BB140" s="76"/>
      <c r="BC140" s="76"/>
      <c r="BD140" s="76"/>
      <c r="BE140" s="76"/>
      <c r="BF140" s="76"/>
      <c r="BG140" s="76"/>
      <c r="BH140" s="76"/>
      <c r="BI140" s="76"/>
      <c r="BJ140" s="76"/>
      <c r="BK140" s="76"/>
      <c r="BL140" s="76"/>
      <c r="BM140" s="76"/>
      <c r="BN140" s="76"/>
      <c r="BO140" s="76"/>
      <c r="BP140" s="76"/>
      <c r="BQ140" s="76"/>
      <c r="BR140" s="76"/>
      <c r="BS140" s="76"/>
      <c r="BT140" s="76"/>
      <c r="BU140" s="76"/>
      <c r="BV140" s="76"/>
      <c r="BW140" s="76"/>
      <c r="BX140" s="76"/>
      <c r="BY140" s="76"/>
      <c r="BZ140" s="76"/>
      <c r="CA140" s="76"/>
      <c r="CB140" s="76"/>
      <c r="CC140" s="76"/>
      <c r="CD140" s="76"/>
      <c r="CE140" s="76"/>
      <c r="CF140" s="76"/>
      <c r="CG140" s="76"/>
      <c r="CH140" s="76"/>
      <c r="CI140" s="76"/>
      <c r="CJ140" s="76"/>
      <c r="CK140" s="76"/>
      <c r="CL140" s="76"/>
      <c r="CM140" s="76"/>
      <c r="CN140" s="76"/>
      <c r="CO140" s="76"/>
      <c r="CP140" s="76"/>
      <c r="CQ140" s="76"/>
      <c r="CR140" s="76"/>
      <c r="CS140" s="76"/>
      <c r="CT140" s="76"/>
      <c r="CU140" s="76"/>
      <c r="CV140" s="76"/>
      <c r="CW140" s="76"/>
      <c r="CX140" s="76"/>
      <c r="CY140" s="76"/>
      <c r="CZ140" s="76"/>
      <c r="DA140" s="76"/>
      <c r="DB140" s="76"/>
      <c r="DC140" s="76"/>
      <c r="DD140" s="76"/>
      <c r="DE140" s="76"/>
      <c r="DF140" s="76"/>
      <c r="DG140" s="76"/>
      <c r="DH140" s="76"/>
      <c r="DI140" s="76"/>
      <c r="DJ140" s="76"/>
      <c r="DK140" s="76"/>
      <c r="DL140" s="76"/>
      <c r="DM140" s="76"/>
      <c r="DN140" s="76"/>
      <c r="DO140" s="76"/>
      <c r="DP140" s="76"/>
      <c r="DQ140" s="76"/>
      <c r="DR140" s="76"/>
      <c r="DS140" s="76"/>
      <c r="DT140" s="76"/>
      <c r="DU140" s="76"/>
      <c r="DV140" s="76"/>
      <c r="DW140" s="76"/>
      <c r="DX140" s="76"/>
      <c r="DY140" s="76"/>
      <c r="DZ140" s="76"/>
      <c r="EA140" s="76"/>
      <c r="EB140" s="76"/>
      <c r="EC140" s="76"/>
      <c r="ED140" s="76"/>
      <c r="EE140" s="76"/>
      <c r="EF140" s="76"/>
      <c r="EG140" s="76"/>
      <c r="EH140" s="76"/>
      <c r="EI140" s="76"/>
      <c r="EJ140" s="76"/>
      <c r="EK140" s="76"/>
      <c r="EL140" s="76"/>
      <c r="EM140" s="76"/>
      <c r="EN140" s="76"/>
      <c r="EO140" s="76"/>
      <c r="EP140" s="76"/>
      <c r="EQ140" s="76"/>
      <c r="ER140" s="76"/>
      <c r="ES140" s="76"/>
      <c r="ET140" s="76"/>
      <c r="EU140" s="76"/>
      <c r="EV140" s="76"/>
      <c r="EW140" s="76"/>
      <c r="EX140" s="76"/>
      <c r="EY140" s="76"/>
      <c r="EZ140" s="76"/>
      <c r="FA140" s="76"/>
      <c r="FB140" s="76"/>
      <c r="FC140" s="76"/>
      <c r="FD140" s="76"/>
      <c r="FE140" s="76"/>
      <c r="FF140" s="76"/>
      <c r="FG140" s="76"/>
      <c r="FH140" s="76"/>
      <c r="FI140" s="76"/>
      <c r="FJ140" s="76"/>
      <c r="FK140" s="76"/>
      <c r="FL140" s="76"/>
      <c r="FM140" s="76"/>
      <c r="FN140" s="76"/>
      <c r="FO140" s="76"/>
      <c r="FP140" s="76"/>
      <c r="FQ140" s="76"/>
      <c r="FR140" s="76"/>
      <c r="FS140" s="76"/>
      <c r="FT140" s="76"/>
      <c r="FU140" s="76"/>
      <c r="FV140" s="76"/>
      <c r="FW140" s="76"/>
      <c r="FX140" s="76"/>
      <c r="FY140" s="76"/>
      <c r="FZ140" s="76"/>
      <c r="GA140" s="76"/>
      <c r="GB140" s="76"/>
      <c r="GC140" s="76"/>
      <c r="GD140" s="76"/>
      <c r="GE140" s="76"/>
      <c r="GF140" s="76"/>
      <c r="GG140" s="76"/>
      <c r="GH140" s="76"/>
      <c r="GI140" s="76"/>
      <c r="GJ140" s="76"/>
      <c r="GK140" s="76"/>
      <c r="GL140" s="76"/>
      <c r="GM140" s="76"/>
      <c r="GN140" s="76"/>
      <c r="GO140" s="76"/>
      <c r="GP140" s="76"/>
      <c r="GQ140" s="76"/>
      <c r="GR140" s="76"/>
      <c r="GS140" s="76"/>
      <c r="GT140" s="76"/>
      <c r="GU140" s="76"/>
      <c r="GV140" s="76"/>
      <c r="GW140" s="76"/>
      <c r="GX140" s="76"/>
      <c r="GY140" s="76"/>
      <c r="GZ140" s="76"/>
      <c r="HA140" s="76"/>
      <c r="HB140" s="76"/>
      <c r="HC140" s="76"/>
      <c r="HD140" s="76"/>
      <c r="HE140" s="76"/>
      <c r="HF140" s="76"/>
      <c r="HG140" s="76"/>
      <c r="HH140" s="76"/>
      <c r="HI140" s="76"/>
      <c r="HJ140" s="76"/>
      <c r="HK140" s="76"/>
      <c r="HL140" s="76"/>
      <c r="HM140" s="76"/>
      <c r="HN140" s="76"/>
      <c r="HO140" s="76"/>
      <c r="HP140" s="76"/>
      <c r="HQ140" s="76"/>
      <c r="HR140" s="76"/>
      <c r="HS140" s="76"/>
      <c r="HT140" s="76"/>
      <c r="HU140" s="76"/>
      <c r="HV140" s="76"/>
      <c r="HW140" s="76"/>
      <c r="HX140" s="76"/>
      <c r="HY140" s="76"/>
      <c r="HZ140" s="76"/>
      <c r="IA140" s="76"/>
      <c r="IB140" s="76"/>
      <c r="IC140" s="76"/>
      <c r="ID140" s="76"/>
      <c r="IE140" s="76"/>
      <c r="IF140" s="76"/>
      <c r="IG140" s="76"/>
      <c r="IH140" s="76"/>
      <c r="II140" s="76"/>
      <c r="IJ140" s="76"/>
      <c r="IK140" s="76"/>
      <c r="IL140" s="76"/>
      <c r="IM140" s="76"/>
      <c r="IN140" s="76"/>
      <c r="IO140" s="76"/>
      <c r="IP140" s="76"/>
      <c r="IQ140" s="76"/>
      <c r="IR140" s="76"/>
      <c r="IS140" s="76"/>
      <c r="IT140" s="76"/>
      <c r="IU140" s="76"/>
      <c r="IV140" s="76"/>
      <c r="IW140" s="76"/>
      <c r="IX140" s="76"/>
      <c r="IY140" s="76"/>
      <c r="IZ140" s="76"/>
      <c r="JA140" s="76"/>
      <c r="JB140" s="76"/>
      <c r="JC140" s="76"/>
      <c r="JD140" s="76"/>
      <c r="JE140" s="76"/>
      <c r="JF140" s="76"/>
      <c r="JG140" s="76"/>
      <c r="JH140" s="76"/>
      <c r="JI140" s="76"/>
      <c r="JJ140" s="76"/>
      <c r="JK140" s="76"/>
      <c r="JL140" s="76"/>
      <c r="JM140" s="76"/>
      <c r="JN140" s="76"/>
      <c r="JO140" s="76"/>
      <c r="JP140" s="76"/>
      <c r="JQ140" s="76"/>
      <c r="JR140" s="76"/>
      <c r="JS140" s="76"/>
      <c r="JT140" s="76"/>
      <c r="JU140" s="76"/>
      <c r="JV140" s="76"/>
      <c r="JW140" s="76"/>
      <c r="JX140" s="76"/>
      <c r="JY140" s="76"/>
      <c r="JZ140" s="76"/>
      <c r="KA140" s="76"/>
      <c r="KB140" s="76"/>
      <c r="KC140" s="76"/>
      <c r="KD140" s="76"/>
      <c r="KE140" s="76"/>
      <c r="KF140" s="76"/>
      <c r="KG140" s="76"/>
      <c r="KH140" s="76"/>
      <c r="KI140" s="76"/>
      <c r="KJ140" s="76"/>
      <c r="KK140" s="76"/>
      <c r="KL140" s="76"/>
      <c r="KM140" s="76"/>
      <c r="KN140" s="76"/>
      <c r="KO140" s="76"/>
      <c r="KP140" s="76"/>
      <c r="KQ140" s="76"/>
      <c r="KR140" s="76"/>
      <c r="KS140" s="76"/>
      <c r="KT140" s="76"/>
      <c r="KU140" s="76"/>
      <c r="KV140" s="76"/>
      <c r="KW140" s="76"/>
      <c r="KX140" s="76"/>
      <c r="KY140" s="76"/>
      <c r="KZ140" s="76"/>
      <c r="LA140" s="76"/>
      <c r="LB140" s="76"/>
      <c r="LC140" s="76"/>
      <c r="LD140" s="76"/>
      <c r="LE140" s="76"/>
      <c r="LF140" s="76"/>
      <c r="LG140" s="76"/>
      <c r="LH140" s="76"/>
      <c r="LI140" s="76"/>
      <c r="LJ140" s="76"/>
      <c r="LK140" s="76"/>
      <c r="LL140" s="76"/>
      <c r="LM140" s="76"/>
      <c r="LN140" s="76"/>
      <c r="LO140" s="76"/>
      <c r="LP140" s="76"/>
      <c r="LQ140" s="76"/>
      <c r="LR140" s="76"/>
      <c r="LS140" s="76"/>
      <c r="LT140" s="76"/>
      <c r="LU140" s="76"/>
      <c r="LV140" s="76"/>
      <c r="LW140" s="76"/>
      <c r="LX140" s="76"/>
      <c r="LY140" s="76"/>
      <c r="LZ140" s="76"/>
      <c r="MA140" s="76"/>
      <c r="MB140" s="76"/>
      <c r="MC140" s="76"/>
      <c r="MD140" s="76"/>
      <c r="ME140" s="76"/>
      <c r="MF140" s="76"/>
      <c r="MG140" s="76"/>
      <c r="MH140" s="76"/>
      <c r="MI140" s="76"/>
      <c r="MJ140" s="76"/>
      <c r="MK140" s="76"/>
      <c r="ML140" s="76"/>
      <c r="MM140" s="76"/>
      <c r="MN140" s="76"/>
      <c r="MO140" s="76"/>
      <c r="MP140" s="76"/>
      <c r="MQ140" s="76"/>
      <c r="MR140" s="76"/>
      <c r="MS140" s="76"/>
      <c r="MT140" s="76"/>
      <c r="MU140" s="76"/>
      <c r="MV140" s="76"/>
      <c r="MW140" s="76"/>
      <c r="MX140" s="76"/>
      <c r="MY140" s="76"/>
      <c r="MZ140" s="76"/>
      <c r="NA140" s="76"/>
      <c r="NB140" s="76"/>
      <c r="NC140" s="76"/>
      <c r="ND140" s="76"/>
      <c r="NE140" s="76"/>
      <c r="NF140" s="76"/>
      <c r="NG140" s="76"/>
      <c r="NH140" s="76"/>
      <c r="NI140" s="76"/>
      <c r="NJ140" s="76"/>
      <c r="NK140" s="76"/>
      <c r="NL140" s="76"/>
      <c r="NM140" s="76"/>
      <c r="NN140" s="76"/>
      <c r="NO140" s="76"/>
      <c r="NP140" s="76"/>
      <c r="NQ140" s="76"/>
      <c r="NR140" s="76"/>
      <c r="NS140" s="76"/>
      <c r="NT140" s="76"/>
      <c r="NU140" s="76"/>
      <c r="NV140" s="76"/>
      <c r="NW140" s="76"/>
      <c r="NX140" s="76"/>
      <c r="NY140" s="76"/>
      <c r="NZ140" s="76"/>
      <c r="OA140" s="76"/>
      <c r="OB140" s="76"/>
      <c r="OC140" s="76"/>
      <c r="OD140" s="76"/>
      <c r="OE140" s="76"/>
      <c r="OF140" s="76"/>
      <c r="OG140" s="76"/>
      <c r="OH140" s="76"/>
      <c r="OI140" s="76"/>
      <c r="OJ140" s="76"/>
      <c r="OK140" s="76"/>
      <c r="OL140" s="76"/>
      <c r="OM140" s="76"/>
      <c r="ON140" s="76"/>
      <c r="OO140" s="76"/>
      <c r="OP140" s="76"/>
      <c r="OQ140" s="76"/>
      <c r="OR140" s="76"/>
      <c r="OS140" s="76"/>
      <c r="OT140" s="76"/>
      <c r="OU140" s="76"/>
      <c r="OV140" s="76"/>
      <c r="OW140" s="76"/>
      <c r="OX140" s="76"/>
      <c r="OY140" s="76"/>
      <c r="OZ140" s="76"/>
      <c r="PA140" s="76"/>
      <c r="PB140" s="76"/>
      <c r="PC140" s="76"/>
      <c r="PD140" s="76"/>
      <c r="PE140" s="76"/>
      <c r="PF140" s="76"/>
      <c r="PG140" s="76"/>
      <c r="PH140" s="76"/>
      <c r="PI140" s="76"/>
      <c r="PJ140" s="76"/>
      <c r="PK140" s="76"/>
      <c r="PL140" s="76"/>
      <c r="PM140" s="76"/>
      <c r="PN140" s="76"/>
      <c r="PO140" s="76"/>
      <c r="PP140" s="76"/>
      <c r="PQ140" s="76"/>
      <c r="PR140" s="76"/>
      <c r="PS140" s="76"/>
      <c r="PT140" s="76"/>
      <c r="PU140" s="76"/>
      <c r="PV140" s="76"/>
      <c r="PW140" s="76"/>
      <c r="PX140" s="76"/>
      <c r="PY140" s="76"/>
      <c r="PZ140" s="76"/>
      <c r="QA140" s="76"/>
      <c r="QB140" s="76"/>
      <c r="QC140" s="76"/>
      <c r="QD140" s="76"/>
      <c r="QE140" s="76"/>
      <c r="QF140" s="76"/>
      <c r="QG140" s="76"/>
      <c r="QH140" s="76"/>
      <c r="QI140" s="76"/>
      <c r="QJ140" s="76"/>
      <c r="QK140" s="76"/>
      <c r="QL140" s="76"/>
      <c r="QM140" s="76"/>
      <c r="QN140" s="76"/>
      <c r="QO140" s="76"/>
      <c r="QP140" s="76"/>
      <c r="QQ140" s="76"/>
      <c r="QR140" s="76"/>
      <c r="QS140" s="76"/>
      <c r="QT140" s="76"/>
      <c r="QU140" s="76"/>
      <c r="QV140" s="76"/>
      <c r="QW140" s="76"/>
      <c r="QX140" s="76"/>
      <c r="QY140" s="76"/>
      <c r="QZ140" s="76"/>
      <c r="RA140" s="76"/>
      <c r="RB140" s="76"/>
      <c r="RC140" s="76"/>
      <c r="RD140" s="76"/>
      <c r="RE140" s="76"/>
      <c r="RF140" s="76"/>
      <c r="RG140" s="76"/>
      <c r="RH140" s="76"/>
      <c r="RI140" s="76"/>
      <c r="RJ140" s="76"/>
      <c r="RK140" s="76"/>
      <c r="RL140" s="76"/>
      <c r="RM140" s="76"/>
      <c r="RN140" s="76"/>
      <c r="RO140" s="76"/>
      <c r="RP140" s="76"/>
      <c r="RQ140" s="76"/>
      <c r="RR140" s="76"/>
      <c r="RS140" s="76"/>
      <c r="RT140" s="76"/>
      <c r="RU140" s="76"/>
      <c r="RV140" s="76"/>
      <c r="RW140" s="76"/>
      <c r="RX140" s="76"/>
      <c r="RY140" s="76"/>
      <c r="RZ140" s="76"/>
      <c r="SA140" s="76"/>
      <c r="SB140" s="76"/>
      <c r="SC140" s="76"/>
      <c r="SD140" s="76"/>
      <c r="SE140" s="76"/>
      <c r="SF140" s="76"/>
      <c r="SG140" s="76"/>
      <c r="SH140" s="76"/>
      <c r="SI140" s="76"/>
      <c r="SJ140" s="76"/>
      <c r="SK140" s="76"/>
      <c r="SL140" s="76"/>
      <c r="SM140" s="76"/>
      <c r="SN140" s="76"/>
      <c r="SO140" s="76"/>
      <c r="SP140" s="76"/>
      <c r="SQ140" s="76"/>
      <c r="SR140" s="76"/>
      <c r="SS140" s="76"/>
      <c r="ST140" s="76"/>
      <c r="SU140" s="76"/>
      <c r="SV140" s="76"/>
      <c r="SW140" s="76"/>
      <c r="SX140" s="76"/>
      <c r="SY140" s="76"/>
      <c r="SZ140" s="76"/>
      <c r="TA140" s="76"/>
      <c r="TB140" s="76"/>
      <c r="TC140" s="76"/>
      <c r="TD140" s="76"/>
      <c r="TE140" s="76"/>
      <c r="TF140" s="76"/>
      <c r="TG140" s="76"/>
      <c r="TH140" s="76"/>
      <c r="TI140" s="76"/>
      <c r="TJ140" s="76"/>
      <c r="TK140" s="76"/>
      <c r="TL140" s="76"/>
      <c r="TM140" s="76"/>
      <c r="TN140" s="76"/>
      <c r="TO140" s="76"/>
      <c r="TP140" s="76"/>
      <c r="TQ140" s="76"/>
      <c r="TR140" s="76"/>
      <c r="TS140" s="76"/>
      <c r="TT140" s="76"/>
      <c r="TU140" s="76"/>
      <c r="TV140" s="76"/>
      <c r="TW140" s="76"/>
      <c r="TX140" s="76"/>
      <c r="TY140" s="76"/>
      <c r="TZ140" s="76"/>
      <c r="UA140" s="76"/>
      <c r="UB140" s="76"/>
      <c r="UC140" s="76"/>
      <c r="UD140" s="76"/>
      <c r="UE140" s="76"/>
      <c r="UF140" s="76"/>
      <c r="UG140" s="76"/>
      <c r="UH140" s="76"/>
      <c r="UI140" s="76"/>
      <c r="UJ140" s="76"/>
      <c r="UK140" s="76"/>
      <c r="UL140" s="76"/>
      <c r="UM140" s="76"/>
      <c r="UN140" s="76"/>
      <c r="UO140" s="76"/>
      <c r="UP140" s="76"/>
      <c r="UQ140" s="76"/>
      <c r="UR140" s="76"/>
      <c r="US140" s="76"/>
      <c r="UT140" s="76"/>
      <c r="UU140" s="76"/>
      <c r="UV140" s="76"/>
      <c r="UW140" s="76"/>
      <c r="UX140" s="76"/>
      <c r="UY140" s="76"/>
      <c r="UZ140" s="76"/>
      <c r="VA140" s="76"/>
      <c r="VB140" s="76"/>
      <c r="VC140" s="76"/>
      <c r="VD140" s="76"/>
      <c r="VE140" s="76"/>
      <c r="VF140" s="76"/>
      <c r="VG140" s="76"/>
      <c r="VH140" s="76"/>
      <c r="VI140" s="76"/>
      <c r="VJ140" s="76"/>
      <c r="VK140" s="76"/>
      <c r="VL140" s="76"/>
      <c r="VM140" s="76"/>
      <c r="VN140" s="76"/>
      <c r="VO140" s="76"/>
      <c r="VP140" s="76"/>
      <c r="VQ140" s="76"/>
      <c r="VR140" s="76"/>
      <c r="VS140" s="76"/>
      <c r="VT140" s="76"/>
      <c r="VU140" s="76"/>
      <c r="VV140" s="76"/>
      <c r="VW140" s="76"/>
      <c r="VX140" s="76"/>
      <c r="VY140" s="76"/>
      <c r="VZ140" s="76"/>
      <c r="WA140" s="76"/>
      <c r="WB140" s="76"/>
      <c r="WC140" s="76"/>
      <c r="WD140" s="76"/>
      <c r="WE140" s="76"/>
      <c r="WF140" s="76"/>
      <c r="WG140" s="76"/>
      <c r="WH140" s="76"/>
      <c r="WI140" s="76"/>
      <c r="WJ140" s="76"/>
      <c r="WK140" s="76"/>
      <c r="WL140" s="76"/>
      <c r="WM140" s="76"/>
      <c r="WN140" s="76"/>
      <c r="WO140" s="76"/>
      <c r="WP140" s="76"/>
      <c r="WQ140" s="76"/>
      <c r="WR140" s="76"/>
      <c r="WS140" s="76"/>
      <c r="WT140" s="76"/>
      <c r="WU140" s="76"/>
      <c r="WV140" s="76"/>
      <c r="WW140" s="76"/>
      <c r="WX140" s="76"/>
      <c r="WY140" s="76"/>
      <c r="WZ140" s="76"/>
      <c r="XA140" s="76"/>
      <c r="XB140" s="76"/>
      <c r="XC140" s="76"/>
      <c r="XD140" s="76"/>
      <c r="XE140" s="76"/>
      <c r="XF140" s="76"/>
      <c r="XG140" s="76"/>
      <c r="XH140" s="76"/>
      <c r="XI140" s="76"/>
      <c r="XJ140" s="76"/>
      <c r="XK140" s="76"/>
      <c r="XL140" s="76"/>
      <c r="XM140" s="76"/>
      <c r="XN140" s="76"/>
      <c r="XO140" s="76"/>
      <c r="XP140" s="76"/>
      <c r="XQ140" s="76"/>
      <c r="XR140" s="76"/>
      <c r="XS140" s="76"/>
      <c r="XT140" s="76"/>
      <c r="XU140" s="76"/>
      <c r="XV140" s="76"/>
      <c r="XW140" s="76"/>
      <c r="XX140" s="76"/>
      <c r="XY140" s="76"/>
      <c r="XZ140" s="76"/>
      <c r="YA140" s="76"/>
      <c r="YB140" s="76"/>
      <c r="YC140" s="76"/>
      <c r="YD140" s="76"/>
      <c r="YE140" s="76"/>
      <c r="YF140" s="76"/>
      <c r="YG140" s="76"/>
      <c r="YH140" s="76"/>
      <c r="YI140" s="76"/>
      <c r="YJ140" s="76"/>
      <c r="YK140" s="76"/>
      <c r="YL140" s="76"/>
      <c r="YM140" s="76"/>
      <c r="YN140" s="76"/>
      <c r="YO140" s="76"/>
      <c r="YP140" s="76"/>
      <c r="YQ140" s="76"/>
      <c r="YR140" s="76"/>
      <c r="YS140" s="76"/>
      <c r="YT140" s="76"/>
      <c r="YU140" s="76"/>
      <c r="YV140" s="76"/>
      <c r="YW140" s="76"/>
      <c r="YX140" s="76"/>
      <c r="YY140" s="76"/>
      <c r="YZ140" s="76"/>
      <c r="ZA140" s="76"/>
      <c r="ZB140" s="76"/>
      <c r="ZC140" s="76"/>
      <c r="ZD140" s="76"/>
      <c r="ZE140" s="76"/>
      <c r="ZF140" s="76"/>
      <c r="ZG140" s="76"/>
      <c r="ZH140" s="76"/>
      <c r="ZI140" s="76"/>
      <c r="ZJ140" s="76"/>
      <c r="ZK140" s="76"/>
      <c r="ZL140" s="76"/>
      <c r="ZM140" s="76"/>
      <c r="ZN140" s="76"/>
      <c r="ZO140" s="76"/>
      <c r="ZP140" s="76"/>
      <c r="ZQ140" s="76"/>
      <c r="ZR140" s="76"/>
      <c r="ZS140" s="76"/>
      <c r="ZT140" s="76"/>
      <c r="ZU140" s="76"/>
      <c r="ZV140" s="76"/>
      <c r="ZW140" s="76"/>
      <c r="ZX140" s="76"/>
      <c r="ZY140" s="76"/>
      <c r="ZZ140" s="76"/>
      <c r="AAA140" s="76"/>
      <c r="AAB140" s="76"/>
      <c r="AAC140" s="76"/>
      <c r="AAD140" s="76"/>
      <c r="AAE140" s="76"/>
      <c r="AAF140" s="76"/>
      <c r="AAG140" s="76"/>
      <c r="AAH140" s="76"/>
      <c r="AAI140" s="76"/>
      <c r="AAJ140" s="76"/>
      <c r="AAK140" s="76"/>
      <c r="AAL140" s="76"/>
      <c r="AAM140" s="76"/>
      <c r="AAN140" s="76"/>
      <c r="AAO140" s="76"/>
      <c r="AAP140" s="76"/>
      <c r="AAQ140" s="76"/>
      <c r="AAR140" s="76"/>
      <c r="AAS140" s="76"/>
      <c r="AAT140" s="76"/>
      <c r="AAU140" s="76"/>
      <c r="AAV140" s="76"/>
      <c r="AAW140" s="76"/>
      <c r="AAX140" s="76"/>
      <c r="AAY140" s="76"/>
      <c r="AAZ140" s="76"/>
      <c r="ABA140" s="76"/>
      <c r="ABB140" s="76"/>
      <c r="ABC140" s="76"/>
      <c r="ABD140" s="76"/>
      <c r="ABE140" s="76"/>
      <c r="ABF140" s="76"/>
      <c r="ABG140" s="76"/>
      <c r="ABH140" s="76"/>
      <c r="ABI140" s="76"/>
      <c r="ABJ140" s="76"/>
      <c r="ABK140" s="76"/>
      <c r="ABL140" s="76"/>
      <c r="ABM140" s="76"/>
      <c r="ABN140" s="76"/>
      <c r="ABO140" s="76"/>
      <c r="ABP140" s="76"/>
      <c r="ABQ140" s="76"/>
      <c r="ABR140" s="76"/>
      <c r="ABS140" s="76"/>
      <c r="ABT140" s="76"/>
      <c r="ABU140" s="76"/>
      <c r="ABV140" s="76"/>
      <c r="ABW140" s="76"/>
      <c r="ABX140" s="76"/>
      <c r="ABY140" s="76"/>
      <c r="ABZ140" s="76"/>
      <c r="ACA140" s="76"/>
      <c r="ACB140" s="76"/>
      <c r="ACC140" s="76"/>
      <c r="ACD140" s="76"/>
      <c r="ACE140" s="76"/>
      <c r="ACF140" s="76"/>
      <c r="ACG140" s="76"/>
      <c r="ACH140" s="76"/>
      <c r="ACI140" s="76"/>
      <c r="ACJ140" s="76"/>
      <c r="ACK140" s="76"/>
      <c r="ACL140" s="76"/>
      <c r="ACM140" s="76"/>
      <c r="ACN140" s="76"/>
      <c r="ACO140" s="76"/>
      <c r="ACP140" s="76"/>
      <c r="ACQ140" s="76"/>
      <c r="ACR140" s="76"/>
      <c r="ACS140" s="76"/>
      <c r="ACT140" s="76"/>
      <c r="ACU140" s="76"/>
      <c r="ACV140" s="76"/>
      <c r="ACW140" s="76"/>
      <c r="ACX140" s="76"/>
      <c r="ACY140" s="76"/>
      <c r="ACZ140" s="76"/>
      <c r="ADA140" s="76"/>
      <c r="ADB140" s="76"/>
      <c r="ADC140" s="76"/>
      <c r="ADD140" s="76"/>
      <c r="ADE140" s="76"/>
      <c r="ADF140" s="76"/>
      <c r="ADG140" s="76"/>
      <c r="ADH140" s="76"/>
      <c r="ADI140" s="76"/>
      <c r="ADJ140" s="76"/>
      <c r="ADK140" s="76"/>
      <c r="ADL140" s="76"/>
      <c r="ADM140" s="76"/>
      <c r="ADN140" s="76"/>
      <c r="ADO140" s="76"/>
      <c r="ADP140" s="76"/>
      <c r="ADQ140" s="76"/>
      <c r="ADR140" s="76"/>
      <c r="ADS140" s="76"/>
      <c r="ADT140" s="76"/>
      <c r="ADU140" s="76"/>
      <c r="ADV140" s="76"/>
      <c r="ADW140" s="76"/>
      <c r="ADX140" s="76"/>
      <c r="ADY140" s="76"/>
      <c r="ADZ140" s="76"/>
      <c r="AEA140" s="76"/>
      <c r="AEB140" s="76"/>
      <c r="AEC140" s="76"/>
      <c r="AED140" s="76"/>
      <c r="AEE140" s="76"/>
      <c r="AEF140" s="76"/>
      <c r="AEG140" s="76"/>
      <c r="AEH140" s="76"/>
      <c r="AEI140" s="76"/>
      <c r="AEJ140" s="76"/>
      <c r="AEK140" s="76"/>
      <c r="AEL140" s="76"/>
      <c r="AEM140" s="76"/>
      <c r="AEN140" s="76"/>
      <c r="AEO140" s="76"/>
      <c r="AEP140" s="76"/>
      <c r="AEQ140" s="76"/>
      <c r="AER140" s="76"/>
      <c r="AES140" s="76"/>
      <c r="AET140" s="76"/>
      <c r="AEU140" s="76"/>
      <c r="AEV140" s="76"/>
      <c r="AEW140" s="76"/>
      <c r="AEX140" s="76"/>
      <c r="AEY140" s="76"/>
      <c r="AEZ140" s="76"/>
      <c r="AFA140" s="76"/>
      <c r="AFB140" s="76"/>
      <c r="AFC140" s="76"/>
      <c r="AFD140" s="76"/>
      <c r="AFE140" s="76"/>
      <c r="AFF140" s="76"/>
      <c r="AFG140" s="76"/>
      <c r="AFH140" s="76"/>
      <c r="AFI140" s="76"/>
      <c r="AFJ140" s="76"/>
      <c r="AFK140" s="76"/>
      <c r="AFL140" s="76"/>
      <c r="AFM140" s="76"/>
      <c r="AFN140" s="76"/>
      <c r="AFO140" s="76"/>
      <c r="AFP140" s="76"/>
      <c r="AFQ140" s="76"/>
      <c r="AFR140" s="76"/>
      <c r="AFS140" s="76"/>
      <c r="AFT140" s="76"/>
      <c r="AFU140" s="76"/>
      <c r="AFV140" s="76"/>
      <c r="AFW140" s="76"/>
      <c r="AFX140" s="76"/>
      <c r="AFY140" s="76"/>
      <c r="AFZ140" s="76"/>
      <c r="AGA140" s="76"/>
      <c r="AGB140" s="76"/>
      <c r="AGC140" s="76"/>
      <c r="AGD140" s="76"/>
      <c r="AGE140" s="76"/>
      <c r="AGF140" s="76"/>
      <c r="AGG140" s="76"/>
      <c r="AGH140" s="76"/>
      <c r="AGI140" s="76"/>
      <c r="AGJ140" s="76"/>
      <c r="AGK140" s="76"/>
      <c r="AGL140" s="76"/>
      <c r="AGM140" s="76"/>
      <c r="AGN140" s="76"/>
      <c r="AGO140" s="76"/>
      <c r="AGP140" s="76"/>
      <c r="AGQ140" s="76"/>
      <c r="AGR140" s="76"/>
      <c r="AGS140" s="76"/>
      <c r="AGT140" s="76"/>
      <c r="AGU140" s="76"/>
      <c r="AGV140" s="76"/>
      <c r="AGW140" s="76"/>
      <c r="AGX140" s="76"/>
      <c r="AGY140" s="76"/>
      <c r="AGZ140" s="76"/>
      <c r="AHA140" s="76"/>
      <c r="AHB140" s="76"/>
      <c r="AHC140" s="76"/>
      <c r="AHD140" s="76"/>
      <c r="AHE140" s="76"/>
      <c r="AHF140" s="76"/>
      <c r="AHG140" s="76"/>
      <c r="AHH140" s="76"/>
      <c r="AHI140" s="76"/>
      <c r="AHJ140" s="76"/>
      <c r="AHK140" s="76"/>
      <c r="AHL140" s="76"/>
      <c r="AHM140" s="76"/>
      <c r="AHN140" s="76"/>
      <c r="AHO140" s="76"/>
      <c r="AHP140" s="76"/>
      <c r="AHQ140" s="76"/>
      <c r="AHR140" s="76"/>
      <c r="AHS140" s="76"/>
      <c r="AHT140" s="76"/>
      <c r="AHU140" s="76"/>
      <c r="AHV140" s="76"/>
      <c r="AHW140" s="76"/>
      <c r="AHX140" s="76"/>
      <c r="AHY140" s="76"/>
      <c r="AHZ140" s="76"/>
      <c r="AIA140" s="76"/>
      <c r="AIB140" s="76"/>
      <c r="AIC140" s="76"/>
      <c r="AID140" s="76"/>
      <c r="AIE140" s="76"/>
      <c r="AIF140" s="76"/>
      <c r="AIG140" s="76"/>
      <c r="AIH140" s="76"/>
      <c r="AII140" s="76"/>
      <c r="AIJ140" s="76"/>
      <c r="AIK140" s="76"/>
      <c r="AIL140" s="76"/>
      <c r="AIM140" s="76"/>
      <c r="AIN140" s="76"/>
      <c r="AIO140" s="76"/>
      <c r="AIP140" s="76"/>
      <c r="AIQ140" s="76"/>
      <c r="AIR140" s="76"/>
      <c r="AIS140" s="76"/>
      <c r="AIT140" s="76"/>
      <c r="AIU140" s="76"/>
      <c r="AIV140" s="76"/>
      <c r="AIW140" s="76"/>
      <c r="AIX140" s="76"/>
      <c r="AIY140" s="76"/>
      <c r="AIZ140" s="76"/>
      <c r="AJA140" s="76"/>
      <c r="AJB140" s="76"/>
      <c r="AJC140" s="76"/>
      <c r="AJD140" s="76"/>
      <c r="AJE140" s="76"/>
      <c r="AJF140" s="76"/>
      <c r="AJG140" s="76"/>
      <c r="AJH140" s="76"/>
      <c r="AJI140" s="76"/>
      <c r="AJJ140" s="76"/>
      <c r="AJK140" s="76"/>
      <c r="AJL140" s="76"/>
      <c r="AJM140" s="76"/>
      <c r="AJN140" s="76"/>
      <c r="AJO140" s="76"/>
      <c r="AJP140" s="76"/>
      <c r="AJQ140" s="76"/>
      <c r="AJR140" s="76"/>
      <c r="AJS140" s="76"/>
      <c r="AJT140" s="76"/>
      <c r="AJU140" s="76"/>
      <c r="AJV140" s="76"/>
      <c r="AJW140" s="76"/>
      <c r="AJX140" s="76"/>
      <c r="AJY140" s="76"/>
      <c r="AJZ140" s="76"/>
      <c r="AKA140" s="76"/>
      <c r="AKB140" s="76"/>
      <c r="AKC140" s="76"/>
      <c r="AKD140" s="76"/>
      <c r="AKE140" s="76"/>
      <c r="AKF140" s="76"/>
      <c r="AKG140" s="76"/>
      <c r="AKH140" s="76"/>
      <c r="AKI140" s="76"/>
      <c r="AKJ140" s="76"/>
      <c r="AKK140" s="76"/>
      <c r="AKL140" s="76"/>
      <c r="AKM140" s="76"/>
      <c r="AKN140" s="76"/>
      <c r="AKO140" s="76"/>
      <c r="AKP140" s="76"/>
      <c r="AKQ140" s="76"/>
      <c r="AKR140" s="76"/>
      <c r="AKS140" s="76"/>
      <c r="AKT140" s="76"/>
      <c r="AKU140" s="76"/>
      <c r="AKV140" s="76"/>
      <c r="AKW140" s="76"/>
      <c r="AKX140" s="76"/>
      <c r="AKY140" s="76"/>
      <c r="AKZ140" s="76"/>
      <c r="ALA140" s="76"/>
      <c r="ALB140" s="76"/>
      <c r="ALC140" s="76"/>
      <c r="ALD140" s="76"/>
      <c r="ALE140" s="76"/>
      <c r="ALF140" s="76"/>
      <c r="ALG140" s="76"/>
      <c r="ALH140" s="76"/>
      <c r="ALI140" s="76"/>
      <c r="ALJ140" s="76"/>
      <c r="ALK140" s="76"/>
      <c r="ALL140" s="76"/>
      <c r="ALM140" s="76"/>
      <c r="ALN140" s="76"/>
      <c r="ALO140" s="76"/>
      <c r="ALP140" s="76"/>
      <c r="ALQ140" s="76"/>
      <c r="ALR140" s="76"/>
      <c r="ALS140" s="76"/>
      <c r="ALT140" s="76"/>
      <c r="ALU140" s="76"/>
      <c r="ALV140" s="76"/>
      <c r="ALW140" s="76"/>
      <c r="ALX140" s="76"/>
      <c r="ALY140" s="76"/>
      <c r="ALZ140" s="76"/>
      <c r="AMA140" s="76"/>
      <c r="AMB140" s="76"/>
      <c r="AMC140" s="76"/>
      <c r="AMD140" s="76"/>
      <c r="AME140" s="76"/>
    </row>
    <row r="141" spans="1:1019" s="77" customFormat="1">
      <c r="A141" s="49" t="s">
        <v>256</v>
      </c>
      <c r="B141" s="49"/>
      <c r="C141" s="49"/>
      <c r="D141" s="50" t="s">
        <v>34</v>
      </c>
      <c r="E141" s="49"/>
      <c r="F141" s="62"/>
      <c r="G141" s="51"/>
      <c r="H141" s="51"/>
      <c r="I141" s="51"/>
      <c r="J141" s="51">
        <f>J142+J151</f>
        <v>11224911.76</v>
      </c>
      <c r="K141" s="76"/>
      <c r="L141" s="76"/>
      <c r="M141" s="76"/>
      <c r="N141" s="76"/>
      <c r="O141" s="76"/>
      <c r="P141" s="76"/>
      <c r="Q141" s="76"/>
      <c r="R141" s="76"/>
      <c r="S141" s="76"/>
      <c r="T141" s="76"/>
      <c r="U141" s="76"/>
      <c r="V141" s="76"/>
      <c r="W141" s="76"/>
      <c r="X141" s="76"/>
      <c r="Y141" s="76"/>
      <c r="Z141" s="76"/>
      <c r="AA141" s="76"/>
      <c r="AB141" s="76"/>
      <c r="AC141" s="76"/>
      <c r="AD141" s="76"/>
      <c r="AE141" s="76"/>
      <c r="AF141" s="76"/>
      <c r="AG141" s="76"/>
      <c r="AH141" s="76"/>
      <c r="AI141" s="76"/>
      <c r="AJ141" s="76"/>
      <c r="AK141" s="76"/>
      <c r="AL141" s="76"/>
      <c r="AM141" s="76"/>
      <c r="AN141" s="76"/>
      <c r="AO141" s="76"/>
      <c r="AP141" s="76"/>
      <c r="AQ141" s="76"/>
      <c r="AR141" s="76"/>
      <c r="AS141" s="76"/>
      <c r="AT141" s="76"/>
      <c r="AU141" s="76"/>
      <c r="AV141" s="76"/>
      <c r="AW141" s="76"/>
      <c r="AX141" s="76"/>
      <c r="AY141" s="76"/>
      <c r="AZ141" s="76"/>
      <c r="BA141" s="76"/>
      <c r="BB141" s="76"/>
      <c r="BC141" s="76"/>
      <c r="BD141" s="76"/>
      <c r="BE141" s="76"/>
      <c r="BF141" s="76"/>
      <c r="BG141" s="76"/>
      <c r="BH141" s="76"/>
      <c r="BI141" s="76"/>
      <c r="BJ141" s="76"/>
      <c r="BK141" s="76"/>
      <c r="BL141" s="76"/>
      <c r="BM141" s="76"/>
      <c r="BN141" s="76"/>
      <c r="BO141" s="76"/>
      <c r="BP141" s="76"/>
      <c r="BQ141" s="76"/>
      <c r="BR141" s="76"/>
      <c r="BS141" s="76"/>
      <c r="BT141" s="76"/>
      <c r="BU141" s="76"/>
      <c r="BV141" s="76"/>
      <c r="BW141" s="76"/>
      <c r="BX141" s="76"/>
      <c r="BY141" s="76"/>
      <c r="BZ141" s="76"/>
      <c r="CA141" s="76"/>
      <c r="CB141" s="76"/>
      <c r="CC141" s="76"/>
      <c r="CD141" s="76"/>
      <c r="CE141" s="76"/>
      <c r="CF141" s="76"/>
      <c r="CG141" s="76"/>
      <c r="CH141" s="76"/>
      <c r="CI141" s="76"/>
      <c r="CJ141" s="76"/>
      <c r="CK141" s="76"/>
      <c r="CL141" s="76"/>
      <c r="CM141" s="76"/>
      <c r="CN141" s="76"/>
      <c r="CO141" s="76"/>
      <c r="CP141" s="76"/>
      <c r="CQ141" s="76"/>
      <c r="CR141" s="76"/>
      <c r="CS141" s="76"/>
      <c r="CT141" s="76"/>
      <c r="CU141" s="76"/>
      <c r="CV141" s="76"/>
      <c r="CW141" s="76"/>
      <c r="CX141" s="76"/>
      <c r="CY141" s="76"/>
      <c r="CZ141" s="76"/>
      <c r="DA141" s="76"/>
      <c r="DB141" s="76"/>
      <c r="DC141" s="76"/>
      <c r="DD141" s="76"/>
      <c r="DE141" s="76"/>
      <c r="DF141" s="76"/>
      <c r="DG141" s="76"/>
      <c r="DH141" s="76"/>
      <c r="DI141" s="76"/>
      <c r="DJ141" s="76"/>
      <c r="DK141" s="76"/>
      <c r="DL141" s="76"/>
      <c r="DM141" s="76"/>
      <c r="DN141" s="76"/>
      <c r="DO141" s="76"/>
      <c r="DP141" s="76"/>
      <c r="DQ141" s="76"/>
      <c r="DR141" s="76"/>
      <c r="DS141" s="76"/>
      <c r="DT141" s="76"/>
      <c r="DU141" s="76"/>
      <c r="DV141" s="76"/>
      <c r="DW141" s="76"/>
      <c r="DX141" s="76"/>
      <c r="DY141" s="76"/>
      <c r="DZ141" s="76"/>
      <c r="EA141" s="76"/>
      <c r="EB141" s="76"/>
      <c r="EC141" s="76"/>
      <c r="ED141" s="76"/>
      <c r="EE141" s="76"/>
      <c r="EF141" s="76"/>
      <c r="EG141" s="76"/>
      <c r="EH141" s="76"/>
      <c r="EI141" s="76"/>
      <c r="EJ141" s="76"/>
      <c r="EK141" s="76"/>
      <c r="EL141" s="76"/>
      <c r="EM141" s="76"/>
      <c r="EN141" s="76"/>
      <c r="EO141" s="76"/>
      <c r="EP141" s="76"/>
      <c r="EQ141" s="76"/>
      <c r="ER141" s="76"/>
      <c r="ES141" s="76"/>
      <c r="ET141" s="76"/>
      <c r="EU141" s="76"/>
      <c r="EV141" s="76"/>
      <c r="EW141" s="76"/>
      <c r="EX141" s="76"/>
      <c r="EY141" s="76"/>
      <c r="EZ141" s="76"/>
      <c r="FA141" s="76"/>
      <c r="FB141" s="76"/>
      <c r="FC141" s="76"/>
      <c r="FD141" s="76"/>
      <c r="FE141" s="76"/>
      <c r="FF141" s="76"/>
      <c r="FG141" s="76"/>
      <c r="FH141" s="76"/>
      <c r="FI141" s="76"/>
      <c r="FJ141" s="76"/>
      <c r="FK141" s="76"/>
      <c r="FL141" s="76"/>
      <c r="FM141" s="76"/>
      <c r="FN141" s="76"/>
      <c r="FO141" s="76"/>
      <c r="FP141" s="76"/>
      <c r="FQ141" s="76"/>
      <c r="FR141" s="76"/>
      <c r="FS141" s="76"/>
      <c r="FT141" s="76"/>
      <c r="FU141" s="76"/>
      <c r="FV141" s="76"/>
      <c r="FW141" s="76"/>
      <c r="FX141" s="76"/>
      <c r="FY141" s="76"/>
      <c r="FZ141" s="76"/>
      <c r="GA141" s="76"/>
      <c r="GB141" s="76"/>
      <c r="GC141" s="76"/>
      <c r="GD141" s="76"/>
      <c r="GE141" s="76"/>
      <c r="GF141" s="76"/>
      <c r="GG141" s="76"/>
      <c r="GH141" s="76"/>
      <c r="GI141" s="76"/>
      <c r="GJ141" s="76"/>
      <c r="GK141" s="76"/>
      <c r="GL141" s="76"/>
      <c r="GM141" s="76"/>
      <c r="GN141" s="76"/>
      <c r="GO141" s="76"/>
      <c r="GP141" s="76"/>
      <c r="GQ141" s="76"/>
      <c r="GR141" s="76"/>
      <c r="GS141" s="76"/>
      <c r="GT141" s="76"/>
      <c r="GU141" s="76"/>
      <c r="GV141" s="76"/>
      <c r="GW141" s="76"/>
      <c r="GX141" s="76"/>
      <c r="GY141" s="76"/>
      <c r="GZ141" s="76"/>
      <c r="HA141" s="76"/>
      <c r="HB141" s="76"/>
      <c r="HC141" s="76"/>
      <c r="HD141" s="76"/>
      <c r="HE141" s="76"/>
      <c r="HF141" s="76"/>
      <c r="HG141" s="76"/>
      <c r="HH141" s="76"/>
      <c r="HI141" s="76"/>
      <c r="HJ141" s="76"/>
      <c r="HK141" s="76"/>
      <c r="HL141" s="76"/>
      <c r="HM141" s="76"/>
      <c r="HN141" s="76"/>
      <c r="HO141" s="76"/>
      <c r="HP141" s="76"/>
      <c r="HQ141" s="76"/>
      <c r="HR141" s="76"/>
      <c r="HS141" s="76"/>
      <c r="HT141" s="76"/>
      <c r="HU141" s="76"/>
      <c r="HV141" s="76"/>
      <c r="HW141" s="76"/>
      <c r="HX141" s="76"/>
      <c r="HY141" s="76"/>
      <c r="HZ141" s="76"/>
      <c r="IA141" s="76"/>
      <c r="IB141" s="76"/>
      <c r="IC141" s="76"/>
      <c r="ID141" s="76"/>
      <c r="IE141" s="76"/>
      <c r="IF141" s="76"/>
      <c r="IG141" s="76"/>
      <c r="IH141" s="76"/>
      <c r="II141" s="76"/>
      <c r="IJ141" s="76"/>
      <c r="IK141" s="76"/>
      <c r="IL141" s="76"/>
      <c r="IM141" s="76"/>
      <c r="IN141" s="76"/>
      <c r="IO141" s="76"/>
      <c r="IP141" s="76"/>
      <c r="IQ141" s="76"/>
      <c r="IR141" s="76"/>
      <c r="IS141" s="76"/>
      <c r="IT141" s="76"/>
      <c r="IU141" s="76"/>
      <c r="IV141" s="76"/>
      <c r="IW141" s="76"/>
      <c r="IX141" s="76"/>
      <c r="IY141" s="76"/>
      <c r="IZ141" s="76"/>
      <c r="JA141" s="76"/>
      <c r="JB141" s="76"/>
      <c r="JC141" s="76"/>
      <c r="JD141" s="76"/>
      <c r="JE141" s="76"/>
      <c r="JF141" s="76"/>
      <c r="JG141" s="76"/>
      <c r="JH141" s="76"/>
      <c r="JI141" s="76"/>
      <c r="JJ141" s="76"/>
      <c r="JK141" s="76"/>
      <c r="JL141" s="76"/>
      <c r="JM141" s="76"/>
      <c r="JN141" s="76"/>
      <c r="JO141" s="76"/>
      <c r="JP141" s="76"/>
      <c r="JQ141" s="76"/>
      <c r="JR141" s="76"/>
      <c r="JS141" s="76"/>
      <c r="JT141" s="76"/>
      <c r="JU141" s="76"/>
      <c r="JV141" s="76"/>
      <c r="JW141" s="76"/>
      <c r="JX141" s="76"/>
      <c r="JY141" s="76"/>
      <c r="JZ141" s="76"/>
      <c r="KA141" s="76"/>
      <c r="KB141" s="76"/>
      <c r="KC141" s="76"/>
      <c r="KD141" s="76"/>
      <c r="KE141" s="76"/>
      <c r="KF141" s="76"/>
      <c r="KG141" s="76"/>
      <c r="KH141" s="76"/>
      <c r="KI141" s="76"/>
      <c r="KJ141" s="76"/>
      <c r="KK141" s="76"/>
      <c r="KL141" s="76"/>
      <c r="KM141" s="76"/>
      <c r="KN141" s="76"/>
      <c r="KO141" s="76"/>
      <c r="KP141" s="76"/>
      <c r="KQ141" s="76"/>
      <c r="KR141" s="76"/>
      <c r="KS141" s="76"/>
      <c r="KT141" s="76"/>
      <c r="KU141" s="76"/>
      <c r="KV141" s="76"/>
      <c r="KW141" s="76"/>
      <c r="KX141" s="76"/>
      <c r="KY141" s="76"/>
      <c r="KZ141" s="76"/>
      <c r="LA141" s="76"/>
      <c r="LB141" s="76"/>
      <c r="LC141" s="76"/>
      <c r="LD141" s="76"/>
      <c r="LE141" s="76"/>
      <c r="LF141" s="76"/>
      <c r="LG141" s="76"/>
      <c r="LH141" s="76"/>
      <c r="LI141" s="76"/>
      <c r="LJ141" s="76"/>
      <c r="LK141" s="76"/>
      <c r="LL141" s="76"/>
      <c r="LM141" s="76"/>
      <c r="LN141" s="76"/>
      <c r="LO141" s="76"/>
      <c r="LP141" s="76"/>
      <c r="LQ141" s="76"/>
      <c r="LR141" s="76"/>
      <c r="LS141" s="76"/>
      <c r="LT141" s="76"/>
      <c r="LU141" s="76"/>
      <c r="LV141" s="76"/>
      <c r="LW141" s="76"/>
      <c r="LX141" s="76"/>
      <c r="LY141" s="76"/>
      <c r="LZ141" s="76"/>
      <c r="MA141" s="76"/>
      <c r="MB141" s="76"/>
      <c r="MC141" s="76"/>
      <c r="MD141" s="76"/>
      <c r="ME141" s="76"/>
      <c r="MF141" s="76"/>
      <c r="MG141" s="76"/>
      <c r="MH141" s="76"/>
      <c r="MI141" s="76"/>
      <c r="MJ141" s="76"/>
      <c r="MK141" s="76"/>
      <c r="ML141" s="76"/>
      <c r="MM141" s="76"/>
      <c r="MN141" s="76"/>
      <c r="MO141" s="76"/>
      <c r="MP141" s="76"/>
      <c r="MQ141" s="76"/>
      <c r="MR141" s="76"/>
      <c r="MS141" s="76"/>
      <c r="MT141" s="76"/>
      <c r="MU141" s="76"/>
      <c r="MV141" s="76"/>
      <c r="MW141" s="76"/>
      <c r="MX141" s="76"/>
      <c r="MY141" s="76"/>
      <c r="MZ141" s="76"/>
      <c r="NA141" s="76"/>
      <c r="NB141" s="76"/>
      <c r="NC141" s="76"/>
      <c r="ND141" s="76"/>
      <c r="NE141" s="76"/>
      <c r="NF141" s="76"/>
      <c r="NG141" s="76"/>
      <c r="NH141" s="76"/>
      <c r="NI141" s="76"/>
      <c r="NJ141" s="76"/>
      <c r="NK141" s="76"/>
      <c r="NL141" s="76"/>
      <c r="NM141" s="76"/>
      <c r="NN141" s="76"/>
      <c r="NO141" s="76"/>
      <c r="NP141" s="76"/>
      <c r="NQ141" s="76"/>
      <c r="NR141" s="76"/>
      <c r="NS141" s="76"/>
      <c r="NT141" s="76"/>
      <c r="NU141" s="76"/>
      <c r="NV141" s="76"/>
      <c r="NW141" s="76"/>
      <c r="NX141" s="76"/>
      <c r="NY141" s="76"/>
      <c r="NZ141" s="76"/>
      <c r="OA141" s="76"/>
      <c r="OB141" s="76"/>
      <c r="OC141" s="76"/>
      <c r="OD141" s="76"/>
      <c r="OE141" s="76"/>
      <c r="OF141" s="76"/>
      <c r="OG141" s="76"/>
      <c r="OH141" s="76"/>
      <c r="OI141" s="76"/>
      <c r="OJ141" s="76"/>
      <c r="OK141" s="76"/>
      <c r="OL141" s="76"/>
      <c r="OM141" s="76"/>
      <c r="ON141" s="76"/>
      <c r="OO141" s="76"/>
      <c r="OP141" s="76"/>
      <c r="OQ141" s="76"/>
      <c r="OR141" s="76"/>
      <c r="OS141" s="76"/>
      <c r="OT141" s="76"/>
      <c r="OU141" s="76"/>
      <c r="OV141" s="76"/>
      <c r="OW141" s="76"/>
      <c r="OX141" s="76"/>
      <c r="OY141" s="76"/>
      <c r="OZ141" s="76"/>
      <c r="PA141" s="76"/>
      <c r="PB141" s="76"/>
      <c r="PC141" s="76"/>
      <c r="PD141" s="76"/>
      <c r="PE141" s="76"/>
      <c r="PF141" s="76"/>
      <c r="PG141" s="76"/>
      <c r="PH141" s="76"/>
      <c r="PI141" s="76"/>
      <c r="PJ141" s="76"/>
      <c r="PK141" s="76"/>
      <c r="PL141" s="76"/>
      <c r="PM141" s="76"/>
      <c r="PN141" s="76"/>
      <c r="PO141" s="76"/>
      <c r="PP141" s="76"/>
      <c r="PQ141" s="76"/>
      <c r="PR141" s="76"/>
      <c r="PS141" s="76"/>
      <c r="PT141" s="76"/>
      <c r="PU141" s="76"/>
      <c r="PV141" s="76"/>
      <c r="PW141" s="76"/>
      <c r="PX141" s="76"/>
      <c r="PY141" s="76"/>
      <c r="PZ141" s="76"/>
      <c r="QA141" s="76"/>
      <c r="QB141" s="76"/>
      <c r="QC141" s="76"/>
      <c r="QD141" s="76"/>
      <c r="QE141" s="76"/>
      <c r="QF141" s="76"/>
      <c r="QG141" s="76"/>
      <c r="QH141" s="76"/>
      <c r="QI141" s="76"/>
      <c r="QJ141" s="76"/>
      <c r="QK141" s="76"/>
      <c r="QL141" s="76"/>
      <c r="QM141" s="76"/>
      <c r="QN141" s="76"/>
      <c r="QO141" s="76"/>
      <c r="QP141" s="76"/>
      <c r="QQ141" s="76"/>
      <c r="QR141" s="76"/>
      <c r="QS141" s="76"/>
      <c r="QT141" s="76"/>
      <c r="QU141" s="76"/>
      <c r="QV141" s="76"/>
      <c r="QW141" s="76"/>
      <c r="QX141" s="76"/>
      <c r="QY141" s="76"/>
      <c r="QZ141" s="76"/>
      <c r="RA141" s="76"/>
      <c r="RB141" s="76"/>
      <c r="RC141" s="76"/>
      <c r="RD141" s="76"/>
      <c r="RE141" s="76"/>
      <c r="RF141" s="76"/>
      <c r="RG141" s="76"/>
      <c r="RH141" s="76"/>
      <c r="RI141" s="76"/>
      <c r="RJ141" s="76"/>
      <c r="RK141" s="76"/>
      <c r="RL141" s="76"/>
      <c r="RM141" s="76"/>
      <c r="RN141" s="76"/>
      <c r="RO141" s="76"/>
      <c r="RP141" s="76"/>
      <c r="RQ141" s="76"/>
      <c r="RR141" s="76"/>
      <c r="RS141" s="76"/>
      <c r="RT141" s="76"/>
      <c r="RU141" s="76"/>
      <c r="RV141" s="76"/>
      <c r="RW141" s="76"/>
      <c r="RX141" s="76"/>
      <c r="RY141" s="76"/>
      <c r="RZ141" s="76"/>
      <c r="SA141" s="76"/>
      <c r="SB141" s="76"/>
      <c r="SC141" s="76"/>
      <c r="SD141" s="76"/>
      <c r="SE141" s="76"/>
      <c r="SF141" s="76"/>
      <c r="SG141" s="76"/>
      <c r="SH141" s="76"/>
      <c r="SI141" s="76"/>
      <c r="SJ141" s="76"/>
      <c r="SK141" s="76"/>
      <c r="SL141" s="76"/>
      <c r="SM141" s="76"/>
      <c r="SN141" s="76"/>
      <c r="SO141" s="76"/>
      <c r="SP141" s="76"/>
      <c r="SQ141" s="76"/>
      <c r="SR141" s="76"/>
      <c r="SS141" s="76"/>
      <c r="ST141" s="76"/>
      <c r="SU141" s="76"/>
      <c r="SV141" s="76"/>
      <c r="SW141" s="76"/>
      <c r="SX141" s="76"/>
      <c r="SY141" s="76"/>
      <c r="SZ141" s="76"/>
      <c r="TA141" s="76"/>
      <c r="TB141" s="76"/>
      <c r="TC141" s="76"/>
      <c r="TD141" s="76"/>
      <c r="TE141" s="76"/>
      <c r="TF141" s="76"/>
      <c r="TG141" s="76"/>
      <c r="TH141" s="76"/>
      <c r="TI141" s="76"/>
      <c r="TJ141" s="76"/>
      <c r="TK141" s="76"/>
      <c r="TL141" s="76"/>
      <c r="TM141" s="76"/>
      <c r="TN141" s="76"/>
      <c r="TO141" s="76"/>
      <c r="TP141" s="76"/>
      <c r="TQ141" s="76"/>
      <c r="TR141" s="76"/>
      <c r="TS141" s="76"/>
      <c r="TT141" s="76"/>
      <c r="TU141" s="76"/>
      <c r="TV141" s="76"/>
      <c r="TW141" s="76"/>
      <c r="TX141" s="76"/>
      <c r="TY141" s="76"/>
      <c r="TZ141" s="76"/>
      <c r="UA141" s="76"/>
      <c r="UB141" s="76"/>
      <c r="UC141" s="76"/>
      <c r="UD141" s="76"/>
      <c r="UE141" s="76"/>
      <c r="UF141" s="76"/>
      <c r="UG141" s="76"/>
      <c r="UH141" s="76"/>
      <c r="UI141" s="76"/>
      <c r="UJ141" s="76"/>
      <c r="UK141" s="76"/>
      <c r="UL141" s="76"/>
      <c r="UM141" s="76"/>
      <c r="UN141" s="76"/>
      <c r="UO141" s="76"/>
      <c r="UP141" s="76"/>
      <c r="UQ141" s="76"/>
      <c r="UR141" s="76"/>
      <c r="US141" s="76"/>
      <c r="UT141" s="76"/>
      <c r="UU141" s="76"/>
      <c r="UV141" s="76"/>
      <c r="UW141" s="76"/>
      <c r="UX141" s="76"/>
      <c r="UY141" s="76"/>
      <c r="UZ141" s="76"/>
      <c r="VA141" s="76"/>
      <c r="VB141" s="76"/>
      <c r="VC141" s="76"/>
      <c r="VD141" s="76"/>
      <c r="VE141" s="76"/>
      <c r="VF141" s="76"/>
      <c r="VG141" s="76"/>
      <c r="VH141" s="76"/>
      <c r="VI141" s="76"/>
      <c r="VJ141" s="76"/>
      <c r="VK141" s="76"/>
      <c r="VL141" s="76"/>
      <c r="VM141" s="76"/>
      <c r="VN141" s="76"/>
      <c r="VO141" s="76"/>
      <c r="VP141" s="76"/>
      <c r="VQ141" s="76"/>
      <c r="VR141" s="76"/>
      <c r="VS141" s="76"/>
      <c r="VT141" s="76"/>
      <c r="VU141" s="76"/>
      <c r="VV141" s="76"/>
      <c r="VW141" s="76"/>
      <c r="VX141" s="76"/>
      <c r="VY141" s="76"/>
      <c r="VZ141" s="76"/>
      <c r="WA141" s="76"/>
      <c r="WB141" s="76"/>
      <c r="WC141" s="76"/>
      <c r="WD141" s="76"/>
      <c r="WE141" s="76"/>
      <c r="WF141" s="76"/>
      <c r="WG141" s="76"/>
      <c r="WH141" s="76"/>
      <c r="WI141" s="76"/>
      <c r="WJ141" s="76"/>
      <c r="WK141" s="76"/>
      <c r="WL141" s="76"/>
      <c r="WM141" s="76"/>
      <c r="WN141" s="76"/>
      <c r="WO141" s="76"/>
      <c r="WP141" s="76"/>
      <c r="WQ141" s="76"/>
      <c r="WR141" s="76"/>
      <c r="WS141" s="76"/>
      <c r="WT141" s="76"/>
      <c r="WU141" s="76"/>
      <c r="WV141" s="76"/>
      <c r="WW141" s="76"/>
      <c r="WX141" s="76"/>
      <c r="WY141" s="76"/>
      <c r="WZ141" s="76"/>
      <c r="XA141" s="76"/>
      <c r="XB141" s="76"/>
      <c r="XC141" s="76"/>
      <c r="XD141" s="76"/>
      <c r="XE141" s="76"/>
      <c r="XF141" s="76"/>
      <c r="XG141" s="76"/>
      <c r="XH141" s="76"/>
      <c r="XI141" s="76"/>
      <c r="XJ141" s="76"/>
      <c r="XK141" s="76"/>
      <c r="XL141" s="76"/>
      <c r="XM141" s="76"/>
      <c r="XN141" s="76"/>
      <c r="XO141" s="76"/>
      <c r="XP141" s="76"/>
      <c r="XQ141" s="76"/>
      <c r="XR141" s="76"/>
      <c r="XS141" s="76"/>
      <c r="XT141" s="76"/>
      <c r="XU141" s="76"/>
      <c r="XV141" s="76"/>
      <c r="XW141" s="76"/>
      <c r="XX141" s="76"/>
      <c r="XY141" s="76"/>
      <c r="XZ141" s="76"/>
      <c r="YA141" s="76"/>
      <c r="YB141" s="76"/>
      <c r="YC141" s="76"/>
      <c r="YD141" s="76"/>
      <c r="YE141" s="76"/>
      <c r="YF141" s="76"/>
      <c r="YG141" s="76"/>
      <c r="YH141" s="76"/>
      <c r="YI141" s="76"/>
      <c r="YJ141" s="76"/>
      <c r="YK141" s="76"/>
      <c r="YL141" s="76"/>
      <c r="YM141" s="76"/>
      <c r="YN141" s="76"/>
      <c r="YO141" s="76"/>
      <c r="YP141" s="76"/>
      <c r="YQ141" s="76"/>
      <c r="YR141" s="76"/>
      <c r="YS141" s="76"/>
      <c r="YT141" s="76"/>
      <c r="YU141" s="76"/>
      <c r="YV141" s="76"/>
      <c r="YW141" s="76"/>
      <c r="YX141" s="76"/>
      <c r="YY141" s="76"/>
      <c r="YZ141" s="76"/>
      <c r="ZA141" s="76"/>
      <c r="ZB141" s="76"/>
      <c r="ZC141" s="76"/>
      <c r="ZD141" s="76"/>
      <c r="ZE141" s="76"/>
      <c r="ZF141" s="76"/>
      <c r="ZG141" s="76"/>
      <c r="ZH141" s="76"/>
      <c r="ZI141" s="76"/>
      <c r="ZJ141" s="76"/>
      <c r="ZK141" s="76"/>
      <c r="ZL141" s="76"/>
      <c r="ZM141" s="76"/>
      <c r="ZN141" s="76"/>
      <c r="ZO141" s="76"/>
      <c r="ZP141" s="76"/>
      <c r="ZQ141" s="76"/>
      <c r="ZR141" s="76"/>
      <c r="ZS141" s="76"/>
      <c r="ZT141" s="76"/>
      <c r="ZU141" s="76"/>
      <c r="ZV141" s="76"/>
      <c r="ZW141" s="76"/>
      <c r="ZX141" s="76"/>
      <c r="ZY141" s="76"/>
      <c r="ZZ141" s="76"/>
      <c r="AAA141" s="76"/>
      <c r="AAB141" s="76"/>
      <c r="AAC141" s="76"/>
      <c r="AAD141" s="76"/>
      <c r="AAE141" s="76"/>
      <c r="AAF141" s="76"/>
      <c r="AAG141" s="76"/>
      <c r="AAH141" s="76"/>
      <c r="AAI141" s="76"/>
      <c r="AAJ141" s="76"/>
      <c r="AAK141" s="76"/>
      <c r="AAL141" s="76"/>
      <c r="AAM141" s="76"/>
      <c r="AAN141" s="76"/>
      <c r="AAO141" s="76"/>
      <c r="AAP141" s="76"/>
      <c r="AAQ141" s="76"/>
      <c r="AAR141" s="76"/>
      <c r="AAS141" s="76"/>
      <c r="AAT141" s="76"/>
      <c r="AAU141" s="76"/>
      <c r="AAV141" s="76"/>
      <c r="AAW141" s="76"/>
      <c r="AAX141" s="76"/>
      <c r="AAY141" s="76"/>
      <c r="AAZ141" s="76"/>
      <c r="ABA141" s="76"/>
      <c r="ABB141" s="76"/>
      <c r="ABC141" s="76"/>
      <c r="ABD141" s="76"/>
      <c r="ABE141" s="76"/>
      <c r="ABF141" s="76"/>
      <c r="ABG141" s="76"/>
      <c r="ABH141" s="76"/>
      <c r="ABI141" s="76"/>
      <c r="ABJ141" s="76"/>
      <c r="ABK141" s="76"/>
      <c r="ABL141" s="76"/>
      <c r="ABM141" s="76"/>
      <c r="ABN141" s="76"/>
      <c r="ABO141" s="76"/>
      <c r="ABP141" s="76"/>
      <c r="ABQ141" s="76"/>
      <c r="ABR141" s="76"/>
      <c r="ABS141" s="76"/>
      <c r="ABT141" s="76"/>
      <c r="ABU141" s="76"/>
      <c r="ABV141" s="76"/>
      <c r="ABW141" s="76"/>
      <c r="ABX141" s="76"/>
      <c r="ABY141" s="76"/>
      <c r="ABZ141" s="76"/>
      <c r="ACA141" s="76"/>
      <c r="ACB141" s="76"/>
      <c r="ACC141" s="76"/>
      <c r="ACD141" s="76"/>
      <c r="ACE141" s="76"/>
      <c r="ACF141" s="76"/>
      <c r="ACG141" s="76"/>
      <c r="ACH141" s="76"/>
      <c r="ACI141" s="76"/>
      <c r="ACJ141" s="76"/>
      <c r="ACK141" s="76"/>
      <c r="ACL141" s="76"/>
      <c r="ACM141" s="76"/>
      <c r="ACN141" s="76"/>
      <c r="ACO141" s="76"/>
      <c r="ACP141" s="76"/>
      <c r="ACQ141" s="76"/>
      <c r="ACR141" s="76"/>
      <c r="ACS141" s="76"/>
      <c r="ACT141" s="76"/>
      <c r="ACU141" s="76"/>
      <c r="ACV141" s="76"/>
      <c r="ACW141" s="76"/>
      <c r="ACX141" s="76"/>
      <c r="ACY141" s="76"/>
      <c r="ACZ141" s="76"/>
      <c r="ADA141" s="76"/>
      <c r="ADB141" s="76"/>
      <c r="ADC141" s="76"/>
      <c r="ADD141" s="76"/>
      <c r="ADE141" s="76"/>
      <c r="ADF141" s="76"/>
      <c r="ADG141" s="76"/>
      <c r="ADH141" s="76"/>
      <c r="ADI141" s="76"/>
      <c r="ADJ141" s="76"/>
      <c r="ADK141" s="76"/>
      <c r="ADL141" s="76"/>
      <c r="ADM141" s="76"/>
      <c r="ADN141" s="76"/>
      <c r="ADO141" s="76"/>
      <c r="ADP141" s="76"/>
      <c r="ADQ141" s="76"/>
      <c r="ADR141" s="76"/>
      <c r="ADS141" s="76"/>
      <c r="ADT141" s="76"/>
      <c r="ADU141" s="76"/>
      <c r="ADV141" s="76"/>
      <c r="ADW141" s="76"/>
      <c r="ADX141" s="76"/>
      <c r="ADY141" s="76"/>
      <c r="ADZ141" s="76"/>
      <c r="AEA141" s="76"/>
      <c r="AEB141" s="76"/>
      <c r="AEC141" s="76"/>
      <c r="AED141" s="76"/>
      <c r="AEE141" s="76"/>
      <c r="AEF141" s="76"/>
      <c r="AEG141" s="76"/>
      <c r="AEH141" s="76"/>
      <c r="AEI141" s="76"/>
      <c r="AEJ141" s="76"/>
      <c r="AEK141" s="76"/>
      <c r="AEL141" s="76"/>
      <c r="AEM141" s="76"/>
      <c r="AEN141" s="76"/>
      <c r="AEO141" s="76"/>
      <c r="AEP141" s="76"/>
      <c r="AEQ141" s="76"/>
      <c r="AER141" s="76"/>
      <c r="AES141" s="76"/>
      <c r="AET141" s="76"/>
      <c r="AEU141" s="76"/>
      <c r="AEV141" s="76"/>
      <c r="AEW141" s="76"/>
      <c r="AEX141" s="76"/>
      <c r="AEY141" s="76"/>
      <c r="AEZ141" s="76"/>
      <c r="AFA141" s="76"/>
      <c r="AFB141" s="76"/>
      <c r="AFC141" s="76"/>
      <c r="AFD141" s="76"/>
      <c r="AFE141" s="76"/>
      <c r="AFF141" s="76"/>
      <c r="AFG141" s="76"/>
      <c r="AFH141" s="76"/>
      <c r="AFI141" s="76"/>
      <c r="AFJ141" s="76"/>
      <c r="AFK141" s="76"/>
      <c r="AFL141" s="76"/>
      <c r="AFM141" s="76"/>
      <c r="AFN141" s="76"/>
      <c r="AFO141" s="76"/>
      <c r="AFP141" s="76"/>
      <c r="AFQ141" s="76"/>
      <c r="AFR141" s="76"/>
      <c r="AFS141" s="76"/>
      <c r="AFT141" s="76"/>
      <c r="AFU141" s="76"/>
      <c r="AFV141" s="76"/>
      <c r="AFW141" s="76"/>
      <c r="AFX141" s="76"/>
      <c r="AFY141" s="76"/>
      <c r="AFZ141" s="76"/>
      <c r="AGA141" s="76"/>
      <c r="AGB141" s="76"/>
      <c r="AGC141" s="76"/>
      <c r="AGD141" s="76"/>
      <c r="AGE141" s="76"/>
      <c r="AGF141" s="76"/>
      <c r="AGG141" s="76"/>
      <c r="AGH141" s="76"/>
      <c r="AGI141" s="76"/>
      <c r="AGJ141" s="76"/>
      <c r="AGK141" s="76"/>
      <c r="AGL141" s="76"/>
      <c r="AGM141" s="76"/>
      <c r="AGN141" s="76"/>
      <c r="AGO141" s="76"/>
      <c r="AGP141" s="76"/>
      <c r="AGQ141" s="76"/>
      <c r="AGR141" s="76"/>
      <c r="AGS141" s="76"/>
      <c r="AGT141" s="76"/>
      <c r="AGU141" s="76"/>
      <c r="AGV141" s="76"/>
      <c r="AGW141" s="76"/>
      <c r="AGX141" s="76"/>
      <c r="AGY141" s="76"/>
      <c r="AGZ141" s="76"/>
      <c r="AHA141" s="76"/>
      <c r="AHB141" s="76"/>
      <c r="AHC141" s="76"/>
      <c r="AHD141" s="76"/>
      <c r="AHE141" s="76"/>
      <c r="AHF141" s="76"/>
      <c r="AHG141" s="76"/>
      <c r="AHH141" s="76"/>
      <c r="AHI141" s="76"/>
      <c r="AHJ141" s="76"/>
      <c r="AHK141" s="76"/>
      <c r="AHL141" s="76"/>
      <c r="AHM141" s="76"/>
      <c r="AHN141" s="76"/>
      <c r="AHO141" s="76"/>
      <c r="AHP141" s="76"/>
      <c r="AHQ141" s="76"/>
      <c r="AHR141" s="76"/>
      <c r="AHS141" s="76"/>
      <c r="AHT141" s="76"/>
      <c r="AHU141" s="76"/>
      <c r="AHV141" s="76"/>
      <c r="AHW141" s="76"/>
      <c r="AHX141" s="76"/>
      <c r="AHY141" s="76"/>
      <c r="AHZ141" s="76"/>
      <c r="AIA141" s="76"/>
      <c r="AIB141" s="76"/>
      <c r="AIC141" s="76"/>
      <c r="AID141" s="76"/>
      <c r="AIE141" s="76"/>
      <c r="AIF141" s="76"/>
      <c r="AIG141" s="76"/>
      <c r="AIH141" s="76"/>
      <c r="AII141" s="76"/>
      <c r="AIJ141" s="76"/>
      <c r="AIK141" s="76"/>
      <c r="AIL141" s="76"/>
      <c r="AIM141" s="76"/>
      <c r="AIN141" s="76"/>
      <c r="AIO141" s="76"/>
      <c r="AIP141" s="76"/>
      <c r="AIQ141" s="76"/>
      <c r="AIR141" s="76"/>
      <c r="AIS141" s="76"/>
      <c r="AIT141" s="76"/>
      <c r="AIU141" s="76"/>
      <c r="AIV141" s="76"/>
      <c r="AIW141" s="76"/>
      <c r="AIX141" s="76"/>
      <c r="AIY141" s="76"/>
      <c r="AIZ141" s="76"/>
      <c r="AJA141" s="76"/>
      <c r="AJB141" s="76"/>
      <c r="AJC141" s="76"/>
      <c r="AJD141" s="76"/>
      <c r="AJE141" s="76"/>
      <c r="AJF141" s="76"/>
      <c r="AJG141" s="76"/>
      <c r="AJH141" s="76"/>
      <c r="AJI141" s="76"/>
      <c r="AJJ141" s="76"/>
      <c r="AJK141" s="76"/>
      <c r="AJL141" s="76"/>
      <c r="AJM141" s="76"/>
      <c r="AJN141" s="76"/>
      <c r="AJO141" s="76"/>
      <c r="AJP141" s="76"/>
      <c r="AJQ141" s="76"/>
      <c r="AJR141" s="76"/>
      <c r="AJS141" s="76"/>
      <c r="AJT141" s="76"/>
      <c r="AJU141" s="76"/>
      <c r="AJV141" s="76"/>
      <c r="AJW141" s="76"/>
      <c r="AJX141" s="76"/>
      <c r="AJY141" s="76"/>
      <c r="AJZ141" s="76"/>
      <c r="AKA141" s="76"/>
      <c r="AKB141" s="76"/>
      <c r="AKC141" s="76"/>
      <c r="AKD141" s="76"/>
      <c r="AKE141" s="76"/>
      <c r="AKF141" s="76"/>
      <c r="AKG141" s="76"/>
      <c r="AKH141" s="76"/>
      <c r="AKI141" s="76"/>
      <c r="AKJ141" s="76"/>
      <c r="AKK141" s="76"/>
      <c r="AKL141" s="76"/>
      <c r="AKM141" s="76"/>
      <c r="AKN141" s="76"/>
      <c r="AKO141" s="76"/>
      <c r="AKP141" s="76"/>
      <c r="AKQ141" s="76"/>
      <c r="AKR141" s="76"/>
      <c r="AKS141" s="76"/>
      <c r="AKT141" s="76"/>
      <c r="AKU141" s="76"/>
      <c r="AKV141" s="76"/>
      <c r="AKW141" s="76"/>
      <c r="AKX141" s="76"/>
      <c r="AKY141" s="76"/>
      <c r="AKZ141" s="76"/>
      <c r="ALA141" s="76"/>
      <c r="ALB141" s="76"/>
      <c r="ALC141" s="76"/>
      <c r="ALD141" s="76"/>
      <c r="ALE141" s="76"/>
      <c r="ALF141" s="76"/>
      <c r="ALG141" s="76"/>
      <c r="ALH141" s="76"/>
      <c r="ALI141" s="76"/>
      <c r="ALJ141" s="76"/>
      <c r="ALK141" s="76"/>
      <c r="ALL141" s="76"/>
      <c r="ALM141" s="76"/>
      <c r="ALN141" s="76"/>
      <c r="ALO141" s="76"/>
      <c r="ALP141" s="76"/>
      <c r="ALQ141" s="76"/>
      <c r="ALR141" s="76"/>
      <c r="ALS141" s="76"/>
      <c r="ALT141" s="76"/>
      <c r="ALU141" s="76"/>
      <c r="ALV141" s="76"/>
      <c r="ALW141" s="76"/>
      <c r="ALX141" s="76"/>
      <c r="ALY141" s="76"/>
      <c r="ALZ141" s="76"/>
      <c r="AMA141" s="76"/>
      <c r="AMB141" s="76"/>
      <c r="AMC141" s="76"/>
      <c r="AMD141" s="76"/>
      <c r="AME141" s="76"/>
    </row>
    <row r="142" spans="1:1019" s="77" customFormat="1">
      <c r="A142" s="49" t="s">
        <v>258</v>
      </c>
      <c r="B142" s="49"/>
      <c r="C142" s="49"/>
      <c r="D142" s="50" t="s">
        <v>107</v>
      </c>
      <c r="E142" s="49"/>
      <c r="F142" s="62"/>
      <c r="G142" s="51"/>
      <c r="H142" s="51"/>
      <c r="I142" s="51"/>
      <c r="J142" s="51">
        <f>SUM(J143:J150)</f>
        <v>5771970.3600000003</v>
      </c>
      <c r="K142" s="76"/>
      <c r="L142" s="76"/>
      <c r="M142" s="76"/>
      <c r="N142" s="76"/>
      <c r="O142" s="76"/>
      <c r="P142" s="76"/>
      <c r="Q142" s="76"/>
      <c r="R142" s="76"/>
      <c r="S142" s="76"/>
      <c r="T142" s="76"/>
      <c r="U142" s="76"/>
      <c r="V142" s="76"/>
      <c r="W142" s="76"/>
      <c r="X142" s="76"/>
      <c r="Y142" s="76"/>
      <c r="Z142" s="76"/>
      <c r="AA142" s="76"/>
      <c r="AB142" s="76"/>
      <c r="AC142" s="76"/>
      <c r="AD142" s="76"/>
      <c r="AE142" s="76"/>
      <c r="AF142" s="76"/>
      <c r="AG142" s="76"/>
      <c r="AH142" s="76"/>
      <c r="AI142" s="76"/>
      <c r="AJ142" s="76"/>
      <c r="AK142" s="76"/>
      <c r="AL142" s="76"/>
      <c r="AM142" s="76"/>
      <c r="AN142" s="76"/>
      <c r="AO142" s="76"/>
      <c r="AP142" s="76"/>
      <c r="AQ142" s="76"/>
      <c r="AR142" s="76"/>
      <c r="AS142" s="76"/>
      <c r="AT142" s="76"/>
      <c r="AU142" s="76"/>
      <c r="AV142" s="76"/>
      <c r="AW142" s="76"/>
      <c r="AX142" s="76"/>
      <c r="AY142" s="76"/>
      <c r="AZ142" s="76"/>
      <c r="BA142" s="76"/>
      <c r="BB142" s="76"/>
      <c r="BC142" s="76"/>
      <c r="BD142" s="76"/>
      <c r="BE142" s="76"/>
      <c r="BF142" s="76"/>
      <c r="BG142" s="76"/>
      <c r="BH142" s="76"/>
      <c r="BI142" s="76"/>
      <c r="BJ142" s="76"/>
      <c r="BK142" s="76"/>
      <c r="BL142" s="76"/>
      <c r="BM142" s="76"/>
      <c r="BN142" s="76"/>
      <c r="BO142" s="76"/>
      <c r="BP142" s="76"/>
      <c r="BQ142" s="76"/>
      <c r="BR142" s="76"/>
      <c r="BS142" s="76"/>
      <c r="BT142" s="76"/>
      <c r="BU142" s="76"/>
      <c r="BV142" s="76"/>
      <c r="BW142" s="76"/>
      <c r="BX142" s="76"/>
      <c r="BY142" s="76"/>
      <c r="BZ142" s="76"/>
      <c r="CA142" s="76"/>
      <c r="CB142" s="76"/>
      <c r="CC142" s="76"/>
      <c r="CD142" s="76"/>
      <c r="CE142" s="76"/>
      <c r="CF142" s="76"/>
      <c r="CG142" s="76"/>
      <c r="CH142" s="76"/>
      <c r="CI142" s="76"/>
      <c r="CJ142" s="76"/>
      <c r="CK142" s="76"/>
      <c r="CL142" s="76"/>
      <c r="CM142" s="76"/>
      <c r="CN142" s="76"/>
      <c r="CO142" s="76"/>
      <c r="CP142" s="76"/>
      <c r="CQ142" s="76"/>
      <c r="CR142" s="76"/>
      <c r="CS142" s="76"/>
      <c r="CT142" s="76"/>
      <c r="CU142" s="76"/>
      <c r="CV142" s="76"/>
      <c r="CW142" s="76"/>
      <c r="CX142" s="76"/>
      <c r="CY142" s="76"/>
      <c r="CZ142" s="76"/>
      <c r="DA142" s="76"/>
      <c r="DB142" s="76"/>
      <c r="DC142" s="76"/>
      <c r="DD142" s="76"/>
      <c r="DE142" s="76"/>
      <c r="DF142" s="76"/>
      <c r="DG142" s="76"/>
      <c r="DH142" s="76"/>
      <c r="DI142" s="76"/>
      <c r="DJ142" s="76"/>
      <c r="DK142" s="76"/>
      <c r="DL142" s="76"/>
      <c r="DM142" s="76"/>
      <c r="DN142" s="76"/>
      <c r="DO142" s="76"/>
      <c r="DP142" s="76"/>
      <c r="DQ142" s="76"/>
      <c r="DR142" s="76"/>
      <c r="DS142" s="76"/>
      <c r="DT142" s="76"/>
      <c r="DU142" s="76"/>
      <c r="DV142" s="76"/>
      <c r="DW142" s="76"/>
      <c r="DX142" s="76"/>
      <c r="DY142" s="76"/>
      <c r="DZ142" s="76"/>
      <c r="EA142" s="76"/>
      <c r="EB142" s="76"/>
      <c r="EC142" s="76"/>
      <c r="ED142" s="76"/>
      <c r="EE142" s="76"/>
      <c r="EF142" s="76"/>
      <c r="EG142" s="76"/>
      <c r="EH142" s="76"/>
      <c r="EI142" s="76"/>
      <c r="EJ142" s="76"/>
      <c r="EK142" s="76"/>
      <c r="EL142" s="76"/>
      <c r="EM142" s="76"/>
      <c r="EN142" s="76"/>
      <c r="EO142" s="76"/>
      <c r="EP142" s="76"/>
      <c r="EQ142" s="76"/>
      <c r="ER142" s="76"/>
      <c r="ES142" s="76"/>
      <c r="ET142" s="76"/>
      <c r="EU142" s="76"/>
      <c r="EV142" s="76"/>
      <c r="EW142" s="76"/>
      <c r="EX142" s="76"/>
      <c r="EY142" s="76"/>
      <c r="EZ142" s="76"/>
      <c r="FA142" s="76"/>
      <c r="FB142" s="76"/>
      <c r="FC142" s="76"/>
      <c r="FD142" s="76"/>
      <c r="FE142" s="76"/>
      <c r="FF142" s="76"/>
      <c r="FG142" s="76"/>
      <c r="FH142" s="76"/>
      <c r="FI142" s="76"/>
      <c r="FJ142" s="76"/>
      <c r="FK142" s="76"/>
      <c r="FL142" s="76"/>
      <c r="FM142" s="76"/>
      <c r="FN142" s="76"/>
      <c r="FO142" s="76"/>
      <c r="FP142" s="76"/>
      <c r="FQ142" s="76"/>
      <c r="FR142" s="76"/>
      <c r="FS142" s="76"/>
      <c r="FT142" s="76"/>
      <c r="FU142" s="76"/>
      <c r="FV142" s="76"/>
      <c r="FW142" s="76"/>
      <c r="FX142" s="76"/>
      <c r="FY142" s="76"/>
      <c r="FZ142" s="76"/>
      <c r="GA142" s="76"/>
      <c r="GB142" s="76"/>
      <c r="GC142" s="76"/>
      <c r="GD142" s="76"/>
      <c r="GE142" s="76"/>
      <c r="GF142" s="76"/>
      <c r="GG142" s="76"/>
      <c r="GH142" s="76"/>
      <c r="GI142" s="76"/>
      <c r="GJ142" s="76"/>
      <c r="GK142" s="76"/>
      <c r="GL142" s="76"/>
      <c r="GM142" s="76"/>
      <c r="GN142" s="76"/>
      <c r="GO142" s="76"/>
      <c r="GP142" s="76"/>
      <c r="GQ142" s="76"/>
      <c r="GR142" s="76"/>
      <c r="GS142" s="76"/>
      <c r="GT142" s="76"/>
      <c r="GU142" s="76"/>
      <c r="GV142" s="76"/>
      <c r="GW142" s="76"/>
      <c r="GX142" s="76"/>
      <c r="GY142" s="76"/>
      <c r="GZ142" s="76"/>
      <c r="HA142" s="76"/>
      <c r="HB142" s="76"/>
      <c r="HC142" s="76"/>
      <c r="HD142" s="76"/>
      <c r="HE142" s="76"/>
      <c r="HF142" s="76"/>
      <c r="HG142" s="76"/>
      <c r="HH142" s="76"/>
      <c r="HI142" s="76"/>
      <c r="HJ142" s="76"/>
      <c r="HK142" s="76"/>
      <c r="HL142" s="76"/>
      <c r="HM142" s="76"/>
      <c r="HN142" s="76"/>
      <c r="HO142" s="76"/>
      <c r="HP142" s="76"/>
      <c r="HQ142" s="76"/>
      <c r="HR142" s="76"/>
      <c r="HS142" s="76"/>
      <c r="HT142" s="76"/>
      <c r="HU142" s="76"/>
      <c r="HV142" s="76"/>
      <c r="HW142" s="76"/>
      <c r="HX142" s="76"/>
      <c r="HY142" s="76"/>
      <c r="HZ142" s="76"/>
      <c r="IA142" s="76"/>
      <c r="IB142" s="76"/>
      <c r="IC142" s="76"/>
      <c r="ID142" s="76"/>
      <c r="IE142" s="76"/>
      <c r="IF142" s="76"/>
      <c r="IG142" s="76"/>
      <c r="IH142" s="76"/>
      <c r="II142" s="76"/>
      <c r="IJ142" s="76"/>
      <c r="IK142" s="76"/>
      <c r="IL142" s="76"/>
      <c r="IM142" s="76"/>
      <c r="IN142" s="76"/>
      <c r="IO142" s="76"/>
      <c r="IP142" s="76"/>
      <c r="IQ142" s="76"/>
      <c r="IR142" s="76"/>
      <c r="IS142" s="76"/>
      <c r="IT142" s="76"/>
      <c r="IU142" s="76"/>
      <c r="IV142" s="76"/>
      <c r="IW142" s="76"/>
      <c r="IX142" s="76"/>
      <c r="IY142" s="76"/>
      <c r="IZ142" s="76"/>
      <c r="JA142" s="76"/>
      <c r="JB142" s="76"/>
      <c r="JC142" s="76"/>
      <c r="JD142" s="76"/>
      <c r="JE142" s="76"/>
      <c r="JF142" s="76"/>
      <c r="JG142" s="76"/>
      <c r="JH142" s="76"/>
      <c r="JI142" s="76"/>
      <c r="JJ142" s="76"/>
      <c r="JK142" s="76"/>
      <c r="JL142" s="76"/>
      <c r="JM142" s="76"/>
      <c r="JN142" s="76"/>
      <c r="JO142" s="76"/>
      <c r="JP142" s="76"/>
      <c r="JQ142" s="76"/>
      <c r="JR142" s="76"/>
      <c r="JS142" s="76"/>
      <c r="JT142" s="76"/>
      <c r="JU142" s="76"/>
      <c r="JV142" s="76"/>
      <c r="JW142" s="76"/>
      <c r="JX142" s="76"/>
      <c r="JY142" s="76"/>
      <c r="JZ142" s="76"/>
      <c r="KA142" s="76"/>
      <c r="KB142" s="76"/>
      <c r="KC142" s="76"/>
      <c r="KD142" s="76"/>
      <c r="KE142" s="76"/>
      <c r="KF142" s="76"/>
      <c r="KG142" s="76"/>
      <c r="KH142" s="76"/>
      <c r="KI142" s="76"/>
      <c r="KJ142" s="76"/>
      <c r="KK142" s="76"/>
      <c r="KL142" s="76"/>
      <c r="KM142" s="76"/>
      <c r="KN142" s="76"/>
      <c r="KO142" s="76"/>
      <c r="KP142" s="76"/>
      <c r="KQ142" s="76"/>
      <c r="KR142" s="76"/>
      <c r="KS142" s="76"/>
      <c r="KT142" s="76"/>
      <c r="KU142" s="76"/>
      <c r="KV142" s="76"/>
      <c r="KW142" s="76"/>
      <c r="KX142" s="76"/>
      <c r="KY142" s="76"/>
      <c r="KZ142" s="76"/>
      <c r="LA142" s="76"/>
      <c r="LB142" s="76"/>
      <c r="LC142" s="76"/>
      <c r="LD142" s="76"/>
      <c r="LE142" s="76"/>
      <c r="LF142" s="76"/>
      <c r="LG142" s="76"/>
      <c r="LH142" s="76"/>
      <c r="LI142" s="76"/>
      <c r="LJ142" s="76"/>
      <c r="LK142" s="76"/>
      <c r="LL142" s="76"/>
      <c r="LM142" s="76"/>
      <c r="LN142" s="76"/>
      <c r="LO142" s="76"/>
      <c r="LP142" s="76"/>
      <c r="LQ142" s="76"/>
      <c r="LR142" s="76"/>
      <c r="LS142" s="76"/>
      <c r="LT142" s="76"/>
      <c r="LU142" s="76"/>
      <c r="LV142" s="76"/>
      <c r="LW142" s="76"/>
      <c r="LX142" s="76"/>
      <c r="LY142" s="76"/>
      <c r="LZ142" s="76"/>
      <c r="MA142" s="76"/>
      <c r="MB142" s="76"/>
      <c r="MC142" s="76"/>
      <c r="MD142" s="76"/>
      <c r="ME142" s="76"/>
      <c r="MF142" s="76"/>
      <c r="MG142" s="76"/>
      <c r="MH142" s="76"/>
      <c r="MI142" s="76"/>
      <c r="MJ142" s="76"/>
      <c r="MK142" s="76"/>
      <c r="ML142" s="76"/>
      <c r="MM142" s="76"/>
      <c r="MN142" s="76"/>
      <c r="MO142" s="76"/>
      <c r="MP142" s="76"/>
      <c r="MQ142" s="76"/>
      <c r="MR142" s="76"/>
      <c r="MS142" s="76"/>
      <c r="MT142" s="76"/>
      <c r="MU142" s="76"/>
      <c r="MV142" s="76"/>
      <c r="MW142" s="76"/>
      <c r="MX142" s="76"/>
      <c r="MY142" s="76"/>
      <c r="MZ142" s="76"/>
      <c r="NA142" s="76"/>
      <c r="NB142" s="76"/>
      <c r="NC142" s="76"/>
      <c r="ND142" s="76"/>
      <c r="NE142" s="76"/>
      <c r="NF142" s="76"/>
      <c r="NG142" s="76"/>
      <c r="NH142" s="76"/>
      <c r="NI142" s="76"/>
      <c r="NJ142" s="76"/>
      <c r="NK142" s="76"/>
      <c r="NL142" s="76"/>
      <c r="NM142" s="76"/>
      <c r="NN142" s="76"/>
      <c r="NO142" s="76"/>
      <c r="NP142" s="76"/>
      <c r="NQ142" s="76"/>
      <c r="NR142" s="76"/>
      <c r="NS142" s="76"/>
      <c r="NT142" s="76"/>
      <c r="NU142" s="76"/>
      <c r="NV142" s="76"/>
      <c r="NW142" s="76"/>
      <c r="NX142" s="76"/>
      <c r="NY142" s="76"/>
      <c r="NZ142" s="76"/>
      <c r="OA142" s="76"/>
      <c r="OB142" s="76"/>
      <c r="OC142" s="76"/>
      <c r="OD142" s="76"/>
      <c r="OE142" s="76"/>
      <c r="OF142" s="76"/>
      <c r="OG142" s="76"/>
      <c r="OH142" s="76"/>
      <c r="OI142" s="76"/>
      <c r="OJ142" s="76"/>
      <c r="OK142" s="76"/>
      <c r="OL142" s="76"/>
      <c r="OM142" s="76"/>
      <c r="ON142" s="76"/>
      <c r="OO142" s="76"/>
      <c r="OP142" s="76"/>
      <c r="OQ142" s="76"/>
      <c r="OR142" s="76"/>
      <c r="OS142" s="76"/>
      <c r="OT142" s="76"/>
      <c r="OU142" s="76"/>
      <c r="OV142" s="76"/>
      <c r="OW142" s="76"/>
      <c r="OX142" s="76"/>
      <c r="OY142" s="76"/>
      <c r="OZ142" s="76"/>
      <c r="PA142" s="76"/>
      <c r="PB142" s="76"/>
      <c r="PC142" s="76"/>
      <c r="PD142" s="76"/>
      <c r="PE142" s="76"/>
      <c r="PF142" s="76"/>
      <c r="PG142" s="76"/>
      <c r="PH142" s="76"/>
      <c r="PI142" s="76"/>
      <c r="PJ142" s="76"/>
      <c r="PK142" s="76"/>
      <c r="PL142" s="76"/>
      <c r="PM142" s="76"/>
      <c r="PN142" s="76"/>
      <c r="PO142" s="76"/>
      <c r="PP142" s="76"/>
      <c r="PQ142" s="76"/>
      <c r="PR142" s="76"/>
      <c r="PS142" s="76"/>
      <c r="PT142" s="76"/>
      <c r="PU142" s="76"/>
      <c r="PV142" s="76"/>
      <c r="PW142" s="76"/>
      <c r="PX142" s="76"/>
      <c r="PY142" s="76"/>
      <c r="PZ142" s="76"/>
      <c r="QA142" s="76"/>
      <c r="QB142" s="76"/>
      <c r="QC142" s="76"/>
      <c r="QD142" s="76"/>
      <c r="QE142" s="76"/>
      <c r="QF142" s="76"/>
      <c r="QG142" s="76"/>
      <c r="QH142" s="76"/>
      <c r="QI142" s="76"/>
      <c r="QJ142" s="76"/>
      <c r="QK142" s="76"/>
      <c r="QL142" s="76"/>
      <c r="QM142" s="76"/>
      <c r="QN142" s="76"/>
      <c r="QO142" s="76"/>
      <c r="QP142" s="76"/>
      <c r="QQ142" s="76"/>
      <c r="QR142" s="76"/>
      <c r="QS142" s="76"/>
      <c r="QT142" s="76"/>
      <c r="QU142" s="76"/>
      <c r="QV142" s="76"/>
      <c r="QW142" s="76"/>
      <c r="QX142" s="76"/>
      <c r="QY142" s="76"/>
      <c r="QZ142" s="76"/>
      <c r="RA142" s="76"/>
      <c r="RB142" s="76"/>
      <c r="RC142" s="76"/>
      <c r="RD142" s="76"/>
      <c r="RE142" s="76"/>
      <c r="RF142" s="76"/>
      <c r="RG142" s="76"/>
      <c r="RH142" s="76"/>
      <c r="RI142" s="76"/>
      <c r="RJ142" s="76"/>
      <c r="RK142" s="76"/>
      <c r="RL142" s="76"/>
      <c r="RM142" s="76"/>
      <c r="RN142" s="76"/>
      <c r="RO142" s="76"/>
      <c r="RP142" s="76"/>
      <c r="RQ142" s="76"/>
      <c r="RR142" s="76"/>
      <c r="RS142" s="76"/>
      <c r="RT142" s="76"/>
      <c r="RU142" s="76"/>
      <c r="RV142" s="76"/>
      <c r="RW142" s="76"/>
      <c r="RX142" s="76"/>
      <c r="RY142" s="76"/>
      <c r="RZ142" s="76"/>
      <c r="SA142" s="76"/>
      <c r="SB142" s="76"/>
      <c r="SC142" s="76"/>
      <c r="SD142" s="76"/>
      <c r="SE142" s="76"/>
      <c r="SF142" s="76"/>
      <c r="SG142" s="76"/>
      <c r="SH142" s="76"/>
      <c r="SI142" s="76"/>
      <c r="SJ142" s="76"/>
      <c r="SK142" s="76"/>
      <c r="SL142" s="76"/>
      <c r="SM142" s="76"/>
      <c r="SN142" s="76"/>
      <c r="SO142" s="76"/>
      <c r="SP142" s="76"/>
      <c r="SQ142" s="76"/>
      <c r="SR142" s="76"/>
      <c r="SS142" s="76"/>
      <c r="ST142" s="76"/>
      <c r="SU142" s="76"/>
      <c r="SV142" s="76"/>
      <c r="SW142" s="76"/>
      <c r="SX142" s="76"/>
      <c r="SY142" s="76"/>
      <c r="SZ142" s="76"/>
      <c r="TA142" s="76"/>
      <c r="TB142" s="76"/>
      <c r="TC142" s="76"/>
      <c r="TD142" s="76"/>
      <c r="TE142" s="76"/>
      <c r="TF142" s="76"/>
      <c r="TG142" s="76"/>
      <c r="TH142" s="76"/>
      <c r="TI142" s="76"/>
      <c r="TJ142" s="76"/>
      <c r="TK142" s="76"/>
      <c r="TL142" s="76"/>
      <c r="TM142" s="76"/>
      <c r="TN142" s="76"/>
      <c r="TO142" s="76"/>
      <c r="TP142" s="76"/>
      <c r="TQ142" s="76"/>
      <c r="TR142" s="76"/>
      <c r="TS142" s="76"/>
      <c r="TT142" s="76"/>
      <c r="TU142" s="76"/>
      <c r="TV142" s="76"/>
      <c r="TW142" s="76"/>
      <c r="TX142" s="76"/>
      <c r="TY142" s="76"/>
      <c r="TZ142" s="76"/>
      <c r="UA142" s="76"/>
      <c r="UB142" s="76"/>
      <c r="UC142" s="76"/>
      <c r="UD142" s="76"/>
      <c r="UE142" s="76"/>
      <c r="UF142" s="76"/>
      <c r="UG142" s="76"/>
      <c r="UH142" s="76"/>
      <c r="UI142" s="76"/>
      <c r="UJ142" s="76"/>
      <c r="UK142" s="76"/>
      <c r="UL142" s="76"/>
      <c r="UM142" s="76"/>
      <c r="UN142" s="76"/>
      <c r="UO142" s="76"/>
      <c r="UP142" s="76"/>
      <c r="UQ142" s="76"/>
      <c r="UR142" s="76"/>
      <c r="US142" s="76"/>
      <c r="UT142" s="76"/>
      <c r="UU142" s="76"/>
      <c r="UV142" s="76"/>
      <c r="UW142" s="76"/>
      <c r="UX142" s="76"/>
      <c r="UY142" s="76"/>
      <c r="UZ142" s="76"/>
      <c r="VA142" s="76"/>
      <c r="VB142" s="76"/>
      <c r="VC142" s="76"/>
      <c r="VD142" s="76"/>
      <c r="VE142" s="76"/>
      <c r="VF142" s="76"/>
      <c r="VG142" s="76"/>
      <c r="VH142" s="76"/>
      <c r="VI142" s="76"/>
      <c r="VJ142" s="76"/>
      <c r="VK142" s="76"/>
      <c r="VL142" s="76"/>
      <c r="VM142" s="76"/>
      <c r="VN142" s="76"/>
      <c r="VO142" s="76"/>
      <c r="VP142" s="76"/>
      <c r="VQ142" s="76"/>
      <c r="VR142" s="76"/>
      <c r="VS142" s="76"/>
      <c r="VT142" s="76"/>
      <c r="VU142" s="76"/>
      <c r="VV142" s="76"/>
      <c r="VW142" s="76"/>
      <c r="VX142" s="76"/>
      <c r="VY142" s="76"/>
      <c r="VZ142" s="76"/>
      <c r="WA142" s="76"/>
      <c r="WB142" s="76"/>
      <c r="WC142" s="76"/>
      <c r="WD142" s="76"/>
      <c r="WE142" s="76"/>
      <c r="WF142" s="76"/>
      <c r="WG142" s="76"/>
      <c r="WH142" s="76"/>
      <c r="WI142" s="76"/>
      <c r="WJ142" s="76"/>
      <c r="WK142" s="76"/>
      <c r="WL142" s="76"/>
      <c r="WM142" s="76"/>
      <c r="WN142" s="76"/>
      <c r="WO142" s="76"/>
      <c r="WP142" s="76"/>
      <c r="WQ142" s="76"/>
      <c r="WR142" s="76"/>
      <c r="WS142" s="76"/>
      <c r="WT142" s="76"/>
      <c r="WU142" s="76"/>
      <c r="WV142" s="76"/>
      <c r="WW142" s="76"/>
      <c r="WX142" s="76"/>
      <c r="WY142" s="76"/>
      <c r="WZ142" s="76"/>
      <c r="XA142" s="76"/>
      <c r="XB142" s="76"/>
      <c r="XC142" s="76"/>
      <c r="XD142" s="76"/>
      <c r="XE142" s="76"/>
      <c r="XF142" s="76"/>
      <c r="XG142" s="76"/>
      <c r="XH142" s="76"/>
      <c r="XI142" s="76"/>
      <c r="XJ142" s="76"/>
      <c r="XK142" s="76"/>
      <c r="XL142" s="76"/>
      <c r="XM142" s="76"/>
      <c r="XN142" s="76"/>
      <c r="XO142" s="76"/>
      <c r="XP142" s="76"/>
      <c r="XQ142" s="76"/>
      <c r="XR142" s="76"/>
      <c r="XS142" s="76"/>
      <c r="XT142" s="76"/>
      <c r="XU142" s="76"/>
      <c r="XV142" s="76"/>
      <c r="XW142" s="76"/>
      <c r="XX142" s="76"/>
      <c r="XY142" s="76"/>
      <c r="XZ142" s="76"/>
      <c r="YA142" s="76"/>
      <c r="YB142" s="76"/>
      <c r="YC142" s="76"/>
      <c r="YD142" s="76"/>
      <c r="YE142" s="76"/>
      <c r="YF142" s="76"/>
      <c r="YG142" s="76"/>
      <c r="YH142" s="76"/>
      <c r="YI142" s="76"/>
      <c r="YJ142" s="76"/>
      <c r="YK142" s="76"/>
      <c r="YL142" s="76"/>
      <c r="YM142" s="76"/>
      <c r="YN142" s="76"/>
      <c r="YO142" s="76"/>
      <c r="YP142" s="76"/>
      <c r="YQ142" s="76"/>
      <c r="YR142" s="76"/>
      <c r="YS142" s="76"/>
      <c r="YT142" s="76"/>
      <c r="YU142" s="76"/>
      <c r="YV142" s="76"/>
      <c r="YW142" s="76"/>
      <c r="YX142" s="76"/>
      <c r="YY142" s="76"/>
      <c r="YZ142" s="76"/>
      <c r="ZA142" s="76"/>
      <c r="ZB142" s="76"/>
      <c r="ZC142" s="76"/>
      <c r="ZD142" s="76"/>
      <c r="ZE142" s="76"/>
      <c r="ZF142" s="76"/>
      <c r="ZG142" s="76"/>
      <c r="ZH142" s="76"/>
      <c r="ZI142" s="76"/>
      <c r="ZJ142" s="76"/>
      <c r="ZK142" s="76"/>
      <c r="ZL142" s="76"/>
      <c r="ZM142" s="76"/>
      <c r="ZN142" s="76"/>
      <c r="ZO142" s="76"/>
      <c r="ZP142" s="76"/>
      <c r="ZQ142" s="76"/>
      <c r="ZR142" s="76"/>
      <c r="ZS142" s="76"/>
      <c r="ZT142" s="76"/>
      <c r="ZU142" s="76"/>
      <c r="ZV142" s="76"/>
      <c r="ZW142" s="76"/>
      <c r="ZX142" s="76"/>
      <c r="ZY142" s="76"/>
      <c r="ZZ142" s="76"/>
      <c r="AAA142" s="76"/>
      <c r="AAB142" s="76"/>
      <c r="AAC142" s="76"/>
      <c r="AAD142" s="76"/>
      <c r="AAE142" s="76"/>
      <c r="AAF142" s="76"/>
      <c r="AAG142" s="76"/>
      <c r="AAH142" s="76"/>
      <c r="AAI142" s="76"/>
      <c r="AAJ142" s="76"/>
      <c r="AAK142" s="76"/>
      <c r="AAL142" s="76"/>
      <c r="AAM142" s="76"/>
      <c r="AAN142" s="76"/>
      <c r="AAO142" s="76"/>
      <c r="AAP142" s="76"/>
      <c r="AAQ142" s="76"/>
      <c r="AAR142" s="76"/>
      <c r="AAS142" s="76"/>
      <c r="AAT142" s="76"/>
      <c r="AAU142" s="76"/>
      <c r="AAV142" s="76"/>
      <c r="AAW142" s="76"/>
      <c r="AAX142" s="76"/>
      <c r="AAY142" s="76"/>
      <c r="AAZ142" s="76"/>
      <c r="ABA142" s="76"/>
      <c r="ABB142" s="76"/>
      <c r="ABC142" s="76"/>
      <c r="ABD142" s="76"/>
      <c r="ABE142" s="76"/>
      <c r="ABF142" s="76"/>
      <c r="ABG142" s="76"/>
      <c r="ABH142" s="76"/>
      <c r="ABI142" s="76"/>
      <c r="ABJ142" s="76"/>
      <c r="ABK142" s="76"/>
      <c r="ABL142" s="76"/>
      <c r="ABM142" s="76"/>
      <c r="ABN142" s="76"/>
      <c r="ABO142" s="76"/>
      <c r="ABP142" s="76"/>
      <c r="ABQ142" s="76"/>
      <c r="ABR142" s="76"/>
      <c r="ABS142" s="76"/>
      <c r="ABT142" s="76"/>
      <c r="ABU142" s="76"/>
      <c r="ABV142" s="76"/>
      <c r="ABW142" s="76"/>
      <c r="ABX142" s="76"/>
      <c r="ABY142" s="76"/>
      <c r="ABZ142" s="76"/>
      <c r="ACA142" s="76"/>
      <c r="ACB142" s="76"/>
      <c r="ACC142" s="76"/>
      <c r="ACD142" s="76"/>
      <c r="ACE142" s="76"/>
      <c r="ACF142" s="76"/>
      <c r="ACG142" s="76"/>
      <c r="ACH142" s="76"/>
      <c r="ACI142" s="76"/>
      <c r="ACJ142" s="76"/>
      <c r="ACK142" s="76"/>
      <c r="ACL142" s="76"/>
      <c r="ACM142" s="76"/>
      <c r="ACN142" s="76"/>
      <c r="ACO142" s="76"/>
      <c r="ACP142" s="76"/>
      <c r="ACQ142" s="76"/>
      <c r="ACR142" s="76"/>
      <c r="ACS142" s="76"/>
      <c r="ACT142" s="76"/>
      <c r="ACU142" s="76"/>
      <c r="ACV142" s="76"/>
      <c r="ACW142" s="76"/>
      <c r="ACX142" s="76"/>
      <c r="ACY142" s="76"/>
      <c r="ACZ142" s="76"/>
      <c r="ADA142" s="76"/>
      <c r="ADB142" s="76"/>
      <c r="ADC142" s="76"/>
      <c r="ADD142" s="76"/>
      <c r="ADE142" s="76"/>
      <c r="ADF142" s="76"/>
      <c r="ADG142" s="76"/>
      <c r="ADH142" s="76"/>
      <c r="ADI142" s="76"/>
      <c r="ADJ142" s="76"/>
      <c r="ADK142" s="76"/>
      <c r="ADL142" s="76"/>
      <c r="ADM142" s="76"/>
      <c r="ADN142" s="76"/>
      <c r="ADO142" s="76"/>
      <c r="ADP142" s="76"/>
      <c r="ADQ142" s="76"/>
      <c r="ADR142" s="76"/>
      <c r="ADS142" s="76"/>
      <c r="ADT142" s="76"/>
      <c r="ADU142" s="76"/>
      <c r="ADV142" s="76"/>
      <c r="ADW142" s="76"/>
      <c r="ADX142" s="76"/>
      <c r="ADY142" s="76"/>
      <c r="ADZ142" s="76"/>
      <c r="AEA142" s="76"/>
      <c r="AEB142" s="76"/>
      <c r="AEC142" s="76"/>
      <c r="AED142" s="76"/>
      <c r="AEE142" s="76"/>
      <c r="AEF142" s="76"/>
      <c r="AEG142" s="76"/>
      <c r="AEH142" s="76"/>
      <c r="AEI142" s="76"/>
      <c r="AEJ142" s="76"/>
      <c r="AEK142" s="76"/>
      <c r="AEL142" s="76"/>
      <c r="AEM142" s="76"/>
      <c r="AEN142" s="76"/>
      <c r="AEO142" s="76"/>
      <c r="AEP142" s="76"/>
      <c r="AEQ142" s="76"/>
      <c r="AER142" s="76"/>
      <c r="AES142" s="76"/>
      <c r="AET142" s="76"/>
      <c r="AEU142" s="76"/>
      <c r="AEV142" s="76"/>
      <c r="AEW142" s="76"/>
      <c r="AEX142" s="76"/>
      <c r="AEY142" s="76"/>
      <c r="AEZ142" s="76"/>
      <c r="AFA142" s="76"/>
      <c r="AFB142" s="76"/>
      <c r="AFC142" s="76"/>
      <c r="AFD142" s="76"/>
      <c r="AFE142" s="76"/>
      <c r="AFF142" s="76"/>
      <c r="AFG142" s="76"/>
      <c r="AFH142" s="76"/>
      <c r="AFI142" s="76"/>
      <c r="AFJ142" s="76"/>
      <c r="AFK142" s="76"/>
      <c r="AFL142" s="76"/>
      <c r="AFM142" s="76"/>
      <c r="AFN142" s="76"/>
      <c r="AFO142" s="76"/>
      <c r="AFP142" s="76"/>
      <c r="AFQ142" s="76"/>
      <c r="AFR142" s="76"/>
      <c r="AFS142" s="76"/>
      <c r="AFT142" s="76"/>
      <c r="AFU142" s="76"/>
      <c r="AFV142" s="76"/>
      <c r="AFW142" s="76"/>
      <c r="AFX142" s="76"/>
      <c r="AFY142" s="76"/>
      <c r="AFZ142" s="76"/>
      <c r="AGA142" s="76"/>
      <c r="AGB142" s="76"/>
      <c r="AGC142" s="76"/>
      <c r="AGD142" s="76"/>
      <c r="AGE142" s="76"/>
      <c r="AGF142" s="76"/>
      <c r="AGG142" s="76"/>
      <c r="AGH142" s="76"/>
      <c r="AGI142" s="76"/>
      <c r="AGJ142" s="76"/>
      <c r="AGK142" s="76"/>
      <c r="AGL142" s="76"/>
      <c r="AGM142" s="76"/>
      <c r="AGN142" s="76"/>
      <c r="AGO142" s="76"/>
      <c r="AGP142" s="76"/>
      <c r="AGQ142" s="76"/>
      <c r="AGR142" s="76"/>
      <c r="AGS142" s="76"/>
      <c r="AGT142" s="76"/>
      <c r="AGU142" s="76"/>
      <c r="AGV142" s="76"/>
      <c r="AGW142" s="76"/>
      <c r="AGX142" s="76"/>
      <c r="AGY142" s="76"/>
      <c r="AGZ142" s="76"/>
      <c r="AHA142" s="76"/>
      <c r="AHB142" s="76"/>
      <c r="AHC142" s="76"/>
      <c r="AHD142" s="76"/>
      <c r="AHE142" s="76"/>
      <c r="AHF142" s="76"/>
      <c r="AHG142" s="76"/>
      <c r="AHH142" s="76"/>
      <c r="AHI142" s="76"/>
      <c r="AHJ142" s="76"/>
      <c r="AHK142" s="76"/>
      <c r="AHL142" s="76"/>
      <c r="AHM142" s="76"/>
      <c r="AHN142" s="76"/>
      <c r="AHO142" s="76"/>
      <c r="AHP142" s="76"/>
      <c r="AHQ142" s="76"/>
      <c r="AHR142" s="76"/>
      <c r="AHS142" s="76"/>
      <c r="AHT142" s="76"/>
      <c r="AHU142" s="76"/>
      <c r="AHV142" s="76"/>
      <c r="AHW142" s="76"/>
      <c r="AHX142" s="76"/>
      <c r="AHY142" s="76"/>
      <c r="AHZ142" s="76"/>
      <c r="AIA142" s="76"/>
      <c r="AIB142" s="76"/>
      <c r="AIC142" s="76"/>
      <c r="AID142" s="76"/>
      <c r="AIE142" s="76"/>
      <c r="AIF142" s="76"/>
      <c r="AIG142" s="76"/>
      <c r="AIH142" s="76"/>
      <c r="AII142" s="76"/>
      <c r="AIJ142" s="76"/>
      <c r="AIK142" s="76"/>
      <c r="AIL142" s="76"/>
      <c r="AIM142" s="76"/>
      <c r="AIN142" s="76"/>
      <c r="AIO142" s="76"/>
      <c r="AIP142" s="76"/>
      <c r="AIQ142" s="76"/>
      <c r="AIR142" s="76"/>
      <c r="AIS142" s="76"/>
      <c r="AIT142" s="76"/>
      <c r="AIU142" s="76"/>
      <c r="AIV142" s="76"/>
      <c r="AIW142" s="76"/>
      <c r="AIX142" s="76"/>
      <c r="AIY142" s="76"/>
      <c r="AIZ142" s="76"/>
      <c r="AJA142" s="76"/>
      <c r="AJB142" s="76"/>
      <c r="AJC142" s="76"/>
      <c r="AJD142" s="76"/>
      <c r="AJE142" s="76"/>
      <c r="AJF142" s="76"/>
      <c r="AJG142" s="76"/>
      <c r="AJH142" s="76"/>
      <c r="AJI142" s="76"/>
      <c r="AJJ142" s="76"/>
      <c r="AJK142" s="76"/>
      <c r="AJL142" s="76"/>
      <c r="AJM142" s="76"/>
      <c r="AJN142" s="76"/>
      <c r="AJO142" s="76"/>
      <c r="AJP142" s="76"/>
      <c r="AJQ142" s="76"/>
      <c r="AJR142" s="76"/>
      <c r="AJS142" s="76"/>
      <c r="AJT142" s="76"/>
      <c r="AJU142" s="76"/>
      <c r="AJV142" s="76"/>
      <c r="AJW142" s="76"/>
      <c r="AJX142" s="76"/>
      <c r="AJY142" s="76"/>
      <c r="AJZ142" s="76"/>
      <c r="AKA142" s="76"/>
      <c r="AKB142" s="76"/>
      <c r="AKC142" s="76"/>
      <c r="AKD142" s="76"/>
      <c r="AKE142" s="76"/>
      <c r="AKF142" s="76"/>
      <c r="AKG142" s="76"/>
      <c r="AKH142" s="76"/>
      <c r="AKI142" s="76"/>
      <c r="AKJ142" s="76"/>
      <c r="AKK142" s="76"/>
      <c r="AKL142" s="76"/>
      <c r="AKM142" s="76"/>
      <c r="AKN142" s="76"/>
      <c r="AKO142" s="76"/>
      <c r="AKP142" s="76"/>
      <c r="AKQ142" s="76"/>
      <c r="AKR142" s="76"/>
      <c r="AKS142" s="76"/>
      <c r="AKT142" s="76"/>
      <c r="AKU142" s="76"/>
      <c r="AKV142" s="76"/>
      <c r="AKW142" s="76"/>
      <c r="AKX142" s="76"/>
      <c r="AKY142" s="76"/>
      <c r="AKZ142" s="76"/>
      <c r="ALA142" s="76"/>
      <c r="ALB142" s="76"/>
      <c r="ALC142" s="76"/>
      <c r="ALD142" s="76"/>
      <c r="ALE142" s="76"/>
      <c r="ALF142" s="76"/>
      <c r="ALG142" s="76"/>
      <c r="ALH142" s="76"/>
      <c r="ALI142" s="76"/>
      <c r="ALJ142" s="76"/>
      <c r="ALK142" s="76"/>
      <c r="ALL142" s="76"/>
      <c r="ALM142" s="76"/>
      <c r="ALN142" s="76"/>
      <c r="ALO142" s="76"/>
      <c r="ALP142" s="76"/>
      <c r="ALQ142" s="76"/>
      <c r="ALR142" s="76"/>
      <c r="ALS142" s="76"/>
      <c r="ALT142" s="76"/>
      <c r="ALU142" s="76"/>
      <c r="ALV142" s="76"/>
      <c r="ALW142" s="76"/>
      <c r="ALX142" s="76"/>
      <c r="ALY142" s="76"/>
      <c r="ALZ142" s="76"/>
      <c r="AMA142" s="76"/>
      <c r="AMB142" s="76"/>
      <c r="AMC142" s="76"/>
      <c r="AMD142" s="76"/>
      <c r="AME142" s="76"/>
    </row>
    <row r="143" spans="1:1019" s="80" customFormat="1" ht="25.5">
      <c r="A143" s="20" t="s">
        <v>259</v>
      </c>
      <c r="B143" s="21">
        <v>4011484</v>
      </c>
      <c r="C143" s="21" t="s">
        <v>96</v>
      </c>
      <c r="D143" s="71" t="s">
        <v>351</v>
      </c>
      <c r="E143" s="22" t="s">
        <v>58</v>
      </c>
      <c r="F143" s="59">
        <v>6400</v>
      </c>
      <c r="G143" s="23">
        <v>78.03</v>
      </c>
      <c r="H143" s="69">
        <f>$J$6</f>
        <v>0.21229999999999999</v>
      </c>
      <c r="I143" s="23">
        <f t="shared" ref="I143:I150" si="49">ROUND(((H143+1)*G143),2)</f>
        <v>94.6</v>
      </c>
      <c r="J143" s="23">
        <f t="shared" ref="J143:J150" si="50">TRUNC((I143*F143),2)</f>
        <v>605440</v>
      </c>
      <c r="K143" s="78">
        <f t="shared" ref="K143:K150" si="51">G143*F143</f>
        <v>499392</v>
      </c>
      <c r="L143" s="76"/>
      <c r="M143" s="79"/>
      <c r="N143" s="76"/>
      <c r="O143" s="76"/>
      <c r="P143" s="76"/>
      <c r="Q143" s="76"/>
      <c r="R143" s="76"/>
      <c r="S143" s="76"/>
      <c r="T143" s="76"/>
      <c r="U143" s="76"/>
      <c r="V143" s="76"/>
      <c r="W143" s="76"/>
      <c r="X143" s="76"/>
      <c r="Y143" s="76"/>
      <c r="Z143" s="76"/>
      <c r="AA143" s="76"/>
      <c r="AB143" s="76"/>
      <c r="AC143" s="76"/>
      <c r="AD143" s="76"/>
      <c r="AE143" s="76"/>
      <c r="AF143" s="76"/>
      <c r="AG143" s="76"/>
      <c r="AH143" s="76"/>
      <c r="AI143" s="76"/>
      <c r="AJ143" s="76"/>
      <c r="AK143" s="76"/>
      <c r="AL143" s="76"/>
      <c r="AM143" s="76"/>
      <c r="AN143" s="76"/>
      <c r="AO143" s="76"/>
      <c r="AP143" s="76"/>
      <c r="AQ143" s="76"/>
      <c r="AR143" s="76"/>
      <c r="AS143" s="76"/>
      <c r="AT143" s="76"/>
      <c r="AU143" s="76"/>
      <c r="AV143" s="76"/>
      <c r="AW143" s="76"/>
      <c r="AX143" s="76"/>
      <c r="AY143" s="76"/>
      <c r="AZ143" s="76"/>
      <c r="BA143" s="76"/>
      <c r="BB143" s="76"/>
      <c r="BC143" s="76"/>
      <c r="BD143" s="76"/>
      <c r="BE143" s="76"/>
      <c r="BF143" s="76"/>
      <c r="BG143" s="76"/>
      <c r="BH143" s="76"/>
      <c r="BI143" s="76"/>
      <c r="BJ143" s="76"/>
      <c r="BK143" s="76"/>
      <c r="BL143" s="76"/>
      <c r="BM143" s="76"/>
      <c r="BN143" s="76"/>
      <c r="BO143" s="76"/>
      <c r="BP143" s="76"/>
      <c r="BQ143" s="76"/>
      <c r="BR143" s="76"/>
      <c r="BS143" s="76"/>
      <c r="BT143" s="76"/>
      <c r="BU143" s="76"/>
      <c r="BV143" s="76"/>
      <c r="BW143" s="76"/>
      <c r="BX143" s="76"/>
      <c r="BY143" s="76"/>
      <c r="BZ143" s="76"/>
      <c r="CA143" s="76"/>
      <c r="CB143" s="76"/>
      <c r="CC143" s="76"/>
      <c r="CD143" s="76"/>
      <c r="CE143" s="76"/>
      <c r="CF143" s="76"/>
      <c r="CG143" s="76"/>
      <c r="CH143" s="76"/>
      <c r="CI143" s="76"/>
      <c r="CJ143" s="76"/>
      <c r="CK143" s="76"/>
      <c r="CL143" s="76"/>
      <c r="CM143" s="76"/>
      <c r="CN143" s="76"/>
      <c r="CO143" s="76"/>
      <c r="CP143" s="76"/>
      <c r="CQ143" s="76"/>
      <c r="CR143" s="76"/>
      <c r="CS143" s="76"/>
      <c r="CT143" s="76"/>
      <c r="CU143" s="76"/>
      <c r="CV143" s="76"/>
      <c r="CW143" s="76"/>
      <c r="CX143" s="76"/>
      <c r="CY143" s="76"/>
      <c r="CZ143" s="76"/>
      <c r="DA143" s="76"/>
      <c r="DB143" s="76"/>
      <c r="DC143" s="76"/>
      <c r="DD143" s="76"/>
      <c r="DE143" s="76"/>
      <c r="DF143" s="76"/>
      <c r="DG143" s="76"/>
      <c r="DH143" s="76"/>
      <c r="DI143" s="76"/>
      <c r="DJ143" s="76"/>
      <c r="DK143" s="76"/>
      <c r="DL143" s="76"/>
      <c r="DM143" s="76"/>
      <c r="DN143" s="76"/>
      <c r="DO143" s="76"/>
      <c r="DP143" s="76"/>
      <c r="DQ143" s="76"/>
      <c r="DR143" s="76"/>
      <c r="DS143" s="76"/>
      <c r="DT143" s="76"/>
      <c r="DU143" s="76"/>
      <c r="DV143" s="76"/>
      <c r="DW143" s="76"/>
      <c r="DX143" s="76"/>
      <c r="DY143" s="76"/>
      <c r="DZ143" s="76"/>
      <c r="EA143" s="76"/>
      <c r="EB143" s="76"/>
      <c r="EC143" s="76"/>
      <c r="ED143" s="76"/>
      <c r="EE143" s="76"/>
      <c r="EF143" s="76"/>
      <c r="EG143" s="76"/>
      <c r="EH143" s="76"/>
      <c r="EI143" s="76"/>
      <c r="EJ143" s="76"/>
      <c r="EK143" s="76"/>
      <c r="EL143" s="76"/>
      <c r="EM143" s="76"/>
      <c r="EN143" s="76"/>
      <c r="EO143" s="76"/>
      <c r="EP143" s="76"/>
      <c r="EQ143" s="76"/>
      <c r="ER143" s="76"/>
      <c r="ES143" s="76"/>
      <c r="ET143" s="76"/>
      <c r="EU143" s="76"/>
      <c r="EV143" s="76"/>
      <c r="EW143" s="76"/>
      <c r="EX143" s="76"/>
      <c r="EY143" s="76"/>
      <c r="EZ143" s="76"/>
      <c r="FA143" s="76"/>
      <c r="FB143" s="76"/>
      <c r="FC143" s="76"/>
      <c r="FD143" s="76"/>
      <c r="FE143" s="76"/>
      <c r="FF143" s="76"/>
      <c r="FG143" s="76"/>
      <c r="FH143" s="76"/>
      <c r="FI143" s="76"/>
      <c r="FJ143" s="76"/>
      <c r="FK143" s="76"/>
      <c r="FL143" s="76"/>
      <c r="FM143" s="76"/>
      <c r="FN143" s="76"/>
      <c r="FO143" s="76"/>
      <c r="FP143" s="76"/>
      <c r="FQ143" s="76"/>
      <c r="FR143" s="76"/>
      <c r="FS143" s="76"/>
      <c r="FT143" s="76"/>
      <c r="FU143" s="76"/>
      <c r="FV143" s="76"/>
      <c r="FW143" s="76"/>
      <c r="FX143" s="76"/>
      <c r="FY143" s="76"/>
      <c r="FZ143" s="76"/>
      <c r="GA143" s="76"/>
      <c r="GB143" s="76"/>
      <c r="GC143" s="76"/>
      <c r="GD143" s="76"/>
      <c r="GE143" s="76"/>
      <c r="GF143" s="76"/>
      <c r="GG143" s="76"/>
      <c r="GH143" s="76"/>
      <c r="GI143" s="76"/>
      <c r="GJ143" s="76"/>
      <c r="GK143" s="76"/>
      <c r="GL143" s="76"/>
      <c r="GM143" s="76"/>
      <c r="GN143" s="76"/>
      <c r="GO143" s="76"/>
      <c r="GP143" s="76"/>
      <c r="GQ143" s="76"/>
      <c r="GR143" s="76"/>
      <c r="GS143" s="76"/>
      <c r="GT143" s="76"/>
      <c r="GU143" s="76"/>
      <c r="GV143" s="76"/>
      <c r="GW143" s="76"/>
      <c r="GX143" s="76"/>
      <c r="GY143" s="76"/>
      <c r="GZ143" s="76"/>
      <c r="HA143" s="76"/>
      <c r="HB143" s="76"/>
      <c r="HC143" s="76"/>
      <c r="HD143" s="76"/>
      <c r="HE143" s="76"/>
      <c r="HF143" s="76"/>
      <c r="HG143" s="76"/>
      <c r="HH143" s="76"/>
      <c r="HI143" s="76"/>
      <c r="HJ143" s="76"/>
      <c r="HK143" s="76"/>
      <c r="HL143" s="76"/>
      <c r="HM143" s="76"/>
      <c r="HN143" s="76"/>
      <c r="HO143" s="76"/>
      <c r="HP143" s="76"/>
      <c r="HQ143" s="76"/>
      <c r="HR143" s="76"/>
      <c r="HS143" s="76"/>
      <c r="HT143" s="76"/>
      <c r="HU143" s="76"/>
      <c r="HV143" s="76"/>
      <c r="HW143" s="76"/>
      <c r="HX143" s="76"/>
      <c r="HY143" s="76"/>
      <c r="HZ143" s="76"/>
      <c r="IA143" s="76"/>
      <c r="IB143" s="76"/>
      <c r="IC143" s="76"/>
      <c r="ID143" s="76"/>
      <c r="IE143" s="76"/>
      <c r="IF143" s="76"/>
      <c r="IG143" s="76"/>
      <c r="IH143" s="76"/>
      <c r="II143" s="76"/>
      <c r="IJ143" s="76"/>
      <c r="IK143" s="76"/>
      <c r="IL143" s="76"/>
      <c r="IM143" s="76"/>
      <c r="IN143" s="76"/>
      <c r="IO143" s="76"/>
      <c r="IP143" s="76"/>
      <c r="IQ143" s="76"/>
      <c r="IR143" s="76"/>
      <c r="IS143" s="76"/>
      <c r="IT143" s="76"/>
      <c r="IU143" s="76"/>
      <c r="IV143" s="76"/>
      <c r="IW143" s="76"/>
      <c r="IX143" s="76"/>
      <c r="IY143" s="76"/>
      <c r="IZ143" s="76"/>
      <c r="JA143" s="76"/>
      <c r="JB143" s="76"/>
      <c r="JC143" s="76"/>
      <c r="JD143" s="76"/>
      <c r="JE143" s="76"/>
      <c r="JF143" s="76"/>
      <c r="JG143" s="76"/>
      <c r="JH143" s="76"/>
      <c r="JI143" s="76"/>
      <c r="JJ143" s="76"/>
      <c r="JK143" s="76"/>
      <c r="JL143" s="76"/>
      <c r="JM143" s="76"/>
      <c r="JN143" s="76"/>
      <c r="JO143" s="76"/>
      <c r="JP143" s="76"/>
      <c r="JQ143" s="76"/>
      <c r="JR143" s="76"/>
      <c r="JS143" s="76"/>
      <c r="JT143" s="76"/>
      <c r="JU143" s="76"/>
      <c r="JV143" s="76"/>
      <c r="JW143" s="76"/>
      <c r="JX143" s="76"/>
      <c r="JY143" s="76"/>
      <c r="JZ143" s="76"/>
      <c r="KA143" s="76"/>
      <c r="KB143" s="76"/>
      <c r="KC143" s="76"/>
      <c r="KD143" s="76"/>
      <c r="KE143" s="76"/>
      <c r="KF143" s="76"/>
      <c r="KG143" s="76"/>
      <c r="KH143" s="76"/>
      <c r="KI143" s="76"/>
      <c r="KJ143" s="76"/>
      <c r="KK143" s="76"/>
      <c r="KL143" s="76"/>
      <c r="KM143" s="76"/>
      <c r="KN143" s="76"/>
      <c r="KO143" s="76"/>
      <c r="KP143" s="76"/>
      <c r="KQ143" s="76"/>
      <c r="KR143" s="76"/>
      <c r="KS143" s="76"/>
      <c r="KT143" s="76"/>
      <c r="KU143" s="76"/>
      <c r="KV143" s="76"/>
      <c r="KW143" s="76"/>
      <c r="KX143" s="76"/>
      <c r="KY143" s="76"/>
      <c r="KZ143" s="76"/>
      <c r="LA143" s="76"/>
      <c r="LB143" s="76"/>
      <c r="LC143" s="76"/>
      <c r="LD143" s="76"/>
      <c r="LE143" s="76"/>
      <c r="LF143" s="76"/>
      <c r="LG143" s="76"/>
      <c r="LH143" s="76"/>
      <c r="LI143" s="76"/>
      <c r="LJ143" s="76"/>
      <c r="LK143" s="76"/>
      <c r="LL143" s="76"/>
      <c r="LM143" s="76"/>
      <c r="LN143" s="76"/>
      <c r="LO143" s="76"/>
      <c r="LP143" s="76"/>
      <c r="LQ143" s="76"/>
      <c r="LR143" s="76"/>
      <c r="LS143" s="76"/>
      <c r="LT143" s="76"/>
      <c r="LU143" s="76"/>
      <c r="LV143" s="76"/>
      <c r="LW143" s="76"/>
      <c r="LX143" s="76"/>
      <c r="LY143" s="76"/>
      <c r="LZ143" s="76"/>
      <c r="MA143" s="76"/>
      <c r="MB143" s="76"/>
      <c r="MC143" s="76"/>
      <c r="MD143" s="76"/>
      <c r="ME143" s="76"/>
      <c r="MF143" s="76"/>
      <c r="MG143" s="76"/>
      <c r="MH143" s="76"/>
      <c r="MI143" s="76"/>
      <c r="MJ143" s="76"/>
      <c r="MK143" s="76"/>
      <c r="ML143" s="76"/>
      <c r="MM143" s="76"/>
      <c r="MN143" s="76"/>
      <c r="MO143" s="76"/>
      <c r="MP143" s="76"/>
      <c r="MQ143" s="76"/>
      <c r="MR143" s="76"/>
      <c r="MS143" s="76"/>
      <c r="MT143" s="76"/>
      <c r="MU143" s="76"/>
      <c r="MV143" s="76"/>
      <c r="MW143" s="76"/>
      <c r="MX143" s="76"/>
      <c r="MY143" s="76"/>
      <c r="MZ143" s="76"/>
      <c r="NA143" s="76"/>
      <c r="NB143" s="76"/>
      <c r="NC143" s="76"/>
      <c r="ND143" s="76"/>
      <c r="NE143" s="76"/>
      <c r="NF143" s="76"/>
      <c r="NG143" s="76"/>
      <c r="NH143" s="76"/>
      <c r="NI143" s="76"/>
      <c r="NJ143" s="76"/>
      <c r="NK143" s="76"/>
      <c r="NL143" s="76"/>
      <c r="NM143" s="76"/>
      <c r="NN143" s="76"/>
      <c r="NO143" s="76"/>
      <c r="NP143" s="76"/>
      <c r="NQ143" s="76"/>
      <c r="NR143" s="76"/>
      <c r="NS143" s="76"/>
      <c r="NT143" s="76"/>
      <c r="NU143" s="76"/>
      <c r="NV143" s="76"/>
      <c r="NW143" s="76"/>
      <c r="NX143" s="76"/>
      <c r="NY143" s="76"/>
      <c r="NZ143" s="76"/>
      <c r="OA143" s="76"/>
      <c r="OB143" s="76"/>
      <c r="OC143" s="76"/>
      <c r="OD143" s="76"/>
      <c r="OE143" s="76"/>
      <c r="OF143" s="76"/>
      <c r="OG143" s="76"/>
      <c r="OH143" s="76"/>
      <c r="OI143" s="76"/>
      <c r="OJ143" s="76"/>
      <c r="OK143" s="76"/>
      <c r="OL143" s="76"/>
      <c r="OM143" s="76"/>
      <c r="ON143" s="76"/>
      <c r="OO143" s="76"/>
      <c r="OP143" s="76"/>
      <c r="OQ143" s="76"/>
      <c r="OR143" s="76"/>
      <c r="OS143" s="76"/>
      <c r="OT143" s="76"/>
      <c r="OU143" s="76"/>
      <c r="OV143" s="76"/>
      <c r="OW143" s="76"/>
      <c r="OX143" s="76"/>
      <c r="OY143" s="76"/>
      <c r="OZ143" s="76"/>
      <c r="PA143" s="76"/>
      <c r="PB143" s="76"/>
      <c r="PC143" s="76"/>
      <c r="PD143" s="76"/>
      <c r="PE143" s="76"/>
      <c r="PF143" s="76"/>
      <c r="PG143" s="76"/>
      <c r="PH143" s="76"/>
      <c r="PI143" s="76"/>
      <c r="PJ143" s="76"/>
      <c r="PK143" s="76"/>
      <c r="PL143" s="76"/>
      <c r="PM143" s="76"/>
      <c r="PN143" s="76"/>
      <c r="PO143" s="76"/>
      <c r="PP143" s="76"/>
      <c r="PQ143" s="76"/>
      <c r="PR143" s="76"/>
      <c r="PS143" s="76"/>
      <c r="PT143" s="76"/>
      <c r="PU143" s="76"/>
      <c r="PV143" s="76"/>
      <c r="PW143" s="76"/>
      <c r="PX143" s="76"/>
      <c r="PY143" s="76"/>
      <c r="PZ143" s="76"/>
      <c r="QA143" s="76"/>
      <c r="QB143" s="76"/>
      <c r="QC143" s="76"/>
      <c r="QD143" s="76"/>
      <c r="QE143" s="76"/>
      <c r="QF143" s="76"/>
      <c r="QG143" s="76"/>
      <c r="QH143" s="76"/>
      <c r="QI143" s="76"/>
      <c r="QJ143" s="76"/>
      <c r="QK143" s="76"/>
      <c r="QL143" s="76"/>
      <c r="QM143" s="76"/>
      <c r="QN143" s="76"/>
      <c r="QO143" s="76"/>
      <c r="QP143" s="76"/>
      <c r="QQ143" s="76"/>
      <c r="QR143" s="76"/>
      <c r="QS143" s="76"/>
      <c r="QT143" s="76"/>
      <c r="QU143" s="76"/>
      <c r="QV143" s="76"/>
      <c r="QW143" s="76"/>
      <c r="QX143" s="76"/>
      <c r="QY143" s="76"/>
      <c r="QZ143" s="76"/>
      <c r="RA143" s="76"/>
      <c r="RB143" s="76"/>
      <c r="RC143" s="76"/>
      <c r="RD143" s="76"/>
      <c r="RE143" s="76"/>
      <c r="RF143" s="76"/>
      <c r="RG143" s="76"/>
      <c r="RH143" s="76"/>
      <c r="RI143" s="76"/>
      <c r="RJ143" s="76"/>
      <c r="RK143" s="76"/>
      <c r="RL143" s="76"/>
      <c r="RM143" s="76"/>
      <c r="RN143" s="76"/>
      <c r="RO143" s="76"/>
      <c r="RP143" s="76"/>
      <c r="RQ143" s="76"/>
      <c r="RR143" s="76"/>
      <c r="RS143" s="76"/>
      <c r="RT143" s="76"/>
      <c r="RU143" s="76"/>
      <c r="RV143" s="76"/>
      <c r="RW143" s="76"/>
      <c r="RX143" s="76"/>
      <c r="RY143" s="76"/>
      <c r="RZ143" s="76"/>
      <c r="SA143" s="76"/>
      <c r="SB143" s="76"/>
      <c r="SC143" s="76"/>
      <c r="SD143" s="76"/>
      <c r="SE143" s="76"/>
      <c r="SF143" s="76"/>
      <c r="SG143" s="76"/>
      <c r="SH143" s="76"/>
      <c r="SI143" s="76"/>
      <c r="SJ143" s="76"/>
      <c r="SK143" s="76"/>
      <c r="SL143" s="76"/>
      <c r="SM143" s="76"/>
      <c r="SN143" s="76"/>
      <c r="SO143" s="76"/>
      <c r="SP143" s="76"/>
      <c r="SQ143" s="76"/>
      <c r="SR143" s="76"/>
      <c r="SS143" s="76"/>
      <c r="ST143" s="76"/>
      <c r="SU143" s="76"/>
      <c r="SV143" s="76"/>
      <c r="SW143" s="76"/>
      <c r="SX143" s="76"/>
      <c r="SY143" s="76"/>
      <c r="SZ143" s="76"/>
      <c r="TA143" s="76"/>
      <c r="TB143" s="76"/>
      <c r="TC143" s="76"/>
      <c r="TD143" s="76"/>
      <c r="TE143" s="76"/>
      <c r="TF143" s="76"/>
      <c r="TG143" s="76"/>
      <c r="TH143" s="76"/>
      <c r="TI143" s="76"/>
      <c r="TJ143" s="76"/>
      <c r="TK143" s="76"/>
      <c r="TL143" s="76"/>
      <c r="TM143" s="76"/>
      <c r="TN143" s="76"/>
      <c r="TO143" s="76"/>
      <c r="TP143" s="76"/>
      <c r="TQ143" s="76"/>
      <c r="TR143" s="76"/>
      <c r="TS143" s="76"/>
      <c r="TT143" s="76"/>
      <c r="TU143" s="76"/>
      <c r="TV143" s="76"/>
      <c r="TW143" s="76"/>
      <c r="TX143" s="76"/>
      <c r="TY143" s="76"/>
      <c r="TZ143" s="76"/>
      <c r="UA143" s="76"/>
      <c r="UB143" s="76"/>
      <c r="UC143" s="76"/>
      <c r="UD143" s="76"/>
      <c r="UE143" s="76"/>
      <c r="UF143" s="76"/>
      <c r="UG143" s="76"/>
      <c r="UH143" s="76"/>
      <c r="UI143" s="76"/>
      <c r="UJ143" s="76"/>
      <c r="UK143" s="76"/>
      <c r="UL143" s="76"/>
      <c r="UM143" s="76"/>
      <c r="UN143" s="76"/>
      <c r="UO143" s="76"/>
      <c r="UP143" s="76"/>
      <c r="UQ143" s="76"/>
      <c r="UR143" s="76"/>
      <c r="US143" s="76"/>
      <c r="UT143" s="76"/>
      <c r="UU143" s="76"/>
      <c r="UV143" s="76"/>
      <c r="UW143" s="76"/>
      <c r="UX143" s="76"/>
      <c r="UY143" s="76"/>
      <c r="UZ143" s="76"/>
      <c r="VA143" s="76"/>
      <c r="VB143" s="76"/>
      <c r="VC143" s="76"/>
      <c r="VD143" s="76"/>
      <c r="VE143" s="76"/>
      <c r="VF143" s="76"/>
      <c r="VG143" s="76"/>
      <c r="VH143" s="76"/>
      <c r="VI143" s="76"/>
      <c r="VJ143" s="76"/>
      <c r="VK143" s="76"/>
      <c r="VL143" s="76"/>
      <c r="VM143" s="76"/>
      <c r="VN143" s="76"/>
      <c r="VO143" s="76"/>
      <c r="VP143" s="76"/>
      <c r="VQ143" s="76"/>
      <c r="VR143" s="76"/>
      <c r="VS143" s="76"/>
      <c r="VT143" s="76"/>
      <c r="VU143" s="76"/>
      <c r="VV143" s="76"/>
      <c r="VW143" s="76"/>
      <c r="VX143" s="76"/>
      <c r="VY143" s="76"/>
      <c r="VZ143" s="76"/>
      <c r="WA143" s="76"/>
      <c r="WB143" s="76"/>
      <c r="WC143" s="76"/>
      <c r="WD143" s="76"/>
      <c r="WE143" s="76"/>
      <c r="WF143" s="76"/>
      <c r="WG143" s="76"/>
      <c r="WH143" s="76"/>
      <c r="WI143" s="76"/>
      <c r="WJ143" s="76"/>
      <c r="WK143" s="76"/>
      <c r="WL143" s="76"/>
      <c r="WM143" s="76"/>
      <c r="WN143" s="76"/>
      <c r="WO143" s="76"/>
      <c r="WP143" s="76"/>
      <c r="WQ143" s="76"/>
      <c r="WR143" s="76"/>
      <c r="WS143" s="76"/>
      <c r="WT143" s="76"/>
      <c r="WU143" s="76"/>
      <c r="WV143" s="76"/>
      <c r="WW143" s="76"/>
      <c r="WX143" s="76"/>
      <c r="WY143" s="76"/>
      <c r="WZ143" s="76"/>
      <c r="XA143" s="76"/>
      <c r="XB143" s="76"/>
      <c r="XC143" s="76"/>
      <c r="XD143" s="76"/>
      <c r="XE143" s="76"/>
      <c r="XF143" s="76"/>
      <c r="XG143" s="76"/>
      <c r="XH143" s="76"/>
      <c r="XI143" s="76"/>
      <c r="XJ143" s="76"/>
      <c r="XK143" s="76"/>
      <c r="XL143" s="76"/>
      <c r="XM143" s="76"/>
      <c r="XN143" s="76"/>
      <c r="XO143" s="76"/>
      <c r="XP143" s="76"/>
      <c r="XQ143" s="76"/>
      <c r="XR143" s="76"/>
      <c r="XS143" s="76"/>
      <c r="XT143" s="76"/>
      <c r="XU143" s="76"/>
      <c r="XV143" s="76"/>
      <c r="XW143" s="76"/>
      <c r="XX143" s="76"/>
      <c r="XY143" s="76"/>
      <c r="XZ143" s="76"/>
      <c r="YA143" s="76"/>
      <c r="YB143" s="76"/>
      <c r="YC143" s="76"/>
      <c r="YD143" s="76"/>
      <c r="YE143" s="76"/>
      <c r="YF143" s="76"/>
      <c r="YG143" s="76"/>
      <c r="YH143" s="76"/>
      <c r="YI143" s="76"/>
      <c r="YJ143" s="76"/>
      <c r="YK143" s="76"/>
      <c r="YL143" s="76"/>
      <c r="YM143" s="76"/>
      <c r="YN143" s="76"/>
      <c r="YO143" s="76"/>
      <c r="YP143" s="76"/>
      <c r="YQ143" s="76"/>
      <c r="YR143" s="76"/>
      <c r="YS143" s="76"/>
      <c r="YT143" s="76"/>
      <c r="YU143" s="76"/>
      <c r="YV143" s="76"/>
      <c r="YW143" s="76"/>
      <c r="YX143" s="76"/>
      <c r="YY143" s="76"/>
      <c r="YZ143" s="76"/>
      <c r="ZA143" s="76"/>
      <c r="ZB143" s="76"/>
      <c r="ZC143" s="76"/>
      <c r="ZD143" s="76"/>
      <c r="ZE143" s="76"/>
      <c r="ZF143" s="76"/>
      <c r="ZG143" s="76"/>
      <c r="ZH143" s="76"/>
      <c r="ZI143" s="76"/>
      <c r="ZJ143" s="76"/>
      <c r="ZK143" s="76"/>
      <c r="ZL143" s="76"/>
      <c r="ZM143" s="76"/>
      <c r="ZN143" s="76"/>
      <c r="ZO143" s="76"/>
      <c r="ZP143" s="76"/>
      <c r="ZQ143" s="76"/>
      <c r="ZR143" s="76"/>
      <c r="ZS143" s="76"/>
      <c r="ZT143" s="76"/>
      <c r="ZU143" s="76"/>
      <c r="ZV143" s="76"/>
      <c r="ZW143" s="76"/>
      <c r="ZX143" s="76"/>
      <c r="ZY143" s="76"/>
      <c r="ZZ143" s="76"/>
      <c r="AAA143" s="76"/>
      <c r="AAB143" s="76"/>
      <c r="AAC143" s="76"/>
      <c r="AAD143" s="76"/>
      <c r="AAE143" s="76"/>
      <c r="AAF143" s="76"/>
      <c r="AAG143" s="76"/>
      <c r="AAH143" s="76"/>
      <c r="AAI143" s="76"/>
      <c r="AAJ143" s="76"/>
      <c r="AAK143" s="76"/>
      <c r="AAL143" s="76"/>
      <c r="AAM143" s="76"/>
      <c r="AAN143" s="76"/>
      <c r="AAO143" s="76"/>
      <c r="AAP143" s="76"/>
      <c r="AAQ143" s="76"/>
      <c r="AAR143" s="76"/>
      <c r="AAS143" s="76"/>
      <c r="AAT143" s="76"/>
      <c r="AAU143" s="76"/>
      <c r="AAV143" s="76"/>
      <c r="AAW143" s="76"/>
      <c r="AAX143" s="76"/>
      <c r="AAY143" s="76"/>
      <c r="AAZ143" s="76"/>
      <c r="ABA143" s="76"/>
      <c r="ABB143" s="76"/>
      <c r="ABC143" s="76"/>
      <c r="ABD143" s="76"/>
      <c r="ABE143" s="76"/>
      <c r="ABF143" s="76"/>
      <c r="ABG143" s="76"/>
      <c r="ABH143" s="76"/>
      <c r="ABI143" s="76"/>
      <c r="ABJ143" s="76"/>
      <c r="ABK143" s="76"/>
      <c r="ABL143" s="76"/>
      <c r="ABM143" s="76"/>
      <c r="ABN143" s="76"/>
      <c r="ABO143" s="76"/>
      <c r="ABP143" s="76"/>
      <c r="ABQ143" s="76"/>
      <c r="ABR143" s="76"/>
      <c r="ABS143" s="76"/>
      <c r="ABT143" s="76"/>
      <c r="ABU143" s="76"/>
      <c r="ABV143" s="76"/>
      <c r="ABW143" s="76"/>
      <c r="ABX143" s="76"/>
      <c r="ABY143" s="76"/>
      <c r="ABZ143" s="76"/>
      <c r="ACA143" s="76"/>
      <c r="ACB143" s="76"/>
      <c r="ACC143" s="76"/>
      <c r="ACD143" s="76"/>
      <c r="ACE143" s="76"/>
      <c r="ACF143" s="76"/>
      <c r="ACG143" s="76"/>
      <c r="ACH143" s="76"/>
      <c r="ACI143" s="76"/>
      <c r="ACJ143" s="76"/>
      <c r="ACK143" s="76"/>
      <c r="ACL143" s="76"/>
      <c r="ACM143" s="76"/>
      <c r="ACN143" s="76"/>
      <c r="ACO143" s="76"/>
      <c r="ACP143" s="76"/>
      <c r="ACQ143" s="76"/>
      <c r="ACR143" s="76"/>
      <c r="ACS143" s="76"/>
      <c r="ACT143" s="76"/>
      <c r="ACU143" s="76"/>
      <c r="ACV143" s="76"/>
      <c r="ACW143" s="76"/>
      <c r="ACX143" s="76"/>
      <c r="ACY143" s="76"/>
      <c r="ACZ143" s="76"/>
      <c r="ADA143" s="76"/>
      <c r="ADB143" s="76"/>
      <c r="ADC143" s="76"/>
      <c r="ADD143" s="76"/>
      <c r="ADE143" s="76"/>
      <c r="ADF143" s="76"/>
      <c r="ADG143" s="76"/>
      <c r="ADH143" s="76"/>
      <c r="ADI143" s="76"/>
      <c r="ADJ143" s="76"/>
      <c r="ADK143" s="76"/>
      <c r="ADL143" s="76"/>
      <c r="ADM143" s="76"/>
      <c r="ADN143" s="76"/>
      <c r="ADO143" s="76"/>
      <c r="ADP143" s="76"/>
      <c r="ADQ143" s="76"/>
      <c r="ADR143" s="76"/>
      <c r="ADS143" s="76"/>
      <c r="ADT143" s="76"/>
      <c r="ADU143" s="76"/>
      <c r="ADV143" s="76"/>
      <c r="ADW143" s="76"/>
      <c r="ADX143" s="76"/>
      <c r="ADY143" s="76"/>
      <c r="ADZ143" s="76"/>
      <c r="AEA143" s="76"/>
      <c r="AEB143" s="76"/>
      <c r="AEC143" s="76"/>
      <c r="AED143" s="76"/>
      <c r="AEE143" s="76"/>
      <c r="AEF143" s="76"/>
      <c r="AEG143" s="76"/>
      <c r="AEH143" s="76"/>
      <c r="AEI143" s="76"/>
      <c r="AEJ143" s="76"/>
      <c r="AEK143" s="76"/>
      <c r="AEL143" s="76"/>
      <c r="AEM143" s="76"/>
      <c r="AEN143" s="76"/>
      <c r="AEO143" s="76"/>
      <c r="AEP143" s="76"/>
      <c r="AEQ143" s="76"/>
      <c r="AER143" s="76"/>
      <c r="AES143" s="76"/>
      <c r="AET143" s="76"/>
      <c r="AEU143" s="76"/>
      <c r="AEV143" s="76"/>
      <c r="AEW143" s="76"/>
      <c r="AEX143" s="76"/>
      <c r="AEY143" s="76"/>
      <c r="AEZ143" s="76"/>
      <c r="AFA143" s="76"/>
      <c r="AFB143" s="76"/>
      <c r="AFC143" s="76"/>
      <c r="AFD143" s="76"/>
      <c r="AFE143" s="76"/>
      <c r="AFF143" s="76"/>
      <c r="AFG143" s="76"/>
      <c r="AFH143" s="76"/>
      <c r="AFI143" s="76"/>
      <c r="AFJ143" s="76"/>
      <c r="AFK143" s="76"/>
      <c r="AFL143" s="76"/>
      <c r="AFM143" s="76"/>
      <c r="AFN143" s="76"/>
      <c r="AFO143" s="76"/>
      <c r="AFP143" s="76"/>
      <c r="AFQ143" s="76"/>
      <c r="AFR143" s="76"/>
      <c r="AFS143" s="76"/>
      <c r="AFT143" s="76"/>
      <c r="AFU143" s="76"/>
      <c r="AFV143" s="76"/>
      <c r="AFW143" s="76"/>
      <c r="AFX143" s="76"/>
      <c r="AFY143" s="76"/>
      <c r="AFZ143" s="76"/>
      <c r="AGA143" s="76"/>
      <c r="AGB143" s="76"/>
      <c r="AGC143" s="76"/>
      <c r="AGD143" s="76"/>
      <c r="AGE143" s="76"/>
      <c r="AGF143" s="76"/>
      <c r="AGG143" s="76"/>
      <c r="AGH143" s="76"/>
      <c r="AGI143" s="76"/>
      <c r="AGJ143" s="76"/>
      <c r="AGK143" s="76"/>
      <c r="AGL143" s="76"/>
      <c r="AGM143" s="76"/>
      <c r="AGN143" s="76"/>
      <c r="AGO143" s="76"/>
      <c r="AGP143" s="76"/>
      <c r="AGQ143" s="76"/>
      <c r="AGR143" s="76"/>
      <c r="AGS143" s="76"/>
      <c r="AGT143" s="76"/>
      <c r="AGU143" s="76"/>
      <c r="AGV143" s="76"/>
      <c r="AGW143" s="76"/>
      <c r="AGX143" s="76"/>
      <c r="AGY143" s="76"/>
      <c r="AGZ143" s="76"/>
      <c r="AHA143" s="76"/>
      <c r="AHB143" s="76"/>
      <c r="AHC143" s="76"/>
      <c r="AHD143" s="76"/>
      <c r="AHE143" s="76"/>
      <c r="AHF143" s="76"/>
      <c r="AHG143" s="76"/>
      <c r="AHH143" s="76"/>
      <c r="AHI143" s="76"/>
      <c r="AHJ143" s="76"/>
      <c r="AHK143" s="76"/>
      <c r="AHL143" s="76"/>
      <c r="AHM143" s="76"/>
      <c r="AHN143" s="76"/>
      <c r="AHO143" s="76"/>
      <c r="AHP143" s="76"/>
      <c r="AHQ143" s="76"/>
      <c r="AHR143" s="76"/>
      <c r="AHS143" s="76"/>
      <c r="AHT143" s="76"/>
      <c r="AHU143" s="76"/>
      <c r="AHV143" s="76"/>
      <c r="AHW143" s="76"/>
      <c r="AHX143" s="76"/>
      <c r="AHY143" s="76"/>
      <c r="AHZ143" s="76"/>
      <c r="AIA143" s="76"/>
      <c r="AIB143" s="76"/>
      <c r="AIC143" s="76"/>
      <c r="AID143" s="76"/>
      <c r="AIE143" s="76"/>
      <c r="AIF143" s="76"/>
      <c r="AIG143" s="76"/>
      <c r="AIH143" s="76"/>
      <c r="AII143" s="76"/>
      <c r="AIJ143" s="76"/>
      <c r="AIK143" s="76"/>
      <c r="AIL143" s="76"/>
      <c r="AIM143" s="76"/>
      <c r="AIN143" s="76"/>
      <c r="AIO143" s="76"/>
      <c r="AIP143" s="76"/>
      <c r="AIQ143" s="76"/>
      <c r="AIR143" s="76"/>
      <c r="AIS143" s="76"/>
      <c r="AIT143" s="76"/>
      <c r="AIU143" s="76"/>
      <c r="AIV143" s="76"/>
      <c r="AIW143" s="76"/>
      <c r="AIX143" s="76"/>
      <c r="AIY143" s="76"/>
      <c r="AIZ143" s="76"/>
      <c r="AJA143" s="76"/>
      <c r="AJB143" s="76"/>
      <c r="AJC143" s="76"/>
      <c r="AJD143" s="76"/>
      <c r="AJE143" s="76"/>
      <c r="AJF143" s="76"/>
      <c r="AJG143" s="76"/>
      <c r="AJH143" s="76"/>
      <c r="AJI143" s="76"/>
      <c r="AJJ143" s="76"/>
      <c r="AJK143" s="76"/>
      <c r="AJL143" s="76"/>
      <c r="AJM143" s="76"/>
      <c r="AJN143" s="76"/>
      <c r="AJO143" s="76"/>
      <c r="AJP143" s="76"/>
      <c r="AJQ143" s="76"/>
      <c r="AJR143" s="76"/>
      <c r="AJS143" s="76"/>
      <c r="AJT143" s="76"/>
      <c r="AJU143" s="76"/>
      <c r="AJV143" s="76"/>
      <c r="AJW143" s="76"/>
      <c r="AJX143" s="76"/>
      <c r="AJY143" s="76"/>
      <c r="AJZ143" s="76"/>
      <c r="AKA143" s="76"/>
      <c r="AKB143" s="76"/>
      <c r="AKC143" s="76"/>
      <c r="AKD143" s="76"/>
      <c r="AKE143" s="76"/>
      <c r="AKF143" s="76"/>
      <c r="AKG143" s="76"/>
      <c r="AKH143" s="76"/>
      <c r="AKI143" s="76"/>
      <c r="AKJ143" s="76"/>
      <c r="AKK143" s="76"/>
      <c r="AKL143" s="76"/>
      <c r="AKM143" s="76"/>
      <c r="AKN143" s="76"/>
      <c r="AKO143" s="76"/>
      <c r="AKP143" s="76"/>
      <c r="AKQ143" s="76"/>
      <c r="AKR143" s="76"/>
      <c r="AKS143" s="76"/>
      <c r="AKT143" s="76"/>
      <c r="AKU143" s="76"/>
      <c r="AKV143" s="76"/>
      <c r="AKW143" s="76"/>
      <c r="AKX143" s="76"/>
      <c r="AKY143" s="76"/>
      <c r="AKZ143" s="76"/>
      <c r="ALA143" s="76"/>
      <c r="ALB143" s="76"/>
      <c r="ALC143" s="76"/>
      <c r="ALD143" s="76"/>
      <c r="ALE143" s="76"/>
      <c r="ALF143" s="76"/>
      <c r="ALG143" s="76"/>
      <c r="ALH143" s="76"/>
      <c r="ALI143" s="76"/>
      <c r="ALJ143" s="76"/>
      <c r="ALK143" s="76"/>
      <c r="ALL143" s="76"/>
      <c r="ALM143" s="76"/>
      <c r="ALN143" s="76"/>
      <c r="ALO143" s="76"/>
      <c r="ALP143" s="76"/>
      <c r="ALQ143" s="76"/>
      <c r="ALR143" s="76"/>
      <c r="ALS143" s="76"/>
      <c r="ALT143" s="76"/>
      <c r="ALU143" s="76"/>
      <c r="ALV143" s="76"/>
      <c r="ALW143" s="76"/>
      <c r="ALX143" s="76"/>
      <c r="ALY143" s="76"/>
      <c r="ALZ143" s="76"/>
      <c r="AMA143" s="76"/>
      <c r="AMB143" s="76"/>
      <c r="AMC143" s="76"/>
      <c r="AMD143" s="76"/>
      <c r="AME143" s="76"/>
    </row>
    <row r="144" spans="1:1019" s="80" customFormat="1">
      <c r="A144" s="20" t="s">
        <v>417</v>
      </c>
      <c r="B144" s="21">
        <v>4011212</v>
      </c>
      <c r="C144" s="21" t="s">
        <v>96</v>
      </c>
      <c r="D144" s="71" t="s">
        <v>63</v>
      </c>
      <c r="E144" s="22" t="s">
        <v>55</v>
      </c>
      <c r="F144" s="59">
        <v>409840</v>
      </c>
      <c r="G144" s="23">
        <v>7.0000000000000007E-2</v>
      </c>
      <c r="H144" s="69">
        <f>$J$6</f>
        <v>0.21229999999999999</v>
      </c>
      <c r="I144" s="23">
        <f t="shared" si="49"/>
        <v>0.08</v>
      </c>
      <c r="J144" s="23">
        <f t="shared" si="50"/>
        <v>32787.199999999997</v>
      </c>
      <c r="K144" s="78">
        <f t="shared" si="51"/>
        <v>28688.800000000003</v>
      </c>
      <c r="L144" s="76"/>
      <c r="M144" s="79"/>
      <c r="N144" s="76"/>
      <c r="O144" s="76"/>
      <c r="P144" s="76"/>
      <c r="Q144" s="76"/>
      <c r="R144" s="76"/>
      <c r="S144" s="76"/>
      <c r="T144" s="76"/>
      <c r="U144" s="76"/>
      <c r="V144" s="76"/>
      <c r="W144" s="76"/>
      <c r="X144" s="76"/>
      <c r="Y144" s="76"/>
      <c r="Z144" s="76"/>
      <c r="AA144" s="76"/>
      <c r="AB144" s="76"/>
      <c r="AC144" s="76"/>
      <c r="AD144" s="76"/>
      <c r="AE144" s="76"/>
      <c r="AF144" s="76"/>
      <c r="AG144" s="76"/>
      <c r="AH144" s="76"/>
      <c r="AI144" s="76"/>
      <c r="AJ144" s="76"/>
      <c r="AK144" s="76"/>
      <c r="AL144" s="76"/>
      <c r="AM144" s="76"/>
      <c r="AN144" s="76"/>
      <c r="AO144" s="76"/>
      <c r="AP144" s="76"/>
      <c r="AQ144" s="76"/>
      <c r="AR144" s="76"/>
      <c r="AS144" s="76"/>
      <c r="AT144" s="76"/>
      <c r="AU144" s="76"/>
      <c r="AV144" s="76"/>
      <c r="AW144" s="76"/>
      <c r="AX144" s="76"/>
      <c r="AY144" s="76"/>
      <c r="AZ144" s="76"/>
      <c r="BA144" s="76"/>
      <c r="BB144" s="76"/>
      <c r="BC144" s="76"/>
      <c r="BD144" s="76"/>
      <c r="BE144" s="76"/>
      <c r="BF144" s="76"/>
      <c r="BG144" s="76"/>
      <c r="BH144" s="76"/>
      <c r="BI144" s="76"/>
      <c r="BJ144" s="76"/>
      <c r="BK144" s="76"/>
      <c r="BL144" s="76"/>
      <c r="BM144" s="76"/>
      <c r="BN144" s="76"/>
      <c r="BO144" s="76"/>
      <c r="BP144" s="76"/>
      <c r="BQ144" s="76"/>
      <c r="BR144" s="76"/>
      <c r="BS144" s="76"/>
      <c r="BT144" s="76"/>
      <c r="BU144" s="76"/>
      <c r="BV144" s="76"/>
      <c r="BW144" s="76"/>
      <c r="BX144" s="76"/>
      <c r="BY144" s="76"/>
      <c r="BZ144" s="76"/>
      <c r="CA144" s="76"/>
      <c r="CB144" s="76"/>
      <c r="CC144" s="76"/>
      <c r="CD144" s="76"/>
      <c r="CE144" s="76"/>
      <c r="CF144" s="76"/>
      <c r="CG144" s="76"/>
      <c r="CH144" s="76"/>
      <c r="CI144" s="76"/>
      <c r="CJ144" s="76"/>
      <c r="CK144" s="76"/>
      <c r="CL144" s="76"/>
      <c r="CM144" s="76"/>
      <c r="CN144" s="76"/>
      <c r="CO144" s="76"/>
      <c r="CP144" s="76"/>
      <c r="CQ144" s="76"/>
      <c r="CR144" s="76"/>
      <c r="CS144" s="76"/>
      <c r="CT144" s="76"/>
      <c r="CU144" s="76"/>
      <c r="CV144" s="76"/>
      <c r="CW144" s="76"/>
      <c r="CX144" s="76"/>
      <c r="CY144" s="76"/>
      <c r="CZ144" s="76"/>
      <c r="DA144" s="76"/>
      <c r="DB144" s="76"/>
      <c r="DC144" s="76"/>
      <c r="DD144" s="76"/>
      <c r="DE144" s="76"/>
      <c r="DF144" s="76"/>
      <c r="DG144" s="76"/>
      <c r="DH144" s="76"/>
      <c r="DI144" s="76"/>
      <c r="DJ144" s="76"/>
      <c r="DK144" s="76"/>
      <c r="DL144" s="76"/>
      <c r="DM144" s="76"/>
      <c r="DN144" s="76"/>
      <c r="DO144" s="76"/>
      <c r="DP144" s="76"/>
      <c r="DQ144" s="76"/>
      <c r="DR144" s="76"/>
      <c r="DS144" s="76"/>
      <c r="DT144" s="76"/>
      <c r="DU144" s="76"/>
      <c r="DV144" s="76"/>
      <c r="DW144" s="76"/>
      <c r="DX144" s="76"/>
      <c r="DY144" s="76"/>
      <c r="DZ144" s="76"/>
      <c r="EA144" s="76"/>
      <c r="EB144" s="76"/>
      <c r="EC144" s="76"/>
      <c r="ED144" s="76"/>
      <c r="EE144" s="76"/>
      <c r="EF144" s="76"/>
      <c r="EG144" s="76"/>
      <c r="EH144" s="76"/>
      <c r="EI144" s="76"/>
      <c r="EJ144" s="76"/>
      <c r="EK144" s="76"/>
      <c r="EL144" s="76"/>
      <c r="EM144" s="76"/>
      <c r="EN144" s="76"/>
      <c r="EO144" s="76"/>
      <c r="EP144" s="76"/>
      <c r="EQ144" s="76"/>
      <c r="ER144" s="76"/>
      <c r="ES144" s="76"/>
      <c r="ET144" s="76"/>
      <c r="EU144" s="76"/>
      <c r="EV144" s="76"/>
      <c r="EW144" s="76"/>
      <c r="EX144" s="76"/>
      <c r="EY144" s="76"/>
      <c r="EZ144" s="76"/>
      <c r="FA144" s="76"/>
      <c r="FB144" s="76"/>
      <c r="FC144" s="76"/>
      <c r="FD144" s="76"/>
      <c r="FE144" s="76"/>
      <c r="FF144" s="76"/>
      <c r="FG144" s="76"/>
      <c r="FH144" s="76"/>
      <c r="FI144" s="76"/>
      <c r="FJ144" s="76"/>
      <c r="FK144" s="76"/>
      <c r="FL144" s="76"/>
      <c r="FM144" s="76"/>
      <c r="FN144" s="76"/>
      <c r="FO144" s="76"/>
      <c r="FP144" s="76"/>
      <c r="FQ144" s="76"/>
      <c r="FR144" s="76"/>
      <c r="FS144" s="76"/>
      <c r="FT144" s="76"/>
      <c r="FU144" s="76"/>
      <c r="FV144" s="76"/>
      <c r="FW144" s="76"/>
      <c r="FX144" s="76"/>
      <c r="FY144" s="76"/>
      <c r="FZ144" s="76"/>
      <c r="GA144" s="76"/>
      <c r="GB144" s="76"/>
      <c r="GC144" s="76"/>
      <c r="GD144" s="76"/>
      <c r="GE144" s="76"/>
      <c r="GF144" s="76"/>
      <c r="GG144" s="76"/>
      <c r="GH144" s="76"/>
      <c r="GI144" s="76"/>
      <c r="GJ144" s="76"/>
      <c r="GK144" s="76"/>
      <c r="GL144" s="76"/>
      <c r="GM144" s="76"/>
      <c r="GN144" s="76"/>
      <c r="GO144" s="76"/>
      <c r="GP144" s="76"/>
      <c r="GQ144" s="76"/>
      <c r="GR144" s="76"/>
      <c r="GS144" s="76"/>
      <c r="GT144" s="76"/>
      <c r="GU144" s="76"/>
      <c r="GV144" s="76"/>
      <c r="GW144" s="76"/>
      <c r="GX144" s="76"/>
      <c r="GY144" s="76"/>
      <c r="GZ144" s="76"/>
      <c r="HA144" s="76"/>
      <c r="HB144" s="76"/>
      <c r="HC144" s="76"/>
      <c r="HD144" s="76"/>
      <c r="HE144" s="76"/>
      <c r="HF144" s="76"/>
      <c r="HG144" s="76"/>
      <c r="HH144" s="76"/>
      <c r="HI144" s="76"/>
      <c r="HJ144" s="76"/>
      <c r="HK144" s="76"/>
      <c r="HL144" s="76"/>
      <c r="HM144" s="76"/>
      <c r="HN144" s="76"/>
      <c r="HO144" s="76"/>
      <c r="HP144" s="76"/>
      <c r="HQ144" s="76"/>
      <c r="HR144" s="76"/>
      <c r="HS144" s="76"/>
      <c r="HT144" s="76"/>
      <c r="HU144" s="76"/>
      <c r="HV144" s="76"/>
      <c r="HW144" s="76"/>
      <c r="HX144" s="76"/>
      <c r="HY144" s="76"/>
      <c r="HZ144" s="76"/>
      <c r="IA144" s="76"/>
      <c r="IB144" s="76"/>
      <c r="IC144" s="76"/>
      <c r="ID144" s="76"/>
      <c r="IE144" s="76"/>
      <c r="IF144" s="76"/>
      <c r="IG144" s="76"/>
      <c r="IH144" s="76"/>
      <c r="II144" s="76"/>
      <c r="IJ144" s="76"/>
      <c r="IK144" s="76"/>
      <c r="IL144" s="76"/>
      <c r="IM144" s="76"/>
      <c r="IN144" s="76"/>
      <c r="IO144" s="76"/>
      <c r="IP144" s="76"/>
      <c r="IQ144" s="76"/>
      <c r="IR144" s="76"/>
      <c r="IS144" s="76"/>
      <c r="IT144" s="76"/>
      <c r="IU144" s="76"/>
      <c r="IV144" s="76"/>
      <c r="IW144" s="76"/>
      <c r="IX144" s="76"/>
      <c r="IY144" s="76"/>
      <c r="IZ144" s="76"/>
      <c r="JA144" s="76"/>
      <c r="JB144" s="76"/>
      <c r="JC144" s="76"/>
      <c r="JD144" s="76"/>
      <c r="JE144" s="76"/>
      <c r="JF144" s="76"/>
      <c r="JG144" s="76"/>
      <c r="JH144" s="76"/>
      <c r="JI144" s="76"/>
      <c r="JJ144" s="76"/>
      <c r="JK144" s="76"/>
      <c r="JL144" s="76"/>
      <c r="JM144" s="76"/>
      <c r="JN144" s="76"/>
      <c r="JO144" s="76"/>
      <c r="JP144" s="76"/>
      <c r="JQ144" s="76"/>
      <c r="JR144" s="76"/>
      <c r="JS144" s="76"/>
      <c r="JT144" s="76"/>
      <c r="JU144" s="76"/>
      <c r="JV144" s="76"/>
      <c r="JW144" s="76"/>
      <c r="JX144" s="76"/>
      <c r="JY144" s="76"/>
      <c r="JZ144" s="76"/>
      <c r="KA144" s="76"/>
      <c r="KB144" s="76"/>
      <c r="KC144" s="76"/>
      <c r="KD144" s="76"/>
      <c r="KE144" s="76"/>
      <c r="KF144" s="76"/>
      <c r="KG144" s="76"/>
      <c r="KH144" s="76"/>
      <c r="KI144" s="76"/>
      <c r="KJ144" s="76"/>
      <c r="KK144" s="76"/>
      <c r="KL144" s="76"/>
      <c r="KM144" s="76"/>
      <c r="KN144" s="76"/>
      <c r="KO144" s="76"/>
      <c r="KP144" s="76"/>
      <c r="KQ144" s="76"/>
      <c r="KR144" s="76"/>
      <c r="KS144" s="76"/>
      <c r="KT144" s="76"/>
      <c r="KU144" s="76"/>
      <c r="KV144" s="76"/>
      <c r="KW144" s="76"/>
      <c r="KX144" s="76"/>
      <c r="KY144" s="76"/>
      <c r="KZ144" s="76"/>
      <c r="LA144" s="76"/>
      <c r="LB144" s="76"/>
      <c r="LC144" s="76"/>
      <c r="LD144" s="76"/>
      <c r="LE144" s="76"/>
      <c r="LF144" s="76"/>
      <c r="LG144" s="76"/>
      <c r="LH144" s="76"/>
      <c r="LI144" s="76"/>
      <c r="LJ144" s="76"/>
      <c r="LK144" s="76"/>
      <c r="LL144" s="76"/>
      <c r="LM144" s="76"/>
      <c r="LN144" s="76"/>
      <c r="LO144" s="76"/>
      <c r="LP144" s="76"/>
      <c r="LQ144" s="76"/>
      <c r="LR144" s="76"/>
      <c r="LS144" s="76"/>
      <c r="LT144" s="76"/>
      <c r="LU144" s="76"/>
      <c r="LV144" s="76"/>
      <c r="LW144" s="76"/>
      <c r="LX144" s="76"/>
      <c r="LY144" s="76"/>
      <c r="LZ144" s="76"/>
      <c r="MA144" s="76"/>
      <c r="MB144" s="76"/>
      <c r="MC144" s="76"/>
      <c r="MD144" s="76"/>
      <c r="ME144" s="76"/>
      <c r="MF144" s="76"/>
      <c r="MG144" s="76"/>
      <c r="MH144" s="76"/>
      <c r="MI144" s="76"/>
      <c r="MJ144" s="76"/>
      <c r="MK144" s="76"/>
      <c r="ML144" s="76"/>
      <c r="MM144" s="76"/>
      <c r="MN144" s="76"/>
      <c r="MO144" s="76"/>
      <c r="MP144" s="76"/>
      <c r="MQ144" s="76"/>
      <c r="MR144" s="76"/>
      <c r="MS144" s="76"/>
      <c r="MT144" s="76"/>
      <c r="MU144" s="76"/>
      <c r="MV144" s="76"/>
      <c r="MW144" s="76"/>
      <c r="MX144" s="76"/>
      <c r="MY144" s="76"/>
      <c r="MZ144" s="76"/>
      <c r="NA144" s="76"/>
      <c r="NB144" s="76"/>
      <c r="NC144" s="76"/>
      <c r="ND144" s="76"/>
      <c r="NE144" s="76"/>
      <c r="NF144" s="76"/>
      <c r="NG144" s="76"/>
      <c r="NH144" s="76"/>
      <c r="NI144" s="76"/>
      <c r="NJ144" s="76"/>
      <c r="NK144" s="76"/>
      <c r="NL144" s="76"/>
      <c r="NM144" s="76"/>
      <c r="NN144" s="76"/>
      <c r="NO144" s="76"/>
      <c r="NP144" s="76"/>
      <c r="NQ144" s="76"/>
      <c r="NR144" s="76"/>
      <c r="NS144" s="76"/>
      <c r="NT144" s="76"/>
      <c r="NU144" s="76"/>
      <c r="NV144" s="76"/>
      <c r="NW144" s="76"/>
      <c r="NX144" s="76"/>
      <c r="NY144" s="76"/>
      <c r="NZ144" s="76"/>
      <c r="OA144" s="76"/>
      <c r="OB144" s="76"/>
      <c r="OC144" s="76"/>
      <c r="OD144" s="76"/>
      <c r="OE144" s="76"/>
      <c r="OF144" s="76"/>
      <c r="OG144" s="76"/>
      <c r="OH144" s="76"/>
      <c r="OI144" s="76"/>
      <c r="OJ144" s="76"/>
      <c r="OK144" s="76"/>
      <c r="OL144" s="76"/>
      <c r="OM144" s="76"/>
      <c r="ON144" s="76"/>
      <c r="OO144" s="76"/>
      <c r="OP144" s="76"/>
      <c r="OQ144" s="76"/>
      <c r="OR144" s="76"/>
      <c r="OS144" s="76"/>
      <c r="OT144" s="76"/>
      <c r="OU144" s="76"/>
      <c r="OV144" s="76"/>
      <c r="OW144" s="76"/>
      <c r="OX144" s="76"/>
      <c r="OY144" s="76"/>
      <c r="OZ144" s="76"/>
      <c r="PA144" s="76"/>
      <c r="PB144" s="76"/>
      <c r="PC144" s="76"/>
      <c r="PD144" s="76"/>
      <c r="PE144" s="76"/>
      <c r="PF144" s="76"/>
      <c r="PG144" s="76"/>
      <c r="PH144" s="76"/>
      <c r="PI144" s="76"/>
      <c r="PJ144" s="76"/>
      <c r="PK144" s="76"/>
      <c r="PL144" s="76"/>
      <c r="PM144" s="76"/>
      <c r="PN144" s="76"/>
      <c r="PO144" s="76"/>
      <c r="PP144" s="76"/>
      <c r="PQ144" s="76"/>
      <c r="PR144" s="76"/>
      <c r="PS144" s="76"/>
      <c r="PT144" s="76"/>
      <c r="PU144" s="76"/>
      <c r="PV144" s="76"/>
      <c r="PW144" s="76"/>
      <c r="PX144" s="76"/>
      <c r="PY144" s="76"/>
      <c r="PZ144" s="76"/>
      <c r="QA144" s="76"/>
      <c r="QB144" s="76"/>
      <c r="QC144" s="76"/>
      <c r="QD144" s="76"/>
      <c r="QE144" s="76"/>
      <c r="QF144" s="76"/>
      <c r="QG144" s="76"/>
      <c r="QH144" s="76"/>
      <c r="QI144" s="76"/>
      <c r="QJ144" s="76"/>
      <c r="QK144" s="76"/>
      <c r="QL144" s="76"/>
      <c r="QM144" s="76"/>
      <c r="QN144" s="76"/>
      <c r="QO144" s="76"/>
      <c r="QP144" s="76"/>
      <c r="QQ144" s="76"/>
      <c r="QR144" s="76"/>
      <c r="QS144" s="76"/>
      <c r="QT144" s="76"/>
      <c r="QU144" s="76"/>
      <c r="QV144" s="76"/>
      <c r="QW144" s="76"/>
      <c r="QX144" s="76"/>
      <c r="QY144" s="76"/>
      <c r="QZ144" s="76"/>
      <c r="RA144" s="76"/>
      <c r="RB144" s="76"/>
      <c r="RC144" s="76"/>
      <c r="RD144" s="76"/>
      <c r="RE144" s="76"/>
      <c r="RF144" s="76"/>
      <c r="RG144" s="76"/>
      <c r="RH144" s="76"/>
      <c r="RI144" s="76"/>
      <c r="RJ144" s="76"/>
      <c r="RK144" s="76"/>
      <c r="RL144" s="76"/>
      <c r="RM144" s="76"/>
      <c r="RN144" s="76"/>
      <c r="RO144" s="76"/>
      <c r="RP144" s="76"/>
      <c r="RQ144" s="76"/>
      <c r="RR144" s="76"/>
      <c r="RS144" s="76"/>
      <c r="RT144" s="76"/>
      <c r="RU144" s="76"/>
      <c r="RV144" s="76"/>
      <c r="RW144" s="76"/>
      <c r="RX144" s="76"/>
      <c r="RY144" s="76"/>
      <c r="RZ144" s="76"/>
      <c r="SA144" s="76"/>
      <c r="SB144" s="76"/>
      <c r="SC144" s="76"/>
      <c r="SD144" s="76"/>
      <c r="SE144" s="76"/>
      <c r="SF144" s="76"/>
      <c r="SG144" s="76"/>
      <c r="SH144" s="76"/>
      <c r="SI144" s="76"/>
      <c r="SJ144" s="76"/>
      <c r="SK144" s="76"/>
      <c r="SL144" s="76"/>
      <c r="SM144" s="76"/>
      <c r="SN144" s="76"/>
      <c r="SO144" s="76"/>
      <c r="SP144" s="76"/>
      <c r="SQ144" s="76"/>
      <c r="SR144" s="76"/>
      <c r="SS144" s="76"/>
      <c r="ST144" s="76"/>
      <c r="SU144" s="76"/>
      <c r="SV144" s="76"/>
      <c r="SW144" s="76"/>
      <c r="SX144" s="76"/>
      <c r="SY144" s="76"/>
      <c r="SZ144" s="76"/>
      <c r="TA144" s="76"/>
      <c r="TB144" s="76"/>
      <c r="TC144" s="76"/>
      <c r="TD144" s="76"/>
      <c r="TE144" s="76"/>
      <c r="TF144" s="76"/>
      <c r="TG144" s="76"/>
      <c r="TH144" s="76"/>
      <c r="TI144" s="76"/>
      <c r="TJ144" s="76"/>
      <c r="TK144" s="76"/>
      <c r="TL144" s="76"/>
      <c r="TM144" s="76"/>
      <c r="TN144" s="76"/>
      <c r="TO144" s="76"/>
      <c r="TP144" s="76"/>
      <c r="TQ144" s="76"/>
      <c r="TR144" s="76"/>
      <c r="TS144" s="76"/>
      <c r="TT144" s="76"/>
      <c r="TU144" s="76"/>
      <c r="TV144" s="76"/>
      <c r="TW144" s="76"/>
      <c r="TX144" s="76"/>
      <c r="TY144" s="76"/>
      <c r="TZ144" s="76"/>
      <c r="UA144" s="76"/>
      <c r="UB144" s="76"/>
      <c r="UC144" s="76"/>
      <c r="UD144" s="76"/>
      <c r="UE144" s="76"/>
      <c r="UF144" s="76"/>
      <c r="UG144" s="76"/>
      <c r="UH144" s="76"/>
      <c r="UI144" s="76"/>
      <c r="UJ144" s="76"/>
      <c r="UK144" s="76"/>
      <c r="UL144" s="76"/>
      <c r="UM144" s="76"/>
      <c r="UN144" s="76"/>
      <c r="UO144" s="76"/>
      <c r="UP144" s="76"/>
      <c r="UQ144" s="76"/>
      <c r="UR144" s="76"/>
      <c r="US144" s="76"/>
      <c r="UT144" s="76"/>
      <c r="UU144" s="76"/>
      <c r="UV144" s="76"/>
      <c r="UW144" s="76"/>
      <c r="UX144" s="76"/>
      <c r="UY144" s="76"/>
      <c r="UZ144" s="76"/>
      <c r="VA144" s="76"/>
      <c r="VB144" s="76"/>
      <c r="VC144" s="76"/>
      <c r="VD144" s="76"/>
      <c r="VE144" s="76"/>
      <c r="VF144" s="76"/>
      <c r="VG144" s="76"/>
      <c r="VH144" s="76"/>
      <c r="VI144" s="76"/>
      <c r="VJ144" s="76"/>
      <c r="VK144" s="76"/>
      <c r="VL144" s="76"/>
      <c r="VM144" s="76"/>
      <c r="VN144" s="76"/>
      <c r="VO144" s="76"/>
      <c r="VP144" s="76"/>
      <c r="VQ144" s="76"/>
      <c r="VR144" s="76"/>
      <c r="VS144" s="76"/>
      <c r="VT144" s="76"/>
      <c r="VU144" s="76"/>
      <c r="VV144" s="76"/>
      <c r="VW144" s="76"/>
      <c r="VX144" s="76"/>
      <c r="VY144" s="76"/>
      <c r="VZ144" s="76"/>
      <c r="WA144" s="76"/>
      <c r="WB144" s="76"/>
      <c r="WC144" s="76"/>
      <c r="WD144" s="76"/>
      <c r="WE144" s="76"/>
      <c r="WF144" s="76"/>
      <c r="WG144" s="76"/>
      <c r="WH144" s="76"/>
      <c r="WI144" s="76"/>
      <c r="WJ144" s="76"/>
      <c r="WK144" s="76"/>
      <c r="WL144" s="76"/>
      <c r="WM144" s="76"/>
      <c r="WN144" s="76"/>
      <c r="WO144" s="76"/>
      <c r="WP144" s="76"/>
      <c r="WQ144" s="76"/>
      <c r="WR144" s="76"/>
      <c r="WS144" s="76"/>
      <c r="WT144" s="76"/>
      <c r="WU144" s="76"/>
      <c r="WV144" s="76"/>
      <c r="WW144" s="76"/>
      <c r="WX144" s="76"/>
      <c r="WY144" s="76"/>
      <c r="WZ144" s="76"/>
      <c r="XA144" s="76"/>
      <c r="XB144" s="76"/>
      <c r="XC144" s="76"/>
      <c r="XD144" s="76"/>
      <c r="XE144" s="76"/>
      <c r="XF144" s="76"/>
      <c r="XG144" s="76"/>
      <c r="XH144" s="76"/>
      <c r="XI144" s="76"/>
      <c r="XJ144" s="76"/>
      <c r="XK144" s="76"/>
      <c r="XL144" s="76"/>
      <c r="XM144" s="76"/>
      <c r="XN144" s="76"/>
      <c r="XO144" s="76"/>
      <c r="XP144" s="76"/>
      <c r="XQ144" s="76"/>
      <c r="XR144" s="76"/>
      <c r="XS144" s="76"/>
      <c r="XT144" s="76"/>
      <c r="XU144" s="76"/>
      <c r="XV144" s="76"/>
      <c r="XW144" s="76"/>
      <c r="XX144" s="76"/>
      <c r="XY144" s="76"/>
      <c r="XZ144" s="76"/>
      <c r="YA144" s="76"/>
      <c r="YB144" s="76"/>
      <c r="YC144" s="76"/>
      <c r="YD144" s="76"/>
      <c r="YE144" s="76"/>
      <c r="YF144" s="76"/>
      <c r="YG144" s="76"/>
      <c r="YH144" s="76"/>
      <c r="YI144" s="76"/>
      <c r="YJ144" s="76"/>
      <c r="YK144" s="76"/>
      <c r="YL144" s="76"/>
      <c r="YM144" s="76"/>
      <c r="YN144" s="76"/>
      <c r="YO144" s="76"/>
      <c r="YP144" s="76"/>
      <c r="YQ144" s="76"/>
      <c r="YR144" s="76"/>
      <c r="YS144" s="76"/>
      <c r="YT144" s="76"/>
      <c r="YU144" s="76"/>
      <c r="YV144" s="76"/>
      <c r="YW144" s="76"/>
      <c r="YX144" s="76"/>
      <c r="YY144" s="76"/>
      <c r="YZ144" s="76"/>
      <c r="ZA144" s="76"/>
      <c r="ZB144" s="76"/>
      <c r="ZC144" s="76"/>
      <c r="ZD144" s="76"/>
      <c r="ZE144" s="76"/>
      <c r="ZF144" s="76"/>
      <c r="ZG144" s="76"/>
      <c r="ZH144" s="76"/>
      <c r="ZI144" s="76"/>
      <c r="ZJ144" s="76"/>
      <c r="ZK144" s="76"/>
      <c r="ZL144" s="76"/>
      <c r="ZM144" s="76"/>
      <c r="ZN144" s="76"/>
      <c r="ZO144" s="76"/>
      <c r="ZP144" s="76"/>
      <c r="ZQ144" s="76"/>
      <c r="ZR144" s="76"/>
      <c r="ZS144" s="76"/>
      <c r="ZT144" s="76"/>
      <c r="ZU144" s="76"/>
      <c r="ZV144" s="76"/>
      <c r="ZW144" s="76"/>
      <c r="ZX144" s="76"/>
      <c r="ZY144" s="76"/>
      <c r="ZZ144" s="76"/>
      <c r="AAA144" s="76"/>
      <c r="AAB144" s="76"/>
      <c r="AAC144" s="76"/>
      <c r="AAD144" s="76"/>
      <c r="AAE144" s="76"/>
      <c r="AAF144" s="76"/>
      <c r="AAG144" s="76"/>
      <c r="AAH144" s="76"/>
      <c r="AAI144" s="76"/>
      <c r="AAJ144" s="76"/>
      <c r="AAK144" s="76"/>
      <c r="AAL144" s="76"/>
      <c r="AAM144" s="76"/>
      <c r="AAN144" s="76"/>
      <c r="AAO144" s="76"/>
      <c r="AAP144" s="76"/>
      <c r="AAQ144" s="76"/>
      <c r="AAR144" s="76"/>
      <c r="AAS144" s="76"/>
      <c r="AAT144" s="76"/>
      <c r="AAU144" s="76"/>
      <c r="AAV144" s="76"/>
      <c r="AAW144" s="76"/>
      <c r="AAX144" s="76"/>
      <c r="AAY144" s="76"/>
      <c r="AAZ144" s="76"/>
      <c r="ABA144" s="76"/>
      <c r="ABB144" s="76"/>
      <c r="ABC144" s="76"/>
      <c r="ABD144" s="76"/>
      <c r="ABE144" s="76"/>
      <c r="ABF144" s="76"/>
      <c r="ABG144" s="76"/>
      <c r="ABH144" s="76"/>
      <c r="ABI144" s="76"/>
      <c r="ABJ144" s="76"/>
      <c r="ABK144" s="76"/>
      <c r="ABL144" s="76"/>
      <c r="ABM144" s="76"/>
      <c r="ABN144" s="76"/>
      <c r="ABO144" s="76"/>
      <c r="ABP144" s="76"/>
      <c r="ABQ144" s="76"/>
      <c r="ABR144" s="76"/>
      <c r="ABS144" s="76"/>
      <c r="ABT144" s="76"/>
      <c r="ABU144" s="76"/>
      <c r="ABV144" s="76"/>
      <c r="ABW144" s="76"/>
      <c r="ABX144" s="76"/>
      <c r="ABY144" s="76"/>
      <c r="ABZ144" s="76"/>
      <c r="ACA144" s="76"/>
      <c r="ACB144" s="76"/>
      <c r="ACC144" s="76"/>
      <c r="ACD144" s="76"/>
      <c r="ACE144" s="76"/>
      <c r="ACF144" s="76"/>
      <c r="ACG144" s="76"/>
      <c r="ACH144" s="76"/>
      <c r="ACI144" s="76"/>
      <c r="ACJ144" s="76"/>
      <c r="ACK144" s="76"/>
      <c r="ACL144" s="76"/>
      <c r="ACM144" s="76"/>
      <c r="ACN144" s="76"/>
      <c r="ACO144" s="76"/>
      <c r="ACP144" s="76"/>
      <c r="ACQ144" s="76"/>
      <c r="ACR144" s="76"/>
      <c r="ACS144" s="76"/>
      <c r="ACT144" s="76"/>
      <c r="ACU144" s="76"/>
      <c r="ACV144" s="76"/>
      <c r="ACW144" s="76"/>
      <c r="ACX144" s="76"/>
      <c r="ACY144" s="76"/>
      <c r="ACZ144" s="76"/>
      <c r="ADA144" s="76"/>
      <c r="ADB144" s="76"/>
      <c r="ADC144" s="76"/>
      <c r="ADD144" s="76"/>
      <c r="ADE144" s="76"/>
      <c r="ADF144" s="76"/>
      <c r="ADG144" s="76"/>
      <c r="ADH144" s="76"/>
      <c r="ADI144" s="76"/>
      <c r="ADJ144" s="76"/>
      <c r="ADK144" s="76"/>
      <c r="ADL144" s="76"/>
      <c r="ADM144" s="76"/>
      <c r="ADN144" s="76"/>
      <c r="ADO144" s="76"/>
      <c r="ADP144" s="76"/>
      <c r="ADQ144" s="76"/>
      <c r="ADR144" s="76"/>
      <c r="ADS144" s="76"/>
      <c r="ADT144" s="76"/>
      <c r="ADU144" s="76"/>
      <c r="ADV144" s="76"/>
      <c r="ADW144" s="76"/>
      <c r="ADX144" s="76"/>
      <c r="ADY144" s="76"/>
      <c r="ADZ144" s="76"/>
      <c r="AEA144" s="76"/>
      <c r="AEB144" s="76"/>
      <c r="AEC144" s="76"/>
      <c r="AED144" s="76"/>
      <c r="AEE144" s="76"/>
      <c r="AEF144" s="76"/>
      <c r="AEG144" s="76"/>
      <c r="AEH144" s="76"/>
      <c r="AEI144" s="76"/>
      <c r="AEJ144" s="76"/>
      <c r="AEK144" s="76"/>
      <c r="AEL144" s="76"/>
      <c r="AEM144" s="76"/>
      <c r="AEN144" s="76"/>
      <c r="AEO144" s="76"/>
      <c r="AEP144" s="76"/>
      <c r="AEQ144" s="76"/>
      <c r="AER144" s="76"/>
      <c r="AES144" s="76"/>
      <c r="AET144" s="76"/>
      <c r="AEU144" s="76"/>
      <c r="AEV144" s="76"/>
      <c r="AEW144" s="76"/>
      <c r="AEX144" s="76"/>
      <c r="AEY144" s="76"/>
      <c r="AEZ144" s="76"/>
      <c r="AFA144" s="76"/>
      <c r="AFB144" s="76"/>
      <c r="AFC144" s="76"/>
      <c r="AFD144" s="76"/>
      <c r="AFE144" s="76"/>
      <c r="AFF144" s="76"/>
      <c r="AFG144" s="76"/>
      <c r="AFH144" s="76"/>
      <c r="AFI144" s="76"/>
      <c r="AFJ144" s="76"/>
      <c r="AFK144" s="76"/>
      <c r="AFL144" s="76"/>
      <c r="AFM144" s="76"/>
      <c r="AFN144" s="76"/>
      <c r="AFO144" s="76"/>
      <c r="AFP144" s="76"/>
      <c r="AFQ144" s="76"/>
      <c r="AFR144" s="76"/>
      <c r="AFS144" s="76"/>
      <c r="AFT144" s="76"/>
      <c r="AFU144" s="76"/>
      <c r="AFV144" s="76"/>
      <c r="AFW144" s="76"/>
      <c r="AFX144" s="76"/>
      <c r="AFY144" s="76"/>
      <c r="AFZ144" s="76"/>
      <c r="AGA144" s="76"/>
      <c r="AGB144" s="76"/>
      <c r="AGC144" s="76"/>
      <c r="AGD144" s="76"/>
      <c r="AGE144" s="76"/>
      <c r="AGF144" s="76"/>
      <c r="AGG144" s="76"/>
      <c r="AGH144" s="76"/>
      <c r="AGI144" s="76"/>
      <c r="AGJ144" s="76"/>
      <c r="AGK144" s="76"/>
      <c r="AGL144" s="76"/>
      <c r="AGM144" s="76"/>
      <c r="AGN144" s="76"/>
      <c r="AGO144" s="76"/>
      <c r="AGP144" s="76"/>
      <c r="AGQ144" s="76"/>
      <c r="AGR144" s="76"/>
      <c r="AGS144" s="76"/>
      <c r="AGT144" s="76"/>
      <c r="AGU144" s="76"/>
      <c r="AGV144" s="76"/>
      <c r="AGW144" s="76"/>
      <c r="AGX144" s="76"/>
      <c r="AGY144" s="76"/>
      <c r="AGZ144" s="76"/>
      <c r="AHA144" s="76"/>
      <c r="AHB144" s="76"/>
      <c r="AHC144" s="76"/>
      <c r="AHD144" s="76"/>
      <c r="AHE144" s="76"/>
      <c r="AHF144" s="76"/>
      <c r="AHG144" s="76"/>
      <c r="AHH144" s="76"/>
      <c r="AHI144" s="76"/>
      <c r="AHJ144" s="76"/>
      <c r="AHK144" s="76"/>
      <c r="AHL144" s="76"/>
      <c r="AHM144" s="76"/>
      <c r="AHN144" s="76"/>
      <c r="AHO144" s="76"/>
      <c r="AHP144" s="76"/>
      <c r="AHQ144" s="76"/>
      <c r="AHR144" s="76"/>
      <c r="AHS144" s="76"/>
      <c r="AHT144" s="76"/>
      <c r="AHU144" s="76"/>
      <c r="AHV144" s="76"/>
      <c r="AHW144" s="76"/>
      <c r="AHX144" s="76"/>
      <c r="AHY144" s="76"/>
      <c r="AHZ144" s="76"/>
      <c r="AIA144" s="76"/>
      <c r="AIB144" s="76"/>
      <c r="AIC144" s="76"/>
      <c r="AID144" s="76"/>
      <c r="AIE144" s="76"/>
      <c r="AIF144" s="76"/>
      <c r="AIG144" s="76"/>
      <c r="AIH144" s="76"/>
      <c r="AII144" s="76"/>
      <c r="AIJ144" s="76"/>
      <c r="AIK144" s="76"/>
      <c r="AIL144" s="76"/>
      <c r="AIM144" s="76"/>
      <c r="AIN144" s="76"/>
      <c r="AIO144" s="76"/>
      <c r="AIP144" s="76"/>
      <c r="AIQ144" s="76"/>
      <c r="AIR144" s="76"/>
      <c r="AIS144" s="76"/>
      <c r="AIT144" s="76"/>
      <c r="AIU144" s="76"/>
      <c r="AIV144" s="76"/>
      <c r="AIW144" s="76"/>
      <c r="AIX144" s="76"/>
      <c r="AIY144" s="76"/>
      <c r="AIZ144" s="76"/>
      <c r="AJA144" s="76"/>
      <c r="AJB144" s="76"/>
      <c r="AJC144" s="76"/>
      <c r="AJD144" s="76"/>
      <c r="AJE144" s="76"/>
      <c r="AJF144" s="76"/>
      <c r="AJG144" s="76"/>
      <c r="AJH144" s="76"/>
      <c r="AJI144" s="76"/>
      <c r="AJJ144" s="76"/>
      <c r="AJK144" s="76"/>
      <c r="AJL144" s="76"/>
      <c r="AJM144" s="76"/>
      <c r="AJN144" s="76"/>
      <c r="AJO144" s="76"/>
      <c r="AJP144" s="76"/>
      <c r="AJQ144" s="76"/>
      <c r="AJR144" s="76"/>
      <c r="AJS144" s="76"/>
      <c r="AJT144" s="76"/>
      <c r="AJU144" s="76"/>
      <c r="AJV144" s="76"/>
      <c r="AJW144" s="76"/>
      <c r="AJX144" s="76"/>
      <c r="AJY144" s="76"/>
      <c r="AJZ144" s="76"/>
      <c r="AKA144" s="76"/>
      <c r="AKB144" s="76"/>
      <c r="AKC144" s="76"/>
      <c r="AKD144" s="76"/>
      <c r="AKE144" s="76"/>
      <c r="AKF144" s="76"/>
      <c r="AKG144" s="76"/>
      <c r="AKH144" s="76"/>
      <c r="AKI144" s="76"/>
      <c r="AKJ144" s="76"/>
      <c r="AKK144" s="76"/>
      <c r="AKL144" s="76"/>
      <c r="AKM144" s="76"/>
      <c r="AKN144" s="76"/>
      <c r="AKO144" s="76"/>
      <c r="AKP144" s="76"/>
      <c r="AKQ144" s="76"/>
      <c r="AKR144" s="76"/>
      <c r="AKS144" s="76"/>
      <c r="AKT144" s="76"/>
      <c r="AKU144" s="76"/>
      <c r="AKV144" s="76"/>
      <c r="AKW144" s="76"/>
      <c r="AKX144" s="76"/>
      <c r="AKY144" s="76"/>
      <c r="AKZ144" s="76"/>
      <c r="ALA144" s="76"/>
      <c r="ALB144" s="76"/>
      <c r="ALC144" s="76"/>
      <c r="ALD144" s="76"/>
      <c r="ALE144" s="76"/>
      <c r="ALF144" s="76"/>
      <c r="ALG144" s="76"/>
      <c r="ALH144" s="76"/>
      <c r="ALI144" s="76"/>
      <c r="ALJ144" s="76"/>
      <c r="ALK144" s="76"/>
      <c r="ALL144" s="76"/>
      <c r="ALM144" s="76"/>
      <c r="ALN144" s="76"/>
      <c r="ALO144" s="76"/>
      <c r="ALP144" s="76"/>
      <c r="ALQ144" s="76"/>
      <c r="ALR144" s="76"/>
      <c r="ALS144" s="76"/>
      <c r="ALT144" s="76"/>
      <c r="ALU144" s="76"/>
      <c r="ALV144" s="76"/>
      <c r="ALW144" s="76"/>
      <c r="ALX144" s="76"/>
      <c r="ALY144" s="76"/>
      <c r="ALZ144" s="76"/>
      <c r="AMA144" s="76"/>
      <c r="AMB144" s="76"/>
      <c r="AMC144" s="76"/>
      <c r="AMD144" s="76"/>
      <c r="AME144" s="76"/>
    </row>
    <row r="145" spans="1:1019" s="80" customFormat="1">
      <c r="A145" s="20" t="s">
        <v>418</v>
      </c>
      <c r="B145" s="21">
        <v>4011351</v>
      </c>
      <c r="C145" s="21" t="s">
        <v>96</v>
      </c>
      <c r="D145" s="71" t="s">
        <v>60</v>
      </c>
      <c r="E145" s="22" t="s">
        <v>55</v>
      </c>
      <c r="F145" s="59">
        <v>32000</v>
      </c>
      <c r="G145" s="23">
        <v>0.38</v>
      </c>
      <c r="H145" s="69">
        <f>$J$6</f>
        <v>0.21229999999999999</v>
      </c>
      <c r="I145" s="23">
        <f t="shared" si="49"/>
        <v>0.46</v>
      </c>
      <c r="J145" s="23">
        <f t="shared" si="50"/>
        <v>14720</v>
      </c>
      <c r="K145" s="78">
        <f t="shared" si="51"/>
        <v>12160</v>
      </c>
      <c r="L145" s="76"/>
      <c r="M145" s="79"/>
      <c r="N145" s="76"/>
      <c r="O145" s="76"/>
      <c r="P145" s="76"/>
      <c r="Q145" s="76"/>
      <c r="R145" s="76"/>
      <c r="S145" s="76"/>
      <c r="T145" s="76"/>
      <c r="U145" s="76"/>
      <c r="V145" s="76"/>
      <c r="W145" s="76"/>
      <c r="X145" s="76"/>
      <c r="Y145" s="76"/>
      <c r="Z145" s="76"/>
      <c r="AA145" s="76"/>
      <c r="AB145" s="76"/>
      <c r="AC145" s="76"/>
      <c r="AD145" s="76"/>
      <c r="AE145" s="76"/>
      <c r="AF145" s="76"/>
      <c r="AG145" s="76"/>
      <c r="AH145" s="76"/>
      <c r="AI145" s="76"/>
      <c r="AJ145" s="76"/>
      <c r="AK145" s="76"/>
      <c r="AL145" s="76"/>
      <c r="AM145" s="76"/>
      <c r="AN145" s="76"/>
      <c r="AO145" s="76"/>
      <c r="AP145" s="76"/>
      <c r="AQ145" s="76"/>
      <c r="AR145" s="76"/>
      <c r="AS145" s="76"/>
      <c r="AT145" s="76"/>
      <c r="AU145" s="76"/>
      <c r="AV145" s="76"/>
      <c r="AW145" s="76"/>
      <c r="AX145" s="76"/>
      <c r="AY145" s="76"/>
      <c r="AZ145" s="76"/>
      <c r="BA145" s="76"/>
      <c r="BB145" s="76"/>
      <c r="BC145" s="76"/>
      <c r="BD145" s="76"/>
      <c r="BE145" s="76"/>
      <c r="BF145" s="76"/>
      <c r="BG145" s="76"/>
      <c r="BH145" s="76"/>
      <c r="BI145" s="76"/>
      <c r="BJ145" s="76"/>
      <c r="BK145" s="76"/>
      <c r="BL145" s="76"/>
      <c r="BM145" s="76"/>
      <c r="BN145" s="76"/>
      <c r="BO145" s="76"/>
      <c r="BP145" s="76"/>
      <c r="BQ145" s="76"/>
      <c r="BR145" s="76"/>
      <c r="BS145" s="76"/>
      <c r="BT145" s="76"/>
      <c r="BU145" s="76"/>
      <c r="BV145" s="76"/>
      <c r="BW145" s="76"/>
      <c r="BX145" s="76"/>
      <c r="BY145" s="76"/>
      <c r="BZ145" s="76"/>
      <c r="CA145" s="76"/>
      <c r="CB145" s="76"/>
      <c r="CC145" s="76"/>
      <c r="CD145" s="76"/>
      <c r="CE145" s="76"/>
      <c r="CF145" s="76"/>
      <c r="CG145" s="76"/>
      <c r="CH145" s="76"/>
      <c r="CI145" s="76"/>
      <c r="CJ145" s="76"/>
      <c r="CK145" s="76"/>
      <c r="CL145" s="76"/>
      <c r="CM145" s="76"/>
      <c r="CN145" s="76"/>
      <c r="CO145" s="76"/>
      <c r="CP145" s="76"/>
      <c r="CQ145" s="76"/>
      <c r="CR145" s="76"/>
      <c r="CS145" s="76"/>
      <c r="CT145" s="76"/>
      <c r="CU145" s="76"/>
      <c r="CV145" s="76"/>
      <c r="CW145" s="76"/>
      <c r="CX145" s="76"/>
      <c r="CY145" s="76"/>
      <c r="CZ145" s="76"/>
      <c r="DA145" s="76"/>
      <c r="DB145" s="76"/>
      <c r="DC145" s="76"/>
      <c r="DD145" s="76"/>
      <c r="DE145" s="76"/>
      <c r="DF145" s="76"/>
      <c r="DG145" s="76"/>
      <c r="DH145" s="76"/>
      <c r="DI145" s="76"/>
      <c r="DJ145" s="76"/>
      <c r="DK145" s="76"/>
      <c r="DL145" s="76"/>
      <c r="DM145" s="76"/>
      <c r="DN145" s="76"/>
      <c r="DO145" s="76"/>
      <c r="DP145" s="76"/>
      <c r="DQ145" s="76"/>
      <c r="DR145" s="76"/>
      <c r="DS145" s="76"/>
      <c r="DT145" s="76"/>
      <c r="DU145" s="76"/>
      <c r="DV145" s="76"/>
      <c r="DW145" s="76"/>
      <c r="DX145" s="76"/>
      <c r="DY145" s="76"/>
      <c r="DZ145" s="76"/>
      <c r="EA145" s="76"/>
      <c r="EB145" s="76"/>
      <c r="EC145" s="76"/>
      <c r="ED145" s="76"/>
      <c r="EE145" s="76"/>
      <c r="EF145" s="76"/>
      <c r="EG145" s="76"/>
      <c r="EH145" s="76"/>
      <c r="EI145" s="76"/>
      <c r="EJ145" s="76"/>
      <c r="EK145" s="76"/>
      <c r="EL145" s="76"/>
      <c r="EM145" s="76"/>
      <c r="EN145" s="76"/>
      <c r="EO145" s="76"/>
      <c r="EP145" s="76"/>
      <c r="EQ145" s="76"/>
      <c r="ER145" s="76"/>
      <c r="ES145" s="76"/>
      <c r="ET145" s="76"/>
      <c r="EU145" s="76"/>
      <c r="EV145" s="76"/>
      <c r="EW145" s="76"/>
      <c r="EX145" s="76"/>
      <c r="EY145" s="76"/>
      <c r="EZ145" s="76"/>
      <c r="FA145" s="76"/>
      <c r="FB145" s="76"/>
      <c r="FC145" s="76"/>
      <c r="FD145" s="76"/>
      <c r="FE145" s="76"/>
      <c r="FF145" s="76"/>
      <c r="FG145" s="76"/>
      <c r="FH145" s="76"/>
      <c r="FI145" s="76"/>
      <c r="FJ145" s="76"/>
      <c r="FK145" s="76"/>
      <c r="FL145" s="76"/>
      <c r="FM145" s="76"/>
      <c r="FN145" s="76"/>
      <c r="FO145" s="76"/>
      <c r="FP145" s="76"/>
      <c r="FQ145" s="76"/>
      <c r="FR145" s="76"/>
      <c r="FS145" s="76"/>
      <c r="FT145" s="76"/>
      <c r="FU145" s="76"/>
      <c r="FV145" s="76"/>
      <c r="FW145" s="76"/>
      <c r="FX145" s="76"/>
      <c r="FY145" s="76"/>
      <c r="FZ145" s="76"/>
      <c r="GA145" s="76"/>
      <c r="GB145" s="76"/>
      <c r="GC145" s="76"/>
      <c r="GD145" s="76"/>
      <c r="GE145" s="76"/>
      <c r="GF145" s="76"/>
      <c r="GG145" s="76"/>
      <c r="GH145" s="76"/>
      <c r="GI145" s="76"/>
      <c r="GJ145" s="76"/>
      <c r="GK145" s="76"/>
      <c r="GL145" s="76"/>
      <c r="GM145" s="76"/>
      <c r="GN145" s="76"/>
      <c r="GO145" s="76"/>
      <c r="GP145" s="76"/>
      <c r="GQ145" s="76"/>
      <c r="GR145" s="76"/>
      <c r="GS145" s="76"/>
      <c r="GT145" s="76"/>
      <c r="GU145" s="76"/>
      <c r="GV145" s="76"/>
      <c r="GW145" s="76"/>
      <c r="GX145" s="76"/>
      <c r="GY145" s="76"/>
      <c r="GZ145" s="76"/>
      <c r="HA145" s="76"/>
      <c r="HB145" s="76"/>
      <c r="HC145" s="76"/>
      <c r="HD145" s="76"/>
      <c r="HE145" s="76"/>
      <c r="HF145" s="76"/>
      <c r="HG145" s="76"/>
      <c r="HH145" s="76"/>
      <c r="HI145" s="76"/>
      <c r="HJ145" s="76"/>
      <c r="HK145" s="76"/>
      <c r="HL145" s="76"/>
      <c r="HM145" s="76"/>
      <c r="HN145" s="76"/>
      <c r="HO145" s="76"/>
      <c r="HP145" s="76"/>
      <c r="HQ145" s="76"/>
      <c r="HR145" s="76"/>
      <c r="HS145" s="76"/>
      <c r="HT145" s="76"/>
      <c r="HU145" s="76"/>
      <c r="HV145" s="76"/>
      <c r="HW145" s="76"/>
      <c r="HX145" s="76"/>
      <c r="HY145" s="76"/>
      <c r="HZ145" s="76"/>
      <c r="IA145" s="76"/>
      <c r="IB145" s="76"/>
      <c r="IC145" s="76"/>
      <c r="ID145" s="76"/>
      <c r="IE145" s="76"/>
      <c r="IF145" s="76"/>
      <c r="IG145" s="76"/>
      <c r="IH145" s="76"/>
      <c r="II145" s="76"/>
      <c r="IJ145" s="76"/>
      <c r="IK145" s="76"/>
      <c r="IL145" s="76"/>
      <c r="IM145" s="76"/>
      <c r="IN145" s="76"/>
      <c r="IO145" s="76"/>
      <c r="IP145" s="76"/>
      <c r="IQ145" s="76"/>
      <c r="IR145" s="76"/>
      <c r="IS145" s="76"/>
      <c r="IT145" s="76"/>
      <c r="IU145" s="76"/>
      <c r="IV145" s="76"/>
      <c r="IW145" s="76"/>
      <c r="IX145" s="76"/>
      <c r="IY145" s="76"/>
      <c r="IZ145" s="76"/>
      <c r="JA145" s="76"/>
      <c r="JB145" s="76"/>
      <c r="JC145" s="76"/>
      <c r="JD145" s="76"/>
      <c r="JE145" s="76"/>
      <c r="JF145" s="76"/>
      <c r="JG145" s="76"/>
      <c r="JH145" s="76"/>
      <c r="JI145" s="76"/>
      <c r="JJ145" s="76"/>
      <c r="JK145" s="76"/>
      <c r="JL145" s="76"/>
      <c r="JM145" s="76"/>
      <c r="JN145" s="76"/>
      <c r="JO145" s="76"/>
      <c r="JP145" s="76"/>
      <c r="JQ145" s="76"/>
      <c r="JR145" s="76"/>
      <c r="JS145" s="76"/>
      <c r="JT145" s="76"/>
      <c r="JU145" s="76"/>
      <c r="JV145" s="76"/>
      <c r="JW145" s="76"/>
      <c r="JX145" s="76"/>
      <c r="JY145" s="76"/>
      <c r="JZ145" s="76"/>
      <c r="KA145" s="76"/>
      <c r="KB145" s="76"/>
      <c r="KC145" s="76"/>
      <c r="KD145" s="76"/>
      <c r="KE145" s="76"/>
      <c r="KF145" s="76"/>
      <c r="KG145" s="76"/>
      <c r="KH145" s="76"/>
      <c r="KI145" s="76"/>
      <c r="KJ145" s="76"/>
      <c r="KK145" s="76"/>
      <c r="KL145" s="76"/>
      <c r="KM145" s="76"/>
      <c r="KN145" s="76"/>
      <c r="KO145" s="76"/>
      <c r="KP145" s="76"/>
      <c r="KQ145" s="76"/>
      <c r="KR145" s="76"/>
      <c r="KS145" s="76"/>
      <c r="KT145" s="76"/>
      <c r="KU145" s="76"/>
      <c r="KV145" s="76"/>
      <c r="KW145" s="76"/>
      <c r="KX145" s="76"/>
      <c r="KY145" s="76"/>
      <c r="KZ145" s="76"/>
      <c r="LA145" s="76"/>
      <c r="LB145" s="76"/>
      <c r="LC145" s="76"/>
      <c r="LD145" s="76"/>
      <c r="LE145" s="76"/>
      <c r="LF145" s="76"/>
      <c r="LG145" s="76"/>
      <c r="LH145" s="76"/>
      <c r="LI145" s="76"/>
      <c r="LJ145" s="76"/>
      <c r="LK145" s="76"/>
      <c r="LL145" s="76"/>
      <c r="LM145" s="76"/>
      <c r="LN145" s="76"/>
      <c r="LO145" s="76"/>
      <c r="LP145" s="76"/>
      <c r="LQ145" s="76"/>
      <c r="LR145" s="76"/>
      <c r="LS145" s="76"/>
      <c r="LT145" s="76"/>
      <c r="LU145" s="76"/>
      <c r="LV145" s="76"/>
      <c r="LW145" s="76"/>
      <c r="LX145" s="76"/>
      <c r="LY145" s="76"/>
      <c r="LZ145" s="76"/>
      <c r="MA145" s="76"/>
      <c r="MB145" s="76"/>
      <c r="MC145" s="76"/>
      <c r="MD145" s="76"/>
      <c r="ME145" s="76"/>
      <c r="MF145" s="76"/>
      <c r="MG145" s="76"/>
      <c r="MH145" s="76"/>
      <c r="MI145" s="76"/>
      <c r="MJ145" s="76"/>
      <c r="MK145" s="76"/>
      <c r="ML145" s="76"/>
      <c r="MM145" s="76"/>
      <c r="MN145" s="76"/>
      <c r="MO145" s="76"/>
      <c r="MP145" s="76"/>
      <c r="MQ145" s="76"/>
      <c r="MR145" s="76"/>
      <c r="MS145" s="76"/>
      <c r="MT145" s="76"/>
      <c r="MU145" s="76"/>
      <c r="MV145" s="76"/>
      <c r="MW145" s="76"/>
      <c r="MX145" s="76"/>
      <c r="MY145" s="76"/>
      <c r="MZ145" s="76"/>
      <c r="NA145" s="76"/>
      <c r="NB145" s="76"/>
      <c r="NC145" s="76"/>
      <c r="ND145" s="76"/>
      <c r="NE145" s="76"/>
      <c r="NF145" s="76"/>
      <c r="NG145" s="76"/>
      <c r="NH145" s="76"/>
      <c r="NI145" s="76"/>
      <c r="NJ145" s="76"/>
      <c r="NK145" s="76"/>
      <c r="NL145" s="76"/>
      <c r="NM145" s="76"/>
      <c r="NN145" s="76"/>
      <c r="NO145" s="76"/>
      <c r="NP145" s="76"/>
      <c r="NQ145" s="76"/>
      <c r="NR145" s="76"/>
      <c r="NS145" s="76"/>
      <c r="NT145" s="76"/>
      <c r="NU145" s="76"/>
      <c r="NV145" s="76"/>
      <c r="NW145" s="76"/>
      <c r="NX145" s="76"/>
      <c r="NY145" s="76"/>
      <c r="NZ145" s="76"/>
      <c r="OA145" s="76"/>
      <c r="OB145" s="76"/>
      <c r="OC145" s="76"/>
      <c r="OD145" s="76"/>
      <c r="OE145" s="76"/>
      <c r="OF145" s="76"/>
      <c r="OG145" s="76"/>
      <c r="OH145" s="76"/>
      <c r="OI145" s="76"/>
      <c r="OJ145" s="76"/>
      <c r="OK145" s="76"/>
      <c r="OL145" s="76"/>
      <c r="OM145" s="76"/>
      <c r="ON145" s="76"/>
      <c r="OO145" s="76"/>
      <c r="OP145" s="76"/>
      <c r="OQ145" s="76"/>
      <c r="OR145" s="76"/>
      <c r="OS145" s="76"/>
      <c r="OT145" s="76"/>
      <c r="OU145" s="76"/>
      <c r="OV145" s="76"/>
      <c r="OW145" s="76"/>
      <c r="OX145" s="76"/>
      <c r="OY145" s="76"/>
      <c r="OZ145" s="76"/>
      <c r="PA145" s="76"/>
      <c r="PB145" s="76"/>
      <c r="PC145" s="76"/>
      <c r="PD145" s="76"/>
      <c r="PE145" s="76"/>
      <c r="PF145" s="76"/>
      <c r="PG145" s="76"/>
      <c r="PH145" s="76"/>
      <c r="PI145" s="76"/>
      <c r="PJ145" s="76"/>
      <c r="PK145" s="76"/>
      <c r="PL145" s="76"/>
      <c r="PM145" s="76"/>
      <c r="PN145" s="76"/>
      <c r="PO145" s="76"/>
      <c r="PP145" s="76"/>
      <c r="PQ145" s="76"/>
      <c r="PR145" s="76"/>
      <c r="PS145" s="76"/>
      <c r="PT145" s="76"/>
      <c r="PU145" s="76"/>
      <c r="PV145" s="76"/>
      <c r="PW145" s="76"/>
      <c r="PX145" s="76"/>
      <c r="PY145" s="76"/>
      <c r="PZ145" s="76"/>
      <c r="QA145" s="76"/>
      <c r="QB145" s="76"/>
      <c r="QC145" s="76"/>
      <c r="QD145" s="76"/>
      <c r="QE145" s="76"/>
      <c r="QF145" s="76"/>
      <c r="QG145" s="76"/>
      <c r="QH145" s="76"/>
      <c r="QI145" s="76"/>
      <c r="QJ145" s="76"/>
      <c r="QK145" s="76"/>
      <c r="QL145" s="76"/>
      <c r="QM145" s="76"/>
      <c r="QN145" s="76"/>
      <c r="QO145" s="76"/>
      <c r="QP145" s="76"/>
      <c r="QQ145" s="76"/>
      <c r="QR145" s="76"/>
      <c r="QS145" s="76"/>
      <c r="QT145" s="76"/>
      <c r="QU145" s="76"/>
      <c r="QV145" s="76"/>
      <c r="QW145" s="76"/>
      <c r="QX145" s="76"/>
      <c r="QY145" s="76"/>
      <c r="QZ145" s="76"/>
      <c r="RA145" s="76"/>
      <c r="RB145" s="76"/>
      <c r="RC145" s="76"/>
      <c r="RD145" s="76"/>
      <c r="RE145" s="76"/>
      <c r="RF145" s="76"/>
      <c r="RG145" s="76"/>
      <c r="RH145" s="76"/>
      <c r="RI145" s="76"/>
      <c r="RJ145" s="76"/>
      <c r="RK145" s="76"/>
      <c r="RL145" s="76"/>
      <c r="RM145" s="76"/>
      <c r="RN145" s="76"/>
      <c r="RO145" s="76"/>
      <c r="RP145" s="76"/>
      <c r="RQ145" s="76"/>
      <c r="RR145" s="76"/>
      <c r="RS145" s="76"/>
      <c r="RT145" s="76"/>
      <c r="RU145" s="76"/>
      <c r="RV145" s="76"/>
      <c r="RW145" s="76"/>
      <c r="RX145" s="76"/>
      <c r="RY145" s="76"/>
      <c r="RZ145" s="76"/>
      <c r="SA145" s="76"/>
      <c r="SB145" s="76"/>
      <c r="SC145" s="76"/>
      <c r="SD145" s="76"/>
      <c r="SE145" s="76"/>
      <c r="SF145" s="76"/>
      <c r="SG145" s="76"/>
      <c r="SH145" s="76"/>
      <c r="SI145" s="76"/>
      <c r="SJ145" s="76"/>
      <c r="SK145" s="76"/>
      <c r="SL145" s="76"/>
      <c r="SM145" s="76"/>
      <c r="SN145" s="76"/>
      <c r="SO145" s="76"/>
      <c r="SP145" s="76"/>
      <c r="SQ145" s="76"/>
      <c r="SR145" s="76"/>
      <c r="SS145" s="76"/>
      <c r="ST145" s="76"/>
      <c r="SU145" s="76"/>
      <c r="SV145" s="76"/>
      <c r="SW145" s="76"/>
      <c r="SX145" s="76"/>
      <c r="SY145" s="76"/>
      <c r="SZ145" s="76"/>
      <c r="TA145" s="76"/>
      <c r="TB145" s="76"/>
      <c r="TC145" s="76"/>
      <c r="TD145" s="76"/>
      <c r="TE145" s="76"/>
      <c r="TF145" s="76"/>
      <c r="TG145" s="76"/>
      <c r="TH145" s="76"/>
      <c r="TI145" s="76"/>
      <c r="TJ145" s="76"/>
      <c r="TK145" s="76"/>
      <c r="TL145" s="76"/>
      <c r="TM145" s="76"/>
      <c r="TN145" s="76"/>
      <c r="TO145" s="76"/>
      <c r="TP145" s="76"/>
      <c r="TQ145" s="76"/>
      <c r="TR145" s="76"/>
      <c r="TS145" s="76"/>
      <c r="TT145" s="76"/>
      <c r="TU145" s="76"/>
      <c r="TV145" s="76"/>
      <c r="TW145" s="76"/>
      <c r="TX145" s="76"/>
      <c r="TY145" s="76"/>
      <c r="TZ145" s="76"/>
      <c r="UA145" s="76"/>
      <c r="UB145" s="76"/>
      <c r="UC145" s="76"/>
      <c r="UD145" s="76"/>
      <c r="UE145" s="76"/>
      <c r="UF145" s="76"/>
      <c r="UG145" s="76"/>
      <c r="UH145" s="76"/>
      <c r="UI145" s="76"/>
      <c r="UJ145" s="76"/>
      <c r="UK145" s="76"/>
      <c r="UL145" s="76"/>
      <c r="UM145" s="76"/>
      <c r="UN145" s="76"/>
      <c r="UO145" s="76"/>
      <c r="UP145" s="76"/>
      <c r="UQ145" s="76"/>
      <c r="UR145" s="76"/>
      <c r="US145" s="76"/>
      <c r="UT145" s="76"/>
      <c r="UU145" s="76"/>
      <c r="UV145" s="76"/>
      <c r="UW145" s="76"/>
      <c r="UX145" s="76"/>
      <c r="UY145" s="76"/>
      <c r="UZ145" s="76"/>
      <c r="VA145" s="76"/>
      <c r="VB145" s="76"/>
      <c r="VC145" s="76"/>
      <c r="VD145" s="76"/>
      <c r="VE145" s="76"/>
      <c r="VF145" s="76"/>
      <c r="VG145" s="76"/>
      <c r="VH145" s="76"/>
      <c r="VI145" s="76"/>
      <c r="VJ145" s="76"/>
      <c r="VK145" s="76"/>
      <c r="VL145" s="76"/>
      <c r="VM145" s="76"/>
      <c r="VN145" s="76"/>
      <c r="VO145" s="76"/>
      <c r="VP145" s="76"/>
      <c r="VQ145" s="76"/>
      <c r="VR145" s="76"/>
      <c r="VS145" s="76"/>
      <c r="VT145" s="76"/>
      <c r="VU145" s="76"/>
      <c r="VV145" s="76"/>
      <c r="VW145" s="76"/>
      <c r="VX145" s="76"/>
      <c r="VY145" s="76"/>
      <c r="VZ145" s="76"/>
      <c r="WA145" s="76"/>
      <c r="WB145" s="76"/>
      <c r="WC145" s="76"/>
      <c r="WD145" s="76"/>
      <c r="WE145" s="76"/>
      <c r="WF145" s="76"/>
      <c r="WG145" s="76"/>
      <c r="WH145" s="76"/>
      <c r="WI145" s="76"/>
      <c r="WJ145" s="76"/>
      <c r="WK145" s="76"/>
      <c r="WL145" s="76"/>
      <c r="WM145" s="76"/>
      <c r="WN145" s="76"/>
      <c r="WO145" s="76"/>
      <c r="WP145" s="76"/>
      <c r="WQ145" s="76"/>
      <c r="WR145" s="76"/>
      <c r="WS145" s="76"/>
      <c r="WT145" s="76"/>
      <c r="WU145" s="76"/>
      <c r="WV145" s="76"/>
      <c r="WW145" s="76"/>
      <c r="WX145" s="76"/>
      <c r="WY145" s="76"/>
      <c r="WZ145" s="76"/>
      <c r="XA145" s="76"/>
      <c r="XB145" s="76"/>
      <c r="XC145" s="76"/>
      <c r="XD145" s="76"/>
      <c r="XE145" s="76"/>
      <c r="XF145" s="76"/>
      <c r="XG145" s="76"/>
      <c r="XH145" s="76"/>
      <c r="XI145" s="76"/>
      <c r="XJ145" s="76"/>
      <c r="XK145" s="76"/>
      <c r="XL145" s="76"/>
      <c r="XM145" s="76"/>
      <c r="XN145" s="76"/>
      <c r="XO145" s="76"/>
      <c r="XP145" s="76"/>
      <c r="XQ145" s="76"/>
      <c r="XR145" s="76"/>
      <c r="XS145" s="76"/>
      <c r="XT145" s="76"/>
      <c r="XU145" s="76"/>
      <c r="XV145" s="76"/>
      <c r="XW145" s="76"/>
      <c r="XX145" s="76"/>
      <c r="XY145" s="76"/>
      <c r="XZ145" s="76"/>
      <c r="YA145" s="76"/>
      <c r="YB145" s="76"/>
      <c r="YC145" s="76"/>
      <c r="YD145" s="76"/>
      <c r="YE145" s="76"/>
      <c r="YF145" s="76"/>
      <c r="YG145" s="76"/>
      <c r="YH145" s="76"/>
      <c r="YI145" s="76"/>
      <c r="YJ145" s="76"/>
      <c r="YK145" s="76"/>
      <c r="YL145" s="76"/>
      <c r="YM145" s="76"/>
      <c r="YN145" s="76"/>
      <c r="YO145" s="76"/>
      <c r="YP145" s="76"/>
      <c r="YQ145" s="76"/>
      <c r="YR145" s="76"/>
      <c r="YS145" s="76"/>
      <c r="YT145" s="76"/>
      <c r="YU145" s="76"/>
      <c r="YV145" s="76"/>
      <c r="YW145" s="76"/>
      <c r="YX145" s="76"/>
      <c r="YY145" s="76"/>
      <c r="YZ145" s="76"/>
      <c r="ZA145" s="76"/>
      <c r="ZB145" s="76"/>
      <c r="ZC145" s="76"/>
      <c r="ZD145" s="76"/>
      <c r="ZE145" s="76"/>
      <c r="ZF145" s="76"/>
      <c r="ZG145" s="76"/>
      <c r="ZH145" s="76"/>
      <c r="ZI145" s="76"/>
      <c r="ZJ145" s="76"/>
      <c r="ZK145" s="76"/>
      <c r="ZL145" s="76"/>
      <c r="ZM145" s="76"/>
      <c r="ZN145" s="76"/>
      <c r="ZO145" s="76"/>
      <c r="ZP145" s="76"/>
      <c r="ZQ145" s="76"/>
      <c r="ZR145" s="76"/>
      <c r="ZS145" s="76"/>
      <c r="ZT145" s="76"/>
      <c r="ZU145" s="76"/>
      <c r="ZV145" s="76"/>
      <c r="ZW145" s="76"/>
      <c r="ZX145" s="76"/>
      <c r="ZY145" s="76"/>
      <c r="ZZ145" s="76"/>
      <c r="AAA145" s="76"/>
      <c r="AAB145" s="76"/>
      <c r="AAC145" s="76"/>
      <c r="AAD145" s="76"/>
      <c r="AAE145" s="76"/>
      <c r="AAF145" s="76"/>
      <c r="AAG145" s="76"/>
      <c r="AAH145" s="76"/>
      <c r="AAI145" s="76"/>
      <c r="AAJ145" s="76"/>
      <c r="AAK145" s="76"/>
      <c r="AAL145" s="76"/>
      <c r="AAM145" s="76"/>
      <c r="AAN145" s="76"/>
      <c r="AAO145" s="76"/>
      <c r="AAP145" s="76"/>
      <c r="AAQ145" s="76"/>
      <c r="AAR145" s="76"/>
      <c r="AAS145" s="76"/>
      <c r="AAT145" s="76"/>
      <c r="AAU145" s="76"/>
      <c r="AAV145" s="76"/>
      <c r="AAW145" s="76"/>
      <c r="AAX145" s="76"/>
      <c r="AAY145" s="76"/>
      <c r="AAZ145" s="76"/>
      <c r="ABA145" s="76"/>
      <c r="ABB145" s="76"/>
      <c r="ABC145" s="76"/>
      <c r="ABD145" s="76"/>
      <c r="ABE145" s="76"/>
      <c r="ABF145" s="76"/>
      <c r="ABG145" s="76"/>
      <c r="ABH145" s="76"/>
      <c r="ABI145" s="76"/>
      <c r="ABJ145" s="76"/>
      <c r="ABK145" s="76"/>
      <c r="ABL145" s="76"/>
      <c r="ABM145" s="76"/>
      <c r="ABN145" s="76"/>
      <c r="ABO145" s="76"/>
      <c r="ABP145" s="76"/>
      <c r="ABQ145" s="76"/>
      <c r="ABR145" s="76"/>
      <c r="ABS145" s="76"/>
      <c r="ABT145" s="76"/>
      <c r="ABU145" s="76"/>
      <c r="ABV145" s="76"/>
      <c r="ABW145" s="76"/>
      <c r="ABX145" s="76"/>
      <c r="ABY145" s="76"/>
      <c r="ABZ145" s="76"/>
      <c r="ACA145" s="76"/>
      <c r="ACB145" s="76"/>
      <c r="ACC145" s="76"/>
      <c r="ACD145" s="76"/>
      <c r="ACE145" s="76"/>
      <c r="ACF145" s="76"/>
      <c r="ACG145" s="76"/>
      <c r="ACH145" s="76"/>
      <c r="ACI145" s="76"/>
      <c r="ACJ145" s="76"/>
      <c r="ACK145" s="76"/>
      <c r="ACL145" s="76"/>
      <c r="ACM145" s="76"/>
      <c r="ACN145" s="76"/>
      <c r="ACO145" s="76"/>
      <c r="ACP145" s="76"/>
      <c r="ACQ145" s="76"/>
      <c r="ACR145" s="76"/>
      <c r="ACS145" s="76"/>
      <c r="ACT145" s="76"/>
      <c r="ACU145" s="76"/>
      <c r="ACV145" s="76"/>
      <c r="ACW145" s="76"/>
      <c r="ACX145" s="76"/>
      <c r="ACY145" s="76"/>
      <c r="ACZ145" s="76"/>
      <c r="ADA145" s="76"/>
      <c r="ADB145" s="76"/>
      <c r="ADC145" s="76"/>
      <c r="ADD145" s="76"/>
      <c r="ADE145" s="76"/>
      <c r="ADF145" s="76"/>
      <c r="ADG145" s="76"/>
      <c r="ADH145" s="76"/>
      <c r="ADI145" s="76"/>
      <c r="ADJ145" s="76"/>
      <c r="ADK145" s="76"/>
      <c r="ADL145" s="76"/>
      <c r="ADM145" s="76"/>
      <c r="ADN145" s="76"/>
      <c r="ADO145" s="76"/>
      <c r="ADP145" s="76"/>
      <c r="ADQ145" s="76"/>
      <c r="ADR145" s="76"/>
      <c r="ADS145" s="76"/>
      <c r="ADT145" s="76"/>
      <c r="ADU145" s="76"/>
      <c r="ADV145" s="76"/>
      <c r="ADW145" s="76"/>
      <c r="ADX145" s="76"/>
      <c r="ADY145" s="76"/>
      <c r="ADZ145" s="76"/>
      <c r="AEA145" s="76"/>
      <c r="AEB145" s="76"/>
      <c r="AEC145" s="76"/>
      <c r="AED145" s="76"/>
      <c r="AEE145" s="76"/>
      <c r="AEF145" s="76"/>
      <c r="AEG145" s="76"/>
      <c r="AEH145" s="76"/>
      <c r="AEI145" s="76"/>
      <c r="AEJ145" s="76"/>
      <c r="AEK145" s="76"/>
      <c r="AEL145" s="76"/>
      <c r="AEM145" s="76"/>
      <c r="AEN145" s="76"/>
      <c r="AEO145" s="76"/>
      <c r="AEP145" s="76"/>
      <c r="AEQ145" s="76"/>
      <c r="AER145" s="76"/>
      <c r="AES145" s="76"/>
      <c r="AET145" s="76"/>
      <c r="AEU145" s="76"/>
      <c r="AEV145" s="76"/>
      <c r="AEW145" s="76"/>
      <c r="AEX145" s="76"/>
      <c r="AEY145" s="76"/>
      <c r="AEZ145" s="76"/>
      <c r="AFA145" s="76"/>
      <c r="AFB145" s="76"/>
      <c r="AFC145" s="76"/>
      <c r="AFD145" s="76"/>
      <c r="AFE145" s="76"/>
      <c r="AFF145" s="76"/>
      <c r="AFG145" s="76"/>
      <c r="AFH145" s="76"/>
      <c r="AFI145" s="76"/>
      <c r="AFJ145" s="76"/>
      <c r="AFK145" s="76"/>
      <c r="AFL145" s="76"/>
      <c r="AFM145" s="76"/>
      <c r="AFN145" s="76"/>
      <c r="AFO145" s="76"/>
      <c r="AFP145" s="76"/>
      <c r="AFQ145" s="76"/>
      <c r="AFR145" s="76"/>
      <c r="AFS145" s="76"/>
      <c r="AFT145" s="76"/>
      <c r="AFU145" s="76"/>
      <c r="AFV145" s="76"/>
      <c r="AFW145" s="76"/>
      <c r="AFX145" s="76"/>
      <c r="AFY145" s="76"/>
      <c r="AFZ145" s="76"/>
      <c r="AGA145" s="76"/>
      <c r="AGB145" s="76"/>
      <c r="AGC145" s="76"/>
      <c r="AGD145" s="76"/>
      <c r="AGE145" s="76"/>
      <c r="AGF145" s="76"/>
      <c r="AGG145" s="76"/>
      <c r="AGH145" s="76"/>
      <c r="AGI145" s="76"/>
      <c r="AGJ145" s="76"/>
      <c r="AGK145" s="76"/>
      <c r="AGL145" s="76"/>
      <c r="AGM145" s="76"/>
      <c r="AGN145" s="76"/>
      <c r="AGO145" s="76"/>
      <c r="AGP145" s="76"/>
      <c r="AGQ145" s="76"/>
      <c r="AGR145" s="76"/>
      <c r="AGS145" s="76"/>
      <c r="AGT145" s="76"/>
      <c r="AGU145" s="76"/>
      <c r="AGV145" s="76"/>
      <c r="AGW145" s="76"/>
      <c r="AGX145" s="76"/>
      <c r="AGY145" s="76"/>
      <c r="AGZ145" s="76"/>
      <c r="AHA145" s="76"/>
      <c r="AHB145" s="76"/>
      <c r="AHC145" s="76"/>
      <c r="AHD145" s="76"/>
      <c r="AHE145" s="76"/>
      <c r="AHF145" s="76"/>
      <c r="AHG145" s="76"/>
      <c r="AHH145" s="76"/>
      <c r="AHI145" s="76"/>
      <c r="AHJ145" s="76"/>
      <c r="AHK145" s="76"/>
      <c r="AHL145" s="76"/>
      <c r="AHM145" s="76"/>
      <c r="AHN145" s="76"/>
      <c r="AHO145" s="76"/>
      <c r="AHP145" s="76"/>
      <c r="AHQ145" s="76"/>
      <c r="AHR145" s="76"/>
      <c r="AHS145" s="76"/>
      <c r="AHT145" s="76"/>
      <c r="AHU145" s="76"/>
      <c r="AHV145" s="76"/>
      <c r="AHW145" s="76"/>
      <c r="AHX145" s="76"/>
      <c r="AHY145" s="76"/>
      <c r="AHZ145" s="76"/>
      <c r="AIA145" s="76"/>
      <c r="AIB145" s="76"/>
      <c r="AIC145" s="76"/>
      <c r="AID145" s="76"/>
      <c r="AIE145" s="76"/>
      <c r="AIF145" s="76"/>
      <c r="AIG145" s="76"/>
      <c r="AIH145" s="76"/>
      <c r="AII145" s="76"/>
      <c r="AIJ145" s="76"/>
      <c r="AIK145" s="76"/>
      <c r="AIL145" s="76"/>
      <c r="AIM145" s="76"/>
      <c r="AIN145" s="76"/>
      <c r="AIO145" s="76"/>
      <c r="AIP145" s="76"/>
      <c r="AIQ145" s="76"/>
      <c r="AIR145" s="76"/>
      <c r="AIS145" s="76"/>
      <c r="AIT145" s="76"/>
      <c r="AIU145" s="76"/>
      <c r="AIV145" s="76"/>
      <c r="AIW145" s="76"/>
      <c r="AIX145" s="76"/>
      <c r="AIY145" s="76"/>
      <c r="AIZ145" s="76"/>
      <c r="AJA145" s="76"/>
      <c r="AJB145" s="76"/>
      <c r="AJC145" s="76"/>
      <c r="AJD145" s="76"/>
      <c r="AJE145" s="76"/>
      <c r="AJF145" s="76"/>
      <c r="AJG145" s="76"/>
      <c r="AJH145" s="76"/>
      <c r="AJI145" s="76"/>
      <c r="AJJ145" s="76"/>
      <c r="AJK145" s="76"/>
      <c r="AJL145" s="76"/>
      <c r="AJM145" s="76"/>
      <c r="AJN145" s="76"/>
      <c r="AJO145" s="76"/>
      <c r="AJP145" s="76"/>
      <c r="AJQ145" s="76"/>
      <c r="AJR145" s="76"/>
      <c r="AJS145" s="76"/>
      <c r="AJT145" s="76"/>
      <c r="AJU145" s="76"/>
      <c r="AJV145" s="76"/>
      <c r="AJW145" s="76"/>
      <c r="AJX145" s="76"/>
      <c r="AJY145" s="76"/>
      <c r="AJZ145" s="76"/>
      <c r="AKA145" s="76"/>
      <c r="AKB145" s="76"/>
      <c r="AKC145" s="76"/>
      <c r="AKD145" s="76"/>
      <c r="AKE145" s="76"/>
      <c r="AKF145" s="76"/>
      <c r="AKG145" s="76"/>
      <c r="AKH145" s="76"/>
      <c r="AKI145" s="76"/>
      <c r="AKJ145" s="76"/>
      <c r="AKK145" s="76"/>
      <c r="AKL145" s="76"/>
      <c r="AKM145" s="76"/>
      <c r="AKN145" s="76"/>
      <c r="AKO145" s="76"/>
      <c r="AKP145" s="76"/>
      <c r="AKQ145" s="76"/>
      <c r="AKR145" s="76"/>
      <c r="AKS145" s="76"/>
      <c r="AKT145" s="76"/>
      <c r="AKU145" s="76"/>
      <c r="AKV145" s="76"/>
      <c r="AKW145" s="76"/>
      <c r="AKX145" s="76"/>
      <c r="AKY145" s="76"/>
      <c r="AKZ145" s="76"/>
      <c r="ALA145" s="76"/>
      <c r="ALB145" s="76"/>
      <c r="ALC145" s="76"/>
      <c r="ALD145" s="76"/>
      <c r="ALE145" s="76"/>
      <c r="ALF145" s="76"/>
      <c r="ALG145" s="76"/>
      <c r="ALH145" s="76"/>
      <c r="ALI145" s="76"/>
      <c r="ALJ145" s="76"/>
      <c r="ALK145" s="76"/>
      <c r="ALL145" s="76"/>
      <c r="ALM145" s="76"/>
      <c r="ALN145" s="76"/>
      <c r="ALO145" s="76"/>
      <c r="ALP145" s="76"/>
      <c r="ALQ145" s="76"/>
      <c r="ALR145" s="76"/>
      <c r="ALS145" s="76"/>
      <c r="ALT145" s="76"/>
      <c r="ALU145" s="76"/>
      <c r="ALV145" s="76"/>
      <c r="ALW145" s="76"/>
      <c r="ALX145" s="76"/>
      <c r="ALY145" s="76"/>
      <c r="ALZ145" s="76"/>
      <c r="AMA145" s="76"/>
      <c r="AMB145" s="76"/>
      <c r="AMC145" s="76"/>
      <c r="AMD145" s="76"/>
      <c r="AME145" s="76"/>
    </row>
    <row r="146" spans="1:1019" s="80" customFormat="1">
      <c r="A146" s="20" t="s">
        <v>419</v>
      </c>
      <c r="B146" s="21">
        <v>4011353</v>
      </c>
      <c r="C146" s="21" t="s">
        <v>96</v>
      </c>
      <c r="D146" s="71" t="s">
        <v>61</v>
      </c>
      <c r="E146" s="22" t="s">
        <v>55</v>
      </c>
      <c r="F146" s="59">
        <v>32000</v>
      </c>
      <c r="G146" s="23">
        <v>0.28000000000000003</v>
      </c>
      <c r="H146" s="69">
        <f>$J$6</f>
        <v>0.21229999999999999</v>
      </c>
      <c r="I146" s="23">
        <f t="shared" si="49"/>
        <v>0.34</v>
      </c>
      <c r="J146" s="23">
        <f t="shared" si="50"/>
        <v>10880</v>
      </c>
      <c r="K146" s="78">
        <f t="shared" si="51"/>
        <v>8960</v>
      </c>
      <c r="L146" s="76"/>
      <c r="M146" s="79"/>
      <c r="N146" s="76"/>
      <c r="O146" s="76"/>
      <c r="P146" s="76"/>
      <c r="Q146" s="76"/>
      <c r="R146" s="76"/>
      <c r="S146" s="76"/>
      <c r="T146" s="76"/>
      <c r="U146" s="76"/>
      <c r="V146" s="76"/>
      <c r="W146" s="76"/>
      <c r="X146" s="76"/>
      <c r="Y146" s="76"/>
      <c r="Z146" s="76"/>
      <c r="AA146" s="76"/>
      <c r="AB146" s="76"/>
      <c r="AC146" s="76"/>
      <c r="AD146" s="76"/>
      <c r="AE146" s="76"/>
      <c r="AF146" s="76"/>
      <c r="AG146" s="76"/>
      <c r="AH146" s="76"/>
      <c r="AI146" s="76"/>
      <c r="AJ146" s="76"/>
      <c r="AK146" s="76"/>
      <c r="AL146" s="76"/>
      <c r="AM146" s="76"/>
      <c r="AN146" s="76"/>
      <c r="AO146" s="76"/>
      <c r="AP146" s="76"/>
      <c r="AQ146" s="76"/>
      <c r="AR146" s="76"/>
      <c r="AS146" s="76"/>
      <c r="AT146" s="76"/>
      <c r="AU146" s="76"/>
      <c r="AV146" s="76"/>
      <c r="AW146" s="76"/>
      <c r="AX146" s="76"/>
      <c r="AY146" s="76"/>
      <c r="AZ146" s="76"/>
      <c r="BA146" s="76"/>
      <c r="BB146" s="76"/>
      <c r="BC146" s="76"/>
      <c r="BD146" s="76"/>
      <c r="BE146" s="76"/>
      <c r="BF146" s="76"/>
      <c r="BG146" s="76"/>
      <c r="BH146" s="76"/>
      <c r="BI146" s="76"/>
      <c r="BJ146" s="76"/>
      <c r="BK146" s="76"/>
      <c r="BL146" s="76"/>
      <c r="BM146" s="76"/>
      <c r="BN146" s="76"/>
      <c r="BO146" s="76"/>
      <c r="BP146" s="76"/>
      <c r="BQ146" s="76"/>
      <c r="BR146" s="76"/>
      <c r="BS146" s="76"/>
      <c r="BT146" s="76"/>
      <c r="BU146" s="76"/>
      <c r="BV146" s="76"/>
      <c r="BW146" s="76"/>
      <c r="BX146" s="76"/>
      <c r="BY146" s="76"/>
      <c r="BZ146" s="76"/>
      <c r="CA146" s="76"/>
      <c r="CB146" s="76"/>
      <c r="CC146" s="76"/>
      <c r="CD146" s="76"/>
      <c r="CE146" s="76"/>
      <c r="CF146" s="76"/>
      <c r="CG146" s="76"/>
      <c r="CH146" s="76"/>
      <c r="CI146" s="76"/>
      <c r="CJ146" s="76"/>
      <c r="CK146" s="76"/>
      <c r="CL146" s="76"/>
      <c r="CM146" s="76"/>
      <c r="CN146" s="76"/>
      <c r="CO146" s="76"/>
      <c r="CP146" s="76"/>
      <c r="CQ146" s="76"/>
      <c r="CR146" s="76"/>
      <c r="CS146" s="76"/>
      <c r="CT146" s="76"/>
      <c r="CU146" s="76"/>
      <c r="CV146" s="76"/>
      <c r="CW146" s="76"/>
      <c r="CX146" s="76"/>
      <c r="CY146" s="76"/>
      <c r="CZ146" s="76"/>
      <c r="DA146" s="76"/>
      <c r="DB146" s="76"/>
      <c r="DC146" s="76"/>
      <c r="DD146" s="76"/>
      <c r="DE146" s="76"/>
      <c r="DF146" s="76"/>
      <c r="DG146" s="76"/>
      <c r="DH146" s="76"/>
      <c r="DI146" s="76"/>
      <c r="DJ146" s="76"/>
      <c r="DK146" s="76"/>
      <c r="DL146" s="76"/>
      <c r="DM146" s="76"/>
      <c r="DN146" s="76"/>
      <c r="DO146" s="76"/>
      <c r="DP146" s="76"/>
      <c r="DQ146" s="76"/>
      <c r="DR146" s="76"/>
      <c r="DS146" s="76"/>
      <c r="DT146" s="76"/>
      <c r="DU146" s="76"/>
      <c r="DV146" s="76"/>
      <c r="DW146" s="76"/>
      <c r="DX146" s="76"/>
      <c r="DY146" s="76"/>
      <c r="DZ146" s="76"/>
      <c r="EA146" s="76"/>
      <c r="EB146" s="76"/>
      <c r="EC146" s="76"/>
      <c r="ED146" s="76"/>
      <c r="EE146" s="76"/>
      <c r="EF146" s="76"/>
      <c r="EG146" s="76"/>
      <c r="EH146" s="76"/>
      <c r="EI146" s="76"/>
      <c r="EJ146" s="76"/>
      <c r="EK146" s="76"/>
      <c r="EL146" s="76"/>
      <c r="EM146" s="76"/>
      <c r="EN146" s="76"/>
      <c r="EO146" s="76"/>
      <c r="EP146" s="76"/>
      <c r="EQ146" s="76"/>
      <c r="ER146" s="76"/>
      <c r="ES146" s="76"/>
      <c r="ET146" s="76"/>
      <c r="EU146" s="76"/>
      <c r="EV146" s="76"/>
      <c r="EW146" s="76"/>
      <c r="EX146" s="76"/>
      <c r="EY146" s="76"/>
      <c r="EZ146" s="76"/>
      <c r="FA146" s="76"/>
      <c r="FB146" s="76"/>
      <c r="FC146" s="76"/>
      <c r="FD146" s="76"/>
      <c r="FE146" s="76"/>
      <c r="FF146" s="76"/>
      <c r="FG146" s="76"/>
      <c r="FH146" s="76"/>
      <c r="FI146" s="76"/>
      <c r="FJ146" s="76"/>
      <c r="FK146" s="76"/>
      <c r="FL146" s="76"/>
      <c r="FM146" s="76"/>
      <c r="FN146" s="76"/>
      <c r="FO146" s="76"/>
      <c r="FP146" s="76"/>
      <c r="FQ146" s="76"/>
      <c r="FR146" s="76"/>
      <c r="FS146" s="76"/>
      <c r="FT146" s="76"/>
      <c r="FU146" s="76"/>
      <c r="FV146" s="76"/>
      <c r="FW146" s="76"/>
      <c r="FX146" s="76"/>
      <c r="FY146" s="76"/>
      <c r="FZ146" s="76"/>
      <c r="GA146" s="76"/>
      <c r="GB146" s="76"/>
      <c r="GC146" s="76"/>
      <c r="GD146" s="76"/>
      <c r="GE146" s="76"/>
      <c r="GF146" s="76"/>
      <c r="GG146" s="76"/>
      <c r="GH146" s="76"/>
      <c r="GI146" s="76"/>
      <c r="GJ146" s="76"/>
      <c r="GK146" s="76"/>
      <c r="GL146" s="76"/>
      <c r="GM146" s="76"/>
      <c r="GN146" s="76"/>
      <c r="GO146" s="76"/>
      <c r="GP146" s="76"/>
      <c r="GQ146" s="76"/>
      <c r="GR146" s="76"/>
      <c r="GS146" s="76"/>
      <c r="GT146" s="76"/>
      <c r="GU146" s="76"/>
      <c r="GV146" s="76"/>
      <c r="GW146" s="76"/>
      <c r="GX146" s="76"/>
      <c r="GY146" s="76"/>
      <c r="GZ146" s="76"/>
      <c r="HA146" s="76"/>
      <c r="HB146" s="76"/>
      <c r="HC146" s="76"/>
      <c r="HD146" s="76"/>
      <c r="HE146" s="76"/>
      <c r="HF146" s="76"/>
      <c r="HG146" s="76"/>
      <c r="HH146" s="76"/>
      <c r="HI146" s="76"/>
      <c r="HJ146" s="76"/>
      <c r="HK146" s="76"/>
      <c r="HL146" s="76"/>
      <c r="HM146" s="76"/>
      <c r="HN146" s="76"/>
      <c r="HO146" s="76"/>
      <c r="HP146" s="76"/>
      <c r="HQ146" s="76"/>
      <c r="HR146" s="76"/>
      <c r="HS146" s="76"/>
      <c r="HT146" s="76"/>
      <c r="HU146" s="76"/>
      <c r="HV146" s="76"/>
      <c r="HW146" s="76"/>
      <c r="HX146" s="76"/>
      <c r="HY146" s="76"/>
      <c r="HZ146" s="76"/>
      <c r="IA146" s="76"/>
      <c r="IB146" s="76"/>
      <c r="IC146" s="76"/>
      <c r="ID146" s="76"/>
      <c r="IE146" s="76"/>
      <c r="IF146" s="76"/>
      <c r="IG146" s="76"/>
      <c r="IH146" s="76"/>
      <c r="II146" s="76"/>
      <c r="IJ146" s="76"/>
      <c r="IK146" s="76"/>
      <c r="IL146" s="76"/>
      <c r="IM146" s="76"/>
      <c r="IN146" s="76"/>
      <c r="IO146" s="76"/>
      <c r="IP146" s="76"/>
      <c r="IQ146" s="76"/>
      <c r="IR146" s="76"/>
      <c r="IS146" s="76"/>
      <c r="IT146" s="76"/>
      <c r="IU146" s="76"/>
      <c r="IV146" s="76"/>
      <c r="IW146" s="76"/>
      <c r="IX146" s="76"/>
      <c r="IY146" s="76"/>
      <c r="IZ146" s="76"/>
      <c r="JA146" s="76"/>
      <c r="JB146" s="76"/>
      <c r="JC146" s="76"/>
      <c r="JD146" s="76"/>
      <c r="JE146" s="76"/>
      <c r="JF146" s="76"/>
      <c r="JG146" s="76"/>
      <c r="JH146" s="76"/>
      <c r="JI146" s="76"/>
      <c r="JJ146" s="76"/>
      <c r="JK146" s="76"/>
      <c r="JL146" s="76"/>
      <c r="JM146" s="76"/>
      <c r="JN146" s="76"/>
      <c r="JO146" s="76"/>
      <c r="JP146" s="76"/>
      <c r="JQ146" s="76"/>
      <c r="JR146" s="76"/>
      <c r="JS146" s="76"/>
      <c r="JT146" s="76"/>
      <c r="JU146" s="76"/>
      <c r="JV146" s="76"/>
      <c r="JW146" s="76"/>
      <c r="JX146" s="76"/>
      <c r="JY146" s="76"/>
      <c r="JZ146" s="76"/>
      <c r="KA146" s="76"/>
      <c r="KB146" s="76"/>
      <c r="KC146" s="76"/>
      <c r="KD146" s="76"/>
      <c r="KE146" s="76"/>
      <c r="KF146" s="76"/>
      <c r="KG146" s="76"/>
      <c r="KH146" s="76"/>
      <c r="KI146" s="76"/>
      <c r="KJ146" s="76"/>
      <c r="KK146" s="76"/>
      <c r="KL146" s="76"/>
      <c r="KM146" s="76"/>
      <c r="KN146" s="76"/>
      <c r="KO146" s="76"/>
      <c r="KP146" s="76"/>
      <c r="KQ146" s="76"/>
      <c r="KR146" s="76"/>
      <c r="KS146" s="76"/>
      <c r="KT146" s="76"/>
      <c r="KU146" s="76"/>
      <c r="KV146" s="76"/>
      <c r="KW146" s="76"/>
      <c r="KX146" s="76"/>
      <c r="KY146" s="76"/>
      <c r="KZ146" s="76"/>
      <c r="LA146" s="76"/>
      <c r="LB146" s="76"/>
      <c r="LC146" s="76"/>
      <c r="LD146" s="76"/>
      <c r="LE146" s="76"/>
      <c r="LF146" s="76"/>
      <c r="LG146" s="76"/>
      <c r="LH146" s="76"/>
      <c r="LI146" s="76"/>
      <c r="LJ146" s="76"/>
      <c r="LK146" s="76"/>
      <c r="LL146" s="76"/>
      <c r="LM146" s="76"/>
      <c r="LN146" s="76"/>
      <c r="LO146" s="76"/>
      <c r="LP146" s="76"/>
      <c r="LQ146" s="76"/>
      <c r="LR146" s="76"/>
      <c r="LS146" s="76"/>
      <c r="LT146" s="76"/>
      <c r="LU146" s="76"/>
      <c r="LV146" s="76"/>
      <c r="LW146" s="76"/>
      <c r="LX146" s="76"/>
      <c r="LY146" s="76"/>
      <c r="LZ146" s="76"/>
      <c r="MA146" s="76"/>
      <c r="MB146" s="76"/>
      <c r="MC146" s="76"/>
      <c r="MD146" s="76"/>
      <c r="ME146" s="76"/>
      <c r="MF146" s="76"/>
      <c r="MG146" s="76"/>
      <c r="MH146" s="76"/>
      <c r="MI146" s="76"/>
      <c r="MJ146" s="76"/>
      <c r="MK146" s="76"/>
      <c r="ML146" s="76"/>
      <c r="MM146" s="76"/>
      <c r="MN146" s="76"/>
      <c r="MO146" s="76"/>
      <c r="MP146" s="76"/>
      <c r="MQ146" s="76"/>
      <c r="MR146" s="76"/>
      <c r="MS146" s="76"/>
      <c r="MT146" s="76"/>
      <c r="MU146" s="76"/>
      <c r="MV146" s="76"/>
      <c r="MW146" s="76"/>
      <c r="MX146" s="76"/>
      <c r="MY146" s="76"/>
      <c r="MZ146" s="76"/>
      <c r="NA146" s="76"/>
      <c r="NB146" s="76"/>
      <c r="NC146" s="76"/>
      <c r="ND146" s="76"/>
      <c r="NE146" s="76"/>
      <c r="NF146" s="76"/>
      <c r="NG146" s="76"/>
      <c r="NH146" s="76"/>
      <c r="NI146" s="76"/>
      <c r="NJ146" s="76"/>
      <c r="NK146" s="76"/>
      <c r="NL146" s="76"/>
      <c r="NM146" s="76"/>
      <c r="NN146" s="76"/>
      <c r="NO146" s="76"/>
      <c r="NP146" s="76"/>
      <c r="NQ146" s="76"/>
      <c r="NR146" s="76"/>
      <c r="NS146" s="76"/>
      <c r="NT146" s="76"/>
      <c r="NU146" s="76"/>
      <c r="NV146" s="76"/>
      <c r="NW146" s="76"/>
      <c r="NX146" s="76"/>
      <c r="NY146" s="76"/>
      <c r="NZ146" s="76"/>
      <c r="OA146" s="76"/>
      <c r="OB146" s="76"/>
      <c r="OC146" s="76"/>
      <c r="OD146" s="76"/>
      <c r="OE146" s="76"/>
      <c r="OF146" s="76"/>
      <c r="OG146" s="76"/>
      <c r="OH146" s="76"/>
      <c r="OI146" s="76"/>
      <c r="OJ146" s="76"/>
      <c r="OK146" s="76"/>
      <c r="OL146" s="76"/>
      <c r="OM146" s="76"/>
      <c r="ON146" s="76"/>
      <c r="OO146" s="76"/>
      <c r="OP146" s="76"/>
      <c r="OQ146" s="76"/>
      <c r="OR146" s="76"/>
      <c r="OS146" s="76"/>
      <c r="OT146" s="76"/>
      <c r="OU146" s="76"/>
      <c r="OV146" s="76"/>
      <c r="OW146" s="76"/>
      <c r="OX146" s="76"/>
      <c r="OY146" s="76"/>
      <c r="OZ146" s="76"/>
      <c r="PA146" s="76"/>
      <c r="PB146" s="76"/>
      <c r="PC146" s="76"/>
      <c r="PD146" s="76"/>
      <c r="PE146" s="76"/>
      <c r="PF146" s="76"/>
      <c r="PG146" s="76"/>
      <c r="PH146" s="76"/>
      <c r="PI146" s="76"/>
      <c r="PJ146" s="76"/>
      <c r="PK146" s="76"/>
      <c r="PL146" s="76"/>
      <c r="PM146" s="76"/>
      <c r="PN146" s="76"/>
      <c r="PO146" s="76"/>
      <c r="PP146" s="76"/>
      <c r="PQ146" s="76"/>
      <c r="PR146" s="76"/>
      <c r="PS146" s="76"/>
      <c r="PT146" s="76"/>
      <c r="PU146" s="76"/>
      <c r="PV146" s="76"/>
      <c r="PW146" s="76"/>
      <c r="PX146" s="76"/>
      <c r="PY146" s="76"/>
      <c r="PZ146" s="76"/>
      <c r="QA146" s="76"/>
      <c r="QB146" s="76"/>
      <c r="QC146" s="76"/>
      <c r="QD146" s="76"/>
      <c r="QE146" s="76"/>
      <c r="QF146" s="76"/>
      <c r="QG146" s="76"/>
      <c r="QH146" s="76"/>
      <c r="QI146" s="76"/>
      <c r="QJ146" s="76"/>
      <c r="QK146" s="76"/>
      <c r="QL146" s="76"/>
      <c r="QM146" s="76"/>
      <c r="QN146" s="76"/>
      <c r="QO146" s="76"/>
      <c r="QP146" s="76"/>
      <c r="QQ146" s="76"/>
      <c r="QR146" s="76"/>
      <c r="QS146" s="76"/>
      <c r="QT146" s="76"/>
      <c r="QU146" s="76"/>
      <c r="QV146" s="76"/>
      <c r="QW146" s="76"/>
      <c r="QX146" s="76"/>
      <c r="QY146" s="76"/>
      <c r="QZ146" s="76"/>
      <c r="RA146" s="76"/>
      <c r="RB146" s="76"/>
      <c r="RC146" s="76"/>
      <c r="RD146" s="76"/>
      <c r="RE146" s="76"/>
      <c r="RF146" s="76"/>
      <c r="RG146" s="76"/>
      <c r="RH146" s="76"/>
      <c r="RI146" s="76"/>
      <c r="RJ146" s="76"/>
      <c r="RK146" s="76"/>
      <c r="RL146" s="76"/>
      <c r="RM146" s="76"/>
      <c r="RN146" s="76"/>
      <c r="RO146" s="76"/>
      <c r="RP146" s="76"/>
      <c r="RQ146" s="76"/>
      <c r="RR146" s="76"/>
      <c r="RS146" s="76"/>
      <c r="RT146" s="76"/>
      <c r="RU146" s="76"/>
      <c r="RV146" s="76"/>
      <c r="RW146" s="76"/>
      <c r="RX146" s="76"/>
      <c r="RY146" s="76"/>
      <c r="RZ146" s="76"/>
      <c r="SA146" s="76"/>
      <c r="SB146" s="76"/>
      <c r="SC146" s="76"/>
      <c r="SD146" s="76"/>
      <c r="SE146" s="76"/>
      <c r="SF146" s="76"/>
      <c r="SG146" s="76"/>
      <c r="SH146" s="76"/>
      <c r="SI146" s="76"/>
      <c r="SJ146" s="76"/>
      <c r="SK146" s="76"/>
      <c r="SL146" s="76"/>
      <c r="SM146" s="76"/>
      <c r="SN146" s="76"/>
      <c r="SO146" s="76"/>
      <c r="SP146" s="76"/>
      <c r="SQ146" s="76"/>
      <c r="SR146" s="76"/>
      <c r="SS146" s="76"/>
      <c r="ST146" s="76"/>
      <c r="SU146" s="76"/>
      <c r="SV146" s="76"/>
      <c r="SW146" s="76"/>
      <c r="SX146" s="76"/>
      <c r="SY146" s="76"/>
      <c r="SZ146" s="76"/>
      <c r="TA146" s="76"/>
      <c r="TB146" s="76"/>
      <c r="TC146" s="76"/>
      <c r="TD146" s="76"/>
      <c r="TE146" s="76"/>
      <c r="TF146" s="76"/>
      <c r="TG146" s="76"/>
      <c r="TH146" s="76"/>
      <c r="TI146" s="76"/>
      <c r="TJ146" s="76"/>
      <c r="TK146" s="76"/>
      <c r="TL146" s="76"/>
      <c r="TM146" s="76"/>
      <c r="TN146" s="76"/>
      <c r="TO146" s="76"/>
      <c r="TP146" s="76"/>
      <c r="TQ146" s="76"/>
      <c r="TR146" s="76"/>
      <c r="TS146" s="76"/>
      <c r="TT146" s="76"/>
      <c r="TU146" s="76"/>
      <c r="TV146" s="76"/>
      <c r="TW146" s="76"/>
      <c r="TX146" s="76"/>
      <c r="TY146" s="76"/>
      <c r="TZ146" s="76"/>
      <c r="UA146" s="76"/>
      <c r="UB146" s="76"/>
      <c r="UC146" s="76"/>
      <c r="UD146" s="76"/>
      <c r="UE146" s="76"/>
      <c r="UF146" s="76"/>
      <c r="UG146" s="76"/>
      <c r="UH146" s="76"/>
      <c r="UI146" s="76"/>
      <c r="UJ146" s="76"/>
      <c r="UK146" s="76"/>
      <c r="UL146" s="76"/>
      <c r="UM146" s="76"/>
      <c r="UN146" s="76"/>
      <c r="UO146" s="76"/>
      <c r="UP146" s="76"/>
      <c r="UQ146" s="76"/>
      <c r="UR146" s="76"/>
      <c r="US146" s="76"/>
      <c r="UT146" s="76"/>
      <c r="UU146" s="76"/>
      <c r="UV146" s="76"/>
      <c r="UW146" s="76"/>
      <c r="UX146" s="76"/>
      <c r="UY146" s="76"/>
      <c r="UZ146" s="76"/>
      <c r="VA146" s="76"/>
      <c r="VB146" s="76"/>
      <c r="VC146" s="76"/>
      <c r="VD146" s="76"/>
      <c r="VE146" s="76"/>
      <c r="VF146" s="76"/>
      <c r="VG146" s="76"/>
      <c r="VH146" s="76"/>
      <c r="VI146" s="76"/>
      <c r="VJ146" s="76"/>
      <c r="VK146" s="76"/>
      <c r="VL146" s="76"/>
      <c r="VM146" s="76"/>
      <c r="VN146" s="76"/>
      <c r="VO146" s="76"/>
      <c r="VP146" s="76"/>
      <c r="VQ146" s="76"/>
      <c r="VR146" s="76"/>
      <c r="VS146" s="76"/>
      <c r="VT146" s="76"/>
      <c r="VU146" s="76"/>
      <c r="VV146" s="76"/>
      <c r="VW146" s="76"/>
      <c r="VX146" s="76"/>
      <c r="VY146" s="76"/>
      <c r="VZ146" s="76"/>
      <c r="WA146" s="76"/>
      <c r="WB146" s="76"/>
      <c r="WC146" s="76"/>
      <c r="WD146" s="76"/>
      <c r="WE146" s="76"/>
      <c r="WF146" s="76"/>
      <c r="WG146" s="76"/>
      <c r="WH146" s="76"/>
      <c r="WI146" s="76"/>
      <c r="WJ146" s="76"/>
      <c r="WK146" s="76"/>
      <c r="WL146" s="76"/>
      <c r="WM146" s="76"/>
      <c r="WN146" s="76"/>
      <c r="WO146" s="76"/>
      <c r="WP146" s="76"/>
      <c r="WQ146" s="76"/>
      <c r="WR146" s="76"/>
      <c r="WS146" s="76"/>
      <c r="WT146" s="76"/>
      <c r="WU146" s="76"/>
      <c r="WV146" s="76"/>
      <c r="WW146" s="76"/>
      <c r="WX146" s="76"/>
      <c r="WY146" s="76"/>
      <c r="WZ146" s="76"/>
      <c r="XA146" s="76"/>
      <c r="XB146" s="76"/>
      <c r="XC146" s="76"/>
      <c r="XD146" s="76"/>
      <c r="XE146" s="76"/>
      <c r="XF146" s="76"/>
      <c r="XG146" s="76"/>
      <c r="XH146" s="76"/>
      <c r="XI146" s="76"/>
      <c r="XJ146" s="76"/>
      <c r="XK146" s="76"/>
      <c r="XL146" s="76"/>
      <c r="XM146" s="76"/>
      <c r="XN146" s="76"/>
      <c r="XO146" s="76"/>
      <c r="XP146" s="76"/>
      <c r="XQ146" s="76"/>
      <c r="XR146" s="76"/>
      <c r="XS146" s="76"/>
      <c r="XT146" s="76"/>
      <c r="XU146" s="76"/>
      <c r="XV146" s="76"/>
      <c r="XW146" s="76"/>
      <c r="XX146" s="76"/>
      <c r="XY146" s="76"/>
      <c r="XZ146" s="76"/>
      <c r="YA146" s="76"/>
      <c r="YB146" s="76"/>
      <c r="YC146" s="76"/>
      <c r="YD146" s="76"/>
      <c r="YE146" s="76"/>
      <c r="YF146" s="76"/>
      <c r="YG146" s="76"/>
      <c r="YH146" s="76"/>
      <c r="YI146" s="76"/>
      <c r="YJ146" s="76"/>
      <c r="YK146" s="76"/>
      <c r="YL146" s="76"/>
      <c r="YM146" s="76"/>
      <c r="YN146" s="76"/>
      <c r="YO146" s="76"/>
      <c r="YP146" s="76"/>
      <c r="YQ146" s="76"/>
      <c r="YR146" s="76"/>
      <c r="YS146" s="76"/>
      <c r="YT146" s="76"/>
      <c r="YU146" s="76"/>
      <c r="YV146" s="76"/>
      <c r="YW146" s="76"/>
      <c r="YX146" s="76"/>
      <c r="YY146" s="76"/>
      <c r="YZ146" s="76"/>
      <c r="ZA146" s="76"/>
      <c r="ZB146" s="76"/>
      <c r="ZC146" s="76"/>
      <c r="ZD146" s="76"/>
      <c r="ZE146" s="76"/>
      <c r="ZF146" s="76"/>
      <c r="ZG146" s="76"/>
      <c r="ZH146" s="76"/>
      <c r="ZI146" s="76"/>
      <c r="ZJ146" s="76"/>
      <c r="ZK146" s="76"/>
      <c r="ZL146" s="76"/>
      <c r="ZM146" s="76"/>
      <c r="ZN146" s="76"/>
      <c r="ZO146" s="76"/>
      <c r="ZP146" s="76"/>
      <c r="ZQ146" s="76"/>
      <c r="ZR146" s="76"/>
      <c r="ZS146" s="76"/>
      <c r="ZT146" s="76"/>
      <c r="ZU146" s="76"/>
      <c r="ZV146" s="76"/>
      <c r="ZW146" s="76"/>
      <c r="ZX146" s="76"/>
      <c r="ZY146" s="76"/>
      <c r="ZZ146" s="76"/>
      <c r="AAA146" s="76"/>
      <c r="AAB146" s="76"/>
      <c r="AAC146" s="76"/>
      <c r="AAD146" s="76"/>
      <c r="AAE146" s="76"/>
      <c r="AAF146" s="76"/>
      <c r="AAG146" s="76"/>
      <c r="AAH146" s="76"/>
      <c r="AAI146" s="76"/>
      <c r="AAJ146" s="76"/>
      <c r="AAK146" s="76"/>
      <c r="AAL146" s="76"/>
      <c r="AAM146" s="76"/>
      <c r="AAN146" s="76"/>
      <c r="AAO146" s="76"/>
      <c r="AAP146" s="76"/>
      <c r="AAQ146" s="76"/>
      <c r="AAR146" s="76"/>
      <c r="AAS146" s="76"/>
      <c r="AAT146" s="76"/>
      <c r="AAU146" s="76"/>
      <c r="AAV146" s="76"/>
      <c r="AAW146" s="76"/>
      <c r="AAX146" s="76"/>
      <c r="AAY146" s="76"/>
      <c r="AAZ146" s="76"/>
      <c r="ABA146" s="76"/>
      <c r="ABB146" s="76"/>
      <c r="ABC146" s="76"/>
      <c r="ABD146" s="76"/>
      <c r="ABE146" s="76"/>
      <c r="ABF146" s="76"/>
      <c r="ABG146" s="76"/>
      <c r="ABH146" s="76"/>
      <c r="ABI146" s="76"/>
      <c r="ABJ146" s="76"/>
      <c r="ABK146" s="76"/>
      <c r="ABL146" s="76"/>
      <c r="ABM146" s="76"/>
      <c r="ABN146" s="76"/>
      <c r="ABO146" s="76"/>
      <c r="ABP146" s="76"/>
      <c r="ABQ146" s="76"/>
      <c r="ABR146" s="76"/>
      <c r="ABS146" s="76"/>
      <c r="ABT146" s="76"/>
      <c r="ABU146" s="76"/>
      <c r="ABV146" s="76"/>
      <c r="ABW146" s="76"/>
      <c r="ABX146" s="76"/>
      <c r="ABY146" s="76"/>
      <c r="ABZ146" s="76"/>
      <c r="ACA146" s="76"/>
      <c r="ACB146" s="76"/>
      <c r="ACC146" s="76"/>
      <c r="ACD146" s="76"/>
      <c r="ACE146" s="76"/>
      <c r="ACF146" s="76"/>
      <c r="ACG146" s="76"/>
      <c r="ACH146" s="76"/>
      <c r="ACI146" s="76"/>
      <c r="ACJ146" s="76"/>
      <c r="ACK146" s="76"/>
      <c r="ACL146" s="76"/>
      <c r="ACM146" s="76"/>
      <c r="ACN146" s="76"/>
      <c r="ACO146" s="76"/>
      <c r="ACP146" s="76"/>
      <c r="ACQ146" s="76"/>
      <c r="ACR146" s="76"/>
      <c r="ACS146" s="76"/>
      <c r="ACT146" s="76"/>
      <c r="ACU146" s="76"/>
      <c r="ACV146" s="76"/>
      <c r="ACW146" s="76"/>
      <c r="ACX146" s="76"/>
      <c r="ACY146" s="76"/>
      <c r="ACZ146" s="76"/>
      <c r="ADA146" s="76"/>
      <c r="ADB146" s="76"/>
      <c r="ADC146" s="76"/>
      <c r="ADD146" s="76"/>
      <c r="ADE146" s="76"/>
      <c r="ADF146" s="76"/>
      <c r="ADG146" s="76"/>
      <c r="ADH146" s="76"/>
      <c r="ADI146" s="76"/>
      <c r="ADJ146" s="76"/>
      <c r="ADK146" s="76"/>
      <c r="ADL146" s="76"/>
      <c r="ADM146" s="76"/>
      <c r="ADN146" s="76"/>
      <c r="ADO146" s="76"/>
      <c r="ADP146" s="76"/>
      <c r="ADQ146" s="76"/>
      <c r="ADR146" s="76"/>
      <c r="ADS146" s="76"/>
      <c r="ADT146" s="76"/>
      <c r="ADU146" s="76"/>
      <c r="ADV146" s="76"/>
      <c r="ADW146" s="76"/>
      <c r="ADX146" s="76"/>
      <c r="ADY146" s="76"/>
      <c r="ADZ146" s="76"/>
      <c r="AEA146" s="76"/>
      <c r="AEB146" s="76"/>
      <c r="AEC146" s="76"/>
      <c r="AED146" s="76"/>
      <c r="AEE146" s="76"/>
      <c r="AEF146" s="76"/>
      <c r="AEG146" s="76"/>
      <c r="AEH146" s="76"/>
      <c r="AEI146" s="76"/>
      <c r="AEJ146" s="76"/>
      <c r="AEK146" s="76"/>
      <c r="AEL146" s="76"/>
      <c r="AEM146" s="76"/>
      <c r="AEN146" s="76"/>
      <c r="AEO146" s="76"/>
      <c r="AEP146" s="76"/>
      <c r="AEQ146" s="76"/>
      <c r="AER146" s="76"/>
      <c r="AES146" s="76"/>
      <c r="AET146" s="76"/>
      <c r="AEU146" s="76"/>
      <c r="AEV146" s="76"/>
      <c r="AEW146" s="76"/>
      <c r="AEX146" s="76"/>
      <c r="AEY146" s="76"/>
      <c r="AEZ146" s="76"/>
      <c r="AFA146" s="76"/>
      <c r="AFB146" s="76"/>
      <c r="AFC146" s="76"/>
      <c r="AFD146" s="76"/>
      <c r="AFE146" s="76"/>
      <c r="AFF146" s="76"/>
      <c r="AFG146" s="76"/>
      <c r="AFH146" s="76"/>
      <c r="AFI146" s="76"/>
      <c r="AFJ146" s="76"/>
      <c r="AFK146" s="76"/>
      <c r="AFL146" s="76"/>
      <c r="AFM146" s="76"/>
      <c r="AFN146" s="76"/>
      <c r="AFO146" s="76"/>
      <c r="AFP146" s="76"/>
      <c r="AFQ146" s="76"/>
      <c r="AFR146" s="76"/>
      <c r="AFS146" s="76"/>
      <c r="AFT146" s="76"/>
      <c r="AFU146" s="76"/>
      <c r="AFV146" s="76"/>
      <c r="AFW146" s="76"/>
      <c r="AFX146" s="76"/>
      <c r="AFY146" s="76"/>
      <c r="AFZ146" s="76"/>
      <c r="AGA146" s="76"/>
      <c r="AGB146" s="76"/>
      <c r="AGC146" s="76"/>
      <c r="AGD146" s="76"/>
      <c r="AGE146" s="76"/>
      <c r="AGF146" s="76"/>
      <c r="AGG146" s="76"/>
      <c r="AGH146" s="76"/>
      <c r="AGI146" s="76"/>
      <c r="AGJ146" s="76"/>
      <c r="AGK146" s="76"/>
      <c r="AGL146" s="76"/>
      <c r="AGM146" s="76"/>
      <c r="AGN146" s="76"/>
      <c r="AGO146" s="76"/>
      <c r="AGP146" s="76"/>
      <c r="AGQ146" s="76"/>
      <c r="AGR146" s="76"/>
      <c r="AGS146" s="76"/>
      <c r="AGT146" s="76"/>
      <c r="AGU146" s="76"/>
      <c r="AGV146" s="76"/>
      <c r="AGW146" s="76"/>
      <c r="AGX146" s="76"/>
      <c r="AGY146" s="76"/>
      <c r="AGZ146" s="76"/>
      <c r="AHA146" s="76"/>
      <c r="AHB146" s="76"/>
      <c r="AHC146" s="76"/>
      <c r="AHD146" s="76"/>
      <c r="AHE146" s="76"/>
      <c r="AHF146" s="76"/>
      <c r="AHG146" s="76"/>
      <c r="AHH146" s="76"/>
      <c r="AHI146" s="76"/>
      <c r="AHJ146" s="76"/>
      <c r="AHK146" s="76"/>
      <c r="AHL146" s="76"/>
      <c r="AHM146" s="76"/>
      <c r="AHN146" s="76"/>
      <c r="AHO146" s="76"/>
      <c r="AHP146" s="76"/>
      <c r="AHQ146" s="76"/>
      <c r="AHR146" s="76"/>
      <c r="AHS146" s="76"/>
      <c r="AHT146" s="76"/>
      <c r="AHU146" s="76"/>
      <c r="AHV146" s="76"/>
      <c r="AHW146" s="76"/>
      <c r="AHX146" s="76"/>
      <c r="AHY146" s="76"/>
      <c r="AHZ146" s="76"/>
      <c r="AIA146" s="76"/>
      <c r="AIB146" s="76"/>
      <c r="AIC146" s="76"/>
      <c r="AID146" s="76"/>
      <c r="AIE146" s="76"/>
      <c r="AIF146" s="76"/>
      <c r="AIG146" s="76"/>
      <c r="AIH146" s="76"/>
      <c r="AII146" s="76"/>
      <c r="AIJ146" s="76"/>
      <c r="AIK146" s="76"/>
      <c r="AIL146" s="76"/>
      <c r="AIM146" s="76"/>
      <c r="AIN146" s="76"/>
      <c r="AIO146" s="76"/>
      <c r="AIP146" s="76"/>
      <c r="AIQ146" s="76"/>
      <c r="AIR146" s="76"/>
      <c r="AIS146" s="76"/>
      <c r="AIT146" s="76"/>
      <c r="AIU146" s="76"/>
      <c r="AIV146" s="76"/>
      <c r="AIW146" s="76"/>
      <c r="AIX146" s="76"/>
      <c r="AIY146" s="76"/>
      <c r="AIZ146" s="76"/>
      <c r="AJA146" s="76"/>
      <c r="AJB146" s="76"/>
      <c r="AJC146" s="76"/>
      <c r="AJD146" s="76"/>
      <c r="AJE146" s="76"/>
      <c r="AJF146" s="76"/>
      <c r="AJG146" s="76"/>
      <c r="AJH146" s="76"/>
      <c r="AJI146" s="76"/>
      <c r="AJJ146" s="76"/>
      <c r="AJK146" s="76"/>
      <c r="AJL146" s="76"/>
      <c r="AJM146" s="76"/>
      <c r="AJN146" s="76"/>
      <c r="AJO146" s="76"/>
      <c r="AJP146" s="76"/>
      <c r="AJQ146" s="76"/>
      <c r="AJR146" s="76"/>
      <c r="AJS146" s="76"/>
      <c r="AJT146" s="76"/>
      <c r="AJU146" s="76"/>
      <c r="AJV146" s="76"/>
      <c r="AJW146" s="76"/>
      <c r="AJX146" s="76"/>
      <c r="AJY146" s="76"/>
      <c r="AJZ146" s="76"/>
      <c r="AKA146" s="76"/>
      <c r="AKB146" s="76"/>
      <c r="AKC146" s="76"/>
      <c r="AKD146" s="76"/>
      <c r="AKE146" s="76"/>
      <c r="AKF146" s="76"/>
      <c r="AKG146" s="76"/>
      <c r="AKH146" s="76"/>
      <c r="AKI146" s="76"/>
      <c r="AKJ146" s="76"/>
      <c r="AKK146" s="76"/>
      <c r="AKL146" s="76"/>
      <c r="AKM146" s="76"/>
      <c r="AKN146" s="76"/>
      <c r="AKO146" s="76"/>
      <c r="AKP146" s="76"/>
      <c r="AKQ146" s="76"/>
      <c r="AKR146" s="76"/>
      <c r="AKS146" s="76"/>
      <c r="AKT146" s="76"/>
      <c r="AKU146" s="76"/>
      <c r="AKV146" s="76"/>
      <c r="AKW146" s="76"/>
      <c r="AKX146" s="76"/>
      <c r="AKY146" s="76"/>
      <c r="AKZ146" s="76"/>
      <c r="ALA146" s="76"/>
      <c r="ALB146" s="76"/>
      <c r="ALC146" s="76"/>
      <c r="ALD146" s="76"/>
      <c r="ALE146" s="76"/>
      <c r="ALF146" s="76"/>
      <c r="ALG146" s="76"/>
      <c r="ALH146" s="76"/>
      <c r="ALI146" s="76"/>
      <c r="ALJ146" s="76"/>
      <c r="ALK146" s="76"/>
      <c r="ALL146" s="76"/>
      <c r="ALM146" s="76"/>
      <c r="ALN146" s="76"/>
      <c r="ALO146" s="76"/>
      <c r="ALP146" s="76"/>
      <c r="ALQ146" s="76"/>
      <c r="ALR146" s="76"/>
      <c r="ALS146" s="76"/>
      <c r="ALT146" s="76"/>
      <c r="ALU146" s="76"/>
      <c r="ALV146" s="76"/>
      <c r="ALW146" s="76"/>
      <c r="ALX146" s="76"/>
      <c r="ALY146" s="76"/>
      <c r="ALZ146" s="76"/>
      <c r="AMA146" s="76"/>
      <c r="AMB146" s="76"/>
      <c r="AMC146" s="76"/>
      <c r="AMD146" s="76"/>
      <c r="AME146" s="76"/>
    </row>
    <row r="147" spans="1:1019" s="80" customFormat="1">
      <c r="A147" s="20" t="s">
        <v>420</v>
      </c>
      <c r="B147" s="21">
        <v>4011464</v>
      </c>
      <c r="C147" s="21" t="s">
        <v>96</v>
      </c>
      <c r="D147" s="71" t="s">
        <v>159</v>
      </c>
      <c r="E147" s="22" t="s">
        <v>62</v>
      </c>
      <c r="F147" s="59">
        <v>3840</v>
      </c>
      <c r="G147" s="23">
        <v>33.26</v>
      </c>
      <c r="H147" s="69">
        <f>$J$6</f>
        <v>0.21229999999999999</v>
      </c>
      <c r="I147" s="23">
        <f t="shared" si="49"/>
        <v>40.32</v>
      </c>
      <c r="J147" s="23">
        <f t="shared" si="50"/>
        <v>154828.79999999999</v>
      </c>
      <c r="K147" s="78">
        <f t="shared" si="51"/>
        <v>127718.39999999999</v>
      </c>
      <c r="L147" s="76"/>
      <c r="M147" s="79"/>
      <c r="N147" s="76"/>
      <c r="O147" s="76"/>
      <c r="P147" s="76"/>
      <c r="Q147" s="76"/>
      <c r="R147" s="76"/>
      <c r="S147" s="76"/>
      <c r="T147" s="76"/>
      <c r="U147" s="76"/>
      <c r="V147" s="76"/>
      <c r="W147" s="76"/>
      <c r="X147" s="76"/>
      <c r="Y147" s="76"/>
      <c r="Z147" s="76"/>
      <c r="AA147" s="76"/>
      <c r="AB147" s="76"/>
      <c r="AC147" s="76"/>
      <c r="AD147" s="76"/>
      <c r="AE147" s="76"/>
      <c r="AF147" s="76"/>
      <c r="AG147" s="76"/>
      <c r="AH147" s="76"/>
      <c r="AI147" s="76"/>
      <c r="AJ147" s="76"/>
      <c r="AK147" s="76"/>
      <c r="AL147" s="76"/>
      <c r="AM147" s="76"/>
      <c r="AN147" s="76"/>
      <c r="AO147" s="76"/>
      <c r="AP147" s="76"/>
      <c r="AQ147" s="76"/>
      <c r="AR147" s="76"/>
      <c r="AS147" s="76"/>
      <c r="AT147" s="76"/>
      <c r="AU147" s="76"/>
      <c r="AV147" s="76"/>
      <c r="AW147" s="76"/>
      <c r="AX147" s="76"/>
      <c r="AY147" s="76"/>
      <c r="AZ147" s="76"/>
      <c r="BA147" s="76"/>
      <c r="BB147" s="76"/>
      <c r="BC147" s="76"/>
      <c r="BD147" s="76"/>
      <c r="BE147" s="76"/>
      <c r="BF147" s="76"/>
      <c r="BG147" s="76"/>
      <c r="BH147" s="76"/>
      <c r="BI147" s="76"/>
      <c r="BJ147" s="76"/>
      <c r="BK147" s="76"/>
      <c r="BL147" s="76"/>
      <c r="BM147" s="76"/>
      <c r="BN147" s="76"/>
      <c r="BO147" s="76"/>
      <c r="BP147" s="76"/>
      <c r="BQ147" s="76"/>
      <c r="BR147" s="76"/>
      <c r="BS147" s="76"/>
      <c r="BT147" s="76"/>
      <c r="BU147" s="76"/>
      <c r="BV147" s="76"/>
      <c r="BW147" s="76"/>
      <c r="BX147" s="76"/>
      <c r="BY147" s="76"/>
      <c r="BZ147" s="76"/>
      <c r="CA147" s="76"/>
      <c r="CB147" s="76"/>
      <c r="CC147" s="76"/>
      <c r="CD147" s="76"/>
      <c r="CE147" s="76"/>
      <c r="CF147" s="76"/>
      <c r="CG147" s="76"/>
      <c r="CH147" s="76"/>
      <c r="CI147" s="76"/>
      <c r="CJ147" s="76"/>
      <c r="CK147" s="76"/>
      <c r="CL147" s="76"/>
      <c r="CM147" s="76"/>
      <c r="CN147" s="76"/>
      <c r="CO147" s="76"/>
      <c r="CP147" s="76"/>
      <c r="CQ147" s="76"/>
      <c r="CR147" s="76"/>
      <c r="CS147" s="76"/>
      <c r="CT147" s="76"/>
      <c r="CU147" s="76"/>
      <c r="CV147" s="76"/>
      <c r="CW147" s="76"/>
      <c r="CX147" s="76"/>
      <c r="CY147" s="76"/>
      <c r="CZ147" s="76"/>
      <c r="DA147" s="76"/>
      <c r="DB147" s="76"/>
      <c r="DC147" s="76"/>
      <c r="DD147" s="76"/>
      <c r="DE147" s="76"/>
      <c r="DF147" s="76"/>
      <c r="DG147" s="76"/>
      <c r="DH147" s="76"/>
      <c r="DI147" s="76"/>
      <c r="DJ147" s="76"/>
      <c r="DK147" s="76"/>
      <c r="DL147" s="76"/>
      <c r="DM147" s="76"/>
      <c r="DN147" s="76"/>
      <c r="DO147" s="76"/>
      <c r="DP147" s="76"/>
      <c r="DQ147" s="76"/>
      <c r="DR147" s="76"/>
      <c r="DS147" s="76"/>
      <c r="DT147" s="76"/>
      <c r="DU147" s="76"/>
      <c r="DV147" s="76"/>
      <c r="DW147" s="76"/>
      <c r="DX147" s="76"/>
      <c r="DY147" s="76"/>
      <c r="DZ147" s="76"/>
      <c r="EA147" s="76"/>
      <c r="EB147" s="76"/>
      <c r="EC147" s="76"/>
      <c r="ED147" s="76"/>
      <c r="EE147" s="76"/>
      <c r="EF147" s="76"/>
      <c r="EG147" s="76"/>
      <c r="EH147" s="76"/>
      <c r="EI147" s="76"/>
      <c r="EJ147" s="76"/>
      <c r="EK147" s="76"/>
      <c r="EL147" s="76"/>
      <c r="EM147" s="76"/>
      <c r="EN147" s="76"/>
      <c r="EO147" s="76"/>
      <c r="EP147" s="76"/>
      <c r="EQ147" s="76"/>
      <c r="ER147" s="76"/>
      <c r="ES147" s="76"/>
      <c r="ET147" s="76"/>
      <c r="EU147" s="76"/>
      <c r="EV147" s="76"/>
      <c r="EW147" s="76"/>
      <c r="EX147" s="76"/>
      <c r="EY147" s="76"/>
      <c r="EZ147" s="76"/>
      <c r="FA147" s="76"/>
      <c r="FB147" s="76"/>
      <c r="FC147" s="76"/>
      <c r="FD147" s="76"/>
      <c r="FE147" s="76"/>
      <c r="FF147" s="76"/>
      <c r="FG147" s="76"/>
      <c r="FH147" s="76"/>
      <c r="FI147" s="76"/>
      <c r="FJ147" s="76"/>
      <c r="FK147" s="76"/>
      <c r="FL147" s="76"/>
      <c r="FM147" s="76"/>
      <c r="FN147" s="76"/>
      <c r="FO147" s="76"/>
      <c r="FP147" s="76"/>
      <c r="FQ147" s="76"/>
      <c r="FR147" s="76"/>
      <c r="FS147" s="76"/>
      <c r="FT147" s="76"/>
      <c r="FU147" s="76"/>
      <c r="FV147" s="76"/>
      <c r="FW147" s="76"/>
      <c r="FX147" s="76"/>
      <c r="FY147" s="76"/>
      <c r="FZ147" s="76"/>
      <c r="GA147" s="76"/>
      <c r="GB147" s="76"/>
      <c r="GC147" s="76"/>
      <c r="GD147" s="76"/>
      <c r="GE147" s="76"/>
      <c r="GF147" s="76"/>
      <c r="GG147" s="76"/>
      <c r="GH147" s="76"/>
      <c r="GI147" s="76"/>
      <c r="GJ147" s="76"/>
      <c r="GK147" s="76"/>
      <c r="GL147" s="76"/>
      <c r="GM147" s="76"/>
      <c r="GN147" s="76"/>
      <c r="GO147" s="76"/>
      <c r="GP147" s="76"/>
      <c r="GQ147" s="76"/>
      <c r="GR147" s="76"/>
      <c r="GS147" s="76"/>
      <c r="GT147" s="76"/>
      <c r="GU147" s="76"/>
      <c r="GV147" s="76"/>
      <c r="GW147" s="76"/>
      <c r="GX147" s="76"/>
      <c r="GY147" s="76"/>
      <c r="GZ147" s="76"/>
      <c r="HA147" s="76"/>
      <c r="HB147" s="76"/>
      <c r="HC147" s="76"/>
      <c r="HD147" s="76"/>
      <c r="HE147" s="76"/>
      <c r="HF147" s="76"/>
      <c r="HG147" s="76"/>
      <c r="HH147" s="76"/>
      <c r="HI147" s="76"/>
      <c r="HJ147" s="76"/>
      <c r="HK147" s="76"/>
      <c r="HL147" s="76"/>
      <c r="HM147" s="76"/>
      <c r="HN147" s="76"/>
      <c r="HO147" s="76"/>
      <c r="HP147" s="76"/>
      <c r="HQ147" s="76"/>
      <c r="HR147" s="76"/>
      <c r="HS147" s="76"/>
      <c r="HT147" s="76"/>
      <c r="HU147" s="76"/>
      <c r="HV147" s="76"/>
      <c r="HW147" s="76"/>
      <c r="HX147" s="76"/>
      <c r="HY147" s="76"/>
      <c r="HZ147" s="76"/>
      <c r="IA147" s="76"/>
      <c r="IB147" s="76"/>
      <c r="IC147" s="76"/>
      <c r="ID147" s="76"/>
      <c r="IE147" s="76"/>
      <c r="IF147" s="76"/>
      <c r="IG147" s="76"/>
      <c r="IH147" s="76"/>
      <c r="II147" s="76"/>
      <c r="IJ147" s="76"/>
      <c r="IK147" s="76"/>
      <c r="IL147" s="76"/>
      <c r="IM147" s="76"/>
      <c r="IN147" s="76"/>
      <c r="IO147" s="76"/>
      <c r="IP147" s="76"/>
      <c r="IQ147" s="76"/>
      <c r="IR147" s="76"/>
      <c r="IS147" s="76"/>
      <c r="IT147" s="76"/>
      <c r="IU147" s="76"/>
      <c r="IV147" s="76"/>
      <c r="IW147" s="76"/>
      <c r="IX147" s="76"/>
      <c r="IY147" s="76"/>
      <c r="IZ147" s="76"/>
      <c r="JA147" s="76"/>
      <c r="JB147" s="76"/>
      <c r="JC147" s="76"/>
      <c r="JD147" s="76"/>
      <c r="JE147" s="76"/>
      <c r="JF147" s="76"/>
      <c r="JG147" s="76"/>
      <c r="JH147" s="76"/>
      <c r="JI147" s="76"/>
      <c r="JJ147" s="76"/>
      <c r="JK147" s="76"/>
      <c r="JL147" s="76"/>
      <c r="JM147" s="76"/>
      <c r="JN147" s="76"/>
      <c r="JO147" s="76"/>
      <c r="JP147" s="76"/>
      <c r="JQ147" s="76"/>
      <c r="JR147" s="76"/>
      <c r="JS147" s="76"/>
      <c r="JT147" s="76"/>
      <c r="JU147" s="76"/>
      <c r="JV147" s="76"/>
      <c r="JW147" s="76"/>
      <c r="JX147" s="76"/>
      <c r="JY147" s="76"/>
      <c r="JZ147" s="76"/>
      <c r="KA147" s="76"/>
      <c r="KB147" s="76"/>
      <c r="KC147" s="76"/>
      <c r="KD147" s="76"/>
      <c r="KE147" s="76"/>
      <c r="KF147" s="76"/>
      <c r="KG147" s="76"/>
      <c r="KH147" s="76"/>
      <c r="KI147" s="76"/>
      <c r="KJ147" s="76"/>
      <c r="KK147" s="76"/>
      <c r="KL147" s="76"/>
      <c r="KM147" s="76"/>
      <c r="KN147" s="76"/>
      <c r="KO147" s="76"/>
      <c r="KP147" s="76"/>
      <c r="KQ147" s="76"/>
      <c r="KR147" s="76"/>
      <c r="KS147" s="76"/>
      <c r="KT147" s="76"/>
      <c r="KU147" s="76"/>
      <c r="KV147" s="76"/>
      <c r="KW147" s="76"/>
      <c r="KX147" s="76"/>
      <c r="KY147" s="76"/>
      <c r="KZ147" s="76"/>
      <c r="LA147" s="76"/>
      <c r="LB147" s="76"/>
      <c r="LC147" s="76"/>
      <c r="LD147" s="76"/>
      <c r="LE147" s="76"/>
      <c r="LF147" s="76"/>
      <c r="LG147" s="76"/>
      <c r="LH147" s="76"/>
      <c r="LI147" s="76"/>
      <c r="LJ147" s="76"/>
      <c r="LK147" s="76"/>
      <c r="LL147" s="76"/>
      <c r="LM147" s="76"/>
      <c r="LN147" s="76"/>
      <c r="LO147" s="76"/>
      <c r="LP147" s="76"/>
      <c r="LQ147" s="76"/>
      <c r="LR147" s="76"/>
      <c r="LS147" s="76"/>
      <c r="LT147" s="76"/>
      <c r="LU147" s="76"/>
      <c r="LV147" s="76"/>
      <c r="LW147" s="76"/>
      <c r="LX147" s="76"/>
      <c r="LY147" s="76"/>
      <c r="LZ147" s="76"/>
      <c r="MA147" s="76"/>
      <c r="MB147" s="76"/>
      <c r="MC147" s="76"/>
      <c r="MD147" s="76"/>
      <c r="ME147" s="76"/>
      <c r="MF147" s="76"/>
      <c r="MG147" s="76"/>
      <c r="MH147" s="76"/>
      <c r="MI147" s="76"/>
      <c r="MJ147" s="76"/>
      <c r="MK147" s="76"/>
      <c r="ML147" s="76"/>
      <c r="MM147" s="76"/>
      <c r="MN147" s="76"/>
      <c r="MO147" s="76"/>
      <c r="MP147" s="76"/>
      <c r="MQ147" s="76"/>
      <c r="MR147" s="76"/>
      <c r="MS147" s="76"/>
      <c r="MT147" s="76"/>
      <c r="MU147" s="76"/>
      <c r="MV147" s="76"/>
      <c r="MW147" s="76"/>
      <c r="MX147" s="76"/>
      <c r="MY147" s="76"/>
      <c r="MZ147" s="76"/>
      <c r="NA147" s="76"/>
      <c r="NB147" s="76"/>
      <c r="NC147" s="76"/>
      <c r="ND147" s="76"/>
      <c r="NE147" s="76"/>
      <c r="NF147" s="76"/>
      <c r="NG147" s="76"/>
      <c r="NH147" s="76"/>
      <c r="NI147" s="76"/>
      <c r="NJ147" s="76"/>
      <c r="NK147" s="76"/>
      <c r="NL147" s="76"/>
      <c r="NM147" s="76"/>
      <c r="NN147" s="76"/>
      <c r="NO147" s="76"/>
      <c r="NP147" s="76"/>
      <c r="NQ147" s="76"/>
      <c r="NR147" s="76"/>
      <c r="NS147" s="76"/>
      <c r="NT147" s="76"/>
      <c r="NU147" s="76"/>
      <c r="NV147" s="76"/>
      <c r="NW147" s="76"/>
      <c r="NX147" s="76"/>
      <c r="NY147" s="76"/>
      <c r="NZ147" s="76"/>
      <c r="OA147" s="76"/>
      <c r="OB147" s="76"/>
      <c r="OC147" s="76"/>
      <c r="OD147" s="76"/>
      <c r="OE147" s="76"/>
      <c r="OF147" s="76"/>
      <c r="OG147" s="76"/>
      <c r="OH147" s="76"/>
      <c r="OI147" s="76"/>
      <c r="OJ147" s="76"/>
      <c r="OK147" s="76"/>
      <c r="OL147" s="76"/>
      <c r="OM147" s="76"/>
      <c r="ON147" s="76"/>
      <c r="OO147" s="76"/>
      <c r="OP147" s="76"/>
      <c r="OQ147" s="76"/>
      <c r="OR147" s="76"/>
      <c r="OS147" s="76"/>
      <c r="OT147" s="76"/>
      <c r="OU147" s="76"/>
      <c r="OV147" s="76"/>
      <c r="OW147" s="76"/>
      <c r="OX147" s="76"/>
      <c r="OY147" s="76"/>
      <c r="OZ147" s="76"/>
      <c r="PA147" s="76"/>
      <c r="PB147" s="76"/>
      <c r="PC147" s="76"/>
      <c r="PD147" s="76"/>
      <c r="PE147" s="76"/>
      <c r="PF147" s="76"/>
      <c r="PG147" s="76"/>
      <c r="PH147" s="76"/>
      <c r="PI147" s="76"/>
      <c r="PJ147" s="76"/>
      <c r="PK147" s="76"/>
      <c r="PL147" s="76"/>
      <c r="PM147" s="76"/>
      <c r="PN147" s="76"/>
      <c r="PO147" s="76"/>
      <c r="PP147" s="76"/>
      <c r="PQ147" s="76"/>
      <c r="PR147" s="76"/>
      <c r="PS147" s="76"/>
      <c r="PT147" s="76"/>
      <c r="PU147" s="76"/>
      <c r="PV147" s="76"/>
      <c r="PW147" s="76"/>
      <c r="PX147" s="76"/>
      <c r="PY147" s="76"/>
      <c r="PZ147" s="76"/>
      <c r="QA147" s="76"/>
      <c r="QB147" s="76"/>
      <c r="QC147" s="76"/>
      <c r="QD147" s="76"/>
      <c r="QE147" s="76"/>
      <c r="QF147" s="76"/>
      <c r="QG147" s="76"/>
      <c r="QH147" s="76"/>
      <c r="QI147" s="76"/>
      <c r="QJ147" s="76"/>
      <c r="QK147" s="76"/>
      <c r="QL147" s="76"/>
      <c r="QM147" s="76"/>
      <c r="QN147" s="76"/>
      <c r="QO147" s="76"/>
      <c r="QP147" s="76"/>
      <c r="QQ147" s="76"/>
      <c r="QR147" s="76"/>
      <c r="QS147" s="76"/>
      <c r="QT147" s="76"/>
      <c r="QU147" s="76"/>
      <c r="QV147" s="76"/>
      <c r="QW147" s="76"/>
      <c r="QX147" s="76"/>
      <c r="QY147" s="76"/>
      <c r="QZ147" s="76"/>
      <c r="RA147" s="76"/>
      <c r="RB147" s="76"/>
      <c r="RC147" s="76"/>
      <c r="RD147" s="76"/>
      <c r="RE147" s="76"/>
      <c r="RF147" s="76"/>
      <c r="RG147" s="76"/>
      <c r="RH147" s="76"/>
      <c r="RI147" s="76"/>
      <c r="RJ147" s="76"/>
      <c r="RK147" s="76"/>
      <c r="RL147" s="76"/>
      <c r="RM147" s="76"/>
      <c r="RN147" s="76"/>
      <c r="RO147" s="76"/>
      <c r="RP147" s="76"/>
      <c r="RQ147" s="76"/>
      <c r="RR147" s="76"/>
      <c r="RS147" s="76"/>
      <c r="RT147" s="76"/>
      <c r="RU147" s="76"/>
      <c r="RV147" s="76"/>
      <c r="RW147" s="76"/>
      <c r="RX147" s="76"/>
      <c r="RY147" s="76"/>
      <c r="RZ147" s="76"/>
      <c r="SA147" s="76"/>
      <c r="SB147" s="76"/>
      <c r="SC147" s="76"/>
      <c r="SD147" s="76"/>
      <c r="SE147" s="76"/>
      <c r="SF147" s="76"/>
      <c r="SG147" s="76"/>
      <c r="SH147" s="76"/>
      <c r="SI147" s="76"/>
      <c r="SJ147" s="76"/>
      <c r="SK147" s="76"/>
      <c r="SL147" s="76"/>
      <c r="SM147" s="76"/>
      <c r="SN147" s="76"/>
      <c r="SO147" s="76"/>
      <c r="SP147" s="76"/>
      <c r="SQ147" s="76"/>
      <c r="SR147" s="76"/>
      <c r="SS147" s="76"/>
      <c r="ST147" s="76"/>
      <c r="SU147" s="76"/>
      <c r="SV147" s="76"/>
      <c r="SW147" s="76"/>
      <c r="SX147" s="76"/>
      <c r="SY147" s="76"/>
      <c r="SZ147" s="76"/>
      <c r="TA147" s="76"/>
      <c r="TB147" s="76"/>
      <c r="TC147" s="76"/>
      <c r="TD147" s="76"/>
      <c r="TE147" s="76"/>
      <c r="TF147" s="76"/>
      <c r="TG147" s="76"/>
      <c r="TH147" s="76"/>
      <c r="TI147" s="76"/>
      <c r="TJ147" s="76"/>
      <c r="TK147" s="76"/>
      <c r="TL147" s="76"/>
      <c r="TM147" s="76"/>
      <c r="TN147" s="76"/>
      <c r="TO147" s="76"/>
      <c r="TP147" s="76"/>
      <c r="TQ147" s="76"/>
      <c r="TR147" s="76"/>
      <c r="TS147" s="76"/>
      <c r="TT147" s="76"/>
      <c r="TU147" s="76"/>
      <c r="TV147" s="76"/>
      <c r="TW147" s="76"/>
      <c r="TX147" s="76"/>
      <c r="TY147" s="76"/>
      <c r="TZ147" s="76"/>
      <c r="UA147" s="76"/>
      <c r="UB147" s="76"/>
      <c r="UC147" s="76"/>
      <c r="UD147" s="76"/>
      <c r="UE147" s="76"/>
      <c r="UF147" s="76"/>
      <c r="UG147" s="76"/>
      <c r="UH147" s="76"/>
      <c r="UI147" s="76"/>
      <c r="UJ147" s="76"/>
      <c r="UK147" s="76"/>
      <c r="UL147" s="76"/>
      <c r="UM147" s="76"/>
      <c r="UN147" s="76"/>
      <c r="UO147" s="76"/>
      <c r="UP147" s="76"/>
      <c r="UQ147" s="76"/>
      <c r="UR147" s="76"/>
      <c r="US147" s="76"/>
      <c r="UT147" s="76"/>
      <c r="UU147" s="76"/>
      <c r="UV147" s="76"/>
      <c r="UW147" s="76"/>
      <c r="UX147" s="76"/>
      <c r="UY147" s="76"/>
      <c r="UZ147" s="76"/>
      <c r="VA147" s="76"/>
      <c r="VB147" s="76"/>
      <c r="VC147" s="76"/>
      <c r="VD147" s="76"/>
      <c r="VE147" s="76"/>
      <c r="VF147" s="76"/>
      <c r="VG147" s="76"/>
      <c r="VH147" s="76"/>
      <c r="VI147" s="76"/>
      <c r="VJ147" s="76"/>
      <c r="VK147" s="76"/>
      <c r="VL147" s="76"/>
      <c r="VM147" s="76"/>
      <c r="VN147" s="76"/>
      <c r="VO147" s="76"/>
      <c r="VP147" s="76"/>
      <c r="VQ147" s="76"/>
      <c r="VR147" s="76"/>
      <c r="VS147" s="76"/>
      <c r="VT147" s="76"/>
      <c r="VU147" s="76"/>
      <c r="VV147" s="76"/>
      <c r="VW147" s="76"/>
      <c r="VX147" s="76"/>
      <c r="VY147" s="76"/>
      <c r="VZ147" s="76"/>
      <c r="WA147" s="76"/>
      <c r="WB147" s="76"/>
      <c r="WC147" s="76"/>
      <c r="WD147" s="76"/>
      <c r="WE147" s="76"/>
      <c r="WF147" s="76"/>
      <c r="WG147" s="76"/>
      <c r="WH147" s="76"/>
      <c r="WI147" s="76"/>
      <c r="WJ147" s="76"/>
      <c r="WK147" s="76"/>
      <c r="WL147" s="76"/>
      <c r="WM147" s="76"/>
      <c r="WN147" s="76"/>
      <c r="WO147" s="76"/>
      <c r="WP147" s="76"/>
      <c r="WQ147" s="76"/>
      <c r="WR147" s="76"/>
      <c r="WS147" s="76"/>
      <c r="WT147" s="76"/>
      <c r="WU147" s="76"/>
      <c r="WV147" s="76"/>
      <c r="WW147" s="76"/>
      <c r="WX147" s="76"/>
      <c r="WY147" s="76"/>
      <c r="WZ147" s="76"/>
      <c r="XA147" s="76"/>
      <c r="XB147" s="76"/>
      <c r="XC147" s="76"/>
      <c r="XD147" s="76"/>
      <c r="XE147" s="76"/>
      <c r="XF147" s="76"/>
      <c r="XG147" s="76"/>
      <c r="XH147" s="76"/>
      <c r="XI147" s="76"/>
      <c r="XJ147" s="76"/>
      <c r="XK147" s="76"/>
      <c r="XL147" s="76"/>
      <c r="XM147" s="76"/>
      <c r="XN147" s="76"/>
      <c r="XO147" s="76"/>
      <c r="XP147" s="76"/>
      <c r="XQ147" s="76"/>
      <c r="XR147" s="76"/>
      <c r="XS147" s="76"/>
      <c r="XT147" s="76"/>
      <c r="XU147" s="76"/>
      <c r="XV147" s="76"/>
      <c r="XW147" s="76"/>
      <c r="XX147" s="76"/>
      <c r="XY147" s="76"/>
      <c r="XZ147" s="76"/>
      <c r="YA147" s="76"/>
      <c r="YB147" s="76"/>
      <c r="YC147" s="76"/>
      <c r="YD147" s="76"/>
      <c r="YE147" s="76"/>
      <c r="YF147" s="76"/>
      <c r="YG147" s="76"/>
      <c r="YH147" s="76"/>
      <c r="YI147" s="76"/>
      <c r="YJ147" s="76"/>
      <c r="YK147" s="76"/>
      <c r="YL147" s="76"/>
      <c r="YM147" s="76"/>
      <c r="YN147" s="76"/>
      <c r="YO147" s="76"/>
      <c r="YP147" s="76"/>
      <c r="YQ147" s="76"/>
      <c r="YR147" s="76"/>
      <c r="YS147" s="76"/>
      <c r="YT147" s="76"/>
      <c r="YU147" s="76"/>
      <c r="YV147" s="76"/>
      <c r="YW147" s="76"/>
      <c r="YX147" s="76"/>
      <c r="YY147" s="76"/>
      <c r="YZ147" s="76"/>
      <c r="ZA147" s="76"/>
      <c r="ZB147" s="76"/>
      <c r="ZC147" s="76"/>
      <c r="ZD147" s="76"/>
      <c r="ZE147" s="76"/>
      <c r="ZF147" s="76"/>
      <c r="ZG147" s="76"/>
      <c r="ZH147" s="76"/>
      <c r="ZI147" s="76"/>
      <c r="ZJ147" s="76"/>
      <c r="ZK147" s="76"/>
      <c r="ZL147" s="76"/>
      <c r="ZM147" s="76"/>
      <c r="ZN147" s="76"/>
      <c r="ZO147" s="76"/>
      <c r="ZP147" s="76"/>
      <c r="ZQ147" s="76"/>
      <c r="ZR147" s="76"/>
      <c r="ZS147" s="76"/>
      <c r="ZT147" s="76"/>
      <c r="ZU147" s="76"/>
      <c r="ZV147" s="76"/>
      <c r="ZW147" s="76"/>
      <c r="ZX147" s="76"/>
      <c r="ZY147" s="76"/>
      <c r="ZZ147" s="76"/>
      <c r="AAA147" s="76"/>
      <c r="AAB147" s="76"/>
      <c r="AAC147" s="76"/>
      <c r="AAD147" s="76"/>
      <c r="AAE147" s="76"/>
      <c r="AAF147" s="76"/>
      <c r="AAG147" s="76"/>
      <c r="AAH147" s="76"/>
      <c r="AAI147" s="76"/>
      <c r="AAJ147" s="76"/>
      <c r="AAK147" s="76"/>
      <c r="AAL147" s="76"/>
      <c r="AAM147" s="76"/>
      <c r="AAN147" s="76"/>
      <c r="AAO147" s="76"/>
      <c r="AAP147" s="76"/>
      <c r="AAQ147" s="76"/>
      <c r="AAR147" s="76"/>
      <c r="AAS147" s="76"/>
      <c r="AAT147" s="76"/>
      <c r="AAU147" s="76"/>
      <c r="AAV147" s="76"/>
      <c r="AAW147" s="76"/>
      <c r="AAX147" s="76"/>
      <c r="AAY147" s="76"/>
      <c r="AAZ147" s="76"/>
      <c r="ABA147" s="76"/>
      <c r="ABB147" s="76"/>
      <c r="ABC147" s="76"/>
      <c r="ABD147" s="76"/>
      <c r="ABE147" s="76"/>
      <c r="ABF147" s="76"/>
      <c r="ABG147" s="76"/>
      <c r="ABH147" s="76"/>
      <c r="ABI147" s="76"/>
      <c r="ABJ147" s="76"/>
      <c r="ABK147" s="76"/>
      <c r="ABL147" s="76"/>
      <c r="ABM147" s="76"/>
      <c r="ABN147" s="76"/>
      <c r="ABO147" s="76"/>
      <c r="ABP147" s="76"/>
      <c r="ABQ147" s="76"/>
      <c r="ABR147" s="76"/>
      <c r="ABS147" s="76"/>
      <c r="ABT147" s="76"/>
      <c r="ABU147" s="76"/>
      <c r="ABV147" s="76"/>
      <c r="ABW147" s="76"/>
      <c r="ABX147" s="76"/>
      <c r="ABY147" s="76"/>
      <c r="ABZ147" s="76"/>
      <c r="ACA147" s="76"/>
      <c r="ACB147" s="76"/>
      <c r="ACC147" s="76"/>
      <c r="ACD147" s="76"/>
      <c r="ACE147" s="76"/>
      <c r="ACF147" s="76"/>
      <c r="ACG147" s="76"/>
      <c r="ACH147" s="76"/>
      <c r="ACI147" s="76"/>
      <c r="ACJ147" s="76"/>
      <c r="ACK147" s="76"/>
      <c r="ACL147" s="76"/>
      <c r="ACM147" s="76"/>
      <c r="ACN147" s="76"/>
      <c r="ACO147" s="76"/>
      <c r="ACP147" s="76"/>
      <c r="ACQ147" s="76"/>
      <c r="ACR147" s="76"/>
      <c r="ACS147" s="76"/>
      <c r="ACT147" s="76"/>
      <c r="ACU147" s="76"/>
      <c r="ACV147" s="76"/>
      <c r="ACW147" s="76"/>
      <c r="ACX147" s="76"/>
      <c r="ACY147" s="76"/>
      <c r="ACZ147" s="76"/>
      <c r="ADA147" s="76"/>
      <c r="ADB147" s="76"/>
      <c r="ADC147" s="76"/>
      <c r="ADD147" s="76"/>
      <c r="ADE147" s="76"/>
      <c r="ADF147" s="76"/>
      <c r="ADG147" s="76"/>
      <c r="ADH147" s="76"/>
      <c r="ADI147" s="76"/>
      <c r="ADJ147" s="76"/>
      <c r="ADK147" s="76"/>
      <c r="ADL147" s="76"/>
      <c r="ADM147" s="76"/>
      <c r="ADN147" s="76"/>
      <c r="ADO147" s="76"/>
      <c r="ADP147" s="76"/>
      <c r="ADQ147" s="76"/>
      <c r="ADR147" s="76"/>
      <c r="ADS147" s="76"/>
      <c r="ADT147" s="76"/>
      <c r="ADU147" s="76"/>
      <c r="ADV147" s="76"/>
      <c r="ADW147" s="76"/>
      <c r="ADX147" s="76"/>
      <c r="ADY147" s="76"/>
      <c r="ADZ147" s="76"/>
      <c r="AEA147" s="76"/>
      <c r="AEB147" s="76"/>
      <c r="AEC147" s="76"/>
      <c r="AED147" s="76"/>
      <c r="AEE147" s="76"/>
      <c r="AEF147" s="76"/>
      <c r="AEG147" s="76"/>
      <c r="AEH147" s="76"/>
      <c r="AEI147" s="76"/>
      <c r="AEJ147" s="76"/>
      <c r="AEK147" s="76"/>
      <c r="AEL147" s="76"/>
      <c r="AEM147" s="76"/>
      <c r="AEN147" s="76"/>
      <c r="AEO147" s="76"/>
      <c r="AEP147" s="76"/>
      <c r="AEQ147" s="76"/>
      <c r="AER147" s="76"/>
      <c r="AES147" s="76"/>
      <c r="AET147" s="76"/>
      <c r="AEU147" s="76"/>
      <c r="AEV147" s="76"/>
      <c r="AEW147" s="76"/>
      <c r="AEX147" s="76"/>
      <c r="AEY147" s="76"/>
      <c r="AEZ147" s="76"/>
      <c r="AFA147" s="76"/>
      <c r="AFB147" s="76"/>
      <c r="AFC147" s="76"/>
      <c r="AFD147" s="76"/>
      <c r="AFE147" s="76"/>
      <c r="AFF147" s="76"/>
      <c r="AFG147" s="76"/>
      <c r="AFH147" s="76"/>
      <c r="AFI147" s="76"/>
      <c r="AFJ147" s="76"/>
      <c r="AFK147" s="76"/>
      <c r="AFL147" s="76"/>
      <c r="AFM147" s="76"/>
      <c r="AFN147" s="76"/>
      <c r="AFO147" s="76"/>
      <c r="AFP147" s="76"/>
      <c r="AFQ147" s="76"/>
      <c r="AFR147" s="76"/>
      <c r="AFS147" s="76"/>
      <c r="AFT147" s="76"/>
      <c r="AFU147" s="76"/>
      <c r="AFV147" s="76"/>
      <c r="AFW147" s="76"/>
      <c r="AFX147" s="76"/>
      <c r="AFY147" s="76"/>
      <c r="AFZ147" s="76"/>
      <c r="AGA147" s="76"/>
      <c r="AGB147" s="76"/>
      <c r="AGC147" s="76"/>
      <c r="AGD147" s="76"/>
      <c r="AGE147" s="76"/>
      <c r="AGF147" s="76"/>
      <c r="AGG147" s="76"/>
      <c r="AGH147" s="76"/>
      <c r="AGI147" s="76"/>
      <c r="AGJ147" s="76"/>
      <c r="AGK147" s="76"/>
      <c r="AGL147" s="76"/>
      <c r="AGM147" s="76"/>
      <c r="AGN147" s="76"/>
      <c r="AGO147" s="76"/>
      <c r="AGP147" s="76"/>
      <c r="AGQ147" s="76"/>
      <c r="AGR147" s="76"/>
      <c r="AGS147" s="76"/>
      <c r="AGT147" s="76"/>
      <c r="AGU147" s="76"/>
      <c r="AGV147" s="76"/>
      <c r="AGW147" s="76"/>
      <c r="AGX147" s="76"/>
      <c r="AGY147" s="76"/>
      <c r="AGZ147" s="76"/>
      <c r="AHA147" s="76"/>
      <c r="AHB147" s="76"/>
      <c r="AHC147" s="76"/>
      <c r="AHD147" s="76"/>
      <c r="AHE147" s="76"/>
      <c r="AHF147" s="76"/>
      <c r="AHG147" s="76"/>
      <c r="AHH147" s="76"/>
      <c r="AHI147" s="76"/>
      <c r="AHJ147" s="76"/>
      <c r="AHK147" s="76"/>
      <c r="AHL147" s="76"/>
      <c r="AHM147" s="76"/>
      <c r="AHN147" s="76"/>
      <c r="AHO147" s="76"/>
      <c r="AHP147" s="76"/>
      <c r="AHQ147" s="76"/>
      <c r="AHR147" s="76"/>
      <c r="AHS147" s="76"/>
      <c r="AHT147" s="76"/>
      <c r="AHU147" s="76"/>
      <c r="AHV147" s="76"/>
      <c r="AHW147" s="76"/>
      <c r="AHX147" s="76"/>
      <c r="AHY147" s="76"/>
      <c r="AHZ147" s="76"/>
      <c r="AIA147" s="76"/>
      <c r="AIB147" s="76"/>
      <c r="AIC147" s="76"/>
      <c r="AID147" s="76"/>
      <c r="AIE147" s="76"/>
      <c r="AIF147" s="76"/>
      <c r="AIG147" s="76"/>
      <c r="AIH147" s="76"/>
      <c r="AII147" s="76"/>
      <c r="AIJ147" s="76"/>
      <c r="AIK147" s="76"/>
      <c r="AIL147" s="76"/>
      <c r="AIM147" s="76"/>
      <c r="AIN147" s="76"/>
      <c r="AIO147" s="76"/>
      <c r="AIP147" s="76"/>
      <c r="AIQ147" s="76"/>
      <c r="AIR147" s="76"/>
      <c r="AIS147" s="76"/>
      <c r="AIT147" s="76"/>
      <c r="AIU147" s="76"/>
      <c r="AIV147" s="76"/>
      <c r="AIW147" s="76"/>
      <c r="AIX147" s="76"/>
      <c r="AIY147" s="76"/>
      <c r="AIZ147" s="76"/>
      <c r="AJA147" s="76"/>
      <c r="AJB147" s="76"/>
      <c r="AJC147" s="76"/>
      <c r="AJD147" s="76"/>
      <c r="AJE147" s="76"/>
      <c r="AJF147" s="76"/>
      <c r="AJG147" s="76"/>
      <c r="AJH147" s="76"/>
      <c r="AJI147" s="76"/>
      <c r="AJJ147" s="76"/>
      <c r="AJK147" s="76"/>
      <c r="AJL147" s="76"/>
      <c r="AJM147" s="76"/>
      <c r="AJN147" s="76"/>
      <c r="AJO147" s="76"/>
      <c r="AJP147" s="76"/>
      <c r="AJQ147" s="76"/>
      <c r="AJR147" s="76"/>
      <c r="AJS147" s="76"/>
      <c r="AJT147" s="76"/>
      <c r="AJU147" s="76"/>
      <c r="AJV147" s="76"/>
      <c r="AJW147" s="76"/>
      <c r="AJX147" s="76"/>
      <c r="AJY147" s="76"/>
      <c r="AJZ147" s="76"/>
      <c r="AKA147" s="76"/>
      <c r="AKB147" s="76"/>
      <c r="AKC147" s="76"/>
      <c r="AKD147" s="76"/>
      <c r="AKE147" s="76"/>
      <c r="AKF147" s="76"/>
      <c r="AKG147" s="76"/>
      <c r="AKH147" s="76"/>
      <c r="AKI147" s="76"/>
      <c r="AKJ147" s="76"/>
      <c r="AKK147" s="76"/>
      <c r="AKL147" s="76"/>
      <c r="AKM147" s="76"/>
      <c r="AKN147" s="76"/>
      <c r="AKO147" s="76"/>
      <c r="AKP147" s="76"/>
      <c r="AKQ147" s="76"/>
      <c r="AKR147" s="76"/>
      <c r="AKS147" s="76"/>
      <c r="AKT147" s="76"/>
      <c r="AKU147" s="76"/>
      <c r="AKV147" s="76"/>
      <c r="AKW147" s="76"/>
      <c r="AKX147" s="76"/>
      <c r="AKY147" s="76"/>
      <c r="AKZ147" s="76"/>
      <c r="ALA147" s="76"/>
      <c r="ALB147" s="76"/>
      <c r="ALC147" s="76"/>
      <c r="ALD147" s="76"/>
      <c r="ALE147" s="76"/>
      <c r="ALF147" s="76"/>
      <c r="ALG147" s="76"/>
      <c r="ALH147" s="76"/>
      <c r="ALI147" s="76"/>
      <c r="ALJ147" s="76"/>
      <c r="ALK147" s="76"/>
      <c r="ALL147" s="76"/>
      <c r="ALM147" s="76"/>
      <c r="ALN147" s="76"/>
      <c r="ALO147" s="76"/>
      <c r="ALP147" s="76"/>
      <c r="ALQ147" s="76"/>
      <c r="ALR147" s="76"/>
      <c r="ALS147" s="76"/>
      <c r="ALT147" s="76"/>
      <c r="ALU147" s="76"/>
      <c r="ALV147" s="76"/>
      <c r="ALW147" s="76"/>
      <c r="ALX147" s="76"/>
      <c r="ALY147" s="76"/>
      <c r="ALZ147" s="76"/>
      <c r="AMA147" s="76"/>
      <c r="AMB147" s="76"/>
      <c r="AMC147" s="76"/>
      <c r="AMD147" s="76"/>
      <c r="AME147" s="76"/>
    </row>
    <row r="148" spans="1:1019" s="80" customFormat="1">
      <c r="A148" s="20" t="s">
        <v>421</v>
      </c>
      <c r="B148" s="21" t="s">
        <v>158</v>
      </c>
      <c r="C148" s="21" t="s">
        <v>102</v>
      </c>
      <c r="D148" s="71" t="s">
        <v>160</v>
      </c>
      <c r="E148" s="22" t="s">
        <v>62</v>
      </c>
      <c r="F148" s="59">
        <f>F147</f>
        <v>3840</v>
      </c>
      <c r="G148" s="23">
        <v>669.95</v>
      </c>
      <c r="H148" s="69">
        <f>$J$7</f>
        <v>0.15</v>
      </c>
      <c r="I148" s="23">
        <f t="shared" si="49"/>
        <v>770.44</v>
      </c>
      <c r="J148" s="23">
        <f t="shared" si="50"/>
        <v>2958489.6000000001</v>
      </c>
      <c r="K148" s="78">
        <f t="shared" si="51"/>
        <v>2572608</v>
      </c>
      <c r="L148" s="76"/>
      <c r="M148" s="79"/>
      <c r="N148" s="76"/>
      <c r="O148" s="76"/>
      <c r="P148" s="76"/>
      <c r="Q148" s="76"/>
      <c r="R148" s="76"/>
      <c r="S148" s="76"/>
      <c r="T148" s="76"/>
      <c r="U148" s="76"/>
      <c r="V148" s="76"/>
      <c r="W148" s="76"/>
      <c r="X148" s="76"/>
      <c r="Y148" s="76"/>
      <c r="Z148" s="76"/>
      <c r="AA148" s="76"/>
      <c r="AB148" s="76"/>
      <c r="AC148" s="76"/>
      <c r="AD148" s="76"/>
      <c r="AE148" s="76"/>
      <c r="AF148" s="76"/>
      <c r="AG148" s="76"/>
      <c r="AH148" s="76"/>
      <c r="AI148" s="76"/>
      <c r="AJ148" s="76"/>
      <c r="AK148" s="76"/>
      <c r="AL148" s="76"/>
      <c r="AM148" s="76"/>
      <c r="AN148" s="76"/>
      <c r="AO148" s="76"/>
      <c r="AP148" s="76"/>
      <c r="AQ148" s="76"/>
      <c r="AR148" s="76"/>
      <c r="AS148" s="76"/>
      <c r="AT148" s="76"/>
      <c r="AU148" s="76"/>
      <c r="AV148" s="76"/>
      <c r="AW148" s="76"/>
      <c r="AX148" s="76"/>
      <c r="AY148" s="76"/>
      <c r="AZ148" s="76"/>
      <c r="BA148" s="76"/>
      <c r="BB148" s="76"/>
      <c r="BC148" s="76"/>
      <c r="BD148" s="76"/>
      <c r="BE148" s="76"/>
      <c r="BF148" s="76"/>
      <c r="BG148" s="76"/>
      <c r="BH148" s="76"/>
      <c r="BI148" s="76"/>
      <c r="BJ148" s="76"/>
      <c r="BK148" s="76"/>
      <c r="BL148" s="76"/>
      <c r="BM148" s="76"/>
      <c r="BN148" s="76"/>
      <c r="BO148" s="76"/>
      <c r="BP148" s="76"/>
      <c r="BQ148" s="76"/>
      <c r="BR148" s="76"/>
      <c r="BS148" s="76"/>
      <c r="BT148" s="76"/>
      <c r="BU148" s="76"/>
      <c r="BV148" s="76"/>
      <c r="BW148" s="76"/>
      <c r="BX148" s="76"/>
      <c r="BY148" s="76"/>
      <c r="BZ148" s="76"/>
      <c r="CA148" s="76"/>
      <c r="CB148" s="76"/>
      <c r="CC148" s="76"/>
      <c r="CD148" s="76"/>
      <c r="CE148" s="76"/>
      <c r="CF148" s="76"/>
      <c r="CG148" s="76"/>
      <c r="CH148" s="76"/>
      <c r="CI148" s="76"/>
      <c r="CJ148" s="76"/>
      <c r="CK148" s="76"/>
      <c r="CL148" s="76"/>
      <c r="CM148" s="76"/>
      <c r="CN148" s="76"/>
      <c r="CO148" s="76"/>
      <c r="CP148" s="76"/>
      <c r="CQ148" s="76"/>
      <c r="CR148" s="76"/>
      <c r="CS148" s="76"/>
      <c r="CT148" s="76"/>
      <c r="CU148" s="76"/>
      <c r="CV148" s="76"/>
      <c r="CW148" s="76"/>
      <c r="CX148" s="76"/>
      <c r="CY148" s="76"/>
      <c r="CZ148" s="76"/>
      <c r="DA148" s="76"/>
      <c r="DB148" s="76"/>
      <c r="DC148" s="76"/>
      <c r="DD148" s="76"/>
      <c r="DE148" s="76"/>
      <c r="DF148" s="76"/>
      <c r="DG148" s="76"/>
      <c r="DH148" s="76"/>
      <c r="DI148" s="76"/>
      <c r="DJ148" s="76"/>
      <c r="DK148" s="76"/>
      <c r="DL148" s="76"/>
      <c r="DM148" s="76"/>
      <c r="DN148" s="76"/>
      <c r="DO148" s="76"/>
      <c r="DP148" s="76"/>
      <c r="DQ148" s="76"/>
      <c r="DR148" s="76"/>
      <c r="DS148" s="76"/>
      <c r="DT148" s="76"/>
      <c r="DU148" s="76"/>
      <c r="DV148" s="76"/>
      <c r="DW148" s="76"/>
      <c r="DX148" s="76"/>
      <c r="DY148" s="76"/>
      <c r="DZ148" s="76"/>
      <c r="EA148" s="76"/>
      <c r="EB148" s="76"/>
      <c r="EC148" s="76"/>
      <c r="ED148" s="76"/>
      <c r="EE148" s="76"/>
      <c r="EF148" s="76"/>
      <c r="EG148" s="76"/>
      <c r="EH148" s="76"/>
      <c r="EI148" s="76"/>
      <c r="EJ148" s="76"/>
      <c r="EK148" s="76"/>
      <c r="EL148" s="76"/>
      <c r="EM148" s="76"/>
      <c r="EN148" s="76"/>
      <c r="EO148" s="76"/>
      <c r="EP148" s="76"/>
      <c r="EQ148" s="76"/>
      <c r="ER148" s="76"/>
      <c r="ES148" s="76"/>
      <c r="ET148" s="76"/>
      <c r="EU148" s="76"/>
      <c r="EV148" s="76"/>
      <c r="EW148" s="76"/>
      <c r="EX148" s="76"/>
      <c r="EY148" s="76"/>
      <c r="EZ148" s="76"/>
      <c r="FA148" s="76"/>
      <c r="FB148" s="76"/>
      <c r="FC148" s="76"/>
      <c r="FD148" s="76"/>
      <c r="FE148" s="76"/>
      <c r="FF148" s="76"/>
      <c r="FG148" s="76"/>
      <c r="FH148" s="76"/>
      <c r="FI148" s="76"/>
      <c r="FJ148" s="76"/>
      <c r="FK148" s="76"/>
      <c r="FL148" s="76"/>
      <c r="FM148" s="76"/>
      <c r="FN148" s="76"/>
      <c r="FO148" s="76"/>
      <c r="FP148" s="76"/>
      <c r="FQ148" s="76"/>
      <c r="FR148" s="76"/>
      <c r="FS148" s="76"/>
      <c r="FT148" s="76"/>
      <c r="FU148" s="76"/>
      <c r="FV148" s="76"/>
      <c r="FW148" s="76"/>
      <c r="FX148" s="76"/>
      <c r="FY148" s="76"/>
      <c r="FZ148" s="76"/>
      <c r="GA148" s="76"/>
      <c r="GB148" s="76"/>
      <c r="GC148" s="76"/>
      <c r="GD148" s="76"/>
      <c r="GE148" s="76"/>
      <c r="GF148" s="76"/>
      <c r="GG148" s="76"/>
      <c r="GH148" s="76"/>
      <c r="GI148" s="76"/>
      <c r="GJ148" s="76"/>
      <c r="GK148" s="76"/>
      <c r="GL148" s="76"/>
      <c r="GM148" s="76"/>
      <c r="GN148" s="76"/>
      <c r="GO148" s="76"/>
      <c r="GP148" s="76"/>
      <c r="GQ148" s="76"/>
      <c r="GR148" s="76"/>
      <c r="GS148" s="76"/>
      <c r="GT148" s="76"/>
      <c r="GU148" s="76"/>
      <c r="GV148" s="76"/>
      <c r="GW148" s="76"/>
      <c r="GX148" s="76"/>
      <c r="GY148" s="76"/>
      <c r="GZ148" s="76"/>
      <c r="HA148" s="76"/>
      <c r="HB148" s="76"/>
      <c r="HC148" s="76"/>
      <c r="HD148" s="76"/>
      <c r="HE148" s="76"/>
      <c r="HF148" s="76"/>
      <c r="HG148" s="76"/>
      <c r="HH148" s="76"/>
      <c r="HI148" s="76"/>
      <c r="HJ148" s="76"/>
      <c r="HK148" s="76"/>
      <c r="HL148" s="76"/>
      <c r="HM148" s="76"/>
      <c r="HN148" s="76"/>
      <c r="HO148" s="76"/>
      <c r="HP148" s="76"/>
      <c r="HQ148" s="76"/>
      <c r="HR148" s="76"/>
      <c r="HS148" s="76"/>
      <c r="HT148" s="76"/>
      <c r="HU148" s="76"/>
      <c r="HV148" s="76"/>
      <c r="HW148" s="76"/>
      <c r="HX148" s="76"/>
      <c r="HY148" s="76"/>
      <c r="HZ148" s="76"/>
      <c r="IA148" s="76"/>
      <c r="IB148" s="76"/>
      <c r="IC148" s="76"/>
      <c r="ID148" s="76"/>
      <c r="IE148" s="76"/>
      <c r="IF148" s="76"/>
      <c r="IG148" s="76"/>
      <c r="IH148" s="76"/>
      <c r="II148" s="76"/>
      <c r="IJ148" s="76"/>
      <c r="IK148" s="76"/>
      <c r="IL148" s="76"/>
      <c r="IM148" s="76"/>
      <c r="IN148" s="76"/>
      <c r="IO148" s="76"/>
      <c r="IP148" s="76"/>
      <c r="IQ148" s="76"/>
      <c r="IR148" s="76"/>
      <c r="IS148" s="76"/>
      <c r="IT148" s="76"/>
      <c r="IU148" s="76"/>
      <c r="IV148" s="76"/>
      <c r="IW148" s="76"/>
      <c r="IX148" s="76"/>
      <c r="IY148" s="76"/>
      <c r="IZ148" s="76"/>
      <c r="JA148" s="76"/>
      <c r="JB148" s="76"/>
      <c r="JC148" s="76"/>
      <c r="JD148" s="76"/>
      <c r="JE148" s="76"/>
      <c r="JF148" s="76"/>
      <c r="JG148" s="76"/>
      <c r="JH148" s="76"/>
      <c r="JI148" s="76"/>
      <c r="JJ148" s="76"/>
      <c r="JK148" s="76"/>
      <c r="JL148" s="76"/>
      <c r="JM148" s="76"/>
      <c r="JN148" s="76"/>
      <c r="JO148" s="76"/>
      <c r="JP148" s="76"/>
      <c r="JQ148" s="76"/>
      <c r="JR148" s="76"/>
      <c r="JS148" s="76"/>
      <c r="JT148" s="76"/>
      <c r="JU148" s="76"/>
      <c r="JV148" s="76"/>
      <c r="JW148" s="76"/>
      <c r="JX148" s="76"/>
      <c r="JY148" s="76"/>
      <c r="JZ148" s="76"/>
      <c r="KA148" s="76"/>
      <c r="KB148" s="76"/>
      <c r="KC148" s="76"/>
      <c r="KD148" s="76"/>
      <c r="KE148" s="76"/>
      <c r="KF148" s="76"/>
      <c r="KG148" s="76"/>
      <c r="KH148" s="76"/>
      <c r="KI148" s="76"/>
      <c r="KJ148" s="76"/>
      <c r="KK148" s="76"/>
      <c r="KL148" s="76"/>
      <c r="KM148" s="76"/>
      <c r="KN148" s="76"/>
      <c r="KO148" s="76"/>
      <c r="KP148" s="76"/>
      <c r="KQ148" s="76"/>
      <c r="KR148" s="76"/>
      <c r="KS148" s="76"/>
      <c r="KT148" s="76"/>
      <c r="KU148" s="76"/>
      <c r="KV148" s="76"/>
      <c r="KW148" s="76"/>
      <c r="KX148" s="76"/>
      <c r="KY148" s="76"/>
      <c r="KZ148" s="76"/>
      <c r="LA148" s="76"/>
      <c r="LB148" s="76"/>
      <c r="LC148" s="76"/>
      <c r="LD148" s="76"/>
      <c r="LE148" s="76"/>
      <c r="LF148" s="76"/>
      <c r="LG148" s="76"/>
      <c r="LH148" s="76"/>
      <c r="LI148" s="76"/>
      <c r="LJ148" s="76"/>
      <c r="LK148" s="76"/>
      <c r="LL148" s="76"/>
      <c r="LM148" s="76"/>
      <c r="LN148" s="76"/>
      <c r="LO148" s="76"/>
      <c r="LP148" s="76"/>
      <c r="LQ148" s="76"/>
      <c r="LR148" s="76"/>
      <c r="LS148" s="76"/>
      <c r="LT148" s="76"/>
      <c r="LU148" s="76"/>
      <c r="LV148" s="76"/>
      <c r="LW148" s="76"/>
      <c r="LX148" s="76"/>
      <c r="LY148" s="76"/>
      <c r="LZ148" s="76"/>
      <c r="MA148" s="76"/>
      <c r="MB148" s="76"/>
      <c r="MC148" s="76"/>
      <c r="MD148" s="76"/>
      <c r="ME148" s="76"/>
      <c r="MF148" s="76"/>
      <c r="MG148" s="76"/>
      <c r="MH148" s="76"/>
      <c r="MI148" s="76"/>
      <c r="MJ148" s="76"/>
      <c r="MK148" s="76"/>
      <c r="ML148" s="76"/>
      <c r="MM148" s="76"/>
      <c r="MN148" s="76"/>
      <c r="MO148" s="76"/>
      <c r="MP148" s="76"/>
      <c r="MQ148" s="76"/>
      <c r="MR148" s="76"/>
      <c r="MS148" s="76"/>
      <c r="MT148" s="76"/>
      <c r="MU148" s="76"/>
      <c r="MV148" s="76"/>
      <c r="MW148" s="76"/>
      <c r="MX148" s="76"/>
      <c r="MY148" s="76"/>
      <c r="MZ148" s="76"/>
      <c r="NA148" s="76"/>
      <c r="NB148" s="76"/>
      <c r="NC148" s="76"/>
      <c r="ND148" s="76"/>
      <c r="NE148" s="76"/>
      <c r="NF148" s="76"/>
      <c r="NG148" s="76"/>
      <c r="NH148" s="76"/>
      <c r="NI148" s="76"/>
      <c r="NJ148" s="76"/>
      <c r="NK148" s="76"/>
      <c r="NL148" s="76"/>
      <c r="NM148" s="76"/>
      <c r="NN148" s="76"/>
      <c r="NO148" s="76"/>
      <c r="NP148" s="76"/>
      <c r="NQ148" s="76"/>
      <c r="NR148" s="76"/>
      <c r="NS148" s="76"/>
      <c r="NT148" s="76"/>
      <c r="NU148" s="76"/>
      <c r="NV148" s="76"/>
      <c r="NW148" s="76"/>
      <c r="NX148" s="76"/>
      <c r="NY148" s="76"/>
      <c r="NZ148" s="76"/>
      <c r="OA148" s="76"/>
      <c r="OB148" s="76"/>
      <c r="OC148" s="76"/>
      <c r="OD148" s="76"/>
      <c r="OE148" s="76"/>
      <c r="OF148" s="76"/>
      <c r="OG148" s="76"/>
      <c r="OH148" s="76"/>
      <c r="OI148" s="76"/>
      <c r="OJ148" s="76"/>
      <c r="OK148" s="76"/>
      <c r="OL148" s="76"/>
      <c r="OM148" s="76"/>
      <c r="ON148" s="76"/>
      <c r="OO148" s="76"/>
      <c r="OP148" s="76"/>
      <c r="OQ148" s="76"/>
      <c r="OR148" s="76"/>
      <c r="OS148" s="76"/>
      <c r="OT148" s="76"/>
      <c r="OU148" s="76"/>
      <c r="OV148" s="76"/>
      <c r="OW148" s="76"/>
      <c r="OX148" s="76"/>
      <c r="OY148" s="76"/>
      <c r="OZ148" s="76"/>
      <c r="PA148" s="76"/>
      <c r="PB148" s="76"/>
      <c r="PC148" s="76"/>
      <c r="PD148" s="76"/>
      <c r="PE148" s="76"/>
      <c r="PF148" s="76"/>
      <c r="PG148" s="76"/>
      <c r="PH148" s="76"/>
      <c r="PI148" s="76"/>
      <c r="PJ148" s="76"/>
      <c r="PK148" s="76"/>
      <c r="PL148" s="76"/>
      <c r="PM148" s="76"/>
      <c r="PN148" s="76"/>
      <c r="PO148" s="76"/>
      <c r="PP148" s="76"/>
      <c r="PQ148" s="76"/>
      <c r="PR148" s="76"/>
      <c r="PS148" s="76"/>
      <c r="PT148" s="76"/>
      <c r="PU148" s="76"/>
      <c r="PV148" s="76"/>
      <c r="PW148" s="76"/>
      <c r="PX148" s="76"/>
      <c r="PY148" s="76"/>
      <c r="PZ148" s="76"/>
      <c r="QA148" s="76"/>
      <c r="QB148" s="76"/>
      <c r="QC148" s="76"/>
      <c r="QD148" s="76"/>
      <c r="QE148" s="76"/>
      <c r="QF148" s="76"/>
      <c r="QG148" s="76"/>
      <c r="QH148" s="76"/>
      <c r="QI148" s="76"/>
      <c r="QJ148" s="76"/>
      <c r="QK148" s="76"/>
      <c r="QL148" s="76"/>
      <c r="QM148" s="76"/>
      <c r="QN148" s="76"/>
      <c r="QO148" s="76"/>
      <c r="QP148" s="76"/>
      <c r="QQ148" s="76"/>
      <c r="QR148" s="76"/>
      <c r="QS148" s="76"/>
      <c r="QT148" s="76"/>
      <c r="QU148" s="76"/>
      <c r="QV148" s="76"/>
      <c r="QW148" s="76"/>
      <c r="QX148" s="76"/>
      <c r="QY148" s="76"/>
      <c r="QZ148" s="76"/>
      <c r="RA148" s="76"/>
      <c r="RB148" s="76"/>
      <c r="RC148" s="76"/>
      <c r="RD148" s="76"/>
      <c r="RE148" s="76"/>
      <c r="RF148" s="76"/>
      <c r="RG148" s="76"/>
      <c r="RH148" s="76"/>
      <c r="RI148" s="76"/>
      <c r="RJ148" s="76"/>
      <c r="RK148" s="76"/>
      <c r="RL148" s="76"/>
      <c r="RM148" s="76"/>
      <c r="RN148" s="76"/>
      <c r="RO148" s="76"/>
      <c r="RP148" s="76"/>
      <c r="RQ148" s="76"/>
      <c r="RR148" s="76"/>
      <c r="RS148" s="76"/>
      <c r="RT148" s="76"/>
      <c r="RU148" s="76"/>
      <c r="RV148" s="76"/>
      <c r="RW148" s="76"/>
      <c r="RX148" s="76"/>
      <c r="RY148" s="76"/>
      <c r="RZ148" s="76"/>
      <c r="SA148" s="76"/>
      <c r="SB148" s="76"/>
      <c r="SC148" s="76"/>
      <c r="SD148" s="76"/>
      <c r="SE148" s="76"/>
      <c r="SF148" s="76"/>
      <c r="SG148" s="76"/>
      <c r="SH148" s="76"/>
      <c r="SI148" s="76"/>
      <c r="SJ148" s="76"/>
      <c r="SK148" s="76"/>
      <c r="SL148" s="76"/>
      <c r="SM148" s="76"/>
      <c r="SN148" s="76"/>
      <c r="SO148" s="76"/>
      <c r="SP148" s="76"/>
      <c r="SQ148" s="76"/>
      <c r="SR148" s="76"/>
      <c r="SS148" s="76"/>
      <c r="ST148" s="76"/>
      <c r="SU148" s="76"/>
      <c r="SV148" s="76"/>
      <c r="SW148" s="76"/>
      <c r="SX148" s="76"/>
      <c r="SY148" s="76"/>
      <c r="SZ148" s="76"/>
      <c r="TA148" s="76"/>
      <c r="TB148" s="76"/>
      <c r="TC148" s="76"/>
      <c r="TD148" s="76"/>
      <c r="TE148" s="76"/>
      <c r="TF148" s="76"/>
      <c r="TG148" s="76"/>
      <c r="TH148" s="76"/>
      <c r="TI148" s="76"/>
      <c r="TJ148" s="76"/>
      <c r="TK148" s="76"/>
      <c r="TL148" s="76"/>
      <c r="TM148" s="76"/>
      <c r="TN148" s="76"/>
      <c r="TO148" s="76"/>
      <c r="TP148" s="76"/>
      <c r="TQ148" s="76"/>
      <c r="TR148" s="76"/>
      <c r="TS148" s="76"/>
      <c r="TT148" s="76"/>
      <c r="TU148" s="76"/>
      <c r="TV148" s="76"/>
      <c r="TW148" s="76"/>
      <c r="TX148" s="76"/>
      <c r="TY148" s="76"/>
      <c r="TZ148" s="76"/>
      <c r="UA148" s="76"/>
      <c r="UB148" s="76"/>
      <c r="UC148" s="76"/>
      <c r="UD148" s="76"/>
      <c r="UE148" s="76"/>
      <c r="UF148" s="76"/>
      <c r="UG148" s="76"/>
      <c r="UH148" s="76"/>
      <c r="UI148" s="76"/>
      <c r="UJ148" s="76"/>
      <c r="UK148" s="76"/>
      <c r="UL148" s="76"/>
      <c r="UM148" s="76"/>
      <c r="UN148" s="76"/>
      <c r="UO148" s="76"/>
      <c r="UP148" s="76"/>
      <c r="UQ148" s="76"/>
      <c r="UR148" s="76"/>
      <c r="US148" s="76"/>
      <c r="UT148" s="76"/>
      <c r="UU148" s="76"/>
      <c r="UV148" s="76"/>
      <c r="UW148" s="76"/>
      <c r="UX148" s="76"/>
      <c r="UY148" s="76"/>
      <c r="UZ148" s="76"/>
      <c r="VA148" s="76"/>
      <c r="VB148" s="76"/>
      <c r="VC148" s="76"/>
      <c r="VD148" s="76"/>
      <c r="VE148" s="76"/>
      <c r="VF148" s="76"/>
      <c r="VG148" s="76"/>
      <c r="VH148" s="76"/>
      <c r="VI148" s="76"/>
      <c r="VJ148" s="76"/>
      <c r="VK148" s="76"/>
      <c r="VL148" s="76"/>
      <c r="VM148" s="76"/>
      <c r="VN148" s="76"/>
      <c r="VO148" s="76"/>
      <c r="VP148" s="76"/>
      <c r="VQ148" s="76"/>
      <c r="VR148" s="76"/>
      <c r="VS148" s="76"/>
      <c r="VT148" s="76"/>
      <c r="VU148" s="76"/>
      <c r="VV148" s="76"/>
      <c r="VW148" s="76"/>
      <c r="VX148" s="76"/>
      <c r="VY148" s="76"/>
      <c r="VZ148" s="76"/>
      <c r="WA148" s="76"/>
      <c r="WB148" s="76"/>
      <c r="WC148" s="76"/>
      <c r="WD148" s="76"/>
      <c r="WE148" s="76"/>
      <c r="WF148" s="76"/>
      <c r="WG148" s="76"/>
      <c r="WH148" s="76"/>
      <c r="WI148" s="76"/>
      <c r="WJ148" s="76"/>
      <c r="WK148" s="76"/>
      <c r="WL148" s="76"/>
      <c r="WM148" s="76"/>
      <c r="WN148" s="76"/>
      <c r="WO148" s="76"/>
      <c r="WP148" s="76"/>
      <c r="WQ148" s="76"/>
      <c r="WR148" s="76"/>
      <c r="WS148" s="76"/>
      <c r="WT148" s="76"/>
      <c r="WU148" s="76"/>
      <c r="WV148" s="76"/>
      <c r="WW148" s="76"/>
      <c r="WX148" s="76"/>
      <c r="WY148" s="76"/>
      <c r="WZ148" s="76"/>
      <c r="XA148" s="76"/>
      <c r="XB148" s="76"/>
      <c r="XC148" s="76"/>
      <c r="XD148" s="76"/>
      <c r="XE148" s="76"/>
      <c r="XF148" s="76"/>
      <c r="XG148" s="76"/>
      <c r="XH148" s="76"/>
      <c r="XI148" s="76"/>
      <c r="XJ148" s="76"/>
      <c r="XK148" s="76"/>
      <c r="XL148" s="76"/>
      <c r="XM148" s="76"/>
      <c r="XN148" s="76"/>
      <c r="XO148" s="76"/>
      <c r="XP148" s="76"/>
      <c r="XQ148" s="76"/>
      <c r="XR148" s="76"/>
      <c r="XS148" s="76"/>
      <c r="XT148" s="76"/>
      <c r="XU148" s="76"/>
      <c r="XV148" s="76"/>
      <c r="XW148" s="76"/>
      <c r="XX148" s="76"/>
      <c r="XY148" s="76"/>
      <c r="XZ148" s="76"/>
      <c r="YA148" s="76"/>
      <c r="YB148" s="76"/>
      <c r="YC148" s="76"/>
      <c r="YD148" s="76"/>
      <c r="YE148" s="76"/>
      <c r="YF148" s="76"/>
      <c r="YG148" s="76"/>
      <c r="YH148" s="76"/>
      <c r="YI148" s="76"/>
      <c r="YJ148" s="76"/>
      <c r="YK148" s="76"/>
      <c r="YL148" s="76"/>
      <c r="YM148" s="76"/>
      <c r="YN148" s="76"/>
      <c r="YO148" s="76"/>
      <c r="YP148" s="76"/>
      <c r="YQ148" s="76"/>
      <c r="YR148" s="76"/>
      <c r="YS148" s="76"/>
      <c r="YT148" s="76"/>
      <c r="YU148" s="76"/>
      <c r="YV148" s="76"/>
      <c r="YW148" s="76"/>
      <c r="YX148" s="76"/>
      <c r="YY148" s="76"/>
      <c r="YZ148" s="76"/>
      <c r="ZA148" s="76"/>
      <c r="ZB148" s="76"/>
      <c r="ZC148" s="76"/>
      <c r="ZD148" s="76"/>
      <c r="ZE148" s="76"/>
      <c r="ZF148" s="76"/>
      <c r="ZG148" s="76"/>
      <c r="ZH148" s="76"/>
      <c r="ZI148" s="76"/>
      <c r="ZJ148" s="76"/>
      <c r="ZK148" s="76"/>
      <c r="ZL148" s="76"/>
      <c r="ZM148" s="76"/>
      <c r="ZN148" s="76"/>
      <c r="ZO148" s="76"/>
      <c r="ZP148" s="76"/>
      <c r="ZQ148" s="76"/>
      <c r="ZR148" s="76"/>
      <c r="ZS148" s="76"/>
      <c r="ZT148" s="76"/>
      <c r="ZU148" s="76"/>
      <c r="ZV148" s="76"/>
      <c r="ZW148" s="76"/>
      <c r="ZX148" s="76"/>
      <c r="ZY148" s="76"/>
      <c r="ZZ148" s="76"/>
      <c r="AAA148" s="76"/>
      <c r="AAB148" s="76"/>
      <c r="AAC148" s="76"/>
      <c r="AAD148" s="76"/>
      <c r="AAE148" s="76"/>
      <c r="AAF148" s="76"/>
      <c r="AAG148" s="76"/>
      <c r="AAH148" s="76"/>
      <c r="AAI148" s="76"/>
      <c r="AAJ148" s="76"/>
      <c r="AAK148" s="76"/>
      <c r="AAL148" s="76"/>
      <c r="AAM148" s="76"/>
      <c r="AAN148" s="76"/>
      <c r="AAO148" s="76"/>
      <c r="AAP148" s="76"/>
      <c r="AAQ148" s="76"/>
      <c r="AAR148" s="76"/>
      <c r="AAS148" s="76"/>
      <c r="AAT148" s="76"/>
      <c r="AAU148" s="76"/>
      <c r="AAV148" s="76"/>
      <c r="AAW148" s="76"/>
      <c r="AAX148" s="76"/>
      <c r="AAY148" s="76"/>
      <c r="AAZ148" s="76"/>
      <c r="ABA148" s="76"/>
      <c r="ABB148" s="76"/>
      <c r="ABC148" s="76"/>
      <c r="ABD148" s="76"/>
      <c r="ABE148" s="76"/>
      <c r="ABF148" s="76"/>
      <c r="ABG148" s="76"/>
      <c r="ABH148" s="76"/>
      <c r="ABI148" s="76"/>
      <c r="ABJ148" s="76"/>
      <c r="ABK148" s="76"/>
      <c r="ABL148" s="76"/>
      <c r="ABM148" s="76"/>
      <c r="ABN148" s="76"/>
      <c r="ABO148" s="76"/>
      <c r="ABP148" s="76"/>
      <c r="ABQ148" s="76"/>
      <c r="ABR148" s="76"/>
      <c r="ABS148" s="76"/>
      <c r="ABT148" s="76"/>
      <c r="ABU148" s="76"/>
      <c r="ABV148" s="76"/>
      <c r="ABW148" s="76"/>
      <c r="ABX148" s="76"/>
      <c r="ABY148" s="76"/>
      <c r="ABZ148" s="76"/>
      <c r="ACA148" s="76"/>
      <c r="ACB148" s="76"/>
      <c r="ACC148" s="76"/>
      <c r="ACD148" s="76"/>
      <c r="ACE148" s="76"/>
      <c r="ACF148" s="76"/>
      <c r="ACG148" s="76"/>
      <c r="ACH148" s="76"/>
      <c r="ACI148" s="76"/>
      <c r="ACJ148" s="76"/>
      <c r="ACK148" s="76"/>
      <c r="ACL148" s="76"/>
      <c r="ACM148" s="76"/>
      <c r="ACN148" s="76"/>
      <c r="ACO148" s="76"/>
      <c r="ACP148" s="76"/>
      <c r="ACQ148" s="76"/>
      <c r="ACR148" s="76"/>
      <c r="ACS148" s="76"/>
      <c r="ACT148" s="76"/>
      <c r="ACU148" s="76"/>
      <c r="ACV148" s="76"/>
      <c r="ACW148" s="76"/>
      <c r="ACX148" s="76"/>
      <c r="ACY148" s="76"/>
      <c r="ACZ148" s="76"/>
      <c r="ADA148" s="76"/>
      <c r="ADB148" s="76"/>
      <c r="ADC148" s="76"/>
      <c r="ADD148" s="76"/>
      <c r="ADE148" s="76"/>
      <c r="ADF148" s="76"/>
      <c r="ADG148" s="76"/>
      <c r="ADH148" s="76"/>
      <c r="ADI148" s="76"/>
      <c r="ADJ148" s="76"/>
      <c r="ADK148" s="76"/>
      <c r="ADL148" s="76"/>
      <c r="ADM148" s="76"/>
      <c r="ADN148" s="76"/>
      <c r="ADO148" s="76"/>
      <c r="ADP148" s="76"/>
      <c r="ADQ148" s="76"/>
      <c r="ADR148" s="76"/>
      <c r="ADS148" s="76"/>
      <c r="ADT148" s="76"/>
      <c r="ADU148" s="76"/>
      <c r="ADV148" s="76"/>
      <c r="ADW148" s="76"/>
      <c r="ADX148" s="76"/>
      <c r="ADY148" s="76"/>
      <c r="ADZ148" s="76"/>
      <c r="AEA148" s="76"/>
      <c r="AEB148" s="76"/>
      <c r="AEC148" s="76"/>
      <c r="AED148" s="76"/>
      <c r="AEE148" s="76"/>
      <c r="AEF148" s="76"/>
      <c r="AEG148" s="76"/>
      <c r="AEH148" s="76"/>
      <c r="AEI148" s="76"/>
      <c r="AEJ148" s="76"/>
      <c r="AEK148" s="76"/>
      <c r="AEL148" s="76"/>
      <c r="AEM148" s="76"/>
      <c r="AEN148" s="76"/>
      <c r="AEO148" s="76"/>
      <c r="AEP148" s="76"/>
      <c r="AEQ148" s="76"/>
      <c r="AER148" s="76"/>
      <c r="AES148" s="76"/>
      <c r="AET148" s="76"/>
      <c r="AEU148" s="76"/>
      <c r="AEV148" s="76"/>
      <c r="AEW148" s="76"/>
      <c r="AEX148" s="76"/>
      <c r="AEY148" s="76"/>
      <c r="AEZ148" s="76"/>
      <c r="AFA148" s="76"/>
      <c r="AFB148" s="76"/>
      <c r="AFC148" s="76"/>
      <c r="AFD148" s="76"/>
      <c r="AFE148" s="76"/>
      <c r="AFF148" s="76"/>
      <c r="AFG148" s="76"/>
      <c r="AFH148" s="76"/>
      <c r="AFI148" s="76"/>
      <c r="AFJ148" s="76"/>
      <c r="AFK148" s="76"/>
      <c r="AFL148" s="76"/>
      <c r="AFM148" s="76"/>
      <c r="AFN148" s="76"/>
      <c r="AFO148" s="76"/>
      <c r="AFP148" s="76"/>
      <c r="AFQ148" s="76"/>
      <c r="AFR148" s="76"/>
      <c r="AFS148" s="76"/>
      <c r="AFT148" s="76"/>
      <c r="AFU148" s="76"/>
      <c r="AFV148" s="76"/>
      <c r="AFW148" s="76"/>
      <c r="AFX148" s="76"/>
      <c r="AFY148" s="76"/>
      <c r="AFZ148" s="76"/>
      <c r="AGA148" s="76"/>
      <c r="AGB148" s="76"/>
      <c r="AGC148" s="76"/>
      <c r="AGD148" s="76"/>
      <c r="AGE148" s="76"/>
      <c r="AGF148" s="76"/>
      <c r="AGG148" s="76"/>
      <c r="AGH148" s="76"/>
      <c r="AGI148" s="76"/>
      <c r="AGJ148" s="76"/>
      <c r="AGK148" s="76"/>
      <c r="AGL148" s="76"/>
      <c r="AGM148" s="76"/>
      <c r="AGN148" s="76"/>
      <c r="AGO148" s="76"/>
      <c r="AGP148" s="76"/>
      <c r="AGQ148" s="76"/>
      <c r="AGR148" s="76"/>
      <c r="AGS148" s="76"/>
      <c r="AGT148" s="76"/>
      <c r="AGU148" s="76"/>
      <c r="AGV148" s="76"/>
      <c r="AGW148" s="76"/>
      <c r="AGX148" s="76"/>
      <c r="AGY148" s="76"/>
      <c r="AGZ148" s="76"/>
      <c r="AHA148" s="76"/>
      <c r="AHB148" s="76"/>
      <c r="AHC148" s="76"/>
      <c r="AHD148" s="76"/>
      <c r="AHE148" s="76"/>
      <c r="AHF148" s="76"/>
      <c r="AHG148" s="76"/>
      <c r="AHH148" s="76"/>
      <c r="AHI148" s="76"/>
      <c r="AHJ148" s="76"/>
      <c r="AHK148" s="76"/>
      <c r="AHL148" s="76"/>
      <c r="AHM148" s="76"/>
      <c r="AHN148" s="76"/>
      <c r="AHO148" s="76"/>
      <c r="AHP148" s="76"/>
      <c r="AHQ148" s="76"/>
      <c r="AHR148" s="76"/>
      <c r="AHS148" s="76"/>
      <c r="AHT148" s="76"/>
      <c r="AHU148" s="76"/>
      <c r="AHV148" s="76"/>
      <c r="AHW148" s="76"/>
      <c r="AHX148" s="76"/>
      <c r="AHY148" s="76"/>
      <c r="AHZ148" s="76"/>
      <c r="AIA148" s="76"/>
      <c r="AIB148" s="76"/>
      <c r="AIC148" s="76"/>
      <c r="AID148" s="76"/>
      <c r="AIE148" s="76"/>
      <c r="AIF148" s="76"/>
      <c r="AIG148" s="76"/>
      <c r="AIH148" s="76"/>
      <c r="AII148" s="76"/>
      <c r="AIJ148" s="76"/>
      <c r="AIK148" s="76"/>
      <c r="AIL148" s="76"/>
      <c r="AIM148" s="76"/>
      <c r="AIN148" s="76"/>
      <c r="AIO148" s="76"/>
      <c r="AIP148" s="76"/>
      <c r="AIQ148" s="76"/>
      <c r="AIR148" s="76"/>
      <c r="AIS148" s="76"/>
      <c r="AIT148" s="76"/>
      <c r="AIU148" s="76"/>
      <c r="AIV148" s="76"/>
      <c r="AIW148" s="76"/>
      <c r="AIX148" s="76"/>
      <c r="AIY148" s="76"/>
      <c r="AIZ148" s="76"/>
      <c r="AJA148" s="76"/>
      <c r="AJB148" s="76"/>
      <c r="AJC148" s="76"/>
      <c r="AJD148" s="76"/>
      <c r="AJE148" s="76"/>
      <c r="AJF148" s="76"/>
      <c r="AJG148" s="76"/>
      <c r="AJH148" s="76"/>
      <c r="AJI148" s="76"/>
      <c r="AJJ148" s="76"/>
      <c r="AJK148" s="76"/>
      <c r="AJL148" s="76"/>
      <c r="AJM148" s="76"/>
      <c r="AJN148" s="76"/>
      <c r="AJO148" s="76"/>
      <c r="AJP148" s="76"/>
      <c r="AJQ148" s="76"/>
      <c r="AJR148" s="76"/>
      <c r="AJS148" s="76"/>
      <c r="AJT148" s="76"/>
      <c r="AJU148" s="76"/>
      <c r="AJV148" s="76"/>
      <c r="AJW148" s="76"/>
      <c r="AJX148" s="76"/>
      <c r="AJY148" s="76"/>
      <c r="AJZ148" s="76"/>
      <c r="AKA148" s="76"/>
      <c r="AKB148" s="76"/>
      <c r="AKC148" s="76"/>
      <c r="AKD148" s="76"/>
      <c r="AKE148" s="76"/>
      <c r="AKF148" s="76"/>
      <c r="AKG148" s="76"/>
      <c r="AKH148" s="76"/>
      <c r="AKI148" s="76"/>
      <c r="AKJ148" s="76"/>
      <c r="AKK148" s="76"/>
      <c r="AKL148" s="76"/>
      <c r="AKM148" s="76"/>
      <c r="AKN148" s="76"/>
      <c r="AKO148" s="76"/>
      <c r="AKP148" s="76"/>
      <c r="AKQ148" s="76"/>
      <c r="AKR148" s="76"/>
      <c r="AKS148" s="76"/>
      <c r="AKT148" s="76"/>
      <c r="AKU148" s="76"/>
      <c r="AKV148" s="76"/>
      <c r="AKW148" s="76"/>
      <c r="AKX148" s="76"/>
      <c r="AKY148" s="76"/>
      <c r="AKZ148" s="76"/>
      <c r="ALA148" s="76"/>
      <c r="ALB148" s="76"/>
      <c r="ALC148" s="76"/>
      <c r="ALD148" s="76"/>
      <c r="ALE148" s="76"/>
      <c r="ALF148" s="76"/>
      <c r="ALG148" s="76"/>
      <c r="ALH148" s="76"/>
      <c r="ALI148" s="76"/>
      <c r="ALJ148" s="76"/>
      <c r="ALK148" s="76"/>
      <c r="ALL148" s="76"/>
      <c r="ALM148" s="76"/>
      <c r="ALN148" s="76"/>
      <c r="ALO148" s="76"/>
      <c r="ALP148" s="76"/>
      <c r="ALQ148" s="76"/>
      <c r="ALR148" s="76"/>
      <c r="ALS148" s="76"/>
      <c r="ALT148" s="76"/>
      <c r="ALU148" s="76"/>
      <c r="ALV148" s="76"/>
      <c r="ALW148" s="76"/>
      <c r="ALX148" s="76"/>
      <c r="ALY148" s="76"/>
      <c r="ALZ148" s="76"/>
      <c r="AMA148" s="76"/>
      <c r="AMB148" s="76"/>
      <c r="AMC148" s="76"/>
      <c r="AMD148" s="76"/>
      <c r="AME148" s="76"/>
    </row>
    <row r="149" spans="1:1019" s="80" customFormat="1">
      <c r="A149" s="20" t="s">
        <v>422</v>
      </c>
      <c r="B149" s="21">
        <v>5914389</v>
      </c>
      <c r="C149" s="21" t="s">
        <v>96</v>
      </c>
      <c r="D149" s="71" t="s">
        <v>161</v>
      </c>
      <c r="E149" s="22" t="s">
        <v>162</v>
      </c>
      <c r="F149" s="59">
        <f>F148*44.77</f>
        <v>171916.80000000002</v>
      </c>
      <c r="G149" s="23">
        <v>0.83</v>
      </c>
      <c r="H149" s="69">
        <f>$J$6</f>
        <v>0.21229999999999999</v>
      </c>
      <c r="I149" s="23">
        <f t="shared" si="49"/>
        <v>1.01</v>
      </c>
      <c r="J149" s="23">
        <f t="shared" si="50"/>
        <v>173635.96</v>
      </c>
      <c r="K149" s="78">
        <f t="shared" si="51"/>
        <v>142690.94400000002</v>
      </c>
      <c r="L149" s="76"/>
      <c r="M149" s="79"/>
      <c r="N149" s="76"/>
      <c r="O149" s="76"/>
      <c r="P149" s="76"/>
      <c r="Q149" s="76"/>
      <c r="R149" s="76"/>
      <c r="S149" s="76"/>
      <c r="T149" s="76"/>
      <c r="U149" s="76"/>
      <c r="V149" s="76"/>
      <c r="W149" s="76"/>
      <c r="X149" s="76"/>
      <c r="Y149" s="76"/>
      <c r="Z149" s="76"/>
      <c r="AA149" s="76"/>
      <c r="AB149" s="76"/>
      <c r="AC149" s="76"/>
      <c r="AD149" s="76"/>
      <c r="AE149" s="76"/>
      <c r="AF149" s="76"/>
      <c r="AG149" s="76"/>
      <c r="AH149" s="76"/>
      <c r="AI149" s="76"/>
      <c r="AJ149" s="76"/>
      <c r="AK149" s="76"/>
      <c r="AL149" s="76"/>
      <c r="AM149" s="76"/>
      <c r="AN149" s="76"/>
      <c r="AO149" s="76"/>
      <c r="AP149" s="76"/>
      <c r="AQ149" s="76"/>
      <c r="AR149" s="76"/>
      <c r="AS149" s="76"/>
      <c r="AT149" s="76"/>
      <c r="AU149" s="76"/>
      <c r="AV149" s="76"/>
      <c r="AW149" s="76"/>
      <c r="AX149" s="76"/>
      <c r="AY149" s="76"/>
      <c r="AZ149" s="76"/>
      <c r="BA149" s="76"/>
      <c r="BB149" s="76"/>
      <c r="BC149" s="76"/>
      <c r="BD149" s="76"/>
      <c r="BE149" s="76"/>
      <c r="BF149" s="76"/>
      <c r="BG149" s="76"/>
      <c r="BH149" s="76"/>
      <c r="BI149" s="76"/>
      <c r="BJ149" s="76"/>
      <c r="BK149" s="76"/>
      <c r="BL149" s="76"/>
      <c r="BM149" s="76"/>
      <c r="BN149" s="76"/>
      <c r="BO149" s="76"/>
      <c r="BP149" s="76"/>
      <c r="BQ149" s="76"/>
      <c r="BR149" s="76"/>
      <c r="BS149" s="76"/>
      <c r="BT149" s="76"/>
      <c r="BU149" s="76"/>
      <c r="BV149" s="76"/>
      <c r="BW149" s="76"/>
      <c r="BX149" s="76"/>
      <c r="BY149" s="76"/>
      <c r="BZ149" s="76"/>
      <c r="CA149" s="76"/>
      <c r="CB149" s="76"/>
      <c r="CC149" s="76"/>
      <c r="CD149" s="76"/>
      <c r="CE149" s="76"/>
      <c r="CF149" s="76"/>
      <c r="CG149" s="76"/>
      <c r="CH149" s="76"/>
      <c r="CI149" s="76"/>
      <c r="CJ149" s="76"/>
      <c r="CK149" s="76"/>
      <c r="CL149" s="76"/>
      <c r="CM149" s="76"/>
      <c r="CN149" s="76"/>
      <c r="CO149" s="76"/>
      <c r="CP149" s="76"/>
      <c r="CQ149" s="76"/>
      <c r="CR149" s="76"/>
      <c r="CS149" s="76"/>
      <c r="CT149" s="76"/>
      <c r="CU149" s="76"/>
      <c r="CV149" s="76"/>
      <c r="CW149" s="76"/>
      <c r="CX149" s="76"/>
      <c r="CY149" s="76"/>
      <c r="CZ149" s="76"/>
      <c r="DA149" s="76"/>
      <c r="DB149" s="76"/>
      <c r="DC149" s="76"/>
      <c r="DD149" s="76"/>
      <c r="DE149" s="76"/>
      <c r="DF149" s="76"/>
      <c r="DG149" s="76"/>
      <c r="DH149" s="76"/>
      <c r="DI149" s="76"/>
      <c r="DJ149" s="76"/>
      <c r="DK149" s="76"/>
      <c r="DL149" s="76"/>
      <c r="DM149" s="76"/>
      <c r="DN149" s="76"/>
      <c r="DO149" s="76"/>
      <c r="DP149" s="76"/>
      <c r="DQ149" s="76"/>
      <c r="DR149" s="76"/>
      <c r="DS149" s="76"/>
      <c r="DT149" s="76"/>
      <c r="DU149" s="76"/>
      <c r="DV149" s="76"/>
      <c r="DW149" s="76"/>
      <c r="DX149" s="76"/>
      <c r="DY149" s="76"/>
      <c r="DZ149" s="76"/>
      <c r="EA149" s="76"/>
      <c r="EB149" s="76"/>
      <c r="EC149" s="76"/>
      <c r="ED149" s="76"/>
      <c r="EE149" s="76"/>
      <c r="EF149" s="76"/>
      <c r="EG149" s="76"/>
      <c r="EH149" s="76"/>
      <c r="EI149" s="76"/>
      <c r="EJ149" s="76"/>
      <c r="EK149" s="76"/>
      <c r="EL149" s="76"/>
      <c r="EM149" s="76"/>
      <c r="EN149" s="76"/>
      <c r="EO149" s="76"/>
      <c r="EP149" s="76"/>
      <c r="EQ149" s="76"/>
      <c r="ER149" s="76"/>
      <c r="ES149" s="76"/>
      <c r="ET149" s="76"/>
      <c r="EU149" s="76"/>
      <c r="EV149" s="76"/>
      <c r="EW149" s="76"/>
      <c r="EX149" s="76"/>
      <c r="EY149" s="76"/>
      <c r="EZ149" s="76"/>
      <c r="FA149" s="76"/>
      <c r="FB149" s="76"/>
      <c r="FC149" s="76"/>
      <c r="FD149" s="76"/>
      <c r="FE149" s="76"/>
      <c r="FF149" s="76"/>
      <c r="FG149" s="76"/>
      <c r="FH149" s="76"/>
      <c r="FI149" s="76"/>
      <c r="FJ149" s="76"/>
      <c r="FK149" s="76"/>
      <c r="FL149" s="76"/>
      <c r="FM149" s="76"/>
      <c r="FN149" s="76"/>
      <c r="FO149" s="76"/>
      <c r="FP149" s="76"/>
      <c r="FQ149" s="76"/>
      <c r="FR149" s="76"/>
      <c r="FS149" s="76"/>
      <c r="FT149" s="76"/>
      <c r="FU149" s="76"/>
      <c r="FV149" s="76"/>
      <c r="FW149" s="76"/>
      <c r="FX149" s="76"/>
      <c r="FY149" s="76"/>
      <c r="FZ149" s="76"/>
      <c r="GA149" s="76"/>
      <c r="GB149" s="76"/>
      <c r="GC149" s="76"/>
      <c r="GD149" s="76"/>
      <c r="GE149" s="76"/>
      <c r="GF149" s="76"/>
      <c r="GG149" s="76"/>
      <c r="GH149" s="76"/>
      <c r="GI149" s="76"/>
      <c r="GJ149" s="76"/>
      <c r="GK149" s="76"/>
      <c r="GL149" s="76"/>
      <c r="GM149" s="76"/>
      <c r="GN149" s="76"/>
      <c r="GO149" s="76"/>
      <c r="GP149" s="76"/>
      <c r="GQ149" s="76"/>
      <c r="GR149" s="76"/>
      <c r="GS149" s="76"/>
      <c r="GT149" s="76"/>
      <c r="GU149" s="76"/>
      <c r="GV149" s="76"/>
      <c r="GW149" s="76"/>
      <c r="GX149" s="76"/>
      <c r="GY149" s="76"/>
      <c r="GZ149" s="76"/>
      <c r="HA149" s="76"/>
      <c r="HB149" s="76"/>
      <c r="HC149" s="76"/>
      <c r="HD149" s="76"/>
      <c r="HE149" s="76"/>
      <c r="HF149" s="76"/>
      <c r="HG149" s="76"/>
      <c r="HH149" s="76"/>
      <c r="HI149" s="76"/>
      <c r="HJ149" s="76"/>
      <c r="HK149" s="76"/>
      <c r="HL149" s="76"/>
      <c r="HM149" s="76"/>
      <c r="HN149" s="76"/>
      <c r="HO149" s="76"/>
      <c r="HP149" s="76"/>
      <c r="HQ149" s="76"/>
      <c r="HR149" s="76"/>
      <c r="HS149" s="76"/>
      <c r="HT149" s="76"/>
      <c r="HU149" s="76"/>
      <c r="HV149" s="76"/>
      <c r="HW149" s="76"/>
      <c r="HX149" s="76"/>
      <c r="HY149" s="76"/>
      <c r="HZ149" s="76"/>
      <c r="IA149" s="76"/>
      <c r="IB149" s="76"/>
      <c r="IC149" s="76"/>
      <c r="ID149" s="76"/>
      <c r="IE149" s="76"/>
      <c r="IF149" s="76"/>
      <c r="IG149" s="76"/>
      <c r="IH149" s="76"/>
      <c r="II149" s="76"/>
      <c r="IJ149" s="76"/>
      <c r="IK149" s="76"/>
      <c r="IL149" s="76"/>
      <c r="IM149" s="76"/>
      <c r="IN149" s="76"/>
      <c r="IO149" s="76"/>
      <c r="IP149" s="76"/>
      <c r="IQ149" s="76"/>
      <c r="IR149" s="76"/>
      <c r="IS149" s="76"/>
      <c r="IT149" s="76"/>
      <c r="IU149" s="76"/>
      <c r="IV149" s="76"/>
      <c r="IW149" s="76"/>
      <c r="IX149" s="76"/>
      <c r="IY149" s="76"/>
      <c r="IZ149" s="76"/>
      <c r="JA149" s="76"/>
      <c r="JB149" s="76"/>
      <c r="JC149" s="76"/>
      <c r="JD149" s="76"/>
      <c r="JE149" s="76"/>
      <c r="JF149" s="76"/>
      <c r="JG149" s="76"/>
      <c r="JH149" s="76"/>
      <c r="JI149" s="76"/>
      <c r="JJ149" s="76"/>
      <c r="JK149" s="76"/>
      <c r="JL149" s="76"/>
      <c r="JM149" s="76"/>
      <c r="JN149" s="76"/>
      <c r="JO149" s="76"/>
      <c r="JP149" s="76"/>
      <c r="JQ149" s="76"/>
      <c r="JR149" s="76"/>
      <c r="JS149" s="76"/>
      <c r="JT149" s="76"/>
      <c r="JU149" s="76"/>
      <c r="JV149" s="76"/>
      <c r="JW149" s="76"/>
      <c r="JX149" s="76"/>
      <c r="JY149" s="76"/>
      <c r="JZ149" s="76"/>
      <c r="KA149" s="76"/>
      <c r="KB149" s="76"/>
      <c r="KC149" s="76"/>
      <c r="KD149" s="76"/>
      <c r="KE149" s="76"/>
      <c r="KF149" s="76"/>
      <c r="KG149" s="76"/>
      <c r="KH149" s="76"/>
      <c r="KI149" s="76"/>
      <c r="KJ149" s="76"/>
      <c r="KK149" s="76"/>
      <c r="KL149" s="76"/>
      <c r="KM149" s="76"/>
      <c r="KN149" s="76"/>
      <c r="KO149" s="76"/>
      <c r="KP149" s="76"/>
      <c r="KQ149" s="76"/>
      <c r="KR149" s="76"/>
      <c r="KS149" s="76"/>
      <c r="KT149" s="76"/>
      <c r="KU149" s="76"/>
      <c r="KV149" s="76"/>
      <c r="KW149" s="76"/>
      <c r="KX149" s="76"/>
      <c r="KY149" s="76"/>
      <c r="KZ149" s="76"/>
      <c r="LA149" s="76"/>
      <c r="LB149" s="76"/>
      <c r="LC149" s="76"/>
      <c r="LD149" s="76"/>
      <c r="LE149" s="76"/>
      <c r="LF149" s="76"/>
      <c r="LG149" s="76"/>
      <c r="LH149" s="76"/>
      <c r="LI149" s="76"/>
      <c r="LJ149" s="76"/>
      <c r="LK149" s="76"/>
      <c r="LL149" s="76"/>
      <c r="LM149" s="76"/>
      <c r="LN149" s="76"/>
      <c r="LO149" s="76"/>
      <c r="LP149" s="76"/>
      <c r="LQ149" s="76"/>
      <c r="LR149" s="76"/>
      <c r="LS149" s="76"/>
      <c r="LT149" s="76"/>
      <c r="LU149" s="76"/>
      <c r="LV149" s="76"/>
      <c r="LW149" s="76"/>
      <c r="LX149" s="76"/>
      <c r="LY149" s="76"/>
      <c r="LZ149" s="76"/>
      <c r="MA149" s="76"/>
      <c r="MB149" s="76"/>
      <c r="MC149" s="76"/>
      <c r="MD149" s="76"/>
      <c r="ME149" s="76"/>
      <c r="MF149" s="76"/>
      <c r="MG149" s="76"/>
      <c r="MH149" s="76"/>
      <c r="MI149" s="76"/>
      <c r="MJ149" s="76"/>
      <c r="MK149" s="76"/>
      <c r="ML149" s="76"/>
      <c r="MM149" s="76"/>
      <c r="MN149" s="76"/>
      <c r="MO149" s="76"/>
      <c r="MP149" s="76"/>
      <c r="MQ149" s="76"/>
      <c r="MR149" s="76"/>
      <c r="MS149" s="76"/>
      <c r="MT149" s="76"/>
      <c r="MU149" s="76"/>
      <c r="MV149" s="76"/>
      <c r="MW149" s="76"/>
      <c r="MX149" s="76"/>
      <c r="MY149" s="76"/>
      <c r="MZ149" s="76"/>
      <c r="NA149" s="76"/>
      <c r="NB149" s="76"/>
      <c r="NC149" s="76"/>
      <c r="ND149" s="76"/>
      <c r="NE149" s="76"/>
      <c r="NF149" s="76"/>
      <c r="NG149" s="76"/>
      <c r="NH149" s="76"/>
      <c r="NI149" s="76"/>
      <c r="NJ149" s="76"/>
      <c r="NK149" s="76"/>
      <c r="NL149" s="76"/>
      <c r="NM149" s="76"/>
      <c r="NN149" s="76"/>
      <c r="NO149" s="76"/>
      <c r="NP149" s="76"/>
      <c r="NQ149" s="76"/>
      <c r="NR149" s="76"/>
      <c r="NS149" s="76"/>
      <c r="NT149" s="76"/>
      <c r="NU149" s="76"/>
      <c r="NV149" s="76"/>
      <c r="NW149" s="76"/>
      <c r="NX149" s="76"/>
      <c r="NY149" s="76"/>
      <c r="NZ149" s="76"/>
      <c r="OA149" s="76"/>
      <c r="OB149" s="76"/>
      <c r="OC149" s="76"/>
      <c r="OD149" s="76"/>
      <c r="OE149" s="76"/>
      <c r="OF149" s="76"/>
      <c r="OG149" s="76"/>
      <c r="OH149" s="76"/>
      <c r="OI149" s="76"/>
      <c r="OJ149" s="76"/>
      <c r="OK149" s="76"/>
      <c r="OL149" s="76"/>
      <c r="OM149" s="76"/>
      <c r="ON149" s="76"/>
      <c r="OO149" s="76"/>
      <c r="OP149" s="76"/>
      <c r="OQ149" s="76"/>
      <c r="OR149" s="76"/>
      <c r="OS149" s="76"/>
      <c r="OT149" s="76"/>
      <c r="OU149" s="76"/>
      <c r="OV149" s="76"/>
      <c r="OW149" s="76"/>
      <c r="OX149" s="76"/>
      <c r="OY149" s="76"/>
      <c r="OZ149" s="76"/>
      <c r="PA149" s="76"/>
      <c r="PB149" s="76"/>
      <c r="PC149" s="76"/>
      <c r="PD149" s="76"/>
      <c r="PE149" s="76"/>
      <c r="PF149" s="76"/>
      <c r="PG149" s="76"/>
      <c r="PH149" s="76"/>
      <c r="PI149" s="76"/>
      <c r="PJ149" s="76"/>
      <c r="PK149" s="76"/>
      <c r="PL149" s="76"/>
      <c r="PM149" s="76"/>
      <c r="PN149" s="76"/>
      <c r="PO149" s="76"/>
      <c r="PP149" s="76"/>
      <c r="PQ149" s="76"/>
      <c r="PR149" s="76"/>
      <c r="PS149" s="76"/>
      <c r="PT149" s="76"/>
      <c r="PU149" s="76"/>
      <c r="PV149" s="76"/>
      <c r="PW149" s="76"/>
      <c r="PX149" s="76"/>
      <c r="PY149" s="76"/>
      <c r="PZ149" s="76"/>
      <c r="QA149" s="76"/>
      <c r="QB149" s="76"/>
      <c r="QC149" s="76"/>
      <c r="QD149" s="76"/>
      <c r="QE149" s="76"/>
      <c r="QF149" s="76"/>
      <c r="QG149" s="76"/>
      <c r="QH149" s="76"/>
      <c r="QI149" s="76"/>
      <c r="QJ149" s="76"/>
      <c r="QK149" s="76"/>
      <c r="QL149" s="76"/>
      <c r="QM149" s="76"/>
      <c r="QN149" s="76"/>
      <c r="QO149" s="76"/>
      <c r="QP149" s="76"/>
      <c r="QQ149" s="76"/>
      <c r="QR149" s="76"/>
      <c r="QS149" s="76"/>
      <c r="QT149" s="76"/>
      <c r="QU149" s="76"/>
      <c r="QV149" s="76"/>
      <c r="QW149" s="76"/>
      <c r="QX149" s="76"/>
      <c r="QY149" s="76"/>
      <c r="QZ149" s="76"/>
      <c r="RA149" s="76"/>
      <c r="RB149" s="76"/>
      <c r="RC149" s="76"/>
      <c r="RD149" s="76"/>
      <c r="RE149" s="76"/>
      <c r="RF149" s="76"/>
      <c r="RG149" s="76"/>
      <c r="RH149" s="76"/>
      <c r="RI149" s="76"/>
      <c r="RJ149" s="76"/>
      <c r="RK149" s="76"/>
      <c r="RL149" s="76"/>
      <c r="RM149" s="76"/>
      <c r="RN149" s="76"/>
      <c r="RO149" s="76"/>
      <c r="RP149" s="76"/>
      <c r="RQ149" s="76"/>
      <c r="RR149" s="76"/>
      <c r="RS149" s="76"/>
      <c r="RT149" s="76"/>
      <c r="RU149" s="76"/>
      <c r="RV149" s="76"/>
      <c r="RW149" s="76"/>
      <c r="RX149" s="76"/>
      <c r="RY149" s="76"/>
      <c r="RZ149" s="76"/>
      <c r="SA149" s="76"/>
      <c r="SB149" s="76"/>
      <c r="SC149" s="76"/>
      <c r="SD149" s="76"/>
      <c r="SE149" s="76"/>
      <c r="SF149" s="76"/>
      <c r="SG149" s="76"/>
      <c r="SH149" s="76"/>
      <c r="SI149" s="76"/>
      <c r="SJ149" s="76"/>
      <c r="SK149" s="76"/>
      <c r="SL149" s="76"/>
      <c r="SM149" s="76"/>
      <c r="SN149" s="76"/>
      <c r="SO149" s="76"/>
      <c r="SP149" s="76"/>
      <c r="SQ149" s="76"/>
      <c r="SR149" s="76"/>
      <c r="SS149" s="76"/>
      <c r="ST149" s="76"/>
      <c r="SU149" s="76"/>
      <c r="SV149" s="76"/>
      <c r="SW149" s="76"/>
      <c r="SX149" s="76"/>
      <c r="SY149" s="76"/>
      <c r="SZ149" s="76"/>
      <c r="TA149" s="76"/>
      <c r="TB149" s="76"/>
      <c r="TC149" s="76"/>
      <c r="TD149" s="76"/>
      <c r="TE149" s="76"/>
      <c r="TF149" s="76"/>
      <c r="TG149" s="76"/>
      <c r="TH149" s="76"/>
      <c r="TI149" s="76"/>
      <c r="TJ149" s="76"/>
      <c r="TK149" s="76"/>
      <c r="TL149" s="76"/>
      <c r="TM149" s="76"/>
      <c r="TN149" s="76"/>
      <c r="TO149" s="76"/>
      <c r="TP149" s="76"/>
      <c r="TQ149" s="76"/>
      <c r="TR149" s="76"/>
      <c r="TS149" s="76"/>
      <c r="TT149" s="76"/>
      <c r="TU149" s="76"/>
      <c r="TV149" s="76"/>
      <c r="TW149" s="76"/>
      <c r="TX149" s="76"/>
      <c r="TY149" s="76"/>
      <c r="TZ149" s="76"/>
      <c r="UA149" s="76"/>
      <c r="UB149" s="76"/>
      <c r="UC149" s="76"/>
      <c r="UD149" s="76"/>
      <c r="UE149" s="76"/>
      <c r="UF149" s="76"/>
      <c r="UG149" s="76"/>
      <c r="UH149" s="76"/>
      <c r="UI149" s="76"/>
      <c r="UJ149" s="76"/>
      <c r="UK149" s="76"/>
      <c r="UL149" s="76"/>
      <c r="UM149" s="76"/>
      <c r="UN149" s="76"/>
      <c r="UO149" s="76"/>
      <c r="UP149" s="76"/>
      <c r="UQ149" s="76"/>
      <c r="UR149" s="76"/>
      <c r="US149" s="76"/>
      <c r="UT149" s="76"/>
      <c r="UU149" s="76"/>
      <c r="UV149" s="76"/>
      <c r="UW149" s="76"/>
      <c r="UX149" s="76"/>
      <c r="UY149" s="76"/>
      <c r="UZ149" s="76"/>
      <c r="VA149" s="76"/>
      <c r="VB149" s="76"/>
      <c r="VC149" s="76"/>
      <c r="VD149" s="76"/>
      <c r="VE149" s="76"/>
      <c r="VF149" s="76"/>
      <c r="VG149" s="76"/>
      <c r="VH149" s="76"/>
      <c r="VI149" s="76"/>
      <c r="VJ149" s="76"/>
      <c r="VK149" s="76"/>
      <c r="VL149" s="76"/>
      <c r="VM149" s="76"/>
      <c r="VN149" s="76"/>
      <c r="VO149" s="76"/>
      <c r="VP149" s="76"/>
      <c r="VQ149" s="76"/>
      <c r="VR149" s="76"/>
      <c r="VS149" s="76"/>
      <c r="VT149" s="76"/>
      <c r="VU149" s="76"/>
      <c r="VV149" s="76"/>
      <c r="VW149" s="76"/>
      <c r="VX149" s="76"/>
      <c r="VY149" s="76"/>
      <c r="VZ149" s="76"/>
      <c r="WA149" s="76"/>
      <c r="WB149" s="76"/>
      <c r="WC149" s="76"/>
      <c r="WD149" s="76"/>
      <c r="WE149" s="76"/>
      <c r="WF149" s="76"/>
      <c r="WG149" s="76"/>
      <c r="WH149" s="76"/>
      <c r="WI149" s="76"/>
      <c r="WJ149" s="76"/>
      <c r="WK149" s="76"/>
      <c r="WL149" s="76"/>
      <c r="WM149" s="76"/>
      <c r="WN149" s="76"/>
      <c r="WO149" s="76"/>
      <c r="WP149" s="76"/>
      <c r="WQ149" s="76"/>
      <c r="WR149" s="76"/>
      <c r="WS149" s="76"/>
      <c r="WT149" s="76"/>
      <c r="WU149" s="76"/>
      <c r="WV149" s="76"/>
      <c r="WW149" s="76"/>
      <c r="WX149" s="76"/>
      <c r="WY149" s="76"/>
      <c r="WZ149" s="76"/>
      <c r="XA149" s="76"/>
      <c r="XB149" s="76"/>
      <c r="XC149" s="76"/>
      <c r="XD149" s="76"/>
      <c r="XE149" s="76"/>
      <c r="XF149" s="76"/>
      <c r="XG149" s="76"/>
      <c r="XH149" s="76"/>
      <c r="XI149" s="76"/>
      <c r="XJ149" s="76"/>
      <c r="XK149" s="76"/>
      <c r="XL149" s="76"/>
      <c r="XM149" s="76"/>
      <c r="XN149" s="76"/>
      <c r="XO149" s="76"/>
      <c r="XP149" s="76"/>
      <c r="XQ149" s="76"/>
      <c r="XR149" s="76"/>
      <c r="XS149" s="76"/>
      <c r="XT149" s="76"/>
      <c r="XU149" s="76"/>
      <c r="XV149" s="76"/>
      <c r="XW149" s="76"/>
      <c r="XX149" s="76"/>
      <c r="XY149" s="76"/>
      <c r="XZ149" s="76"/>
      <c r="YA149" s="76"/>
      <c r="YB149" s="76"/>
      <c r="YC149" s="76"/>
      <c r="YD149" s="76"/>
      <c r="YE149" s="76"/>
      <c r="YF149" s="76"/>
      <c r="YG149" s="76"/>
      <c r="YH149" s="76"/>
      <c r="YI149" s="76"/>
      <c r="YJ149" s="76"/>
      <c r="YK149" s="76"/>
      <c r="YL149" s="76"/>
      <c r="YM149" s="76"/>
      <c r="YN149" s="76"/>
      <c r="YO149" s="76"/>
      <c r="YP149" s="76"/>
      <c r="YQ149" s="76"/>
      <c r="YR149" s="76"/>
      <c r="YS149" s="76"/>
      <c r="YT149" s="76"/>
      <c r="YU149" s="76"/>
      <c r="YV149" s="76"/>
      <c r="YW149" s="76"/>
      <c r="YX149" s="76"/>
      <c r="YY149" s="76"/>
      <c r="YZ149" s="76"/>
      <c r="ZA149" s="76"/>
      <c r="ZB149" s="76"/>
      <c r="ZC149" s="76"/>
      <c r="ZD149" s="76"/>
      <c r="ZE149" s="76"/>
      <c r="ZF149" s="76"/>
      <c r="ZG149" s="76"/>
      <c r="ZH149" s="76"/>
      <c r="ZI149" s="76"/>
      <c r="ZJ149" s="76"/>
      <c r="ZK149" s="76"/>
      <c r="ZL149" s="76"/>
      <c r="ZM149" s="76"/>
      <c r="ZN149" s="76"/>
      <c r="ZO149" s="76"/>
      <c r="ZP149" s="76"/>
      <c r="ZQ149" s="76"/>
      <c r="ZR149" s="76"/>
      <c r="ZS149" s="76"/>
      <c r="ZT149" s="76"/>
      <c r="ZU149" s="76"/>
      <c r="ZV149" s="76"/>
      <c r="ZW149" s="76"/>
      <c r="ZX149" s="76"/>
      <c r="ZY149" s="76"/>
      <c r="ZZ149" s="76"/>
      <c r="AAA149" s="76"/>
      <c r="AAB149" s="76"/>
      <c r="AAC149" s="76"/>
      <c r="AAD149" s="76"/>
      <c r="AAE149" s="76"/>
      <c r="AAF149" s="76"/>
      <c r="AAG149" s="76"/>
      <c r="AAH149" s="76"/>
      <c r="AAI149" s="76"/>
      <c r="AAJ149" s="76"/>
      <c r="AAK149" s="76"/>
      <c r="AAL149" s="76"/>
      <c r="AAM149" s="76"/>
      <c r="AAN149" s="76"/>
      <c r="AAO149" s="76"/>
      <c r="AAP149" s="76"/>
      <c r="AAQ149" s="76"/>
      <c r="AAR149" s="76"/>
      <c r="AAS149" s="76"/>
      <c r="AAT149" s="76"/>
      <c r="AAU149" s="76"/>
      <c r="AAV149" s="76"/>
      <c r="AAW149" s="76"/>
      <c r="AAX149" s="76"/>
      <c r="AAY149" s="76"/>
      <c r="AAZ149" s="76"/>
      <c r="ABA149" s="76"/>
      <c r="ABB149" s="76"/>
      <c r="ABC149" s="76"/>
      <c r="ABD149" s="76"/>
      <c r="ABE149" s="76"/>
      <c r="ABF149" s="76"/>
      <c r="ABG149" s="76"/>
      <c r="ABH149" s="76"/>
      <c r="ABI149" s="76"/>
      <c r="ABJ149" s="76"/>
      <c r="ABK149" s="76"/>
      <c r="ABL149" s="76"/>
      <c r="ABM149" s="76"/>
      <c r="ABN149" s="76"/>
      <c r="ABO149" s="76"/>
      <c r="ABP149" s="76"/>
      <c r="ABQ149" s="76"/>
      <c r="ABR149" s="76"/>
      <c r="ABS149" s="76"/>
      <c r="ABT149" s="76"/>
      <c r="ABU149" s="76"/>
      <c r="ABV149" s="76"/>
      <c r="ABW149" s="76"/>
      <c r="ABX149" s="76"/>
      <c r="ABY149" s="76"/>
      <c r="ABZ149" s="76"/>
      <c r="ACA149" s="76"/>
      <c r="ACB149" s="76"/>
      <c r="ACC149" s="76"/>
      <c r="ACD149" s="76"/>
      <c r="ACE149" s="76"/>
      <c r="ACF149" s="76"/>
      <c r="ACG149" s="76"/>
      <c r="ACH149" s="76"/>
      <c r="ACI149" s="76"/>
      <c r="ACJ149" s="76"/>
      <c r="ACK149" s="76"/>
      <c r="ACL149" s="76"/>
      <c r="ACM149" s="76"/>
      <c r="ACN149" s="76"/>
      <c r="ACO149" s="76"/>
      <c r="ACP149" s="76"/>
      <c r="ACQ149" s="76"/>
      <c r="ACR149" s="76"/>
      <c r="ACS149" s="76"/>
      <c r="ACT149" s="76"/>
      <c r="ACU149" s="76"/>
      <c r="ACV149" s="76"/>
      <c r="ACW149" s="76"/>
      <c r="ACX149" s="76"/>
      <c r="ACY149" s="76"/>
      <c r="ACZ149" s="76"/>
      <c r="ADA149" s="76"/>
      <c r="ADB149" s="76"/>
      <c r="ADC149" s="76"/>
      <c r="ADD149" s="76"/>
      <c r="ADE149" s="76"/>
      <c r="ADF149" s="76"/>
      <c r="ADG149" s="76"/>
      <c r="ADH149" s="76"/>
      <c r="ADI149" s="76"/>
      <c r="ADJ149" s="76"/>
      <c r="ADK149" s="76"/>
      <c r="ADL149" s="76"/>
      <c r="ADM149" s="76"/>
      <c r="ADN149" s="76"/>
      <c r="ADO149" s="76"/>
      <c r="ADP149" s="76"/>
      <c r="ADQ149" s="76"/>
      <c r="ADR149" s="76"/>
      <c r="ADS149" s="76"/>
      <c r="ADT149" s="76"/>
      <c r="ADU149" s="76"/>
      <c r="ADV149" s="76"/>
      <c r="ADW149" s="76"/>
      <c r="ADX149" s="76"/>
      <c r="ADY149" s="76"/>
      <c r="ADZ149" s="76"/>
      <c r="AEA149" s="76"/>
      <c r="AEB149" s="76"/>
      <c r="AEC149" s="76"/>
      <c r="AED149" s="76"/>
      <c r="AEE149" s="76"/>
      <c r="AEF149" s="76"/>
      <c r="AEG149" s="76"/>
      <c r="AEH149" s="76"/>
      <c r="AEI149" s="76"/>
      <c r="AEJ149" s="76"/>
      <c r="AEK149" s="76"/>
      <c r="AEL149" s="76"/>
      <c r="AEM149" s="76"/>
      <c r="AEN149" s="76"/>
      <c r="AEO149" s="76"/>
      <c r="AEP149" s="76"/>
      <c r="AEQ149" s="76"/>
      <c r="AER149" s="76"/>
      <c r="AES149" s="76"/>
      <c r="AET149" s="76"/>
      <c r="AEU149" s="76"/>
      <c r="AEV149" s="76"/>
      <c r="AEW149" s="76"/>
      <c r="AEX149" s="76"/>
      <c r="AEY149" s="76"/>
      <c r="AEZ149" s="76"/>
      <c r="AFA149" s="76"/>
      <c r="AFB149" s="76"/>
      <c r="AFC149" s="76"/>
      <c r="AFD149" s="76"/>
      <c r="AFE149" s="76"/>
      <c r="AFF149" s="76"/>
      <c r="AFG149" s="76"/>
      <c r="AFH149" s="76"/>
      <c r="AFI149" s="76"/>
      <c r="AFJ149" s="76"/>
      <c r="AFK149" s="76"/>
      <c r="AFL149" s="76"/>
      <c r="AFM149" s="76"/>
      <c r="AFN149" s="76"/>
      <c r="AFO149" s="76"/>
      <c r="AFP149" s="76"/>
      <c r="AFQ149" s="76"/>
      <c r="AFR149" s="76"/>
      <c r="AFS149" s="76"/>
      <c r="AFT149" s="76"/>
      <c r="AFU149" s="76"/>
      <c r="AFV149" s="76"/>
      <c r="AFW149" s="76"/>
      <c r="AFX149" s="76"/>
      <c r="AFY149" s="76"/>
      <c r="AFZ149" s="76"/>
      <c r="AGA149" s="76"/>
      <c r="AGB149" s="76"/>
      <c r="AGC149" s="76"/>
      <c r="AGD149" s="76"/>
      <c r="AGE149" s="76"/>
      <c r="AGF149" s="76"/>
      <c r="AGG149" s="76"/>
      <c r="AGH149" s="76"/>
      <c r="AGI149" s="76"/>
      <c r="AGJ149" s="76"/>
      <c r="AGK149" s="76"/>
      <c r="AGL149" s="76"/>
      <c r="AGM149" s="76"/>
      <c r="AGN149" s="76"/>
      <c r="AGO149" s="76"/>
      <c r="AGP149" s="76"/>
      <c r="AGQ149" s="76"/>
      <c r="AGR149" s="76"/>
      <c r="AGS149" s="76"/>
      <c r="AGT149" s="76"/>
      <c r="AGU149" s="76"/>
      <c r="AGV149" s="76"/>
      <c r="AGW149" s="76"/>
      <c r="AGX149" s="76"/>
      <c r="AGY149" s="76"/>
      <c r="AGZ149" s="76"/>
      <c r="AHA149" s="76"/>
      <c r="AHB149" s="76"/>
      <c r="AHC149" s="76"/>
      <c r="AHD149" s="76"/>
      <c r="AHE149" s="76"/>
      <c r="AHF149" s="76"/>
      <c r="AHG149" s="76"/>
      <c r="AHH149" s="76"/>
      <c r="AHI149" s="76"/>
      <c r="AHJ149" s="76"/>
      <c r="AHK149" s="76"/>
      <c r="AHL149" s="76"/>
      <c r="AHM149" s="76"/>
      <c r="AHN149" s="76"/>
      <c r="AHO149" s="76"/>
      <c r="AHP149" s="76"/>
      <c r="AHQ149" s="76"/>
      <c r="AHR149" s="76"/>
      <c r="AHS149" s="76"/>
      <c r="AHT149" s="76"/>
      <c r="AHU149" s="76"/>
      <c r="AHV149" s="76"/>
      <c r="AHW149" s="76"/>
      <c r="AHX149" s="76"/>
      <c r="AHY149" s="76"/>
      <c r="AHZ149" s="76"/>
      <c r="AIA149" s="76"/>
      <c r="AIB149" s="76"/>
      <c r="AIC149" s="76"/>
      <c r="AID149" s="76"/>
      <c r="AIE149" s="76"/>
      <c r="AIF149" s="76"/>
      <c r="AIG149" s="76"/>
      <c r="AIH149" s="76"/>
      <c r="AII149" s="76"/>
      <c r="AIJ149" s="76"/>
      <c r="AIK149" s="76"/>
      <c r="AIL149" s="76"/>
      <c r="AIM149" s="76"/>
      <c r="AIN149" s="76"/>
      <c r="AIO149" s="76"/>
      <c r="AIP149" s="76"/>
      <c r="AIQ149" s="76"/>
      <c r="AIR149" s="76"/>
      <c r="AIS149" s="76"/>
      <c r="AIT149" s="76"/>
      <c r="AIU149" s="76"/>
      <c r="AIV149" s="76"/>
      <c r="AIW149" s="76"/>
      <c r="AIX149" s="76"/>
      <c r="AIY149" s="76"/>
      <c r="AIZ149" s="76"/>
      <c r="AJA149" s="76"/>
      <c r="AJB149" s="76"/>
      <c r="AJC149" s="76"/>
      <c r="AJD149" s="76"/>
      <c r="AJE149" s="76"/>
      <c r="AJF149" s="76"/>
      <c r="AJG149" s="76"/>
      <c r="AJH149" s="76"/>
      <c r="AJI149" s="76"/>
      <c r="AJJ149" s="76"/>
      <c r="AJK149" s="76"/>
      <c r="AJL149" s="76"/>
      <c r="AJM149" s="76"/>
      <c r="AJN149" s="76"/>
      <c r="AJO149" s="76"/>
      <c r="AJP149" s="76"/>
      <c r="AJQ149" s="76"/>
      <c r="AJR149" s="76"/>
      <c r="AJS149" s="76"/>
      <c r="AJT149" s="76"/>
      <c r="AJU149" s="76"/>
      <c r="AJV149" s="76"/>
      <c r="AJW149" s="76"/>
      <c r="AJX149" s="76"/>
      <c r="AJY149" s="76"/>
      <c r="AJZ149" s="76"/>
      <c r="AKA149" s="76"/>
      <c r="AKB149" s="76"/>
      <c r="AKC149" s="76"/>
      <c r="AKD149" s="76"/>
      <c r="AKE149" s="76"/>
      <c r="AKF149" s="76"/>
      <c r="AKG149" s="76"/>
      <c r="AKH149" s="76"/>
      <c r="AKI149" s="76"/>
      <c r="AKJ149" s="76"/>
      <c r="AKK149" s="76"/>
      <c r="AKL149" s="76"/>
      <c r="AKM149" s="76"/>
      <c r="AKN149" s="76"/>
      <c r="AKO149" s="76"/>
      <c r="AKP149" s="76"/>
      <c r="AKQ149" s="76"/>
      <c r="AKR149" s="76"/>
      <c r="AKS149" s="76"/>
      <c r="AKT149" s="76"/>
      <c r="AKU149" s="76"/>
      <c r="AKV149" s="76"/>
      <c r="AKW149" s="76"/>
      <c r="AKX149" s="76"/>
      <c r="AKY149" s="76"/>
      <c r="AKZ149" s="76"/>
      <c r="ALA149" s="76"/>
      <c r="ALB149" s="76"/>
      <c r="ALC149" s="76"/>
      <c r="ALD149" s="76"/>
      <c r="ALE149" s="76"/>
      <c r="ALF149" s="76"/>
      <c r="ALG149" s="76"/>
      <c r="ALH149" s="76"/>
      <c r="ALI149" s="76"/>
      <c r="ALJ149" s="76"/>
      <c r="ALK149" s="76"/>
      <c r="ALL149" s="76"/>
      <c r="ALM149" s="76"/>
      <c r="ALN149" s="76"/>
      <c r="ALO149" s="76"/>
      <c r="ALP149" s="76"/>
      <c r="ALQ149" s="76"/>
      <c r="ALR149" s="76"/>
      <c r="ALS149" s="76"/>
      <c r="ALT149" s="76"/>
      <c r="ALU149" s="76"/>
      <c r="ALV149" s="76"/>
      <c r="ALW149" s="76"/>
      <c r="ALX149" s="76"/>
      <c r="ALY149" s="76"/>
      <c r="ALZ149" s="76"/>
      <c r="AMA149" s="76"/>
      <c r="AMB149" s="76"/>
      <c r="AMC149" s="76"/>
      <c r="AMD149" s="76"/>
      <c r="AME149" s="76"/>
    </row>
    <row r="150" spans="1:1019" s="80" customFormat="1" ht="25.5">
      <c r="A150" s="20" t="s">
        <v>260</v>
      </c>
      <c r="B150" s="21">
        <v>4011410</v>
      </c>
      <c r="C150" s="21" t="s">
        <v>96</v>
      </c>
      <c r="D150" s="71" t="s">
        <v>104</v>
      </c>
      <c r="E150" s="22" t="s">
        <v>55</v>
      </c>
      <c r="F150" s="59">
        <v>377840</v>
      </c>
      <c r="G150" s="23">
        <v>3.98</v>
      </c>
      <c r="H150" s="69">
        <f>$J$6</f>
        <v>0.21229999999999999</v>
      </c>
      <c r="I150" s="23">
        <f t="shared" si="49"/>
        <v>4.82</v>
      </c>
      <c r="J150" s="23">
        <f t="shared" si="50"/>
        <v>1821188.8</v>
      </c>
      <c r="K150" s="78">
        <f t="shared" si="51"/>
        <v>1503803.2</v>
      </c>
      <c r="L150" s="76"/>
      <c r="M150" s="79"/>
      <c r="N150" s="76"/>
      <c r="O150" s="76"/>
      <c r="P150" s="76"/>
      <c r="Q150" s="76"/>
      <c r="R150" s="76"/>
      <c r="S150" s="76"/>
      <c r="T150" s="76"/>
      <c r="U150" s="76"/>
      <c r="V150" s="76"/>
      <c r="W150" s="76"/>
      <c r="X150" s="76"/>
      <c r="Y150" s="76"/>
      <c r="Z150" s="76"/>
      <c r="AA150" s="76"/>
      <c r="AB150" s="76"/>
      <c r="AC150" s="76"/>
      <c r="AD150" s="76"/>
      <c r="AE150" s="76"/>
      <c r="AF150" s="76"/>
      <c r="AG150" s="76"/>
      <c r="AH150" s="76"/>
      <c r="AI150" s="76"/>
      <c r="AJ150" s="76"/>
      <c r="AK150" s="76"/>
      <c r="AL150" s="76"/>
      <c r="AM150" s="76"/>
      <c r="AN150" s="76"/>
      <c r="AO150" s="76"/>
      <c r="AP150" s="76"/>
      <c r="AQ150" s="76"/>
      <c r="AR150" s="76"/>
      <c r="AS150" s="76"/>
      <c r="AT150" s="76"/>
      <c r="AU150" s="76"/>
      <c r="AV150" s="76"/>
      <c r="AW150" s="76"/>
      <c r="AX150" s="76"/>
      <c r="AY150" s="76"/>
      <c r="AZ150" s="76"/>
      <c r="BA150" s="76"/>
      <c r="BB150" s="76"/>
      <c r="BC150" s="76"/>
      <c r="BD150" s="76"/>
      <c r="BE150" s="76"/>
      <c r="BF150" s="76"/>
      <c r="BG150" s="76"/>
      <c r="BH150" s="76"/>
      <c r="BI150" s="76"/>
      <c r="BJ150" s="76"/>
      <c r="BK150" s="76"/>
      <c r="BL150" s="76"/>
      <c r="BM150" s="76"/>
      <c r="BN150" s="76"/>
      <c r="BO150" s="76"/>
      <c r="BP150" s="76"/>
      <c r="BQ150" s="76"/>
      <c r="BR150" s="76"/>
      <c r="BS150" s="76"/>
      <c r="BT150" s="76"/>
      <c r="BU150" s="76"/>
      <c r="BV150" s="76"/>
      <c r="BW150" s="76"/>
      <c r="BX150" s="76"/>
      <c r="BY150" s="76"/>
      <c r="BZ150" s="76"/>
      <c r="CA150" s="76"/>
      <c r="CB150" s="76"/>
      <c r="CC150" s="76"/>
      <c r="CD150" s="76"/>
      <c r="CE150" s="76"/>
      <c r="CF150" s="76"/>
      <c r="CG150" s="76"/>
      <c r="CH150" s="76"/>
      <c r="CI150" s="76"/>
      <c r="CJ150" s="76"/>
      <c r="CK150" s="76"/>
      <c r="CL150" s="76"/>
      <c r="CM150" s="76"/>
      <c r="CN150" s="76"/>
      <c r="CO150" s="76"/>
      <c r="CP150" s="76"/>
      <c r="CQ150" s="76"/>
      <c r="CR150" s="76"/>
      <c r="CS150" s="76"/>
      <c r="CT150" s="76"/>
      <c r="CU150" s="76"/>
      <c r="CV150" s="76"/>
      <c r="CW150" s="76"/>
      <c r="CX150" s="76"/>
      <c r="CY150" s="76"/>
      <c r="CZ150" s="76"/>
      <c r="DA150" s="76"/>
      <c r="DB150" s="76"/>
      <c r="DC150" s="76"/>
      <c r="DD150" s="76"/>
      <c r="DE150" s="76"/>
      <c r="DF150" s="76"/>
      <c r="DG150" s="76"/>
      <c r="DH150" s="76"/>
      <c r="DI150" s="76"/>
      <c r="DJ150" s="76"/>
      <c r="DK150" s="76"/>
      <c r="DL150" s="76"/>
      <c r="DM150" s="76"/>
      <c r="DN150" s="76"/>
      <c r="DO150" s="76"/>
      <c r="DP150" s="76"/>
      <c r="DQ150" s="76"/>
      <c r="DR150" s="76"/>
      <c r="DS150" s="76"/>
      <c r="DT150" s="76"/>
      <c r="DU150" s="76"/>
      <c r="DV150" s="76"/>
      <c r="DW150" s="76"/>
      <c r="DX150" s="76"/>
      <c r="DY150" s="76"/>
      <c r="DZ150" s="76"/>
      <c r="EA150" s="76"/>
      <c r="EB150" s="76"/>
      <c r="EC150" s="76"/>
      <c r="ED150" s="76"/>
      <c r="EE150" s="76"/>
      <c r="EF150" s="76"/>
      <c r="EG150" s="76"/>
      <c r="EH150" s="76"/>
      <c r="EI150" s="76"/>
      <c r="EJ150" s="76"/>
      <c r="EK150" s="76"/>
      <c r="EL150" s="76"/>
      <c r="EM150" s="76"/>
      <c r="EN150" s="76"/>
      <c r="EO150" s="76"/>
      <c r="EP150" s="76"/>
      <c r="EQ150" s="76"/>
      <c r="ER150" s="76"/>
      <c r="ES150" s="76"/>
      <c r="ET150" s="76"/>
      <c r="EU150" s="76"/>
      <c r="EV150" s="76"/>
      <c r="EW150" s="76"/>
      <c r="EX150" s="76"/>
      <c r="EY150" s="76"/>
      <c r="EZ150" s="76"/>
      <c r="FA150" s="76"/>
      <c r="FB150" s="76"/>
      <c r="FC150" s="76"/>
      <c r="FD150" s="76"/>
      <c r="FE150" s="76"/>
      <c r="FF150" s="76"/>
      <c r="FG150" s="76"/>
      <c r="FH150" s="76"/>
      <c r="FI150" s="76"/>
      <c r="FJ150" s="76"/>
      <c r="FK150" s="76"/>
      <c r="FL150" s="76"/>
      <c r="FM150" s="76"/>
      <c r="FN150" s="76"/>
      <c r="FO150" s="76"/>
      <c r="FP150" s="76"/>
      <c r="FQ150" s="76"/>
      <c r="FR150" s="76"/>
      <c r="FS150" s="76"/>
      <c r="FT150" s="76"/>
      <c r="FU150" s="76"/>
      <c r="FV150" s="76"/>
      <c r="FW150" s="76"/>
      <c r="FX150" s="76"/>
      <c r="FY150" s="76"/>
      <c r="FZ150" s="76"/>
      <c r="GA150" s="76"/>
      <c r="GB150" s="76"/>
      <c r="GC150" s="76"/>
      <c r="GD150" s="76"/>
      <c r="GE150" s="76"/>
      <c r="GF150" s="76"/>
      <c r="GG150" s="76"/>
      <c r="GH150" s="76"/>
      <c r="GI150" s="76"/>
      <c r="GJ150" s="76"/>
      <c r="GK150" s="76"/>
      <c r="GL150" s="76"/>
      <c r="GM150" s="76"/>
      <c r="GN150" s="76"/>
      <c r="GO150" s="76"/>
      <c r="GP150" s="76"/>
      <c r="GQ150" s="76"/>
      <c r="GR150" s="76"/>
      <c r="GS150" s="76"/>
      <c r="GT150" s="76"/>
      <c r="GU150" s="76"/>
      <c r="GV150" s="76"/>
      <c r="GW150" s="76"/>
      <c r="GX150" s="76"/>
      <c r="GY150" s="76"/>
      <c r="GZ150" s="76"/>
      <c r="HA150" s="76"/>
      <c r="HB150" s="76"/>
      <c r="HC150" s="76"/>
      <c r="HD150" s="76"/>
      <c r="HE150" s="76"/>
      <c r="HF150" s="76"/>
      <c r="HG150" s="76"/>
      <c r="HH150" s="76"/>
      <c r="HI150" s="76"/>
      <c r="HJ150" s="76"/>
      <c r="HK150" s="76"/>
      <c r="HL150" s="76"/>
      <c r="HM150" s="76"/>
      <c r="HN150" s="76"/>
      <c r="HO150" s="76"/>
      <c r="HP150" s="76"/>
      <c r="HQ150" s="76"/>
      <c r="HR150" s="76"/>
      <c r="HS150" s="76"/>
      <c r="HT150" s="76"/>
      <c r="HU150" s="76"/>
      <c r="HV150" s="76"/>
      <c r="HW150" s="76"/>
      <c r="HX150" s="76"/>
      <c r="HY150" s="76"/>
      <c r="HZ150" s="76"/>
      <c r="IA150" s="76"/>
      <c r="IB150" s="76"/>
      <c r="IC150" s="76"/>
      <c r="ID150" s="76"/>
      <c r="IE150" s="76"/>
      <c r="IF150" s="76"/>
      <c r="IG150" s="76"/>
      <c r="IH150" s="76"/>
      <c r="II150" s="76"/>
      <c r="IJ150" s="76"/>
      <c r="IK150" s="76"/>
      <c r="IL150" s="76"/>
      <c r="IM150" s="76"/>
      <c r="IN150" s="76"/>
      <c r="IO150" s="76"/>
      <c r="IP150" s="76"/>
      <c r="IQ150" s="76"/>
      <c r="IR150" s="76"/>
      <c r="IS150" s="76"/>
      <c r="IT150" s="76"/>
      <c r="IU150" s="76"/>
      <c r="IV150" s="76"/>
      <c r="IW150" s="76"/>
      <c r="IX150" s="76"/>
      <c r="IY150" s="76"/>
      <c r="IZ150" s="76"/>
      <c r="JA150" s="76"/>
      <c r="JB150" s="76"/>
      <c r="JC150" s="76"/>
      <c r="JD150" s="76"/>
      <c r="JE150" s="76"/>
      <c r="JF150" s="76"/>
      <c r="JG150" s="76"/>
      <c r="JH150" s="76"/>
      <c r="JI150" s="76"/>
      <c r="JJ150" s="76"/>
      <c r="JK150" s="76"/>
      <c r="JL150" s="76"/>
      <c r="JM150" s="76"/>
      <c r="JN150" s="76"/>
      <c r="JO150" s="76"/>
      <c r="JP150" s="76"/>
      <c r="JQ150" s="76"/>
      <c r="JR150" s="76"/>
      <c r="JS150" s="76"/>
      <c r="JT150" s="76"/>
      <c r="JU150" s="76"/>
      <c r="JV150" s="76"/>
      <c r="JW150" s="76"/>
      <c r="JX150" s="76"/>
      <c r="JY150" s="76"/>
      <c r="JZ150" s="76"/>
      <c r="KA150" s="76"/>
      <c r="KB150" s="76"/>
      <c r="KC150" s="76"/>
      <c r="KD150" s="76"/>
      <c r="KE150" s="76"/>
      <c r="KF150" s="76"/>
      <c r="KG150" s="76"/>
      <c r="KH150" s="76"/>
      <c r="KI150" s="76"/>
      <c r="KJ150" s="76"/>
      <c r="KK150" s="76"/>
      <c r="KL150" s="76"/>
      <c r="KM150" s="76"/>
      <c r="KN150" s="76"/>
      <c r="KO150" s="76"/>
      <c r="KP150" s="76"/>
      <c r="KQ150" s="76"/>
      <c r="KR150" s="76"/>
      <c r="KS150" s="76"/>
      <c r="KT150" s="76"/>
      <c r="KU150" s="76"/>
      <c r="KV150" s="76"/>
      <c r="KW150" s="76"/>
      <c r="KX150" s="76"/>
      <c r="KY150" s="76"/>
      <c r="KZ150" s="76"/>
      <c r="LA150" s="76"/>
      <c r="LB150" s="76"/>
      <c r="LC150" s="76"/>
      <c r="LD150" s="76"/>
      <c r="LE150" s="76"/>
      <c r="LF150" s="76"/>
      <c r="LG150" s="76"/>
      <c r="LH150" s="76"/>
      <c r="LI150" s="76"/>
      <c r="LJ150" s="76"/>
      <c r="LK150" s="76"/>
      <c r="LL150" s="76"/>
      <c r="LM150" s="76"/>
      <c r="LN150" s="76"/>
      <c r="LO150" s="76"/>
      <c r="LP150" s="76"/>
      <c r="LQ150" s="76"/>
      <c r="LR150" s="76"/>
      <c r="LS150" s="76"/>
      <c r="LT150" s="76"/>
      <c r="LU150" s="76"/>
      <c r="LV150" s="76"/>
      <c r="LW150" s="76"/>
      <c r="LX150" s="76"/>
      <c r="LY150" s="76"/>
      <c r="LZ150" s="76"/>
      <c r="MA150" s="76"/>
      <c r="MB150" s="76"/>
      <c r="MC150" s="76"/>
      <c r="MD150" s="76"/>
      <c r="ME150" s="76"/>
      <c r="MF150" s="76"/>
      <c r="MG150" s="76"/>
      <c r="MH150" s="76"/>
      <c r="MI150" s="76"/>
      <c r="MJ150" s="76"/>
      <c r="MK150" s="76"/>
      <c r="ML150" s="76"/>
      <c r="MM150" s="76"/>
      <c r="MN150" s="76"/>
      <c r="MO150" s="76"/>
      <c r="MP150" s="76"/>
      <c r="MQ150" s="76"/>
      <c r="MR150" s="76"/>
      <c r="MS150" s="76"/>
      <c r="MT150" s="76"/>
      <c r="MU150" s="76"/>
      <c r="MV150" s="76"/>
      <c r="MW150" s="76"/>
      <c r="MX150" s="76"/>
      <c r="MY150" s="76"/>
      <c r="MZ150" s="76"/>
      <c r="NA150" s="76"/>
      <c r="NB150" s="76"/>
      <c r="NC150" s="76"/>
      <c r="ND150" s="76"/>
      <c r="NE150" s="76"/>
      <c r="NF150" s="76"/>
      <c r="NG150" s="76"/>
      <c r="NH150" s="76"/>
      <c r="NI150" s="76"/>
      <c r="NJ150" s="76"/>
      <c r="NK150" s="76"/>
      <c r="NL150" s="76"/>
      <c r="NM150" s="76"/>
      <c r="NN150" s="76"/>
      <c r="NO150" s="76"/>
      <c r="NP150" s="76"/>
      <c r="NQ150" s="76"/>
      <c r="NR150" s="76"/>
      <c r="NS150" s="76"/>
      <c r="NT150" s="76"/>
      <c r="NU150" s="76"/>
      <c r="NV150" s="76"/>
      <c r="NW150" s="76"/>
      <c r="NX150" s="76"/>
      <c r="NY150" s="76"/>
      <c r="NZ150" s="76"/>
      <c r="OA150" s="76"/>
      <c r="OB150" s="76"/>
      <c r="OC150" s="76"/>
      <c r="OD150" s="76"/>
      <c r="OE150" s="76"/>
      <c r="OF150" s="76"/>
      <c r="OG150" s="76"/>
      <c r="OH150" s="76"/>
      <c r="OI150" s="76"/>
      <c r="OJ150" s="76"/>
      <c r="OK150" s="76"/>
      <c r="OL150" s="76"/>
      <c r="OM150" s="76"/>
      <c r="ON150" s="76"/>
      <c r="OO150" s="76"/>
      <c r="OP150" s="76"/>
      <c r="OQ150" s="76"/>
      <c r="OR150" s="76"/>
      <c r="OS150" s="76"/>
      <c r="OT150" s="76"/>
      <c r="OU150" s="76"/>
      <c r="OV150" s="76"/>
      <c r="OW150" s="76"/>
      <c r="OX150" s="76"/>
      <c r="OY150" s="76"/>
      <c r="OZ150" s="76"/>
      <c r="PA150" s="76"/>
      <c r="PB150" s="76"/>
      <c r="PC150" s="76"/>
      <c r="PD150" s="76"/>
      <c r="PE150" s="76"/>
      <c r="PF150" s="76"/>
      <c r="PG150" s="76"/>
      <c r="PH150" s="76"/>
      <c r="PI150" s="76"/>
      <c r="PJ150" s="76"/>
      <c r="PK150" s="76"/>
      <c r="PL150" s="76"/>
      <c r="PM150" s="76"/>
      <c r="PN150" s="76"/>
      <c r="PO150" s="76"/>
      <c r="PP150" s="76"/>
      <c r="PQ150" s="76"/>
      <c r="PR150" s="76"/>
      <c r="PS150" s="76"/>
      <c r="PT150" s="76"/>
      <c r="PU150" s="76"/>
      <c r="PV150" s="76"/>
      <c r="PW150" s="76"/>
      <c r="PX150" s="76"/>
      <c r="PY150" s="76"/>
      <c r="PZ150" s="76"/>
      <c r="QA150" s="76"/>
      <c r="QB150" s="76"/>
      <c r="QC150" s="76"/>
      <c r="QD150" s="76"/>
      <c r="QE150" s="76"/>
      <c r="QF150" s="76"/>
      <c r="QG150" s="76"/>
      <c r="QH150" s="76"/>
      <c r="QI150" s="76"/>
      <c r="QJ150" s="76"/>
      <c r="QK150" s="76"/>
      <c r="QL150" s="76"/>
      <c r="QM150" s="76"/>
      <c r="QN150" s="76"/>
      <c r="QO150" s="76"/>
      <c r="QP150" s="76"/>
      <c r="QQ150" s="76"/>
      <c r="QR150" s="76"/>
      <c r="QS150" s="76"/>
      <c r="QT150" s="76"/>
      <c r="QU150" s="76"/>
      <c r="QV150" s="76"/>
      <c r="QW150" s="76"/>
      <c r="QX150" s="76"/>
      <c r="QY150" s="76"/>
      <c r="QZ150" s="76"/>
      <c r="RA150" s="76"/>
      <c r="RB150" s="76"/>
      <c r="RC150" s="76"/>
      <c r="RD150" s="76"/>
      <c r="RE150" s="76"/>
      <c r="RF150" s="76"/>
      <c r="RG150" s="76"/>
      <c r="RH150" s="76"/>
      <c r="RI150" s="76"/>
      <c r="RJ150" s="76"/>
      <c r="RK150" s="76"/>
      <c r="RL150" s="76"/>
      <c r="RM150" s="76"/>
      <c r="RN150" s="76"/>
      <c r="RO150" s="76"/>
      <c r="RP150" s="76"/>
      <c r="RQ150" s="76"/>
      <c r="RR150" s="76"/>
      <c r="RS150" s="76"/>
      <c r="RT150" s="76"/>
      <c r="RU150" s="76"/>
      <c r="RV150" s="76"/>
      <c r="RW150" s="76"/>
      <c r="RX150" s="76"/>
      <c r="RY150" s="76"/>
      <c r="RZ150" s="76"/>
      <c r="SA150" s="76"/>
      <c r="SB150" s="76"/>
      <c r="SC150" s="76"/>
      <c r="SD150" s="76"/>
      <c r="SE150" s="76"/>
      <c r="SF150" s="76"/>
      <c r="SG150" s="76"/>
      <c r="SH150" s="76"/>
      <c r="SI150" s="76"/>
      <c r="SJ150" s="76"/>
      <c r="SK150" s="76"/>
      <c r="SL150" s="76"/>
      <c r="SM150" s="76"/>
      <c r="SN150" s="76"/>
      <c r="SO150" s="76"/>
      <c r="SP150" s="76"/>
      <c r="SQ150" s="76"/>
      <c r="SR150" s="76"/>
      <c r="SS150" s="76"/>
      <c r="ST150" s="76"/>
      <c r="SU150" s="76"/>
      <c r="SV150" s="76"/>
      <c r="SW150" s="76"/>
      <c r="SX150" s="76"/>
      <c r="SY150" s="76"/>
      <c r="SZ150" s="76"/>
      <c r="TA150" s="76"/>
      <c r="TB150" s="76"/>
      <c r="TC150" s="76"/>
      <c r="TD150" s="76"/>
      <c r="TE150" s="76"/>
      <c r="TF150" s="76"/>
      <c r="TG150" s="76"/>
      <c r="TH150" s="76"/>
      <c r="TI150" s="76"/>
      <c r="TJ150" s="76"/>
      <c r="TK150" s="76"/>
      <c r="TL150" s="76"/>
      <c r="TM150" s="76"/>
      <c r="TN150" s="76"/>
      <c r="TO150" s="76"/>
      <c r="TP150" s="76"/>
      <c r="TQ150" s="76"/>
      <c r="TR150" s="76"/>
      <c r="TS150" s="76"/>
      <c r="TT150" s="76"/>
      <c r="TU150" s="76"/>
      <c r="TV150" s="76"/>
      <c r="TW150" s="76"/>
      <c r="TX150" s="76"/>
      <c r="TY150" s="76"/>
      <c r="TZ150" s="76"/>
      <c r="UA150" s="76"/>
      <c r="UB150" s="76"/>
      <c r="UC150" s="76"/>
      <c r="UD150" s="76"/>
      <c r="UE150" s="76"/>
      <c r="UF150" s="76"/>
      <c r="UG150" s="76"/>
      <c r="UH150" s="76"/>
      <c r="UI150" s="76"/>
      <c r="UJ150" s="76"/>
      <c r="UK150" s="76"/>
      <c r="UL150" s="76"/>
      <c r="UM150" s="76"/>
      <c r="UN150" s="76"/>
      <c r="UO150" s="76"/>
      <c r="UP150" s="76"/>
      <c r="UQ150" s="76"/>
      <c r="UR150" s="76"/>
      <c r="US150" s="76"/>
      <c r="UT150" s="76"/>
      <c r="UU150" s="76"/>
      <c r="UV150" s="76"/>
      <c r="UW150" s="76"/>
      <c r="UX150" s="76"/>
      <c r="UY150" s="76"/>
      <c r="UZ150" s="76"/>
      <c r="VA150" s="76"/>
      <c r="VB150" s="76"/>
      <c r="VC150" s="76"/>
      <c r="VD150" s="76"/>
      <c r="VE150" s="76"/>
      <c r="VF150" s="76"/>
      <c r="VG150" s="76"/>
      <c r="VH150" s="76"/>
      <c r="VI150" s="76"/>
      <c r="VJ150" s="76"/>
      <c r="VK150" s="76"/>
      <c r="VL150" s="76"/>
      <c r="VM150" s="76"/>
      <c r="VN150" s="76"/>
      <c r="VO150" s="76"/>
      <c r="VP150" s="76"/>
      <c r="VQ150" s="76"/>
      <c r="VR150" s="76"/>
      <c r="VS150" s="76"/>
      <c r="VT150" s="76"/>
      <c r="VU150" s="76"/>
      <c r="VV150" s="76"/>
      <c r="VW150" s="76"/>
      <c r="VX150" s="76"/>
      <c r="VY150" s="76"/>
      <c r="VZ150" s="76"/>
      <c r="WA150" s="76"/>
      <c r="WB150" s="76"/>
      <c r="WC150" s="76"/>
      <c r="WD150" s="76"/>
      <c r="WE150" s="76"/>
      <c r="WF150" s="76"/>
      <c r="WG150" s="76"/>
      <c r="WH150" s="76"/>
      <c r="WI150" s="76"/>
      <c r="WJ150" s="76"/>
      <c r="WK150" s="76"/>
      <c r="WL150" s="76"/>
      <c r="WM150" s="76"/>
      <c r="WN150" s="76"/>
      <c r="WO150" s="76"/>
      <c r="WP150" s="76"/>
      <c r="WQ150" s="76"/>
      <c r="WR150" s="76"/>
      <c r="WS150" s="76"/>
      <c r="WT150" s="76"/>
      <c r="WU150" s="76"/>
      <c r="WV150" s="76"/>
      <c r="WW150" s="76"/>
      <c r="WX150" s="76"/>
      <c r="WY150" s="76"/>
      <c r="WZ150" s="76"/>
      <c r="XA150" s="76"/>
      <c r="XB150" s="76"/>
      <c r="XC150" s="76"/>
      <c r="XD150" s="76"/>
      <c r="XE150" s="76"/>
      <c r="XF150" s="76"/>
      <c r="XG150" s="76"/>
      <c r="XH150" s="76"/>
      <c r="XI150" s="76"/>
      <c r="XJ150" s="76"/>
      <c r="XK150" s="76"/>
      <c r="XL150" s="76"/>
      <c r="XM150" s="76"/>
      <c r="XN150" s="76"/>
      <c r="XO150" s="76"/>
      <c r="XP150" s="76"/>
      <c r="XQ150" s="76"/>
      <c r="XR150" s="76"/>
      <c r="XS150" s="76"/>
      <c r="XT150" s="76"/>
      <c r="XU150" s="76"/>
      <c r="XV150" s="76"/>
      <c r="XW150" s="76"/>
      <c r="XX150" s="76"/>
      <c r="XY150" s="76"/>
      <c r="XZ150" s="76"/>
      <c r="YA150" s="76"/>
      <c r="YB150" s="76"/>
      <c r="YC150" s="76"/>
      <c r="YD150" s="76"/>
      <c r="YE150" s="76"/>
      <c r="YF150" s="76"/>
      <c r="YG150" s="76"/>
      <c r="YH150" s="76"/>
      <c r="YI150" s="76"/>
      <c r="YJ150" s="76"/>
      <c r="YK150" s="76"/>
      <c r="YL150" s="76"/>
      <c r="YM150" s="76"/>
      <c r="YN150" s="76"/>
      <c r="YO150" s="76"/>
      <c r="YP150" s="76"/>
      <c r="YQ150" s="76"/>
      <c r="YR150" s="76"/>
      <c r="YS150" s="76"/>
      <c r="YT150" s="76"/>
      <c r="YU150" s="76"/>
      <c r="YV150" s="76"/>
      <c r="YW150" s="76"/>
      <c r="YX150" s="76"/>
      <c r="YY150" s="76"/>
      <c r="YZ150" s="76"/>
      <c r="ZA150" s="76"/>
      <c r="ZB150" s="76"/>
      <c r="ZC150" s="76"/>
      <c r="ZD150" s="76"/>
      <c r="ZE150" s="76"/>
      <c r="ZF150" s="76"/>
      <c r="ZG150" s="76"/>
      <c r="ZH150" s="76"/>
      <c r="ZI150" s="76"/>
      <c r="ZJ150" s="76"/>
      <c r="ZK150" s="76"/>
      <c r="ZL150" s="76"/>
      <c r="ZM150" s="76"/>
      <c r="ZN150" s="76"/>
      <c r="ZO150" s="76"/>
      <c r="ZP150" s="76"/>
      <c r="ZQ150" s="76"/>
      <c r="ZR150" s="76"/>
      <c r="ZS150" s="76"/>
      <c r="ZT150" s="76"/>
      <c r="ZU150" s="76"/>
      <c r="ZV150" s="76"/>
      <c r="ZW150" s="76"/>
      <c r="ZX150" s="76"/>
      <c r="ZY150" s="76"/>
      <c r="ZZ150" s="76"/>
      <c r="AAA150" s="76"/>
      <c r="AAB150" s="76"/>
      <c r="AAC150" s="76"/>
      <c r="AAD150" s="76"/>
      <c r="AAE150" s="76"/>
      <c r="AAF150" s="76"/>
      <c r="AAG150" s="76"/>
      <c r="AAH150" s="76"/>
      <c r="AAI150" s="76"/>
      <c r="AAJ150" s="76"/>
      <c r="AAK150" s="76"/>
      <c r="AAL150" s="76"/>
      <c r="AAM150" s="76"/>
      <c r="AAN150" s="76"/>
      <c r="AAO150" s="76"/>
      <c r="AAP150" s="76"/>
      <c r="AAQ150" s="76"/>
      <c r="AAR150" s="76"/>
      <c r="AAS150" s="76"/>
      <c r="AAT150" s="76"/>
      <c r="AAU150" s="76"/>
      <c r="AAV150" s="76"/>
      <c r="AAW150" s="76"/>
      <c r="AAX150" s="76"/>
      <c r="AAY150" s="76"/>
      <c r="AAZ150" s="76"/>
      <c r="ABA150" s="76"/>
      <c r="ABB150" s="76"/>
      <c r="ABC150" s="76"/>
      <c r="ABD150" s="76"/>
      <c r="ABE150" s="76"/>
      <c r="ABF150" s="76"/>
      <c r="ABG150" s="76"/>
      <c r="ABH150" s="76"/>
      <c r="ABI150" s="76"/>
      <c r="ABJ150" s="76"/>
      <c r="ABK150" s="76"/>
      <c r="ABL150" s="76"/>
      <c r="ABM150" s="76"/>
      <c r="ABN150" s="76"/>
      <c r="ABO150" s="76"/>
      <c r="ABP150" s="76"/>
      <c r="ABQ150" s="76"/>
      <c r="ABR150" s="76"/>
      <c r="ABS150" s="76"/>
      <c r="ABT150" s="76"/>
      <c r="ABU150" s="76"/>
      <c r="ABV150" s="76"/>
      <c r="ABW150" s="76"/>
      <c r="ABX150" s="76"/>
      <c r="ABY150" s="76"/>
      <c r="ABZ150" s="76"/>
      <c r="ACA150" s="76"/>
      <c r="ACB150" s="76"/>
      <c r="ACC150" s="76"/>
      <c r="ACD150" s="76"/>
      <c r="ACE150" s="76"/>
      <c r="ACF150" s="76"/>
      <c r="ACG150" s="76"/>
      <c r="ACH150" s="76"/>
      <c r="ACI150" s="76"/>
      <c r="ACJ150" s="76"/>
      <c r="ACK150" s="76"/>
      <c r="ACL150" s="76"/>
      <c r="ACM150" s="76"/>
      <c r="ACN150" s="76"/>
      <c r="ACO150" s="76"/>
      <c r="ACP150" s="76"/>
      <c r="ACQ150" s="76"/>
      <c r="ACR150" s="76"/>
      <c r="ACS150" s="76"/>
      <c r="ACT150" s="76"/>
      <c r="ACU150" s="76"/>
      <c r="ACV150" s="76"/>
      <c r="ACW150" s="76"/>
      <c r="ACX150" s="76"/>
      <c r="ACY150" s="76"/>
      <c r="ACZ150" s="76"/>
      <c r="ADA150" s="76"/>
      <c r="ADB150" s="76"/>
      <c r="ADC150" s="76"/>
      <c r="ADD150" s="76"/>
      <c r="ADE150" s="76"/>
      <c r="ADF150" s="76"/>
      <c r="ADG150" s="76"/>
      <c r="ADH150" s="76"/>
      <c r="ADI150" s="76"/>
      <c r="ADJ150" s="76"/>
      <c r="ADK150" s="76"/>
      <c r="ADL150" s="76"/>
      <c r="ADM150" s="76"/>
      <c r="ADN150" s="76"/>
      <c r="ADO150" s="76"/>
      <c r="ADP150" s="76"/>
      <c r="ADQ150" s="76"/>
      <c r="ADR150" s="76"/>
      <c r="ADS150" s="76"/>
      <c r="ADT150" s="76"/>
      <c r="ADU150" s="76"/>
      <c r="ADV150" s="76"/>
      <c r="ADW150" s="76"/>
      <c r="ADX150" s="76"/>
      <c r="ADY150" s="76"/>
      <c r="ADZ150" s="76"/>
      <c r="AEA150" s="76"/>
      <c r="AEB150" s="76"/>
      <c r="AEC150" s="76"/>
      <c r="AED150" s="76"/>
      <c r="AEE150" s="76"/>
      <c r="AEF150" s="76"/>
      <c r="AEG150" s="76"/>
      <c r="AEH150" s="76"/>
      <c r="AEI150" s="76"/>
      <c r="AEJ150" s="76"/>
      <c r="AEK150" s="76"/>
      <c r="AEL150" s="76"/>
      <c r="AEM150" s="76"/>
      <c r="AEN150" s="76"/>
      <c r="AEO150" s="76"/>
      <c r="AEP150" s="76"/>
      <c r="AEQ150" s="76"/>
      <c r="AER150" s="76"/>
      <c r="AES150" s="76"/>
      <c r="AET150" s="76"/>
      <c r="AEU150" s="76"/>
      <c r="AEV150" s="76"/>
      <c r="AEW150" s="76"/>
      <c r="AEX150" s="76"/>
      <c r="AEY150" s="76"/>
      <c r="AEZ150" s="76"/>
      <c r="AFA150" s="76"/>
      <c r="AFB150" s="76"/>
      <c r="AFC150" s="76"/>
      <c r="AFD150" s="76"/>
      <c r="AFE150" s="76"/>
      <c r="AFF150" s="76"/>
      <c r="AFG150" s="76"/>
      <c r="AFH150" s="76"/>
      <c r="AFI150" s="76"/>
      <c r="AFJ150" s="76"/>
      <c r="AFK150" s="76"/>
      <c r="AFL150" s="76"/>
      <c r="AFM150" s="76"/>
      <c r="AFN150" s="76"/>
      <c r="AFO150" s="76"/>
      <c r="AFP150" s="76"/>
      <c r="AFQ150" s="76"/>
      <c r="AFR150" s="76"/>
      <c r="AFS150" s="76"/>
      <c r="AFT150" s="76"/>
      <c r="AFU150" s="76"/>
      <c r="AFV150" s="76"/>
      <c r="AFW150" s="76"/>
      <c r="AFX150" s="76"/>
      <c r="AFY150" s="76"/>
      <c r="AFZ150" s="76"/>
      <c r="AGA150" s="76"/>
      <c r="AGB150" s="76"/>
      <c r="AGC150" s="76"/>
      <c r="AGD150" s="76"/>
      <c r="AGE150" s="76"/>
      <c r="AGF150" s="76"/>
      <c r="AGG150" s="76"/>
      <c r="AGH150" s="76"/>
      <c r="AGI150" s="76"/>
      <c r="AGJ150" s="76"/>
      <c r="AGK150" s="76"/>
      <c r="AGL150" s="76"/>
      <c r="AGM150" s="76"/>
      <c r="AGN150" s="76"/>
      <c r="AGO150" s="76"/>
      <c r="AGP150" s="76"/>
      <c r="AGQ150" s="76"/>
      <c r="AGR150" s="76"/>
      <c r="AGS150" s="76"/>
      <c r="AGT150" s="76"/>
      <c r="AGU150" s="76"/>
      <c r="AGV150" s="76"/>
      <c r="AGW150" s="76"/>
      <c r="AGX150" s="76"/>
      <c r="AGY150" s="76"/>
      <c r="AGZ150" s="76"/>
      <c r="AHA150" s="76"/>
      <c r="AHB150" s="76"/>
      <c r="AHC150" s="76"/>
      <c r="AHD150" s="76"/>
      <c r="AHE150" s="76"/>
      <c r="AHF150" s="76"/>
      <c r="AHG150" s="76"/>
      <c r="AHH150" s="76"/>
      <c r="AHI150" s="76"/>
      <c r="AHJ150" s="76"/>
      <c r="AHK150" s="76"/>
      <c r="AHL150" s="76"/>
      <c r="AHM150" s="76"/>
      <c r="AHN150" s="76"/>
      <c r="AHO150" s="76"/>
      <c r="AHP150" s="76"/>
      <c r="AHQ150" s="76"/>
      <c r="AHR150" s="76"/>
      <c r="AHS150" s="76"/>
      <c r="AHT150" s="76"/>
      <c r="AHU150" s="76"/>
      <c r="AHV150" s="76"/>
      <c r="AHW150" s="76"/>
      <c r="AHX150" s="76"/>
      <c r="AHY150" s="76"/>
      <c r="AHZ150" s="76"/>
      <c r="AIA150" s="76"/>
      <c r="AIB150" s="76"/>
      <c r="AIC150" s="76"/>
      <c r="AID150" s="76"/>
      <c r="AIE150" s="76"/>
      <c r="AIF150" s="76"/>
      <c r="AIG150" s="76"/>
      <c r="AIH150" s="76"/>
      <c r="AII150" s="76"/>
      <c r="AIJ150" s="76"/>
      <c r="AIK150" s="76"/>
      <c r="AIL150" s="76"/>
      <c r="AIM150" s="76"/>
      <c r="AIN150" s="76"/>
      <c r="AIO150" s="76"/>
      <c r="AIP150" s="76"/>
      <c r="AIQ150" s="76"/>
      <c r="AIR150" s="76"/>
      <c r="AIS150" s="76"/>
      <c r="AIT150" s="76"/>
      <c r="AIU150" s="76"/>
      <c r="AIV150" s="76"/>
      <c r="AIW150" s="76"/>
      <c r="AIX150" s="76"/>
      <c r="AIY150" s="76"/>
      <c r="AIZ150" s="76"/>
      <c r="AJA150" s="76"/>
      <c r="AJB150" s="76"/>
      <c r="AJC150" s="76"/>
      <c r="AJD150" s="76"/>
      <c r="AJE150" s="76"/>
      <c r="AJF150" s="76"/>
      <c r="AJG150" s="76"/>
      <c r="AJH150" s="76"/>
      <c r="AJI150" s="76"/>
      <c r="AJJ150" s="76"/>
      <c r="AJK150" s="76"/>
      <c r="AJL150" s="76"/>
      <c r="AJM150" s="76"/>
      <c r="AJN150" s="76"/>
      <c r="AJO150" s="76"/>
      <c r="AJP150" s="76"/>
      <c r="AJQ150" s="76"/>
      <c r="AJR150" s="76"/>
      <c r="AJS150" s="76"/>
      <c r="AJT150" s="76"/>
      <c r="AJU150" s="76"/>
      <c r="AJV150" s="76"/>
      <c r="AJW150" s="76"/>
      <c r="AJX150" s="76"/>
      <c r="AJY150" s="76"/>
      <c r="AJZ150" s="76"/>
      <c r="AKA150" s="76"/>
      <c r="AKB150" s="76"/>
      <c r="AKC150" s="76"/>
      <c r="AKD150" s="76"/>
      <c r="AKE150" s="76"/>
      <c r="AKF150" s="76"/>
      <c r="AKG150" s="76"/>
      <c r="AKH150" s="76"/>
      <c r="AKI150" s="76"/>
      <c r="AKJ150" s="76"/>
      <c r="AKK150" s="76"/>
      <c r="AKL150" s="76"/>
      <c r="AKM150" s="76"/>
      <c r="AKN150" s="76"/>
      <c r="AKO150" s="76"/>
      <c r="AKP150" s="76"/>
      <c r="AKQ150" s="76"/>
      <c r="AKR150" s="76"/>
      <c r="AKS150" s="76"/>
      <c r="AKT150" s="76"/>
      <c r="AKU150" s="76"/>
      <c r="AKV150" s="76"/>
      <c r="AKW150" s="76"/>
      <c r="AKX150" s="76"/>
      <c r="AKY150" s="76"/>
      <c r="AKZ150" s="76"/>
      <c r="ALA150" s="76"/>
      <c r="ALB150" s="76"/>
      <c r="ALC150" s="76"/>
      <c r="ALD150" s="76"/>
      <c r="ALE150" s="76"/>
      <c r="ALF150" s="76"/>
      <c r="ALG150" s="76"/>
      <c r="ALH150" s="76"/>
      <c r="ALI150" s="76"/>
      <c r="ALJ150" s="76"/>
      <c r="ALK150" s="76"/>
      <c r="ALL150" s="76"/>
      <c r="ALM150" s="76"/>
      <c r="ALN150" s="76"/>
      <c r="ALO150" s="76"/>
      <c r="ALP150" s="76"/>
      <c r="ALQ150" s="76"/>
      <c r="ALR150" s="76"/>
      <c r="ALS150" s="76"/>
      <c r="ALT150" s="76"/>
      <c r="ALU150" s="76"/>
      <c r="ALV150" s="76"/>
      <c r="ALW150" s="76"/>
      <c r="ALX150" s="76"/>
      <c r="ALY150" s="76"/>
      <c r="ALZ150" s="76"/>
      <c r="AMA150" s="76"/>
      <c r="AMB150" s="76"/>
      <c r="AMC150" s="76"/>
      <c r="AMD150" s="76"/>
      <c r="AME150" s="76"/>
    </row>
    <row r="151" spans="1:1019" s="77" customFormat="1">
      <c r="A151" s="49" t="s">
        <v>257</v>
      </c>
      <c r="B151" s="49"/>
      <c r="C151" s="49"/>
      <c r="D151" s="50" t="s">
        <v>106</v>
      </c>
      <c r="E151" s="49"/>
      <c r="F151" s="62"/>
      <c r="G151" s="51"/>
      <c r="H151" s="51"/>
      <c r="I151" s="51"/>
      <c r="J151" s="51">
        <f>SUM(J152:J157)</f>
        <v>5452941.3999999994</v>
      </c>
      <c r="K151" s="76"/>
      <c r="L151" s="76"/>
      <c r="M151" s="76"/>
      <c r="N151" s="76"/>
      <c r="O151" s="76"/>
      <c r="P151" s="76"/>
      <c r="Q151" s="76"/>
      <c r="R151" s="76"/>
      <c r="S151" s="76"/>
      <c r="T151" s="76"/>
      <c r="U151" s="76"/>
      <c r="V151" s="76"/>
      <c r="W151" s="76"/>
      <c r="X151" s="76"/>
      <c r="Y151" s="76"/>
      <c r="Z151" s="76"/>
      <c r="AA151" s="76"/>
      <c r="AB151" s="76"/>
      <c r="AC151" s="76"/>
      <c r="AD151" s="76"/>
      <c r="AE151" s="76"/>
      <c r="AF151" s="76"/>
      <c r="AG151" s="76"/>
      <c r="AH151" s="76"/>
      <c r="AI151" s="76"/>
      <c r="AJ151" s="76"/>
      <c r="AK151" s="76"/>
      <c r="AL151" s="76"/>
      <c r="AM151" s="76"/>
      <c r="AN151" s="76"/>
      <c r="AO151" s="76"/>
      <c r="AP151" s="76"/>
      <c r="AQ151" s="76"/>
      <c r="AR151" s="76"/>
      <c r="AS151" s="76"/>
      <c r="AT151" s="76"/>
      <c r="AU151" s="76"/>
      <c r="AV151" s="76"/>
      <c r="AW151" s="76"/>
      <c r="AX151" s="76"/>
      <c r="AY151" s="76"/>
      <c r="AZ151" s="76"/>
      <c r="BA151" s="76"/>
      <c r="BB151" s="76"/>
      <c r="BC151" s="76"/>
      <c r="BD151" s="76"/>
      <c r="BE151" s="76"/>
      <c r="BF151" s="76"/>
      <c r="BG151" s="76"/>
      <c r="BH151" s="76"/>
      <c r="BI151" s="76"/>
      <c r="BJ151" s="76"/>
      <c r="BK151" s="76"/>
      <c r="BL151" s="76"/>
      <c r="BM151" s="76"/>
      <c r="BN151" s="76"/>
      <c r="BO151" s="76"/>
      <c r="BP151" s="76"/>
      <c r="BQ151" s="76"/>
      <c r="BR151" s="76"/>
      <c r="BS151" s="76"/>
      <c r="BT151" s="76"/>
      <c r="BU151" s="76"/>
      <c r="BV151" s="76"/>
      <c r="BW151" s="76"/>
      <c r="BX151" s="76"/>
      <c r="BY151" s="76"/>
      <c r="BZ151" s="76"/>
      <c r="CA151" s="76"/>
      <c r="CB151" s="76"/>
      <c r="CC151" s="76"/>
      <c r="CD151" s="76"/>
      <c r="CE151" s="76"/>
      <c r="CF151" s="76"/>
      <c r="CG151" s="76"/>
      <c r="CH151" s="76"/>
      <c r="CI151" s="76"/>
      <c r="CJ151" s="76"/>
      <c r="CK151" s="76"/>
      <c r="CL151" s="76"/>
      <c r="CM151" s="76"/>
      <c r="CN151" s="76"/>
      <c r="CO151" s="76"/>
      <c r="CP151" s="76"/>
      <c r="CQ151" s="76"/>
      <c r="CR151" s="76"/>
      <c r="CS151" s="76"/>
      <c r="CT151" s="76"/>
      <c r="CU151" s="76"/>
      <c r="CV151" s="76"/>
      <c r="CW151" s="76"/>
      <c r="CX151" s="76"/>
      <c r="CY151" s="76"/>
      <c r="CZ151" s="76"/>
      <c r="DA151" s="76"/>
      <c r="DB151" s="76"/>
      <c r="DC151" s="76"/>
      <c r="DD151" s="76"/>
      <c r="DE151" s="76"/>
      <c r="DF151" s="76"/>
      <c r="DG151" s="76"/>
      <c r="DH151" s="76"/>
      <c r="DI151" s="76"/>
      <c r="DJ151" s="76"/>
      <c r="DK151" s="76"/>
      <c r="DL151" s="76"/>
      <c r="DM151" s="76"/>
      <c r="DN151" s="76"/>
      <c r="DO151" s="76"/>
      <c r="DP151" s="76"/>
      <c r="DQ151" s="76"/>
      <c r="DR151" s="76"/>
      <c r="DS151" s="76"/>
      <c r="DT151" s="76"/>
      <c r="DU151" s="76"/>
      <c r="DV151" s="76"/>
      <c r="DW151" s="76"/>
      <c r="DX151" s="76"/>
      <c r="DY151" s="76"/>
      <c r="DZ151" s="76"/>
      <c r="EA151" s="76"/>
      <c r="EB151" s="76"/>
      <c r="EC151" s="76"/>
      <c r="ED151" s="76"/>
      <c r="EE151" s="76"/>
      <c r="EF151" s="76"/>
      <c r="EG151" s="76"/>
      <c r="EH151" s="76"/>
      <c r="EI151" s="76"/>
      <c r="EJ151" s="76"/>
      <c r="EK151" s="76"/>
      <c r="EL151" s="76"/>
      <c r="EM151" s="76"/>
      <c r="EN151" s="76"/>
      <c r="EO151" s="76"/>
      <c r="EP151" s="76"/>
      <c r="EQ151" s="76"/>
      <c r="ER151" s="76"/>
      <c r="ES151" s="76"/>
      <c r="ET151" s="76"/>
      <c r="EU151" s="76"/>
      <c r="EV151" s="76"/>
      <c r="EW151" s="76"/>
      <c r="EX151" s="76"/>
      <c r="EY151" s="76"/>
      <c r="EZ151" s="76"/>
      <c r="FA151" s="76"/>
      <c r="FB151" s="76"/>
      <c r="FC151" s="76"/>
      <c r="FD151" s="76"/>
      <c r="FE151" s="76"/>
      <c r="FF151" s="76"/>
      <c r="FG151" s="76"/>
      <c r="FH151" s="76"/>
      <c r="FI151" s="76"/>
      <c r="FJ151" s="76"/>
      <c r="FK151" s="76"/>
      <c r="FL151" s="76"/>
      <c r="FM151" s="76"/>
      <c r="FN151" s="76"/>
      <c r="FO151" s="76"/>
      <c r="FP151" s="76"/>
      <c r="FQ151" s="76"/>
      <c r="FR151" s="76"/>
      <c r="FS151" s="76"/>
      <c r="FT151" s="76"/>
      <c r="FU151" s="76"/>
      <c r="FV151" s="76"/>
      <c r="FW151" s="76"/>
      <c r="FX151" s="76"/>
      <c r="FY151" s="76"/>
      <c r="FZ151" s="76"/>
      <c r="GA151" s="76"/>
      <c r="GB151" s="76"/>
      <c r="GC151" s="76"/>
      <c r="GD151" s="76"/>
      <c r="GE151" s="76"/>
      <c r="GF151" s="76"/>
      <c r="GG151" s="76"/>
      <c r="GH151" s="76"/>
      <c r="GI151" s="76"/>
      <c r="GJ151" s="76"/>
      <c r="GK151" s="76"/>
      <c r="GL151" s="76"/>
      <c r="GM151" s="76"/>
      <c r="GN151" s="76"/>
      <c r="GO151" s="76"/>
      <c r="GP151" s="76"/>
      <c r="GQ151" s="76"/>
      <c r="GR151" s="76"/>
      <c r="GS151" s="76"/>
      <c r="GT151" s="76"/>
      <c r="GU151" s="76"/>
      <c r="GV151" s="76"/>
      <c r="GW151" s="76"/>
      <c r="GX151" s="76"/>
      <c r="GY151" s="76"/>
      <c r="GZ151" s="76"/>
      <c r="HA151" s="76"/>
      <c r="HB151" s="76"/>
      <c r="HC151" s="76"/>
      <c r="HD151" s="76"/>
      <c r="HE151" s="76"/>
      <c r="HF151" s="76"/>
      <c r="HG151" s="76"/>
      <c r="HH151" s="76"/>
      <c r="HI151" s="76"/>
      <c r="HJ151" s="76"/>
      <c r="HK151" s="76"/>
      <c r="HL151" s="76"/>
      <c r="HM151" s="76"/>
      <c r="HN151" s="76"/>
      <c r="HO151" s="76"/>
      <c r="HP151" s="76"/>
      <c r="HQ151" s="76"/>
      <c r="HR151" s="76"/>
      <c r="HS151" s="76"/>
      <c r="HT151" s="76"/>
      <c r="HU151" s="76"/>
      <c r="HV151" s="76"/>
      <c r="HW151" s="76"/>
      <c r="HX151" s="76"/>
      <c r="HY151" s="76"/>
      <c r="HZ151" s="76"/>
      <c r="IA151" s="76"/>
      <c r="IB151" s="76"/>
      <c r="IC151" s="76"/>
      <c r="ID151" s="76"/>
      <c r="IE151" s="76"/>
      <c r="IF151" s="76"/>
      <c r="IG151" s="76"/>
      <c r="IH151" s="76"/>
      <c r="II151" s="76"/>
      <c r="IJ151" s="76"/>
      <c r="IK151" s="76"/>
      <c r="IL151" s="76"/>
      <c r="IM151" s="76"/>
      <c r="IN151" s="76"/>
      <c r="IO151" s="76"/>
      <c r="IP151" s="76"/>
      <c r="IQ151" s="76"/>
      <c r="IR151" s="76"/>
      <c r="IS151" s="76"/>
      <c r="IT151" s="76"/>
      <c r="IU151" s="76"/>
      <c r="IV151" s="76"/>
      <c r="IW151" s="76"/>
      <c r="IX151" s="76"/>
      <c r="IY151" s="76"/>
      <c r="IZ151" s="76"/>
      <c r="JA151" s="76"/>
      <c r="JB151" s="76"/>
      <c r="JC151" s="76"/>
      <c r="JD151" s="76"/>
      <c r="JE151" s="76"/>
      <c r="JF151" s="76"/>
      <c r="JG151" s="76"/>
      <c r="JH151" s="76"/>
      <c r="JI151" s="76"/>
      <c r="JJ151" s="76"/>
      <c r="JK151" s="76"/>
      <c r="JL151" s="76"/>
      <c r="JM151" s="76"/>
      <c r="JN151" s="76"/>
      <c r="JO151" s="76"/>
      <c r="JP151" s="76"/>
      <c r="JQ151" s="76"/>
      <c r="JR151" s="76"/>
      <c r="JS151" s="76"/>
      <c r="JT151" s="76"/>
      <c r="JU151" s="76"/>
      <c r="JV151" s="76"/>
      <c r="JW151" s="76"/>
      <c r="JX151" s="76"/>
      <c r="JY151" s="76"/>
      <c r="JZ151" s="76"/>
      <c r="KA151" s="76"/>
      <c r="KB151" s="76"/>
      <c r="KC151" s="76"/>
      <c r="KD151" s="76"/>
      <c r="KE151" s="76"/>
      <c r="KF151" s="76"/>
      <c r="KG151" s="76"/>
      <c r="KH151" s="76"/>
      <c r="KI151" s="76"/>
      <c r="KJ151" s="76"/>
      <c r="KK151" s="76"/>
      <c r="KL151" s="76"/>
      <c r="KM151" s="76"/>
      <c r="KN151" s="76"/>
      <c r="KO151" s="76"/>
      <c r="KP151" s="76"/>
      <c r="KQ151" s="76"/>
      <c r="KR151" s="76"/>
      <c r="KS151" s="76"/>
      <c r="KT151" s="76"/>
      <c r="KU151" s="76"/>
      <c r="KV151" s="76"/>
      <c r="KW151" s="76"/>
      <c r="KX151" s="76"/>
      <c r="KY151" s="76"/>
      <c r="KZ151" s="76"/>
      <c r="LA151" s="76"/>
      <c r="LB151" s="76"/>
      <c r="LC151" s="76"/>
      <c r="LD151" s="76"/>
      <c r="LE151" s="76"/>
      <c r="LF151" s="76"/>
      <c r="LG151" s="76"/>
      <c r="LH151" s="76"/>
      <c r="LI151" s="76"/>
      <c r="LJ151" s="76"/>
      <c r="LK151" s="76"/>
      <c r="LL151" s="76"/>
      <c r="LM151" s="76"/>
      <c r="LN151" s="76"/>
      <c r="LO151" s="76"/>
      <c r="LP151" s="76"/>
      <c r="LQ151" s="76"/>
      <c r="LR151" s="76"/>
      <c r="LS151" s="76"/>
      <c r="LT151" s="76"/>
      <c r="LU151" s="76"/>
      <c r="LV151" s="76"/>
      <c r="LW151" s="76"/>
      <c r="LX151" s="76"/>
      <c r="LY151" s="76"/>
      <c r="LZ151" s="76"/>
      <c r="MA151" s="76"/>
      <c r="MB151" s="76"/>
      <c r="MC151" s="76"/>
      <c r="MD151" s="76"/>
      <c r="ME151" s="76"/>
      <c r="MF151" s="76"/>
      <c r="MG151" s="76"/>
      <c r="MH151" s="76"/>
      <c r="MI151" s="76"/>
      <c r="MJ151" s="76"/>
      <c r="MK151" s="76"/>
      <c r="ML151" s="76"/>
      <c r="MM151" s="76"/>
      <c r="MN151" s="76"/>
      <c r="MO151" s="76"/>
      <c r="MP151" s="76"/>
      <c r="MQ151" s="76"/>
      <c r="MR151" s="76"/>
      <c r="MS151" s="76"/>
      <c r="MT151" s="76"/>
      <c r="MU151" s="76"/>
      <c r="MV151" s="76"/>
      <c r="MW151" s="76"/>
      <c r="MX151" s="76"/>
      <c r="MY151" s="76"/>
      <c r="MZ151" s="76"/>
      <c r="NA151" s="76"/>
      <c r="NB151" s="76"/>
      <c r="NC151" s="76"/>
      <c r="ND151" s="76"/>
      <c r="NE151" s="76"/>
      <c r="NF151" s="76"/>
      <c r="NG151" s="76"/>
      <c r="NH151" s="76"/>
      <c r="NI151" s="76"/>
      <c r="NJ151" s="76"/>
      <c r="NK151" s="76"/>
      <c r="NL151" s="76"/>
      <c r="NM151" s="76"/>
      <c r="NN151" s="76"/>
      <c r="NO151" s="76"/>
      <c r="NP151" s="76"/>
      <c r="NQ151" s="76"/>
      <c r="NR151" s="76"/>
      <c r="NS151" s="76"/>
      <c r="NT151" s="76"/>
      <c r="NU151" s="76"/>
      <c r="NV151" s="76"/>
      <c r="NW151" s="76"/>
      <c r="NX151" s="76"/>
      <c r="NY151" s="76"/>
      <c r="NZ151" s="76"/>
      <c r="OA151" s="76"/>
      <c r="OB151" s="76"/>
      <c r="OC151" s="76"/>
      <c r="OD151" s="76"/>
      <c r="OE151" s="76"/>
      <c r="OF151" s="76"/>
      <c r="OG151" s="76"/>
      <c r="OH151" s="76"/>
      <c r="OI151" s="76"/>
      <c r="OJ151" s="76"/>
      <c r="OK151" s="76"/>
      <c r="OL151" s="76"/>
      <c r="OM151" s="76"/>
      <c r="ON151" s="76"/>
      <c r="OO151" s="76"/>
      <c r="OP151" s="76"/>
      <c r="OQ151" s="76"/>
      <c r="OR151" s="76"/>
      <c r="OS151" s="76"/>
      <c r="OT151" s="76"/>
      <c r="OU151" s="76"/>
      <c r="OV151" s="76"/>
      <c r="OW151" s="76"/>
      <c r="OX151" s="76"/>
      <c r="OY151" s="76"/>
      <c r="OZ151" s="76"/>
      <c r="PA151" s="76"/>
      <c r="PB151" s="76"/>
      <c r="PC151" s="76"/>
      <c r="PD151" s="76"/>
      <c r="PE151" s="76"/>
      <c r="PF151" s="76"/>
      <c r="PG151" s="76"/>
      <c r="PH151" s="76"/>
      <c r="PI151" s="76"/>
      <c r="PJ151" s="76"/>
      <c r="PK151" s="76"/>
      <c r="PL151" s="76"/>
      <c r="PM151" s="76"/>
      <c r="PN151" s="76"/>
      <c r="PO151" s="76"/>
      <c r="PP151" s="76"/>
      <c r="PQ151" s="76"/>
      <c r="PR151" s="76"/>
      <c r="PS151" s="76"/>
      <c r="PT151" s="76"/>
      <c r="PU151" s="76"/>
      <c r="PV151" s="76"/>
      <c r="PW151" s="76"/>
      <c r="PX151" s="76"/>
      <c r="PY151" s="76"/>
      <c r="PZ151" s="76"/>
      <c r="QA151" s="76"/>
      <c r="QB151" s="76"/>
      <c r="QC151" s="76"/>
      <c r="QD151" s="76"/>
      <c r="QE151" s="76"/>
      <c r="QF151" s="76"/>
      <c r="QG151" s="76"/>
      <c r="QH151" s="76"/>
      <c r="QI151" s="76"/>
      <c r="QJ151" s="76"/>
      <c r="QK151" s="76"/>
      <c r="QL151" s="76"/>
      <c r="QM151" s="76"/>
      <c r="QN151" s="76"/>
      <c r="QO151" s="76"/>
      <c r="QP151" s="76"/>
      <c r="QQ151" s="76"/>
      <c r="QR151" s="76"/>
      <c r="QS151" s="76"/>
      <c r="QT151" s="76"/>
      <c r="QU151" s="76"/>
      <c r="QV151" s="76"/>
      <c r="QW151" s="76"/>
      <c r="QX151" s="76"/>
      <c r="QY151" s="76"/>
      <c r="QZ151" s="76"/>
      <c r="RA151" s="76"/>
      <c r="RB151" s="76"/>
      <c r="RC151" s="76"/>
      <c r="RD151" s="76"/>
      <c r="RE151" s="76"/>
      <c r="RF151" s="76"/>
      <c r="RG151" s="76"/>
      <c r="RH151" s="76"/>
      <c r="RI151" s="76"/>
      <c r="RJ151" s="76"/>
      <c r="RK151" s="76"/>
      <c r="RL151" s="76"/>
      <c r="RM151" s="76"/>
      <c r="RN151" s="76"/>
      <c r="RO151" s="76"/>
      <c r="RP151" s="76"/>
      <c r="RQ151" s="76"/>
      <c r="RR151" s="76"/>
      <c r="RS151" s="76"/>
      <c r="RT151" s="76"/>
      <c r="RU151" s="76"/>
      <c r="RV151" s="76"/>
      <c r="RW151" s="76"/>
      <c r="RX151" s="76"/>
      <c r="RY151" s="76"/>
      <c r="RZ151" s="76"/>
      <c r="SA151" s="76"/>
      <c r="SB151" s="76"/>
      <c r="SC151" s="76"/>
      <c r="SD151" s="76"/>
      <c r="SE151" s="76"/>
      <c r="SF151" s="76"/>
      <c r="SG151" s="76"/>
      <c r="SH151" s="76"/>
      <c r="SI151" s="76"/>
      <c r="SJ151" s="76"/>
      <c r="SK151" s="76"/>
      <c r="SL151" s="76"/>
      <c r="SM151" s="76"/>
      <c r="SN151" s="76"/>
      <c r="SO151" s="76"/>
      <c r="SP151" s="76"/>
      <c r="SQ151" s="76"/>
      <c r="SR151" s="76"/>
      <c r="SS151" s="76"/>
      <c r="ST151" s="76"/>
      <c r="SU151" s="76"/>
      <c r="SV151" s="76"/>
      <c r="SW151" s="76"/>
      <c r="SX151" s="76"/>
      <c r="SY151" s="76"/>
      <c r="SZ151" s="76"/>
      <c r="TA151" s="76"/>
      <c r="TB151" s="76"/>
      <c r="TC151" s="76"/>
      <c r="TD151" s="76"/>
      <c r="TE151" s="76"/>
      <c r="TF151" s="76"/>
      <c r="TG151" s="76"/>
      <c r="TH151" s="76"/>
      <c r="TI151" s="76"/>
      <c r="TJ151" s="76"/>
      <c r="TK151" s="76"/>
      <c r="TL151" s="76"/>
      <c r="TM151" s="76"/>
      <c r="TN151" s="76"/>
      <c r="TO151" s="76"/>
      <c r="TP151" s="76"/>
      <c r="TQ151" s="76"/>
      <c r="TR151" s="76"/>
      <c r="TS151" s="76"/>
      <c r="TT151" s="76"/>
      <c r="TU151" s="76"/>
      <c r="TV151" s="76"/>
      <c r="TW151" s="76"/>
      <c r="TX151" s="76"/>
      <c r="TY151" s="76"/>
      <c r="TZ151" s="76"/>
      <c r="UA151" s="76"/>
      <c r="UB151" s="76"/>
      <c r="UC151" s="76"/>
      <c r="UD151" s="76"/>
      <c r="UE151" s="76"/>
      <c r="UF151" s="76"/>
      <c r="UG151" s="76"/>
      <c r="UH151" s="76"/>
      <c r="UI151" s="76"/>
      <c r="UJ151" s="76"/>
      <c r="UK151" s="76"/>
      <c r="UL151" s="76"/>
      <c r="UM151" s="76"/>
      <c r="UN151" s="76"/>
      <c r="UO151" s="76"/>
      <c r="UP151" s="76"/>
      <c r="UQ151" s="76"/>
      <c r="UR151" s="76"/>
      <c r="US151" s="76"/>
      <c r="UT151" s="76"/>
      <c r="UU151" s="76"/>
      <c r="UV151" s="76"/>
      <c r="UW151" s="76"/>
      <c r="UX151" s="76"/>
      <c r="UY151" s="76"/>
      <c r="UZ151" s="76"/>
      <c r="VA151" s="76"/>
      <c r="VB151" s="76"/>
      <c r="VC151" s="76"/>
      <c r="VD151" s="76"/>
      <c r="VE151" s="76"/>
      <c r="VF151" s="76"/>
      <c r="VG151" s="76"/>
      <c r="VH151" s="76"/>
      <c r="VI151" s="76"/>
      <c r="VJ151" s="76"/>
      <c r="VK151" s="76"/>
      <c r="VL151" s="76"/>
      <c r="VM151" s="76"/>
      <c r="VN151" s="76"/>
      <c r="VO151" s="76"/>
      <c r="VP151" s="76"/>
      <c r="VQ151" s="76"/>
      <c r="VR151" s="76"/>
      <c r="VS151" s="76"/>
      <c r="VT151" s="76"/>
      <c r="VU151" s="76"/>
      <c r="VV151" s="76"/>
      <c r="VW151" s="76"/>
      <c r="VX151" s="76"/>
      <c r="VY151" s="76"/>
      <c r="VZ151" s="76"/>
      <c r="WA151" s="76"/>
      <c r="WB151" s="76"/>
      <c r="WC151" s="76"/>
      <c r="WD151" s="76"/>
      <c r="WE151" s="76"/>
      <c r="WF151" s="76"/>
      <c r="WG151" s="76"/>
      <c r="WH151" s="76"/>
      <c r="WI151" s="76"/>
      <c r="WJ151" s="76"/>
      <c r="WK151" s="76"/>
      <c r="WL151" s="76"/>
      <c r="WM151" s="76"/>
      <c r="WN151" s="76"/>
      <c r="WO151" s="76"/>
      <c r="WP151" s="76"/>
      <c r="WQ151" s="76"/>
      <c r="WR151" s="76"/>
      <c r="WS151" s="76"/>
      <c r="WT151" s="76"/>
      <c r="WU151" s="76"/>
      <c r="WV151" s="76"/>
      <c r="WW151" s="76"/>
      <c r="WX151" s="76"/>
      <c r="WY151" s="76"/>
      <c r="WZ151" s="76"/>
      <c r="XA151" s="76"/>
      <c r="XB151" s="76"/>
      <c r="XC151" s="76"/>
      <c r="XD151" s="76"/>
      <c r="XE151" s="76"/>
      <c r="XF151" s="76"/>
      <c r="XG151" s="76"/>
      <c r="XH151" s="76"/>
      <c r="XI151" s="76"/>
      <c r="XJ151" s="76"/>
      <c r="XK151" s="76"/>
      <c r="XL151" s="76"/>
      <c r="XM151" s="76"/>
      <c r="XN151" s="76"/>
      <c r="XO151" s="76"/>
      <c r="XP151" s="76"/>
      <c r="XQ151" s="76"/>
      <c r="XR151" s="76"/>
      <c r="XS151" s="76"/>
      <c r="XT151" s="76"/>
      <c r="XU151" s="76"/>
      <c r="XV151" s="76"/>
      <c r="XW151" s="76"/>
      <c r="XX151" s="76"/>
      <c r="XY151" s="76"/>
      <c r="XZ151" s="76"/>
      <c r="YA151" s="76"/>
      <c r="YB151" s="76"/>
      <c r="YC151" s="76"/>
      <c r="YD151" s="76"/>
      <c r="YE151" s="76"/>
      <c r="YF151" s="76"/>
      <c r="YG151" s="76"/>
      <c r="YH151" s="76"/>
      <c r="YI151" s="76"/>
      <c r="YJ151" s="76"/>
      <c r="YK151" s="76"/>
      <c r="YL151" s="76"/>
      <c r="YM151" s="76"/>
      <c r="YN151" s="76"/>
      <c r="YO151" s="76"/>
      <c r="YP151" s="76"/>
      <c r="YQ151" s="76"/>
      <c r="YR151" s="76"/>
      <c r="YS151" s="76"/>
      <c r="YT151" s="76"/>
      <c r="YU151" s="76"/>
      <c r="YV151" s="76"/>
      <c r="YW151" s="76"/>
      <c r="YX151" s="76"/>
      <c r="YY151" s="76"/>
      <c r="YZ151" s="76"/>
      <c r="ZA151" s="76"/>
      <c r="ZB151" s="76"/>
      <c r="ZC151" s="76"/>
      <c r="ZD151" s="76"/>
      <c r="ZE151" s="76"/>
      <c r="ZF151" s="76"/>
      <c r="ZG151" s="76"/>
      <c r="ZH151" s="76"/>
      <c r="ZI151" s="76"/>
      <c r="ZJ151" s="76"/>
      <c r="ZK151" s="76"/>
      <c r="ZL151" s="76"/>
      <c r="ZM151" s="76"/>
      <c r="ZN151" s="76"/>
      <c r="ZO151" s="76"/>
      <c r="ZP151" s="76"/>
      <c r="ZQ151" s="76"/>
      <c r="ZR151" s="76"/>
      <c r="ZS151" s="76"/>
      <c r="ZT151" s="76"/>
      <c r="ZU151" s="76"/>
      <c r="ZV151" s="76"/>
      <c r="ZW151" s="76"/>
      <c r="ZX151" s="76"/>
      <c r="ZY151" s="76"/>
      <c r="ZZ151" s="76"/>
      <c r="AAA151" s="76"/>
      <c r="AAB151" s="76"/>
      <c r="AAC151" s="76"/>
      <c r="AAD151" s="76"/>
      <c r="AAE151" s="76"/>
      <c r="AAF151" s="76"/>
      <c r="AAG151" s="76"/>
      <c r="AAH151" s="76"/>
      <c r="AAI151" s="76"/>
      <c r="AAJ151" s="76"/>
      <c r="AAK151" s="76"/>
      <c r="AAL151" s="76"/>
      <c r="AAM151" s="76"/>
      <c r="AAN151" s="76"/>
      <c r="AAO151" s="76"/>
      <c r="AAP151" s="76"/>
      <c r="AAQ151" s="76"/>
      <c r="AAR151" s="76"/>
      <c r="AAS151" s="76"/>
      <c r="AAT151" s="76"/>
      <c r="AAU151" s="76"/>
      <c r="AAV151" s="76"/>
      <c r="AAW151" s="76"/>
      <c r="AAX151" s="76"/>
      <c r="AAY151" s="76"/>
      <c r="AAZ151" s="76"/>
      <c r="ABA151" s="76"/>
      <c r="ABB151" s="76"/>
      <c r="ABC151" s="76"/>
      <c r="ABD151" s="76"/>
      <c r="ABE151" s="76"/>
      <c r="ABF151" s="76"/>
      <c r="ABG151" s="76"/>
      <c r="ABH151" s="76"/>
      <c r="ABI151" s="76"/>
      <c r="ABJ151" s="76"/>
      <c r="ABK151" s="76"/>
      <c r="ABL151" s="76"/>
      <c r="ABM151" s="76"/>
      <c r="ABN151" s="76"/>
      <c r="ABO151" s="76"/>
      <c r="ABP151" s="76"/>
      <c r="ABQ151" s="76"/>
      <c r="ABR151" s="76"/>
      <c r="ABS151" s="76"/>
      <c r="ABT151" s="76"/>
      <c r="ABU151" s="76"/>
      <c r="ABV151" s="76"/>
      <c r="ABW151" s="76"/>
      <c r="ABX151" s="76"/>
      <c r="ABY151" s="76"/>
      <c r="ABZ151" s="76"/>
      <c r="ACA151" s="76"/>
      <c r="ACB151" s="76"/>
      <c r="ACC151" s="76"/>
      <c r="ACD151" s="76"/>
      <c r="ACE151" s="76"/>
      <c r="ACF151" s="76"/>
      <c r="ACG151" s="76"/>
      <c r="ACH151" s="76"/>
      <c r="ACI151" s="76"/>
      <c r="ACJ151" s="76"/>
      <c r="ACK151" s="76"/>
      <c r="ACL151" s="76"/>
      <c r="ACM151" s="76"/>
      <c r="ACN151" s="76"/>
      <c r="ACO151" s="76"/>
      <c r="ACP151" s="76"/>
      <c r="ACQ151" s="76"/>
      <c r="ACR151" s="76"/>
      <c r="ACS151" s="76"/>
      <c r="ACT151" s="76"/>
      <c r="ACU151" s="76"/>
      <c r="ACV151" s="76"/>
      <c r="ACW151" s="76"/>
      <c r="ACX151" s="76"/>
      <c r="ACY151" s="76"/>
      <c r="ACZ151" s="76"/>
      <c r="ADA151" s="76"/>
      <c r="ADB151" s="76"/>
      <c r="ADC151" s="76"/>
      <c r="ADD151" s="76"/>
      <c r="ADE151" s="76"/>
      <c r="ADF151" s="76"/>
      <c r="ADG151" s="76"/>
      <c r="ADH151" s="76"/>
      <c r="ADI151" s="76"/>
      <c r="ADJ151" s="76"/>
      <c r="ADK151" s="76"/>
      <c r="ADL151" s="76"/>
      <c r="ADM151" s="76"/>
      <c r="ADN151" s="76"/>
      <c r="ADO151" s="76"/>
      <c r="ADP151" s="76"/>
      <c r="ADQ151" s="76"/>
      <c r="ADR151" s="76"/>
      <c r="ADS151" s="76"/>
      <c r="ADT151" s="76"/>
      <c r="ADU151" s="76"/>
      <c r="ADV151" s="76"/>
      <c r="ADW151" s="76"/>
      <c r="ADX151" s="76"/>
      <c r="ADY151" s="76"/>
      <c r="ADZ151" s="76"/>
      <c r="AEA151" s="76"/>
      <c r="AEB151" s="76"/>
      <c r="AEC151" s="76"/>
      <c r="AED151" s="76"/>
      <c r="AEE151" s="76"/>
      <c r="AEF151" s="76"/>
      <c r="AEG151" s="76"/>
      <c r="AEH151" s="76"/>
      <c r="AEI151" s="76"/>
      <c r="AEJ151" s="76"/>
      <c r="AEK151" s="76"/>
      <c r="AEL151" s="76"/>
      <c r="AEM151" s="76"/>
      <c r="AEN151" s="76"/>
      <c r="AEO151" s="76"/>
      <c r="AEP151" s="76"/>
      <c r="AEQ151" s="76"/>
      <c r="AER151" s="76"/>
      <c r="AES151" s="76"/>
      <c r="AET151" s="76"/>
      <c r="AEU151" s="76"/>
      <c r="AEV151" s="76"/>
      <c r="AEW151" s="76"/>
      <c r="AEX151" s="76"/>
      <c r="AEY151" s="76"/>
      <c r="AEZ151" s="76"/>
      <c r="AFA151" s="76"/>
      <c r="AFB151" s="76"/>
      <c r="AFC151" s="76"/>
      <c r="AFD151" s="76"/>
      <c r="AFE151" s="76"/>
      <c r="AFF151" s="76"/>
      <c r="AFG151" s="76"/>
      <c r="AFH151" s="76"/>
      <c r="AFI151" s="76"/>
      <c r="AFJ151" s="76"/>
      <c r="AFK151" s="76"/>
      <c r="AFL151" s="76"/>
      <c r="AFM151" s="76"/>
      <c r="AFN151" s="76"/>
      <c r="AFO151" s="76"/>
      <c r="AFP151" s="76"/>
      <c r="AFQ151" s="76"/>
      <c r="AFR151" s="76"/>
      <c r="AFS151" s="76"/>
      <c r="AFT151" s="76"/>
      <c r="AFU151" s="76"/>
      <c r="AFV151" s="76"/>
      <c r="AFW151" s="76"/>
      <c r="AFX151" s="76"/>
      <c r="AFY151" s="76"/>
      <c r="AFZ151" s="76"/>
      <c r="AGA151" s="76"/>
      <c r="AGB151" s="76"/>
      <c r="AGC151" s="76"/>
      <c r="AGD151" s="76"/>
      <c r="AGE151" s="76"/>
      <c r="AGF151" s="76"/>
      <c r="AGG151" s="76"/>
      <c r="AGH151" s="76"/>
      <c r="AGI151" s="76"/>
      <c r="AGJ151" s="76"/>
      <c r="AGK151" s="76"/>
      <c r="AGL151" s="76"/>
      <c r="AGM151" s="76"/>
      <c r="AGN151" s="76"/>
      <c r="AGO151" s="76"/>
      <c r="AGP151" s="76"/>
      <c r="AGQ151" s="76"/>
      <c r="AGR151" s="76"/>
      <c r="AGS151" s="76"/>
      <c r="AGT151" s="76"/>
      <c r="AGU151" s="76"/>
      <c r="AGV151" s="76"/>
      <c r="AGW151" s="76"/>
      <c r="AGX151" s="76"/>
      <c r="AGY151" s="76"/>
      <c r="AGZ151" s="76"/>
      <c r="AHA151" s="76"/>
      <c r="AHB151" s="76"/>
      <c r="AHC151" s="76"/>
      <c r="AHD151" s="76"/>
      <c r="AHE151" s="76"/>
      <c r="AHF151" s="76"/>
      <c r="AHG151" s="76"/>
      <c r="AHH151" s="76"/>
      <c r="AHI151" s="76"/>
      <c r="AHJ151" s="76"/>
      <c r="AHK151" s="76"/>
      <c r="AHL151" s="76"/>
      <c r="AHM151" s="76"/>
      <c r="AHN151" s="76"/>
      <c r="AHO151" s="76"/>
      <c r="AHP151" s="76"/>
      <c r="AHQ151" s="76"/>
      <c r="AHR151" s="76"/>
      <c r="AHS151" s="76"/>
      <c r="AHT151" s="76"/>
      <c r="AHU151" s="76"/>
      <c r="AHV151" s="76"/>
      <c r="AHW151" s="76"/>
      <c r="AHX151" s="76"/>
      <c r="AHY151" s="76"/>
      <c r="AHZ151" s="76"/>
      <c r="AIA151" s="76"/>
      <c r="AIB151" s="76"/>
      <c r="AIC151" s="76"/>
      <c r="AID151" s="76"/>
      <c r="AIE151" s="76"/>
      <c r="AIF151" s="76"/>
      <c r="AIG151" s="76"/>
      <c r="AIH151" s="76"/>
      <c r="AII151" s="76"/>
      <c r="AIJ151" s="76"/>
      <c r="AIK151" s="76"/>
      <c r="AIL151" s="76"/>
      <c r="AIM151" s="76"/>
      <c r="AIN151" s="76"/>
      <c r="AIO151" s="76"/>
      <c r="AIP151" s="76"/>
      <c r="AIQ151" s="76"/>
      <c r="AIR151" s="76"/>
      <c r="AIS151" s="76"/>
      <c r="AIT151" s="76"/>
      <c r="AIU151" s="76"/>
      <c r="AIV151" s="76"/>
      <c r="AIW151" s="76"/>
      <c r="AIX151" s="76"/>
      <c r="AIY151" s="76"/>
      <c r="AIZ151" s="76"/>
      <c r="AJA151" s="76"/>
      <c r="AJB151" s="76"/>
      <c r="AJC151" s="76"/>
      <c r="AJD151" s="76"/>
      <c r="AJE151" s="76"/>
      <c r="AJF151" s="76"/>
      <c r="AJG151" s="76"/>
      <c r="AJH151" s="76"/>
      <c r="AJI151" s="76"/>
      <c r="AJJ151" s="76"/>
      <c r="AJK151" s="76"/>
      <c r="AJL151" s="76"/>
      <c r="AJM151" s="76"/>
      <c r="AJN151" s="76"/>
      <c r="AJO151" s="76"/>
      <c r="AJP151" s="76"/>
      <c r="AJQ151" s="76"/>
      <c r="AJR151" s="76"/>
      <c r="AJS151" s="76"/>
      <c r="AJT151" s="76"/>
      <c r="AJU151" s="76"/>
      <c r="AJV151" s="76"/>
      <c r="AJW151" s="76"/>
      <c r="AJX151" s="76"/>
      <c r="AJY151" s="76"/>
      <c r="AJZ151" s="76"/>
      <c r="AKA151" s="76"/>
      <c r="AKB151" s="76"/>
      <c r="AKC151" s="76"/>
      <c r="AKD151" s="76"/>
      <c r="AKE151" s="76"/>
      <c r="AKF151" s="76"/>
      <c r="AKG151" s="76"/>
      <c r="AKH151" s="76"/>
      <c r="AKI151" s="76"/>
      <c r="AKJ151" s="76"/>
      <c r="AKK151" s="76"/>
      <c r="AKL151" s="76"/>
      <c r="AKM151" s="76"/>
      <c r="AKN151" s="76"/>
      <c r="AKO151" s="76"/>
      <c r="AKP151" s="76"/>
      <c r="AKQ151" s="76"/>
      <c r="AKR151" s="76"/>
      <c r="AKS151" s="76"/>
      <c r="AKT151" s="76"/>
      <c r="AKU151" s="76"/>
      <c r="AKV151" s="76"/>
      <c r="AKW151" s="76"/>
      <c r="AKX151" s="76"/>
      <c r="AKY151" s="76"/>
      <c r="AKZ151" s="76"/>
      <c r="ALA151" s="76"/>
      <c r="ALB151" s="76"/>
      <c r="ALC151" s="76"/>
      <c r="ALD151" s="76"/>
      <c r="ALE151" s="76"/>
      <c r="ALF151" s="76"/>
      <c r="ALG151" s="76"/>
      <c r="ALH151" s="76"/>
      <c r="ALI151" s="76"/>
      <c r="ALJ151" s="76"/>
      <c r="ALK151" s="76"/>
      <c r="ALL151" s="76"/>
      <c r="ALM151" s="76"/>
      <c r="ALN151" s="76"/>
      <c r="ALO151" s="76"/>
      <c r="ALP151" s="76"/>
      <c r="ALQ151" s="76"/>
      <c r="ALR151" s="76"/>
      <c r="ALS151" s="76"/>
      <c r="ALT151" s="76"/>
      <c r="ALU151" s="76"/>
      <c r="ALV151" s="76"/>
      <c r="ALW151" s="76"/>
      <c r="ALX151" s="76"/>
      <c r="ALY151" s="76"/>
      <c r="ALZ151" s="76"/>
      <c r="AMA151" s="76"/>
      <c r="AMB151" s="76"/>
      <c r="AMC151" s="76"/>
      <c r="AMD151" s="76"/>
      <c r="AME151" s="76"/>
    </row>
    <row r="152" spans="1:1019" s="80" customFormat="1">
      <c r="A152" s="20" t="s">
        <v>261</v>
      </c>
      <c r="B152" s="21" t="s">
        <v>37</v>
      </c>
      <c r="C152" s="21" t="s">
        <v>112</v>
      </c>
      <c r="D152" s="71" t="s">
        <v>108</v>
      </c>
      <c r="E152" s="22" t="s">
        <v>62</v>
      </c>
      <c r="F152" s="59">
        <v>38.4</v>
      </c>
      <c r="G152" s="23">
        <v>8025.74</v>
      </c>
      <c r="H152" s="69">
        <f t="shared" ref="H152:H157" si="52">$J$7</f>
        <v>0.15</v>
      </c>
      <c r="I152" s="23">
        <f t="shared" ref="I152:I157" si="53">ROUND(((H152+1)*G152),2)</f>
        <v>9229.6</v>
      </c>
      <c r="J152" s="23">
        <f t="shared" ref="J152:J157" si="54">TRUNC((I152*F152),2)</f>
        <v>354416.64000000001</v>
      </c>
      <c r="K152" s="78">
        <f t="shared" ref="K152:K157" si="55">G152*F152</f>
        <v>308188.41599999997</v>
      </c>
      <c r="L152" s="76"/>
      <c r="M152" s="79"/>
      <c r="N152" s="76"/>
      <c r="O152" s="76"/>
      <c r="P152" s="76"/>
      <c r="Q152" s="76"/>
      <c r="R152" s="76"/>
      <c r="S152" s="76"/>
      <c r="T152" s="76"/>
      <c r="U152" s="76"/>
      <c r="V152" s="76"/>
      <c r="W152" s="76"/>
      <c r="X152" s="76"/>
      <c r="Y152" s="76"/>
      <c r="Z152" s="76"/>
      <c r="AA152" s="76"/>
      <c r="AB152" s="76"/>
      <c r="AC152" s="76"/>
      <c r="AD152" s="76"/>
      <c r="AE152" s="76"/>
      <c r="AF152" s="76"/>
      <c r="AG152" s="76"/>
      <c r="AH152" s="76"/>
      <c r="AI152" s="76"/>
      <c r="AJ152" s="76"/>
      <c r="AK152" s="76"/>
      <c r="AL152" s="76"/>
      <c r="AM152" s="76"/>
      <c r="AN152" s="76"/>
      <c r="AO152" s="76"/>
      <c r="AP152" s="76"/>
      <c r="AQ152" s="76"/>
      <c r="AR152" s="76"/>
      <c r="AS152" s="76"/>
      <c r="AT152" s="76"/>
      <c r="AU152" s="76"/>
      <c r="AV152" s="76"/>
      <c r="AW152" s="76"/>
      <c r="AX152" s="76"/>
      <c r="AY152" s="76"/>
      <c r="AZ152" s="76"/>
      <c r="BA152" s="76"/>
      <c r="BB152" s="76"/>
      <c r="BC152" s="76"/>
      <c r="BD152" s="76"/>
      <c r="BE152" s="76"/>
      <c r="BF152" s="76"/>
      <c r="BG152" s="76"/>
      <c r="BH152" s="76"/>
      <c r="BI152" s="76"/>
      <c r="BJ152" s="76"/>
      <c r="BK152" s="76"/>
      <c r="BL152" s="76"/>
      <c r="BM152" s="76"/>
      <c r="BN152" s="76"/>
      <c r="BO152" s="76"/>
      <c r="BP152" s="76"/>
      <c r="BQ152" s="76"/>
      <c r="BR152" s="76"/>
      <c r="BS152" s="76"/>
      <c r="BT152" s="76"/>
      <c r="BU152" s="76"/>
      <c r="BV152" s="76"/>
      <c r="BW152" s="76"/>
      <c r="BX152" s="76"/>
      <c r="BY152" s="76"/>
      <c r="BZ152" s="76"/>
      <c r="CA152" s="76"/>
      <c r="CB152" s="76"/>
      <c r="CC152" s="76"/>
      <c r="CD152" s="76"/>
      <c r="CE152" s="76"/>
      <c r="CF152" s="76"/>
      <c r="CG152" s="76"/>
      <c r="CH152" s="76"/>
      <c r="CI152" s="76"/>
      <c r="CJ152" s="76"/>
      <c r="CK152" s="76"/>
      <c r="CL152" s="76"/>
      <c r="CM152" s="76"/>
      <c r="CN152" s="76"/>
      <c r="CO152" s="76"/>
      <c r="CP152" s="76"/>
      <c r="CQ152" s="76"/>
      <c r="CR152" s="76"/>
      <c r="CS152" s="76"/>
      <c r="CT152" s="76"/>
      <c r="CU152" s="76"/>
      <c r="CV152" s="76"/>
      <c r="CW152" s="76"/>
      <c r="CX152" s="76"/>
      <c r="CY152" s="76"/>
      <c r="CZ152" s="76"/>
      <c r="DA152" s="76"/>
      <c r="DB152" s="76"/>
      <c r="DC152" s="76"/>
      <c r="DD152" s="76"/>
      <c r="DE152" s="76"/>
      <c r="DF152" s="76"/>
      <c r="DG152" s="76"/>
      <c r="DH152" s="76"/>
      <c r="DI152" s="76"/>
      <c r="DJ152" s="76"/>
      <c r="DK152" s="76"/>
      <c r="DL152" s="76"/>
      <c r="DM152" s="76"/>
      <c r="DN152" s="76"/>
      <c r="DO152" s="76"/>
      <c r="DP152" s="76"/>
      <c r="DQ152" s="76"/>
      <c r="DR152" s="76"/>
      <c r="DS152" s="76"/>
      <c r="DT152" s="76"/>
      <c r="DU152" s="76"/>
      <c r="DV152" s="76"/>
      <c r="DW152" s="76"/>
      <c r="DX152" s="76"/>
      <c r="DY152" s="76"/>
      <c r="DZ152" s="76"/>
      <c r="EA152" s="76"/>
      <c r="EB152" s="76"/>
      <c r="EC152" s="76"/>
      <c r="ED152" s="76"/>
      <c r="EE152" s="76"/>
      <c r="EF152" s="76"/>
      <c r="EG152" s="76"/>
      <c r="EH152" s="76"/>
      <c r="EI152" s="76"/>
      <c r="EJ152" s="76"/>
      <c r="EK152" s="76"/>
      <c r="EL152" s="76"/>
      <c r="EM152" s="76"/>
      <c r="EN152" s="76"/>
      <c r="EO152" s="76"/>
      <c r="EP152" s="76"/>
      <c r="EQ152" s="76"/>
      <c r="ER152" s="76"/>
      <c r="ES152" s="76"/>
      <c r="ET152" s="76"/>
      <c r="EU152" s="76"/>
      <c r="EV152" s="76"/>
      <c r="EW152" s="76"/>
      <c r="EX152" s="76"/>
      <c r="EY152" s="76"/>
      <c r="EZ152" s="76"/>
      <c r="FA152" s="76"/>
      <c r="FB152" s="76"/>
      <c r="FC152" s="76"/>
      <c r="FD152" s="76"/>
      <c r="FE152" s="76"/>
      <c r="FF152" s="76"/>
      <c r="FG152" s="76"/>
      <c r="FH152" s="76"/>
      <c r="FI152" s="76"/>
      <c r="FJ152" s="76"/>
      <c r="FK152" s="76"/>
      <c r="FL152" s="76"/>
      <c r="FM152" s="76"/>
      <c r="FN152" s="76"/>
      <c r="FO152" s="76"/>
      <c r="FP152" s="76"/>
      <c r="FQ152" s="76"/>
      <c r="FR152" s="76"/>
      <c r="FS152" s="76"/>
      <c r="FT152" s="76"/>
      <c r="FU152" s="76"/>
      <c r="FV152" s="76"/>
      <c r="FW152" s="76"/>
      <c r="FX152" s="76"/>
      <c r="FY152" s="76"/>
      <c r="FZ152" s="76"/>
      <c r="GA152" s="76"/>
      <c r="GB152" s="76"/>
      <c r="GC152" s="76"/>
      <c r="GD152" s="76"/>
      <c r="GE152" s="76"/>
      <c r="GF152" s="76"/>
      <c r="GG152" s="76"/>
      <c r="GH152" s="76"/>
      <c r="GI152" s="76"/>
      <c r="GJ152" s="76"/>
      <c r="GK152" s="76"/>
      <c r="GL152" s="76"/>
      <c r="GM152" s="76"/>
      <c r="GN152" s="76"/>
      <c r="GO152" s="76"/>
      <c r="GP152" s="76"/>
      <c r="GQ152" s="76"/>
      <c r="GR152" s="76"/>
      <c r="GS152" s="76"/>
      <c r="GT152" s="76"/>
      <c r="GU152" s="76"/>
      <c r="GV152" s="76"/>
      <c r="GW152" s="76"/>
      <c r="GX152" s="76"/>
      <c r="GY152" s="76"/>
      <c r="GZ152" s="76"/>
      <c r="HA152" s="76"/>
      <c r="HB152" s="76"/>
      <c r="HC152" s="76"/>
      <c r="HD152" s="76"/>
      <c r="HE152" s="76"/>
      <c r="HF152" s="76"/>
      <c r="HG152" s="76"/>
      <c r="HH152" s="76"/>
      <c r="HI152" s="76"/>
      <c r="HJ152" s="76"/>
      <c r="HK152" s="76"/>
      <c r="HL152" s="76"/>
      <c r="HM152" s="76"/>
      <c r="HN152" s="76"/>
      <c r="HO152" s="76"/>
      <c r="HP152" s="76"/>
      <c r="HQ152" s="76"/>
      <c r="HR152" s="76"/>
      <c r="HS152" s="76"/>
      <c r="HT152" s="76"/>
      <c r="HU152" s="76"/>
      <c r="HV152" s="76"/>
      <c r="HW152" s="76"/>
      <c r="HX152" s="76"/>
      <c r="HY152" s="76"/>
      <c r="HZ152" s="76"/>
      <c r="IA152" s="76"/>
      <c r="IB152" s="76"/>
      <c r="IC152" s="76"/>
      <c r="ID152" s="76"/>
      <c r="IE152" s="76"/>
      <c r="IF152" s="76"/>
      <c r="IG152" s="76"/>
      <c r="IH152" s="76"/>
      <c r="II152" s="76"/>
      <c r="IJ152" s="76"/>
      <c r="IK152" s="76"/>
      <c r="IL152" s="76"/>
      <c r="IM152" s="76"/>
      <c r="IN152" s="76"/>
      <c r="IO152" s="76"/>
      <c r="IP152" s="76"/>
      <c r="IQ152" s="76"/>
      <c r="IR152" s="76"/>
      <c r="IS152" s="76"/>
      <c r="IT152" s="76"/>
      <c r="IU152" s="76"/>
      <c r="IV152" s="76"/>
      <c r="IW152" s="76"/>
      <c r="IX152" s="76"/>
      <c r="IY152" s="76"/>
      <c r="IZ152" s="76"/>
      <c r="JA152" s="76"/>
      <c r="JB152" s="76"/>
      <c r="JC152" s="76"/>
      <c r="JD152" s="76"/>
      <c r="JE152" s="76"/>
      <c r="JF152" s="76"/>
      <c r="JG152" s="76"/>
      <c r="JH152" s="76"/>
      <c r="JI152" s="76"/>
      <c r="JJ152" s="76"/>
      <c r="JK152" s="76"/>
      <c r="JL152" s="76"/>
      <c r="JM152" s="76"/>
      <c r="JN152" s="76"/>
      <c r="JO152" s="76"/>
      <c r="JP152" s="76"/>
      <c r="JQ152" s="76"/>
      <c r="JR152" s="76"/>
      <c r="JS152" s="76"/>
      <c r="JT152" s="76"/>
      <c r="JU152" s="76"/>
      <c r="JV152" s="76"/>
      <c r="JW152" s="76"/>
      <c r="JX152" s="76"/>
      <c r="JY152" s="76"/>
      <c r="JZ152" s="76"/>
      <c r="KA152" s="76"/>
      <c r="KB152" s="76"/>
      <c r="KC152" s="76"/>
      <c r="KD152" s="76"/>
      <c r="KE152" s="76"/>
      <c r="KF152" s="76"/>
      <c r="KG152" s="76"/>
      <c r="KH152" s="76"/>
      <c r="KI152" s="76"/>
      <c r="KJ152" s="76"/>
      <c r="KK152" s="76"/>
      <c r="KL152" s="76"/>
      <c r="KM152" s="76"/>
      <c r="KN152" s="76"/>
      <c r="KO152" s="76"/>
      <c r="KP152" s="76"/>
      <c r="KQ152" s="76"/>
      <c r="KR152" s="76"/>
      <c r="KS152" s="76"/>
      <c r="KT152" s="76"/>
      <c r="KU152" s="76"/>
      <c r="KV152" s="76"/>
      <c r="KW152" s="76"/>
      <c r="KX152" s="76"/>
      <c r="KY152" s="76"/>
      <c r="KZ152" s="76"/>
      <c r="LA152" s="76"/>
      <c r="LB152" s="76"/>
      <c r="LC152" s="76"/>
      <c r="LD152" s="76"/>
      <c r="LE152" s="76"/>
      <c r="LF152" s="76"/>
      <c r="LG152" s="76"/>
      <c r="LH152" s="76"/>
      <c r="LI152" s="76"/>
      <c r="LJ152" s="76"/>
      <c r="LK152" s="76"/>
      <c r="LL152" s="76"/>
      <c r="LM152" s="76"/>
      <c r="LN152" s="76"/>
      <c r="LO152" s="76"/>
      <c r="LP152" s="76"/>
      <c r="LQ152" s="76"/>
      <c r="LR152" s="76"/>
      <c r="LS152" s="76"/>
      <c r="LT152" s="76"/>
      <c r="LU152" s="76"/>
      <c r="LV152" s="76"/>
      <c r="LW152" s="76"/>
      <c r="LX152" s="76"/>
      <c r="LY152" s="76"/>
      <c r="LZ152" s="76"/>
      <c r="MA152" s="76"/>
      <c r="MB152" s="76"/>
      <c r="MC152" s="76"/>
      <c r="MD152" s="76"/>
      <c r="ME152" s="76"/>
      <c r="MF152" s="76"/>
      <c r="MG152" s="76"/>
      <c r="MH152" s="76"/>
      <c r="MI152" s="76"/>
      <c r="MJ152" s="76"/>
      <c r="MK152" s="76"/>
      <c r="ML152" s="76"/>
      <c r="MM152" s="76"/>
      <c r="MN152" s="76"/>
      <c r="MO152" s="76"/>
      <c r="MP152" s="76"/>
      <c r="MQ152" s="76"/>
      <c r="MR152" s="76"/>
      <c r="MS152" s="76"/>
      <c r="MT152" s="76"/>
      <c r="MU152" s="76"/>
      <c r="MV152" s="76"/>
      <c r="MW152" s="76"/>
      <c r="MX152" s="76"/>
      <c r="MY152" s="76"/>
      <c r="MZ152" s="76"/>
      <c r="NA152" s="76"/>
      <c r="NB152" s="76"/>
      <c r="NC152" s="76"/>
      <c r="ND152" s="76"/>
      <c r="NE152" s="76"/>
      <c r="NF152" s="76"/>
      <c r="NG152" s="76"/>
      <c r="NH152" s="76"/>
      <c r="NI152" s="76"/>
      <c r="NJ152" s="76"/>
      <c r="NK152" s="76"/>
      <c r="NL152" s="76"/>
      <c r="NM152" s="76"/>
      <c r="NN152" s="76"/>
      <c r="NO152" s="76"/>
      <c r="NP152" s="76"/>
      <c r="NQ152" s="76"/>
      <c r="NR152" s="76"/>
      <c r="NS152" s="76"/>
      <c r="NT152" s="76"/>
      <c r="NU152" s="76"/>
      <c r="NV152" s="76"/>
      <c r="NW152" s="76"/>
      <c r="NX152" s="76"/>
      <c r="NY152" s="76"/>
      <c r="NZ152" s="76"/>
      <c r="OA152" s="76"/>
      <c r="OB152" s="76"/>
      <c r="OC152" s="76"/>
      <c r="OD152" s="76"/>
      <c r="OE152" s="76"/>
      <c r="OF152" s="76"/>
      <c r="OG152" s="76"/>
      <c r="OH152" s="76"/>
      <c r="OI152" s="76"/>
      <c r="OJ152" s="76"/>
      <c r="OK152" s="76"/>
      <c r="OL152" s="76"/>
      <c r="OM152" s="76"/>
      <c r="ON152" s="76"/>
      <c r="OO152" s="76"/>
      <c r="OP152" s="76"/>
      <c r="OQ152" s="76"/>
      <c r="OR152" s="76"/>
      <c r="OS152" s="76"/>
      <c r="OT152" s="76"/>
      <c r="OU152" s="76"/>
      <c r="OV152" s="76"/>
      <c r="OW152" s="76"/>
      <c r="OX152" s="76"/>
      <c r="OY152" s="76"/>
      <c r="OZ152" s="76"/>
      <c r="PA152" s="76"/>
      <c r="PB152" s="76"/>
      <c r="PC152" s="76"/>
      <c r="PD152" s="76"/>
      <c r="PE152" s="76"/>
      <c r="PF152" s="76"/>
      <c r="PG152" s="76"/>
      <c r="PH152" s="76"/>
      <c r="PI152" s="76"/>
      <c r="PJ152" s="76"/>
      <c r="PK152" s="76"/>
      <c r="PL152" s="76"/>
      <c r="PM152" s="76"/>
      <c r="PN152" s="76"/>
      <c r="PO152" s="76"/>
      <c r="PP152" s="76"/>
      <c r="PQ152" s="76"/>
      <c r="PR152" s="76"/>
      <c r="PS152" s="76"/>
      <c r="PT152" s="76"/>
      <c r="PU152" s="76"/>
      <c r="PV152" s="76"/>
      <c r="PW152" s="76"/>
      <c r="PX152" s="76"/>
      <c r="PY152" s="76"/>
      <c r="PZ152" s="76"/>
      <c r="QA152" s="76"/>
      <c r="QB152" s="76"/>
      <c r="QC152" s="76"/>
      <c r="QD152" s="76"/>
      <c r="QE152" s="76"/>
      <c r="QF152" s="76"/>
      <c r="QG152" s="76"/>
      <c r="QH152" s="76"/>
      <c r="QI152" s="76"/>
      <c r="QJ152" s="76"/>
      <c r="QK152" s="76"/>
      <c r="QL152" s="76"/>
      <c r="QM152" s="76"/>
      <c r="QN152" s="76"/>
      <c r="QO152" s="76"/>
      <c r="QP152" s="76"/>
      <c r="QQ152" s="76"/>
      <c r="QR152" s="76"/>
      <c r="QS152" s="76"/>
      <c r="QT152" s="76"/>
      <c r="QU152" s="76"/>
      <c r="QV152" s="76"/>
      <c r="QW152" s="76"/>
      <c r="QX152" s="76"/>
      <c r="QY152" s="76"/>
      <c r="QZ152" s="76"/>
      <c r="RA152" s="76"/>
      <c r="RB152" s="76"/>
      <c r="RC152" s="76"/>
      <c r="RD152" s="76"/>
      <c r="RE152" s="76"/>
      <c r="RF152" s="76"/>
      <c r="RG152" s="76"/>
      <c r="RH152" s="76"/>
      <c r="RI152" s="76"/>
      <c r="RJ152" s="76"/>
      <c r="RK152" s="76"/>
      <c r="RL152" s="76"/>
      <c r="RM152" s="76"/>
      <c r="RN152" s="76"/>
      <c r="RO152" s="76"/>
      <c r="RP152" s="76"/>
      <c r="RQ152" s="76"/>
      <c r="RR152" s="76"/>
      <c r="RS152" s="76"/>
      <c r="RT152" s="76"/>
      <c r="RU152" s="76"/>
      <c r="RV152" s="76"/>
      <c r="RW152" s="76"/>
      <c r="RX152" s="76"/>
      <c r="RY152" s="76"/>
      <c r="RZ152" s="76"/>
      <c r="SA152" s="76"/>
      <c r="SB152" s="76"/>
      <c r="SC152" s="76"/>
      <c r="SD152" s="76"/>
      <c r="SE152" s="76"/>
      <c r="SF152" s="76"/>
      <c r="SG152" s="76"/>
      <c r="SH152" s="76"/>
      <c r="SI152" s="76"/>
      <c r="SJ152" s="76"/>
      <c r="SK152" s="76"/>
      <c r="SL152" s="76"/>
      <c r="SM152" s="76"/>
      <c r="SN152" s="76"/>
      <c r="SO152" s="76"/>
      <c r="SP152" s="76"/>
      <c r="SQ152" s="76"/>
      <c r="SR152" s="76"/>
      <c r="SS152" s="76"/>
      <c r="ST152" s="76"/>
      <c r="SU152" s="76"/>
      <c r="SV152" s="76"/>
      <c r="SW152" s="76"/>
      <c r="SX152" s="76"/>
      <c r="SY152" s="76"/>
      <c r="SZ152" s="76"/>
      <c r="TA152" s="76"/>
      <c r="TB152" s="76"/>
      <c r="TC152" s="76"/>
      <c r="TD152" s="76"/>
      <c r="TE152" s="76"/>
      <c r="TF152" s="76"/>
      <c r="TG152" s="76"/>
      <c r="TH152" s="76"/>
      <c r="TI152" s="76"/>
      <c r="TJ152" s="76"/>
      <c r="TK152" s="76"/>
      <c r="TL152" s="76"/>
      <c r="TM152" s="76"/>
      <c r="TN152" s="76"/>
      <c r="TO152" s="76"/>
      <c r="TP152" s="76"/>
      <c r="TQ152" s="76"/>
      <c r="TR152" s="76"/>
      <c r="TS152" s="76"/>
      <c r="TT152" s="76"/>
      <c r="TU152" s="76"/>
      <c r="TV152" s="76"/>
      <c r="TW152" s="76"/>
      <c r="TX152" s="76"/>
      <c r="TY152" s="76"/>
      <c r="TZ152" s="76"/>
      <c r="UA152" s="76"/>
      <c r="UB152" s="76"/>
      <c r="UC152" s="76"/>
      <c r="UD152" s="76"/>
      <c r="UE152" s="76"/>
      <c r="UF152" s="76"/>
      <c r="UG152" s="76"/>
      <c r="UH152" s="76"/>
      <c r="UI152" s="76"/>
      <c r="UJ152" s="76"/>
      <c r="UK152" s="76"/>
      <c r="UL152" s="76"/>
      <c r="UM152" s="76"/>
      <c r="UN152" s="76"/>
      <c r="UO152" s="76"/>
      <c r="UP152" s="76"/>
      <c r="UQ152" s="76"/>
      <c r="UR152" s="76"/>
      <c r="US152" s="76"/>
      <c r="UT152" s="76"/>
      <c r="UU152" s="76"/>
      <c r="UV152" s="76"/>
      <c r="UW152" s="76"/>
      <c r="UX152" s="76"/>
      <c r="UY152" s="76"/>
      <c r="UZ152" s="76"/>
      <c r="VA152" s="76"/>
      <c r="VB152" s="76"/>
      <c r="VC152" s="76"/>
      <c r="VD152" s="76"/>
      <c r="VE152" s="76"/>
      <c r="VF152" s="76"/>
      <c r="VG152" s="76"/>
      <c r="VH152" s="76"/>
      <c r="VI152" s="76"/>
      <c r="VJ152" s="76"/>
      <c r="VK152" s="76"/>
      <c r="VL152" s="76"/>
      <c r="VM152" s="76"/>
      <c r="VN152" s="76"/>
      <c r="VO152" s="76"/>
      <c r="VP152" s="76"/>
      <c r="VQ152" s="76"/>
      <c r="VR152" s="76"/>
      <c r="VS152" s="76"/>
      <c r="VT152" s="76"/>
      <c r="VU152" s="76"/>
      <c r="VV152" s="76"/>
      <c r="VW152" s="76"/>
      <c r="VX152" s="76"/>
      <c r="VY152" s="76"/>
      <c r="VZ152" s="76"/>
      <c r="WA152" s="76"/>
      <c r="WB152" s="76"/>
      <c r="WC152" s="76"/>
      <c r="WD152" s="76"/>
      <c r="WE152" s="76"/>
      <c r="WF152" s="76"/>
      <c r="WG152" s="76"/>
      <c r="WH152" s="76"/>
      <c r="WI152" s="76"/>
      <c r="WJ152" s="76"/>
      <c r="WK152" s="76"/>
      <c r="WL152" s="76"/>
      <c r="WM152" s="76"/>
      <c r="WN152" s="76"/>
      <c r="WO152" s="76"/>
      <c r="WP152" s="76"/>
      <c r="WQ152" s="76"/>
      <c r="WR152" s="76"/>
      <c r="WS152" s="76"/>
      <c r="WT152" s="76"/>
      <c r="WU152" s="76"/>
      <c r="WV152" s="76"/>
      <c r="WW152" s="76"/>
      <c r="WX152" s="76"/>
      <c r="WY152" s="76"/>
      <c r="WZ152" s="76"/>
      <c r="XA152" s="76"/>
      <c r="XB152" s="76"/>
      <c r="XC152" s="76"/>
      <c r="XD152" s="76"/>
      <c r="XE152" s="76"/>
      <c r="XF152" s="76"/>
      <c r="XG152" s="76"/>
      <c r="XH152" s="76"/>
      <c r="XI152" s="76"/>
      <c r="XJ152" s="76"/>
      <c r="XK152" s="76"/>
      <c r="XL152" s="76"/>
      <c r="XM152" s="76"/>
      <c r="XN152" s="76"/>
      <c r="XO152" s="76"/>
      <c r="XP152" s="76"/>
      <c r="XQ152" s="76"/>
      <c r="XR152" s="76"/>
      <c r="XS152" s="76"/>
      <c r="XT152" s="76"/>
      <c r="XU152" s="76"/>
      <c r="XV152" s="76"/>
      <c r="XW152" s="76"/>
      <c r="XX152" s="76"/>
      <c r="XY152" s="76"/>
      <c r="XZ152" s="76"/>
      <c r="YA152" s="76"/>
      <c r="YB152" s="76"/>
      <c r="YC152" s="76"/>
      <c r="YD152" s="76"/>
      <c r="YE152" s="76"/>
      <c r="YF152" s="76"/>
      <c r="YG152" s="76"/>
      <c r="YH152" s="76"/>
      <c r="YI152" s="76"/>
      <c r="YJ152" s="76"/>
      <c r="YK152" s="76"/>
      <c r="YL152" s="76"/>
      <c r="YM152" s="76"/>
      <c r="YN152" s="76"/>
      <c r="YO152" s="76"/>
      <c r="YP152" s="76"/>
      <c r="YQ152" s="76"/>
      <c r="YR152" s="76"/>
      <c r="YS152" s="76"/>
      <c r="YT152" s="76"/>
      <c r="YU152" s="76"/>
      <c r="YV152" s="76"/>
      <c r="YW152" s="76"/>
      <c r="YX152" s="76"/>
      <c r="YY152" s="76"/>
      <c r="YZ152" s="76"/>
      <c r="ZA152" s="76"/>
      <c r="ZB152" s="76"/>
      <c r="ZC152" s="76"/>
      <c r="ZD152" s="76"/>
      <c r="ZE152" s="76"/>
      <c r="ZF152" s="76"/>
      <c r="ZG152" s="76"/>
      <c r="ZH152" s="76"/>
      <c r="ZI152" s="76"/>
      <c r="ZJ152" s="76"/>
      <c r="ZK152" s="76"/>
      <c r="ZL152" s="76"/>
      <c r="ZM152" s="76"/>
      <c r="ZN152" s="76"/>
      <c r="ZO152" s="76"/>
      <c r="ZP152" s="76"/>
      <c r="ZQ152" s="76"/>
      <c r="ZR152" s="76"/>
      <c r="ZS152" s="76"/>
      <c r="ZT152" s="76"/>
      <c r="ZU152" s="76"/>
      <c r="ZV152" s="76"/>
      <c r="ZW152" s="76"/>
      <c r="ZX152" s="76"/>
      <c r="ZY152" s="76"/>
      <c r="ZZ152" s="76"/>
      <c r="AAA152" s="76"/>
      <c r="AAB152" s="76"/>
      <c r="AAC152" s="76"/>
      <c r="AAD152" s="76"/>
      <c r="AAE152" s="76"/>
      <c r="AAF152" s="76"/>
      <c r="AAG152" s="76"/>
      <c r="AAH152" s="76"/>
      <c r="AAI152" s="76"/>
      <c r="AAJ152" s="76"/>
      <c r="AAK152" s="76"/>
      <c r="AAL152" s="76"/>
      <c r="AAM152" s="76"/>
      <c r="AAN152" s="76"/>
      <c r="AAO152" s="76"/>
      <c r="AAP152" s="76"/>
      <c r="AAQ152" s="76"/>
      <c r="AAR152" s="76"/>
      <c r="AAS152" s="76"/>
      <c r="AAT152" s="76"/>
      <c r="AAU152" s="76"/>
      <c r="AAV152" s="76"/>
      <c r="AAW152" s="76"/>
      <c r="AAX152" s="76"/>
      <c r="AAY152" s="76"/>
      <c r="AAZ152" s="76"/>
      <c r="ABA152" s="76"/>
      <c r="ABB152" s="76"/>
      <c r="ABC152" s="76"/>
      <c r="ABD152" s="76"/>
      <c r="ABE152" s="76"/>
      <c r="ABF152" s="76"/>
      <c r="ABG152" s="76"/>
      <c r="ABH152" s="76"/>
      <c r="ABI152" s="76"/>
      <c r="ABJ152" s="76"/>
      <c r="ABK152" s="76"/>
      <c r="ABL152" s="76"/>
      <c r="ABM152" s="76"/>
      <c r="ABN152" s="76"/>
      <c r="ABO152" s="76"/>
      <c r="ABP152" s="76"/>
      <c r="ABQ152" s="76"/>
      <c r="ABR152" s="76"/>
      <c r="ABS152" s="76"/>
      <c r="ABT152" s="76"/>
      <c r="ABU152" s="76"/>
      <c r="ABV152" s="76"/>
      <c r="ABW152" s="76"/>
      <c r="ABX152" s="76"/>
      <c r="ABY152" s="76"/>
      <c r="ABZ152" s="76"/>
      <c r="ACA152" s="76"/>
      <c r="ACB152" s="76"/>
      <c r="ACC152" s="76"/>
      <c r="ACD152" s="76"/>
      <c r="ACE152" s="76"/>
      <c r="ACF152" s="76"/>
      <c r="ACG152" s="76"/>
      <c r="ACH152" s="76"/>
      <c r="ACI152" s="76"/>
      <c r="ACJ152" s="76"/>
      <c r="ACK152" s="76"/>
      <c r="ACL152" s="76"/>
      <c r="ACM152" s="76"/>
      <c r="ACN152" s="76"/>
      <c r="ACO152" s="76"/>
      <c r="ACP152" s="76"/>
      <c r="ACQ152" s="76"/>
      <c r="ACR152" s="76"/>
      <c r="ACS152" s="76"/>
      <c r="ACT152" s="76"/>
      <c r="ACU152" s="76"/>
      <c r="ACV152" s="76"/>
      <c r="ACW152" s="76"/>
      <c r="ACX152" s="76"/>
      <c r="ACY152" s="76"/>
      <c r="ACZ152" s="76"/>
      <c r="ADA152" s="76"/>
      <c r="ADB152" s="76"/>
      <c r="ADC152" s="76"/>
      <c r="ADD152" s="76"/>
      <c r="ADE152" s="76"/>
      <c r="ADF152" s="76"/>
      <c r="ADG152" s="76"/>
      <c r="ADH152" s="76"/>
      <c r="ADI152" s="76"/>
      <c r="ADJ152" s="76"/>
      <c r="ADK152" s="76"/>
      <c r="ADL152" s="76"/>
      <c r="ADM152" s="76"/>
      <c r="ADN152" s="76"/>
      <c r="ADO152" s="76"/>
      <c r="ADP152" s="76"/>
      <c r="ADQ152" s="76"/>
      <c r="ADR152" s="76"/>
      <c r="ADS152" s="76"/>
      <c r="ADT152" s="76"/>
      <c r="ADU152" s="76"/>
      <c r="ADV152" s="76"/>
      <c r="ADW152" s="76"/>
      <c r="ADX152" s="76"/>
      <c r="ADY152" s="76"/>
      <c r="ADZ152" s="76"/>
      <c r="AEA152" s="76"/>
      <c r="AEB152" s="76"/>
      <c r="AEC152" s="76"/>
      <c r="AED152" s="76"/>
      <c r="AEE152" s="76"/>
      <c r="AEF152" s="76"/>
      <c r="AEG152" s="76"/>
      <c r="AEH152" s="76"/>
      <c r="AEI152" s="76"/>
      <c r="AEJ152" s="76"/>
      <c r="AEK152" s="76"/>
      <c r="AEL152" s="76"/>
      <c r="AEM152" s="76"/>
      <c r="AEN152" s="76"/>
      <c r="AEO152" s="76"/>
      <c r="AEP152" s="76"/>
      <c r="AEQ152" s="76"/>
      <c r="AER152" s="76"/>
      <c r="AES152" s="76"/>
      <c r="AET152" s="76"/>
      <c r="AEU152" s="76"/>
      <c r="AEV152" s="76"/>
      <c r="AEW152" s="76"/>
      <c r="AEX152" s="76"/>
      <c r="AEY152" s="76"/>
      <c r="AEZ152" s="76"/>
      <c r="AFA152" s="76"/>
      <c r="AFB152" s="76"/>
      <c r="AFC152" s="76"/>
      <c r="AFD152" s="76"/>
      <c r="AFE152" s="76"/>
      <c r="AFF152" s="76"/>
      <c r="AFG152" s="76"/>
      <c r="AFH152" s="76"/>
      <c r="AFI152" s="76"/>
      <c r="AFJ152" s="76"/>
      <c r="AFK152" s="76"/>
      <c r="AFL152" s="76"/>
      <c r="AFM152" s="76"/>
      <c r="AFN152" s="76"/>
      <c r="AFO152" s="76"/>
      <c r="AFP152" s="76"/>
      <c r="AFQ152" s="76"/>
      <c r="AFR152" s="76"/>
      <c r="AFS152" s="76"/>
      <c r="AFT152" s="76"/>
      <c r="AFU152" s="76"/>
      <c r="AFV152" s="76"/>
      <c r="AFW152" s="76"/>
      <c r="AFX152" s="76"/>
      <c r="AFY152" s="76"/>
      <c r="AFZ152" s="76"/>
      <c r="AGA152" s="76"/>
      <c r="AGB152" s="76"/>
      <c r="AGC152" s="76"/>
      <c r="AGD152" s="76"/>
      <c r="AGE152" s="76"/>
      <c r="AGF152" s="76"/>
      <c r="AGG152" s="76"/>
      <c r="AGH152" s="76"/>
      <c r="AGI152" s="76"/>
      <c r="AGJ152" s="76"/>
      <c r="AGK152" s="76"/>
      <c r="AGL152" s="76"/>
      <c r="AGM152" s="76"/>
      <c r="AGN152" s="76"/>
      <c r="AGO152" s="76"/>
      <c r="AGP152" s="76"/>
      <c r="AGQ152" s="76"/>
      <c r="AGR152" s="76"/>
      <c r="AGS152" s="76"/>
      <c r="AGT152" s="76"/>
      <c r="AGU152" s="76"/>
      <c r="AGV152" s="76"/>
      <c r="AGW152" s="76"/>
      <c r="AGX152" s="76"/>
      <c r="AGY152" s="76"/>
      <c r="AGZ152" s="76"/>
      <c r="AHA152" s="76"/>
      <c r="AHB152" s="76"/>
      <c r="AHC152" s="76"/>
      <c r="AHD152" s="76"/>
      <c r="AHE152" s="76"/>
      <c r="AHF152" s="76"/>
      <c r="AHG152" s="76"/>
      <c r="AHH152" s="76"/>
      <c r="AHI152" s="76"/>
      <c r="AHJ152" s="76"/>
      <c r="AHK152" s="76"/>
      <c r="AHL152" s="76"/>
      <c r="AHM152" s="76"/>
      <c r="AHN152" s="76"/>
      <c r="AHO152" s="76"/>
      <c r="AHP152" s="76"/>
      <c r="AHQ152" s="76"/>
      <c r="AHR152" s="76"/>
      <c r="AHS152" s="76"/>
      <c r="AHT152" s="76"/>
      <c r="AHU152" s="76"/>
      <c r="AHV152" s="76"/>
      <c r="AHW152" s="76"/>
      <c r="AHX152" s="76"/>
      <c r="AHY152" s="76"/>
      <c r="AHZ152" s="76"/>
      <c r="AIA152" s="76"/>
      <c r="AIB152" s="76"/>
      <c r="AIC152" s="76"/>
      <c r="AID152" s="76"/>
      <c r="AIE152" s="76"/>
      <c r="AIF152" s="76"/>
      <c r="AIG152" s="76"/>
      <c r="AIH152" s="76"/>
      <c r="AII152" s="76"/>
      <c r="AIJ152" s="76"/>
      <c r="AIK152" s="76"/>
      <c r="AIL152" s="76"/>
      <c r="AIM152" s="76"/>
      <c r="AIN152" s="76"/>
      <c r="AIO152" s="76"/>
      <c r="AIP152" s="76"/>
      <c r="AIQ152" s="76"/>
      <c r="AIR152" s="76"/>
      <c r="AIS152" s="76"/>
      <c r="AIT152" s="76"/>
      <c r="AIU152" s="76"/>
      <c r="AIV152" s="76"/>
      <c r="AIW152" s="76"/>
      <c r="AIX152" s="76"/>
      <c r="AIY152" s="76"/>
      <c r="AIZ152" s="76"/>
      <c r="AJA152" s="76"/>
      <c r="AJB152" s="76"/>
      <c r="AJC152" s="76"/>
      <c r="AJD152" s="76"/>
      <c r="AJE152" s="76"/>
      <c r="AJF152" s="76"/>
      <c r="AJG152" s="76"/>
      <c r="AJH152" s="76"/>
      <c r="AJI152" s="76"/>
      <c r="AJJ152" s="76"/>
      <c r="AJK152" s="76"/>
      <c r="AJL152" s="76"/>
      <c r="AJM152" s="76"/>
      <c r="AJN152" s="76"/>
      <c r="AJO152" s="76"/>
      <c r="AJP152" s="76"/>
      <c r="AJQ152" s="76"/>
      <c r="AJR152" s="76"/>
      <c r="AJS152" s="76"/>
      <c r="AJT152" s="76"/>
      <c r="AJU152" s="76"/>
      <c r="AJV152" s="76"/>
      <c r="AJW152" s="76"/>
      <c r="AJX152" s="76"/>
      <c r="AJY152" s="76"/>
      <c r="AJZ152" s="76"/>
      <c r="AKA152" s="76"/>
      <c r="AKB152" s="76"/>
      <c r="AKC152" s="76"/>
      <c r="AKD152" s="76"/>
      <c r="AKE152" s="76"/>
      <c r="AKF152" s="76"/>
      <c r="AKG152" s="76"/>
      <c r="AKH152" s="76"/>
      <c r="AKI152" s="76"/>
      <c r="AKJ152" s="76"/>
      <c r="AKK152" s="76"/>
      <c r="AKL152" s="76"/>
      <c r="AKM152" s="76"/>
      <c r="AKN152" s="76"/>
      <c r="AKO152" s="76"/>
      <c r="AKP152" s="76"/>
      <c r="AKQ152" s="76"/>
      <c r="AKR152" s="76"/>
      <c r="AKS152" s="76"/>
      <c r="AKT152" s="76"/>
      <c r="AKU152" s="76"/>
      <c r="AKV152" s="76"/>
      <c r="AKW152" s="76"/>
      <c r="AKX152" s="76"/>
      <c r="AKY152" s="76"/>
      <c r="AKZ152" s="76"/>
      <c r="ALA152" s="76"/>
      <c r="ALB152" s="76"/>
      <c r="ALC152" s="76"/>
      <c r="ALD152" s="76"/>
      <c r="ALE152" s="76"/>
      <c r="ALF152" s="76"/>
      <c r="ALG152" s="76"/>
      <c r="ALH152" s="76"/>
      <c r="ALI152" s="76"/>
      <c r="ALJ152" s="76"/>
      <c r="ALK152" s="76"/>
      <c r="ALL152" s="76"/>
      <c r="ALM152" s="76"/>
      <c r="ALN152" s="76"/>
      <c r="ALO152" s="76"/>
      <c r="ALP152" s="76"/>
      <c r="ALQ152" s="76"/>
      <c r="ALR152" s="76"/>
      <c r="ALS152" s="76"/>
      <c r="ALT152" s="76"/>
      <c r="ALU152" s="76"/>
      <c r="ALV152" s="76"/>
      <c r="ALW152" s="76"/>
      <c r="ALX152" s="76"/>
      <c r="ALY152" s="76"/>
      <c r="ALZ152" s="76"/>
      <c r="AMA152" s="76"/>
      <c r="AMB152" s="76"/>
      <c r="AMC152" s="76"/>
      <c r="AMD152" s="76"/>
      <c r="AME152" s="76"/>
    </row>
    <row r="153" spans="1:1019" s="80" customFormat="1">
      <c r="A153" s="20" t="s">
        <v>262</v>
      </c>
      <c r="B153" s="21" t="s">
        <v>40</v>
      </c>
      <c r="C153" s="21" t="s">
        <v>112</v>
      </c>
      <c r="D153" s="71" t="s">
        <v>163</v>
      </c>
      <c r="E153" s="22" t="s">
        <v>62</v>
      </c>
      <c r="F153" s="59">
        <v>14.4</v>
      </c>
      <c r="G153" s="23">
        <v>3880.63</v>
      </c>
      <c r="H153" s="69">
        <f t="shared" si="52"/>
        <v>0.15</v>
      </c>
      <c r="I153" s="23">
        <f t="shared" si="53"/>
        <v>4462.72</v>
      </c>
      <c r="J153" s="23">
        <f t="shared" si="54"/>
        <v>64263.16</v>
      </c>
      <c r="K153" s="78">
        <f t="shared" si="55"/>
        <v>55881.072</v>
      </c>
      <c r="L153" s="76"/>
      <c r="M153" s="79"/>
      <c r="N153" s="76"/>
      <c r="O153" s="76"/>
      <c r="P153" s="76"/>
      <c r="Q153" s="76"/>
      <c r="R153" s="76"/>
      <c r="S153" s="76"/>
      <c r="T153" s="76"/>
      <c r="U153" s="76"/>
      <c r="V153" s="76"/>
      <c r="W153" s="76"/>
      <c r="X153" s="76"/>
      <c r="Y153" s="76"/>
      <c r="Z153" s="76"/>
      <c r="AA153" s="76"/>
      <c r="AB153" s="76"/>
      <c r="AC153" s="76"/>
      <c r="AD153" s="76"/>
      <c r="AE153" s="76"/>
      <c r="AF153" s="76"/>
      <c r="AG153" s="76"/>
      <c r="AH153" s="76"/>
      <c r="AI153" s="76"/>
      <c r="AJ153" s="76"/>
      <c r="AK153" s="76"/>
      <c r="AL153" s="76"/>
      <c r="AM153" s="76"/>
      <c r="AN153" s="76"/>
      <c r="AO153" s="76"/>
      <c r="AP153" s="76"/>
      <c r="AQ153" s="76"/>
      <c r="AR153" s="76"/>
      <c r="AS153" s="76"/>
      <c r="AT153" s="76"/>
      <c r="AU153" s="76"/>
      <c r="AV153" s="76"/>
      <c r="AW153" s="76"/>
      <c r="AX153" s="76"/>
      <c r="AY153" s="76"/>
      <c r="AZ153" s="76"/>
      <c r="BA153" s="76"/>
      <c r="BB153" s="76"/>
      <c r="BC153" s="76"/>
      <c r="BD153" s="76"/>
      <c r="BE153" s="76"/>
      <c r="BF153" s="76"/>
      <c r="BG153" s="76"/>
      <c r="BH153" s="76"/>
      <c r="BI153" s="76"/>
      <c r="BJ153" s="76"/>
      <c r="BK153" s="76"/>
      <c r="BL153" s="76"/>
      <c r="BM153" s="76"/>
      <c r="BN153" s="76"/>
      <c r="BO153" s="76"/>
      <c r="BP153" s="76"/>
      <c r="BQ153" s="76"/>
      <c r="BR153" s="76"/>
      <c r="BS153" s="76"/>
      <c r="BT153" s="76"/>
      <c r="BU153" s="76"/>
      <c r="BV153" s="76"/>
      <c r="BW153" s="76"/>
      <c r="BX153" s="76"/>
      <c r="BY153" s="76"/>
      <c r="BZ153" s="76"/>
      <c r="CA153" s="76"/>
      <c r="CB153" s="76"/>
      <c r="CC153" s="76"/>
      <c r="CD153" s="76"/>
      <c r="CE153" s="76"/>
      <c r="CF153" s="76"/>
      <c r="CG153" s="76"/>
      <c r="CH153" s="76"/>
      <c r="CI153" s="76"/>
      <c r="CJ153" s="76"/>
      <c r="CK153" s="76"/>
      <c r="CL153" s="76"/>
      <c r="CM153" s="76"/>
      <c r="CN153" s="76"/>
      <c r="CO153" s="76"/>
      <c r="CP153" s="76"/>
      <c r="CQ153" s="76"/>
      <c r="CR153" s="76"/>
      <c r="CS153" s="76"/>
      <c r="CT153" s="76"/>
      <c r="CU153" s="76"/>
      <c r="CV153" s="76"/>
      <c r="CW153" s="76"/>
      <c r="CX153" s="76"/>
      <c r="CY153" s="76"/>
      <c r="CZ153" s="76"/>
      <c r="DA153" s="76"/>
      <c r="DB153" s="76"/>
      <c r="DC153" s="76"/>
      <c r="DD153" s="76"/>
      <c r="DE153" s="76"/>
      <c r="DF153" s="76"/>
      <c r="DG153" s="76"/>
      <c r="DH153" s="76"/>
      <c r="DI153" s="76"/>
      <c r="DJ153" s="76"/>
      <c r="DK153" s="76"/>
      <c r="DL153" s="76"/>
      <c r="DM153" s="76"/>
      <c r="DN153" s="76"/>
      <c r="DO153" s="76"/>
      <c r="DP153" s="76"/>
      <c r="DQ153" s="76"/>
      <c r="DR153" s="76"/>
      <c r="DS153" s="76"/>
      <c r="DT153" s="76"/>
      <c r="DU153" s="76"/>
      <c r="DV153" s="76"/>
      <c r="DW153" s="76"/>
      <c r="DX153" s="76"/>
      <c r="DY153" s="76"/>
      <c r="DZ153" s="76"/>
      <c r="EA153" s="76"/>
      <c r="EB153" s="76"/>
      <c r="EC153" s="76"/>
      <c r="ED153" s="76"/>
      <c r="EE153" s="76"/>
      <c r="EF153" s="76"/>
      <c r="EG153" s="76"/>
      <c r="EH153" s="76"/>
      <c r="EI153" s="76"/>
      <c r="EJ153" s="76"/>
      <c r="EK153" s="76"/>
      <c r="EL153" s="76"/>
      <c r="EM153" s="76"/>
      <c r="EN153" s="76"/>
      <c r="EO153" s="76"/>
      <c r="EP153" s="76"/>
      <c r="EQ153" s="76"/>
      <c r="ER153" s="76"/>
      <c r="ES153" s="76"/>
      <c r="ET153" s="76"/>
      <c r="EU153" s="76"/>
      <c r="EV153" s="76"/>
      <c r="EW153" s="76"/>
      <c r="EX153" s="76"/>
      <c r="EY153" s="76"/>
      <c r="EZ153" s="76"/>
      <c r="FA153" s="76"/>
      <c r="FB153" s="76"/>
      <c r="FC153" s="76"/>
      <c r="FD153" s="76"/>
      <c r="FE153" s="76"/>
      <c r="FF153" s="76"/>
      <c r="FG153" s="76"/>
      <c r="FH153" s="76"/>
      <c r="FI153" s="76"/>
      <c r="FJ153" s="76"/>
      <c r="FK153" s="76"/>
      <c r="FL153" s="76"/>
      <c r="FM153" s="76"/>
      <c r="FN153" s="76"/>
      <c r="FO153" s="76"/>
      <c r="FP153" s="76"/>
      <c r="FQ153" s="76"/>
      <c r="FR153" s="76"/>
      <c r="FS153" s="76"/>
      <c r="FT153" s="76"/>
      <c r="FU153" s="76"/>
      <c r="FV153" s="76"/>
      <c r="FW153" s="76"/>
      <c r="FX153" s="76"/>
      <c r="FY153" s="76"/>
      <c r="FZ153" s="76"/>
      <c r="GA153" s="76"/>
      <c r="GB153" s="76"/>
      <c r="GC153" s="76"/>
      <c r="GD153" s="76"/>
      <c r="GE153" s="76"/>
      <c r="GF153" s="76"/>
      <c r="GG153" s="76"/>
      <c r="GH153" s="76"/>
      <c r="GI153" s="76"/>
      <c r="GJ153" s="76"/>
      <c r="GK153" s="76"/>
      <c r="GL153" s="76"/>
      <c r="GM153" s="76"/>
      <c r="GN153" s="76"/>
      <c r="GO153" s="76"/>
      <c r="GP153" s="76"/>
      <c r="GQ153" s="76"/>
      <c r="GR153" s="76"/>
      <c r="GS153" s="76"/>
      <c r="GT153" s="76"/>
      <c r="GU153" s="76"/>
      <c r="GV153" s="76"/>
      <c r="GW153" s="76"/>
      <c r="GX153" s="76"/>
      <c r="GY153" s="76"/>
      <c r="GZ153" s="76"/>
      <c r="HA153" s="76"/>
      <c r="HB153" s="76"/>
      <c r="HC153" s="76"/>
      <c r="HD153" s="76"/>
      <c r="HE153" s="76"/>
      <c r="HF153" s="76"/>
      <c r="HG153" s="76"/>
      <c r="HH153" s="76"/>
      <c r="HI153" s="76"/>
      <c r="HJ153" s="76"/>
      <c r="HK153" s="76"/>
      <c r="HL153" s="76"/>
      <c r="HM153" s="76"/>
      <c r="HN153" s="76"/>
      <c r="HO153" s="76"/>
      <c r="HP153" s="76"/>
      <c r="HQ153" s="76"/>
      <c r="HR153" s="76"/>
      <c r="HS153" s="76"/>
      <c r="HT153" s="76"/>
      <c r="HU153" s="76"/>
      <c r="HV153" s="76"/>
      <c r="HW153" s="76"/>
      <c r="HX153" s="76"/>
      <c r="HY153" s="76"/>
      <c r="HZ153" s="76"/>
      <c r="IA153" s="76"/>
      <c r="IB153" s="76"/>
      <c r="IC153" s="76"/>
      <c r="ID153" s="76"/>
      <c r="IE153" s="76"/>
      <c r="IF153" s="76"/>
      <c r="IG153" s="76"/>
      <c r="IH153" s="76"/>
      <c r="II153" s="76"/>
      <c r="IJ153" s="76"/>
      <c r="IK153" s="76"/>
      <c r="IL153" s="76"/>
      <c r="IM153" s="76"/>
      <c r="IN153" s="76"/>
      <c r="IO153" s="76"/>
      <c r="IP153" s="76"/>
      <c r="IQ153" s="76"/>
      <c r="IR153" s="76"/>
      <c r="IS153" s="76"/>
      <c r="IT153" s="76"/>
      <c r="IU153" s="76"/>
      <c r="IV153" s="76"/>
      <c r="IW153" s="76"/>
      <c r="IX153" s="76"/>
      <c r="IY153" s="76"/>
      <c r="IZ153" s="76"/>
      <c r="JA153" s="76"/>
      <c r="JB153" s="76"/>
      <c r="JC153" s="76"/>
      <c r="JD153" s="76"/>
      <c r="JE153" s="76"/>
      <c r="JF153" s="76"/>
      <c r="JG153" s="76"/>
      <c r="JH153" s="76"/>
      <c r="JI153" s="76"/>
      <c r="JJ153" s="76"/>
      <c r="JK153" s="76"/>
      <c r="JL153" s="76"/>
      <c r="JM153" s="76"/>
      <c r="JN153" s="76"/>
      <c r="JO153" s="76"/>
      <c r="JP153" s="76"/>
      <c r="JQ153" s="76"/>
      <c r="JR153" s="76"/>
      <c r="JS153" s="76"/>
      <c r="JT153" s="76"/>
      <c r="JU153" s="76"/>
      <c r="JV153" s="76"/>
      <c r="JW153" s="76"/>
      <c r="JX153" s="76"/>
      <c r="JY153" s="76"/>
      <c r="JZ153" s="76"/>
      <c r="KA153" s="76"/>
      <c r="KB153" s="76"/>
      <c r="KC153" s="76"/>
      <c r="KD153" s="76"/>
      <c r="KE153" s="76"/>
      <c r="KF153" s="76"/>
      <c r="KG153" s="76"/>
      <c r="KH153" s="76"/>
      <c r="KI153" s="76"/>
      <c r="KJ153" s="76"/>
      <c r="KK153" s="76"/>
      <c r="KL153" s="76"/>
      <c r="KM153" s="76"/>
      <c r="KN153" s="76"/>
      <c r="KO153" s="76"/>
      <c r="KP153" s="76"/>
      <c r="KQ153" s="76"/>
      <c r="KR153" s="76"/>
      <c r="KS153" s="76"/>
      <c r="KT153" s="76"/>
      <c r="KU153" s="76"/>
      <c r="KV153" s="76"/>
      <c r="KW153" s="76"/>
      <c r="KX153" s="76"/>
      <c r="KY153" s="76"/>
      <c r="KZ153" s="76"/>
      <c r="LA153" s="76"/>
      <c r="LB153" s="76"/>
      <c r="LC153" s="76"/>
      <c r="LD153" s="76"/>
      <c r="LE153" s="76"/>
      <c r="LF153" s="76"/>
      <c r="LG153" s="76"/>
      <c r="LH153" s="76"/>
      <c r="LI153" s="76"/>
      <c r="LJ153" s="76"/>
      <c r="LK153" s="76"/>
      <c r="LL153" s="76"/>
      <c r="LM153" s="76"/>
      <c r="LN153" s="76"/>
      <c r="LO153" s="76"/>
      <c r="LP153" s="76"/>
      <c r="LQ153" s="76"/>
      <c r="LR153" s="76"/>
      <c r="LS153" s="76"/>
      <c r="LT153" s="76"/>
      <c r="LU153" s="76"/>
      <c r="LV153" s="76"/>
      <c r="LW153" s="76"/>
      <c r="LX153" s="76"/>
      <c r="LY153" s="76"/>
      <c r="LZ153" s="76"/>
      <c r="MA153" s="76"/>
      <c r="MB153" s="76"/>
      <c r="MC153" s="76"/>
      <c r="MD153" s="76"/>
      <c r="ME153" s="76"/>
      <c r="MF153" s="76"/>
      <c r="MG153" s="76"/>
      <c r="MH153" s="76"/>
      <c r="MI153" s="76"/>
      <c r="MJ153" s="76"/>
      <c r="MK153" s="76"/>
      <c r="ML153" s="76"/>
      <c r="MM153" s="76"/>
      <c r="MN153" s="76"/>
      <c r="MO153" s="76"/>
      <c r="MP153" s="76"/>
      <c r="MQ153" s="76"/>
      <c r="MR153" s="76"/>
      <c r="MS153" s="76"/>
      <c r="MT153" s="76"/>
      <c r="MU153" s="76"/>
      <c r="MV153" s="76"/>
      <c r="MW153" s="76"/>
      <c r="MX153" s="76"/>
      <c r="MY153" s="76"/>
      <c r="MZ153" s="76"/>
      <c r="NA153" s="76"/>
      <c r="NB153" s="76"/>
      <c r="NC153" s="76"/>
      <c r="ND153" s="76"/>
      <c r="NE153" s="76"/>
      <c r="NF153" s="76"/>
      <c r="NG153" s="76"/>
      <c r="NH153" s="76"/>
      <c r="NI153" s="76"/>
      <c r="NJ153" s="76"/>
      <c r="NK153" s="76"/>
      <c r="NL153" s="76"/>
      <c r="NM153" s="76"/>
      <c r="NN153" s="76"/>
      <c r="NO153" s="76"/>
      <c r="NP153" s="76"/>
      <c r="NQ153" s="76"/>
      <c r="NR153" s="76"/>
      <c r="NS153" s="76"/>
      <c r="NT153" s="76"/>
      <c r="NU153" s="76"/>
      <c r="NV153" s="76"/>
      <c r="NW153" s="76"/>
      <c r="NX153" s="76"/>
      <c r="NY153" s="76"/>
      <c r="NZ153" s="76"/>
      <c r="OA153" s="76"/>
      <c r="OB153" s="76"/>
      <c r="OC153" s="76"/>
      <c r="OD153" s="76"/>
      <c r="OE153" s="76"/>
      <c r="OF153" s="76"/>
      <c r="OG153" s="76"/>
      <c r="OH153" s="76"/>
      <c r="OI153" s="76"/>
      <c r="OJ153" s="76"/>
      <c r="OK153" s="76"/>
      <c r="OL153" s="76"/>
      <c r="OM153" s="76"/>
      <c r="ON153" s="76"/>
      <c r="OO153" s="76"/>
      <c r="OP153" s="76"/>
      <c r="OQ153" s="76"/>
      <c r="OR153" s="76"/>
      <c r="OS153" s="76"/>
      <c r="OT153" s="76"/>
      <c r="OU153" s="76"/>
      <c r="OV153" s="76"/>
      <c r="OW153" s="76"/>
      <c r="OX153" s="76"/>
      <c r="OY153" s="76"/>
      <c r="OZ153" s="76"/>
      <c r="PA153" s="76"/>
      <c r="PB153" s="76"/>
      <c r="PC153" s="76"/>
      <c r="PD153" s="76"/>
      <c r="PE153" s="76"/>
      <c r="PF153" s="76"/>
      <c r="PG153" s="76"/>
      <c r="PH153" s="76"/>
      <c r="PI153" s="76"/>
      <c r="PJ153" s="76"/>
      <c r="PK153" s="76"/>
      <c r="PL153" s="76"/>
      <c r="PM153" s="76"/>
      <c r="PN153" s="76"/>
      <c r="PO153" s="76"/>
      <c r="PP153" s="76"/>
      <c r="PQ153" s="76"/>
      <c r="PR153" s="76"/>
      <c r="PS153" s="76"/>
      <c r="PT153" s="76"/>
      <c r="PU153" s="76"/>
      <c r="PV153" s="76"/>
      <c r="PW153" s="76"/>
      <c r="PX153" s="76"/>
      <c r="PY153" s="76"/>
      <c r="PZ153" s="76"/>
      <c r="QA153" s="76"/>
      <c r="QB153" s="76"/>
      <c r="QC153" s="76"/>
      <c r="QD153" s="76"/>
      <c r="QE153" s="76"/>
      <c r="QF153" s="76"/>
      <c r="QG153" s="76"/>
      <c r="QH153" s="76"/>
      <c r="QI153" s="76"/>
      <c r="QJ153" s="76"/>
      <c r="QK153" s="76"/>
      <c r="QL153" s="76"/>
      <c r="QM153" s="76"/>
      <c r="QN153" s="76"/>
      <c r="QO153" s="76"/>
      <c r="QP153" s="76"/>
      <c r="QQ153" s="76"/>
      <c r="QR153" s="76"/>
      <c r="QS153" s="76"/>
      <c r="QT153" s="76"/>
      <c r="QU153" s="76"/>
      <c r="QV153" s="76"/>
      <c r="QW153" s="76"/>
      <c r="QX153" s="76"/>
      <c r="QY153" s="76"/>
      <c r="QZ153" s="76"/>
      <c r="RA153" s="76"/>
      <c r="RB153" s="76"/>
      <c r="RC153" s="76"/>
      <c r="RD153" s="76"/>
      <c r="RE153" s="76"/>
      <c r="RF153" s="76"/>
      <c r="RG153" s="76"/>
      <c r="RH153" s="76"/>
      <c r="RI153" s="76"/>
      <c r="RJ153" s="76"/>
      <c r="RK153" s="76"/>
      <c r="RL153" s="76"/>
      <c r="RM153" s="76"/>
      <c r="RN153" s="76"/>
      <c r="RO153" s="76"/>
      <c r="RP153" s="76"/>
      <c r="RQ153" s="76"/>
      <c r="RR153" s="76"/>
      <c r="RS153" s="76"/>
      <c r="RT153" s="76"/>
      <c r="RU153" s="76"/>
      <c r="RV153" s="76"/>
      <c r="RW153" s="76"/>
      <c r="RX153" s="76"/>
      <c r="RY153" s="76"/>
      <c r="RZ153" s="76"/>
      <c r="SA153" s="76"/>
      <c r="SB153" s="76"/>
      <c r="SC153" s="76"/>
      <c r="SD153" s="76"/>
      <c r="SE153" s="76"/>
      <c r="SF153" s="76"/>
      <c r="SG153" s="76"/>
      <c r="SH153" s="76"/>
      <c r="SI153" s="76"/>
      <c r="SJ153" s="76"/>
      <c r="SK153" s="76"/>
      <c r="SL153" s="76"/>
      <c r="SM153" s="76"/>
      <c r="SN153" s="76"/>
      <c r="SO153" s="76"/>
      <c r="SP153" s="76"/>
      <c r="SQ153" s="76"/>
      <c r="SR153" s="76"/>
      <c r="SS153" s="76"/>
      <c r="ST153" s="76"/>
      <c r="SU153" s="76"/>
      <c r="SV153" s="76"/>
      <c r="SW153" s="76"/>
      <c r="SX153" s="76"/>
      <c r="SY153" s="76"/>
      <c r="SZ153" s="76"/>
      <c r="TA153" s="76"/>
      <c r="TB153" s="76"/>
      <c r="TC153" s="76"/>
      <c r="TD153" s="76"/>
      <c r="TE153" s="76"/>
      <c r="TF153" s="76"/>
      <c r="TG153" s="76"/>
      <c r="TH153" s="76"/>
      <c r="TI153" s="76"/>
      <c r="TJ153" s="76"/>
      <c r="TK153" s="76"/>
      <c r="TL153" s="76"/>
      <c r="TM153" s="76"/>
      <c r="TN153" s="76"/>
      <c r="TO153" s="76"/>
      <c r="TP153" s="76"/>
      <c r="TQ153" s="76"/>
      <c r="TR153" s="76"/>
      <c r="TS153" s="76"/>
      <c r="TT153" s="76"/>
      <c r="TU153" s="76"/>
      <c r="TV153" s="76"/>
      <c r="TW153" s="76"/>
      <c r="TX153" s="76"/>
      <c r="TY153" s="76"/>
      <c r="TZ153" s="76"/>
      <c r="UA153" s="76"/>
      <c r="UB153" s="76"/>
      <c r="UC153" s="76"/>
      <c r="UD153" s="76"/>
      <c r="UE153" s="76"/>
      <c r="UF153" s="76"/>
      <c r="UG153" s="76"/>
      <c r="UH153" s="76"/>
      <c r="UI153" s="76"/>
      <c r="UJ153" s="76"/>
      <c r="UK153" s="76"/>
      <c r="UL153" s="76"/>
      <c r="UM153" s="76"/>
      <c r="UN153" s="76"/>
      <c r="UO153" s="76"/>
      <c r="UP153" s="76"/>
      <c r="UQ153" s="76"/>
      <c r="UR153" s="76"/>
      <c r="US153" s="76"/>
      <c r="UT153" s="76"/>
      <c r="UU153" s="76"/>
      <c r="UV153" s="76"/>
      <c r="UW153" s="76"/>
      <c r="UX153" s="76"/>
      <c r="UY153" s="76"/>
      <c r="UZ153" s="76"/>
      <c r="VA153" s="76"/>
      <c r="VB153" s="76"/>
      <c r="VC153" s="76"/>
      <c r="VD153" s="76"/>
      <c r="VE153" s="76"/>
      <c r="VF153" s="76"/>
      <c r="VG153" s="76"/>
      <c r="VH153" s="76"/>
      <c r="VI153" s="76"/>
      <c r="VJ153" s="76"/>
      <c r="VK153" s="76"/>
      <c r="VL153" s="76"/>
      <c r="VM153" s="76"/>
      <c r="VN153" s="76"/>
      <c r="VO153" s="76"/>
      <c r="VP153" s="76"/>
      <c r="VQ153" s="76"/>
      <c r="VR153" s="76"/>
      <c r="VS153" s="76"/>
      <c r="VT153" s="76"/>
      <c r="VU153" s="76"/>
      <c r="VV153" s="76"/>
      <c r="VW153" s="76"/>
      <c r="VX153" s="76"/>
      <c r="VY153" s="76"/>
      <c r="VZ153" s="76"/>
      <c r="WA153" s="76"/>
      <c r="WB153" s="76"/>
      <c r="WC153" s="76"/>
      <c r="WD153" s="76"/>
      <c r="WE153" s="76"/>
      <c r="WF153" s="76"/>
      <c r="WG153" s="76"/>
      <c r="WH153" s="76"/>
      <c r="WI153" s="76"/>
      <c r="WJ153" s="76"/>
      <c r="WK153" s="76"/>
      <c r="WL153" s="76"/>
      <c r="WM153" s="76"/>
      <c r="WN153" s="76"/>
      <c r="WO153" s="76"/>
      <c r="WP153" s="76"/>
      <c r="WQ153" s="76"/>
      <c r="WR153" s="76"/>
      <c r="WS153" s="76"/>
      <c r="WT153" s="76"/>
      <c r="WU153" s="76"/>
      <c r="WV153" s="76"/>
      <c r="WW153" s="76"/>
      <c r="WX153" s="76"/>
      <c r="WY153" s="76"/>
      <c r="WZ153" s="76"/>
      <c r="XA153" s="76"/>
      <c r="XB153" s="76"/>
      <c r="XC153" s="76"/>
      <c r="XD153" s="76"/>
      <c r="XE153" s="76"/>
      <c r="XF153" s="76"/>
      <c r="XG153" s="76"/>
      <c r="XH153" s="76"/>
      <c r="XI153" s="76"/>
      <c r="XJ153" s="76"/>
      <c r="XK153" s="76"/>
      <c r="XL153" s="76"/>
      <c r="XM153" s="76"/>
      <c r="XN153" s="76"/>
      <c r="XO153" s="76"/>
      <c r="XP153" s="76"/>
      <c r="XQ153" s="76"/>
      <c r="XR153" s="76"/>
      <c r="XS153" s="76"/>
      <c r="XT153" s="76"/>
      <c r="XU153" s="76"/>
      <c r="XV153" s="76"/>
      <c r="XW153" s="76"/>
      <c r="XX153" s="76"/>
      <c r="XY153" s="76"/>
      <c r="XZ153" s="76"/>
      <c r="YA153" s="76"/>
      <c r="YB153" s="76"/>
      <c r="YC153" s="76"/>
      <c r="YD153" s="76"/>
      <c r="YE153" s="76"/>
      <c r="YF153" s="76"/>
      <c r="YG153" s="76"/>
      <c r="YH153" s="76"/>
      <c r="YI153" s="76"/>
      <c r="YJ153" s="76"/>
      <c r="YK153" s="76"/>
      <c r="YL153" s="76"/>
      <c r="YM153" s="76"/>
      <c r="YN153" s="76"/>
      <c r="YO153" s="76"/>
      <c r="YP153" s="76"/>
      <c r="YQ153" s="76"/>
      <c r="YR153" s="76"/>
      <c r="YS153" s="76"/>
      <c r="YT153" s="76"/>
      <c r="YU153" s="76"/>
      <c r="YV153" s="76"/>
      <c r="YW153" s="76"/>
      <c r="YX153" s="76"/>
      <c r="YY153" s="76"/>
      <c r="YZ153" s="76"/>
      <c r="ZA153" s="76"/>
      <c r="ZB153" s="76"/>
      <c r="ZC153" s="76"/>
      <c r="ZD153" s="76"/>
      <c r="ZE153" s="76"/>
      <c r="ZF153" s="76"/>
      <c r="ZG153" s="76"/>
      <c r="ZH153" s="76"/>
      <c r="ZI153" s="76"/>
      <c r="ZJ153" s="76"/>
      <c r="ZK153" s="76"/>
      <c r="ZL153" s="76"/>
      <c r="ZM153" s="76"/>
      <c r="ZN153" s="76"/>
      <c r="ZO153" s="76"/>
      <c r="ZP153" s="76"/>
      <c r="ZQ153" s="76"/>
      <c r="ZR153" s="76"/>
      <c r="ZS153" s="76"/>
      <c r="ZT153" s="76"/>
      <c r="ZU153" s="76"/>
      <c r="ZV153" s="76"/>
      <c r="ZW153" s="76"/>
      <c r="ZX153" s="76"/>
      <c r="ZY153" s="76"/>
      <c r="ZZ153" s="76"/>
      <c r="AAA153" s="76"/>
      <c r="AAB153" s="76"/>
      <c r="AAC153" s="76"/>
      <c r="AAD153" s="76"/>
      <c r="AAE153" s="76"/>
      <c r="AAF153" s="76"/>
      <c r="AAG153" s="76"/>
      <c r="AAH153" s="76"/>
      <c r="AAI153" s="76"/>
      <c r="AAJ153" s="76"/>
      <c r="AAK153" s="76"/>
      <c r="AAL153" s="76"/>
      <c r="AAM153" s="76"/>
      <c r="AAN153" s="76"/>
      <c r="AAO153" s="76"/>
      <c r="AAP153" s="76"/>
      <c r="AAQ153" s="76"/>
      <c r="AAR153" s="76"/>
      <c r="AAS153" s="76"/>
      <c r="AAT153" s="76"/>
      <c r="AAU153" s="76"/>
      <c r="AAV153" s="76"/>
      <c r="AAW153" s="76"/>
      <c r="AAX153" s="76"/>
      <c r="AAY153" s="76"/>
      <c r="AAZ153" s="76"/>
      <c r="ABA153" s="76"/>
      <c r="ABB153" s="76"/>
      <c r="ABC153" s="76"/>
      <c r="ABD153" s="76"/>
      <c r="ABE153" s="76"/>
      <c r="ABF153" s="76"/>
      <c r="ABG153" s="76"/>
      <c r="ABH153" s="76"/>
      <c r="ABI153" s="76"/>
      <c r="ABJ153" s="76"/>
      <c r="ABK153" s="76"/>
      <c r="ABL153" s="76"/>
      <c r="ABM153" s="76"/>
      <c r="ABN153" s="76"/>
      <c r="ABO153" s="76"/>
      <c r="ABP153" s="76"/>
      <c r="ABQ153" s="76"/>
      <c r="ABR153" s="76"/>
      <c r="ABS153" s="76"/>
      <c r="ABT153" s="76"/>
      <c r="ABU153" s="76"/>
      <c r="ABV153" s="76"/>
      <c r="ABW153" s="76"/>
      <c r="ABX153" s="76"/>
      <c r="ABY153" s="76"/>
      <c r="ABZ153" s="76"/>
      <c r="ACA153" s="76"/>
      <c r="ACB153" s="76"/>
      <c r="ACC153" s="76"/>
      <c r="ACD153" s="76"/>
      <c r="ACE153" s="76"/>
      <c r="ACF153" s="76"/>
      <c r="ACG153" s="76"/>
      <c r="ACH153" s="76"/>
      <c r="ACI153" s="76"/>
      <c r="ACJ153" s="76"/>
      <c r="ACK153" s="76"/>
      <c r="ACL153" s="76"/>
      <c r="ACM153" s="76"/>
      <c r="ACN153" s="76"/>
      <c r="ACO153" s="76"/>
      <c r="ACP153" s="76"/>
      <c r="ACQ153" s="76"/>
      <c r="ACR153" s="76"/>
      <c r="ACS153" s="76"/>
      <c r="ACT153" s="76"/>
      <c r="ACU153" s="76"/>
      <c r="ACV153" s="76"/>
      <c r="ACW153" s="76"/>
      <c r="ACX153" s="76"/>
      <c r="ACY153" s="76"/>
      <c r="ACZ153" s="76"/>
      <c r="ADA153" s="76"/>
      <c r="ADB153" s="76"/>
      <c r="ADC153" s="76"/>
      <c r="ADD153" s="76"/>
      <c r="ADE153" s="76"/>
      <c r="ADF153" s="76"/>
      <c r="ADG153" s="76"/>
      <c r="ADH153" s="76"/>
      <c r="ADI153" s="76"/>
      <c r="ADJ153" s="76"/>
      <c r="ADK153" s="76"/>
      <c r="ADL153" s="76"/>
      <c r="ADM153" s="76"/>
      <c r="ADN153" s="76"/>
      <c r="ADO153" s="76"/>
      <c r="ADP153" s="76"/>
      <c r="ADQ153" s="76"/>
      <c r="ADR153" s="76"/>
      <c r="ADS153" s="76"/>
      <c r="ADT153" s="76"/>
      <c r="ADU153" s="76"/>
      <c r="ADV153" s="76"/>
      <c r="ADW153" s="76"/>
      <c r="ADX153" s="76"/>
      <c r="ADY153" s="76"/>
      <c r="ADZ153" s="76"/>
      <c r="AEA153" s="76"/>
      <c r="AEB153" s="76"/>
      <c r="AEC153" s="76"/>
      <c r="AED153" s="76"/>
      <c r="AEE153" s="76"/>
      <c r="AEF153" s="76"/>
      <c r="AEG153" s="76"/>
      <c r="AEH153" s="76"/>
      <c r="AEI153" s="76"/>
      <c r="AEJ153" s="76"/>
      <c r="AEK153" s="76"/>
      <c r="AEL153" s="76"/>
      <c r="AEM153" s="76"/>
      <c r="AEN153" s="76"/>
      <c r="AEO153" s="76"/>
      <c r="AEP153" s="76"/>
      <c r="AEQ153" s="76"/>
      <c r="AER153" s="76"/>
      <c r="AES153" s="76"/>
      <c r="AET153" s="76"/>
      <c r="AEU153" s="76"/>
      <c r="AEV153" s="76"/>
      <c r="AEW153" s="76"/>
      <c r="AEX153" s="76"/>
      <c r="AEY153" s="76"/>
      <c r="AEZ153" s="76"/>
      <c r="AFA153" s="76"/>
      <c r="AFB153" s="76"/>
      <c r="AFC153" s="76"/>
      <c r="AFD153" s="76"/>
      <c r="AFE153" s="76"/>
      <c r="AFF153" s="76"/>
      <c r="AFG153" s="76"/>
      <c r="AFH153" s="76"/>
      <c r="AFI153" s="76"/>
      <c r="AFJ153" s="76"/>
      <c r="AFK153" s="76"/>
      <c r="AFL153" s="76"/>
      <c r="AFM153" s="76"/>
      <c r="AFN153" s="76"/>
      <c r="AFO153" s="76"/>
      <c r="AFP153" s="76"/>
      <c r="AFQ153" s="76"/>
      <c r="AFR153" s="76"/>
      <c r="AFS153" s="76"/>
      <c r="AFT153" s="76"/>
      <c r="AFU153" s="76"/>
      <c r="AFV153" s="76"/>
      <c r="AFW153" s="76"/>
      <c r="AFX153" s="76"/>
      <c r="AFY153" s="76"/>
      <c r="AFZ153" s="76"/>
      <c r="AGA153" s="76"/>
      <c r="AGB153" s="76"/>
      <c r="AGC153" s="76"/>
      <c r="AGD153" s="76"/>
      <c r="AGE153" s="76"/>
      <c r="AGF153" s="76"/>
      <c r="AGG153" s="76"/>
      <c r="AGH153" s="76"/>
      <c r="AGI153" s="76"/>
      <c r="AGJ153" s="76"/>
      <c r="AGK153" s="76"/>
      <c r="AGL153" s="76"/>
      <c r="AGM153" s="76"/>
      <c r="AGN153" s="76"/>
      <c r="AGO153" s="76"/>
      <c r="AGP153" s="76"/>
      <c r="AGQ153" s="76"/>
      <c r="AGR153" s="76"/>
      <c r="AGS153" s="76"/>
      <c r="AGT153" s="76"/>
      <c r="AGU153" s="76"/>
      <c r="AGV153" s="76"/>
      <c r="AGW153" s="76"/>
      <c r="AGX153" s="76"/>
      <c r="AGY153" s="76"/>
      <c r="AGZ153" s="76"/>
      <c r="AHA153" s="76"/>
      <c r="AHB153" s="76"/>
      <c r="AHC153" s="76"/>
      <c r="AHD153" s="76"/>
      <c r="AHE153" s="76"/>
      <c r="AHF153" s="76"/>
      <c r="AHG153" s="76"/>
      <c r="AHH153" s="76"/>
      <c r="AHI153" s="76"/>
      <c r="AHJ153" s="76"/>
      <c r="AHK153" s="76"/>
      <c r="AHL153" s="76"/>
      <c r="AHM153" s="76"/>
      <c r="AHN153" s="76"/>
      <c r="AHO153" s="76"/>
      <c r="AHP153" s="76"/>
      <c r="AHQ153" s="76"/>
      <c r="AHR153" s="76"/>
      <c r="AHS153" s="76"/>
      <c r="AHT153" s="76"/>
      <c r="AHU153" s="76"/>
      <c r="AHV153" s="76"/>
      <c r="AHW153" s="76"/>
      <c r="AHX153" s="76"/>
      <c r="AHY153" s="76"/>
      <c r="AHZ153" s="76"/>
      <c r="AIA153" s="76"/>
      <c r="AIB153" s="76"/>
      <c r="AIC153" s="76"/>
      <c r="AID153" s="76"/>
      <c r="AIE153" s="76"/>
      <c r="AIF153" s="76"/>
      <c r="AIG153" s="76"/>
      <c r="AIH153" s="76"/>
      <c r="AII153" s="76"/>
      <c r="AIJ153" s="76"/>
      <c r="AIK153" s="76"/>
      <c r="AIL153" s="76"/>
      <c r="AIM153" s="76"/>
      <c r="AIN153" s="76"/>
      <c r="AIO153" s="76"/>
      <c r="AIP153" s="76"/>
      <c r="AIQ153" s="76"/>
      <c r="AIR153" s="76"/>
      <c r="AIS153" s="76"/>
      <c r="AIT153" s="76"/>
      <c r="AIU153" s="76"/>
      <c r="AIV153" s="76"/>
      <c r="AIW153" s="76"/>
      <c r="AIX153" s="76"/>
      <c r="AIY153" s="76"/>
      <c r="AIZ153" s="76"/>
      <c r="AJA153" s="76"/>
      <c r="AJB153" s="76"/>
      <c r="AJC153" s="76"/>
      <c r="AJD153" s="76"/>
      <c r="AJE153" s="76"/>
      <c r="AJF153" s="76"/>
      <c r="AJG153" s="76"/>
      <c r="AJH153" s="76"/>
      <c r="AJI153" s="76"/>
      <c r="AJJ153" s="76"/>
      <c r="AJK153" s="76"/>
      <c r="AJL153" s="76"/>
      <c r="AJM153" s="76"/>
      <c r="AJN153" s="76"/>
      <c r="AJO153" s="76"/>
      <c r="AJP153" s="76"/>
      <c r="AJQ153" s="76"/>
      <c r="AJR153" s="76"/>
      <c r="AJS153" s="76"/>
      <c r="AJT153" s="76"/>
      <c r="AJU153" s="76"/>
      <c r="AJV153" s="76"/>
      <c r="AJW153" s="76"/>
      <c r="AJX153" s="76"/>
      <c r="AJY153" s="76"/>
      <c r="AJZ153" s="76"/>
      <c r="AKA153" s="76"/>
      <c r="AKB153" s="76"/>
      <c r="AKC153" s="76"/>
      <c r="AKD153" s="76"/>
      <c r="AKE153" s="76"/>
      <c r="AKF153" s="76"/>
      <c r="AKG153" s="76"/>
      <c r="AKH153" s="76"/>
      <c r="AKI153" s="76"/>
      <c r="AKJ153" s="76"/>
      <c r="AKK153" s="76"/>
      <c r="AKL153" s="76"/>
      <c r="AKM153" s="76"/>
      <c r="AKN153" s="76"/>
      <c r="AKO153" s="76"/>
      <c r="AKP153" s="76"/>
      <c r="AKQ153" s="76"/>
      <c r="AKR153" s="76"/>
      <c r="AKS153" s="76"/>
      <c r="AKT153" s="76"/>
      <c r="AKU153" s="76"/>
      <c r="AKV153" s="76"/>
      <c r="AKW153" s="76"/>
      <c r="AKX153" s="76"/>
      <c r="AKY153" s="76"/>
      <c r="AKZ153" s="76"/>
      <c r="ALA153" s="76"/>
      <c r="ALB153" s="76"/>
      <c r="ALC153" s="76"/>
      <c r="ALD153" s="76"/>
      <c r="ALE153" s="76"/>
      <c r="ALF153" s="76"/>
      <c r="ALG153" s="76"/>
      <c r="ALH153" s="76"/>
      <c r="ALI153" s="76"/>
      <c r="ALJ153" s="76"/>
      <c r="ALK153" s="76"/>
      <c r="ALL153" s="76"/>
      <c r="ALM153" s="76"/>
      <c r="ALN153" s="76"/>
      <c r="ALO153" s="76"/>
      <c r="ALP153" s="76"/>
      <c r="ALQ153" s="76"/>
      <c r="ALR153" s="76"/>
      <c r="ALS153" s="76"/>
      <c r="ALT153" s="76"/>
      <c r="ALU153" s="76"/>
      <c r="ALV153" s="76"/>
      <c r="ALW153" s="76"/>
      <c r="ALX153" s="76"/>
      <c r="ALY153" s="76"/>
      <c r="ALZ153" s="76"/>
      <c r="AMA153" s="76"/>
      <c r="AMB153" s="76"/>
      <c r="AMC153" s="76"/>
      <c r="AMD153" s="76"/>
      <c r="AME153" s="76"/>
    </row>
    <row r="154" spans="1:1019" s="80" customFormat="1" ht="25.5">
      <c r="A154" s="20" t="s">
        <v>352</v>
      </c>
      <c r="B154" s="21" t="s">
        <v>41</v>
      </c>
      <c r="C154" s="21" t="s">
        <v>112</v>
      </c>
      <c r="D154" s="71" t="s">
        <v>109</v>
      </c>
      <c r="E154" s="22" t="s">
        <v>62</v>
      </c>
      <c r="F154" s="59">
        <v>891.702</v>
      </c>
      <c r="G154" s="23">
        <v>4516.8500000000004</v>
      </c>
      <c r="H154" s="69">
        <f t="shared" si="52"/>
        <v>0.15</v>
      </c>
      <c r="I154" s="23">
        <f t="shared" si="53"/>
        <v>5194.38</v>
      </c>
      <c r="J154" s="23">
        <f t="shared" si="54"/>
        <v>4631839.03</v>
      </c>
      <c r="K154" s="78">
        <f t="shared" si="55"/>
        <v>4027684.1787000005</v>
      </c>
      <c r="L154" s="76"/>
      <c r="M154" s="79"/>
      <c r="N154" s="76"/>
      <c r="O154" s="76"/>
      <c r="P154" s="76"/>
      <c r="Q154" s="76"/>
      <c r="R154" s="76"/>
      <c r="S154" s="76"/>
      <c r="T154" s="76"/>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6"/>
      <c r="BI154" s="76"/>
      <c r="BJ154" s="76"/>
      <c r="BK154" s="76"/>
      <c r="BL154" s="76"/>
      <c r="BM154" s="76"/>
      <c r="BN154" s="76"/>
      <c r="BO154" s="76"/>
      <c r="BP154" s="76"/>
      <c r="BQ154" s="76"/>
      <c r="BR154" s="76"/>
      <c r="BS154" s="76"/>
      <c r="BT154" s="76"/>
      <c r="BU154" s="76"/>
      <c r="BV154" s="76"/>
      <c r="BW154" s="76"/>
      <c r="BX154" s="76"/>
      <c r="BY154" s="76"/>
      <c r="BZ154" s="76"/>
      <c r="CA154" s="76"/>
      <c r="CB154" s="76"/>
      <c r="CC154" s="76"/>
      <c r="CD154" s="76"/>
      <c r="CE154" s="76"/>
      <c r="CF154" s="76"/>
      <c r="CG154" s="76"/>
      <c r="CH154" s="76"/>
      <c r="CI154" s="76"/>
      <c r="CJ154" s="76"/>
      <c r="CK154" s="76"/>
      <c r="CL154" s="76"/>
      <c r="CM154" s="76"/>
      <c r="CN154" s="76"/>
      <c r="CO154" s="76"/>
      <c r="CP154" s="76"/>
      <c r="CQ154" s="76"/>
      <c r="CR154" s="76"/>
      <c r="CS154" s="76"/>
      <c r="CT154" s="76"/>
      <c r="CU154" s="76"/>
      <c r="CV154" s="76"/>
      <c r="CW154" s="76"/>
      <c r="CX154" s="76"/>
      <c r="CY154" s="76"/>
      <c r="CZ154" s="76"/>
      <c r="DA154" s="76"/>
      <c r="DB154" s="76"/>
      <c r="DC154" s="76"/>
      <c r="DD154" s="76"/>
      <c r="DE154" s="76"/>
      <c r="DF154" s="76"/>
      <c r="DG154" s="76"/>
      <c r="DH154" s="76"/>
      <c r="DI154" s="76"/>
      <c r="DJ154" s="76"/>
      <c r="DK154" s="76"/>
      <c r="DL154" s="76"/>
      <c r="DM154" s="76"/>
      <c r="DN154" s="76"/>
      <c r="DO154" s="76"/>
      <c r="DP154" s="76"/>
      <c r="DQ154" s="76"/>
      <c r="DR154" s="76"/>
      <c r="DS154" s="76"/>
      <c r="DT154" s="76"/>
      <c r="DU154" s="76"/>
      <c r="DV154" s="76"/>
      <c r="DW154" s="76"/>
      <c r="DX154" s="76"/>
      <c r="DY154" s="76"/>
      <c r="DZ154" s="76"/>
      <c r="EA154" s="76"/>
      <c r="EB154" s="76"/>
      <c r="EC154" s="76"/>
      <c r="ED154" s="76"/>
      <c r="EE154" s="76"/>
      <c r="EF154" s="76"/>
      <c r="EG154" s="76"/>
      <c r="EH154" s="76"/>
      <c r="EI154" s="76"/>
      <c r="EJ154" s="76"/>
      <c r="EK154" s="76"/>
      <c r="EL154" s="76"/>
      <c r="EM154" s="76"/>
      <c r="EN154" s="76"/>
      <c r="EO154" s="76"/>
      <c r="EP154" s="76"/>
      <c r="EQ154" s="76"/>
      <c r="ER154" s="76"/>
      <c r="ES154" s="76"/>
      <c r="ET154" s="76"/>
      <c r="EU154" s="76"/>
      <c r="EV154" s="76"/>
      <c r="EW154" s="76"/>
      <c r="EX154" s="76"/>
      <c r="EY154" s="76"/>
      <c r="EZ154" s="76"/>
      <c r="FA154" s="76"/>
      <c r="FB154" s="76"/>
      <c r="FC154" s="76"/>
      <c r="FD154" s="76"/>
      <c r="FE154" s="76"/>
      <c r="FF154" s="76"/>
      <c r="FG154" s="76"/>
      <c r="FH154" s="76"/>
      <c r="FI154" s="76"/>
      <c r="FJ154" s="76"/>
      <c r="FK154" s="76"/>
      <c r="FL154" s="76"/>
      <c r="FM154" s="76"/>
      <c r="FN154" s="76"/>
      <c r="FO154" s="76"/>
      <c r="FP154" s="76"/>
      <c r="FQ154" s="76"/>
      <c r="FR154" s="76"/>
      <c r="FS154" s="76"/>
      <c r="FT154" s="76"/>
      <c r="FU154" s="76"/>
      <c r="FV154" s="76"/>
      <c r="FW154" s="76"/>
      <c r="FX154" s="76"/>
      <c r="FY154" s="76"/>
      <c r="FZ154" s="76"/>
      <c r="GA154" s="76"/>
      <c r="GB154" s="76"/>
      <c r="GC154" s="76"/>
      <c r="GD154" s="76"/>
      <c r="GE154" s="76"/>
      <c r="GF154" s="76"/>
      <c r="GG154" s="76"/>
      <c r="GH154" s="76"/>
      <c r="GI154" s="76"/>
      <c r="GJ154" s="76"/>
      <c r="GK154" s="76"/>
      <c r="GL154" s="76"/>
      <c r="GM154" s="76"/>
      <c r="GN154" s="76"/>
      <c r="GO154" s="76"/>
      <c r="GP154" s="76"/>
      <c r="GQ154" s="76"/>
      <c r="GR154" s="76"/>
      <c r="GS154" s="76"/>
      <c r="GT154" s="76"/>
      <c r="GU154" s="76"/>
      <c r="GV154" s="76"/>
      <c r="GW154" s="76"/>
      <c r="GX154" s="76"/>
      <c r="GY154" s="76"/>
      <c r="GZ154" s="76"/>
      <c r="HA154" s="76"/>
      <c r="HB154" s="76"/>
      <c r="HC154" s="76"/>
      <c r="HD154" s="76"/>
      <c r="HE154" s="76"/>
      <c r="HF154" s="76"/>
      <c r="HG154" s="76"/>
      <c r="HH154" s="76"/>
      <c r="HI154" s="76"/>
      <c r="HJ154" s="76"/>
      <c r="HK154" s="76"/>
      <c r="HL154" s="76"/>
      <c r="HM154" s="76"/>
      <c r="HN154" s="76"/>
      <c r="HO154" s="76"/>
      <c r="HP154" s="76"/>
      <c r="HQ154" s="76"/>
      <c r="HR154" s="76"/>
      <c r="HS154" s="76"/>
      <c r="HT154" s="76"/>
      <c r="HU154" s="76"/>
      <c r="HV154" s="76"/>
      <c r="HW154" s="76"/>
      <c r="HX154" s="76"/>
      <c r="HY154" s="76"/>
      <c r="HZ154" s="76"/>
      <c r="IA154" s="76"/>
      <c r="IB154" s="76"/>
      <c r="IC154" s="76"/>
      <c r="ID154" s="76"/>
      <c r="IE154" s="76"/>
      <c r="IF154" s="76"/>
      <c r="IG154" s="76"/>
      <c r="IH154" s="76"/>
      <c r="II154" s="76"/>
      <c r="IJ154" s="76"/>
      <c r="IK154" s="76"/>
      <c r="IL154" s="76"/>
      <c r="IM154" s="76"/>
      <c r="IN154" s="76"/>
      <c r="IO154" s="76"/>
      <c r="IP154" s="76"/>
      <c r="IQ154" s="76"/>
      <c r="IR154" s="76"/>
      <c r="IS154" s="76"/>
      <c r="IT154" s="76"/>
      <c r="IU154" s="76"/>
      <c r="IV154" s="76"/>
      <c r="IW154" s="76"/>
      <c r="IX154" s="76"/>
      <c r="IY154" s="76"/>
      <c r="IZ154" s="76"/>
      <c r="JA154" s="76"/>
      <c r="JB154" s="76"/>
      <c r="JC154" s="76"/>
      <c r="JD154" s="76"/>
      <c r="JE154" s="76"/>
      <c r="JF154" s="76"/>
      <c r="JG154" s="76"/>
      <c r="JH154" s="76"/>
      <c r="JI154" s="76"/>
      <c r="JJ154" s="76"/>
      <c r="JK154" s="76"/>
      <c r="JL154" s="76"/>
      <c r="JM154" s="76"/>
      <c r="JN154" s="76"/>
      <c r="JO154" s="76"/>
      <c r="JP154" s="76"/>
      <c r="JQ154" s="76"/>
      <c r="JR154" s="76"/>
      <c r="JS154" s="76"/>
      <c r="JT154" s="76"/>
      <c r="JU154" s="76"/>
      <c r="JV154" s="76"/>
      <c r="JW154" s="76"/>
      <c r="JX154" s="76"/>
      <c r="JY154" s="76"/>
      <c r="JZ154" s="76"/>
      <c r="KA154" s="76"/>
      <c r="KB154" s="76"/>
      <c r="KC154" s="76"/>
      <c r="KD154" s="76"/>
      <c r="KE154" s="76"/>
      <c r="KF154" s="76"/>
      <c r="KG154" s="76"/>
      <c r="KH154" s="76"/>
      <c r="KI154" s="76"/>
      <c r="KJ154" s="76"/>
      <c r="KK154" s="76"/>
      <c r="KL154" s="76"/>
      <c r="KM154" s="76"/>
      <c r="KN154" s="76"/>
      <c r="KO154" s="76"/>
      <c r="KP154" s="76"/>
      <c r="KQ154" s="76"/>
      <c r="KR154" s="76"/>
      <c r="KS154" s="76"/>
      <c r="KT154" s="76"/>
      <c r="KU154" s="76"/>
      <c r="KV154" s="76"/>
      <c r="KW154" s="76"/>
      <c r="KX154" s="76"/>
      <c r="KY154" s="76"/>
      <c r="KZ154" s="76"/>
      <c r="LA154" s="76"/>
      <c r="LB154" s="76"/>
      <c r="LC154" s="76"/>
      <c r="LD154" s="76"/>
      <c r="LE154" s="76"/>
      <c r="LF154" s="76"/>
      <c r="LG154" s="76"/>
      <c r="LH154" s="76"/>
      <c r="LI154" s="76"/>
      <c r="LJ154" s="76"/>
      <c r="LK154" s="76"/>
      <c r="LL154" s="76"/>
      <c r="LM154" s="76"/>
      <c r="LN154" s="76"/>
      <c r="LO154" s="76"/>
      <c r="LP154" s="76"/>
      <c r="LQ154" s="76"/>
      <c r="LR154" s="76"/>
      <c r="LS154" s="76"/>
      <c r="LT154" s="76"/>
      <c r="LU154" s="76"/>
      <c r="LV154" s="76"/>
      <c r="LW154" s="76"/>
      <c r="LX154" s="76"/>
      <c r="LY154" s="76"/>
      <c r="LZ154" s="76"/>
      <c r="MA154" s="76"/>
      <c r="MB154" s="76"/>
      <c r="MC154" s="76"/>
      <c r="MD154" s="76"/>
      <c r="ME154" s="76"/>
      <c r="MF154" s="76"/>
      <c r="MG154" s="76"/>
      <c r="MH154" s="76"/>
      <c r="MI154" s="76"/>
      <c r="MJ154" s="76"/>
      <c r="MK154" s="76"/>
      <c r="ML154" s="76"/>
      <c r="MM154" s="76"/>
      <c r="MN154" s="76"/>
      <c r="MO154" s="76"/>
      <c r="MP154" s="76"/>
      <c r="MQ154" s="76"/>
      <c r="MR154" s="76"/>
      <c r="MS154" s="76"/>
      <c r="MT154" s="76"/>
      <c r="MU154" s="76"/>
      <c r="MV154" s="76"/>
      <c r="MW154" s="76"/>
      <c r="MX154" s="76"/>
      <c r="MY154" s="76"/>
      <c r="MZ154" s="76"/>
      <c r="NA154" s="76"/>
      <c r="NB154" s="76"/>
      <c r="NC154" s="76"/>
      <c r="ND154" s="76"/>
      <c r="NE154" s="76"/>
      <c r="NF154" s="76"/>
      <c r="NG154" s="76"/>
      <c r="NH154" s="76"/>
      <c r="NI154" s="76"/>
      <c r="NJ154" s="76"/>
      <c r="NK154" s="76"/>
      <c r="NL154" s="76"/>
      <c r="NM154" s="76"/>
      <c r="NN154" s="76"/>
      <c r="NO154" s="76"/>
      <c r="NP154" s="76"/>
      <c r="NQ154" s="76"/>
      <c r="NR154" s="76"/>
      <c r="NS154" s="76"/>
      <c r="NT154" s="76"/>
      <c r="NU154" s="76"/>
      <c r="NV154" s="76"/>
      <c r="NW154" s="76"/>
      <c r="NX154" s="76"/>
      <c r="NY154" s="76"/>
      <c r="NZ154" s="76"/>
      <c r="OA154" s="76"/>
      <c r="OB154" s="76"/>
      <c r="OC154" s="76"/>
      <c r="OD154" s="76"/>
      <c r="OE154" s="76"/>
      <c r="OF154" s="76"/>
      <c r="OG154" s="76"/>
      <c r="OH154" s="76"/>
      <c r="OI154" s="76"/>
      <c r="OJ154" s="76"/>
      <c r="OK154" s="76"/>
      <c r="OL154" s="76"/>
      <c r="OM154" s="76"/>
      <c r="ON154" s="76"/>
      <c r="OO154" s="76"/>
      <c r="OP154" s="76"/>
      <c r="OQ154" s="76"/>
      <c r="OR154" s="76"/>
      <c r="OS154" s="76"/>
      <c r="OT154" s="76"/>
      <c r="OU154" s="76"/>
      <c r="OV154" s="76"/>
      <c r="OW154" s="76"/>
      <c r="OX154" s="76"/>
      <c r="OY154" s="76"/>
      <c r="OZ154" s="76"/>
      <c r="PA154" s="76"/>
      <c r="PB154" s="76"/>
      <c r="PC154" s="76"/>
      <c r="PD154" s="76"/>
      <c r="PE154" s="76"/>
      <c r="PF154" s="76"/>
      <c r="PG154" s="76"/>
      <c r="PH154" s="76"/>
      <c r="PI154" s="76"/>
      <c r="PJ154" s="76"/>
      <c r="PK154" s="76"/>
      <c r="PL154" s="76"/>
      <c r="PM154" s="76"/>
      <c r="PN154" s="76"/>
      <c r="PO154" s="76"/>
      <c r="PP154" s="76"/>
      <c r="PQ154" s="76"/>
      <c r="PR154" s="76"/>
      <c r="PS154" s="76"/>
      <c r="PT154" s="76"/>
      <c r="PU154" s="76"/>
      <c r="PV154" s="76"/>
      <c r="PW154" s="76"/>
      <c r="PX154" s="76"/>
      <c r="PY154" s="76"/>
      <c r="PZ154" s="76"/>
      <c r="QA154" s="76"/>
      <c r="QB154" s="76"/>
      <c r="QC154" s="76"/>
      <c r="QD154" s="76"/>
      <c r="QE154" s="76"/>
      <c r="QF154" s="76"/>
      <c r="QG154" s="76"/>
      <c r="QH154" s="76"/>
      <c r="QI154" s="76"/>
      <c r="QJ154" s="76"/>
      <c r="QK154" s="76"/>
      <c r="QL154" s="76"/>
      <c r="QM154" s="76"/>
      <c r="QN154" s="76"/>
      <c r="QO154" s="76"/>
      <c r="QP154" s="76"/>
      <c r="QQ154" s="76"/>
      <c r="QR154" s="76"/>
      <c r="QS154" s="76"/>
      <c r="QT154" s="76"/>
      <c r="QU154" s="76"/>
      <c r="QV154" s="76"/>
      <c r="QW154" s="76"/>
      <c r="QX154" s="76"/>
      <c r="QY154" s="76"/>
      <c r="QZ154" s="76"/>
      <c r="RA154" s="76"/>
      <c r="RB154" s="76"/>
      <c r="RC154" s="76"/>
      <c r="RD154" s="76"/>
      <c r="RE154" s="76"/>
      <c r="RF154" s="76"/>
      <c r="RG154" s="76"/>
      <c r="RH154" s="76"/>
      <c r="RI154" s="76"/>
      <c r="RJ154" s="76"/>
      <c r="RK154" s="76"/>
      <c r="RL154" s="76"/>
      <c r="RM154" s="76"/>
      <c r="RN154" s="76"/>
      <c r="RO154" s="76"/>
      <c r="RP154" s="76"/>
      <c r="RQ154" s="76"/>
      <c r="RR154" s="76"/>
      <c r="RS154" s="76"/>
      <c r="RT154" s="76"/>
      <c r="RU154" s="76"/>
      <c r="RV154" s="76"/>
      <c r="RW154" s="76"/>
      <c r="RX154" s="76"/>
      <c r="RY154" s="76"/>
      <c r="RZ154" s="76"/>
      <c r="SA154" s="76"/>
      <c r="SB154" s="76"/>
      <c r="SC154" s="76"/>
      <c r="SD154" s="76"/>
      <c r="SE154" s="76"/>
      <c r="SF154" s="76"/>
      <c r="SG154" s="76"/>
      <c r="SH154" s="76"/>
      <c r="SI154" s="76"/>
      <c r="SJ154" s="76"/>
      <c r="SK154" s="76"/>
      <c r="SL154" s="76"/>
      <c r="SM154" s="76"/>
      <c r="SN154" s="76"/>
      <c r="SO154" s="76"/>
      <c r="SP154" s="76"/>
      <c r="SQ154" s="76"/>
      <c r="SR154" s="76"/>
      <c r="SS154" s="76"/>
      <c r="ST154" s="76"/>
      <c r="SU154" s="76"/>
      <c r="SV154" s="76"/>
      <c r="SW154" s="76"/>
      <c r="SX154" s="76"/>
      <c r="SY154" s="76"/>
      <c r="SZ154" s="76"/>
      <c r="TA154" s="76"/>
      <c r="TB154" s="76"/>
      <c r="TC154" s="76"/>
      <c r="TD154" s="76"/>
      <c r="TE154" s="76"/>
      <c r="TF154" s="76"/>
      <c r="TG154" s="76"/>
      <c r="TH154" s="76"/>
      <c r="TI154" s="76"/>
      <c r="TJ154" s="76"/>
      <c r="TK154" s="76"/>
      <c r="TL154" s="76"/>
      <c r="TM154" s="76"/>
      <c r="TN154" s="76"/>
      <c r="TO154" s="76"/>
      <c r="TP154" s="76"/>
      <c r="TQ154" s="76"/>
      <c r="TR154" s="76"/>
      <c r="TS154" s="76"/>
      <c r="TT154" s="76"/>
      <c r="TU154" s="76"/>
      <c r="TV154" s="76"/>
      <c r="TW154" s="76"/>
      <c r="TX154" s="76"/>
      <c r="TY154" s="76"/>
      <c r="TZ154" s="76"/>
      <c r="UA154" s="76"/>
      <c r="UB154" s="76"/>
      <c r="UC154" s="76"/>
      <c r="UD154" s="76"/>
      <c r="UE154" s="76"/>
      <c r="UF154" s="76"/>
      <c r="UG154" s="76"/>
      <c r="UH154" s="76"/>
      <c r="UI154" s="76"/>
      <c r="UJ154" s="76"/>
      <c r="UK154" s="76"/>
      <c r="UL154" s="76"/>
      <c r="UM154" s="76"/>
      <c r="UN154" s="76"/>
      <c r="UO154" s="76"/>
      <c r="UP154" s="76"/>
      <c r="UQ154" s="76"/>
      <c r="UR154" s="76"/>
      <c r="US154" s="76"/>
      <c r="UT154" s="76"/>
      <c r="UU154" s="76"/>
      <c r="UV154" s="76"/>
      <c r="UW154" s="76"/>
      <c r="UX154" s="76"/>
      <c r="UY154" s="76"/>
      <c r="UZ154" s="76"/>
      <c r="VA154" s="76"/>
      <c r="VB154" s="76"/>
      <c r="VC154" s="76"/>
      <c r="VD154" s="76"/>
      <c r="VE154" s="76"/>
      <c r="VF154" s="76"/>
      <c r="VG154" s="76"/>
      <c r="VH154" s="76"/>
      <c r="VI154" s="76"/>
      <c r="VJ154" s="76"/>
      <c r="VK154" s="76"/>
      <c r="VL154" s="76"/>
      <c r="VM154" s="76"/>
      <c r="VN154" s="76"/>
      <c r="VO154" s="76"/>
      <c r="VP154" s="76"/>
      <c r="VQ154" s="76"/>
      <c r="VR154" s="76"/>
      <c r="VS154" s="76"/>
      <c r="VT154" s="76"/>
      <c r="VU154" s="76"/>
      <c r="VV154" s="76"/>
      <c r="VW154" s="76"/>
      <c r="VX154" s="76"/>
      <c r="VY154" s="76"/>
      <c r="VZ154" s="76"/>
      <c r="WA154" s="76"/>
      <c r="WB154" s="76"/>
      <c r="WC154" s="76"/>
      <c r="WD154" s="76"/>
      <c r="WE154" s="76"/>
      <c r="WF154" s="76"/>
      <c r="WG154" s="76"/>
      <c r="WH154" s="76"/>
      <c r="WI154" s="76"/>
      <c r="WJ154" s="76"/>
      <c r="WK154" s="76"/>
      <c r="WL154" s="76"/>
      <c r="WM154" s="76"/>
      <c r="WN154" s="76"/>
      <c r="WO154" s="76"/>
      <c r="WP154" s="76"/>
      <c r="WQ154" s="76"/>
      <c r="WR154" s="76"/>
      <c r="WS154" s="76"/>
      <c r="WT154" s="76"/>
      <c r="WU154" s="76"/>
      <c r="WV154" s="76"/>
      <c r="WW154" s="76"/>
      <c r="WX154" s="76"/>
      <c r="WY154" s="76"/>
      <c r="WZ154" s="76"/>
      <c r="XA154" s="76"/>
      <c r="XB154" s="76"/>
      <c r="XC154" s="76"/>
      <c r="XD154" s="76"/>
      <c r="XE154" s="76"/>
      <c r="XF154" s="76"/>
      <c r="XG154" s="76"/>
      <c r="XH154" s="76"/>
      <c r="XI154" s="76"/>
      <c r="XJ154" s="76"/>
      <c r="XK154" s="76"/>
      <c r="XL154" s="76"/>
      <c r="XM154" s="76"/>
      <c r="XN154" s="76"/>
      <c r="XO154" s="76"/>
      <c r="XP154" s="76"/>
      <c r="XQ154" s="76"/>
      <c r="XR154" s="76"/>
      <c r="XS154" s="76"/>
      <c r="XT154" s="76"/>
      <c r="XU154" s="76"/>
      <c r="XV154" s="76"/>
      <c r="XW154" s="76"/>
      <c r="XX154" s="76"/>
      <c r="XY154" s="76"/>
      <c r="XZ154" s="76"/>
      <c r="YA154" s="76"/>
      <c r="YB154" s="76"/>
      <c r="YC154" s="76"/>
      <c r="YD154" s="76"/>
      <c r="YE154" s="76"/>
      <c r="YF154" s="76"/>
      <c r="YG154" s="76"/>
      <c r="YH154" s="76"/>
      <c r="YI154" s="76"/>
      <c r="YJ154" s="76"/>
      <c r="YK154" s="76"/>
      <c r="YL154" s="76"/>
      <c r="YM154" s="76"/>
      <c r="YN154" s="76"/>
      <c r="YO154" s="76"/>
      <c r="YP154" s="76"/>
      <c r="YQ154" s="76"/>
      <c r="YR154" s="76"/>
      <c r="YS154" s="76"/>
      <c r="YT154" s="76"/>
      <c r="YU154" s="76"/>
      <c r="YV154" s="76"/>
      <c r="YW154" s="76"/>
      <c r="YX154" s="76"/>
      <c r="YY154" s="76"/>
      <c r="YZ154" s="76"/>
      <c r="ZA154" s="76"/>
      <c r="ZB154" s="76"/>
      <c r="ZC154" s="76"/>
      <c r="ZD154" s="76"/>
      <c r="ZE154" s="76"/>
      <c r="ZF154" s="76"/>
      <c r="ZG154" s="76"/>
      <c r="ZH154" s="76"/>
      <c r="ZI154" s="76"/>
      <c r="ZJ154" s="76"/>
      <c r="ZK154" s="76"/>
      <c r="ZL154" s="76"/>
      <c r="ZM154" s="76"/>
      <c r="ZN154" s="76"/>
      <c r="ZO154" s="76"/>
      <c r="ZP154" s="76"/>
      <c r="ZQ154" s="76"/>
      <c r="ZR154" s="76"/>
      <c r="ZS154" s="76"/>
      <c r="ZT154" s="76"/>
      <c r="ZU154" s="76"/>
      <c r="ZV154" s="76"/>
      <c r="ZW154" s="76"/>
      <c r="ZX154" s="76"/>
      <c r="ZY154" s="76"/>
      <c r="ZZ154" s="76"/>
      <c r="AAA154" s="76"/>
      <c r="AAB154" s="76"/>
      <c r="AAC154" s="76"/>
      <c r="AAD154" s="76"/>
      <c r="AAE154" s="76"/>
      <c r="AAF154" s="76"/>
      <c r="AAG154" s="76"/>
      <c r="AAH154" s="76"/>
      <c r="AAI154" s="76"/>
      <c r="AAJ154" s="76"/>
      <c r="AAK154" s="76"/>
      <c r="AAL154" s="76"/>
      <c r="AAM154" s="76"/>
      <c r="AAN154" s="76"/>
      <c r="AAO154" s="76"/>
      <c r="AAP154" s="76"/>
      <c r="AAQ154" s="76"/>
      <c r="AAR154" s="76"/>
      <c r="AAS154" s="76"/>
      <c r="AAT154" s="76"/>
      <c r="AAU154" s="76"/>
      <c r="AAV154" s="76"/>
      <c r="AAW154" s="76"/>
      <c r="AAX154" s="76"/>
      <c r="AAY154" s="76"/>
      <c r="AAZ154" s="76"/>
      <c r="ABA154" s="76"/>
      <c r="ABB154" s="76"/>
      <c r="ABC154" s="76"/>
      <c r="ABD154" s="76"/>
      <c r="ABE154" s="76"/>
      <c r="ABF154" s="76"/>
      <c r="ABG154" s="76"/>
      <c r="ABH154" s="76"/>
      <c r="ABI154" s="76"/>
      <c r="ABJ154" s="76"/>
      <c r="ABK154" s="76"/>
      <c r="ABL154" s="76"/>
      <c r="ABM154" s="76"/>
      <c r="ABN154" s="76"/>
      <c r="ABO154" s="76"/>
      <c r="ABP154" s="76"/>
      <c r="ABQ154" s="76"/>
      <c r="ABR154" s="76"/>
      <c r="ABS154" s="76"/>
      <c r="ABT154" s="76"/>
      <c r="ABU154" s="76"/>
      <c r="ABV154" s="76"/>
      <c r="ABW154" s="76"/>
      <c r="ABX154" s="76"/>
      <c r="ABY154" s="76"/>
      <c r="ABZ154" s="76"/>
      <c r="ACA154" s="76"/>
      <c r="ACB154" s="76"/>
      <c r="ACC154" s="76"/>
      <c r="ACD154" s="76"/>
      <c r="ACE154" s="76"/>
      <c r="ACF154" s="76"/>
      <c r="ACG154" s="76"/>
      <c r="ACH154" s="76"/>
      <c r="ACI154" s="76"/>
      <c r="ACJ154" s="76"/>
      <c r="ACK154" s="76"/>
      <c r="ACL154" s="76"/>
      <c r="ACM154" s="76"/>
      <c r="ACN154" s="76"/>
      <c r="ACO154" s="76"/>
      <c r="ACP154" s="76"/>
      <c r="ACQ154" s="76"/>
      <c r="ACR154" s="76"/>
      <c r="ACS154" s="76"/>
      <c r="ACT154" s="76"/>
      <c r="ACU154" s="76"/>
      <c r="ACV154" s="76"/>
      <c r="ACW154" s="76"/>
      <c r="ACX154" s="76"/>
      <c r="ACY154" s="76"/>
      <c r="ACZ154" s="76"/>
      <c r="ADA154" s="76"/>
      <c r="ADB154" s="76"/>
      <c r="ADC154" s="76"/>
      <c r="ADD154" s="76"/>
      <c r="ADE154" s="76"/>
      <c r="ADF154" s="76"/>
      <c r="ADG154" s="76"/>
      <c r="ADH154" s="76"/>
      <c r="ADI154" s="76"/>
      <c r="ADJ154" s="76"/>
      <c r="ADK154" s="76"/>
      <c r="ADL154" s="76"/>
      <c r="ADM154" s="76"/>
      <c r="ADN154" s="76"/>
      <c r="ADO154" s="76"/>
      <c r="ADP154" s="76"/>
      <c r="ADQ154" s="76"/>
      <c r="ADR154" s="76"/>
      <c r="ADS154" s="76"/>
      <c r="ADT154" s="76"/>
      <c r="ADU154" s="76"/>
      <c r="ADV154" s="76"/>
      <c r="ADW154" s="76"/>
      <c r="ADX154" s="76"/>
      <c r="ADY154" s="76"/>
      <c r="ADZ154" s="76"/>
      <c r="AEA154" s="76"/>
      <c r="AEB154" s="76"/>
      <c r="AEC154" s="76"/>
      <c r="AED154" s="76"/>
      <c r="AEE154" s="76"/>
      <c r="AEF154" s="76"/>
      <c r="AEG154" s="76"/>
      <c r="AEH154" s="76"/>
      <c r="AEI154" s="76"/>
      <c r="AEJ154" s="76"/>
      <c r="AEK154" s="76"/>
      <c r="AEL154" s="76"/>
      <c r="AEM154" s="76"/>
      <c r="AEN154" s="76"/>
      <c r="AEO154" s="76"/>
      <c r="AEP154" s="76"/>
      <c r="AEQ154" s="76"/>
      <c r="AER154" s="76"/>
      <c r="AES154" s="76"/>
      <c r="AET154" s="76"/>
      <c r="AEU154" s="76"/>
      <c r="AEV154" s="76"/>
      <c r="AEW154" s="76"/>
      <c r="AEX154" s="76"/>
      <c r="AEY154" s="76"/>
      <c r="AEZ154" s="76"/>
      <c r="AFA154" s="76"/>
      <c r="AFB154" s="76"/>
      <c r="AFC154" s="76"/>
      <c r="AFD154" s="76"/>
      <c r="AFE154" s="76"/>
      <c r="AFF154" s="76"/>
      <c r="AFG154" s="76"/>
      <c r="AFH154" s="76"/>
      <c r="AFI154" s="76"/>
      <c r="AFJ154" s="76"/>
      <c r="AFK154" s="76"/>
      <c r="AFL154" s="76"/>
      <c r="AFM154" s="76"/>
      <c r="AFN154" s="76"/>
      <c r="AFO154" s="76"/>
      <c r="AFP154" s="76"/>
      <c r="AFQ154" s="76"/>
      <c r="AFR154" s="76"/>
      <c r="AFS154" s="76"/>
      <c r="AFT154" s="76"/>
      <c r="AFU154" s="76"/>
      <c r="AFV154" s="76"/>
      <c r="AFW154" s="76"/>
      <c r="AFX154" s="76"/>
      <c r="AFY154" s="76"/>
      <c r="AFZ154" s="76"/>
      <c r="AGA154" s="76"/>
      <c r="AGB154" s="76"/>
      <c r="AGC154" s="76"/>
      <c r="AGD154" s="76"/>
      <c r="AGE154" s="76"/>
      <c r="AGF154" s="76"/>
      <c r="AGG154" s="76"/>
      <c r="AGH154" s="76"/>
      <c r="AGI154" s="76"/>
      <c r="AGJ154" s="76"/>
      <c r="AGK154" s="76"/>
      <c r="AGL154" s="76"/>
      <c r="AGM154" s="76"/>
      <c r="AGN154" s="76"/>
      <c r="AGO154" s="76"/>
      <c r="AGP154" s="76"/>
      <c r="AGQ154" s="76"/>
      <c r="AGR154" s="76"/>
      <c r="AGS154" s="76"/>
      <c r="AGT154" s="76"/>
      <c r="AGU154" s="76"/>
      <c r="AGV154" s="76"/>
      <c r="AGW154" s="76"/>
      <c r="AGX154" s="76"/>
      <c r="AGY154" s="76"/>
      <c r="AGZ154" s="76"/>
      <c r="AHA154" s="76"/>
      <c r="AHB154" s="76"/>
      <c r="AHC154" s="76"/>
      <c r="AHD154" s="76"/>
      <c r="AHE154" s="76"/>
      <c r="AHF154" s="76"/>
      <c r="AHG154" s="76"/>
      <c r="AHH154" s="76"/>
      <c r="AHI154" s="76"/>
      <c r="AHJ154" s="76"/>
      <c r="AHK154" s="76"/>
      <c r="AHL154" s="76"/>
      <c r="AHM154" s="76"/>
      <c r="AHN154" s="76"/>
      <c r="AHO154" s="76"/>
      <c r="AHP154" s="76"/>
      <c r="AHQ154" s="76"/>
      <c r="AHR154" s="76"/>
      <c r="AHS154" s="76"/>
      <c r="AHT154" s="76"/>
      <c r="AHU154" s="76"/>
      <c r="AHV154" s="76"/>
      <c r="AHW154" s="76"/>
      <c r="AHX154" s="76"/>
      <c r="AHY154" s="76"/>
      <c r="AHZ154" s="76"/>
      <c r="AIA154" s="76"/>
      <c r="AIB154" s="76"/>
      <c r="AIC154" s="76"/>
      <c r="AID154" s="76"/>
      <c r="AIE154" s="76"/>
      <c r="AIF154" s="76"/>
      <c r="AIG154" s="76"/>
      <c r="AIH154" s="76"/>
      <c r="AII154" s="76"/>
      <c r="AIJ154" s="76"/>
      <c r="AIK154" s="76"/>
      <c r="AIL154" s="76"/>
      <c r="AIM154" s="76"/>
      <c r="AIN154" s="76"/>
      <c r="AIO154" s="76"/>
      <c r="AIP154" s="76"/>
      <c r="AIQ154" s="76"/>
      <c r="AIR154" s="76"/>
      <c r="AIS154" s="76"/>
      <c r="AIT154" s="76"/>
      <c r="AIU154" s="76"/>
      <c r="AIV154" s="76"/>
      <c r="AIW154" s="76"/>
      <c r="AIX154" s="76"/>
      <c r="AIY154" s="76"/>
      <c r="AIZ154" s="76"/>
      <c r="AJA154" s="76"/>
      <c r="AJB154" s="76"/>
      <c r="AJC154" s="76"/>
      <c r="AJD154" s="76"/>
      <c r="AJE154" s="76"/>
      <c r="AJF154" s="76"/>
      <c r="AJG154" s="76"/>
      <c r="AJH154" s="76"/>
      <c r="AJI154" s="76"/>
      <c r="AJJ154" s="76"/>
      <c r="AJK154" s="76"/>
      <c r="AJL154" s="76"/>
      <c r="AJM154" s="76"/>
      <c r="AJN154" s="76"/>
      <c r="AJO154" s="76"/>
      <c r="AJP154" s="76"/>
      <c r="AJQ154" s="76"/>
      <c r="AJR154" s="76"/>
      <c r="AJS154" s="76"/>
      <c r="AJT154" s="76"/>
      <c r="AJU154" s="76"/>
      <c r="AJV154" s="76"/>
      <c r="AJW154" s="76"/>
      <c r="AJX154" s="76"/>
      <c r="AJY154" s="76"/>
      <c r="AJZ154" s="76"/>
      <c r="AKA154" s="76"/>
      <c r="AKB154" s="76"/>
      <c r="AKC154" s="76"/>
      <c r="AKD154" s="76"/>
      <c r="AKE154" s="76"/>
      <c r="AKF154" s="76"/>
      <c r="AKG154" s="76"/>
      <c r="AKH154" s="76"/>
      <c r="AKI154" s="76"/>
      <c r="AKJ154" s="76"/>
      <c r="AKK154" s="76"/>
      <c r="AKL154" s="76"/>
      <c r="AKM154" s="76"/>
      <c r="AKN154" s="76"/>
      <c r="AKO154" s="76"/>
      <c r="AKP154" s="76"/>
      <c r="AKQ154" s="76"/>
      <c r="AKR154" s="76"/>
      <c r="AKS154" s="76"/>
      <c r="AKT154" s="76"/>
      <c r="AKU154" s="76"/>
      <c r="AKV154" s="76"/>
      <c r="AKW154" s="76"/>
      <c r="AKX154" s="76"/>
      <c r="AKY154" s="76"/>
      <c r="AKZ154" s="76"/>
      <c r="ALA154" s="76"/>
      <c r="ALB154" s="76"/>
      <c r="ALC154" s="76"/>
      <c r="ALD154" s="76"/>
      <c r="ALE154" s="76"/>
      <c r="ALF154" s="76"/>
      <c r="ALG154" s="76"/>
      <c r="ALH154" s="76"/>
      <c r="ALI154" s="76"/>
      <c r="ALJ154" s="76"/>
      <c r="ALK154" s="76"/>
      <c r="ALL154" s="76"/>
      <c r="ALM154" s="76"/>
      <c r="ALN154" s="76"/>
      <c r="ALO154" s="76"/>
      <c r="ALP154" s="76"/>
      <c r="ALQ154" s="76"/>
      <c r="ALR154" s="76"/>
      <c r="ALS154" s="76"/>
      <c r="ALT154" s="76"/>
      <c r="ALU154" s="76"/>
      <c r="ALV154" s="76"/>
      <c r="ALW154" s="76"/>
      <c r="ALX154" s="76"/>
      <c r="ALY154" s="76"/>
      <c r="ALZ154" s="76"/>
      <c r="AMA154" s="76"/>
      <c r="AMB154" s="76"/>
      <c r="AMC154" s="76"/>
      <c r="AMD154" s="76"/>
      <c r="AME154" s="76"/>
    </row>
    <row r="155" spans="1:1019" s="80" customFormat="1">
      <c r="A155" s="20" t="s">
        <v>263</v>
      </c>
      <c r="B155" s="21" t="s">
        <v>42</v>
      </c>
      <c r="C155" s="21" t="s">
        <v>96</v>
      </c>
      <c r="D155" s="71" t="s">
        <v>110</v>
      </c>
      <c r="E155" s="22" t="s">
        <v>62</v>
      </c>
      <c r="F155" s="59">
        <f>F152</f>
        <v>38.4</v>
      </c>
      <c r="G155" s="23">
        <v>415.4</v>
      </c>
      <c r="H155" s="69">
        <f t="shared" si="52"/>
        <v>0.15</v>
      </c>
      <c r="I155" s="23">
        <f t="shared" si="53"/>
        <v>477.71</v>
      </c>
      <c r="J155" s="23">
        <f t="shared" si="54"/>
        <v>18344.060000000001</v>
      </c>
      <c r="K155" s="78">
        <f t="shared" si="55"/>
        <v>15951.359999999999</v>
      </c>
      <c r="L155" s="76"/>
      <c r="M155" s="79"/>
      <c r="N155" s="76"/>
      <c r="O155" s="76"/>
      <c r="P155" s="76"/>
      <c r="Q155" s="76"/>
      <c r="R155" s="76"/>
      <c r="S155" s="76"/>
      <c r="T155" s="76"/>
      <c r="U155" s="76"/>
      <c r="V155" s="76"/>
      <c r="W155" s="76"/>
      <c r="X155" s="76"/>
      <c r="Y155" s="76"/>
      <c r="Z155" s="76"/>
      <c r="AA155" s="76"/>
      <c r="AB155" s="76"/>
      <c r="AC155" s="76"/>
      <c r="AD155" s="76"/>
      <c r="AE155" s="76"/>
      <c r="AF155" s="76"/>
      <c r="AG155" s="76"/>
      <c r="AH155" s="76"/>
      <c r="AI155" s="76"/>
      <c r="AJ155" s="76"/>
      <c r="AK155" s="76"/>
      <c r="AL155" s="76"/>
      <c r="AM155" s="76"/>
      <c r="AN155" s="76"/>
      <c r="AO155" s="76"/>
      <c r="AP155" s="76"/>
      <c r="AQ155" s="76"/>
      <c r="AR155" s="76"/>
      <c r="AS155" s="76"/>
      <c r="AT155" s="76"/>
      <c r="AU155" s="76"/>
      <c r="AV155" s="76"/>
      <c r="AW155" s="76"/>
      <c r="AX155" s="76"/>
      <c r="AY155" s="76"/>
      <c r="AZ155" s="76"/>
      <c r="BA155" s="76"/>
      <c r="BB155" s="76"/>
      <c r="BC155" s="76"/>
      <c r="BD155" s="76"/>
      <c r="BE155" s="76"/>
      <c r="BF155" s="76"/>
      <c r="BG155" s="76"/>
      <c r="BH155" s="76"/>
      <c r="BI155" s="76"/>
      <c r="BJ155" s="76"/>
      <c r="BK155" s="76"/>
      <c r="BL155" s="76"/>
      <c r="BM155" s="76"/>
      <c r="BN155" s="76"/>
      <c r="BO155" s="76"/>
      <c r="BP155" s="76"/>
      <c r="BQ155" s="76"/>
      <c r="BR155" s="76"/>
      <c r="BS155" s="76"/>
      <c r="BT155" s="76"/>
      <c r="BU155" s="76"/>
      <c r="BV155" s="76"/>
      <c r="BW155" s="76"/>
      <c r="BX155" s="76"/>
      <c r="BY155" s="76"/>
      <c r="BZ155" s="76"/>
      <c r="CA155" s="76"/>
      <c r="CB155" s="76"/>
      <c r="CC155" s="76"/>
      <c r="CD155" s="76"/>
      <c r="CE155" s="76"/>
      <c r="CF155" s="76"/>
      <c r="CG155" s="76"/>
      <c r="CH155" s="76"/>
      <c r="CI155" s="76"/>
      <c r="CJ155" s="76"/>
      <c r="CK155" s="76"/>
      <c r="CL155" s="76"/>
      <c r="CM155" s="76"/>
      <c r="CN155" s="76"/>
      <c r="CO155" s="76"/>
      <c r="CP155" s="76"/>
      <c r="CQ155" s="76"/>
      <c r="CR155" s="76"/>
      <c r="CS155" s="76"/>
      <c r="CT155" s="76"/>
      <c r="CU155" s="76"/>
      <c r="CV155" s="76"/>
      <c r="CW155" s="76"/>
      <c r="CX155" s="76"/>
      <c r="CY155" s="76"/>
      <c r="CZ155" s="76"/>
      <c r="DA155" s="76"/>
      <c r="DB155" s="76"/>
      <c r="DC155" s="76"/>
      <c r="DD155" s="76"/>
      <c r="DE155" s="76"/>
      <c r="DF155" s="76"/>
      <c r="DG155" s="76"/>
      <c r="DH155" s="76"/>
      <c r="DI155" s="76"/>
      <c r="DJ155" s="76"/>
      <c r="DK155" s="76"/>
      <c r="DL155" s="76"/>
      <c r="DM155" s="76"/>
      <c r="DN155" s="76"/>
      <c r="DO155" s="76"/>
      <c r="DP155" s="76"/>
      <c r="DQ155" s="76"/>
      <c r="DR155" s="76"/>
      <c r="DS155" s="76"/>
      <c r="DT155" s="76"/>
      <c r="DU155" s="76"/>
      <c r="DV155" s="76"/>
      <c r="DW155" s="76"/>
      <c r="DX155" s="76"/>
      <c r="DY155" s="76"/>
      <c r="DZ155" s="76"/>
      <c r="EA155" s="76"/>
      <c r="EB155" s="76"/>
      <c r="EC155" s="76"/>
      <c r="ED155" s="76"/>
      <c r="EE155" s="76"/>
      <c r="EF155" s="76"/>
      <c r="EG155" s="76"/>
      <c r="EH155" s="76"/>
      <c r="EI155" s="76"/>
      <c r="EJ155" s="76"/>
      <c r="EK155" s="76"/>
      <c r="EL155" s="76"/>
      <c r="EM155" s="76"/>
      <c r="EN155" s="76"/>
      <c r="EO155" s="76"/>
      <c r="EP155" s="76"/>
      <c r="EQ155" s="76"/>
      <c r="ER155" s="76"/>
      <c r="ES155" s="76"/>
      <c r="ET155" s="76"/>
      <c r="EU155" s="76"/>
      <c r="EV155" s="76"/>
      <c r="EW155" s="76"/>
      <c r="EX155" s="76"/>
      <c r="EY155" s="76"/>
      <c r="EZ155" s="76"/>
      <c r="FA155" s="76"/>
      <c r="FB155" s="76"/>
      <c r="FC155" s="76"/>
      <c r="FD155" s="76"/>
      <c r="FE155" s="76"/>
      <c r="FF155" s="76"/>
      <c r="FG155" s="76"/>
      <c r="FH155" s="76"/>
      <c r="FI155" s="76"/>
      <c r="FJ155" s="76"/>
      <c r="FK155" s="76"/>
      <c r="FL155" s="76"/>
      <c r="FM155" s="76"/>
      <c r="FN155" s="76"/>
      <c r="FO155" s="76"/>
      <c r="FP155" s="76"/>
      <c r="FQ155" s="76"/>
      <c r="FR155" s="76"/>
      <c r="FS155" s="76"/>
      <c r="FT155" s="76"/>
      <c r="FU155" s="76"/>
      <c r="FV155" s="76"/>
      <c r="FW155" s="76"/>
      <c r="FX155" s="76"/>
      <c r="FY155" s="76"/>
      <c r="FZ155" s="76"/>
      <c r="GA155" s="76"/>
      <c r="GB155" s="76"/>
      <c r="GC155" s="76"/>
      <c r="GD155" s="76"/>
      <c r="GE155" s="76"/>
      <c r="GF155" s="76"/>
      <c r="GG155" s="76"/>
      <c r="GH155" s="76"/>
      <c r="GI155" s="76"/>
      <c r="GJ155" s="76"/>
      <c r="GK155" s="76"/>
      <c r="GL155" s="76"/>
      <c r="GM155" s="76"/>
      <c r="GN155" s="76"/>
      <c r="GO155" s="76"/>
      <c r="GP155" s="76"/>
      <c r="GQ155" s="76"/>
      <c r="GR155" s="76"/>
      <c r="GS155" s="76"/>
      <c r="GT155" s="76"/>
      <c r="GU155" s="76"/>
      <c r="GV155" s="76"/>
      <c r="GW155" s="76"/>
      <c r="GX155" s="76"/>
      <c r="GY155" s="76"/>
      <c r="GZ155" s="76"/>
      <c r="HA155" s="76"/>
      <c r="HB155" s="76"/>
      <c r="HC155" s="76"/>
      <c r="HD155" s="76"/>
      <c r="HE155" s="76"/>
      <c r="HF155" s="76"/>
      <c r="HG155" s="76"/>
      <c r="HH155" s="76"/>
      <c r="HI155" s="76"/>
      <c r="HJ155" s="76"/>
      <c r="HK155" s="76"/>
      <c r="HL155" s="76"/>
      <c r="HM155" s="76"/>
      <c r="HN155" s="76"/>
      <c r="HO155" s="76"/>
      <c r="HP155" s="76"/>
      <c r="HQ155" s="76"/>
      <c r="HR155" s="76"/>
      <c r="HS155" s="76"/>
      <c r="HT155" s="76"/>
      <c r="HU155" s="76"/>
      <c r="HV155" s="76"/>
      <c r="HW155" s="76"/>
      <c r="HX155" s="76"/>
      <c r="HY155" s="76"/>
      <c r="HZ155" s="76"/>
      <c r="IA155" s="76"/>
      <c r="IB155" s="76"/>
      <c r="IC155" s="76"/>
      <c r="ID155" s="76"/>
      <c r="IE155" s="76"/>
      <c r="IF155" s="76"/>
      <c r="IG155" s="76"/>
      <c r="IH155" s="76"/>
      <c r="II155" s="76"/>
      <c r="IJ155" s="76"/>
      <c r="IK155" s="76"/>
      <c r="IL155" s="76"/>
      <c r="IM155" s="76"/>
      <c r="IN155" s="76"/>
      <c r="IO155" s="76"/>
      <c r="IP155" s="76"/>
      <c r="IQ155" s="76"/>
      <c r="IR155" s="76"/>
      <c r="IS155" s="76"/>
      <c r="IT155" s="76"/>
      <c r="IU155" s="76"/>
      <c r="IV155" s="76"/>
      <c r="IW155" s="76"/>
      <c r="IX155" s="76"/>
      <c r="IY155" s="76"/>
      <c r="IZ155" s="76"/>
      <c r="JA155" s="76"/>
      <c r="JB155" s="76"/>
      <c r="JC155" s="76"/>
      <c r="JD155" s="76"/>
      <c r="JE155" s="76"/>
      <c r="JF155" s="76"/>
      <c r="JG155" s="76"/>
      <c r="JH155" s="76"/>
      <c r="JI155" s="76"/>
      <c r="JJ155" s="76"/>
      <c r="JK155" s="76"/>
      <c r="JL155" s="76"/>
      <c r="JM155" s="76"/>
      <c r="JN155" s="76"/>
      <c r="JO155" s="76"/>
      <c r="JP155" s="76"/>
      <c r="JQ155" s="76"/>
      <c r="JR155" s="76"/>
      <c r="JS155" s="76"/>
      <c r="JT155" s="76"/>
      <c r="JU155" s="76"/>
      <c r="JV155" s="76"/>
      <c r="JW155" s="76"/>
      <c r="JX155" s="76"/>
      <c r="JY155" s="76"/>
      <c r="JZ155" s="76"/>
      <c r="KA155" s="76"/>
      <c r="KB155" s="76"/>
      <c r="KC155" s="76"/>
      <c r="KD155" s="76"/>
      <c r="KE155" s="76"/>
      <c r="KF155" s="76"/>
      <c r="KG155" s="76"/>
      <c r="KH155" s="76"/>
      <c r="KI155" s="76"/>
      <c r="KJ155" s="76"/>
      <c r="KK155" s="76"/>
      <c r="KL155" s="76"/>
      <c r="KM155" s="76"/>
      <c r="KN155" s="76"/>
      <c r="KO155" s="76"/>
      <c r="KP155" s="76"/>
      <c r="KQ155" s="76"/>
      <c r="KR155" s="76"/>
      <c r="KS155" s="76"/>
      <c r="KT155" s="76"/>
      <c r="KU155" s="76"/>
      <c r="KV155" s="76"/>
      <c r="KW155" s="76"/>
      <c r="KX155" s="76"/>
      <c r="KY155" s="76"/>
      <c r="KZ155" s="76"/>
      <c r="LA155" s="76"/>
      <c r="LB155" s="76"/>
      <c r="LC155" s="76"/>
      <c r="LD155" s="76"/>
      <c r="LE155" s="76"/>
      <c r="LF155" s="76"/>
      <c r="LG155" s="76"/>
      <c r="LH155" s="76"/>
      <c r="LI155" s="76"/>
      <c r="LJ155" s="76"/>
      <c r="LK155" s="76"/>
      <c r="LL155" s="76"/>
      <c r="LM155" s="76"/>
      <c r="LN155" s="76"/>
      <c r="LO155" s="76"/>
      <c r="LP155" s="76"/>
      <c r="LQ155" s="76"/>
      <c r="LR155" s="76"/>
      <c r="LS155" s="76"/>
      <c r="LT155" s="76"/>
      <c r="LU155" s="76"/>
      <c r="LV155" s="76"/>
      <c r="LW155" s="76"/>
      <c r="LX155" s="76"/>
      <c r="LY155" s="76"/>
      <c r="LZ155" s="76"/>
      <c r="MA155" s="76"/>
      <c r="MB155" s="76"/>
      <c r="MC155" s="76"/>
      <c r="MD155" s="76"/>
      <c r="ME155" s="76"/>
      <c r="MF155" s="76"/>
      <c r="MG155" s="76"/>
      <c r="MH155" s="76"/>
      <c r="MI155" s="76"/>
      <c r="MJ155" s="76"/>
      <c r="MK155" s="76"/>
      <c r="ML155" s="76"/>
      <c r="MM155" s="76"/>
      <c r="MN155" s="76"/>
      <c r="MO155" s="76"/>
      <c r="MP155" s="76"/>
      <c r="MQ155" s="76"/>
      <c r="MR155" s="76"/>
      <c r="MS155" s="76"/>
      <c r="MT155" s="76"/>
      <c r="MU155" s="76"/>
      <c r="MV155" s="76"/>
      <c r="MW155" s="76"/>
      <c r="MX155" s="76"/>
      <c r="MY155" s="76"/>
      <c r="MZ155" s="76"/>
      <c r="NA155" s="76"/>
      <c r="NB155" s="76"/>
      <c r="NC155" s="76"/>
      <c r="ND155" s="76"/>
      <c r="NE155" s="76"/>
      <c r="NF155" s="76"/>
      <c r="NG155" s="76"/>
      <c r="NH155" s="76"/>
      <c r="NI155" s="76"/>
      <c r="NJ155" s="76"/>
      <c r="NK155" s="76"/>
      <c r="NL155" s="76"/>
      <c r="NM155" s="76"/>
      <c r="NN155" s="76"/>
      <c r="NO155" s="76"/>
      <c r="NP155" s="76"/>
      <c r="NQ155" s="76"/>
      <c r="NR155" s="76"/>
      <c r="NS155" s="76"/>
      <c r="NT155" s="76"/>
      <c r="NU155" s="76"/>
      <c r="NV155" s="76"/>
      <c r="NW155" s="76"/>
      <c r="NX155" s="76"/>
      <c r="NY155" s="76"/>
      <c r="NZ155" s="76"/>
      <c r="OA155" s="76"/>
      <c r="OB155" s="76"/>
      <c r="OC155" s="76"/>
      <c r="OD155" s="76"/>
      <c r="OE155" s="76"/>
      <c r="OF155" s="76"/>
      <c r="OG155" s="76"/>
      <c r="OH155" s="76"/>
      <c r="OI155" s="76"/>
      <c r="OJ155" s="76"/>
      <c r="OK155" s="76"/>
      <c r="OL155" s="76"/>
      <c r="OM155" s="76"/>
      <c r="ON155" s="76"/>
      <c r="OO155" s="76"/>
      <c r="OP155" s="76"/>
      <c r="OQ155" s="76"/>
      <c r="OR155" s="76"/>
      <c r="OS155" s="76"/>
      <c r="OT155" s="76"/>
      <c r="OU155" s="76"/>
      <c r="OV155" s="76"/>
      <c r="OW155" s="76"/>
      <c r="OX155" s="76"/>
      <c r="OY155" s="76"/>
      <c r="OZ155" s="76"/>
      <c r="PA155" s="76"/>
      <c r="PB155" s="76"/>
      <c r="PC155" s="76"/>
      <c r="PD155" s="76"/>
      <c r="PE155" s="76"/>
      <c r="PF155" s="76"/>
      <c r="PG155" s="76"/>
      <c r="PH155" s="76"/>
      <c r="PI155" s="76"/>
      <c r="PJ155" s="76"/>
      <c r="PK155" s="76"/>
      <c r="PL155" s="76"/>
      <c r="PM155" s="76"/>
      <c r="PN155" s="76"/>
      <c r="PO155" s="76"/>
      <c r="PP155" s="76"/>
      <c r="PQ155" s="76"/>
      <c r="PR155" s="76"/>
      <c r="PS155" s="76"/>
      <c r="PT155" s="76"/>
      <c r="PU155" s="76"/>
      <c r="PV155" s="76"/>
      <c r="PW155" s="76"/>
      <c r="PX155" s="76"/>
      <c r="PY155" s="76"/>
      <c r="PZ155" s="76"/>
      <c r="QA155" s="76"/>
      <c r="QB155" s="76"/>
      <c r="QC155" s="76"/>
      <c r="QD155" s="76"/>
      <c r="QE155" s="76"/>
      <c r="QF155" s="76"/>
      <c r="QG155" s="76"/>
      <c r="QH155" s="76"/>
      <c r="QI155" s="76"/>
      <c r="QJ155" s="76"/>
      <c r="QK155" s="76"/>
      <c r="QL155" s="76"/>
      <c r="QM155" s="76"/>
      <c r="QN155" s="76"/>
      <c r="QO155" s="76"/>
      <c r="QP155" s="76"/>
      <c r="QQ155" s="76"/>
      <c r="QR155" s="76"/>
      <c r="QS155" s="76"/>
      <c r="QT155" s="76"/>
      <c r="QU155" s="76"/>
      <c r="QV155" s="76"/>
      <c r="QW155" s="76"/>
      <c r="QX155" s="76"/>
      <c r="QY155" s="76"/>
      <c r="QZ155" s="76"/>
      <c r="RA155" s="76"/>
      <c r="RB155" s="76"/>
      <c r="RC155" s="76"/>
      <c r="RD155" s="76"/>
      <c r="RE155" s="76"/>
      <c r="RF155" s="76"/>
      <c r="RG155" s="76"/>
      <c r="RH155" s="76"/>
      <c r="RI155" s="76"/>
      <c r="RJ155" s="76"/>
      <c r="RK155" s="76"/>
      <c r="RL155" s="76"/>
      <c r="RM155" s="76"/>
      <c r="RN155" s="76"/>
      <c r="RO155" s="76"/>
      <c r="RP155" s="76"/>
      <c r="RQ155" s="76"/>
      <c r="RR155" s="76"/>
      <c r="RS155" s="76"/>
      <c r="RT155" s="76"/>
      <c r="RU155" s="76"/>
      <c r="RV155" s="76"/>
      <c r="RW155" s="76"/>
      <c r="RX155" s="76"/>
      <c r="RY155" s="76"/>
      <c r="RZ155" s="76"/>
      <c r="SA155" s="76"/>
      <c r="SB155" s="76"/>
      <c r="SC155" s="76"/>
      <c r="SD155" s="76"/>
      <c r="SE155" s="76"/>
      <c r="SF155" s="76"/>
      <c r="SG155" s="76"/>
      <c r="SH155" s="76"/>
      <c r="SI155" s="76"/>
      <c r="SJ155" s="76"/>
      <c r="SK155" s="76"/>
      <c r="SL155" s="76"/>
      <c r="SM155" s="76"/>
      <c r="SN155" s="76"/>
      <c r="SO155" s="76"/>
      <c r="SP155" s="76"/>
      <c r="SQ155" s="76"/>
      <c r="SR155" s="76"/>
      <c r="SS155" s="76"/>
      <c r="ST155" s="76"/>
      <c r="SU155" s="76"/>
      <c r="SV155" s="76"/>
      <c r="SW155" s="76"/>
      <c r="SX155" s="76"/>
      <c r="SY155" s="76"/>
      <c r="SZ155" s="76"/>
      <c r="TA155" s="76"/>
      <c r="TB155" s="76"/>
      <c r="TC155" s="76"/>
      <c r="TD155" s="76"/>
      <c r="TE155" s="76"/>
      <c r="TF155" s="76"/>
      <c r="TG155" s="76"/>
      <c r="TH155" s="76"/>
      <c r="TI155" s="76"/>
      <c r="TJ155" s="76"/>
      <c r="TK155" s="76"/>
      <c r="TL155" s="76"/>
      <c r="TM155" s="76"/>
      <c r="TN155" s="76"/>
      <c r="TO155" s="76"/>
      <c r="TP155" s="76"/>
      <c r="TQ155" s="76"/>
      <c r="TR155" s="76"/>
      <c r="TS155" s="76"/>
      <c r="TT155" s="76"/>
      <c r="TU155" s="76"/>
      <c r="TV155" s="76"/>
      <c r="TW155" s="76"/>
      <c r="TX155" s="76"/>
      <c r="TY155" s="76"/>
      <c r="TZ155" s="76"/>
      <c r="UA155" s="76"/>
      <c r="UB155" s="76"/>
      <c r="UC155" s="76"/>
      <c r="UD155" s="76"/>
      <c r="UE155" s="76"/>
      <c r="UF155" s="76"/>
      <c r="UG155" s="76"/>
      <c r="UH155" s="76"/>
      <c r="UI155" s="76"/>
      <c r="UJ155" s="76"/>
      <c r="UK155" s="76"/>
      <c r="UL155" s="76"/>
      <c r="UM155" s="76"/>
      <c r="UN155" s="76"/>
      <c r="UO155" s="76"/>
      <c r="UP155" s="76"/>
      <c r="UQ155" s="76"/>
      <c r="UR155" s="76"/>
      <c r="US155" s="76"/>
      <c r="UT155" s="76"/>
      <c r="UU155" s="76"/>
      <c r="UV155" s="76"/>
      <c r="UW155" s="76"/>
      <c r="UX155" s="76"/>
      <c r="UY155" s="76"/>
      <c r="UZ155" s="76"/>
      <c r="VA155" s="76"/>
      <c r="VB155" s="76"/>
      <c r="VC155" s="76"/>
      <c r="VD155" s="76"/>
      <c r="VE155" s="76"/>
      <c r="VF155" s="76"/>
      <c r="VG155" s="76"/>
      <c r="VH155" s="76"/>
      <c r="VI155" s="76"/>
      <c r="VJ155" s="76"/>
      <c r="VK155" s="76"/>
      <c r="VL155" s="76"/>
      <c r="VM155" s="76"/>
      <c r="VN155" s="76"/>
      <c r="VO155" s="76"/>
      <c r="VP155" s="76"/>
      <c r="VQ155" s="76"/>
      <c r="VR155" s="76"/>
      <c r="VS155" s="76"/>
      <c r="VT155" s="76"/>
      <c r="VU155" s="76"/>
      <c r="VV155" s="76"/>
      <c r="VW155" s="76"/>
      <c r="VX155" s="76"/>
      <c r="VY155" s="76"/>
      <c r="VZ155" s="76"/>
      <c r="WA155" s="76"/>
      <c r="WB155" s="76"/>
      <c r="WC155" s="76"/>
      <c r="WD155" s="76"/>
      <c r="WE155" s="76"/>
      <c r="WF155" s="76"/>
      <c r="WG155" s="76"/>
      <c r="WH155" s="76"/>
      <c r="WI155" s="76"/>
      <c r="WJ155" s="76"/>
      <c r="WK155" s="76"/>
      <c r="WL155" s="76"/>
      <c r="WM155" s="76"/>
      <c r="WN155" s="76"/>
      <c r="WO155" s="76"/>
      <c r="WP155" s="76"/>
      <c r="WQ155" s="76"/>
      <c r="WR155" s="76"/>
      <c r="WS155" s="76"/>
      <c r="WT155" s="76"/>
      <c r="WU155" s="76"/>
      <c r="WV155" s="76"/>
      <c r="WW155" s="76"/>
      <c r="WX155" s="76"/>
      <c r="WY155" s="76"/>
      <c r="WZ155" s="76"/>
      <c r="XA155" s="76"/>
      <c r="XB155" s="76"/>
      <c r="XC155" s="76"/>
      <c r="XD155" s="76"/>
      <c r="XE155" s="76"/>
      <c r="XF155" s="76"/>
      <c r="XG155" s="76"/>
      <c r="XH155" s="76"/>
      <c r="XI155" s="76"/>
      <c r="XJ155" s="76"/>
      <c r="XK155" s="76"/>
      <c r="XL155" s="76"/>
      <c r="XM155" s="76"/>
      <c r="XN155" s="76"/>
      <c r="XO155" s="76"/>
      <c r="XP155" s="76"/>
      <c r="XQ155" s="76"/>
      <c r="XR155" s="76"/>
      <c r="XS155" s="76"/>
      <c r="XT155" s="76"/>
      <c r="XU155" s="76"/>
      <c r="XV155" s="76"/>
      <c r="XW155" s="76"/>
      <c r="XX155" s="76"/>
      <c r="XY155" s="76"/>
      <c r="XZ155" s="76"/>
      <c r="YA155" s="76"/>
      <c r="YB155" s="76"/>
      <c r="YC155" s="76"/>
      <c r="YD155" s="76"/>
      <c r="YE155" s="76"/>
      <c r="YF155" s="76"/>
      <c r="YG155" s="76"/>
      <c r="YH155" s="76"/>
      <c r="YI155" s="76"/>
      <c r="YJ155" s="76"/>
      <c r="YK155" s="76"/>
      <c r="YL155" s="76"/>
      <c r="YM155" s="76"/>
      <c r="YN155" s="76"/>
      <c r="YO155" s="76"/>
      <c r="YP155" s="76"/>
      <c r="YQ155" s="76"/>
      <c r="YR155" s="76"/>
      <c r="YS155" s="76"/>
      <c r="YT155" s="76"/>
      <c r="YU155" s="76"/>
      <c r="YV155" s="76"/>
      <c r="YW155" s="76"/>
      <c r="YX155" s="76"/>
      <c r="YY155" s="76"/>
      <c r="YZ155" s="76"/>
      <c r="ZA155" s="76"/>
      <c r="ZB155" s="76"/>
      <c r="ZC155" s="76"/>
      <c r="ZD155" s="76"/>
      <c r="ZE155" s="76"/>
      <c r="ZF155" s="76"/>
      <c r="ZG155" s="76"/>
      <c r="ZH155" s="76"/>
      <c r="ZI155" s="76"/>
      <c r="ZJ155" s="76"/>
      <c r="ZK155" s="76"/>
      <c r="ZL155" s="76"/>
      <c r="ZM155" s="76"/>
      <c r="ZN155" s="76"/>
      <c r="ZO155" s="76"/>
      <c r="ZP155" s="76"/>
      <c r="ZQ155" s="76"/>
      <c r="ZR155" s="76"/>
      <c r="ZS155" s="76"/>
      <c r="ZT155" s="76"/>
      <c r="ZU155" s="76"/>
      <c r="ZV155" s="76"/>
      <c r="ZW155" s="76"/>
      <c r="ZX155" s="76"/>
      <c r="ZY155" s="76"/>
      <c r="ZZ155" s="76"/>
      <c r="AAA155" s="76"/>
      <c r="AAB155" s="76"/>
      <c r="AAC155" s="76"/>
      <c r="AAD155" s="76"/>
      <c r="AAE155" s="76"/>
      <c r="AAF155" s="76"/>
      <c r="AAG155" s="76"/>
      <c r="AAH155" s="76"/>
      <c r="AAI155" s="76"/>
      <c r="AAJ155" s="76"/>
      <c r="AAK155" s="76"/>
      <c r="AAL155" s="76"/>
      <c r="AAM155" s="76"/>
      <c r="AAN155" s="76"/>
      <c r="AAO155" s="76"/>
      <c r="AAP155" s="76"/>
      <c r="AAQ155" s="76"/>
      <c r="AAR155" s="76"/>
      <c r="AAS155" s="76"/>
      <c r="AAT155" s="76"/>
      <c r="AAU155" s="76"/>
      <c r="AAV155" s="76"/>
      <c r="AAW155" s="76"/>
      <c r="AAX155" s="76"/>
      <c r="AAY155" s="76"/>
      <c r="AAZ155" s="76"/>
      <c r="ABA155" s="76"/>
      <c r="ABB155" s="76"/>
      <c r="ABC155" s="76"/>
      <c r="ABD155" s="76"/>
      <c r="ABE155" s="76"/>
      <c r="ABF155" s="76"/>
      <c r="ABG155" s="76"/>
      <c r="ABH155" s="76"/>
      <c r="ABI155" s="76"/>
      <c r="ABJ155" s="76"/>
      <c r="ABK155" s="76"/>
      <c r="ABL155" s="76"/>
      <c r="ABM155" s="76"/>
      <c r="ABN155" s="76"/>
      <c r="ABO155" s="76"/>
      <c r="ABP155" s="76"/>
      <c r="ABQ155" s="76"/>
      <c r="ABR155" s="76"/>
      <c r="ABS155" s="76"/>
      <c r="ABT155" s="76"/>
      <c r="ABU155" s="76"/>
      <c r="ABV155" s="76"/>
      <c r="ABW155" s="76"/>
      <c r="ABX155" s="76"/>
      <c r="ABY155" s="76"/>
      <c r="ABZ155" s="76"/>
      <c r="ACA155" s="76"/>
      <c r="ACB155" s="76"/>
      <c r="ACC155" s="76"/>
      <c r="ACD155" s="76"/>
      <c r="ACE155" s="76"/>
      <c r="ACF155" s="76"/>
      <c r="ACG155" s="76"/>
      <c r="ACH155" s="76"/>
      <c r="ACI155" s="76"/>
      <c r="ACJ155" s="76"/>
      <c r="ACK155" s="76"/>
      <c r="ACL155" s="76"/>
      <c r="ACM155" s="76"/>
      <c r="ACN155" s="76"/>
      <c r="ACO155" s="76"/>
      <c r="ACP155" s="76"/>
      <c r="ACQ155" s="76"/>
      <c r="ACR155" s="76"/>
      <c r="ACS155" s="76"/>
      <c r="ACT155" s="76"/>
      <c r="ACU155" s="76"/>
      <c r="ACV155" s="76"/>
      <c r="ACW155" s="76"/>
      <c r="ACX155" s="76"/>
      <c r="ACY155" s="76"/>
      <c r="ACZ155" s="76"/>
      <c r="ADA155" s="76"/>
      <c r="ADB155" s="76"/>
      <c r="ADC155" s="76"/>
      <c r="ADD155" s="76"/>
      <c r="ADE155" s="76"/>
      <c r="ADF155" s="76"/>
      <c r="ADG155" s="76"/>
      <c r="ADH155" s="76"/>
      <c r="ADI155" s="76"/>
      <c r="ADJ155" s="76"/>
      <c r="ADK155" s="76"/>
      <c r="ADL155" s="76"/>
      <c r="ADM155" s="76"/>
      <c r="ADN155" s="76"/>
      <c r="ADO155" s="76"/>
      <c r="ADP155" s="76"/>
      <c r="ADQ155" s="76"/>
      <c r="ADR155" s="76"/>
      <c r="ADS155" s="76"/>
      <c r="ADT155" s="76"/>
      <c r="ADU155" s="76"/>
      <c r="ADV155" s="76"/>
      <c r="ADW155" s="76"/>
      <c r="ADX155" s="76"/>
      <c r="ADY155" s="76"/>
      <c r="ADZ155" s="76"/>
      <c r="AEA155" s="76"/>
      <c r="AEB155" s="76"/>
      <c r="AEC155" s="76"/>
      <c r="AED155" s="76"/>
      <c r="AEE155" s="76"/>
      <c r="AEF155" s="76"/>
      <c r="AEG155" s="76"/>
      <c r="AEH155" s="76"/>
      <c r="AEI155" s="76"/>
      <c r="AEJ155" s="76"/>
      <c r="AEK155" s="76"/>
      <c r="AEL155" s="76"/>
      <c r="AEM155" s="76"/>
      <c r="AEN155" s="76"/>
      <c r="AEO155" s="76"/>
      <c r="AEP155" s="76"/>
      <c r="AEQ155" s="76"/>
      <c r="AER155" s="76"/>
      <c r="AES155" s="76"/>
      <c r="AET155" s="76"/>
      <c r="AEU155" s="76"/>
      <c r="AEV155" s="76"/>
      <c r="AEW155" s="76"/>
      <c r="AEX155" s="76"/>
      <c r="AEY155" s="76"/>
      <c r="AEZ155" s="76"/>
      <c r="AFA155" s="76"/>
      <c r="AFB155" s="76"/>
      <c r="AFC155" s="76"/>
      <c r="AFD155" s="76"/>
      <c r="AFE155" s="76"/>
      <c r="AFF155" s="76"/>
      <c r="AFG155" s="76"/>
      <c r="AFH155" s="76"/>
      <c r="AFI155" s="76"/>
      <c r="AFJ155" s="76"/>
      <c r="AFK155" s="76"/>
      <c r="AFL155" s="76"/>
      <c r="AFM155" s="76"/>
      <c r="AFN155" s="76"/>
      <c r="AFO155" s="76"/>
      <c r="AFP155" s="76"/>
      <c r="AFQ155" s="76"/>
      <c r="AFR155" s="76"/>
      <c r="AFS155" s="76"/>
      <c r="AFT155" s="76"/>
      <c r="AFU155" s="76"/>
      <c r="AFV155" s="76"/>
      <c r="AFW155" s="76"/>
      <c r="AFX155" s="76"/>
      <c r="AFY155" s="76"/>
      <c r="AFZ155" s="76"/>
      <c r="AGA155" s="76"/>
      <c r="AGB155" s="76"/>
      <c r="AGC155" s="76"/>
      <c r="AGD155" s="76"/>
      <c r="AGE155" s="76"/>
      <c r="AGF155" s="76"/>
      <c r="AGG155" s="76"/>
      <c r="AGH155" s="76"/>
      <c r="AGI155" s="76"/>
      <c r="AGJ155" s="76"/>
      <c r="AGK155" s="76"/>
      <c r="AGL155" s="76"/>
      <c r="AGM155" s="76"/>
      <c r="AGN155" s="76"/>
      <c r="AGO155" s="76"/>
      <c r="AGP155" s="76"/>
      <c r="AGQ155" s="76"/>
      <c r="AGR155" s="76"/>
      <c r="AGS155" s="76"/>
      <c r="AGT155" s="76"/>
      <c r="AGU155" s="76"/>
      <c r="AGV155" s="76"/>
      <c r="AGW155" s="76"/>
      <c r="AGX155" s="76"/>
      <c r="AGY155" s="76"/>
      <c r="AGZ155" s="76"/>
      <c r="AHA155" s="76"/>
      <c r="AHB155" s="76"/>
      <c r="AHC155" s="76"/>
      <c r="AHD155" s="76"/>
      <c r="AHE155" s="76"/>
      <c r="AHF155" s="76"/>
      <c r="AHG155" s="76"/>
      <c r="AHH155" s="76"/>
      <c r="AHI155" s="76"/>
      <c r="AHJ155" s="76"/>
      <c r="AHK155" s="76"/>
      <c r="AHL155" s="76"/>
      <c r="AHM155" s="76"/>
      <c r="AHN155" s="76"/>
      <c r="AHO155" s="76"/>
      <c r="AHP155" s="76"/>
      <c r="AHQ155" s="76"/>
      <c r="AHR155" s="76"/>
      <c r="AHS155" s="76"/>
      <c r="AHT155" s="76"/>
      <c r="AHU155" s="76"/>
      <c r="AHV155" s="76"/>
      <c r="AHW155" s="76"/>
      <c r="AHX155" s="76"/>
      <c r="AHY155" s="76"/>
      <c r="AHZ155" s="76"/>
      <c r="AIA155" s="76"/>
      <c r="AIB155" s="76"/>
      <c r="AIC155" s="76"/>
      <c r="AID155" s="76"/>
      <c r="AIE155" s="76"/>
      <c r="AIF155" s="76"/>
      <c r="AIG155" s="76"/>
      <c r="AIH155" s="76"/>
      <c r="AII155" s="76"/>
      <c r="AIJ155" s="76"/>
      <c r="AIK155" s="76"/>
      <c r="AIL155" s="76"/>
      <c r="AIM155" s="76"/>
      <c r="AIN155" s="76"/>
      <c r="AIO155" s="76"/>
      <c r="AIP155" s="76"/>
      <c r="AIQ155" s="76"/>
      <c r="AIR155" s="76"/>
      <c r="AIS155" s="76"/>
      <c r="AIT155" s="76"/>
      <c r="AIU155" s="76"/>
      <c r="AIV155" s="76"/>
      <c r="AIW155" s="76"/>
      <c r="AIX155" s="76"/>
      <c r="AIY155" s="76"/>
      <c r="AIZ155" s="76"/>
      <c r="AJA155" s="76"/>
      <c r="AJB155" s="76"/>
      <c r="AJC155" s="76"/>
      <c r="AJD155" s="76"/>
      <c r="AJE155" s="76"/>
      <c r="AJF155" s="76"/>
      <c r="AJG155" s="76"/>
      <c r="AJH155" s="76"/>
      <c r="AJI155" s="76"/>
      <c r="AJJ155" s="76"/>
      <c r="AJK155" s="76"/>
      <c r="AJL155" s="76"/>
      <c r="AJM155" s="76"/>
      <c r="AJN155" s="76"/>
      <c r="AJO155" s="76"/>
      <c r="AJP155" s="76"/>
      <c r="AJQ155" s="76"/>
      <c r="AJR155" s="76"/>
      <c r="AJS155" s="76"/>
      <c r="AJT155" s="76"/>
      <c r="AJU155" s="76"/>
      <c r="AJV155" s="76"/>
      <c r="AJW155" s="76"/>
      <c r="AJX155" s="76"/>
      <c r="AJY155" s="76"/>
      <c r="AJZ155" s="76"/>
      <c r="AKA155" s="76"/>
      <c r="AKB155" s="76"/>
      <c r="AKC155" s="76"/>
      <c r="AKD155" s="76"/>
      <c r="AKE155" s="76"/>
      <c r="AKF155" s="76"/>
      <c r="AKG155" s="76"/>
      <c r="AKH155" s="76"/>
      <c r="AKI155" s="76"/>
      <c r="AKJ155" s="76"/>
      <c r="AKK155" s="76"/>
      <c r="AKL155" s="76"/>
      <c r="AKM155" s="76"/>
      <c r="AKN155" s="76"/>
      <c r="AKO155" s="76"/>
      <c r="AKP155" s="76"/>
      <c r="AKQ155" s="76"/>
      <c r="AKR155" s="76"/>
      <c r="AKS155" s="76"/>
      <c r="AKT155" s="76"/>
      <c r="AKU155" s="76"/>
      <c r="AKV155" s="76"/>
      <c r="AKW155" s="76"/>
      <c r="AKX155" s="76"/>
      <c r="AKY155" s="76"/>
      <c r="AKZ155" s="76"/>
      <c r="ALA155" s="76"/>
      <c r="ALB155" s="76"/>
      <c r="ALC155" s="76"/>
      <c r="ALD155" s="76"/>
      <c r="ALE155" s="76"/>
      <c r="ALF155" s="76"/>
      <c r="ALG155" s="76"/>
      <c r="ALH155" s="76"/>
      <c r="ALI155" s="76"/>
      <c r="ALJ155" s="76"/>
      <c r="ALK155" s="76"/>
      <c r="ALL155" s="76"/>
      <c r="ALM155" s="76"/>
      <c r="ALN155" s="76"/>
      <c r="ALO155" s="76"/>
      <c r="ALP155" s="76"/>
      <c r="ALQ155" s="76"/>
      <c r="ALR155" s="76"/>
      <c r="ALS155" s="76"/>
      <c r="ALT155" s="76"/>
      <c r="ALU155" s="76"/>
      <c r="ALV155" s="76"/>
      <c r="ALW155" s="76"/>
      <c r="ALX155" s="76"/>
      <c r="ALY155" s="76"/>
      <c r="ALZ155" s="76"/>
      <c r="AMA155" s="76"/>
      <c r="AMB155" s="76"/>
      <c r="AMC155" s="76"/>
      <c r="AMD155" s="76"/>
      <c r="AME155" s="76"/>
    </row>
    <row r="156" spans="1:1019" s="80" customFormat="1">
      <c r="A156" s="20" t="s">
        <v>264</v>
      </c>
      <c r="B156" s="21" t="s">
        <v>64</v>
      </c>
      <c r="C156" s="21" t="s">
        <v>96</v>
      </c>
      <c r="D156" s="71" t="s">
        <v>164</v>
      </c>
      <c r="E156" s="22" t="s">
        <v>62</v>
      </c>
      <c r="F156" s="59">
        <f>F153</f>
        <v>14.4</v>
      </c>
      <c r="G156" s="23">
        <v>368.59</v>
      </c>
      <c r="H156" s="69">
        <f t="shared" si="52"/>
        <v>0.15</v>
      </c>
      <c r="I156" s="23">
        <f t="shared" si="53"/>
        <v>423.88</v>
      </c>
      <c r="J156" s="23">
        <f t="shared" si="54"/>
        <v>6103.87</v>
      </c>
      <c r="K156" s="78">
        <f t="shared" si="55"/>
        <v>5307.6959999999999</v>
      </c>
      <c r="L156" s="76"/>
      <c r="M156" s="79"/>
      <c r="N156" s="76"/>
      <c r="O156" s="76"/>
      <c r="P156" s="76"/>
      <c r="Q156" s="76"/>
      <c r="R156" s="76"/>
      <c r="S156" s="76"/>
      <c r="T156" s="76"/>
      <c r="U156" s="76"/>
      <c r="V156" s="76"/>
      <c r="W156" s="76"/>
      <c r="X156" s="76"/>
      <c r="Y156" s="76"/>
      <c r="Z156" s="76"/>
      <c r="AA156" s="76"/>
      <c r="AB156" s="76"/>
      <c r="AC156" s="76"/>
      <c r="AD156" s="76"/>
      <c r="AE156" s="76"/>
      <c r="AF156" s="76"/>
      <c r="AG156" s="76"/>
      <c r="AH156" s="76"/>
      <c r="AI156" s="76"/>
      <c r="AJ156" s="76"/>
      <c r="AK156" s="76"/>
      <c r="AL156" s="76"/>
      <c r="AM156" s="76"/>
      <c r="AN156" s="76"/>
      <c r="AO156" s="76"/>
      <c r="AP156" s="76"/>
      <c r="AQ156" s="76"/>
      <c r="AR156" s="76"/>
      <c r="AS156" s="76"/>
      <c r="AT156" s="76"/>
      <c r="AU156" s="76"/>
      <c r="AV156" s="76"/>
      <c r="AW156" s="76"/>
      <c r="AX156" s="76"/>
      <c r="AY156" s="76"/>
      <c r="AZ156" s="76"/>
      <c r="BA156" s="76"/>
      <c r="BB156" s="76"/>
      <c r="BC156" s="76"/>
      <c r="BD156" s="76"/>
      <c r="BE156" s="76"/>
      <c r="BF156" s="76"/>
      <c r="BG156" s="76"/>
      <c r="BH156" s="76"/>
      <c r="BI156" s="76"/>
      <c r="BJ156" s="76"/>
      <c r="BK156" s="76"/>
      <c r="BL156" s="76"/>
      <c r="BM156" s="76"/>
      <c r="BN156" s="76"/>
      <c r="BO156" s="76"/>
      <c r="BP156" s="76"/>
      <c r="BQ156" s="76"/>
      <c r="BR156" s="76"/>
      <c r="BS156" s="76"/>
      <c r="BT156" s="76"/>
      <c r="BU156" s="76"/>
      <c r="BV156" s="76"/>
      <c r="BW156" s="76"/>
      <c r="BX156" s="76"/>
      <c r="BY156" s="76"/>
      <c r="BZ156" s="76"/>
      <c r="CA156" s="76"/>
      <c r="CB156" s="76"/>
      <c r="CC156" s="76"/>
      <c r="CD156" s="76"/>
      <c r="CE156" s="76"/>
      <c r="CF156" s="76"/>
      <c r="CG156" s="76"/>
      <c r="CH156" s="76"/>
      <c r="CI156" s="76"/>
      <c r="CJ156" s="76"/>
      <c r="CK156" s="76"/>
      <c r="CL156" s="76"/>
      <c r="CM156" s="76"/>
      <c r="CN156" s="76"/>
      <c r="CO156" s="76"/>
      <c r="CP156" s="76"/>
      <c r="CQ156" s="76"/>
      <c r="CR156" s="76"/>
      <c r="CS156" s="76"/>
      <c r="CT156" s="76"/>
      <c r="CU156" s="76"/>
      <c r="CV156" s="76"/>
      <c r="CW156" s="76"/>
      <c r="CX156" s="76"/>
      <c r="CY156" s="76"/>
      <c r="CZ156" s="76"/>
      <c r="DA156" s="76"/>
      <c r="DB156" s="76"/>
      <c r="DC156" s="76"/>
      <c r="DD156" s="76"/>
      <c r="DE156" s="76"/>
      <c r="DF156" s="76"/>
      <c r="DG156" s="76"/>
      <c r="DH156" s="76"/>
      <c r="DI156" s="76"/>
      <c r="DJ156" s="76"/>
      <c r="DK156" s="76"/>
      <c r="DL156" s="76"/>
      <c r="DM156" s="76"/>
      <c r="DN156" s="76"/>
      <c r="DO156" s="76"/>
      <c r="DP156" s="76"/>
      <c r="DQ156" s="76"/>
      <c r="DR156" s="76"/>
      <c r="DS156" s="76"/>
      <c r="DT156" s="76"/>
      <c r="DU156" s="76"/>
      <c r="DV156" s="76"/>
      <c r="DW156" s="76"/>
      <c r="DX156" s="76"/>
      <c r="DY156" s="76"/>
      <c r="DZ156" s="76"/>
      <c r="EA156" s="76"/>
      <c r="EB156" s="76"/>
      <c r="EC156" s="76"/>
      <c r="ED156" s="76"/>
      <c r="EE156" s="76"/>
      <c r="EF156" s="76"/>
      <c r="EG156" s="76"/>
      <c r="EH156" s="76"/>
      <c r="EI156" s="76"/>
      <c r="EJ156" s="76"/>
      <c r="EK156" s="76"/>
      <c r="EL156" s="76"/>
      <c r="EM156" s="76"/>
      <c r="EN156" s="76"/>
      <c r="EO156" s="76"/>
      <c r="EP156" s="76"/>
      <c r="EQ156" s="76"/>
      <c r="ER156" s="76"/>
      <c r="ES156" s="76"/>
      <c r="ET156" s="76"/>
      <c r="EU156" s="76"/>
      <c r="EV156" s="76"/>
      <c r="EW156" s="76"/>
      <c r="EX156" s="76"/>
      <c r="EY156" s="76"/>
      <c r="EZ156" s="76"/>
      <c r="FA156" s="76"/>
      <c r="FB156" s="76"/>
      <c r="FC156" s="76"/>
      <c r="FD156" s="76"/>
      <c r="FE156" s="76"/>
      <c r="FF156" s="76"/>
      <c r="FG156" s="76"/>
      <c r="FH156" s="76"/>
      <c r="FI156" s="76"/>
      <c r="FJ156" s="76"/>
      <c r="FK156" s="76"/>
      <c r="FL156" s="76"/>
      <c r="FM156" s="76"/>
      <c r="FN156" s="76"/>
      <c r="FO156" s="76"/>
      <c r="FP156" s="76"/>
      <c r="FQ156" s="76"/>
      <c r="FR156" s="76"/>
      <c r="FS156" s="76"/>
      <c r="FT156" s="76"/>
      <c r="FU156" s="76"/>
      <c r="FV156" s="76"/>
      <c r="FW156" s="76"/>
      <c r="FX156" s="76"/>
      <c r="FY156" s="76"/>
      <c r="FZ156" s="76"/>
      <c r="GA156" s="76"/>
      <c r="GB156" s="76"/>
      <c r="GC156" s="76"/>
      <c r="GD156" s="76"/>
      <c r="GE156" s="76"/>
      <c r="GF156" s="76"/>
      <c r="GG156" s="76"/>
      <c r="GH156" s="76"/>
      <c r="GI156" s="76"/>
      <c r="GJ156" s="76"/>
      <c r="GK156" s="76"/>
      <c r="GL156" s="76"/>
      <c r="GM156" s="76"/>
      <c r="GN156" s="76"/>
      <c r="GO156" s="76"/>
      <c r="GP156" s="76"/>
      <c r="GQ156" s="76"/>
      <c r="GR156" s="76"/>
      <c r="GS156" s="76"/>
      <c r="GT156" s="76"/>
      <c r="GU156" s="76"/>
      <c r="GV156" s="76"/>
      <c r="GW156" s="76"/>
      <c r="GX156" s="76"/>
      <c r="GY156" s="76"/>
      <c r="GZ156" s="76"/>
      <c r="HA156" s="76"/>
      <c r="HB156" s="76"/>
      <c r="HC156" s="76"/>
      <c r="HD156" s="76"/>
      <c r="HE156" s="76"/>
      <c r="HF156" s="76"/>
      <c r="HG156" s="76"/>
      <c r="HH156" s="76"/>
      <c r="HI156" s="76"/>
      <c r="HJ156" s="76"/>
      <c r="HK156" s="76"/>
      <c r="HL156" s="76"/>
      <c r="HM156" s="76"/>
      <c r="HN156" s="76"/>
      <c r="HO156" s="76"/>
      <c r="HP156" s="76"/>
      <c r="HQ156" s="76"/>
      <c r="HR156" s="76"/>
      <c r="HS156" s="76"/>
      <c r="HT156" s="76"/>
      <c r="HU156" s="76"/>
      <c r="HV156" s="76"/>
      <c r="HW156" s="76"/>
      <c r="HX156" s="76"/>
      <c r="HY156" s="76"/>
      <c r="HZ156" s="76"/>
      <c r="IA156" s="76"/>
      <c r="IB156" s="76"/>
      <c r="IC156" s="76"/>
      <c r="ID156" s="76"/>
      <c r="IE156" s="76"/>
      <c r="IF156" s="76"/>
      <c r="IG156" s="76"/>
      <c r="IH156" s="76"/>
      <c r="II156" s="76"/>
      <c r="IJ156" s="76"/>
      <c r="IK156" s="76"/>
      <c r="IL156" s="76"/>
      <c r="IM156" s="76"/>
      <c r="IN156" s="76"/>
      <c r="IO156" s="76"/>
      <c r="IP156" s="76"/>
      <c r="IQ156" s="76"/>
      <c r="IR156" s="76"/>
      <c r="IS156" s="76"/>
      <c r="IT156" s="76"/>
      <c r="IU156" s="76"/>
      <c r="IV156" s="76"/>
      <c r="IW156" s="76"/>
      <c r="IX156" s="76"/>
      <c r="IY156" s="76"/>
      <c r="IZ156" s="76"/>
      <c r="JA156" s="76"/>
      <c r="JB156" s="76"/>
      <c r="JC156" s="76"/>
      <c r="JD156" s="76"/>
      <c r="JE156" s="76"/>
      <c r="JF156" s="76"/>
      <c r="JG156" s="76"/>
      <c r="JH156" s="76"/>
      <c r="JI156" s="76"/>
      <c r="JJ156" s="76"/>
      <c r="JK156" s="76"/>
      <c r="JL156" s="76"/>
      <c r="JM156" s="76"/>
      <c r="JN156" s="76"/>
      <c r="JO156" s="76"/>
      <c r="JP156" s="76"/>
      <c r="JQ156" s="76"/>
      <c r="JR156" s="76"/>
      <c r="JS156" s="76"/>
      <c r="JT156" s="76"/>
      <c r="JU156" s="76"/>
      <c r="JV156" s="76"/>
      <c r="JW156" s="76"/>
      <c r="JX156" s="76"/>
      <c r="JY156" s="76"/>
      <c r="JZ156" s="76"/>
      <c r="KA156" s="76"/>
      <c r="KB156" s="76"/>
      <c r="KC156" s="76"/>
      <c r="KD156" s="76"/>
      <c r="KE156" s="76"/>
      <c r="KF156" s="76"/>
      <c r="KG156" s="76"/>
      <c r="KH156" s="76"/>
      <c r="KI156" s="76"/>
      <c r="KJ156" s="76"/>
      <c r="KK156" s="76"/>
      <c r="KL156" s="76"/>
      <c r="KM156" s="76"/>
      <c r="KN156" s="76"/>
      <c r="KO156" s="76"/>
      <c r="KP156" s="76"/>
      <c r="KQ156" s="76"/>
      <c r="KR156" s="76"/>
      <c r="KS156" s="76"/>
      <c r="KT156" s="76"/>
      <c r="KU156" s="76"/>
      <c r="KV156" s="76"/>
      <c r="KW156" s="76"/>
      <c r="KX156" s="76"/>
      <c r="KY156" s="76"/>
      <c r="KZ156" s="76"/>
      <c r="LA156" s="76"/>
      <c r="LB156" s="76"/>
      <c r="LC156" s="76"/>
      <c r="LD156" s="76"/>
      <c r="LE156" s="76"/>
      <c r="LF156" s="76"/>
      <c r="LG156" s="76"/>
      <c r="LH156" s="76"/>
      <c r="LI156" s="76"/>
      <c r="LJ156" s="76"/>
      <c r="LK156" s="76"/>
      <c r="LL156" s="76"/>
      <c r="LM156" s="76"/>
      <c r="LN156" s="76"/>
      <c r="LO156" s="76"/>
      <c r="LP156" s="76"/>
      <c r="LQ156" s="76"/>
      <c r="LR156" s="76"/>
      <c r="LS156" s="76"/>
      <c r="LT156" s="76"/>
      <c r="LU156" s="76"/>
      <c r="LV156" s="76"/>
      <c r="LW156" s="76"/>
      <c r="LX156" s="76"/>
      <c r="LY156" s="76"/>
      <c r="LZ156" s="76"/>
      <c r="MA156" s="76"/>
      <c r="MB156" s="76"/>
      <c r="MC156" s="76"/>
      <c r="MD156" s="76"/>
      <c r="ME156" s="76"/>
      <c r="MF156" s="76"/>
      <c r="MG156" s="76"/>
      <c r="MH156" s="76"/>
      <c r="MI156" s="76"/>
      <c r="MJ156" s="76"/>
      <c r="MK156" s="76"/>
      <c r="ML156" s="76"/>
      <c r="MM156" s="76"/>
      <c r="MN156" s="76"/>
      <c r="MO156" s="76"/>
      <c r="MP156" s="76"/>
      <c r="MQ156" s="76"/>
      <c r="MR156" s="76"/>
      <c r="MS156" s="76"/>
      <c r="MT156" s="76"/>
      <c r="MU156" s="76"/>
      <c r="MV156" s="76"/>
      <c r="MW156" s="76"/>
      <c r="MX156" s="76"/>
      <c r="MY156" s="76"/>
      <c r="MZ156" s="76"/>
      <c r="NA156" s="76"/>
      <c r="NB156" s="76"/>
      <c r="NC156" s="76"/>
      <c r="ND156" s="76"/>
      <c r="NE156" s="76"/>
      <c r="NF156" s="76"/>
      <c r="NG156" s="76"/>
      <c r="NH156" s="76"/>
      <c r="NI156" s="76"/>
      <c r="NJ156" s="76"/>
      <c r="NK156" s="76"/>
      <c r="NL156" s="76"/>
      <c r="NM156" s="76"/>
      <c r="NN156" s="76"/>
      <c r="NO156" s="76"/>
      <c r="NP156" s="76"/>
      <c r="NQ156" s="76"/>
      <c r="NR156" s="76"/>
      <c r="NS156" s="76"/>
      <c r="NT156" s="76"/>
      <c r="NU156" s="76"/>
      <c r="NV156" s="76"/>
      <c r="NW156" s="76"/>
      <c r="NX156" s="76"/>
      <c r="NY156" s="76"/>
      <c r="NZ156" s="76"/>
      <c r="OA156" s="76"/>
      <c r="OB156" s="76"/>
      <c r="OC156" s="76"/>
      <c r="OD156" s="76"/>
      <c r="OE156" s="76"/>
      <c r="OF156" s="76"/>
      <c r="OG156" s="76"/>
      <c r="OH156" s="76"/>
      <c r="OI156" s="76"/>
      <c r="OJ156" s="76"/>
      <c r="OK156" s="76"/>
      <c r="OL156" s="76"/>
      <c r="OM156" s="76"/>
      <c r="ON156" s="76"/>
      <c r="OO156" s="76"/>
      <c r="OP156" s="76"/>
      <c r="OQ156" s="76"/>
      <c r="OR156" s="76"/>
      <c r="OS156" s="76"/>
      <c r="OT156" s="76"/>
      <c r="OU156" s="76"/>
      <c r="OV156" s="76"/>
      <c r="OW156" s="76"/>
      <c r="OX156" s="76"/>
      <c r="OY156" s="76"/>
      <c r="OZ156" s="76"/>
      <c r="PA156" s="76"/>
      <c r="PB156" s="76"/>
      <c r="PC156" s="76"/>
      <c r="PD156" s="76"/>
      <c r="PE156" s="76"/>
      <c r="PF156" s="76"/>
      <c r="PG156" s="76"/>
      <c r="PH156" s="76"/>
      <c r="PI156" s="76"/>
      <c r="PJ156" s="76"/>
      <c r="PK156" s="76"/>
      <c r="PL156" s="76"/>
      <c r="PM156" s="76"/>
      <c r="PN156" s="76"/>
      <c r="PO156" s="76"/>
      <c r="PP156" s="76"/>
      <c r="PQ156" s="76"/>
      <c r="PR156" s="76"/>
      <c r="PS156" s="76"/>
      <c r="PT156" s="76"/>
      <c r="PU156" s="76"/>
      <c r="PV156" s="76"/>
      <c r="PW156" s="76"/>
      <c r="PX156" s="76"/>
      <c r="PY156" s="76"/>
      <c r="PZ156" s="76"/>
      <c r="QA156" s="76"/>
      <c r="QB156" s="76"/>
      <c r="QC156" s="76"/>
      <c r="QD156" s="76"/>
      <c r="QE156" s="76"/>
      <c r="QF156" s="76"/>
      <c r="QG156" s="76"/>
      <c r="QH156" s="76"/>
      <c r="QI156" s="76"/>
      <c r="QJ156" s="76"/>
      <c r="QK156" s="76"/>
      <c r="QL156" s="76"/>
      <c r="QM156" s="76"/>
      <c r="QN156" s="76"/>
      <c r="QO156" s="76"/>
      <c r="QP156" s="76"/>
      <c r="QQ156" s="76"/>
      <c r="QR156" s="76"/>
      <c r="QS156" s="76"/>
      <c r="QT156" s="76"/>
      <c r="QU156" s="76"/>
      <c r="QV156" s="76"/>
      <c r="QW156" s="76"/>
      <c r="QX156" s="76"/>
      <c r="QY156" s="76"/>
      <c r="QZ156" s="76"/>
      <c r="RA156" s="76"/>
      <c r="RB156" s="76"/>
      <c r="RC156" s="76"/>
      <c r="RD156" s="76"/>
      <c r="RE156" s="76"/>
      <c r="RF156" s="76"/>
      <c r="RG156" s="76"/>
      <c r="RH156" s="76"/>
      <c r="RI156" s="76"/>
      <c r="RJ156" s="76"/>
      <c r="RK156" s="76"/>
      <c r="RL156" s="76"/>
      <c r="RM156" s="76"/>
      <c r="RN156" s="76"/>
      <c r="RO156" s="76"/>
      <c r="RP156" s="76"/>
      <c r="RQ156" s="76"/>
      <c r="RR156" s="76"/>
      <c r="RS156" s="76"/>
      <c r="RT156" s="76"/>
      <c r="RU156" s="76"/>
      <c r="RV156" s="76"/>
      <c r="RW156" s="76"/>
      <c r="RX156" s="76"/>
      <c r="RY156" s="76"/>
      <c r="RZ156" s="76"/>
      <c r="SA156" s="76"/>
      <c r="SB156" s="76"/>
      <c r="SC156" s="76"/>
      <c r="SD156" s="76"/>
      <c r="SE156" s="76"/>
      <c r="SF156" s="76"/>
      <c r="SG156" s="76"/>
      <c r="SH156" s="76"/>
      <c r="SI156" s="76"/>
      <c r="SJ156" s="76"/>
      <c r="SK156" s="76"/>
      <c r="SL156" s="76"/>
      <c r="SM156" s="76"/>
      <c r="SN156" s="76"/>
      <c r="SO156" s="76"/>
      <c r="SP156" s="76"/>
      <c r="SQ156" s="76"/>
      <c r="SR156" s="76"/>
      <c r="SS156" s="76"/>
      <c r="ST156" s="76"/>
      <c r="SU156" s="76"/>
      <c r="SV156" s="76"/>
      <c r="SW156" s="76"/>
      <c r="SX156" s="76"/>
      <c r="SY156" s="76"/>
      <c r="SZ156" s="76"/>
      <c r="TA156" s="76"/>
      <c r="TB156" s="76"/>
      <c r="TC156" s="76"/>
      <c r="TD156" s="76"/>
      <c r="TE156" s="76"/>
      <c r="TF156" s="76"/>
      <c r="TG156" s="76"/>
      <c r="TH156" s="76"/>
      <c r="TI156" s="76"/>
      <c r="TJ156" s="76"/>
      <c r="TK156" s="76"/>
      <c r="TL156" s="76"/>
      <c r="TM156" s="76"/>
      <c r="TN156" s="76"/>
      <c r="TO156" s="76"/>
      <c r="TP156" s="76"/>
      <c r="TQ156" s="76"/>
      <c r="TR156" s="76"/>
      <c r="TS156" s="76"/>
      <c r="TT156" s="76"/>
      <c r="TU156" s="76"/>
      <c r="TV156" s="76"/>
      <c r="TW156" s="76"/>
      <c r="TX156" s="76"/>
      <c r="TY156" s="76"/>
      <c r="TZ156" s="76"/>
      <c r="UA156" s="76"/>
      <c r="UB156" s="76"/>
      <c r="UC156" s="76"/>
      <c r="UD156" s="76"/>
      <c r="UE156" s="76"/>
      <c r="UF156" s="76"/>
      <c r="UG156" s="76"/>
      <c r="UH156" s="76"/>
      <c r="UI156" s="76"/>
      <c r="UJ156" s="76"/>
      <c r="UK156" s="76"/>
      <c r="UL156" s="76"/>
      <c r="UM156" s="76"/>
      <c r="UN156" s="76"/>
      <c r="UO156" s="76"/>
      <c r="UP156" s="76"/>
      <c r="UQ156" s="76"/>
      <c r="UR156" s="76"/>
      <c r="US156" s="76"/>
      <c r="UT156" s="76"/>
      <c r="UU156" s="76"/>
      <c r="UV156" s="76"/>
      <c r="UW156" s="76"/>
      <c r="UX156" s="76"/>
      <c r="UY156" s="76"/>
      <c r="UZ156" s="76"/>
      <c r="VA156" s="76"/>
      <c r="VB156" s="76"/>
      <c r="VC156" s="76"/>
      <c r="VD156" s="76"/>
      <c r="VE156" s="76"/>
      <c r="VF156" s="76"/>
      <c r="VG156" s="76"/>
      <c r="VH156" s="76"/>
      <c r="VI156" s="76"/>
      <c r="VJ156" s="76"/>
      <c r="VK156" s="76"/>
      <c r="VL156" s="76"/>
      <c r="VM156" s="76"/>
      <c r="VN156" s="76"/>
      <c r="VO156" s="76"/>
      <c r="VP156" s="76"/>
      <c r="VQ156" s="76"/>
      <c r="VR156" s="76"/>
      <c r="VS156" s="76"/>
      <c r="VT156" s="76"/>
      <c r="VU156" s="76"/>
      <c r="VV156" s="76"/>
      <c r="VW156" s="76"/>
      <c r="VX156" s="76"/>
      <c r="VY156" s="76"/>
      <c r="VZ156" s="76"/>
      <c r="WA156" s="76"/>
      <c r="WB156" s="76"/>
      <c r="WC156" s="76"/>
      <c r="WD156" s="76"/>
      <c r="WE156" s="76"/>
      <c r="WF156" s="76"/>
      <c r="WG156" s="76"/>
      <c r="WH156" s="76"/>
      <c r="WI156" s="76"/>
      <c r="WJ156" s="76"/>
      <c r="WK156" s="76"/>
      <c r="WL156" s="76"/>
      <c r="WM156" s="76"/>
      <c r="WN156" s="76"/>
      <c r="WO156" s="76"/>
      <c r="WP156" s="76"/>
      <c r="WQ156" s="76"/>
      <c r="WR156" s="76"/>
      <c r="WS156" s="76"/>
      <c r="WT156" s="76"/>
      <c r="WU156" s="76"/>
      <c r="WV156" s="76"/>
      <c r="WW156" s="76"/>
      <c r="WX156" s="76"/>
      <c r="WY156" s="76"/>
      <c r="WZ156" s="76"/>
      <c r="XA156" s="76"/>
      <c r="XB156" s="76"/>
      <c r="XC156" s="76"/>
      <c r="XD156" s="76"/>
      <c r="XE156" s="76"/>
      <c r="XF156" s="76"/>
      <c r="XG156" s="76"/>
      <c r="XH156" s="76"/>
      <c r="XI156" s="76"/>
      <c r="XJ156" s="76"/>
      <c r="XK156" s="76"/>
      <c r="XL156" s="76"/>
      <c r="XM156" s="76"/>
      <c r="XN156" s="76"/>
      <c r="XO156" s="76"/>
      <c r="XP156" s="76"/>
      <c r="XQ156" s="76"/>
      <c r="XR156" s="76"/>
      <c r="XS156" s="76"/>
      <c r="XT156" s="76"/>
      <c r="XU156" s="76"/>
      <c r="XV156" s="76"/>
      <c r="XW156" s="76"/>
      <c r="XX156" s="76"/>
      <c r="XY156" s="76"/>
      <c r="XZ156" s="76"/>
      <c r="YA156" s="76"/>
      <c r="YB156" s="76"/>
      <c r="YC156" s="76"/>
      <c r="YD156" s="76"/>
      <c r="YE156" s="76"/>
      <c r="YF156" s="76"/>
      <c r="YG156" s="76"/>
      <c r="YH156" s="76"/>
      <c r="YI156" s="76"/>
      <c r="YJ156" s="76"/>
      <c r="YK156" s="76"/>
      <c r="YL156" s="76"/>
      <c r="YM156" s="76"/>
      <c r="YN156" s="76"/>
      <c r="YO156" s="76"/>
      <c r="YP156" s="76"/>
      <c r="YQ156" s="76"/>
      <c r="YR156" s="76"/>
      <c r="YS156" s="76"/>
      <c r="YT156" s="76"/>
      <c r="YU156" s="76"/>
      <c r="YV156" s="76"/>
      <c r="YW156" s="76"/>
      <c r="YX156" s="76"/>
      <c r="YY156" s="76"/>
      <c r="YZ156" s="76"/>
      <c r="ZA156" s="76"/>
      <c r="ZB156" s="76"/>
      <c r="ZC156" s="76"/>
      <c r="ZD156" s="76"/>
      <c r="ZE156" s="76"/>
      <c r="ZF156" s="76"/>
      <c r="ZG156" s="76"/>
      <c r="ZH156" s="76"/>
      <c r="ZI156" s="76"/>
      <c r="ZJ156" s="76"/>
      <c r="ZK156" s="76"/>
      <c r="ZL156" s="76"/>
      <c r="ZM156" s="76"/>
      <c r="ZN156" s="76"/>
      <c r="ZO156" s="76"/>
      <c r="ZP156" s="76"/>
      <c r="ZQ156" s="76"/>
      <c r="ZR156" s="76"/>
      <c r="ZS156" s="76"/>
      <c r="ZT156" s="76"/>
      <c r="ZU156" s="76"/>
      <c r="ZV156" s="76"/>
      <c r="ZW156" s="76"/>
      <c r="ZX156" s="76"/>
      <c r="ZY156" s="76"/>
      <c r="ZZ156" s="76"/>
      <c r="AAA156" s="76"/>
      <c r="AAB156" s="76"/>
      <c r="AAC156" s="76"/>
      <c r="AAD156" s="76"/>
      <c r="AAE156" s="76"/>
      <c r="AAF156" s="76"/>
      <c r="AAG156" s="76"/>
      <c r="AAH156" s="76"/>
      <c r="AAI156" s="76"/>
      <c r="AAJ156" s="76"/>
      <c r="AAK156" s="76"/>
      <c r="AAL156" s="76"/>
      <c r="AAM156" s="76"/>
      <c r="AAN156" s="76"/>
      <c r="AAO156" s="76"/>
      <c r="AAP156" s="76"/>
      <c r="AAQ156" s="76"/>
      <c r="AAR156" s="76"/>
      <c r="AAS156" s="76"/>
      <c r="AAT156" s="76"/>
      <c r="AAU156" s="76"/>
      <c r="AAV156" s="76"/>
      <c r="AAW156" s="76"/>
      <c r="AAX156" s="76"/>
      <c r="AAY156" s="76"/>
      <c r="AAZ156" s="76"/>
      <c r="ABA156" s="76"/>
      <c r="ABB156" s="76"/>
      <c r="ABC156" s="76"/>
      <c r="ABD156" s="76"/>
      <c r="ABE156" s="76"/>
      <c r="ABF156" s="76"/>
      <c r="ABG156" s="76"/>
      <c r="ABH156" s="76"/>
      <c r="ABI156" s="76"/>
      <c r="ABJ156" s="76"/>
      <c r="ABK156" s="76"/>
      <c r="ABL156" s="76"/>
      <c r="ABM156" s="76"/>
      <c r="ABN156" s="76"/>
      <c r="ABO156" s="76"/>
      <c r="ABP156" s="76"/>
      <c r="ABQ156" s="76"/>
      <c r="ABR156" s="76"/>
      <c r="ABS156" s="76"/>
      <c r="ABT156" s="76"/>
      <c r="ABU156" s="76"/>
      <c r="ABV156" s="76"/>
      <c r="ABW156" s="76"/>
      <c r="ABX156" s="76"/>
      <c r="ABY156" s="76"/>
      <c r="ABZ156" s="76"/>
      <c r="ACA156" s="76"/>
      <c r="ACB156" s="76"/>
      <c r="ACC156" s="76"/>
      <c r="ACD156" s="76"/>
      <c r="ACE156" s="76"/>
      <c r="ACF156" s="76"/>
      <c r="ACG156" s="76"/>
      <c r="ACH156" s="76"/>
      <c r="ACI156" s="76"/>
      <c r="ACJ156" s="76"/>
      <c r="ACK156" s="76"/>
      <c r="ACL156" s="76"/>
      <c r="ACM156" s="76"/>
      <c r="ACN156" s="76"/>
      <c r="ACO156" s="76"/>
      <c r="ACP156" s="76"/>
      <c r="ACQ156" s="76"/>
      <c r="ACR156" s="76"/>
      <c r="ACS156" s="76"/>
      <c r="ACT156" s="76"/>
      <c r="ACU156" s="76"/>
      <c r="ACV156" s="76"/>
      <c r="ACW156" s="76"/>
      <c r="ACX156" s="76"/>
      <c r="ACY156" s="76"/>
      <c r="ACZ156" s="76"/>
      <c r="ADA156" s="76"/>
      <c r="ADB156" s="76"/>
      <c r="ADC156" s="76"/>
      <c r="ADD156" s="76"/>
      <c r="ADE156" s="76"/>
      <c r="ADF156" s="76"/>
      <c r="ADG156" s="76"/>
      <c r="ADH156" s="76"/>
      <c r="ADI156" s="76"/>
      <c r="ADJ156" s="76"/>
      <c r="ADK156" s="76"/>
      <c r="ADL156" s="76"/>
      <c r="ADM156" s="76"/>
      <c r="ADN156" s="76"/>
      <c r="ADO156" s="76"/>
      <c r="ADP156" s="76"/>
      <c r="ADQ156" s="76"/>
      <c r="ADR156" s="76"/>
      <c r="ADS156" s="76"/>
      <c r="ADT156" s="76"/>
      <c r="ADU156" s="76"/>
      <c r="ADV156" s="76"/>
      <c r="ADW156" s="76"/>
      <c r="ADX156" s="76"/>
      <c r="ADY156" s="76"/>
      <c r="ADZ156" s="76"/>
      <c r="AEA156" s="76"/>
      <c r="AEB156" s="76"/>
      <c r="AEC156" s="76"/>
      <c r="AED156" s="76"/>
      <c r="AEE156" s="76"/>
      <c r="AEF156" s="76"/>
      <c r="AEG156" s="76"/>
      <c r="AEH156" s="76"/>
      <c r="AEI156" s="76"/>
      <c r="AEJ156" s="76"/>
      <c r="AEK156" s="76"/>
      <c r="AEL156" s="76"/>
      <c r="AEM156" s="76"/>
      <c r="AEN156" s="76"/>
      <c r="AEO156" s="76"/>
      <c r="AEP156" s="76"/>
      <c r="AEQ156" s="76"/>
      <c r="AER156" s="76"/>
      <c r="AES156" s="76"/>
      <c r="AET156" s="76"/>
      <c r="AEU156" s="76"/>
      <c r="AEV156" s="76"/>
      <c r="AEW156" s="76"/>
      <c r="AEX156" s="76"/>
      <c r="AEY156" s="76"/>
      <c r="AEZ156" s="76"/>
      <c r="AFA156" s="76"/>
      <c r="AFB156" s="76"/>
      <c r="AFC156" s="76"/>
      <c r="AFD156" s="76"/>
      <c r="AFE156" s="76"/>
      <c r="AFF156" s="76"/>
      <c r="AFG156" s="76"/>
      <c r="AFH156" s="76"/>
      <c r="AFI156" s="76"/>
      <c r="AFJ156" s="76"/>
      <c r="AFK156" s="76"/>
      <c r="AFL156" s="76"/>
      <c r="AFM156" s="76"/>
      <c r="AFN156" s="76"/>
      <c r="AFO156" s="76"/>
      <c r="AFP156" s="76"/>
      <c r="AFQ156" s="76"/>
      <c r="AFR156" s="76"/>
      <c r="AFS156" s="76"/>
      <c r="AFT156" s="76"/>
      <c r="AFU156" s="76"/>
      <c r="AFV156" s="76"/>
      <c r="AFW156" s="76"/>
      <c r="AFX156" s="76"/>
      <c r="AFY156" s="76"/>
      <c r="AFZ156" s="76"/>
      <c r="AGA156" s="76"/>
      <c r="AGB156" s="76"/>
      <c r="AGC156" s="76"/>
      <c r="AGD156" s="76"/>
      <c r="AGE156" s="76"/>
      <c r="AGF156" s="76"/>
      <c r="AGG156" s="76"/>
      <c r="AGH156" s="76"/>
      <c r="AGI156" s="76"/>
      <c r="AGJ156" s="76"/>
      <c r="AGK156" s="76"/>
      <c r="AGL156" s="76"/>
      <c r="AGM156" s="76"/>
      <c r="AGN156" s="76"/>
      <c r="AGO156" s="76"/>
      <c r="AGP156" s="76"/>
      <c r="AGQ156" s="76"/>
      <c r="AGR156" s="76"/>
      <c r="AGS156" s="76"/>
      <c r="AGT156" s="76"/>
      <c r="AGU156" s="76"/>
      <c r="AGV156" s="76"/>
      <c r="AGW156" s="76"/>
      <c r="AGX156" s="76"/>
      <c r="AGY156" s="76"/>
      <c r="AGZ156" s="76"/>
      <c r="AHA156" s="76"/>
      <c r="AHB156" s="76"/>
      <c r="AHC156" s="76"/>
      <c r="AHD156" s="76"/>
      <c r="AHE156" s="76"/>
      <c r="AHF156" s="76"/>
      <c r="AHG156" s="76"/>
      <c r="AHH156" s="76"/>
      <c r="AHI156" s="76"/>
      <c r="AHJ156" s="76"/>
      <c r="AHK156" s="76"/>
      <c r="AHL156" s="76"/>
      <c r="AHM156" s="76"/>
      <c r="AHN156" s="76"/>
      <c r="AHO156" s="76"/>
      <c r="AHP156" s="76"/>
      <c r="AHQ156" s="76"/>
      <c r="AHR156" s="76"/>
      <c r="AHS156" s="76"/>
      <c r="AHT156" s="76"/>
      <c r="AHU156" s="76"/>
      <c r="AHV156" s="76"/>
      <c r="AHW156" s="76"/>
      <c r="AHX156" s="76"/>
      <c r="AHY156" s="76"/>
      <c r="AHZ156" s="76"/>
      <c r="AIA156" s="76"/>
      <c r="AIB156" s="76"/>
      <c r="AIC156" s="76"/>
      <c r="AID156" s="76"/>
      <c r="AIE156" s="76"/>
      <c r="AIF156" s="76"/>
      <c r="AIG156" s="76"/>
      <c r="AIH156" s="76"/>
      <c r="AII156" s="76"/>
      <c r="AIJ156" s="76"/>
      <c r="AIK156" s="76"/>
      <c r="AIL156" s="76"/>
      <c r="AIM156" s="76"/>
      <c r="AIN156" s="76"/>
      <c r="AIO156" s="76"/>
      <c r="AIP156" s="76"/>
      <c r="AIQ156" s="76"/>
      <c r="AIR156" s="76"/>
      <c r="AIS156" s="76"/>
      <c r="AIT156" s="76"/>
      <c r="AIU156" s="76"/>
      <c r="AIV156" s="76"/>
      <c r="AIW156" s="76"/>
      <c r="AIX156" s="76"/>
      <c r="AIY156" s="76"/>
      <c r="AIZ156" s="76"/>
      <c r="AJA156" s="76"/>
      <c r="AJB156" s="76"/>
      <c r="AJC156" s="76"/>
      <c r="AJD156" s="76"/>
      <c r="AJE156" s="76"/>
      <c r="AJF156" s="76"/>
      <c r="AJG156" s="76"/>
      <c r="AJH156" s="76"/>
      <c r="AJI156" s="76"/>
      <c r="AJJ156" s="76"/>
      <c r="AJK156" s="76"/>
      <c r="AJL156" s="76"/>
      <c r="AJM156" s="76"/>
      <c r="AJN156" s="76"/>
      <c r="AJO156" s="76"/>
      <c r="AJP156" s="76"/>
      <c r="AJQ156" s="76"/>
      <c r="AJR156" s="76"/>
      <c r="AJS156" s="76"/>
      <c r="AJT156" s="76"/>
      <c r="AJU156" s="76"/>
      <c r="AJV156" s="76"/>
      <c r="AJW156" s="76"/>
      <c r="AJX156" s="76"/>
      <c r="AJY156" s="76"/>
      <c r="AJZ156" s="76"/>
      <c r="AKA156" s="76"/>
      <c r="AKB156" s="76"/>
      <c r="AKC156" s="76"/>
      <c r="AKD156" s="76"/>
      <c r="AKE156" s="76"/>
      <c r="AKF156" s="76"/>
      <c r="AKG156" s="76"/>
      <c r="AKH156" s="76"/>
      <c r="AKI156" s="76"/>
      <c r="AKJ156" s="76"/>
      <c r="AKK156" s="76"/>
      <c r="AKL156" s="76"/>
      <c r="AKM156" s="76"/>
      <c r="AKN156" s="76"/>
      <c r="AKO156" s="76"/>
      <c r="AKP156" s="76"/>
      <c r="AKQ156" s="76"/>
      <c r="AKR156" s="76"/>
      <c r="AKS156" s="76"/>
      <c r="AKT156" s="76"/>
      <c r="AKU156" s="76"/>
      <c r="AKV156" s="76"/>
      <c r="AKW156" s="76"/>
      <c r="AKX156" s="76"/>
      <c r="AKY156" s="76"/>
      <c r="AKZ156" s="76"/>
      <c r="ALA156" s="76"/>
      <c r="ALB156" s="76"/>
      <c r="ALC156" s="76"/>
      <c r="ALD156" s="76"/>
      <c r="ALE156" s="76"/>
      <c r="ALF156" s="76"/>
      <c r="ALG156" s="76"/>
      <c r="ALH156" s="76"/>
      <c r="ALI156" s="76"/>
      <c r="ALJ156" s="76"/>
      <c r="ALK156" s="76"/>
      <c r="ALL156" s="76"/>
      <c r="ALM156" s="76"/>
      <c r="ALN156" s="76"/>
      <c r="ALO156" s="76"/>
      <c r="ALP156" s="76"/>
      <c r="ALQ156" s="76"/>
      <c r="ALR156" s="76"/>
      <c r="ALS156" s="76"/>
      <c r="ALT156" s="76"/>
      <c r="ALU156" s="76"/>
      <c r="ALV156" s="76"/>
      <c r="ALW156" s="76"/>
      <c r="ALX156" s="76"/>
      <c r="ALY156" s="76"/>
      <c r="ALZ156" s="76"/>
      <c r="AMA156" s="76"/>
      <c r="AMB156" s="76"/>
      <c r="AMC156" s="76"/>
      <c r="AMD156" s="76"/>
      <c r="AME156" s="76"/>
    </row>
    <row r="157" spans="1:1019" s="80" customFormat="1" ht="25.5">
      <c r="A157" s="20" t="s">
        <v>265</v>
      </c>
      <c r="B157" s="21" t="s">
        <v>65</v>
      </c>
      <c r="C157" s="21" t="s">
        <v>96</v>
      </c>
      <c r="D157" s="71" t="s">
        <v>111</v>
      </c>
      <c r="E157" s="22" t="s">
        <v>62</v>
      </c>
      <c r="F157" s="59">
        <f>F154</f>
        <v>891.702</v>
      </c>
      <c r="G157" s="23">
        <v>368.59</v>
      </c>
      <c r="H157" s="69">
        <f t="shared" si="52"/>
        <v>0.15</v>
      </c>
      <c r="I157" s="23">
        <f t="shared" si="53"/>
        <v>423.88</v>
      </c>
      <c r="J157" s="23">
        <f t="shared" si="54"/>
        <v>377974.64</v>
      </c>
      <c r="K157" s="78">
        <f t="shared" si="55"/>
        <v>328672.44017999998</v>
      </c>
      <c r="L157" s="76"/>
      <c r="M157" s="79"/>
      <c r="N157" s="76"/>
      <c r="O157" s="76"/>
      <c r="P157" s="76"/>
      <c r="Q157" s="76"/>
      <c r="R157" s="76"/>
      <c r="S157" s="76"/>
      <c r="T157" s="76"/>
      <c r="U157" s="76"/>
      <c r="V157" s="76"/>
      <c r="W157" s="76"/>
      <c r="X157" s="76"/>
      <c r="Y157" s="76"/>
      <c r="Z157" s="76"/>
      <c r="AA157" s="76"/>
      <c r="AB157" s="76"/>
      <c r="AC157" s="76"/>
      <c r="AD157" s="76"/>
      <c r="AE157" s="76"/>
      <c r="AF157" s="76"/>
      <c r="AG157" s="76"/>
      <c r="AH157" s="76"/>
      <c r="AI157" s="76"/>
      <c r="AJ157" s="76"/>
      <c r="AK157" s="76"/>
      <c r="AL157" s="76"/>
      <c r="AM157" s="76"/>
      <c r="AN157" s="76"/>
      <c r="AO157" s="76"/>
      <c r="AP157" s="76"/>
      <c r="AQ157" s="76"/>
      <c r="AR157" s="76"/>
      <c r="AS157" s="76"/>
      <c r="AT157" s="76"/>
      <c r="AU157" s="76"/>
      <c r="AV157" s="76"/>
      <c r="AW157" s="76"/>
      <c r="AX157" s="76"/>
      <c r="AY157" s="76"/>
      <c r="AZ157" s="76"/>
      <c r="BA157" s="76"/>
      <c r="BB157" s="76"/>
      <c r="BC157" s="76"/>
      <c r="BD157" s="76"/>
      <c r="BE157" s="76"/>
      <c r="BF157" s="76"/>
      <c r="BG157" s="76"/>
      <c r="BH157" s="76"/>
      <c r="BI157" s="76"/>
      <c r="BJ157" s="76"/>
      <c r="BK157" s="76"/>
      <c r="BL157" s="76"/>
      <c r="BM157" s="76"/>
      <c r="BN157" s="76"/>
      <c r="BO157" s="76"/>
      <c r="BP157" s="76"/>
      <c r="BQ157" s="76"/>
      <c r="BR157" s="76"/>
      <c r="BS157" s="76"/>
      <c r="BT157" s="76"/>
      <c r="BU157" s="76"/>
      <c r="BV157" s="76"/>
      <c r="BW157" s="76"/>
      <c r="BX157" s="76"/>
      <c r="BY157" s="76"/>
      <c r="BZ157" s="76"/>
      <c r="CA157" s="76"/>
      <c r="CB157" s="76"/>
      <c r="CC157" s="76"/>
      <c r="CD157" s="76"/>
      <c r="CE157" s="76"/>
      <c r="CF157" s="76"/>
      <c r="CG157" s="76"/>
      <c r="CH157" s="76"/>
      <c r="CI157" s="76"/>
      <c r="CJ157" s="76"/>
      <c r="CK157" s="76"/>
      <c r="CL157" s="76"/>
      <c r="CM157" s="76"/>
      <c r="CN157" s="76"/>
      <c r="CO157" s="76"/>
      <c r="CP157" s="76"/>
      <c r="CQ157" s="76"/>
      <c r="CR157" s="76"/>
      <c r="CS157" s="76"/>
      <c r="CT157" s="76"/>
      <c r="CU157" s="76"/>
      <c r="CV157" s="76"/>
      <c r="CW157" s="76"/>
      <c r="CX157" s="76"/>
      <c r="CY157" s="76"/>
      <c r="CZ157" s="76"/>
      <c r="DA157" s="76"/>
      <c r="DB157" s="76"/>
      <c r="DC157" s="76"/>
      <c r="DD157" s="76"/>
      <c r="DE157" s="76"/>
      <c r="DF157" s="76"/>
      <c r="DG157" s="76"/>
      <c r="DH157" s="76"/>
      <c r="DI157" s="76"/>
      <c r="DJ157" s="76"/>
      <c r="DK157" s="76"/>
      <c r="DL157" s="76"/>
      <c r="DM157" s="76"/>
      <c r="DN157" s="76"/>
      <c r="DO157" s="76"/>
      <c r="DP157" s="76"/>
      <c r="DQ157" s="76"/>
      <c r="DR157" s="76"/>
      <c r="DS157" s="76"/>
      <c r="DT157" s="76"/>
      <c r="DU157" s="76"/>
      <c r="DV157" s="76"/>
      <c r="DW157" s="76"/>
      <c r="DX157" s="76"/>
      <c r="DY157" s="76"/>
      <c r="DZ157" s="76"/>
      <c r="EA157" s="76"/>
      <c r="EB157" s="76"/>
      <c r="EC157" s="76"/>
      <c r="ED157" s="76"/>
      <c r="EE157" s="76"/>
      <c r="EF157" s="76"/>
      <c r="EG157" s="76"/>
      <c r="EH157" s="76"/>
      <c r="EI157" s="76"/>
      <c r="EJ157" s="76"/>
      <c r="EK157" s="76"/>
      <c r="EL157" s="76"/>
      <c r="EM157" s="76"/>
      <c r="EN157" s="76"/>
      <c r="EO157" s="76"/>
      <c r="EP157" s="76"/>
      <c r="EQ157" s="76"/>
      <c r="ER157" s="76"/>
      <c r="ES157" s="76"/>
      <c r="ET157" s="76"/>
      <c r="EU157" s="76"/>
      <c r="EV157" s="76"/>
      <c r="EW157" s="76"/>
      <c r="EX157" s="76"/>
      <c r="EY157" s="76"/>
      <c r="EZ157" s="76"/>
      <c r="FA157" s="76"/>
      <c r="FB157" s="76"/>
      <c r="FC157" s="76"/>
      <c r="FD157" s="76"/>
      <c r="FE157" s="76"/>
      <c r="FF157" s="76"/>
      <c r="FG157" s="76"/>
      <c r="FH157" s="76"/>
      <c r="FI157" s="76"/>
      <c r="FJ157" s="76"/>
      <c r="FK157" s="76"/>
      <c r="FL157" s="76"/>
      <c r="FM157" s="76"/>
      <c r="FN157" s="76"/>
      <c r="FO157" s="76"/>
      <c r="FP157" s="76"/>
      <c r="FQ157" s="76"/>
      <c r="FR157" s="76"/>
      <c r="FS157" s="76"/>
      <c r="FT157" s="76"/>
      <c r="FU157" s="76"/>
      <c r="FV157" s="76"/>
      <c r="FW157" s="76"/>
      <c r="FX157" s="76"/>
      <c r="FY157" s="76"/>
      <c r="FZ157" s="76"/>
      <c r="GA157" s="76"/>
      <c r="GB157" s="76"/>
      <c r="GC157" s="76"/>
      <c r="GD157" s="76"/>
      <c r="GE157" s="76"/>
      <c r="GF157" s="76"/>
      <c r="GG157" s="76"/>
      <c r="GH157" s="76"/>
      <c r="GI157" s="76"/>
      <c r="GJ157" s="76"/>
      <c r="GK157" s="76"/>
      <c r="GL157" s="76"/>
      <c r="GM157" s="76"/>
      <c r="GN157" s="76"/>
      <c r="GO157" s="76"/>
      <c r="GP157" s="76"/>
      <c r="GQ157" s="76"/>
      <c r="GR157" s="76"/>
      <c r="GS157" s="76"/>
      <c r="GT157" s="76"/>
      <c r="GU157" s="76"/>
      <c r="GV157" s="76"/>
      <c r="GW157" s="76"/>
      <c r="GX157" s="76"/>
      <c r="GY157" s="76"/>
      <c r="GZ157" s="76"/>
      <c r="HA157" s="76"/>
      <c r="HB157" s="76"/>
      <c r="HC157" s="76"/>
      <c r="HD157" s="76"/>
      <c r="HE157" s="76"/>
      <c r="HF157" s="76"/>
      <c r="HG157" s="76"/>
      <c r="HH157" s="76"/>
      <c r="HI157" s="76"/>
      <c r="HJ157" s="76"/>
      <c r="HK157" s="76"/>
      <c r="HL157" s="76"/>
      <c r="HM157" s="76"/>
      <c r="HN157" s="76"/>
      <c r="HO157" s="76"/>
      <c r="HP157" s="76"/>
      <c r="HQ157" s="76"/>
      <c r="HR157" s="76"/>
      <c r="HS157" s="76"/>
      <c r="HT157" s="76"/>
      <c r="HU157" s="76"/>
      <c r="HV157" s="76"/>
      <c r="HW157" s="76"/>
      <c r="HX157" s="76"/>
      <c r="HY157" s="76"/>
      <c r="HZ157" s="76"/>
      <c r="IA157" s="76"/>
      <c r="IB157" s="76"/>
      <c r="IC157" s="76"/>
      <c r="ID157" s="76"/>
      <c r="IE157" s="76"/>
      <c r="IF157" s="76"/>
      <c r="IG157" s="76"/>
      <c r="IH157" s="76"/>
      <c r="II157" s="76"/>
      <c r="IJ157" s="76"/>
      <c r="IK157" s="76"/>
      <c r="IL157" s="76"/>
      <c r="IM157" s="76"/>
      <c r="IN157" s="76"/>
      <c r="IO157" s="76"/>
      <c r="IP157" s="76"/>
      <c r="IQ157" s="76"/>
      <c r="IR157" s="76"/>
      <c r="IS157" s="76"/>
      <c r="IT157" s="76"/>
      <c r="IU157" s="76"/>
      <c r="IV157" s="76"/>
      <c r="IW157" s="76"/>
      <c r="IX157" s="76"/>
      <c r="IY157" s="76"/>
      <c r="IZ157" s="76"/>
      <c r="JA157" s="76"/>
      <c r="JB157" s="76"/>
      <c r="JC157" s="76"/>
      <c r="JD157" s="76"/>
      <c r="JE157" s="76"/>
      <c r="JF157" s="76"/>
      <c r="JG157" s="76"/>
      <c r="JH157" s="76"/>
      <c r="JI157" s="76"/>
      <c r="JJ157" s="76"/>
      <c r="JK157" s="76"/>
      <c r="JL157" s="76"/>
      <c r="JM157" s="76"/>
      <c r="JN157" s="76"/>
      <c r="JO157" s="76"/>
      <c r="JP157" s="76"/>
      <c r="JQ157" s="76"/>
      <c r="JR157" s="76"/>
      <c r="JS157" s="76"/>
      <c r="JT157" s="76"/>
      <c r="JU157" s="76"/>
      <c r="JV157" s="76"/>
      <c r="JW157" s="76"/>
      <c r="JX157" s="76"/>
      <c r="JY157" s="76"/>
      <c r="JZ157" s="76"/>
      <c r="KA157" s="76"/>
      <c r="KB157" s="76"/>
      <c r="KC157" s="76"/>
      <c r="KD157" s="76"/>
      <c r="KE157" s="76"/>
      <c r="KF157" s="76"/>
      <c r="KG157" s="76"/>
      <c r="KH157" s="76"/>
      <c r="KI157" s="76"/>
      <c r="KJ157" s="76"/>
      <c r="KK157" s="76"/>
      <c r="KL157" s="76"/>
      <c r="KM157" s="76"/>
      <c r="KN157" s="76"/>
      <c r="KO157" s="76"/>
      <c r="KP157" s="76"/>
      <c r="KQ157" s="76"/>
      <c r="KR157" s="76"/>
      <c r="KS157" s="76"/>
      <c r="KT157" s="76"/>
      <c r="KU157" s="76"/>
      <c r="KV157" s="76"/>
      <c r="KW157" s="76"/>
      <c r="KX157" s="76"/>
      <c r="KY157" s="76"/>
      <c r="KZ157" s="76"/>
      <c r="LA157" s="76"/>
      <c r="LB157" s="76"/>
      <c r="LC157" s="76"/>
      <c r="LD157" s="76"/>
      <c r="LE157" s="76"/>
      <c r="LF157" s="76"/>
      <c r="LG157" s="76"/>
      <c r="LH157" s="76"/>
      <c r="LI157" s="76"/>
      <c r="LJ157" s="76"/>
      <c r="LK157" s="76"/>
      <c r="LL157" s="76"/>
      <c r="LM157" s="76"/>
      <c r="LN157" s="76"/>
      <c r="LO157" s="76"/>
      <c r="LP157" s="76"/>
      <c r="LQ157" s="76"/>
      <c r="LR157" s="76"/>
      <c r="LS157" s="76"/>
      <c r="LT157" s="76"/>
      <c r="LU157" s="76"/>
      <c r="LV157" s="76"/>
      <c r="LW157" s="76"/>
      <c r="LX157" s="76"/>
      <c r="LY157" s="76"/>
      <c r="LZ157" s="76"/>
      <c r="MA157" s="76"/>
      <c r="MB157" s="76"/>
      <c r="MC157" s="76"/>
      <c r="MD157" s="76"/>
      <c r="ME157" s="76"/>
      <c r="MF157" s="76"/>
      <c r="MG157" s="76"/>
      <c r="MH157" s="76"/>
      <c r="MI157" s="76"/>
      <c r="MJ157" s="76"/>
      <c r="MK157" s="76"/>
      <c r="ML157" s="76"/>
      <c r="MM157" s="76"/>
      <c r="MN157" s="76"/>
      <c r="MO157" s="76"/>
      <c r="MP157" s="76"/>
      <c r="MQ157" s="76"/>
      <c r="MR157" s="76"/>
      <c r="MS157" s="76"/>
      <c r="MT157" s="76"/>
      <c r="MU157" s="76"/>
      <c r="MV157" s="76"/>
      <c r="MW157" s="76"/>
      <c r="MX157" s="76"/>
      <c r="MY157" s="76"/>
      <c r="MZ157" s="76"/>
      <c r="NA157" s="76"/>
      <c r="NB157" s="76"/>
      <c r="NC157" s="76"/>
      <c r="ND157" s="76"/>
      <c r="NE157" s="76"/>
      <c r="NF157" s="76"/>
      <c r="NG157" s="76"/>
      <c r="NH157" s="76"/>
      <c r="NI157" s="76"/>
      <c r="NJ157" s="76"/>
      <c r="NK157" s="76"/>
      <c r="NL157" s="76"/>
      <c r="NM157" s="76"/>
      <c r="NN157" s="76"/>
      <c r="NO157" s="76"/>
      <c r="NP157" s="76"/>
      <c r="NQ157" s="76"/>
      <c r="NR157" s="76"/>
      <c r="NS157" s="76"/>
      <c r="NT157" s="76"/>
      <c r="NU157" s="76"/>
      <c r="NV157" s="76"/>
      <c r="NW157" s="76"/>
      <c r="NX157" s="76"/>
      <c r="NY157" s="76"/>
      <c r="NZ157" s="76"/>
      <c r="OA157" s="76"/>
      <c r="OB157" s="76"/>
      <c r="OC157" s="76"/>
      <c r="OD157" s="76"/>
      <c r="OE157" s="76"/>
      <c r="OF157" s="76"/>
      <c r="OG157" s="76"/>
      <c r="OH157" s="76"/>
      <c r="OI157" s="76"/>
      <c r="OJ157" s="76"/>
      <c r="OK157" s="76"/>
      <c r="OL157" s="76"/>
      <c r="OM157" s="76"/>
      <c r="ON157" s="76"/>
      <c r="OO157" s="76"/>
      <c r="OP157" s="76"/>
      <c r="OQ157" s="76"/>
      <c r="OR157" s="76"/>
      <c r="OS157" s="76"/>
      <c r="OT157" s="76"/>
      <c r="OU157" s="76"/>
      <c r="OV157" s="76"/>
      <c r="OW157" s="76"/>
      <c r="OX157" s="76"/>
      <c r="OY157" s="76"/>
      <c r="OZ157" s="76"/>
      <c r="PA157" s="76"/>
      <c r="PB157" s="76"/>
      <c r="PC157" s="76"/>
      <c r="PD157" s="76"/>
      <c r="PE157" s="76"/>
      <c r="PF157" s="76"/>
      <c r="PG157" s="76"/>
      <c r="PH157" s="76"/>
      <c r="PI157" s="76"/>
      <c r="PJ157" s="76"/>
      <c r="PK157" s="76"/>
      <c r="PL157" s="76"/>
      <c r="PM157" s="76"/>
      <c r="PN157" s="76"/>
      <c r="PO157" s="76"/>
      <c r="PP157" s="76"/>
      <c r="PQ157" s="76"/>
      <c r="PR157" s="76"/>
      <c r="PS157" s="76"/>
      <c r="PT157" s="76"/>
      <c r="PU157" s="76"/>
      <c r="PV157" s="76"/>
      <c r="PW157" s="76"/>
      <c r="PX157" s="76"/>
      <c r="PY157" s="76"/>
      <c r="PZ157" s="76"/>
      <c r="QA157" s="76"/>
      <c r="QB157" s="76"/>
      <c r="QC157" s="76"/>
      <c r="QD157" s="76"/>
      <c r="QE157" s="76"/>
      <c r="QF157" s="76"/>
      <c r="QG157" s="76"/>
      <c r="QH157" s="76"/>
      <c r="QI157" s="76"/>
      <c r="QJ157" s="76"/>
      <c r="QK157" s="76"/>
      <c r="QL157" s="76"/>
      <c r="QM157" s="76"/>
      <c r="QN157" s="76"/>
      <c r="QO157" s="76"/>
      <c r="QP157" s="76"/>
      <c r="QQ157" s="76"/>
      <c r="QR157" s="76"/>
      <c r="QS157" s="76"/>
      <c r="QT157" s="76"/>
      <c r="QU157" s="76"/>
      <c r="QV157" s="76"/>
      <c r="QW157" s="76"/>
      <c r="QX157" s="76"/>
      <c r="QY157" s="76"/>
      <c r="QZ157" s="76"/>
      <c r="RA157" s="76"/>
      <c r="RB157" s="76"/>
      <c r="RC157" s="76"/>
      <c r="RD157" s="76"/>
      <c r="RE157" s="76"/>
      <c r="RF157" s="76"/>
      <c r="RG157" s="76"/>
      <c r="RH157" s="76"/>
      <c r="RI157" s="76"/>
      <c r="RJ157" s="76"/>
      <c r="RK157" s="76"/>
      <c r="RL157" s="76"/>
      <c r="RM157" s="76"/>
      <c r="RN157" s="76"/>
      <c r="RO157" s="76"/>
      <c r="RP157" s="76"/>
      <c r="RQ157" s="76"/>
      <c r="RR157" s="76"/>
      <c r="RS157" s="76"/>
      <c r="RT157" s="76"/>
      <c r="RU157" s="76"/>
      <c r="RV157" s="76"/>
      <c r="RW157" s="76"/>
      <c r="RX157" s="76"/>
      <c r="RY157" s="76"/>
      <c r="RZ157" s="76"/>
      <c r="SA157" s="76"/>
      <c r="SB157" s="76"/>
      <c r="SC157" s="76"/>
      <c r="SD157" s="76"/>
      <c r="SE157" s="76"/>
      <c r="SF157" s="76"/>
      <c r="SG157" s="76"/>
      <c r="SH157" s="76"/>
      <c r="SI157" s="76"/>
      <c r="SJ157" s="76"/>
      <c r="SK157" s="76"/>
      <c r="SL157" s="76"/>
      <c r="SM157" s="76"/>
      <c r="SN157" s="76"/>
      <c r="SO157" s="76"/>
      <c r="SP157" s="76"/>
      <c r="SQ157" s="76"/>
      <c r="SR157" s="76"/>
      <c r="SS157" s="76"/>
      <c r="ST157" s="76"/>
      <c r="SU157" s="76"/>
      <c r="SV157" s="76"/>
      <c r="SW157" s="76"/>
      <c r="SX157" s="76"/>
      <c r="SY157" s="76"/>
      <c r="SZ157" s="76"/>
      <c r="TA157" s="76"/>
      <c r="TB157" s="76"/>
      <c r="TC157" s="76"/>
      <c r="TD157" s="76"/>
      <c r="TE157" s="76"/>
      <c r="TF157" s="76"/>
      <c r="TG157" s="76"/>
      <c r="TH157" s="76"/>
      <c r="TI157" s="76"/>
      <c r="TJ157" s="76"/>
      <c r="TK157" s="76"/>
      <c r="TL157" s="76"/>
      <c r="TM157" s="76"/>
      <c r="TN157" s="76"/>
      <c r="TO157" s="76"/>
      <c r="TP157" s="76"/>
      <c r="TQ157" s="76"/>
      <c r="TR157" s="76"/>
      <c r="TS157" s="76"/>
      <c r="TT157" s="76"/>
      <c r="TU157" s="76"/>
      <c r="TV157" s="76"/>
      <c r="TW157" s="76"/>
      <c r="TX157" s="76"/>
      <c r="TY157" s="76"/>
      <c r="TZ157" s="76"/>
      <c r="UA157" s="76"/>
      <c r="UB157" s="76"/>
      <c r="UC157" s="76"/>
      <c r="UD157" s="76"/>
      <c r="UE157" s="76"/>
      <c r="UF157" s="76"/>
      <c r="UG157" s="76"/>
      <c r="UH157" s="76"/>
      <c r="UI157" s="76"/>
      <c r="UJ157" s="76"/>
      <c r="UK157" s="76"/>
      <c r="UL157" s="76"/>
      <c r="UM157" s="76"/>
      <c r="UN157" s="76"/>
      <c r="UO157" s="76"/>
      <c r="UP157" s="76"/>
      <c r="UQ157" s="76"/>
      <c r="UR157" s="76"/>
      <c r="US157" s="76"/>
      <c r="UT157" s="76"/>
      <c r="UU157" s="76"/>
      <c r="UV157" s="76"/>
      <c r="UW157" s="76"/>
      <c r="UX157" s="76"/>
      <c r="UY157" s="76"/>
      <c r="UZ157" s="76"/>
      <c r="VA157" s="76"/>
      <c r="VB157" s="76"/>
      <c r="VC157" s="76"/>
      <c r="VD157" s="76"/>
      <c r="VE157" s="76"/>
      <c r="VF157" s="76"/>
      <c r="VG157" s="76"/>
      <c r="VH157" s="76"/>
      <c r="VI157" s="76"/>
      <c r="VJ157" s="76"/>
      <c r="VK157" s="76"/>
      <c r="VL157" s="76"/>
      <c r="VM157" s="76"/>
      <c r="VN157" s="76"/>
      <c r="VO157" s="76"/>
      <c r="VP157" s="76"/>
      <c r="VQ157" s="76"/>
      <c r="VR157" s="76"/>
      <c r="VS157" s="76"/>
      <c r="VT157" s="76"/>
      <c r="VU157" s="76"/>
      <c r="VV157" s="76"/>
      <c r="VW157" s="76"/>
      <c r="VX157" s="76"/>
      <c r="VY157" s="76"/>
      <c r="VZ157" s="76"/>
      <c r="WA157" s="76"/>
      <c r="WB157" s="76"/>
      <c r="WC157" s="76"/>
      <c r="WD157" s="76"/>
      <c r="WE157" s="76"/>
      <c r="WF157" s="76"/>
      <c r="WG157" s="76"/>
      <c r="WH157" s="76"/>
      <c r="WI157" s="76"/>
      <c r="WJ157" s="76"/>
      <c r="WK157" s="76"/>
      <c r="WL157" s="76"/>
      <c r="WM157" s="76"/>
      <c r="WN157" s="76"/>
      <c r="WO157" s="76"/>
      <c r="WP157" s="76"/>
      <c r="WQ157" s="76"/>
      <c r="WR157" s="76"/>
      <c r="WS157" s="76"/>
      <c r="WT157" s="76"/>
      <c r="WU157" s="76"/>
      <c r="WV157" s="76"/>
      <c r="WW157" s="76"/>
      <c r="WX157" s="76"/>
      <c r="WY157" s="76"/>
      <c r="WZ157" s="76"/>
      <c r="XA157" s="76"/>
      <c r="XB157" s="76"/>
      <c r="XC157" s="76"/>
      <c r="XD157" s="76"/>
      <c r="XE157" s="76"/>
      <c r="XF157" s="76"/>
      <c r="XG157" s="76"/>
      <c r="XH157" s="76"/>
      <c r="XI157" s="76"/>
      <c r="XJ157" s="76"/>
      <c r="XK157" s="76"/>
      <c r="XL157" s="76"/>
      <c r="XM157" s="76"/>
      <c r="XN157" s="76"/>
      <c r="XO157" s="76"/>
      <c r="XP157" s="76"/>
      <c r="XQ157" s="76"/>
      <c r="XR157" s="76"/>
      <c r="XS157" s="76"/>
      <c r="XT157" s="76"/>
      <c r="XU157" s="76"/>
      <c r="XV157" s="76"/>
      <c r="XW157" s="76"/>
      <c r="XX157" s="76"/>
      <c r="XY157" s="76"/>
      <c r="XZ157" s="76"/>
      <c r="YA157" s="76"/>
      <c r="YB157" s="76"/>
      <c r="YC157" s="76"/>
      <c r="YD157" s="76"/>
      <c r="YE157" s="76"/>
      <c r="YF157" s="76"/>
      <c r="YG157" s="76"/>
      <c r="YH157" s="76"/>
      <c r="YI157" s="76"/>
      <c r="YJ157" s="76"/>
      <c r="YK157" s="76"/>
      <c r="YL157" s="76"/>
      <c r="YM157" s="76"/>
      <c r="YN157" s="76"/>
      <c r="YO157" s="76"/>
      <c r="YP157" s="76"/>
      <c r="YQ157" s="76"/>
      <c r="YR157" s="76"/>
      <c r="YS157" s="76"/>
      <c r="YT157" s="76"/>
      <c r="YU157" s="76"/>
      <c r="YV157" s="76"/>
      <c r="YW157" s="76"/>
      <c r="YX157" s="76"/>
      <c r="YY157" s="76"/>
      <c r="YZ157" s="76"/>
      <c r="ZA157" s="76"/>
      <c r="ZB157" s="76"/>
      <c r="ZC157" s="76"/>
      <c r="ZD157" s="76"/>
      <c r="ZE157" s="76"/>
      <c r="ZF157" s="76"/>
      <c r="ZG157" s="76"/>
      <c r="ZH157" s="76"/>
      <c r="ZI157" s="76"/>
      <c r="ZJ157" s="76"/>
      <c r="ZK157" s="76"/>
      <c r="ZL157" s="76"/>
      <c r="ZM157" s="76"/>
      <c r="ZN157" s="76"/>
      <c r="ZO157" s="76"/>
      <c r="ZP157" s="76"/>
      <c r="ZQ157" s="76"/>
      <c r="ZR157" s="76"/>
      <c r="ZS157" s="76"/>
      <c r="ZT157" s="76"/>
      <c r="ZU157" s="76"/>
      <c r="ZV157" s="76"/>
      <c r="ZW157" s="76"/>
      <c r="ZX157" s="76"/>
      <c r="ZY157" s="76"/>
      <c r="ZZ157" s="76"/>
      <c r="AAA157" s="76"/>
      <c r="AAB157" s="76"/>
      <c r="AAC157" s="76"/>
      <c r="AAD157" s="76"/>
      <c r="AAE157" s="76"/>
      <c r="AAF157" s="76"/>
      <c r="AAG157" s="76"/>
      <c r="AAH157" s="76"/>
      <c r="AAI157" s="76"/>
      <c r="AAJ157" s="76"/>
      <c r="AAK157" s="76"/>
      <c r="AAL157" s="76"/>
      <c r="AAM157" s="76"/>
      <c r="AAN157" s="76"/>
      <c r="AAO157" s="76"/>
      <c r="AAP157" s="76"/>
      <c r="AAQ157" s="76"/>
      <c r="AAR157" s="76"/>
      <c r="AAS157" s="76"/>
      <c r="AAT157" s="76"/>
      <c r="AAU157" s="76"/>
      <c r="AAV157" s="76"/>
      <c r="AAW157" s="76"/>
      <c r="AAX157" s="76"/>
      <c r="AAY157" s="76"/>
      <c r="AAZ157" s="76"/>
      <c r="ABA157" s="76"/>
      <c r="ABB157" s="76"/>
      <c r="ABC157" s="76"/>
      <c r="ABD157" s="76"/>
      <c r="ABE157" s="76"/>
      <c r="ABF157" s="76"/>
      <c r="ABG157" s="76"/>
      <c r="ABH157" s="76"/>
      <c r="ABI157" s="76"/>
      <c r="ABJ157" s="76"/>
      <c r="ABK157" s="76"/>
      <c r="ABL157" s="76"/>
      <c r="ABM157" s="76"/>
      <c r="ABN157" s="76"/>
      <c r="ABO157" s="76"/>
      <c r="ABP157" s="76"/>
      <c r="ABQ157" s="76"/>
      <c r="ABR157" s="76"/>
      <c r="ABS157" s="76"/>
      <c r="ABT157" s="76"/>
      <c r="ABU157" s="76"/>
      <c r="ABV157" s="76"/>
      <c r="ABW157" s="76"/>
      <c r="ABX157" s="76"/>
      <c r="ABY157" s="76"/>
      <c r="ABZ157" s="76"/>
      <c r="ACA157" s="76"/>
      <c r="ACB157" s="76"/>
      <c r="ACC157" s="76"/>
      <c r="ACD157" s="76"/>
      <c r="ACE157" s="76"/>
      <c r="ACF157" s="76"/>
      <c r="ACG157" s="76"/>
      <c r="ACH157" s="76"/>
      <c r="ACI157" s="76"/>
      <c r="ACJ157" s="76"/>
      <c r="ACK157" s="76"/>
      <c r="ACL157" s="76"/>
      <c r="ACM157" s="76"/>
      <c r="ACN157" s="76"/>
      <c r="ACO157" s="76"/>
      <c r="ACP157" s="76"/>
      <c r="ACQ157" s="76"/>
      <c r="ACR157" s="76"/>
      <c r="ACS157" s="76"/>
      <c r="ACT157" s="76"/>
      <c r="ACU157" s="76"/>
      <c r="ACV157" s="76"/>
      <c r="ACW157" s="76"/>
      <c r="ACX157" s="76"/>
      <c r="ACY157" s="76"/>
      <c r="ACZ157" s="76"/>
      <c r="ADA157" s="76"/>
      <c r="ADB157" s="76"/>
      <c r="ADC157" s="76"/>
      <c r="ADD157" s="76"/>
      <c r="ADE157" s="76"/>
      <c r="ADF157" s="76"/>
      <c r="ADG157" s="76"/>
      <c r="ADH157" s="76"/>
      <c r="ADI157" s="76"/>
      <c r="ADJ157" s="76"/>
      <c r="ADK157" s="76"/>
      <c r="ADL157" s="76"/>
      <c r="ADM157" s="76"/>
      <c r="ADN157" s="76"/>
      <c r="ADO157" s="76"/>
      <c r="ADP157" s="76"/>
      <c r="ADQ157" s="76"/>
      <c r="ADR157" s="76"/>
      <c r="ADS157" s="76"/>
      <c r="ADT157" s="76"/>
      <c r="ADU157" s="76"/>
      <c r="ADV157" s="76"/>
      <c r="ADW157" s="76"/>
      <c r="ADX157" s="76"/>
      <c r="ADY157" s="76"/>
      <c r="ADZ157" s="76"/>
      <c r="AEA157" s="76"/>
      <c r="AEB157" s="76"/>
      <c r="AEC157" s="76"/>
      <c r="AED157" s="76"/>
      <c r="AEE157" s="76"/>
      <c r="AEF157" s="76"/>
      <c r="AEG157" s="76"/>
      <c r="AEH157" s="76"/>
      <c r="AEI157" s="76"/>
      <c r="AEJ157" s="76"/>
      <c r="AEK157" s="76"/>
      <c r="AEL157" s="76"/>
      <c r="AEM157" s="76"/>
      <c r="AEN157" s="76"/>
      <c r="AEO157" s="76"/>
      <c r="AEP157" s="76"/>
      <c r="AEQ157" s="76"/>
      <c r="AER157" s="76"/>
      <c r="AES157" s="76"/>
      <c r="AET157" s="76"/>
      <c r="AEU157" s="76"/>
      <c r="AEV157" s="76"/>
      <c r="AEW157" s="76"/>
      <c r="AEX157" s="76"/>
      <c r="AEY157" s="76"/>
      <c r="AEZ157" s="76"/>
      <c r="AFA157" s="76"/>
      <c r="AFB157" s="76"/>
      <c r="AFC157" s="76"/>
      <c r="AFD157" s="76"/>
      <c r="AFE157" s="76"/>
      <c r="AFF157" s="76"/>
      <c r="AFG157" s="76"/>
      <c r="AFH157" s="76"/>
      <c r="AFI157" s="76"/>
      <c r="AFJ157" s="76"/>
      <c r="AFK157" s="76"/>
      <c r="AFL157" s="76"/>
      <c r="AFM157" s="76"/>
      <c r="AFN157" s="76"/>
      <c r="AFO157" s="76"/>
      <c r="AFP157" s="76"/>
      <c r="AFQ157" s="76"/>
      <c r="AFR157" s="76"/>
      <c r="AFS157" s="76"/>
      <c r="AFT157" s="76"/>
      <c r="AFU157" s="76"/>
      <c r="AFV157" s="76"/>
      <c r="AFW157" s="76"/>
      <c r="AFX157" s="76"/>
      <c r="AFY157" s="76"/>
      <c r="AFZ157" s="76"/>
      <c r="AGA157" s="76"/>
      <c r="AGB157" s="76"/>
      <c r="AGC157" s="76"/>
      <c r="AGD157" s="76"/>
      <c r="AGE157" s="76"/>
      <c r="AGF157" s="76"/>
      <c r="AGG157" s="76"/>
      <c r="AGH157" s="76"/>
      <c r="AGI157" s="76"/>
      <c r="AGJ157" s="76"/>
      <c r="AGK157" s="76"/>
      <c r="AGL157" s="76"/>
      <c r="AGM157" s="76"/>
      <c r="AGN157" s="76"/>
      <c r="AGO157" s="76"/>
      <c r="AGP157" s="76"/>
      <c r="AGQ157" s="76"/>
      <c r="AGR157" s="76"/>
      <c r="AGS157" s="76"/>
      <c r="AGT157" s="76"/>
      <c r="AGU157" s="76"/>
      <c r="AGV157" s="76"/>
      <c r="AGW157" s="76"/>
      <c r="AGX157" s="76"/>
      <c r="AGY157" s="76"/>
      <c r="AGZ157" s="76"/>
      <c r="AHA157" s="76"/>
      <c r="AHB157" s="76"/>
      <c r="AHC157" s="76"/>
      <c r="AHD157" s="76"/>
      <c r="AHE157" s="76"/>
      <c r="AHF157" s="76"/>
      <c r="AHG157" s="76"/>
      <c r="AHH157" s="76"/>
      <c r="AHI157" s="76"/>
      <c r="AHJ157" s="76"/>
      <c r="AHK157" s="76"/>
      <c r="AHL157" s="76"/>
      <c r="AHM157" s="76"/>
      <c r="AHN157" s="76"/>
      <c r="AHO157" s="76"/>
      <c r="AHP157" s="76"/>
      <c r="AHQ157" s="76"/>
      <c r="AHR157" s="76"/>
      <c r="AHS157" s="76"/>
      <c r="AHT157" s="76"/>
      <c r="AHU157" s="76"/>
      <c r="AHV157" s="76"/>
      <c r="AHW157" s="76"/>
      <c r="AHX157" s="76"/>
      <c r="AHY157" s="76"/>
      <c r="AHZ157" s="76"/>
      <c r="AIA157" s="76"/>
      <c r="AIB157" s="76"/>
      <c r="AIC157" s="76"/>
      <c r="AID157" s="76"/>
      <c r="AIE157" s="76"/>
      <c r="AIF157" s="76"/>
      <c r="AIG157" s="76"/>
      <c r="AIH157" s="76"/>
      <c r="AII157" s="76"/>
      <c r="AIJ157" s="76"/>
      <c r="AIK157" s="76"/>
      <c r="AIL157" s="76"/>
      <c r="AIM157" s="76"/>
      <c r="AIN157" s="76"/>
      <c r="AIO157" s="76"/>
      <c r="AIP157" s="76"/>
      <c r="AIQ157" s="76"/>
      <c r="AIR157" s="76"/>
      <c r="AIS157" s="76"/>
      <c r="AIT157" s="76"/>
      <c r="AIU157" s="76"/>
      <c r="AIV157" s="76"/>
      <c r="AIW157" s="76"/>
      <c r="AIX157" s="76"/>
      <c r="AIY157" s="76"/>
      <c r="AIZ157" s="76"/>
      <c r="AJA157" s="76"/>
      <c r="AJB157" s="76"/>
      <c r="AJC157" s="76"/>
      <c r="AJD157" s="76"/>
      <c r="AJE157" s="76"/>
      <c r="AJF157" s="76"/>
      <c r="AJG157" s="76"/>
      <c r="AJH157" s="76"/>
      <c r="AJI157" s="76"/>
      <c r="AJJ157" s="76"/>
      <c r="AJK157" s="76"/>
      <c r="AJL157" s="76"/>
      <c r="AJM157" s="76"/>
      <c r="AJN157" s="76"/>
      <c r="AJO157" s="76"/>
      <c r="AJP157" s="76"/>
      <c r="AJQ157" s="76"/>
      <c r="AJR157" s="76"/>
      <c r="AJS157" s="76"/>
      <c r="AJT157" s="76"/>
      <c r="AJU157" s="76"/>
      <c r="AJV157" s="76"/>
      <c r="AJW157" s="76"/>
      <c r="AJX157" s="76"/>
      <c r="AJY157" s="76"/>
      <c r="AJZ157" s="76"/>
      <c r="AKA157" s="76"/>
      <c r="AKB157" s="76"/>
      <c r="AKC157" s="76"/>
      <c r="AKD157" s="76"/>
      <c r="AKE157" s="76"/>
      <c r="AKF157" s="76"/>
      <c r="AKG157" s="76"/>
      <c r="AKH157" s="76"/>
      <c r="AKI157" s="76"/>
      <c r="AKJ157" s="76"/>
      <c r="AKK157" s="76"/>
      <c r="AKL157" s="76"/>
      <c r="AKM157" s="76"/>
      <c r="AKN157" s="76"/>
      <c r="AKO157" s="76"/>
      <c r="AKP157" s="76"/>
      <c r="AKQ157" s="76"/>
      <c r="AKR157" s="76"/>
      <c r="AKS157" s="76"/>
      <c r="AKT157" s="76"/>
      <c r="AKU157" s="76"/>
      <c r="AKV157" s="76"/>
      <c r="AKW157" s="76"/>
      <c r="AKX157" s="76"/>
      <c r="AKY157" s="76"/>
      <c r="AKZ157" s="76"/>
      <c r="ALA157" s="76"/>
      <c r="ALB157" s="76"/>
      <c r="ALC157" s="76"/>
      <c r="ALD157" s="76"/>
      <c r="ALE157" s="76"/>
      <c r="ALF157" s="76"/>
      <c r="ALG157" s="76"/>
      <c r="ALH157" s="76"/>
      <c r="ALI157" s="76"/>
      <c r="ALJ157" s="76"/>
      <c r="ALK157" s="76"/>
      <c r="ALL157" s="76"/>
      <c r="ALM157" s="76"/>
      <c r="ALN157" s="76"/>
      <c r="ALO157" s="76"/>
      <c r="ALP157" s="76"/>
      <c r="ALQ157" s="76"/>
      <c r="ALR157" s="76"/>
      <c r="ALS157" s="76"/>
      <c r="ALT157" s="76"/>
      <c r="ALU157" s="76"/>
      <c r="ALV157" s="76"/>
      <c r="ALW157" s="76"/>
      <c r="ALX157" s="76"/>
      <c r="ALY157" s="76"/>
      <c r="ALZ157" s="76"/>
      <c r="AMA157" s="76"/>
      <c r="AMB157" s="76"/>
      <c r="AMC157" s="76"/>
      <c r="AMD157" s="76"/>
      <c r="AME157" s="76"/>
    </row>
    <row r="158" spans="1:1019" s="77" customFormat="1">
      <c r="A158" s="49" t="s">
        <v>266</v>
      </c>
      <c r="B158" s="49"/>
      <c r="C158" s="49"/>
      <c r="D158" s="50" t="s">
        <v>30</v>
      </c>
      <c r="E158" s="49"/>
      <c r="F158" s="62"/>
      <c r="G158" s="51"/>
      <c r="H158" s="51"/>
      <c r="I158" s="51"/>
      <c r="J158" s="51">
        <f>SUM(J159:J163)</f>
        <v>2491014.7700000005</v>
      </c>
      <c r="K158" s="76"/>
      <c r="L158" s="76"/>
      <c r="M158" s="76"/>
      <c r="N158" s="76"/>
      <c r="O158" s="76"/>
      <c r="P158" s="76"/>
      <c r="Q158" s="76"/>
      <c r="R158" s="76"/>
      <c r="S158" s="76"/>
      <c r="T158" s="76"/>
      <c r="U158" s="76"/>
      <c r="V158" s="76"/>
      <c r="W158" s="76"/>
      <c r="X158" s="76"/>
      <c r="Y158" s="76"/>
      <c r="Z158" s="76"/>
      <c r="AA158" s="76"/>
      <c r="AB158" s="76"/>
      <c r="AC158" s="76"/>
      <c r="AD158" s="76"/>
      <c r="AE158" s="76"/>
      <c r="AF158" s="76"/>
      <c r="AG158" s="76"/>
      <c r="AH158" s="76"/>
      <c r="AI158" s="76"/>
      <c r="AJ158" s="76"/>
      <c r="AK158" s="76"/>
      <c r="AL158" s="76"/>
      <c r="AM158" s="76"/>
      <c r="AN158" s="76"/>
      <c r="AO158" s="76"/>
      <c r="AP158" s="76"/>
      <c r="AQ158" s="76"/>
      <c r="AR158" s="76"/>
      <c r="AS158" s="76"/>
      <c r="AT158" s="76"/>
      <c r="AU158" s="76"/>
      <c r="AV158" s="76"/>
      <c r="AW158" s="76"/>
      <c r="AX158" s="76"/>
      <c r="AY158" s="76"/>
      <c r="AZ158" s="76"/>
      <c r="BA158" s="76"/>
      <c r="BB158" s="76"/>
      <c r="BC158" s="76"/>
      <c r="BD158" s="76"/>
      <c r="BE158" s="76"/>
      <c r="BF158" s="76"/>
      <c r="BG158" s="76"/>
      <c r="BH158" s="76"/>
      <c r="BI158" s="76"/>
      <c r="BJ158" s="76"/>
      <c r="BK158" s="76"/>
      <c r="BL158" s="76"/>
      <c r="BM158" s="76"/>
      <c r="BN158" s="76"/>
      <c r="BO158" s="76"/>
      <c r="BP158" s="76"/>
      <c r="BQ158" s="76"/>
      <c r="BR158" s="76"/>
      <c r="BS158" s="76"/>
      <c r="BT158" s="76"/>
      <c r="BU158" s="76"/>
      <c r="BV158" s="76"/>
      <c r="BW158" s="76"/>
      <c r="BX158" s="76"/>
      <c r="BY158" s="76"/>
      <c r="BZ158" s="76"/>
      <c r="CA158" s="76"/>
      <c r="CB158" s="76"/>
      <c r="CC158" s="76"/>
      <c r="CD158" s="76"/>
      <c r="CE158" s="76"/>
      <c r="CF158" s="76"/>
      <c r="CG158" s="76"/>
      <c r="CH158" s="76"/>
      <c r="CI158" s="76"/>
      <c r="CJ158" s="76"/>
      <c r="CK158" s="76"/>
      <c r="CL158" s="76"/>
      <c r="CM158" s="76"/>
      <c r="CN158" s="76"/>
      <c r="CO158" s="76"/>
      <c r="CP158" s="76"/>
      <c r="CQ158" s="76"/>
      <c r="CR158" s="76"/>
      <c r="CS158" s="76"/>
      <c r="CT158" s="76"/>
      <c r="CU158" s="76"/>
      <c r="CV158" s="76"/>
      <c r="CW158" s="76"/>
      <c r="CX158" s="76"/>
      <c r="CY158" s="76"/>
      <c r="CZ158" s="76"/>
      <c r="DA158" s="76"/>
      <c r="DB158" s="76"/>
      <c r="DC158" s="76"/>
      <c r="DD158" s="76"/>
      <c r="DE158" s="76"/>
      <c r="DF158" s="76"/>
      <c r="DG158" s="76"/>
      <c r="DH158" s="76"/>
      <c r="DI158" s="76"/>
      <c r="DJ158" s="76"/>
      <c r="DK158" s="76"/>
      <c r="DL158" s="76"/>
      <c r="DM158" s="76"/>
      <c r="DN158" s="76"/>
      <c r="DO158" s="76"/>
      <c r="DP158" s="76"/>
      <c r="DQ158" s="76"/>
      <c r="DR158" s="76"/>
      <c r="DS158" s="76"/>
      <c r="DT158" s="76"/>
      <c r="DU158" s="76"/>
      <c r="DV158" s="76"/>
      <c r="DW158" s="76"/>
      <c r="DX158" s="76"/>
      <c r="DY158" s="76"/>
      <c r="DZ158" s="76"/>
      <c r="EA158" s="76"/>
      <c r="EB158" s="76"/>
      <c r="EC158" s="76"/>
      <c r="ED158" s="76"/>
      <c r="EE158" s="76"/>
      <c r="EF158" s="76"/>
      <c r="EG158" s="76"/>
      <c r="EH158" s="76"/>
      <c r="EI158" s="76"/>
      <c r="EJ158" s="76"/>
      <c r="EK158" s="76"/>
      <c r="EL158" s="76"/>
      <c r="EM158" s="76"/>
      <c r="EN158" s="76"/>
      <c r="EO158" s="76"/>
      <c r="EP158" s="76"/>
      <c r="EQ158" s="76"/>
      <c r="ER158" s="76"/>
      <c r="ES158" s="76"/>
      <c r="ET158" s="76"/>
      <c r="EU158" s="76"/>
      <c r="EV158" s="76"/>
      <c r="EW158" s="76"/>
      <c r="EX158" s="76"/>
      <c r="EY158" s="76"/>
      <c r="EZ158" s="76"/>
      <c r="FA158" s="76"/>
      <c r="FB158" s="76"/>
      <c r="FC158" s="76"/>
      <c r="FD158" s="76"/>
      <c r="FE158" s="76"/>
      <c r="FF158" s="76"/>
      <c r="FG158" s="76"/>
      <c r="FH158" s="76"/>
      <c r="FI158" s="76"/>
      <c r="FJ158" s="76"/>
      <c r="FK158" s="76"/>
      <c r="FL158" s="76"/>
      <c r="FM158" s="76"/>
      <c r="FN158" s="76"/>
      <c r="FO158" s="76"/>
      <c r="FP158" s="76"/>
      <c r="FQ158" s="76"/>
      <c r="FR158" s="76"/>
      <c r="FS158" s="76"/>
      <c r="FT158" s="76"/>
      <c r="FU158" s="76"/>
      <c r="FV158" s="76"/>
      <c r="FW158" s="76"/>
      <c r="FX158" s="76"/>
      <c r="FY158" s="76"/>
      <c r="FZ158" s="76"/>
      <c r="GA158" s="76"/>
      <c r="GB158" s="76"/>
      <c r="GC158" s="76"/>
      <c r="GD158" s="76"/>
      <c r="GE158" s="76"/>
      <c r="GF158" s="76"/>
      <c r="GG158" s="76"/>
      <c r="GH158" s="76"/>
      <c r="GI158" s="76"/>
      <c r="GJ158" s="76"/>
      <c r="GK158" s="76"/>
      <c r="GL158" s="76"/>
      <c r="GM158" s="76"/>
      <c r="GN158" s="76"/>
      <c r="GO158" s="76"/>
      <c r="GP158" s="76"/>
      <c r="GQ158" s="76"/>
      <c r="GR158" s="76"/>
      <c r="GS158" s="76"/>
      <c r="GT158" s="76"/>
      <c r="GU158" s="76"/>
      <c r="GV158" s="76"/>
      <c r="GW158" s="76"/>
      <c r="GX158" s="76"/>
      <c r="GY158" s="76"/>
      <c r="GZ158" s="76"/>
      <c r="HA158" s="76"/>
      <c r="HB158" s="76"/>
      <c r="HC158" s="76"/>
      <c r="HD158" s="76"/>
      <c r="HE158" s="76"/>
      <c r="HF158" s="76"/>
      <c r="HG158" s="76"/>
      <c r="HH158" s="76"/>
      <c r="HI158" s="76"/>
      <c r="HJ158" s="76"/>
      <c r="HK158" s="76"/>
      <c r="HL158" s="76"/>
      <c r="HM158" s="76"/>
      <c r="HN158" s="76"/>
      <c r="HO158" s="76"/>
      <c r="HP158" s="76"/>
      <c r="HQ158" s="76"/>
      <c r="HR158" s="76"/>
      <c r="HS158" s="76"/>
      <c r="HT158" s="76"/>
      <c r="HU158" s="76"/>
      <c r="HV158" s="76"/>
      <c r="HW158" s="76"/>
      <c r="HX158" s="76"/>
      <c r="HY158" s="76"/>
      <c r="HZ158" s="76"/>
      <c r="IA158" s="76"/>
      <c r="IB158" s="76"/>
      <c r="IC158" s="76"/>
      <c r="ID158" s="76"/>
      <c r="IE158" s="76"/>
      <c r="IF158" s="76"/>
      <c r="IG158" s="76"/>
      <c r="IH158" s="76"/>
      <c r="II158" s="76"/>
      <c r="IJ158" s="76"/>
      <c r="IK158" s="76"/>
      <c r="IL158" s="76"/>
      <c r="IM158" s="76"/>
      <c r="IN158" s="76"/>
      <c r="IO158" s="76"/>
      <c r="IP158" s="76"/>
      <c r="IQ158" s="76"/>
      <c r="IR158" s="76"/>
      <c r="IS158" s="76"/>
      <c r="IT158" s="76"/>
      <c r="IU158" s="76"/>
      <c r="IV158" s="76"/>
      <c r="IW158" s="76"/>
      <c r="IX158" s="76"/>
      <c r="IY158" s="76"/>
      <c r="IZ158" s="76"/>
      <c r="JA158" s="76"/>
      <c r="JB158" s="76"/>
      <c r="JC158" s="76"/>
      <c r="JD158" s="76"/>
      <c r="JE158" s="76"/>
      <c r="JF158" s="76"/>
      <c r="JG158" s="76"/>
      <c r="JH158" s="76"/>
      <c r="JI158" s="76"/>
      <c r="JJ158" s="76"/>
      <c r="JK158" s="76"/>
      <c r="JL158" s="76"/>
      <c r="JM158" s="76"/>
      <c r="JN158" s="76"/>
      <c r="JO158" s="76"/>
      <c r="JP158" s="76"/>
      <c r="JQ158" s="76"/>
      <c r="JR158" s="76"/>
      <c r="JS158" s="76"/>
      <c r="JT158" s="76"/>
      <c r="JU158" s="76"/>
      <c r="JV158" s="76"/>
      <c r="JW158" s="76"/>
      <c r="JX158" s="76"/>
      <c r="JY158" s="76"/>
      <c r="JZ158" s="76"/>
      <c r="KA158" s="76"/>
      <c r="KB158" s="76"/>
      <c r="KC158" s="76"/>
      <c r="KD158" s="76"/>
      <c r="KE158" s="76"/>
      <c r="KF158" s="76"/>
      <c r="KG158" s="76"/>
      <c r="KH158" s="76"/>
      <c r="KI158" s="76"/>
      <c r="KJ158" s="76"/>
      <c r="KK158" s="76"/>
      <c r="KL158" s="76"/>
      <c r="KM158" s="76"/>
      <c r="KN158" s="76"/>
      <c r="KO158" s="76"/>
      <c r="KP158" s="76"/>
      <c r="KQ158" s="76"/>
      <c r="KR158" s="76"/>
      <c r="KS158" s="76"/>
      <c r="KT158" s="76"/>
      <c r="KU158" s="76"/>
      <c r="KV158" s="76"/>
      <c r="KW158" s="76"/>
      <c r="KX158" s="76"/>
      <c r="KY158" s="76"/>
      <c r="KZ158" s="76"/>
      <c r="LA158" s="76"/>
      <c r="LB158" s="76"/>
      <c r="LC158" s="76"/>
      <c r="LD158" s="76"/>
      <c r="LE158" s="76"/>
      <c r="LF158" s="76"/>
      <c r="LG158" s="76"/>
      <c r="LH158" s="76"/>
      <c r="LI158" s="76"/>
      <c r="LJ158" s="76"/>
      <c r="LK158" s="76"/>
      <c r="LL158" s="76"/>
      <c r="LM158" s="76"/>
      <c r="LN158" s="76"/>
      <c r="LO158" s="76"/>
      <c r="LP158" s="76"/>
      <c r="LQ158" s="76"/>
      <c r="LR158" s="76"/>
      <c r="LS158" s="76"/>
      <c r="LT158" s="76"/>
      <c r="LU158" s="76"/>
      <c r="LV158" s="76"/>
      <c r="LW158" s="76"/>
      <c r="LX158" s="76"/>
      <c r="LY158" s="76"/>
      <c r="LZ158" s="76"/>
      <c r="MA158" s="76"/>
      <c r="MB158" s="76"/>
      <c r="MC158" s="76"/>
      <c r="MD158" s="76"/>
      <c r="ME158" s="76"/>
      <c r="MF158" s="76"/>
      <c r="MG158" s="76"/>
      <c r="MH158" s="76"/>
      <c r="MI158" s="76"/>
      <c r="MJ158" s="76"/>
      <c r="MK158" s="76"/>
      <c r="ML158" s="76"/>
      <c r="MM158" s="76"/>
      <c r="MN158" s="76"/>
      <c r="MO158" s="76"/>
      <c r="MP158" s="76"/>
      <c r="MQ158" s="76"/>
      <c r="MR158" s="76"/>
      <c r="MS158" s="76"/>
      <c r="MT158" s="76"/>
      <c r="MU158" s="76"/>
      <c r="MV158" s="76"/>
      <c r="MW158" s="76"/>
      <c r="MX158" s="76"/>
      <c r="MY158" s="76"/>
      <c r="MZ158" s="76"/>
      <c r="NA158" s="76"/>
      <c r="NB158" s="76"/>
      <c r="NC158" s="76"/>
      <c r="ND158" s="76"/>
      <c r="NE158" s="76"/>
      <c r="NF158" s="76"/>
      <c r="NG158" s="76"/>
      <c r="NH158" s="76"/>
      <c r="NI158" s="76"/>
      <c r="NJ158" s="76"/>
      <c r="NK158" s="76"/>
      <c r="NL158" s="76"/>
      <c r="NM158" s="76"/>
      <c r="NN158" s="76"/>
      <c r="NO158" s="76"/>
      <c r="NP158" s="76"/>
      <c r="NQ158" s="76"/>
      <c r="NR158" s="76"/>
      <c r="NS158" s="76"/>
      <c r="NT158" s="76"/>
      <c r="NU158" s="76"/>
      <c r="NV158" s="76"/>
      <c r="NW158" s="76"/>
      <c r="NX158" s="76"/>
      <c r="NY158" s="76"/>
      <c r="NZ158" s="76"/>
      <c r="OA158" s="76"/>
      <c r="OB158" s="76"/>
      <c r="OC158" s="76"/>
      <c r="OD158" s="76"/>
      <c r="OE158" s="76"/>
      <c r="OF158" s="76"/>
      <c r="OG158" s="76"/>
      <c r="OH158" s="76"/>
      <c r="OI158" s="76"/>
      <c r="OJ158" s="76"/>
      <c r="OK158" s="76"/>
      <c r="OL158" s="76"/>
      <c r="OM158" s="76"/>
      <c r="ON158" s="76"/>
      <c r="OO158" s="76"/>
      <c r="OP158" s="76"/>
      <c r="OQ158" s="76"/>
      <c r="OR158" s="76"/>
      <c r="OS158" s="76"/>
      <c r="OT158" s="76"/>
      <c r="OU158" s="76"/>
      <c r="OV158" s="76"/>
      <c r="OW158" s="76"/>
      <c r="OX158" s="76"/>
      <c r="OY158" s="76"/>
      <c r="OZ158" s="76"/>
      <c r="PA158" s="76"/>
      <c r="PB158" s="76"/>
      <c r="PC158" s="76"/>
      <c r="PD158" s="76"/>
      <c r="PE158" s="76"/>
      <c r="PF158" s="76"/>
      <c r="PG158" s="76"/>
      <c r="PH158" s="76"/>
      <c r="PI158" s="76"/>
      <c r="PJ158" s="76"/>
      <c r="PK158" s="76"/>
      <c r="PL158" s="76"/>
      <c r="PM158" s="76"/>
      <c r="PN158" s="76"/>
      <c r="PO158" s="76"/>
      <c r="PP158" s="76"/>
      <c r="PQ158" s="76"/>
      <c r="PR158" s="76"/>
      <c r="PS158" s="76"/>
      <c r="PT158" s="76"/>
      <c r="PU158" s="76"/>
      <c r="PV158" s="76"/>
      <c r="PW158" s="76"/>
      <c r="PX158" s="76"/>
      <c r="PY158" s="76"/>
      <c r="PZ158" s="76"/>
      <c r="QA158" s="76"/>
      <c r="QB158" s="76"/>
      <c r="QC158" s="76"/>
      <c r="QD158" s="76"/>
      <c r="QE158" s="76"/>
      <c r="QF158" s="76"/>
      <c r="QG158" s="76"/>
      <c r="QH158" s="76"/>
      <c r="QI158" s="76"/>
      <c r="QJ158" s="76"/>
      <c r="QK158" s="76"/>
      <c r="QL158" s="76"/>
      <c r="QM158" s="76"/>
      <c r="QN158" s="76"/>
      <c r="QO158" s="76"/>
      <c r="QP158" s="76"/>
      <c r="QQ158" s="76"/>
      <c r="QR158" s="76"/>
      <c r="QS158" s="76"/>
      <c r="QT158" s="76"/>
      <c r="QU158" s="76"/>
      <c r="QV158" s="76"/>
      <c r="QW158" s="76"/>
      <c r="QX158" s="76"/>
      <c r="QY158" s="76"/>
      <c r="QZ158" s="76"/>
      <c r="RA158" s="76"/>
      <c r="RB158" s="76"/>
      <c r="RC158" s="76"/>
      <c r="RD158" s="76"/>
      <c r="RE158" s="76"/>
      <c r="RF158" s="76"/>
      <c r="RG158" s="76"/>
      <c r="RH158" s="76"/>
      <c r="RI158" s="76"/>
      <c r="RJ158" s="76"/>
      <c r="RK158" s="76"/>
      <c r="RL158" s="76"/>
      <c r="RM158" s="76"/>
      <c r="RN158" s="76"/>
      <c r="RO158" s="76"/>
      <c r="RP158" s="76"/>
      <c r="RQ158" s="76"/>
      <c r="RR158" s="76"/>
      <c r="RS158" s="76"/>
      <c r="RT158" s="76"/>
      <c r="RU158" s="76"/>
      <c r="RV158" s="76"/>
      <c r="RW158" s="76"/>
      <c r="RX158" s="76"/>
      <c r="RY158" s="76"/>
      <c r="RZ158" s="76"/>
      <c r="SA158" s="76"/>
      <c r="SB158" s="76"/>
      <c r="SC158" s="76"/>
      <c r="SD158" s="76"/>
      <c r="SE158" s="76"/>
      <c r="SF158" s="76"/>
      <c r="SG158" s="76"/>
      <c r="SH158" s="76"/>
      <c r="SI158" s="76"/>
      <c r="SJ158" s="76"/>
      <c r="SK158" s="76"/>
      <c r="SL158" s="76"/>
      <c r="SM158" s="76"/>
      <c r="SN158" s="76"/>
      <c r="SO158" s="76"/>
      <c r="SP158" s="76"/>
      <c r="SQ158" s="76"/>
      <c r="SR158" s="76"/>
      <c r="SS158" s="76"/>
      <c r="ST158" s="76"/>
      <c r="SU158" s="76"/>
      <c r="SV158" s="76"/>
      <c r="SW158" s="76"/>
      <c r="SX158" s="76"/>
      <c r="SY158" s="76"/>
      <c r="SZ158" s="76"/>
      <c r="TA158" s="76"/>
      <c r="TB158" s="76"/>
      <c r="TC158" s="76"/>
      <c r="TD158" s="76"/>
      <c r="TE158" s="76"/>
      <c r="TF158" s="76"/>
      <c r="TG158" s="76"/>
      <c r="TH158" s="76"/>
      <c r="TI158" s="76"/>
      <c r="TJ158" s="76"/>
      <c r="TK158" s="76"/>
      <c r="TL158" s="76"/>
      <c r="TM158" s="76"/>
      <c r="TN158" s="76"/>
      <c r="TO158" s="76"/>
      <c r="TP158" s="76"/>
      <c r="TQ158" s="76"/>
      <c r="TR158" s="76"/>
      <c r="TS158" s="76"/>
      <c r="TT158" s="76"/>
      <c r="TU158" s="76"/>
      <c r="TV158" s="76"/>
      <c r="TW158" s="76"/>
      <c r="TX158" s="76"/>
      <c r="TY158" s="76"/>
      <c r="TZ158" s="76"/>
      <c r="UA158" s="76"/>
      <c r="UB158" s="76"/>
      <c r="UC158" s="76"/>
      <c r="UD158" s="76"/>
      <c r="UE158" s="76"/>
      <c r="UF158" s="76"/>
      <c r="UG158" s="76"/>
      <c r="UH158" s="76"/>
      <c r="UI158" s="76"/>
      <c r="UJ158" s="76"/>
      <c r="UK158" s="76"/>
      <c r="UL158" s="76"/>
      <c r="UM158" s="76"/>
      <c r="UN158" s="76"/>
      <c r="UO158" s="76"/>
      <c r="UP158" s="76"/>
      <c r="UQ158" s="76"/>
      <c r="UR158" s="76"/>
      <c r="US158" s="76"/>
      <c r="UT158" s="76"/>
      <c r="UU158" s="76"/>
      <c r="UV158" s="76"/>
      <c r="UW158" s="76"/>
      <c r="UX158" s="76"/>
      <c r="UY158" s="76"/>
      <c r="UZ158" s="76"/>
      <c r="VA158" s="76"/>
      <c r="VB158" s="76"/>
      <c r="VC158" s="76"/>
      <c r="VD158" s="76"/>
      <c r="VE158" s="76"/>
      <c r="VF158" s="76"/>
      <c r="VG158" s="76"/>
      <c r="VH158" s="76"/>
      <c r="VI158" s="76"/>
      <c r="VJ158" s="76"/>
      <c r="VK158" s="76"/>
      <c r="VL158" s="76"/>
      <c r="VM158" s="76"/>
      <c r="VN158" s="76"/>
      <c r="VO158" s="76"/>
      <c r="VP158" s="76"/>
      <c r="VQ158" s="76"/>
      <c r="VR158" s="76"/>
      <c r="VS158" s="76"/>
      <c r="VT158" s="76"/>
      <c r="VU158" s="76"/>
      <c r="VV158" s="76"/>
      <c r="VW158" s="76"/>
      <c r="VX158" s="76"/>
      <c r="VY158" s="76"/>
      <c r="VZ158" s="76"/>
      <c r="WA158" s="76"/>
      <c r="WB158" s="76"/>
      <c r="WC158" s="76"/>
      <c r="WD158" s="76"/>
      <c r="WE158" s="76"/>
      <c r="WF158" s="76"/>
      <c r="WG158" s="76"/>
      <c r="WH158" s="76"/>
      <c r="WI158" s="76"/>
      <c r="WJ158" s="76"/>
      <c r="WK158" s="76"/>
      <c r="WL158" s="76"/>
      <c r="WM158" s="76"/>
      <c r="WN158" s="76"/>
      <c r="WO158" s="76"/>
      <c r="WP158" s="76"/>
      <c r="WQ158" s="76"/>
      <c r="WR158" s="76"/>
      <c r="WS158" s="76"/>
      <c r="WT158" s="76"/>
      <c r="WU158" s="76"/>
      <c r="WV158" s="76"/>
      <c r="WW158" s="76"/>
      <c r="WX158" s="76"/>
      <c r="WY158" s="76"/>
      <c r="WZ158" s="76"/>
      <c r="XA158" s="76"/>
      <c r="XB158" s="76"/>
      <c r="XC158" s="76"/>
      <c r="XD158" s="76"/>
      <c r="XE158" s="76"/>
      <c r="XF158" s="76"/>
      <c r="XG158" s="76"/>
      <c r="XH158" s="76"/>
      <c r="XI158" s="76"/>
      <c r="XJ158" s="76"/>
      <c r="XK158" s="76"/>
      <c r="XL158" s="76"/>
      <c r="XM158" s="76"/>
      <c r="XN158" s="76"/>
      <c r="XO158" s="76"/>
      <c r="XP158" s="76"/>
      <c r="XQ158" s="76"/>
      <c r="XR158" s="76"/>
      <c r="XS158" s="76"/>
      <c r="XT158" s="76"/>
      <c r="XU158" s="76"/>
      <c r="XV158" s="76"/>
      <c r="XW158" s="76"/>
      <c r="XX158" s="76"/>
      <c r="XY158" s="76"/>
      <c r="XZ158" s="76"/>
      <c r="YA158" s="76"/>
      <c r="YB158" s="76"/>
      <c r="YC158" s="76"/>
      <c r="YD158" s="76"/>
      <c r="YE158" s="76"/>
      <c r="YF158" s="76"/>
      <c r="YG158" s="76"/>
      <c r="YH158" s="76"/>
      <c r="YI158" s="76"/>
      <c r="YJ158" s="76"/>
      <c r="YK158" s="76"/>
      <c r="YL158" s="76"/>
      <c r="YM158" s="76"/>
      <c r="YN158" s="76"/>
      <c r="YO158" s="76"/>
      <c r="YP158" s="76"/>
      <c r="YQ158" s="76"/>
      <c r="YR158" s="76"/>
      <c r="YS158" s="76"/>
      <c r="YT158" s="76"/>
      <c r="YU158" s="76"/>
      <c r="YV158" s="76"/>
      <c r="YW158" s="76"/>
      <c r="YX158" s="76"/>
      <c r="YY158" s="76"/>
      <c r="YZ158" s="76"/>
      <c r="ZA158" s="76"/>
      <c r="ZB158" s="76"/>
      <c r="ZC158" s="76"/>
      <c r="ZD158" s="76"/>
      <c r="ZE158" s="76"/>
      <c r="ZF158" s="76"/>
      <c r="ZG158" s="76"/>
      <c r="ZH158" s="76"/>
      <c r="ZI158" s="76"/>
      <c r="ZJ158" s="76"/>
      <c r="ZK158" s="76"/>
      <c r="ZL158" s="76"/>
      <c r="ZM158" s="76"/>
      <c r="ZN158" s="76"/>
      <c r="ZO158" s="76"/>
      <c r="ZP158" s="76"/>
      <c r="ZQ158" s="76"/>
      <c r="ZR158" s="76"/>
      <c r="ZS158" s="76"/>
      <c r="ZT158" s="76"/>
      <c r="ZU158" s="76"/>
      <c r="ZV158" s="76"/>
      <c r="ZW158" s="76"/>
      <c r="ZX158" s="76"/>
      <c r="ZY158" s="76"/>
      <c r="ZZ158" s="76"/>
      <c r="AAA158" s="76"/>
      <c r="AAB158" s="76"/>
      <c r="AAC158" s="76"/>
      <c r="AAD158" s="76"/>
      <c r="AAE158" s="76"/>
      <c r="AAF158" s="76"/>
      <c r="AAG158" s="76"/>
      <c r="AAH158" s="76"/>
      <c r="AAI158" s="76"/>
      <c r="AAJ158" s="76"/>
      <c r="AAK158" s="76"/>
      <c r="AAL158" s="76"/>
      <c r="AAM158" s="76"/>
      <c r="AAN158" s="76"/>
      <c r="AAO158" s="76"/>
      <c r="AAP158" s="76"/>
      <c r="AAQ158" s="76"/>
      <c r="AAR158" s="76"/>
      <c r="AAS158" s="76"/>
      <c r="AAT158" s="76"/>
      <c r="AAU158" s="76"/>
      <c r="AAV158" s="76"/>
      <c r="AAW158" s="76"/>
      <c r="AAX158" s="76"/>
      <c r="AAY158" s="76"/>
      <c r="AAZ158" s="76"/>
      <c r="ABA158" s="76"/>
      <c r="ABB158" s="76"/>
      <c r="ABC158" s="76"/>
      <c r="ABD158" s="76"/>
      <c r="ABE158" s="76"/>
      <c r="ABF158" s="76"/>
      <c r="ABG158" s="76"/>
      <c r="ABH158" s="76"/>
      <c r="ABI158" s="76"/>
      <c r="ABJ158" s="76"/>
      <c r="ABK158" s="76"/>
      <c r="ABL158" s="76"/>
      <c r="ABM158" s="76"/>
      <c r="ABN158" s="76"/>
      <c r="ABO158" s="76"/>
      <c r="ABP158" s="76"/>
      <c r="ABQ158" s="76"/>
      <c r="ABR158" s="76"/>
      <c r="ABS158" s="76"/>
      <c r="ABT158" s="76"/>
      <c r="ABU158" s="76"/>
      <c r="ABV158" s="76"/>
      <c r="ABW158" s="76"/>
      <c r="ABX158" s="76"/>
      <c r="ABY158" s="76"/>
      <c r="ABZ158" s="76"/>
      <c r="ACA158" s="76"/>
      <c r="ACB158" s="76"/>
      <c r="ACC158" s="76"/>
      <c r="ACD158" s="76"/>
      <c r="ACE158" s="76"/>
      <c r="ACF158" s="76"/>
      <c r="ACG158" s="76"/>
      <c r="ACH158" s="76"/>
      <c r="ACI158" s="76"/>
      <c r="ACJ158" s="76"/>
      <c r="ACK158" s="76"/>
      <c r="ACL158" s="76"/>
      <c r="ACM158" s="76"/>
      <c r="ACN158" s="76"/>
      <c r="ACO158" s="76"/>
      <c r="ACP158" s="76"/>
      <c r="ACQ158" s="76"/>
      <c r="ACR158" s="76"/>
      <c r="ACS158" s="76"/>
      <c r="ACT158" s="76"/>
      <c r="ACU158" s="76"/>
      <c r="ACV158" s="76"/>
      <c r="ACW158" s="76"/>
      <c r="ACX158" s="76"/>
      <c r="ACY158" s="76"/>
      <c r="ACZ158" s="76"/>
      <c r="ADA158" s="76"/>
      <c r="ADB158" s="76"/>
      <c r="ADC158" s="76"/>
      <c r="ADD158" s="76"/>
      <c r="ADE158" s="76"/>
      <c r="ADF158" s="76"/>
      <c r="ADG158" s="76"/>
      <c r="ADH158" s="76"/>
      <c r="ADI158" s="76"/>
      <c r="ADJ158" s="76"/>
      <c r="ADK158" s="76"/>
      <c r="ADL158" s="76"/>
      <c r="ADM158" s="76"/>
      <c r="ADN158" s="76"/>
      <c r="ADO158" s="76"/>
      <c r="ADP158" s="76"/>
      <c r="ADQ158" s="76"/>
      <c r="ADR158" s="76"/>
      <c r="ADS158" s="76"/>
      <c r="ADT158" s="76"/>
      <c r="ADU158" s="76"/>
      <c r="ADV158" s="76"/>
      <c r="ADW158" s="76"/>
      <c r="ADX158" s="76"/>
      <c r="ADY158" s="76"/>
      <c r="ADZ158" s="76"/>
      <c r="AEA158" s="76"/>
      <c r="AEB158" s="76"/>
      <c r="AEC158" s="76"/>
      <c r="AED158" s="76"/>
      <c r="AEE158" s="76"/>
      <c r="AEF158" s="76"/>
      <c r="AEG158" s="76"/>
      <c r="AEH158" s="76"/>
      <c r="AEI158" s="76"/>
      <c r="AEJ158" s="76"/>
      <c r="AEK158" s="76"/>
      <c r="AEL158" s="76"/>
      <c r="AEM158" s="76"/>
      <c r="AEN158" s="76"/>
      <c r="AEO158" s="76"/>
      <c r="AEP158" s="76"/>
      <c r="AEQ158" s="76"/>
      <c r="AER158" s="76"/>
      <c r="AES158" s="76"/>
      <c r="AET158" s="76"/>
      <c r="AEU158" s="76"/>
      <c r="AEV158" s="76"/>
      <c r="AEW158" s="76"/>
      <c r="AEX158" s="76"/>
      <c r="AEY158" s="76"/>
      <c r="AEZ158" s="76"/>
      <c r="AFA158" s="76"/>
      <c r="AFB158" s="76"/>
      <c r="AFC158" s="76"/>
      <c r="AFD158" s="76"/>
      <c r="AFE158" s="76"/>
      <c r="AFF158" s="76"/>
      <c r="AFG158" s="76"/>
      <c r="AFH158" s="76"/>
      <c r="AFI158" s="76"/>
      <c r="AFJ158" s="76"/>
      <c r="AFK158" s="76"/>
      <c r="AFL158" s="76"/>
      <c r="AFM158" s="76"/>
      <c r="AFN158" s="76"/>
      <c r="AFO158" s="76"/>
      <c r="AFP158" s="76"/>
      <c r="AFQ158" s="76"/>
      <c r="AFR158" s="76"/>
      <c r="AFS158" s="76"/>
      <c r="AFT158" s="76"/>
      <c r="AFU158" s="76"/>
      <c r="AFV158" s="76"/>
      <c r="AFW158" s="76"/>
      <c r="AFX158" s="76"/>
      <c r="AFY158" s="76"/>
      <c r="AFZ158" s="76"/>
      <c r="AGA158" s="76"/>
      <c r="AGB158" s="76"/>
      <c r="AGC158" s="76"/>
      <c r="AGD158" s="76"/>
      <c r="AGE158" s="76"/>
      <c r="AGF158" s="76"/>
      <c r="AGG158" s="76"/>
      <c r="AGH158" s="76"/>
      <c r="AGI158" s="76"/>
      <c r="AGJ158" s="76"/>
      <c r="AGK158" s="76"/>
      <c r="AGL158" s="76"/>
      <c r="AGM158" s="76"/>
      <c r="AGN158" s="76"/>
      <c r="AGO158" s="76"/>
      <c r="AGP158" s="76"/>
      <c r="AGQ158" s="76"/>
      <c r="AGR158" s="76"/>
      <c r="AGS158" s="76"/>
      <c r="AGT158" s="76"/>
      <c r="AGU158" s="76"/>
      <c r="AGV158" s="76"/>
      <c r="AGW158" s="76"/>
      <c r="AGX158" s="76"/>
      <c r="AGY158" s="76"/>
      <c r="AGZ158" s="76"/>
      <c r="AHA158" s="76"/>
      <c r="AHB158" s="76"/>
      <c r="AHC158" s="76"/>
      <c r="AHD158" s="76"/>
      <c r="AHE158" s="76"/>
      <c r="AHF158" s="76"/>
      <c r="AHG158" s="76"/>
      <c r="AHH158" s="76"/>
      <c r="AHI158" s="76"/>
      <c r="AHJ158" s="76"/>
      <c r="AHK158" s="76"/>
      <c r="AHL158" s="76"/>
      <c r="AHM158" s="76"/>
      <c r="AHN158" s="76"/>
      <c r="AHO158" s="76"/>
      <c r="AHP158" s="76"/>
      <c r="AHQ158" s="76"/>
      <c r="AHR158" s="76"/>
      <c r="AHS158" s="76"/>
      <c r="AHT158" s="76"/>
      <c r="AHU158" s="76"/>
      <c r="AHV158" s="76"/>
      <c r="AHW158" s="76"/>
      <c r="AHX158" s="76"/>
      <c r="AHY158" s="76"/>
      <c r="AHZ158" s="76"/>
      <c r="AIA158" s="76"/>
      <c r="AIB158" s="76"/>
      <c r="AIC158" s="76"/>
      <c r="AID158" s="76"/>
      <c r="AIE158" s="76"/>
      <c r="AIF158" s="76"/>
      <c r="AIG158" s="76"/>
      <c r="AIH158" s="76"/>
      <c r="AII158" s="76"/>
      <c r="AIJ158" s="76"/>
      <c r="AIK158" s="76"/>
      <c r="AIL158" s="76"/>
      <c r="AIM158" s="76"/>
      <c r="AIN158" s="76"/>
      <c r="AIO158" s="76"/>
      <c r="AIP158" s="76"/>
      <c r="AIQ158" s="76"/>
      <c r="AIR158" s="76"/>
      <c r="AIS158" s="76"/>
      <c r="AIT158" s="76"/>
      <c r="AIU158" s="76"/>
      <c r="AIV158" s="76"/>
      <c r="AIW158" s="76"/>
      <c r="AIX158" s="76"/>
      <c r="AIY158" s="76"/>
      <c r="AIZ158" s="76"/>
      <c r="AJA158" s="76"/>
      <c r="AJB158" s="76"/>
      <c r="AJC158" s="76"/>
      <c r="AJD158" s="76"/>
      <c r="AJE158" s="76"/>
      <c r="AJF158" s="76"/>
      <c r="AJG158" s="76"/>
      <c r="AJH158" s="76"/>
      <c r="AJI158" s="76"/>
      <c r="AJJ158" s="76"/>
      <c r="AJK158" s="76"/>
      <c r="AJL158" s="76"/>
      <c r="AJM158" s="76"/>
      <c r="AJN158" s="76"/>
      <c r="AJO158" s="76"/>
      <c r="AJP158" s="76"/>
      <c r="AJQ158" s="76"/>
      <c r="AJR158" s="76"/>
      <c r="AJS158" s="76"/>
      <c r="AJT158" s="76"/>
      <c r="AJU158" s="76"/>
      <c r="AJV158" s="76"/>
      <c r="AJW158" s="76"/>
      <c r="AJX158" s="76"/>
      <c r="AJY158" s="76"/>
      <c r="AJZ158" s="76"/>
      <c r="AKA158" s="76"/>
      <c r="AKB158" s="76"/>
      <c r="AKC158" s="76"/>
      <c r="AKD158" s="76"/>
      <c r="AKE158" s="76"/>
      <c r="AKF158" s="76"/>
      <c r="AKG158" s="76"/>
      <c r="AKH158" s="76"/>
      <c r="AKI158" s="76"/>
      <c r="AKJ158" s="76"/>
      <c r="AKK158" s="76"/>
      <c r="AKL158" s="76"/>
      <c r="AKM158" s="76"/>
      <c r="AKN158" s="76"/>
      <c r="AKO158" s="76"/>
      <c r="AKP158" s="76"/>
      <c r="AKQ158" s="76"/>
      <c r="AKR158" s="76"/>
      <c r="AKS158" s="76"/>
      <c r="AKT158" s="76"/>
      <c r="AKU158" s="76"/>
      <c r="AKV158" s="76"/>
      <c r="AKW158" s="76"/>
      <c r="AKX158" s="76"/>
      <c r="AKY158" s="76"/>
      <c r="AKZ158" s="76"/>
      <c r="ALA158" s="76"/>
      <c r="ALB158" s="76"/>
      <c r="ALC158" s="76"/>
      <c r="ALD158" s="76"/>
      <c r="ALE158" s="76"/>
      <c r="ALF158" s="76"/>
      <c r="ALG158" s="76"/>
      <c r="ALH158" s="76"/>
      <c r="ALI158" s="76"/>
      <c r="ALJ158" s="76"/>
      <c r="ALK158" s="76"/>
      <c r="ALL158" s="76"/>
      <c r="ALM158" s="76"/>
      <c r="ALN158" s="76"/>
      <c r="ALO158" s="76"/>
      <c r="ALP158" s="76"/>
      <c r="ALQ158" s="76"/>
      <c r="ALR158" s="76"/>
      <c r="ALS158" s="76"/>
      <c r="ALT158" s="76"/>
      <c r="ALU158" s="76"/>
      <c r="ALV158" s="76"/>
      <c r="ALW158" s="76"/>
      <c r="ALX158" s="76"/>
      <c r="ALY158" s="76"/>
      <c r="ALZ158" s="76"/>
      <c r="AMA158" s="76"/>
      <c r="AMB158" s="76"/>
      <c r="AMC158" s="76"/>
      <c r="AMD158" s="76"/>
      <c r="AME158" s="76"/>
    </row>
    <row r="159" spans="1:1019" s="80" customFormat="1">
      <c r="A159" s="20" t="s">
        <v>267</v>
      </c>
      <c r="B159" s="21">
        <v>2003377</v>
      </c>
      <c r="C159" s="21" t="s">
        <v>96</v>
      </c>
      <c r="D159" s="71" t="s">
        <v>84</v>
      </c>
      <c r="E159" s="22" t="s">
        <v>59</v>
      </c>
      <c r="F159" s="59">
        <v>29744</v>
      </c>
      <c r="G159" s="23">
        <v>57.4</v>
      </c>
      <c r="H159" s="69">
        <f>$J$6</f>
        <v>0.21229999999999999</v>
      </c>
      <c r="I159" s="23">
        <f>ROUND(((H159+1)*G159),2)</f>
        <v>69.59</v>
      </c>
      <c r="J159" s="23">
        <f>TRUNC((I159*F159),2)</f>
        <v>2069884.96</v>
      </c>
      <c r="K159" s="78">
        <f t="shared" ref="K159:K163" si="56">G159*F159</f>
        <v>1707305.5999999999</v>
      </c>
      <c r="L159" s="76"/>
      <c r="M159" s="79"/>
      <c r="N159" s="76"/>
      <c r="O159" s="76"/>
      <c r="P159" s="76"/>
      <c r="Q159" s="76"/>
      <c r="R159" s="76"/>
      <c r="S159" s="76"/>
      <c r="T159" s="76"/>
      <c r="U159" s="76"/>
      <c r="V159" s="76"/>
      <c r="W159" s="76"/>
      <c r="X159" s="76"/>
      <c r="Y159" s="76"/>
      <c r="Z159" s="76"/>
      <c r="AA159" s="76"/>
      <c r="AB159" s="76"/>
      <c r="AC159" s="76"/>
      <c r="AD159" s="76"/>
      <c r="AE159" s="76"/>
      <c r="AF159" s="76"/>
      <c r="AG159" s="76"/>
      <c r="AH159" s="76"/>
      <c r="AI159" s="76"/>
      <c r="AJ159" s="76"/>
      <c r="AK159" s="76"/>
      <c r="AL159" s="76"/>
      <c r="AM159" s="76"/>
      <c r="AN159" s="76"/>
      <c r="AO159" s="76"/>
      <c r="AP159" s="76"/>
      <c r="AQ159" s="76"/>
      <c r="AR159" s="76"/>
      <c r="AS159" s="76"/>
      <c r="AT159" s="76"/>
      <c r="AU159" s="76"/>
      <c r="AV159" s="76"/>
      <c r="AW159" s="76"/>
      <c r="AX159" s="76"/>
      <c r="AY159" s="76"/>
      <c r="AZ159" s="76"/>
      <c r="BA159" s="76"/>
      <c r="BB159" s="76"/>
      <c r="BC159" s="76"/>
      <c r="BD159" s="76"/>
      <c r="BE159" s="76"/>
      <c r="BF159" s="76"/>
      <c r="BG159" s="76"/>
      <c r="BH159" s="76"/>
      <c r="BI159" s="76"/>
      <c r="BJ159" s="76"/>
      <c r="BK159" s="76"/>
      <c r="BL159" s="76"/>
      <c r="BM159" s="76"/>
      <c r="BN159" s="76"/>
      <c r="BO159" s="76"/>
      <c r="BP159" s="76"/>
      <c r="BQ159" s="76"/>
      <c r="BR159" s="76"/>
      <c r="BS159" s="76"/>
      <c r="BT159" s="76"/>
      <c r="BU159" s="76"/>
      <c r="BV159" s="76"/>
      <c r="BW159" s="76"/>
      <c r="BX159" s="76"/>
      <c r="BY159" s="76"/>
      <c r="BZ159" s="76"/>
      <c r="CA159" s="76"/>
      <c r="CB159" s="76"/>
      <c r="CC159" s="76"/>
      <c r="CD159" s="76"/>
      <c r="CE159" s="76"/>
      <c r="CF159" s="76"/>
      <c r="CG159" s="76"/>
      <c r="CH159" s="76"/>
      <c r="CI159" s="76"/>
      <c r="CJ159" s="76"/>
      <c r="CK159" s="76"/>
      <c r="CL159" s="76"/>
      <c r="CM159" s="76"/>
      <c r="CN159" s="76"/>
      <c r="CO159" s="76"/>
      <c r="CP159" s="76"/>
      <c r="CQ159" s="76"/>
      <c r="CR159" s="76"/>
      <c r="CS159" s="76"/>
      <c r="CT159" s="76"/>
      <c r="CU159" s="76"/>
      <c r="CV159" s="76"/>
      <c r="CW159" s="76"/>
      <c r="CX159" s="76"/>
      <c r="CY159" s="76"/>
      <c r="CZ159" s="76"/>
      <c r="DA159" s="76"/>
      <c r="DB159" s="76"/>
      <c r="DC159" s="76"/>
      <c r="DD159" s="76"/>
      <c r="DE159" s="76"/>
      <c r="DF159" s="76"/>
      <c r="DG159" s="76"/>
      <c r="DH159" s="76"/>
      <c r="DI159" s="76"/>
      <c r="DJ159" s="76"/>
      <c r="DK159" s="76"/>
      <c r="DL159" s="76"/>
      <c r="DM159" s="76"/>
      <c r="DN159" s="76"/>
      <c r="DO159" s="76"/>
      <c r="DP159" s="76"/>
      <c r="DQ159" s="76"/>
      <c r="DR159" s="76"/>
      <c r="DS159" s="76"/>
      <c r="DT159" s="76"/>
      <c r="DU159" s="76"/>
      <c r="DV159" s="76"/>
      <c r="DW159" s="76"/>
      <c r="DX159" s="76"/>
      <c r="DY159" s="76"/>
      <c r="DZ159" s="76"/>
      <c r="EA159" s="76"/>
      <c r="EB159" s="76"/>
      <c r="EC159" s="76"/>
      <c r="ED159" s="76"/>
      <c r="EE159" s="76"/>
      <c r="EF159" s="76"/>
      <c r="EG159" s="76"/>
      <c r="EH159" s="76"/>
      <c r="EI159" s="76"/>
      <c r="EJ159" s="76"/>
      <c r="EK159" s="76"/>
      <c r="EL159" s="76"/>
      <c r="EM159" s="76"/>
      <c r="EN159" s="76"/>
      <c r="EO159" s="76"/>
      <c r="EP159" s="76"/>
      <c r="EQ159" s="76"/>
      <c r="ER159" s="76"/>
      <c r="ES159" s="76"/>
      <c r="ET159" s="76"/>
      <c r="EU159" s="76"/>
      <c r="EV159" s="76"/>
      <c r="EW159" s="76"/>
      <c r="EX159" s="76"/>
      <c r="EY159" s="76"/>
      <c r="EZ159" s="76"/>
      <c r="FA159" s="76"/>
      <c r="FB159" s="76"/>
      <c r="FC159" s="76"/>
      <c r="FD159" s="76"/>
      <c r="FE159" s="76"/>
      <c r="FF159" s="76"/>
      <c r="FG159" s="76"/>
      <c r="FH159" s="76"/>
      <c r="FI159" s="76"/>
      <c r="FJ159" s="76"/>
      <c r="FK159" s="76"/>
      <c r="FL159" s="76"/>
      <c r="FM159" s="76"/>
      <c r="FN159" s="76"/>
      <c r="FO159" s="76"/>
      <c r="FP159" s="76"/>
      <c r="FQ159" s="76"/>
      <c r="FR159" s="76"/>
      <c r="FS159" s="76"/>
      <c r="FT159" s="76"/>
      <c r="FU159" s="76"/>
      <c r="FV159" s="76"/>
      <c r="FW159" s="76"/>
      <c r="FX159" s="76"/>
      <c r="FY159" s="76"/>
      <c r="FZ159" s="76"/>
      <c r="GA159" s="76"/>
      <c r="GB159" s="76"/>
      <c r="GC159" s="76"/>
      <c r="GD159" s="76"/>
      <c r="GE159" s="76"/>
      <c r="GF159" s="76"/>
      <c r="GG159" s="76"/>
      <c r="GH159" s="76"/>
      <c r="GI159" s="76"/>
      <c r="GJ159" s="76"/>
      <c r="GK159" s="76"/>
      <c r="GL159" s="76"/>
      <c r="GM159" s="76"/>
      <c r="GN159" s="76"/>
      <c r="GO159" s="76"/>
      <c r="GP159" s="76"/>
      <c r="GQ159" s="76"/>
      <c r="GR159" s="76"/>
      <c r="GS159" s="76"/>
      <c r="GT159" s="76"/>
      <c r="GU159" s="76"/>
      <c r="GV159" s="76"/>
      <c r="GW159" s="76"/>
      <c r="GX159" s="76"/>
      <c r="GY159" s="76"/>
      <c r="GZ159" s="76"/>
      <c r="HA159" s="76"/>
      <c r="HB159" s="76"/>
      <c r="HC159" s="76"/>
      <c r="HD159" s="76"/>
      <c r="HE159" s="76"/>
      <c r="HF159" s="76"/>
      <c r="HG159" s="76"/>
      <c r="HH159" s="76"/>
      <c r="HI159" s="76"/>
      <c r="HJ159" s="76"/>
      <c r="HK159" s="76"/>
      <c r="HL159" s="76"/>
      <c r="HM159" s="76"/>
      <c r="HN159" s="76"/>
      <c r="HO159" s="76"/>
      <c r="HP159" s="76"/>
      <c r="HQ159" s="76"/>
      <c r="HR159" s="76"/>
      <c r="HS159" s="76"/>
      <c r="HT159" s="76"/>
      <c r="HU159" s="76"/>
      <c r="HV159" s="76"/>
      <c r="HW159" s="76"/>
      <c r="HX159" s="76"/>
      <c r="HY159" s="76"/>
      <c r="HZ159" s="76"/>
      <c r="IA159" s="76"/>
      <c r="IB159" s="76"/>
      <c r="IC159" s="76"/>
      <c r="ID159" s="76"/>
      <c r="IE159" s="76"/>
      <c r="IF159" s="76"/>
      <c r="IG159" s="76"/>
      <c r="IH159" s="76"/>
      <c r="II159" s="76"/>
      <c r="IJ159" s="76"/>
      <c r="IK159" s="76"/>
      <c r="IL159" s="76"/>
      <c r="IM159" s="76"/>
      <c r="IN159" s="76"/>
      <c r="IO159" s="76"/>
      <c r="IP159" s="76"/>
      <c r="IQ159" s="76"/>
      <c r="IR159" s="76"/>
      <c r="IS159" s="76"/>
      <c r="IT159" s="76"/>
      <c r="IU159" s="76"/>
      <c r="IV159" s="76"/>
      <c r="IW159" s="76"/>
      <c r="IX159" s="76"/>
      <c r="IY159" s="76"/>
      <c r="IZ159" s="76"/>
      <c r="JA159" s="76"/>
      <c r="JB159" s="76"/>
      <c r="JC159" s="76"/>
      <c r="JD159" s="76"/>
      <c r="JE159" s="76"/>
      <c r="JF159" s="76"/>
      <c r="JG159" s="76"/>
      <c r="JH159" s="76"/>
      <c r="JI159" s="76"/>
      <c r="JJ159" s="76"/>
      <c r="JK159" s="76"/>
      <c r="JL159" s="76"/>
      <c r="JM159" s="76"/>
      <c r="JN159" s="76"/>
      <c r="JO159" s="76"/>
      <c r="JP159" s="76"/>
      <c r="JQ159" s="76"/>
      <c r="JR159" s="76"/>
      <c r="JS159" s="76"/>
      <c r="JT159" s="76"/>
      <c r="JU159" s="76"/>
      <c r="JV159" s="76"/>
      <c r="JW159" s="76"/>
      <c r="JX159" s="76"/>
      <c r="JY159" s="76"/>
      <c r="JZ159" s="76"/>
      <c r="KA159" s="76"/>
      <c r="KB159" s="76"/>
      <c r="KC159" s="76"/>
      <c r="KD159" s="76"/>
      <c r="KE159" s="76"/>
      <c r="KF159" s="76"/>
      <c r="KG159" s="76"/>
      <c r="KH159" s="76"/>
      <c r="KI159" s="76"/>
      <c r="KJ159" s="76"/>
      <c r="KK159" s="76"/>
      <c r="KL159" s="76"/>
      <c r="KM159" s="76"/>
      <c r="KN159" s="76"/>
      <c r="KO159" s="76"/>
      <c r="KP159" s="76"/>
      <c r="KQ159" s="76"/>
      <c r="KR159" s="76"/>
      <c r="KS159" s="76"/>
      <c r="KT159" s="76"/>
      <c r="KU159" s="76"/>
      <c r="KV159" s="76"/>
      <c r="KW159" s="76"/>
      <c r="KX159" s="76"/>
      <c r="KY159" s="76"/>
      <c r="KZ159" s="76"/>
      <c r="LA159" s="76"/>
      <c r="LB159" s="76"/>
      <c r="LC159" s="76"/>
      <c r="LD159" s="76"/>
      <c r="LE159" s="76"/>
      <c r="LF159" s="76"/>
      <c r="LG159" s="76"/>
      <c r="LH159" s="76"/>
      <c r="LI159" s="76"/>
      <c r="LJ159" s="76"/>
      <c r="LK159" s="76"/>
      <c r="LL159" s="76"/>
      <c r="LM159" s="76"/>
      <c r="LN159" s="76"/>
      <c r="LO159" s="76"/>
      <c r="LP159" s="76"/>
      <c r="LQ159" s="76"/>
      <c r="LR159" s="76"/>
      <c r="LS159" s="76"/>
      <c r="LT159" s="76"/>
      <c r="LU159" s="76"/>
      <c r="LV159" s="76"/>
      <c r="LW159" s="76"/>
      <c r="LX159" s="76"/>
      <c r="LY159" s="76"/>
      <c r="LZ159" s="76"/>
      <c r="MA159" s="76"/>
      <c r="MB159" s="76"/>
      <c r="MC159" s="76"/>
      <c r="MD159" s="76"/>
      <c r="ME159" s="76"/>
      <c r="MF159" s="76"/>
      <c r="MG159" s="76"/>
      <c r="MH159" s="76"/>
      <c r="MI159" s="76"/>
      <c r="MJ159" s="76"/>
      <c r="MK159" s="76"/>
      <c r="ML159" s="76"/>
      <c r="MM159" s="76"/>
      <c r="MN159" s="76"/>
      <c r="MO159" s="76"/>
      <c r="MP159" s="76"/>
      <c r="MQ159" s="76"/>
      <c r="MR159" s="76"/>
      <c r="MS159" s="76"/>
      <c r="MT159" s="76"/>
      <c r="MU159" s="76"/>
      <c r="MV159" s="76"/>
      <c r="MW159" s="76"/>
      <c r="MX159" s="76"/>
      <c r="MY159" s="76"/>
      <c r="MZ159" s="76"/>
      <c r="NA159" s="76"/>
      <c r="NB159" s="76"/>
      <c r="NC159" s="76"/>
      <c r="ND159" s="76"/>
      <c r="NE159" s="76"/>
      <c r="NF159" s="76"/>
      <c r="NG159" s="76"/>
      <c r="NH159" s="76"/>
      <c r="NI159" s="76"/>
      <c r="NJ159" s="76"/>
      <c r="NK159" s="76"/>
      <c r="NL159" s="76"/>
      <c r="NM159" s="76"/>
      <c r="NN159" s="76"/>
      <c r="NO159" s="76"/>
      <c r="NP159" s="76"/>
      <c r="NQ159" s="76"/>
      <c r="NR159" s="76"/>
      <c r="NS159" s="76"/>
      <c r="NT159" s="76"/>
      <c r="NU159" s="76"/>
      <c r="NV159" s="76"/>
      <c r="NW159" s="76"/>
      <c r="NX159" s="76"/>
      <c r="NY159" s="76"/>
      <c r="NZ159" s="76"/>
      <c r="OA159" s="76"/>
      <c r="OB159" s="76"/>
      <c r="OC159" s="76"/>
      <c r="OD159" s="76"/>
      <c r="OE159" s="76"/>
      <c r="OF159" s="76"/>
      <c r="OG159" s="76"/>
      <c r="OH159" s="76"/>
      <c r="OI159" s="76"/>
      <c r="OJ159" s="76"/>
      <c r="OK159" s="76"/>
      <c r="OL159" s="76"/>
      <c r="OM159" s="76"/>
      <c r="ON159" s="76"/>
      <c r="OO159" s="76"/>
      <c r="OP159" s="76"/>
      <c r="OQ159" s="76"/>
      <c r="OR159" s="76"/>
      <c r="OS159" s="76"/>
      <c r="OT159" s="76"/>
      <c r="OU159" s="76"/>
      <c r="OV159" s="76"/>
      <c r="OW159" s="76"/>
      <c r="OX159" s="76"/>
      <c r="OY159" s="76"/>
      <c r="OZ159" s="76"/>
      <c r="PA159" s="76"/>
      <c r="PB159" s="76"/>
      <c r="PC159" s="76"/>
      <c r="PD159" s="76"/>
      <c r="PE159" s="76"/>
      <c r="PF159" s="76"/>
      <c r="PG159" s="76"/>
      <c r="PH159" s="76"/>
      <c r="PI159" s="76"/>
      <c r="PJ159" s="76"/>
      <c r="PK159" s="76"/>
      <c r="PL159" s="76"/>
      <c r="PM159" s="76"/>
      <c r="PN159" s="76"/>
      <c r="PO159" s="76"/>
      <c r="PP159" s="76"/>
      <c r="PQ159" s="76"/>
      <c r="PR159" s="76"/>
      <c r="PS159" s="76"/>
      <c r="PT159" s="76"/>
      <c r="PU159" s="76"/>
      <c r="PV159" s="76"/>
      <c r="PW159" s="76"/>
      <c r="PX159" s="76"/>
      <c r="PY159" s="76"/>
      <c r="PZ159" s="76"/>
      <c r="QA159" s="76"/>
      <c r="QB159" s="76"/>
      <c r="QC159" s="76"/>
      <c r="QD159" s="76"/>
      <c r="QE159" s="76"/>
      <c r="QF159" s="76"/>
      <c r="QG159" s="76"/>
      <c r="QH159" s="76"/>
      <c r="QI159" s="76"/>
      <c r="QJ159" s="76"/>
      <c r="QK159" s="76"/>
      <c r="QL159" s="76"/>
      <c r="QM159" s="76"/>
      <c r="QN159" s="76"/>
      <c r="QO159" s="76"/>
      <c r="QP159" s="76"/>
      <c r="QQ159" s="76"/>
      <c r="QR159" s="76"/>
      <c r="QS159" s="76"/>
      <c r="QT159" s="76"/>
      <c r="QU159" s="76"/>
      <c r="QV159" s="76"/>
      <c r="QW159" s="76"/>
      <c r="QX159" s="76"/>
      <c r="QY159" s="76"/>
      <c r="QZ159" s="76"/>
      <c r="RA159" s="76"/>
      <c r="RB159" s="76"/>
      <c r="RC159" s="76"/>
      <c r="RD159" s="76"/>
      <c r="RE159" s="76"/>
      <c r="RF159" s="76"/>
      <c r="RG159" s="76"/>
      <c r="RH159" s="76"/>
      <c r="RI159" s="76"/>
      <c r="RJ159" s="76"/>
      <c r="RK159" s="76"/>
      <c r="RL159" s="76"/>
      <c r="RM159" s="76"/>
      <c r="RN159" s="76"/>
      <c r="RO159" s="76"/>
      <c r="RP159" s="76"/>
      <c r="RQ159" s="76"/>
      <c r="RR159" s="76"/>
      <c r="RS159" s="76"/>
      <c r="RT159" s="76"/>
      <c r="RU159" s="76"/>
      <c r="RV159" s="76"/>
      <c r="RW159" s="76"/>
      <c r="RX159" s="76"/>
      <c r="RY159" s="76"/>
      <c r="RZ159" s="76"/>
      <c r="SA159" s="76"/>
      <c r="SB159" s="76"/>
      <c r="SC159" s="76"/>
      <c r="SD159" s="76"/>
      <c r="SE159" s="76"/>
      <c r="SF159" s="76"/>
      <c r="SG159" s="76"/>
      <c r="SH159" s="76"/>
      <c r="SI159" s="76"/>
      <c r="SJ159" s="76"/>
      <c r="SK159" s="76"/>
      <c r="SL159" s="76"/>
      <c r="SM159" s="76"/>
      <c r="SN159" s="76"/>
      <c r="SO159" s="76"/>
      <c r="SP159" s="76"/>
      <c r="SQ159" s="76"/>
      <c r="SR159" s="76"/>
      <c r="SS159" s="76"/>
      <c r="ST159" s="76"/>
      <c r="SU159" s="76"/>
      <c r="SV159" s="76"/>
      <c r="SW159" s="76"/>
      <c r="SX159" s="76"/>
      <c r="SY159" s="76"/>
      <c r="SZ159" s="76"/>
      <c r="TA159" s="76"/>
      <c r="TB159" s="76"/>
      <c r="TC159" s="76"/>
      <c r="TD159" s="76"/>
      <c r="TE159" s="76"/>
      <c r="TF159" s="76"/>
      <c r="TG159" s="76"/>
      <c r="TH159" s="76"/>
      <c r="TI159" s="76"/>
      <c r="TJ159" s="76"/>
      <c r="TK159" s="76"/>
      <c r="TL159" s="76"/>
      <c r="TM159" s="76"/>
      <c r="TN159" s="76"/>
      <c r="TO159" s="76"/>
      <c r="TP159" s="76"/>
      <c r="TQ159" s="76"/>
      <c r="TR159" s="76"/>
      <c r="TS159" s="76"/>
      <c r="TT159" s="76"/>
      <c r="TU159" s="76"/>
      <c r="TV159" s="76"/>
      <c r="TW159" s="76"/>
      <c r="TX159" s="76"/>
      <c r="TY159" s="76"/>
      <c r="TZ159" s="76"/>
      <c r="UA159" s="76"/>
      <c r="UB159" s="76"/>
      <c r="UC159" s="76"/>
      <c r="UD159" s="76"/>
      <c r="UE159" s="76"/>
      <c r="UF159" s="76"/>
      <c r="UG159" s="76"/>
      <c r="UH159" s="76"/>
      <c r="UI159" s="76"/>
      <c r="UJ159" s="76"/>
      <c r="UK159" s="76"/>
      <c r="UL159" s="76"/>
      <c r="UM159" s="76"/>
      <c r="UN159" s="76"/>
      <c r="UO159" s="76"/>
      <c r="UP159" s="76"/>
      <c r="UQ159" s="76"/>
      <c r="UR159" s="76"/>
      <c r="US159" s="76"/>
      <c r="UT159" s="76"/>
      <c r="UU159" s="76"/>
      <c r="UV159" s="76"/>
      <c r="UW159" s="76"/>
      <c r="UX159" s="76"/>
      <c r="UY159" s="76"/>
      <c r="UZ159" s="76"/>
      <c r="VA159" s="76"/>
      <c r="VB159" s="76"/>
      <c r="VC159" s="76"/>
      <c r="VD159" s="76"/>
      <c r="VE159" s="76"/>
      <c r="VF159" s="76"/>
      <c r="VG159" s="76"/>
      <c r="VH159" s="76"/>
      <c r="VI159" s="76"/>
      <c r="VJ159" s="76"/>
      <c r="VK159" s="76"/>
      <c r="VL159" s="76"/>
      <c r="VM159" s="76"/>
      <c r="VN159" s="76"/>
      <c r="VO159" s="76"/>
      <c r="VP159" s="76"/>
      <c r="VQ159" s="76"/>
      <c r="VR159" s="76"/>
      <c r="VS159" s="76"/>
      <c r="VT159" s="76"/>
      <c r="VU159" s="76"/>
      <c r="VV159" s="76"/>
      <c r="VW159" s="76"/>
      <c r="VX159" s="76"/>
      <c r="VY159" s="76"/>
      <c r="VZ159" s="76"/>
      <c r="WA159" s="76"/>
      <c r="WB159" s="76"/>
      <c r="WC159" s="76"/>
      <c r="WD159" s="76"/>
      <c r="WE159" s="76"/>
      <c r="WF159" s="76"/>
      <c r="WG159" s="76"/>
      <c r="WH159" s="76"/>
      <c r="WI159" s="76"/>
      <c r="WJ159" s="76"/>
      <c r="WK159" s="76"/>
      <c r="WL159" s="76"/>
      <c r="WM159" s="76"/>
      <c r="WN159" s="76"/>
      <c r="WO159" s="76"/>
      <c r="WP159" s="76"/>
      <c r="WQ159" s="76"/>
      <c r="WR159" s="76"/>
      <c r="WS159" s="76"/>
      <c r="WT159" s="76"/>
      <c r="WU159" s="76"/>
      <c r="WV159" s="76"/>
      <c r="WW159" s="76"/>
      <c r="WX159" s="76"/>
      <c r="WY159" s="76"/>
      <c r="WZ159" s="76"/>
      <c r="XA159" s="76"/>
      <c r="XB159" s="76"/>
      <c r="XC159" s="76"/>
      <c r="XD159" s="76"/>
      <c r="XE159" s="76"/>
      <c r="XF159" s="76"/>
      <c r="XG159" s="76"/>
      <c r="XH159" s="76"/>
      <c r="XI159" s="76"/>
      <c r="XJ159" s="76"/>
      <c r="XK159" s="76"/>
      <c r="XL159" s="76"/>
      <c r="XM159" s="76"/>
      <c r="XN159" s="76"/>
      <c r="XO159" s="76"/>
      <c r="XP159" s="76"/>
      <c r="XQ159" s="76"/>
      <c r="XR159" s="76"/>
      <c r="XS159" s="76"/>
      <c r="XT159" s="76"/>
      <c r="XU159" s="76"/>
      <c r="XV159" s="76"/>
      <c r="XW159" s="76"/>
      <c r="XX159" s="76"/>
      <c r="XY159" s="76"/>
      <c r="XZ159" s="76"/>
      <c r="YA159" s="76"/>
      <c r="YB159" s="76"/>
      <c r="YC159" s="76"/>
      <c r="YD159" s="76"/>
      <c r="YE159" s="76"/>
      <c r="YF159" s="76"/>
      <c r="YG159" s="76"/>
      <c r="YH159" s="76"/>
      <c r="YI159" s="76"/>
      <c r="YJ159" s="76"/>
      <c r="YK159" s="76"/>
      <c r="YL159" s="76"/>
      <c r="YM159" s="76"/>
      <c r="YN159" s="76"/>
      <c r="YO159" s="76"/>
      <c r="YP159" s="76"/>
      <c r="YQ159" s="76"/>
      <c r="YR159" s="76"/>
      <c r="YS159" s="76"/>
      <c r="YT159" s="76"/>
      <c r="YU159" s="76"/>
      <c r="YV159" s="76"/>
      <c r="YW159" s="76"/>
      <c r="YX159" s="76"/>
      <c r="YY159" s="76"/>
      <c r="YZ159" s="76"/>
      <c r="ZA159" s="76"/>
      <c r="ZB159" s="76"/>
      <c r="ZC159" s="76"/>
      <c r="ZD159" s="76"/>
      <c r="ZE159" s="76"/>
      <c r="ZF159" s="76"/>
      <c r="ZG159" s="76"/>
      <c r="ZH159" s="76"/>
      <c r="ZI159" s="76"/>
      <c r="ZJ159" s="76"/>
      <c r="ZK159" s="76"/>
      <c r="ZL159" s="76"/>
      <c r="ZM159" s="76"/>
      <c r="ZN159" s="76"/>
      <c r="ZO159" s="76"/>
      <c r="ZP159" s="76"/>
      <c r="ZQ159" s="76"/>
      <c r="ZR159" s="76"/>
      <c r="ZS159" s="76"/>
      <c r="ZT159" s="76"/>
      <c r="ZU159" s="76"/>
      <c r="ZV159" s="76"/>
      <c r="ZW159" s="76"/>
      <c r="ZX159" s="76"/>
      <c r="ZY159" s="76"/>
      <c r="ZZ159" s="76"/>
      <c r="AAA159" s="76"/>
      <c r="AAB159" s="76"/>
      <c r="AAC159" s="76"/>
      <c r="AAD159" s="76"/>
      <c r="AAE159" s="76"/>
      <c r="AAF159" s="76"/>
      <c r="AAG159" s="76"/>
      <c r="AAH159" s="76"/>
      <c r="AAI159" s="76"/>
      <c r="AAJ159" s="76"/>
      <c r="AAK159" s="76"/>
      <c r="AAL159" s="76"/>
      <c r="AAM159" s="76"/>
      <c r="AAN159" s="76"/>
      <c r="AAO159" s="76"/>
      <c r="AAP159" s="76"/>
      <c r="AAQ159" s="76"/>
      <c r="AAR159" s="76"/>
      <c r="AAS159" s="76"/>
      <c r="AAT159" s="76"/>
      <c r="AAU159" s="76"/>
      <c r="AAV159" s="76"/>
      <c r="AAW159" s="76"/>
      <c r="AAX159" s="76"/>
      <c r="AAY159" s="76"/>
      <c r="AAZ159" s="76"/>
      <c r="ABA159" s="76"/>
      <c r="ABB159" s="76"/>
      <c r="ABC159" s="76"/>
      <c r="ABD159" s="76"/>
      <c r="ABE159" s="76"/>
      <c r="ABF159" s="76"/>
      <c r="ABG159" s="76"/>
      <c r="ABH159" s="76"/>
      <c r="ABI159" s="76"/>
      <c r="ABJ159" s="76"/>
      <c r="ABK159" s="76"/>
      <c r="ABL159" s="76"/>
      <c r="ABM159" s="76"/>
      <c r="ABN159" s="76"/>
      <c r="ABO159" s="76"/>
      <c r="ABP159" s="76"/>
      <c r="ABQ159" s="76"/>
      <c r="ABR159" s="76"/>
      <c r="ABS159" s="76"/>
      <c r="ABT159" s="76"/>
      <c r="ABU159" s="76"/>
      <c r="ABV159" s="76"/>
      <c r="ABW159" s="76"/>
      <c r="ABX159" s="76"/>
      <c r="ABY159" s="76"/>
      <c r="ABZ159" s="76"/>
      <c r="ACA159" s="76"/>
      <c r="ACB159" s="76"/>
      <c r="ACC159" s="76"/>
      <c r="ACD159" s="76"/>
      <c r="ACE159" s="76"/>
      <c r="ACF159" s="76"/>
      <c r="ACG159" s="76"/>
      <c r="ACH159" s="76"/>
      <c r="ACI159" s="76"/>
      <c r="ACJ159" s="76"/>
      <c r="ACK159" s="76"/>
      <c r="ACL159" s="76"/>
      <c r="ACM159" s="76"/>
      <c r="ACN159" s="76"/>
      <c r="ACO159" s="76"/>
      <c r="ACP159" s="76"/>
      <c r="ACQ159" s="76"/>
      <c r="ACR159" s="76"/>
      <c r="ACS159" s="76"/>
      <c r="ACT159" s="76"/>
      <c r="ACU159" s="76"/>
      <c r="ACV159" s="76"/>
      <c r="ACW159" s="76"/>
      <c r="ACX159" s="76"/>
      <c r="ACY159" s="76"/>
      <c r="ACZ159" s="76"/>
      <c r="ADA159" s="76"/>
      <c r="ADB159" s="76"/>
      <c r="ADC159" s="76"/>
      <c r="ADD159" s="76"/>
      <c r="ADE159" s="76"/>
      <c r="ADF159" s="76"/>
      <c r="ADG159" s="76"/>
      <c r="ADH159" s="76"/>
      <c r="ADI159" s="76"/>
      <c r="ADJ159" s="76"/>
      <c r="ADK159" s="76"/>
      <c r="ADL159" s="76"/>
      <c r="ADM159" s="76"/>
      <c r="ADN159" s="76"/>
      <c r="ADO159" s="76"/>
      <c r="ADP159" s="76"/>
      <c r="ADQ159" s="76"/>
      <c r="ADR159" s="76"/>
      <c r="ADS159" s="76"/>
      <c r="ADT159" s="76"/>
      <c r="ADU159" s="76"/>
      <c r="ADV159" s="76"/>
      <c r="ADW159" s="76"/>
      <c r="ADX159" s="76"/>
      <c r="ADY159" s="76"/>
      <c r="ADZ159" s="76"/>
      <c r="AEA159" s="76"/>
      <c r="AEB159" s="76"/>
      <c r="AEC159" s="76"/>
      <c r="AED159" s="76"/>
      <c r="AEE159" s="76"/>
      <c r="AEF159" s="76"/>
      <c r="AEG159" s="76"/>
      <c r="AEH159" s="76"/>
      <c r="AEI159" s="76"/>
      <c r="AEJ159" s="76"/>
      <c r="AEK159" s="76"/>
      <c r="AEL159" s="76"/>
      <c r="AEM159" s="76"/>
      <c r="AEN159" s="76"/>
      <c r="AEO159" s="76"/>
      <c r="AEP159" s="76"/>
      <c r="AEQ159" s="76"/>
      <c r="AER159" s="76"/>
      <c r="AES159" s="76"/>
      <c r="AET159" s="76"/>
      <c r="AEU159" s="76"/>
      <c r="AEV159" s="76"/>
      <c r="AEW159" s="76"/>
      <c r="AEX159" s="76"/>
      <c r="AEY159" s="76"/>
      <c r="AEZ159" s="76"/>
      <c r="AFA159" s="76"/>
      <c r="AFB159" s="76"/>
      <c r="AFC159" s="76"/>
      <c r="AFD159" s="76"/>
      <c r="AFE159" s="76"/>
      <c r="AFF159" s="76"/>
      <c r="AFG159" s="76"/>
      <c r="AFH159" s="76"/>
      <c r="AFI159" s="76"/>
      <c r="AFJ159" s="76"/>
      <c r="AFK159" s="76"/>
      <c r="AFL159" s="76"/>
      <c r="AFM159" s="76"/>
      <c r="AFN159" s="76"/>
      <c r="AFO159" s="76"/>
      <c r="AFP159" s="76"/>
      <c r="AFQ159" s="76"/>
      <c r="AFR159" s="76"/>
      <c r="AFS159" s="76"/>
      <c r="AFT159" s="76"/>
      <c r="AFU159" s="76"/>
      <c r="AFV159" s="76"/>
      <c r="AFW159" s="76"/>
      <c r="AFX159" s="76"/>
      <c r="AFY159" s="76"/>
      <c r="AFZ159" s="76"/>
      <c r="AGA159" s="76"/>
      <c r="AGB159" s="76"/>
      <c r="AGC159" s="76"/>
      <c r="AGD159" s="76"/>
      <c r="AGE159" s="76"/>
      <c r="AGF159" s="76"/>
      <c r="AGG159" s="76"/>
      <c r="AGH159" s="76"/>
      <c r="AGI159" s="76"/>
      <c r="AGJ159" s="76"/>
      <c r="AGK159" s="76"/>
      <c r="AGL159" s="76"/>
      <c r="AGM159" s="76"/>
      <c r="AGN159" s="76"/>
      <c r="AGO159" s="76"/>
      <c r="AGP159" s="76"/>
      <c r="AGQ159" s="76"/>
      <c r="AGR159" s="76"/>
      <c r="AGS159" s="76"/>
      <c r="AGT159" s="76"/>
      <c r="AGU159" s="76"/>
      <c r="AGV159" s="76"/>
      <c r="AGW159" s="76"/>
      <c r="AGX159" s="76"/>
      <c r="AGY159" s="76"/>
      <c r="AGZ159" s="76"/>
      <c r="AHA159" s="76"/>
      <c r="AHB159" s="76"/>
      <c r="AHC159" s="76"/>
      <c r="AHD159" s="76"/>
      <c r="AHE159" s="76"/>
      <c r="AHF159" s="76"/>
      <c r="AHG159" s="76"/>
      <c r="AHH159" s="76"/>
      <c r="AHI159" s="76"/>
      <c r="AHJ159" s="76"/>
      <c r="AHK159" s="76"/>
      <c r="AHL159" s="76"/>
      <c r="AHM159" s="76"/>
      <c r="AHN159" s="76"/>
      <c r="AHO159" s="76"/>
      <c r="AHP159" s="76"/>
      <c r="AHQ159" s="76"/>
      <c r="AHR159" s="76"/>
      <c r="AHS159" s="76"/>
      <c r="AHT159" s="76"/>
      <c r="AHU159" s="76"/>
      <c r="AHV159" s="76"/>
      <c r="AHW159" s="76"/>
      <c r="AHX159" s="76"/>
      <c r="AHY159" s="76"/>
      <c r="AHZ159" s="76"/>
      <c r="AIA159" s="76"/>
      <c r="AIB159" s="76"/>
      <c r="AIC159" s="76"/>
      <c r="AID159" s="76"/>
      <c r="AIE159" s="76"/>
      <c r="AIF159" s="76"/>
      <c r="AIG159" s="76"/>
      <c r="AIH159" s="76"/>
      <c r="AII159" s="76"/>
      <c r="AIJ159" s="76"/>
      <c r="AIK159" s="76"/>
      <c r="AIL159" s="76"/>
      <c r="AIM159" s="76"/>
      <c r="AIN159" s="76"/>
      <c r="AIO159" s="76"/>
      <c r="AIP159" s="76"/>
      <c r="AIQ159" s="76"/>
      <c r="AIR159" s="76"/>
      <c r="AIS159" s="76"/>
      <c r="AIT159" s="76"/>
      <c r="AIU159" s="76"/>
      <c r="AIV159" s="76"/>
      <c r="AIW159" s="76"/>
      <c r="AIX159" s="76"/>
      <c r="AIY159" s="76"/>
      <c r="AIZ159" s="76"/>
      <c r="AJA159" s="76"/>
      <c r="AJB159" s="76"/>
      <c r="AJC159" s="76"/>
      <c r="AJD159" s="76"/>
      <c r="AJE159" s="76"/>
      <c r="AJF159" s="76"/>
      <c r="AJG159" s="76"/>
      <c r="AJH159" s="76"/>
      <c r="AJI159" s="76"/>
      <c r="AJJ159" s="76"/>
      <c r="AJK159" s="76"/>
      <c r="AJL159" s="76"/>
      <c r="AJM159" s="76"/>
      <c r="AJN159" s="76"/>
      <c r="AJO159" s="76"/>
      <c r="AJP159" s="76"/>
      <c r="AJQ159" s="76"/>
      <c r="AJR159" s="76"/>
      <c r="AJS159" s="76"/>
      <c r="AJT159" s="76"/>
      <c r="AJU159" s="76"/>
      <c r="AJV159" s="76"/>
      <c r="AJW159" s="76"/>
      <c r="AJX159" s="76"/>
      <c r="AJY159" s="76"/>
      <c r="AJZ159" s="76"/>
      <c r="AKA159" s="76"/>
      <c r="AKB159" s="76"/>
      <c r="AKC159" s="76"/>
      <c r="AKD159" s="76"/>
      <c r="AKE159" s="76"/>
      <c r="AKF159" s="76"/>
      <c r="AKG159" s="76"/>
      <c r="AKH159" s="76"/>
      <c r="AKI159" s="76"/>
      <c r="AKJ159" s="76"/>
      <c r="AKK159" s="76"/>
      <c r="AKL159" s="76"/>
      <c r="AKM159" s="76"/>
      <c r="AKN159" s="76"/>
      <c r="AKO159" s="76"/>
      <c r="AKP159" s="76"/>
      <c r="AKQ159" s="76"/>
      <c r="AKR159" s="76"/>
      <c r="AKS159" s="76"/>
      <c r="AKT159" s="76"/>
      <c r="AKU159" s="76"/>
      <c r="AKV159" s="76"/>
      <c r="AKW159" s="76"/>
      <c r="AKX159" s="76"/>
      <c r="AKY159" s="76"/>
      <c r="AKZ159" s="76"/>
      <c r="ALA159" s="76"/>
      <c r="ALB159" s="76"/>
      <c r="ALC159" s="76"/>
      <c r="ALD159" s="76"/>
      <c r="ALE159" s="76"/>
      <c r="ALF159" s="76"/>
      <c r="ALG159" s="76"/>
      <c r="ALH159" s="76"/>
      <c r="ALI159" s="76"/>
      <c r="ALJ159" s="76"/>
      <c r="ALK159" s="76"/>
      <c r="ALL159" s="76"/>
      <c r="ALM159" s="76"/>
      <c r="ALN159" s="76"/>
      <c r="ALO159" s="76"/>
      <c r="ALP159" s="76"/>
      <c r="ALQ159" s="76"/>
      <c r="ALR159" s="76"/>
      <c r="ALS159" s="76"/>
      <c r="ALT159" s="76"/>
      <c r="ALU159" s="76"/>
      <c r="ALV159" s="76"/>
      <c r="ALW159" s="76"/>
      <c r="ALX159" s="76"/>
      <c r="ALY159" s="76"/>
      <c r="ALZ159" s="76"/>
      <c r="AMA159" s="76"/>
      <c r="AMB159" s="76"/>
      <c r="AMC159" s="76"/>
      <c r="AMD159" s="76"/>
      <c r="AME159" s="76"/>
    </row>
    <row r="160" spans="1:1019" s="80" customFormat="1">
      <c r="A160" s="20" t="s">
        <v>268</v>
      </c>
      <c r="B160" s="21">
        <v>1619006</v>
      </c>
      <c r="C160" s="21" t="s">
        <v>96</v>
      </c>
      <c r="D160" s="71" t="s">
        <v>119</v>
      </c>
      <c r="E160" s="22" t="s">
        <v>58</v>
      </c>
      <c r="F160" s="59">
        <v>993.45399999999995</v>
      </c>
      <c r="G160" s="23">
        <v>113.84</v>
      </c>
      <c r="H160" s="69">
        <f>$J$6</f>
        <v>0.21229999999999999</v>
      </c>
      <c r="I160" s="23">
        <f>ROUND(((H160+1)*G160),2)</f>
        <v>138.01</v>
      </c>
      <c r="J160" s="23">
        <f>TRUNC((I160*F160),2)</f>
        <v>137106.57999999999</v>
      </c>
      <c r="K160" s="78">
        <f t="shared" si="56"/>
        <v>113094.80335999999</v>
      </c>
      <c r="L160" s="76"/>
      <c r="M160" s="79"/>
      <c r="N160" s="76"/>
      <c r="O160" s="76"/>
      <c r="P160" s="76"/>
      <c r="Q160" s="76"/>
      <c r="R160" s="76"/>
      <c r="S160" s="76"/>
      <c r="T160" s="76"/>
      <c r="U160" s="76"/>
      <c r="V160" s="76"/>
      <c r="W160" s="76"/>
      <c r="X160" s="76"/>
      <c r="Y160" s="76"/>
      <c r="Z160" s="76"/>
      <c r="AA160" s="76"/>
      <c r="AB160" s="76"/>
      <c r="AC160" s="76"/>
      <c r="AD160" s="76"/>
      <c r="AE160" s="76"/>
      <c r="AF160" s="76"/>
      <c r="AG160" s="76"/>
      <c r="AH160" s="76"/>
      <c r="AI160" s="76"/>
      <c r="AJ160" s="76"/>
      <c r="AK160" s="76"/>
      <c r="AL160" s="76"/>
      <c r="AM160" s="76"/>
      <c r="AN160" s="76"/>
      <c r="AO160" s="76"/>
      <c r="AP160" s="76"/>
      <c r="AQ160" s="76"/>
      <c r="AR160" s="76"/>
      <c r="AS160" s="76"/>
      <c r="AT160" s="76"/>
      <c r="AU160" s="76"/>
      <c r="AV160" s="76"/>
      <c r="AW160" s="76"/>
      <c r="AX160" s="76"/>
      <c r="AY160" s="76"/>
      <c r="AZ160" s="76"/>
      <c r="BA160" s="76"/>
      <c r="BB160" s="76"/>
      <c r="BC160" s="76"/>
      <c r="BD160" s="76"/>
      <c r="BE160" s="76"/>
      <c r="BF160" s="76"/>
      <c r="BG160" s="76"/>
      <c r="BH160" s="76"/>
      <c r="BI160" s="76"/>
      <c r="BJ160" s="76"/>
      <c r="BK160" s="76"/>
      <c r="BL160" s="76"/>
      <c r="BM160" s="76"/>
      <c r="BN160" s="76"/>
      <c r="BO160" s="76"/>
      <c r="BP160" s="76"/>
      <c r="BQ160" s="76"/>
      <c r="BR160" s="76"/>
      <c r="BS160" s="76"/>
      <c r="BT160" s="76"/>
      <c r="BU160" s="76"/>
      <c r="BV160" s="76"/>
      <c r="BW160" s="76"/>
      <c r="BX160" s="76"/>
      <c r="BY160" s="76"/>
      <c r="BZ160" s="76"/>
      <c r="CA160" s="76"/>
      <c r="CB160" s="76"/>
      <c r="CC160" s="76"/>
      <c r="CD160" s="76"/>
      <c r="CE160" s="76"/>
      <c r="CF160" s="76"/>
      <c r="CG160" s="76"/>
      <c r="CH160" s="76"/>
      <c r="CI160" s="76"/>
      <c r="CJ160" s="76"/>
      <c r="CK160" s="76"/>
      <c r="CL160" s="76"/>
      <c r="CM160" s="76"/>
      <c r="CN160" s="76"/>
      <c r="CO160" s="76"/>
      <c r="CP160" s="76"/>
      <c r="CQ160" s="76"/>
      <c r="CR160" s="76"/>
      <c r="CS160" s="76"/>
      <c r="CT160" s="76"/>
      <c r="CU160" s="76"/>
      <c r="CV160" s="76"/>
      <c r="CW160" s="76"/>
      <c r="CX160" s="76"/>
      <c r="CY160" s="76"/>
      <c r="CZ160" s="76"/>
      <c r="DA160" s="76"/>
      <c r="DB160" s="76"/>
      <c r="DC160" s="76"/>
      <c r="DD160" s="76"/>
      <c r="DE160" s="76"/>
      <c r="DF160" s="76"/>
      <c r="DG160" s="76"/>
      <c r="DH160" s="76"/>
      <c r="DI160" s="76"/>
      <c r="DJ160" s="76"/>
      <c r="DK160" s="76"/>
      <c r="DL160" s="76"/>
      <c r="DM160" s="76"/>
      <c r="DN160" s="76"/>
      <c r="DO160" s="76"/>
      <c r="DP160" s="76"/>
      <c r="DQ160" s="76"/>
      <c r="DR160" s="76"/>
      <c r="DS160" s="76"/>
      <c r="DT160" s="76"/>
      <c r="DU160" s="76"/>
      <c r="DV160" s="76"/>
      <c r="DW160" s="76"/>
      <c r="DX160" s="76"/>
      <c r="DY160" s="76"/>
      <c r="DZ160" s="76"/>
      <c r="EA160" s="76"/>
      <c r="EB160" s="76"/>
      <c r="EC160" s="76"/>
      <c r="ED160" s="76"/>
      <c r="EE160" s="76"/>
      <c r="EF160" s="76"/>
      <c r="EG160" s="76"/>
      <c r="EH160" s="76"/>
      <c r="EI160" s="76"/>
      <c r="EJ160" s="76"/>
      <c r="EK160" s="76"/>
      <c r="EL160" s="76"/>
      <c r="EM160" s="76"/>
      <c r="EN160" s="76"/>
      <c r="EO160" s="76"/>
      <c r="EP160" s="76"/>
      <c r="EQ160" s="76"/>
      <c r="ER160" s="76"/>
      <c r="ES160" s="76"/>
      <c r="ET160" s="76"/>
      <c r="EU160" s="76"/>
      <c r="EV160" s="76"/>
      <c r="EW160" s="76"/>
      <c r="EX160" s="76"/>
      <c r="EY160" s="76"/>
      <c r="EZ160" s="76"/>
      <c r="FA160" s="76"/>
      <c r="FB160" s="76"/>
      <c r="FC160" s="76"/>
      <c r="FD160" s="76"/>
      <c r="FE160" s="76"/>
      <c r="FF160" s="76"/>
      <c r="FG160" s="76"/>
      <c r="FH160" s="76"/>
      <c r="FI160" s="76"/>
      <c r="FJ160" s="76"/>
      <c r="FK160" s="76"/>
      <c r="FL160" s="76"/>
      <c r="FM160" s="76"/>
      <c r="FN160" s="76"/>
      <c r="FO160" s="76"/>
      <c r="FP160" s="76"/>
      <c r="FQ160" s="76"/>
      <c r="FR160" s="76"/>
      <c r="FS160" s="76"/>
      <c r="FT160" s="76"/>
      <c r="FU160" s="76"/>
      <c r="FV160" s="76"/>
      <c r="FW160" s="76"/>
      <c r="FX160" s="76"/>
      <c r="FY160" s="76"/>
      <c r="FZ160" s="76"/>
      <c r="GA160" s="76"/>
      <c r="GB160" s="76"/>
      <c r="GC160" s="76"/>
      <c r="GD160" s="76"/>
      <c r="GE160" s="76"/>
      <c r="GF160" s="76"/>
      <c r="GG160" s="76"/>
      <c r="GH160" s="76"/>
      <c r="GI160" s="76"/>
      <c r="GJ160" s="76"/>
      <c r="GK160" s="76"/>
      <c r="GL160" s="76"/>
      <c r="GM160" s="76"/>
      <c r="GN160" s="76"/>
      <c r="GO160" s="76"/>
      <c r="GP160" s="76"/>
      <c r="GQ160" s="76"/>
      <c r="GR160" s="76"/>
      <c r="GS160" s="76"/>
      <c r="GT160" s="76"/>
      <c r="GU160" s="76"/>
      <c r="GV160" s="76"/>
      <c r="GW160" s="76"/>
      <c r="GX160" s="76"/>
      <c r="GY160" s="76"/>
      <c r="GZ160" s="76"/>
      <c r="HA160" s="76"/>
      <c r="HB160" s="76"/>
      <c r="HC160" s="76"/>
      <c r="HD160" s="76"/>
      <c r="HE160" s="76"/>
      <c r="HF160" s="76"/>
      <c r="HG160" s="76"/>
      <c r="HH160" s="76"/>
      <c r="HI160" s="76"/>
      <c r="HJ160" s="76"/>
      <c r="HK160" s="76"/>
      <c r="HL160" s="76"/>
      <c r="HM160" s="76"/>
      <c r="HN160" s="76"/>
      <c r="HO160" s="76"/>
      <c r="HP160" s="76"/>
      <c r="HQ160" s="76"/>
      <c r="HR160" s="76"/>
      <c r="HS160" s="76"/>
      <c r="HT160" s="76"/>
      <c r="HU160" s="76"/>
      <c r="HV160" s="76"/>
      <c r="HW160" s="76"/>
      <c r="HX160" s="76"/>
      <c r="HY160" s="76"/>
      <c r="HZ160" s="76"/>
      <c r="IA160" s="76"/>
      <c r="IB160" s="76"/>
      <c r="IC160" s="76"/>
      <c r="ID160" s="76"/>
      <c r="IE160" s="76"/>
      <c r="IF160" s="76"/>
      <c r="IG160" s="76"/>
      <c r="IH160" s="76"/>
      <c r="II160" s="76"/>
      <c r="IJ160" s="76"/>
      <c r="IK160" s="76"/>
      <c r="IL160" s="76"/>
      <c r="IM160" s="76"/>
      <c r="IN160" s="76"/>
      <c r="IO160" s="76"/>
      <c r="IP160" s="76"/>
      <c r="IQ160" s="76"/>
      <c r="IR160" s="76"/>
      <c r="IS160" s="76"/>
      <c r="IT160" s="76"/>
      <c r="IU160" s="76"/>
      <c r="IV160" s="76"/>
      <c r="IW160" s="76"/>
      <c r="IX160" s="76"/>
      <c r="IY160" s="76"/>
      <c r="IZ160" s="76"/>
      <c r="JA160" s="76"/>
      <c r="JB160" s="76"/>
      <c r="JC160" s="76"/>
      <c r="JD160" s="76"/>
      <c r="JE160" s="76"/>
      <c r="JF160" s="76"/>
      <c r="JG160" s="76"/>
      <c r="JH160" s="76"/>
      <c r="JI160" s="76"/>
      <c r="JJ160" s="76"/>
      <c r="JK160" s="76"/>
      <c r="JL160" s="76"/>
      <c r="JM160" s="76"/>
      <c r="JN160" s="76"/>
      <c r="JO160" s="76"/>
      <c r="JP160" s="76"/>
      <c r="JQ160" s="76"/>
      <c r="JR160" s="76"/>
      <c r="JS160" s="76"/>
      <c r="JT160" s="76"/>
      <c r="JU160" s="76"/>
      <c r="JV160" s="76"/>
      <c r="JW160" s="76"/>
      <c r="JX160" s="76"/>
      <c r="JY160" s="76"/>
      <c r="JZ160" s="76"/>
      <c r="KA160" s="76"/>
      <c r="KB160" s="76"/>
      <c r="KC160" s="76"/>
      <c r="KD160" s="76"/>
      <c r="KE160" s="76"/>
      <c r="KF160" s="76"/>
      <c r="KG160" s="76"/>
      <c r="KH160" s="76"/>
      <c r="KI160" s="76"/>
      <c r="KJ160" s="76"/>
      <c r="KK160" s="76"/>
      <c r="KL160" s="76"/>
      <c r="KM160" s="76"/>
      <c r="KN160" s="76"/>
      <c r="KO160" s="76"/>
      <c r="KP160" s="76"/>
      <c r="KQ160" s="76"/>
      <c r="KR160" s="76"/>
      <c r="KS160" s="76"/>
      <c r="KT160" s="76"/>
      <c r="KU160" s="76"/>
      <c r="KV160" s="76"/>
      <c r="KW160" s="76"/>
      <c r="KX160" s="76"/>
      <c r="KY160" s="76"/>
      <c r="KZ160" s="76"/>
      <c r="LA160" s="76"/>
      <c r="LB160" s="76"/>
      <c r="LC160" s="76"/>
      <c r="LD160" s="76"/>
      <c r="LE160" s="76"/>
      <c r="LF160" s="76"/>
      <c r="LG160" s="76"/>
      <c r="LH160" s="76"/>
      <c r="LI160" s="76"/>
      <c r="LJ160" s="76"/>
      <c r="LK160" s="76"/>
      <c r="LL160" s="76"/>
      <c r="LM160" s="76"/>
      <c r="LN160" s="76"/>
      <c r="LO160" s="76"/>
      <c r="LP160" s="76"/>
      <c r="LQ160" s="76"/>
      <c r="LR160" s="76"/>
      <c r="LS160" s="76"/>
      <c r="LT160" s="76"/>
      <c r="LU160" s="76"/>
      <c r="LV160" s="76"/>
      <c r="LW160" s="76"/>
      <c r="LX160" s="76"/>
      <c r="LY160" s="76"/>
      <c r="LZ160" s="76"/>
      <c r="MA160" s="76"/>
      <c r="MB160" s="76"/>
      <c r="MC160" s="76"/>
      <c r="MD160" s="76"/>
      <c r="ME160" s="76"/>
      <c r="MF160" s="76"/>
      <c r="MG160" s="76"/>
      <c r="MH160" s="76"/>
      <c r="MI160" s="76"/>
      <c r="MJ160" s="76"/>
      <c r="MK160" s="76"/>
      <c r="ML160" s="76"/>
      <c r="MM160" s="76"/>
      <c r="MN160" s="76"/>
      <c r="MO160" s="76"/>
      <c r="MP160" s="76"/>
      <c r="MQ160" s="76"/>
      <c r="MR160" s="76"/>
      <c r="MS160" s="76"/>
      <c r="MT160" s="76"/>
      <c r="MU160" s="76"/>
      <c r="MV160" s="76"/>
      <c r="MW160" s="76"/>
      <c r="MX160" s="76"/>
      <c r="MY160" s="76"/>
      <c r="MZ160" s="76"/>
      <c r="NA160" s="76"/>
      <c r="NB160" s="76"/>
      <c r="NC160" s="76"/>
      <c r="ND160" s="76"/>
      <c r="NE160" s="76"/>
      <c r="NF160" s="76"/>
      <c r="NG160" s="76"/>
      <c r="NH160" s="76"/>
      <c r="NI160" s="76"/>
      <c r="NJ160" s="76"/>
      <c r="NK160" s="76"/>
      <c r="NL160" s="76"/>
      <c r="NM160" s="76"/>
      <c r="NN160" s="76"/>
      <c r="NO160" s="76"/>
      <c r="NP160" s="76"/>
      <c r="NQ160" s="76"/>
      <c r="NR160" s="76"/>
      <c r="NS160" s="76"/>
      <c r="NT160" s="76"/>
      <c r="NU160" s="76"/>
      <c r="NV160" s="76"/>
      <c r="NW160" s="76"/>
      <c r="NX160" s="76"/>
      <c r="NY160" s="76"/>
      <c r="NZ160" s="76"/>
      <c r="OA160" s="76"/>
      <c r="OB160" s="76"/>
      <c r="OC160" s="76"/>
      <c r="OD160" s="76"/>
      <c r="OE160" s="76"/>
      <c r="OF160" s="76"/>
      <c r="OG160" s="76"/>
      <c r="OH160" s="76"/>
      <c r="OI160" s="76"/>
      <c r="OJ160" s="76"/>
      <c r="OK160" s="76"/>
      <c r="OL160" s="76"/>
      <c r="OM160" s="76"/>
      <c r="ON160" s="76"/>
      <c r="OO160" s="76"/>
      <c r="OP160" s="76"/>
      <c r="OQ160" s="76"/>
      <c r="OR160" s="76"/>
      <c r="OS160" s="76"/>
      <c r="OT160" s="76"/>
      <c r="OU160" s="76"/>
      <c r="OV160" s="76"/>
      <c r="OW160" s="76"/>
      <c r="OX160" s="76"/>
      <c r="OY160" s="76"/>
      <c r="OZ160" s="76"/>
      <c r="PA160" s="76"/>
      <c r="PB160" s="76"/>
      <c r="PC160" s="76"/>
      <c r="PD160" s="76"/>
      <c r="PE160" s="76"/>
      <c r="PF160" s="76"/>
      <c r="PG160" s="76"/>
      <c r="PH160" s="76"/>
      <c r="PI160" s="76"/>
      <c r="PJ160" s="76"/>
      <c r="PK160" s="76"/>
      <c r="PL160" s="76"/>
      <c r="PM160" s="76"/>
      <c r="PN160" s="76"/>
      <c r="PO160" s="76"/>
      <c r="PP160" s="76"/>
      <c r="PQ160" s="76"/>
      <c r="PR160" s="76"/>
      <c r="PS160" s="76"/>
      <c r="PT160" s="76"/>
      <c r="PU160" s="76"/>
      <c r="PV160" s="76"/>
      <c r="PW160" s="76"/>
      <c r="PX160" s="76"/>
      <c r="PY160" s="76"/>
      <c r="PZ160" s="76"/>
      <c r="QA160" s="76"/>
      <c r="QB160" s="76"/>
      <c r="QC160" s="76"/>
      <c r="QD160" s="76"/>
      <c r="QE160" s="76"/>
      <c r="QF160" s="76"/>
      <c r="QG160" s="76"/>
      <c r="QH160" s="76"/>
      <c r="QI160" s="76"/>
      <c r="QJ160" s="76"/>
      <c r="QK160" s="76"/>
      <c r="QL160" s="76"/>
      <c r="QM160" s="76"/>
      <c r="QN160" s="76"/>
      <c r="QO160" s="76"/>
      <c r="QP160" s="76"/>
      <c r="QQ160" s="76"/>
      <c r="QR160" s="76"/>
      <c r="QS160" s="76"/>
      <c r="QT160" s="76"/>
      <c r="QU160" s="76"/>
      <c r="QV160" s="76"/>
      <c r="QW160" s="76"/>
      <c r="QX160" s="76"/>
      <c r="QY160" s="76"/>
      <c r="QZ160" s="76"/>
      <c r="RA160" s="76"/>
      <c r="RB160" s="76"/>
      <c r="RC160" s="76"/>
      <c r="RD160" s="76"/>
      <c r="RE160" s="76"/>
      <c r="RF160" s="76"/>
      <c r="RG160" s="76"/>
      <c r="RH160" s="76"/>
      <c r="RI160" s="76"/>
      <c r="RJ160" s="76"/>
      <c r="RK160" s="76"/>
      <c r="RL160" s="76"/>
      <c r="RM160" s="76"/>
      <c r="RN160" s="76"/>
      <c r="RO160" s="76"/>
      <c r="RP160" s="76"/>
      <c r="RQ160" s="76"/>
      <c r="RR160" s="76"/>
      <c r="RS160" s="76"/>
      <c r="RT160" s="76"/>
      <c r="RU160" s="76"/>
      <c r="RV160" s="76"/>
      <c r="RW160" s="76"/>
      <c r="RX160" s="76"/>
      <c r="RY160" s="76"/>
      <c r="RZ160" s="76"/>
      <c r="SA160" s="76"/>
      <c r="SB160" s="76"/>
      <c r="SC160" s="76"/>
      <c r="SD160" s="76"/>
      <c r="SE160" s="76"/>
      <c r="SF160" s="76"/>
      <c r="SG160" s="76"/>
      <c r="SH160" s="76"/>
      <c r="SI160" s="76"/>
      <c r="SJ160" s="76"/>
      <c r="SK160" s="76"/>
      <c r="SL160" s="76"/>
      <c r="SM160" s="76"/>
      <c r="SN160" s="76"/>
      <c r="SO160" s="76"/>
      <c r="SP160" s="76"/>
      <c r="SQ160" s="76"/>
      <c r="SR160" s="76"/>
      <c r="SS160" s="76"/>
      <c r="ST160" s="76"/>
      <c r="SU160" s="76"/>
      <c r="SV160" s="76"/>
      <c r="SW160" s="76"/>
      <c r="SX160" s="76"/>
      <c r="SY160" s="76"/>
      <c r="SZ160" s="76"/>
      <c r="TA160" s="76"/>
      <c r="TB160" s="76"/>
      <c r="TC160" s="76"/>
      <c r="TD160" s="76"/>
      <c r="TE160" s="76"/>
      <c r="TF160" s="76"/>
      <c r="TG160" s="76"/>
      <c r="TH160" s="76"/>
      <c r="TI160" s="76"/>
      <c r="TJ160" s="76"/>
      <c r="TK160" s="76"/>
      <c r="TL160" s="76"/>
      <c r="TM160" s="76"/>
      <c r="TN160" s="76"/>
      <c r="TO160" s="76"/>
      <c r="TP160" s="76"/>
      <c r="TQ160" s="76"/>
      <c r="TR160" s="76"/>
      <c r="TS160" s="76"/>
      <c r="TT160" s="76"/>
      <c r="TU160" s="76"/>
      <c r="TV160" s="76"/>
      <c r="TW160" s="76"/>
      <c r="TX160" s="76"/>
      <c r="TY160" s="76"/>
      <c r="TZ160" s="76"/>
      <c r="UA160" s="76"/>
      <c r="UB160" s="76"/>
      <c r="UC160" s="76"/>
      <c r="UD160" s="76"/>
      <c r="UE160" s="76"/>
      <c r="UF160" s="76"/>
      <c r="UG160" s="76"/>
      <c r="UH160" s="76"/>
      <c r="UI160" s="76"/>
      <c r="UJ160" s="76"/>
      <c r="UK160" s="76"/>
      <c r="UL160" s="76"/>
      <c r="UM160" s="76"/>
      <c r="UN160" s="76"/>
      <c r="UO160" s="76"/>
      <c r="UP160" s="76"/>
      <c r="UQ160" s="76"/>
      <c r="UR160" s="76"/>
      <c r="US160" s="76"/>
      <c r="UT160" s="76"/>
      <c r="UU160" s="76"/>
      <c r="UV160" s="76"/>
      <c r="UW160" s="76"/>
      <c r="UX160" s="76"/>
      <c r="UY160" s="76"/>
      <c r="UZ160" s="76"/>
      <c r="VA160" s="76"/>
      <c r="VB160" s="76"/>
      <c r="VC160" s="76"/>
      <c r="VD160" s="76"/>
      <c r="VE160" s="76"/>
      <c r="VF160" s="76"/>
      <c r="VG160" s="76"/>
      <c r="VH160" s="76"/>
      <c r="VI160" s="76"/>
      <c r="VJ160" s="76"/>
      <c r="VK160" s="76"/>
      <c r="VL160" s="76"/>
      <c r="VM160" s="76"/>
      <c r="VN160" s="76"/>
      <c r="VO160" s="76"/>
      <c r="VP160" s="76"/>
      <c r="VQ160" s="76"/>
      <c r="VR160" s="76"/>
      <c r="VS160" s="76"/>
      <c r="VT160" s="76"/>
      <c r="VU160" s="76"/>
      <c r="VV160" s="76"/>
      <c r="VW160" s="76"/>
      <c r="VX160" s="76"/>
      <c r="VY160" s="76"/>
      <c r="VZ160" s="76"/>
      <c r="WA160" s="76"/>
      <c r="WB160" s="76"/>
      <c r="WC160" s="76"/>
      <c r="WD160" s="76"/>
      <c r="WE160" s="76"/>
      <c r="WF160" s="76"/>
      <c r="WG160" s="76"/>
      <c r="WH160" s="76"/>
      <c r="WI160" s="76"/>
      <c r="WJ160" s="76"/>
      <c r="WK160" s="76"/>
      <c r="WL160" s="76"/>
      <c r="WM160" s="76"/>
      <c r="WN160" s="76"/>
      <c r="WO160" s="76"/>
      <c r="WP160" s="76"/>
      <c r="WQ160" s="76"/>
      <c r="WR160" s="76"/>
      <c r="WS160" s="76"/>
      <c r="WT160" s="76"/>
      <c r="WU160" s="76"/>
      <c r="WV160" s="76"/>
      <c r="WW160" s="76"/>
      <c r="WX160" s="76"/>
      <c r="WY160" s="76"/>
      <c r="WZ160" s="76"/>
      <c r="XA160" s="76"/>
      <c r="XB160" s="76"/>
      <c r="XC160" s="76"/>
      <c r="XD160" s="76"/>
      <c r="XE160" s="76"/>
      <c r="XF160" s="76"/>
      <c r="XG160" s="76"/>
      <c r="XH160" s="76"/>
      <c r="XI160" s="76"/>
      <c r="XJ160" s="76"/>
      <c r="XK160" s="76"/>
      <c r="XL160" s="76"/>
      <c r="XM160" s="76"/>
      <c r="XN160" s="76"/>
      <c r="XO160" s="76"/>
      <c r="XP160" s="76"/>
      <c r="XQ160" s="76"/>
      <c r="XR160" s="76"/>
      <c r="XS160" s="76"/>
      <c r="XT160" s="76"/>
      <c r="XU160" s="76"/>
      <c r="XV160" s="76"/>
      <c r="XW160" s="76"/>
      <c r="XX160" s="76"/>
      <c r="XY160" s="76"/>
      <c r="XZ160" s="76"/>
      <c r="YA160" s="76"/>
      <c r="YB160" s="76"/>
      <c r="YC160" s="76"/>
      <c r="YD160" s="76"/>
      <c r="YE160" s="76"/>
      <c r="YF160" s="76"/>
      <c r="YG160" s="76"/>
      <c r="YH160" s="76"/>
      <c r="YI160" s="76"/>
      <c r="YJ160" s="76"/>
      <c r="YK160" s="76"/>
      <c r="YL160" s="76"/>
      <c r="YM160" s="76"/>
      <c r="YN160" s="76"/>
      <c r="YO160" s="76"/>
      <c r="YP160" s="76"/>
      <c r="YQ160" s="76"/>
      <c r="YR160" s="76"/>
      <c r="YS160" s="76"/>
      <c r="YT160" s="76"/>
      <c r="YU160" s="76"/>
      <c r="YV160" s="76"/>
      <c r="YW160" s="76"/>
      <c r="YX160" s="76"/>
      <c r="YY160" s="76"/>
      <c r="YZ160" s="76"/>
      <c r="ZA160" s="76"/>
      <c r="ZB160" s="76"/>
      <c r="ZC160" s="76"/>
      <c r="ZD160" s="76"/>
      <c r="ZE160" s="76"/>
      <c r="ZF160" s="76"/>
      <c r="ZG160" s="76"/>
      <c r="ZH160" s="76"/>
      <c r="ZI160" s="76"/>
      <c r="ZJ160" s="76"/>
      <c r="ZK160" s="76"/>
      <c r="ZL160" s="76"/>
      <c r="ZM160" s="76"/>
      <c r="ZN160" s="76"/>
      <c r="ZO160" s="76"/>
      <c r="ZP160" s="76"/>
      <c r="ZQ160" s="76"/>
      <c r="ZR160" s="76"/>
      <c r="ZS160" s="76"/>
      <c r="ZT160" s="76"/>
      <c r="ZU160" s="76"/>
      <c r="ZV160" s="76"/>
      <c r="ZW160" s="76"/>
      <c r="ZX160" s="76"/>
      <c r="ZY160" s="76"/>
      <c r="ZZ160" s="76"/>
      <c r="AAA160" s="76"/>
      <c r="AAB160" s="76"/>
      <c r="AAC160" s="76"/>
      <c r="AAD160" s="76"/>
      <c r="AAE160" s="76"/>
      <c r="AAF160" s="76"/>
      <c r="AAG160" s="76"/>
      <c r="AAH160" s="76"/>
      <c r="AAI160" s="76"/>
      <c r="AAJ160" s="76"/>
      <c r="AAK160" s="76"/>
      <c r="AAL160" s="76"/>
      <c r="AAM160" s="76"/>
      <c r="AAN160" s="76"/>
      <c r="AAO160" s="76"/>
      <c r="AAP160" s="76"/>
      <c r="AAQ160" s="76"/>
      <c r="AAR160" s="76"/>
      <c r="AAS160" s="76"/>
      <c r="AAT160" s="76"/>
      <c r="AAU160" s="76"/>
      <c r="AAV160" s="76"/>
      <c r="AAW160" s="76"/>
      <c r="AAX160" s="76"/>
      <c r="AAY160" s="76"/>
      <c r="AAZ160" s="76"/>
      <c r="ABA160" s="76"/>
      <c r="ABB160" s="76"/>
      <c r="ABC160" s="76"/>
      <c r="ABD160" s="76"/>
      <c r="ABE160" s="76"/>
      <c r="ABF160" s="76"/>
      <c r="ABG160" s="76"/>
      <c r="ABH160" s="76"/>
      <c r="ABI160" s="76"/>
      <c r="ABJ160" s="76"/>
      <c r="ABK160" s="76"/>
      <c r="ABL160" s="76"/>
      <c r="ABM160" s="76"/>
      <c r="ABN160" s="76"/>
      <c r="ABO160" s="76"/>
      <c r="ABP160" s="76"/>
      <c r="ABQ160" s="76"/>
      <c r="ABR160" s="76"/>
      <c r="ABS160" s="76"/>
      <c r="ABT160" s="76"/>
      <c r="ABU160" s="76"/>
      <c r="ABV160" s="76"/>
      <c r="ABW160" s="76"/>
      <c r="ABX160" s="76"/>
      <c r="ABY160" s="76"/>
      <c r="ABZ160" s="76"/>
      <c r="ACA160" s="76"/>
      <c r="ACB160" s="76"/>
      <c r="ACC160" s="76"/>
      <c r="ACD160" s="76"/>
      <c r="ACE160" s="76"/>
      <c r="ACF160" s="76"/>
      <c r="ACG160" s="76"/>
      <c r="ACH160" s="76"/>
      <c r="ACI160" s="76"/>
      <c r="ACJ160" s="76"/>
      <c r="ACK160" s="76"/>
      <c r="ACL160" s="76"/>
      <c r="ACM160" s="76"/>
      <c r="ACN160" s="76"/>
      <c r="ACO160" s="76"/>
      <c r="ACP160" s="76"/>
      <c r="ACQ160" s="76"/>
      <c r="ACR160" s="76"/>
      <c r="ACS160" s="76"/>
      <c r="ACT160" s="76"/>
      <c r="ACU160" s="76"/>
      <c r="ACV160" s="76"/>
      <c r="ACW160" s="76"/>
      <c r="ACX160" s="76"/>
      <c r="ACY160" s="76"/>
      <c r="ACZ160" s="76"/>
      <c r="ADA160" s="76"/>
      <c r="ADB160" s="76"/>
      <c r="ADC160" s="76"/>
      <c r="ADD160" s="76"/>
      <c r="ADE160" s="76"/>
      <c r="ADF160" s="76"/>
      <c r="ADG160" s="76"/>
      <c r="ADH160" s="76"/>
      <c r="ADI160" s="76"/>
      <c r="ADJ160" s="76"/>
      <c r="ADK160" s="76"/>
      <c r="ADL160" s="76"/>
      <c r="ADM160" s="76"/>
      <c r="ADN160" s="76"/>
      <c r="ADO160" s="76"/>
      <c r="ADP160" s="76"/>
      <c r="ADQ160" s="76"/>
      <c r="ADR160" s="76"/>
      <c r="ADS160" s="76"/>
      <c r="ADT160" s="76"/>
      <c r="ADU160" s="76"/>
      <c r="ADV160" s="76"/>
      <c r="ADW160" s="76"/>
      <c r="ADX160" s="76"/>
      <c r="ADY160" s="76"/>
      <c r="ADZ160" s="76"/>
      <c r="AEA160" s="76"/>
      <c r="AEB160" s="76"/>
      <c r="AEC160" s="76"/>
      <c r="AED160" s="76"/>
      <c r="AEE160" s="76"/>
      <c r="AEF160" s="76"/>
      <c r="AEG160" s="76"/>
      <c r="AEH160" s="76"/>
      <c r="AEI160" s="76"/>
      <c r="AEJ160" s="76"/>
      <c r="AEK160" s="76"/>
      <c r="AEL160" s="76"/>
      <c r="AEM160" s="76"/>
      <c r="AEN160" s="76"/>
      <c r="AEO160" s="76"/>
      <c r="AEP160" s="76"/>
      <c r="AEQ160" s="76"/>
      <c r="AER160" s="76"/>
      <c r="AES160" s="76"/>
      <c r="AET160" s="76"/>
      <c r="AEU160" s="76"/>
      <c r="AEV160" s="76"/>
      <c r="AEW160" s="76"/>
      <c r="AEX160" s="76"/>
      <c r="AEY160" s="76"/>
      <c r="AEZ160" s="76"/>
      <c r="AFA160" s="76"/>
      <c r="AFB160" s="76"/>
      <c r="AFC160" s="76"/>
      <c r="AFD160" s="76"/>
      <c r="AFE160" s="76"/>
      <c r="AFF160" s="76"/>
      <c r="AFG160" s="76"/>
      <c r="AFH160" s="76"/>
      <c r="AFI160" s="76"/>
      <c r="AFJ160" s="76"/>
      <c r="AFK160" s="76"/>
      <c r="AFL160" s="76"/>
      <c r="AFM160" s="76"/>
      <c r="AFN160" s="76"/>
      <c r="AFO160" s="76"/>
      <c r="AFP160" s="76"/>
      <c r="AFQ160" s="76"/>
      <c r="AFR160" s="76"/>
      <c r="AFS160" s="76"/>
      <c r="AFT160" s="76"/>
      <c r="AFU160" s="76"/>
      <c r="AFV160" s="76"/>
      <c r="AFW160" s="76"/>
      <c r="AFX160" s="76"/>
      <c r="AFY160" s="76"/>
      <c r="AFZ160" s="76"/>
      <c r="AGA160" s="76"/>
      <c r="AGB160" s="76"/>
      <c r="AGC160" s="76"/>
      <c r="AGD160" s="76"/>
      <c r="AGE160" s="76"/>
      <c r="AGF160" s="76"/>
      <c r="AGG160" s="76"/>
      <c r="AGH160" s="76"/>
      <c r="AGI160" s="76"/>
      <c r="AGJ160" s="76"/>
      <c r="AGK160" s="76"/>
      <c r="AGL160" s="76"/>
      <c r="AGM160" s="76"/>
      <c r="AGN160" s="76"/>
      <c r="AGO160" s="76"/>
      <c r="AGP160" s="76"/>
      <c r="AGQ160" s="76"/>
      <c r="AGR160" s="76"/>
      <c r="AGS160" s="76"/>
      <c r="AGT160" s="76"/>
      <c r="AGU160" s="76"/>
      <c r="AGV160" s="76"/>
      <c r="AGW160" s="76"/>
      <c r="AGX160" s="76"/>
      <c r="AGY160" s="76"/>
      <c r="AGZ160" s="76"/>
      <c r="AHA160" s="76"/>
      <c r="AHB160" s="76"/>
      <c r="AHC160" s="76"/>
      <c r="AHD160" s="76"/>
      <c r="AHE160" s="76"/>
      <c r="AHF160" s="76"/>
      <c r="AHG160" s="76"/>
      <c r="AHH160" s="76"/>
      <c r="AHI160" s="76"/>
      <c r="AHJ160" s="76"/>
      <c r="AHK160" s="76"/>
      <c r="AHL160" s="76"/>
      <c r="AHM160" s="76"/>
      <c r="AHN160" s="76"/>
      <c r="AHO160" s="76"/>
      <c r="AHP160" s="76"/>
      <c r="AHQ160" s="76"/>
      <c r="AHR160" s="76"/>
      <c r="AHS160" s="76"/>
      <c r="AHT160" s="76"/>
      <c r="AHU160" s="76"/>
      <c r="AHV160" s="76"/>
      <c r="AHW160" s="76"/>
      <c r="AHX160" s="76"/>
      <c r="AHY160" s="76"/>
      <c r="AHZ160" s="76"/>
      <c r="AIA160" s="76"/>
      <c r="AIB160" s="76"/>
      <c r="AIC160" s="76"/>
      <c r="AID160" s="76"/>
      <c r="AIE160" s="76"/>
      <c r="AIF160" s="76"/>
      <c r="AIG160" s="76"/>
      <c r="AIH160" s="76"/>
      <c r="AII160" s="76"/>
      <c r="AIJ160" s="76"/>
      <c r="AIK160" s="76"/>
      <c r="AIL160" s="76"/>
      <c r="AIM160" s="76"/>
      <c r="AIN160" s="76"/>
      <c r="AIO160" s="76"/>
      <c r="AIP160" s="76"/>
      <c r="AIQ160" s="76"/>
      <c r="AIR160" s="76"/>
      <c r="AIS160" s="76"/>
      <c r="AIT160" s="76"/>
      <c r="AIU160" s="76"/>
      <c r="AIV160" s="76"/>
      <c r="AIW160" s="76"/>
      <c r="AIX160" s="76"/>
      <c r="AIY160" s="76"/>
      <c r="AIZ160" s="76"/>
      <c r="AJA160" s="76"/>
      <c r="AJB160" s="76"/>
      <c r="AJC160" s="76"/>
      <c r="AJD160" s="76"/>
      <c r="AJE160" s="76"/>
      <c r="AJF160" s="76"/>
      <c r="AJG160" s="76"/>
      <c r="AJH160" s="76"/>
      <c r="AJI160" s="76"/>
      <c r="AJJ160" s="76"/>
      <c r="AJK160" s="76"/>
      <c r="AJL160" s="76"/>
      <c r="AJM160" s="76"/>
      <c r="AJN160" s="76"/>
      <c r="AJO160" s="76"/>
      <c r="AJP160" s="76"/>
      <c r="AJQ160" s="76"/>
      <c r="AJR160" s="76"/>
      <c r="AJS160" s="76"/>
      <c r="AJT160" s="76"/>
      <c r="AJU160" s="76"/>
      <c r="AJV160" s="76"/>
      <c r="AJW160" s="76"/>
      <c r="AJX160" s="76"/>
      <c r="AJY160" s="76"/>
      <c r="AJZ160" s="76"/>
      <c r="AKA160" s="76"/>
      <c r="AKB160" s="76"/>
      <c r="AKC160" s="76"/>
      <c r="AKD160" s="76"/>
      <c r="AKE160" s="76"/>
      <c r="AKF160" s="76"/>
      <c r="AKG160" s="76"/>
      <c r="AKH160" s="76"/>
      <c r="AKI160" s="76"/>
      <c r="AKJ160" s="76"/>
      <c r="AKK160" s="76"/>
      <c r="AKL160" s="76"/>
      <c r="AKM160" s="76"/>
      <c r="AKN160" s="76"/>
      <c r="AKO160" s="76"/>
      <c r="AKP160" s="76"/>
      <c r="AKQ160" s="76"/>
      <c r="AKR160" s="76"/>
      <c r="AKS160" s="76"/>
      <c r="AKT160" s="76"/>
      <c r="AKU160" s="76"/>
      <c r="AKV160" s="76"/>
      <c r="AKW160" s="76"/>
      <c r="AKX160" s="76"/>
      <c r="AKY160" s="76"/>
      <c r="AKZ160" s="76"/>
      <c r="ALA160" s="76"/>
      <c r="ALB160" s="76"/>
      <c r="ALC160" s="76"/>
      <c r="ALD160" s="76"/>
      <c r="ALE160" s="76"/>
      <c r="ALF160" s="76"/>
      <c r="ALG160" s="76"/>
      <c r="ALH160" s="76"/>
      <c r="ALI160" s="76"/>
      <c r="ALJ160" s="76"/>
      <c r="ALK160" s="76"/>
      <c r="ALL160" s="76"/>
      <c r="ALM160" s="76"/>
      <c r="ALN160" s="76"/>
      <c r="ALO160" s="76"/>
      <c r="ALP160" s="76"/>
      <c r="ALQ160" s="76"/>
      <c r="ALR160" s="76"/>
      <c r="ALS160" s="76"/>
      <c r="ALT160" s="76"/>
      <c r="ALU160" s="76"/>
      <c r="ALV160" s="76"/>
      <c r="ALW160" s="76"/>
      <c r="ALX160" s="76"/>
      <c r="ALY160" s="76"/>
      <c r="ALZ160" s="76"/>
      <c r="AMA160" s="76"/>
      <c r="AMB160" s="76"/>
      <c r="AMC160" s="76"/>
      <c r="AMD160" s="76"/>
      <c r="AME160" s="76"/>
    </row>
    <row r="161" spans="1:1019" s="80" customFormat="1">
      <c r="A161" s="20" t="s">
        <v>269</v>
      </c>
      <c r="B161" s="21">
        <v>4915712</v>
      </c>
      <c r="C161" s="21" t="s">
        <v>96</v>
      </c>
      <c r="D161" s="71" t="s">
        <v>86</v>
      </c>
      <c r="E161" s="22" t="s">
        <v>58</v>
      </c>
      <c r="F161" s="59">
        <v>52.8</v>
      </c>
      <c r="G161" s="23">
        <v>22.15</v>
      </c>
      <c r="H161" s="69">
        <f>$J$6</f>
        <v>0.21229999999999999</v>
      </c>
      <c r="I161" s="23">
        <f>ROUND(((H161+1)*G161),2)</f>
        <v>26.85</v>
      </c>
      <c r="J161" s="23">
        <f>TRUNC((I161*F161),2)</f>
        <v>1417.68</v>
      </c>
      <c r="K161" s="78">
        <f t="shared" si="56"/>
        <v>1169.5199999999998</v>
      </c>
      <c r="L161" s="76"/>
      <c r="M161" s="79"/>
      <c r="N161" s="76"/>
      <c r="O161" s="76"/>
      <c r="P161" s="76"/>
      <c r="Q161" s="76"/>
      <c r="R161" s="76"/>
      <c r="S161" s="76"/>
      <c r="T161" s="76"/>
      <c r="U161" s="76"/>
      <c r="V161" s="76"/>
      <c r="W161" s="76"/>
      <c r="X161" s="76"/>
      <c r="Y161" s="76"/>
      <c r="Z161" s="76"/>
      <c r="AA161" s="76"/>
      <c r="AB161" s="76"/>
      <c r="AC161" s="76"/>
      <c r="AD161" s="76"/>
      <c r="AE161" s="76"/>
      <c r="AF161" s="76"/>
      <c r="AG161" s="76"/>
      <c r="AH161" s="76"/>
      <c r="AI161" s="76"/>
      <c r="AJ161" s="76"/>
      <c r="AK161" s="76"/>
      <c r="AL161" s="76"/>
      <c r="AM161" s="76"/>
      <c r="AN161" s="76"/>
      <c r="AO161" s="76"/>
      <c r="AP161" s="76"/>
      <c r="AQ161" s="76"/>
      <c r="AR161" s="76"/>
      <c r="AS161" s="76"/>
      <c r="AT161" s="76"/>
      <c r="AU161" s="76"/>
      <c r="AV161" s="76"/>
      <c r="AW161" s="76"/>
      <c r="AX161" s="76"/>
      <c r="AY161" s="76"/>
      <c r="AZ161" s="76"/>
      <c r="BA161" s="76"/>
      <c r="BB161" s="76"/>
      <c r="BC161" s="76"/>
      <c r="BD161" s="76"/>
      <c r="BE161" s="76"/>
      <c r="BF161" s="76"/>
      <c r="BG161" s="76"/>
      <c r="BH161" s="76"/>
      <c r="BI161" s="76"/>
      <c r="BJ161" s="76"/>
      <c r="BK161" s="76"/>
      <c r="BL161" s="76"/>
      <c r="BM161" s="76"/>
      <c r="BN161" s="76"/>
      <c r="BO161" s="76"/>
      <c r="BP161" s="76"/>
      <c r="BQ161" s="76"/>
      <c r="BR161" s="76"/>
      <c r="BS161" s="76"/>
      <c r="BT161" s="76"/>
      <c r="BU161" s="76"/>
      <c r="BV161" s="76"/>
      <c r="BW161" s="76"/>
      <c r="BX161" s="76"/>
      <c r="BY161" s="76"/>
      <c r="BZ161" s="76"/>
      <c r="CA161" s="76"/>
      <c r="CB161" s="76"/>
      <c r="CC161" s="76"/>
      <c r="CD161" s="76"/>
      <c r="CE161" s="76"/>
      <c r="CF161" s="76"/>
      <c r="CG161" s="76"/>
      <c r="CH161" s="76"/>
      <c r="CI161" s="76"/>
      <c r="CJ161" s="76"/>
      <c r="CK161" s="76"/>
      <c r="CL161" s="76"/>
      <c r="CM161" s="76"/>
      <c r="CN161" s="76"/>
      <c r="CO161" s="76"/>
      <c r="CP161" s="76"/>
      <c r="CQ161" s="76"/>
      <c r="CR161" s="76"/>
      <c r="CS161" s="76"/>
      <c r="CT161" s="76"/>
      <c r="CU161" s="76"/>
      <c r="CV161" s="76"/>
      <c r="CW161" s="76"/>
      <c r="CX161" s="76"/>
      <c r="CY161" s="76"/>
      <c r="CZ161" s="76"/>
      <c r="DA161" s="76"/>
      <c r="DB161" s="76"/>
      <c r="DC161" s="76"/>
      <c r="DD161" s="76"/>
      <c r="DE161" s="76"/>
      <c r="DF161" s="76"/>
      <c r="DG161" s="76"/>
      <c r="DH161" s="76"/>
      <c r="DI161" s="76"/>
      <c r="DJ161" s="76"/>
      <c r="DK161" s="76"/>
      <c r="DL161" s="76"/>
      <c r="DM161" s="76"/>
      <c r="DN161" s="76"/>
      <c r="DO161" s="76"/>
      <c r="DP161" s="76"/>
      <c r="DQ161" s="76"/>
      <c r="DR161" s="76"/>
      <c r="DS161" s="76"/>
      <c r="DT161" s="76"/>
      <c r="DU161" s="76"/>
      <c r="DV161" s="76"/>
      <c r="DW161" s="76"/>
      <c r="DX161" s="76"/>
      <c r="DY161" s="76"/>
      <c r="DZ161" s="76"/>
      <c r="EA161" s="76"/>
      <c r="EB161" s="76"/>
      <c r="EC161" s="76"/>
      <c r="ED161" s="76"/>
      <c r="EE161" s="76"/>
      <c r="EF161" s="76"/>
      <c r="EG161" s="76"/>
      <c r="EH161" s="76"/>
      <c r="EI161" s="76"/>
      <c r="EJ161" s="76"/>
      <c r="EK161" s="76"/>
      <c r="EL161" s="76"/>
      <c r="EM161" s="76"/>
      <c r="EN161" s="76"/>
      <c r="EO161" s="76"/>
      <c r="EP161" s="76"/>
      <c r="EQ161" s="76"/>
      <c r="ER161" s="76"/>
      <c r="ES161" s="76"/>
      <c r="ET161" s="76"/>
      <c r="EU161" s="76"/>
      <c r="EV161" s="76"/>
      <c r="EW161" s="76"/>
      <c r="EX161" s="76"/>
      <c r="EY161" s="76"/>
      <c r="EZ161" s="76"/>
      <c r="FA161" s="76"/>
      <c r="FB161" s="76"/>
      <c r="FC161" s="76"/>
      <c r="FD161" s="76"/>
      <c r="FE161" s="76"/>
      <c r="FF161" s="76"/>
      <c r="FG161" s="76"/>
      <c r="FH161" s="76"/>
      <c r="FI161" s="76"/>
      <c r="FJ161" s="76"/>
      <c r="FK161" s="76"/>
      <c r="FL161" s="76"/>
      <c r="FM161" s="76"/>
      <c r="FN161" s="76"/>
      <c r="FO161" s="76"/>
      <c r="FP161" s="76"/>
      <c r="FQ161" s="76"/>
      <c r="FR161" s="76"/>
      <c r="FS161" s="76"/>
      <c r="FT161" s="76"/>
      <c r="FU161" s="76"/>
      <c r="FV161" s="76"/>
      <c r="FW161" s="76"/>
      <c r="FX161" s="76"/>
      <c r="FY161" s="76"/>
      <c r="FZ161" s="76"/>
      <c r="GA161" s="76"/>
      <c r="GB161" s="76"/>
      <c r="GC161" s="76"/>
      <c r="GD161" s="76"/>
      <c r="GE161" s="76"/>
      <c r="GF161" s="76"/>
      <c r="GG161" s="76"/>
      <c r="GH161" s="76"/>
      <c r="GI161" s="76"/>
      <c r="GJ161" s="76"/>
      <c r="GK161" s="76"/>
      <c r="GL161" s="76"/>
      <c r="GM161" s="76"/>
      <c r="GN161" s="76"/>
      <c r="GO161" s="76"/>
      <c r="GP161" s="76"/>
      <c r="GQ161" s="76"/>
      <c r="GR161" s="76"/>
      <c r="GS161" s="76"/>
      <c r="GT161" s="76"/>
      <c r="GU161" s="76"/>
      <c r="GV161" s="76"/>
      <c r="GW161" s="76"/>
      <c r="GX161" s="76"/>
      <c r="GY161" s="76"/>
      <c r="GZ161" s="76"/>
      <c r="HA161" s="76"/>
      <c r="HB161" s="76"/>
      <c r="HC161" s="76"/>
      <c r="HD161" s="76"/>
      <c r="HE161" s="76"/>
      <c r="HF161" s="76"/>
      <c r="HG161" s="76"/>
      <c r="HH161" s="76"/>
      <c r="HI161" s="76"/>
      <c r="HJ161" s="76"/>
      <c r="HK161" s="76"/>
      <c r="HL161" s="76"/>
      <c r="HM161" s="76"/>
      <c r="HN161" s="76"/>
      <c r="HO161" s="76"/>
      <c r="HP161" s="76"/>
      <c r="HQ161" s="76"/>
      <c r="HR161" s="76"/>
      <c r="HS161" s="76"/>
      <c r="HT161" s="76"/>
      <c r="HU161" s="76"/>
      <c r="HV161" s="76"/>
      <c r="HW161" s="76"/>
      <c r="HX161" s="76"/>
      <c r="HY161" s="76"/>
      <c r="HZ161" s="76"/>
      <c r="IA161" s="76"/>
      <c r="IB161" s="76"/>
      <c r="IC161" s="76"/>
      <c r="ID161" s="76"/>
      <c r="IE161" s="76"/>
      <c r="IF161" s="76"/>
      <c r="IG161" s="76"/>
      <c r="IH161" s="76"/>
      <c r="II161" s="76"/>
      <c r="IJ161" s="76"/>
      <c r="IK161" s="76"/>
      <c r="IL161" s="76"/>
      <c r="IM161" s="76"/>
      <c r="IN161" s="76"/>
      <c r="IO161" s="76"/>
      <c r="IP161" s="76"/>
      <c r="IQ161" s="76"/>
      <c r="IR161" s="76"/>
      <c r="IS161" s="76"/>
      <c r="IT161" s="76"/>
      <c r="IU161" s="76"/>
      <c r="IV161" s="76"/>
      <c r="IW161" s="76"/>
      <c r="IX161" s="76"/>
      <c r="IY161" s="76"/>
      <c r="IZ161" s="76"/>
      <c r="JA161" s="76"/>
      <c r="JB161" s="76"/>
      <c r="JC161" s="76"/>
      <c r="JD161" s="76"/>
      <c r="JE161" s="76"/>
      <c r="JF161" s="76"/>
      <c r="JG161" s="76"/>
      <c r="JH161" s="76"/>
      <c r="JI161" s="76"/>
      <c r="JJ161" s="76"/>
      <c r="JK161" s="76"/>
      <c r="JL161" s="76"/>
      <c r="JM161" s="76"/>
      <c r="JN161" s="76"/>
      <c r="JO161" s="76"/>
      <c r="JP161" s="76"/>
      <c r="JQ161" s="76"/>
      <c r="JR161" s="76"/>
      <c r="JS161" s="76"/>
      <c r="JT161" s="76"/>
      <c r="JU161" s="76"/>
      <c r="JV161" s="76"/>
      <c r="JW161" s="76"/>
      <c r="JX161" s="76"/>
      <c r="JY161" s="76"/>
      <c r="JZ161" s="76"/>
      <c r="KA161" s="76"/>
      <c r="KB161" s="76"/>
      <c r="KC161" s="76"/>
      <c r="KD161" s="76"/>
      <c r="KE161" s="76"/>
      <c r="KF161" s="76"/>
      <c r="KG161" s="76"/>
      <c r="KH161" s="76"/>
      <c r="KI161" s="76"/>
      <c r="KJ161" s="76"/>
      <c r="KK161" s="76"/>
      <c r="KL161" s="76"/>
      <c r="KM161" s="76"/>
      <c r="KN161" s="76"/>
      <c r="KO161" s="76"/>
      <c r="KP161" s="76"/>
      <c r="KQ161" s="76"/>
      <c r="KR161" s="76"/>
      <c r="KS161" s="76"/>
      <c r="KT161" s="76"/>
      <c r="KU161" s="76"/>
      <c r="KV161" s="76"/>
      <c r="KW161" s="76"/>
      <c r="KX161" s="76"/>
      <c r="KY161" s="76"/>
      <c r="KZ161" s="76"/>
      <c r="LA161" s="76"/>
      <c r="LB161" s="76"/>
      <c r="LC161" s="76"/>
      <c r="LD161" s="76"/>
      <c r="LE161" s="76"/>
      <c r="LF161" s="76"/>
      <c r="LG161" s="76"/>
      <c r="LH161" s="76"/>
      <c r="LI161" s="76"/>
      <c r="LJ161" s="76"/>
      <c r="LK161" s="76"/>
      <c r="LL161" s="76"/>
      <c r="LM161" s="76"/>
      <c r="LN161" s="76"/>
      <c r="LO161" s="76"/>
      <c r="LP161" s="76"/>
      <c r="LQ161" s="76"/>
      <c r="LR161" s="76"/>
      <c r="LS161" s="76"/>
      <c r="LT161" s="76"/>
      <c r="LU161" s="76"/>
      <c r="LV161" s="76"/>
      <c r="LW161" s="76"/>
      <c r="LX161" s="76"/>
      <c r="LY161" s="76"/>
      <c r="LZ161" s="76"/>
      <c r="MA161" s="76"/>
      <c r="MB161" s="76"/>
      <c r="MC161" s="76"/>
      <c r="MD161" s="76"/>
      <c r="ME161" s="76"/>
      <c r="MF161" s="76"/>
      <c r="MG161" s="76"/>
      <c r="MH161" s="76"/>
      <c r="MI161" s="76"/>
      <c r="MJ161" s="76"/>
      <c r="MK161" s="76"/>
      <c r="ML161" s="76"/>
      <c r="MM161" s="76"/>
      <c r="MN161" s="76"/>
      <c r="MO161" s="76"/>
      <c r="MP161" s="76"/>
      <c r="MQ161" s="76"/>
      <c r="MR161" s="76"/>
      <c r="MS161" s="76"/>
      <c r="MT161" s="76"/>
      <c r="MU161" s="76"/>
      <c r="MV161" s="76"/>
      <c r="MW161" s="76"/>
      <c r="MX161" s="76"/>
      <c r="MY161" s="76"/>
      <c r="MZ161" s="76"/>
      <c r="NA161" s="76"/>
      <c r="NB161" s="76"/>
      <c r="NC161" s="76"/>
      <c r="ND161" s="76"/>
      <c r="NE161" s="76"/>
      <c r="NF161" s="76"/>
      <c r="NG161" s="76"/>
      <c r="NH161" s="76"/>
      <c r="NI161" s="76"/>
      <c r="NJ161" s="76"/>
      <c r="NK161" s="76"/>
      <c r="NL161" s="76"/>
      <c r="NM161" s="76"/>
      <c r="NN161" s="76"/>
      <c r="NO161" s="76"/>
      <c r="NP161" s="76"/>
      <c r="NQ161" s="76"/>
      <c r="NR161" s="76"/>
      <c r="NS161" s="76"/>
      <c r="NT161" s="76"/>
      <c r="NU161" s="76"/>
      <c r="NV161" s="76"/>
      <c r="NW161" s="76"/>
      <c r="NX161" s="76"/>
      <c r="NY161" s="76"/>
      <c r="NZ161" s="76"/>
      <c r="OA161" s="76"/>
      <c r="OB161" s="76"/>
      <c r="OC161" s="76"/>
      <c r="OD161" s="76"/>
      <c r="OE161" s="76"/>
      <c r="OF161" s="76"/>
      <c r="OG161" s="76"/>
      <c r="OH161" s="76"/>
      <c r="OI161" s="76"/>
      <c r="OJ161" s="76"/>
      <c r="OK161" s="76"/>
      <c r="OL161" s="76"/>
      <c r="OM161" s="76"/>
      <c r="ON161" s="76"/>
      <c r="OO161" s="76"/>
      <c r="OP161" s="76"/>
      <c r="OQ161" s="76"/>
      <c r="OR161" s="76"/>
      <c r="OS161" s="76"/>
      <c r="OT161" s="76"/>
      <c r="OU161" s="76"/>
      <c r="OV161" s="76"/>
      <c r="OW161" s="76"/>
      <c r="OX161" s="76"/>
      <c r="OY161" s="76"/>
      <c r="OZ161" s="76"/>
      <c r="PA161" s="76"/>
      <c r="PB161" s="76"/>
      <c r="PC161" s="76"/>
      <c r="PD161" s="76"/>
      <c r="PE161" s="76"/>
      <c r="PF161" s="76"/>
      <c r="PG161" s="76"/>
      <c r="PH161" s="76"/>
      <c r="PI161" s="76"/>
      <c r="PJ161" s="76"/>
      <c r="PK161" s="76"/>
      <c r="PL161" s="76"/>
      <c r="PM161" s="76"/>
      <c r="PN161" s="76"/>
      <c r="PO161" s="76"/>
      <c r="PP161" s="76"/>
      <c r="PQ161" s="76"/>
      <c r="PR161" s="76"/>
      <c r="PS161" s="76"/>
      <c r="PT161" s="76"/>
      <c r="PU161" s="76"/>
      <c r="PV161" s="76"/>
      <c r="PW161" s="76"/>
      <c r="PX161" s="76"/>
      <c r="PY161" s="76"/>
      <c r="PZ161" s="76"/>
      <c r="QA161" s="76"/>
      <c r="QB161" s="76"/>
      <c r="QC161" s="76"/>
      <c r="QD161" s="76"/>
      <c r="QE161" s="76"/>
      <c r="QF161" s="76"/>
      <c r="QG161" s="76"/>
      <c r="QH161" s="76"/>
      <c r="QI161" s="76"/>
      <c r="QJ161" s="76"/>
      <c r="QK161" s="76"/>
      <c r="QL161" s="76"/>
      <c r="QM161" s="76"/>
      <c r="QN161" s="76"/>
      <c r="QO161" s="76"/>
      <c r="QP161" s="76"/>
      <c r="QQ161" s="76"/>
      <c r="QR161" s="76"/>
      <c r="QS161" s="76"/>
      <c r="QT161" s="76"/>
      <c r="QU161" s="76"/>
      <c r="QV161" s="76"/>
      <c r="QW161" s="76"/>
      <c r="QX161" s="76"/>
      <c r="QY161" s="76"/>
      <c r="QZ161" s="76"/>
      <c r="RA161" s="76"/>
      <c r="RB161" s="76"/>
      <c r="RC161" s="76"/>
      <c r="RD161" s="76"/>
      <c r="RE161" s="76"/>
      <c r="RF161" s="76"/>
      <c r="RG161" s="76"/>
      <c r="RH161" s="76"/>
      <c r="RI161" s="76"/>
      <c r="RJ161" s="76"/>
      <c r="RK161" s="76"/>
      <c r="RL161" s="76"/>
      <c r="RM161" s="76"/>
      <c r="RN161" s="76"/>
      <c r="RO161" s="76"/>
      <c r="RP161" s="76"/>
      <c r="RQ161" s="76"/>
      <c r="RR161" s="76"/>
      <c r="RS161" s="76"/>
      <c r="RT161" s="76"/>
      <c r="RU161" s="76"/>
      <c r="RV161" s="76"/>
      <c r="RW161" s="76"/>
      <c r="RX161" s="76"/>
      <c r="RY161" s="76"/>
      <c r="RZ161" s="76"/>
      <c r="SA161" s="76"/>
      <c r="SB161" s="76"/>
      <c r="SC161" s="76"/>
      <c r="SD161" s="76"/>
      <c r="SE161" s="76"/>
      <c r="SF161" s="76"/>
      <c r="SG161" s="76"/>
      <c r="SH161" s="76"/>
      <c r="SI161" s="76"/>
      <c r="SJ161" s="76"/>
      <c r="SK161" s="76"/>
      <c r="SL161" s="76"/>
      <c r="SM161" s="76"/>
      <c r="SN161" s="76"/>
      <c r="SO161" s="76"/>
      <c r="SP161" s="76"/>
      <c r="SQ161" s="76"/>
      <c r="SR161" s="76"/>
      <c r="SS161" s="76"/>
      <c r="ST161" s="76"/>
      <c r="SU161" s="76"/>
      <c r="SV161" s="76"/>
      <c r="SW161" s="76"/>
      <c r="SX161" s="76"/>
      <c r="SY161" s="76"/>
      <c r="SZ161" s="76"/>
      <c r="TA161" s="76"/>
      <c r="TB161" s="76"/>
      <c r="TC161" s="76"/>
      <c r="TD161" s="76"/>
      <c r="TE161" s="76"/>
      <c r="TF161" s="76"/>
      <c r="TG161" s="76"/>
      <c r="TH161" s="76"/>
      <c r="TI161" s="76"/>
      <c r="TJ161" s="76"/>
      <c r="TK161" s="76"/>
      <c r="TL161" s="76"/>
      <c r="TM161" s="76"/>
      <c r="TN161" s="76"/>
      <c r="TO161" s="76"/>
      <c r="TP161" s="76"/>
      <c r="TQ161" s="76"/>
      <c r="TR161" s="76"/>
      <c r="TS161" s="76"/>
      <c r="TT161" s="76"/>
      <c r="TU161" s="76"/>
      <c r="TV161" s="76"/>
      <c r="TW161" s="76"/>
      <c r="TX161" s="76"/>
      <c r="TY161" s="76"/>
      <c r="TZ161" s="76"/>
      <c r="UA161" s="76"/>
      <c r="UB161" s="76"/>
      <c r="UC161" s="76"/>
      <c r="UD161" s="76"/>
      <c r="UE161" s="76"/>
      <c r="UF161" s="76"/>
      <c r="UG161" s="76"/>
      <c r="UH161" s="76"/>
      <c r="UI161" s="76"/>
      <c r="UJ161" s="76"/>
      <c r="UK161" s="76"/>
      <c r="UL161" s="76"/>
      <c r="UM161" s="76"/>
      <c r="UN161" s="76"/>
      <c r="UO161" s="76"/>
      <c r="UP161" s="76"/>
      <c r="UQ161" s="76"/>
      <c r="UR161" s="76"/>
      <c r="US161" s="76"/>
      <c r="UT161" s="76"/>
      <c r="UU161" s="76"/>
      <c r="UV161" s="76"/>
      <c r="UW161" s="76"/>
      <c r="UX161" s="76"/>
      <c r="UY161" s="76"/>
      <c r="UZ161" s="76"/>
      <c r="VA161" s="76"/>
      <c r="VB161" s="76"/>
      <c r="VC161" s="76"/>
      <c r="VD161" s="76"/>
      <c r="VE161" s="76"/>
      <c r="VF161" s="76"/>
      <c r="VG161" s="76"/>
      <c r="VH161" s="76"/>
      <c r="VI161" s="76"/>
      <c r="VJ161" s="76"/>
      <c r="VK161" s="76"/>
      <c r="VL161" s="76"/>
      <c r="VM161" s="76"/>
      <c r="VN161" s="76"/>
      <c r="VO161" s="76"/>
      <c r="VP161" s="76"/>
      <c r="VQ161" s="76"/>
      <c r="VR161" s="76"/>
      <c r="VS161" s="76"/>
      <c r="VT161" s="76"/>
      <c r="VU161" s="76"/>
      <c r="VV161" s="76"/>
      <c r="VW161" s="76"/>
      <c r="VX161" s="76"/>
      <c r="VY161" s="76"/>
      <c r="VZ161" s="76"/>
      <c r="WA161" s="76"/>
      <c r="WB161" s="76"/>
      <c r="WC161" s="76"/>
      <c r="WD161" s="76"/>
      <c r="WE161" s="76"/>
      <c r="WF161" s="76"/>
      <c r="WG161" s="76"/>
      <c r="WH161" s="76"/>
      <c r="WI161" s="76"/>
      <c r="WJ161" s="76"/>
      <c r="WK161" s="76"/>
      <c r="WL161" s="76"/>
      <c r="WM161" s="76"/>
      <c r="WN161" s="76"/>
      <c r="WO161" s="76"/>
      <c r="WP161" s="76"/>
      <c r="WQ161" s="76"/>
      <c r="WR161" s="76"/>
      <c r="WS161" s="76"/>
      <c r="WT161" s="76"/>
      <c r="WU161" s="76"/>
      <c r="WV161" s="76"/>
      <c r="WW161" s="76"/>
      <c r="WX161" s="76"/>
      <c r="WY161" s="76"/>
      <c r="WZ161" s="76"/>
      <c r="XA161" s="76"/>
      <c r="XB161" s="76"/>
      <c r="XC161" s="76"/>
      <c r="XD161" s="76"/>
      <c r="XE161" s="76"/>
      <c r="XF161" s="76"/>
      <c r="XG161" s="76"/>
      <c r="XH161" s="76"/>
      <c r="XI161" s="76"/>
      <c r="XJ161" s="76"/>
      <c r="XK161" s="76"/>
      <c r="XL161" s="76"/>
      <c r="XM161" s="76"/>
      <c r="XN161" s="76"/>
      <c r="XO161" s="76"/>
      <c r="XP161" s="76"/>
      <c r="XQ161" s="76"/>
      <c r="XR161" s="76"/>
      <c r="XS161" s="76"/>
      <c r="XT161" s="76"/>
      <c r="XU161" s="76"/>
      <c r="XV161" s="76"/>
      <c r="XW161" s="76"/>
      <c r="XX161" s="76"/>
      <c r="XY161" s="76"/>
      <c r="XZ161" s="76"/>
      <c r="YA161" s="76"/>
      <c r="YB161" s="76"/>
      <c r="YC161" s="76"/>
      <c r="YD161" s="76"/>
      <c r="YE161" s="76"/>
      <c r="YF161" s="76"/>
      <c r="YG161" s="76"/>
      <c r="YH161" s="76"/>
      <c r="YI161" s="76"/>
      <c r="YJ161" s="76"/>
      <c r="YK161" s="76"/>
      <c r="YL161" s="76"/>
      <c r="YM161" s="76"/>
      <c r="YN161" s="76"/>
      <c r="YO161" s="76"/>
      <c r="YP161" s="76"/>
      <c r="YQ161" s="76"/>
      <c r="YR161" s="76"/>
      <c r="YS161" s="76"/>
      <c r="YT161" s="76"/>
      <c r="YU161" s="76"/>
      <c r="YV161" s="76"/>
      <c r="YW161" s="76"/>
      <c r="YX161" s="76"/>
      <c r="YY161" s="76"/>
      <c r="YZ161" s="76"/>
      <c r="ZA161" s="76"/>
      <c r="ZB161" s="76"/>
      <c r="ZC161" s="76"/>
      <c r="ZD161" s="76"/>
      <c r="ZE161" s="76"/>
      <c r="ZF161" s="76"/>
      <c r="ZG161" s="76"/>
      <c r="ZH161" s="76"/>
      <c r="ZI161" s="76"/>
      <c r="ZJ161" s="76"/>
      <c r="ZK161" s="76"/>
      <c r="ZL161" s="76"/>
      <c r="ZM161" s="76"/>
      <c r="ZN161" s="76"/>
      <c r="ZO161" s="76"/>
      <c r="ZP161" s="76"/>
      <c r="ZQ161" s="76"/>
      <c r="ZR161" s="76"/>
      <c r="ZS161" s="76"/>
      <c r="ZT161" s="76"/>
      <c r="ZU161" s="76"/>
      <c r="ZV161" s="76"/>
      <c r="ZW161" s="76"/>
      <c r="ZX161" s="76"/>
      <c r="ZY161" s="76"/>
      <c r="ZZ161" s="76"/>
      <c r="AAA161" s="76"/>
      <c r="AAB161" s="76"/>
      <c r="AAC161" s="76"/>
      <c r="AAD161" s="76"/>
      <c r="AAE161" s="76"/>
      <c r="AAF161" s="76"/>
      <c r="AAG161" s="76"/>
      <c r="AAH161" s="76"/>
      <c r="AAI161" s="76"/>
      <c r="AAJ161" s="76"/>
      <c r="AAK161" s="76"/>
      <c r="AAL161" s="76"/>
      <c r="AAM161" s="76"/>
      <c r="AAN161" s="76"/>
      <c r="AAO161" s="76"/>
      <c r="AAP161" s="76"/>
      <c r="AAQ161" s="76"/>
      <c r="AAR161" s="76"/>
      <c r="AAS161" s="76"/>
      <c r="AAT161" s="76"/>
      <c r="AAU161" s="76"/>
      <c r="AAV161" s="76"/>
      <c r="AAW161" s="76"/>
      <c r="AAX161" s="76"/>
      <c r="AAY161" s="76"/>
      <c r="AAZ161" s="76"/>
      <c r="ABA161" s="76"/>
      <c r="ABB161" s="76"/>
      <c r="ABC161" s="76"/>
      <c r="ABD161" s="76"/>
      <c r="ABE161" s="76"/>
      <c r="ABF161" s="76"/>
      <c r="ABG161" s="76"/>
      <c r="ABH161" s="76"/>
      <c r="ABI161" s="76"/>
      <c r="ABJ161" s="76"/>
      <c r="ABK161" s="76"/>
      <c r="ABL161" s="76"/>
      <c r="ABM161" s="76"/>
      <c r="ABN161" s="76"/>
      <c r="ABO161" s="76"/>
      <c r="ABP161" s="76"/>
      <c r="ABQ161" s="76"/>
      <c r="ABR161" s="76"/>
      <c r="ABS161" s="76"/>
      <c r="ABT161" s="76"/>
      <c r="ABU161" s="76"/>
      <c r="ABV161" s="76"/>
      <c r="ABW161" s="76"/>
      <c r="ABX161" s="76"/>
      <c r="ABY161" s="76"/>
      <c r="ABZ161" s="76"/>
      <c r="ACA161" s="76"/>
      <c r="ACB161" s="76"/>
      <c r="ACC161" s="76"/>
      <c r="ACD161" s="76"/>
      <c r="ACE161" s="76"/>
      <c r="ACF161" s="76"/>
      <c r="ACG161" s="76"/>
      <c r="ACH161" s="76"/>
      <c r="ACI161" s="76"/>
      <c r="ACJ161" s="76"/>
      <c r="ACK161" s="76"/>
      <c r="ACL161" s="76"/>
      <c r="ACM161" s="76"/>
      <c r="ACN161" s="76"/>
      <c r="ACO161" s="76"/>
      <c r="ACP161" s="76"/>
      <c r="ACQ161" s="76"/>
      <c r="ACR161" s="76"/>
      <c r="ACS161" s="76"/>
      <c r="ACT161" s="76"/>
      <c r="ACU161" s="76"/>
      <c r="ACV161" s="76"/>
      <c r="ACW161" s="76"/>
      <c r="ACX161" s="76"/>
      <c r="ACY161" s="76"/>
      <c r="ACZ161" s="76"/>
      <c r="ADA161" s="76"/>
      <c r="ADB161" s="76"/>
      <c r="ADC161" s="76"/>
      <c r="ADD161" s="76"/>
      <c r="ADE161" s="76"/>
      <c r="ADF161" s="76"/>
      <c r="ADG161" s="76"/>
      <c r="ADH161" s="76"/>
      <c r="ADI161" s="76"/>
      <c r="ADJ161" s="76"/>
      <c r="ADK161" s="76"/>
      <c r="ADL161" s="76"/>
      <c r="ADM161" s="76"/>
      <c r="ADN161" s="76"/>
      <c r="ADO161" s="76"/>
      <c r="ADP161" s="76"/>
      <c r="ADQ161" s="76"/>
      <c r="ADR161" s="76"/>
      <c r="ADS161" s="76"/>
      <c r="ADT161" s="76"/>
      <c r="ADU161" s="76"/>
      <c r="ADV161" s="76"/>
      <c r="ADW161" s="76"/>
      <c r="ADX161" s="76"/>
      <c r="ADY161" s="76"/>
      <c r="ADZ161" s="76"/>
      <c r="AEA161" s="76"/>
      <c r="AEB161" s="76"/>
      <c r="AEC161" s="76"/>
      <c r="AED161" s="76"/>
      <c r="AEE161" s="76"/>
      <c r="AEF161" s="76"/>
      <c r="AEG161" s="76"/>
      <c r="AEH161" s="76"/>
      <c r="AEI161" s="76"/>
      <c r="AEJ161" s="76"/>
      <c r="AEK161" s="76"/>
      <c r="AEL161" s="76"/>
      <c r="AEM161" s="76"/>
      <c r="AEN161" s="76"/>
      <c r="AEO161" s="76"/>
      <c r="AEP161" s="76"/>
      <c r="AEQ161" s="76"/>
      <c r="AER161" s="76"/>
      <c r="AES161" s="76"/>
      <c r="AET161" s="76"/>
      <c r="AEU161" s="76"/>
      <c r="AEV161" s="76"/>
      <c r="AEW161" s="76"/>
      <c r="AEX161" s="76"/>
      <c r="AEY161" s="76"/>
      <c r="AEZ161" s="76"/>
      <c r="AFA161" s="76"/>
      <c r="AFB161" s="76"/>
      <c r="AFC161" s="76"/>
      <c r="AFD161" s="76"/>
      <c r="AFE161" s="76"/>
      <c r="AFF161" s="76"/>
      <c r="AFG161" s="76"/>
      <c r="AFH161" s="76"/>
      <c r="AFI161" s="76"/>
      <c r="AFJ161" s="76"/>
      <c r="AFK161" s="76"/>
      <c r="AFL161" s="76"/>
      <c r="AFM161" s="76"/>
      <c r="AFN161" s="76"/>
      <c r="AFO161" s="76"/>
      <c r="AFP161" s="76"/>
      <c r="AFQ161" s="76"/>
      <c r="AFR161" s="76"/>
      <c r="AFS161" s="76"/>
      <c r="AFT161" s="76"/>
      <c r="AFU161" s="76"/>
      <c r="AFV161" s="76"/>
      <c r="AFW161" s="76"/>
      <c r="AFX161" s="76"/>
      <c r="AFY161" s="76"/>
      <c r="AFZ161" s="76"/>
      <c r="AGA161" s="76"/>
      <c r="AGB161" s="76"/>
      <c r="AGC161" s="76"/>
      <c r="AGD161" s="76"/>
      <c r="AGE161" s="76"/>
      <c r="AGF161" s="76"/>
      <c r="AGG161" s="76"/>
      <c r="AGH161" s="76"/>
      <c r="AGI161" s="76"/>
      <c r="AGJ161" s="76"/>
      <c r="AGK161" s="76"/>
      <c r="AGL161" s="76"/>
      <c r="AGM161" s="76"/>
      <c r="AGN161" s="76"/>
      <c r="AGO161" s="76"/>
      <c r="AGP161" s="76"/>
      <c r="AGQ161" s="76"/>
      <c r="AGR161" s="76"/>
      <c r="AGS161" s="76"/>
      <c r="AGT161" s="76"/>
      <c r="AGU161" s="76"/>
      <c r="AGV161" s="76"/>
      <c r="AGW161" s="76"/>
      <c r="AGX161" s="76"/>
      <c r="AGY161" s="76"/>
      <c r="AGZ161" s="76"/>
      <c r="AHA161" s="76"/>
      <c r="AHB161" s="76"/>
      <c r="AHC161" s="76"/>
      <c r="AHD161" s="76"/>
      <c r="AHE161" s="76"/>
      <c r="AHF161" s="76"/>
      <c r="AHG161" s="76"/>
      <c r="AHH161" s="76"/>
      <c r="AHI161" s="76"/>
      <c r="AHJ161" s="76"/>
      <c r="AHK161" s="76"/>
      <c r="AHL161" s="76"/>
      <c r="AHM161" s="76"/>
      <c r="AHN161" s="76"/>
      <c r="AHO161" s="76"/>
      <c r="AHP161" s="76"/>
      <c r="AHQ161" s="76"/>
      <c r="AHR161" s="76"/>
      <c r="AHS161" s="76"/>
      <c r="AHT161" s="76"/>
      <c r="AHU161" s="76"/>
      <c r="AHV161" s="76"/>
      <c r="AHW161" s="76"/>
      <c r="AHX161" s="76"/>
      <c r="AHY161" s="76"/>
      <c r="AHZ161" s="76"/>
      <c r="AIA161" s="76"/>
      <c r="AIB161" s="76"/>
      <c r="AIC161" s="76"/>
      <c r="AID161" s="76"/>
      <c r="AIE161" s="76"/>
      <c r="AIF161" s="76"/>
      <c r="AIG161" s="76"/>
      <c r="AIH161" s="76"/>
      <c r="AII161" s="76"/>
      <c r="AIJ161" s="76"/>
      <c r="AIK161" s="76"/>
      <c r="AIL161" s="76"/>
      <c r="AIM161" s="76"/>
      <c r="AIN161" s="76"/>
      <c r="AIO161" s="76"/>
      <c r="AIP161" s="76"/>
      <c r="AIQ161" s="76"/>
      <c r="AIR161" s="76"/>
      <c r="AIS161" s="76"/>
      <c r="AIT161" s="76"/>
      <c r="AIU161" s="76"/>
      <c r="AIV161" s="76"/>
      <c r="AIW161" s="76"/>
      <c r="AIX161" s="76"/>
      <c r="AIY161" s="76"/>
      <c r="AIZ161" s="76"/>
      <c r="AJA161" s="76"/>
      <c r="AJB161" s="76"/>
      <c r="AJC161" s="76"/>
      <c r="AJD161" s="76"/>
      <c r="AJE161" s="76"/>
      <c r="AJF161" s="76"/>
      <c r="AJG161" s="76"/>
      <c r="AJH161" s="76"/>
      <c r="AJI161" s="76"/>
      <c r="AJJ161" s="76"/>
      <c r="AJK161" s="76"/>
      <c r="AJL161" s="76"/>
      <c r="AJM161" s="76"/>
      <c r="AJN161" s="76"/>
      <c r="AJO161" s="76"/>
      <c r="AJP161" s="76"/>
      <c r="AJQ161" s="76"/>
      <c r="AJR161" s="76"/>
      <c r="AJS161" s="76"/>
      <c r="AJT161" s="76"/>
      <c r="AJU161" s="76"/>
      <c r="AJV161" s="76"/>
      <c r="AJW161" s="76"/>
      <c r="AJX161" s="76"/>
      <c r="AJY161" s="76"/>
      <c r="AJZ161" s="76"/>
      <c r="AKA161" s="76"/>
      <c r="AKB161" s="76"/>
      <c r="AKC161" s="76"/>
      <c r="AKD161" s="76"/>
      <c r="AKE161" s="76"/>
      <c r="AKF161" s="76"/>
      <c r="AKG161" s="76"/>
      <c r="AKH161" s="76"/>
      <c r="AKI161" s="76"/>
      <c r="AKJ161" s="76"/>
      <c r="AKK161" s="76"/>
      <c r="AKL161" s="76"/>
      <c r="AKM161" s="76"/>
      <c r="AKN161" s="76"/>
      <c r="AKO161" s="76"/>
      <c r="AKP161" s="76"/>
      <c r="AKQ161" s="76"/>
      <c r="AKR161" s="76"/>
      <c r="AKS161" s="76"/>
      <c r="AKT161" s="76"/>
      <c r="AKU161" s="76"/>
      <c r="AKV161" s="76"/>
      <c r="AKW161" s="76"/>
      <c r="AKX161" s="76"/>
      <c r="AKY161" s="76"/>
      <c r="AKZ161" s="76"/>
      <c r="ALA161" s="76"/>
      <c r="ALB161" s="76"/>
      <c r="ALC161" s="76"/>
      <c r="ALD161" s="76"/>
      <c r="ALE161" s="76"/>
      <c r="ALF161" s="76"/>
      <c r="ALG161" s="76"/>
      <c r="ALH161" s="76"/>
      <c r="ALI161" s="76"/>
      <c r="ALJ161" s="76"/>
      <c r="ALK161" s="76"/>
      <c r="ALL161" s="76"/>
      <c r="ALM161" s="76"/>
      <c r="ALN161" s="76"/>
      <c r="ALO161" s="76"/>
      <c r="ALP161" s="76"/>
      <c r="ALQ161" s="76"/>
      <c r="ALR161" s="76"/>
      <c r="ALS161" s="76"/>
      <c r="ALT161" s="76"/>
      <c r="ALU161" s="76"/>
      <c r="ALV161" s="76"/>
      <c r="ALW161" s="76"/>
      <c r="ALX161" s="76"/>
      <c r="ALY161" s="76"/>
      <c r="ALZ161" s="76"/>
      <c r="AMA161" s="76"/>
      <c r="AMB161" s="76"/>
      <c r="AMC161" s="76"/>
      <c r="AMD161" s="76"/>
      <c r="AME161" s="76"/>
    </row>
    <row r="162" spans="1:1019" s="80" customFormat="1">
      <c r="A162" s="20" t="s">
        <v>270</v>
      </c>
      <c r="B162" s="21">
        <v>4915713</v>
      </c>
      <c r="C162" s="21" t="s">
        <v>96</v>
      </c>
      <c r="D162" s="71" t="s">
        <v>83</v>
      </c>
      <c r="E162" s="22" t="s">
        <v>58</v>
      </c>
      <c r="F162" s="59">
        <v>524.70000000000005</v>
      </c>
      <c r="G162" s="23">
        <v>66.45</v>
      </c>
      <c r="H162" s="69">
        <f>$J$6</f>
        <v>0.21229999999999999</v>
      </c>
      <c r="I162" s="23">
        <f>ROUND(((H162+1)*G162),2)</f>
        <v>80.56</v>
      </c>
      <c r="J162" s="23">
        <f>TRUNC((I162*F162),2)</f>
        <v>42269.83</v>
      </c>
      <c r="K162" s="78">
        <f t="shared" si="56"/>
        <v>34866.315000000002</v>
      </c>
      <c r="L162" s="76"/>
      <c r="M162" s="79"/>
      <c r="N162" s="76"/>
      <c r="O162" s="76"/>
      <c r="P162" s="76"/>
      <c r="Q162" s="76"/>
      <c r="R162" s="76"/>
      <c r="S162" s="76"/>
      <c r="T162" s="76"/>
      <c r="U162" s="76"/>
      <c r="V162" s="76"/>
      <c r="W162" s="76"/>
      <c r="X162" s="76"/>
      <c r="Y162" s="76"/>
      <c r="Z162" s="76"/>
      <c r="AA162" s="76"/>
      <c r="AB162" s="76"/>
      <c r="AC162" s="76"/>
      <c r="AD162" s="76"/>
      <c r="AE162" s="76"/>
      <c r="AF162" s="76"/>
      <c r="AG162" s="76"/>
      <c r="AH162" s="76"/>
      <c r="AI162" s="76"/>
      <c r="AJ162" s="76"/>
      <c r="AK162" s="76"/>
      <c r="AL162" s="76"/>
      <c r="AM162" s="76"/>
      <c r="AN162" s="76"/>
      <c r="AO162" s="76"/>
      <c r="AP162" s="76"/>
      <c r="AQ162" s="76"/>
      <c r="AR162" s="76"/>
      <c r="AS162" s="76"/>
      <c r="AT162" s="76"/>
      <c r="AU162" s="76"/>
      <c r="AV162" s="76"/>
      <c r="AW162" s="76"/>
      <c r="AX162" s="76"/>
      <c r="AY162" s="76"/>
      <c r="AZ162" s="76"/>
      <c r="BA162" s="76"/>
      <c r="BB162" s="76"/>
      <c r="BC162" s="76"/>
      <c r="BD162" s="76"/>
      <c r="BE162" s="76"/>
      <c r="BF162" s="76"/>
      <c r="BG162" s="76"/>
      <c r="BH162" s="76"/>
      <c r="BI162" s="76"/>
      <c r="BJ162" s="76"/>
      <c r="BK162" s="76"/>
      <c r="BL162" s="76"/>
      <c r="BM162" s="76"/>
      <c r="BN162" s="76"/>
      <c r="BO162" s="76"/>
      <c r="BP162" s="76"/>
      <c r="BQ162" s="76"/>
      <c r="BR162" s="76"/>
      <c r="BS162" s="76"/>
      <c r="BT162" s="76"/>
      <c r="BU162" s="76"/>
      <c r="BV162" s="76"/>
      <c r="BW162" s="76"/>
      <c r="BX162" s="76"/>
      <c r="BY162" s="76"/>
      <c r="BZ162" s="76"/>
      <c r="CA162" s="76"/>
      <c r="CB162" s="76"/>
      <c r="CC162" s="76"/>
      <c r="CD162" s="76"/>
      <c r="CE162" s="76"/>
      <c r="CF162" s="76"/>
      <c r="CG162" s="76"/>
      <c r="CH162" s="76"/>
      <c r="CI162" s="76"/>
      <c r="CJ162" s="76"/>
      <c r="CK162" s="76"/>
      <c r="CL162" s="76"/>
      <c r="CM162" s="76"/>
      <c r="CN162" s="76"/>
      <c r="CO162" s="76"/>
      <c r="CP162" s="76"/>
      <c r="CQ162" s="76"/>
      <c r="CR162" s="76"/>
      <c r="CS162" s="76"/>
      <c r="CT162" s="76"/>
      <c r="CU162" s="76"/>
      <c r="CV162" s="76"/>
      <c r="CW162" s="76"/>
      <c r="CX162" s="76"/>
      <c r="CY162" s="76"/>
      <c r="CZ162" s="76"/>
      <c r="DA162" s="76"/>
      <c r="DB162" s="76"/>
      <c r="DC162" s="76"/>
      <c r="DD162" s="76"/>
      <c r="DE162" s="76"/>
      <c r="DF162" s="76"/>
      <c r="DG162" s="76"/>
      <c r="DH162" s="76"/>
      <c r="DI162" s="76"/>
      <c r="DJ162" s="76"/>
      <c r="DK162" s="76"/>
      <c r="DL162" s="76"/>
      <c r="DM162" s="76"/>
      <c r="DN162" s="76"/>
      <c r="DO162" s="76"/>
      <c r="DP162" s="76"/>
      <c r="DQ162" s="76"/>
      <c r="DR162" s="76"/>
      <c r="DS162" s="76"/>
      <c r="DT162" s="76"/>
      <c r="DU162" s="76"/>
      <c r="DV162" s="76"/>
      <c r="DW162" s="76"/>
      <c r="DX162" s="76"/>
      <c r="DY162" s="76"/>
      <c r="DZ162" s="76"/>
      <c r="EA162" s="76"/>
      <c r="EB162" s="76"/>
      <c r="EC162" s="76"/>
      <c r="ED162" s="76"/>
      <c r="EE162" s="76"/>
      <c r="EF162" s="76"/>
      <c r="EG162" s="76"/>
      <c r="EH162" s="76"/>
      <c r="EI162" s="76"/>
      <c r="EJ162" s="76"/>
      <c r="EK162" s="76"/>
      <c r="EL162" s="76"/>
      <c r="EM162" s="76"/>
      <c r="EN162" s="76"/>
      <c r="EO162" s="76"/>
      <c r="EP162" s="76"/>
      <c r="EQ162" s="76"/>
      <c r="ER162" s="76"/>
      <c r="ES162" s="76"/>
      <c r="ET162" s="76"/>
      <c r="EU162" s="76"/>
      <c r="EV162" s="76"/>
      <c r="EW162" s="76"/>
      <c r="EX162" s="76"/>
      <c r="EY162" s="76"/>
      <c r="EZ162" s="76"/>
      <c r="FA162" s="76"/>
      <c r="FB162" s="76"/>
      <c r="FC162" s="76"/>
      <c r="FD162" s="76"/>
      <c r="FE162" s="76"/>
      <c r="FF162" s="76"/>
      <c r="FG162" s="76"/>
      <c r="FH162" s="76"/>
      <c r="FI162" s="76"/>
      <c r="FJ162" s="76"/>
      <c r="FK162" s="76"/>
      <c r="FL162" s="76"/>
      <c r="FM162" s="76"/>
      <c r="FN162" s="76"/>
      <c r="FO162" s="76"/>
      <c r="FP162" s="76"/>
      <c r="FQ162" s="76"/>
      <c r="FR162" s="76"/>
      <c r="FS162" s="76"/>
      <c r="FT162" s="76"/>
      <c r="FU162" s="76"/>
      <c r="FV162" s="76"/>
      <c r="FW162" s="76"/>
      <c r="FX162" s="76"/>
      <c r="FY162" s="76"/>
      <c r="FZ162" s="76"/>
      <c r="GA162" s="76"/>
      <c r="GB162" s="76"/>
      <c r="GC162" s="76"/>
      <c r="GD162" s="76"/>
      <c r="GE162" s="76"/>
      <c r="GF162" s="76"/>
      <c r="GG162" s="76"/>
      <c r="GH162" s="76"/>
      <c r="GI162" s="76"/>
      <c r="GJ162" s="76"/>
      <c r="GK162" s="76"/>
      <c r="GL162" s="76"/>
      <c r="GM162" s="76"/>
      <c r="GN162" s="76"/>
      <c r="GO162" s="76"/>
      <c r="GP162" s="76"/>
      <c r="GQ162" s="76"/>
      <c r="GR162" s="76"/>
      <c r="GS162" s="76"/>
      <c r="GT162" s="76"/>
      <c r="GU162" s="76"/>
      <c r="GV162" s="76"/>
      <c r="GW162" s="76"/>
      <c r="GX162" s="76"/>
      <c r="GY162" s="76"/>
      <c r="GZ162" s="76"/>
      <c r="HA162" s="76"/>
      <c r="HB162" s="76"/>
      <c r="HC162" s="76"/>
      <c r="HD162" s="76"/>
      <c r="HE162" s="76"/>
      <c r="HF162" s="76"/>
      <c r="HG162" s="76"/>
      <c r="HH162" s="76"/>
      <c r="HI162" s="76"/>
      <c r="HJ162" s="76"/>
      <c r="HK162" s="76"/>
      <c r="HL162" s="76"/>
      <c r="HM162" s="76"/>
      <c r="HN162" s="76"/>
      <c r="HO162" s="76"/>
      <c r="HP162" s="76"/>
      <c r="HQ162" s="76"/>
      <c r="HR162" s="76"/>
      <c r="HS162" s="76"/>
      <c r="HT162" s="76"/>
      <c r="HU162" s="76"/>
      <c r="HV162" s="76"/>
      <c r="HW162" s="76"/>
      <c r="HX162" s="76"/>
      <c r="HY162" s="76"/>
      <c r="HZ162" s="76"/>
      <c r="IA162" s="76"/>
      <c r="IB162" s="76"/>
      <c r="IC162" s="76"/>
      <c r="ID162" s="76"/>
      <c r="IE162" s="76"/>
      <c r="IF162" s="76"/>
      <c r="IG162" s="76"/>
      <c r="IH162" s="76"/>
      <c r="II162" s="76"/>
      <c r="IJ162" s="76"/>
      <c r="IK162" s="76"/>
      <c r="IL162" s="76"/>
      <c r="IM162" s="76"/>
      <c r="IN162" s="76"/>
      <c r="IO162" s="76"/>
      <c r="IP162" s="76"/>
      <c r="IQ162" s="76"/>
      <c r="IR162" s="76"/>
      <c r="IS162" s="76"/>
      <c r="IT162" s="76"/>
      <c r="IU162" s="76"/>
      <c r="IV162" s="76"/>
      <c r="IW162" s="76"/>
      <c r="IX162" s="76"/>
      <c r="IY162" s="76"/>
      <c r="IZ162" s="76"/>
      <c r="JA162" s="76"/>
      <c r="JB162" s="76"/>
      <c r="JC162" s="76"/>
      <c r="JD162" s="76"/>
      <c r="JE162" s="76"/>
      <c r="JF162" s="76"/>
      <c r="JG162" s="76"/>
      <c r="JH162" s="76"/>
      <c r="JI162" s="76"/>
      <c r="JJ162" s="76"/>
      <c r="JK162" s="76"/>
      <c r="JL162" s="76"/>
      <c r="JM162" s="76"/>
      <c r="JN162" s="76"/>
      <c r="JO162" s="76"/>
      <c r="JP162" s="76"/>
      <c r="JQ162" s="76"/>
      <c r="JR162" s="76"/>
      <c r="JS162" s="76"/>
      <c r="JT162" s="76"/>
      <c r="JU162" s="76"/>
      <c r="JV162" s="76"/>
      <c r="JW162" s="76"/>
      <c r="JX162" s="76"/>
      <c r="JY162" s="76"/>
      <c r="JZ162" s="76"/>
      <c r="KA162" s="76"/>
      <c r="KB162" s="76"/>
      <c r="KC162" s="76"/>
      <c r="KD162" s="76"/>
      <c r="KE162" s="76"/>
      <c r="KF162" s="76"/>
      <c r="KG162" s="76"/>
      <c r="KH162" s="76"/>
      <c r="KI162" s="76"/>
      <c r="KJ162" s="76"/>
      <c r="KK162" s="76"/>
      <c r="KL162" s="76"/>
      <c r="KM162" s="76"/>
      <c r="KN162" s="76"/>
      <c r="KO162" s="76"/>
      <c r="KP162" s="76"/>
      <c r="KQ162" s="76"/>
      <c r="KR162" s="76"/>
      <c r="KS162" s="76"/>
      <c r="KT162" s="76"/>
      <c r="KU162" s="76"/>
      <c r="KV162" s="76"/>
      <c r="KW162" s="76"/>
      <c r="KX162" s="76"/>
      <c r="KY162" s="76"/>
      <c r="KZ162" s="76"/>
      <c r="LA162" s="76"/>
      <c r="LB162" s="76"/>
      <c r="LC162" s="76"/>
      <c r="LD162" s="76"/>
      <c r="LE162" s="76"/>
      <c r="LF162" s="76"/>
      <c r="LG162" s="76"/>
      <c r="LH162" s="76"/>
      <c r="LI162" s="76"/>
      <c r="LJ162" s="76"/>
      <c r="LK162" s="76"/>
      <c r="LL162" s="76"/>
      <c r="LM162" s="76"/>
      <c r="LN162" s="76"/>
      <c r="LO162" s="76"/>
      <c r="LP162" s="76"/>
      <c r="LQ162" s="76"/>
      <c r="LR162" s="76"/>
      <c r="LS162" s="76"/>
      <c r="LT162" s="76"/>
      <c r="LU162" s="76"/>
      <c r="LV162" s="76"/>
      <c r="LW162" s="76"/>
      <c r="LX162" s="76"/>
      <c r="LY162" s="76"/>
      <c r="LZ162" s="76"/>
      <c r="MA162" s="76"/>
      <c r="MB162" s="76"/>
      <c r="MC162" s="76"/>
      <c r="MD162" s="76"/>
      <c r="ME162" s="76"/>
      <c r="MF162" s="76"/>
      <c r="MG162" s="76"/>
      <c r="MH162" s="76"/>
      <c r="MI162" s="76"/>
      <c r="MJ162" s="76"/>
      <c r="MK162" s="76"/>
      <c r="ML162" s="76"/>
      <c r="MM162" s="76"/>
      <c r="MN162" s="76"/>
      <c r="MO162" s="76"/>
      <c r="MP162" s="76"/>
      <c r="MQ162" s="76"/>
      <c r="MR162" s="76"/>
      <c r="MS162" s="76"/>
      <c r="MT162" s="76"/>
      <c r="MU162" s="76"/>
      <c r="MV162" s="76"/>
      <c r="MW162" s="76"/>
      <c r="MX162" s="76"/>
      <c r="MY162" s="76"/>
      <c r="MZ162" s="76"/>
      <c r="NA162" s="76"/>
      <c r="NB162" s="76"/>
      <c r="NC162" s="76"/>
      <c r="ND162" s="76"/>
      <c r="NE162" s="76"/>
      <c r="NF162" s="76"/>
      <c r="NG162" s="76"/>
      <c r="NH162" s="76"/>
      <c r="NI162" s="76"/>
      <c r="NJ162" s="76"/>
      <c r="NK162" s="76"/>
      <c r="NL162" s="76"/>
      <c r="NM162" s="76"/>
      <c r="NN162" s="76"/>
      <c r="NO162" s="76"/>
      <c r="NP162" s="76"/>
      <c r="NQ162" s="76"/>
      <c r="NR162" s="76"/>
      <c r="NS162" s="76"/>
      <c r="NT162" s="76"/>
      <c r="NU162" s="76"/>
      <c r="NV162" s="76"/>
      <c r="NW162" s="76"/>
      <c r="NX162" s="76"/>
      <c r="NY162" s="76"/>
      <c r="NZ162" s="76"/>
      <c r="OA162" s="76"/>
      <c r="OB162" s="76"/>
      <c r="OC162" s="76"/>
      <c r="OD162" s="76"/>
      <c r="OE162" s="76"/>
      <c r="OF162" s="76"/>
      <c r="OG162" s="76"/>
      <c r="OH162" s="76"/>
      <c r="OI162" s="76"/>
      <c r="OJ162" s="76"/>
      <c r="OK162" s="76"/>
      <c r="OL162" s="76"/>
      <c r="OM162" s="76"/>
      <c r="ON162" s="76"/>
      <c r="OO162" s="76"/>
      <c r="OP162" s="76"/>
      <c r="OQ162" s="76"/>
      <c r="OR162" s="76"/>
      <c r="OS162" s="76"/>
      <c r="OT162" s="76"/>
      <c r="OU162" s="76"/>
      <c r="OV162" s="76"/>
      <c r="OW162" s="76"/>
      <c r="OX162" s="76"/>
      <c r="OY162" s="76"/>
      <c r="OZ162" s="76"/>
      <c r="PA162" s="76"/>
      <c r="PB162" s="76"/>
      <c r="PC162" s="76"/>
      <c r="PD162" s="76"/>
      <c r="PE162" s="76"/>
      <c r="PF162" s="76"/>
      <c r="PG162" s="76"/>
      <c r="PH162" s="76"/>
      <c r="PI162" s="76"/>
      <c r="PJ162" s="76"/>
      <c r="PK162" s="76"/>
      <c r="PL162" s="76"/>
      <c r="PM162" s="76"/>
      <c r="PN162" s="76"/>
      <c r="PO162" s="76"/>
      <c r="PP162" s="76"/>
      <c r="PQ162" s="76"/>
      <c r="PR162" s="76"/>
      <c r="PS162" s="76"/>
      <c r="PT162" s="76"/>
      <c r="PU162" s="76"/>
      <c r="PV162" s="76"/>
      <c r="PW162" s="76"/>
      <c r="PX162" s="76"/>
      <c r="PY162" s="76"/>
      <c r="PZ162" s="76"/>
      <c r="QA162" s="76"/>
      <c r="QB162" s="76"/>
      <c r="QC162" s="76"/>
      <c r="QD162" s="76"/>
      <c r="QE162" s="76"/>
      <c r="QF162" s="76"/>
      <c r="QG162" s="76"/>
      <c r="QH162" s="76"/>
      <c r="QI162" s="76"/>
      <c r="QJ162" s="76"/>
      <c r="QK162" s="76"/>
      <c r="QL162" s="76"/>
      <c r="QM162" s="76"/>
      <c r="QN162" s="76"/>
      <c r="QO162" s="76"/>
      <c r="QP162" s="76"/>
      <c r="QQ162" s="76"/>
      <c r="QR162" s="76"/>
      <c r="QS162" s="76"/>
      <c r="QT162" s="76"/>
      <c r="QU162" s="76"/>
      <c r="QV162" s="76"/>
      <c r="QW162" s="76"/>
      <c r="QX162" s="76"/>
      <c r="QY162" s="76"/>
      <c r="QZ162" s="76"/>
      <c r="RA162" s="76"/>
      <c r="RB162" s="76"/>
      <c r="RC162" s="76"/>
      <c r="RD162" s="76"/>
      <c r="RE162" s="76"/>
      <c r="RF162" s="76"/>
      <c r="RG162" s="76"/>
      <c r="RH162" s="76"/>
      <c r="RI162" s="76"/>
      <c r="RJ162" s="76"/>
      <c r="RK162" s="76"/>
      <c r="RL162" s="76"/>
      <c r="RM162" s="76"/>
      <c r="RN162" s="76"/>
      <c r="RO162" s="76"/>
      <c r="RP162" s="76"/>
      <c r="RQ162" s="76"/>
      <c r="RR162" s="76"/>
      <c r="RS162" s="76"/>
      <c r="RT162" s="76"/>
      <c r="RU162" s="76"/>
      <c r="RV162" s="76"/>
      <c r="RW162" s="76"/>
      <c r="RX162" s="76"/>
      <c r="RY162" s="76"/>
      <c r="RZ162" s="76"/>
      <c r="SA162" s="76"/>
      <c r="SB162" s="76"/>
      <c r="SC162" s="76"/>
      <c r="SD162" s="76"/>
      <c r="SE162" s="76"/>
      <c r="SF162" s="76"/>
      <c r="SG162" s="76"/>
      <c r="SH162" s="76"/>
      <c r="SI162" s="76"/>
      <c r="SJ162" s="76"/>
      <c r="SK162" s="76"/>
      <c r="SL162" s="76"/>
      <c r="SM162" s="76"/>
      <c r="SN162" s="76"/>
      <c r="SO162" s="76"/>
      <c r="SP162" s="76"/>
      <c r="SQ162" s="76"/>
      <c r="SR162" s="76"/>
      <c r="SS162" s="76"/>
      <c r="ST162" s="76"/>
      <c r="SU162" s="76"/>
      <c r="SV162" s="76"/>
      <c r="SW162" s="76"/>
      <c r="SX162" s="76"/>
      <c r="SY162" s="76"/>
      <c r="SZ162" s="76"/>
      <c r="TA162" s="76"/>
      <c r="TB162" s="76"/>
      <c r="TC162" s="76"/>
      <c r="TD162" s="76"/>
      <c r="TE162" s="76"/>
      <c r="TF162" s="76"/>
      <c r="TG162" s="76"/>
      <c r="TH162" s="76"/>
      <c r="TI162" s="76"/>
      <c r="TJ162" s="76"/>
      <c r="TK162" s="76"/>
      <c r="TL162" s="76"/>
      <c r="TM162" s="76"/>
      <c r="TN162" s="76"/>
      <c r="TO162" s="76"/>
      <c r="TP162" s="76"/>
      <c r="TQ162" s="76"/>
      <c r="TR162" s="76"/>
      <c r="TS162" s="76"/>
      <c r="TT162" s="76"/>
      <c r="TU162" s="76"/>
      <c r="TV162" s="76"/>
      <c r="TW162" s="76"/>
      <c r="TX162" s="76"/>
      <c r="TY162" s="76"/>
      <c r="TZ162" s="76"/>
      <c r="UA162" s="76"/>
      <c r="UB162" s="76"/>
      <c r="UC162" s="76"/>
      <c r="UD162" s="76"/>
      <c r="UE162" s="76"/>
      <c r="UF162" s="76"/>
      <c r="UG162" s="76"/>
      <c r="UH162" s="76"/>
      <c r="UI162" s="76"/>
      <c r="UJ162" s="76"/>
      <c r="UK162" s="76"/>
      <c r="UL162" s="76"/>
      <c r="UM162" s="76"/>
      <c r="UN162" s="76"/>
      <c r="UO162" s="76"/>
      <c r="UP162" s="76"/>
      <c r="UQ162" s="76"/>
      <c r="UR162" s="76"/>
      <c r="US162" s="76"/>
      <c r="UT162" s="76"/>
      <c r="UU162" s="76"/>
      <c r="UV162" s="76"/>
      <c r="UW162" s="76"/>
      <c r="UX162" s="76"/>
      <c r="UY162" s="76"/>
      <c r="UZ162" s="76"/>
      <c r="VA162" s="76"/>
      <c r="VB162" s="76"/>
      <c r="VC162" s="76"/>
      <c r="VD162" s="76"/>
      <c r="VE162" s="76"/>
      <c r="VF162" s="76"/>
      <c r="VG162" s="76"/>
      <c r="VH162" s="76"/>
      <c r="VI162" s="76"/>
      <c r="VJ162" s="76"/>
      <c r="VK162" s="76"/>
      <c r="VL162" s="76"/>
      <c r="VM162" s="76"/>
      <c r="VN162" s="76"/>
      <c r="VO162" s="76"/>
      <c r="VP162" s="76"/>
      <c r="VQ162" s="76"/>
      <c r="VR162" s="76"/>
      <c r="VS162" s="76"/>
      <c r="VT162" s="76"/>
      <c r="VU162" s="76"/>
      <c r="VV162" s="76"/>
      <c r="VW162" s="76"/>
      <c r="VX162" s="76"/>
      <c r="VY162" s="76"/>
      <c r="VZ162" s="76"/>
      <c r="WA162" s="76"/>
      <c r="WB162" s="76"/>
      <c r="WC162" s="76"/>
      <c r="WD162" s="76"/>
      <c r="WE162" s="76"/>
      <c r="WF162" s="76"/>
      <c r="WG162" s="76"/>
      <c r="WH162" s="76"/>
      <c r="WI162" s="76"/>
      <c r="WJ162" s="76"/>
      <c r="WK162" s="76"/>
      <c r="WL162" s="76"/>
      <c r="WM162" s="76"/>
      <c r="WN162" s="76"/>
      <c r="WO162" s="76"/>
      <c r="WP162" s="76"/>
      <c r="WQ162" s="76"/>
      <c r="WR162" s="76"/>
      <c r="WS162" s="76"/>
      <c r="WT162" s="76"/>
      <c r="WU162" s="76"/>
      <c r="WV162" s="76"/>
      <c r="WW162" s="76"/>
      <c r="WX162" s="76"/>
      <c r="WY162" s="76"/>
      <c r="WZ162" s="76"/>
      <c r="XA162" s="76"/>
      <c r="XB162" s="76"/>
      <c r="XC162" s="76"/>
      <c r="XD162" s="76"/>
      <c r="XE162" s="76"/>
      <c r="XF162" s="76"/>
      <c r="XG162" s="76"/>
      <c r="XH162" s="76"/>
      <c r="XI162" s="76"/>
      <c r="XJ162" s="76"/>
      <c r="XK162" s="76"/>
      <c r="XL162" s="76"/>
      <c r="XM162" s="76"/>
      <c r="XN162" s="76"/>
      <c r="XO162" s="76"/>
      <c r="XP162" s="76"/>
      <c r="XQ162" s="76"/>
      <c r="XR162" s="76"/>
      <c r="XS162" s="76"/>
      <c r="XT162" s="76"/>
      <c r="XU162" s="76"/>
      <c r="XV162" s="76"/>
      <c r="XW162" s="76"/>
      <c r="XX162" s="76"/>
      <c r="XY162" s="76"/>
      <c r="XZ162" s="76"/>
      <c r="YA162" s="76"/>
      <c r="YB162" s="76"/>
      <c r="YC162" s="76"/>
      <c r="YD162" s="76"/>
      <c r="YE162" s="76"/>
      <c r="YF162" s="76"/>
      <c r="YG162" s="76"/>
      <c r="YH162" s="76"/>
      <c r="YI162" s="76"/>
      <c r="YJ162" s="76"/>
      <c r="YK162" s="76"/>
      <c r="YL162" s="76"/>
      <c r="YM162" s="76"/>
      <c r="YN162" s="76"/>
      <c r="YO162" s="76"/>
      <c r="YP162" s="76"/>
      <c r="YQ162" s="76"/>
      <c r="YR162" s="76"/>
      <c r="YS162" s="76"/>
      <c r="YT162" s="76"/>
      <c r="YU162" s="76"/>
      <c r="YV162" s="76"/>
      <c r="YW162" s="76"/>
      <c r="YX162" s="76"/>
      <c r="YY162" s="76"/>
      <c r="YZ162" s="76"/>
      <c r="ZA162" s="76"/>
      <c r="ZB162" s="76"/>
      <c r="ZC162" s="76"/>
      <c r="ZD162" s="76"/>
      <c r="ZE162" s="76"/>
      <c r="ZF162" s="76"/>
      <c r="ZG162" s="76"/>
      <c r="ZH162" s="76"/>
      <c r="ZI162" s="76"/>
      <c r="ZJ162" s="76"/>
      <c r="ZK162" s="76"/>
      <c r="ZL162" s="76"/>
      <c r="ZM162" s="76"/>
      <c r="ZN162" s="76"/>
      <c r="ZO162" s="76"/>
      <c r="ZP162" s="76"/>
      <c r="ZQ162" s="76"/>
      <c r="ZR162" s="76"/>
      <c r="ZS162" s="76"/>
      <c r="ZT162" s="76"/>
      <c r="ZU162" s="76"/>
      <c r="ZV162" s="76"/>
      <c r="ZW162" s="76"/>
      <c r="ZX162" s="76"/>
      <c r="ZY162" s="76"/>
      <c r="ZZ162" s="76"/>
      <c r="AAA162" s="76"/>
      <c r="AAB162" s="76"/>
      <c r="AAC162" s="76"/>
      <c r="AAD162" s="76"/>
      <c r="AAE162" s="76"/>
      <c r="AAF162" s="76"/>
      <c r="AAG162" s="76"/>
      <c r="AAH162" s="76"/>
      <c r="AAI162" s="76"/>
      <c r="AAJ162" s="76"/>
      <c r="AAK162" s="76"/>
      <c r="AAL162" s="76"/>
      <c r="AAM162" s="76"/>
      <c r="AAN162" s="76"/>
      <c r="AAO162" s="76"/>
      <c r="AAP162" s="76"/>
      <c r="AAQ162" s="76"/>
      <c r="AAR162" s="76"/>
      <c r="AAS162" s="76"/>
      <c r="AAT162" s="76"/>
      <c r="AAU162" s="76"/>
      <c r="AAV162" s="76"/>
      <c r="AAW162" s="76"/>
      <c r="AAX162" s="76"/>
      <c r="AAY162" s="76"/>
      <c r="AAZ162" s="76"/>
      <c r="ABA162" s="76"/>
      <c r="ABB162" s="76"/>
      <c r="ABC162" s="76"/>
      <c r="ABD162" s="76"/>
      <c r="ABE162" s="76"/>
      <c r="ABF162" s="76"/>
      <c r="ABG162" s="76"/>
      <c r="ABH162" s="76"/>
      <c r="ABI162" s="76"/>
      <c r="ABJ162" s="76"/>
      <c r="ABK162" s="76"/>
      <c r="ABL162" s="76"/>
      <c r="ABM162" s="76"/>
      <c r="ABN162" s="76"/>
      <c r="ABO162" s="76"/>
      <c r="ABP162" s="76"/>
      <c r="ABQ162" s="76"/>
      <c r="ABR162" s="76"/>
      <c r="ABS162" s="76"/>
      <c r="ABT162" s="76"/>
      <c r="ABU162" s="76"/>
      <c r="ABV162" s="76"/>
      <c r="ABW162" s="76"/>
      <c r="ABX162" s="76"/>
      <c r="ABY162" s="76"/>
      <c r="ABZ162" s="76"/>
      <c r="ACA162" s="76"/>
      <c r="ACB162" s="76"/>
      <c r="ACC162" s="76"/>
      <c r="ACD162" s="76"/>
      <c r="ACE162" s="76"/>
      <c r="ACF162" s="76"/>
      <c r="ACG162" s="76"/>
      <c r="ACH162" s="76"/>
      <c r="ACI162" s="76"/>
      <c r="ACJ162" s="76"/>
      <c r="ACK162" s="76"/>
      <c r="ACL162" s="76"/>
      <c r="ACM162" s="76"/>
      <c r="ACN162" s="76"/>
      <c r="ACO162" s="76"/>
      <c r="ACP162" s="76"/>
      <c r="ACQ162" s="76"/>
      <c r="ACR162" s="76"/>
      <c r="ACS162" s="76"/>
      <c r="ACT162" s="76"/>
      <c r="ACU162" s="76"/>
      <c r="ACV162" s="76"/>
      <c r="ACW162" s="76"/>
      <c r="ACX162" s="76"/>
      <c r="ACY162" s="76"/>
      <c r="ACZ162" s="76"/>
      <c r="ADA162" s="76"/>
      <c r="ADB162" s="76"/>
      <c r="ADC162" s="76"/>
      <c r="ADD162" s="76"/>
      <c r="ADE162" s="76"/>
      <c r="ADF162" s="76"/>
      <c r="ADG162" s="76"/>
      <c r="ADH162" s="76"/>
      <c r="ADI162" s="76"/>
      <c r="ADJ162" s="76"/>
      <c r="ADK162" s="76"/>
      <c r="ADL162" s="76"/>
      <c r="ADM162" s="76"/>
      <c r="ADN162" s="76"/>
      <c r="ADO162" s="76"/>
      <c r="ADP162" s="76"/>
      <c r="ADQ162" s="76"/>
      <c r="ADR162" s="76"/>
      <c r="ADS162" s="76"/>
      <c r="ADT162" s="76"/>
      <c r="ADU162" s="76"/>
      <c r="ADV162" s="76"/>
      <c r="ADW162" s="76"/>
      <c r="ADX162" s="76"/>
      <c r="ADY162" s="76"/>
      <c r="ADZ162" s="76"/>
      <c r="AEA162" s="76"/>
      <c r="AEB162" s="76"/>
      <c r="AEC162" s="76"/>
      <c r="AED162" s="76"/>
      <c r="AEE162" s="76"/>
      <c r="AEF162" s="76"/>
      <c r="AEG162" s="76"/>
      <c r="AEH162" s="76"/>
      <c r="AEI162" s="76"/>
      <c r="AEJ162" s="76"/>
      <c r="AEK162" s="76"/>
      <c r="AEL162" s="76"/>
      <c r="AEM162" s="76"/>
      <c r="AEN162" s="76"/>
      <c r="AEO162" s="76"/>
      <c r="AEP162" s="76"/>
      <c r="AEQ162" s="76"/>
      <c r="AER162" s="76"/>
      <c r="AES162" s="76"/>
      <c r="AET162" s="76"/>
      <c r="AEU162" s="76"/>
      <c r="AEV162" s="76"/>
      <c r="AEW162" s="76"/>
      <c r="AEX162" s="76"/>
      <c r="AEY162" s="76"/>
      <c r="AEZ162" s="76"/>
      <c r="AFA162" s="76"/>
      <c r="AFB162" s="76"/>
      <c r="AFC162" s="76"/>
      <c r="AFD162" s="76"/>
      <c r="AFE162" s="76"/>
      <c r="AFF162" s="76"/>
      <c r="AFG162" s="76"/>
      <c r="AFH162" s="76"/>
      <c r="AFI162" s="76"/>
      <c r="AFJ162" s="76"/>
      <c r="AFK162" s="76"/>
      <c r="AFL162" s="76"/>
      <c r="AFM162" s="76"/>
      <c r="AFN162" s="76"/>
      <c r="AFO162" s="76"/>
      <c r="AFP162" s="76"/>
      <c r="AFQ162" s="76"/>
      <c r="AFR162" s="76"/>
      <c r="AFS162" s="76"/>
      <c r="AFT162" s="76"/>
      <c r="AFU162" s="76"/>
      <c r="AFV162" s="76"/>
      <c r="AFW162" s="76"/>
      <c r="AFX162" s="76"/>
      <c r="AFY162" s="76"/>
      <c r="AFZ162" s="76"/>
      <c r="AGA162" s="76"/>
      <c r="AGB162" s="76"/>
      <c r="AGC162" s="76"/>
      <c r="AGD162" s="76"/>
      <c r="AGE162" s="76"/>
      <c r="AGF162" s="76"/>
      <c r="AGG162" s="76"/>
      <c r="AGH162" s="76"/>
      <c r="AGI162" s="76"/>
      <c r="AGJ162" s="76"/>
      <c r="AGK162" s="76"/>
      <c r="AGL162" s="76"/>
      <c r="AGM162" s="76"/>
      <c r="AGN162" s="76"/>
      <c r="AGO162" s="76"/>
      <c r="AGP162" s="76"/>
      <c r="AGQ162" s="76"/>
      <c r="AGR162" s="76"/>
      <c r="AGS162" s="76"/>
      <c r="AGT162" s="76"/>
      <c r="AGU162" s="76"/>
      <c r="AGV162" s="76"/>
      <c r="AGW162" s="76"/>
      <c r="AGX162" s="76"/>
      <c r="AGY162" s="76"/>
      <c r="AGZ162" s="76"/>
      <c r="AHA162" s="76"/>
      <c r="AHB162" s="76"/>
      <c r="AHC162" s="76"/>
      <c r="AHD162" s="76"/>
      <c r="AHE162" s="76"/>
      <c r="AHF162" s="76"/>
      <c r="AHG162" s="76"/>
      <c r="AHH162" s="76"/>
      <c r="AHI162" s="76"/>
      <c r="AHJ162" s="76"/>
      <c r="AHK162" s="76"/>
      <c r="AHL162" s="76"/>
      <c r="AHM162" s="76"/>
      <c r="AHN162" s="76"/>
      <c r="AHO162" s="76"/>
      <c r="AHP162" s="76"/>
      <c r="AHQ162" s="76"/>
      <c r="AHR162" s="76"/>
      <c r="AHS162" s="76"/>
      <c r="AHT162" s="76"/>
      <c r="AHU162" s="76"/>
      <c r="AHV162" s="76"/>
      <c r="AHW162" s="76"/>
      <c r="AHX162" s="76"/>
      <c r="AHY162" s="76"/>
      <c r="AHZ162" s="76"/>
      <c r="AIA162" s="76"/>
      <c r="AIB162" s="76"/>
      <c r="AIC162" s="76"/>
      <c r="AID162" s="76"/>
      <c r="AIE162" s="76"/>
      <c r="AIF162" s="76"/>
      <c r="AIG162" s="76"/>
      <c r="AIH162" s="76"/>
      <c r="AII162" s="76"/>
      <c r="AIJ162" s="76"/>
      <c r="AIK162" s="76"/>
      <c r="AIL162" s="76"/>
      <c r="AIM162" s="76"/>
      <c r="AIN162" s="76"/>
      <c r="AIO162" s="76"/>
      <c r="AIP162" s="76"/>
      <c r="AIQ162" s="76"/>
      <c r="AIR162" s="76"/>
      <c r="AIS162" s="76"/>
      <c r="AIT162" s="76"/>
      <c r="AIU162" s="76"/>
      <c r="AIV162" s="76"/>
      <c r="AIW162" s="76"/>
      <c r="AIX162" s="76"/>
      <c r="AIY162" s="76"/>
      <c r="AIZ162" s="76"/>
      <c r="AJA162" s="76"/>
      <c r="AJB162" s="76"/>
      <c r="AJC162" s="76"/>
      <c r="AJD162" s="76"/>
      <c r="AJE162" s="76"/>
      <c r="AJF162" s="76"/>
      <c r="AJG162" s="76"/>
      <c r="AJH162" s="76"/>
      <c r="AJI162" s="76"/>
      <c r="AJJ162" s="76"/>
      <c r="AJK162" s="76"/>
      <c r="AJL162" s="76"/>
      <c r="AJM162" s="76"/>
      <c r="AJN162" s="76"/>
      <c r="AJO162" s="76"/>
      <c r="AJP162" s="76"/>
      <c r="AJQ162" s="76"/>
      <c r="AJR162" s="76"/>
      <c r="AJS162" s="76"/>
      <c r="AJT162" s="76"/>
      <c r="AJU162" s="76"/>
      <c r="AJV162" s="76"/>
      <c r="AJW162" s="76"/>
      <c r="AJX162" s="76"/>
      <c r="AJY162" s="76"/>
      <c r="AJZ162" s="76"/>
      <c r="AKA162" s="76"/>
      <c r="AKB162" s="76"/>
      <c r="AKC162" s="76"/>
      <c r="AKD162" s="76"/>
      <c r="AKE162" s="76"/>
      <c r="AKF162" s="76"/>
      <c r="AKG162" s="76"/>
      <c r="AKH162" s="76"/>
      <c r="AKI162" s="76"/>
      <c r="AKJ162" s="76"/>
      <c r="AKK162" s="76"/>
      <c r="AKL162" s="76"/>
      <c r="AKM162" s="76"/>
      <c r="AKN162" s="76"/>
      <c r="AKO162" s="76"/>
      <c r="AKP162" s="76"/>
      <c r="AKQ162" s="76"/>
      <c r="AKR162" s="76"/>
      <c r="AKS162" s="76"/>
      <c r="AKT162" s="76"/>
      <c r="AKU162" s="76"/>
      <c r="AKV162" s="76"/>
      <c r="AKW162" s="76"/>
      <c r="AKX162" s="76"/>
      <c r="AKY162" s="76"/>
      <c r="AKZ162" s="76"/>
      <c r="ALA162" s="76"/>
      <c r="ALB162" s="76"/>
      <c r="ALC162" s="76"/>
      <c r="ALD162" s="76"/>
      <c r="ALE162" s="76"/>
      <c r="ALF162" s="76"/>
      <c r="ALG162" s="76"/>
      <c r="ALH162" s="76"/>
      <c r="ALI162" s="76"/>
      <c r="ALJ162" s="76"/>
      <c r="ALK162" s="76"/>
      <c r="ALL162" s="76"/>
      <c r="ALM162" s="76"/>
      <c r="ALN162" s="76"/>
      <c r="ALO162" s="76"/>
      <c r="ALP162" s="76"/>
      <c r="ALQ162" s="76"/>
      <c r="ALR162" s="76"/>
      <c r="ALS162" s="76"/>
      <c r="ALT162" s="76"/>
      <c r="ALU162" s="76"/>
      <c r="ALV162" s="76"/>
      <c r="ALW162" s="76"/>
      <c r="ALX162" s="76"/>
      <c r="ALY162" s="76"/>
      <c r="ALZ162" s="76"/>
      <c r="AMA162" s="76"/>
      <c r="AMB162" s="76"/>
      <c r="AMC162" s="76"/>
      <c r="AMD162" s="76"/>
      <c r="AME162" s="76"/>
    </row>
    <row r="163" spans="1:1019" s="80" customFormat="1" ht="16.5" customHeight="1">
      <c r="A163" s="20" t="s">
        <v>271</v>
      </c>
      <c r="B163" s="21" t="s">
        <v>66</v>
      </c>
      <c r="C163" s="21" t="s">
        <v>102</v>
      </c>
      <c r="D163" s="71" t="s">
        <v>121</v>
      </c>
      <c r="E163" s="22" t="s">
        <v>62</v>
      </c>
      <c r="F163" s="59">
        <v>2384.2829999999999</v>
      </c>
      <c r="G163" s="23">
        <v>87.65</v>
      </c>
      <c r="H163" s="69">
        <f>$J$7</f>
        <v>0.15</v>
      </c>
      <c r="I163" s="23">
        <f>ROUND(((H163+1)*G163),2)</f>
        <v>100.8</v>
      </c>
      <c r="J163" s="23">
        <f>TRUNC((I163*F163),2)</f>
        <v>240335.72</v>
      </c>
      <c r="K163" s="78">
        <f t="shared" si="56"/>
        <v>208982.40495</v>
      </c>
      <c r="L163" s="76"/>
      <c r="M163" s="79"/>
      <c r="N163" s="76"/>
      <c r="O163" s="76"/>
      <c r="P163" s="76"/>
      <c r="Q163" s="76"/>
      <c r="R163" s="76"/>
      <c r="S163" s="76"/>
      <c r="T163" s="76"/>
      <c r="U163" s="76"/>
      <c r="V163" s="76"/>
      <c r="W163" s="76"/>
      <c r="X163" s="76"/>
      <c r="Y163" s="76"/>
      <c r="Z163" s="76"/>
      <c r="AA163" s="76"/>
      <c r="AB163" s="76"/>
      <c r="AC163" s="76"/>
      <c r="AD163" s="76"/>
      <c r="AE163" s="76"/>
      <c r="AF163" s="76"/>
      <c r="AG163" s="76"/>
      <c r="AH163" s="76"/>
      <c r="AI163" s="76"/>
      <c r="AJ163" s="76"/>
      <c r="AK163" s="76"/>
      <c r="AL163" s="76"/>
      <c r="AM163" s="76"/>
      <c r="AN163" s="76"/>
      <c r="AO163" s="76"/>
      <c r="AP163" s="76"/>
      <c r="AQ163" s="76"/>
      <c r="AR163" s="76"/>
      <c r="AS163" s="76"/>
      <c r="AT163" s="76"/>
      <c r="AU163" s="76"/>
      <c r="AV163" s="76"/>
      <c r="AW163" s="76"/>
      <c r="AX163" s="76"/>
      <c r="AY163" s="76"/>
      <c r="AZ163" s="76"/>
      <c r="BA163" s="76"/>
      <c r="BB163" s="76"/>
      <c r="BC163" s="76"/>
      <c r="BD163" s="76"/>
      <c r="BE163" s="76"/>
      <c r="BF163" s="76"/>
      <c r="BG163" s="76"/>
      <c r="BH163" s="76"/>
      <c r="BI163" s="76"/>
      <c r="BJ163" s="76"/>
      <c r="BK163" s="76"/>
      <c r="BL163" s="76"/>
      <c r="BM163" s="76"/>
      <c r="BN163" s="76"/>
      <c r="BO163" s="76"/>
      <c r="BP163" s="76"/>
      <c r="BQ163" s="76"/>
      <c r="BR163" s="76"/>
      <c r="BS163" s="76"/>
      <c r="BT163" s="76"/>
      <c r="BU163" s="76"/>
      <c r="BV163" s="76"/>
      <c r="BW163" s="76"/>
      <c r="BX163" s="76"/>
      <c r="BY163" s="76"/>
      <c r="BZ163" s="76"/>
      <c r="CA163" s="76"/>
      <c r="CB163" s="76"/>
      <c r="CC163" s="76"/>
      <c r="CD163" s="76"/>
      <c r="CE163" s="76"/>
      <c r="CF163" s="76"/>
      <c r="CG163" s="76"/>
      <c r="CH163" s="76"/>
      <c r="CI163" s="76"/>
      <c r="CJ163" s="76"/>
      <c r="CK163" s="76"/>
      <c r="CL163" s="76"/>
      <c r="CM163" s="76"/>
      <c r="CN163" s="76"/>
      <c r="CO163" s="76"/>
      <c r="CP163" s="76"/>
      <c r="CQ163" s="76"/>
      <c r="CR163" s="76"/>
      <c r="CS163" s="76"/>
      <c r="CT163" s="76"/>
      <c r="CU163" s="76"/>
      <c r="CV163" s="76"/>
      <c r="CW163" s="76"/>
      <c r="CX163" s="76"/>
      <c r="CY163" s="76"/>
      <c r="CZ163" s="76"/>
      <c r="DA163" s="76"/>
      <c r="DB163" s="76"/>
      <c r="DC163" s="76"/>
      <c r="DD163" s="76"/>
      <c r="DE163" s="76"/>
      <c r="DF163" s="76"/>
      <c r="DG163" s="76"/>
      <c r="DH163" s="76"/>
      <c r="DI163" s="76"/>
      <c r="DJ163" s="76"/>
      <c r="DK163" s="76"/>
      <c r="DL163" s="76"/>
      <c r="DM163" s="76"/>
      <c r="DN163" s="76"/>
      <c r="DO163" s="76"/>
      <c r="DP163" s="76"/>
      <c r="DQ163" s="76"/>
      <c r="DR163" s="76"/>
      <c r="DS163" s="76"/>
      <c r="DT163" s="76"/>
      <c r="DU163" s="76"/>
      <c r="DV163" s="76"/>
      <c r="DW163" s="76"/>
      <c r="DX163" s="76"/>
      <c r="DY163" s="76"/>
      <c r="DZ163" s="76"/>
      <c r="EA163" s="76"/>
      <c r="EB163" s="76"/>
      <c r="EC163" s="76"/>
      <c r="ED163" s="76"/>
      <c r="EE163" s="76"/>
      <c r="EF163" s="76"/>
      <c r="EG163" s="76"/>
      <c r="EH163" s="76"/>
      <c r="EI163" s="76"/>
      <c r="EJ163" s="76"/>
      <c r="EK163" s="76"/>
      <c r="EL163" s="76"/>
      <c r="EM163" s="76"/>
      <c r="EN163" s="76"/>
      <c r="EO163" s="76"/>
      <c r="EP163" s="76"/>
      <c r="EQ163" s="76"/>
      <c r="ER163" s="76"/>
      <c r="ES163" s="76"/>
      <c r="ET163" s="76"/>
      <c r="EU163" s="76"/>
      <c r="EV163" s="76"/>
      <c r="EW163" s="76"/>
      <c r="EX163" s="76"/>
      <c r="EY163" s="76"/>
      <c r="EZ163" s="76"/>
      <c r="FA163" s="76"/>
      <c r="FB163" s="76"/>
      <c r="FC163" s="76"/>
      <c r="FD163" s="76"/>
      <c r="FE163" s="76"/>
      <c r="FF163" s="76"/>
      <c r="FG163" s="76"/>
      <c r="FH163" s="76"/>
      <c r="FI163" s="76"/>
      <c r="FJ163" s="76"/>
      <c r="FK163" s="76"/>
      <c r="FL163" s="76"/>
      <c r="FM163" s="76"/>
      <c r="FN163" s="76"/>
      <c r="FO163" s="76"/>
      <c r="FP163" s="76"/>
      <c r="FQ163" s="76"/>
      <c r="FR163" s="76"/>
      <c r="FS163" s="76"/>
      <c r="FT163" s="76"/>
      <c r="FU163" s="76"/>
      <c r="FV163" s="76"/>
      <c r="FW163" s="76"/>
      <c r="FX163" s="76"/>
      <c r="FY163" s="76"/>
      <c r="FZ163" s="76"/>
      <c r="GA163" s="76"/>
      <c r="GB163" s="76"/>
      <c r="GC163" s="76"/>
      <c r="GD163" s="76"/>
      <c r="GE163" s="76"/>
      <c r="GF163" s="76"/>
      <c r="GG163" s="76"/>
      <c r="GH163" s="76"/>
      <c r="GI163" s="76"/>
      <c r="GJ163" s="76"/>
      <c r="GK163" s="76"/>
      <c r="GL163" s="76"/>
      <c r="GM163" s="76"/>
      <c r="GN163" s="76"/>
      <c r="GO163" s="76"/>
      <c r="GP163" s="76"/>
      <c r="GQ163" s="76"/>
      <c r="GR163" s="76"/>
      <c r="GS163" s="76"/>
      <c r="GT163" s="76"/>
      <c r="GU163" s="76"/>
      <c r="GV163" s="76"/>
      <c r="GW163" s="76"/>
      <c r="GX163" s="76"/>
      <c r="GY163" s="76"/>
      <c r="GZ163" s="76"/>
      <c r="HA163" s="76"/>
      <c r="HB163" s="76"/>
      <c r="HC163" s="76"/>
      <c r="HD163" s="76"/>
      <c r="HE163" s="76"/>
      <c r="HF163" s="76"/>
      <c r="HG163" s="76"/>
      <c r="HH163" s="76"/>
      <c r="HI163" s="76"/>
      <c r="HJ163" s="76"/>
      <c r="HK163" s="76"/>
      <c r="HL163" s="76"/>
      <c r="HM163" s="76"/>
      <c r="HN163" s="76"/>
      <c r="HO163" s="76"/>
      <c r="HP163" s="76"/>
      <c r="HQ163" s="76"/>
      <c r="HR163" s="76"/>
      <c r="HS163" s="76"/>
      <c r="HT163" s="76"/>
      <c r="HU163" s="76"/>
      <c r="HV163" s="76"/>
      <c r="HW163" s="76"/>
      <c r="HX163" s="76"/>
      <c r="HY163" s="76"/>
      <c r="HZ163" s="76"/>
      <c r="IA163" s="76"/>
      <c r="IB163" s="76"/>
      <c r="IC163" s="76"/>
      <c r="ID163" s="76"/>
      <c r="IE163" s="76"/>
      <c r="IF163" s="76"/>
      <c r="IG163" s="76"/>
      <c r="IH163" s="76"/>
      <c r="II163" s="76"/>
      <c r="IJ163" s="76"/>
      <c r="IK163" s="76"/>
      <c r="IL163" s="76"/>
      <c r="IM163" s="76"/>
      <c r="IN163" s="76"/>
      <c r="IO163" s="76"/>
      <c r="IP163" s="76"/>
      <c r="IQ163" s="76"/>
      <c r="IR163" s="76"/>
      <c r="IS163" s="76"/>
      <c r="IT163" s="76"/>
      <c r="IU163" s="76"/>
      <c r="IV163" s="76"/>
      <c r="IW163" s="76"/>
      <c r="IX163" s="76"/>
      <c r="IY163" s="76"/>
      <c r="IZ163" s="76"/>
      <c r="JA163" s="76"/>
      <c r="JB163" s="76"/>
      <c r="JC163" s="76"/>
      <c r="JD163" s="76"/>
      <c r="JE163" s="76"/>
      <c r="JF163" s="76"/>
      <c r="JG163" s="76"/>
      <c r="JH163" s="76"/>
      <c r="JI163" s="76"/>
      <c r="JJ163" s="76"/>
      <c r="JK163" s="76"/>
      <c r="JL163" s="76"/>
      <c r="JM163" s="76"/>
      <c r="JN163" s="76"/>
      <c r="JO163" s="76"/>
      <c r="JP163" s="76"/>
      <c r="JQ163" s="76"/>
      <c r="JR163" s="76"/>
      <c r="JS163" s="76"/>
      <c r="JT163" s="76"/>
      <c r="JU163" s="76"/>
      <c r="JV163" s="76"/>
      <c r="JW163" s="76"/>
      <c r="JX163" s="76"/>
      <c r="JY163" s="76"/>
      <c r="JZ163" s="76"/>
      <c r="KA163" s="76"/>
      <c r="KB163" s="76"/>
      <c r="KC163" s="76"/>
      <c r="KD163" s="76"/>
      <c r="KE163" s="76"/>
      <c r="KF163" s="76"/>
      <c r="KG163" s="76"/>
      <c r="KH163" s="76"/>
      <c r="KI163" s="76"/>
      <c r="KJ163" s="76"/>
      <c r="KK163" s="76"/>
      <c r="KL163" s="76"/>
      <c r="KM163" s="76"/>
      <c r="KN163" s="76"/>
      <c r="KO163" s="76"/>
      <c r="KP163" s="76"/>
      <c r="KQ163" s="76"/>
      <c r="KR163" s="76"/>
      <c r="KS163" s="76"/>
      <c r="KT163" s="76"/>
      <c r="KU163" s="76"/>
      <c r="KV163" s="76"/>
      <c r="KW163" s="76"/>
      <c r="KX163" s="76"/>
      <c r="KY163" s="76"/>
      <c r="KZ163" s="76"/>
      <c r="LA163" s="76"/>
      <c r="LB163" s="76"/>
      <c r="LC163" s="76"/>
      <c r="LD163" s="76"/>
      <c r="LE163" s="76"/>
      <c r="LF163" s="76"/>
      <c r="LG163" s="76"/>
      <c r="LH163" s="76"/>
      <c r="LI163" s="76"/>
      <c r="LJ163" s="76"/>
      <c r="LK163" s="76"/>
      <c r="LL163" s="76"/>
      <c r="LM163" s="76"/>
      <c r="LN163" s="76"/>
      <c r="LO163" s="76"/>
      <c r="LP163" s="76"/>
      <c r="LQ163" s="76"/>
      <c r="LR163" s="76"/>
      <c r="LS163" s="76"/>
      <c r="LT163" s="76"/>
      <c r="LU163" s="76"/>
      <c r="LV163" s="76"/>
      <c r="LW163" s="76"/>
      <c r="LX163" s="76"/>
      <c r="LY163" s="76"/>
      <c r="LZ163" s="76"/>
      <c r="MA163" s="76"/>
      <c r="MB163" s="76"/>
      <c r="MC163" s="76"/>
      <c r="MD163" s="76"/>
      <c r="ME163" s="76"/>
      <c r="MF163" s="76"/>
      <c r="MG163" s="76"/>
      <c r="MH163" s="76"/>
      <c r="MI163" s="76"/>
      <c r="MJ163" s="76"/>
      <c r="MK163" s="76"/>
      <c r="ML163" s="76"/>
      <c r="MM163" s="76"/>
      <c r="MN163" s="76"/>
      <c r="MO163" s="76"/>
      <c r="MP163" s="76"/>
      <c r="MQ163" s="76"/>
      <c r="MR163" s="76"/>
      <c r="MS163" s="76"/>
      <c r="MT163" s="76"/>
      <c r="MU163" s="76"/>
      <c r="MV163" s="76"/>
      <c r="MW163" s="76"/>
      <c r="MX163" s="76"/>
      <c r="MY163" s="76"/>
      <c r="MZ163" s="76"/>
      <c r="NA163" s="76"/>
      <c r="NB163" s="76"/>
      <c r="NC163" s="76"/>
      <c r="ND163" s="76"/>
      <c r="NE163" s="76"/>
      <c r="NF163" s="76"/>
      <c r="NG163" s="76"/>
      <c r="NH163" s="76"/>
      <c r="NI163" s="76"/>
      <c r="NJ163" s="76"/>
      <c r="NK163" s="76"/>
      <c r="NL163" s="76"/>
      <c r="NM163" s="76"/>
      <c r="NN163" s="76"/>
      <c r="NO163" s="76"/>
      <c r="NP163" s="76"/>
      <c r="NQ163" s="76"/>
      <c r="NR163" s="76"/>
      <c r="NS163" s="76"/>
      <c r="NT163" s="76"/>
      <c r="NU163" s="76"/>
      <c r="NV163" s="76"/>
      <c r="NW163" s="76"/>
      <c r="NX163" s="76"/>
      <c r="NY163" s="76"/>
      <c r="NZ163" s="76"/>
      <c r="OA163" s="76"/>
      <c r="OB163" s="76"/>
      <c r="OC163" s="76"/>
      <c r="OD163" s="76"/>
      <c r="OE163" s="76"/>
      <c r="OF163" s="76"/>
      <c r="OG163" s="76"/>
      <c r="OH163" s="76"/>
      <c r="OI163" s="76"/>
      <c r="OJ163" s="76"/>
      <c r="OK163" s="76"/>
      <c r="OL163" s="76"/>
      <c r="OM163" s="76"/>
      <c r="ON163" s="76"/>
      <c r="OO163" s="76"/>
      <c r="OP163" s="76"/>
      <c r="OQ163" s="76"/>
      <c r="OR163" s="76"/>
      <c r="OS163" s="76"/>
      <c r="OT163" s="76"/>
      <c r="OU163" s="76"/>
      <c r="OV163" s="76"/>
      <c r="OW163" s="76"/>
      <c r="OX163" s="76"/>
      <c r="OY163" s="76"/>
      <c r="OZ163" s="76"/>
      <c r="PA163" s="76"/>
      <c r="PB163" s="76"/>
      <c r="PC163" s="76"/>
      <c r="PD163" s="76"/>
      <c r="PE163" s="76"/>
      <c r="PF163" s="76"/>
      <c r="PG163" s="76"/>
      <c r="PH163" s="76"/>
      <c r="PI163" s="76"/>
      <c r="PJ163" s="76"/>
      <c r="PK163" s="76"/>
      <c r="PL163" s="76"/>
      <c r="PM163" s="76"/>
      <c r="PN163" s="76"/>
      <c r="PO163" s="76"/>
      <c r="PP163" s="76"/>
      <c r="PQ163" s="76"/>
      <c r="PR163" s="76"/>
      <c r="PS163" s="76"/>
      <c r="PT163" s="76"/>
      <c r="PU163" s="76"/>
      <c r="PV163" s="76"/>
      <c r="PW163" s="76"/>
      <c r="PX163" s="76"/>
      <c r="PY163" s="76"/>
      <c r="PZ163" s="76"/>
      <c r="QA163" s="76"/>
      <c r="QB163" s="76"/>
      <c r="QC163" s="76"/>
      <c r="QD163" s="76"/>
      <c r="QE163" s="76"/>
      <c r="QF163" s="76"/>
      <c r="QG163" s="76"/>
      <c r="QH163" s="76"/>
      <c r="QI163" s="76"/>
      <c r="QJ163" s="76"/>
      <c r="QK163" s="76"/>
      <c r="QL163" s="76"/>
      <c r="QM163" s="76"/>
      <c r="QN163" s="76"/>
      <c r="QO163" s="76"/>
      <c r="QP163" s="76"/>
      <c r="QQ163" s="76"/>
      <c r="QR163" s="76"/>
      <c r="QS163" s="76"/>
      <c r="QT163" s="76"/>
      <c r="QU163" s="76"/>
      <c r="QV163" s="76"/>
      <c r="QW163" s="76"/>
      <c r="QX163" s="76"/>
      <c r="QY163" s="76"/>
      <c r="QZ163" s="76"/>
      <c r="RA163" s="76"/>
      <c r="RB163" s="76"/>
      <c r="RC163" s="76"/>
      <c r="RD163" s="76"/>
      <c r="RE163" s="76"/>
      <c r="RF163" s="76"/>
      <c r="RG163" s="76"/>
      <c r="RH163" s="76"/>
      <c r="RI163" s="76"/>
      <c r="RJ163" s="76"/>
      <c r="RK163" s="76"/>
      <c r="RL163" s="76"/>
      <c r="RM163" s="76"/>
      <c r="RN163" s="76"/>
      <c r="RO163" s="76"/>
      <c r="RP163" s="76"/>
      <c r="RQ163" s="76"/>
      <c r="RR163" s="76"/>
      <c r="RS163" s="76"/>
      <c r="RT163" s="76"/>
      <c r="RU163" s="76"/>
      <c r="RV163" s="76"/>
      <c r="RW163" s="76"/>
      <c r="RX163" s="76"/>
      <c r="RY163" s="76"/>
      <c r="RZ163" s="76"/>
      <c r="SA163" s="76"/>
      <c r="SB163" s="76"/>
      <c r="SC163" s="76"/>
      <c r="SD163" s="76"/>
      <c r="SE163" s="76"/>
      <c r="SF163" s="76"/>
      <c r="SG163" s="76"/>
      <c r="SH163" s="76"/>
      <c r="SI163" s="76"/>
      <c r="SJ163" s="76"/>
      <c r="SK163" s="76"/>
      <c r="SL163" s="76"/>
      <c r="SM163" s="76"/>
      <c r="SN163" s="76"/>
      <c r="SO163" s="76"/>
      <c r="SP163" s="76"/>
      <c r="SQ163" s="76"/>
      <c r="SR163" s="76"/>
      <c r="SS163" s="76"/>
      <c r="ST163" s="76"/>
      <c r="SU163" s="76"/>
      <c r="SV163" s="76"/>
      <c r="SW163" s="76"/>
      <c r="SX163" s="76"/>
      <c r="SY163" s="76"/>
      <c r="SZ163" s="76"/>
      <c r="TA163" s="76"/>
      <c r="TB163" s="76"/>
      <c r="TC163" s="76"/>
      <c r="TD163" s="76"/>
      <c r="TE163" s="76"/>
      <c r="TF163" s="76"/>
      <c r="TG163" s="76"/>
      <c r="TH163" s="76"/>
      <c r="TI163" s="76"/>
      <c r="TJ163" s="76"/>
      <c r="TK163" s="76"/>
      <c r="TL163" s="76"/>
      <c r="TM163" s="76"/>
      <c r="TN163" s="76"/>
      <c r="TO163" s="76"/>
      <c r="TP163" s="76"/>
      <c r="TQ163" s="76"/>
      <c r="TR163" s="76"/>
      <c r="TS163" s="76"/>
      <c r="TT163" s="76"/>
      <c r="TU163" s="76"/>
      <c r="TV163" s="76"/>
      <c r="TW163" s="76"/>
      <c r="TX163" s="76"/>
      <c r="TY163" s="76"/>
      <c r="TZ163" s="76"/>
      <c r="UA163" s="76"/>
      <c r="UB163" s="76"/>
      <c r="UC163" s="76"/>
      <c r="UD163" s="76"/>
      <c r="UE163" s="76"/>
      <c r="UF163" s="76"/>
      <c r="UG163" s="76"/>
      <c r="UH163" s="76"/>
      <c r="UI163" s="76"/>
      <c r="UJ163" s="76"/>
      <c r="UK163" s="76"/>
      <c r="UL163" s="76"/>
      <c r="UM163" s="76"/>
      <c r="UN163" s="76"/>
      <c r="UO163" s="76"/>
      <c r="UP163" s="76"/>
      <c r="UQ163" s="76"/>
      <c r="UR163" s="76"/>
      <c r="US163" s="76"/>
      <c r="UT163" s="76"/>
      <c r="UU163" s="76"/>
      <c r="UV163" s="76"/>
      <c r="UW163" s="76"/>
      <c r="UX163" s="76"/>
      <c r="UY163" s="76"/>
      <c r="UZ163" s="76"/>
      <c r="VA163" s="76"/>
      <c r="VB163" s="76"/>
      <c r="VC163" s="76"/>
      <c r="VD163" s="76"/>
      <c r="VE163" s="76"/>
      <c r="VF163" s="76"/>
      <c r="VG163" s="76"/>
      <c r="VH163" s="76"/>
      <c r="VI163" s="76"/>
      <c r="VJ163" s="76"/>
      <c r="VK163" s="76"/>
      <c r="VL163" s="76"/>
      <c r="VM163" s="76"/>
      <c r="VN163" s="76"/>
      <c r="VO163" s="76"/>
      <c r="VP163" s="76"/>
      <c r="VQ163" s="76"/>
      <c r="VR163" s="76"/>
      <c r="VS163" s="76"/>
      <c r="VT163" s="76"/>
      <c r="VU163" s="76"/>
      <c r="VV163" s="76"/>
      <c r="VW163" s="76"/>
      <c r="VX163" s="76"/>
      <c r="VY163" s="76"/>
      <c r="VZ163" s="76"/>
      <c r="WA163" s="76"/>
      <c r="WB163" s="76"/>
      <c r="WC163" s="76"/>
      <c r="WD163" s="76"/>
      <c r="WE163" s="76"/>
      <c r="WF163" s="76"/>
      <c r="WG163" s="76"/>
      <c r="WH163" s="76"/>
      <c r="WI163" s="76"/>
      <c r="WJ163" s="76"/>
      <c r="WK163" s="76"/>
      <c r="WL163" s="76"/>
      <c r="WM163" s="76"/>
      <c r="WN163" s="76"/>
      <c r="WO163" s="76"/>
      <c r="WP163" s="76"/>
      <c r="WQ163" s="76"/>
      <c r="WR163" s="76"/>
      <c r="WS163" s="76"/>
      <c r="WT163" s="76"/>
      <c r="WU163" s="76"/>
      <c r="WV163" s="76"/>
      <c r="WW163" s="76"/>
      <c r="WX163" s="76"/>
      <c r="WY163" s="76"/>
      <c r="WZ163" s="76"/>
      <c r="XA163" s="76"/>
      <c r="XB163" s="76"/>
      <c r="XC163" s="76"/>
      <c r="XD163" s="76"/>
      <c r="XE163" s="76"/>
      <c r="XF163" s="76"/>
      <c r="XG163" s="76"/>
      <c r="XH163" s="76"/>
      <c r="XI163" s="76"/>
      <c r="XJ163" s="76"/>
      <c r="XK163" s="76"/>
      <c r="XL163" s="76"/>
      <c r="XM163" s="76"/>
      <c r="XN163" s="76"/>
      <c r="XO163" s="76"/>
      <c r="XP163" s="76"/>
      <c r="XQ163" s="76"/>
      <c r="XR163" s="76"/>
      <c r="XS163" s="76"/>
      <c r="XT163" s="76"/>
      <c r="XU163" s="76"/>
      <c r="XV163" s="76"/>
      <c r="XW163" s="76"/>
      <c r="XX163" s="76"/>
      <c r="XY163" s="76"/>
      <c r="XZ163" s="76"/>
      <c r="YA163" s="76"/>
      <c r="YB163" s="76"/>
      <c r="YC163" s="76"/>
      <c r="YD163" s="76"/>
      <c r="YE163" s="76"/>
      <c r="YF163" s="76"/>
      <c r="YG163" s="76"/>
      <c r="YH163" s="76"/>
      <c r="YI163" s="76"/>
      <c r="YJ163" s="76"/>
      <c r="YK163" s="76"/>
      <c r="YL163" s="76"/>
      <c r="YM163" s="76"/>
      <c r="YN163" s="76"/>
      <c r="YO163" s="76"/>
      <c r="YP163" s="76"/>
      <c r="YQ163" s="76"/>
      <c r="YR163" s="76"/>
      <c r="YS163" s="76"/>
      <c r="YT163" s="76"/>
      <c r="YU163" s="76"/>
      <c r="YV163" s="76"/>
      <c r="YW163" s="76"/>
      <c r="YX163" s="76"/>
      <c r="YY163" s="76"/>
      <c r="YZ163" s="76"/>
      <c r="ZA163" s="76"/>
      <c r="ZB163" s="76"/>
      <c r="ZC163" s="76"/>
      <c r="ZD163" s="76"/>
      <c r="ZE163" s="76"/>
      <c r="ZF163" s="76"/>
      <c r="ZG163" s="76"/>
      <c r="ZH163" s="76"/>
      <c r="ZI163" s="76"/>
      <c r="ZJ163" s="76"/>
      <c r="ZK163" s="76"/>
      <c r="ZL163" s="76"/>
      <c r="ZM163" s="76"/>
      <c r="ZN163" s="76"/>
      <c r="ZO163" s="76"/>
      <c r="ZP163" s="76"/>
      <c r="ZQ163" s="76"/>
      <c r="ZR163" s="76"/>
      <c r="ZS163" s="76"/>
      <c r="ZT163" s="76"/>
      <c r="ZU163" s="76"/>
      <c r="ZV163" s="76"/>
      <c r="ZW163" s="76"/>
      <c r="ZX163" s="76"/>
      <c r="ZY163" s="76"/>
      <c r="ZZ163" s="76"/>
      <c r="AAA163" s="76"/>
      <c r="AAB163" s="76"/>
      <c r="AAC163" s="76"/>
      <c r="AAD163" s="76"/>
      <c r="AAE163" s="76"/>
      <c r="AAF163" s="76"/>
      <c r="AAG163" s="76"/>
      <c r="AAH163" s="76"/>
      <c r="AAI163" s="76"/>
      <c r="AAJ163" s="76"/>
      <c r="AAK163" s="76"/>
      <c r="AAL163" s="76"/>
      <c r="AAM163" s="76"/>
      <c r="AAN163" s="76"/>
      <c r="AAO163" s="76"/>
      <c r="AAP163" s="76"/>
      <c r="AAQ163" s="76"/>
      <c r="AAR163" s="76"/>
      <c r="AAS163" s="76"/>
      <c r="AAT163" s="76"/>
      <c r="AAU163" s="76"/>
      <c r="AAV163" s="76"/>
      <c r="AAW163" s="76"/>
      <c r="AAX163" s="76"/>
      <c r="AAY163" s="76"/>
      <c r="AAZ163" s="76"/>
      <c r="ABA163" s="76"/>
      <c r="ABB163" s="76"/>
      <c r="ABC163" s="76"/>
      <c r="ABD163" s="76"/>
      <c r="ABE163" s="76"/>
      <c r="ABF163" s="76"/>
      <c r="ABG163" s="76"/>
      <c r="ABH163" s="76"/>
      <c r="ABI163" s="76"/>
      <c r="ABJ163" s="76"/>
      <c r="ABK163" s="76"/>
      <c r="ABL163" s="76"/>
      <c r="ABM163" s="76"/>
      <c r="ABN163" s="76"/>
      <c r="ABO163" s="76"/>
      <c r="ABP163" s="76"/>
      <c r="ABQ163" s="76"/>
      <c r="ABR163" s="76"/>
      <c r="ABS163" s="76"/>
      <c r="ABT163" s="76"/>
      <c r="ABU163" s="76"/>
      <c r="ABV163" s="76"/>
      <c r="ABW163" s="76"/>
      <c r="ABX163" s="76"/>
      <c r="ABY163" s="76"/>
      <c r="ABZ163" s="76"/>
      <c r="ACA163" s="76"/>
      <c r="ACB163" s="76"/>
      <c r="ACC163" s="76"/>
      <c r="ACD163" s="76"/>
      <c r="ACE163" s="76"/>
      <c r="ACF163" s="76"/>
      <c r="ACG163" s="76"/>
      <c r="ACH163" s="76"/>
      <c r="ACI163" s="76"/>
      <c r="ACJ163" s="76"/>
      <c r="ACK163" s="76"/>
      <c r="ACL163" s="76"/>
      <c r="ACM163" s="76"/>
      <c r="ACN163" s="76"/>
      <c r="ACO163" s="76"/>
      <c r="ACP163" s="76"/>
      <c r="ACQ163" s="76"/>
      <c r="ACR163" s="76"/>
      <c r="ACS163" s="76"/>
      <c r="ACT163" s="76"/>
      <c r="ACU163" s="76"/>
      <c r="ACV163" s="76"/>
      <c r="ACW163" s="76"/>
      <c r="ACX163" s="76"/>
      <c r="ACY163" s="76"/>
      <c r="ACZ163" s="76"/>
      <c r="ADA163" s="76"/>
      <c r="ADB163" s="76"/>
      <c r="ADC163" s="76"/>
      <c r="ADD163" s="76"/>
      <c r="ADE163" s="76"/>
      <c r="ADF163" s="76"/>
      <c r="ADG163" s="76"/>
      <c r="ADH163" s="76"/>
      <c r="ADI163" s="76"/>
      <c r="ADJ163" s="76"/>
      <c r="ADK163" s="76"/>
      <c r="ADL163" s="76"/>
      <c r="ADM163" s="76"/>
      <c r="ADN163" s="76"/>
      <c r="ADO163" s="76"/>
      <c r="ADP163" s="76"/>
      <c r="ADQ163" s="76"/>
      <c r="ADR163" s="76"/>
      <c r="ADS163" s="76"/>
      <c r="ADT163" s="76"/>
      <c r="ADU163" s="76"/>
      <c r="ADV163" s="76"/>
      <c r="ADW163" s="76"/>
      <c r="ADX163" s="76"/>
      <c r="ADY163" s="76"/>
      <c r="ADZ163" s="76"/>
      <c r="AEA163" s="76"/>
      <c r="AEB163" s="76"/>
      <c r="AEC163" s="76"/>
      <c r="AED163" s="76"/>
      <c r="AEE163" s="76"/>
      <c r="AEF163" s="76"/>
      <c r="AEG163" s="76"/>
      <c r="AEH163" s="76"/>
      <c r="AEI163" s="76"/>
      <c r="AEJ163" s="76"/>
      <c r="AEK163" s="76"/>
      <c r="AEL163" s="76"/>
      <c r="AEM163" s="76"/>
      <c r="AEN163" s="76"/>
      <c r="AEO163" s="76"/>
      <c r="AEP163" s="76"/>
      <c r="AEQ163" s="76"/>
      <c r="AER163" s="76"/>
      <c r="AES163" s="76"/>
      <c r="AET163" s="76"/>
      <c r="AEU163" s="76"/>
      <c r="AEV163" s="76"/>
      <c r="AEW163" s="76"/>
      <c r="AEX163" s="76"/>
      <c r="AEY163" s="76"/>
      <c r="AEZ163" s="76"/>
      <c r="AFA163" s="76"/>
      <c r="AFB163" s="76"/>
      <c r="AFC163" s="76"/>
      <c r="AFD163" s="76"/>
      <c r="AFE163" s="76"/>
      <c r="AFF163" s="76"/>
      <c r="AFG163" s="76"/>
      <c r="AFH163" s="76"/>
      <c r="AFI163" s="76"/>
      <c r="AFJ163" s="76"/>
      <c r="AFK163" s="76"/>
      <c r="AFL163" s="76"/>
      <c r="AFM163" s="76"/>
      <c r="AFN163" s="76"/>
      <c r="AFO163" s="76"/>
      <c r="AFP163" s="76"/>
      <c r="AFQ163" s="76"/>
      <c r="AFR163" s="76"/>
      <c r="AFS163" s="76"/>
      <c r="AFT163" s="76"/>
      <c r="AFU163" s="76"/>
      <c r="AFV163" s="76"/>
      <c r="AFW163" s="76"/>
      <c r="AFX163" s="76"/>
      <c r="AFY163" s="76"/>
      <c r="AFZ163" s="76"/>
      <c r="AGA163" s="76"/>
      <c r="AGB163" s="76"/>
      <c r="AGC163" s="76"/>
      <c r="AGD163" s="76"/>
      <c r="AGE163" s="76"/>
      <c r="AGF163" s="76"/>
      <c r="AGG163" s="76"/>
      <c r="AGH163" s="76"/>
      <c r="AGI163" s="76"/>
      <c r="AGJ163" s="76"/>
      <c r="AGK163" s="76"/>
      <c r="AGL163" s="76"/>
      <c r="AGM163" s="76"/>
      <c r="AGN163" s="76"/>
      <c r="AGO163" s="76"/>
      <c r="AGP163" s="76"/>
      <c r="AGQ163" s="76"/>
      <c r="AGR163" s="76"/>
      <c r="AGS163" s="76"/>
      <c r="AGT163" s="76"/>
      <c r="AGU163" s="76"/>
      <c r="AGV163" s="76"/>
      <c r="AGW163" s="76"/>
      <c r="AGX163" s="76"/>
      <c r="AGY163" s="76"/>
      <c r="AGZ163" s="76"/>
      <c r="AHA163" s="76"/>
      <c r="AHB163" s="76"/>
      <c r="AHC163" s="76"/>
      <c r="AHD163" s="76"/>
      <c r="AHE163" s="76"/>
      <c r="AHF163" s="76"/>
      <c r="AHG163" s="76"/>
      <c r="AHH163" s="76"/>
      <c r="AHI163" s="76"/>
      <c r="AHJ163" s="76"/>
      <c r="AHK163" s="76"/>
      <c r="AHL163" s="76"/>
      <c r="AHM163" s="76"/>
      <c r="AHN163" s="76"/>
      <c r="AHO163" s="76"/>
      <c r="AHP163" s="76"/>
      <c r="AHQ163" s="76"/>
      <c r="AHR163" s="76"/>
      <c r="AHS163" s="76"/>
      <c r="AHT163" s="76"/>
      <c r="AHU163" s="76"/>
      <c r="AHV163" s="76"/>
      <c r="AHW163" s="76"/>
      <c r="AHX163" s="76"/>
      <c r="AHY163" s="76"/>
      <c r="AHZ163" s="76"/>
      <c r="AIA163" s="76"/>
      <c r="AIB163" s="76"/>
      <c r="AIC163" s="76"/>
      <c r="AID163" s="76"/>
      <c r="AIE163" s="76"/>
      <c r="AIF163" s="76"/>
      <c r="AIG163" s="76"/>
      <c r="AIH163" s="76"/>
      <c r="AII163" s="76"/>
      <c r="AIJ163" s="76"/>
      <c r="AIK163" s="76"/>
      <c r="AIL163" s="76"/>
      <c r="AIM163" s="76"/>
      <c r="AIN163" s="76"/>
      <c r="AIO163" s="76"/>
      <c r="AIP163" s="76"/>
      <c r="AIQ163" s="76"/>
      <c r="AIR163" s="76"/>
      <c r="AIS163" s="76"/>
      <c r="AIT163" s="76"/>
      <c r="AIU163" s="76"/>
      <c r="AIV163" s="76"/>
      <c r="AIW163" s="76"/>
      <c r="AIX163" s="76"/>
      <c r="AIY163" s="76"/>
      <c r="AIZ163" s="76"/>
      <c r="AJA163" s="76"/>
      <c r="AJB163" s="76"/>
      <c r="AJC163" s="76"/>
      <c r="AJD163" s="76"/>
      <c r="AJE163" s="76"/>
      <c r="AJF163" s="76"/>
      <c r="AJG163" s="76"/>
      <c r="AJH163" s="76"/>
      <c r="AJI163" s="76"/>
      <c r="AJJ163" s="76"/>
      <c r="AJK163" s="76"/>
      <c r="AJL163" s="76"/>
      <c r="AJM163" s="76"/>
      <c r="AJN163" s="76"/>
      <c r="AJO163" s="76"/>
      <c r="AJP163" s="76"/>
      <c r="AJQ163" s="76"/>
      <c r="AJR163" s="76"/>
      <c r="AJS163" s="76"/>
      <c r="AJT163" s="76"/>
      <c r="AJU163" s="76"/>
      <c r="AJV163" s="76"/>
      <c r="AJW163" s="76"/>
      <c r="AJX163" s="76"/>
      <c r="AJY163" s="76"/>
      <c r="AJZ163" s="76"/>
      <c r="AKA163" s="76"/>
      <c r="AKB163" s="76"/>
      <c r="AKC163" s="76"/>
      <c r="AKD163" s="76"/>
      <c r="AKE163" s="76"/>
      <c r="AKF163" s="76"/>
      <c r="AKG163" s="76"/>
      <c r="AKH163" s="76"/>
      <c r="AKI163" s="76"/>
      <c r="AKJ163" s="76"/>
      <c r="AKK163" s="76"/>
      <c r="AKL163" s="76"/>
      <c r="AKM163" s="76"/>
      <c r="AKN163" s="76"/>
      <c r="AKO163" s="76"/>
      <c r="AKP163" s="76"/>
      <c r="AKQ163" s="76"/>
      <c r="AKR163" s="76"/>
      <c r="AKS163" s="76"/>
      <c r="AKT163" s="76"/>
      <c r="AKU163" s="76"/>
      <c r="AKV163" s="76"/>
      <c r="AKW163" s="76"/>
      <c r="AKX163" s="76"/>
      <c r="AKY163" s="76"/>
      <c r="AKZ163" s="76"/>
      <c r="ALA163" s="76"/>
      <c r="ALB163" s="76"/>
      <c r="ALC163" s="76"/>
      <c r="ALD163" s="76"/>
      <c r="ALE163" s="76"/>
      <c r="ALF163" s="76"/>
      <c r="ALG163" s="76"/>
      <c r="ALH163" s="76"/>
      <c r="ALI163" s="76"/>
      <c r="ALJ163" s="76"/>
      <c r="ALK163" s="76"/>
      <c r="ALL163" s="76"/>
      <c r="ALM163" s="76"/>
      <c r="ALN163" s="76"/>
      <c r="ALO163" s="76"/>
      <c r="ALP163" s="76"/>
      <c r="ALQ163" s="76"/>
      <c r="ALR163" s="76"/>
      <c r="ALS163" s="76"/>
      <c r="ALT163" s="76"/>
      <c r="ALU163" s="76"/>
      <c r="ALV163" s="76"/>
      <c r="ALW163" s="76"/>
      <c r="ALX163" s="76"/>
      <c r="ALY163" s="76"/>
      <c r="ALZ163" s="76"/>
      <c r="AMA163" s="76"/>
      <c r="AMB163" s="76"/>
      <c r="AMC163" s="76"/>
      <c r="AMD163" s="76"/>
      <c r="AME163" s="76"/>
    </row>
    <row r="164" spans="1:1019" s="77" customFormat="1">
      <c r="A164" s="17" t="s">
        <v>272</v>
      </c>
      <c r="B164" s="17"/>
      <c r="C164" s="17"/>
      <c r="D164" s="18" t="s">
        <v>43</v>
      </c>
      <c r="E164" s="17"/>
      <c r="F164" s="61"/>
      <c r="G164" s="19"/>
      <c r="H164" s="19"/>
      <c r="I164" s="19"/>
      <c r="J164" s="19">
        <f>J165+J172+J176</f>
        <v>4045495.21</v>
      </c>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6"/>
      <c r="BI164" s="76"/>
      <c r="BJ164" s="76"/>
      <c r="BK164" s="76"/>
      <c r="BL164" s="76"/>
      <c r="BM164" s="76"/>
      <c r="BN164" s="76"/>
      <c r="BO164" s="76"/>
      <c r="BP164" s="76"/>
      <c r="BQ164" s="76"/>
      <c r="BR164" s="76"/>
      <c r="BS164" s="76"/>
      <c r="BT164" s="76"/>
      <c r="BU164" s="76"/>
      <c r="BV164" s="76"/>
      <c r="BW164" s="76"/>
      <c r="BX164" s="76"/>
      <c r="BY164" s="76"/>
      <c r="BZ164" s="76"/>
      <c r="CA164" s="76"/>
      <c r="CB164" s="76"/>
      <c r="CC164" s="76"/>
      <c r="CD164" s="76"/>
      <c r="CE164" s="76"/>
      <c r="CF164" s="76"/>
      <c r="CG164" s="76"/>
      <c r="CH164" s="76"/>
      <c r="CI164" s="76"/>
      <c r="CJ164" s="76"/>
      <c r="CK164" s="76"/>
      <c r="CL164" s="76"/>
      <c r="CM164" s="76"/>
      <c r="CN164" s="76"/>
      <c r="CO164" s="76"/>
      <c r="CP164" s="76"/>
      <c r="CQ164" s="76"/>
      <c r="CR164" s="76"/>
      <c r="CS164" s="76"/>
      <c r="CT164" s="76"/>
      <c r="CU164" s="76"/>
      <c r="CV164" s="76"/>
      <c r="CW164" s="76"/>
      <c r="CX164" s="76"/>
      <c r="CY164" s="76"/>
      <c r="CZ164" s="76"/>
      <c r="DA164" s="76"/>
      <c r="DB164" s="76"/>
      <c r="DC164" s="76"/>
      <c r="DD164" s="76"/>
      <c r="DE164" s="76"/>
      <c r="DF164" s="76"/>
      <c r="DG164" s="76"/>
      <c r="DH164" s="76"/>
      <c r="DI164" s="76"/>
      <c r="DJ164" s="76"/>
      <c r="DK164" s="76"/>
      <c r="DL164" s="76"/>
      <c r="DM164" s="76"/>
      <c r="DN164" s="76"/>
      <c r="DO164" s="76"/>
      <c r="DP164" s="76"/>
      <c r="DQ164" s="76"/>
      <c r="DR164" s="76"/>
      <c r="DS164" s="76"/>
      <c r="DT164" s="76"/>
      <c r="DU164" s="76"/>
      <c r="DV164" s="76"/>
      <c r="DW164" s="76"/>
      <c r="DX164" s="76"/>
      <c r="DY164" s="76"/>
      <c r="DZ164" s="76"/>
      <c r="EA164" s="76"/>
      <c r="EB164" s="76"/>
      <c r="EC164" s="76"/>
      <c r="ED164" s="76"/>
      <c r="EE164" s="76"/>
      <c r="EF164" s="76"/>
      <c r="EG164" s="76"/>
      <c r="EH164" s="76"/>
      <c r="EI164" s="76"/>
      <c r="EJ164" s="76"/>
      <c r="EK164" s="76"/>
      <c r="EL164" s="76"/>
      <c r="EM164" s="76"/>
      <c r="EN164" s="76"/>
      <c r="EO164" s="76"/>
      <c r="EP164" s="76"/>
      <c r="EQ164" s="76"/>
      <c r="ER164" s="76"/>
      <c r="ES164" s="76"/>
      <c r="ET164" s="76"/>
      <c r="EU164" s="76"/>
      <c r="EV164" s="76"/>
      <c r="EW164" s="76"/>
      <c r="EX164" s="76"/>
      <c r="EY164" s="76"/>
      <c r="EZ164" s="76"/>
      <c r="FA164" s="76"/>
      <c r="FB164" s="76"/>
      <c r="FC164" s="76"/>
      <c r="FD164" s="76"/>
      <c r="FE164" s="76"/>
      <c r="FF164" s="76"/>
      <c r="FG164" s="76"/>
      <c r="FH164" s="76"/>
      <c r="FI164" s="76"/>
      <c r="FJ164" s="76"/>
      <c r="FK164" s="76"/>
      <c r="FL164" s="76"/>
      <c r="FM164" s="76"/>
      <c r="FN164" s="76"/>
      <c r="FO164" s="76"/>
      <c r="FP164" s="76"/>
      <c r="FQ164" s="76"/>
      <c r="FR164" s="76"/>
      <c r="FS164" s="76"/>
      <c r="FT164" s="76"/>
      <c r="FU164" s="76"/>
      <c r="FV164" s="76"/>
      <c r="FW164" s="76"/>
      <c r="FX164" s="76"/>
      <c r="FY164" s="76"/>
      <c r="FZ164" s="76"/>
      <c r="GA164" s="76"/>
      <c r="GB164" s="76"/>
      <c r="GC164" s="76"/>
      <c r="GD164" s="76"/>
      <c r="GE164" s="76"/>
      <c r="GF164" s="76"/>
      <c r="GG164" s="76"/>
      <c r="GH164" s="76"/>
      <c r="GI164" s="76"/>
      <c r="GJ164" s="76"/>
      <c r="GK164" s="76"/>
      <c r="GL164" s="76"/>
      <c r="GM164" s="76"/>
      <c r="GN164" s="76"/>
      <c r="GO164" s="76"/>
      <c r="GP164" s="76"/>
      <c r="GQ164" s="76"/>
      <c r="GR164" s="76"/>
      <c r="GS164" s="76"/>
      <c r="GT164" s="76"/>
      <c r="GU164" s="76"/>
      <c r="GV164" s="76"/>
      <c r="GW164" s="76"/>
      <c r="GX164" s="76"/>
      <c r="GY164" s="76"/>
      <c r="GZ164" s="76"/>
      <c r="HA164" s="76"/>
      <c r="HB164" s="76"/>
      <c r="HC164" s="76"/>
      <c r="HD164" s="76"/>
      <c r="HE164" s="76"/>
      <c r="HF164" s="76"/>
      <c r="HG164" s="76"/>
      <c r="HH164" s="76"/>
      <c r="HI164" s="76"/>
      <c r="HJ164" s="76"/>
      <c r="HK164" s="76"/>
      <c r="HL164" s="76"/>
      <c r="HM164" s="76"/>
      <c r="HN164" s="76"/>
      <c r="HO164" s="76"/>
      <c r="HP164" s="76"/>
      <c r="HQ164" s="76"/>
      <c r="HR164" s="76"/>
      <c r="HS164" s="76"/>
      <c r="HT164" s="76"/>
      <c r="HU164" s="76"/>
      <c r="HV164" s="76"/>
      <c r="HW164" s="76"/>
      <c r="HX164" s="76"/>
      <c r="HY164" s="76"/>
      <c r="HZ164" s="76"/>
      <c r="IA164" s="76"/>
      <c r="IB164" s="76"/>
      <c r="IC164" s="76"/>
      <c r="ID164" s="76"/>
      <c r="IE164" s="76"/>
      <c r="IF164" s="76"/>
      <c r="IG164" s="76"/>
      <c r="IH164" s="76"/>
      <c r="II164" s="76"/>
      <c r="IJ164" s="76"/>
      <c r="IK164" s="76"/>
      <c r="IL164" s="76"/>
      <c r="IM164" s="76"/>
      <c r="IN164" s="76"/>
      <c r="IO164" s="76"/>
      <c r="IP164" s="76"/>
      <c r="IQ164" s="76"/>
      <c r="IR164" s="76"/>
      <c r="IS164" s="76"/>
      <c r="IT164" s="76"/>
      <c r="IU164" s="76"/>
      <c r="IV164" s="76"/>
      <c r="IW164" s="76"/>
      <c r="IX164" s="76"/>
      <c r="IY164" s="76"/>
      <c r="IZ164" s="76"/>
      <c r="JA164" s="76"/>
      <c r="JB164" s="76"/>
      <c r="JC164" s="76"/>
      <c r="JD164" s="76"/>
      <c r="JE164" s="76"/>
      <c r="JF164" s="76"/>
      <c r="JG164" s="76"/>
      <c r="JH164" s="76"/>
      <c r="JI164" s="76"/>
      <c r="JJ164" s="76"/>
      <c r="JK164" s="76"/>
      <c r="JL164" s="76"/>
      <c r="JM164" s="76"/>
      <c r="JN164" s="76"/>
      <c r="JO164" s="76"/>
      <c r="JP164" s="76"/>
      <c r="JQ164" s="76"/>
      <c r="JR164" s="76"/>
      <c r="JS164" s="76"/>
      <c r="JT164" s="76"/>
      <c r="JU164" s="76"/>
      <c r="JV164" s="76"/>
      <c r="JW164" s="76"/>
      <c r="JX164" s="76"/>
      <c r="JY164" s="76"/>
      <c r="JZ164" s="76"/>
      <c r="KA164" s="76"/>
      <c r="KB164" s="76"/>
      <c r="KC164" s="76"/>
      <c r="KD164" s="76"/>
      <c r="KE164" s="76"/>
      <c r="KF164" s="76"/>
      <c r="KG164" s="76"/>
      <c r="KH164" s="76"/>
      <c r="KI164" s="76"/>
      <c r="KJ164" s="76"/>
      <c r="KK164" s="76"/>
      <c r="KL164" s="76"/>
      <c r="KM164" s="76"/>
      <c r="KN164" s="76"/>
      <c r="KO164" s="76"/>
      <c r="KP164" s="76"/>
      <c r="KQ164" s="76"/>
      <c r="KR164" s="76"/>
      <c r="KS164" s="76"/>
      <c r="KT164" s="76"/>
      <c r="KU164" s="76"/>
      <c r="KV164" s="76"/>
      <c r="KW164" s="76"/>
      <c r="KX164" s="76"/>
      <c r="KY164" s="76"/>
      <c r="KZ164" s="76"/>
      <c r="LA164" s="76"/>
      <c r="LB164" s="76"/>
      <c r="LC164" s="76"/>
      <c r="LD164" s="76"/>
      <c r="LE164" s="76"/>
      <c r="LF164" s="76"/>
      <c r="LG164" s="76"/>
      <c r="LH164" s="76"/>
      <c r="LI164" s="76"/>
      <c r="LJ164" s="76"/>
      <c r="LK164" s="76"/>
      <c r="LL164" s="76"/>
      <c r="LM164" s="76"/>
      <c r="LN164" s="76"/>
      <c r="LO164" s="76"/>
      <c r="LP164" s="76"/>
      <c r="LQ164" s="76"/>
      <c r="LR164" s="76"/>
      <c r="LS164" s="76"/>
      <c r="LT164" s="76"/>
      <c r="LU164" s="76"/>
      <c r="LV164" s="76"/>
      <c r="LW164" s="76"/>
      <c r="LX164" s="76"/>
      <c r="LY164" s="76"/>
      <c r="LZ164" s="76"/>
      <c r="MA164" s="76"/>
      <c r="MB164" s="76"/>
      <c r="MC164" s="76"/>
      <c r="MD164" s="76"/>
      <c r="ME164" s="76"/>
      <c r="MF164" s="76"/>
      <c r="MG164" s="76"/>
      <c r="MH164" s="76"/>
      <c r="MI164" s="76"/>
      <c r="MJ164" s="76"/>
      <c r="MK164" s="76"/>
      <c r="ML164" s="76"/>
      <c r="MM164" s="76"/>
      <c r="MN164" s="76"/>
      <c r="MO164" s="76"/>
      <c r="MP164" s="76"/>
      <c r="MQ164" s="76"/>
      <c r="MR164" s="76"/>
      <c r="MS164" s="76"/>
      <c r="MT164" s="76"/>
      <c r="MU164" s="76"/>
      <c r="MV164" s="76"/>
      <c r="MW164" s="76"/>
      <c r="MX164" s="76"/>
      <c r="MY164" s="76"/>
      <c r="MZ164" s="76"/>
      <c r="NA164" s="76"/>
      <c r="NB164" s="76"/>
      <c r="NC164" s="76"/>
      <c r="ND164" s="76"/>
      <c r="NE164" s="76"/>
      <c r="NF164" s="76"/>
      <c r="NG164" s="76"/>
      <c r="NH164" s="76"/>
      <c r="NI164" s="76"/>
      <c r="NJ164" s="76"/>
      <c r="NK164" s="76"/>
      <c r="NL164" s="76"/>
      <c r="NM164" s="76"/>
      <c r="NN164" s="76"/>
      <c r="NO164" s="76"/>
      <c r="NP164" s="76"/>
      <c r="NQ164" s="76"/>
      <c r="NR164" s="76"/>
      <c r="NS164" s="76"/>
      <c r="NT164" s="76"/>
      <c r="NU164" s="76"/>
      <c r="NV164" s="76"/>
      <c r="NW164" s="76"/>
      <c r="NX164" s="76"/>
      <c r="NY164" s="76"/>
      <c r="NZ164" s="76"/>
      <c r="OA164" s="76"/>
      <c r="OB164" s="76"/>
      <c r="OC164" s="76"/>
      <c r="OD164" s="76"/>
      <c r="OE164" s="76"/>
      <c r="OF164" s="76"/>
      <c r="OG164" s="76"/>
      <c r="OH164" s="76"/>
      <c r="OI164" s="76"/>
      <c r="OJ164" s="76"/>
      <c r="OK164" s="76"/>
      <c r="OL164" s="76"/>
      <c r="OM164" s="76"/>
      <c r="ON164" s="76"/>
      <c r="OO164" s="76"/>
      <c r="OP164" s="76"/>
      <c r="OQ164" s="76"/>
      <c r="OR164" s="76"/>
      <c r="OS164" s="76"/>
      <c r="OT164" s="76"/>
      <c r="OU164" s="76"/>
      <c r="OV164" s="76"/>
      <c r="OW164" s="76"/>
      <c r="OX164" s="76"/>
      <c r="OY164" s="76"/>
      <c r="OZ164" s="76"/>
      <c r="PA164" s="76"/>
      <c r="PB164" s="76"/>
      <c r="PC164" s="76"/>
      <c r="PD164" s="76"/>
      <c r="PE164" s="76"/>
      <c r="PF164" s="76"/>
      <c r="PG164" s="76"/>
      <c r="PH164" s="76"/>
      <c r="PI164" s="76"/>
      <c r="PJ164" s="76"/>
      <c r="PK164" s="76"/>
      <c r="PL164" s="76"/>
      <c r="PM164" s="76"/>
      <c r="PN164" s="76"/>
      <c r="PO164" s="76"/>
      <c r="PP164" s="76"/>
      <c r="PQ164" s="76"/>
      <c r="PR164" s="76"/>
      <c r="PS164" s="76"/>
      <c r="PT164" s="76"/>
      <c r="PU164" s="76"/>
      <c r="PV164" s="76"/>
      <c r="PW164" s="76"/>
      <c r="PX164" s="76"/>
      <c r="PY164" s="76"/>
      <c r="PZ164" s="76"/>
      <c r="QA164" s="76"/>
      <c r="QB164" s="76"/>
      <c r="QC164" s="76"/>
      <c r="QD164" s="76"/>
      <c r="QE164" s="76"/>
      <c r="QF164" s="76"/>
      <c r="QG164" s="76"/>
      <c r="QH164" s="76"/>
      <c r="QI164" s="76"/>
      <c r="QJ164" s="76"/>
      <c r="QK164" s="76"/>
      <c r="QL164" s="76"/>
      <c r="QM164" s="76"/>
      <c r="QN164" s="76"/>
      <c r="QO164" s="76"/>
      <c r="QP164" s="76"/>
      <c r="QQ164" s="76"/>
      <c r="QR164" s="76"/>
      <c r="QS164" s="76"/>
      <c r="QT164" s="76"/>
      <c r="QU164" s="76"/>
      <c r="QV164" s="76"/>
      <c r="QW164" s="76"/>
      <c r="QX164" s="76"/>
      <c r="QY164" s="76"/>
      <c r="QZ164" s="76"/>
      <c r="RA164" s="76"/>
      <c r="RB164" s="76"/>
      <c r="RC164" s="76"/>
      <c r="RD164" s="76"/>
      <c r="RE164" s="76"/>
      <c r="RF164" s="76"/>
      <c r="RG164" s="76"/>
      <c r="RH164" s="76"/>
      <c r="RI164" s="76"/>
      <c r="RJ164" s="76"/>
      <c r="RK164" s="76"/>
      <c r="RL164" s="76"/>
      <c r="RM164" s="76"/>
      <c r="RN164" s="76"/>
      <c r="RO164" s="76"/>
      <c r="RP164" s="76"/>
      <c r="RQ164" s="76"/>
      <c r="RR164" s="76"/>
      <c r="RS164" s="76"/>
      <c r="RT164" s="76"/>
      <c r="RU164" s="76"/>
      <c r="RV164" s="76"/>
      <c r="RW164" s="76"/>
      <c r="RX164" s="76"/>
      <c r="RY164" s="76"/>
      <c r="RZ164" s="76"/>
      <c r="SA164" s="76"/>
      <c r="SB164" s="76"/>
      <c r="SC164" s="76"/>
      <c r="SD164" s="76"/>
      <c r="SE164" s="76"/>
      <c r="SF164" s="76"/>
      <c r="SG164" s="76"/>
      <c r="SH164" s="76"/>
      <c r="SI164" s="76"/>
      <c r="SJ164" s="76"/>
      <c r="SK164" s="76"/>
      <c r="SL164" s="76"/>
      <c r="SM164" s="76"/>
      <c r="SN164" s="76"/>
      <c r="SO164" s="76"/>
      <c r="SP164" s="76"/>
      <c r="SQ164" s="76"/>
      <c r="SR164" s="76"/>
      <c r="SS164" s="76"/>
      <c r="ST164" s="76"/>
      <c r="SU164" s="76"/>
      <c r="SV164" s="76"/>
      <c r="SW164" s="76"/>
      <c r="SX164" s="76"/>
      <c r="SY164" s="76"/>
      <c r="SZ164" s="76"/>
      <c r="TA164" s="76"/>
      <c r="TB164" s="76"/>
      <c r="TC164" s="76"/>
      <c r="TD164" s="76"/>
      <c r="TE164" s="76"/>
      <c r="TF164" s="76"/>
      <c r="TG164" s="76"/>
      <c r="TH164" s="76"/>
      <c r="TI164" s="76"/>
      <c r="TJ164" s="76"/>
      <c r="TK164" s="76"/>
      <c r="TL164" s="76"/>
      <c r="TM164" s="76"/>
      <c r="TN164" s="76"/>
      <c r="TO164" s="76"/>
      <c r="TP164" s="76"/>
      <c r="TQ164" s="76"/>
      <c r="TR164" s="76"/>
      <c r="TS164" s="76"/>
      <c r="TT164" s="76"/>
      <c r="TU164" s="76"/>
      <c r="TV164" s="76"/>
      <c r="TW164" s="76"/>
      <c r="TX164" s="76"/>
      <c r="TY164" s="76"/>
      <c r="TZ164" s="76"/>
      <c r="UA164" s="76"/>
      <c r="UB164" s="76"/>
      <c r="UC164" s="76"/>
      <c r="UD164" s="76"/>
      <c r="UE164" s="76"/>
      <c r="UF164" s="76"/>
      <c r="UG164" s="76"/>
      <c r="UH164" s="76"/>
      <c r="UI164" s="76"/>
      <c r="UJ164" s="76"/>
      <c r="UK164" s="76"/>
      <c r="UL164" s="76"/>
      <c r="UM164" s="76"/>
      <c r="UN164" s="76"/>
      <c r="UO164" s="76"/>
      <c r="UP164" s="76"/>
      <c r="UQ164" s="76"/>
      <c r="UR164" s="76"/>
      <c r="US164" s="76"/>
      <c r="UT164" s="76"/>
      <c r="UU164" s="76"/>
      <c r="UV164" s="76"/>
      <c r="UW164" s="76"/>
      <c r="UX164" s="76"/>
      <c r="UY164" s="76"/>
      <c r="UZ164" s="76"/>
      <c r="VA164" s="76"/>
      <c r="VB164" s="76"/>
      <c r="VC164" s="76"/>
      <c r="VD164" s="76"/>
      <c r="VE164" s="76"/>
      <c r="VF164" s="76"/>
      <c r="VG164" s="76"/>
      <c r="VH164" s="76"/>
      <c r="VI164" s="76"/>
      <c r="VJ164" s="76"/>
      <c r="VK164" s="76"/>
      <c r="VL164" s="76"/>
      <c r="VM164" s="76"/>
      <c r="VN164" s="76"/>
      <c r="VO164" s="76"/>
      <c r="VP164" s="76"/>
      <c r="VQ164" s="76"/>
      <c r="VR164" s="76"/>
      <c r="VS164" s="76"/>
      <c r="VT164" s="76"/>
      <c r="VU164" s="76"/>
      <c r="VV164" s="76"/>
      <c r="VW164" s="76"/>
      <c r="VX164" s="76"/>
      <c r="VY164" s="76"/>
      <c r="VZ164" s="76"/>
      <c r="WA164" s="76"/>
      <c r="WB164" s="76"/>
      <c r="WC164" s="76"/>
      <c r="WD164" s="76"/>
      <c r="WE164" s="76"/>
      <c r="WF164" s="76"/>
      <c r="WG164" s="76"/>
      <c r="WH164" s="76"/>
      <c r="WI164" s="76"/>
      <c r="WJ164" s="76"/>
      <c r="WK164" s="76"/>
      <c r="WL164" s="76"/>
      <c r="WM164" s="76"/>
      <c r="WN164" s="76"/>
      <c r="WO164" s="76"/>
      <c r="WP164" s="76"/>
      <c r="WQ164" s="76"/>
      <c r="WR164" s="76"/>
      <c r="WS164" s="76"/>
      <c r="WT164" s="76"/>
      <c r="WU164" s="76"/>
      <c r="WV164" s="76"/>
      <c r="WW164" s="76"/>
      <c r="WX164" s="76"/>
      <c r="WY164" s="76"/>
      <c r="WZ164" s="76"/>
      <c r="XA164" s="76"/>
      <c r="XB164" s="76"/>
      <c r="XC164" s="76"/>
      <c r="XD164" s="76"/>
      <c r="XE164" s="76"/>
      <c r="XF164" s="76"/>
      <c r="XG164" s="76"/>
      <c r="XH164" s="76"/>
      <c r="XI164" s="76"/>
      <c r="XJ164" s="76"/>
      <c r="XK164" s="76"/>
      <c r="XL164" s="76"/>
      <c r="XM164" s="76"/>
      <c r="XN164" s="76"/>
      <c r="XO164" s="76"/>
      <c r="XP164" s="76"/>
      <c r="XQ164" s="76"/>
      <c r="XR164" s="76"/>
      <c r="XS164" s="76"/>
      <c r="XT164" s="76"/>
      <c r="XU164" s="76"/>
      <c r="XV164" s="76"/>
      <c r="XW164" s="76"/>
      <c r="XX164" s="76"/>
      <c r="XY164" s="76"/>
      <c r="XZ164" s="76"/>
      <c r="YA164" s="76"/>
      <c r="YB164" s="76"/>
      <c r="YC164" s="76"/>
      <c r="YD164" s="76"/>
      <c r="YE164" s="76"/>
      <c r="YF164" s="76"/>
      <c r="YG164" s="76"/>
      <c r="YH164" s="76"/>
      <c r="YI164" s="76"/>
      <c r="YJ164" s="76"/>
      <c r="YK164" s="76"/>
      <c r="YL164" s="76"/>
      <c r="YM164" s="76"/>
      <c r="YN164" s="76"/>
      <c r="YO164" s="76"/>
      <c r="YP164" s="76"/>
      <c r="YQ164" s="76"/>
      <c r="YR164" s="76"/>
      <c r="YS164" s="76"/>
      <c r="YT164" s="76"/>
      <c r="YU164" s="76"/>
      <c r="YV164" s="76"/>
      <c r="YW164" s="76"/>
      <c r="YX164" s="76"/>
      <c r="YY164" s="76"/>
      <c r="YZ164" s="76"/>
      <c r="ZA164" s="76"/>
      <c r="ZB164" s="76"/>
      <c r="ZC164" s="76"/>
      <c r="ZD164" s="76"/>
      <c r="ZE164" s="76"/>
      <c r="ZF164" s="76"/>
      <c r="ZG164" s="76"/>
      <c r="ZH164" s="76"/>
      <c r="ZI164" s="76"/>
      <c r="ZJ164" s="76"/>
      <c r="ZK164" s="76"/>
      <c r="ZL164" s="76"/>
      <c r="ZM164" s="76"/>
      <c r="ZN164" s="76"/>
      <c r="ZO164" s="76"/>
      <c r="ZP164" s="76"/>
      <c r="ZQ164" s="76"/>
      <c r="ZR164" s="76"/>
      <c r="ZS164" s="76"/>
      <c r="ZT164" s="76"/>
      <c r="ZU164" s="76"/>
      <c r="ZV164" s="76"/>
      <c r="ZW164" s="76"/>
      <c r="ZX164" s="76"/>
      <c r="ZY164" s="76"/>
      <c r="ZZ164" s="76"/>
      <c r="AAA164" s="76"/>
      <c r="AAB164" s="76"/>
      <c r="AAC164" s="76"/>
      <c r="AAD164" s="76"/>
      <c r="AAE164" s="76"/>
      <c r="AAF164" s="76"/>
      <c r="AAG164" s="76"/>
      <c r="AAH164" s="76"/>
      <c r="AAI164" s="76"/>
      <c r="AAJ164" s="76"/>
      <c r="AAK164" s="76"/>
      <c r="AAL164" s="76"/>
      <c r="AAM164" s="76"/>
      <c r="AAN164" s="76"/>
      <c r="AAO164" s="76"/>
      <c r="AAP164" s="76"/>
      <c r="AAQ164" s="76"/>
      <c r="AAR164" s="76"/>
      <c r="AAS164" s="76"/>
      <c r="AAT164" s="76"/>
      <c r="AAU164" s="76"/>
      <c r="AAV164" s="76"/>
      <c r="AAW164" s="76"/>
      <c r="AAX164" s="76"/>
      <c r="AAY164" s="76"/>
      <c r="AAZ164" s="76"/>
      <c r="ABA164" s="76"/>
      <c r="ABB164" s="76"/>
      <c r="ABC164" s="76"/>
      <c r="ABD164" s="76"/>
      <c r="ABE164" s="76"/>
      <c r="ABF164" s="76"/>
      <c r="ABG164" s="76"/>
      <c r="ABH164" s="76"/>
      <c r="ABI164" s="76"/>
      <c r="ABJ164" s="76"/>
      <c r="ABK164" s="76"/>
      <c r="ABL164" s="76"/>
      <c r="ABM164" s="76"/>
      <c r="ABN164" s="76"/>
      <c r="ABO164" s="76"/>
      <c r="ABP164" s="76"/>
      <c r="ABQ164" s="76"/>
      <c r="ABR164" s="76"/>
      <c r="ABS164" s="76"/>
      <c r="ABT164" s="76"/>
      <c r="ABU164" s="76"/>
      <c r="ABV164" s="76"/>
      <c r="ABW164" s="76"/>
      <c r="ABX164" s="76"/>
      <c r="ABY164" s="76"/>
      <c r="ABZ164" s="76"/>
      <c r="ACA164" s="76"/>
      <c r="ACB164" s="76"/>
      <c r="ACC164" s="76"/>
      <c r="ACD164" s="76"/>
      <c r="ACE164" s="76"/>
      <c r="ACF164" s="76"/>
      <c r="ACG164" s="76"/>
      <c r="ACH164" s="76"/>
      <c r="ACI164" s="76"/>
      <c r="ACJ164" s="76"/>
      <c r="ACK164" s="76"/>
      <c r="ACL164" s="76"/>
      <c r="ACM164" s="76"/>
      <c r="ACN164" s="76"/>
      <c r="ACO164" s="76"/>
      <c r="ACP164" s="76"/>
      <c r="ACQ164" s="76"/>
      <c r="ACR164" s="76"/>
      <c r="ACS164" s="76"/>
      <c r="ACT164" s="76"/>
      <c r="ACU164" s="76"/>
      <c r="ACV164" s="76"/>
      <c r="ACW164" s="76"/>
      <c r="ACX164" s="76"/>
      <c r="ACY164" s="76"/>
      <c r="ACZ164" s="76"/>
      <c r="ADA164" s="76"/>
      <c r="ADB164" s="76"/>
      <c r="ADC164" s="76"/>
      <c r="ADD164" s="76"/>
      <c r="ADE164" s="76"/>
      <c r="ADF164" s="76"/>
      <c r="ADG164" s="76"/>
      <c r="ADH164" s="76"/>
      <c r="ADI164" s="76"/>
      <c r="ADJ164" s="76"/>
      <c r="ADK164" s="76"/>
      <c r="ADL164" s="76"/>
      <c r="ADM164" s="76"/>
      <c r="ADN164" s="76"/>
      <c r="ADO164" s="76"/>
      <c r="ADP164" s="76"/>
      <c r="ADQ164" s="76"/>
      <c r="ADR164" s="76"/>
      <c r="ADS164" s="76"/>
      <c r="ADT164" s="76"/>
      <c r="ADU164" s="76"/>
      <c r="ADV164" s="76"/>
      <c r="ADW164" s="76"/>
      <c r="ADX164" s="76"/>
      <c r="ADY164" s="76"/>
      <c r="ADZ164" s="76"/>
      <c r="AEA164" s="76"/>
      <c r="AEB164" s="76"/>
      <c r="AEC164" s="76"/>
      <c r="AED164" s="76"/>
      <c r="AEE164" s="76"/>
      <c r="AEF164" s="76"/>
      <c r="AEG164" s="76"/>
      <c r="AEH164" s="76"/>
      <c r="AEI164" s="76"/>
      <c r="AEJ164" s="76"/>
      <c r="AEK164" s="76"/>
      <c r="AEL164" s="76"/>
      <c r="AEM164" s="76"/>
      <c r="AEN164" s="76"/>
      <c r="AEO164" s="76"/>
      <c r="AEP164" s="76"/>
      <c r="AEQ164" s="76"/>
      <c r="AER164" s="76"/>
      <c r="AES164" s="76"/>
      <c r="AET164" s="76"/>
      <c r="AEU164" s="76"/>
      <c r="AEV164" s="76"/>
      <c r="AEW164" s="76"/>
      <c r="AEX164" s="76"/>
      <c r="AEY164" s="76"/>
      <c r="AEZ164" s="76"/>
      <c r="AFA164" s="76"/>
      <c r="AFB164" s="76"/>
      <c r="AFC164" s="76"/>
      <c r="AFD164" s="76"/>
      <c r="AFE164" s="76"/>
      <c r="AFF164" s="76"/>
      <c r="AFG164" s="76"/>
      <c r="AFH164" s="76"/>
      <c r="AFI164" s="76"/>
      <c r="AFJ164" s="76"/>
      <c r="AFK164" s="76"/>
      <c r="AFL164" s="76"/>
      <c r="AFM164" s="76"/>
      <c r="AFN164" s="76"/>
      <c r="AFO164" s="76"/>
      <c r="AFP164" s="76"/>
      <c r="AFQ164" s="76"/>
      <c r="AFR164" s="76"/>
      <c r="AFS164" s="76"/>
      <c r="AFT164" s="76"/>
      <c r="AFU164" s="76"/>
      <c r="AFV164" s="76"/>
      <c r="AFW164" s="76"/>
      <c r="AFX164" s="76"/>
      <c r="AFY164" s="76"/>
      <c r="AFZ164" s="76"/>
      <c r="AGA164" s="76"/>
      <c r="AGB164" s="76"/>
      <c r="AGC164" s="76"/>
      <c r="AGD164" s="76"/>
      <c r="AGE164" s="76"/>
      <c r="AGF164" s="76"/>
      <c r="AGG164" s="76"/>
      <c r="AGH164" s="76"/>
      <c r="AGI164" s="76"/>
      <c r="AGJ164" s="76"/>
      <c r="AGK164" s="76"/>
      <c r="AGL164" s="76"/>
      <c r="AGM164" s="76"/>
      <c r="AGN164" s="76"/>
      <c r="AGO164" s="76"/>
      <c r="AGP164" s="76"/>
      <c r="AGQ164" s="76"/>
      <c r="AGR164" s="76"/>
      <c r="AGS164" s="76"/>
      <c r="AGT164" s="76"/>
      <c r="AGU164" s="76"/>
      <c r="AGV164" s="76"/>
      <c r="AGW164" s="76"/>
      <c r="AGX164" s="76"/>
      <c r="AGY164" s="76"/>
      <c r="AGZ164" s="76"/>
      <c r="AHA164" s="76"/>
      <c r="AHB164" s="76"/>
      <c r="AHC164" s="76"/>
      <c r="AHD164" s="76"/>
      <c r="AHE164" s="76"/>
      <c r="AHF164" s="76"/>
      <c r="AHG164" s="76"/>
      <c r="AHH164" s="76"/>
      <c r="AHI164" s="76"/>
      <c r="AHJ164" s="76"/>
      <c r="AHK164" s="76"/>
      <c r="AHL164" s="76"/>
      <c r="AHM164" s="76"/>
      <c r="AHN164" s="76"/>
      <c r="AHO164" s="76"/>
      <c r="AHP164" s="76"/>
      <c r="AHQ164" s="76"/>
      <c r="AHR164" s="76"/>
      <c r="AHS164" s="76"/>
      <c r="AHT164" s="76"/>
      <c r="AHU164" s="76"/>
      <c r="AHV164" s="76"/>
      <c r="AHW164" s="76"/>
      <c r="AHX164" s="76"/>
      <c r="AHY164" s="76"/>
      <c r="AHZ164" s="76"/>
      <c r="AIA164" s="76"/>
      <c r="AIB164" s="76"/>
      <c r="AIC164" s="76"/>
      <c r="AID164" s="76"/>
      <c r="AIE164" s="76"/>
      <c r="AIF164" s="76"/>
      <c r="AIG164" s="76"/>
      <c r="AIH164" s="76"/>
      <c r="AII164" s="76"/>
      <c r="AIJ164" s="76"/>
      <c r="AIK164" s="76"/>
      <c r="AIL164" s="76"/>
      <c r="AIM164" s="76"/>
      <c r="AIN164" s="76"/>
      <c r="AIO164" s="76"/>
      <c r="AIP164" s="76"/>
      <c r="AIQ164" s="76"/>
      <c r="AIR164" s="76"/>
      <c r="AIS164" s="76"/>
      <c r="AIT164" s="76"/>
      <c r="AIU164" s="76"/>
      <c r="AIV164" s="76"/>
      <c r="AIW164" s="76"/>
      <c r="AIX164" s="76"/>
      <c r="AIY164" s="76"/>
      <c r="AIZ164" s="76"/>
      <c r="AJA164" s="76"/>
      <c r="AJB164" s="76"/>
      <c r="AJC164" s="76"/>
      <c r="AJD164" s="76"/>
      <c r="AJE164" s="76"/>
      <c r="AJF164" s="76"/>
      <c r="AJG164" s="76"/>
      <c r="AJH164" s="76"/>
      <c r="AJI164" s="76"/>
      <c r="AJJ164" s="76"/>
      <c r="AJK164" s="76"/>
      <c r="AJL164" s="76"/>
      <c r="AJM164" s="76"/>
      <c r="AJN164" s="76"/>
      <c r="AJO164" s="76"/>
      <c r="AJP164" s="76"/>
      <c r="AJQ164" s="76"/>
      <c r="AJR164" s="76"/>
      <c r="AJS164" s="76"/>
      <c r="AJT164" s="76"/>
      <c r="AJU164" s="76"/>
      <c r="AJV164" s="76"/>
      <c r="AJW164" s="76"/>
      <c r="AJX164" s="76"/>
      <c r="AJY164" s="76"/>
      <c r="AJZ164" s="76"/>
      <c r="AKA164" s="76"/>
      <c r="AKB164" s="76"/>
      <c r="AKC164" s="76"/>
      <c r="AKD164" s="76"/>
      <c r="AKE164" s="76"/>
      <c r="AKF164" s="76"/>
      <c r="AKG164" s="76"/>
      <c r="AKH164" s="76"/>
      <c r="AKI164" s="76"/>
      <c r="AKJ164" s="76"/>
      <c r="AKK164" s="76"/>
      <c r="AKL164" s="76"/>
      <c r="AKM164" s="76"/>
      <c r="AKN164" s="76"/>
      <c r="AKO164" s="76"/>
      <c r="AKP164" s="76"/>
      <c r="AKQ164" s="76"/>
      <c r="AKR164" s="76"/>
      <c r="AKS164" s="76"/>
      <c r="AKT164" s="76"/>
      <c r="AKU164" s="76"/>
      <c r="AKV164" s="76"/>
      <c r="AKW164" s="76"/>
      <c r="AKX164" s="76"/>
      <c r="AKY164" s="76"/>
      <c r="AKZ164" s="76"/>
      <c r="ALA164" s="76"/>
      <c r="ALB164" s="76"/>
      <c r="ALC164" s="76"/>
      <c r="ALD164" s="76"/>
      <c r="ALE164" s="76"/>
      <c r="ALF164" s="76"/>
      <c r="ALG164" s="76"/>
      <c r="ALH164" s="76"/>
      <c r="ALI164" s="76"/>
      <c r="ALJ164" s="76"/>
      <c r="ALK164" s="76"/>
      <c r="ALL164" s="76"/>
      <c r="ALM164" s="76"/>
      <c r="ALN164" s="76"/>
      <c r="ALO164" s="76"/>
      <c r="ALP164" s="76"/>
      <c r="ALQ164" s="76"/>
      <c r="ALR164" s="76"/>
      <c r="ALS164" s="76"/>
      <c r="ALT164" s="76"/>
      <c r="ALU164" s="76"/>
      <c r="ALV164" s="76"/>
      <c r="ALW164" s="76"/>
      <c r="ALX164" s="76"/>
      <c r="ALY164" s="76"/>
      <c r="ALZ164" s="76"/>
      <c r="AMA164" s="76"/>
      <c r="AMB164" s="76"/>
      <c r="AMC164" s="76"/>
      <c r="AMD164" s="76"/>
      <c r="AME164" s="76"/>
    </row>
    <row r="165" spans="1:1019" s="77" customFormat="1">
      <c r="A165" s="49" t="s">
        <v>273</v>
      </c>
      <c r="B165" s="49"/>
      <c r="C165" s="49"/>
      <c r="D165" s="50" t="s">
        <v>67</v>
      </c>
      <c r="E165" s="49"/>
      <c r="F165" s="62"/>
      <c r="G165" s="51"/>
      <c r="H165" s="51"/>
      <c r="I165" s="51"/>
      <c r="J165" s="51">
        <f>SUM(J166:J171)</f>
        <v>3140673.18</v>
      </c>
      <c r="K165" s="76"/>
      <c r="L165" s="76"/>
      <c r="M165" s="76"/>
      <c r="N165" s="76"/>
      <c r="O165" s="76"/>
      <c r="P165" s="76"/>
      <c r="Q165" s="76"/>
      <c r="R165" s="76"/>
      <c r="S165" s="76"/>
      <c r="T165" s="76"/>
      <c r="U165" s="76"/>
      <c r="V165" s="76"/>
      <c r="W165" s="76"/>
      <c r="X165" s="76"/>
      <c r="Y165" s="76"/>
      <c r="Z165" s="76"/>
      <c r="AA165" s="76"/>
      <c r="AB165" s="76"/>
      <c r="AC165" s="76"/>
      <c r="AD165" s="76"/>
      <c r="AE165" s="76"/>
      <c r="AF165" s="76"/>
      <c r="AG165" s="76"/>
      <c r="AH165" s="76"/>
      <c r="AI165" s="76"/>
      <c r="AJ165" s="76"/>
      <c r="AK165" s="76"/>
      <c r="AL165" s="76"/>
      <c r="AM165" s="76"/>
      <c r="AN165" s="76"/>
      <c r="AO165" s="76"/>
      <c r="AP165" s="76"/>
      <c r="AQ165" s="76"/>
      <c r="AR165" s="76"/>
      <c r="AS165" s="76"/>
      <c r="AT165" s="76"/>
      <c r="AU165" s="76"/>
      <c r="AV165" s="76"/>
      <c r="AW165" s="76"/>
      <c r="AX165" s="76"/>
      <c r="AY165" s="76"/>
      <c r="AZ165" s="76"/>
      <c r="BA165" s="76"/>
      <c r="BB165" s="76"/>
      <c r="BC165" s="76"/>
      <c r="BD165" s="76"/>
      <c r="BE165" s="76"/>
      <c r="BF165" s="76"/>
      <c r="BG165" s="76"/>
      <c r="BH165" s="76"/>
      <c r="BI165" s="76"/>
      <c r="BJ165" s="76"/>
      <c r="BK165" s="76"/>
      <c r="BL165" s="76"/>
      <c r="BM165" s="76"/>
      <c r="BN165" s="76"/>
      <c r="BO165" s="76"/>
      <c r="BP165" s="76"/>
      <c r="BQ165" s="76"/>
      <c r="BR165" s="76"/>
      <c r="BS165" s="76"/>
      <c r="BT165" s="76"/>
      <c r="BU165" s="76"/>
      <c r="BV165" s="76"/>
      <c r="BW165" s="76"/>
      <c r="BX165" s="76"/>
      <c r="BY165" s="76"/>
      <c r="BZ165" s="76"/>
      <c r="CA165" s="76"/>
      <c r="CB165" s="76"/>
      <c r="CC165" s="76"/>
      <c r="CD165" s="76"/>
      <c r="CE165" s="76"/>
      <c r="CF165" s="76"/>
      <c r="CG165" s="76"/>
      <c r="CH165" s="76"/>
      <c r="CI165" s="76"/>
      <c r="CJ165" s="76"/>
      <c r="CK165" s="76"/>
      <c r="CL165" s="76"/>
      <c r="CM165" s="76"/>
      <c r="CN165" s="76"/>
      <c r="CO165" s="76"/>
      <c r="CP165" s="76"/>
      <c r="CQ165" s="76"/>
      <c r="CR165" s="76"/>
      <c r="CS165" s="76"/>
      <c r="CT165" s="76"/>
      <c r="CU165" s="76"/>
      <c r="CV165" s="76"/>
      <c r="CW165" s="76"/>
      <c r="CX165" s="76"/>
      <c r="CY165" s="76"/>
      <c r="CZ165" s="76"/>
      <c r="DA165" s="76"/>
      <c r="DB165" s="76"/>
      <c r="DC165" s="76"/>
      <c r="DD165" s="76"/>
      <c r="DE165" s="76"/>
      <c r="DF165" s="76"/>
      <c r="DG165" s="76"/>
      <c r="DH165" s="76"/>
      <c r="DI165" s="76"/>
      <c r="DJ165" s="76"/>
      <c r="DK165" s="76"/>
      <c r="DL165" s="76"/>
      <c r="DM165" s="76"/>
      <c r="DN165" s="76"/>
      <c r="DO165" s="76"/>
      <c r="DP165" s="76"/>
      <c r="DQ165" s="76"/>
      <c r="DR165" s="76"/>
      <c r="DS165" s="76"/>
      <c r="DT165" s="76"/>
      <c r="DU165" s="76"/>
      <c r="DV165" s="76"/>
      <c r="DW165" s="76"/>
      <c r="DX165" s="76"/>
      <c r="DY165" s="76"/>
      <c r="DZ165" s="76"/>
      <c r="EA165" s="76"/>
      <c r="EB165" s="76"/>
      <c r="EC165" s="76"/>
      <c r="ED165" s="76"/>
      <c r="EE165" s="76"/>
      <c r="EF165" s="76"/>
      <c r="EG165" s="76"/>
      <c r="EH165" s="76"/>
      <c r="EI165" s="76"/>
      <c r="EJ165" s="76"/>
      <c r="EK165" s="76"/>
      <c r="EL165" s="76"/>
      <c r="EM165" s="76"/>
      <c r="EN165" s="76"/>
      <c r="EO165" s="76"/>
      <c r="EP165" s="76"/>
      <c r="EQ165" s="76"/>
      <c r="ER165" s="76"/>
      <c r="ES165" s="76"/>
      <c r="ET165" s="76"/>
      <c r="EU165" s="76"/>
      <c r="EV165" s="76"/>
      <c r="EW165" s="76"/>
      <c r="EX165" s="76"/>
      <c r="EY165" s="76"/>
      <c r="EZ165" s="76"/>
      <c r="FA165" s="76"/>
      <c r="FB165" s="76"/>
      <c r="FC165" s="76"/>
      <c r="FD165" s="76"/>
      <c r="FE165" s="76"/>
      <c r="FF165" s="76"/>
      <c r="FG165" s="76"/>
      <c r="FH165" s="76"/>
      <c r="FI165" s="76"/>
      <c r="FJ165" s="76"/>
      <c r="FK165" s="76"/>
      <c r="FL165" s="76"/>
      <c r="FM165" s="76"/>
      <c r="FN165" s="76"/>
      <c r="FO165" s="76"/>
      <c r="FP165" s="76"/>
      <c r="FQ165" s="76"/>
      <c r="FR165" s="76"/>
      <c r="FS165" s="76"/>
      <c r="FT165" s="76"/>
      <c r="FU165" s="76"/>
      <c r="FV165" s="76"/>
      <c r="FW165" s="76"/>
      <c r="FX165" s="76"/>
      <c r="FY165" s="76"/>
      <c r="FZ165" s="76"/>
      <c r="GA165" s="76"/>
      <c r="GB165" s="76"/>
      <c r="GC165" s="76"/>
      <c r="GD165" s="76"/>
      <c r="GE165" s="76"/>
      <c r="GF165" s="76"/>
      <c r="GG165" s="76"/>
      <c r="GH165" s="76"/>
      <c r="GI165" s="76"/>
      <c r="GJ165" s="76"/>
      <c r="GK165" s="76"/>
      <c r="GL165" s="76"/>
      <c r="GM165" s="76"/>
      <c r="GN165" s="76"/>
      <c r="GO165" s="76"/>
      <c r="GP165" s="76"/>
      <c r="GQ165" s="76"/>
      <c r="GR165" s="76"/>
      <c r="GS165" s="76"/>
      <c r="GT165" s="76"/>
      <c r="GU165" s="76"/>
      <c r="GV165" s="76"/>
      <c r="GW165" s="76"/>
      <c r="GX165" s="76"/>
      <c r="GY165" s="76"/>
      <c r="GZ165" s="76"/>
      <c r="HA165" s="76"/>
      <c r="HB165" s="76"/>
      <c r="HC165" s="76"/>
      <c r="HD165" s="76"/>
      <c r="HE165" s="76"/>
      <c r="HF165" s="76"/>
      <c r="HG165" s="76"/>
      <c r="HH165" s="76"/>
      <c r="HI165" s="76"/>
      <c r="HJ165" s="76"/>
      <c r="HK165" s="76"/>
      <c r="HL165" s="76"/>
      <c r="HM165" s="76"/>
      <c r="HN165" s="76"/>
      <c r="HO165" s="76"/>
      <c r="HP165" s="76"/>
      <c r="HQ165" s="76"/>
      <c r="HR165" s="76"/>
      <c r="HS165" s="76"/>
      <c r="HT165" s="76"/>
      <c r="HU165" s="76"/>
      <c r="HV165" s="76"/>
      <c r="HW165" s="76"/>
      <c r="HX165" s="76"/>
      <c r="HY165" s="76"/>
      <c r="HZ165" s="76"/>
      <c r="IA165" s="76"/>
      <c r="IB165" s="76"/>
      <c r="IC165" s="76"/>
      <c r="ID165" s="76"/>
      <c r="IE165" s="76"/>
      <c r="IF165" s="76"/>
      <c r="IG165" s="76"/>
      <c r="IH165" s="76"/>
      <c r="II165" s="76"/>
      <c r="IJ165" s="76"/>
      <c r="IK165" s="76"/>
      <c r="IL165" s="76"/>
      <c r="IM165" s="76"/>
      <c r="IN165" s="76"/>
      <c r="IO165" s="76"/>
      <c r="IP165" s="76"/>
      <c r="IQ165" s="76"/>
      <c r="IR165" s="76"/>
      <c r="IS165" s="76"/>
      <c r="IT165" s="76"/>
      <c r="IU165" s="76"/>
      <c r="IV165" s="76"/>
      <c r="IW165" s="76"/>
      <c r="IX165" s="76"/>
      <c r="IY165" s="76"/>
      <c r="IZ165" s="76"/>
      <c r="JA165" s="76"/>
      <c r="JB165" s="76"/>
      <c r="JC165" s="76"/>
      <c r="JD165" s="76"/>
      <c r="JE165" s="76"/>
      <c r="JF165" s="76"/>
      <c r="JG165" s="76"/>
      <c r="JH165" s="76"/>
      <c r="JI165" s="76"/>
      <c r="JJ165" s="76"/>
      <c r="JK165" s="76"/>
      <c r="JL165" s="76"/>
      <c r="JM165" s="76"/>
      <c r="JN165" s="76"/>
      <c r="JO165" s="76"/>
      <c r="JP165" s="76"/>
      <c r="JQ165" s="76"/>
      <c r="JR165" s="76"/>
      <c r="JS165" s="76"/>
      <c r="JT165" s="76"/>
      <c r="JU165" s="76"/>
      <c r="JV165" s="76"/>
      <c r="JW165" s="76"/>
      <c r="JX165" s="76"/>
      <c r="JY165" s="76"/>
      <c r="JZ165" s="76"/>
      <c r="KA165" s="76"/>
      <c r="KB165" s="76"/>
      <c r="KC165" s="76"/>
      <c r="KD165" s="76"/>
      <c r="KE165" s="76"/>
      <c r="KF165" s="76"/>
      <c r="KG165" s="76"/>
      <c r="KH165" s="76"/>
      <c r="KI165" s="76"/>
      <c r="KJ165" s="76"/>
      <c r="KK165" s="76"/>
      <c r="KL165" s="76"/>
      <c r="KM165" s="76"/>
      <c r="KN165" s="76"/>
      <c r="KO165" s="76"/>
      <c r="KP165" s="76"/>
      <c r="KQ165" s="76"/>
      <c r="KR165" s="76"/>
      <c r="KS165" s="76"/>
      <c r="KT165" s="76"/>
      <c r="KU165" s="76"/>
      <c r="KV165" s="76"/>
      <c r="KW165" s="76"/>
      <c r="KX165" s="76"/>
      <c r="KY165" s="76"/>
      <c r="KZ165" s="76"/>
      <c r="LA165" s="76"/>
      <c r="LB165" s="76"/>
      <c r="LC165" s="76"/>
      <c r="LD165" s="76"/>
      <c r="LE165" s="76"/>
      <c r="LF165" s="76"/>
      <c r="LG165" s="76"/>
      <c r="LH165" s="76"/>
      <c r="LI165" s="76"/>
      <c r="LJ165" s="76"/>
      <c r="LK165" s="76"/>
      <c r="LL165" s="76"/>
      <c r="LM165" s="76"/>
      <c r="LN165" s="76"/>
      <c r="LO165" s="76"/>
      <c r="LP165" s="76"/>
      <c r="LQ165" s="76"/>
      <c r="LR165" s="76"/>
      <c r="LS165" s="76"/>
      <c r="LT165" s="76"/>
      <c r="LU165" s="76"/>
      <c r="LV165" s="76"/>
      <c r="LW165" s="76"/>
      <c r="LX165" s="76"/>
      <c r="LY165" s="76"/>
      <c r="LZ165" s="76"/>
      <c r="MA165" s="76"/>
      <c r="MB165" s="76"/>
      <c r="MC165" s="76"/>
      <c r="MD165" s="76"/>
      <c r="ME165" s="76"/>
      <c r="MF165" s="76"/>
      <c r="MG165" s="76"/>
      <c r="MH165" s="76"/>
      <c r="MI165" s="76"/>
      <c r="MJ165" s="76"/>
      <c r="MK165" s="76"/>
      <c r="ML165" s="76"/>
      <c r="MM165" s="76"/>
      <c r="MN165" s="76"/>
      <c r="MO165" s="76"/>
      <c r="MP165" s="76"/>
      <c r="MQ165" s="76"/>
      <c r="MR165" s="76"/>
      <c r="MS165" s="76"/>
      <c r="MT165" s="76"/>
      <c r="MU165" s="76"/>
      <c r="MV165" s="76"/>
      <c r="MW165" s="76"/>
      <c r="MX165" s="76"/>
      <c r="MY165" s="76"/>
      <c r="MZ165" s="76"/>
      <c r="NA165" s="76"/>
      <c r="NB165" s="76"/>
      <c r="NC165" s="76"/>
      <c r="ND165" s="76"/>
      <c r="NE165" s="76"/>
      <c r="NF165" s="76"/>
      <c r="NG165" s="76"/>
      <c r="NH165" s="76"/>
      <c r="NI165" s="76"/>
      <c r="NJ165" s="76"/>
      <c r="NK165" s="76"/>
      <c r="NL165" s="76"/>
      <c r="NM165" s="76"/>
      <c r="NN165" s="76"/>
      <c r="NO165" s="76"/>
      <c r="NP165" s="76"/>
      <c r="NQ165" s="76"/>
      <c r="NR165" s="76"/>
      <c r="NS165" s="76"/>
      <c r="NT165" s="76"/>
      <c r="NU165" s="76"/>
      <c r="NV165" s="76"/>
      <c r="NW165" s="76"/>
      <c r="NX165" s="76"/>
      <c r="NY165" s="76"/>
      <c r="NZ165" s="76"/>
      <c r="OA165" s="76"/>
      <c r="OB165" s="76"/>
      <c r="OC165" s="76"/>
      <c r="OD165" s="76"/>
      <c r="OE165" s="76"/>
      <c r="OF165" s="76"/>
      <c r="OG165" s="76"/>
      <c r="OH165" s="76"/>
      <c r="OI165" s="76"/>
      <c r="OJ165" s="76"/>
      <c r="OK165" s="76"/>
      <c r="OL165" s="76"/>
      <c r="OM165" s="76"/>
      <c r="ON165" s="76"/>
      <c r="OO165" s="76"/>
      <c r="OP165" s="76"/>
      <c r="OQ165" s="76"/>
      <c r="OR165" s="76"/>
      <c r="OS165" s="76"/>
      <c r="OT165" s="76"/>
      <c r="OU165" s="76"/>
      <c r="OV165" s="76"/>
      <c r="OW165" s="76"/>
      <c r="OX165" s="76"/>
      <c r="OY165" s="76"/>
      <c r="OZ165" s="76"/>
      <c r="PA165" s="76"/>
      <c r="PB165" s="76"/>
      <c r="PC165" s="76"/>
      <c r="PD165" s="76"/>
      <c r="PE165" s="76"/>
      <c r="PF165" s="76"/>
      <c r="PG165" s="76"/>
      <c r="PH165" s="76"/>
      <c r="PI165" s="76"/>
      <c r="PJ165" s="76"/>
      <c r="PK165" s="76"/>
      <c r="PL165" s="76"/>
      <c r="PM165" s="76"/>
      <c r="PN165" s="76"/>
      <c r="PO165" s="76"/>
      <c r="PP165" s="76"/>
      <c r="PQ165" s="76"/>
      <c r="PR165" s="76"/>
      <c r="PS165" s="76"/>
      <c r="PT165" s="76"/>
      <c r="PU165" s="76"/>
      <c r="PV165" s="76"/>
      <c r="PW165" s="76"/>
      <c r="PX165" s="76"/>
      <c r="PY165" s="76"/>
      <c r="PZ165" s="76"/>
      <c r="QA165" s="76"/>
      <c r="QB165" s="76"/>
      <c r="QC165" s="76"/>
      <c r="QD165" s="76"/>
      <c r="QE165" s="76"/>
      <c r="QF165" s="76"/>
      <c r="QG165" s="76"/>
      <c r="QH165" s="76"/>
      <c r="QI165" s="76"/>
      <c r="QJ165" s="76"/>
      <c r="QK165" s="76"/>
      <c r="QL165" s="76"/>
      <c r="QM165" s="76"/>
      <c r="QN165" s="76"/>
      <c r="QO165" s="76"/>
      <c r="QP165" s="76"/>
      <c r="QQ165" s="76"/>
      <c r="QR165" s="76"/>
      <c r="QS165" s="76"/>
      <c r="QT165" s="76"/>
      <c r="QU165" s="76"/>
      <c r="QV165" s="76"/>
      <c r="QW165" s="76"/>
      <c r="QX165" s="76"/>
      <c r="QY165" s="76"/>
      <c r="QZ165" s="76"/>
      <c r="RA165" s="76"/>
      <c r="RB165" s="76"/>
      <c r="RC165" s="76"/>
      <c r="RD165" s="76"/>
      <c r="RE165" s="76"/>
      <c r="RF165" s="76"/>
      <c r="RG165" s="76"/>
      <c r="RH165" s="76"/>
      <c r="RI165" s="76"/>
      <c r="RJ165" s="76"/>
      <c r="RK165" s="76"/>
      <c r="RL165" s="76"/>
      <c r="RM165" s="76"/>
      <c r="RN165" s="76"/>
      <c r="RO165" s="76"/>
      <c r="RP165" s="76"/>
      <c r="RQ165" s="76"/>
      <c r="RR165" s="76"/>
      <c r="RS165" s="76"/>
      <c r="RT165" s="76"/>
      <c r="RU165" s="76"/>
      <c r="RV165" s="76"/>
      <c r="RW165" s="76"/>
      <c r="RX165" s="76"/>
      <c r="RY165" s="76"/>
      <c r="RZ165" s="76"/>
      <c r="SA165" s="76"/>
      <c r="SB165" s="76"/>
      <c r="SC165" s="76"/>
      <c r="SD165" s="76"/>
      <c r="SE165" s="76"/>
      <c r="SF165" s="76"/>
      <c r="SG165" s="76"/>
      <c r="SH165" s="76"/>
      <c r="SI165" s="76"/>
      <c r="SJ165" s="76"/>
      <c r="SK165" s="76"/>
      <c r="SL165" s="76"/>
      <c r="SM165" s="76"/>
      <c r="SN165" s="76"/>
      <c r="SO165" s="76"/>
      <c r="SP165" s="76"/>
      <c r="SQ165" s="76"/>
      <c r="SR165" s="76"/>
      <c r="SS165" s="76"/>
      <c r="ST165" s="76"/>
      <c r="SU165" s="76"/>
      <c r="SV165" s="76"/>
      <c r="SW165" s="76"/>
      <c r="SX165" s="76"/>
      <c r="SY165" s="76"/>
      <c r="SZ165" s="76"/>
      <c r="TA165" s="76"/>
      <c r="TB165" s="76"/>
      <c r="TC165" s="76"/>
      <c r="TD165" s="76"/>
      <c r="TE165" s="76"/>
      <c r="TF165" s="76"/>
      <c r="TG165" s="76"/>
      <c r="TH165" s="76"/>
      <c r="TI165" s="76"/>
      <c r="TJ165" s="76"/>
      <c r="TK165" s="76"/>
      <c r="TL165" s="76"/>
      <c r="TM165" s="76"/>
      <c r="TN165" s="76"/>
      <c r="TO165" s="76"/>
      <c r="TP165" s="76"/>
      <c r="TQ165" s="76"/>
      <c r="TR165" s="76"/>
      <c r="TS165" s="76"/>
      <c r="TT165" s="76"/>
      <c r="TU165" s="76"/>
      <c r="TV165" s="76"/>
      <c r="TW165" s="76"/>
      <c r="TX165" s="76"/>
      <c r="TY165" s="76"/>
      <c r="TZ165" s="76"/>
      <c r="UA165" s="76"/>
      <c r="UB165" s="76"/>
      <c r="UC165" s="76"/>
      <c r="UD165" s="76"/>
      <c r="UE165" s="76"/>
      <c r="UF165" s="76"/>
      <c r="UG165" s="76"/>
      <c r="UH165" s="76"/>
      <c r="UI165" s="76"/>
      <c r="UJ165" s="76"/>
      <c r="UK165" s="76"/>
      <c r="UL165" s="76"/>
      <c r="UM165" s="76"/>
      <c r="UN165" s="76"/>
      <c r="UO165" s="76"/>
      <c r="UP165" s="76"/>
      <c r="UQ165" s="76"/>
      <c r="UR165" s="76"/>
      <c r="US165" s="76"/>
      <c r="UT165" s="76"/>
      <c r="UU165" s="76"/>
      <c r="UV165" s="76"/>
      <c r="UW165" s="76"/>
      <c r="UX165" s="76"/>
      <c r="UY165" s="76"/>
      <c r="UZ165" s="76"/>
      <c r="VA165" s="76"/>
      <c r="VB165" s="76"/>
      <c r="VC165" s="76"/>
      <c r="VD165" s="76"/>
      <c r="VE165" s="76"/>
      <c r="VF165" s="76"/>
      <c r="VG165" s="76"/>
      <c r="VH165" s="76"/>
      <c r="VI165" s="76"/>
      <c r="VJ165" s="76"/>
      <c r="VK165" s="76"/>
      <c r="VL165" s="76"/>
      <c r="VM165" s="76"/>
      <c r="VN165" s="76"/>
      <c r="VO165" s="76"/>
      <c r="VP165" s="76"/>
      <c r="VQ165" s="76"/>
      <c r="VR165" s="76"/>
      <c r="VS165" s="76"/>
      <c r="VT165" s="76"/>
      <c r="VU165" s="76"/>
      <c r="VV165" s="76"/>
      <c r="VW165" s="76"/>
      <c r="VX165" s="76"/>
      <c r="VY165" s="76"/>
      <c r="VZ165" s="76"/>
      <c r="WA165" s="76"/>
      <c r="WB165" s="76"/>
      <c r="WC165" s="76"/>
      <c r="WD165" s="76"/>
      <c r="WE165" s="76"/>
      <c r="WF165" s="76"/>
      <c r="WG165" s="76"/>
      <c r="WH165" s="76"/>
      <c r="WI165" s="76"/>
      <c r="WJ165" s="76"/>
      <c r="WK165" s="76"/>
      <c r="WL165" s="76"/>
      <c r="WM165" s="76"/>
      <c r="WN165" s="76"/>
      <c r="WO165" s="76"/>
      <c r="WP165" s="76"/>
      <c r="WQ165" s="76"/>
      <c r="WR165" s="76"/>
      <c r="WS165" s="76"/>
      <c r="WT165" s="76"/>
      <c r="WU165" s="76"/>
      <c r="WV165" s="76"/>
      <c r="WW165" s="76"/>
      <c r="WX165" s="76"/>
      <c r="WY165" s="76"/>
      <c r="WZ165" s="76"/>
      <c r="XA165" s="76"/>
      <c r="XB165" s="76"/>
      <c r="XC165" s="76"/>
      <c r="XD165" s="76"/>
      <c r="XE165" s="76"/>
      <c r="XF165" s="76"/>
      <c r="XG165" s="76"/>
      <c r="XH165" s="76"/>
      <c r="XI165" s="76"/>
      <c r="XJ165" s="76"/>
      <c r="XK165" s="76"/>
      <c r="XL165" s="76"/>
      <c r="XM165" s="76"/>
      <c r="XN165" s="76"/>
      <c r="XO165" s="76"/>
      <c r="XP165" s="76"/>
      <c r="XQ165" s="76"/>
      <c r="XR165" s="76"/>
      <c r="XS165" s="76"/>
      <c r="XT165" s="76"/>
      <c r="XU165" s="76"/>
      <c r="XV165" s="76"/>
      <c r="XW165" s="76"/>
      <c r="XX165" s="76"/>
      <c r="XY165" s="76"/>
      <c r="XZ165" s="76"/>
      <c r="YA165" s="76"/>
      <c r="YB165" s="76"/>
      <c r="YC165" s="76"/>
      <c r="YD165" s="76"/>
      <c r="YE165" s="76"/>
      <c r="YF165" s="76"/>
      <c r="YG165" s="76"/>
      <c r="YH165" s="76"/>
      <c r="YI165" s="76"/>
      <c r="YJ165" s="76"/>
      <c r="YK165" s="76"/>
      <c r="YL165" s="76"/>
      <c r="YM165" s="76"/>
      <c r="YN165" s="76"/>
      <c r="YO165" s="76"/>
      <c r="YP165" s="76"/>
      <c r="YQ165" s="76"/>
      <c r="YR165" s="76"/>
      <c r="YS165" s="76"/>
      <c r="YT165" s="76"/>
      <c r="YU165" s="76"/>
      <c r="YV165" s="76"/>
      <c r="YW165" s="76"/>
      <c r="YX165" s="76"/>
      <c r="YY165" s="76"/>
      <c r="YZ165" s="76"/>
      <c r="ZA165" s="76"/>
      <c r="ZB165" s="76"/>
      <c r="ZC165" s="76"/>
      <c r="ZD165" s="76"/>
      <c r="ZE165" s="76"/>
      <c r="ZF165" s="76"/>
      <c r="ZG165" s="76"/>
      <c r="ZH165" s="76"/>
      <c r="ZI165" s="76"/>
      <c r="ZJ165" s="76"/>
      <c r="ZK165" s="76"/>
      <c r="ZL165" s="76"/>
      <c r="ZM165" s="76"/>
      <c r="ZN165" s="76"/>
      <c r="ZO165" s="76"/>
      <c r="ZP165" s="76"/>
      <c r="ZQ165" s="76"/>
      <c r="ZR165" s="76"/>
      <c r="ZS165" s="76"/>
      <c r="ZT165" s="76"/>
      <c r="ZU165" s="76"/>
      <c r="ZV165" s="76"/>
      <c r="ZW165" s="76"/>
      <c r="ZX165" s="76"/>
      <c r="ZY165" s="76"/>
      <c r="ZZ165" s="76"/>
      <c r="AAA165" s="76"/>
      <c r="AAB165" s="76"/>
      <c r="AAC165" s="76"/>
      <c r="AAD165" s="76"/>
      <c r="AAE165" s="76"/>
      <c r="AAF165" s="76"/>
      <c r="AAG165" s="76"/>
      <c r="AAH165" s="76"/>
      <c r="AAI165" s="76"/>
      <c r="AAJ165" s="76"/>
      <c r="AAK165" s="76"/>
      <c r="AAL165" s="76"/>
      <c r="AAM165" s="76"/>
      <c r="AAN165" s="76"/>
      <c r="AAO165" s="76"/>
      <c r="AAP165" s="76"/>
      <c r="AAQ165" s="76"/>
      <c r="AAR165" s="76"/>
      <c r="AAS165" s="76"/>
      <c r="AAT165" s="76"/>
      <c r="AAU165" s="76"/>
      <c r="AAV165" s="76"/>
      <c r="AAW165" s="76"/>
      <c r="AAX165" s="76"/>
      <c r="AAY165" s="76"/>
      <c r="AAZ165" s="76"/>
      <c r="ABA165" s="76"/>
      <c r="ABB165" s="76"/>
      <c r="ABC165" s="76"/>
      <c r="ABD165" s="76"/>
      <c r="ABE165" s="76"/>
      <c r="ABF165" s="76"/>
      <c r="ABG165" s="76"/>
      <c r="ABH165" s="76"/>
      <c r="ABI165" s="76"/>
      <c r="ABJ165" s="76"/>
      <c r="ABK165" s="76"/>
      <c r="ABL165" s="76"/>
      <c r="ABM165" s="76"/>
      <c r="ABN165" s="76"/>
      <c r="ABO165" s="76"/>
      <c r="ABP165" s="76"/>
      <c r="ABQ165" s="76"/>
      <c r="ABR165" s="76"/>
      <c r="ABS165" s="76"/>
      <c r="ABT165" s="76"/>
      <c r="ABU165" s="76"/>
      <c r="ABV165" s="76"/>
      <c r="ABW165" s="76"/>
      <c r="ABX165" s="76"/>
      <c r="ABY165" s="76"/>
      <c r="ABZ165" s="76"/>
      <c r="ACA165" s="76"/>
      <c r="ACB165" s="76"/>
      <c r="ACC165" s="76"/>
      <c r="ACD165" s="76"/>
      <c r="ACE165" s="76"/>
      <c r="ACF165" s="76"/>
      <c r="ACG165" s="76"/>
      <c r="ACH165" s="76"/>
      <c r="ACI165" s="76"/>
      <c r="ACJ165" s="76"/>
      <c r="ACK165" s="76"/>
      <c r="ACL165" s="76"/>
      <c r="ACM165" s="76"/>
      <c r="ACN165" s="76"/>
      <c r="ACO165" s="76"/>
      <c r="ACP165" s="76"/>
      <c r="ACQ165" s="76"/>
      <c r="ACR165" s="76"/>
      <c r="ACS165" s="76"/>
      <c r="ACT165" s="76"/>
      <c r="ACU165" s="76"/>
      <c r="ACV165" s="76"/>
      <c r="ACW165" s="76"/>
      <c r="ACX165" s="76"/>
      <c r="ACY165" s="76"/>
      <c r="ACZ165" s="76"/>
      <c r="ADA165" s="76"/>
      <c r="ADB165" s="76"/>
      <c r="ADC165" s="76"/>
      <c r="ADD165" s="76"/>
      <c r="ADE165" s="76"/>
      <c r="ADF165" s="76"/>
      <c r="ADG165" s="76"/>
      <c r="ADH165" s="76"/>
      <c r="ADI165" s="76"/>
      <c r="ADJ165" s="76"/>
      <c r="ADK165" s="76"/>
      <c r="ADL165" s="76"/>
      <c r="ADM165" s="76"/>
      <c r="ADN165" s="76"/>
      <c r="ADO165" s="76"/>
      <c r="ADP165" s="76"/>
      <c r="ADQ165" s="76"/>
      <c r="ADR165" s="76"/>
      <c r="ADS165" s="76"/>
      <c r="ADT165" s="76"/>
      <c r="ADU165" s="76"/>
      <c r="ADV165" s="76"/>
      <c r="ADW165" s="76"/>
      <c r="ADX165" s="76"/>
      <c r="ADY165" s="76"/>
      <c r="ADZ165" s="76"/>
      <c r="AEA165" s="76"/>
      <c r="AEB165" s="76"/>
      <c r="AEC165" s="76"/>
      <c r="AED165" s="76"/>
      <c r="AEE165" s="76"/>
      <c r="AEF165" s="76"/>
      <c r="AEG165" s="76"/>
      <c r="AEH165" s="76"/>
      <c r="AEI165" s="76"/>
      <c r="AEJ165" s="76"/>
      <c r="AEK165" s="76"/>
      <c r="AEL165" s="76"/>
      <c r="AEM165" s="76"/>
      <c r="AEN165" s="76"/>
      <c r="AEO165" s="76"/>
      <c r="AEP165" s="76"/>
      <c r="AEQ165" s="76"/>
      <c r="AER165" s="76"/>
      <c r="AES165" s="76"/>
      <c r="AET165" s="76"/>
      <c r="AEU165" s="76"/>
      <c r="AEV165" s="76"/>
      <c r="AEW165" s="76"/>
      <c r="AEX165" s="76"/>
      <c r="AEY165" s="76"/>
      <c r="AEZ165" s="76"/>
      <c r="AFA165" s="76"/>
      <c r="AFB165" s="76"/>
      <c r="AFC165" s="76"/>
      <c r="AFD165" s="76"/>
      <c r="AFE165" s="76"/>
      <c r="AFF165" s="76"/>
      <c r="AFG165" s="76"/>
      <c r="AFH165" s="76"/>
      <c r="AFI165" s="76"/>
      <c r="AFJ165" s="76"/>
      <c r="AFK165" s="76"/>
      <c r="AFL165" s="76"/>
      <c r="AFM165" s="76"/>
      <c r="AFN165" s="76"/>
      <c r="AFO165" s="76"/>
      <c r="AFP165" s="76"/>
      <c r="AFQ165" s="76"/>
      <c r="AFR165" s="76"/>
      <c r="AFS165" s="76"/>
      <c r="AFT165" s="76"/>
      <c r="AFU165" s="76"/>
      <c r="AFV165" s="76"/>
      <c r="AFW165" s="76"/>
      <c r="AFX165" s="76"/>
      <c r="AFY165" s="76"/>
      <c r="AFZ165" s="76"/>
      <c r="AGA165" s="76"/>
      <c r="AGB165" s="76"/>
      <c r="AGC165" s="76"/>
      <c r="AGD165" s="76"/>
      <c r="AGE165" s="76"/>
      <c r="AGF165" s="76"/>
      <c r="AGG165" s="76"/>
      <c r="AGH165" s="76"/>
      <c r="AGI165" s="76"/>
      <c r="AGJ165" s="76"/>
      <c r="AGK165" s="76"/>
      <c r="AGL165" s="76"/>
      <c r="AGM165" s="76"/>
      <c r="AGN165" s="76"/>
      <c r="AGO165" s="76"/>
      <c r="AGP165" s="76"/>
      <c r="AGQ165" s="76"/>
      <c r="AGR165" s="76"/>
      <c r="AGS165" s="76"/>
      <c r="AGT165" s="76"/>
      <c r="AGU165" s="76"/>
      <c r="AGV165" s="76"/>
      <c r="AGW165" s="76"/>
      <c r="AGX165" s="76"/>
      <c r="AGY165" s="76"/>
      <c r="AGZ165" s="76"/>
      <c r="AHA165" s="76"/>
      <c r="AHB165" s="76"/>
      <c r="AHC165" s="76"/>
      <c r="AHD165" s="76"/>
      <c r="AHE165" s="76"/>
      <c r="AHF165" s="76"/>
      <c r="AHG165" s="76"/>
      <c r="AHH165" s="76"/>
      <c r="AHI165" s="76"/>
      <c r="AHJ165" s="76"/>
      <c r="AHK165" s="76"/>
      <c r="AHL165" s="76"/>
      <c r="AHM165" s="76"/>
      <c r="AHN165" s="76"/>
      <c r="AHO165" s="76"/>
      <c r="AHP165" s="76"/>
      <c r="AHQ165" s="76"/>
      <c r="AHR165" s="76"/>
      <c r="AHS165" s="76"/>
      <c r="AHT165" s="76"/>
      <c r="AHU165" s="76"/>
      <c r="AHV165" s="76"/>
      <c r="AHW165" s="76"/>
      <c r="AHX165" s="76"/>
      <c r="AHY165" s="76"/>
      <c r="AHZ165" s="76"/>
      <c r="AIA165" s="76"/>
      <c r="AIB165" s="76"/>
      <c r="AIC165" s="76"/>
      <c r="AID165" s="76"/>
      <c r="AIE165" s="76"/>
      <c r="AIF165" s="76"/>
      <c r="AIG165" s="76"/>
      <c r="AIH165" s="76"/>
      <c r="AII165" s="76"/>
      <c r="AIJ165" s="76"/>
      <c r="AIK165" s="76"/>
      <c r="AIL165" s="76"/>
      <c r="AIM165" s="76"/>
      <c r="AIN165" s="76"/>
      <c r="AIO165" s="76"/>
      <c r="AIP165" s="76"/>
      <c r="AIQ165" s="76"/>
      <c r="AIR165" s="76"/>
      <c r="AIS165" s="76"/>
      <c r="AIT165" s="76"/>
      <c r="AIU165" s="76"/>
      <c r="AIV165" s="76"/>
      <c r="AIW165" s="76"/>
      <c r="AIX165" s="76"/>
      <c r="AIY165" s="76"/>
      <c r="AIZ165" s="76"/>
      <c r="AJA165" s="76"/>
      <c r="AJB165" s="76"/>
      <c r="AJC165" s="76"/>
      <c r="AJD165" s="76"/>
      <c r="AJE165" s="76"/>
      <c r="AJF165" s="76"/>
      <c r="AJG165" s="76"/>
      <c r="AJH165" s="76"/>
      <c r="AJI165" s="76"/>
      <c r="AJJ165" s="76"/>
      <c r="AJK165" s="76"/>
      <c r="AJL165" s="76"/>
      <c r="AJM165" s="76"/>
      <c r="AJN165" s="76"/>
      <c r="AJO165" s="76"/>
      <c r="AJP165" s="76"/>
      <c r="AJQ165" s="76"/>
      <c r="AJR165" s="76"/>
      <c r="AJS165" s="76"/>
      <c r="AJT165" s="76"/>
      <c r="AJU165" s="76"/>
      <c r="AJV165" s="76"/>
      <c r="AJW165" s="76"/>
      <c r="AJX165" s="76"/>
      <c r="AJY165" s="76"/>
      <c r="AJZ165" s="76"/>
      <c r="AKA165" s="76"/>
      <c r="AKB165" s="76"/>
      <c r="AKC165" s="76"/>
      <c r="AKD165" s="76"/>
      <c r="AKE165" s="76"/>
      <c r="AKF165" s="76"/>
      <c r="AKG165" s="76"/>
      <c r="AKH165" s="76"/>
      <c r="AKI165" s="76"/>
      <c r="AKJ165" s="76"/>
      <c r="AKK165" s="76"/>
      <c r="AKL165" s="76"/>
      <c r="AKM165" s="76"/>
      <c r="AKN165" s="76"/>
      <c r="AKO165" s="76"/>
      <c r="AKP165" s="76"/>
      <c r="AKQ165" s="76"/>
      <c r="AKR165" s="76"/>
      <c r="AKS165" s="76"/>
      <c r="AKT165" s="76"/>
      <c r="AKU165" s="76"/>
      <c r="AKV165" s="76"/>
      <c r="AKW165" s="76"/>
      <c r="AKX165" s="76"/>
      <c r="AKY165" s="76"/>
      <c r="AKZ165" s="76"/>
      <c r="ALA165" s="76"/>
      <c r="ALB165" s="76"/>
      <c r="ALC165" s="76"/>
      <c r="ALD165" s="76"/>
      <c r="ALE165" s="76"/>
      <c r="ALF165" s="76"/>
      <c r="ALG165" s="76"/>
      <c r="ALH165" s="76"/>
      <c r="ALI165" s="76"/>
      <c r="ALJ165" s="76"/>
      <c r="ALK165" s="76"/>
      <c r="ALL165" s="76"/>
      <c r="ALM165" s="76"/>
      <c r="ALN165" s="76"/>
      <c r="ALO165" s="76"/>
      <c r="ALP165" s="76"/>
      <c r="ALQ165" s="76"/>
      <c r="ALR165" s="76"/>
      <c r="ALS165" s="76"/>
      <c r="ALT165" s="76"/>
      <c r="ALU165" s="76"/>
      <c r="ALV165" s="76"/>
      <c r="ALW165" s="76"/>
      <c r="ALX165" s="76"/>
      <c r="ALY165" s="76"/>
      <c r="ALZ165" s="76"/>
      <c r="AMA165" s="76"/>
      <c r="AMB165" s="76"/>
      <c r="AMC165" s="76"/>
      <c r="AMD165" s="76"/>
      <c r="AME165" s="76"/>
    </row>
    <row r="166" spans="1:1019" s="80" customFormat="1" ht="29.25" customHeight="1">
      <c r="A166" s="20" t="s">
        <v>274</v>
      </c>
      <c r="B166" s="21">
        <v>5213408</v>
      </c>
      <c r="C166" s="21" t="s">
        <v>96</v>
      </c>
      <c r="D166" s="71" t="s">
        <v>353</v>
      </c>
      <c r="E166" s="22" t="s">
        <v>55</v>
      </c>
      <c r="F166" s="59">
        <v>17054.79</v>
      </c>
      <c r="G166" s="23">
        <v>48.21</v>
      </c>
      <c r="H166" s="69">
        <f t="shared" ref="H166:H171" si="57">$J$6</f>
        <v>0.21229999999999999</v>
      </c>
      <c r="I166" s="23">
        <f t="shared" ref="I166:I171" si="58">ROUND(((H166+1)*G166),2)</f>
        <v>58.44</v>
      </c>
      <c r="J166" s="23">
        <f t="shared" ref="J166:J171" si="59">TRUNC((I166*F166),2)</f>
        <v>996681.92</v>
      </c>
      <c r="K166" s="78">
        <f t="shared" ref="K166:K171" si="60">G166*F166</f>
        <v>822211.42590000003</v>
      </c>
      <c r="L166" s="76"/>
      <c r="M166" s="79"/>
      <c r="N166" s="76"/>
      <c r="O166" s="76"/>
      <c r="P166" s="76"/>
      <c r="Q166" s="76"/>
      <c r="R166" s="76"/>
      <c r="S166" s="76"/>
      <c r="T166" s="76"/>
      <c r="U166" s="76"/>
      <c r="V166" s="76"/>
      <c r="W166" s="76"/>
      <c r="X166" s="76"/>
      <c r="Y166" s="76"/>
      <c r="Z166" s="76"/>
      <c r="AA166" s="76"/>
      <c r="AB166" s="76"/>
      <c r="AC166" s="76"/>
      <c r="AD166" s="76"/>
      <c r="AE166" s="76"/>
      <c r="AF166" s="76"/>
      <c r="AG166" s="76"/>
      <c r="AH166" s="76"/>
      <c r="AI166" s="76"/>
      <c r="AJ166" s="76"/>
      <c r="AK166" s="76"/>
      <c r="AL166" s="76"/>
      <c r="AM166" s="76"/>
      <c r="AN166" s="76"/>
      <c r="AO166" s="76"/>
      <c r="AP166" s="76"/>
      <c r="AQ166" s="76"/>
      <c r="AR166" s="76"/>
      <c r="AS166" s="76"/>
      <c r="AT166" s="76"/>
      <c r="AU166" s="76"/>
      <c r="AV166" s="76"/>
      <c r="AW166" s="76"/>
      <c r="AX166" s="76"/>
      <c r="AY166" s="76"/>
      <c r="AZ166" s="76"/>
      <c r="BA166" s="76"/>
      <c r="BB166" s="76"/>
      <c r="BC166" s="76"/>
      <c r="BD166" s="76"/>
      <c r="BE166" s="76"/>
      <c r="BF166" s="76"/>
      <c r="BG166" s="76"/>
      <c r="BH166" s="76"/>
      <c r="BI166" s="76"/>
      <c r="BJ166" s="76"/>
      <c r="BK166" s="76"/>
      <c r="BL166" s="76"/>
      <c r="BM166" s="76"/>
      <c r="BN166" s="76"/>
      <c r="BO166" s="76"/>
      <c r="BP166" s="76"/>
      <c r="BQ166" s="76"/>
      <c r="BR166" s="76"/>
      <c r="BS166" s="76"/>
      <c r="BT166" s="76"/>
      <c r="BU166" s="76"/>
      <c r="BV166" s="76"/>
      <c r="BW166" s="76"/>
      <c r="BX166" s="76"/>
      <c r="BY166" s="76"/>
      <c r="BZ166" s="76"/>
      <c r="CA166" s="76"/>
      <c r="CB166" s="76"/>
      <c r="CC166" s="76"/>
      <c r="CD166" s="76"/>
      <c r="CE166" s="76"/>
      <c r="CF166" s="76"/>
      <c r="CG166" s="76"/>
      <c r="CH166" s="76"/>
      <c r="CI166" s="76"/>
      <c r="CJ166" s="76"/>
      <c r="CK166" s="76"/>
      <c r="CL166" s="76"/>
      <c r="CM166" s="76"/>
      <c r="CN166" s="76"/>
      <c r="CO166" s="76"/>
      <c r="CP166" s="76"/>
      <c r="CQ166" s="76"/>
      <c r="CR166" s="76"/>
      <c r="CS166" s="76"/>
      <c r="CT166" s="76"/>
      <c r="CU166" s="76"/>
      <c r="CV166" s="76"/>
      <c r="CW166" s="76"/>
      <c r="CX166" s="76"/>
      <c r="CY166" s="76"/>
      <c r="CZ166" s="76"/>
      <c r="DA166" s="76"/>
      <c r="DB166" s="76"/>
      <c r="DC166" s="76"/>
      <c r="DD166" s="76"/>
      <c r="DE166" s="76"/>
      <c r="DF166" s="76"/>
      <c r="DG166" s="76"/>
      <c r="DH166" s="76"/>
      <c r="DI166" s="76"/>
      <c r="DJ166" s="76"/>
      <c r="DK166" s="76"/>
      <c r="DL166" s="76"/>
      <c r="DM166" s="76"/>
      <c r="DN166" s="76"/>
      <c r="DO166" s="76"/>
      <c r="DP166" s="76"/>
      <c r="DQ166" s="76"/>
      <c r="DR166" s="76"/>
      <c r="DS166" s="76"/>
      <c r="DT166" s="76"/>
      <c r="DU166" s="76"/>
      <c r="DV166" s="76"/>
      <c r="DW166" s="76"/>
      <c r="DX166" s="76"/>
      <c r="DY166" s="76"/>
      <c r="DZ166" s="76"/>
      <c r="EA166" s="76"/>
      <c r="EB166" s="76"/>
      <c r="EC166" s="76"/>
      <c r="ED166" s="76"/>
      <c r="EE166" s="76"/>
      <c r="EF166" s="76"/>
      <c r="EG166" s="76"/>
      <c r="EH166" s="76"/>
      <c r="EI166" s="76"/>
      <c r="EJ166" s="76"/>
      <c r="EK166" s="76"/>
      <c r="EL166" s="76"/>
      <c r="EM166" s="76"/>
      <c r="EN166" s="76"/>
      <c r="EO166" s="76"/>
      <c r="EP166" s="76"/>
      <c r="EQ166" s="76"/>
      <c r="ER166" s="76"/>
      <c r="ES166" s="76"/>
      <c r="ET166" s="76"/>
      <c r="EU166" s="76"/>
      <c r="EV166" s="76"/>
      <c r="EW166" s="76"/>
      <c r="EX166" s="76"/>
      <c r="EY166" s="76"/>
      <c r="EZ166" s="76"/>
      <c r="FA166" s="76"/>
      <c r="FB166" s="76"/>
      <c r="FC166" s="76"/>
      <c r="FD166" s="76"/>
      <c r="FE166" s="76"/>
      <c r="FF166" s="76"/>
      <c r="FG166" s="76"/>
      <c r="FH166" s="76"/>
      <c r="FI166" s="76"/>
      <c r="FJ166" s="76"/>
      <c r="FK166" s="76"/>
      <c r="FL166" s="76"/>
      <c r="FM166" s="76"/>
      <c r="FN166" s="76"/>
      <c r="FO166" s="76"/>
      <c r="FP166" s="76"/>
      <c r="FQ166" s="76"/>
      <c r="FR166" s="76"/>
      <c r="FS166" s="76"/>
      <c r="FT166" s="76"/>
      <c r="FU166" s="76"/>
      <c r="FV166" s="76"/>
      <c r="FW166" s="76"/>
      <c r="FX166" s="76"/>
      <c r="FY166" s="76"/>
      <c r="FZ166" s="76"/>
      <c r="GA166" s="76"/>
      <c r="GB166" s="76"/>
      <c r="GC166" s="76"/>
      <c r="GD166" s="76"/>
      <c r="GE166" s="76"/>
      <c r="GF166" s="76"/>
      <c r="GG166" s="76"/>
      <c r="GH166" s="76"/>
      <c r="GI166" s="76"/>
      <c r="GJ166" s="76"/>
      <c r="GK166" s="76"/>
      <c r="GL166" s="76"/>
      <c r="GM166" s="76"/>
      <c r="GN166" s="76"/>
      <c r="GO166" s="76"/>
      <c r="GP166" s="76"/>
      <c r="GQ166" s="76"/>
      <c r="GR166" s="76"/>
      <c r="GS166" s="76"/>
      <c r="GT166" s="76"/>
      <c r="GU166" s="76"/>
      <c r="GV166" s="76"/>
      <c r="GW166" s="76"/>
      <c r="GX166" s="76"/>
      <c r="GY166" s="76"/>
      <c r="GZ166" s="76"/>
      <c r="HA166" s="76"/>
      <c r="HB166" s="76"/>
      <c r="HC166" s="76"/>
      <c r="HD166" s="76"/>
      <c r="HE166" s="76"/>
      <c r="HF166" s="76"/>
      <c r="HG166" s="76"/>
      <c r="HH166" s="76"/>
      <c r="HI166" s="76"/>
      <c r="HJ166" s="76"/>
      <c r="HK166" s="76"/>
      <c r="HL166" s="76"/>
      <c r="HM166" s="76"/>
      <c r="HN166" s="76"/>
      <c r="HO166" s="76"/>
      <c r="HP166" s="76"/>
      <c r="HQ166" s="76"/>
      <c r="HR166" s="76"/>
      <c r="HS166" s="76"/>
      <c r="HT166" s="76"/>
      <c r="HU166" s="76"/>
      <c r="HV166" s="76"/>
      <c r="HW166" s="76"/>
      <c r="HX166" s="76"/>
      <c r="HY166" s="76"/>
      <c r="HZ166" s="76"/>
      <c r="IA166" s="76"/>
      <c r="IB166" s="76"/>
      <c r="IC166" s="76"/>
      <c r="ID166" s="76"/>
      <c r="IE166" s="76"/>
      <c r="IF166" s="76"/>
      <c r="IG166" s="76"/>
      <c r="IH166" s="76"/>
      <c r="II166" s="76"/>
      <c r="IJ166" s="76"/>
      <c r="IK166" s="76"/>
      <c r="IL166" s="76"/>
      <c r="IM166" s="76"/>
      <c r="IN166" s="76"/>
      <c r="IO166" s="76"/>
      <c r="IP166" s="76"/>
      <c r="IQ166" s="76"/>
      <c r="IR166" s="76"/>
      <c r="IS166" s="76"/>
      <c r="IT166" s="76"/>
      <c r="IU166" s="76"/>
      <c r="IV166" s="76"/>
      <c r="IW166" s="76"/>
      <c r="IX166" s="76"/>
      <c r="IY166" s="76"/>
      <c r="IZ166" s="76"/>
      <c r="JA166" s="76"/>
      <c r="JB166" s="76"/>
      <c r="JC166" s="76"/>
      <c r="JD166" s="76"/>
      <c r="JE166" s="76"/>
      <c r="JF166" s="76"/>
      <c r="JG166" s="76"/>
      <c r="JH166" s="76"/>
      <c r="JI166" s="76"/>
      <c r="JJ166" s="76"/>
      <c r="JK166" s="76"/>
      <c r="JL166" s="76"/>
      <c r="JM166" s="76"/>
      <c r="JN166" s="76"/>
      <c r="JO166" s="76"/>
      <c r="JP166" s="76"/>
      <c r="JQ166" s="76"/>
      <c r="JR166" s="76"/>
      <c r="JS166" s="76"/>
      <c r="JT166" s="76"/>
      <c r="JU166" s="76"/>
      <c r="JV166" s="76"/>
      <c r="JW166" s="76"/>
      <c r="JX166" s="76"/>
      <c r="JY166" s="76"/>
      <c r="JZ166" s="76"/>
      <c r="KA166" s="76"/>
      <c r="KB166" s="76"/>
      <c r="KC166" s="76"/>
      <c r="KD166" s="76"/>
      <c r="KE166" s="76"/>
      <c r="KF166" s="76"/>
      <c r="KG166" s="76"/>
      <c r="KH166" s="76"/>
      <c r="KI166" s="76"/>
      <c r="KJ166" s="76"/>
      <c r="KK166" s="76"/>
      <c r="KL166" s="76"/>
      <c r="KM166" s="76"/>
      <c r="KN166" s="76"/>
      <c r="KO166" s="76"/>
      <c r="KP166" s="76"/>
      <c r="KQ166" s="76"/>
      <c r="KR166" s="76"/>
      <c r="KS166" s="76"/>
      <c r="KT166" s="76"/>
      <c r="KU166" s="76"/>
      <c r="KV166" s="76"/>
      <c r="KW166" s="76"/>
      <c r="KX166" s="76"/>
      <c r="KY166" s="76"/>
      <c r="KZ166" s="76"/>
      <c r="LA166" s="76"/>
      <c r="LB166" s="76"/>
      <c r="LC166" s="76"/>
      <c r="LD166" s="76"/>
      <c r="LE166" s="76"/>
      <c r="LF166" s="76"/>
      <c r="LG166" s="76"/>
      <c r="LH166" s="76"/>
      <c r="LI166" s="76"/>
      <c r="LJ166" s="76"/>
      <c r="LK166" s="76"/>
      <c r="LL166" s="76"/>
      <c r="LM166" s="76"/>
      <c r="LN166" s="76"/>
      <c r="LO166" s="76"/>
      <c r="LP166" s="76"/>
      <c r="LQ166" s="76"/>
      <c r="LR166" s="76"/>
      <c r="LS166" s="76"/>
      <c r="LT166" s="76"/>
      <c r="LU166" s="76"/>
      <c r="LV166" s="76"/>
      <c r="LW166" s="76"/>
      <c r="LX166" s="76"/>
      <c r="LY166" s="76"/>
      <c r="LZ166" s="76"/>
      <c r="MA166" s="76"/>
      <c r="MB166" s="76"/>
      <c r="MC166" s="76"/>
      <c r="MD166" s="76"/>
      <c r="ME166" s="76"/>
      <c r="MF166" s="76"/>
      <c r="MG166" s="76"/>
      <c r="MH166" s="76"/>
      <c r="MI166" s="76"/>
      <c r="MJ166" s="76"/>
      <c r="MK166" s="76"/>
      <c r="ML166" s="76"/>
      <c r="MM166" s="76"/>
      <c r="MN166" s="76"/>
      <c r="MO166" s="76"/>
      <c r="MP166" s="76"/>
      <c r="MQ166" s="76"/>
      <c r="MR166" s="76"/>
      <c r="MS166" s="76"/>
      <c r="MT166" s="76"/>
      <c r="MU166" s="76"/>
      <c r="MV166" s="76"/>
      <c r="MW166" s="76"/>
      <c r="MX166" s="76"/>
      <c r="MY166" s="76"/>
      <c r="MZ166" s="76"/>
      <c r="NA166" s="76"/>
      <c r="NB166" s="76"/>
      <c r="NC166" s="76"/>
      <c r="ND166" s="76"/>
      <c r="NE166" s="76"/>
      <c r="NF166" s="76"/>
      <c r="NG166" s="76"/>
      <c r="NH166" s="76"/>
      <c r="NI166" s="76"/>
      <c r="NJ166" s="76"/>
      <c r="NK166" s="76"/>
      <c r="NL166" s="76"/>
      <c r="NM166" s="76"/>
      <c r="NN166" s="76"/>
      <c r="NO166" s="76"/>
      <c r="NP166" s="76"/>
      <c r="NQ166" s="76"/>
      <c r="NR166" s="76"/>
      <c r="NS166" s="76"/>
      <c r="NT166" s="76"/>
      <c r="NU166" s="76"/>
      <c r="NV166" s="76"/>
      <c r="NW166" s="76"/>
      <c r="NX166" s="76"/>
      <c r="NY166" s="76"/>
      <c r="NZ166" s="76"/>
      <c r="OA166" s="76"/>
      <c r="OB166" s="76"/>
      <c r="OC166" s="76"/>
      <c r="OD166" s="76"/>
      <c r="OE166" s="76"/>
      <c r="OF166" s="76"/>
      <c r="OG166" s="76"/>
      <c r="OH166" s="76"/>
      <c r="OI166" s="76"/>
      <c r="OJ166" s="76"/>
      <c r="OK166" s="76"/>
      <c r="OL166" s="76"/>
      <c r="OM166" s="76"/>
      <c r="ON166" s="76"/>
      <c r="OO166" s="76"/>
      <c r="OP166" s="76"/>
      <c r="OQ166" s="76"/>
      <c r="OR166" s="76"/>
      <c r="OS166" s="76"/>
      <c r="OT166" s="76"/>
      <c r="OU166" s="76"/>
      <c r="OV166" s="76"/>
      <c r="OW166" s="76"/>
      <c r="OX166" s="76"/>
      <c r="OY166" s="76"/>
      <c r="OZ166" s="76"/>
      <c r="PA166" s="76"/>
      <c r="PB166" s="76"/>
      <c r="PC166" s="76"/>
      <c r="PD166" s="76"/>
      <c r="PE166" s="76"/>
      <c r="PF166" s="76"/>
      <c r="PG166" s="76"/>
      <c r="PH166" s="76"/>
      <c r="PI166" s="76"/>
      <c r="PJ166" s="76"/>
      <c r="PK166" s="76"/>
      <c r="PL166" s="76"/>
      <c r="PM166" s="76"/>
      <c r="PN166" s="76"/>
      <c r="PO166" s="76"/>
      <c r="PP166" s="76"/>
      <c r="PQ166" s="76"/>
      <c r="PR166" s="76"/>
      <c r="PS166" s="76"/>
      <c r="PT166" s="76"/>
      <c r="PU166" s="76"/>
      <c r="PV166" s="76"/>
      <c r="PW166" s="76"/>
      <c r="PX166" s="76"/>
      <c r="PY166" s="76"/>
      <c r="PZ166" s="76"/>
      <c r="QA166" s="76"/>
      <c r="QB166" s="76"/>
      <c r="QC166" s="76"/>
      <c r="QD166" s="76"/>
      <c r="QE166" s="76"/>
      <c r="QF166" s="76"/>
      <c r="QG166" s="76"/>
      <c r="QH166" s="76"/>
      <c r="QI166" s="76"/>
      <c r="QJ166" s="76"/>
      <c r="QK166" s="76"/>
      <c r="QL166" s="76"/>
      <c r="QM166" s="76"/>
      <c r="QN166" s="76"/>
      <c r="QO166" s="76"/>
      <c r="QP166" s="76"/>
      <c r="QQ166" s="76"/>
      <c r="QR166" s="76"/>
      <c r="QS166" s="76"/>
      <c r="QT166" s="76"/>
      <c r="QU166" s="76"/>
      <c r="QV166" s="76"/>
      <c r="QW166" s="76"/>
      <c r="QX166" s="76"/>
      <c r="QY166" s="76"/>
      <c r="QZ166" s="76"/>
      <c r="RA166" s="76"/>
      <c r="RB166" s="76"/>
      <c r="RC166" s="76"/>
      <c r="RD166" s="76"/>
      <c r="RE166" s="76"/>
      <c r="RF166" s="76"/>
      <c r="RG166" s="76"/>
      <c r="RH166" s="76"/>
      <c r="RI166" s="76"/>
      <c r="RJ166" s="76"/>
      <c r="RK166" s="76"/>
      <c r="RL166" s="76"/>
      <c r="RM166" s="76"/>
      <c r="RN166" s="76"/>
      <c r="RO166" s="76"/>
      <c r="RP166" s="76"/>
      <c r="RQ166" s="76"/>
      <c r="RR166" s="76"/>
      <c r="RS166" s="76"/>
      <c r="RT166" s="76"/>
      <c r="RU166" s="76"/>
      <c r="RV166" s="76"/>
      <c r="RW166" s="76"/>
      <c r="RX166" s="76"/>
      <c r="RY166" s="76"/>
      <c r="RZ166" s="76"/>
      <c r="SA166" s="76"/>
      <c r="SB166" s="76"/>
      <c r="SC166" s="76"/>
      <c r="SD166" s="76"/>
      <c r="SE166" s="76"/>
      <c r="SF166" s="76"/>
      <c r="SG166" s="76"/>
      <c r="SH166" s="76"/>
      <c r="SI166" s="76"/>
      <c r="SJ166" s="76"/>
      <c r="SK166" s="76"/>
      <c r="SL166" s="76"/>
      <c r="SM166" s="76"/>
      <c r="SN166" s="76"/>
      <c r="SO166" s="76"/>
      <c r="SP166" s="76"/>
      <c r="SQ166" s="76"/>
      <c r="SR166" s="76"/>
      <c r="SS166" s="76"/>
      <c r="ST166" s="76"/>
      <c r="SU166" s="76"/>
      <c r="SV166" s="76"/>
      <c r="SW166" s="76"/>
      <c r="SX166" s="76"/>
      <c r="SY166" s="76"/>
      <c r="SZ166" s="76"/>
      <c r="TA166" s="76"/>
      <c r="TB166" s="76"/>
      <c r="TC166" s="76"/>
      <c r="TD166" s="76"/>
      <c r="TE166" s="76"/>
      <c r="TF166" s="76"/>
      <c r="TG166" s="76"/>
      <c r="TH166" s="76"/>
      <c r="TI166" s="76"/>
      <c r="TJ166" s="76"/>
      <c r="TK166" s="76"/>
      <c r="TL166" s="76"/>
      <c r="TM166" s="76"/>
      <c r="TN166" s="76"/>
      <c r="TO166" s="76"/>
      <c r="TP166" s="76"/>
      <c r="TQ166" s="76"/>
      <c r="TR166" s="76"/>
      <c r="TS166" s="76"/>
      <c r="TT166" s="76"/>
      <c r="TU166" s="76"/>
      <c r="TV166" s="76"/>
      <c r="TW166" s="76"/>
      <c r="TX166" s="76"/>
      <c r="TY166" s="76"/>
      <c r="TZ166" s="76"/>
      <c r="UA166" s="76"/>
      <c r="UB166" s="76"/>
      <c r="UC166" s="76"/>
      <c r="UD166" s="76"/>
      <c r="UE166" s="76"/>
      <c r="UF166" s="76"/>
      <c r="UG166" s="76"/>
      <c r="UH166" s="76"/>
      <c r="UI166" s="76"/>
      <c r="UJ166" s="76"/>
      <c r="UK166" s="76"/>
      <c r="UL166" s="76"/>
      <c r="UM166" s="76"/>
      <c r="UN166" s="76"/>
      <c r="UO166" s="76"/>
      <c r="UP166" s="76"/>
      <c r="UQ166" s="76"/>
      <c r="UR166" s="76"/>
      <c r="US166" s="76"/>
      <c r="UT166" s="76"/>
      <c r="UU166" s="76"/>
      <c r="UV166" s="76"/>
      <c r="UW166" s="76"/>
      <c r="UX166" s="76"/>
      <c r="UY166" s="76"/>
      <c r="UZ166" s="76"/>
      <c r="VA166" s="76"/>
      <c r="VB166" s="76"/>
      <c r="VC166" s="76"/>
      <c r="VD166" s="76"/>
      <c r="VE166" s="76"/>
      <c r="VF166" s="76"/>
      <c r="VG166" s="76"/>
      <c r="VH166" s="76"/>
      <c r="VI166" s="76"/>
      <c r="VJ166" s="76"/>
      <c r="VK166" s="76"/>
      <c r="VL166" s="76"/>
      <c r="VM166" s="76"/>
      <c r="VN166" s="76"/>
      <c r="VO166" s="76"/>
      <c r="VP166" s="76"/>
      <c r="VQ166" s="76"/>
      <c r="VR166" s="76"/>
      <c r="VS166" s="76"/>
      <c r="VT166" s="76"/>
      <c r="VU166" s="76"/>
      <c r="VV166" s="76"/>
      <c r="VW166" s="76"/>
      <c r="VX166" s="76"/>
      <c r="VY166" s="76"/>
      <c r="VZ166" s="76"/>
      <c r="WA166" s="76"/>
      <c r="WB166" s="76"/>
      <c r="WC166" s="76"/>
      <c r="WD166" s="76"/>
      <c r="WE166" s="76"/>
      <c r="WF166" s="76"/>
      <c r="WG166" s="76"/>
      <c r="WH166" s="76"/>
      <c r="WI166" s="76"/>
      <c r="WJ166" s="76"/>
      <c r="WK166" s="76"/>
      <c r="WL166" s="76"/>
      <c r="WM166" s="76"/>
      <c r="WN166" s="76"/>
      <c r="WO166" s="76"/>
      <c r="WP166" s="76"/>
      <c r="WQ166" s="76"/>
      <c r="WR166" s="76"/>
      <c r="WS166" s="76"/>
      <c r="WT166" s="76"/>
      <c r="WU166" s="76"/>
      <c r="WV166" s="76"/>
      <c r="WW166" s="76"/>
      <c r="WX166" s="76"/>
      <c r="WY166" s="76"/>
      <c r="WZ166" s="76"/>
      <c r="XA166" s="76"/>
      <c r="XB166" s="76"/>
      <c r="XC166" s="76"/>
      <c r="XD166" s="76"/>
      <c r="XE166" s="76"/>
      <c r="XF166" s="76"/>
      <c r="XG166" s="76"/>
      <c r="XH166" s="76"/>
      <c r="XI166" s="76"/>
      <c r="XJ166" s="76"/>
      <c r="XK166" s="76"/>
      <c r="XL166" s="76"/>
      <c r="XM166" s="76"/>
      <c r="XN166" s="76"/>
      <c r="XO166" s="76"/>
      <c r="XP166" s="76"/>
      <c r="XQ166" s="76"/>
      <c r="XR166" s="76"/>
      <c r="XS166" s="76"/>
      <c r="XT166" s="76"/>
      <c r="XU166" s="76"/>
      <c r="XV166" s="76"/>
      <c r="XW166" s="76"/>
      <c r="XX166" s="76"/>
      <c r="XY166" s="76"/>
      <c r="XZ166" s="76"/>
      <c r="YA166" s="76"/>
      <c r="YB166" s="76"/>
      <c r="YC166" s="76"/>
      <c r="YD166" s="76"/>
      <c r="YE166" s="76"/>
      <c r="YF166" s="76"/>
      <c r="YG166" s="76"/>
      <c r="YH166" s="76"/>
      <c r="YI166" s="76"/>
      <c r="YJ166" s="76"/>
      <c r="YK166" s="76"/>
      <c r="YL166" s="76"/>
      <c r="YM166" s="76"/>
      <c r="YN166" s="76"/>
      <c r="YO166" s="76"/>
      <c r="YP166" s="76"/>
      <c r="YQ166" s="76"/>
      <c r="YR166" s="76"/>
      <c r="YS166" s="76"/>
      <c r="YT166" s="76"/>
      <c r="YU166" s="76"/>
      <c r="YV166" s="76"/>
      <c r="YW166" s="76"/>
      <c r="YX166" s="76"/>
      <c r="YY166" s="76"/>
      <c r="YZ166" s="76"/>
      <c r="ZA166" s="76"/>
      <c r="ZB166" s="76"/>
      <c r="ZC166" s="76"/>
      <c r="ZD166" s="76"/>
      <c r="ZE166" s="76"/>
      <c r="ZF166" s="76"/>
      <c r="ZG166" s="76"/>
      <c r="ZH166" s="76"/>
      <c r="ZI166" s="76"/>
      <c r="ZJ166" s="76"/>
      <c r="ZK166" s="76"/>
      <c r="ZL166" s="76"/>
      <c r="ZM166" s="76"/>
      <c r="ZN166" s="76"/>
      <c r="ZO166" s="76"/>
      <c r="ZP166" s="76"/>
      <c r="ZQ166" s="76"/>
      <c r="ZR166" s="76"/>
      <c r="ZS166" s="76"/>
      <c r="ZT166" s="76"/>
      <c r="ZU166" s="76"/>
      <c r="ZV166" s="76"/>
      <c r="ZW166" s="76"/>
      <c r="ZX166" s="76"/>
      <c r="ZY166" s="76"/>
      <c r="ZZ166" s="76"/>
      <c r="AAA166" s="76"/>
      <c r="AAB166" s="76"/>
      <c r="AAC166" s="76"/>
      <c r="AAD166" s="76"/>
      <c r="AAE166" s="76"/>
      <c r="AAF166" s="76"/>
      <c r="AAG166" s="76"/>
      <c r="AAH166" s="76"/>
      <c r="AAI166" s="76"/>
      <c r="AAJ166" s="76"/>
      <c r="AAK166" s="76"/>
      <c r="AAL166" s="76"/>
      <c r="AAM166" s="76"/>
      <c r="AAN166" s="76"/>
      <c r="AAO166" s="76"/>
      <c r="AAP166" s="76"/>
      <c r="AAQ166" s="76"/>
      <c r="AAR166" s="76"/>
      <c r="AAS166" s="76"/>
      <c r="AAT166" s="76"/>
      <c r="AAU166" s="76"/>
      <c r="AAV166" s="76"/>
      <c r="AAW166" s="76"/>
      <c r="AAX166" s="76"/>
      <c r="AAY166" s="76"/>
      <c r="AAZ166" s="76"/>
      <c r="ABA166" s="76"/>
      <c r="ABB166" s="76"/>
      <c r="ABC166" s="76"/>
      <c r="ABD166" s="76"/>
      <c r="ABE166" s="76"/>
      <c r="ABF166" s="76"/>
      <c r="ABG166" s="76"/>
      <c r="ABH166" s="76"/>
      <c r="ABI166" s="76"/>
      <c r="ABJ166" s="76"/>
      <c r="ABK166" s="76"/>
      <c r="ABL166" s="76"/>
      <c r="ABM166" s="76"/>
      <c r="ABN166" s="76"/>
      <c r="ABO166" s="76"/>
      <c r="ABP166" s="76"/>
      <c r="ABQ166" s="76"/>
      <c r="ABR166" s="76"/>
      <c r="ABS166" s="76"/>
      <c r="ABT166" s="76"/>
      <c r="ABU166" s="76"/>
      <c r="ABV166" s="76"/>
      <c r="ABW166" s="76"/>
      <c r="ABX166" s="76"/>
      <c r="ABY166" s="76"/>
      <c r="ABZ166" s="76"/>
      <c r="ACA166" s="76"/>
      <c r="ACB166" s="76"/>
      <c r="ACC166" s="76"/>
      <c r="ACD166" s="76"/>
      <c r="ACE166" s="76"/>
      <c r="ACF166" s="76"/>
      <c r="ACG166" s="76"/>
      <c r="ACH166" s="76"/>
      <c r="ACI166" s="76"/>
      <c r="ACJ166" s="76"/>
      <c r="ACK166" s="76"/>
      <c r="ACL166" s="76"/>
      <c r="ACM166" s="76"/>
      <c r="ACN166" s="76"/>
      <c r="ACO166" s="76"/>
      <c r="ACP166" s="76"/>
      <c r="ACQ166" s="76"/>
      <c r="ACR166" s="76"/>
      <c r="ACS166" s="76"/>
      <c r="ACT166" s="76"/>
      <c r="ACU166" s="76"/>
      <c r="ACV166" s="76"/>
      <c r="ACW166" s="76"/>
      <c r="ACX166" s="76"/>
      <c r="ACY166" s="76"/>
      <c r="ACZ166" s="76"/>
      <c r="ADA166" s="76"/>
      <c r="ADB166" s="76"/>
      <c r="ADC166" s="76"/>
      <c r="ADD166" s="76"/>
      <c r="ADE166" s="76"/>
      <c r="ADF166" s="76"/>
      <c r="ADG166" s="76"/>
      <c r="ADH166" s="76"/>
      <c r="ADI166" s="76"/>
      <c r="ADJ166" s="76"/>
      <c r="ADK166" s="76"/>
      <c r="ADL166" s="76"/>
      <c r="ADM166" s="76"/>
      <c r="ADN166" s="76"/>
      <c r="ADO166" s="76"/>
      <c r="ADP166" s="76"/>
      <c r="ADQ166" s="76"/>
      <c r="ADR166" s="76"/>
      <c r="ADS166" s="76"/>
      <c r="ADT166" s="76"/>
      <c r="ADU166" s="76"/>
      <c r="ADV166" s="76"/>
      <c r="ADW166" s="76"/>
      <c r="ADX166" s="76"/>
      <c r="ADY166" s="76"/>
      <c r="ADZ166" s="76"/>
      <c r="AEA166" s="76"/>
      <c r="AEB166" s="76"/>
      <c r="AEC166" s="76"/>
      <c r="AED166" s="76"/>
      <c r="AEE166" s="76"/>
      <c r="AEF166" s="76"/>
      <c r="AEG166" s="76"/>
      <c r="AEH166" s="76"/>
      <c r="AEI166" s="76"/>
      <c r="AEJ166" s="76"/>
      <c r="AEK166" s="76"/>
      <c r="AEL166" s="76"/>
      <c r="AEM166" s="76"/>
      <c r="AEN166" s="76"/>
      <c r="AEO166" s="76"/>
      <c r="AEP166" s="76"/>
      <c r="AEQ166" s="76"/>
      <c r="AER166" s="76"/>
      <c r="AES166" s="76"/>
      <c r="AET166" s="76"/>
      <c r="AEU166" s="76"/>
      <c r="AEV166" s="76"/>
      <c r="AEW166" s="76"/>
      <c r="AEX166" s="76"/>
      <c r="AEY166" s="76"/>
      <c r="AEZ166" s="76"/>
      <c r="AFA166" s="76"/>
      <c r="AFB166" s="76"/>
      <c r="AFC166" s="76"/>
      <c r="AFD166" s="76"/>
      <c r="AFE166" s="76"/>
      <c r="AFF166" s="76"/>
      <c r="AFG166" s="76"/>
      <c r="AFH166" s="76"/>
      <c r="AFI166" s="76"/>
      <c r="AFJ166" s="76"/>
      <c r="AFK166" s="76"/>
      <c r="AFL166" s="76"/>
      <c r="AFM166" s="76"/>
      <c r="AFN166" s="76"/>
      <c r="AFO166" s="76"/>
      <c r="AFP166" s="76"/>
      <c r="AFQ166" s="76"/>
      <c r="AFR166" s="76"/>
      <c r="AFS166" s="76"/>
      <c r="AFT166" s="76"/>
      <c r="AFU166" s="76"/>
      <c r="AFV166" s="76"/>
      <c r="AFW166" s="76"/>
      <c r="AFX166" s="76"/>
      <c r="AFY166" s="76"/>
      <c r="AFZ166" s="76"/>
      <c r="AGA166" s="76"/>
      <c r="AGB166" s="76"/>
      <c r="AGC166" s="76"/>
      <c r="AGD166" s="76"/>
      <c r="AGE166" s="76"/>
      <c r="AGF166" s="76"/>
      <c r="AGG166" s="76"/>
      <c r="AGH166" s="76"/>
      <c r="AGI166" s="76"/>
      <c r="AGJ166" s="76"/>
      <c r="AGK166" s="76"/>
      <c r="AGL166" s="76"/>
      <c r="AGM166" s="76"/>
      <c r="AGN166" s="76"/>
      <c r="AGO166" s="76"/>
      <c r="AGP166" s="76"/>
      <c r="AGQ166" s="76"/>
      <c r="AGR166" s="76"/>
      <c r="AGS166" s="76"/>
      <c r="AGT166" s="76"/>
      <c r="AGU166" s="76"/>
      <c r="AGV166" s="76"/>
      <c r="AGW166" s="76"/>
      <c r="AGX166" s="76"/>
      <c r="AGY166" s="76"/>
      <c r="AGZ166" s="76"/>
      <c r="AHA166" s="76"/>
      <c r="AHB166" s="76"/>
      <c r="AHC166" s="76"/>
      <c r="AHD166" s="76"/>
      <c r="AHE166" s="76"/>
      <c r="AHF166" s="76"/>
      <c r="AHG166" s="76"/>
      <c r="AHH166" s="76"/>
      <c r="AHI166" s="76"/>
      <c r="AHJ166" s="76"/>
      <c r="AHK166" s="76"/>
      <c r="AHL166" s="76"/>
      <c r="AHM166" s="76"/>
      <c r="AHN166" s="76"/>
      <c r="AHO166" s="76"/>
      <c r="AHP166" s="76"/>
      <c r="AHQ166" s="76"/>
      <c r="AHR166" s="76"/>
      <c r="AHS166" s="76"/>
      <c r="AHT166" s="76"/>
      <c r="AHU166" s="76"/>
      <c r="AHV166" s="76"/>
      <c r="AHW166" s="76"/>
      <c r="AHX166" s="76"/>
      <c r="AHY166" s="76"/>
      <c r="AHZ166" s="76"/>
      <c r="AIA166" s="76"/>
      <c r="AIB166" s="76"/>
      <c r="AIC166" s="76"/>
      <c r="AID166" s="76"/>
      <c r="AIE166" s="76"/>
      <c r="AIF166" s="76"/>
      <c r="AIG166" s="76"/>
      <c r="AIH166" s="76"/>
      <c r="AII166" s="76"/>
      <c r="AIJ166" s="76"/>
      <c r="AIK166" s="76"/>
      <c r="AIL166" s="76"/>
      <c r="AIM166" s="76"/>
      <c r="AIN166" s="76"/>
      <c r="AIO166" s="76"/>
      <c r="AIP166" s="76"/>
      <c r="AIQ166" s="76"/>
      <c r="AIR166" s="76"/>
      <c r="AIS166" s="76"/>
      <c r="AIT166" s="76"/>
      <c r="AIU166" s="76"/>
      <c r="AIV166" s="76"/>
      <c r="AIW166" s="76"/>
      <c r="AIX166" s="76"/>
      <c r="AIY166" s="76"/>
      <c r="AIZ166" s="76"/>
      <c r="AJA166" s="76"/>
      <c r="AJB166" s="76"/>
      <c r="AJC166" s="76"/>
      <c r="AJD166" s="76"/>
      <c r="AJE166" s="76"/>
      <c r="AJF166" s="76"/>
      <c r="AJG166" s="76"/>
      <c r="AJH166" s="76"/>
      <c r="AJI166" s="76"/>
      <c r="AJJ166" s="76"/>
      <c r="AJK166" s="76"/>
      <c r="AJL166" s="76"/>
      <c r="AJM166" s="76"/>
      <c r="AJN166" s="76"/>
      <c r="AJO166" s="76"/>
      <c r="AJP166" s="76"/>
      <c r="AJQ166" s="76"/>
      <c r="AJR166" s="76"/>
      <c r="AJS166" s="76"/>
      <c r="AJT166" s="76"/>
      <c r="AJU166" s="76"/>
      <c r="AJV166" s="76"/>
      <c r="AJW166" s="76"/>
      <c r="AJX166" s="76"/>
      <c r="AJY166" s="76"/>
      <c r="AJZ166" s="76"/>
      <c r="AKA166" s="76"/>
      <c r="AKB166" s="76"/>
      <c r="AKC166" s="76"/>
      <c r="AKD166" s="76"/>
      <c r="AKE166" s="76"/>
      <c r="AKF166" s="76"/>
      <c r="AKG166" s="76"/>
      <c r="AKH166" s="76"/>
      <c r="AKI166" s="76"/>
      <c r="AKJ166" s="76"/>
      <c r="AKK166" s="76"/>
      <c r="AKL166" s="76"/>
      <c r="AKM166" s="76"/>
      <c r="AKN166" s="76"/>
      <c r="AKO166" s="76"/>
      <c r="AKP166" s="76"/>
      <c r="AKQ166" s="76"/>
      <c r="AKR166" s="76"/>
      <c r="AKS166" s="76"/>
      <c r="AKT166" s="76"/>
      <c r="AKU166" s="76"/>
      <c r="AKV166" s="76"/>
      <c r="AKW166" s="76"/>
      <c r="AKX166" s="76"/>
      <c r="AKY166" s="76"/>
      <c r="AKZ166" s="76"/>
      <c r="ALA166" s="76"/>
      <c r="ALB166" s="76"/>
      <c r="ALC166" s="76"/>
      <c r="ALD166" s="76"/>
      <c r="ALE166" s="76"/>
      <c r="ALF166" s="76"/>
      <c r="ALG166" s="76"/>
      <c r="ALH166" s="76"/>
      <c r="ALI166" s="76"/>
      <c r="ALJ166" s="76"/>
      <c r="ALK166" s="76"/>
      <c r="ALL166" s="76"/>
      <c r="ALM166" s="76"/>
      <c r="ALN166" s="76"/>
      <c r="ALO166" s="76"/>
      <c r="ALP166" s="76"/>
      <c r="ALQ166" s="76"/>
      <c r="ALR166" s="76"/>
      <c r="ALS166" s="76"/>
      <c r="ALT166" s="76"/>
      <c r="ALU166" s="76"/>
      <c r="ALV166" s="76"/>
      <c r="ALW166" s="76"/>
      <c r="ALX166" s="76"/>
      <c r="ALY166" s="76"/>
      <c r="ALZ166" s="76"/>
      <c r="AMA166" s="76"/>
      <c r="AMB166" s="76"/>
      <c r="AMC166" s="76"/>
      <c r="AMD166" s="76"/>
      <c r="AME166" s="76"/>
    </row>
    <row r="167" spans="1:1019" s="80" customFormat="1" ht="25.5">
      <c r="A167" s="20" t="s">
        <v>275</v>
      </c>
      <c r="B167" s="21">
        <v>5213409</v>
      </c>
      <c r="C167" s="21" t="s">
        <v>96</v>
      </c>
      <c r="D167" s="71" t="s">
        <v>122</v>
      </c>
      <c r="E167" s="22" t="s">
        <v>55</v>
      </c>
      <c r="F167" s="59">
        <v>2519.81</v>
      </c>
      <c r="G167" s="23">
        <v>102.62</v>
      </c>
      <c r="H167" s="69">
        <f t="shared" si="57"/>
        <v>0.21229999999999999</v>
      </c>
      <c r="I167" s="23">
        <f t="shared" si="58"/>
        <v>124.41</v>
      </c>
      <c r="J167" s="23">
        <f t="shared" si="59"/>
        <v>313489.56</v>
      </c>
      <c r="K167" s="78">
        <f t="shared" si="60"/>
        <v>258582.90220000001</v>
      </c>
      <c r="L167" s="76"/>
      <c r="M167" s="79"/>
      <c r="N167" s="76"/>
      <c r="O167" s="76"/>
      <c r="P167" s="76"/>
      <c r="Q167" s="76"/>
      <c r="R167" s="76"/>
      <c r="S167" s="76"/>
      <c r="T167" s="76"/>
      <c r="U167" s="76"/>
      <c r="V167" s="76"/>
      <c r="W167" s="76"/>
      <c r="X167" s="76"/>
      <c r="Y167" s="76"/>
      <c r="Z167" s="76"/>
      <c r="AA167" s="76"/>
      <c r="AB167" s="76"/>
      <c r="AC167" s="76"/>
      <c r="AD167" s="76"/>
      <c r="AE167" s="76"/>
      <c r="AF167" s="76"/>
      <c r="AG167" s="76"/>
      <c r="AH167" s="76"/>
      <c r="AI167" s="76"/>
      <c r="AJ167" s="76"/>
      <c r="AK167" s="76"/>
      <c r="AL167" s="76"/>
      <c r="AM167" s="76"/>
      <c r="AN167" s="76"/>
      <c r="AO167" s="76"/>
      <c r="AP167" s="76"/>
      <c r="AQ167" s="76"/>
      <c r="AR167" s="76"/>
      <c r="AS167" s="76"/>
      <c r="AT167" s="76"/>
      <c r="AU167" s="76"/>
      <c r="AV167" s="76"/>
      <c r="AW167" s="76"/>
      <c r="AX167" s="76"/>
      <c r="AY167" s="76"/>
      <c r="AZ167" s="76"/>
      <c r="BA167" s="76"/>
      <c r="BB167" s="76"/>
      <c r="BC167" s="76"/>
      <c r="BD167" s="76"/>
      <c r="BE167" s="76"/>
      <c r="BF167" s="76"/>
      <c r="BG167" s="76"/>
      <c r="BH167" s="76"/>
      <c r="BI167" s="76"/>
      <c r="BJ167" s="76"/>
      <c r="BK167" s="76"/>
      <c r="BL167" s="76"/>
      <c r="BM167" s="76"/>
      <c r="BN167" s="76"/>
      <c r="BO167" s="76"/>
      <c r="BP167" s="76"/>
      <c r="BQ167" s="76"/>
      <c r="BR167" s="76"/>
      <c r="BS167" s="76"/>
      <c r="BT167" s="76"/>
      <c r="BU167" s="76"/>
      <c r="BV167" s="76"/>
      <c r="BW167" s="76"/>
      <c r="BX167" s="76"/>
      <c r="BY167" s="76"/>
      <c r="BZ167" s="76"/>
      <c r="CA167" s="76"/>
      <c r="CB167" s="76"/>
      <c r="CC167" s="76"/>
      <c r="CD167" s="76"/>
      <c r="CE167" s="76"/>
      <c r="CF167" s="76"/>
      <c r="CG167" s="76"/>
      <c r="CH167" s="76"/>
      <c r="CI167" s="76"/>
      <c r="CJ167" s="76"/>
      <c r="CK167" s="76"/>
      <c r="CL167" s="76"/>
      <c r="CM167" s="76"/>
      <c r="CN167" s="76"/>
      <c r="CO167" s="76"/>
      <c r="CP167" s="76"/>
      <c r="CQ167" s="76"/>
      <c r="CR167" s="76"/>
      <c r="CS167" s="76"/>
      <c r="CT167" s="76"/>
      <c r="CU167" s="76"/>
      <c r="CV167" s="76"/>
      <c r="CW167" s="76"/>
      <c r="CX167" s="76"/>
      <c r="CY167" s="76"/>
      <c r="CZ167" s="76"/>
      <c r="DA167" s="76"/>
      <c r="DB167" s="76"/>
      <c r="DC167" s="76"/>
      <c r="DD167" s="76"/>
      <c r="DE167" s="76"/>
      <c r="DF167" s="76"/>
      <c r="DG167" s="76"/>
      <c r="DH167" s="76"/>
      <c r="DI167" s="76"/>
      <c r="DJ167" s="76"/>
      <c r="DK167" s="76"/>
      <c r="DL167" s="76"/>
      <c r="DM167" s="76"/>
      <c r="DN167" s="76"/>
      <c r="DO167" s="76"/>
      <c r="DP167" s="76"/>
      <c r="DQ167" s="76"/>
      <c r="DR167" s="76"/>
      <c r="DS167" s="76"/>
      <c r="DT167" s="76"/>
      <c r="DU167" s="76"/>
      <c r="DV167" s="76"/>
      <c r="DW167" s="76"/>
      <c r="DX167" s="76"/>
      <c r="DY167" s="76"/>
      <c r="DZ167" s="76"/>
      <c r="EA167" s="76"/>
      <c r="EB167" s="76"/>
      <c r="EC167" s="76"/>
      <c r="ED167" s="76"/>
      <c r="EE167" s="76"/>
      <c r="EF167" s="76"/>
      <c r="EG167" s="76"/>
      <c r="EH167" s="76"/>
      <c r="EI167" s="76"/>
      <c r="EJ167" s="76"/>
      <c r="EK167" s="76"/>
      <c r="EL167" s="76"/>
      <c r="EM167" s="76"/>
      <c r="EN167" s="76"/>
      <c r="EO167" s="76"/>
      <c r="EP167" s="76"/>
      <c r="EQ167" s="76"/>
      <c r="ER167" s="76"/>
      <c r="ES167" s="76"/>
      <c r="ET167" s="76"/>
      <c r="EU167" s="76"/>
      <c r="EV167" s="76"/>
      <c r="EW167" s="76"/>
      <c r="EX167" s="76"/>
      <c r="EY167" s="76"/>
      <c r="EZ167" s="76"/>
      <c r="FA167" s="76"/>
      <c r="FB167" s="76"/>
      <c r="FC167" s="76"/>
      <c r="FD167" s="76"/>
      <c r="FE167" s="76"/>
      <c r="FF167" s="76"/>
      <c r="FG167" s="76"/>
      <c r="FH167" s="76"/>
      <c r="FI167" s="76"/>
      <c r="FJ167" s="76"/>
      <c r="FK167" s="76"/>
      <c r="FL167" s="76"/>
      <c r="FM167" s="76"/>
      <c r="FN167" s="76"/>
      <c r="FO167" s="76"/>
      <c r="FP167" s="76"/>
      <c r="FQ167" s="76"/>
      <c r="FR167" s="76"/>
      <c r="FS167" s="76"/>
      <c r="FT167" s="76"/>
      <c r="FU167" s="76"/>
      <c r="FV167" s="76"/>
      <c r="FW167" s="76"/>
      <c r="FX167" s="76"/>
      <c r="FY167" s="76"/>
      <c r="FZ167" s="76"/>
      <c r="GA167" s="76"/>
      <c r="GB167" s="76"/>
      <c r="GC167" s="76"/>
      <c r="GD167" s="76"/>
      <c r="GE167" s="76"/>
      <c r="GF167" s="76"/>
      <c r="GG167" s="76"/>
      <c r="GH167" s="76"/>
      <c r="GI167" s="76"/>
      <c r="GJ167" s="76"/>
      <c r="GK167" s="76"/>
      <c r="GL167" s="76"/>
      <c r="GM167" s="76"/>
      <c r="GN167" s="76"/>
      <c r="GO167" s="76"/>
      <c r="GP167" s="76"/>
      <c r="GQ167" s="76"/>
      <c r="GR167" s="76"/>
      <c r="GS167" s="76"/>
      <c r="GT167" s="76"/>
      <c r="GU167" s="76"/>
      <c r="GV167" s="76"/>
      <c r="GW167" s="76"/>
      <c r="GX167" s="76"/>
      <c r="GY167" s="76"/>
      <c r="GZ167" s="76"/>
      <c r="HA167" s="76"/>
      <c r="HB167" s="76"/>
      <c r="HC167" s="76"/>
      <c r="HD167" s="76"/>
      <c r="HE167" s="76"/>
      <c r="HF167" s="76"/>
      <c r="HG167" s="76"/>
      <c r="HH167" s="76"/>
      <c r="HI167" s="76"/>
      <c r="HJ167" s="76"/>
      <c r="HK167" s="76"/>
      <c r="HL167" s="76"/>
      <c r="HM167" s="76"/>
      <c r="HN167" s="76"/>
      <c r="HO167" s="76"/>
      <c r="HP167" s="76"/>
      <c r="HQ167" s="76"/>
      <c r="HR167" s="76"/>
      <c r="HS167" s="76"/>
      <c r="HT167" s="76"/>
      <c r="HU167" s="76"/>
      <c r="HV167" s="76"/>
      <c r="HW167" s="76"/>
      <c r="HX167" s="76"/>
      <c r="HY167" s="76"/>
      <c r="HZ167" s="76"/>
      <c r="IA167" s="76"/>
      <c r="IB167" s="76"/>
      <c r="IC167" s="76"/>
      <c r="ID167" s="76"/>
      <c r="IE167" s="76"/>
      <c r="IF167" s="76"/>
      <c r="IG167" s="76"/>
      <c r="IH167" s="76"/>
      <c r="II167" s="76"/>
      <c r="IJ167" s="76"/>
      <c r="IK167" s="76"/>
      <c r="IL167" s="76"/>
      <c r="IM167" s="76"/>
      <c r="IN167" s="76"/>
      <c r="IO167" s="76"/>
      <c r="IP167" s="76"/>
      <c r="IQ167" s="76"/>
      <c r="IR167" s="76"/>
      <c r="IS167" s="76"/>
      <c r="IT167" s="76"/>
      <c r="IU167" s="76"/>
      <c r="IV167" s="76"/>
      <c r="IW167" s="76"/>
      <c r="IX167" s="76"/>
      <c r="IY167" s="76"/>
      <c r="IZ167" s="76"/>
      <c r="JA167" s="76"/>
      <c r="JB167" s="76"/>
      <c r="JC167" s="76"/>
      <c r="JD167" s="76"/>
      <c r="JE167" s="76"/>
      <c r="JF167" s="76"/>
      <c r="JG167" s="76"/>
      <c r="JH167" s="76"/>
      <c r="JI167" s="76"/>
      <c r="JJ167" s="76"/>
      <c r="JK167" s="76"/>
      <c r="JL167" s="76"/>
      <c r="JM167" s="76"/>
      <c r="JN167" s="76"/>
      <c r="JO167" s="76"/>
      <c r="JP167" s="76"/>
      <c r="JQ167" s="76"/>
      <c r="JR167" s="76"/>
      <c r="JS167" s="76"/>
      <c r="JT167" s="76"/>
      <c r="JU167" s="76"/>
      <c r="JV167" s="76"/>
      <c r="JW167" s="76"/>
      <c r="JX167" s="76"/>
      <c r="JY167" s="76"/>
      <c r="JZ167" s="76"/>
      <c r="KA167" s="76"/>
      <c r="KB167" s="76"/>
      <c r="KC167" s="76"/>
      <c r="KD167" s="76"/>
      <c r="KE167" s="76"/>
      <c r="KF167" s="76"/>
      <c r="KG167" s="76"/>
      <c r="KH167" s="76"/>
      <c r="KI167" s="76"/>
      <c r="KJ167" s="76"/>
      <c r="KK167" s="76"/>
      <c r="KL167" s="76"/>
      <c r="KM167" s="76"/>
      <c r="KN167" s="76"/>
      <c r="KO167" s="76"/>
      <c r="KP167" s="76"/>
      <c r="KQ167" s="76"/>
      <c r="KR167" s="76"/>
      <c r="KS167" s="76"/>
      <c r="KT167" s="76"/>
      <c r="KU167" s="76"/>
      <c r="KV167" s="76"/>
      <c r="KW167" s="76"/>
      <c r="KX167" s="76"/>
      <c r="KY167" s="76"/>
      <c r="KZ167" s="76"/>
      <c r="LA167" s="76"/>
      <c r="LB167" s="76"/>
      <c r="LC167" s="76"/>
      <c r="LD167" s="76"/>
      <c r="LE167" s="76"/>
      <c r="LF167" s="76"/>
      <c r="LG167" s="76"/>
      <c r="LH167" s="76"/>
      <c r="LI167" s="76"/>
      <c r="LJ167" s="76"/>
      <c r="LK167" s="76"/>
      <c r="LL167" s="76"/>
      <c r="LM167" s="76"/>
      <c r="LN167" s="76"/>
      <c r="LO167" s="76"/>
      <c r="LP167" s="76"/>
      <c r="LQ167" s="76"/>
      <c r="LR167" s="76"/>
      <c r="LS167" s="76"/>
      <c r="LT167" s="76"/>
      <c r="LU167" s="76"/>
      <c r="LV167" s="76"/>
      <c r="LW167" s="76"/>
      <c r="LX167" s="76"/>
      <c r="LY167" s="76"/>
      <c r="LZ167" s="76"/>
      <c r="MA167" s="76"/>
      <c r="MB167" s="76"/>
      <c r="MC167" s="76"/>
      <c r="MD167" s="76"/>
      <c r="ME167" s="76"/>
      <c r="MF167" s="76"/>
      <c r="MG167" s="76"/>
      <c r="MH167" s="76"/>
      <c r="MI167" s="76"/>
      <c r="MJ167" s="76"/>
      <c r="MK167" s="76"/>
      <c r="ML167" s="76"/>
      <c r="MM167" s="76"/>
      <c r="MN167" s="76"/>
      <c r="MO167" s="76"/>
      <c r="MP167" s="76"/>
      <c r="MQ167" s="76"/>
      <c r="MR167" s="76"/>
      <c r="MS167" s="76"/>
      <c r="MT167" s="76"/>
      <c r="MU167" s="76"/>
      <c r="MV167" s="76"/>
      <c r="MW167" s="76"/>
      <c r="MX167" s="76"/>
      <c r="MY167" s="76"/>
      <c r="MZ167" s="76"/>
      <c r="NA167" s="76"/>
      <c r="NB167" s="76"/>
      <c r="NC167" s="76"/>
      <c r="ND167" s="76"/>
      <c r="NE167" s="76"/>
      <c r="NF167" s="76"/>
      <c r="NG167" s="76"/>
      <c r="NH167" s="76"/>
      <c r="NI167" s="76"/>
      <c r="NJ167" s="76"/>
      <c r="NK167" s="76"/>
      <c r="NL167" s="76"/>
      <c r="NM167" s="76"/>
      <c r="NN167" s="76"/>
      <c r="NO167" s="76"/>
      <c r="NP167" s="76"/>
      <c r="NQ167" s="76"/>
      <c r="NR167" s="76"/>
      <c r="NS167" s="76"/>
      <c r="NT167" s="76"/>
      <c r="NU167" s="76"/>
      <c r="NV167" s="76"/>
      <c r="NW167" s="76"/>
      <c r="NX167" s="76"/>
      <c r="NY167" s="76"/>
      <c r="NZ167" s="76"/>
      <c r="OA167" s="76"/>
      <c r="OB167" s="76"/>
      <c r="OC167" s="76"/>
      <c r="OD167" s="76"/>
      <c r="OE167" s="76"/>
      <c r="OF167" s="76"/>
      <c r="OG167" s="76"/>
      <c r="OH167" s="76"/>
      <c r="OI167" s="76"/>
      <c r="OJ167" s="76"/>
      <c r="OK167" s="76"/>
      <c r="OL167" s="76"/>
      <c r="OM167" s="76"/>
      <c r="ON167" s="76"/>
      <c r="OO167" s="76"/>
      <c r="OP167" s="76"/>
      <c r="OQ167" s="76"/>
      <c r="OR167" s="76"/>
      <c r="OS167" s="76"/>
      <c r="OT167" s="76"/>
      <c r="OU167" s="76"/>
      <c r="OV167" s="76"/>
      <c r="OW167" s="76"/>
      <c r="OX167" s="76"/>
      <c r="OY167" s="76"/>
      <c r="OZ167" s="76"/>
      <c r="PA167" s="76"/>
      <c r="PB167" s="76"/>
      <c r="PC167" s="76"/>
      <c r="PD167" s="76"/>
      <c r="PE167" s="76"/>
      <c r="PF167" s="76"/>
      <c r="PG167" s="76"/>
      <c r="PH167" s="76"/>
      <c r="PI167" s="76"/>
      <c r="PJ167" s="76"/>
      <c r="PK167" s="76"/>
      <c r="PL167" s="76"/>
      <c r="PM167" s="76"/>
      <c r="PN167" s="76"/>
      <c r="PO167" s="76"/>
      <c r="PP167" s="76"/>
      <c r="PQ167" s="76"/>
      <c r="PR167" s="76"/>
      <c r="PS167" s="76"/>
      <c r="PT167" s="76"/>
      <c r="PU167" s="76"/>
      <c r="PV167" s="76"/>
      <c r="PW167" s="76"/>
      <c r="PX167" s="76"/>
      <c r="PY167" s="76"/>
      <c r="PZ167" s="76"/>
      <c r="QA167" s="76"/>
      <c r="QB167" s="76"/>
      <c r="QC167" s="76"/>
      <c r="QD167" s="76"/>
      <c r="QE167" s="76"/>
      <c r="QF167" s="76"/>
      <c r="QG167" s="76"/>
      <c r="QH167" s="76"/>
      <c r="QI167" s="76"/>
      <c r="QJ167" s="76"/>
      <c r="QK167" s="76"/>
      <c r="QL167" s="76"/>
      <c r="QM167" s="76"/>
      <c r="QN167" s="76"/>
      <c r="QO167" s="76"/>
      <c r="QP167" s="76"/>
      <c r="QQ167" s="76"/>
      <c r="QR167" s="76"/>
      <c r="QS167" s="76"/>
      <c r="QT167" s="76"/>
      <c r="QU167" s="76"/>
      <c r="QV167" s="76"/>
      <c r="QW167" s="76"/>
      <c r="QX167" s="76"/>
      <c r="QY167" s="76"/>
      <c r="QZ167" s="76"/>
      <c r="RA167" s="76"/>
      <c r="RB167" s="76"/>
      <c r="RC167" s="76"/>
      <c r="RD167" s="76"/>
      <c r="RE167" s="76"/>
      <c r="RF167" s="76"/>
      <c r="RG167" s="76"/>
      <c r="RH167" s="76"/>
      <c r="RI167" s="76"/>
      <c r="RJ167" s="76"/>
      <c r="RK167" s="76"/>
      <c r="RL167" s="76"/>
      <c r="RM167" s="76"/>
      <c r="RN167" s="76"/>
      <c r="RO167" s="76"/>
      <c r="RP167" s="76"/>
      <c r="RQ167" s="76"/>
      <c r="RR167" s="76"/>
      <c r="RS167" s="76"/>
      <c r="RT167" s="76"/>
      <c r="RU167" s="76"/>
      <c r="RV167" s="76"/>
      <c r="RW167" s="76"/>
      <c r="RX167" s="76"/>
      <c r="RY167" s="76"/>
      <c r="RZ167" s="76"/>
      <c r="SA167" s="76"/>
      <c r="SB167" s="76"/>
      <c r="SC167" s="76"/>
      <c r="SD167" s="76"/>
      <c r="SE167" s="76"/>
      <c r="SF167" s="76"/>
      <c r="SG167" s="76"/>
      <c r="SH167" s="76"/>
      <c r="SI167" s="76"/>
      <c r="SJ167" s="76"/>
      <c r="SK167" s="76"/>
      <c r="SL167" s="76"/>
      <c r="SM167" s="76"/>
      <c r="SN167" s="76"/>
      <c r="SO167" s="76"/>
      <c r="SP167" s="76"/>
      <c r="SQ167" s="76"/>
      <c r="SR167" s="76"/>
      <c r="SS167" s="76"/>
      <c r="ST167" s="76"/>
      <c r="SU167" s="76"/>
      <c r="SV167" s="76"/>
      <c r="SW167" s="76"/>
      <c r="SX167" s="76"/>
      <c r="SY167" s="76"/>
      <c r="SZ167" s="76"/>
      <c r="TA167" s="76"/>
      <c r="TB167" s="76"/>
      <c r="TC167" s="76"/>
      <c r="TD167" s="76"/>
      <c r="TE167" s="76"/>
      <c r="TF167" s="76"/>
      <c r="TG167" s="76"/>
      <c r="TH167" s="76"/>
      <c r="TI167" s="76"/>
      <c r="TJ167" s="76"/>
      <c r="TK167" s="76"/>
      <c r="TL167" s="76"/>
      <c r="TM167" s="76"/>
      <c r="TN167" s="76"/>
      <c r="TO167" s="76"/>
      <c r="TP167" s="76"/>
      <c r="TQ167" s="76"/>
      <c r="TR167" s="76"/>
      <c r="TS167" s="76"/>
      <c r="TT167" s="76"/>
      <c r="TU167" s="76"/>
      <c r="TV167" s="76"/>
      <c r="TW167" s="76"/>
      <c r="TX167" s="76"/>
      <c r="TY167" s="76"/>
      <c r="TZ167" s="76"/>
      <c r="UA167" s="76"/>
      <c r="UB167" s="76"/>
      <c r="UC167" s="76"/>
      <c r="UD167" s="76"/>
      <c r="UE167" s="76"/>
      <c r="UF167" s="76"/>
      <c r="UG167" s="76"/>
      <c r="UH167" s="76"/>
      <c r="UI167" s="76"/>
      <c r="UJ167" s="76"/>
      <c r="UK167" s="76"/>
      <c r="UL167" s="76"/>
      <c r="UM167" s="76"/>
      <c r="UN167" s="76"/>
      <c r="UO167" s="76"/>
      <c r="UP167" s="76"/>
      <c r="UQ167" s="76"/>
      <c r="UR167" s="76"/>
      <c r="US167" s="76"/>
      <c r="UT167" s="76"/>
      <c r="UU167" s="76"/>
      <c r="UV167" s="76"/>
      <c r="UW167" s="76"/>
      <c r="UX167" s="76"/>
      <c r="UY167" s="76"/>
      <c r="UZ167" s="76"/>
      <c r="VA167" s="76"/>
      <c r="VB167" s="76"/>
      <c r="VC167" s="76"/>
      <c r="VD167" s="76"/>
      <c r="VE167" s="76"/>
      <c r="VF167" s="76"/>
      <c r="VG167" s="76"/>
      <c r="VH167" s="76"/>
      <c r="VI167" s="76"/>
      <c r="VJ167" s="76"/>
      <c r="VK167" s="76"/>
      <c r="VL167" s="76"/>
      <c r="VM167" s="76"/>
      <c r="VN167" s="76"/>
      <c r="VO167" s="76"/>
      <c r="VP167" s="76"/>
      <c r="VQ167" s="76"/>
      <c r="VR167" s="76"/>
      <c r="VS167" s="76"/>
      <c r="VT167" s="76"/>
      <c r="VU167" s="76"/>
      <c r="VV167" s="76"/>
      <c r="VW167" s="76"/>
      <c r="VX167" s="76"/>
      <c r="VY167" s="76"/>
      <c r="VZ167" s="76"/>
      <c r="WA167" s="76"/>
      <c r="WB167" s="76"/>
      <c r="WC167" s="76"/>
      <c r="WD167" s="76"/>
      <c r="WE167" s="76"/>
      <c r="WF167" s="76"/>
      <c r="WG167" s="76"/>
      <c r="WH167" s="76"/>
      <c r="WI167" s="76"/>
      <c r="WJ167" s="76"/>
      <c r="WK167" s="76"/>
      <c r="WL167" s="76"/>
      <c r="WM167" s="76"/>
      <c r="WN167" s="76"/>
      <c r="WO167" s="76"/>
      <c r="WP167" s="76"/>
      <c r="WQ167" s="76"/>
      <c r="WR167" s="76"/>
      <c r="WS167" s="76"/>
      <c r="WT167" s="76"/>
      <c r="WU167" s="76"/>
      <c r="WV167" s="76"/>
      <c r="WW167" s="76"/>
      <c r="WX167" s="76"/>
      <c r="WY167" s="76"/>
      <c r="WZ167" s="76"/>
      <c r="XA167" s="76"/>
      <c r="XB167" s="76"/>
      <c r="XC167" s="76"/>
      <c r="XD167" s="76"/>
      <c r="XE167" s="76"/>
      <c r="XF167" s="76"/>
      <c r="XG167" s="76"/>
      <c r="XH167" s="76"/>
      <c r="XI167" s="76"/>
      <c r="XJ167" s="76"/>
      <c r="XK167" s="76"/>
      <c r="XL167" s="76"/>
      <c r="XM167" s="76"/>
      <c r="XN167" s="76"/>
      <c r="XO167" s="76"/>
      <c r="XP167" s="76"/>
      <c r="XQ167" s="76"/>
      <c r="XR167" s="76"/>
      <c r="XS167" s="76"/>
      <c r="XT167" s="76"/>
      <c r="XU167" s="76"/>
      <c r="XV167" s="76"/>
      <c r="XW167" s="76"/>
      <c r="XX167" s="76"/>
      <c r="XY167" s="76"/>
      <c r="XZ167" s="76"/>
      <c r="YA167" s="76"/>
      <c r="YB167" s="76"/>
      <c r="YC167" s="76"/>
      <c r="YD167" s="76"/>
      <c r="YE167" s="76"/>
      <c r="YF167" s="76"/>
      <c r="YG167" s="76"/>
      <c r="YH167" s="76"/>
      <c r="YI167" s="76"/>
      <c r="YJ167" s="76"/>
      <c r="YK167" s="76"/>
      <c r="YL167" s="76"/>
      <c r="YM167" s="76"/>
      <c r="YN167" s="76"/>
      <c r="YO167" s="76"/>
      <c r="YP167" s="76"/>
      <c r="YQ167" s="76"/>
      <c r="YR167" s="76"/>
      <c r="YS167" s="76"/>
      <c r="YT167" s="76"/>
      <c r="YU167" s="76"/>
      <c r="YV167" s="76"/>
      <c r="YW167" s="76"/>
      <c r="YX167" s="76"/>
      <c r="YY167" s="76"/>
      <c r="YZ167" s="76"/>
      <c r="ZA167" s="76"/>
      <c r="ZB167" s="76"/>
      <c r="ZC167" s="76"/>
      <c r="ZD167" s="76"/>
      <c r="ZE167" s="76"/>
      <c r="ZF167" s="76"/>
      <c r="ZG167" s="76"/>
      <c r="ZH167" s="76"/>
      <c r="ZI167" s="76"/>
      <c r="ZJ167" s="76"/>
      <c r="ZK167" s="76"/>
      <c r="ZL167" s="76"/>
      <c r="ZM167" s="76"/>
      <c r="ZN167" s="76"/>
      <c r="ZO167" s="76"/>
      <c r="ZP167" s="76"/>
      <c r="ZQ167" s="76"/>
      <c r="ZR167" s="76"/>
      <c r="ZS167" s="76"/>
      <c r="ZT167" s="76"/>
      <c r="ZU167" s="76"/>
      <c r="ZV167" s="76"/>
      <c r="ZW167" s="76"/>
      <c r="ZX167" s="76"/>
      <c r="ZY167" s="76"/>
      <c r="ZZ167" s="76"/>
      <c r="AAA167" s="76"/>
      <c r="AAB167" s="76"/>
      <c r="AAC167" s="76"/>
      <c r="AAD167" s="76"/>
      <c r="AAE167" s="76"/>
      <c r="AAF167" s="76"/>
      <c r="AAG167" s="76"/>
      <c r="AAH167" s="76"/>
      <c r="AAI167" s="76"/>
      <c r="AAJ167" s="76"/>
      <c r="AAK167" s="76"/>
      <c r="AAL167" s="76"/>
      <c r="AAM167" s="76"/>
      <c r="AAN167" s="76"/>
      <c r="AAO167" s="76"/>
      <c r="AAP167" s="76"/>
      <c r="AAQ167" s="76"/>
      <c r="AAR167" s="76"/>
      <c r="AAS167" s="76"/>
      <c r="AAT167" s="76"/>
      <c r="AAU167" s="76"/>
      <c r="AAV167" s="76"/>
      <c r="AAW167" s="76"/>
      <c r="AAX167" s="76"/>
      <c r="AAY167" s="76"/>
      <c r="AAZ167" s="76"/>
      <c r="ABA167" s="76"/>
      <c r="ABB167" s="76"/>
      <c r="ABC167" s="76"/>
      <c r="ABD167" s="76"/>
      <c r="ABE167" s="76"/>
      <c r="ABF167" s="76"/>
      <c r="ABG167" s="76"/>
      <c r="ABH167" s="76"/>
      <c r="ABI167" s="76"/>
      <c r="ABJ167" s="76"/>
      <c r="ABK167" s="76"/>
      <c r="ABL167" s="76"/>
      <c r="ABM167" s="76"/>
      <c r="ABN167" s="76"/>
      <c r="ABO167" s="76"/>
      <c r="ABP167" s="76"/>
      <c r="ABQ167" s="76"/>
      <c r="ABR167" s="76"/>
      <c r="ABS167" s="76"/>
      <c r="ABT167" s="76"/>
      <c r="ABU167" s="76"/>
      <c r="ABV167" s="76"/>
      <c r="ABW167" s="76"/>
      <c r="ABX167" s="76"/>
      <c r="ABY167" s="76"/>
      <c r="ABZ167" s="76"/>
      <c r="ACA167" s="76"/>
      <c r="ACB167" s="76"/>
      <c r="ACC167" s="76"/>
      <c r="ACD167" s="76"/>
      <c r="ACE167" s="76"/>
      <c r="ACF167" s="76"/>
      <c r="ACG167" s="76"/>
      <c r="ACH167" s="76"/>
      <c r="ACI167" s="76"/>
      <c r="ACJ167" s="76"/>
      <c r="ACK167" s="76"/>
      <c r="ACL167" s="76"/>
      <c r="ACM167" s="76"/>
      <c r="ACN167" s="76"/>
      <c r="ACO167" s="76"/>
      <c r="ACP167" s="76"/>
      <c r="ACQ167" s="76"/>
      <c r="ACR167" s="76"/>
      <c r="ACS167" s="76"/>
      <c r="ACT167" s="76"/>
      <c r="ACU167" s="76"/>
      <c r="ACV167" s="76"/>
      <c r="ACW167" s="76"/>
      <c r="ACX167" s="76"/>
      <c r="ACY167" s="76"/>
      <c r="ACZ167" s="76"/>
      <c r="ADA167" s="76"/>
      <c r="ADB167" s="76"/>
      <c r="ADC167" s="76"/>
      <c r="ADD167" s="76"/>
      <c r="ADE167" s="76"/>
      <c r="ADF167" s="76"/>
      <c r="ADG167" s="76"/>
      <c r="ADH167" s="76"/>
      <c r="ADI167" s="76"/>
      <c r="ADJ167" s="76"/>
      <c r="ADK167" s="76"/>
      <c r="ADL167" s="76"/>
      <c r="ADM167" s="76"/>
      <c r="ADN167" s="76"/>
      <c r="ADO167" s="76"/>
      <c r="ADP167" s="76"/>
      <c r="ADQ167" s="76"/>
      <c r="ADR167" s="76"/>
      <c r="ADS167" s="76"/>
      <c r="ADT167" s="76"/>
      <c r="ADU167" s="76"/>
      <c r="ADV167" s="76"/>
      <c r="ADW167" s="76"/>
      <c r="ADX167" s="76"/>
      <c r="ADY167" s="76"/>
      <c r="ADZ167" s="76"/>
      <c r="AEA167" s="76"/>
      <c r="AEB167" s="76"/>
      <c r="AEC167" s="76"/>
      <c r="AED167" s="76"/>
      <c r="AEE167" s="76"/>
      <c r="AEF167" s="76"/>
      <c r="AEG167" s="76"/>
      <c r="AEH167" s="76"/>
      <c r="AEI167" s="76"/>
      <c r="AEJ167" s="76"/>
      <c r="AEK167" s="76"/>
      <c r="AEL167" s="76"/>
      <c r="AEM167" s="76"/>
      <c r="AEN167" s="76"/>
      <c r="AEO167" s="76"/>
      <c r="AEP167" s="76"/>
      <c r="AEQ167" s="76"/>
      <c r="AER167" s="76"/>
      <c r="AES167" s="76"/>
      <c r="AET167" s="76"/>
      <c r="AEU167" s="76"/>
      <c r="AEV167" s="76"/>
      <c r="AEW167" s="76"/>
      <c r="AEX167" s="76"/>
      <c r="AEY167" s="76"/>
      <c r="AEZ167" s="76"/>
      <c r="AFA167" s="76"/>
      <c r="AFB167" s="76"/>
      <c r="AFC167" s="76"/>
      <c r="AFD167" s="76"/>
      <c r="AFE167" s="76"/>
      <c r="AFF167" s="76"/>
      <c r="AFG167" s="76"/>
      <c r="AFH167" s="76"/>
      <c r="AFI167" s="76"/>
      <c r="AFJ167" s="76"/>
      <c r="AFK167" s="76"/>
      <c r="AFL167" s="76"/>
      <c r="AFM167" s="76"/>
      <c r="AFN167" s="76"/>
      <c r="AFO167" s="76"/>
      <c r="AFP167" s="76"/>
      <c r="AFQ167" s="76"/>
      <c r="AFR167" s="76"/>
      <c r="AFS167" s="76"/>
      <c r="AFT167" s="76"/>
      <c r="AFU167" s="76"/>
      <c r="AFV167" s="76"/>
      <c r="AFW167" s="76"/>
      <c r="AFX167" s="76"/>
      <c r="AFY167" s="76"/>
      <c r="AFZ167" s="76"/>
      <c r="AGA167" s="76"/>
      <c r="AGB167" s="76"/>
      <c r="AGC167" s="76"/>
      <c r="AGD167" s="76"/>
      <c r="AGE167" s="76"/>
      <c r="AGF167" s="76"/>
      <c r="AGG167" s="76"/>
      <c r="AGH167" s="76"/>
      <c r="AGI167" s="76"/>
      <c r="AGJ167" s="76"/>
      <c r="AGK167" s="76"/>
      <c r="AGL167" s="76"/>
      <c r="AGM167" s="76"/>
      <c r="AGN167" s="76"/>
      <c r="AGO167" s="76"/>
      <c r="AGP167" s="76"/>
      <c r="AGQ167" s="76"/>
      <c r="AGR167" s="76"/>
      <c r="AGS167" s="76"/>
      <c r="AGT167" s="76"/>
      <c r="AGU167" s="76"/>
      <c r="AGV167" s="76"/>
      <c r="AGW167" s="76"/>
      <c r="AGX167" s="76"/>
      <c r="AGY167" s="76"/>
      <c r="AGZ167" s="76"/>
      <c r="AHA167" s="76"/>
      <c r="AHB167" s="76"/>
      <c r="AHC167" s="76"/>
      <c r="AHD167" s="76"/>
      <c r="AHE167" s="76"/>
      <c r="AHF167" s="76"/>
      <c r="AHG167" s="76"/>
      <c r="AHH167" s="76"/>
      <c r="AHI167" s="76"/>
      <c r="AHJ167" s="76"/>
      <c r="AHK167" s="76"/>
      <c r="AHL167" s="76"/>
      <c r="AHM167" s="76"/>
      <c r="AHN167" s="76"/>
      <c r="AHO167" s="76"/>
      <c r="AHP167" s="76"/>
      <c r="AHQ167" s="76"/>
      <c r="AHR167" s="76"/>
      <c r="AHS167" s="76"/>
      <c r="AHT167" s="76"/>
      <c r="AHU167" s="76"/>
      <c r="AHV167" s="76"/>
      <c r="AHW167" s="76"/>
      <c r="AHX167" s="76"/>
      <c r="AHY167" s="76"/>
      <c r="AHZ167" s="76"/>
      <c r="AIA167" s="76"/>
      <c r="AIB167" s="76"/>
      <c r="AIC167" s="76"/>
      <c r="AID167" s="76"/>
      <c r="AIE167" s="76"/>
      <c r="AIF167" s="76"/>
      <c r="AIG167" s="76"/>
      <c r="AIH167" s="76"/>
      <c r="AII167" s="76"/>
      <c r="AIJ167" s="76"/>
      <c r="AIK167" s="76"/>
      <c r="AIL167" s="76"/>
      <c r="AIM167" s="76"/>
      <c r="AIN167" s="76"/>
      <c r="AIO167" s="76"/>
      <c r="AIP167" s="76"/>
      <c r="AIQ167" s="76"/>
      <c r="AIR167" s="76"/>
      <c r="AIS167" s="76"/>
      <c r="AIT167" s="76"/>
      <c r="AIU167" s="76"/>
      <c r="AIV167" s="76"/>
      <c r="AIW167" s="76"/>
      <c r="AIX167" s="76"/>
      <c r="AIY167" s="76"/>
      <c r="AIZ167" s="76"/>
      <c r="AJA167" s="76"/>
      <c r="AJB167" s="76"/>
      <c r="AJC167" s="76"/>
      <c r="AJD167" s="76"/>
      <c r="AJE167" s="76"/>
      <c r="AJF167" s="76"/>
      <c r="AJG167" s="76"/>
      <c r="AJH167" s="76"/>
      <c r="AJI167" s="76"/>
      <c r="AJJ167" s="76"/>
      <c r="AJK167" s="76"/>
      <c r="AJL167" s="76"/>
      <c r="AJM167" s="76"/>
      <c r="AJN167" s="76"/>
      <c r="AJO167" s="76"/>
      <c r="AJP167" s="76"/>
      <c r="AJQ167" s="76"/>
      <c r="AJR167" s="76"/>
      <c r="AJS167" s="76"/>
      <c r="AJT167" s="76"/>
      <c r="AJU167" s="76"/>
      <c r="AJV167" s="76"/>
      <c r="AJW167" s="76"/>
      <c r="AJX167" s="76"/>
      <c r="AJY167" s="76"/>
      <c r="AJZ167" s="76"/>
      <c r="AKA167" s="76"/>
      <c r="AKB167" s="76"/>
      <c r="AKC167" s="76"/>
      <c r="AKD167" s="76"/>
      <c r="AKE167" s="76"/>
      <c r="AKF167" s="76"/>
      <c r="AKG167" s="76"/>
      <c r="AKH167" s="76"/>
      <c r="AKI167" s="76"/>
      <c r="AKJ167" s="76"/>
      <c r="AKK167" s="76"/>
      <c r="AKL167" s="76"/>
      <c r="AKM167" s="76"/>
      <c r="AKN167" s="76"/>
      <c r="AKO167" s="76"/>
      <c r="AKP167" s="76"/>
      <c r="AKQ167" s="76"/>
      <c r="AKR167" s="76"/>
      <c r="AKS167" s="76"/>
      <c r="AKT167" s="76"/>
      <c r="AKU167" s="76"/>
      <c r="AKV167" s="76"/>
      <c r="AKW167" s="76"/>
      <c r="AKX167" s="76"/>
      <c r="AKY167" s="76"/>
      <c r="AKZ167" s="76"/>
      <c r="ALA167" s="76"/>
      <c r="ALB167" s="76"/>
      <c r="ALC167" s="76"/>
      <c r="ALD167" s="76"/>
      <c r="ALE167" s="76"/>
      <c r="ALF167" s="76"/>
      <c r="ALG167" s="76"/>
      <c r="ALH167" s="76"/>
      <c r="ALI167" s="76"/>
      <c r="ALJ167" s="76"/>
      <c r="ALK167" s="76"/>
      <c r="ALL167" s="76"/>
      <c r="ALM167" s="76"/>
      <c r="ALN167" s="76"/>
      <c r="ALO167" s="76"/>
      <c r="ALP167" s="76"/>
      <c r="ALQ167" s="76"/>
      <c r="ALR167" s="76"/>
      <c r="ALS167" s="76"/>
      <c r="ALT167" s="76"/>
      <c r="ALU167" s="76"/>
      <c r="ALV167" s="76"/>
      <c r="ALW167" s="76"/>
      <c r="ALX167" s="76"/>
      <c r="ALY167" s="76"/>
      <c r="ALZ167" s="76"/>
      <c r="AMA167" s="76"/>
      <c r="AMB167" s="76"/>
      <c r="AMC167" s="76"/>
      <c r="AMD167" s="76"/>
      <c r="AME167" s="76"/>
    </row>
    <row r="168" spans="1:1019" s="80" customFormat="1" ht="25.5">
      <c r="A168" s="20" t="s">
        <v>276</v>
      </c>
      <c r="B168" s="21">
        <v>5219631</v>
      </c>
      <c r="C168" s="21" t="s">
        <v>96</v>
      </c>
      <c r="D168" s="71" t="s">
        <v>165</v>
      </c>
      <c r="E168" s="22" t="s">
        <v>51</v>
      </c>
      <c r="F168" s="59">
        <v>6744</v>
      </c>
      <c r="G168" s="23">
        <v>48.07</v>
      </c>
      <c r="H168" s="69">
        <f t="shared" si="57"/>
        <v>0.21229999999999999</v>
      </c>
      <c r="I168" s="23">
        <f t="shared" si="58"/>
        <v>58.28</v>
      </c>
      <c r="J168" s="23">
        <f t="shared" si="59"/>
        <v>393040.32</v>
      </c>
      <c r="K168" s="78">
        <f t="shared" si="60"/>
        <v>324184.08</v>
      </c>
      <c r="L168" s="76"/>
      <c r="M168" s="79"/>
      <c r="N168" s="76"/>
      <c r="O168" s="76"/>
      <c r="P168" s="76"/>
      <c r="Q168" s="76"/>
      <c r="R168" s="76"/>
      <c r="S168" s="76"/>
      <c r="T168" s="76"/>
      <c r="U168" s="76"/>
      <c r="V168" s="76"/>
      <c r="W168" s="76"/>
      <c r="X168" s="76"/>
      <c r="Y168" s="76"/>
      <c r="Z168" s="76"/>
      <c r="AA168" s="76"/>
      <c r="AB168" s="76"/>
      <c r="AC168" s="76"/>
      <c r="AD168" s="76"/>
      <c r="AE168" s="76"/>
      <c r="AF168" s="76"/>
      <c r="AG168" s="76"/>
      <c r="AH168" s="76"/>
      <c r="AI168" s="76"/>
      <c r="AJ168" s="76"/>
      <c r="AK168" s="76"/>
      <c r="AL168" s="76"/>
      <c r="AM168" s="76"/>
      <c r="AN168" s="76"/>
      <c r="AO168" s="76"/>
      <c r="AP168" s="76"/>
      <c r="AQ168" s="76"/>
      <c r="AR168" s="76"/>
      <c r="AS168" s="76"/>
      <c r="AT168" s="76"/>
      <c r="AU168" s="76"/>
      <c r="AV168" s="76"/>
      <c r="AW168" s="76"/>
      <c r="AX168" s="76"/>
      <c r="AY168" s="76"/>
      <c r="AZ168" s="76"/>
      <c r="BA168" s="76"/>
      <c r="BB168" s="76"/>
      <c r="BC168" s="76"/>
      <c r="BD168" s="76"/>
      <c r="BE168" s="76"/>
      <c r="BF168" s="76"/>
      <c r="BG168" s="76"/>
      <c r="BH168" s="76"/>
      <c r="BI168" s="76"/>
      <c r="BJ168" s="76"/>
      <c r="BK168" s="76"/>
      <c r="BL168" s="76"/>
      <c r="BM168" s="76"/>
      <c r="BN168" s="76"/>
      <c r="BO168" s="76"/>
      <c r="BP168" s="76"/>
      <c r="BQ168" s="76"/>
      <c r="BR168" s="76"/>
      <c r="BS168" s="76"/>
      <c r="BT168" s="76"/>
      <c r="BU168" s="76"/>
      <c r="BV168" s="76"/>
      <c r="BW168" s="76"/>
      <c r="BX168" s="76"/>
      <c r="BY168" s="76"/>
      <c r="BZ168" s="76"/>
      <c r="CA168" s="76"/>
      <c r="CB168" s="76"/>
      <c r="CC168" s="76"/>
      <c r="CD168" s="76"/>
      <c r="CE168" s="76"/>
      <c r="CF168" s="76"/>
      <c r="CG168" s="76"/>
      <c r="CH168" s="76"/>
      <c r="CI168" s="76"/>
      <c r="CJ168" s="76"/>
      <c r="CK168" s="76"/>
      <c r="CL168" s="76"/>
      <c r="CM168" s="76"/>
      <c r="CN168" s="76"/>
      <c r="CO168" s="76"/>
      <c r="CP168" s="76"/>
      <c r="CQ168" s="76"/>
      <c r="CR168" s="76"/>
      <c r="CS168" s="76"/>
      <c r="CT168" s="76"/>
      <c r="CU168" s="76"/>
      <c r="CV168" s="76"/>
      <c r="CW168" s="76"/>
      <c r="CX168" s="76"/>
      <c r="CY168" s="76"/>
      <c r="CZ168" s="76"/>
      <c r="DA168" s="76"/>
      <c r="DB168" s="76"/>
      <c r="DC168" s="76"/>
      <c r="DD168" s="76"/>
      <c r="DE168" s="76"/>
      <c r="DF168" s="76"/>
      <c r="DG168" s="76"/>
      <c r="DH168" s="76"/>
      <c r="DI168" s="76"/>
      <c r="DJ168" s="76"/>
      <c r="DK168" s="76"/>
      <c r="DL168" s="76"/>
      <c r="DM168" s="76"/>
      <c r="DN168" s="76"/>
      <c r="DO168" s="76"/>
      <c r="DP168" s="76"/>
      <c r="DQ168" s="76"/>
      <c r="DR168" s="76"/>
      <c r="DS168" s="76"/>
      <c r="DT168" s="76"/>
      <c r="DU168" s="76"/>
      <c r="DV168" s="76"/>
      <c r="DW168" s="76"/>
      <c r="DX168" s="76"/>
      <c r="DY168" s="76"/>
      <c r="DZ168" s="76"/>
      <c r="EA168" s="76"/>
      <c r="EB168" s="76"/>
      <c r="EC168" s="76"/>
      <c r="ED168" s="76"/>
      <c r="EE168" s="76"/>
      <c r="EF168" s="76"/>
      <c r="EG168" s="76"/>
      <c r="EH168" s="76"/>
      <c r="EI168" s="76"/>
      <c r="EJ168" s="76"/>
      <c r="EK168" s="76"/>
      <c r="EL168" s="76"/>
      <c r="EM168" s="76"/>
      <c r="EN168" s="76"/>
      <c r="EO168" s="76"/>
      <c r="EP168" s="76"/>
      <c r="EQ168" s="76"/>
      <c r="ER168" s="76"/>
      <c r="ES168" s="76"/>
      <c r="ET168" s="76"/>
      <c r="EU168" s="76"/>
      <c r="EV168" s="76"/>
      <c r="EW168" s="76"/>
      <c r="EX168" s="76"/>
      <c r="EY168" s="76"/>
      <c r="EZ168" s="76"/>
      <c r="FA168" s="76"/>
      <c r="FB168" s="76"/>
      <c r="FC168" s="76"/>
      <c r="FD168" s="76"/>
      <c r="FE168" s="76"/>
      <c r="FF168" s="76"/>
      <c r="FG168" s="76"/>
      <c r="FH168" s="76"/>
      <c r="FI168" s="76"/>
      <c r="FJ168" s="76"/>
      <c r="FK168" s="76"/>
      <c r="FL168" s="76"/>
      <c r="FM168" s="76"/>
      <c r="FN168" s="76"/>
      <c r="FO168" s="76"/>
      <c r="FP168" s="76"/>
      <c r="FQ168" s="76"/>
      <c r="FR168" s="76"/>
      <c r="FS168" s="76"/>
      <c r="FT168" s="76"/>
      <c r="FU168" s="76"/>
      <c r="FV168" s="76"/>
      <c r="FW168" s="76"/>
      <c r="FX168" s="76"/>
      <c r="FY168" s="76"/>
      <c r="FZ168" s="76"/>
      <c r="GA168" s="76"/>
      <c r="GB168" s="76"/>
      <c r="GC168" s="76"/>
      <c r="GD168" s="76"/>
      <c r="GE168" s="76"/>
      <c r="GF168" s="76"/>
      <c r="GG168" s="76"/>
      <c r="GH168" s="76"/>
      <c r="GI168" s="76"/>
      <c r="GJ168" s="76"/>
      <c r="GK168" s="76"/>
      <c r="GL168" s="76"/>
      <c r="GM168" s="76"/>
      <c r="GN168" s="76"/>
      <c r="GO168" s="76"/>
      <c r="GP168" s="76"/>
      <c r="GQ168" s="76"/>
      <c r="GR168" s="76"/>
      <c r="GS168" s="76"/>
      <c r="GT168" s="76"/>
      <c r="GU168" s="76"/>
      <c r="GV168" s="76"/>
      <c r="GW168" s="76"/>
      <c r="GX168" s="76"/>
      <c r="GY168" s="76"/>
      <c r="GZ168" s="76"/>
      <c r="HA168" s="76"/>
      <c r="HB168" s="76"/>
      <c r="HC168" s="76"/>
      <c r="HD168" s="76"/>
      <c r="HE168" s="76"/>
      <c r="HF168" s="76"/>
      <c r="HG168" s="76"/>
      <c r="HH168" s="76"/>
      <c r="HI168" s="76"/>
      <c r="HJ168" s="76"/>
      <c r="HK168" s="76"/>
      <c r="HL168" s="76"/>
      <c r="HM168" s="76"/>
      <c r="HN168" s="76"/>
      <c r="HO168" s="76"/>
      <c r="HP168" s="76"/>
      <c r="HQ168" s="76"/>
      <c r="HR168" s="76"/>
      <c r="HS168" s="76"/>
      <c r="HT168" s="76"/>
      <c r="HU168" s="76"/>
      <c r="HV168" s="76"/>
      <c r="HW168" s="76"/>
      <c r="HX168" s="76"/>
      <c r="HY168" s="76"/>
      <c r="HZ168" s="76"/>
      <c r="IA168" s="76"/>
      <c r="IB168" s="76"/>
      <c r="IC168" s="76"/>
      <c r="ID168" s="76"/>
      <c r="IE168" s="76"/>
      <c r="IF168" s="76"/>
      <c r="IG168" s="76"/>
      <c r="IH168" s="76"/>
      <c r="II168" s="76"/>
      <c r="IJ168" s="76"/>
      <c r="IK168" s="76"/>
      <c r="IL168" s="76"/>
      <c r="IM168" s="76"/>
      <c r="IN168" s="76"/>
      <c r="IO168" s="76"/>
      <c r="IP168" s="76"/>
      <c r="IQ168" s="76"/>
      <c r="IR168" s="76"/>
      <c r="IS168" s="76"/>
      <c r="IT168" s="76"/>
      <c r="IU168" s="76"/>
      <c r="IV168" s="76"/>
      <c r="IW168" s="76"/>
      <c r="IX168" s="76"/>
      <c r="IY168" s="76"/>
      <c r="IZ168" s="76"/>
      <c r="JA168" s="76"/>
      <c r="JB168" s="76"/>
      <c r="JC168" s="76"/>
      <c r="JD168" s="76"/>
      <c r="JE168" s="76"/>
      <c r="JF168" s="76"/>
      <c r="JG168" s="76"/>
      <c r="JH168" s="76"/>
      <c r="JI168" s="76"/>
      <c r="JJ168" s="76"/>
      <c r="JK168" s="76"/>
      <c r="JL168" s="76"/>
      <c r="JM168" s="76"/>
      <c r="JN168" s="76"/>
      <c r="JO168" s="76"/>
      <c r="JP168" s="76"/>
      <c r="JQ168" s="76"/>
      <c r="JR168" s="76"/>
      <c r="JS168" s="76"/>
      <c r="JT168" s="76"/>
      <c r="JU168" s="76"/>
      <c r="JV168" s="76"/>
      <c r="JW168" s="76"/>
      <c r="JX168" s="76"/>
      <c r="JY168" s="76"/>
      <c r="JZ168" s="76"/>
      <c r="KA168" s="76"/>
      <c r="KB168" s="76"/>
      <c r="KC168" s="76"/>
      <c r="KD168" s="76"/>
      <c r="KE168" s="76"/>
      <c r="KF168" s="76"/>
      <c r="KG168" s="76"/>
      <c r="KH168" s="76"/>
      <c r="KI168" s="76"/>
      <c r="KJ168" s="76"/>
      <c r="KK168" s="76"/>
      <c r="KL168" s="76"/>
      <c r="KM168" s="76"/>
      <c r="KN168" s="76"/>
      <c r="KO168" s="76"/>
      <c r="KP168" s="76"/>
      <c r="KQ168" s="76"/>
      <c r="KR168" s="76"/>
      <c r="KS168" s="76"/>
      <c r="KT168" s="76"/>
      <c r="KU168" s="76"/>
      <c r="KV168" s="76"/>
      <c r="KW168" s="76"/>
      <c r="KX168" s="76"/>
      <c r="KY168" s="76"/>
      <c r="KZ168" s="76"/>
      <c r="LA168" s="76"/>
      <c r="LB168" s="76"/>
      <c r="LC168" s="76"/>
      <c r="LD168" s="76"/>
      <c r="LE168" s="76"/>
      <c r="LF168" s="76"/>
      <c r="LG168" s="76"/>
      <c r="LH168" s="76"/>
      <c r="LI168" s="76"/>
      <c r="LJ168" s="76"/>
      <c r="LK168" s="76"/>
      <c r="LL168" s="76"/>
      <c r="LM168" s="76"/>
      <c r="LN168" s="76"/>
      <c r="LO168" s="76"/>
      <c r="LP168" s="76"/>
      <c r="LQ168" s="76"/>
      <c r="LR168" s="76"/>
      <c r="LS168" s="76"/>
      <c r="LT168" s="76"/>
      <c r="LU168" s="76"/>
      <c r="LV168" s="76"/>
      <c r="LW168" s="76"/>
      <c r="LX168" s="76"/>
      <c r="LY168" s="76"/>
      <c r="LZ168" s="76"/>
      <c r="MA168" s="76"/>
      <c r="MB168" s="76"/>
      <c r="MC168" s="76"/>
      <c r="MD168" s="76"/>
      <c r="ME168" s="76"/>
      <c r="MF168" s="76"/>
      <c r="MG168" s="76"/>
      <c r="MH168" s="76"/>
      <c r="MI168" s="76"/>
      <c r="MJ168" s="76"/>
      <c r="MK168" s="76"/>
      <c r="ML168" s="76"/>
      <c r="MM168" s="76"/>
      <c r="MN168" s="76"/>
      <c r="MO168" s="76"/>
      <c r="MP168" s="76"/>
      <c r="MQ168" s="76"/>
      <c r="MR168" s="76"/>
      <c r="MS168" s="76"/>
      <c r="MT168" s="76"/>
      <c r="MU168" s="76"/>
      <c r="MV168" s="76"/>
      <c r="MW168" s="76"/>
      <c r="MX168" s="76"/>
      <c r="MY168" s="76"/>
      <c r="MZ168" s="76"/>
      <c r="NA168" s="76"/>
      <c r="NB168" s="76"/>
      <c r="NC168" s="76"/>
      <c r="ND168" s="76"/>
      <c r="NE168" s="76"/>
      <c r="NF168" s="76"/>
      <c r="NG168" s="76"/>
      <c r="NH168" s="76"/>
      <c r="NI168" s="76"/>
      <c r="NJ168" s="76"/>
      <c r="NK168" s="76"/>
      <c r="NL168" s="76"/>
      <c r="NM168" s="76"/>
      <c r="NN168" s="76"/>
      <c r="NO168" s="76"/>
      <c r="NP168" s="76"/>
      <c r="NQ168" s="76"/>
      <c r="NR168" s="76"/>
      <c r="NS168" s="76"/>
      <c r="NT168" s="76"/>
      <c r="NU168" s="76"/>
      <c r="NV168" s="76"/>
      <c r="NW168" s="76"/>
      <c r="NX168" s="76"/>
      <c r="NY168" s="76"/>
      <c r="NZ168" s="76"/>
      <c r="OA168" s="76"/>
      <c r="OB168" s="76"/>
      <c r="OC168" s="76"/>
      <c r="OD168" s="76"/>
      <c r="OE168" s="76"/>
      <c r="OF168" s="76"/>
      <c r="OG168" s="76"/>
      <c r="OH168" s="76"/>
      <c r="OI168" s="76"/>
      <c r="OJ168" s="76"/>
      <c r="OK168" s="76"/>
      <c r="OL168" s="76"/>
      <c r="OM168" s="76"/>
      <c r="ON168" s="76"/>
      <c r="OO168" s="76"/>
      <c r="OP168" s="76"/>
      <c r="OQ168" s="76"/>
      <c r="OR168" s="76"/>
      <c r="OS168" s="76"/>
      <c r="OT168" s="76"/>
      <c r="OU168" s="76"/>
      <c r="OV168" s="76"/>
      <c r="OW168" s="76"/>
      <c r="OX168" s="76"/>
      <c r="OY168" s="76"/>
      <c r="OZ168" s="76"/>
      <c r="PA168" s="76"/>
      <c r="PB168" s="76"/>
      <c r="PC168" s="76"/>
      <c r="PD168" s="76"/>
      <c r="PE168" s="76"/>
      <c r="PF168" s="76"/>
      <c r="PG168" s="76"/>
      <c r="PH168" s="76"/>
      <c r="PI168" s="76"/>
      <c r="PJ168" s="76"/>
      <c r="PK168" s="76"/>
      <c r="PL168" s="76"/>
      <c r="PM168" s="76"/>
      <c r="PN168" s="76"/>
      <c r="PO168" s="76"/>
      <c r="PP168" s="76"/>
      <c r="PQ168" s="76"/>
      <c r="PR168" s="76"/>
      <c r="PS168" s="76"/>
      <c r="PT168" s="76"/>
      <c r="PU168" s="76"/>
      <c r="PV168" s="76"/>
      <c r="PW168" s="76"/>
      <c r="PX168" s="76"/>
      <c r="PY168" s="76"/>
      <c r="PZ168" s="76"/>
      <c r="QA168" s="76"/>
      <c r="QB168" s="76"/>
      <c r="QC168" s="76"/>
      <c r="QD168" s="76"/>
      <c r="QE168" s="76"/>
      <c r="QF168" s="76"/>
      <c r="QG168" s="76"/>
      <c r="QH168" s="76"/>
      <c r="QI168" s="76"/>
      <c r="QJ168" s="76"/>
      <c r="QK168" s="76"/>
      <c r="QL168" s="76"/>
      <c r="QM168" s="76"/>
      <c r="QN168" s="76"/>
      <c r="QO168" s="76"/>
      <c r="QP168" s="76"/>
      <c r="QQ168" s="76"/>
      <c r="QR168" s="76"/>
      <c r="QS168" s="76"/>
      <c r="QT168" s="76"/>
      <c r="QU168" s="76"/>
      <c r="QV168" s="76"/>
      <c r="QW168" s="76"/>
      <c r="QX168" s="76"/>
      <c r="QY168" s="76"/>
      <c r="QZ168" s="76"/>
      <c r="RA168" s="76"/>
      <c r="RB168" s="76"/>
      <c r="RC168" s="76"/>
      <c r="RD168" s="76"/>
      <c r="RE168" s="76"/>
      <c r="RF168" s="76"/>
      <c r="RG168" s="76"/>
      <c r="RH168" s="76"/>
      <c r="RI168" s="76"/>
      <c r="RJ168" s="76"/>
      <c r="RK168" s="76"/>
      <c r="RL168" s="76"/>
      <c r="RM168" s="76"/>
      <c r="RN168" s="76"/>
      <c r="RO168" s="76"/>
      <c r="RP168" s="76"/>
      <c r="RQ168" s="76"/>
      <c r="RR168" s="76"/>
      <c r="RS168" s="76"/>
      <c r="RT168" s="76"/>
      <c r="RU168" s="76"/>
      <c r="RV168" s="76"/>
      <c r="RW168" s="76"/>
      <c r="RX168" s="76"/>
      <c r="RY168" s="76"/>
      <c r="RZ168" s="76"/>
      <c r="SA168" s="76"/>
      <c r="SB168" s="76"/>
      <c r="SC168" s="76"/>
      <c r="SD168" s="76"/>
      <c r="SE168" s="76"/>
      <c r="SF168" s="76"/>
      <c r="SG168" s="76"/>
      <c r="SH168" s="76"/>
      <c r="SI168" s="76"/>
      <c r="SJ168" s="76"/>
      <c r="SK168" s="76"/>
      <c r="SL168" s="76"/>
      <c r="SM168" s="76"/>
      <c r="SN168" s="76"/>
      <c r="SO168" s="76"/>
      <c r="SP168" s="76"/>
      <c r="SQ168" s="76"/>
      <c r="SR168" s="76"/>
      <c r="SS168" s="76"/>
      <c r="ST168" s="76"/>
      <c r="SU168" s="76"/>
      <c r="SV168" s="76"/>
      <c r="SW168" s="76"/>
      <c r="SX168" s="76"/>
      <c r="SY168" s="76"/>
      <c r="SZ168" s="76"/>
      <c r="TA168" s="76"/>
      <c r="TB168" s="76"/>
      <c r="TC168" s="76"/>
      <c r="TD168" s="76"/>
      <c r="TE168" s="76"/>
      <c r="TF168" s="76"/>
      <c r="TG168" s="76"/>
      <c r="TH168" s="76"/>
      <c r="TI168" s="76"/>
      <c r="TJ168" s="76"/>
      <c r="TK168" s="76"/>
      <c r="TL168" s="76"/>
      <c r="TM168" s="76"/>
      <c r="TN168" s="76"/>
      <c r="TO168" s="76"/>
      <c r="TP168" s="76"/>
      <c r="TQ168" s="76"/>
      <c r="TR168" s="76"/>
      <c r="TS168" s="76"/>
      <c r="TT168" s="76"/>
      <c r="TU168" s="76"/>
      <c r="TV168" s="76"/>
      <c r="TW168" s="76"/>
      <c r="TX168" s="76"/>
      <c r="TY168" s="76"/>
      <c r="TZ168" s="76"/>
      <c r="UA168" s="76"/>
      <c r="UB168" s="76"/>
      <c r="UC168" s="76"/>
      <c r="UD168" s="76"/>
      <c r="UE168" s="76"/>
      <c r="UF168" s="76"/>
      <c r="UG168" s="76"/>
      <c r="UH168" s="76"/>
      <c r="UI168" s="76"/>
      <c r="UJ168" s="76"/>
      <c r="UK168" s="76"/>
      <c r="UL168" s="76"/>
      <c r="UM168" s="76"/>
      <c r="UN168" s="76"/>
      <c r="UO168" s="76"/>
      <c r="UP168" s="76"/>
      <c r="UQ168" s="76"/>
      <c r="UR168" s="76"/>
      <c r="US168" s="76"/>
      <c r="UT168" s="76"/>
      <c r="UU168" s="76"/>
      <c r="UV168" s="76"/>
      <c r="UW168" s="76"/>
      <c r="UX168" s="76"/>
      <c r="UY168" s="76"/>
      <c r="UZ168" s="76"/>
      <c r="VA168" s="76"/>
      <c r="VB168" s="76"/>
      <c r="VC168" s="76"/>
      <c r="VD168" s="76"/>
      <c r="VE168" s="76"/>
      <c r="VF168" s="76"/>
      <c r="VG168" s="76"/>
      <c r="VH168" s="76"/>
      <c r="VI168" s="76"/>
      <c r="VJ168" s="76"/>
      <c r="VK168" s="76"/>
      <c r="VL168" s="76"/>
      <c r="VM168" s="76"/>
      <c r="VN168" s="76"/>
      <c r="VO168" s="76"/>
      <c r="VP168" s="76"/>
      <c r="VQ168" s="76"/>
      <c r="VR168" s="76"/>
      <c r="VS168" s="76"/>
      <c r="VT168" s="76"/>
      <c r="VU168" s="76"/>
      <c r="VV168" s="76"/>
      <c r="VW168" s="76"/>
      <c r="VX168" s="76"/>
      <c r="VY168" s="76"/>
      <c r="VZ168" s="76"/>
      <c r="WA168" s="76"/>
      <c r="WB168" s="76"/>
      <c r="WC168" s="76"/>
      <c r="WD168" s="76"/>
      <c r="WE168" s="76"/>
      <c r="WF168" s="76"/>
      <c r="WG168" s="76"/>
      <c r="WH168" s="76"/>
      <c r="WI168" s="76"/>
      <c r="WJ168" s="76"/>
      <c r="WK168" s="76"/>
      <c r="WL168" s="76"/>
      <c r="WM168" s="76"/>
      <c r="WN168" s="76"/>
      <c r="WO168" s="76"/>
      <c r="WP168" s="76"/>
      <c r="WQ168" s="76"/>
      <c r="WR168" s="76"/>
      <c r="WS168" s="76"/>
      <c r="WT168" s="76"/>
      <c r="WU168" s="76"/>
      <c r="WV168" s="76"/>
      <c r="WW168" s="76"/>
      <c r="WX168" s="76"/>
      <c r="WY168" s="76"/>
      <c r="WZ168" s="76"/>
      <c r="XA168" s="76"/>
      <c r="XB168" s="76"/>
      <c r="XC168" s="76"/>
      <c r="XD168" s="76"/>
      <c r="XE168" s="76"/>
      <c r="XF168" s="76"/>
      <c r="XG168" s="76"/>
      <c r="XH168" s="76"/>
      <c r="XI168" s="76"/>
      <c r="XJ168" s="76"/>
      <c r="XK168" s="76"/>
      <c r="XL168" s="76"/>
      <c r="XM168" s="76"/>
      <c r="XN168" s="76"/>
      <c r="XO168" s="76"/>
      <c r="XP168" s="76"/>
      <c r="XQ168" s="76"/>
      <c r="XR168" s="76"/>
      <c r="XS168" s="76"/>
      <c r="XT168" s="76"/>
      <c r="XU168" s="76"/>
      <c r="XV168" s="76"/>
      <c r="XW168" s="76"/>
      <c r="XX168" s="76"/>
      <c r="XY168" s="76"/>
      <c r="XZ168" s="76"/>
      <c r="YA168" s="76"/>
      <c r="YB168" s="76"/>
      <c r="YC168" s="76"/>
      <c r="YD168" s="76"/>
      <c r="YE168" s="76"/>
      <c r="YF168" s="76"/>
      <c r="YG168" s="76"/>
      <c r="YH168" s="76"/>
      <c r="YI168" s="76"/>
      <c r="YJ168" s="76"/>
      <c r="YK168" s="76"/>
      <c r="YL168" s="76"/>
      <c r="YM168" s="76"/>
      <c r="YN168" s="76"/>
      <c r="YO168" s="76"/>
      <c r="YP168" s="76"/>
      <c r="YQ168" s="76"/>
      <c r="YR168" s="76"/>
      <c r="YS168" s="76"/>
      <c r="YT168" s="76"/>
      <c r="YU168" s="76"/>
      <c r="YV168" s="76"/>
      <c r="YW168" s="76"/>
      <c r="YX168" s="76"/>
      <c r="YY168" s="76"/>
      <c r="YZ168" s="76"/>
      <c r="ZA168" s="76"/>
      <c r="ZB168" s="76"/>
      <c r="ZC168" s="76"/>
      <c r="ZD168" s="76"/>
      <c r="ZE168" s="76"/>
      <c r="ZF168" s="76"/>
      <c r="ZG168" s="76"/>
      <c r="ZH168" s="76"/>
      <c r="ZI168" s="76"/>
      <c r="ZJ168" s="76"/>
      <c r="ZK168" s="76"/>
      <c r="ZL168" s="76"/>
      <c r="ZM168" s="76"/>
      <c r="ZN168" s="76"/>
      <c r="ZO168" s="76"/>
      <c r="ZP168" s="76"/>
      <c r="ZQ168" s="76"/>
      <c r="ZR168" s="76"/>
      <c r="ZS168" s="76"/>
      <c r="ZT168" s="76"/>
      <c r="ZU168" s="76"/>
      <c r="ZV168" s="76"/>
      <c r="ZW168" s="76"/>
      <c r="ZX168" s="76"/>
      <c r="ZY168" s="76"/>
      <c r="ZZ168" s="76"/>
      <c r="AAA168" s="76"/>
      <c r="AAB168" s="76"/>
      <c r="AAC168" s="76"/>
      <c r="AAD168" s="76"/>
      <c r="AAE168" s="76"/>
      <c r="AAF168" s="76"/>
      <c r="AAG168" s="76"/>
      <c r="AAH168" s="76"/>
      <c r="AAI168" s="76"/>
      <c r="AAJ168" s="76"/>
      <c r="AAK168" s="76"/>
      <c r="AAL168" s="76"/>
      <c r="AAM168" s="76"/>
      <c r="AAN168" s="76"/>
      <c r="AAO168" s="76"/>
      <c r="AAP168" s="76"/>
      <c r="AAQ168" s="76"/>
      <c r="AAR168" s="76"/>
      <c r="AAS168" s="76"/>
      <c r="AAT168" s="76"/>
      <c r="AAU168" s="76"/>
      <c r="AAV168" s="76"/>
      <c r="AAW168" s="76"/>
      <c r="AAX168" s="76"/>
      <c r="AAY168" s="76"/>
      <c r="AAZ168" s="76"/>
      <c r="ABA168" s="76"/>
      <c r="ABB168" s="76"/>
      <c r="ABC168" s="76"/>
      <c r="ABD168" s="76"/>
      <c r="ABE168" s="76"/>
      <c r="ABF168" s="76"/>
      <c r="ABG168" s="76"/>
      <c r="ABH168" s="76"/>
      <c r="ABI168" s="76"/>
      <c r="ABJ168" s="76"/>
      <c r="ABK168" s="76"/>
      <c r="ABL168" s="76"/>
      <c r="ABM168" s="76"/>
      <c r="ABN168" s="76"/>
      <c r="ABO168" s="76"/>
      <c r="ABP168" s="76"/>
      <c r="ABQ168" s="76"/>
      <c r="ABR168" s="76"/>
      <c r="ABS168" s="76"/>
      <c r="ABT168" s="76"/>
      <c r="ABU168" s="76"/>
      <c r="ABV168" s="76"/>
      <c r="ABW168" s="76"/>
      <c r="ABX168" s="76"/>
      <c r="ABY168" s="76"/>
      <c r="ABZ168" s="76"/>
      <c r="ACA168" s="76"/>
      <c r="ACB168" s="76"/>
      <c r="ACC168" s="76"/>
      <c r="ACD168" s="76"/>
      <c r="ACE168" s="76"/>
      <c r="ACF168" s="76"/>
      <c r="ACG168" s="76"/>
      <c r="ACH168" s="76"/>
      <c r="ACI168" s="76"/>
      <c r="ACJ168" s="76"/>
      <c r="ACK168" s="76"/>
      <c r="ACL168" s="76"/>
      <c r="ACM168" s="76"/>
      <c r="ACN168" s="76"/>
      <c r="ACO168" s="76"/>
      <c r="ACP168" s="76"/>
      <c r="ACQ168" s="76"/>
      <c r="ACR168" s="76"/>
      <c r="ACS168" s="76"/>
      <c r="ACT168" s="76"/>
      <c r="ACU168" s="76"/>
      <c r="ACV168" s="76"/>
      <c r="ACW168" s="76"/>
      <c r="ACX168" s="76"/>
      <c r="ACY168" s="76"/>
      <c r="ACZ168" s="76"/>
      <c r="ADA168" s="76"/>
      <c r="ADB168" s="76"/>
      <c r="ADC168" s="76"/>
      <c r="ADD168" s="76"/>
      <c r="ADE168" s="76"/>
      <c r="ADF168" s="76"/>
      <c r="ADG168" s="76"/>
      <c r="ADH168" s="76"/>
      <c r="ADI168" s="76"/>
      <c r="ADJ168" s="76"/>
      <c r="ADK168" s="76"/>
      <c r="ADL168" s="76"/>
      <c r="ADM168" s="76"/>
      <c r="ADN168" s="76"/>
      <c r="ADO168" s="76"/>
      <c r="ADP168" s="76"/>
      <c r="ADQ168" s="76"/>
      <c r="ADR168" s="76"/>
      <c r="ADS168" s="76"/>
      <c r="ADT168" s="76"/>
      <c r="ADU168" s="76"/>
      <c r="ADV168" s="76"/>
      <c r="ADW168" s="76"/>
      <c r="ADX168" s="76"/>
      <c r="ADY168" s="76"/>
      <c r="ADZ168" s="76"/>
      <c r="AEA168" s="76"/>
      <c r="AEB168" s="76"/>
      <c r="AEC168" s="76"/>
      <c r="AED168" s="76"/>
      <c r="AEE168" s="76"/>
      <c r="AEF168" s="76"/>
      <c r="AEG168" s="76"/>
      <c r="AEH168" s="76"/>
      <c r="AEI168" s="76"/>
      <c r="AEJ168" s="76"/>
      <c r="AEK168" s="76"/>
      <c r="AEL168" s="76"/>
      <c r="AEM168" s="76"/>
      <c r="AEN168" s="76"/>
      <c r="AEO168" s="76"/>
      <c r="AEP168" s="76"/>
      <c r="AEQ168" s="76"/>
      <c r="AER168" s="76"/>
      <c r="AES168" s="76"/>
      <c r="AET168" s="76"/>
      <c r="AEU168" s="76"/>
      <c r="AEV168" s="76"/>
      <c r="AEW168" s="76"/>
      <c r="AEX168" s="76"/>
      <c r="AEY168" s="76"/>
      <c r="AEZ168" s="76"/>
      <c r="AFA168" s="76"/>
      <c r="AFB168" s="76"/>
      <c r="AFC168" s="76"/>
      <c r="AFD168" s="76"/>
      <c r="AFE168" s="76"/>
      <c r="AFF168" s="76"/>
      <c r="AFG168" s="76"/>
      <c r="AFH168" s="76"/>
      <c r="AFI168" s="76"/>
      <c r="AFJ168" s="76"/>
      <c r="AFK168" s="76"/>
      <c r="AFL168" s="76"/>
      <c r="AFM168" s="76"/>
      <c r="AFN168" s="76"/>
      <c r="AFO168" s="76"/>
      <c r="AFP168" s="76"/>
      <c r="AFQ168" s="76"/>
      <c r="AFR168" s="76"/>
      <c r="AFS168" s="76"/>
      <c r="AFT168" s="76"/>
      <c r="AFU168" s="76"/>
      <c r="AFV168" s="76"/>
      <c r="AFW168" s="76"/>
      <c r="AFX168" s="76"/>
      <c r="AFY168" s="76"/>
      <c r="AFZ168" s="76"/>
      <c r="AGA168" s="76"/>
      <c r="AGB168" s="76"/>
      <c r="AGC168" s="76"/>
      <c r="AGD168" s="76"/>
      <c r="AGE168" s="76"/>
      <c r="AGF168" s="76"/>
      <c r="AGG168" s="76"/>
      <c r="AGH168" s="76"/>
      <c r="AGI168" s="76"/>
      <c r="AGJ168" s="76"/>
      <c r="AGK168" s="76"/>
      <c r="AGL168" s="76"/>
      <c r="AGM168" s="76"/>
      <c r="AGN168" s="76"/>
      <c r="AGO168" s="76"/>
      <c r="AGP168" s="76"/>
      <c r="AGQ168" s="76"/>
      <c r="AGR168" s="76"/>
      <c r="AGS168" s="76"/>
      <c r="AGT168" s="76"/>
      <c r="AGU168" s="76"/>
      <c r="AGV168" s="76"/>
      <c r="AGW168" s="76"/>
      <c r="AGX168" s="76"/>
      <c r="AGY168" s="76"/>
      <c r="AGZ168" s="76"/>
      <c r="AHA168" s="76"/>
      <c r="AHB168" s="76"/>
      <c r="AHC168" s="76"/>
      <c r="AHD168" s="76"/>
      <c r="AHE168" s="76"/>
      <c r="AHF168" s="76"/>
      <c r="AHG168" s="76"/>
      <c r="AHH168" s="76"/>
      <c r="AHI168" s="76"/>
      <c r="AHJ168" s="76"/>
      <c r="AHK168" s="76"/>
      <c r="AHL168" s="76"/>
      <c r="AHM168" s="76"/>
      <c r="AHN168" s="76"/>
      <c r="AHO168" s="76"/>
      <c r="AHP168" s="76"/>
      <c r="AHQ168" s="76"/>
      <c r="AHR168" s="76"/>
      <c r="AHS168" s="76"/>
      <c r="AHT168" s="76"/>
      <c r="AHU168" s="76"/>
      <c r="AHV168" s="76"/>
      <c r="AHW168" s="76"/>
      <c r="AHX168" s="76"/>
      <c r="AHY168" s="76"/>
      <c r="AHZ168" s="76"/>
      <c r="AIA168" s="76"/>
      <c r="AIB168" s="76"/>
      <c r="AIC168" s="76"/>
      <c r="AID168" s="76"/>
      <c r="AIE168" s="76"/>
      <c r="AIF168" s="76"/>
      <c r="AIG168" s="76"/>
      <c r="AIH168" s="76"/>
      <c r="AII168" s="76"/>
      <c r="AIJ168" s="76"/>
      <c r="AIK168" s="76"/>
      <c r="AIL168" s="76"/>
      <c r="AIM168" s="76"/>
      <c r="AIN168" s="76"/>
      <c r="AIO168" s="76"/>
      <c r="AIP168" s="76"/>
      <c r="AIQ168" s="76"/>
      <c r="AIR168" s="76"/>
      <c r="AIS168" s="76"/>
      <c r="AIT168" s="76"/>
      <c r="AIU168" s="76"/>
      <c r="AIV168" s="76"/>
      <c r="AIW168" s="76"/>
      <c r="AIX168" s="76"/>
      <c r="AIY168" s="76"/>
      <c r="AIZ168" s="76"/>
      <c r="AJA168" s="76"/>
      <c r="AJB168" s="76"/>
      <c r="AJC168" s="76"/>
      <c r="AJD168" s="76"/>
      <c r="AJE168" s="76"/>
      <c r="AJF168" s="76"/>
      <c r="AJG168" s="76"/>
      <c r="AJH168" s="76"/>
      <c r="AJI168" s="76"/>
      <c r="AJJ168" s="76"/>
      <c r="AJK168" s="76"/>
      <c r="AJL168" s="76"/>
      <c r="AJM168" s="76"/>
      <c r="AJN168" s="76"/>
      <c r="AJO168" s="76"/>
      <c r="AJP168" s="76"/>
      <c r="AJQ168" s="76"/>
      <c r="AJR168" s="76"/>
      <c r="AJS168" s="76"/>
      <c r="AJT168" s="76"/>
      <c r="AJU168" s="76"/>
      <c r="AJV168" s="76"/>
      <c r="AJW168" s="76"/>
      <c r="AJX168" s="76"/>
      <c r="AJY168" s="76"/>
      <c r="AJZ168" s="76"/>
      <c r="AKA168" s="76"/>
      <c r="AKB168" s="76"/>
      <c r="AKC168" s="76"/>
      <c r="AKD168" s="76"/>
      <c r="AKE168" s="76"/>
      <c r="AKF168" s="76"/>
      <c r="AKG168" s="76"/>
      <c r="AKH168" s="76"/>
      <c r="AKI168" s="76"/>
      <c r="AKJ168" s="76"/>
      <c r="AKK168" s="76"/>
      <c r="AKL168" s="76"/>
      <c r="AKM168" s="76"/>
      <c r="AKN168" s="76"/>
      <c r="AKO168" s="76"/>
      <c r="AKP168" s="76"/>
      <c r="AKQ168" s="76"/>
      <c r="AKR168" s="76"/>
      <c r="AKS168" s="76"/>
      <c r="AKT168" s="76"/>
      <c r="AKU168" s="76"/>
      <c r="AKV168" s="76"/>
      <c r="AKW168" s="76"/>
      <c r="AKX168" s="76"/>
      <c r="AKY168" s="76"/>
      <c r="AKZ168" s="76"/>
      <c r="ALA168" s="76"/>
      <c r="ALB168" s="76"/>
      <c r="ALC168" s="76"/>
      <c r="ALD168" s="76"/>
      <c r="ALE168" s="76"/>
      <c r="ALF168" s="76"/>
      <c r="ALG168" s="76"/>
      <c r="ALH168" s="76"/>
      <c r="ALI168" s="76"/>
      <c r="ALJ168" s="76"/>
      <c r="ALK168" s="76"/>
      <c r="ALL168" s="76"/>
      <c r="ALM168" s="76"/>
      <c r="ALN168" s="76"/>
      <c r="ALO168" s="76"/>
      <c r="ALP168" s="76"/>
      <c r="ALQ168" s="76"/>
      <c r="ALR168" s="76"/>
      <c r="ALS168" s="76"/>
      <c r="ALT168" s="76"/>
      <c r="ALU168" s="76"/>
      <c r="ALV168" s="76"/>
      <c r="ALW168" s="76"/>
      <c r="ALX168" s="76"/>
      <c r="ALY168" s="76"/>
      <c r="ALZ168" s="76"/>
      <c r="AMA168" s="76"/>
      <c r="AMB168" s="76"/>
      <c r="AMC168" s="76"/>
      <c r="AMD168" s="76"/>
      <c r="AME168" s="76"/>
    </row>
    <row r="169" spans="1:1019" s="80" customFormat="1" ht="25.5">
      <c r="A169" s="20" t="s">
        <v>277</v>
      </c>
      <c r="B169" s="21">
        <v>5219623</v>
      </c>
      <c r="C169" s="21" t="s">
        <v>96</v>
      </c>
      <c r="D169" s="71" t="s">
        <v>68</v>
      </c>
      <c r="E169" s="22" t="s">
        <v>51</v>
      </c>
      <c r="F169" s="59">
        <v>19908</v>
      </c>
      <c r="G169" s="23">
        <v>53.12</v>
      </c>
      <c r="H169" s="69">
        <f t="shared" si="57"/>
        <v>0.21229999999999999</v>
      </c>
      <c r="I169" s="23">
        <f t="shared" si="58"/>
        <v>64.400000000000006</v>
      </c>
      <c r="J169" s="23">
        <f t="shared" si="59"/>
        <v>1282075.2</v>
      </c>
      <c r="K169" s="78">
        <f t="shared" si="60"/>
        <v>1057512.96</v>
      </c>
      <c r="L169" s="76"/>
      <c r="M169" s="79"/>
      <c r="N169" s="76"/>
      <c r="O169" s="76"/>
      <c r="P169" s="76"/>
      <c r="Q169" s="76"/>
      <c r="R169" s="76"/>
      <c r="S169" s="76"/>
      <c r="T169" s="76"/>
      <c r="U169" s="76"/>
      <c r="V169" s="76"/>
      <c r="W169" s="76"/>
      <c r="X169" s="76"/>
      <c r="Y169" s="76"/>
      <c r="Z169" s="76"/>
      <c r="AA169" s="76"/>
      <c r="AB169" s="76"/>
      <c r="AC169" s="76"/>
      <c r="AD169" s="76"/>
      <c r="AE169" s="76"/>
      <c r="AF169" s="76"/>
      <c r="AG169" s="76"/>
      <c r="AH169" s="76"/>
      <c r="AI169" s="76"/>
      <c r="AJ169" s="76"/>
      <c r="AK169" s="76"/>
      <c r="AL169" s="76"/>
      <c r="AM169" s="76"/>
      <c r="AN169" s="76"/>
      <c r="AO169" s="76"/>
      <c r="AP169" s="76"/>
      <c r="AQ169" s="76"/>
      <c r="AR169" s="76"/>
      <c r="AS169" s="76"/>
      <c r="AT169" s="76"/>
      <c r="AU169" s="76"/>
      <c r="AV169" s="76"/>
      <c r="AW169" s="76"/>
      <c r="AX169" s="76"/>
      <c r="AY169" s="76"/>
      <c r="AZ169" s="76"/>
      <c r="BA169" s="76"/>
      <c r="BB169" s="76"/>
      <c r="BC169" s="76"/>
      <c r="BD169" s="76"/>
      <c r="BE169" s="76"/>
      <c r="BF169" s="76"/>
      <c r="BG169" s="76"/>
      <c r="BH169" s="76"/>
      <c r="BI169" s="76"/>
      <c r="BJ169" s="76"/>
      <c r="BK169" s="76"/>
      <c r="BL169" s="76"/>
      <c r="BM169" s="76"/>
      <c r="BN169" s="76"/>
      <c r="BO169" s="76"/>
      <c r="BP169" s="76"/>
      <c r="BQ169" s="76"/>
      <c r="BR169" s="76"/>
      <c r="BS169" s="76"/>
      <c r="BT169" s="76"/>
      <c r="BU169" s="76"/>
      <c r="BV169" s="76"/>
      <c r="BW169" s="76"/>
      <c r="BX169" s="76"/>
      <c r="BY169" s="76"/>
      <c r="BZ169" s="76"/>
      <c r="CA169" s="76"/>
      <c r="CB169" s="76"/>
      <c r="CC169" s="76"/>
      <c r="CD169" s="76"/>
      <c r="CE169" s="76"/>
      <c r="CF169" s="76"/>
      <c r="CG169" s="76"/>
      <c r="CH169" s="76"/>
      <c r="CI169" s="76"/>
      <c r="CJ169" s="76"/>
      <c r="CK169" s="76"/>
      <c r="CL169" s="76"/>
      <c r="CM169" s="76"/>
      <c r="CN169" s="76"/>
      <c r="CO169" s="76"/>
      <c r="CP169" s="76"/>
      <c r="CQ169" s="76"/>
      <c r="CR169" s="76"/>
      <c r="CS169" s="76"/>
      <c r="CT169" s="76"/>
      <c r="CU169" s="76"/>
      <c r="CV169" s="76"/>
      <c r="CW169" s="76"/>
      <c r="CX169" s="76"/>
      <c r="CY169" s="76"/>
      <c r="CZ169" s="76"/>
      <c r="DA169" s="76"/>
      <c r="DB169" s="76"/>
      <c r="DC169" s="76"/>
      <c r="DD169" s="76"/>
      <c r="DE169" s="76"/>
      <c r="DF169" s="76"/>
      <c r="DG169" s="76"/>
      <c r="DH169" s="76"/>
      <c r="DI169" s="76"/>
      <c r="DJ169" s="76"/>
      <c r="DK169" s="76"/>
      <c r="DL169" s="76"/>
      <c r="DM169" s="76"/>
      <c r="DN169" s="76"/>
      <c r="DO169" s="76"/>
      <c r="DP169" s="76"/>
      <c r="DQ169" s="76"/>
      <c r="DR169" s="76"/>
      <c r="DS169" s="76"/>
      <c r="DT169" s="76"/>
      <c r="DU169" s="76"/>
      <c r="DV169" s="76"/>
      <c r="DW169" s="76"/>
      <c r="DX169" s="76"/>
      <c r="DY169" s="76"/>
      <c r="DZ169" s="76"/>
      <c r="EA169" s="76"/>
      <c r="EB169" s="76"/>
      <c r="EC169" s="76"/>
      <c r="ED169" s="76"/>
      <c r="EE169" s="76"/>
      <c r="EF169" s="76"/>
      <c r="EG169" s="76"/>
      <c r="EH169" s="76"/>
      <c r="EI169" s="76"/>
      <c r="EJ169" s="76"/>
      <c r="EK169" s="76"/>
      <c r="EL169" s="76"/>
      <c r="EM169" s="76"/>
      <c r="EN169" s="76"/>
      <c r="EO169" s="76"/>
      <c r="EP169" s="76"/>
      <c r="EQ169" s="76"/>
      <c r="ER169" s="76"/>
      <c r="ES169" s="76"/>
      <c r="ET169" s="76"/>
      <c r="EU169" s="76"/>
      <c r="EV169" s="76"/>
      <c r="EW169" s="76"/>
      <c r="EX169" s="76"/>
      <c r="EY169" s="76"/>
      <c r="EZ169" s="76"/>
      <c r="FA169" s="76"/>
      <c r="FB169" s="76"/>
      <c r="FC169" s="76"/>
      <c r="FD169" s="76"/>
      <c r="FE169" s="76"/>
      <c r="FF169" s="76"/>
      <c r="FG169" s="76"/>
      <c r="FH169" s="76"/>
      <c r="FI169" s="76"/>
      <c r="FJ169" s="76"/>
      <c r="FK169" s="76"/>
      <c r="FL169" s="76"/>
      <c r="FM169" s="76"/>
      <c r="FN169" s="76"/>
      <c r="FO169" s="76"/>
      <c r="FP169" s="76"/>
      <c r="FQ169" s="76"/>
      <c r="FR169" s="76"/>
      <c r="FS169" s="76"/>
      <c r="FT169" s="76"/>
      <c r="FU169" s="76"/>
      <c r="FV169" s="76"/>
      <c r="FW169" s="76"/>
      <c r="FX169" s="76"/>
      <c r="FY169" s="76"/>
      <c r="FZ169" s="76"/>
      <c r="GA169" s="76"/>
      <c r="GB169" s="76"/>
      <c r="GC169" s="76"/>
      <c r="GD169" s="76"/>
      <c r="GE169" s="76"/>
      <c r="GF169" s="76"/>
      <c r="GG169" s="76"/>
      <c r="GH169" s="76"/>
      <c r="GI169" s="76"/>
      <c r="GJ169" s="76"/>
      <c r="GK169" s="76"/>
      <c r="GL169" s="76"/>
      <c r="GM169" s="76"/>
      <c r="GN169" s="76"/>
      <c r="GO169" s="76"/>
      <c r="GP169" s="76"/>
      <c r="GQ169" s="76"/>
      <c r="GR169" s="76"/>
      <c r="GS169" s="76"/>
      <c r="GT169" s="76"/>
      <c r="GU169" s="76"/>
      <c r="GV169" s="76"/>
      <c r="GW169" s="76"/>
      <c r="GX169" s="76"/>
      <c r="GY169" s="76"/>
      <c r="GZ169" s="76"/>
      <c r="HA169" s="76"/>
      <c r="HB169" s="76"/>
      <c r="HC169" s="76"/>
      <c r="HD169" s="76"/>
      <c r="HE169" s="76"/>
      <c r="HF169" s="76"/>
      <c r="HG169" s="76"/>
      <c r="HH169" s="76"/>
      <c r="HI169" s="76"/>
      <c r="HJ169" s="76"/>
      <c r="HK169" s="76"/>
      <c r="HL169" s="76"/>
      <c r="HM169" s="76"/>
      <c r="HN169" s="76"/>
      <c r="HO169" s="76"/>
      <c r="HP169" s="76"/>
      <c r="HQ169" s="76"/>
      <c r="HR169" s="76"/>
      <c r="HS169" s="76"/>
      <c r="HT169" s="76"/>
      <c r="HU169" s="76"/>
      <c r="HV169" s="76"/>
      <c r="HW169" s="76"/>
      <c r="HX169" s="76"/>
      <c r="HY169" s="76"/>
      <c r="HZ169" s="76"/>
      <c r="IA169" s="76"/>
      <c r="IB169" s="76"/>
      <c r="IC169" s="76"/>
      <c r="ID169" s="76"/>
      <c r="IE169" s="76"/>
      <c r="IF169" s="76"/>
      <c r="IG169" s="76"/>
      <c r="IH169" s="76"/>
      <c r="II169" s="76"/>
      <c r="IJ169" s="76"/>
      <c r="IK169" s="76"/>
      <c r="IL169" s="76"/>
      <c r="IM169" s="76"/>
      <c r="IN169" s="76"/>
      <c r="IO169" s="76"/>
      <c r="IP169" s="76"/>
      <c r="IQ169" s="76"/>
      <c r="IR169" s="76"/>
      <c r="IS169" s="76"/>
      <c r="IT169" s="76"/>
      <c r="IU169" s="76"/>
      <c r="IV169" s="76"/>
      <c r="IW169" s="76"/>
      <c r="IX169" s="76"/>
      <c r="IY169" s="76"/>
      <c r="IZ169" s="76"/>
      <c r="JA169" s="76"/>
      <c r="JB169" s="76"/>
      <c r="JC169" s="76"/>
      <c r="JD169" s="76"/>
      <c r="JE169" s="76"/>
      <c r="JF169" s="76"/>
      <c r="JG169" s="76"/>
      <c r="JH169" s="76"/>
      <c r="JI169" s="76"/>
      <c r="JJ169" s="76"/>
      <c r="JK169" s="76"/>
      <c r="JL169" s="76"/>
      <c r="JM169" s="76"/>
      <c r="JN169" s="76"/>
      <c r="JO169" s="76"/>
      <c r="JP169" s="76"/>
      <c r="JQ169" s="76"/>
      <c r="JR169" s="76"/>
      <c r="JS169" s="76"/>
      <c r="JT169" s="76"/>
      <c r="JU169" s="76"/>
      <c r="JV169" s="76"/>
      <c r="JW169" s="76"/>
      <c r="JX169" s="76"/>
      <c r="JY169" s="76"/>
      <c r="JZ169" s="76"/>
      <c r="KA169" s="76"/>
      <c r="KB169" s="76"/>
      <c r="KC169" s="76"/>
      <c r="KD169" s="76"/>
      <c r="KE169" s="76"/>
      <c r="KF169" s="76"/>
      <c r="KG169" s="76"/>
      <c r="KH169" s="76"/>
      <c r="KI169" s="76"/>
      <c r="KJ169" s="76"/>
      <c r="KK169" s="76"/>
      <c r="KL169" s="76"/>
      <c r="KM169" s="76"/>
      <c r="KN169" s="76"/>
      <c r="KO169" s="76"/>
      <c r="KP169" s="76"/>
      <c r="KQ169" s="76"/>
      <c r="KR169" s="76"/>
      <c r="KS169" s="76"/>
      <c r="KT169" s="76"/>
      <c r="KU169" s="76"/>
      <c r="KV169" s="76"/>
      <c r="KW169" s="76"/>
      <c r="KX169" s="76"/>
      <c r="KY169" s="76"/>
      <c r="KZ169" s="76"/>
      <c r="LA169" s="76"/>
      <c r="LB169" s="76"/>
      <c r="LC169" s="76"/>
      <c r="LD169" s="76"/>
      <c r="LE169" s="76"/>
      <c r="LF169" s="76"/>
      <c r="LG169" s="76"/>
      <c r="LH169" s="76"/>
      <c r="LI169" s="76"/>
      <c r="LJ169" s="76"/>
      <c r="LK169" s="76"/>
      <c r="LL169" s="76"/>
      <c r="LM169" s="76"/>
      <c r="LN169" s="76"/>
      <c r="LO169" s="76"/>
      <c r="LP169" s="76"/>
      <c r="LQ169" s="76"/>
      <c r="LR169" s="76"/>
      <c r="LS169" s="76"/>
      <c r="LT169" s="76"/>
      <c r="LU169" s="76"/>
      <c r="LV169" s="76"/>
      <c r="LW169" s="76"/>
      <c r="LX169" s="76"/>
      <c r="LY169" s="76"/>
      <c r="LZ169" s="76"/>
      <c r="MA169" s="76"/>
      <c r="MB169" s="76"/>
      <c r="MC169" s="76"/>
      <c r="MD169" s="76"/>
      <c r="ME169" s="76"/>
      <c r="MF169" s="76"/>
      <c r="MG169" s="76"/>
      <c r="MH169" s="76"/>
      <c r="MI169" s="76"/>
      <c r="MJ169" s="76"/>
      <c r="MK169" s="76"/>
      <c r="ML169" s="76"/>
      <c r="MM169" s="76"/>
      <c r="MN169" s="76"/>
      <c r="MO169" s="76"/>
      <c r="MP169" s="76"/>
      <c r="MQ169" s="76"/>
      <c r="MR169" s="76"/>
      <c r="MS169" s="76"/>
      <c r="MT169" s="76"/>
      <c r="MU169" s="76"/>
      <c r="MV169" s="76"/>
      <c r="MW169" s="76"/>
      <c r="MX169" s="76"/>
      <c r="MY169" s="76"/>
      <c r="MZ169" s="76"/>
      <c r="NA169" s="76"/>
      <c r="NB169" s="76"/>
      <c r="NC169" s="76"/>
      <c r="ND169" s="76"/>
      <c r="NE169" s="76"/>
      <c r="NF169" s="76"/>
      <c r="NG169" s="76"/>
      <c r="NH169" s="76"/>
      <c r="NI169" s="76"/>
      <c r="NJ169" s="76"/>
      <c r="NK169" s="76"/>
      <c r="NL169" s="76"/>
      <c r="NM169" s="76"/>
      <c r="NN169" s="76"/>
      <c r="NO169" s="76"/>
      <c r="NP169" s="76"/>
      <c r="NQ169" s="76"/>
      <c r="NR169" s="76"/>
      <c r="NS169" s="76"/>
      <c r="NT169" s="76"/>
      <c r="NU169" s="76"/>
      <c r="NV169" s="76"/>
      <c r="NW169" s="76"/>
      <c r="NX169" s="76"/>
      <c r="NY169" s="76"/>
      <c r="NZ169" s="76"/>
      <c r="OA169" s="76"/>
      <c r="OB169" s="76"/>
      <c r="OC169" s="76"/>
      <c r="OD169" s="76"/>
      <c r="OE169" s="76"/>
      <c r="OF169" s="76"/>
      <c r="OG169" s="76"/>
      <c r="OH169" s="76"/>
      <c r="OI169" s="76"/>
      <c r="OJ169" s="76"/>
      <c r="OK169" s="76"/>
      <c r="OL169" s="76"/>
      <c r="OM169" s="76"/>
      <c r="ON169" s="76"/>
      <c r="OO169" s="76"/>
      <c r="OP169" s="76"/>
      <c r="OQ169" s="76"/>
      <c r="OR169" s="76"/>
      <c r="OS169" s="76"/>
      <c r="OT169" s="76"/>
      <c r="OU169" s="76"/>
      <c r="OV169" s="76"/>
      <c r="OW169" s="76"/>
      <c r="OX169" s="76"/>
      <c r="OY169" s="76"/>
      <c r="OZ169" s="76"/>
      <c r="PA169" s="76"/>
      <c r="PB169" s="76"/>
      <c r="PC169" s="76"/>
      <c r="PD169" s="76"/>
      <c r="PE169" s="76"/>
      <c r="PF169" s="76"/>
      <c r="PG169" s="76"/>
      <c r="PH169" s="76"/>
      <c r="PI169" s="76"/>
      <c r="PJ169" s="76"/>
      <c r="PK169" s="76"/>
      <c r="PL169" s="76"/>
      <c r="PM169" s="76"/>
      <c r="PN169" s="76"/>
      <c r="PO169" s="76"/>
      <c r="PP169" s="76"/>
      <c r="PQ169" s="76"/>
      <c r="PR169" s="76"/>
      <c r="PS169" s="76"/>
      <c r="PT169" s="76"/>
      <c r="PU169" s="76"/>
      <c r="PV169" s="76"/>
      <c r="PW169" s="76"/>
      <c r="PX169" s="76"/>
      <c r="PY169" s="76"/>
      <c r="PZ169" s="76"/>
      <c r="QA169" s="76"/>
      <c r="QB169" s="76"/>
      <c r="QC169" s="76"/>
      <c r="QD169" s="76"/>
      <c r="QE169" s="76"/>
      <c r="QF169" s="76"/>
      <c r="QG169" s="76"/>
      <c r="QH169" s="76"/>
      <c r="QI169" s="76"/>
      <c r="QJ169" s="76"/>
      <c r="QK169" s="76"/>
      <c r="QL169" s="76"/>
      <c r="QM169" s="76"/>
      <c r="QN169" s="76"/>
      <c r="QO169" s="76"/>
      <c r="QP169" s="76"/>
      <c r="QQ169" s="76"/>
      <c r="QR169" s="76"/>
      <c r="QS169" s="76"/>
      <c r="QT169" s="76"/>
      <c r="QU169" s="76"/>
      <c r="QV169" s="76"/>
      <c r="QW169" s="76"/>
      <c r="QX169" s="76"/>
      <c r="QY169" s="76"/>
      <c r="QZ169" s="76"/>
      <c r="RA169" s="76"/>
      <c r="RB169" s="76"/>
      <c r="RC169" s="76"/>
      <c r="RD169" s="76"/>
      <c r="RE169" s="76"/>
      <c r="RF169" s="76"/>
      <c r="RG169" s="76"/>
      <c r="RH169" s="76"/>
      <c r="RI169" s="76"/>
      <c r="RJ169" s="76"/>
      <c r="RK169" s="76"/>
      <c r="RL169" s="76"/>
      <c r="RM169" s="76"/>
      <c r="RN169" s="76"/>
      <c r="RO169" s="76"/>
      <c r="RP169" s="76"/>
      <c r="RQ169" s="76"/>
      <c r="RR169" s="76"/>
      <c r="RS169" s="76"/>
      <c r="RT169" s="76"/>
      <c r="RU169" s="76"/>
      <c r="RV169" s="76"/>
      <c r="RW169" s="76"/>
      <c r="RX169" s="76"/>
      <c r="RY169" s="76"/>
      <c r="RZ169" s="76"/>
      <c r="SA169" s="76"/>
      <c r="SB169" s="76"/>
      <c r="SC169" s="76"/>
      <c r="SD169" s="76"/>
      <c r="SE169" s="76"/>
      <c r="SF169" s="76"/>
      <c r="SG169" s="76"/>
      <c r="SH169" s="76"/>
      <c r="SI169" s="76"/>
      <c r="SJ169" s="76"/>
      <c r="SK169" s="76"/>
      <c r="SL169" s="76"/>
      <c r="SM169" s="76"/>
      <c r="SN169" s="76"/>
      <c r="SO169" s="76"/>
      <c r="SP169" s="76"/>
      <c r="SQ169" s="76"/>
      <c r="SR169" s="76"/>
      <c r="SS169" s="76"/>
      <c r="ST169" s="76"/>
      <c r="SU169" s="76"/>
      <c r="SV169" s="76"/>
      <c r="SW169" s="76"/>
      <c r="SX169" s="76"/>
      <c r="SY169" s="76"/>
      <c r="SZ169" s="76"/>
      <c r="TA169" s="76"/>
      <c r="TB169" s="76"/>
      <c r="TC169" s="76"/>
      <c r="TD169" s="76"/>
      <c r="TE169" s="76"/>
      <c r="TF169" s="76"/>
      <c r="TG169" s="76"/>
      <c r="TH169" s="76"/>
      <c r="TI169" s="76"/>
      <c r="TJ169" s="76"/>
      <c r="TK169" s="76"/>
      <c r="TL169" s="76"/>
      <c r="TM169" s="76"/>
      <c r="TN169" s="76"/>
      <c r="TO169" s="76"/>
      <c r="TP169" s="76"/>
      <c r="TQ169" s="76"/>
      <c r="TR169" s="76"/>
      <c r="TS169" s="76"/>
      <c r="TT169" s="76"/>
      <c r="TU169" s="76"/>
      <c r="TV169" s="76"/>
      <c r="TW169" s="76"/>
      <c r="TX169" s="76"/>
      <c r="TY169" s="76"/>
      <c r="TZ169" s="76"/>
      <c r="UA169" s="76"/>
      <c r="UB169" s="76"/>
      <c r="UC169" s="76"/>
      <c r="UD169" s="76"/>
      <c r="UE169" s="76"/>
      <c r="UF169" s="76"/>
      <c r="UG169" s="76"/>
      <c r="UH169" s="76"/>
      <c r="UI169" s="76"/>
      <c r="UJ169" s="76"/>
      <c r="UK169" s="76"/>
      <c r="UL169" s="76"/>
      <c r="UM169" s="76"/>
      <c r="UN169" s="76"/>
      <c r="UO169" s="76"/>
      <c r="UP169" s="76"/>
      <c r="UQ169" s="76"/>
      <c r="UR169" s="76"/>
      <c r="US169" s="76"/>
      <c r="UT169" s="76"/>
      <c r="UU169" s="76"/>
      <c r="UV169" s="76"/>
      <c r="UW169" s="76"/>
      <c r="UX169" s="76"/>
      <c r="UY169" s="76"/>
      <c r="UZ169" s="76"/>
      <c r="VA169" s="76"/>
      <c r="VB169" s="76"/>
      <c r="VC169" s="76"/>
      <c r="VD169" s="76"/>
      <c r="VE169" s="76"/>
      <c r="VF169" s="76"/>
      <c r="VG169" s="76"/>
      <c r="VH169" s="76"/>
      <c r="VI169" s="76"/>
      <c r="VJ169" s="76"/>
      <c r="VK169" s="76"/>
      <c r="VL169" s="76"/>
      <c r="VM169" s="76"/>
      <c r="VN169" s="76"/>
      <c r="VO169" s="76"/>
      <c r="VP169" s="76"/>
      <c r="VQ169" s="76"/>
      <c r="VR169" s="76"/>
      <c r="VS169" s="76"/>
      <c r="VT169" s="76"/>
      <c r="VU169" s="76"/>
      <c r="VV169" s="76"/>
      <c r="VW169" s="76"/>
      <c r="VX169" s="76"/>
      <c r="VY169" s="76"/>
      <c r="VZ169" s="76"/>
      <c r="WA169" s="76"/>
      <c r="WB169" s="76"/>
      <c r="WC169" s="76"/>
      <c r="WD169" s="76"/>
      <c r="WE169" s="76"/>
      <c r="WF169" s="76"/>
      <c r="WG169" s="76"/>
      <c r="WH169" s="76"/>
      <c r="WI169" s="76"/>
      <c r="WJ169" s="76"/>
      <c r="WK169" s="76"/>
      <c r="WL169" s="76"/>
      <c r="WM169" s="76"/>
      <c r="WN169" s="76"/>
      <c r="WO169" s="76"/>
      <c r="WP169" s="76"/>
      <c r="WQ169" s="76"/>
      <c r="WR169" s="76"/>
      <c r="WS169" s="76"/>
      <c r="WT169" s="76"/>
      <c r="WU169" s="76"/>
      <c r="WV169" s="76"/>
      <c r="WW169" s="76"/>
      <c r="WX169" s="76"/>
      <c r="WY169" s="76"/>
      <c r="WZ169" s="76"/>
      <c r="XA169" s="76"/>
      <c r="XB169" s="76"/>
      <c r="XC169" s="76"/>
      <c r="XD169" s="76"/>
      <c r="XE169" s="76"/>
      <c r="XF169" s="76"/>
      <c r="XG169" s="76"/>
      <c r="XH169" s="76"/>
      <c r="XI169" s="76"/>
      <c r="XJ169" s="76"/>
      <c r="XK169" s="76"/>
      <c r="XL169" s="76"/>
      <c r="XM169" s="76"/>
      <c r="XN169" s="76"/>
      <c r="XO169" s="76"/>
      <c r="XP169" s="76"/>
      <c r="XQ169" s="76"/>
      <c r="XR169" s="76"/>
      <c r="XS169" s="76"/>
      <c r="XT169" s="76"/>
      <c r="XU169" s="76"/>
      <c r="XV169" s="76"/>
      <c r="XW169" s="76"/>
      <c r="XX169" s="76"/>
      <c r="XY169" s="76"/>
      <c r="XZ169" s="76"/>
      <c r="YA169" s="76"/>
      <c r="YB169" s="76"/>
      <c r="YC169" s="76"/>
      <c r="YD169" s="76"/>
      <c r="YE169" s="76"/>
      <c r="YF169" s="76"/>
      <c r="YG169" s="76"/>
      <c r="YH169" s="76"/>
      <c r="YI169" s="76"/>
      <c r="YJ169" s="76"/>
      <c r="YK169" s="76"/>
      <c r="YL169" s="76"/>
      <c r="YM169" s="76"/>
      <c r="YN169" s="76"/>
      <c r="YO169" s="76"/>
      <c r="YP169" s="76"/>
      <c r="YQ169" s="76"/>
      <c r="YR169" s="76"/>
      <c r="YS169" s="76"/>
      <c r="YT169" s="76"/>
      <c r="YU169" s="76"/>
      <c r="YV169" s="76"/>
      <c r="YW169" s="76"/>
      <c r="YX169" s="76"/>
      <c r="YY169" s="76"/>
      <c r="YZ169" s="76"/>
      <c r="ZA169" s="76"/>
      <c r="ZB169" s="76"/>
      <c r="ZC169" s="76"/>
      <c r="ZD169" s="76"/>
      <c r="ZE169" s="76"/>
      <c r="ZF169" s="76"/>
      <c r="ZG169" s="76"/>
      <c r="ZH169" s="76"/>
      <c r="ZI169" s="76"/>
      <c r="ZJ169" s="76"/>
      <c r="ZK169" s="76"/>
      <c r="ZL169" s="76"/>
      <c r="ZM169" s="76"/>
      <c r="ZN169" s="76"/>
      <c r="ZO169" s="76"/>
      <c r="ZP169" s="76"/>
      <c r="ZQ169" s="76"/>
      <c r="ZR169" s="76"/>
      <c r="ZS169" s="76"/>
      <c r="ZT169" s="76"/>
      <c r="ZU169" s="76"/>
      <c r="ZV169" s="76"/>
      <c r="ZW169" s="76"/>
      <c r="ZX169" s="76"/>
      <c r="ZY169" s="76"/>
      <c r="ZZ169" s="76"/>
      <c r="AAA169" s="76"/>
      <c r="AAB169" s="76"/>
      <c r="AAC169" s="76"/>
      <c r="AAD169" s="76"/>
      <c r="AAE169" s="76"/>
      <c r="AAF169" s="76"/>
      <c r="AAG169" s="76"/>
      <c r="AAH169" s="76"/>
      <c r="AAI169" s="76"/>
      <c r="AAJ169" s="76"/>
      <c r="AAK169" s="76"/>
      <c r="AAL169" s="76"/>
      <c r="AAM169" s="76"/>
      <c r="AAN169" s="76"/>
      <c r="AAO169" s="76"/>
      <c r="AAP169" s="76"/>
      <c r="AAQ169" s="76"/>
      <c r="AAR169" s="76"/>
      <c r="AAS169" s="76"/>
      <c r="AAT169" s="76"/>
      <c r="AAU169" s="76"/>
      <c r="AAV169" s="76"/>
      <c r="AAW169" s="76"/>
      <c r="AAX169" s="76"/>
      <c r="AAY169" s="76"/>
      <c r="AAZ169" s="76"/>
      <c r="ABA169" s="76"/>
      <c r="ABB169" s="76"/>
      <c r="ABC169" s="76"/>
      <c r="ABD169" s="76"/>
      <c r="ABE169" s="76"/>
      <c r="ABF169" s="76"/>
      <c r="ABG169" s="76"/>
      <c r="ABH169" s="76"/>
      <c r="ABI169" s="76"/>
      <c r="ABJ169" s="76"/>
      <c r="ABK169" s="76"/>
      <c r="ABL169" s="76"/>
      <c r="ABM169" s="76"/>
      <c r="ABN169" s="76"/>
      <c r="ABO169" s="76"/>
      <c r="ABP169" s="76"/>
      <c r="ABQ169" s="76"/>
      <c r="ABR169" s="76"/>
      <c r="ABS169" s="76"/>
      <c r="ABT169" s="76"/>
      <c r="ABU169" s="76"/>
      <c r="ABV169" s="76"/>
      <c r="ABW169" s="76"/>
      <c r="ABX169" s="76"/>
      <c r="ABY169" s="76"/>
      <c r="ABZ169" s="76"/>
      <c r="ACA169" s="76"/>
      <c r="ACB169" s="76"/>
      <c r="ACC169" s="76"/>
      <c r="ACD169" s="76"/>
      <c r="ACE169" s="76"/>
      <c r="ACF169" s="76"/>
      <c r="ACG169" s="76"/>
      <c r="ACH169" s="76"/>
      <c r="ACI169" s="76"/>
      <c r="ACJ169" s="76"/>
      <c r="ACK169" s="76"/>
      <c r="ACL169" s="76"/>
      <c r="ACM169" s="76"/>
      <c r="ACN169" s="76"/>
      <c r="ACO169" s="76"/>
      <c r="ACP169" s="76"/>
      <c r="ACQ169" s="76"/>
      <c r="ACR169" s="76"/>
      <c r="ACS169" s="76"/>
      <c r="ACT169" s="76"/>
      <c r="ACU169" s="76"/>
      <c r="ACV169" s="76"/>
      <c r="ACW169" s="76"/>
      <c r="ACX169" s="76"/>
      <c r="ACY169" s="76"/>
      <c r="ACZ169" s="76"/>
      <c r="ADA169" s="76"/>
      <c r="ADB169" s="76"/>
      <c r="ADC169" s="76"/>
      <c r="ADD169" s="76"/>
      <c r="ADE169" s="76"/>
      <c r="ADF169" s="76"/>
      <c r="ADG169" s="76"/>
      <c r="ADH169" s="76"/>
      <c r="ADI169" s="76"/>
      <c r="ADJ169" s="76"/>
      <c r="ADK169" s="76"/>
      <c r="ADL169" s="76"/>
      <c r="ADM169" s="76"/>
      <c r="ADN169" s="76"/>
      <c r="ADO169" s="76"/>
      <c r="ADP169" s="76"/>
      <c r="ADQ169" s="76"/>
      <c r="ADR169" s="76"/>
      <c r="ADS169" s="76"/>
      <c r="ADT169" s="76"/>
      <c r="ADU169" s="76"/>
      <c r="ADV169" s="76"/>
      <c r="ADW169" s="76"/>
      <c r="ADX169" s="76"/>
      <c r="ADY169" s="76"/>
      <c r="ADZ169" s="76"/>
      <c r="AEA169" s="76"/>
      <c r="AEB169" s="76"/>
      <c r="AEC169" s="76"/>
      <c r="AED169" s="76"/>
      <c r="AEE169" s="76"/>
      <c r="AEF169" s="76"/>
      <c r="AEG169" s="76"/>
      <c r="AEH169" s="76"/>
      <c r="AEI169" s="76"/>
      <c r="AEJ169" s="76"/>
      <c r="AEK169" s="76"/>
      <c r="AEL169" s="76"/>
      <c r="AEM169" s="76"/>
      <c r="AEN169" s="76"/>
      <c r="AEO169" s="76"/>
      <c r="AEP169" s="76"/>
      <c r="AEQ169" s="76"/>
      <c r="AER169" s="76"/>
      <c r="AES169" s="76"/>
      <c r="AET169" s="76"/>
      <c r="AEU169" s="76"/>
      <c r="AEV169" s="76"/>
      <c r="AEW169" s="76"/>
      <c r="AEX169" s="76"/>
      <c r="AEY169" s="76"/>
      <c r="AEZ169" s="76"/>
      <c r="AFA169" s="76"/>
      <c r="AFB169" s="76"/>
      <c r="AFC169" s="76"/>
      <c r="AFD169" s="76"/>
      <c r="AFE169" s="76"/>
      <c r="AFF169" s="76"/>
      <c r="AFG169" s="76"/>
      <c r="AFH169" s="76"/>
      <c r="AFI169" s="76"/>
      <c r="AFJ169" s="76"/>
      <c r="AFK169" s="76"/>
      <c r="AFL169" s="76"/>
      <c r="AFM169" s="76"/>
      <c r="AFN169" s="76"/>
      <c r="AFO169" s="76"/>
      <c r="AFP169" s="76"/>
      <c r="AFQ169" s="76"/>
      <c r="AFR169" s="76"/>
      <c r="AFS169" s="76"/>
      <c r="AFT169" s="76"/>
      <c r="AFU169" s="76"/>
      <c r="AFV169" s="76"/>
      <c r="AFW169" s="76"/>
      <c r="AFX169" s="76"/>
      <c r="AFY169" s="76"/>
      <c r="AFZ169" s="76"/>
      <c r="AGA169" s="76"/>
      <c r="AGB169" s="76"/>
      <c r="AGC169" s="76"/>
      <c r="AGD169" s="76"/>
      <c r="AGE169" s="76"/>
      <c r="AGF169" s="76"/>
      <c r="AGG169" s="76"/>
      <c r="AGH169" s="76"/>
      <c r="AGI169" s="76"/>
      <c r="AGJ169" s="76"/>
      <c r="AGK169" s="76"/>
      <c r="AGL169" s="76"/>
      <c r="AGM169" s="76"/>
      <c r="AGN169" s="76"/>
      <c r="AGO169" s="76"/>
      <c r="AGP169" s="76"/>
      <c r="AGQ169" s="76"/>
      <c r="AGR169" s="76"/>
      <c r="AGS169" s="76"/>
      <c r="AGT169" s="76"/>
      <c r="AGU169" s="76"/>
      <c r="AGV169" s="76"/>
      <c r="AGW169" s="76"/>
      <c r="AGX169" s="76"/>
      <c r="AGY169" s="76"/>
      <c r="AGZ169" s="76"/>
      <c r="AHA169" s="76"/>
      <c r="AHB169" s="76"/>
      <c r="AHC169" s="76"/>
      <c r="AHD169" s="76"/>
      <c r="AHE169" s="76"/>
      <c r="AHF169" s="76"/>
      <c r="AHG169" s="76"/>
      <c r="AHH169" s="76"/>
      <c r="AHI169" s="76"/>
      <c r="AHJ169" s="76"/>
      <c r="AHK169" s="76"/>
      <c r="AHL169" s="76"/>
      <c r="AHM169" s="76"/>
      <c r="AHN169" s="76"/>
      <c r="AHO169" s="76"/>
      <c r="AHP169" s="76"/>
      <c r="AHQ169" s="76"/>
      <c r="AHR169" s="76"/>
      <c r="AHS169" s="76"/>
      <c r="AHT169" s="76"/>
      <c r="AHU169" s="76"/>
      <c r="AHV169" s="76"/>
      <c r="AHW169" s="76"/>
      <c r="AHX169" s="76"/>
      <c r="AHY169" s="76"/>
      <c r="AHZ169" s="76"/>
      <c r="AIA169" s="76"/>
      <c r="AIB169" s="76"/>
      <c r="AIC169" s="76"/>
      <c r="AID169" s="76"/>
      <c r="AIE169" s="76"/>
      <c r="AIF169" s="76"/>
      <c r="AIG169" s="76"/>
      <c r="AIH169" s="76"/>
      <c r="AII169" s="76"/>
      <c r="AIJ169" s="76"/>
      <c r="AIK169" s="76"/>
      <c r="AIL169" s="76"/>
      <c r="AIM169" s="76"/>
      <c r="AIN169" s="76"/>
      <c r="AIO169" s="76"/>
      <c r="AIP169" s="76"/>
      <c r="AIQ169" s="76"/>
      <c r="AIR169" s="76"/>
      <c r="AIS169" s="76"/>
      <c r="AIT169" s="76"/>
      <c r="AIU169" s="76"/>
      <c r="AIV169" s="76"/>
      <c r="AIW169" s="76"/>
      <c r="AIX169" s="76"/>
      <c r="AIY169" s="76"/>
      <c r="AIZ169" s="76"/>
      <c r="AJA169" s="76"/>
      <c r="AJB169" s="76"/>
      <c r="AJC169" s="76"/>
      <c r="AJD169" s="76"/>
      <c r="AJE169" s="76"/>
      <c r="AJF169" s="76"/>
      <c r="AJG169" s="76"/>
      <c r="AJH169" s="76"/>
      <c r="AJI169" s="76"/>
      <c r="AJJ169" s="76"/>
      <c r="AJK169" s="76"/>
      <c r="AJL169" s="76"/>
      <c r="AJM169" s="76"/>
      <c r="AJN169" s="76"/>
      <c r="AJO169" s="76"/>
      <c r="AJP169" s="76"/>
      <c r="AJQ169" s="76"/>
      <c r="AJR169" s="76"/>
      <c r="AJS169" s="76"/>
      <c r="AJT169" s="76"/>
      <c r="AJU169" s="76"/>
      <c r="AJV169" s="76"/>
      <c r="AJW169" s="76"/>
      <c r="AJX169" s="76"/>
      <c r="AJY169" s="76"/>
      <c r="AJZ169" s="76"/>
      <c r="AKA169" s="76"/>
      <c r="AKB169" s="76"/>
      <c r="AKC169" s="76"/>
      <c r="AKD169" s="76"/>
      <c r="AKE169" s="76"/>
      <c r="AKF169" s="76"/>
      <c r="AKG169" s="76"/>
      <c r="AKH169" s="76"/>
      <c r="AKI169" s="76"/>
      <c r="AKJ169" s="76"/>
      <c r="AKK169" s="76"/>
      <c r="AKL169" s="76"/>
      <c r="AKM169" s="76"/>
      <c r="AKN169" s="76"/>
      <c r="AKO169" s="76"/>
      <c r="AKP169" s="76"/>
      <c r="AKQ169" s="76"/>
      <c r="AKR169" s="76"/>
      <c r="AKS169" s="76"/>
      <c r="AKT169" s="76"/>
      <c r="AKU169" s="76"/>
      <c r="AKV169" s="76"/>
      <c r="AKW169" s="76"/>
      <c r="AKX169" s="76"/>
      <c r="AKY169" s="76"/>
      <c r="AKZ169" s="76"/>
      <c r="ALA169" s="76"/>
      <c r="ALB169" s="76"/>
      <c r="ALC169" s="76"/>
      <c r="ALD169" s="76"/>
      <c r="ALE169" s="76"/>
      <c r="ALF169" s="76"/>
      <c r="ALG169" s="76"/>
      <c r="ALH169" s="76"/>
      <c r="ALI169" s="76"/>
      <c r="ALJ169" s="76"/>
      <c r="ALK169" s="76"/>
      <c r="ALL169" s="76"/>
      <c r="ALM169" s="76"/>
      <c r="ALN169" s="76"/>
      <c r="ALO169" s="76"/>
      <c r="ALP169" s="76"/>
      <c r="ALQ169" s="76"/>
      <c r="ALR169" s="76"/>
      <c r="ALS169" s="76"/>
      <c r="ALT169" s="76"/>
      <c r="ALU169" s="76"/>
      <c r="ALV169" s="76"/>
      <c r="ALW169" s="76"/>
      <c r="ALX169" s="76"/>
      <c r="ALY169" s="76"/>
      <c r="ALZ169" s="76"/>
      <c r="AMA169" s="76"/>
      <c r="AMB169" s="76"/>
      <c r="AMC169" s="76"/>
      <c r="AMD169" s="76"/>
      <c r="AME169" s="76"/>
    </row>
    <row r="170" spans="1:1019" s="80" customFormat="1" ht="25.5">
      <c r="A170" s="20" t="s">
        <v>278</v>
      </c>
      <c r="B170" s="21">
        <v>5219644</v>
      </c>
      <c r="C170" s="21" t="s">
        <v>96</v>
      </c>
      <c r="D170" s="71" t="s">
        <v>166</v>
      </c>
      <c r="E170" s="22" t="s">
        <v>51</v>
      </c>
      <c r="F170" s="59">
        <v>1082</v>
      </c>
      <c r="G170" s="23">
        <v>77.099999999999994</v>
      </c>
      <c r="H170" s="69">
        <f t="shared" si="57"/>
        <v>0.21229999999999999</v>
      </c>
      <c r="I170" s="23">
        <f t="shared" si="58"/>
        <v>93.47</v>
      </c>
      <c r="J170" s="23">
        <f t="shared" si="59"/>
        <v>101134.54</v>
      </c>
      <c r="K170" s="78">
        <f t="shared" si="60"/>
        <v>83422.2</v>
      </c>
      <c r="L170" s="76"/>
      <c r="M170" s="79"/>
      <c r="N170" s="76"/>
      <c r="O170" s="76"/>
      <c r="P170" s="76"/>
      <c r="Q170" s="76"/>
      <c r="R170" s="76"/>
      <c r="S170" s="76"/>
      <c r="T170" s="76"/>
      <c r="U170" s="76"/>
      <c r="V170" s="76"/>
      <c r="W170" s="76"/>
      <c r="X170" s="76"/>
      <c r="Y170" s="76"/>
      <c r="Z170" s="76"/>
      <c r="AA170" s="76"/>
      <c r="AB170" s="76"/>
      <c r="AC170" s="76"/>
      <c r="AD170" s="76"/>
      <c r="AE170" s="76"/>
      <c r="AF170" s="76"/>
      <c r="AG170" s="76"/>
      <c r="AH170" s="76"/>
      <c r="AI170" s="76"/>
      <c r="AJ170" s="76"/>
      <c r="AK170" s="76"/>
      <c r="AL170" s="76"/>
      <c r="AM170" s="76"/>
      <c r="AN170" s="76"/>
      <c r="AO170" s="76"/>
      <c r="AP170" s="76"/>
      <c r="AQ170" s="76"/>
      <c r="AR170" s="76"/>
      <c r="AS170" s="76"/>
      <c r="AT170" s="76"/>
      <c r="AU170" s="76"/>
      <c r="AV170" s="76"/>
      <c r="AW170" s="76"/>
      <c r="AX170" s="76"/>
      <c r="AY170" s="76"/>
      <c r="AZ170" s="76"/>
      <c r="BA170" s="76"/>
      <c r="BB170" s="76"/>
      <c r="BC170" s="76"/>
      <c r="BD170" s="76"/>
      <c r="BE170" s="76"/>
      <c r="BF170" s="76"/>
      <c r="BG170" s="76"/>
      <c r="BH170" s="76"/>
      <c r="BI170" s="76"/>
      <c r="BJ170" s="76"/>
      <c r="BK170" s="76"/>
      <c r="BL170" s="76"/>
      <c r="BM170" s="76"/>
      <c r="BN170" s="76"/>
      <c r="BO170" s="76"/>
      <c r="BP170" s="76"/>
      <c r="BQ170" s="76"/>
      <c r="BR170" s="76"/>
      <c r="BS170" s="76"/>
      <c r="BT170" s="76"/>
      <c r="BU170" s="76"/>
      <c r="BV170" s="76"/>
      <c r="BW170" s="76"/>
      <c r="BX170" s="76"/>
      <c r="BY170" s="76"/>
      <c r="BZ170" s="76"/>
      <c r="CA170" s="76"/>
      <c r="CB170" s="76"/>
      <c r="CC170" s="76"/>
      <c r="CD170" s="76"/>
      <c r="CE170" s="76"/>
      <c r="CF170" s="76"/>
      <c r="CG170" s="76"/>
      <c r="CH170" s="76"/>
      <c r="CI170" s="76"/>
      <c r="CJ170" s="76"/>
      <c r="CK170" s="76"/>
      <c r="CL170" s="76"/>
      <c r="CM170" s="76"/>
      <c r="CN170" s="76"/>
      <c r="CO170" s="76"/>
      <c r="CP170" s="76"/>
      <c r="CQ170" s="76"/>
      <c r="CR170" s="76"/>
      <c r="CS170" s="76"/>
      <c r="CT170" s="76"/>
      <c r="CU170" s="76"/>
      <c r="CV170" s="76"/>
      <c r="CW170" s="76"/>
      <c r="CX170" s="76"/>
      <c r="CY170" s="76"/>
      <c r="CZ170" s="76"/>
      <c r="DA170" s="76"/>
      <c r="DB170" s="76"/>
      <c r="DC170" s="76"/>
      <c r="DD170" s="76"/>
      <c r="DE170" s="76"/>
      <c r="DF170" s="76"/>
      <c r="DG170" s="76"/>
      <c r="DH170" s="76"/>
      <c r="DI170" s="76"/>
      <c r="DJ170" s="76"/>
      <c r="DK170" s="76"/>
      <c r="DL170" s="76"/>
      <c r="DM170" s="76"/>
      <c r="DN170" s="76"/>
      <c r="DO170" s="76"/>
      <c r="DP170" s="76"/>
      <c r="DQ170" s="76"/>
      <c r="DR170" s="76"/>
      <c r="DS170" s="76"/>
      <c r="DT170" s="76"/>
      <c r="DU170" s="76"/>
      <c r="DV170" s="76"/>
      <c r="DW170" s="76"/>
      <c r="DX170" s="76"/>
      <c r="DY170" s="76"/>
      <c r="DZ170" s="76"/>
      <c r="EA170" s="76"/>
      <c r="EB170" s="76"/>
      <c r="EC170" s="76"/>
      <c r="ED170" s="76"/>
      <c r="EE170" s="76"/>
      <c r="EF170" s="76"/>
      <c r="EG170" s="76"/>
      <c r="EH170" s="76"/>
      <c r="EI170" s="76"/>
      <c r="EJ170" s="76"/>
      <c r="EK170" s="76"/>
      <c r="EL170" s="76"/>
      <c r="EM170" s="76"/>
      <c r="EN170" s="76"/>
      <c r="EO170" s="76"/>
      <c r="EP170" s="76"/>
      <c r="EQ170" s="76"/>
      <c r="ER170" s="76"/>
      <c r="ES170" s="76"/>
      <c r="ET170" s="76"/>
      <c r="EU170" s="76"/>
      <c r="EV170" s="76"/>
      <c r="EW170" s="76"/>
      <c r="EX170" s="76"/>
      <c r="EY170" s="76"/>
      <c r="EZ170" s="76"/>
      <c r="FA170" s="76"/>
      <c r="FB170" s="76"/>
      <c r="FC170" s="76"/>
      <c r="FD170" s="76"/>
      <c r="FE170" s="76"/>
      <c r="FF170" s="76"/>
      <c r="FG170" s="76"/>
      <c r="FH170" s="76"/>
      <c r="FI170" s="76"/>
      <c r="FJ170" s="76"/>
      <c r="FK170" s="76"/>
      <c r="FL170" s="76"/>
      <c r="FM170" s="76"/>
      <c r="FN170" s="76"/>
      <c r="FO170" s="76"/>
      <c r="FP170" s="76"/>
      <c r="FQ170" s="76"/>
      <c r="FR170" s="76"/>
      <c r="FS170" s="76"/>
      <c r="FT170" s="76"/>
      <c r="FU170" s="76"/>
      <c r="FV170" s="76"/>
      <c r="FW170" s="76"/>
      <c r="FX170" s="76"/>
      <c r="FY170" s="76"/>
      <c r="FZ170" s="76"/>
      <c r="GA170" s="76"/>
      <c r="GB170" s="76"/>
      <c r="GC170" s="76"/>
      <c r="GD170" s="76"/>
      <c r="GE170" s="76"/>
      <c r="GF170" s="76"/>
      <c r="GG170" s="76"/>
      <c r="GH170" s="76"/>
      <c r="GI170" s="76"/>
      <c r="GJ170" s="76"/>
      <c r="GK170" s="76"/>
      <c r="GL170" s="76"/>
      <c r="GM170" s="76"/>
      <c r="GN170" s="76"/>
      <c r="GO170" s="76"/>
      <c r="GP170" s="76"/>
      <c r="GQ170" s="76"/>
      <c r="GR170" s="76"/>
      <c r="GS170" s="76"/>
      <c r="GT170" s="76"/>
      <c r="GU170" s="76"/>
      <c r="GV170" s="76"/>
      <c r="GW170" s="76"/>
      <c r="GX170" s="76"/>
      <c r="GY170" s="76"/>
      <c r="GZ170" s="76"/>
      <c r="HA170" s="76"/>
      <c r="HB170" s="76"/>
      <c r="HC170" s="76"/>
      <c r="HD170" s="76"/>
      <c r="HE170" s="76"/>
      <c r="HF170" s="76"/>
      <c r="HG170" s="76"/>
      <c r="HH170" s="76"/>
      <c r="HI170" s="76"/>
      <c r="HJ170" s="76"/>
      <c r="HK170" s="76"/>
      <c r="HL170" s="76"/>
      <c r="HM170" s="76"/>
      <c r="HN170" s="76"/>
      <c r="HO170" s="76"/>
      <c r="HP170" s="76"/>
      <c r="HQ170" s="76"/>
      <c r="HR170" s="76"/>
      <c r="HS170" s="76"/>
      <c r="HT170" s="76"/>
      <c r="HU170" s="76"/>
      <c r="HV170" s="76"/>
      <c r="HW170" s="76"/>
      <c r="HX170" s="76"/>
      <c r="HY170" s="76"/>
      <c r="HZ170" s="76"/>
      <c r="IA170" s="76"/>
      <c r="IB170" s="76"/>
      <c r="IC170" s="76"/>
      <c r="ID170" s="76"/>
      <c r="IE170" s="76"/>
      <c r="IF170" s="76"/>
      <c r="IG170" s="76"/>
      <c r="IH170" s="76"/>
      <c r="II170" s="76"/>
      <c r="IJ170" s="76"/>
      <c r="IK170" s="76"/>
      <c r="IL170" s="76"/>
      <c r="IM170" s="76"/>
      <c r="IN170" s="76"/>
      <c r="IO170" s="76"/>
      <c r="IP170" s="76"/>
      <c r="IQ170" s="76"/>
      <c r="IR170" s="76"/>
      <c r="IS170" s="76"/>
      <c r="IT170" s="76"/>
      <c r="IU170" s="76"/>
      <c r="IV170" s="76"/>
      <c r="IW170" s="76"/>
      <c r="IX170" s="76"/>
      <c r="IY170" s="76"/>
      <c r="IZ170" s="76"/>
      <c r="JA170" s="76"/>
      <c r="JB170" s="76"/>
      <c r="JC170" s="76"/>
      <c r="JD170" s="76"/>
      <c r="JE170" s="76"/>
      <c r="JF170" s="76"/>
      <c r="JG170" s="76"/>
      <c r="JH170" s="76"/>
      <c r="JI170" s="76"/>
      <c r="JJ170" s="76"/>
      <c r="JK170" s="76"/>
      <c r="JL170" s="76"/>
      <c r="JM170" s="76"/>
      <c r="JN170" s="76"/>
      <c r="JO170" s="76"/>
      <c r="JP170" s="76"/>
      <c r="JQ170" s="76"/>
      <c r="JR170" s="76"/>
      <c r="JS170" s="76"/>
      <c r="JT170" s="76"/>
      <c r="JU170" s="76"/>
      <c r="JV170" s="76"/>
      <c r="JW170" s="76"/>
      <c r="JX170" s="76"/>
      <c r="JY170" s="76"/>
      <c r="JZ170" s="76"/>
      <c r="KA170" s="76"/>
      <c r="KB170" s="76"/>
      <c r="KC170" s="76"/>
      <c r="KD170" s="76"/>
      <c r="KE170" s="76"/>
      <c r="KF170" s="76"/>
      <c r="KG170" s="76"/>
      <c r="KH170" s="76"/>
      <c r="KI170" s="76"/>
      <c r="KJ170" s="76"/>
      <c r="KK170" s="76"/>
      <c r="KL170" s="76"/>
      <c r="KM170" s="76"/>
      <c r="KN170" s="76"/>
      <c r="KO170" s="76"/>
      <c r="KP170" s="76"/>
      <c r="KQ170" s="76"/>
      <c r="KR170" s="76"/>
      <c r="KS170" s="76"/>
      <c r="KT170" s="76"/>
      <c r="KU170" s="76"/>
      <c r="KV170" s="76"/>
      <c r="KW170" s="76"/>
      <c r="KX170" s="76"/>
      <c r="KY170" s="76"/>
      <c r="KZ170" s="76"/>
      <c r="LA170" s="76"/>
      <c r="LB170" s="76"/>
      <c r="LC170" s="76"/>
      <c r="LD170" s="76"/>
      <c r="LE170" s="76"/>
      <c r="LF170" s="76"/>
      <c r="LG170" s="76"/>
      <c r="LH170" s="76"/>
      <c r="LI170" s="76"/>
      <c r="LJ170" s="76"/>
      <c r="LK170" s="76"/>
      <c r="LL170" s="76"/>
      <c r="LM170" s="76"/>
      <c r="LN170" s="76"/>
      <c r="LO170" s="76"/>
      <c r="LP170" s="76"/>
      <c r="LQ170" s="76"/>
      <c r="LR170" s="76"/>
      <c r="LS170" s="76"/>
      <c r="LT170" s="76"/>
      <c r="LU170" s="76"/>
      <c r="LV170" s="76"/>
      <c r="LW170" s="76"/>
      <c r="LX170" s="76"/>
      <c r="LY170" s="76"/>
      <c r="LZ170" s="76"/>
      <c r="MA170" s="76"/>
      <c r="MB170" s="76"/>
      <c r="MC170" s="76"/>
      <c r="MD170" s="76"/>
      <c r="ME170" s="76"/>
      <c r="MF170" s="76"/>
      <c r="MG170" s="76"/>
      <c r="MH170" s="76"/>
      <c r="MI170" s="76"/>
      <c r="MJ170" s="76"/>
      <c r="MK170" s="76"/>
      <c r="ML170" s="76"/>
      <c r="MM170" s="76"/>
      <c r="MN170" s="76"/>
      <c r="MO170" s="76"/>
      <c r="MP170" s="76"/>
      <c r="MQ170" s="76"/>
      <c r="MR170" s="76"/>
      <c r="MS170" s="76"/>
      <c r="MT170" s="76"/>
      <c r="MU170" s="76"/>
      <c r="MV170" s="76"/>
      <c r="MW170" s="76"/>
      <c r="MX170" s="76"/>
      <c r="MY170" s="76"/>
      <c r="MZ170" s="76"/>
      <c r="NA170" s="76"/>
      <c r="NB170" s="76"/>
      <c r="NC170" s="76"/>
      <c r="ND170" s="76"/>
      <c r="NE170" s="76"/>
      <c r="NF170" s="76"/>
      <c r="NG170" s="76"/>
      <c r="NH170" s="76"/>
      <c r="NI170" s="76"/>
      <c r="NJ170" s="76"/>
      <c r="NK170" s="76"/>
      <c r="NL170" s="76"/>
      <c r="NM170" s="76"/>
      <c r="NN170" s="76"/>
      <c r="NO170" s="76"/>
      <c r="NP170" s="76"/>
      <c r="NQ170" s="76"/>
      <c r="NR170" s="76"/>
      <c r="NS170" s="76"/>
      <c r="NT170" s="76"/>
      <c r="NU170" s="76"/>
      <c r="NV170" s="76"/>
      <c r="NW170" s="76"/>
      <c r="NX170" s="76"/>
      <c r="NY170" s="76"/>
      <c r="NZ170" s="76"/>
      <c r="OA170" s="76"/>
      <c r="OB170" s="76"/>
      <c r="OC170" s="76"/>
      <c r="OD170" s="76"/>
      <c r="OE170" s="76"/>
      <c r="OF170" s="76"/>
      <c r="OG170" s="76"/>
      <c r="OH170" s="76"/>
      <c r="OI170" s="76"/>
      <c r="OJ170" s="76"/>
      <c r="OK170" s="76"/>
      <c r="OL170" s="76"/>
      <c r="OM170" s="76"/>
      <c r="ON170" s="76"/>
      <c r="OO170" s="76"/>
      <c r="OP170" s="76"/>
      <c r="OQ170" s="76"/>
      <c r="OR170" s="76"/>
      <c r="OS170" s="76"/>
      <c r="OT170" s="76"/>
      <c r="OU170" s="76"/>
      <c r="OV170" s="76"/>
      <c r="OW170" s="76"/>
      <c r="OX170" s="76"/>
      <c r="OY170" s="76"/>
      <c r="OZ170" s="76"/>
      <c r="PA170" s="76"/>
      <c r="PB170" s="76"/>
      <c r="PC170" s="76"/>
      <c r="PD170" s="76"/>
      <c r="PE170" s="76"/>
      <c r="PF170" s="76"/>
      <c r="PG170" s="76"/>
      <c r="PH170" s="76"/>
      <c r="PI170" s="76"/>
      <c r="PJ170" s="76"/>
      <c r="PK170" s="76"/>
      <c r="PL170" s="76"/>
      <c r="PM170" s="76"/>
      <c r="PN170" s="76"/>
      <c r="PO170" s="76"/>
      <c r="PP170" s="76"/>
      <c r="PQ170" s="76"/>
      <c r="PR170" s="76"/>
      <c r="PS170" s="76"/>
      <c r="PT170" s="76"/>
      <c r="PU170" s="76"/>
      <c r="PV170" s="76"/>
      <c r="PW170" s="76"/>
      <c r="PX170" s="76"/>
      <c r="PY170" s="76"/>
      <c r="PZ170" s="76"/>
      <c r="QA170" s="76"/>
      <c r="QB170" s="76"/>
      <c r="QC170" s="76"/>
      <c r="QD170" s="76"/>
      <c r="QE170" s="76"/>
      <c r="QF170" s="76"/>
      <c r="QG170" s="76"/>
      <c r="QH170" s="76"/>
      <c r="QI170" s="76"/>
      <c r="QJ170" s="76"/>
      <c r="QK170" s="76"/>
      <c r="QL170" s="76"/>
      <c r="QM170" s="76"/>
      <c r="QN170" s="76"/>
      <c r="QO170" s="76"/>
      <c r="QP170" s="76"/>
      <c r="QQ170" s="76"/>
      <c r="QR170" s="76"/>
      <c r="QS170" s="76"/>
      <c r="QT170" s="76"/>
      <c r="QU170" s="76"/>
      <c r="QV170" s="76"/>
      <c r="QW170" s="76"/>
      <c r="QX170" s="76"/>
      <c r="QY170" s="76"/>
      <c r="QZ170" s="76"/>
      <c r="RA170" s="76"/>
      <c r="RB170" s="76"/>
      <c r="RC170" s="76"/>
      <c r="RD170" s="76"/>
      <c r="RE170" s="76"/>
      <c r="RF170" s="76"/>
      <c r="RG170" s="76"/>
      <c r="RH170" s="76"/>
      <c r="RI170" s="76"/>
      <c r="RJ170" s="76"/>
      <c r="RK170" s="76"/>
      <c r="RL170" s="76"/>
      <c r="RM170" s="76"/>
      <c r="RN170" s="76"/>
      <c r="RO170" s="76"/>
      <c r="RP170" s="76"/>
      <c r="RQ170" s="76"/>
      <c r="RR170" s="76"/>
      <c r="RS170" s="76"/>
      <c r="RT170" s="76"/>
      <c r="RU170" s="76"/>
      <c r="RV170" s="76"/>
      <c r="RW170" s="76"/>
      <c r="RX170" s="76"/>
      <c r="RY170" s="76"/>
      <c r="RZ170" s="76"/>
      <c r="SA170" s="76"/>
      <c r="SB170" s="76"/>
      <c r="SC170" s="76"/>
      <c r="SD170" s="76"/>
      <c r="SE170" s="76"/>
      <c r="SF170" s="76"/>
      <c r="SG170" s="76"/>
      <c r="SH170" s="76"/>
      <c r="SI170" s="76"/>
      <c r="SJ170" s="76"/>
      <c r="SK170" s="76"/>
      <c r="SL170" s="76"/>
      <c r="SM170" s="76"/>
      <c r="SN170" s="76"/>
      <c r="SO170" s="76"/>
      <c r="SP170" s="76"/>
      <c r="SQ170" s="76"/>
      <c r="SR170" s="76"/>
      <c r="SS170" s="76"/>
      <c r="ST170" s="76"/>
      <c r="SU170" s="76"/>
      <c r="SV170" s="76"/>
      <c r="SW170" s="76"/>
      <c r="SX170" s="76"/>
      <c r="SY170" s="76"/>
      <c r="SZ170" s="76"/>
      <c r="TA170" s="76"/>
      <c r="TB170" s="76"/>
      <c r="TC170" s="76"/>
      <c r="TD170" s="76"/>
      <c r="TE170" s="76"/>
      <c r="TF170" s="76"/>
      <c r="TG170" s="76"/>
      <c r="TH170" s="76"/>
      <c r="TI170" s="76"/>
      <c r="TJ170" s="76"/>
      <c r="TK170" s="76"/>
      <c r="TL170" s="76"/>
      <c r="TM170" s="76"/>
      <c r="TN170" s="76"/>
      <c r="TO170" s="76"/>
      <c r="TP170" s="76"/>
      <c r="TQ170" s="76"/>
      <c r="TR170" s="76"/>
      <c r="TS170" s="76"/>
      <c r="TT170" s="76"/>
      <c r="TU170" s="76"/>
      <c r="TV170" s="76"/>
      <c r="TW170" s="76"/>
      <c r="TX170" s="76"/>
      <c r="TY170" s="76"/>
      <c r="TZ170" s="76"/>
      <c r="UA170" s="76"/>
      <c r="UB170" s="76"/>
      <c r="UC170" s="76"/>
      <c r="UD170" s="76"/>
      <c r="UE170" s="76"/>
      <c r="UF170" s="76"/>
      <c r="UG170" s="76"/>
      <c r="UH170" s="76"/>
      <c r="UI170" s="76"/>
      <c r="UJ170" s="76"/>
      <c r="UK170" s="76"/>
      <c r="UL170" s="76"/>
      <c r="UM170" s="76"/>
      <c r="UN170" s="76"/>
      <c r="UO170" s="76"/>
      <c r="UP170" s="76"/>
      <c r="UQ170" s="76"/>
      <c r="UR170" s="76"/>
      <c r="US170" s="76"/>
      <c r="UT170" s="76"/>
      <c r="UU170" s="76"/>
      <c r="UV170" s="76"/>
      <c r="UW170" s="76"/>
      <c r="UX170" s="76"/>
      <c r="UY170" s="76"/>
      <c r="UZ170" s="76"/>
      <c r="VA170" s="76"/>
      <c r="VB170" s="76"/>
      <c r="VC170" s="76"/>
      <c r="VD170" s="76"/>
      <c r="VE170" s="76"/>
      <c r="VF170" s="76"/>
      <c r="VG170" s="76"/>
      <c r="VH170" s="76"/>
      <c r="VI170" s="76"/>
      <c r="VJ170" s="76"/>
      <c r="VK170" s="76"/>
      <c r="VL170" s="76"/>
      <c r="VM170" s="76"/>
      <c r="VN170" s="76"/>
      <c r="VO170" s="76"/>
      <c r="VP170" s="76"/>
      <c r="VQ170" s="76"/>
      <c r="VR170" s="76"/>
      <c r="VS170" s="76"/>
      <c r="VT170" s="76"/>
      <c r="VU170" s="76"/>
      <c r="VV170" s="76"/>
      <c r="VW170" s="76"/>
      <c r="VX170" s="76"/>
      <c r="VY170" s="76"/>
      <c r="VZ170" s="76"/>
      <c r="WA170" s="76"/>
      <c r="WB170" s="76"/>
      <c r="WC170" s="76"/>
      <c r="WD170" s="76"/>
      <c r="WE170" s="76"/>
      <c r="WF170" s="76"/>
      <c r="WG170" s="76"/>
      <c r="WH170" s="76"/>
      <c r="WI170" s="76"/>
      <c r="WJ170" s="76"/>
      <c r="WK170" s="76"/>
      <c r="WL170" s="76"/>
      <c r="WM170" s="76"/>
      <c r="WN170" s="76"/>
      <c r="WO170" s="76"/>
      <c r="WP170" s="76"/>
      <c r="WQ170" s="76"/>
      <c r="WR170" s="76"/>
      <c r="WS170" s="76"/>
      <c r="WT170" s="76"/>
      <c r="WU170" s="76"/>
      <c r="WV170" s="76"/>
      <c r="WW170" s="76"/>
      <c r="WX170" s="76"/>
      <c r="WY170" s="76"/>
      <c r="WZ170" s="76"/>
      <c r="XA170" s="76"/>
      <c r="XB170" s="76"/>
      <c r="XC170" s="76"/>
      <c r="XD170" s="76"/>
      <c r="XE170" s="76"/>
      <c r="XF170" s="76"/>
      <c r="XG170" s="76"/>
      <c r="XH170" s="76"/>
      <c r="XI170" s="76"/>
      <c r="XJ170" s="76"/>
      <c r="XK170" s="76"/>
      <c r="XL170" s="76"/>
      <c r="XM170" s="76"/>
      <c r="XN170" s="76"/>
      <c r="XO170" s="76"/>
      <c r="XP170" s="76"/>
      <c r="XQ170" s="76"/>
      <c r="XR170" s="76"/>
      <c r="XS170" s="76"/>
      <c r="XT170" s="76"/>
      <c r="XU170" s="76"/>
      <c r="XV170" s="76"/>
      <c r="XW170" s="76"/>
      <c r="XX170" s="76"/>
      <c r="XY170" s="76"/>
      <c r="XZ170" s="76"/>
      <c r="YA170" s="76"/>
      <c r="YB170" s="76"/>
      <c r="YC170" s="76"/>
      <c r="YD170" s="76"/>
      <c r="YE170" s="76"/>
      <c r="YF170" s="76"/>
      <c r="YG170" s="76"/>
      <c r="YH170" s="76"/>
      <c r="YI170" s="76"/>
      <c r="YJ170" s="76"/>
      <c r="YK170" s="76"/>
      <c r="YL170" s="76"/>
      <c r="YM170" s="76"/>
      <c r="YN170" s="76"/>
      <c r="YO170" s="76"/>
      <c r="YP170" s="76"/>
      <c r="YQ170" s="76"/>
      <c r="YR170" s="76"/>
      <c r="YS170" s="76"/>
      <c r="YT170" s="76"/>
      <c r="YU170" s="76"/>
      <c r="YV170" s="76"/>
      <c r="YW170" s="76"/>
      <c r="YX170" s="76"/>
      <c r="YY170" s="76"/>
      <c r="YZ170" s="76"/>
      <c r="ZA170" s="76"/>
      <c r="ZB170" s="76"/>
      <c r="ZC170" s="76"/>
      <c r="ZD170" s="76"/>
      <c r="ZE170" s="76"/>
      <c r="ZF170" s="76"/>
      <c r="ZG170" s="76"/>
      <c r="ZH170" s="76"/>
      <c r="ZI170" s="76"/>
      <c r="ZJ170" s="76"/>
      <c r="ZK170" s="76"/>
      <c r="ZL170" s="76"/>
      <c r="ZM170" s="76"/>
      <c r="ZN170" s="76"/>
      <c r="ZO170" s="76"/>
      <c r="ZP170" s="76"/>
      <c r="ZQ170" s="76"/>
      <c r="ZR170" s="76"/>
      <c r="ZS170" s="76"/>
      <c r="ZT170" s="76"/>
      <c r="ZU170" s="76"/>
      <c r="ZV170" s="76"/>
      <c r="ZW170" s="76"/>
      <c r="ZX170" s="76"/>
      <c r="ZY170" s="76"/>
      <c r="ZZ170" s="76"/>
      <c r="AAA170" s="76"/>
      <c r="AAB170" s="76"/>
      <c r="AAC170" s="76"/>
      <c r="AAD170" s="76"/>
      <c r="AAE170" s="76"/>
      <c r="AAF170" s="76"/>
      <c r="AAG170" s="76"/>
      <c r="AAH170" s="76"/>
      <c r="AAI170" s="76"/>
      <c r="AAJ170" s="76"/>
      <c r="AAK170" s="76"/>
      <c r="AAL170" s="76"/>
      <c r="AAM170" s="76"/>
      <c r="AAN170" s="76"/>
      <c r="AAO170" s="76"/>
      <c r="AAP170" s="76"/>
      <c r="AAQ170" s="76"/>
      <c r="AAR170" s="76"/>
      <c r="AAS170" s="76"/>
      <c r="AAT170" s="76"/>
      <c r="AAU170" s="76"/>
      <c r="AAV170" s="76"/>
      <c r="AAW170" s="76"/>
      <c r="AAX170" s="76"/>
      <c r="AAY170" s="76"/>
      <c r="AAZ170" s="76"/>
      <c r="ABA170" s="76"/>
      <c r="ABB170" s="76"/>
      <c r="ABC170" s="76"/>
      <c r="ABD170" s="76"/>
      <c r="ABE170" s="76"/>
      <c r="ABF170" s="76"/>
      <c r="ABG170" s="76"/>
      <c r="ABH170" s="76"/>
      <c r="ABI170" s="76"/>
      <c r="ABJ170" s="76"/>
      <c r="ABK170" s="76"/>
      <c r="ABL170" s="76"/>
      <c r="ABM170" s="76"/>
      <c r="ABN170" s="76"/>
      <c r="ABO170" s="76"/>
      <c r="ABP170" s="76"/>
      <c r="ABQ170" s="76"/>
      <c r="ABR170" s="76"/>
      <c r="ABS170" s="76"/>
      <c r="ABT170" s="76"/>
      <c r="ABU170" s="76"/>
      <c r="ABV170" s="76"/>
      <c r="ABW170" s="76"/>
      <c r="ABX170" s="76"/>
      <c r="ABY170" s="76"/>
      <c r="ABZ170" s="76"/>
      <c r="ACA170" s="76"/>
      <c r="ACB170" s="76"/>
      <c r="ACC170" s="76"/>
      <c r="ACD170" s="76"/>
      <c r="ACE170" s="76"/>
      <c r="ACF170" s="76"/>
      <c r="ACG170" s="76"/>
      <c r="ACH170" s="76"/>
      <c r="ACI170" s="76"/>
      <c r="ACJ170" s="76"/>
      <c r="ACK170" s="76"/>
      <c r="ACL170" s="76"/>
      <c r="ACM170" s="76"/>
      <c r="ACN170" s="76"/>
      <c r="ACO170" s="76"/>
      <c r="ACP170" s="76"/>
      <c r="ACQ170" s="76"/>
      <c r="ACR170" s="76"/>
      <c r="ACS170" s="76"/>
      <c r="ACT170" s="76"/>
      <c r="ACU170" s="76"/>
      <c r="ACV170" s="76"/>
      <c r="ACW170" s="76"/>
      <c r="ACX170" s="76"/>
      <c r="ACY170" s="76"/>
      <c r="ACZ170" s="76"/>
      <c r="ADA170" s="76"/>
      <c r="ADB170" s="76"/>
      <c r="ADC170" s="76"/>
      <c r="ADD170" s="76"/>
      <c r="ADE170" s="76"/>
      <c r="ADF170" s="76"/>
      <c r="ADG170" s="76"/>
      <c r="ADH170" s="76"/>
      <c r="ADI170" s="76"/>
      <c r="ADJ170" s="76"/>
      <c r="ADK170" s="76"/>
      <c r="ADL170" s="76"/>
      <c r="ADM170" s="76"/>
      <c r="ADN170" s="76"/>
      <c r="ADO170" s="76"/>
      <c r="ADP170" s="76"/>
      <c r="ADQ170" s="76"/>
      <c r="ADR170" s="76"/>
      <c r="ADS170" s="76"/>
      <c r="ADT170" s="76"/>
      <c r="ADU170" s="76"/>
      <c r="ADV170" s="76"/>
      <c r="ADW170" s="76"/>
      <c r="ADX170" s="76"/>
      <c r="ADY170" s="76"/>
      <c r="ADZ170" s="76"/>
      <c r="AEA170" s="76"/>
      <c r="AEB170" s="76"/>
      <c r="AEC170" s="76"/>
      <c r="AED170" s="76"/>
      <c r="AEE170" s="76"/>
      <c r="AEF170" s="76"/>
      <c r="AEG170" s="76"/>
      <c r="AEH170" s="76"/>
      <c r="AEI170" s="76"/>
      <c r="AEJ170" s="76"/>
      <c r="AEK170" s="76"/>
      <c r="AEL170" s="76"/>
      <c r="AEM170" s="76"/>
      <c r="AEN170" s="76"/>
      <c r="AEO170" s="76"/>
      <c r="AEP170" s="76"/>
      <c r="AEQ170" s="76"/>
      <c r="AER170" s="76"/>
      <c r="AES170" s="76"/>
      <c r="AET170" s="76"/>
      <c r="AEU170" s="76"/>
      <c r="AEV170" s="76"/>
      <c r="AEW170" s="76"/>
      <c r="AEX170" s="76"/>
      <c r="AEY170" s="76"/>
      <c r="AEZ170" s="76"/>
      <c r="AFA170" s="76"/>
      <c r="AFB170" s="76"/>
      <c r="AFC170" s="76"/>
      <c r="AFD170" s="76"/>
      <c r="AFE170" s="76"/>
      <c r="AFF170" s="76"/>
      <c r="AFG170" s="76"/>
      <c r="AFH170" s="76"/>
      <c r="AFI170" s="76"/>
      <c r="AFJ170" s="76"/>
      <c r="AFK170" s="76"/>
      <c r="AFL170" s="76"/>
      <c r="AFM170" s="76"/>
      <c r="AFN170" s="76"/>
      <c r="AFO170" s="76"/>
      <c r="AFP170" s="76"/>
      <c r="AFQ170" s="76"/>
      <c r="AFR170" s="76"/>
      <c r="AFS170" s="76"/>
      <c r="AFT170" s="76"/>
      <c r="AFU170" s="76"/>
      <c r="AFV170" s="76"/>
      <c r="AFW170" s="76"/>
      <c r="AFX170" s="76"/>
      <c r="AFY170" s="76"/>
      <c r="AFZ170" s="76"/>
      <c r="AGA170" s="76"/>
      <c r="AGB170" s="76"/>
      <c r="AGC170" s="76"/>
      <c r="AGD170" s="76"/>
      <c r="AGE170" s="76"/>
      <c r="AGF170" s="76"/>
      <c r="AGG170" s="76"/>
      <c r="AGH170" s="76"/>
      <c r="AGI170" s="76"/>
      <c r="AGJ170" s="76"/>
      <c r="AGK170" s="76"/>
      <c r="AGL170" s="76"/>
      <c r="AGM170" s="76"/>
      <c r="AGN170" s="76"/>
      <c r="AGO170" s="76"/>
      <c r="AGP170" s="76"/>
      <c r="AGQ170" s="76"/>
      <c r="AGR170" s="76"/>
      <c r="AGS170" s="76"/>
      <c r="AGT170" s="76"/>
      <c r="AGU170" s="76"/>
      <c r="AGV170" s="76"/>
      <c r="AGW170" s="76"/>
      <c r="AGX170" s="76"/>
      <c r="AGY170" s="76"/>
      <c r="AGZ170" s="76"/>
      <c r="AHA170" s="76"/>
      <c r="AHB170" s="76"/>
      <c r="AHC170" s="76"/>
      <c r="AHD170" s="76"/>
      <c r="AHE170" s="76"/>
      <c r="AHF170" s="76"/>
      <c r="AHG170" s="76"/>
      <c r="AHH170" s="76"/>
      <c r="AHI170" s="76"/>
      <c r="AHJ170" s="76"/>
      <c r="AHK170" s="76"/>
      <c r="AHL170" s="76"/>
      <c r="AHM170" s="76"/>
      <c r="AHN170" s="76"/>
      <c r="AHO170" s="76"/>
      <c r="AHP170" s="76"/>
      <c r="AHQ170" s="76"/>
      <c r="AHR170" s="76"/>
      <c r="AHS170" s="76"/>
      <c r="AHT170" s="76"/>
      <c r="AHU170" s="76"/>
      <c r="AHV170" s="76"/>
      <c r="AHW170" s="76"/>
      <c r="AHX170" s="76"/>
      <c r="AHY170" s="76"/>
      <c r="AHZ170" s="76"/>
      <c r="AIA170" s="76"/>
      <c r="AIB170" s="76"/>
      <c r="AIC170" s="76"/>
      <c r="AID170" s="76"/>
      <c r="AIE170" s="76"/>
      <c r="AIF170" s="76"/>
      <c r="AIG170" s="76"/>
      <c r="AIH170" s="76"/>
      <c r="AII170" s="76"/>
      <c r="AIJ170" s="76"/>
      <c r="AIK170" s="76"/>
      <c r="AIL170" s="76"/>
      <c r="AIM170" s="76"/>
      <c r="AIN170" s="76"/>
      <c r="AIO170" s="76"/>
      <c r="AIP170" s="76"/>
      <c r="AIQ170" s="76"/>
      <c r="AIR170" s="76"/>
      <c r="AIS170" s="76"/>
      <c r="AIT170" s="76"/>
      <c r="AIU170" s="76"/>
      <c r="AIV170" s="76"/>
      <c r="AIW170" s="76"/>
      <c r="AIX170" s="76"/>
      <c r="AIY170" s="76"/>
      <c r="AIZ170" s="76"/>
      <c r="AJA170" s="76"/>
      <c r="AJB170" s="76"/>
      <c r="AJC170" s="76"/>
      <c r="AJD170" s="76"/>
      <c r="AJE170" s="76"/>
      <c r="AJF170" s="76"/>
      <c r="AJG170" s="76"/>
      <c r="AJH170" s="76"/>
      <c r="AJI170" s="76"/>
      <c r="AJJ170" s="76"/>
      <c r="AJK170" s="76"/>
      <c r="AJL170" s="76"/>
      <c r="AJM170" s="76"/>
      <c r="AJN170" s="76"/>
      <c r="AJO170" s="76"/>
      <c r="AJP170" s="76"/>
      <c r="AJQ170" s="76"/>
      <c r="AJR170" s="76"/>
      <c r="AJS170" s="76"/>
      <c r="AJT170" s="76"/>
      <c r="AJU170" s="76"/>
      <c r="AJV170" s="76"/>
      <c r="AJW170" s="76"/>
      <c r="AJX170" s="76"/>
      <c r="AJY170" s="76"/>
      <c r="AJZ170" s="76"/>
      <c r="AKA170" s="76"/>
      <c r="AKB170" s="76"/>
      <c r="AKC170" s="76"/>
      <c r="AKD170" s="76"/>
      <c r="AKE170" s="76"/>
      <c r="AKF170" s="76"/>
      <c r="AKG170" s="76"/>
      <c r="AKH170" s="76"/>
      <c r="AKI170" s="76"/>
      <c r="AKJ170" s="76"/>
      <c r="AKK170" s="76"/>
      <c r="AKL170" s="76"/>
      <c r="AKM170" s="76"/>
      <c r="AKN170" s="76"/>
      <c r="AKO170" s="76"/>
      <c r="AKP170" s="76"/>
      <c r="AKQ170" s="76"/>
      <c r="AKR170" s="76"/>
      <c r="AKS170" s="76"/>
      <c r="AKT170" s="76"/>
      <c r="AKU170" s="76"/>
      <c r="AKV170" s="76"/>
      <c r="AKW170" s="76"/>
      <c r="AKX170" s="76"/>
      <c r="AKY170" s="76"/>
      <c r="AKZ170" s="76"/>
      <c r="ALA170" s="76"/>
      <c r="ALB170" s="76"/>
      <c r="ALC170" s="76"/>
      <c r="ALD170" s="76"/>
      <c r="ALE170" s="76"/>
      <c r="ALF170" s="76"/>
      <c r="ALG170" s="76"/>
      <c r="ALH170" s="76"/>
      <c r="ALI170" s="76"/>
      <c r="ALJ170" s="76"/>
      <c r="ALK170" s="76"/>
      <c r="ALL170" s="76"/>
      <c r="ALM170" s="76"/>
      <c r="ALN170" s="76"/>
      <c r="ALO170" s="76"/>
      <c r="ALP170" s="76"/>
      <c r="ALQ170" s="76"/>
      <c r="ALR170" s="76"/>
      <c r="ALS170" s="76"/>
      <c r="ALT170" s="76"/>
      <c r="ALU170" s="76"/>
      <c r="ALV170" s="76"/>
      <c r="ALW170" s="76"/>
      <c r="ALX170" s="76"/>
      <c r="ALY170" s="76"/>
      <c r="ALZ170" s="76"/>
      <c r="AMA170" s="76"/>
      <c r="AMB170" s="76"/>
      <c r="AMC170" s="76"/>
      <c r="AMD170" s="76"/>
      <c r="AME170" s="76"/>
    </row>
    <row r="171" spans="1:1019" s="80" customFormat="1">
      <c r="A171" s="20" t="s">
        <v>279</v>
      </c>
      <c r="B171" s="21">
        <v>5219643</v>
      </c>
      <c r="C171" s="21" t="s">
        <v>96</v>
      </c>
      <c r="D171" s="71" t="s">
        <v>167</v>
      </c>
      <c r="E171" s="22" t="s">
        <v>51</v>
      </c>
      <c r="F171" s="59">
        <v>573</v>
      </c>
      <c r="G171" s="23">
        <v>78.099999999999994</v>
      </c>
      <c r="H171" s="69">
        <f t="shared" si="57"/>
        <v>0.21229999999999999</v>
      </c>
      <c r="I171" s="23">
        <f t="shared" si="58"/>
        <v>94.68</v>
      </c>
      <c r="J171" s="23">
        <f t="shared" si="59"/>
        <v>54251.64</v>
      </c>
      <c r="K171" s="78">
        <f t="shared" si="60"/>
        <v>44751.299999999996</v>
      </c>
      <c r="L171" s="76"/>
      <c r="M171" s="79"/>
      <c r="N171" s="76"/>
      <c r="O171" s="76"/>
      <c r="P171" s="76"/>
      <c r="Q171" s="76"/>
      <c r="R171" s="76"/>
      <c r="S171" s="76"/>
      <c r="T171" s="76"/>
      <c r="U171" s="76"/>
      <c r="V171" s="76"/>
      <c r="W171" s="76"/>
      <c r="X171" s="76"/>
      <c r="Y171" s="76"/>
      <c r="Z171" s="76"/>
      <c r="AA171" s="76"/>
      <c r="AB171" s="76"/>
      <c r="AC171" s="76"/>
      <c r="AD171" s="76"/>
      <c r="AE171" s="76"/>
      <c r="AF171" s="76"/>
      <c r="AG171" s="76"/>
      <c r="AH171" s="76"/>
      <c r="AI171" s="76"/>
      <c r="AJ171" s="76"/>
      <c r="AK171" s="76"/>
      <c r="AL171" s="76"/>
      <c r="AM171" s="76"/>
      <c r="AN171" s="76"/>
      <c r="AO171" s="76"/>
      <c r="AP171" s="76"/>
      <c r="AQ171" s="76"/>
      <c r="AR171" s="76"/>
      <c r="AS171" s="76"/>
      <c r="AT171" s="76"/>
      <c r="AU171" s="76"/>
      <c r="AV171" s="76"/>
      <c r="AW171" s="76"/>
      <c r="AX171" s="76"/>
      <c r="AY171" s="76"/>
      <c r="AZ171" s="76"/>
      <c r="BA171" s="76"/>
      <c r="BB171" s="76"/>
      <c r="BC171" s="76"/>
      <c r="BD171" s="76"/>
      <c r="BE171" s="76"/>
      <c r="BF171" s="76"/>
      <c r="BG171" s="76"/>
      <c r="BH171" s="76"/>
      <c r="BI171" s="76"/>
      <c r="BJ171" s="76"/>
      <c r="BK171" s="76"/>
      <c r="BL171" s="76"/>
      <c r="BM171" s="76"/>
      <c r="BN171" s="76"/>
      <c r="BO171" s="76"/>
      <c r="BP171" s="76"/>
      <c r="BQ171" s="76"/>
      <c r="BR171" s="76"/>
      <c r="BS171" s="76"/>
      <c r="BT171" s="76"/>
      <c r="BU171" s="76"/>
      <c r="BV171" s="76"/>
      <c r="BW171" s="76"/>
      <c r="BX171" s="76"/>
      <c r="BY171" s="76"/>
      <c r="BZ171" s="76"/>
      <c r="CA171" s="76"/>
      <c r="CB171" s="76"/>
      <c r="CC171" s="76"/>
      <c r="CD171" s="76"/>
      <c r="CE171" s="76"/>
      <c r="CF171" s="76"/>
      <c r="CG171" s="76"/>
      <c r="CH171" s="76"/>
      <c r="CI171" s="76"/>
      <c r="CJ171" s="76"/>
      <c r="CK171" s="76"/>
      <c r="CL171" s="76"/>
      <c r="CM171" s="76"/>
      <c r="CN171" s="76"/>
      <c r="CO171" s="76"/>
      <c r="CP171" s="76"/>
      <c r="CQ171" s="76"/>
      <c r="CR171" s="76"/>
      <c r="CS171" s="76"/>
      <c r="CT171" s="76"/>
      <c r="CU171" s="76"/>
      <c r="CV171" s="76"/>
      <c r="CW171" s="76"/>
      <c r="CX171" s="76"/>
      <c r="CY171" s="76"/>
      <c r="CZ171" s="76"/>
      <c r="DA171" s="76"/>
      <c r="DB171" s="76"/>
      <c r="DC171" s="76"/>
      <c r="DD171" s="76"/>
      <c r="DE171" s="76"/>
      <c r="DF171" s="76"/>
      <c r="DG171" s="76"/>
      <c r="DH171" s="76"/>
      <c r="DI171" s="76"/>
      <c r="DJ171" s="76"/>
      <c r="DK171" s="76"/>
      <c r="DL171" s="76"/>
      <c r="DM171" s="76"/>
      <c r="DN171" s="76"/>
      <c r="DO171" s="76"/>
      <c r="DP171" s="76"/>
      <c r="DQ171" s="76"/>
      <c r="DR171" s="76"/>
      <c r="DS171" s="76"/>
      <c r="DT171" s="76"/>
      <c r="DU171" s="76"/>
      <c r="DV171" s="76"/>
      <c r="DW171" s="76"/>
      <c r="DX171" s="76"/>
      <c r="DY171" s="76"/>
      <c r="DZ171" s="76"/>
      <c r="EA171" s="76"/>
      <c r="EB171" s="76"/>
      <c r="EC171" s="76"/>
      <c r="ED171" s="76"/>
      <c r="EE171" s="76"/>
      <c r="EF171" s="76"/>
      <c r="EG171" s="76"/>
      <c r="EH171" s="76"/>
      <c r="EI171" s="76"/>
      <c r="EJ171" s="76"/>
      <c r="EK171" s="76"/>
      <c r="EL171" s="76"/>
      <c r="EM171" s="76"/>
      <c r="EN171" s="76"/>
      <c r="EO171" s="76"/>
      <c r="EP171" s="76"/>
      <c r="EQ171" s="76"/>
      <c r="ER171" s="76"/>
      <c r="ES171" s="76"/>
      <c r="ET171" s="76"/>
      <c r="EU171" s="76"/>
      <c r="EV171" s="76"/>
      <c r="EW171" s="76"/>
      <c r="EX171" s="76"/>
      <c r="EY171" s="76"/>
      <c r="EZ171" s="76"/>
      <c r="FA171" s="76"/>
      <c r="FB171" s="76"/>
      <c r="FC171" s="76"/>
      <c r="FD171" s="76"/>
      <c r="FE171" s="76"/>
      <c r="FF171" s="76"/>
      <c r="FG171" s="76"/>
      <c r="FH171" s="76"/>
      <c r="FI171" s="76"/>
      <c r="FJ171" s="76"/>
      <c r="FK171" s="76"/>
      <c r="FL171" s="76"/>
      <c r="FM171" s="76"/>
      <c r="FN171" s="76"/>
      <c r="FO171" s="76"/>
      <c r="FP171" s="76"/>
      <c r="FQ171" s="76"/>
      <c r="FR171" s="76"/>
      <c r="FS171" s="76"/>
      <c r="FT171" s="76"/>
      <c r="FU171" s="76"/>
      <c r="FV171" s="76"/>
      <c r="FW171" s="76"/>
      <c r="FX171" s="76"/>
      <c r="FY171" s="76"/>
      <c r="FZ171" s="76"/>
      <c r="GA171" s="76"/>
      <c r="GB171" s="76"/>
      <c r="GC171" s="76"/>
      <c r="GD171" s="76"/>
      <c r="GE171" s="76"/>
      <c r="GF171" s="76"/>
      <c r="GG171" s="76"/>
      <c r="GH171" s="76"/>
      <c r="GI171" s="76"/>
      <c r="GJ171" s="76"/>
      <c r="GK171" s="76"/>
      <c r="GL171" s="76"/>
      <c r="GM171" s="76"/>
      <c r="GN171" s="76"/>
      <c r="GO171" s="76"/>
      <c r="GP171" s="76"/>
      <c r="GQ171" s="76"/>
      <c r="GR171" s="76"/>
      <c r="GS171" s="76"/>
      <c r="GT171" s="76"/>
      <c r="GU171" s="76"/>
      <c r="GV171" s="76"/>
      <c r="GW171" s="76"/>
      <c r="GX171" s="76"/>
      <c r="GY171" s="76"/>
      <c r="GZ171" s="76"/>
      <c r="HA171" s="76"/>
      <c r="HB171" s="76"/>
      <c r="HC171" s="76"/>
      <c r="HD171" s="76"/>
      <c r="HE171" s="76"/>
      <c r="HF171" s="76"/>
      <c r="HG171" s="76"/>
      <c r="HH171" s="76"/>
      <c r="HI171" s="76"/>
      <c r="HJ171" s="76"/>
      <c r="HK171" s="76"/>
      <c r="HL171" s="76"/>
      <c r="HM171" s="76"/>
      <c r="HN171" s="76"/>
      <c r="HO171" s="76"/>
      <c r="HP171" s="76"/>
      <c r="HQ171" s="76"/>
      <c r="HR171" s="76"/>
      <c r="HS171" s="76"/>
      <c r="HT171" s="76"/>
      <c r="HU171" s="76"/>
      <c r="HV171" s="76"/>
      <c r="HW171" s="76"/>
      <c r="HX171" s="76"/>
      <c r="HY171" s="76"/>
      <c r="HZ171" s="76"/>
      <c r="IA171" s="76"/>
      <c r="IB171" s="76"/>
      <c r="IC171" s="76"/>
      <c r="ID171" s="76"/>
      <c r="IE171" s="76"/>
      <c r="IF171" s="76"/>
      <c r="IG171" s="76"/>
      <c r="IH171" s="76"/>
      <c r="II171" s="76"/>
      <c r="IJ171" s="76"/>
      <c r="IK171" s="76"/>
      <c r="IL171" s="76"/>
      <c r="IM171" s="76"/>
      <c r="IN171" s="76"/>
      <c r="IO171" s="76"/>
      <c r="IP171" s="76"/>
      <c r="IQ171" s="76"/>
      <c r="IR171" s="76"/>
      <c r="IS171" s="76"/>
      <c r="IT171" s="76"/>
      <c r="IU171" s="76"/>
      <c r="IV171" s="76"/>
      <c r="IW171" s="76"/>
      <c r="IX171" s="76"/>
      <c r="IY171" s="76"/>
      <c r="IZ171" s="76"/>
      <c r="JA171" s="76"/>
      <c r="JB171" s="76"/>
      <c r="JC171" s="76"/>
      <c r="JD171" s="76"/>
      <c r="JE171" s="76"/>
      <c r="JF171" s="76"/>
      <c r="JG171" s="76"/>
      <c r="JH171" s="76"/>
      <c r="JI171" s="76"/>
      <c r="JJ171" s="76"/>
      <c r="JK171" s="76"/>
      <c r="JL171" s="76"/>
      <c r="JM171" s="76"/>
      <c r="JN171" s="76"/>
      <c r="JO171" s="76"/>
      <c r="JP171" s="76"/>
      <c r="JQ171" s="76"/>
      <c r="JR171" s="76"/>
      <c r="JS171" s="76"/>
      <c r="JT171" s="76"/>
      <c r="JU171" s="76"/>
      <c r="JV171" s="76"/>
      <c r="JW171" s="76"/>
      <c r="JX171" s="76"/>
      <c r="JY171" s="76"/>
      <c r="JZ171" s="76"/>
      <c r="KA171" s="76"/>
      <c r="KB171" s="76"/>
      <c r="KC171" s="76"/>
      <c r="KD171" s="76"/>
      <c r="KE171" s="76"/>
      <c r="KF171" s="76"/>
      <c r="KG171" s="76"/>
      <c r="KH171" s="76"/>
      <c r="KI171" s="76"/>
      <c r="KJ171" s="76"/>
      <c r="KK171" s="76"/>
      <c r="KL171" s="76"/>
      <c r="KM171" s="76"/>
      <c r="KN171" s="76"/>
      <c r="KO171" s="76"/>
      <c r="KP171" s="76"/>
      <c r="KQ171" s="76"/>
      <c r="KR171" s="76"/>
      <c r="KS171" s="76"/>
      <c r="KT171" s="76"/>
      <c r="KU171" s="76"/>
      <c r="KV171" s="76"/>
      <c r="KW171" s="76"/>
      <c r="KX171" s="76"/>
      <c r="KY171" s="76"/>
      <c r="KZ171" s="76"/>
      <c r="LA171" s="76"/>
      <c r="LB171" s="76"/>
      <c r="LC171" s="76"/>
      <c r="LD171" s="76"/>
      <c r="LE171" s="76"/>
      <c r="LF171" s="76"/>
      <c r="LG171" s="76"/>
      <c r="LH171" s="76"/>
      <c r="LI171" s="76"/>
      <c r="LJ171" s="76"/>
      <c r="LK171" s="76"/>
      <c r="LL171" s="76"/>
      <c r="LM171" s="76"/>
      <c r="LN171" s="76"/>
      <c r="LO171" s="76"/>
      <c r="LP171" s="76"/>
      <c r="LQ171" s="76"/>
      <c r="LR171" s="76"/>
      <c r="LS171" s="76"/>
      <c r="LT171" s="76"/>
      <c r="LU171" s="76"/>
      <c r="LV171" s="76"/>
      <c r="LW171" s="76"/>
      <c r="LX171" s="76"/>
      <c r="LY171" s="76"/>
      <c r="LZ171" s="76"/>
      <c r="MA171" s="76"/>
      <c r="MB171" s="76"/>
      <c r="MC171" s="76"/>
      <c r="MD171" s="76"/>
      <c r="ME171" s="76"/>
      <c r="MF171" s="76"/>
      <c r="MG171" s="76"/>
      <c r="MH171" s="76"/>
      <c r="MI171" s="76"/>
      <c r="MJ171" s="76"/>
      <c r="MK171" s="76"/>
      <c r="ML171" s="76"/>
      <c r="MM171" s="76"/>
      <c r="MN171" s="76"/>
      <c r="MO171" s="76"/>
      <c r="MP171" s="76"/>
      <c r="MQ171" s="76"/>
      <c r="MR171" s="76"/>
      <c r="MS171" s="76"/>
      <c r="MT171" s="76"/>
      <c r="MU171" s="76"/>
      <c r="MV171" s="76"/>
      <c r="MW171" s="76"/>
      <c r="MX171" s="76"/>
      <c r="MY171" s="76"/>
      <c r="MZ171" s="76"/>
      <c r="NA171" s="76"/>
      <c r="NB171" s="76"/>
      <c r="NC171" s="76"/>
      <c r="ND171" s="76"/>
      <c r="NE171" s="76"/>
      <c r="NF171" s="76"/>
      <c r="NG171" s="76"/>
      <c r="NH171" s="76"/>
      <c r="NI171" s="76"/>
      <c r="NJ171" s="76"/>
      <c r="NK171" s="76"/>
      <c r="NL171" s="76"/>
      <c r="NM171" s="76"/>
      <c r="NN171" s="76"/>
      <c r="NO171" s="76"/>
      <c r="NP171" s="76"/>
      <c r="NQ171" s="76"/>
      <c r="NR171" s="76"/>
      <c r="NS171" s="76"/>
      <c r="NT171" s="76"/>
      <c r="NU171" s="76"/>
      <c r="NV171" s="76"/>
      <c r="NW171" s="76"/>
      <c r="NX171" s="76"/>
      <c r="NY171" s="76"/>
      <c r="NZ171" s="76"/>
      <c r="OA171" s="76"/>
      <c r="OB171" s="76"/>
      <c r="OC171" s="76"/>
      <c r="OD171" s="76"/>
      <c r="OE171" s="76"/>
      <c r="OF171" s="76"/>
      <c r="OG171" s="76"/>
      <c r="OH171" s="76"/>
      <c r="OI171" s="76"/>
      <c r="OJ171" s="76"/>
      <c r="OK171" s="76"/>
      <c r="OL171" s="76"/>
      <c r="OM171" s="76"/>
      <c r="ON171" s="76"/>
      <c r="OO171" s="76"/>
      <c r="OP171" s="76"/>
      <c r="OQ171" s="76"/>
      <c r="OR171" s="76"/>
      <c r="OS171" s="76"/>
      <c r="OT171" s="76"/>
      <c r="OU171" s="76"/>
      <c r="OV171" s="76"/>
      <c r="OW171" s="76"/>
      <c r="OX171" s="76"/>
      <c r="OY171" s="76"/>
      <c r="OZ171" s="76"/>
      <c r="PA171" s="76"/>
      <c r="PB171" s="76"/>
      <c r="PC171" s="76"/>
      <c r="PD171" s="76"/>
      <c r="PE171" s="76"/>
      <c r="PF171" s="76"/>
      <c r="PG171" s="76"/>
      <c r="PH171" s="76"/>
      <c r="PI171" s="76"/>
      <c r="PJ171" s="76"/>
      <c r="PK171" s="76"/>
      <c r="PL171" s="76"/>
      <c r="PM171" s="76"/>
      <c r="PN171" s="76"/>
      <c r="PO171" s="76"/>
      <c r="PP171" s="76"/>
      <c r="PQ171" s="76"/>
      <c r="PR171" s="76"/>
      <c r="PS171" s="76"/>
      <c r="PT171" s="76"/>
      <c r="PU171" s="76"/>
      <c r="PV171" s="76"/>
      <c r="PW171" s="76"/>
      <c r="PX171" s="76"/>
      <c r="PY171" s="76"/>
      <c r="PZ171" s="76"/>
      <c r="QA171" s="76"/>
      <c r="QB171" s="76"/>
      <c r="QC171" s="76"/>
      <c r="QD171" s="76"/>
      <c r="QE171" s="76"/>
      <c r="QF171" s="76"/>
      <c r="QG171" s="76"/>
      <c r="QH171" s="76"/>
      <c r="QI171" s="76"/>
      <c r="QJ171" s="76"/>
      <c r="QK171" s="76"/>
      <c r="QL171" s="76"/>
      <c r="QM171" s="76"/>
      <c r="QN171" s="76"/>
      <c r="QO171" s="76"/>
      <c r="QP171" s="76"/>
      <c r="QQ171" s="76"/>
      <c r="QR171" s="76"/>
      <c r="QS171" s="76"/>
      <c r="QT171" s="76"/>
      <c r="QU171" s="76"/>
      <c r="QV171" s="76"/>
      <c r="QW171" s="76"/>
      <c r="QX171" s="76"/>
      <c r="QY171" s="76"/>
      <c r="QZ171" s="76"/>
      <c r="RA171" s="76"/>
      <c r="RB171" s="76"/>
      <c r="RC171" s="76"/>
      <c r="RD171" s="76"/>
      <c r="RE171" s="76"/>
      <c r="RF171" s="76"/>
      <c r="RG171" s="76"/>
      <c r="RH171" s="76"/>
      <c r="RI171" s="76"/>
      <c r="RJ171" s="76"/>
      <c r="RK171" s="76"/>
      <c r="RL171" s="76"/>
      <c r="RM171" s="76"/>
      <c r="RN171" s="76"/>
      <c r="RO171" s="76"/>
      <c r="RP171" s="76"/>
      <c r="RQ171" s="76"/>
      <c r="RR171" s="76"/>
      <c r="RS171" s="76"/>
      <c r="RT171" s="76"/>
      <c r="RU171" s="76"/>
      <c r="RV171" s="76"/>
      <c r="RW171" s="76"/>
      <c r="RX171" s="76"/>
      <c r="RY171" s="76"/>
      <c r="RZ171" s="76"/>
      <c r="SA171" s="76"/>
      <c r="SB171" s="76"/>
      <c r="SC171" s="76"/>
      <c r="SD171" s="76"/>
      <c r="SE171" s="76"/>
      <c r="SF171" s="76"/>
      <c r="SG171" s="76"/>
      <c r="SH171" s="76"/>
      <c r="SI171" s="76"/>
      <c r="SJ171" s="76"/>
      <c r="SK171" s="76"/>
      <c r="SL171" s="76"/>
      <c r="SM171" s="76"/>
      <c r="SN171" s="76"/>
      <c r="SO171" s="76"/>
      <c r="SP171" s="76"/>
      <c r="SQ171" s="76"/>
      <c r="SR171" s="76"/>
      <c r="SS171" s="76"/>
      <c r="ST171" s="76"/>
      <c r="SU171" s="76"/>
      <c r="SV171" s="76"/>
      <c r="SW171" s="76"/>
      <c r="SX171" s="76"/>
      <c r="SY171" s="76"/>
      <c r="SZ171" s="76"/>
      <c r="TA171" s="76"/>
      <c r="TB171" s="76"/>
      <c r="TC171" s="76"/>
      <c r="TD171" s="76"/>
      <c r="TE171" s="76"/>
      <c r="TF171" s="76"/>
      <c r="TG171" s="76"/>
      <c r="TH171" s="76"/>
      <c r="TI171" s="76"/>
      <c r="TJ171" s="76"/>
      <c r="TK171" s="76"/>
      <c r="TL171" s="76"/>
      <c r="TM171" s="76"/>
      <c r="TN171" s="76"/>
      <c r="TO171" s="76"/>
      <c r="TP171" s="76"/>
      <c r="TQ171" s="76"/>
      <c r="TR171" s="76"/>
      <c r="TS171" s="76"/>
      <c r="TT171" s="76"/>
      <c r="TU171" s="76"/>
      <c r="TV171" s="76"/>
      <c r="TW171" s="76"/>
      <c r="TX171" s="76"/>
      <c r="TY171" s="76"/>
      <c r="TZ171" s="76"/>
      <c r="UA171" s="76"/>
      <c r="UB171" s="76"/>
      <c r="UC171" s="76"/>
      <c r="UD171" s="76"/>
      <c r="UE171" s="76"/>
      <c r="UF171" s="76"/>
      <c r="UG171" s="76"/>
      <c r="UH171" s="76"/>
      <c r="UI171" s="76"/>
      <c r="UJ171" s="76"/>
      <c r="UK171" s="76"/>
      <c r="UL171" s="76"/>
      <c r="UM171" s="76"/>
      <c r="UN171" s="76"/>
      <c r="UO171" s="76"/>
      <c r="UP171" s="76"/>
      <c r="UQ171" s="76"/>
      <c r="UR171" s="76"/>
      <c r="US171" s="76"/>
      <c r="UT171" s="76"/>
      <c r="UU171" s="76"/>
      <c r="UV171" s="76"/>
      <c r="UW171" s="76"/>
      <c r="UX171" s="76"/>
      <c r="UY171" s="76"/>
      <c r="UZ171" s="76"/>
      <c r="VA171" s="76"/>
      <c r="VB171" s="76"/>
      <c r="VC171" s="76"/>
      <c r="VD171" s="76"/>
      <c r="VE171" s="76"/>
      <c r="VF171" s="76"/>
      <c r="VG171" s="76"/>
      <c r="VH171" s="76"/>
      <c r="VI171" s="76"/>
      <c r="VJ171" s="76"/>
      <c r="VK171" s="76"/>
      <c r="VL171" s="76"/>
      <c r="VM171" s="76"/>
      <c r="VN171" s="76"/>
      <c r="VO171" s="76"/>
      <c r="VP171" s="76"/>
      <c r="VQ171" s="76"/>
      <c r="VR171" s="76"/>
      <c r="VS171" s="76"/>
      <c r="VT171" s="76"/>
      <c r="VU171" s="76"/>
      <c r="VV171" s="76"/>
      <c r="VW171" s="76"/>
      <c r="VX171" s="76"/>
      <c r="VY171" s="76"/>
      <c r="VZ171" s="76"/>
      <c r="WA171" s="76"/>
      <c r="WB171" s="76"/>
      <c r="WC171" s="76"/>
      <c r="WD171" s="76"/>
      <c r="WE171" s="76"/>
      <c r="WF171" s="76"/>
      <c r="WG171" s="76"/>
      <c r="WH171" s="76"/>
      <c r="WI171" s="76"/>
      <c r="WJ171" s="76"/>
      <c r="WK171" s="76"/>
      <c r="WL171" s="76"/>
      <c r="WM171" s="76"/>
      <c r="WN171" s="76"/>
      <c r="WO171" s="76"/>
      <c r="WP171" s="76"/>
      <c r="WQ171" s="76"/>
      <c r="WR171" s="76"/>
      <c r="WS171" s="76"/>
      <c r="WT171" s="76"/>
      <c r="WU171" s="76"/>
      <c r="WV171" s="76"/>
      <c r="WW171" s="76"/>
      <c r="WX171" s="76"/>
      <c r="WY171" s="76"/>
      <c r="WZ171" s="76"/>
      <c r="XA171" s="76"/>
      <c r="XB171" s="76"/>
      <c r="XC171" s="76"/>
      <c r="XD171" s="76"/>
      <c r="XE171" s="76"/>
      <c r="XF171" s="76"/>
      <c r="XG171" s="76"/>
      <c r="XH171" s="76"/>
      <c r="XI171" s="76"/>
      <c r="XJ171" s="76"/>
      <c r="XK171" s="76"/>
      <c r="XL171" s="76"/>
      <c r="XM171" s="76"/>
      <c r="XN171" s="76"/>
      <c r="XO171" s="76"/>
      <c r="XP171" s="76"/>
      <c r="XQ171" s="76"/>
      <c r="XR171" s="76"/>
      <c r="XS171" s="76"/>
      <c r="XT171" s="76"/>
      <c r="XU171" s="76"/>
      <c r="XV171" s="76"/>
      <c r="XW171" s="76"/>
      <c r="XX171" s="76"/>
      <c r="XY171" s="76"/>
      <c r="XZ171" s="76"/>
      <c r="YA171" s="76"/>
      <c r="YB171" s="76"/>
      <c r="YC171" s="76"/>
      <c r="YD171" s="76"/>
      <c r="YE171" s="76"/>
      <c r="YF171" s="76"/>
      <c r="YG171" s="76"/>
      <c r="YH171" s="76"/>
      <c r="YI171" s="76"/>
      <c r="YJ171" s="76"/>
      <c r="YK171" s="76"/>
      <c r="YL171" s="76"/>
      <c r="YM171" s="76"/>
      <c r="YN171" s="76"/>
      <c r="YO171" s="76"/>
      <c r="YP171" s="76"/>
      <c r="YQ171" s="76"/>
      <c r="YR171" s="76"/>
      <c r="YS171" s="76"/>
      <c r="YT171" s="76"/>
      <c r="YU171" s="76"/>
      <c r="YV171" s="76"/>
      <c r="YW171" s="76"/>
      <c r="YX171" s="76"/>
      <c r="YY171" s="76"/>
      <c r="YZ171" s="76"/>
      <c r="ZA171" s="76"/>
      <c r="ZB171" s="76"/>
      <c r="ZC171" s="76"/>
      <c r="ZD171" s="76"/>
      <c r="ZE171" s="76"/>
      <c r="ZF171" s="76"/>
      <c r="ZG171" s="76"/>
      <c r="ZH171" s="76"/>
      <c r="ZI171" s="76"/>
      <c r="ZJ171" s="76"/>
      <c r="ZK171" s="76"/>
      <c r="ZL171" s="76"/>
      <c r="ZM171" s="76"/>
      <c r="ZN171" s="76"/>
      <c r="ZO171" s="76"/>
      <c r="ZP171" s="76"/>
      <c r="ZQ171" s="76"/>
      <c r="ZR171" s="76"/>
      <c r="ZS171" s="76"/>
      <c r="ZT171" s="76"/>
      <c r="ZU171" s="76"/>
      <c r="ZV171" s="76"/>
      <c r="ZW171" s="76"/>
      <c r="ZX171" s="76"/>
      <c r="ZY171" s="76"/>
      <c r="ZZ171" s="76"/>
      <c r="AAA171" s="76"/>
      <c r="AAB171" s="76"/>
      <c r="AAC171" s="76"/>
      <c r="AAD171" s="76"/>
      <c r="AAE171" s="76"/>
      <c r="AAF171" s="76"/>
      <c r="AAG171" s="76"/>
      <c r="AAH171" s="76"/>
      <c r="AAI171" s="76"/>
      <c r="AAJ171" s="76"/>
      <c r="AAK171" s="76"/>
      <c r="AAL171" s="76"/>
      <c r="AAM171" s="76"/>
      <c r="AAN171" s="76"/>
      <c r="AAO171" s="76"/>
      <c r="AAP171" s="76"/>
      <c r="AAQ171" s="76"/>
      <c r="AAR171" s="76"/>
      <c r="AAS171" s="76"/>
      <c r="AAT171" s="76"/>
      <c r="AAU171" s="76"/>
      <c r="AAV171" s="76"/>
      <c r="AAW171" s="76"/>
      <c r="AAX171" s="76"/>
      <c r="AAY171" s="76"/>
      <c r="AAZ171" s="76"/>
      <c r="ABA171" s="76"/>
      <c r="ABB171" s="76"/>
      <c r="ABC171" s="76"/>
      <c r="ABD171" s="76"/>
      <c r="ABE171" s="76"/>
      <c r="ABF171" s="76"/>
      <c r="ABG171" s="76"/>
      <c r="ABH171" s="76"/>
      <c r="ABI171" s="76"/>
      <c r="ABJ171" s="76"/>
      <c r="ABK171" s="76"/>
      <c r="ABL171" s="76"/>
      <c r="ABM171" s="76"/>
      <c r="ABN171" s="76"/>
      <c r="ABO171" s="76"/>
      <c r="ABP171" s="76"/>
      <c r="ABQ171" s="76"/>
      <c r="ABR171" s="76"/>
      <c r="ABS171" s="76"/>
      <c r="ABT171" s="76"/>
      <c r="ABU171" s="76"/>
      <c r="ABV171" s="76"/>
      <c r="ABW171" s="76"/>
      <c r="ABX171" s="76"/>
      <c r="ABY171" s="76"/>
      <c r="ABZ171" s="76"/>
      <c r="ACA171" s="76"/>
      <c r="ACB171" s="76"/>
      <c r="ACC171" s="76"/>
      <c r="ACD171" s="76"/>
      <c r="ACE171" s="76"/>
      <c r="ACF171" s="76"/>
      <c r="ACG171" s="76"/>
      <c r="ACH171" s="76"/>
      <c r="ACI171" s="76"/>
      <c r="ACJ171" s="76"/>
      <c r="ACK171" s="76"/>
      <c r="ACL171" s="76"/>
      <c r="ACM171" s="76"/>
      <c r="ACN171" s="76"/>
      <c r="ACO171" s="76"/>
      <c r="ACP171" s="76"/>
      <c r="ACQ171" s="76"/>
      <c r="ACR171" s="76"/>
      <c r="ACS171" s="76"/>
      <c r="ACT171" s="76"/>
      <c r="ACU171" s="76"/>
      <c r="ACV171" s="76"/>
      <c r="ACW171" s="76"/>
      <c r="ACX171" s="76"/>
      <c r="ACY171" s="76"/>
      <c r="ACZ171" s="76"/>
      <c r="ADA171" s="76"/>
      <c r="ADB171" s="76"/>
      <c r="ADC171" s="76"/>
      <c r="ADD171" s="76"/>
      <c r="ADE171" s="76"/>
      <c r="ADF171" s="76"/>
      <c r="ADG171" s="76"/>
      <c r="ADH171" s="76"/>
      <c r="ADI171" s="76"/>
      <c r="ADJ171" s="76"/>
      <c r="ADK171" s="76"/>
      <c r="ADL171" s="76"/>
      <c r="ADM171" s="76"/>
      <c r="ADN171" s="76"/>
      <c r="ADO171" s="76"/>
      <c r="ADP171" s="76"/>
      <c r="ADQ171" s="76"/>
      <c r="ADR171" s="76"/>
      <c r="ADS171" s="76"/>
      <c r="ADT171" s="76"/>
      <c r="ADU171" s="76"/>
      <c r="ADV171" s="76"/>
      <c r="ADW171" s="76"/>
      <c r="ADX171" s="76"/>
      <c r="ADY171" s="76"/>
      <c r="ADZ171" s="76"/>
      <c r="AEA171" s="76"/>
      <c r="AEB171" s="76"/>
      <c r="AEC171" s="76"/>
      <c r="AED171" s="76"/>
      <c r="AEE171" s="76"/>
      <c r="AEF171" s="76"/>
      <c r="AEG171" s="76"/>
      <c r="AEH171" s="76"/>
      <c r="AEI171" s="76"/>
      <c r="AEJ171" s="76"/>
      <c r="AEK171" s="76"/>
      <c r="AEL171" s="76"/>
      <c r="AEM171" s="76"/>
      <c r="AEN171" s="76"/>
      <c r="AEO171" s="76"/>
      <c r="AEP171" s="76"/>
      <c r="AEQ171" s="76"/>
      <c r="AER171" s="76"/>
      <c r="AES171" s="76"/>
      <c r="AET171" s="76"/>
      <c r="AEU171" s="76"/>
      <c r="AEV171" s="76"/>
      <c r="AEW171" s="76"/>
      <c r="AEX171" s="76"/>
      <c r="AEY171" s="76"/>
      <c r="AEZ171" s="76"/>
      <c r="AFA171" s="76"/>
      <c r="AFB171" s="76"/>
      <c r="AFC171" s="76"/>
      <c r="AFD171" s="76"/>
      <c r="AFE171" s="76"/>
      <c r="AFF171" s="76"/>
      <c r="AFG171" s="76"/>
      <c r="AFH171" s="76"/>
      <c r="AFI171" s="76"/>
      <c r="AFJ171" s="76"/>
      <c r="AFK171" s="76"/>
      <c r="AFL171" s="76"/>
      <c r="AFM171" s="76"/>
      <c r="AFN171" s="76"/>
      <c r="AFO171" s="76"/>
      <c r="AFP171" s="76"/>
      <c r="AFQ171" s="76"/>
      <c r="AFR171" s="76"/>
      <c r="AFS171" s="76"/>
      <c r="AFT171" s="76"/>
      <c r="AFU171" s="76"/>
      <c r="AFV171" s="76"/>
      <c r="AFW171" s="76"/>
      <c r="AFX171" s="76"/>
      <c r="AFY171" s="76"/>
      <c r="AFZ171" s="76"/>
      <c r="AGA171" s="76"/>
      <c r="AGB171" s="76"/>
      <c r="AGC171" s="76"/>
      <c r="AGD171" s="76"/>
      <c r="AGE171" s="76"/>
      <c r="AGF171" s="76"/>
      <c r="AGG171" s="76"/>
      <c r="AGH171" s="76"/>
      <c r="AGI171" s="76"/>
      <c r="AGJ171" s="76"/>
      <c r="AGK171" s="76"/>
      <c r="AGL171" s="76"/>
      <c r="AGM171" s="76"/>
      <c r="AGN171" s="76"/>
      <c r="AGO171" s="76"/>
      <c r="AGP171" s="76"/>
      <c r="AGQ171" s="76"/>
      <c r="AGR171" s="76"/>
      <c r="AGS171" s="76"/>
      <c r="AGT171" s="76"/>
      <c r="AGU171" s="76"/>
      <c r="AGV171" s="76"/>
      <c r="AGW171" s="76"/>
      <c r="AGX171" s="76"/>
      <c r="AGY171" s="76"/>
      <c r="AGZ171" s="76"/>
      <c r="AHA171" s="76"/>
      <c r="AHB171" s="76"/>
      <c r="AHC171" s="76"/>
      <c r="AHD171" s="76"/>
      <c r="AHE171" s="76"/>
      <c r="AHF171" s="76"/>
      <c r="AHG171" s="76"/>
      <c r="AHH171" s="76"/>
      <c r="AHI171" s="76"/>
      <c r="AHJ171" s="76"/>
      <c r="AHK171" s="76"/>
      <c r="AHL171" s="76"/>
      <c r="AHM171" s="76"/>
      <c r="AHN171" s="76"/>
      <c r="AHO171" s="76"/>
      <c r="AHP171" s="76"/>
      <c r="AHQ171" s="76"/>
      <c r="AHR171" s="76"/>
      <c r="AHS171" s="76"/>
      <c r="AHT171" s="76"/>
      <c r="AHU171" s="76"/>
      <c r="AHV171" s="76"/>
      <c r="AHW171" s="76"/>
      <c r="AHX171" s="76"/>
      <c r="AHY171" s="76"/>
      <c r="AHZ171" s="76"/>
      <c r="AIA171" s="76"/>
      <c r="AIB171" s="76"/>
      <c r="AIC171" s="76"/>
      <c r="AID171" s="76"/>
      <c r="AIE171" s="76"/>
      <c r="AIF171" s="76"/>
      <c r="AIG171" s="76"/>
      <c r="AIH171" s="76"/>
      <c r="AII171" s="76"/>
      <c r="AIJ171" s="76"/>
      <c r="AIK171" s="76"/>
      <c r="AIL171" s="76"/>
      <c r="AIM171" s="76"/>
      <c r="AIN171" s="76"/>
      <c r="AIO171" s="76"/>
      <c r="AIP171" s="76"/>
      <c r="AIQ171" s="76"/>
      <c r="AIR171" s="76"/>
      <c r="AIS171" s="76"/>
      <c r="AIT171" s="76"/>
      <c r="AIU171" s="76"/>
      <c r="AIV171" s="76"/>
      <c r="AIW171" s="76"/>
      <c r="AIX171" s="76"/>
      <c r="AIY171" s="76"/>
      <c r="AIZ171" s="76"/>
      <c r="AJA171" s="76"/>
      <c r="AJB171" s="76"/>
      <c r="AJC171" s="76"/>
      <c r="AJD171" s="76"/>
      <c r="AJE171" s="76"/>
      <c r="AJF171" s="76"/>
      <c r="AJG171" s="76"/>
      <c r="AJH171" s="76"/>
      <c r="AJI171" s="76"/>
      <c r="AJJ171" s="76"/>
      <c r="AJK171" s="76"/>
      <c r="AJL171" s="76"/>
      <c r="AJM171" s="76"/>
      <c r="AJN171" s="76"/>
      <c r="AJO171" s="76"/>
      <c r="AJP171" s="76"/>
      <c r="AJQ171" s="76"/>
      <c r="AJR171" s="76"/>
      <c r="AJS171" s="76"/>
      <c r="AJT171" s="76"/>
      <c r="AJU171" s="76"/>
      <c r="AJV171" s="76"/>
      <c r="AJW171" s="76"/>
      <c r="AJX171" s="76"/>
      <c r="AJY171" s="76"/>
      <c r="AJZ171" s="76"/>
      <c r="AKA171" s="76"/>
      <c r="AKB171" s="76"/>
      <c r="AKC171" s="76"/>
      <c r="AKD171" s="76"/>
      <c r="AKE171" s="76"/>
      <c r="AKF171" s="76"/>
      <c r="AKG171" s="76"/>
      <c r="AKH171" s="76"/>
      <c r="AKI171" s="76"/>
      <c r="AKJ171" s="76"/>
      <c r="AKK171" s="76"/>
      <c r="AKL171" s="76"/>
      <c r="AKM171" s="76"/>
      <c r="AKN171" s="76"/>
      <c r="AKO171" s="76"/>
      <c r="AKP171" s="76"/>
      <c r="AKQ171" s="76"/>
      <c r="AKR171" s="76"/>
      <c r="AKS171" s="76"/>
      <c r="AKT171" s="76"/>
      <c r="AKU171" s="76"/>
      <c r="AKV171" s="76"/>
      <c r="AKW171" s="76"/>
      <c r="AKX171" s="76"/>
      <c r="AKY171" s="76"/>
      <c r="AKZ171" s="76"/>
      <c r="ALA171" s="76"/>
      <c r="ALB171" s="76"/>
      <c r="ALC171" s="76"/>
      <c r="ALD171" s="76"/>
      <c r="ALE171" s="76"/>
      <c r="ALF171" s="76"/>
      <c r="ALG171" s="76"/>
      <c r="ALH171" s="76"/>
      <c r="ALI171" s="76"/>
      <c r="ALJ171" s="76"/>
      <c r="ALK171" s="76"/>
      <c r="ALL171" s="76"/>
      <c r="ALM171" s="76"/>
      <c r="ALN171" s="76"/>
      <c r="ALO171" s="76"/>
      <c r="ALP171" s="76"/>
      <c r="ALQ171" s="76"/>
      <c r="ALR171" s="76"/>
      <c r="ALS171" s="76"/>
      <c r="ALT171" s="76"/>
      <c r="ALU171" s="76"/>
      <c r="ALV171" s="76"/>
      <c r="ALW171" s="76"/>
      <c r="ALX171" s="76"/>
      <c r="ALY171" s="76"/>
      <c r="ALZ171" s="76"/>
      <c r="AMA171" s="76"/>
      <c r="AMB171" s="76"/>
      <c r="AMC171" s="76"/>
      <c r="AMD171" s="76"/>
      <c r="AME171" s="76"/>
    </row>
    <row r="172" spans="1:1019" s="77" customFormat="1">
      <c r="A172" s="49" t="s">
        <v>280</v>
      </c>
      <c r="B172" s="49"/>
      <c r="C172" s="49"/>
      <c r="D172" s="50" t="s">
        <v>69</v>
      </c>
      <c r="E172" s="49"/>
      <c r="F172" s="62"/>
      <c r="G172" s="51"/>
      <c r="H172" s="51"/>
      <c r="I172" s="51"/>
      <c r="J172" s="51">
        <f>SUM(J173:J175)</f>
        <v>633242.53</v>
      </c>
      <c r="K172" s="76"/>
      <c r="L172" s="76"/>
      <c r="M172" s="76"/>
      <c r="N172" s="76"/>
      <c r="O172" s="76"/>
      <c r="P172" s="76"/>
      <c r="Q172" s="76"/>
      <c r="R172" s="76"/>
      <c r="S172" s="76"/>
      <c r="T172" s="76"/>
      <c r="U172" s="76"/>
      <c r="V172" s="76"/>
      <c r="W172" s="76"/>
      <c r="X172" s="76"/>
      <c r="Y172" s="76"/>
      <c r="Z172" s="76"/>
      <c r="AA172" s="76"/>
      <c r="AB172" s="76"/>
      <c r="AC172" s="76"/>
      <c r="AD172" s="76"/>
      <c r="AE172" s="76"/>
      <c r="AF172" s="76"/>
      <c r="AG172" s="76"/>
      <c r="AH172" s="76"/>
      <c r="AI172" s="76"/>
      <c r="AJ172" s="76"/>
      <c r="AK172" s="76"/>
      <c r="AL172" s="76"/>
      <c r="AM172" s="76"/>
      <c r="AN172" s="76"/>
      <c r="AO172" s="76"/>
      <c r="AP172" s="76"/>
      <c r="AQ172" s="76"/>
      <c r="AR172" s="76"/>
      <c r="AS172" s="76"/>
      <c r="AT172" s="76"/>
      <c r="AU172" s="76"/>
      <c r="AV172" s="76"/>
      <c r="AW172" s="76"/>
      <c r="AX172" s="76"/>
      <c r="AY172" s="76"/>
      <c r="AZ172" s="76"/>
      <c r="BA172" s="76"/>
      <c r="BB172" s="76"/>
      <c r="BC172" s="76"/>
      <c r="BD172" s="76"/>
      <c r="BE172" s="76"/>
      <c r="BF172" s="76"/>
      <c r="BG172" s="76"/>
      <c r="BH172" s="76"/>
      <c r="BI172" s="76"/>
      <c r="BJ172" s="76"/>
      <c r="BK172" s="76"/>
      <c r="BL172" s="76"/>
      <c r="BM172" s="76"/>
      <c r="BN172" s="76"/>
      <c r="BO172" s="76"/>
      <c r="BP172" s="76"/>
      <c r="BQ172" s="76"/>
      <c r="BR172" s="76"/>
      <c r="BS172" s="76"/>
      <c r="BT172" s="76"/>
      <c r="BU172" s="76"/>
      <c r="BV172" s="76"/>
      <c r="BW172" s="76"/>
      <c r="BX172" s="76"/>
      <c r="BY172" s="76"/>
      <c r="BZ172" s="76"/>
      <c r="CA172" s="76"/>
      <c r="CB172" s="76"/>
      <c r="CC172" s="76"/>
      <c r="CD172" s="76"/>
      <c r="CE172" s="76"/>
      <c r="CF172" s="76"/>
      <c r="CG172" s="76"/>
      <c r="CH172" s="76"/>
      <c r="CI172" s="76"/>
      <c r="CJ172" s="76"/>
      <c r="CK172" s="76"/>
      <c r="CL172" s="76"/>
      <c r="CM172" s="76"/>
      <c r="CN172" s="76"/>
      <c r="CO172" s="76"/>
      <c r="CP172" s="76"/>
      <c r="CQ172" s="76"/>
      <c r="CR172" s="76"/>
      <c r="CS172" s="76"/>
      <c r="CT172" s="76"/>
      <c r="CU172" s="76"/>
      <c r="CV172" s="76"/>
      <c r="CW172" s="76"/>
      <c r="CX172" s="76"/>
      <c r="CY172" s="76"/>
      <c r="CZ172" s="76"/>
      <c r="DA172" s="76"/>
      <c r="DB172" s="76"/>
      <c r="DC172" s="76"/>
      <c r="DD172" s="76"/>
      <c r="DE172" s="76"/>
      <c r="DF172" s="76"/>
      <c r="DG172" s="76"/>
      <c r="DH172" s="76"/>
      <c r="DI172" s="76"/>
      <c r="DJ172" s="76"/>
      <c r="DK172" s="76"/>
      <c r="DL172" s="76"/>
      <c r="DM172" s="76"/>
      <c r="DN172" s="76"/>
      <c r="DO172" s="76"/>
      <c r="DP172" s="76"/>
      <c r="DQ172" s="76"/>
      <c r="DR172" s="76"/>
      <c r="DS172" s="76"/>
      <c r="DT172" s="76"/>
      <c r="DU172" s="76"/>
      <c r="DV172" s="76"/>
      <c r="DW172" s="76"/>
      <c r="DX172" s="76"/>
      <c r="DY172" s="76"/>
      <c r="DZ172" s="76"/>
      <c r="EA172" s="76"/>
      <c r="EB172" s="76"/>
      <c r="EC172" s="76"/>
      <c r="ED172" s="76"/>
      <c r="EE172" s="76"/>
      <c r="EF172" s="76"/>
      <c r="EG172" s="76"/>
      <c r="EH172" s="76"/>
      <c r="EI172" s="76"/>
      <c r="EJ172" s="76"/>
      <c r="EK172" s="76"/>
      <c r="EL172" s="76"/>
      <c r="EM172" s="76"/>
      <c r="EN172" s="76"/>
      <c r="EO172" s="76"/>
      <c r="EP172" s="76"/>
      <c r="EQ172" s="76"/>
      <c r="ER172" s="76"/>
      <c r="ES172" s="76"/>
      <c r="ET172" s="76"/>
      <c r="EU172" s="76"/>
      <c r="EV172" s="76"/>
      <c r="EW172" s="76"/>
      <c r="EX172" s="76"/>
      <c r="EY172" s="76"/>
      <c r="EZ172" s="76"/>
      <c r="FA172" s="76"/>
      <c r="FB172" s="76"/>
      <c r="FC172" s="76"/>
      <c r="FD172" s="76"/>
      <c r="FE172" s="76"/>
      <c r="FF172" s="76"/>
      <c r="FG172" s="76"/>
      <c r="FH172" s="76"/>
      <c r="FI172" s="76"/>
      <c r="FJ172" s="76"/>
      <c r="FK172" s="76"/>
      <c r="FL172" s="76"/>
      <c r="FM172" s="76"/>
      <c r="FN172" s="76"/>
      <c r="FO172" s="76"/>
      <c r="FP172" s="76"/>
      <c r="FQ172" s="76"/>
      <c r="FR172" s="76"/>
      <c r="FS172" s="76"/>
      <c r="FT172" s="76"/>
      <c r="FU172" s="76"/>
      <c r="FV172" s="76"/>
      <c r="FW172" s="76"/>
      <c r="FX172" s="76"/>
      <c r="FY172" s="76"/>
      <c r="FZ172" s="76"/>
      <c r="GA172" s="76"/>
      <c r="GB172" s="76"/>
      <c r="GC172" s="76"/>
      <c r="GD172" s="76"/>
      <c r="GE172" s="76"/>
      <c r="GF172" s="76"/>
      <c r="GG172" s="76"/>
      <c r="GH172" s="76"/>
      <c r="GI172" s="76"/>
      <c r="GJ172" s="76"/>
      <c r="GK172" s="76"/>
      <c r="GL172" s="76"/>
      <c r="GM172" s="76"/>
      <c r="GN172" s="76"/>
      <c r="GO172" s="76"/>
      <c r="GP172" s="76"/>
      <c r="GQ172" s="76"/>
      <c r="GR172" s="76"/>
      <c r="GS172" s="76"/>
      <c r="GT172" s="76"/>
      <c r="GU172" s="76"/>
      <c r="GV172" s="76"/>
      <c r="GW172" s="76"/>
      <c r="GX172" s="76"/>
      <c r="GY172" s="76"/>
      <c r="GZ172" s="76"/>
      <c r="HA172" s="76"/>
      <c r="HB172" s="76"/>
      <c r="HC172" s="76"/>
      <c r="HD172" s="76"/>
      <c r="HE172" s="76"/>
      <c r="HF172" s="76"/>
      <c r="HG172" s="76"/>
      <c r="HH172" s="76"/>
      <c r="HI172" s="76"/>
      <c r="HJ172" s="76"/>
      <c r="HK172" s="76"/>
      <c r="HL172" s="76"/>
      <c r="HM172" s="76"/>
      <c r="HN172" s="76"/>
      <c r="HO172" s="76"/>
      <c r="HP172" s="76"/>
      <c r="HQ172" s="76"/>
      <c r="HR172" s="76"/>
      <c r="HS172" s="76"/>
      <c r="HT172" s="76"/>
      <c r="HU172" s="76"/>
      <c r="HV172" s="76"/>
      <c r="HW172" s="76"/>
      <c r="HX172" s="76"/>
      <c r="HY172" s="76"/>
      <c r="HZ172" s="76"/>
      <c r="IA172" s="76"/>
      <c r="IB172" s="76"/>
      <c r="IC172" s="76"/>
      <c r="ID172" s="76"/>
      <c r="IE172" s="76"/>
      <c r="IF172" s="76"/>
      <c r="IG172" s="76"/>
      <c r="IH172" s="76"/>
      <c r="II172" s="76"/>
      <c r="IJ172" s="76"/>
      <c r="IK172" s="76"/>
      <c r="IL172" s="76"/>
      <c r="IM172" s="76"/>
      <c r="IN172" s="76"/>
      <c r="IO172" s="76"/>
      <c r="IP172" s="76"/>
      <c r="IQ172" s="76"/>
      <c r="IR172" s="76"/>
      <c r="IS172" s="76"/>
      <c r="IT172" s="76"/>
      <c r="IU172" s="76"/>
      <c r="IV172" s="76"/>
      <c r="IW172" s="76"/>
      <c r="IX172" s="76"/>
      <c r="IY172" s="76"/>
      <c r="IZ172" s="76"/>
      <c r="JA172" s="76"/>
      <c r="JB172" s="76"/>
      <c r="JC172" s="76"/>
      <c r="JD172" s="76"/>
      <c r="JE172" s="76"/>
      <c r="JF172" s="76"/>
      <c r="JG172" s="76"/>
      <c r="JH172" s="76"/>
      <c r="JI172" s="76"/>
      <c r="JJ172" s="76"/>
      <c r="JK172" s="76"/>
      <c r="JL172" s="76"/>
      <c r="JM172" s="76"/>
      <c r="JN172" s="76"/>
      <c r="JO172" s="76"/>
      <c r="JP172" s="76"/>
      <c r="JQ172" s="76"/>
      <c r="JR172" s="76"/>
      <c r="JS172" s="76"/>
      <c r="JT172" s="76"/>
      <c r="JU172" s="76"/>
      <c r="JV172" s="76"/>
      <c r="JW172" s="76"/>
      <c r="JX172" s="76"/>
      <c r="JY172" s="76"/>
      <c r="JZ172" s="76"/>
      <c r="KA172" s="76"/>
      <c r="KB172" s="76"/>
      <c r="KC172" s="76"/>
      <c r="KD172" s="76"/>
      <c r="KE172" s="76"/>
      <c r="KF172" s="76"/>
      <c r="KG172" s="76"/>
      <c r="KH172" s="76"/>
      <c r="KI172" s="76"/>
      <c r="KJ172" s="76"/>
      <c r="KK172" s="76"/>
      <c r="KL172" s="76"/>
      <c r="KM172" s="76"/>
      <c r="KN172" s="76"/>
      <c r="KO172" s="76"/>
      <c r="KP172" s="76"/>
      <c r="KQ172" s="76"/>
      <c r="KR172" s="76"/>
      <c r="KS172" s="76"/>
      <c r="KT172" s="76"/>
      <c r="KU172" s="76"/>
      <c r="KV172" s="76"/>
      <c r="KW172" s="76"/>
      <c r="KX172" s="76"/>
      <c r="KY172" s="76"/>
      <c r="KZ172" s="76"/>
      <c r="LA172" s="76"/>
      <c r="LB172" s="76"/>
      <c r="LC172" s="76"/>
      <c r="LD172" s="76"/>
      <c r="LE172" s="76"/>
      <c r="LF172" s="76"/>
      <c r="LG172" s="76"/>
      <c r="LH172" s="76"/>
      <c r="LI172" s="76"/>
      <c r="LJ172" s="76"/>
      <c r="LK172" s="76"/>
      <c r="LL172" s="76"/>
      <c r="LM172" s="76"/>
      <c r="LN172" s="76"/>
      <c r="LO172" s="76"/>
      <c r="LP172" s="76"/>
      <c r="LQ172" s="76"/>
      <c r="LR172" s="76"/>
      <c r="LS172" s="76"/>
      <c r="LT172" s="76"/>
      <c r="LU172" s="76"/>
      <c r="LV172" s="76"/>
      <c r="LW172" s="76"/>
      <c r="LX172" s="76"/>
      <c r="LY172" s="76"/>
      <c r="LZ172" s="76"/>
      <c r="MA172" s="76"/>
      <c r="MB172" s="76"/>
      <c r="MC172" s="76"/>
      <c r="MD172" s="76"/>
      <c r="ME172" s="76"/>
      <c r="MF172" s="76"/>
      <c r="MG172" s="76"/>
      <c r="MH172" s="76"/>
      <c r="MI172" s="76"/>
      <c r="MJ172" s="76"/>
      <c r="MK172" s="76"/>
      <c r="ML172" s="76"/>
      <c r="MM172" s="76"/>
      <c r="MN172" s="76"/>
      <c r="MO172" s="76"/>
      <c r="MP172" s="76"/>
      <c r="MQ172" s="76"/>
      <c r="MR172" s="76"/>
      <c r="MS172" s="76"/>
      <c r="MT172" s="76"/>
      <c r="MU172" s="76"/>
      <c r="MV172" s="76"/>
      <c r="MW172" s="76"/>
      <c r="MX172" s="76"/>
      <c r="MY172" s="76"/>
      <c r="MZ172" s="76"/>
      <c r="NA172" s="76"/>
      <c r="NB172" s="76"/>
      <c r="NC172" s="76"/>
      <c r="ND172" s="76"/>
      <c r="NE172" s="76"/>
      <c r="NF172" s="76"/>
      <c r="NG172" s="76"/>
      <c r="NH172" s="76"/>
      <c r="NI172" s="76"/>
      <c r="NJ172" s="76"/>
      <c r="NK172" s="76"/>
      <c r="NL172" s="76"/>
      <c r="NM172" s="76"/>
      <c r="NN172" s="76"/>
      <c r="NO172" s="76"/>
      <c r="NP172" s="76"/>
      <c r="NQ172" s="76"/>
      <c r="NR172" s="76"/>
      <c r="NS172" s="76"/>
      <c r="NT172" s="76"/>
      <c r="NU172" s="76"/>
      <c r="NV172" s="76"/>
      <c r="NW172" s="76"/>
      <c r="NX172" s="76"/>
      <c r="NY172" s="76"/>
      <c r="NZ172" s="76"/>
      <c r="OA172" s="76"/>
      <c r="OB172" s="76"/>
      <c r="OC172" s="76"/>
      <c r="OD172" s="76"/>
      <c r="OE172" s="76"/>
      <c r="OF172" s="76"/>
      <c r="OG172" s="76"/>
      <c r="OH172" s="76"/>
      <c r="OI172" s="76"/>
      <c r="OJ172" s="76"/>
      <c r="OK172" s="76"/>
      <c r="OL172" s="76"/>
      <c r="OM172" s="76"/>
      <c r="ON172" s="76"/>
      <c r="OO172" s="76"/>
      <c r="OP172" s="76"/>
      <c r="OQ172" s="76"/>
      <c r="OR172" s="76"/>
      <c r="OS172" s="76"/>
      <c r="OT172" s="76"/>
      <c r="OU172" s="76"/>
      <c r="OV172" s="76"/>
      <c r="OW172" s="76"/>
      <c r="OX172" s="76"/>
      <c r="OY172" s="76"/>
      <c r="OZ172" s="76"/>
      <c r="PA172" s="76"/>
      <c r="PB172" s="76"/>
      <c r="PC172" s="76"/>
      <c r="PD172" s="76"/>
      <c r="PE172" s="76"/>
      <c r="PF172" s="76"/>
      <c r="PG172" s="76"/>
      <c r="PH172" s="76"/>
      <c r="PI172" s="76"/>
      <c r="PJ172" s="76"/>
      <c r="PK172" s="76"/>
      <c r="PL172" s="76"/>
      <c r="PM172" s="76"/>
      <c r="PN172" s="76"/>
      <c r="PO172" s="76"/>
      <c r="PP172" s="76"/>
      <c r="PQ172" s="76"/>
      <c r="PR172" s="76"/>
      <c r="PS172" s="76"/>
      <c r="PT172" s="76"/>
      <c r="PU172" s="76"/>
      <c r="PV172" s="76"/>
      <c r="PW172" s="76"/>
      <c r="PX172" s="76"/>
      <c r="PY172" s="76"/>
      <c r="PZ172" s="76"/>
      <c r="QA172" s="76"/>
      <c r="QB172" s="76"/>
      <c r="QC172" s="76"/>
      <c r="QD172" s="76"/>
      <c r="QE172" s="76"/>
      <c r="QF172" s="76"/>
      <c r="QG172" s="76"/>
      <c r="QH172" s="76"/>
      <c r="QI172" s="76"/>
      <c r="QJ172" s="76"/>
      <c r="QK172" s="76"/>
      <c r="QL172" s="76"/>
      <c r="QM172" s="76"/>
      <c r="QN172" s="76"/>
      <c r="QO172" s="76"/>
      <c r="QP172" s="76"/>
      <c r="QQ172" s="76"/>
      <c r="QR172" s="76"/>
      <c r="QS172" s="76"/>
      <c r="QT172" s="76"/>
      <c r="QU172" s="76"/>
      <c r="QV172" s="76"/>
      <c r="QW172" s="76"/>
      <c r="QX172" s="76"/>
      <c r="QY172" s="76"/>
      <c r="QZ172" s="76"/>
      <c r="RA172" s="76"/>
      <c r="RB172" s="76"/>
      <c r="RC172" s="76"/>
      <c r="RD172" s="76"/>
      <c r="RE172" s="76"/>
      <c r="RF172" s="76"/>
      <c r="RG172" s="76"/>
      <c r="RH172" s="76"/>
      <c r="RI172" s="76"/>
      <c r="RJ172" s="76"/>
      <c r="RK172" s="76"/>
      <c r="RL172" s="76"/>
      <c r="RM172" s="76"/>
      <c r="RN172" s="76"/>
      <c r="RO172" s="76"/>
      <c r="RP172" s="76"/>
      <c r="RQ172" s="76"/>
      <c r="RR172" s="76"/>
      <c r="RS172" s="76"/>
      <c r="RT172" s="76"/>
      <c r="RU172" s="76"/>
      <c r="RV172" s="76"/>
      <c r="RW172" s="76"/>
      <c r="RX172" s="76"/>
      <c r="RY172" s="76"/>
      <c r="RZ172" s="76"/>
      <c r="SA172" s="76"/>
      <c r="SB172" s="76"/>
      <c r="SC172" s="76"/>
      <c r="SD172" s="76"/>
      <c r="SE172" s="76"/>
      <c r="SF172" s="76"/>
      <c r="SG172" s="76"/>
      <c r="SH172" s="76"/>
      <c r="SI172" s="76"/>
      <c r="SJ172" s="76"/>
      <c r="SK172" s="76"/>
      <c r="SL172" s="76"/>
      <c r="SM172" s="76"/>
      <c r="SN172" s="76"/>
      <c r="SO172" s="76"/>
      <c r="SP172" s="76"/>
      <c r="SQ172" s="76"/>
      <c r="SR172" s="76"/>
      <c r="SS172" s="76"/>
      <c r="ST172" s="76"/>
      <c r="SU172" s="76"/>
      <c r="SV172" s="76"/>
      <c r="SW172" s="76"/>
      <c r="SX172" s="76"/>
      <c r="SY172" s="76"/>
      <c r="SZ172" s="76"/>
      <c r="TA172" s="76"/>
      <c r="TB172" s="76"/>
      <c r="TC172" s="76"/>
      <c r="TD172" s="76"/>
      <c r="TE172" s="76"/>
      <c r="TF172" s="76"/>
      <c r="TG172" s="76"/>
      <c r="TH172" s="76"/>
      <c r="TI172" s="76"/>
      <c r="TJ172" s="76"/>
      <c r="TK172" s="76"/>
      <c r="TL172" s="76"/>
      <c r="TM172" s="76"/>
      <c r="TN172" s="76"/>
      <c r="TO172" s="76"/>
      <c r="TP172" s="76"/>
      <c r="TQ172" s="76"/>
      <c r="TR172" s="76"/>
      <c r="TS172" s="76"/>
      <c r="TT172" s="76"/>
      <c r="TU172" s="76"/>
      <c r="TV172" s="76"/>
      <c r="TW172" s="76"/>
      <c r="TX172" s="76"/>
      <c r="TY172" s="76"/>
      <c r="TZ172" s="76"/>
      <c r="UA172" s="76"/>
      <c r="UB172" s="76"/>
      <c r="UC172" s="76"/>
      <c r="UD172" s="76"/>
      <c r="UE172" s="76"/>
      <c r="UF172" s="76"/>
      <c r="UG172" s="76"/>
      <c r="UH172" s="76"/>
      <c r="UI172" s="76"/>
      <c r="UJ172" s="76"/>
      <c r="UK172" s="76"/>
      <c r="UL172" s="76"/>
      <c r="UM172" s="76"/>
      <c r="UN172" s="76"/>
      <c r="UO172" s="76"/>
      <c r="UP172" s="76"/>
      <c r="UQ172" s="76"/>
      <c r="UR172" s="76"/>
      <c r="US172" s="76"/>
      <c r="UT172" s="76"/>
      <c r="UU172" s="76"/>
      <c r="UV172" s="76"/>
      <c r="UW172" s="76"/>
      <c r="UX172" s="76"/>
      <c r="UY172" s="76"/>
      <c r="UZ172" s="76"/>
      <c r="VA172" s="76"/>
      <c r="VB172" s="76"/>
      <c r="VC172" s="76"/>
      <c r="VD172" s="76"/>
      <c r="VE172" s="76"/>
      <c r="VF172" s="76"/>
      <c r="VG172" s="76"/>
      <c r="VH172" s="76"/>
      <c r="VI172" s="76"/>
      <c r="VJ172" s="76"/>
      <c r="VK172" s="76"/>
      <c r="VL172" s="76"/>
      <c r="VM172" s="76"/>
      <c r="VN172" s="76"/>
      <c r="VO172" s="76"/>
      <c r="VP172" s="76"/>
      <c r="VQ172" s="76"/>
      <c r="VR172" s="76"/>
      <c r="VS172" s="76"/>
      <c r="VT172" s="76"/>
      <c r="VU172" s="76"/>
      <c r="VV172" s="76"/>
      <c r="VW172" s="76"/>
      <c r="VX172" s="76"/>
      <c r="VY172" s="76"/>
      <c r="VZ172" s="76"/>
      <c r="WA172" s="76"/>
      <c r="WB172" s="76"/>
      <c r="WC172" s="76"/>
      <c r="WD172" s="76"/>
      <c r="WE172" s="76"/>
      <c r="WF172" s="76"/>
      <c r="WG172" s="76"/>
      <c r="WH172" s="76"/>
      <c r="WI172" s="76"/>
      <c r="WJ172" s="76"/>
      <c r="WK172" s="76"/>
      <c r="WL172" s="76"/>
      <c r="WM172" s="76"/>
      <c r="WN172" s="76"/>
      <c r="WO172" s="76"/>
      <c r="WP172" s="76"/>
      <c r="WQ172" s="76"/>
      <c r="WR172" s="76"/>
      <c r="WS172" s="76"/>
      <c r="WT172" s="76"/>
      <c r="WU172" s="76"/>
      <c r="WV172" s="76"/>
      <c r="WW172" s="76"/>
      <c r="WX172" s="76"/>
      <c r="WY172" s="76"/>
      <c r="WZ172" s="76"/>
      <c r="XA172" s="76"/>
      <c r="XB172" s="76"/>
      <c r="XC172" s="76"/>
      <c r="XD172" s="76"/>
      <c r="XE172" s="76"/>
      <c r="XF172" s="76"/>
      <c r="XG172" s="76"/>
      <c r="XH172" s="76"/>
      <c r="XI172" s="76"/>
      <c r="XJ172" s="76"/>
      <c r="XK172" s="76"/>
      <c r="XL172" s="76"/>
      <c r="XM172" s="76"/>
      <c r="XN172" s="76"/>
      <c r="XO172" s="76"/>
      <c r="XP172" s="76"/>
      <c r="XQ172" s="76"/>
      <c r="XR172" s="76"/>
      <c r="XS172" s="76"/>
      <c r="XT172" s="76"/>
      <c r="XU172" s="76"/>
      <c r="XV172" s="76"/>
      <c r="XW172" s="76"/>
      <c r="XX172" s="76"/>
      <c r="XY172" s="76"/>
      <c r="XZ172" s="76"/>
      <c r="YA172" s="76"/>
      <c r="YB172" s="76"/>
      <c r="YC172" s="76"/>
      <c r="YD172" s="76"/>
      <c r="YE172" s="76"/>
      <c r="YF172" s="76"/>
      <c r="YG172" s="76"/>
      <c r="YH172" s="76"/>
      <c r="YI172" s="76"/>
      <c r="YJ172" s="76"/>
      <c r="YK172" s="76"/>
      <c r="YL172" s="76"/>
      <c r="YM172" s="76"/>
      <c r="YN172" s="76"/>
      <c r="YO172" s="76"/>
      <c r="YP172" s="76"/>
      <c r="YQ172" s="76"/>
      <c r="YR172" s="76"/>
      <c r="YS172" s="76"/>
      <c r="YT172" s="76"/>
      <c r="YU172" s="76"/>
      <c r="YV172" s="76"/>
      <c r="YW172" s="76"/>
      <c r="YX172" s="76"/>
      <c r="YY172" s="76"/>
      <c r="YZ172" s="76"/>
      <c r="ZA172" s="76"/>
      <c r="ZB172" s="76"/>
      <c r="ZC172" s="76"/>
      <c r="ZD172" s="76"/>
      <c r="ZE172" s="76"/>
      <c r="ZF172" s="76"/>
      <c r="ZG172" s="76"/>
      <c r="ZH172" s="76"/>
      <c r="ZI172" s="76"/>
      <c r="ZJ172" s="76"/>
      <c r="ZK172" s="76"/>
      <c r="ZL172" s="76"/>
      <c r="ZM172" s="76"/>
      <c r="ZN172" s="76"/>
      <c r="ZO172" s="76"/>
      <c r="ZP172" s="76"/>
      <c r="ZQ172" s="76"/>
      <c r="ZR172" s="76"/>
      <c r="ZS172" s="76"/>
      <c r="ZT172" s="76"/>
      <c r="ZU172" s="76"/>
      <c r="ZV172" s="76"/>
      <c r="ZW172" s="76"/>
      <c r="ZX172" s="76"/>
      <c r="ZY172" s="76"/>
      <c r="ZZ172" s="76"/>
      <c r="AAA172" s="76"/>
      <c r="AAB172" s="76"/>
      <c r="AAC172" s="76"/>
      <c r="AAD172" s="76"/>
      <c r="AAE172" s="76"/>
      <c r="AAF172" s="76"/>
      <c r="AAG172" s="76"/>
      <c r="AAH172" s="76"/>
      <c r="AAI172" s="76"/>
      <c r="AAJ172" s="76"/>
      <c r="AAK172" s="76"/>
      <c r="AAL172" s="76"/>
      <c r="AAM172" s="76"/>
      <c r="AAN172" s="76"/>
      <c r="AAO172" s="76"/>
      <c r="AAP172" s="76"/>
      <c r="AAQ172" s="76"/>
      <c r="AAR172" s="76"/>
      <c r="AAS172" s="76"/>
      <c r="AAT172" s="76"/>
      <c r="AAU172" s="76"/>
      <c r="AAV172" s="76"/>
      <c r="AAW172" s="76"/>
      <c r="AAX172" s="76"/>
      <c r="AAY172" s="76"/>
      <c r="AAZ172" s="76"/>
      <c r="ABA172" s="76"/>
      <c r="ABB172" s="76"/>
      <c r="ABC172" s="76"/>
      <c r="ABD172" s="76"/>
      <c r="ABE172" s="76"/>
      <c r="ABF172" s="76"/>
      <c r="ABG172" s="76"/>
      <c r="ABH172" s="76"/>
      <c r="ABI172" s="76"/>
      <c r="ABJ172" s="76"/>
      <c r="ABK172" s="76"/>
      <c r="ABL172" s="76"/>
      <c r="ABM172" s="76"/>
      <c r="ABN172" s="76"/>
      <c r="ABO172" s="76"/>
      <c r="ABP172" s="76"/>
      <c r="ABQ172" s="76"/>
      <c r="ABR172" s="76"/>
      <c r="ABS172" s="76"/>
      <c r="ABT172" s="76"/>
      <c r="ABU172" s="76"/>
      <c r="ABV172" s="76"/>
      <c r="ABW172" s="76"/>
      <c r="ABX172" s="76"/>
      <c r="ABY172" s="76"/>
      <c r="ABZ172" s="76"/>
      <c r="ACA172" s="76"/>
      <c r="ACB172" s="76"/>
      <c r="ACC172" s="76"/>
      <c r="ACD172" s="76"/>
      <c r="ACE172" s="76"/>
      <c r="ACF172" s="76"/>
      <c r="ACG172" s="76"/>
      <c r="ACH172" s="76"/>
      <c r="ACI172" s="76"/>
      <c r="ACJ172" s="76"/>
      <c r="ACK172" s="76"/>
      <c r="ACL172" s="76"/>
      <c r="ACM172" s="76"/>
      <c r="ACN172" s="76"/>
      <c r="ACO172" s="76"/>
      <c r="ACP172" s="76"/>
      <c r="ACQ172" s="76"/>
      <c r="ACR172" s="76"/>
      <c r="ACS172" s="76"/>
      <c r="ACT172" s="76"/>
      <c r="ACU172" s="76"/>
      <c r="ACV172" s="76"/>
      <c r="ACW172" s="76"/>
      <c r="ACX172" s="76"/>
      <c r="ACY172" s="76"/>
      <c r="ACZ172" s="76"/>
      <c r="ADA172" s="76"/>
      <c r="ADB172" s="76"/>
      <c r="ADC172" s="76"/>
      <c r="ADD172" s="76"/>
      <c r="ADE172" s="76"/>
      <c r="ADF172" s="76"/>
      <c r="ADG172" s="76"/>
      <c r="ADH172" s="76"/>
      <c r="ADI172" s="76"/>
      <c r="ADJ172" s="76"/>
      <c r="ADK172" s="76"/>
      <c r="ADL172" s="76"/>
      <c r="ADM172" s="76"/>
      <c r="ADN172" s="76"/>
      <c r="ADO172" s="76"/>
      <c r="ADP172" s="76"/>
      <c r="ADQ172" s="76"/>
      <c r="ADR172" s="76"/>
      <c r="ADS172" s="76"/>
      <c r="ADT172" s="76"/>
      <c r="ADU172" s="76"/>
      <c r="ADV172" s="76"/>
      <c r="ADW172" s="76"/>
      <c r="ADX172" s="76"/>
      <c r="ADY172" s="76"/>
      <c r="ADZ172" s="76"/>
      <c r="AEA172" s="76"/>
      <c r="AEB172" s="76"/>
      <c r="AEC172" s="76"/>
      <c r="AED172" s="76"/>
      <c r="AEE172" s="76"/>
      <c r="AEF172" s="76"/>
      <c r="AEG172" s="76"/>
      <c r="AEH172" s="76"/>
      <c r="AEI172" s="76"/>
      <c r="AEJ172" s="76"/>
      <c r="AEK172" s="76"/>
      <c r="AEL172" s="76"/>
      <c r="AEM172" s="76"/>
      <c r="AEN172" s="76"/>
      <c r="AEO172" s="76"/>
      <c r="AEP172" s="76"/>
      <c r="AEQ172" s="76"/>
      <c r="AER172" s="76"/>
      <c r="AES172" s="76"/>
      <c r="AET172" s="76"/>
      <c r="AEU172" s="76"/>
      <c r="AEV172" s="76"/>
      <c r="AEW172" s="76"/>
      <c r="AEX172" s="76"/>
      <c r="AEY172" s="76"/>
      <c r="AEZ172" s="76"/>
      <c r="AFA172" s="76"/>
      <c r="AFB172" s="76"/>
      <c r="AFC172" s="76"/>
      <c r="AFD172" s="76"/>
      <c r="AFE172" s="76"/>
      <c r="AFF172" s="76"/>
      <c r="AFG172" s="76"/>
      <c r="AFH172" s="76"/>
      <c r="AFI172" s="76"/>
      <c r="AFJ172" s="76"/>
      <c r="AFK172" s="76"/>
      <c r="AFL172" s="76"/>
      <c r="AFM172" s="76"/>
      <c r="AFN172" s="76"/>
      <c r="AFO172" s="76"/>
      <c r="AFP172" s="76"/>
      <c r="AFQ172" s="76"/>
      <c r="AFR172" s="76"/>
      <c r="AFS172" s="76"/>
      <c r="AFT172" s="76"/>
      <c r="AFU172" s="76"/>
      <c r="AFV172" s="76"/>
      <c r="AFW172" s="76"/>
      <c r="AFX172" s="76"/>
      <c r="AFY172" s="76"/>
      <c r="AFZ172" s="76"/>
      <c r="AGA172" s="76"/>
      <c r="AGB172" s="76"/>
      <c r="AGC172" s="76"/>
      <c r="AGD172" s="76"/>
      <c r="AGE172" s="76"/>
      <c r="AGF172" s="76"/>
      <c r="AGG172" s="76"/>
      <c r="AGH172" s="76"/>
      <c r="AGI172" s="76"/>
      <c r="AGJ172" s="76"/>
      <c r="AGK172" s="76"/>
      <c r="AGL172" s="76"/>
      <c r="AGM172" s="76"/>
      <c r="AGN172" s="76"/>
      <c r="AGO172" s="76"/>
      <c r="AGP172" s="76"/>
      <c r="AGQ172" s="76"/>
      <c r="AGR172" s="76"/>
      <c r="AGS172" s="76"/>
      <c r="AGT172" s="76"/>
      <c r="AGU172" s="76"/>
      <c r="AGV172" s="76"/>
      <c r="AGW172" s="76"/>
      <c r="AGX172" s="76"/>
      <c r="AGY172" s="76"/>
      <c r="AGZ172" s="76"/>
      <c r="AHA172" s="76"/>
      <c r="AHB172" s="76"/>
      <c r="AHC172" s="76"/>
      <c r="AHD172" s="76"/>
      <c r="AHE172" s="76"/>
      <c r="AHF172" s="76"/>
      <c r="AHG172" s="76"/>
      <c r="AHH172" s="76"/>
      <c r="AHI172" s="76"/>
      <c r="AHJ172" s="76"/>
      <c r="AHK172" s="76"/>
      <c r="AHL172" s="76"/>
      <c r="AHM172" s="76"/>
      <c r="AHN172" s="76"/>
      <c r="AHO172" s="76"/>
      <c r="AHP172" s="76"/>
      <c r="AHQ172" s="76"/>
      <c r="AHR172" s="76"/>
      <c r="AHS172" s="76"/>
      <c r="AHT172" s="76"/>
      <c r="AHU172" s="76"/>
      <c r="AHV172" s="76"/>
      <c r="AHW172" s="76"/>
      <c r="AHX172" s="76"/>
      <c r="AHY172" s="76"/>
      <c r="AHZ172" s="76"/>
      <c r="AIA172" s="76"/>
      <c r="AIB172" s="76"/>
      <c r="AIC172" s="76"/>
      <c r="AID172" s="76"/>
      <c r="AIE172" s="76"/>
      <c r="AIF172" s="76"/>
      <c r="AIG172" s="76"/>
      <c r="AIH172" s="76"/>
      <c r="AII172" s="76"/>
      <c r="AIJ172" s="76"/>
      <c r="AIK172" s="76"/>
      <c r="AIL172" s="76"/>
      <c r="AIM172" s="76"/>
      <c r="AIN172" s="76"/>
      <c r="AIO172" s="76"/>
      <c r="AIP172" s="76"/>
      <c r="AIQ172" s="76"/>
      <c r="AIR172" s="76"/>
      <c r="AIS172" s="76"/>
      <c r="AIT172" s="76"/>
      <c r="AIU172" s="76"/>
      <c r="AIV172" s="76"/>
      <c r="AIW172" s="76"/>
      <c r="AIX172" s="76"/>
      <c r="AIY172" s="76"/>
      <c r="AIZ172" s="76"/>
      <c r="AJA172" s="76"/>
      <c r="AJB172" s="76"/>
      <c r="AJC172" s="76"/>
      <c r="AJD172" s="76"/>
      <c r="AJE172" s="76"/>
      <c r="AJF172" s="76"/>
      <c r="AJG172" s="76"/>
      <c r="AJH172" s="76"/>
      <c r="AJI172" s="76"/>
      <c r="AJJ172" s="76"/>
      <c r="AJK172" s="76"/>
      <c r="AJL172" s="76"/>
      <c r="AJM172" s="76"/>
      <c r="AJN172" s="76"/>
      <c r="AJO172" s="76"/>
      <c r="AJP172" s="76"/>
      <c r="AJQ172" s="76"/>
      <c r="AJR172" s="76"/>
      <c r="AJS172" s="76"/>
      <c r="AJT172" s="76"/>
      <c r="AJU172" s="76"/>
      <c r="AJV172" s="76"/>
      <c r="AJW172" s="76"/>
      <c r="AJX172" s="76"/>
      <c r="AJY172" s="76"/>
      <c r="AJZ172" s="76"/>
      <c r="AKA172" s="76"/>
      <c r="AKB172" s="76"/>
      <c r="AKC172" s="76"/>
      <c r="AKD172" s="76"/>
      <c r="AKE172" s="76"/>
      <c r="AKF172" s="76"/>
      <c r="AKG172" s="76"/>
      <c r="AKH172" s="76"/>
      <c r="AKI172" s="76"/>
      <c r="AKJ172" s="76"/>
      <c r="AKK172" s="76"/>
      <c r="AKL172" s="76"/>
      <c r="AKM172" s="76"/>
      <c r="AKN172" s="76"/>
      <c r="AKO172" s="76"/>
      <c r="AKP172" s="76"/>
      <c r="AKQ172" s="76"/>
      <c r="AKR172" s="76"/>
      <c r="AKS172" s="76"/>
      <c r="AKT172" s="76"/>
      <c r="AKU172" s="76"/>
      <c r="AKV172" s="76"/>
      <c r="AKW172" s="76"/>
      <c r="AKX172" s="76"/>
      <c r="AKY172" s="76"/>
      <c r="AKZ172" s="76"/>
      <c r="ALA172" s="76"/>
      <c r="ALB172" s="76"/>
      <c r="ALC172" s="76"/>
      <c r="ALD172" s="76"/>
      <c r="ALE172" s="76"/>
      <c r="ALF172" s="76"/>
      <c r="ALG172" s="76"/>
      <c r="ALH172" s="76"/>
      <c r="ALI172" s="76"/>
      <c r="ALJ172" s="76"/>
      <c r="ALK172" s="76"/>
      <c r="ALL172" s="76"/>
      <c r="ALM172" s="76"/>
      <c r="ALN172" s="76"/>
      <c r="ALO172" s="76"/>
      <c r="ALP172" s="76"/>
      <c r="ALQ172" s="76"/>
      <c r="ALR172" s="76"/>
      <c r="ALS172" s="76"/>
      <c r="ALT172" s="76"/>
      <c r="ALU172" s="76"/>
      <c r="ALV172" s="76"/>
      <c r="ALW172" s="76"/>
      <c r="ALX172" s="76"/>
      <c r="ALY172" s="76"/>
      <c r="ALZ172" s="76"/>
      <c r="AMA172" s="76"/>
      <c r="AMB172" s="76"/>
      <c r="AMC172" s="76"/>
      <c r="AMD172" s="76"/>
      <c r="AME172" s="76"/>
    </row>
    <row r="173" spans="1:1019" s="80" customFormat="1">
      <c r="A173" s="20" t="s">
        <v>281</v>
      </c>
      <c r="B173" s="21">
        <v>5213572</v>
      </c>
      <c r="C173" s="21" t="s">
        <v>96</v>
      </c>
      <c r="D173" s="71" t="s">
        <v>124</v>
      </c>
      <c r="E173" s="22" t="s">
        <v>55</v>
      </c>
      <c r="F173" s="59">
        <v>325.58</v>
      </c>
      <c r="G173" s="23">
        <v>626.24</v>
      </c>
      <c r="H173" s="69">
        <f>$J$6</f>
        <v>0.21229999999999999</v>
      </c>
      <c r="I173" s="23">
        <f>ROUND(((H173+1)*G173),2)</f>
        <v>759.19</v>
      </c>
      <c r="J173" s="23">
        <f>TRUNC((I173*F173),2)</f>
        <v>247177.08</v>
      </c>
      <c r="K173" s="78">
        <f t="shared" ref="K173:K175" si="61">G173*F173</f>
        <v>203891.21919999999</v>
      </c>
      <c r="L173" s="76"/>
      <c r="M173" s="79"/>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76"/>
      <c r="AL173" s="76"/>
      <c r="AM173" s="76"/>
      <c r="AN173" s="76"/>
      <c r="AO173" s="76"/>
      <c r="AP173" s="76"/>
      <c r="AQ173" s="76"/>
      <c r="AR173" s="76"/>
      <c r="AS173" s="76"/>
      <c r="AT173" s="76"/>
      <c r="AU173" s="76"/>
      <c r="AV173" s="76"/>
      <c r="AW173" s="76"/>
      <c r="AX173" s="76"/>
      <c r="AY173" s="76"/>
      <c r="AZ173" s="76"/>
      <c r="BA173" s="76"/>
      <c r="BB173" s="76"/>
      <c r="BC173" s="76"/>
      <c r="BD173" s="76"/>
      <c r="BE173" s="76"/>
      <c r="BF173" s="76"/>
      <c r="BG173" s="76"/>
      <c r="BH173" s="76"/>
      <c r="BI173" s="76"/>
      <c r="BJ173" s="76"/>
      <c r="BK173" s="76"/>
      <c r="BL173" s="76"/>
      <c r="BM173" s="76"/>
      <c r="BN173" s="76"/>
      <c r="BO173" s="76"/>
      <c r="BP173" s="76"/>
      <c r="BQ173" s="76"/>
      <c r="BR173" s="76"/>
      <c r="BS173" s="76"/>
      <c r="BT173" s="76"/>
      <c r="BU173" s="76"/>
      <c r="BV173" s="76"/>
      <c r="BW173" s="76"/>
      <c r="BX173" s="76"/>
      <c r="BY173" s="76"/>
      <c r="BZ173" s="76"/>
      <c r="CA173" s="76"/>
      <c r="CB173" s="76"/>
      <c r="CC173" s="76"/>
      <c r="CD173" s="76"/>
      <c r="CE173" s="76"/>
      <c r="CF173" s="76"/>
      <c r="CG173" s="76"/>
      <c r="CH173" s="76"/>
      <c r="CI173" s="76"/>
      <c r="CJ173" s="76"/>
      <c r="CK173" s="76"/>
      <c r="CL173" s="76"/>
      <c r="CM173" s="76"/>
      <c r="CN173" s="76"/>
      <c r="CO173" s="76"/>
      <c r="CP173" s="76"/>
      <c r="CQ173" s="76"/>
      <c r="CR173" s="76"/>
      <c r="CS173" s="76"/>
      <c r="CT173" s="76"/>
      <c r="CU173" s="76"/>
      <c r="CV173" s="76"/>
      <c r="CW173" s="76"/>
      <c r="CX173" s="76"/>
      <c r="CY173" s="76"/>
      <c r="CZ173" s="76"/>
      <c r="DA173" s="76"/>
      <c r="DB173" s="76"/>
      <c r="DC173" s="76"/>
      <c r="DD173" s="76"/>
      <c r="DE173" s="76"/>
      <c r="DF173" s="76"/>
      <c r="DG173" s="76"/>
      <c r="DH173" s="76"/>
      <c r="DI173" s="76"/>
      <c r="DJ173" s="76"/>
      <c r="DK173" s="76"/>
      <c r="DL173" s="76"/>
      <c r="DM173" s="76"/>
      <c r="DN173" s="76"/>
      <c r="DO173" s="76"/>
      <c r="DP173" s="76"/>
      <c r="DQ173" s="76"/>
      <c r="DR173" s="76"/>
      <c r="DS173" s="76"/>
      <c r="DT173" s="76"/>
      <c r="DU173" s="76"/>
      <c r="DV173" s="76"/>
      <c r="DW173" s="76"/>
      <c r="DX173" s="76"/>
      <c r="DY173" s="76"/>
      <c r="DZ173" s="76"/>
      <c r="EA173" s="76"/>
      <c r="EB173" s="76"/>
      <c r="EC173" s="76"/>
      <c r="ED173" s="76"/>
      <c r="EE173" s="76"/>
      <c r="EF173" s="76"/>
      <c r="EG173" s="76"/>
      <c r="EH173" s="76"/>
      <c r="EI173" s="76"/>
      <c r="EJ173" s="76"/>
      <c r="EK173" s="76"/>
      <c r="EL173" s="76"/>
      <c r="EM173" s="76"/>
      <c r="EN173" s="76"/>
      <c r="EO173" s="76"/>
      <c r="EP173" s="76"/>
      <c r="EQ173" s="76"/>
      <c r="ER173" s="76"/>
      <c r="ES173" s="76"/>
      <c r="ET173" s="76"/>
      <c r="EU173" s="76"/>
      <c r="EV173" s="76"/>
      <c r="EW173" s="76"/>
      <c r="EX173" s="76"/>
      <c r="EY173" s="76"/>
      <c r="EZ173" s="76"/>
      <c r="FA173" s="76"/>
      <c r="FB173" s="76"/>
      <c r="FC173" s="76"/>
      <c r="FD173" s="76"/>
      <c r="FE173" s="76"/>
      <c r="FF173" s="76"/>
      <c r="FG173" s="76"/>
      <c r="FH173" s="76"/>
      <c r="FI173" s="76"/>
      <c r="FJ173" s="76"/>
      <c r="FK173" s="76"/>
      <c r="FL173" s="76"/>
      <c r="FM173" s="76"/>
      <c r="FN173" s="76"/>
      <c r="FO173" s="76"/>
      <c r="FP173" s="76"/>
      <c r="FQ173" s="76"/>
      <c r="FR173" s="76"/>
      <c r="FS173" s="76"/>
      <c r="FT173" s="76"/>
      <c r="FU173" s="76"/>
      <c r="FV173" s="76"/>
      <c r="FW173" s="76"/>
      <c r="FX173" s="76"/>
      <c r="FY173" s="76"/>
      <c r="FZ173" s="76"/>
      <c r="GA173" s="76"/>
      <c r="GB173" s="76"/>
      <c r="GC173" s="76"/>
      <c r="GD173" s="76"/>
      <c r="GE173" s="76"/>
      <c r="GF173" s="76"/>
      <c r="GG173" s="76"/>
      <c r="GH173" s="76"/>
      <c r="GI173" s="76"/>
      <c r="GJ173" s="76"/>
      <c r="GK173" s="76"/>
      <c r="GL173" s="76"/>
      <c r="GM173" s="76"/>
      <c r="GN173" s="76"/>
      <c r="GO173" s="76"/>
      <c r="GP173" s="76"/>
      <c r="GQ173" s="76"/>
      <c r="GR173" s="76"/>
      <c r="GS173" s="76"/>
      <c r="GT173" s="76"/>
      <c r="GU173" s="76"/>
      <c r="GV173" s="76"/>
      <c r="GW173" s="76"/>
      <c r="GX173" s="76"/>
      <c r="GY173" s="76"/>
      <c r="GZ173" s="76"/>
      <c r="HA173" s="76"/>
      <c r="HB173" s="76"/>
      <c r="HC173" s="76"/>
      <c r="HD173" s="76"/>
      <c r="HE173" s="76"/>
      <c r="HF173" s="76"/>
      <c r="HG173" s="76"/>
      <c r="HH173" s="76"/>
      <c r="HI173" s="76"/>
      <c r="HJ173" s="76"/>
      <c r="HK173" s="76"/>
      <c r="HL173" s="76"/>
      <c r="HM173" s="76"/>
      <c r="HN173" s="76"/>
      <c r="HO173" s="76"/>
      <c r="HP173" s="76"/>
      <c r="HQ173" s="76"/>
      <c r="HR173" s="76"/>
      <c r="HS173" s="76"/>
      <c r="HT173" s="76"/>
      <c r="HU173" s="76"/>
      <c r="HV173" s="76"/>
      <c r="HW173" s="76"/>
      <c r="HX173" s="76"/>
      <c r="HY173" s="76"/>
      <c r="HZ173" s="76"/>
      <c r="IA173" s="76"/>
      <c r="IB173" s="76"/>
      <c r="IC173" s="76"/>
      <c r="ID173" s="76"/>
      <c r="IE173" s="76"/>
      <c r="IF173" s="76"/>
      <c r="IG173" s="76"/>
      <c r="IH173" s="76"/>
      <c r="II173" s="76"/>
      <c r="IJ173" s="76"/>
      <c r="IK173" s="76"/>
      <c r="IL173" s="76"/>
      <c r="IM173" s="76"/>
      <c r="IN173" s="76"/>
      <c r="IO173" s="76"/>
      <c r="IP173" s="76"/>
      <c r="IQ173" s="76"/>
      <c r="IR173" s="76"/>
      <c r="IS173" s="76"/>
      <c r="IT173" s="76"/>
      <c r="IU173" s="76"/>
      <c r="IV173" s="76"/>
      <c r="IW173" s="76"/>
      <c r="IX173" s="76"/>
      <c r="IY173" s="76"/>
      <c r="IZ173" s="76"/>
      <c r="JA173" s="76"/>
      <c r="JB173" s="76"/>
      <c r="JC173" s="76"/>
      <c r="JD173" s="76"/>
      <c r="JE173" s="76"/>
      <c r="JF173" s="76"/>
      <c r="JG173" s="76"/>
      <c r="JH173" s="76"/>
      <c r="JI173" s="76"/>
      <c r="JJ173" s="76"/>
      <c r="JK173" s="76"/>
      <c r="JL173" s="76"/>
      <c r="JM173" s="76"/>
      <c r="JN173" s="76"/>
      <c r="JO173" s="76"/>
      <c r="JP173" s="76"/>
      <c r="JQ173" s="76"/>
      <c r="JR173" s="76"/>
      <c r="JS173" s="76"/>
      <c r="JT173" s="76"/>
      <c r="JU173" s="76"/>
      <c r="JV173" s="76"/>
      <c r="JW173" s="76"/>
      <c r="JX173" s="76"/>
      <c r="JY173" s="76"/>
      <c r="JZ173" s="76"/>
      <c r="KA173" s="76"/>
      <c r="KB173" s="76"/>
      <c r="KC173" s="76"/>
      <c r="KD173" s="76"/>
      <c r="KE173" s="76"/>
      <c r="KF173" s="76"/>
      <c r="KG173" s="76"/>
      <c r="KH173" s="76"/>
      <c r="KI173" s="76"/>
      <c r="KJ173" s="76"/>
      <c r="KK173" s="76"/>
      <c r="KL173" s="76"/>
      <c r="KM173" s="76"/>
      <c r="KN173" s="76"/>
      <c r="KO173" s="76"/>
      <c r="KP173" s="76"/>
      <c r="KQ173" s="76"/>
      <c r="KR173" s="76"/>
      <c r="KS173" s="76"/>
      <c r="KT173" s="76"/>
      <c r="KU173" s="76"/>
      <c r="KV173" s="76"/>
      <c r="KW173" s="76"/>
      <c r="KX173" s="76"/>
      <c r="KY173" s="76"/>
      <c r="KZ173" s="76"/>
      <c r="LA173" s="76"/>
      <c r="LB173" s="76"/>
      <c r="LC173" s="76"/>
      <c r="LD173" s="76"/>
      <c r="LE173" s="76"/>
      <c r="LF173" s="76"/>
      <c r="LG173" s="76"/>
      <c r="LH173" s="76"/>
      <c r="LI173" s="76"/>
      <c r="LJ173" s="76"/>
      <c r="LK173" s="76"/>
      <c r="LL173" s="76"/>
      <c r="LM173" s="76"/>
      <c r="LN173" s="76"/>
      <c r="LO173" s="76"/>
      <c r="LP173" s="76"/>
      <c r="LQ173" s="76"/>
      <c r="LR173" s="76"/>
      <c r="LS173" s="76"/>
      <c r="LT173" s="76"/>
      <c r="LU173" s="76"/>
      <c r="LV173" s="76"/>
      <c r="LW173" s="76"/>
      <c r="LX173" s="76"/>
      <c r="LY173" s="76"/>
      <c r="LZ173" s="76"/>
      <c r="MA173" s="76"/>
      <c r="MB173" s="76"/>
      <c r="MC173" s="76"/>
      <c r="MD173" s="76"/>
      <c r="ME173" s="76"/>
      <c r="MF173" s="76"/>
      <c r="MG173" s="76"/>
      <c r="MH173" s="76"/>
      <c r="MI173" s="76"/>
      <c r="MJ173" s="76"/>
      <c r="MK173" s="76"/>
      <c r="ML173" s="76"/>
      <c r="MM173" s="76"/>
      <c r="MN173" s="76"/>
      <c r="MO173" s="76"/>
      <c r="MP173" s="76"/>
      <c r="MQ173" s="76"/>
      <c r="MR173" s="76"/>
      <c r="MS173" s="76"/>
      <c r="MT173" s="76"/>
      <c r="MU173" s="76"/>
      <c r="MV173" s="76"/>
      <c r="MW173" s="76"/>
      <c r="MX173" s="76"/>
      <c r="MY173" s="76"/>
      <c r="MZ173" s="76"/>
      <c r="NA173" s="76"/>
      <c r="NB173" s="76"/>
      <c r="NC173" s="76"/>
      <c r="ND173" s="76"/>
      <c r="NE173" s="76"/>
      <c r="NF173" s="76"/>
      <c r="NG173" s="76"/>
      <c r="NH173" s="76"/>
      <c r="NI173" s="76"/>
      <c r="NJ173" s="76"/>
      <c r="NK173" s="76"/>
      <c r="NL173" s="76"/>
      <c r="NM173" s="76"/>
      <c r="NN173" s="76"/>
      <c r="NO173" s="76"/>
      <c r="NP173" s="76"/>
      <c r="NQ173" s="76"/>
      <c r="NR173" s="76"/>
      <c r="NS173" s="76"/>
      <c r="NT173" s="76"/>
      <c r="NU173" s="76"/>
      <c r="NV173" s="76"/>
      <c r="NW173" s="76"/>
      <c r="NX173" s="76"/>
      <c r="NY173" s="76"/>
      <c r="NZ173" s="76"/>
      <c r="OA173" s="76"/>
      <c r="OB173" s="76"/>
      <c r="OC173" s="76"/>
      <c r="OD173" s="76"/>
      <c r="OE173" s="76"/>
      <c r="OF173" s="76"/>
      <c r="OG173" s="76"/>
      <c r="OH173" s="76"/>
      <c r="OI173" s="76"/>
      <c r="OJ173" s="76"/>
      <c r="OK173" s="76"/>
      <c r="OL173" s="76"/>
      <c r="OM173" s="76"/>
      <c r="ON173" s="76"/>
      <c r="OO173" s="76"/>
      <c r="OP173" s="76"/>
      <c r="OQ173" s="76"/>
      <c r="OR173" s="76"/>
      <c r="OS173" s="76"/>
      <c r="OT173" s="76"/>
      <c r="OU173" s="76"/>
      <c r="OV173" s="76"/>
      <c r="OW173" s="76"/>
      <c r="OX173" s="76"/>
      <c r="OY173" s="76"/>
      <c r="OZ173" s="76"/>
      <c r="PA173" s="76"/>
      <c r="PB173" s="76"/>
      <c r="PC173" s="76"/>
      <c r="PD173" s="76"/>
      <c r="PE173" s="76"/>
      <c r="PF173" s="76"/>
      <c r="PG173" s="76"/>
      <c r="PH173" s="76"/>
      <c r="PI173" s="76"/>
      <c r="PJ173" s="76"/>
      <c r="PK173" s="76"/>
      <c r="PL173" s="76"/>
      <c r="PM173" s="76"/>
      <c r="PN173" s="76"/>
      <c r="PO173" s="76"/>
      <c r="PP173" s="76"/>
      <c r="PQ173" s="76"/>
      <c r="PR173" s="76"/>
      <c r="PS173" s="76"/>
      <c r="PT173" s="76"/>
      <c r="PU173" s="76"/>
      <c r="PV173" s="76"/>
      <c r="PW173" s="76"/>
      <c r="PX173" s="76"/>
      <c r="PY173" s="76"/>
      <c r="PZ173" s="76"/>
      <c r="QA173" s="76"/>
      <c r="QB173" s="76"/>
      <c r="QC173" s="76"/>
      <c r="QD173" s="76"/>
      <c r="QE173" s="76"/>
      <c r="QF173" s="76"/>
      <c r="QG173" s="76"/>
      <c r="QH173" s="76"/>
      <c r="QI173" s="76"/>
      <c r="QJ173" s="76"/>
      <c r="QK173" s="76"/>
      <c r="QL173" s="76"/>
      <c r="QM173" s="76"/>
      <c r="QN173" s="76"/>
      <c r="QO173" s="76"/>
      <c r="QP173" s="76"/>
      <c r="QQ173" s="76"/>
      <c r="QR173" s="76"/>
      <c r="QS173" s="76"/>
      <c r="QT173" s="76"/>
      <c r="QU173" s="76"/>
      <c r="QV173" s="76"/>
      <c r="QW173" s="76"/>
      <c r="QX173" s="76"/>
      <c r="QY173" s="76"/>
      <c r="QZ173" s="76"/>
      <c r="RA173" s="76"/>
      <c r="RB173" s="76"/>
      <c r="RC173" s="76"/>
      <c r="RD173" s="76"/>
      <c r="RE173" s="76"/>
      <c r="RF173" s="76"/>
      <c r="RG173" s="76"/>
      <c r="RH173" s="76"/>
      <c r="RI173" s="76"/>
      <c r="RJ173" s="76"/>
      <c r="RK173" s="76"/>
      <c r="RL173" s="76"/>
      <c r="RM173" s="76"/>
      <c r="RN173" s="76"/>
      <c r="RO173" s="76"/>
      <c r="RP173" s="76"/>
      <c r="RQ173" s="76"/>
      <c r="RR173" s="76"/>
      <c r="RS173" s="76"/>
      <c r="RT173" s="76"/>
      <c r="RU173" s="76"/>
      <c r="RV173" s="76"/>
      <c r="RW173" s="76"/>
      <c r="RX173" s="76"/>
      <c r="RY173" s="76"/>
      <c r="RZ173" s="76"/>
      <c r="SA173" s="76"/>
      <c r="SB173" s="76"/>
      <c r="SC173" s="76"/>
      <c r="SD173" s="76"/>
      <c r="SE173" s="76"/>
      <c r="SF173" s="76"/>
      <c r="SG173" s="76"/>
      <c r="SH173" s="76"/>
      <c r="SI173" s="76"/>
      <c r="SJ173" s="76"/>
      <c r="SK173" s="76"/>
      <c r="SL173" s="76"/>
      <c r="SM173" s="76"/>
      <c r="SN173" s="76"/>
      <c r="SO173" s="76"/>
      <c r="SP173" s="76"/>
      <c r="SQ173" s="76"/>
      <c r="SR173" s="76"/>
      <c r="SS173" s="76"/>
      <c r="ST173" s="76"/>
      <c r="SU173" s="76"/>
      <c r="SV173" s="76"/>
      <c r="SW173" s="76"/>
      <c r="SX173" s="76"/>
      <c r="SY173" s="76"/>
      <c r="SZ173" s="76"/>
      <c r="TA173" s="76"/>
      <c r="TB173" s="76"/>
      <c r="TC173" s="76"/>
      <c r="TD173" s="76"/>
      <c r="TE173" s="76"/>
      <c r="TF173" s="76"/>
      <c r="TG173" s="76"/>
      <c r="TH173" s="76"/>
      <c r="TI173" s="76"/>
      <c r="TJ173" s="76"/>
      <c r="TK173" s="76"/>
      <c r="TL173" s="76"/>
      <c r="TM173" s="76"/>
      <c r="TN173" s="76"/>
      <c r="TO173" s="76"/>
      <c r="TP173" s="76"/>
      <c r="TQ173" s="76"/>
      <c r="TR173" s="76"/>
      <c r="TS173" s="76"/>
      <c r="TT173" s="76"/>
      <c r="TU173" s="76"/>
      <c r="TV173" s="76"/>
      <c r="TW173" s="76"/>
      <c r="TX173" s="76"/>
      <c r="TY173" s="76"/>
      <c r="TZ173" s="76"/>
      <c r="UA173" s="76"/>
      <c r="UB173" s="76"/>
      <c r="UC173" s="76"/>
      <c r="UD173" s="76"/>
      <c r="UE173" s="76"/>
      <c r="UF173" s="76"/>
      <c r="UG173" s="76"/>
      <c r="UH173" s="76"/>
      <c r="UI173" s="76"/>
      <c r="UJ173" s="76"/>
      <c r="UK173" s="76"/>
      <c r="UL173" s="76"/>
      <c r="UM173" s="76"/>
      <c r="UN173" s="76"/>
      <c r="UO173" s="76"/>
      <c r="UP173" s="76"/>
      <c r="UQ173" s="76"/>
      <c r="UR173" s="76"/>
      <c r="US173" s="76"/>
      <c r="UT173" s="76"/>
      <c r="UU173" s="76"/>
      <c r="UV173" s="76"/>
      <c r="UW173" s="76"/>
      <c r="UX173" s="76"/>
      <c r="UY173" s="76"/>
      <c r="UZ173" s="76"/>
      <c r="VA173" s="76"/>
      <c r="VB173" s="76"/>
      <c r="VC173" s="76"/>
      <c r="VD173" s="76"/>
      <c r="VE173" s="76"/>
      <c r="VF173" s="76"/>
      <c r="VG173" s="76"/>
      <c r="VH173" s="76"/>
      <c r="VI173" s="76"/>
      <c r="VJ173" s="76"/>
      <c r="VK173" s="76"/>
      <c r="VL173" s="76"/>
      <c r="VM173" s="76"/>
      <c r="VN173" s="76"/>
      <c r="VO173" s="76"/>
      <c r="VP173" s="76"/>
      <c r="VQ173" s="76"/>
      <c r="VR173" s="76"/>
      <c r="VS173" s="76"/>
      <c r="VT173" s="76"/>
      <c r="VU173" s="76"/>
      <c r="VV173" s="76"/>
      <c r="VW173" s="76"/>
      <c r="VX173" s="76"/>
      <c r="VY173" s="76"/>
      <c r="VZ173" s="76"/>
      <c r="WA173" s="76"/>
      <c r="WB173" s="76"/>
      <c r="WC173" s="76"/>
      <c r="WD173" s="76"/>
      <c r="WE173" s="76"/>
      <c r="WF173" s="76"/>
      <c r="WG173" s="76"/>
      <c r="WH173" s="76"/>
      <c r="WI173" s="76"/>
      <c r="WJ173" s="76"/>
      <c r="WK173" s="76"/>
      <c r="WL173" s="76"/>
      <c r="WM173" s="76"/>
      <c r="WN173" s="76"/>
      <c r="WO173" s="76"/>
      <c r="WP173" s="76"/>
      <c r="WQ173" s="76"/>
      <c r="WR173" s="76"/>
      <c r="WS173" s="76"/>
      <c r="WT173" s="76"/>
      <c r="WU173" s="76"/>
      <c r="WV173" s="76"/>
      <c r="WW173" s="76"/>
      <c r="WX173" s="76"/>
      <c r="WY173" s="76"/>
      <c r="WZ173" s="76"/>
      <c r="XA173" s="76"/>
      <c r="XB173" s="76"/>
      <c r="XC173" s="76"/>
      <c r="XD173" s="76"/>
      <c r="XE173" s="76"/>
      <c r="XF173" s="76"/>
      <c r="XG173" s="76"/>
      <c r="XH173" s="76"/>
      <c r="XI173" s="76"/>
      <c r="XJ173" s="76"/>
      <c r="XK173" s="76"/>
      <c r="XL173" s="76"/>
      <c r="XM173" s="76"/>
      <c r="XN173" s="76"/>
      <c r="XO173" s="76"/>
      <c r="XP173" s="76"/>
      <c r="XQ173" s="76"/>
      <c r="XR173" s="76"/>
      <c r="XS173" s="76"/>
      <c r="XT173" s="76"/>
      <c r="XU173" s="76"/>
      <c r="XV173" s="76"/>
      <c r="XW173" s="76"/>
      <c r="XX173" s="76"/>
      <c r="XY173" s="76"/>
      <c r="XZ173" s="76"/>
      <c r="YA173" s="76"/>
      <c r="YB173" s="76"/>
      <c r="YC173" s="76"/>
      <c r="YD173" s="76"/>
      <c r="YE173" s="76"/>
      <c r="YF173" s="76"/>
      <c r="YG173" s="76"/>
      <c r="YH173" s="76"/>
      <c r="YI173" s="76"/>
      <c r="YJ173" s="76"/>
      <c r="YK173" s="76"/>
      <c r="YL173" s="76"/>
      <c r="YM173" s="76"/>
      <c r="YN173" s="76"/>
      <c r="YO173" s="76"/>
      <c r="YP173" s="76"/>
      <c r="YQ173" s="76"/>
      <c r="YR173" s="76"/>
      <c r="YS173" s="76"/>
      <c r="YT173" s="76"/>
      <c r="YU173" s="76"/>
      <c r="YV173" s="76"/>
      <c r="YW173" s="76"/>
      <c r="YX173" s="76"/>
      <c r="YY173" s="76"/>
      <c r="YZ173" s="76"/>
      <c r="ZA173" s="76"/>
      <c r="ZB173" s="76"/>
      <c r="ZC173" s="76"/>
      <c r="ZD173" s="76"/>
      <c r="ZE173" s="76"/>
      <c r="ZF173" s="76"/>
      <c r="ZG173" s="76"/>
      <c r="ZH173" s="76"/>
      <c r="ZI173" s="76"/>
      <c r="ZJ173" s="76"/>
      <c r="ZK173" s="76"/>
      <c r="ZL173" s="76"/>
      <c r="ZM173" s="76"/>
      <c r="ZN173" s="76"/>
      <c r="ZO173" s="76"/>
      <c r="ZP173" s="76"/>
      <c r="ZQ173" s="76"/>
      <c r="ZR173" s="76"/>
      <c r="ZS173" s="76"/>
      <c r="ZT173" s="76"/>
      <c r="ZU173" s="76"/>
      <c r="ZV173" s="76"/>
      <c r="ZW173" s="76"/>
      <c r="ZX173" s="76"/>
      <c r="ZY173" s="76"/>
      <c r="ZZ173" s="76"/>
      <c r="AAA173" s="76"/>
      <c r="AAB173" s="76"/>
      <c r="AAC173" s="76"/>
      <c r="AAD173" s="76"/>
      <c r="AAE173" s="76"/>
      <c r="AAF173" s="76"/>
      <c r="AAG173" s="76"/>
      <c r="AAH173" s="76"/>
      <c r="AAI173" s="76"/>
      <c r="AAJ173" s="76"/>
      <c r="AAK173" s="76"/>
      <c r="AAL173" s="76"/>
      <c r="AAM173" s="76"/>
      <c r="AAN173" s="76"/>
      <c r="AAO173" s="76"/>
      <c r="AAP173" s="76"/>
      <c r="AAQ173" s="76"/>
      <c r="AAR173" s="76"/>
      <c r="AAS173" s="76"/>
      <c r="AAT173" s="76"/>
      <c r="AAU173" s="76"/>
      <c r="AAV173" s="76"/>
      <c r="AAW173" s="76"/>
      <c r="AAX173" s="76"/>
      <c r="AAY173" s="76"/>
      <c r="AAZ173" s="76"/>
      <c r="ABA173" s="76"/>
      <c r="ABB173" s="76"/>
      <c r="ABC173" s="76"/>
      <c r="ABD173" s="76"/>
      <c r="ABE173" s="76"/>
      <c r="ABF173" s="76"/>
      <c r="ABG173" s="76"/>
      <c r="ABH173" s="76"/>
      <c r="ABI173" s="76"/>
      <c r="ABJ173" s="76"/>
      <c r="ABK173" s="76"/>
      <c r="ABL173" s="76"/>
      <c r="ABM173" s="76"/>
      <c r="ABN173" s="76"/>
      <c r="ABO173" s="76"/>
      <c r="ABP173" s="76"/>
      <c r="ABQ173" s="76"/>
      <c r="ABR173" s="76"/>
      <c r="ABS173" s="76"/>
      <c r="ABT173" s="76"/>
      <c r="ABU173" s="76"/>
      <c r="ABV173" s="76"/>
      <c r="ABW173" s="76"/>
      <c r="ABX173" s="76"/>
      <c r="ABY173" s="76"/>
      <c r="ABZ173" s="76"/>
      <c r="ACA173" s="76"/>
      <c r="ACB173" s="76"/>
      <c r="ACC173" s="76"/>
      <c r="ACD173" s="76"/>
      <c r="ACE173" s="76"/>
      <c r="ACF173" s="76"/>
      <c r="ACG173" s="76"/>
      <c r="ACH173" s="76"/>
      <c r="ACI173" s="76"/>
      <c r="ACJ173" s="76"/>
      <c r="ACK173" s="76"/>
      <c r="ACL173" s="76"/>
      <c r="ACM173" s="76"/>
      <c r="ACN173" s="76"/>
      <c r="ACO173" s="76"/>
      <c r="ACP173" s="76"/>
      <c r="ACQ173" s="76"/>
      <c r="ACR173" s="76"/>
      <c r="ACS173" s="76"/>
      <c r="ACT173" s="76"/>
      <c r="ACU173" s="76"/>
      <c r="ACV173" s="76"/>
      <c r="ACW173" s="76"/>
      <c r="ACX173" s="76"/>
      <c r="ACY173" s="76"/>
      <c r="ACZ173" s="76"/>
      <c r="ADA173" s="76"/>
      <c r="ADB173" s="76"/>
      <c r="ADC173" s="76"/>
      <c r="ADD173" s="76"/>
      <c r="ADE173" s="76"/>
      <c r="ADF173" s="76"/>
      <c r="ADG173" s="76"/>
      <c r="ADH173" s="76"/>
      <c r="ADI173" s="76"/>
      <c r="ADJ173" s="76"/>
      <c r="ADK173" s="76"/>
      <c r="ADL173" s="76"/>
      <c r="ADM173" s="76"/>
      <c r="ADN173" s="76"/>
      <c r="ADO173" s="76"/>
      <c r="ADP173" s="76"/>
      <c r="ADQ173" s="76"/>
      <c r="ADR173" s="76"/>
      <c r="ADS173" s="76"/>
      <c r="ADT173" s="76"/>
      <c r="ADU173" s="76"/>
      <c r="ADV173" s="76"/>
      <c r="ADW173" s="76"/>
      <c r="ADX173" s="76"/>
      <c r="ADY173" s="76"/>
      <c r="ADZ173" s="76"/>
      <c r="AEA173" s="76"/>
      <c r="AEB173" s="76"/>
      <c r="AEC173" s="76"/>
      <c r="AED173" s="76"/>
      <c r="AEE173" s="76"/>
      <c r="AEF173" s="76"/>
      <c r="AEG173" s="76"/>
      <c r="AEH173" s="76"/>
      <c r="AEI173" s="76"/>
      <c r="AEJ173" s="76"/>
      <c r="AEK173" s="76"/>
      <c r="AEL173" s="76"/>
      <c r="AEM173" s="76"/>
      <c r="AEN173" s="76"/>
      <c r="AEO173" s="76"/>
      <c r="AEP173" s="76"/>
      <c r="AEQ173" s="76"/>
      <c r="AER173" s="76"/>
      <c r="AES173" s="76"/>
      <c r="AET173" s="76"/>
      <c r="AEU173" s="76"/>
      <c r="AEV173" s="76"/>
      <c r="AEW173" s="76"/>
      <c r="AEX173" s="76"/>
      <c r="AEY173" s="76"/>
      <c r="AEZ173" s="76"/>
      <c r="AFA173" s="76"/>
      <c r="AFB173" s="76"/>
      <c r="AFC173" s="76"/>
      <c r="AFD173" s="76"/>
      <c r="AFE173" s="76"/>
      <c r="AFF173" s="76"/>
      <c r="AFG173" s="76"/>
      <c r="AFH173" s="76"/>
      <c r="AFI173" s="76"/>
      <c r="AFJ173" s="76"/>
      <c r="AFK173" s="76"/>
      <c r="AFL173" s="76"/>
      <c r="AFM173" s="76"/>
      <c r="AFN173" s="76"/>
      <c r="AFO173" s="76"/>
      <c r="AFP173" s="76"/>
      <c r="AFQ173" s="76"/>
      <c r="AFR173" s="76"/>
      <c r="AFS173" s="76"/>
      <c r="AFT173" s="76"/>
      <c r="AFU173" s="76"/>
      <c r="AFV173" s="76"/>
      <c r="AFW173" s="76"/>
      <c r="AFX173" s="76"/>
      <c r="AFY173" s="76"/>
      <c r="AFZ173" s="76"/>
      <c r="AGA173" s="76"/>
      <c r="AGB173" s="76"/>
      <c r="AGC173" s="76"/>
      <c r="AGD173" s="76"/>
      <c r="AGE173" s="76"/>
      <c r="AGF173" s="76"/>
      <c r="AGG173" s="76"/>
      <c r="AGH173" s="76"/>
      <c r="AGI173" s="76"/>
      <c r="AGJ173" s="76"/>
      <c r="AGK173" s="76"/>
      <c r="AGL173" s="76"/>
      <c r="AGM173" s="76"/>
      <c r="AGN173" s="76"/>
      <c r="AGO173" s="76"/>
      <c r="AGP173" s="76"/>
      <c r="AGQ173" s="76"/>
      <c r="AGR173" s="76"/>
      <c r="AGS173" s="76"/>
      <c r="AGT173" s="76"/>
      <c r="AGU173" s="76"/>
      <c r="AGV173" s="76"/>
      <c r="AGW173" s="76"/>
      <c r="AGX173" s="76"/>
      <c r="AGY173" s="76"/>
      <c r="AGZ173" s="76"/>
      <c r="AHA173" s="76"/>
      <c r="AHB173" s="76"/>
      <c r="AHC173" s="76"/>
      <c r="AHD173" s="76"/>
      <c r="AHE173" s="76"/>
      <c r="AHF173" s="76"/>
      <c r="AHG173" s="76"/>
      <c r="AHH173" s="76"/>
      <c r="AHI173" s="76"/>
      <c r="AHJ173" s="76"/>
      <c r="AHK173" s="76"/>
      <c r="AHL173" s="76"/>
      <c r="AHM173" s="76"/>
      <c r="AHN173" s="76"/>
      <c r="AHO173" s="76"/>
      <c r="AHP173" s="76"/>
      <c r="AHQ173" s="76"/>
      <c r="AHR173" s="76"/>
      <c r="AHS173" s="76"/>
      <c r="AHT173" s="76"/>
      <c r="AHU173" s="76"/>
      <c r="AHV173" s="76"/>
      <c r="AHW173" s="76"/>
      <c r="AHX173" s="76"/>
      <c r="AHY173" s="76"/>
      <c r="AHZ173" s="76"/>
      <c r="AIA173" s="76"/>
      <c r="AIB173" s="76"/>
      <c r="AIC173" s="76"/>
      <c r="AID173" s="76"/>
      <c r="AIE173" s="76"/>
      <c r="AIF173" s="76"/>
      <c r="AIG173" s="76"/>
      <c r="AIH173" s="76"/>
      <c r="AII173" s="76"/>
      <c r="AIJ173" s="76"/>
      <c r="AIK173" s="76"/>
      <c r="AIL173" s="76"/>
      <c r="AIM173" s="76"/>
      <c r="AIN173" s="76"/>
      <c r="AIO173" s="76"/>
      <c r="AIP173" s="76"/>
      <c r="AIQ173" s="76"/>
      <c r="AIR173" s="76"/>
      <c r="AIS173" s="76"/>
      <c r="AIT173" s="76"/>
      <c r="AIU173" s="76"/>
      <c r="AIV173" s="76"/>
      <c r="AIW173" s="76"/>
      <c r="AIX173" s="76"/>
      <c r="AIY173" s="76"/>
      <c r="AIZ173" s="76"/>
      <c r="AJA173" s="76"/>
      <c r="AJB173" s="76"/>
      <c r="AJC173" s="76"/>
      <c r="AJD173" s="76"/>
      <c r="AJE173" s="76"/>
      <c r="AJF173" s="76"/>
      <c r="AJG173" s="76"/>
      <c r="AJH173" s="76"/>
      <c r="AJI173" s="76"/>
      <c r="AJJ173" s="76"/>
      <c r="AJK173" s="76"/>
      <c r="AJL173" s="76"/>
      <c r="AJM173" s="76"/>
      <c r="AJN173" s="76"/>
      <c r="AJO173" s="76"/>
      <c r="AJP173" s="76"/>
      <c r="AJQ173" s="76"/>
      <c r="AJR173" s="76"/>
      <c r="AJS173" s="76"/>
      <c r="AJT173" s="76"/>
      <c r="AJU173" s="76"/>
      <c r="AJV173" s="76"/>
      <c r="AJW173" s="76"/>
      <c r="AJX173" s="76"/>
      <c r="AJY173" s="76"/>
      <c r="AJZ173" s="76"/>
      <c r="AKA173" s="76"/>
      <c r="AKB173" s="76"/>
      <c r="AKC173" s="76"/>
      <c r="AKD173" s="76"/>
      <c r="AKE173" s="76"/>
      <c r="AKF173" s="76"/>
      <c r="AKG173" s="76"/>
      <c r="AKH173" s="76"/>
      <c r="AKI173" s="76"/>
      <c r="AKJ173" s="76"/>
      <c r="AKK173" s="76"/>
      <c r="AKL173" s="76"/>
      <c r="AKM173" s="76"/>
      <c r="AKN173" s="76"/>
      <c r="AKO173" s="76"/>
      <c r="AKP173" s="76"/>
      <c r="AKQ173" s="76"/>
      <c r="AKR173" s="76"/>
      <c r="AKS173" s="76"/>
      <c r="AKT173" s="76"/>
      <c r="AKU173" s="76"/>
      <c r="AKV173" s="76"/>
      <c r="AKW173" s="76"/>
      <c r="AKX173" s="76"/>
      <c r="AKY173" s="76"/>
      <c r="AKZ173" s="76"/>
      <c r="ALA173" s="76"/>
      <c r="ALB173" s="76"/>
      <c r="ALC173" s="76"/>
      <c r="ALD173" s="76"/>
      <c r="ALE173" s="76"/>
      <c r="ALF173" s="76"/>
      <c r="ALG173" s="76"/>
      <c r="ALH173" s="76"/>
      <c r="ALI173" s="76"/>
      <c r="ALJ173" s="76"/>
      <c r="ALK173" s="76"/>
      <c r="ALL173" s="76"/>
      <c r="ALM173" s="76"/>
      <c r="ALN173" s="76"/>
      <c r="ALO173" s="76"/>
      <c r="ALP173" s="76"/>
      <c r="ALQ173" s="76"/>
      <c r="ALR173" s="76"/>
      <c r="ALS173" s="76"/>
      <c r="ALT173" s="76"/>
      <c r="ALU173" s="76"/>
      <c r="ALV173" s="76"/>
      <c r="ALW173" s="76"/>
      <c r="ALX173" s="76"/>
      <c r="ALY173" s="76"/>
      <c r="ALZ173" s="76"/>
      <c r="AMA173" s="76"/>
      <c r="AMB173" s="76"/>
      <c r="AMC173" s="76"/>
      <c r="AMD173" s="76"/>
      <c r="AME173" s="76"/>
    </row>
    <row r="174" spans="1:1019" s="80" customFormat="1">
      <c r="A174" s="20" t="s">
        <v>282</v>
      </c>
      <c r="B174" s="21" t="s">
        <v>155</v>
      </c>
      <c r="C174" s="21" t="s">
        <v>102</v>
      </c>
      <c r="D174" s="71" t="s">
        <v>125</v>
      </c>
      <c r="E174" s="22" t="s">
        <v>55</v>
      </c>
      <c r="F174" s="59">
        <v>291.62</v>
      </c>
      <c r="G174" s="23">
        <v>654.4</v>
      </c>
      <c r="H174" s="69">
        <f>$J$6</f>
        <v>0.21229999999999999</v>
      </c>
      <c r="I174" s="23">
        <f>ROUND(((H174+1)*G174),2)</f>
        <v>793.33</v>
      </c>
      <c r="J174" s="23">
        <f>TRUNC((I174*F174),2)</f>
        <v>231350.89</v>
      </c>
      <c r="K174" s="78">
        <f t="shared" si="61"/>
        <v>190836.128</v>
      </c>
      <c r="L174" s="76"/>
      <c r="M174" s="79"/>
      <c r="N174" s="76"/>
      <c r="O174" s="76"/>
      <c r="P174" s="76"/>
      <c r="Q174" s="76"/>
      <c r="R174" s="76"/>
      <c r="S174" s="76"/>
      <c r="T174" s="76"/>
      <c r="U174" s="76"/>
      <c r="V174" s="76"/>
      <c r="W174" s="76"/>
      <c r="X174" s="76"/>
      <c r="Y174" s="76"/>
      <c r="Z174" s="76"/>
      <c r="AA174" s="76"/>
      <c r="AB174" s="76"/>
      <c r="AC174" s="76"/>
      <c r="AD174" s="76"/>
      <c r="AE174" s="76"/>
      <c r="AF174" s="76"/>
      <c r="AG174" s="76"/>
      <c r="AH174" s="76"/>
      <c r="AI174" s="76"/>
      <c r="AJ174" s="76"/>
      <c r="AK174" s="76"/>
      <c r="AL174" s="76"/>
      <c r="AM174" s="76"/>
      <c r="AN174" s="76"/>
      <c r="AO174" s="76"/>
      <c r="AP174" s="76"/>
      <c r="AQ174" s="76"/>
      <c r="AR174" s="76"/>
      <c r="AS174" s="76"/>
      <c r="AT174" s="76"/>
      <c r="AU174" s="76"/>
      <c r="AV174" s="76"/>
      <c r="AW174" s="76"/>
      <c r="AX174" s="76"/>
      <c r="AY174" s="76"/>
      <c r="AZ174" s="76"/>
      <c r="BA174" s="76"/>
      <c r="BB174" s="76"/>
      <c r="BC174" s="76"/>
      <c r="BD174" s="76"/>
      <c r="BE174" s="76"/>
      <c r="BF174" s="76"/>
      <c r="BG174" s="76"/>
      <c r="BH174" s="76"/>
      <c r="BI174" s="76"/>
      <c r="BJ174" s="76"/>
      <c r="BK174" s="76"/>
      <c r="BL174" s="76"/>
      <c r="BM174" s="76"/>
      <c r="BN174" s="76"/>
      <c r="BO174" s="76"/>
      <c r="BP174" s="76"/>
      <c r="BQ174" s="76"/>
      <c r="BR174" s="76"/>
      <c r="BS174" s="76"/>
      <c r="BT174" s="76"/>
      <c r="BU174" s="76"/>
      <c r="BV174" s="76"/>
      <c r="BW174" s="76"/>
      <c r="BX174" s="76"/>
      <c r="BY174" s="76"/>
      <c r="BZ174" s="76"/>
      <c r="CA174" s="76"/>
      <c r="CB174" s="76"/>
      <c r="CC174" s="76"/>
      <c r="CD174" s="76"/>
      <c r="CE174" s="76"/>
      <c r="CF174" s="76"/>
      <c r="CG174" s="76"/>
      <c r="CH174" s="76"/>
      <c r="CI174" s="76"/>
      <c r="CJ174" s="76"/>
      <c r="CK174" s="76"/>
      <c r="CL174" s="76"/>
      <c r="CM174" s="76"/>
      <c r="CN174" s="76"/>
      <c r="CO174" s="76"/>
      <c r="CP174" s="76"/>
      <c r="CQ174" s="76"/>
      <c r="CR174" s="76"/>
      <c r="CS174" s="76"/>
      <c r="CT174" s="76"/>
      <c r="CU174" s="76"/>
      <c r="CV174" s="76"/>
      <c r="CW174" s="76"/>
      <c r="CX174" s="76"/>
      <c r="CY174" s="76"/>
      <c r="CZ174" s="76"/>
      <c r="DA174" s="76"/>
      <c r="DB174" s="76"/>
      <c r="DC174" s="76"/>
      <c r="DD174" s="76"/>
      <c r="DE174" s="76"/>
      <c r="DF174" s="76"/>
      <c r="DG174" s="76"/>
      <c r="DH174" s="76"/>
      <c r="DI174" s="76"/>
      <c r="DJ174" s="76"/>
      <c r="DK174" s="76"/>
      <c r="DL174" s="76"/>
      <c r="DM174" s="76"/>
      <c r="DN174" s="76"/>
      <c r="DO174" s="76"/>
      <c r="DP174" s="76"/>
      <c r="DQ174" s="76"/>
      <c r="DR174" s="76"/>
      <c r="DS174" s="76"/>
      <c r="DT174" s="76"/>
      <c r="DU174" s="76"/>
      <c r="DV174" s="76"/>
      <c r="DW174" s="76"/>
      <c r="DX174" s="76"/>
      <c r="DY174" s="76"/>
      <c r="DZ174" s="76"/>
      <c r="EA174" s="76"/>
      <c r="EB174" s="76"/>
      <c r="EC174" s="76"/>
      <c r="ED174" s="76"/>
      <c r="EE174" s="76"/>
      <c r="EF174" s="76"/>
      <c r="EG174" s="76"/>
      <c r="EH174" s="76"/>
      <c r="EI174" s="76"/>
      <c r="EJ174" s="76"/>
      <c r="EK174" s="76"/>
      <c r="EL174" s="76"/>
      <c r="EM174" s="76"/>
      <c r="EN174" s="76"/>
      <c r="EO174" s="76"/>
      <c r="EP174" s="76"/>
      <c r="EQ174" s="76"/>
      <c r="ER174" s="76"/>
      <c r="ES174" s="76"/>
      <c r="ET174" s="76"/>
      <c r="EU174" s="76"/>
      <c r="EV174" s="76"/>
      <c r="EW174" s="76"/>
      <c r="EX174" s="76"/>
      <c r="EY174" s="76"/>
      <c r="EZ174" s="76"/>
      <c r="FA174" s="76"/>
      <c r="FB174" s="76"/>
      <c r="FC174" s="76"/>
      <c r="FD174" s="76"/>
      <c r="FE174" s="76"/>
      <c r="FF174" s="76"/>
      <c r="FG174" s="76"/>
      <c r="FH174" s="76"/>
      <c r="FI174" s="76"/>
      <c r="FJ174" s="76"/>
      <c r="FK174" s="76"/>
      <c r="FL174" s="76"/>
      <c r="FM174" s="76"/>
      <c r="FN174" s="76"/>
      <c r="FO174" s="76"/>
      <c r="FP174" s="76"/>
      <c r="FQ174" s="76"/>
      <c r="FR174" s="76"/>
      <c r="FS174" s="76"/>
      <c r="FT174" s="76"/>
      <c r="FU174" s="76"/>
      <c r="FV174" s="76"/>
      <c r="FW174" s="76"/>
      <c r="FX174" s="76"/>
      <c r="FY174" s="76"/>
      <c r="FZ174" s="76"/>
      <c r="GA174" s="76"/>
      <c r="GB174" s="76"/>
      <c r="GC174" s="76"/>
      <c r="GD174" s="76"/>
      <c r="GE174" s="76"/>
      <c r="GF174" s="76"/>
      <c r="GG174" s="76"/>
      <c r="GH174" s="76"/>
      <c r="GI174" s="76"/>
      <c r="GJ174" s="76"/>
      <c r="GK174" s="76"/>
      <c r="GL174" s="76"/>
      <c r="GM174" s="76"/>
      <c r="GN174" s="76"/>
      <c r="GO174" s="76"/>
      <c r="GP174" s="76"/>
      <c r="GQ174" s="76"/>
      <c r="GR174" s="76"/>
      <c r="GS174" s="76"/>
      <c r="GT174" s="76"/>
      <c r="GU174" s="76"/>
      <c r="GV174" s="76"/>
      <c r="GW174" s="76"/>
      <c r="GX174" s="76"/>
      <c r="GY174" s="76"/>
      <c r="GZ174" s="76"/>
      <c r="HA174" s="76"/>
      <c r="HB174" s="76"/>
      <c r="HC174" s="76"/>
      <c r="HD174" s="76"/>
      <c r="HE174" s="76"/>
      <c r="HF174" s="76"/>
      <c r="HG174" s="76"/>
      <c r="HH174" s="76"/>
      <c r="HI174" s="76"/>
      <c r="HJ174" s="76"/>
      <c r="HK174" s="76"/>
      <c r="HL174" s="76"/>
      <c r="HM174" s="76"/>
      <c r="HN174" s="76"/>
      <c r="HO174" s="76"/>
      <c r="HP174" s="76"/>
      <c r="HQ174" s="76"/>
      <c r="HR174" s="76"/>
      <c r="HS174" s="76"/>
      <c r="HT174" s="76"/>
      <c r="HU174" s="76"/>
      <c r="HV174" s="76"/>
      <c r="HW174" s="76"/>
      <c r="HX174" s="76"/>
      <c r="HY174" s="76"/>
      <c r="HZ174" s="76"/>
      <c r="IA174" s="76"/>
      <c r="IB174" s="76"/>
      <c r="IC174" s="76"/>
      <c r="ID174" s="76"/>
      <c r="IE174" s="76"/>
      <c r="IF174" s="76"/>
      <c r="IG174" s="76"/>
      <c r="IH174" s="76"/>
      <c r="II174" s="76"/>
      <c r="IJ174" s="76"/>
      <c r="IK174" s="76"/>
      <c r="IL174" s="76"/>
      <c r="IM174" s="76"/>
      <c r="IN174" s="76"/>
      <c r="IO174" s="76"/>
      <c r="IP174" s="76"/>
      <c r="IQ174" s="76"/>
      <c r="IR174" s="76"/>
      <c r="IS174" s="76"/>
      <c r="IT174" s="76"/>
      <c r="IU174" s="76"/>
      <c r="IV174" s="76"/>
      <c r="IW174" s="76"/>
      <c r="IX174" s="76"/>
      <c r="IY174" s="76"/>
      <c r="IZ174" s="76"/>
      <c r="JA174" s="76"/>
      <c r="JB174" s="76"/>
      <c r="JC174" s="76"/>
      <c r="JD174" s="76"/>
      <c r="JE174" s="76"/>
      <c r="JF174" s="76"/>
      <c r="JG174" s="76"/>
      <c r="JH174" s="76"/>
      <c r="JI174" s="76"/>
      <c r="JJ174" s="76"/>
      <c r="JK174" s="76"/>
      <c r="JL174" s="76"/>
      <c r="JM174" s="76"/>
      <c r="JN174" s="76"/>
      <c r="JO174" s="76"/>
      <c r="JP174" s="76"/>
      <c r="JQ174" s="76"/>
      <c r="JR174" s="76"/>
      <c r="JS174" s="76"/>
      <c r="JT174" s="76"/>
      <c r="JU174" s="76"/>
      <c r="JV174" s="76"/>
      <c r="JW174" s="76"/>
      <c r="JX174" s="76"/>
      <c r="JY174" s="76"/>
      <c r="JZ174" s="76"/>
      <c r="KA174" s="76"/>
      <c r="KB174" s="76"/>
      <c r="KC174" s="76"/>
      <c r="KD174" s="76"/>
      <c r="KE174" s="76"/>
      <c r="KF174" s="76"/>
      <c r="KG174" s="76"/>
      <c r="KH174" s="76"/>
      <c r="KI174" s="76"/>
      <c r="KJ174" s="76"/>
      <c r="KK174" s="76"/>
      <c r="KL174" s="76"/>
      <c r="KM174" s="76"/>
      <c r="KN174" s="76"/>
      <c r="KO174" s="76"/>
      <c r="KP174" s="76"/>
      <c r="KQ174" s="76"/>
      <c r="KR174" s="76"/>
      <c r="KS174" s="76"/>
      <c r="KT174" s="76"/>
      <c r="KU174" s="76"/>
      <c r="KV174" s="76"/>
      <c r="KW174" s="76"/>
      <c r="KX174" s="76"/>
      <c r="KY174" s="76"/>
      <c r="KZ174" s="76"/>
      <c r="LA174" s="76"/>
      <c r="LB174" s="76"/>
      <c r="LC174" s="76"/>
      <c r="LD174" s="76"/>
      <c r="LE174" s="76"/>
      <c r="LF174" s="76"/>
      <c r="LG174" s="76"/>
      <c r="LH174" s="76"/>
      <c r="LI174" s="76"/>
      <c r="LJ174" s="76"/>
      <c r="LK174" s="76"/>
      <c r="LL174" s="76"/>
      <c r="LM174" s="76"/>
      <c r="LN174" s="76"/>
      <c r="LO174" s="76"/>
      <c r="LP174" s="76"/>
      <c r="LQ174" s="76"/>
      <c r="LR174" s="76"/>
      <c r="LS174" s="76"/>
      <c r="LT174" s="76"/>
      <c r="LU174" s="76"/>
      <c r="LV174" s="76"/>
      <c r="LW174" s="76"/>
      <c r="LX174" s="76"/>
      <c r="LY174" s="76"/>
      <c r="LZ174" s="76"/>
      <c r="MA174" s="76"/>
      <c r="MB174" s="76"/>
      <c r="MC174" s="76"/>
      <c r="MD174" s="76"/>
      <c r="ME174" s="76"/>
      <c r="MF174" s="76"/>
      <c r="MG174" s="76"/>
      <c r="MH174" s="76"/>
      <c r="MI174" s="76"/>
      <c r="MJ174" s="76"/>
      <c r="MK174" s="76"/>
      <c r="ML174" s="76"/>
      <c r="MM174" s="76"/>
      <c r="MN174" s="76"/>
      <c r="MO174" s="76"/>
      <c r="MP174" s="76"/>
      <c r="MQ174" s="76"/>
      <c r="MR174" s="76"/>
      <c r="MS174" s="76"/>
      <c r="MT174" s="76"/>
      <c r="MU174" s="76"/>
      <c r="MV174" s="76"/>
      <c r="MW174" s="76"/>
      <c r="MX174" s="76"/>
      <c r="MY174" s="76"/>
      <c r="MZ174" s="76"/>
      <c r="NA174" s="76"/>
      <c r="NB174" s="76"/>
      <c r="NC174" s="76"/>
      <c r="ND174" s="76"/>
      <c r="NE174" s="76"/>
      <c r="NF174" s="76"/>
      <c r="NG174" s="76"/>
      <c r="NH174" s="76"/>
      <c r="NI174" s="76"/>
      <c r="NJ174" s="76"/>
      <c r="NK174" s="76"/>
      <c r="NL174" s="76"/>
      <c r="NM174" s="76"/>
      <c r="NN174" s="76"/>
      <c r="NO174" s="76"/>
      <c r="NP174" s="76"/>
      <c r="NQ174" s="76"/>
      <c r="NR174" s="76"/>
      <c r="NS174" s="76"/>
      <c r="NT174" s="76"/>
      <c r="NU174" s="76"/>
      <c r="NV174" s="76"/>
      <c r="NW174" s="76"/>
      <c r="NX174" s="76"/>
      <c r="NY174" s="76"/>
      <c r="NZ174" s="76"/>
      <c r="OA174" s="76"/>
      <c r="OB174" s="76"/>
      <c r="OC174" s="76"/>
      <c r="OD174" s="76"/>
      <c r="OE174" s="76"/>
      <c r="OF174" s="76"/>
      <c r="OG174" s="76"/>
      <c r="OH174" s="76"/>
      <c r="OI174" s="76"/>
      <c r="OJ174" s="76"/>
      <c r="OK174" s="76"/>
      <c r="OL174" s="76"/>
      <c r="OM174" s="76"/>
      <c r="ON174" s="76"/>
      <c r="OO174" s="76"/>
      <c r="OP174" s="76"/>
      <c r="OQ174" s="76"/>
      <c r="OR174" s="76"/>
      <c r="OS174" s="76"/>
      <c r="OT174" s="76"/>
      <c r="OU174" s="76"/>
      <c r="OV174" s="76"/>
      <c r="OW174" s="76"/>
      <c r="OX174" s="76"/>
      <c r="OY174" s="76"/>
      <c r="OZ174" s="76"/>
      <c r="PA174" s="76"/>
      <c r="PB174" s="76"/>
      <c r="PC174" s="76"/>
      <c r="PD174" s="76"/>
      <c r="PE174" s="76"/>
      <c r="PF174" s="76"/>
      <c r="PG174" s="76"/>
      <c r="PH174" s="76"/>
      <c r="PI174" s="76"/>
      <c r="PJ174" s="76"/>
      <c r="PK174" s="76"/>
      <c r="PL174" s="76"/>
      <c r="PM174" s="76"/>
      <c r="PN174" s="76"/>
      <c r="PO174" s="76"/>
      <c r="PP174" s="76"/>
      <c r="PQ174" s="76"/>
      <c r="PR174" s="76"/>
      <c r="PS174" s="76"/>
      <c r="PT174" s="76"/>
      <c r="PU174" s="76"/>
      <c r="PV174" s="76"/>
      <c r="PW174" s="76"/>
      <c r="PX174" s="76"/>
      <c r="PY174" s="76"/>
      <c r="PZ174" s="76"/>
      <c r="QA174" s="76"/>
      <c r="QB174" s="76"/>
      <c r="QC174" s="76"/>
      <c r="QD174" s="76"/>
      <c r="QE174" s="76"/>
      <c r="QF174" s="76"/>
      <c r="QG174" s="76"/>
      <c r="QH174" s="76"/>
      <c r="QI174" s="76"/>
      <c r="QJ174" s="76"/>
      <c r="QK174" s="76"/>
      <c r="QL174" s="76"/>
      <c r="QM174" s="76"/>
      <c r="QN174" s="76"/>
      <c r="QO174" s="76"/>
      <c r="QP174" s="76"/>
      <c r="QQ174" s="76"/>
      <c r="QR174" s="76"/>
      <c r="QS174" s="76"/>
      <c r="QT174" s="76"/>
      <c r="QU174" s="76"/>
      <c r="QV174" s="76"/>
      <c r="QW174" s="76"/>
      <c r="QX174" s="76"/>
      <c r="QY174" s="76"/>
      <c r="QZ174" s="76"/>
      <c r="RA174" s="76"/>
      <c r="RB174" s="76"/>
      <c r="RC174" s="76"/>
      <c r="RD174" s="76"/>
      <c r="RE174" s="76"/>
      <c r="RF174" s="76"/>
      <c r="RG174" s="76"/>
      <c r="RH174" s="76"/>
      <c r="RI174" s="76"/>
      <c r="RJ174" s="76"/>
      <c r="RK174" s="76"/>
      <c r="RL174" s="76"/>
      <c r="RM174" s="76"/>
      <c r="RN174" s="76"/>
      <c r="RO174" s="76"/>
      <c r="RP174" s="76"/>
      <c r="RQ174" s="76"/>
      <c r="RR174" s="76"/>
      <c r="RS174" s="76"/>
      <c r="RT174" s="76"/>
      <c r="RU174" s="76"/>
      <c r="RV174" s="76"/>
      <c r="RW174" s="76"/>
      <c r="RX174" s="76"/>
      <c r="RY174" s="76"/>
      <c r="RZ174" s="76"/>
      <c r="SA174" s="76"/>
      <c r="SB174" s="76"/>
      <c r="SC174" s="76"/>
      <c r="SD174" s="76"/>
      <c r="SE174" s="76"/>
      <c r="SF174" s="76"/>
      <c r="SG174" s="76"/>
      <c r="SH174" s="76"/>
      <c r="SI174" s="76"/>
      <c r="SJ174" s="76"/>
      <c r="SK174" s="76"/>
      <c r="SL174" s="76"/>
      <c r="SM174" s="76"/>
      <c r="SN174" s="76"/>
      <c r="SO174" s="76"/>
      <c r="SP174" s="76"/>
      <c r="SQ174" s="76"/>
      <c r="SR174" s="76"/>
      <c r="SS174" s="76"/>
      <c r="ST174" s="76"/>
      <c r="SU174" s="76"/>
      <c r="SV174" s="76"/>
      <c r="SW174" s="76"/>
      <c r="SX174" s="76"/>
      <c r="SY174" s="76"/>
      <c r="SZ174" s="76"/>
      <c r="TA174" s="76"/>
      <c r="TB174" s="76"/>
      <c r="TC174" s="76"/>
      <c r="TD174" s="76"/>
      <c r="TE174" s="76"/>
      <c r="TF174" s="76"/>
      <c r="TG174" s="76"/>
      <c r="TH174" s="76"/>
      <c r="TI174" s="76"/>
      <c r="TJ174" s="76"/>
      <c r="TK174" s="76"/>
      <c r="TL174" s="76"/>
      <c r="TM174" s="76"/>
      <c r="TN174" s="76"/>
      <c r="TO174" s="76"/>
      <c r="TP174" s="76"/>
      <c r="TQ174" s="76"/>
      <c r="TR174" s="76"/>
      <c r="TS174" s="76"/>
      <c r="TT174" s="76"/>
      <c r="TU174" s="76"/>
      <c r="TV174" s="76"/>
      <c r="TW174" s="76"/>
      <c r="TX174" s="76"/>
      <c r="TY174" s="76"/>
      <c r="TZ174" s="76"/>
      <c r="UA174" s="76"/>
      <c r="UB174" s="76"/>
      <c r="UC174" s="76"/>
      <c r="UD174" s="76"/>
      <c r="UE174" s="76"/>
      <c r="UF174" s="76"/>
      <c r="UG174" s="76"/>
      <c r="UH174" s="76"/>
      <c r="UI174" s="76"/>
      <c r="UJ174" s="76"/>
      <c r="UK174" s="76"/>
      <c r="UL174" s="76"/>
      <c r="UM174" s="76"/>
      <c r="UN174" s="76"/>
      <c r="UO174" s="76"/>
      <c r="UP174" s="76"/>
      <c r="UQ174" s="76"/>
      <c r="UR174" s="76"/>
      <c r="US174" s="76"/>
      <c r="UT174" s="76"/>
      <c r="UU174" s="76"/>
      <c r="UV174" s="76"/>
      <c r="UW174" s="76"/>
      <c r="UX174" s="76"/>
      <c r="UY174" s="76"/>
      <c r="UZ174" s="76"/>
      <c r="VA174" s="76"/>
      <c r="VB174" s="76"/>
      <c r="VC174" s="76"/>
      <c r="VD174" s="76"/>
      <c r="VE174" s="76"/>
      <c r="VF174" s="76"/>
      <c r="VG174" s="76"/>
      <c r="VH174" s="76"/>
      <c r="VI174" s="76"/>
      <c r="VJ174" s="76"/>
      <c r="VK174" s="76"/>
      <c r="VL174" s="76"/>
      <c r="VM174" s="76"/>
      <c r="VN174" s="76"/>
      <c r="VO174" s="76"/>
      <c r="VP174" s="76"/>
      <c r="VQ174" s="76"/>
      <c r="VR174" s="76"/>
      <c r="VS174" s="76"/>
      <c r="VT174" s="76"/>
      <c r="VU174" s="76"/>
      <c r="VV174" s="76"/>
      <c r="VW174" s="76"/>
      <c r="VX174" s="76"/>
      <c r="VY174" s="76"/>
      <c r="VZ174" s="76"/>
      <c r="WA174" s="76"/>
      <c r="WB174" s="76"/>
      <c r="WC174" s="76"/>
      <c r="WD174" s="76"/>
      <c r="WE174" s="76"/>
      <c r="WF174" s="76"/>
      <c r="WG174" s="76"/>
      <c r="WH174" s="76"/>
      <c r="WI174" s="76"/>
      <c r="WJ174" s="76"/>
      <c r="WK174" s="76"/>
      <c r="WL174" s="76"/>
      <c r="WM174" s="76"/>
      <c r="WN174" s="76"/>
      <c r="WO174" s="76"/>
      <c r="WP174" s="76"/>
      <c r="WQ174" s="76"/>
      <c r="WR174" s="76"/>
      <c r="WS174" s="76"/>
      <c r="WT174" s="76"/>
      <c r="WU174" s="76"/>
      <c r="WV174" s="76"/>
      <c r="WW174" s="76"/>
      <c r="WX174" s="76"/>
      <c r="WY174" s="76"/>
      <c r="WZ174" s="76"/>
      <c r="XA174" s="76"/>
      <c r="XB174" s="76"/>
      <c r="XC174" s="76"/>
      <c r="XD174" s="76"/>
      <c r="XE174" s="76"/>
      <c r="XF174" s="76"/>
      <c r="XG174" s="76"/>
      <c r="XH174" s="76"/>
      <c r="XI174" s="76"/>
      <c r="XJ174" s="76"/>
      <c r="XK174" s="76"/>
      <c r="XL174" s="76"/>
      <c r="XM174" s="76"/>
      <c r="XN174" s="76"/>
      <c r="XO174" s="76"/>
      <c r="XP174" s="76"/>
      <c r="XQ174" s="76"/>
      <c r="XR174" s="76"/>
      <c r="XS174" s="76"/>
      <c r="XT174" s="76"/>
      <c r="XU174" s="76"/>
      <c r="XV174" s="76"/>
      <c r="XW174" s="76"/>
      <c r="XX174" s="76"/>
      <c r="XY174" s="76"/>
      <c r="XZ174" s="76"/>
      <c r="YA174" s="76"/>
      <c r="YB174" s="76"/>
      <c r="YC174" s="76"/>
      <c r="YD174" s="76"/>
      <c r="YE174" s="76"/>
      <c r="YF174" s="76"/>
      <c r="YG174" s="76"/>
      <c r="YH174" s="76"/>
      <c r="YI174" s="76"/>
      <c r="YJ174" s="76"/>
      <c r="YK174" s="76"/>
      <c r="YL174" s="76"/>
      <c r="YM174" s="76"/>
      <c r="YN174" s="76"/>
      <c r="YO174" s="76"/>
      <c r="YP174" s="76"/>
      <c r="YQ174" s="76"/>
      <c r="YR174" s="76"/>
      <c r="YS174" s="76"/>
      <c r="YT174" s="76"/>
      <c r="YU174" s="76"/>
      <c r="YV174" s="76"/>
      <c r="YW174" s="76"/>
      <c r="YX174" s="76"/>
      <c r="YY174" s="76"/>
      <c r="YZ174" s="76"/>
      <c r="ZA174" s="76"/>
      <c r="ZB174" s="76"/>
      <c r="ZC174" s="76"/>
      <c r="ZD174" s="76"/>
      <c r="ZE174" s="76"/>
      <c r="ZF174" s="76"/>
      <c r="ZG174" s="76"/>
      <c r="ZH174" s="76"/>
      <c r="ZI174" s="76"/>
      <c r="ZJ174" s="76"/>
      <c r="ZK174" s="76"/>
      <c r="ZL174" s="76"/>
      <c r="ZM174" s="76"/>
      <c r="ZN174" s="76"/>
      <c r="ZO174" s="76"/>
      <c r="ZP174" s="76"/>
      <c r="ZQ174" s="76"/>
      <c r="ZR174" s="76"/>
      <c r="ZS174" s="76"/>
      <c r="ZT174" s="76"/>
      <c r="ZU174" s="76"/>
      <c r="ZV174" s="76"/>
      <c r="ZW174" s="76"/>
      <c r="ZX174" s="76"/>
      <c r="ZY174" s="76"/>
      <c r="ZZ174" s="76"/>
      <c r="AAA174" s="76"/>
      <c r="AAB174" s="76"/>
      <c r="AAC174" s="76"/>
      <c r="AAD174" s="76"/>
      <c r="AAE174" s="76"/>
      <c r="AAF174" s="76"/>
      <c r="AAG174" s="76"/>
      <c r="AAH174" s="76"/>
      <c r="AAI174" s="76"/>
      <c r="AAJ174" s="76"/>
      <c r="AAK174" s="76"/>
      <c r="AAL174" s="76"/>
      <c r="AAM174" s="76"/>
      <c r="AAN174" s="76"/>
      <c r="AAO174" s="76"/>
      <c r="AAP174" s="76"/>
      <c r="AAQ174" s="76"/>
      <c r="AAR174" s="76"/>
      <c r="AAS174" s="76"/>
      <c r="AAT174" s="76"/>
      <c r="AAU174" s="76"/>
      <c r="AAV174" s="76"/>
      <c r="AAW174" s="76"/>
      <c r="AAX174" s="76"/>
      <c r="AAY174" s="76"/>
      <c r="AAZ174" s="76"/>
      <c r="ABA174" s="76"/>
      <c r="ABB174" s="76"/>
      <c r="ABC174" s="76"/>
      <c r="ABD174" s="76"/>
      <c r="ABE174" s="76"/>
      <c r="ABF174" s="76"/>
      <c r="ABG174" s="76"/>
      <c r="ABH174" s="76"/>
      <c r="ABI174" s="76"/>
      <c r="ABJ174" s="76"/>
      <c r="ABK174" s="76"/>
      <c r="ABL174" s="76"/>
      <c r="ABM174" s="76"/>
      <c r="ABN174" s="76"/>
      <c r="ABO174" s="76"/>
      <c r="ABP174" s="76"/>
      <c r="ABQ174" s="76"/>
      <c r="ABR174" s="76"/>
      <c r="ABS174" s="76"/>
      <c r="ABT174" s="76"/>
      <c r="ABU174" s="76"/>
      <c r="ABV174" s="76"/>
      <c r="ABW174" s="76"/>
      <c r="ABX174" s="76"/>
      <c r="ABY174" s="76"/>
      <c r="ABZ174" s="76"/>
      <c r="ACA174" s="76"/>
      <c r="ACB174" s="76"/>
      <c r="ACC174" s="76"/>
      <c r="ACD174" s="76"/>
      <c r="ACE174" s="76"/>
      <c r="ACF174" s="76"/>
      <c r="ACG174" s="76"/>
      <c r="ACH174" s="76"/>
      <c r="ACI174" s="76"/>
      <c r="ACJ174" s="76"/>
      <c r="ACK174" s="76"/>
      <c r="ACL174" s="76"/>
      <c r="ACM174" s="76"/>
      <c r="ACN174" s="76"/>
      <c r="ACO174" s="76"/>
      <c r="ACP174" s="76"/>
      <c r="ACQ174" s="76"/>
      <c r="ACR174" s="76"/>
      <c r="ACS174" s="76"/>
      <c r="ACT174" s="76"/>
      <c r="ACU174" s="76"/>
      <c r="ACV174" s="76"/>
      <c r="ACW174" s="76"/>
      <c r="ACX174" s="76"/>
      <c r="ACY174" s="76"/>
      <c r="ACZ174" s="76"/>
      <c r="ADA174" s="76"/>
      <c r="ADB174" s="76"/>
      <c r="ADC174" s="76"/>
      <c r="ADD174" s="76"/>
      <c r="ADE174" s="76"/>
      <c r="ADF174" s="76"/>
      <c r="ADG174" s="76"/>
      <c r="ADH174" s="76"/>
      <c r="ADI174" s="76"/>
      <c r="ADJ174" s="76"/>
      <c r="ADK174" s="76"/>
      <c r="ADL174" s="76"/>
      <c r="ADM174" s="76"/>
      <c r="ADN174" s="76"/>
      <c r="ADO174" s="76"/>
      <c r="ADP174" s="76"/>
      <c r="ADQ174" s="76"/>
      <c r="ADR174" s="76"/>
      <c r="ADS174" s="76"/>
      <c r="ADT174" s="76"/>
      <c r="ADU174" s="76"/>
      <c r="ADV174" s="76"/>
      <c r="ADW174" s="76"/>
      <c r="ADX174" s="76"/>
      <c r="ADY174" s="76"/>
      <c r="ADZ174" s="76"/>
      <c r="AEA174" s="76"/>
      <c r="AEB174" s="76"/>
      <c r="AEC174" s="76"/>
      <c r="AED174" s="76"/>
      <c r="AEE174" s="76"/>
      <c r="AEF174" s="76"/>
      <c r="AEG174" s="76"/>
      <c r="AEH174" s="76"/>
      <c r="AEI174" s="76"/>
      <c r="AEJ174" s="76"/>
      <c r="AEK174" s="76"/>
      <c r="AEL174" s="76"/>
      <c r="AEM174" s="76"/>
      <c r="AEN174" s="76"/>
      <c r="AEO174" s="76"/>
      <c r="AEP174" s="76"/>
      <c r="AEQ174" s="76"/>
      <c r="AER174" s="76"/>
      <c r="AES174" s="76"/>
      <c r="AET174" s="76"/>
      <c r="AEU174" s="76"/>
      <c r="AEV174" s="76"/>
      <c r="AEW174" s="76"/>
      <c r="AEX174" s="76"/>
      <c r="AEY174" s="76"/>
      <c r="AEZ174" s="76"/>
      <c r="AFA174" s="76"/>
      <c r="AFB174" s="76"/>
      <c r="AFC174" s="76"/>
      <c r="AFD174" s="76"/>
      <c r="AFE174" s="76"/>
      <c r="AFF174" s="76"/>
      <c r="AFG174" s="76"/>
      <c r="AFH174" s="76"/>
      <c r="AFI174" s="76"/>
      <c r="AFJ174" s="76"/>
      <c r="AFK174" s="76"/>
      <c r="AFL174" s="76"/>
      <c r="AFM174" s="76"/>
      <c r="AFN174" s="76"/>
      <c r="AFO174" s="76"/>
      <c r="AFP174" s="76"/>
      <c r="AFQ174" s="76"/>
      <c r="AFR174" s="76"/>
      <c r="AFS174" s="76"/>
      <c r="AFT174" s="76"/>
      <c r="AFU174" s="76"/>
      <c r="AFV174" s="76"/>
      <c r="AFW174" s="76"/>
      <c r="AFX174" s="76"/>
      <c r="AFY174" s="76"/>
      <c r="AFZ174" s="76"/>
      <c r="AGA174" s="76"/>
      <c r="AGB174" s="76"/>
      <c r="AGC174" s="76"/>
      <c r="AGD174" s="76"/>
      <c r="AGE174" s="76"/>
      <c r="AGF174" s="76"/>
      <c r="AGG174" s="76"/>
      <c r="AGH174" s="76"/>
      <c r="AGI174" s="76"/>
      <c r="AGJ174" s="76"/>
      <c r="AGK174" s="76"/>
      <c r="AGL174" s="76"/>
      <c r="AGM174" s="76"/>
      <c r="AGN174" s="76"/>
      <c r="AGO174" s="76"/>
      <c r="AGP174" s="76"/>
      <c r="AGQ174" s="76"/>
      <c r="AGR174" s="76"/>
      <c r="AGS174" s="76"/>
      <c r="AGT174" s="76"/>
      <c r="AGU174" s="76"/>
      <c r="AGV174" s="76"/>
      <c r="AGW174" s="76"/>
      <c r="AGX174" s="76"/>
      <c r="AGY174" s="76"/>
      <c r="AGZ174" s="76"/>
      <c r="AHA174" s="76"/>
      <c r="AHB174" s="76"/>
      <c r="AHC174" s="76"/>
      <c r="AHD174" s="76"/>
      <c r="AHE174" s="76"/>
      <c r="AHF174" s="76"/>
      <c r="AHG174" s="76"/>
      <c r="AHH174" s="76"/>
      <c r="AHI174" s="76"/>
      <c r="AHJ174" s="76"/>
      <c r="AHK174" s="76"/>
      <c r="AHL174" s="76"/>
      <c r="AHM174" s="76"/>
      <c r="AHN174" s="76"/>
      <c r="AHO174" s="76"/>
      <c r="AHP174" s="76"/>
      <c r="AHQ174" s="76"/>
      <c r="AHR174" s="76"/>
      <c r="AHS174" s="76"/>
      <c r="AHT174" s="76"/>
      <c r="AHU174" s="76"/>
      <c r="AHV174" s="76"/>
      <c r="AHW174" s="76"/>
      <c r="AHX174" s="76"/>
      <c r="AHY174" s="76"/>
      <c r="AHZ174" s="76"/>
      <c r="AIA174" s="76"/>
      <c r="AIB174" s="76"/>
      <c r="AIC174" s="76"/>
      <c r="AID174" s="76"/>
      <c r="AIE174" s="76"/>
      <c r="AIF174" s="76"/>
      <c r="AIG174" s="76"/>
      <c r="AIH174" s="76"/>
      <c r="AII174" s="76"/>
      <c r="AIJ174" s="76"/>
      <c r="AIK174" s="76"/>
      <c r="AIL174" s="76"/>
      <c r="AIM174" s="76"/>
      <c r="AIN174" s="76"/>
      <c r="AIO174" s="76"/>
      <c r="AIP174" s="76"/>
      <c r="AIQ174" s="76"/>
      <c r="AIR174" s="76"/>
      <c r="AIS174" s="76"/>
      <c r="AIT174" s="76"/>
      <c r="AIU174" s="76"/>
      <c r="AIV174" s="76"/>
      <c r="AIW174" s="76"/>
      <c r="AIX174" s="76"/>
      <c r="AIY174" s="76"/>
      <c r="AIZ174" s="76"/>
      <c r="AJA174" s="76"/>
      <c r="AJB174" s="76"/>
      <c r="AJC174" s="76"/>
      <c r="AJD174" s="76"/>
      <c r="AJE174" s="76"/>
      <c r="AJF174" s="76"/>
      <c r="AJG174" s="76"/>
      <c r="AJH174" s="76"/>
      <c r="AJI174" s="76"/>
      <c r="AJJ174" s="76"/>
      <c r="AJK174" s="76"/>
      <c r="AJL174" s="76"/>
      <c r="AJM174" s="76"/>
      <c r="AJN174" s="76"/>
      <c r="AJO174" s="76"/>
      <c r="AJP174" s="76"/>
      <c r="AJQ174" s="76"/>
      <c r="AJR174" s="76"/>
      <c r="AJS174" s="76"/>
      <c r="AJT174" s="76"/>
      <c r="AJU174" s="76"/>
      <c r="AJV174" s="76"/>
      <c r="AJW174" s="76"/>
      <c r="AJX174" s="76"/>
      <c r="AJY174" s="76"/>
      <c r="AJZ174" s="76"/>
      <c r="AKA174" s="76"/>
      <c r="AKB174" s="76"/>
      <c r="AKC174" s="76"/>
      <c r="AKD174" s="76"/>
      <c r="AKE174" s="76"/>
      <c r="AKF174" s="76"/>
      <c r="AKG174" s="76"/>
      <c r="AKH174" s="76"/>
      <c r="AKI174" s="76"/>
      <c r="AKJ174" s="76"/>
      <c r="AKK174" s="76"/>
      <c r="AKL174" s="76"/>
      <c r="AKM174" s="76"/>
      <c r="AKN174" s="76"/>
      <c r="AKO174" s="76"/>
      <c r="AKP174" s="76"/>
      <c r="AKQ174" s="76"/>
      <c r="AKR174" s="76"/>
      <c r="AKS174" s="76"/>
      <c r="AKT174" s="76"/>
      <c r="AKU174" s="76"/>
      <c r="AKV174" s="76"/>
      <c r="AKW174" s="76"/>
      <c r="AKX174" s="76"/>
      <c r="AKY174" s="76"/>
      <c r="AKZ174" s="76"/>
      <c r="ALA174" s="76"/>
      <c r="ALB174" s="76"/>
      <c r="ALC174" s="76"/>
      <c r="ALD174" s="76"/>
      <c r="ALE174" s="76"/>
      <c r="ALF174" s="76"/>
      <c r="ALG174" s="76"/>
      <c r="ALH174" s="76"/>
      <c r="ALI174" s="76"/>
      <c r="ALJ174" s="76"/>
      <c r="ALK174" s="76"/>
      <c r="ALL174" s="76"/>
      <c r="ALM174" s="76"/>
      <c r="ALN174" s="76"/>
      <c r="ALO174" s="76"/>
      <c r="ALP174" s="76"/>
      <c r="ALQ174" s="76"/>
      <c r="ALR174" s="76"/>
      <c r="ALS174" s="76"/>
      <c r="ALT174" s="76"/>
      <c r="ALU174" s="76"/>
      <c r="ALV174" s="76"/>
      <c r="ALW174" s="76"/>
      <c r="ALX174" s="76"/>
      <c r="ALY174" s="76"/>
      <c r="ALZ174" s="76"/>
      <c r="AMA174" s="76"/>
      <c r="AMB174" s="76"/>
      <c r="AMC174" s="76"/>
      <c r="AMD174" s="76"/>
      <c r="AME174" s="76"/>
    </row>
    <row r="175" spans="1:1019" s="80" customFormat="1" ht="25.5">
      <c r="A175" s="20" t="s">
        <v>283</v>
      </c>
      <c r="B175" s="21">
        <v>5216111</v>
      </c>
      <c r="C175" s="21" t="s">
        <v>96</v>
      </c>
      <c r="D175" s="71" t="s">
        <v>70</v>
      </c>
      <c r="E175" s="22" t="s">
        <v>51</v>
      </c>
      <c r="F175" s="59">
        <v>1092</v>
      </c>
      <c r="G175" s="23">
        <v>116.87</v>
      </c>
      <c r="H175" s="69">
        <f>$J$6</f>
        <v>0.21229999999999999</v>
      </c>
      <c r="I175" s="23">
        <f>ROUND(((H175+1)*G175),2)</f>
        <v>141.68</v>
      </c>
      <c r="J175" s="23">
        <f>TRUNC((I175*F175),2)</f>
        <v>154714.56</v>
      </c>
      <c r="K175" s="78">
        <f t="shared" si="61"/>
        <v>127622.04000000001</v>
      </c>
      <c r="L175" s="76"/>
      <c r="M175" s="79"/>
      <c r="N175" s="76"/>
      <c r="O175" s="76"/>
      <c r="P175" s="76"/>
      <c r="Q175" s="76"/>
      <c r="R175" s="76"/>
      <c r="S175" s="76"/>
      <c r="T175" s="76"/>
      <c r="U175" s="76"/>
      <c r="V175" s="76"/>
      <c r="W175" s="76"/>
      <c r="X175" s="76"/>
      <c r="Y175" s="76"/>
      <c r="Z175" s="76"/>
      <c r="AA175" s="76"/>
      <c r="AB175" s="76"/>
      <c r="AC175" s="76"/>
      <c r="AD175" s="76"/>
      <c r="AE175" s="76"/>
      <c r="AF175" s="76"/>
      <c r="AG175" s="76"/>
      <c r="AH175" s="76"/>
      <c r="AI175" s="76"/>
      <c r="AJ175" s="76"/>
      <c r="AK175" s="76"/>
      <c r="AL175" s="76"/>
      <c r="AM175" s="76"/>
      <c r="AN175" s="76"/>
      <c r="AO175" s="76"/>
      <c r="AP175" s="76"/>
      <c r="AQ175" s="76"/>
      <c r="AR175" s="76"/>
      <c r="AS175" s="76"/>
      <c r="AT175" s="76"/>
      <c r="AU175" s="76"/>
      <c r="AV175" s="76"/>
      <c r="AW175" s="76"/>
      <c r="AX175" s="76"/>
      <c r="AY175" s="76"/>
      <c r="AZ175" s="76"/>
      <c r="BA175" s="76"/>
      <c r="BB175" s="76"/>
      <c r="BC175" s="76"/>
      <c r="BD175" s="76"/>
      <c r="BE175" s="76"/>
      <c r="BF175" s="76"/>
      <c r="BG175" s="76"/>
      <c r="BH175" s="76"/>
      <c r="BI175" s="76"/>
      <c r="BJ175" s="76"/>
      <c r="BK175" s="76"/>
      <c r="BL175" s="76"/>
      <c r="BM175" s="76"/>
      <c r="BN175" s="76"/>
      <c r="BO175" s="76"/>
      <c r="BP175" s="76"/>
      <c r="BQ175" s="76"/>
      <c r="BR175" s="76"/>
      <c r="BS175" s="76"/>
      <c r="BT175" s="76"/>
      <c r="BU175" s="76"/>
      <c r="BV175" s="76"/>
      <c r="BW175" s="76"/>
      <c r="BX175" s="76"/>
      <c r="BY175" s="76"/>
      <c r="BZ175" s="76"/>
      <c r="CA175" s="76"/>
      <c r="CB175" s="76"/>
      <c r="CC175" s="76"/>
      <c r="CD175" s="76"/>
      <c r="CE175" s="76"/>
      <c r="CF175" s="76"/>
      <c r="CG175" s="76"/>
      <c r="CH175" s="76"/>
      <c r="CI175" s="76"/>
      <c r="CJ175" s="76"/>
      <c r="CK175" s="76"/>
      <c r="CL175" s="76"/>
      <c r="CM175" s="76"/>
      <c r="CN175" s="76"/>
      <c r="CO175" s="76"/>
      <c r="CP175" s="76"/>
      <c r="CQ175" s="76"/>
      <c r="CR175" s="76"/>
      <c r="CS175" s="76"/>
      <c r="CT175" s="76"/>
      <c r="CU175" s="76"/>
      <c r="CV175" s="76"/>
      <c r="CW175" s="76"/>
      <c r="CX175" s="76"/>
      <c r="CY175" s="76"/>
      <c r="CZ175" s="76"/>
      <c r="DA175" s="76"/>
      <c r="DB175" s="76"/>
      <c r="DC175" s="76"/>
      <c r="DD175" s="76"/>
      <c r="DE175" s="76"/>
      <c r="DF175" s="76"/>
      <c r="DG175" s="76"/>
      <c r="DH175" s="76"/>
      <c r="DI175" s="76"/>
      <c r="DJ175" s="76"/>
      <c r="DK175" s="76"/>
      <c r="DL175" s="76"/>
      <c r="DM175" s="76"/>
      <c r="DN175" s="76"/>
      <c r="DO175" s="76"/>
      <c r="DP175" s="76"/>
      <c r="DQ175" s="76"/>
      <c r="DR175" s="76"/>
      <c r="DS175" s="76"/>
      <c r="DT175" s="76"/>
      <c r="DU175" s="76"/>
      <c r="DV175" s="76"/>
      <c r="DW175" s="76"/>
      <c r="DX175" s="76"/>
      <c r="DY175" s="76"/>
      <c r="DZ175" s="76"/>
      <c r="EA175" s="76"/>
      <c r="EB175" s="76"/>
      <c r="EC175" s="76"/>
      <c r="ED175" s="76"/>
      <c r="EE175" s="76"/>
      <c r="EF175" s="76"/>
      <c r="EG175" s="76"/>
      <c r="EH175" s="76"/>
      <c r="EI175" s="76"/>
      <c r="EJ175" s="76"/>
      <c r="EK175" s="76"/>
      <c r="EL175" s="76"/>
      <c r="EM175" s="76"/>
      <c r="EN175" s="76"/>
      <c r="EO175" s="76"/>
      <c r="EP175" s="76"/>
      <c r="EQ175" s="76"/>
      <c r="ER175" s="76"/>
      <c r="ES175" s="76"/>
      <c r="ET175" s="76"/>
      <c r="EU175" s="76"/>
      <c r="EV175" s="76"/>
      <c r="EW175" s="76"/>
      <c r="EX175" s="76"/>
      <c r="EY175" s="76"/>
      <c r="EZ175" s="76"/>
      <c r="FA175" s="76"/>
      <c r="FB175" s="76"/>
      <c r="FC175" s="76"/>
      <c r="FD175" s="76"/>
      <c r="FE175" s="76"/>
      <c r="FF175" s="76"/>
      <c r="FG175" s="76"/>
      <c r="FH175" s="76"/>
      <c r="FI175" s="76"/>
      <c r="FJ175" s="76"/>
      <c r="FK175" s="76"/>
      <c r="FL175" s="76"/>
      <c r="FM175" s="76"/>
      <c r="FN175" s="76"/>
      <c r="FO175" s="76"/>
      <c r="FP175" s="76"/>
      <c r="FQ175" s="76"/>
      <c r="FR175" s="76"/>
      <c r="FS175" s="76"/>
      <c r="FT175" s="76"/>
      <c r="FU175" s="76"/>
      <c r="FV175" s="76"/>
      <c r="FW175" s="76"/>
      <c r="FX175" s="76"/>
      <c r="FY175" s="76"/>
      <c r="FZ175" s="76"/>
      <c r="GA175" s="76"/>
      <c r="GB175" s="76"/>
      <c r="GC175" s="76"/>
      <c r="GD175" s="76"/>
      <c r="GE175" s="76"/>
      <c r="GF175" s="76"/>
      <c r="GG175" s="76"/>
      <c r="GH175" s="76"/>
      <c r="GI175" s="76"/>
      <c r="GJ175" s="76"/>
      <c r="GK175" s="76"/>
      <c r="GL175" s="76"/>
      <c r="GM175" s="76"/>
      <c r="GN175" s="76"/>
      <c r="GO175" s="76"/>
      <c r="GP175" s="76"/>
      <c r="GQ175" s="76"/>
      <c r="GR175" s="76"/>
      <c r="GS175" s="76"/>
      <c r="GT175" s="76"/>
      <c r="GU175" s="76"/>
      <c r="GV175" s="76"/>
      <c r="GW175" s="76"/>
      <c r="GX175" s="76"/>
      <c r="GY175" s="76"/>
      <c r="GZ175" s="76"/>
      <c r="HA175" s="76"/>
      <c r="HB175" s="76"/>
      <c r="HC175" s="76"/>
      <c r="HD175" s="76"/>
      <c r="HE175" s="76"/>
      <c r="HF175" s="76"/>
      <c r="HG175" s="76"/>
      <c r="HH175" s="76"/>
      <c r="HI175" s="76"/>
      <c r="HJ175" s="76"/>
      <c r="HK175" s="76"/>
      <c r="HL175" s="76"/>
      <c r="HM175" s="76"/>
      <c r="HN175" s="76"/>
      <c r="HO175" s="76"/>
      <c r="HP175" s="76"/>
      <c r="HQ175" s="76"/>
      <c r="HR175" s="76"/>
      <c r="HS175" s="76"/>
      <c r="HT175" s="76"/>
      <c r="HU175" s="76"/>
      <c r="HV175" s="76"/>
      <c r="HW175" s="76"/>
      <c r="HX175" s="76"/>
      <c r="HY175" s="76"/>
      <c r="HZ175" s="76"/>
      <c r="IA175" s="76"/>
      <c r="IB175" s="76"/>
      <c r="IC175" s="76"/>
      <c r="ID175" s="76"/>
      <c r="IE175" s="76"/>
      <c r="IF175" s="76"/>
      <c r="IG175" s="76"/>
      <c r="IH175" s="76"/>
      <c r="II175" s="76"/>
      <c r="IJ175" s="76"/>
      <c r="IK175" s="76"/>
      <c r="IL175" s="76"/>
      <c r="IM175" s="76"/>
      <c r="IN175" s="76"/>
      <c r="IO175" s="76"/>
      <c r="IP175" s="76"/>
      <c r="IQ175" s="76"/>
      <c r="IR175" s="76"/>
      <c r="IS175" s="76"/>
      <c r="IT175" s="76"/>
      <c r="IU175" s="76"/>
      <c r="IV175" s="76"/>
      <c r="IW175" s="76"/>
      <c r="IX175" s="76"/>
      <c r="IY175" s="76"/>
      <c r="IZ175" s="76"/>
      <c r="JA175" s="76"/>
      <c r="JB175" s="76"/>
      <c r="JC175" s="76"/>
      <c r="JD175" s="76"/>
      <c r="JE175" s="76"/>
      <c r="JF175" s="76"/>
      <c r="JG175" s="76"/>
      <c r="JH175" s="76"/>
      <c r="JI175" s="76"/>
      <c r="JJ175" s="76"/>
      <c r="JK175" s="76"/>
      <c r="JL175" s="76"/>
      <c r="JM175" s="76"/>
      <c r="JN175" s="76"/>
      <c r="JO175" s="76"/>
      <c r="JP175" s="76"/>
      <c r="JQ175" s="76"/>
      <c r="JR175" s="76"/>
      <c r="JS175" s="76"/>
      <c r="JT175" s="76"/>
      <c r="JU175" s="76"/>
      <c r="JV175" s="76"/>
      <c r="JW175" s="76"/>
      <c r="JX175" s="76"/>
      <c r="JY175" s="76"/>
      <c r="JZ175" s="76"/>
      <c r="KA175" s="76"/>
      <c r="KB175" s="76"/>
      <c r="KC175" s="76"/>
      <c r="KD175" s="76"/>
      <c r="KE175" s="76"/>
      <c r="KF175" s="76"/>
      <c r="KG175" s="76"/>
      <c r="KH175" s="76"/>
      <c r="KI175" s="76"/>
      <c r="KJ175" s="76"/>
      <c r="KK175" s="76"/>
      <c r="KL175" s="76"/>
      <c r="KM175" s="76"/>
      <c r="KN175" s="76"/>
      <c r="KO175" s="76"/>
      <c r="KP175" s="76"/>
      <c r="KQ175" s="76"/>
      <c r="KR175" s="76"/>
      <c r="KS175" s="76"/>
      <c r="KT175" s="76"/>
      <c r="KU175" s="76"/>
      <c r="KV175" s="76"/>
      <c r="KW175" s="76"/>
      <c r="KX175" s="76"/>
      <c r="KY175" s="76"/>
      <c r="KZ175" s="76"/>
      <c r="LA175" s="76"/>
      <c r="LB175" s="76"/>
      <c r="LC175" s="76"/>
      <c r="LD175" s="76"/>
      <c r="LE175" s="76"/>
      <c r="LF175" s="76"/>
      <c r="LG175" s="76"/>
      <c r="LH175" s="76"/>
      <c r="LI175" s="76"/>
      <c r="LJ175" s="76"/>
      <c r="LK175" s="76"/>
      <c r="LL175" s="76"/>
      <c r="LM175" s="76"/>
      <c r="LN175" s="76"/>
      <c r="LO175" s="76"/>
      <c r="LP175" s="76"/>
      <c r="LQ175" s="76"/>
      <c r="LR175" s="76"/>
      <c r="LS175" s="76"/>
      <c r="LT175" s="76"/>
      <c r="LU175" s="76"/>
      <c r="LV175" s="76"/>
      <c r="LW175" s="76"/>
      <c r="LX175" s="76"/>
      <c r="LY175" s="76"/>
      <c r="LZ175" s="76"/>
      <c r="MA175" s="76"/>
      <c r="MB175" s="76"/>
      <c r="MC175" s="76"/>
      <c r="MD175" s="76"/>
      <c r="ME175" s="76"/>
      <c r="MF175" s="76"/>
      <c r="MG175" s="76"/>
      <c r="MH175" s="76"/>
      <c r="MI175" s="76"/>
      <c r="MJ175" s="76"/>
      <c r="MK175" s="76"/>
      <c r="ML175" s="76"/>
      <c r="MM175" s="76"/>
      <c r="MN175" s="76"/>
      <c r="MO175" s="76"/>
      <c r="MP175" s="76"/>
      <c r="MQ175" s="76"/>
      <c r="MR175" s="76"/>
      <c r="MS175" s="76"/>
      <c r="MT175" s="76"/>
      <c r="MU175" s="76"/>
      <c r="MV175" s="76"/>
      <c r="MW175" s="76"/>
      <c r="MX175" s="76"/>
      <c r="MY175" s="76"/>
      <c r="MZ175" s="76"/>
      <c r="NA175" s="76"/>
      <c r="NB175" s="76"/>
      <c r="NC175" s="76"/>
      <c r="ND175" s="76"/>
      <c r="NE175" s="76"/>
      <c r="NF175" s="76"/>
      <c r="NG175" s="76"/>
      <c r="NH175" s="76"/>
      <c r="NI175" s="76"/>
      <c r="NJ175" s="76"/>
      <c r="NK175" s="76"/>
      <c r="NL175" s="76"/>
      <c r="NM175" s="76"/>
      <c r="NN175" s="76"/>
      <c r="NO175" s="76"/>
      <c r="NP175" s="76"/>
      <c r="NQ175" s="76"/>
      <c r="NR175" s="76"/>
      <c r="NS175" s="76"/>
      <c r="NT175" s="76"/>
      <c r="NU175" s="76"/>
      <c r="NV175" s="76"/>
      <c r="NW175" s="76"/>
      <c r="NX175" s="76"/>
      <c r="NY175" s="76"/>
      <c r="NZ175" s="76"/>
      <c r="OA175" s="76"/>
      <c r="OB175" s="76"/>
      <c r="OC175" s="76"/>
      <c r="OD175" s="76"/>
      <c r="OE175" s="76"/>
      <c r="OF175" s="76"/>
      <c r="OG175" s="76"/>
      <c r="OH175" s="76"/>
      <c r="OI175" s="76"/>
      <c r="OJ175" s="76"/>
      <c r="OK175" s="76"/>
      <c r="OL175" s="76"/>
      <c r="OM175" s="76"/>
      <c r="ON175" s="76"/>
      <c r="OO175" s="76"/>
      <c r="OP175" s="76"/>
      <c r="OQ175" s="76"/>
      <c r="OR175" s="76"/>
      <c r="OS175" s="76"/>
      <c r="OT175" s="76"/>
      <c r="OU175" s="76"/>
      <c r="OV175" s="76"/>
      <c r="OW175" s="76"/>
      <c r="OX175" s="76"/>
      <c r="OY175" s="76"/>
      <c r="OZ175" s="76"/>
      <c r="PA175" s="76"/>
      <c r="PB175" s="76"/>
      <c r="PC175" s="76"/>
      <c r="PD175" s="76"/>
      <c r="PE175" s="76"/>
      <c r="PF175" s="76"/>
      <c r="PG175" s="76"/>
      <c r="PH175" s="76"/>
      <c r="PI175" s="76"/>
      <c r="PJ175" s="76"/>
      <c r="PK175" s="76"/>
      <c r="PL175" s="76"/>
      <c r="PM175" s="76"/>
      <c r="PN175" s="76"/>
      <c r="PO175" s="76"/>
      <c r="PP175" s="76"/>
      <c r="PQ175" s="76"/>
      <c r="PR175" s="76"/>
      <c r="PS175" s="76"/>
      <c r="PT175" s="76"/>
      <c r="PU175" s="76"/>
      <c r="PV175" s="76"/>
      <c r="PW175" s="76"/>
      <c r="PX175" s="76"/>
      <c r="PY175" s="76"/>
      <c r="PZ175" s="76"/>
      <c r="QA175" s="76"/>
      <c r="QB175" s="76"/>
      <c r="QC175" s="76"/>
      <c r="QD175" s="76"/>
      <c r="QE175" s="76"/>
      <c r="QF175" s="76"/>
      <c r="QG175" s="76"/>
      <c r="QH175" s="76"/>
      <c r="QI175" s="76"/>
      <c r="QJ175" s="76"/>
      <c r="QK175" s="76"/>
      <c r="QL175" s="76"/>
      <c r="QM175" s="76"/>
      <c r="QN175" s="76"/>
      <c r="QO175" s="76"/>
      <c r="QP175" s="76"/>
      <c r="QQ175" s="76"/>
      <c r="QR175" s="76"/>
      <c r="QS175" s="76"/>
      <c r="QT175" s="76"/>
      <c r="QU175" s="76"/>
      <c r="QV175" s="76"/>
      <c r="QW175" s="76"/>
      <c r="QX175" s="76"/>
      <c r="QY175" s="76"/>
      <c r="QZ175" s="76"/>
      <c r="RA175" s="76"/>
      <c r="RB175" s="76"/>
      <c r="RC175" s="76"/>
      <c r="RD175" s="76"/>
      <c r="RE175" s="76"/>
      <c r="RF175" s="76"/>
      <c r="RG175" s="76"/>
      <c r="RH175" s="76"/>
      <c r="RI175" s="76"/>
      <c r="RJ175" s="76"/>
      <c r="RK175" s="76"/>
      <c r="RL175" s="76"/>
      <c r="RM175" s="76"/>
      <c r="RN175" s="76"/>
      <c r="RO175" s="76"/>
      <c r="RP175" s="76"/>
      <c r="RQ175" s="76"/>
      <c r="RR175" s="76"/>
      <c r="RS175" s="76"/>
      <c r="RT175" s="76"/>
      <c r="RU175" s="76"/>
      <c r="RV175" s="76"/>
      <c r="RW175" s="76"/>
      <c r="RX175" s="76"/>
      <c r="RY175" s="76"/>
      <c r="RZ175" s="76"/>
      <c r="SA175" s="76"/>
      <c r="SB175" s="76"/>
      <c r="SC175" s="76"/>
      <c r="SD175" s="76"/>
      <c r="SE175" s="76"/>
      <c r="SF175" s="76"/>
      <c r="SG175" s="76"/>
      <c r="SH175" s="76"/>
      <c r="SI175" s="76"/>
      <c r="SJ175" s="76"/>
      <c r="SK175" s="76"/>
      <c r="SL175" s="76"/>
      <c r="SM175" s="76"/>
      <c r="SN175" s="76"/>
      <c r="SO175" s="76"/>
      <c r="SP175" s="76"/>
      <c r="SQ175" s="76"/>
      <c r="SR175" s="76"/>
      <c r="SS175" s="76"/>
      <c r="ST175" s="76"/>
      <c r="SU175" s="76"/>
      <c r="SV175" s="76"/>
      <c r="SW175" s="76"/>
      <c r="SX175" s="76"/>
      <c r="SY175" s="76"/>
      <c r="SZ175" s="76"/>
      <c r="TA175" s="76"/>
      <c r="TB175" s="76"/>
      <c r="TC175" s="76"/>
      <c r="TD175" s="76"/>
      <c r="TE175" s="76"/>
      <c r="TF175" s="76"/>
      <c r="TG175" s="76"/>
      <c r="TH175" s="76"/>
      <c r="TI175" s="76"/>
      <c r="TJ175" s="76"/>
      <c r="TK175" s="76"/>
      <c r="TL175" s="76"/>
      <c r="TM175" s="76"/>
      <c r="TN175" s="76"/>
      <c r="TO175" s="76"/>
      <c r="TP175" s="76"/>
      <c r="TQ175" s="76"/>
      <c r="TR175" s="76"/>
      <c r="TS175" s="76"/>
      <c r="TT175" s="76"/>
      <c r="TU175" s="76"/>
      <c r="TV175" s="76"/>
      <c r="TW175" s="76"/>
      <c r="TX175" s="76"/>
      <c r="TY175" s="76"/>
      <c r="TZ175" s="76"/>
      <c r="UA175" s="76"/>
      <c r="UB175" s="76"/>
      <c r="UC175" s="76"/>
      <c r="UD175" s="76"/>
      <c r="UE175" s="76"/>
      <c r="UF175" s="76"/>
      <c r="UG175" s="76"/>
      <c r="UH175" s="76"/>
      <c r="UI175" s="76"/>
      <c r="UJ175" s="76"/>
      <c r="UK175" s="76"/>
      <c r="UL175" s="76"/>
      <c r="UM175" s="76"/>
      <c r="UN175" s="76"/>
      <c r="UO175" s="76"/>
      <c r="UP175" s="76"/>
      <c r="UQ175" s="76"/>
      <c r="UR175" s="76"/>
      <c r="US175" s="76"/>
      <c r="UT175" s="76"/>
      <c r="UU175" s="76"/>
      <c r="UV175" s="76"/>
      <c r="UW175" s="76"/>
      <c r="UX175" s="76"/>
      <c r="UY175" s="76"/>
      <c r="UZ175" s="76"/>
      <c r="VA175" s="76"/>
      <c r="VB175" s="76"/>
      <c r="VC175" s="76"/>
      <c r="VD175" s="76"/>
      <c r="VE175" s="76"/>
      <c r="VF175" s="76"/>
      <c r="VG175" s="76"/>
      <c r="VH175" s="76"/>
      <c r="VI175" s="76"/>
      <c r="VJ175" s="76"/>
      <c r="VK175" s="76"/>
      <c r="VL175" s="76"/>
      <c r="VM175" s="76"/>
      <c r="VN175" s="76"/>
      <c r="VO175" s="76"/>
      <c r="VP175" s="76"/>
      <c r="VQ175" s="76"/>
      <c r="VR175" s="76"/>
      <c r="VS175" s="76"/>
      <c r="VT175" s="76"/>
      <c r="VU175" s="76"/>
      <c r="VV175" s="76"/>
      <c r="VW175" s="76"/>
      <c r="VX175" s="76"/>
      <c r="VY175" s="76"/>
      <c r="VZ175" s="76"/>
      <c r="WA175" s="76"/>
      <c r="WB175" s="76"/>
      <c r="WC175" s="76"/>
      <c r="WD175" s="76"/>
      <c r="WE175" s="76"/>
      <c r="WF175" s="76"/>
      <c r="WG175" s="76"/>
      <c r="WH175" s="76"/>
      <c r="WI175" s="76"/>
      <c r="WJ175" s="76"/>
      <c r="WK175" s="76"/>
      <c r="WL175" s="76"/>
      <c r="WM175" s="76"/>
      <c r="WN175" s="76"/>
      <c r="WO175" s="76"/>
      <c r="WP175" s="76"/>
      <c r="WQ175" s="76"/>
      <c r="WR175" s="76"/>
      <c r="WS175" s="76"/>
      <c r="WT175" s="76"/>
      <c r="WU175" s="76"/>
      <c r="WV175" s="76"/>
      <c r="WW175" s="76"/>
      <c r="WX175" s="76"/>
      <c r="WY175" s="76"/>
      <c r="WZ175" s="76"/>
      <c r="XA175" s="76"/>
      <c r="XB175" s="76"/>
      <c r="XC175" s="76"/>
      <c r="XD175" s="76"/>
      <c r="XE175" s="76"/>
      <c r="XF175" s="76"/>
      <c r="XG175" s="76"/>
      <c r="XH175" s="76"/>
      <c r="XI175" s="76"/>
      <c r="XJ175" s="76"/>
      <c r="XK175" s="76"/>
      <c r="XL175" s="76"/>
      <c r="XM175" s="76"/>
      <c r="XN175" s="76"/>
      <c r="XO175" s="76"/>
      <c r="XP175" s="76"/>
      <c r="XQ175" s="76"/>
      <c r="XR175" s="76"/>
      <c r="XS175" s="76"/>
      <c r="XT175" s="76"/>
      <c r="XU175" s="76"/>
      <c r="XV175" s="76"/>
      <c r="XW175" s="76"/>
      <c r="XX175" s="76"/>
      <c r="XY175" s="76"/>
      <c r="XZ175" s="76"/>
      <c r="YA175" s="76"/>
      <c r="YB175" s="76"/>
      <c r="YC175" s="76"/>
      <c r="YD175" s="76"/>
      <c r="YE175" s="76"/>
      <c r="YF175" s="76"/>
      <c r="YG175" s="76"/>
      <c r="YH175" s="76"/>
      <c r="YI175" s="76"/>
      <c r="YJ175" s="76"/>
      <c r="YK175" s="76"/>
      <c r="YL175" s="76"/>
      <c r="YM175" s="76"/>
      <c r="YN175" s="76"/>
      <c r="YO175" s="76"/>
      <c r="YP175" s="76"/>
      <c r="YQ175" s="76"/>
      <c r="YR175" s="76"/>
      <c r="YS175" s="76"/>
      <c r="YT175" s="76"/>
      <c r="YU175" s="76"/>
      <c r="YV175" s="76"/>
      <c r="YW175" s="76"/>
      <c r="YX175" s="76"/>
      <c r="YY175" s="76"/>
      <c r="YZ175" s="76"/>
      <c r="ZA175" s="76"/>
      <c r="ZB175" s="76"/>
      <c r="ZC175" s="76"/>
      <c r="ZD175" s="76"/>
      <c r="ZE175" s="76"/>
      <c r="ZF175" s="76"/>
      <c r="ZG175" s="76"/>
      <c r="ZH175" s="76"/>
      <c r="ZI175" s="76"/>
      <c r="ZJ175" s="76"/>
      <c r="ZK175" s="76"/>
      <c r="ZL175" s="76"/>
      <c r="ZM175" s="76"/>
      <c r="ZN175" s="76"/>
      <c r="ZO175" s="76"/>
      <c r="ZP175" s="76"/>
      <c r="ZQ175" s="76"/>
      <c r="ZR175" s="76"/>
      <c r="ZS175" s="76"/>
      <c r="ZT175" s="76"/>
      <c r="ZU175" s="76"/>
      <c r="ZV175" s="76"/>
      <c r="ZW175" s="76"/>
      <c r="ZX175" s="76"/>
      <c r="ZY175" s="76"/>
      <c r="ZZ175" s="76"/>
      <c r="AAA175" s="76"/>
      <c r="AAB175" s="76"/>
      <c r="AAC175" s="76"/>
      <c r="AAD175" s="76"/>
      <c r="AAE175" s="76"/>
      <c r="AAF175" s="76"/>
      <c r="AAG175" s="76"/>
      <c r="AAH175" s="76"/>
      <c r="AAI175" s="76"/>
      <c r="AAJ175" s="76"/>
      <c r="AAK175" s="76"/>
      <c r="AAL175" s="76"/>
      <c r="AAM175" s="76"/>
      <c r="AAN175" s="76"/>
      <c r="AAO175" s="76"/>
      <c r="AAP175" s="76"/>
      <c r="AAQ175" s="76"/>
      <c r="AAR175" s="76"/>
      <c r="AAS175" s="76"/>
      <c r="AAT175" s="76"/>
      <c r="AAU175" s="76"/>
      <c r="AAV175" s="76"/>
      <c r="AAW175" s="76"/>
      <c r="AAX175" s="76"/>
      <c r="AAY175" s="76"/>
      <c r="AAZ175" s="76"/>
      <c r="ABA175" s="76"/>
      <c r="ABB175" s="76"/>
      <c r="ABC175" s="76"/>
      <c r="ABD175" s="76"/>
      <c r="ABE175" s="76"/>
      <c r="ABF175" s="76"/>
      <c r="ABG175" s="76"/>
      <c r="ABH175" s="76"/>
      <c r="ABI175" s="76"/>
      <c r="ABJ175" s="76"/>
      <c r="ABK175" s="76"/>
      <c r="ABL175" s="76"/>
      <c r="ABM175" s="76"/>
      <c r="ABN175" s="76"/>
      <c r="ABO175" s="76"/>
      <c r="ABP175" s="76"/>
      <c r="ABQ175" s="76"/>
      <c r="ABR175" s="76"/>
      <c r="ABS175" s="76"/>
      <c r="ABT175" s="76"/>
      <c r="ABU175" s="76"/>
      <c r="ABV175" s="76"/>
      <c r="ABW175" s="76"/>
      <c r="ABX175" s="76"/>
      <c r="ABY175" s="76"/>
      <c r="ABZ175" s="76"/>
      <c r="ACA175" s="76"/>
      <c r="ACB175" s="76"/>
      <c r="ACC175" s="76"/>
      <c r="ACD175" s="76"/>
      <c r="ACE175" s="76"/>
      <c r="ACF175" s="76"/>
      <c r="ACG175" s="76"/>
      <c r="ACH175" s="76"/>
      <c r="ACI175" s="76"/>
      <c r="ACJ175" s="76"/>
      <c r="ACK175" s="76"/>
      <c r="ACL175" s="76"/>
      <c r="ACM175" s="76"/>
      <c r="ACN175" s="76"/>
      <c r="ACO175" s="76"/>
      <c r="ACP175" s="76"/>
      <c r="ACQ175" s="76"/>
      <c r="ACR175" s="76"/>
      <c r="ACS175" s="76"/>
      <c r="ACT175" s="76"/>
      <c r="ACU175" s="76"/>
      <c r="ACV175" s="76"/>
      <c r="ACW175" s="76"/>
      <c r="ACX175" s="76"/>
      <c r="ACY175" s="76"/>
      <c r="ACZ175" s="76"/>
      <c r="ADA175" s="76"/>
      <c r="ADB175" s="76"/>
      <c r="ADC175" s="76"/>
      <c r="ADD175" s="76"/>
      <c r="ADE175" s="76"/>
      <c r="ADF175" s="76"/>
      <c r="ADG175" s="76"/>
      <c r="ADH175" s="76"/>
      <c r="ADI175" s="76"/>
      <c r="ADJ175" s="76"/>
      <c r="ADK175" s="76"/>
      <c r="ADL175" s="76"/>
      <c r="ADM175" s="76"/>
      <c r="ADN175" s="76"/>
      <c r="ADO175" s="76"/>
      <c r="ADP175" s="76"/>
      <c r="ADQ175" s="76"/>
      <c r="ADR175" s="76"/>
      <c r="ADS175" s="76"/>
      <c r="ADT175" s="76"/>
      <c r="ADU175" s="76"/>
      <c r="ADV175" s="76"/>
      <c r="ADW175" s="76"/>
      <c r="ADX175" s="76"/>
      <c r="ADY175" s="76"/>
      <c r="ADZ175" s="76"/>
      <c r="AEA175" s="76"/>
      <c r="AEB175" s="76"/>
      <c r="AEC175" s="76"/>
      <c r="AED175" s="76"/>
      <c r="AEE175" s="76"/>
      <c r="AEF175" s="76"/>
      <c r="AEG175" s="76"/>
      <c r="AEH175" s="76"/>
      <c r="AEI175" s="76"/>
      <c r="AEJ175" s="76"/>
      <c r="AEK175" s="76"/>
      <c r="AEL175" s="76"/>
      <c r="AEM175" s="76"/>
      <c r="AEN175" s="76"/>
      <c r="AEO175" s="76"/>
      <c r="AEP175" s="76"/>
      <c r="AEQ175" s="76"/>
      <c r="AER175" s="76"/>
      <c r="AES175" s="76"/>
      <c r="AET175" s="76"/>
      <c r="AEU175" s="76"/>
      <c r="AEV175" s="76"/>
      <c r="AEW175" s="76"/>
      <c r="AEX175" s="76"/>
      <c r="AEY175" s="76"/>
      <c r="AEZ175" s="76"/>
      <c r="AFA175" s="76"/>
      <c r="AFB175" s="76"/>
      <c r="AFC175" s="76"/>
      <c r="AFD175" s="76"/>
      <c r="AFE175" s="76"/>
      <c r="AFF175" s="76"/>
      <c r="AFG175" s="76"/>
      <c r="AFH175" s="76"/>
      <c r="AFI175" s="76"/>
      <c r="AFJ175" s="76"/>
      <c r="AFK175" s="76"/>
      <c r="AFL175" s="76"/>
      <c r="AFM175" s="76"/>
      <c r="AFN175" s="76"/>
      <c r="AFO175" s="76"/>
      <c r="AFP175" s="76"/>
      <c r="AFQ175" s="76"/>
      <c r="AFR175" s="76"/>
      <c r="AFS175" s="76"/>
      <c r="AFT175" s="76"/>
      <c r="AFU175" s="76"/>
      <c r="AFV175" s="76"/>
      <c r="AFW175" s="76"/>
      <c r="AFX175" s="76"/>
      <c r="AFY175" s="76"/>
      <c r="AFZ175" s="76"/>
      <c r="AGA175" s="76"/>
      <c r="AGB175" s="76"/>
      <c r="AGC175" s="76"/>
      <c r="AGD175" s="76"/>
      <c r="AGE175" s="76"/>
      <c r="AGF175" s="76"/>
      <c r="AGG175" s="76"/>
      <c r="AGH175" s="76"/>
      <c r="AGI175" s="76"/>
      <c r="AGJ175" s="76"/>
      <c r="AGK175" s="76"/>
      <c r="AGL175" s="76"/>
      <c r="AGM175" s="76"/>
      <c r="AGN175" s="76"/>
      <c r="AGO175" s="76"/>
      <c r="AGP175" s="76"/>
      <c r="AGQ175" s="76"/>
      <c r="AGR175" s="76"/>
      <c r="AGS175" s="76"/>
      <c r="AGT175" s="76"/>
      <c r="AGU175" s="76"/>
      <c r="AGV175" s="76"/>
      <c r="AGW175" s="76"/>
      <c r="AGX175" s="76"/>
      <c r="AGY175" s="76"/>
      <c r="AGZ175" s="76"/>
      <c r="AHA175" s="76"/>
      <c r="AHB175" s="76"/>
      <c r="AHC175" s="76"/>
      <c r="AHD175" s="76"/>
      <c r="AHE175" s="76"/>
      <c r="AHF175" s="76"/>
      <c r="AHG175" s="76"/>
      <c r="AHH175" s="76"/>
      <c r="AHI175" s="76"/>
      <c r="AHJ175" s="76"/>
      <c r="AHK175" s="76"/>
      <c r="AHL175" s="76"/>
      <c r="AHM175" s="76"/>
      <c r="AHN175" s="76"/>
      <c r="AHO175" s="76"/>
      <c r="AHP175" s="76"/>
      <c r="AHQ175" s="76"/>
      <c r="AHR175" s="76"/>
      <c r="AHS175" s="76"/>
      <c r="AHT175" s="76"/>
      <c r="AHU175" s="76"/>
      <c r="AHV175" s="76"/>
      <c r="AHW175" s="76"/>
      <c r="AHX175" s="76"/>
      <c r="AHY175" s="76"/>
      <c r="AHZ175" s="76"/>
      <c r="AIA175" s="76"/>
      <c r="AIB175" s="76"/>
      <c r="AIC175" s="76"/>
      <c r="AID175" s="76"/>
      <c r="AIE175" s="76"/>
      <c r="AIF175" s="76"/>
      <c r="AIG175" s="76"/>
      <c r="AIH175" s="76"/>
      <c r="AII175" s="76"/>
      <c r="AIJ175" s="76"/>
      <c r="AIK175" s="76"/>
      <c r="AIL175" s="76"/>
      <c r="AIM175" s="76"/>
      <c r="AIN175" s="76"/>
      <c r="AIO175" s="76"/>
      <c r="AIP175" s="76"/>
      <c r="AIQ175" s="76"/>
      <c r="AIR175" s="76"/>
      <c r="AIS175" s="76"/>
      <c r="AIT175" s="76"/>
      <c r="AIU175" s="76"/>
      <c r="AIV175" s="76"/>
      <c r="AIW175" s="76"/>
      <c r="AIX175" s="76"/>
      <c r="AIY175" s="76"/>
      <c r="AIZ175" s="76"/>
      <c r="AJA175" s="76"/>
      <c r="AJB175" s="76"/>
      <c r="AJC175" s="76"/>
      <c r="AJD175" s="76"/>
      <c r="AJE175" s="76"/>
      <c r="AJF175" s="76"/>
      <c r="AJG175" s="76"/>
      <c r="AJH175" s="76"/>
      <c r="AJI175" s="76"/>
      <c r="AJJ175" s="76"/>
      <c r="AJK175" s="76"/>
      <c r="AJL175" s="76"/>
      <c r="AJM175" s="76"/>
      <c r="AJN175" s="76"/>
      <c r="AJO175" s="76"/>
      <c r="AJP175" s="76"/>
      <c r="AJQ175" s="76"/>
      <c r="AJR175" s="76"/>
      <c r="AJS175" s="76"/>
      <c r="AJT175" s="76"/>
      <c r="AJU175" s="76"/>
      <c r="AJV175" s="76"/>
      <c r="AJW175" s="76"/>
      <c r="AJX175" s="76"/>
      <c r="AJY175" s="76"/>
      <c r="AJZ175" s="76"/>
      <c r="AKA175" s="76"/>
      <c r="AKB175" s="76"/>
      <c r="AKC175" s="76"/>
      <c r="AKD175" s="76"/>
      <c r="AKE175" s="76"/>
      <c r="AKF175" s="76"/>
      <c r="AKG175" s="76"/>
      <c r="AKH175" s="76"/>
      <c r="AKI175" s="76"/>
      <c r="AKJ175" s="76"/>
      <c r="AKK175" s="76"/>
      <c r="AKL175" s="76"/>
      <c r="AKM175" s="76"/>
      <c r="AKN175" s="76"/>
      <c r="AKO175" s="76"/>
      <c r="AKP175" s="76"/>
      <c r="AKQ175" s="76"/>
      <c r="AKR175" s="76"/>
      <c r="AKS175" s="76"/>
      <c r="AKT175" s="76"/>
      <c r="AKU175" s="76"/>
      <c r="AKV175" s="76"/>
      <c r="AKW175" s="76"/>
      <c r="AKX175" s="76"/>
      <c r="AKY175" s="76"/>
      <c r="AKZ175" s="76"/>
      <c r="ALA175" s="76"/>
      <c r="ALB175" s="76"/>
      <c r="ALC175" s="76"/>
      <c r="ALD175" s="76"/>
      <c r="ALE175" s="76"/>
      <c r="ALF175" s="76"/>
      <c r="ALG175" s="76"/>
      <c r="ALH175" s="76"/>
      <c r="ALI175" s="76"/>
      <c r="ALJ175" s="76"/>
      <c r="ALK175" s="76"/>
      <c r="ALL175" s="76"/>
      <c r="ALM175" s="76"/>
      <c r="ALN175" s="76"/>
      <c r="ALO175" s="76"/>
      <c r="ALP175" s="76"/>
      <c r="ALQ175" s="76"/>
      <c r="ALR175" s="76"/>
      <c r="ALS175" s="76"/>
      <c r="ALT175" s="76"/>
      <c r="ALU175" s="76"/>
      <c r="ALV175" s="76"/>
      <c r="ALW175" s="76"/>
      <c r="ALX175" s="76"/>
      <c r="ALY175" s="76"/>
      <c r="ALZ175" s="76"/>
      <c r="AMA175" s="76"/>
      <c r="AMB175" s="76"/>
      <c r="AMC175" s="76"/>
      <c r="AMD175" s="76"/>
      <c r="AME175" s="76"/>
    </row>
    <row r="176" spans="1:1019" s="77" customFormat="1">
      <c r="A176" s="49" t="s">
        <v>284</v>
      </c>
      <c r="B176" s="49"/>
      <c r="C176" s="49"/>
      <c r="D176" s="50" t="s">
        <v>80</v>
      </c>
      <c r="E176" s="49"/>
      <c r="F176" s="62"/>
      <c r="G176" s="51"/>
      <c r="H176" s="51"/>
      <c r="I176" s="51"/>
      <c r="J176" s="51">
        <f>SUM(J177:J183)</f>
        <v>271579.5</v>
      </c>
      <c r="K176" s="76"/>
      <c r="L176" s="76"/>
      <c r="M176" s="76"/>
      <c r="N176" s="76"/>
      <c r="O176" s="76"/>
      <c r="P176" s="76"/>
      <c r="Q176" s="76"/>
      <c r="R176" s="76"/>
      <c r="S176" s="76"/>
      <c r="T176" s="76"/>
      <c r="U176" s="76"/>
      <c r="V176" s="76"/>
      <c r="W176" s="76"/>
      <c r="X176" s="76"/>
      <c r="Y176" s="76"/>
      <c r="Z176" s="76"/>
      <c r="AA176" s="76"/>
      <c r="AB176" s="76"/>
      <c r="AC176" s="76"/>
      <c r="AD176" s="76"/>
      <c r="AE176" s="76"/>
      <c r="AF176" s="76"/>
      <c r="AG176" s="76"/>
      <c r="AH176" s="76"/>
      <c r="AI176" s="76"/>
      <c r="AJ176" s="76"/>
      <c r="AK176" s="76"/>
      <c r="AL176" s="76"/>
      <c r="AM176" s="76"/>
      <c r="AN176" s="76"/>
      <c r="AO176" s="76"/>
      <c r="AP176" s="76"/>
      <c r="AQ176" s="76"/>
      <c r="AR176" s="76"/>
      <c r="AS176" s="76"/>
      <c r="AT176" s="76"/>
      <c r="AU176" s="76"/>
      <c r="AV176" s="76"/>
      <c r="AW176" s="76"/>
      <c r="AX176" s="76"/>
      <c r="AY176" s="76"/>
      <c r="AZ176" s="76"/>
      <c r="BA176" s="76"/>
      <c r="BB176" s="76"/>
      <c r="BC176" s="76"/>
      <c r="BD176" s="76"/>
      <c r="BE176" s="76"/>
      <c r="BF176" s="76"/>
      <c r="BG176" s="76"/>
      <c r="BH176" s="76"/>
      <c r="BI176" s="76"/>
      <c r="BJ176" s="76"/>
      <c r="BK176" s="76"/>
      <c r="BL176" s="76"/>
      <c r="BM176" s="76"/>
      <c r="BN176" s="76"/>
      <c r="BO176" s="76"/>
      <c r="BP176" s="76"/>
      <c r="BQ176" s="76"/>
      <c r="BR176" s="76"/>
      <c r="BS176" s="76"/>
      <c r="BT176" s="76"/>
      <c r="BU176" s="76"/>
      <c r="BV176" s="76"/>
      <c r="BW176" s="76"/>
      <c r="BX176" s="76"/>
      <c r="BY176" s="76"/>
      <c r="BZ176" s="76"/>
      <c r="CA176" s="76"/>
      <c r="CB176" s="76"/>
      <c r="CC176" s="76"/>
      <c r="CD176" s="76"/>
      <c r="CE176" s="76"/>
      <c r="CF176" s="76"/>
      <c r="CG176" s="76"/>
      <c r="CH176" s="76"/>
      <c r="CI176" s="76"/>
      <c r="CJ176" s="76"/>
      <c r="CK176" s="76"/>
      <c r="CL176" s="76"/>
      <c r="CM176" s="76"/>
      <c r="CN176" s="76"/>
      <c r="CO176" s="76"/>
      <c r="CP176" s="76"/>
      <c r="CQ176" s="76"/>
      <c r="CR176" s="76"/>
      <c r="CS176" s="76"/>
      <c r="CT176" s="76"/>
      <c r="CU176" s="76"/>
      <c r="CV176" s="76"/>
      <c r="CW176" s="76"/>
      <c r="CX176" s="76"/>
      <c r="CY176" s="76"/>
      <c r="CZ176" s="76"/>
      <c r="DA176" s="76"/>
      <c r="DB176" s="76"/>
      <c r="DC176" s="76"/>
      <c r="DD176" s="76"/>
      <c r="DE176" s="76"/>
      <c r="DF176" s="76"/>
      <c r="DG176" s="76"/>
      <c r="DH176" s="76"/>
      <c r="DI176" s="76"/>
      <c r="DJ176" s="76"/>
      <c r="DK176" s="76"/>
      <c r="DL176" s="76"/>
      <c r="DM176" s="76"/>
      <c r="DN176" s="76"/>
      <c r="DO176" s="76"/>
      <c r="DP176" s="76"/>
      <c r="DQ176" s="76"/>
      <c r="DR176" s="76"/>
      <c r="DS176" s="76"/>
      <c r="DT176" s="76"/>
      <c r="DU176" s="76"/>
      <c r="DV176" s="76"/>
      <c r="DW176" s="76"/>
      <c r="DX176" s="76"/>
      <c r="DY176" s="76"/>
      <c r="DZ176" s="76"/>
      <c r="EA176" s="76"/>
      <c r="EB176" s="76"/>
      <c r="EC176" s="76"/>
      <c r="ED176" s="76"/>
      <c r="EE176" s="76"/>
      <c r="EF176" s="76"/>
      <c r="EG176" s="76"/>
      <c r="EH176" s="76"/>
      <c r="EI176" s="76"/>
      <c r="EJ176" s="76"/>
      <c r="EK176" s="76"/>
      <c r="EL176" s="76"/>
      <c r="EM176" s="76"/>
      <c r="EN176" s="76"/>
      <c r="EO176" s="76"/>
      <c r="EP176" s="76"/>
      <c r="EQ176" s="76"/>
      <c r="ER176" s="76"/>
      <c r="ES176" s="76"/>
      <c r="ET176" s="76"/>
      <c r="EU176" s="76"/>
      <c r="EV176" s="76"/>
      <c r="EW176" s="76"/>
      <c r="EX176" s="76"/>
      <c r="EY176" s="76"/>
      <c r="EZ176" s="76"/>
      <c r="FA176" s="76"/>
      <c r="FB176" s="76"/>
      <c r="FC176" s="76"/>
      <c r="FD176" s="76"/>
      <c r="FE176" s="76"/>
      <c r="FF176" s="76"/>
      <c r="FG176" s="76"/>
      <c r="FH176" s="76"/>
      <c r="FI176" s="76"/>
      <c r="FJ176" s="76"/>
      <c r="FK176" s="76"/>
      <c r="FL176" s="76"/>
      <c r="FM176" s="76"/>
      <c r="FN176" s="76"/>
      <c r="FO176" s="76"/>
      <c r="FP176" s="76"/>
      <c r="FQ176" s="76"/>
      <c r="FR176" s="76"/>
      <c r="FS176" s="76"/>
      <c r="FT176" s="76"/>
      <c r="FU176" s="76"/>
      <c r="FV176" s="76"/>
      <c r="FW176" s="76"/>
      <c r="FX176" s="76"/>
      <c r="FY176" s="76"/>
      <c r="FZ176" s="76"/>
      <c r="GA176" s="76"/>
      <c r="GB176" s="76"/>
      <c r="GC176" s="76"/>
      <c r="GD176" s="76"/>
      <c r="GE176" s="76"/>
      <c r="GF176" s="76"/>
      <c r="GG176" s="76"/>
      <c r="GH176" s="76"/>
      <c r="GI176" s="76"/>
      <c r="GJ176" s="76"/>
      <c r="GK176" s="76"/>
      <c r="GL176" s="76"/>
      <c r="GM176" s="76"/>
      <c r="GN176" s="76"/>
      <c r="GO176" s="76"/>
      <c r="GP176" s="76"/>
      <c r="GQ176" s="76"/>
      <c r="GR176" s="76"/>
      <c r="GS176" s="76"/>
      <c r="GT176" s="76"/>
      <c r="GU176" s="76"/>
      <c r="GV176" s="76"/>
      <c r="GW176" s="76"/>
      <c r="GX176" s="76"/>
      <c r="GY176" s="76"/>
      <c r="GZ176" s="76"/>
      <c r="HA176" s="76"/>
      <c r="HB176" s="76"/>
      <c r="HC176" s="76"/>
      <c r="HD176" s="76"/>
      <c r="HE176" s="76"/>
      <c r="HF176" s="76"/>
      <c r="HG176" s="76"/>
      <c r="HH176" s="76"/>
      <c r="HI176" s="76"/>
      <c r="HJ176" s="76"/>
      <c r="HK176" s="76"/>
      <c r="HL176" s="76"/>
      <c r="HM176" s="76"/>
      <c r="HN176" s="76"/>
      <c r="HO176" s="76"/>
      <c r="HP176" s="76"/>
      <c r="HQ176" s="76"/>
      <c r="HR176" s="76"/>
      <c r="HS176" s="76"/>
      <c r="HT176" s="76"/>
      <c r="HU176" s="76"/>
      <c r="HV176" s="76"/>
      <c r="HW176" s="76"/>
      <c r="HX176" s="76"/>
      <c r="HY176" s="76"/>
      <c r="HZ176" s="76"/>
      <c r="IA176" s="76"/>
      <c r="IB176" s="76"/>
      <c r="IC176" s="76"/>
      <c r="ID176" s="76"/>
      <c r="IE176" s="76"/>
      <c r="IF176" s="76"/>
      <c r="IG176" s="76"/>
      <c r="IH176" s="76"/>
      <c r="II176" s="76"/>
      <c r="IJ176" s="76"/>
      <c r="IK176" s="76"/>
      <c r="IL176" s="76"/>
      <c r="IM176" s="76"/>
      <c r="IN176" s="76"/>
      <c r="IO176" s="76"/>
      <c r="IP176" s="76"/>
      <c r="IQ176" s="76"/>
      <c r="IR176" s="76"/>
      <c r="IS176" s="76"/>
      <c r="IT176" s="76"/>
      <c r="IU176" s="76"/>
      <c r="IV176" s="76"/>
      <c r="IW176" s="76"/>
      <c r="IX176" s="76"/>
      <c r="IY176" s="76"/>
      <c r="IZ176" s="76"/>
      <c r="JA176" s="76"/>
      <c r="JB176" s="76"/>
      <c r="JC176" s="76"/>
      <c r="JD176" s="76"/>
      <c r="JE176" s="76"/>
      <c r="JF176" s="76"/>
      <c r="JG176" s="76"/>
      <c r="JH176" s="76"/>
      <c r="JI176" s="76"/>
      <c r="JJ176" s="76"/>
      <c r="JK176" s="76"/>
      <c r="JL176" s="76"/>
      <c r="JM176" s="76"/>
      <c r="JN176" s="76"/>
      <c r="JO176" s="76"/>
      <c r="JP176" s="76"/>
      <c r="JQ176" s="76"/>
      <c r="JR176" s="76"/>
      <c r="JS176" s="76"/>
      <c r="JT176" s="76"/>
      <c r="JU176" s="76"/>
      <c r="JV176" s="76"/>
      <c r="JW176" s="76"/>
      <c r="JX176" s="76"/>
      <c r="JY176" s="76"/>
      <c r="JZ176" s="76"/>
      <c r="KA176" s="76"/>
      <c r="KB176" s="76"/>
      <c r="KC176" s="76"/>
      <c r="KD176" s="76"/>
      <c r="KE176" s="76"/>
      <c r="KF176" s="76"/>
      <c r="KG176" s="76"/>
      <c r="KH176" s="76"/>
      <c r="KI176" s="76"/>
      <c r="KJ176" s="76"/>
      <c r="KK176" s="76"/>
      <c r="KL176" s="76"/>
      <c r="KM176" s="76"/>
      <c r="KN176" s="76"/>
      <c r="KO176" s="76"/>
      <c r="KP176" s="76"/>
      <c r="KQ176" s="76"/>
      <c r="KR176" s="76"/>
      <c r="KS176" s="76"/>
      <c r="KT176" s="76"/>
      <c r="KU176" s="76"/>
      <c r="KV176" s="76"/>
      <c r="KW176" s="76"/>
      <c r="KX176" s="76"/>
      <c r="KY176" s="76"/>
      <c r="KZ176" s="76"/>
      <c r="LA176" s="76"/>
      <c r="LB176" s="76"/>
      <c r="LC176" s="76"/>
      <c r="LD176" s="76"/>
      <c r="LE176" s="76"/>
      <c r="LF176" s="76"/>
      <c r="LG176" s="76"/>
      <c r="LH176" s="76"/>
      <c r="LI176" s="76"/>
      <c r="LJ176" s="76"/>
      <c r="LK176" s="76"/>
      <c r="LL176" s="76"/>
      <c r="LM176" s="76"/>
      <c r="LN176" s="76"/>
      <c r="LO176" s="76"/>
      <c r="LP176" s="76"/>
      <c r="LQ176" s="76"/>
      <c r="LR176" s="76"/>
      <c r="LS176" s="76"/>
      <c r="LT176" s="76"/>
      <c r="LU176" s="76"/>
      <c r="LV176" s="76"/>
      <c r="LW176" s="76"/>
      <c r="LX176" s="76"/>
      <c r="LY176" s="76"/>
      <c r="LZ176" s="76"/>
      <c r="MA176" s="76"/>
      <c r="MB176" s="76"/>
      <c r="MC176" s="76"/>
      <c r="MD176" s="76"/>
      <c r="ME176" s="76"/>
      <c r="MF176" s="76"/>
      <c r="MG176" s="76"/>
      <c r="MH176" s="76"/>
      <c r="MI176" s="76"/>
      <c r="MJ176" s="76"/>
      <c r="MK176" s="76"/>
      <c r="ML176" s="76"/>
      <c r="MM176" s="76"/>
      <c r="MN176" s="76"/>
      <c r="MO176" s="76"/>
      <c r="MP176" s="76"/>
      <c r="MQ176" s="76"/>
      <c r="MR176" s="76"/>
      <c r="MS176" s="76"/>
      <c r="MT176" s="76"/>
      <c r="MU176" s="76"/>
      <c r="MV176" s="76"/>
      <c r="MW176" s="76"/>
      <c r="MX176" s="76"/>
      <c r="MY176" s="76"/>
      <c r="MZ176" s="76"/>
      <c r="NA176" s="76"/>
      <c r="NB176" s="76"/>
      <c r="NC176" s="76"/>
      <c r="ND176" s="76"/>
      <c r="NE176" s="76"/>
      <c r="NF176" s="76"/>
      <c r="NG176" s="76"/>
      <c r="NH176" s="76"/>
      <c r="NI176" s="76"/>
      <c r="NJ176" s="76"/>
      <c r="NK176" s="76"/>
      <c r="NL176" s="76"/>
      <c r="NM176" s="76"/>
      <c r="NN176" s="76"/>
      <c r="NO176" s="76"/>
      <c r="NP176" s="76"/>
      <c r="NQ176" s="76"/>
      <c r="NR176" s="76"/>
      <c r="NS176" s="76"/>
      <c r="NT176" s="76"/>
      <c r="NU176" s="76"/>
      <c r="NV176" s="76"/>
      <c r="NW176" s="76"/>
      <c r="NX176" s="76"/>
      <c r="NY176" s="76"/>
      <c r="NZ176" s="76"/>
      <c r="OA176" s="76"/>
      <c r="OB176" s="76"/>
      <c r="OC176" s="76"/>
      <c r="OD176" s="76"/>
      <c r="OE176" s="76"/>
      <c r="OF176" s="76"/>
      <c r="OG176" s="76"/>
      <c r="OH176" s="76"/>
      <c r="OI176" s="76"/>
      <c r="OJ176" s="76"/>
      <c r="OK176" s="76"/>
      <c r="OL176" s="76"/>
      <c r="OM176" s="76"/>
      <c r="ON176" s="76"/>
      <c r="OO176" s="76"/>
      <c r="OP176" s="76"/>
      <c r="OQ176" s="76"/>
      <c r="OR176" s="76"/>
      <c r="OS176" s="76"/>
      <c r="OT176" s="76"/>
      <c r="OU176" s="76"/>
      <c r="OV176" s="76"/>
      <c r="OW176" s="76"/>
      <c r="OX176" s="76"/>
      <c r="OY176" s="76"/>
      <c r="OZ176" s="76"/>
      <c r="PA176" s="76"/>
      <c r="PB176" s="76"/>
      <c r="PC176" s="76"/>
      <c r="PD176" s="76"/>
      <c r="PE176" s="76"/>
      <c r="PF176" s="76"/>
      <c r="PG176" s="76"/>
      <c r="PH176" s="76"/>
      <c r="PI176" s="76"/>
      <c r="PJ176" s="76"/>
      <c r="PK176" s="76"/>
      <c r="PL176" s="76"/>
      <c r="PM176" s="76"/>
      <c r="PN176" s="76"/>
      <c r="PO176" s="76"/>
      <c r="PP176" s="76"/>
      <c r="PQ176" s="76"/>
      <c r="PR176" s="76"/>
      <c r="PS176" s="76"/>
      <c r="PT176" s="76"/>
      <c r="PU176" s="76"/>
      <c r="PV176" s="76"/>
      <c r="PW176" s="76"/>
      <c r="PX176" s="76"/>
      <c r="PY176" s="76"/>
      <c r="PZ176" s="76"/>
      <c r="QA176" s="76"/>
      <c r="QB176" s="76"/>
      <c r="QC176" s="76"/>
      <c r="QD176" s="76"/>
      <c r="QE176" s="76"/>
      <c r="QF176" s="76"/>
      <c r="QG176" s="76"/>
      <c r="QH176" s="76"/>
      <c r="QI176" s="76"/>
      <c r="QJ176" s="76"/>
      <c r="QK176" s="76"/>
      <c r="QL176" s="76"/>
      <c r="QM176" s="76"/>
      <c r="QN176" s="76"/>
      <c r="QO176" s="76"/>
      <c r="QP176" s="76"/>
      <c r="QQ176" s="76"/>
      <c r="QR176" s="76"/>
      <c r="QS176" s="76"/>
      <c r="QT176" s="76"/>
      <c r="QU176" s="76"/>
      <c r="QV176" s="76"/>
      <c r="QW176" s="76"/>
      <c r="QX176" s="76"/>
      <c r="QY176" s="76"/>
      <c r="QZ176" s="76"/>
      <c r="RA176" s="76"/>
      <c r="RB176" s="76"/>
      <c r="RC176" s="76"/>
      <c r="RD176" s="76"/>
      <c r="RE176" s="76"/>
      <c r="RF176" s="76"/>
      <c r="RG176" s="76"/>
      <c r="RH176" s="76"/>
      <c r="RI176" s="76"/>
      <c r="RJ176" s="76"/>
      <c r="RK176" s="76"/>
      <c r="RL176" s="76"/>
      <c r="RM176" s="76"/>
      <c r="RN176" s="76"/>
      <c r="RO176" s="76"/>
      <c r="RP176" s="76"/>
      <c r="RQ176" s="76"/>
      <c r="RR176" s="76"/>
      <c r="RS176" s="76"/>
      <c r="RT176" s="76"/>
      <c r="RU176" s="76"/>
      <c r="RV176" s="76"/>
      <c r="RW176" s="76"/>
      <c r="RX176" s="76"/>
      <c r="RY176" s="76"/>
      <c r="RZ176" s="76"/>
      <c r="SA176" s="76"/>
      <c r="SB176" s="76"/>
      <c r="SC176" s="76"/>
      <c r="SD176" s="76"/>
      <c r="SE176" s="76"/>
      <c r="SF176" s="76"/>
      <c r="SG176" s="76"/>
      <c r="SH176" s="76"/>
      <c r="SI176" s="76"/>
      <c r="SJ176" s="76"/>
      <c r="SK176" s="76"/>
      <c r="SL176" s="76"/>
      <c r="SM176" s="76"/>
      <c r="SN176" s="76"/>
      <c r="SO176" s="76"/>
      <c r="SP176" s="76"/>
      <c r="SQ176" s="76"/>
      <c r="SR176" s="76"/>
      <c r="SS176" s="76"/>
      <c r="ST176" s="76"/>
      <c r="SU176" s="76"/>
      <c r="SV176" s="76"/>
      <c r="SW176" s="76"/>
      <c r="SX176" s="76"/>
      <c r="SY176" s="76"/>
      <c r="SZ176" s="76"/>
      <c r="TA176" s="76"/>
      <c r="TB176" s="76"/>
      <c r="TC176" s="76"/>
      <c r="TD176" s="76"/>
      <c r="TE176" s="76"/>
      <c r="TF176" s="76"/>
      <c r="TG176" s="76"/>
      <c r="TH176" s="76"/>
      <c r="TI176" s="76"/>
      <c r="TJ176" s="76"/>
      <c r="TK176" s="76"/>
      <c r="TL176" s="76"/>
      <c r="TM176" s="76"/>
      <c r="TN176" s="76"/>
      <c r="TO176" s="76"/>
      <c r="TP176" s="76"/>
      <c r="TQ176" s="76"/>
      <c r="TR176" s="76"/>
      <c r="TS176" s="76"/>
      <c r="TT176" s="76"/>
      <c r="TU176" s="76"/>
      <c r="TV176" s="76"/>
      <c r="TW176" s="76"/>
      <c r="TX176" s="76"/>
      <c r="TY176" s="76"/>
      <c r="TZ176" s="76"/>
      <c r="UA176" s="76"/>
      <c r="UB176" s="76"/>
      <c r="UC176" s="76"/>
      <c r="UD176" s="76"/>
      <c r="UE176" s="76"/>
      <c r="UF176" s="76"/>
      <c r="UG176" s="76"/>
      <c r="UH176" s="76"/>
      <c r="UI176" s="76"/>
      <c r="UJ176" s="76"/>
      <c r="UK176" s="76"/>
      <c r="UL176" s="76"/>
      <c r="UM176" s="76"/>
      <c r="UN176" s="76"/>
      <c r="UO176" s="76"/>
      <c r="UP176" s="76"/>
      <c r="UQ176" s="76"/>
      <c r="UR176" s="76"/>
      <c r="US176" s="76"/>
      <c r="UT176" s="76"/>
      <c r="UU176" s="76"/>
      <c r="UV176" s="76"/>
      <c r="UW176" s="76"/>
      <c r="UX176" s="76"/>
      <c r="UY176" s="76"/>
      <c r="UZ176" s="76"/>
      <c r="VA176" s="76"/>
      <c r="VB176" s="76"/>
      <c r="VC176" s="76"/>
      <c r="VD176" s="76"/>
      <c r="VE176" s="76"/>
      <c r="VF176" s="76"/>
      <c r="VG176" s="76"/>
      <c r="VH176" s="76"/>
      <c r="VI176" s="76"/>
      <c r="VJ176" s="76"/>
      <c r="VK176" s="76"/>
      <c r="VL176" s="76"/>
      <c r="VM176" s="76"/>
      <c r="VN176" s="76"/>
      <c r="VO176" s="76"/>
      <c r="VP176" s="76"/>
      <c r="VQ176" s="76"/>
      <c r="VR176" s="76"/>
      <c r="VS176" s="76"/>
      <c r="VT176" s="76"/>
      <c r="VU176" s="76"/>
      <c r="VV176" s="76"/>
      <c r="VW176" s="76"/>
      <c r="VX176" s="76"/>
      <c r="VY176" s="76"/>
      <c r="VZ176" s="76"/>
      <c r="WA176" s="76"/>
      <c r="WB176" s="76"/>
      <c r="WC176" s="76"/>
      <c r="WD176" s="76"/>
      <c r="WE176" s="76"/>
      <c r="WF176" s="76"/>
      <c r="WG176" s="76"/>
      <c r="WH176" s="76"/>
      <c r="WI176" s="76"/>
      <c r="WJ176" s="76"/>
      <c r="WK176" s="76"/>
      <c r="WL176" s="76"/>
      <c r="WM176" s="76"/>
      <c r="WN176" s="76"/>
      <c r="WO176" s="76"/>
      <c r="WP176" s="76"/>
      <c r="WQ176" s="76"/>
      <c r="WR176" s="76"/>
      <c r="WS176" s="76"/>
      <c r="WT176" s="76"/>
      <c r="WU176" s="76"/>
      <c r="WV176" s="76"/>
      <c r="WW176" s="76"/>
      <c r="WX176" s="76"/>
      <c r="WY176" s="76"/>
      <c r="WZ176" s="76"/>
      <c r="XA176" s="76"/>
      <c r="XB176" s="76"/>
      <c r="XC176" s="76"/>
      <c r="XD176" s="76"/>
      <c r="XE176" s="76"/>
      <c r="XF176" s="76"/>
      <c r="XG176" s="76"/>
      <c r="XH176" s="76"/>
      <c r="XI176" s="76"/>
      <c r="XJ176" s="76"/>
      <c r="XK176" s="76"/>
      <c r="XL176" s="76"/>
      <c r="XM176" s="76"/>
      <c r="XN176" s="76"/>
      <c r="XO176" s="76"/>
      <c r="XP176" s="76"/>
      <c r="XQ176" s="76"/>
      <c r="XR176" s="76"/>
      <c r="XS176" s="76"/>
      <c r="XT176" s="76"/>
      <c r="XU176" s="76"/>
      <c r="XV176" s="76"/>
      <c r="XW176" s="76"/>
      <c r="XX176" s="76"/>
      <c r="XY176" s="76"/>
      <c r="XZ176" s="76"/>
      <c r="YA176" s="76"/>
      <c r="YB176" s="76"/>
      <c r="YC176" s="76"/>
      <c r="YD176" s="76"/>
      <c r="YE176" s="76"/>
      <c r="YF176" s="76"/>
      <c r="YG176" s="76"/>
      <c r="YH176" s="76"/>
      <c r="YI176" s="76"/>
      <c r="YJ176" s="76"/>
      <c r="YK176" s="76"/>
      <c r="YL176" s="76"/>
      <c r="YM176" s="76"/>
      <c r="YN176" s="76"/>
      <c r="YO176" s="76"/>
      <c r="YP176" s="76"/>
      <c r="YQ176" s="76"/>
      <c r="YR176" s="76"/>
      <c r="YS176" s="76"/>
      <c r="YT176" s="76"/>
      <c r="YU176" s="76"/>
      <c r="YV176" s="76"/>
      <c r="YW176" s="76"/>
      <c r="YX176" s="76"/>
      <c r="YY176" s="76"/>
      <c r="YZ176" s="76"/>
      <c r="ZA176" s="76"/>
      <c r="ZB176" s="76"/>
      <c r="ZC176" s="76"/>
      <c r="ZD176" s="76"/>
      <c r="ZE176" s="76"/>
      <c r="ZF176" s="76"/>
      <c r="ZG176" s="76"/>
      <c r="ZH176" s="76"/>
      <c r="ZI176" s="76"/>
      <c r="ZJ176" s="76"/>
      <c r="ZK176" s="76"/>
      <c r="ZL176" s="76"/>
      <c r="ZM176" s="76"/>
      <c r="ZN176" s="76"/>
      <c r="ZO176" s="76"/>
      <c r="ZP176" s="76"/>
      <c r="ZQ176" s="76"/>
      <c r="ZR176" s="76"/>
      <c r="ZS176" s="76"/>
      <c r="ZT176" s="76"/>
      <c r="ZU176" s="76"/>
      <c r="ZV176" s="76"/>
      <c r="ZW176" s="76"/>
      <c r="ZX176" s="76"/>
      <c r="ZY176" s="76"/>
      <c r="ZZ176" s="76"/>
      <c r="AAA176" s="76"/>
      <c r="AAB176" s="76"/>
      <c r="AAC176" s="76"/>
      <c r="AAD176" s="76"/>
      <c r="AAE176" s="76"/>
      <c r="AAF176" s="76"/>
      <c r="AAG176" s="76"/>
      <c r="AAH176" s="76"/>
      <c r="AAI176" s="76"/>
      <c r="AAJ176" s="76"/>
      <c r="AAK176" s="76"/>
      <c r="AAL176" s="76"/>
      <c r="AAM176" s="76"/>
      <c r="AAN176" s="76"/>
      <c r="AAO176" s="76"/>
      <c r="AAP176" s="76"/>
      <c r="AAQ176" s="76"/>
      <c r="AAR176" s="76"/>
      <c r="AAS176" s="76"/>
      <c r="AAT176" s="76"/>
      <c r="AAU176" s="76"/>
      <c r="AAV176" s="76"/>
      <c r="AAW176" s="76"/>
      <c r="AAX176" s="76"/>
      <c r="AAY176" s="76"/>
      <c r="AAZ176" s="76"/>
      <c r="ABA176" s="76"/>
      <c r="ABB176" s="76"/>
      <c r="ABC176" s="76"/>
      <c r="ABD176" s="76"/>
      <c r="ABE176" s="76"/>
      <c r="ABF176" s="76"/>
      <c r="ABG176" s="76"/>
      <c r="ABH176" s="76"/>
      <c r="ABI176" s="76"/>
      <c r="ABJ176" s="76"/>
      <c r="ABK176" s="76"/>
      <c r="ABL176" s="76"/>
      <c r="ABM176" s="76"/>
      <c r="ABN176" s="76"/>
      <c r="ABO176" s="76"/>
      <c r="ABP176" s="76"/>
      <c r="ABQ176" s="76"/>
      <c r="ABR176" s="76"/>
      <c r="ABS176" s="76"/>
      <c r="ABT176" s="76"/>
      <c r="ABU176" s="76"/>
      <c r="ABV176" s="76"/>
      <c r="ABW176" s="76"/>
      <c r="ABX176" s="76"/>
      <c r="ABY176" s="76"/>
      <c r="ABZ176" s="76"/>
      <c r="ACA176" s="76"/>
      <c r="ACB176" s="76"/>
      <c r="ACC176" s="76"/>
      <c r="ACD176" s="76"/>
      <c r="ACE176" s="76"/>
      <c r="ACF176" s="76"/>
      <c r="ACG176" s="76"/>
      <c r="ACH176" s="76"/>
      <c r="ACI176" s="76"/>
      <c r="ACJ176" s="76"/>
      <c r="ACK176" s="76"/>
      <c r="ACL176" s="76"/>
      <c r="ACM176" s="76"/>
      <c r="ACN176" s="76"/>
      <c r="ACO176" s="76"/>
      <c r="ACP176" s="76"/>
      <c r="ACQ176" s="76"/>
      <c r="ACR176" s="76"/>
      <c r="ACS176" s="76"/>
      <c r="ACT176" s="76"/>
      <c r="ACU176" s="76"/>
      <c r="ACV176" s="76"/>
      <c r="ACW176" s="76"/>
      <c r="ACX176" s="76"/>
      <c r="ACY176" s="76"/>
      <c r="ACZ176" s="76"/>
      <c r="ADA176" s="76"/>
      <c r="ADB176" s="76"/>
      <c r="ADC176" s="76"/>
      <c r="ADD176" s="76"/>
      <c r="ADE176" s="76"/>
      <c r="ADF176" s="76"/>
      <c r="ADG176" s="76"/>
      <c r="ADH176" s="76"/>
      <c r="ADI176" s="76"/>
      <c r="ADJ176" s="76"/>
      <c r="ADK176" s="76"/>
      <c r="ADL176" s="76"/>
      <c r="ADM176" s="76"/>
      <c r="ADN176" s="76"/>
      <c r="ADO176" s="76"/>
      <c r="ADP176" s="76"/>
      <c r="ADQ176" s="76"/>
      <c r="ADR176" s="76"/>
      <c r="ADS176" s="76"/>
      <c r="ADT176" s="76"/>
      <c r="ADU176" s="76"/>
      <c r="ADV176" s="76"/>
      <c r="ADW176" s="76"/>
      <c r="ADX176" s="76"/>
      <c r="ADY176" s="76"/>
      <c r="ADZ176" s="76"/>
      <c r="AEA176" s="76"/>
      <c r="AEB176" s="76"/>
      <c r="AEC176" s="76"/>
      <c r="AED176" s="76"/>
      <c r="AEE176" s="76"/>
      <c r="AEF176" s="76"/>
      <c r="AEG176" s="76"/>
      <c r="AEH176" s="76"/>
      <c r="AEI176" s="76"/>
      <c r="AEJ176" s="76"/>
      <c r="AEK176" s="76"/>
      <c r="AEL176" s="76"/>
      <c r="AEM176" s="76"/>
      <c r="AEN176" s="76"/>
      <c r="AEO176" s="76"/>
      <c r="AEP176" s="76"/>
      <c r="AEQ176" s="76"/>
      <c r="AER176" s="76"/>
      <c r="AES176" s="76"/>
      <c r="AET176" s="76"/>
      <c r="AEU176" s="76"/>
      <c r="AEV176" s="76"/>
      <c r="AEW176" s="76"/>
      <c r="AEX176" s="76"/>
      <c r="AEY176" s="76"/>
      <c r="AEZ176" s="76"/>
      <c r="AFA176" s="76"/>
      <c r="AFB176" s="76"/>
      <c r="AFC176" s="76"/>
      <c r="AFD176" s="76"/>
      <c r="AFE176" s="76"/>
      <c r="AFF176" s="76"/>
      <c r="AFG176" s="76"/>
      <c r="AFH176" s="76"/>
      <c r="AFI176" s="76"/>
      <c r="AFJ176" s="76"/>
      <c r="AFK176" s="76"/>
      <c r="AFL176" s="76"/>
      <c r="AFM176" s="76"/>
      <c r="AFN176" s="76"/>
      <c r="AFO176" s="76"/>
      <c r="AFP176" s="76"/>
      <c r="AFQ176" s="76"/>
      <c r="AFR176" s="76"/>
      <c r="AFS176" s="76"/>
      <c r="AFT176" s="76"/>
      <c r="AFU176" s="76"/>
      <c r="AFV176" s="76"/>
      <c r="AFW176" s="76"/>
      <c r="AFX176" s="76"/>
      <c r="AFY176" s="76"/>
      <c r="AFZ176" s="76"/>
      <c r="AGA176" s="76"/>
      <c r="AGB176" s="76"/>
      <c r="AGC176" s="76"/>
      <c r="AGD176" s="76"/>
      <c r="AGE176" s="76"/>
      <c r="AGF176" s="76"/>
      <c r="AGG176" s="76"/>
      <c r="AGH176" s="76"/>
      <c r="AGI176" s="76"/>
      <c r="AGJ176" s="76"/>
      <c r="AGK176" s="76"/>
      <c r="AGL176" s="76"/>
      <c r="AGM176" s="76"/>
      <c r="AGN176" s="76"/>
      <c r="AGO176" s="76"/>
      <c r="AGP176" s="76"/>
      <c r="AGQ176" s="76"/>
      <c r="AGR176" s="76"/>
      <c r="AGS176" s="76"/>
      <c r="AGT176" s="76"/>
      <c r="AGU176" s="76"/>
      <c r="AGV176" s="76"/>
      <c r="AGW176" s="76"/>
      <c r="AGX176" s="76"/>
      <c r="AGY176" s="76"/>
      <c r="AGZ176" s="76"/>
      <c r="AHA176" s="76"/>
      <c r="AHB176" s="76"/>
      <c r="AHC176" s="76"/>
      <c r="AHD176" s="76"/>
      <c r="AHE176" s="76"/>
      <c r="AHF176" s="76"/>
      <c r="AHG176" s="76"/>
      <c r="AHH176" s="76"/>
      <c r="AHI176" s="76"/>
      <c r="AHJ176" s="76"/>
      <c r="AHK176" s="76"/>
      <c r="AHL176" s="76"/>
      <c r="AHM176" s="76"/>
      <c r="AHN176" s="76"/>
      <c r="AHO176" s="76"/>
      <c r="AHP176" s="76"/>
      <c r="AHQ176" s="76"/>
      <c r="AHR176" s="76"/>
      <c r="AHS176" s="76"/>
      <c r="AHT176" s="76"/>
      <c r="AHU176" s="76"/>
      <c r="AHV176" s="76"/>
      <c r="AHW176" s="76"/>
      <c r="AHX176" s="76"/>
      <c r="AHY176" s="76"/>
      <c r="AHZ176" s="76"/>
      <c r="AIA176" s="76"/>
      <c r="AIB176" s="76"/>
      <c r="AIC176" s="76"/>
      <c r="AID176" s="76"/>
      <c r="AIE176" s="76"/>
      <c r="AIF176" s="76"/>
      <c r="AIG176" s="76"/>
      <c r="AIH176" s="76"/>
      <c r="AII176" s="76"/>
      <c r="AIJ176" s="76"/>
      <c r="AIK176" s="76"/>
      <c r="AIL176" s="76"/>
      <c r="AIM176" s="76"/>
      <c r="AIN176" s="76"/>
      <c r="AIO176" s="76"/>
      <c r="AIP176" s="76"/>
      <c r="AIQ176" s="76"/>
      <c r="AIR176" s="76"/>
      <c r="AIS176" s="76"/>
      <c r="AIT176" s="76"/>
      <c r="AIU176" s="76"/>
      <c r="AIV176" s="76"/>
      <c r="AIW176" s="76"/>
      <c r="AIX176" s="76"/>
      <c r="AIY176" s="76"/>
      <c r="AIZ176" s="76"/>
      <c r="AJA176" s="76"/>
      <c r="AJB176" s="76"/>
      <c r="AJC176" s="76"/>
      <c r="AJD176" s="76"/>
      <c r="AJE176" s="76"/>
      <c r="AJF176" s="76"/>
      <c r="AJG176" s="76"/>
      <c r="AJH176" s="76"/>
      <c r="AJI176" s="76"/>
      <c r="AJJ176" s="76"/>
      <c r="AJK176" s="76"/>
      <c r="AJL176" s="76"/>
      <c r="AJM176" s="76"/>
      <c r="AJN176" s="76"/>
      <c r="AJO176" s="76"/>
      <c r="AJP176" s="76"/>
      <c r="AJQ176" s="76"/>
      <c r="AJR176" s="76"/>
      <c r="AJS176" s="76"/>
      <c r="AJT176" s="76"/>
      <c r="AJU176" s="76"/>
      <c r="AJV176" s="76"/>
      <c r="AJW176" s="76"/>
      <c r="AJX176" s="76"/>
      <c r="AJY176" s="76"/>
      <c r="AJZ176" s="76"/>
      <c r="AKA176" s="76"/>
      <c r="AKB176" s="76"/>
      <c r="AKC176" s="76"/>
      <c r="AKD176" s="76"/>
      <c r="AKE176" s="76"/>
      <c r="AKF176" s="76"/>
      <c r="AKG176" s="76"/>
      <c r="AKH176" s="76"/>
      <c r="AKI176" s="76"/>
      <c r="AKJ176" s="76"/>
      <c r="AKK176" s="76"/>
      <c r="AKL176" s="76"/>
      <c r="AKM176" s="76"/>
      <c r="AKN176" s="76"/>
      <c r="AKO176" s="76"/>
      <c r="AKP176" s="76"/>
      <c r="AKQ176" s="76"/>
      <c r="AKR176" s="76"/>
      <c r="AKS176" s="76"/>
      <c r="AKT176" s="76"/>
      <c r="AKU176" s="76"/>
      <c r="AKV176" s="76"/>
      <c r="AKW176" s="76"/>
      <c r="AKX176" s="76"/>
      <c r="AKY176" s="76"/>
      <c r="AKZ176" s="76"/>
      <c r="ALA176" s="76"/>
      <c r="ALB176" s="76"/>
      <c r="ALC176" s="76"/>
      <c r="ALD176" s="76"/>
      <c r="ALE176" s="76"/>
      <c r="ALF176" s="76"/>
      <c r="ALG176" s="76"/>
      <c r="ALH176" s="76"/>
      <c r="ALI176" s="76"/>
      <c r="ALJ176" s="76"/>
      <c r="ALK176" s="76"/>
      <c r="ALL176" s="76"/>
      <c r="ALM176" s="76"/>
      <c r="ALN176" s="76"/>
      <c r="ALO176" s="76"/>
      <c r="ALP176" s="76"/>
      <c r="ALQ176" s="76"/>
      <c r="ALR176" s="76"/>
      <c r="ALS176" s="76"/>
      <c r="ALT176" s="76"/>
      <c r="ALU176" s="76"/>
      <c r="ALV176" s="76"/>
      <c r="ALW176" s="76"/>
      <c r="ALX176" s="76"/>
      <c r="ALY176" s="76"/>
      <c r="ALZ176" s="76"/>
      <c r="AMA176" s="76"/>
      <c r="AMB176" s="76"/>
      <c r="AMC176" s="76"/>
      <c r="AMD176" s="76"/>
      <c r="AME176" s="76"/>
    </row>
    <row r="177" spans="1:1019" s="80" customFormat="1" ht="30.75" customHeight="1">
      <c r="A177" s="20" t="s">
        <v>285</v>
      </c>
      <c r="B177" s="21">
        <v>5212556</v>
      </c>
      <c r="C177" s="21" t="s">
        <v>96</v>
      </c>
      <c r="D177" s="71" t="s">
        <v>126</v>
      </c>
      <c r="E177" s="22" t="s">
        <v>72</v>
      </c>
      <c r="F177" s="59">
        <v>15</v>
      </c>
      <c r="G177" s="23">
        <v>1.96</v>
      </c>
      <c r="H177" s="69">
        <f t="shared" ref="H177:H183" si="62">$J$6</f>
        <v>0.21229999999999999</v>
      </c>
      <c r="I177" s="23">
        <f t="shared" ref="I177:I183" si="63">ROUND(((H177+1)*G177),2)</f>
        <v>2.38</v>
      </c>
      <c r="J177" s="23">
        <f t="shared" ref="J177:J183" si="64">TRUNC((I177*F177),2)</f>
        <v>35.700000000000003</v>
      </c>
      <c r="K177" s="78">
        <f t="shared" ref="K177:K183" si="65">G177*F177</f>
        <v>29.4</v>
      </c>
      <c r="L177" s="76"/>
      <c r="M177" s="79"/>
      <c r="N177" s="76"/>
      <c r="O177" s="76"/>
      <c r="P177" s="76"/>
      <c r="Q177" s="76"/>
      <c r="R177" s="76"/>
      <c r="S177" s="76"/>
      <c r="T177" s="76"/>
      <c r="U177" s="76"/>
      <c r="V177" s="76"/>
      <c r="W177" s="76"/>
      <c r="X177" s="76"/>
      <c r="Y177" s="76"/>
      <c r="Z177" s="76"/>
      <c r="AA177" s="76"/>
      <c r="AB177" s="76"/>
      <c r="AC177" s="76"/>
      <c r="AD177" s="76"/>
      <c r="AE177" s="76"/>
      <c r="AF177" s="76"/>
      <c r="AG177" s="76"/>
      <c r="AH177" s="76"/>
      <c r="AI177" s="76"/>
      <c r="AJ177" s="76"/>
      <c r="AK177" s="76"/>
      <c r="AL177" s="76"/>
      <c r="AM177" s="76"/>
      <c r="AN177" s="76"/>
      <c r="AO177" s="76"/>
      <c r="AP177" s="76"/>
      <c r="AQ177" s="76"/>
      <c r="AR177" s="76"/>
      <c r="AS177" s="76"/>
      <c r="AT177" s="76"/>
      <c r="AU177" s="76"/>
      <c r="AV177" s="76"/>
      <c r="AW177" s="76"/>
      <c r="AX177" s="76"/>
      <c r="AY177" s="76"/>
      <c r="AZ177" s="76"/>
      <c r="BA177" s="76"/>
      <c r="BB177" s="76"/>
      <c r="BC177" s="76"/>
      <c r="BD177" s="76"/>
      <c r="BE177" s="76"/>
      <c r="BF177" s="76"/>
      <c r="BG177" s="76"/>
      <c r="BH177" s="76"/>
      <c r="BI177" s="76"/>
      <c r="BJ177" s="76"/>
      <c r="BK177" s="76"/>
      <c r="BL177" s="76"/>
      <c r="BM177" s="76"/>
      <c r="BN177" s="76"/>
      <c r="BO177" s="76"/>
      <c r="BP177" s="76"/>
      <c r="BQ177" s="76"/>
      <c r="BR177" s="76"/>
      <c r="BS177" s="76"/>
      <c r="BT177" s="76"/>
      <c r="BU177" s="76"/>
      <c r="BV177" s="76"/>
      <c r="BW177" s="76"/>
      <c r="BX177" s="76"/>
      <c r="BY177" s="76"/>
      <c r="BZ177" s="76"/>
      <c r="CA177" s="76"/>
      <c r="CB177" s="76"/>
      <c r="CC177" s="76"/>
      <c r="CD177" s="76"/>
      <c r="CE177" s="76"/>
      <c r="CF177" s="76"/>
      <c r="CG177" s="76"/>
      <c r="CH177" s="76"/>
      <c r="CI177" s="76"/>
      <c r="CJ177" s="76"/>
      <c r="CK177" s="76"/>
      <c r="CL177" s="76"/>
      <c r="CM177" s="76"/>
      <c r="CN177" s="76"/>
      <c r="CO177" s="76"/>
      <c r="CP177" s="76"/>
      <c r="CQ177" s="76"/>
      <c r="CR177" s="76"/>
      <c r="CS177" s="76"/>
      <c r="CT177" s="76"/>
      <c r="CU177" s="76"/>
      <c r="CV177" s="76"/>
      <c r="CW177" s="76"/>
      <c r="CX177" s="76"/>
      <c r="CY177" s="76"/>
      <c r="CZ177" s="76"/>
      <c r="DA177" s="76"/>
      <c r="DB177" s="76"/>
      <c r="DC177" s="76"/>
      <c r="DD177" s="76"/>
      <c r="DE177" s="76"/>
      <c r="DF177" s="76"/>
      <c r="DG177" s="76"/>
      <c r="DH177" s="76"/>
      <c r="DI177" s="76"/>
      <c r="DJ177" s="76"/>
      <c r="DK177" s="76"/>
      <c r="DL177" s="76"/>
      <c r="DM177" s="76"/>
      <c r="DN177" s="76"/>
      <c r="DO177" s="76"/>
      <c r="DP177" s="76"/>
      <c r="DQ177" s="76"/>
      <c r="DR177" s="76"/>
      <c r="DS177" s="76"/>
      <c r="DT177" s="76"/>
      <c r="DU177" s="76"/>
      <c r="DV177" s="76"/>
      <c r="DW177" s="76"/>
      <c r="DX177" s="76"/>
      <c r="DY177" s="76"/>
      <c r="DZ177" s="76"/>
      <c r="EA177" s="76"/>
      <c r="EB177" s="76"/>
      <c r="EC177" s="76"/>
      <c r="ED177" s="76"/>
      <c r="EE177" s="76"/>
      <c r="EF177" s="76"/>
      <c r="EG177" s="76"/>
      <c r="EH177" s="76"/>
      <c r="EI177" s="76"/>
      <c r="EJ177" s="76"/>
      <c r="EK177" s="76"/>
      <c r="EL177" s="76"/>
      <c r="EM177" s="76"/>
      <c r="EN177" s="76"/>
      <c r="EO177" s="76"/>
      <c r="EP177" s="76"/>
      <c r="EQ177" s="76"/>
      <c r="ER177" s="76"/>
      <c r="ES177" s="76"/>
      <c r="ET177" s="76"/>
      <c r="EU177" s="76"/>
      <c r="EV177" s="76"/>
      <c r="EW177" s="76"/>
      <c r="EX177" s="76"/>
      <c r="EY177" s="76"/>
      <c r="EZ177" s="76"/>
      <c r="FA177" s="76"/>
      <c r="FB177" s="76"/>
      <c r="FC177" s="76"/>
      <c r="FD177" s="76"/>
      <c r="FE177" s="76"/>
      <c r="FF177" s="76"/>
      <c r="FG177" s="76"/>
      <c r="FH177" s="76"/>
      <c r="FI177" s="76"/>
      <c r="FJ177" s="76"/>
      <c r="FK177" s="76"/>
      <c r="FL177" s="76"/>
      <c r="FM177" s="76"/>
      <c r="FN177" s="76"/>
      <c r="FO177" s="76"/>
      <c r="FP177" s="76"/>
      <c r="FQ177" s="76"/>
      <c r="FR177" s="76"/>
      <c r="FS177" s="76"/>
      <c r="FT177" s="76"/>
      <c r="FU177" s="76"/>
      <c r="FV177" s="76"/>
      <c r="FW177" s="76"/>
      <c r="FX177" s="76"/>
      <c r="FY177" s="76"/>
      <c r="FZ177" s="76"/>
      <c r="GA177" s="76"/>
      <c r="GB177" s="76"/>
      <c r="GC177" s="76"/>
      <c r="GD177" s="76"/>
      <c r="GE177" s="76"/>
      <c r="GF177" s="76"/>
      <c r="GG177" s="76"/>
      <c r="GH177" s="76"/>
      <c r="GI177" s="76"/>
      <c r="GJ177" s="76"/>
      <c r="GK177" s="76"/>
      <c r="GL177" s="76"/>
      <c r="GM177" s="76"/>
      <c r="GN177" s="76"/>
      <c r="GO177" s="76"/>
      <c r="GP177" s="76"/>
      <c r="GQ177" s="76"/>
      <c r="GR177" s="76"/>
      <c r="GS177" s="76"/>
      <c r="GT177" s="76"/>
      <c r="GU177" s="76"/>
      <c r="GV177" s="76"/>
      <c r="GW177" s="76"/>
      <c r="GX177" s="76"/>
      <c r="GY177" s="76"/>
      <c r="GZ177" s="76"/>
      <c r="HA177" s="76"/>
      <c r="HB177" s="76"/>
      <c r="HC177" s="76"/>
      <c r="HD177" s="76"/>
      <c r="HE177" s="76"/>
      <c r="HF177" s="76"/>
      <c r="HG177" s="76"/>
      <c r="HH177" s="76"/>
      <c r="HI177" s="76"/>
      <c r="HJ177" s="76"/>
      <c r="HK177" s="76"/>
      <c r="HL177" s="76"/>
      <c r="HM177" s="76"/>
      <c r="HN177" s="76"/>
      <c r="HO177" s="76"/>
      <c r="HP177" s="76"/>
      <c r="HQ177" s="76"/>
      <c r="HR177" s="76"/>
      <c r="HS177" s="76"/>
      <c r="HT177" s="76"/>
      <c r="HU177" s="76"/>
      <c r="HV177" s="76"/>
      <c r="HW177" s="76"/>
      <c r="HX177" s="76"/>
      <c r="HY177" s="76"/>
      <c r="HZ177" s="76"/>
      <c r="IA177" s="76"/>
      <c r="IB177" s="76"/>
      <c r="IC177" s="76"/>
      <c r="ID177" s="76"/>
      <c r="IE177" s="76"/>
      <c r="IF177" s="76"/>
      <c r="IG177" s="76"/>
      <c r="IH177" s="76"/>
      <c r="II177" s="76"/>
      <c r="IJ177" s="76"/>
      <c r="IK177" s="76"/>
      <c r="IL177" s="76"/>
      <c r="IM177" s="76"/>
      <c r="IN177" s="76"/>
      <c r="IO177" s="76"/>
      <c r="IP177" s="76"/>
      <c r="IQ177" s="76"/>
      <c r="IR177" s="76"/>
      <c r="IS177" s="76"/>
      <c r="IT177" s="76"/>
      <c r="IU177" s="76"/>
      <c r="IV177" s="76"/>
      <c r="IW177" s="76"/>
      <c r="IX177" s="76"/>
      <c r="IY177" s="76"/>
      <c r="IZ177" s="76"/>
      <c r="JA177" s="76"/>
      <c r="JB177" s="76"/>
      <c r="JC177" s="76"/>
      <c r="JD177" s="76"/>
      <c r="JE177" s="76"/>
      <c r="JF177" s="76"/>
      <c r="JG177" s="76"/>
      <c r="JH177" s="76"/>
      <c r="JI177" s="76"/>
      <c r="JJ177" s="76"/>
      <c r="JK177" s="76"/>
      <c r="JL177" s="76"/>
      <c r="JM177" s="76"/>
      <c r="JN177" s="76"/>
      <c r="JO177" s="76"/>
      <c r="JP177" s="76"/>
      <c r="JQ177" s="76"/>
      <c r="JR177" s="76"/>
      <c r="JS177" s="76"/>
      <c r="JT177" s="76"/>
      <c r="JU177" s="76"/>
      <c r="JV177" s="76"/>
      <c r="JW177" s="76"/>
      <c r="JX177" s="76"/>
      <c r="JY177" s="76"/>
      <c r="JZ177" s="76"/>
      <c r="KA177" s="76"/>
      <c r="KB177" s="76"/>
      <c r="KC177" s="76"/>
      <c r="KD177" s="76"/>
      <c r="KE177" s="76"/>
      <c r="KF177" s="76"/>
      <c r="KG177" s="76"/>
      <c r="KH177" s="76"/>
      <c r="KI177" s="76"/>
      <c r="KJ177" s="76"/>
      <c r="KK177" s="76"/>
      <c r="KL177" s="76"/>
      <c r="KM177" s="76"/>
      <c r="KN177" s="76"/>
      <c r="KO177" s="76"/>
      <c r="KP177" s="76"/>
      <c r="KQ177" s="76"/>
      <c r="KR177" s="76"/>
      <c r="KS177" s="76"/>
      <c r="KT177" s="76"/>
      <c r="KU177" s="76"/>
      <c r="KV177" s="76"/>
      <c r="KW177" s="76"/>
      <c r="KX177" s="76"/>
      <c r="KY177" s="76"/>
      <c r="KZ177" s="76"/>
      <c r="LA177" s="76"/>
      <c r="LB177" s="76"/>
      <c r="LC177" s="76"/>
      <c r="LD177" s="76"/>
      <c r="LE177" s="76"/>
      <c r="LF177" s="76"/>
      <c r="LG177" s="76"/>
      <c r="LH177" s="76"/>
      <c r="LI177" s="76"/>
      <c r="LJ177" s="76"/>
      <c r="LK177" s="76"/>
      <c r="LL177" s="76"/>
      <c r="LM177" s="76"/>
      <c r="LN177" s="76"/>
      <c r="LO177" s="76"/>
      <c r="LP177" s="76"/>
      <c r="LQ177" s="76"/>
      <c r="LR177" s="76"/>
      <c r="LS177" s="76"/>
      <c r="LT177" s="76"/>
      <c r="LU177" s="76"/>
      <c r="LV177" s="76"/>
      <c r="LW177" s="76"/>
      <c r="LX177" s="76"/>
      <c r="LY177" s="76"/>
      <c r="LZ177" s="76"/>
      <c r="MA177" s="76"/>
      <c r="MB177" s="76"/>
      <c r="MC177" s="76"/>
      <c r="MD177" s="76"/>
      <c r="ME177" s="76"/>
      <c r="MF177" s="76"/>
      <c r="MG177" s="76"/>
      <c r="MH177" s="76"/>
      <c r="MI177" s="76"/>
      <c r="MJ177" s="76"/>
      <c r="MK177" s="76"/>
      <c r="ML177" s="76"/>
      <c r="MM177" s="76"/>
      <c r="MN177" s="76"/>
      <c r="MO177" s="76"/>
      <c r="MP177" s="76"/>
      <c r="MQ177" s="76"/>
      <c r="MR177" s="76"/>
      <c r="MS177" s="76"/>
      <c r="MT177" s="76"/>
      <c r="MU177" s="76"/>
      <c r="MV177" s="76"/>
      <c r="MW177" s="76"/>
      <c r="MX177" s="76"/>
      <c r="MY177" s="76"/>
      <c r="MZ177" s="76"/>
      <c r="NA177" s="76"/>
      <c r="NB177" s="76"/>
      <c r="NC177" s="76"/>
      <c r="ND177" s="76"/>
      <c r="NE177" s="76"/>
      <c r="NF177" s="76"/>
      <c r="NG177" s="76"/>
      <c r="NH177" s="76"/>
      <c r="NI177" s="76"/>
      <c r="NJ177" s="76"/>
      <c r="NK177" s="76"/>
      <c r="NL177" s="76"/>
      <c r="NM177" s="76"/>
      <c r="NN177" s="76"/>
      <c r="NO177" s="76"/>
      <c r="NP177" s="76"/>
      <c r="NQ177" s="76"/>
      <c r="NR177" s="76"/>
      <c r="NS177" s="76"/>
      <c r="NT177" s="76"/>
      <c r="NU177" s="76"/>
      <c r="NV177" s="76"/>
      <c r="NW177" s="76"/>
      <c r="NX177" s="76"/>
      <c r="NY177" s="76"/>
      <c r="NZ177" s="76"/>
      <c r="OA177" s="76"/>
      <c r="OB177" s="76"/>
      <c r="OC177" s="76"/>
      <c r="OD177" s="76"/>
      <c r="OE177" s="76"/>
      <c r="OF177" s="76"/>
      <c r="OG177" s="76"/>
      <c r="OH177" s="76"/>
      <c r="OI177" s="76"/>
      <c r="OJ177" s="76"/>
      <c r="OK177" s="76"/>
      <c r="OL177" s="76"/>
      <c r="OM177" s="76"/>
      <c r="ON177" s="76"/>
      <c r="OO177" s="76"/>
      <c r="OP177" s="76"/>
      <c r="OQ177" s="76"/>
      <c r="OR177" s="76"/>
      <c r="OS177" s="76"/>
      <c r="OT177" s="76"/>
      <c r="OU177" s="76"/>
      <c r="OV177" s="76"/>
      <c r="OW177" s="76"/>
      <c r="OX177" s="76"/>
      <c r="OY177" s="76"/>
      <c r="OZ177" s="76"/>
      <c r="PA177" s="76"/>
      <c r="PB177" s="76"/>
      <c r="PC177" s="76"/>
      <c r="PD177" s="76"/>
      <c r="PE177" s="76"/>
      <c r="PF177" s="76"/>
      <c r="PG177" s="76"/>
      <c r="PH177" s="76"/>
      <c r="PI177" s="76"/>
      <c r="PJ177" s="76"/>
      <c r="PK177" s="76"/>
      <c r="PL177" s="76"/>
      <c r="PM177" s="76"/>
      <c r="PN177" s="76"/>
      <c r="PO177" s="76"/>
      <c r="PP177" s="76"/>
      <c r="PQ177" s="76"/>
      <c r="PR177" s="76"/>
      <c r="PS177" s="76"/>
      <c r="PT177" s="76"/>
      <c r="PU177" s="76"/>
      <c r="PV177" s="76"/>
      <c r="PW177" s="76"/>
      <c r="PX177" s="76"/>
      <c r="PY177" s="76"/>
      <c r="PZ177" s="76"/>
      <c r="QA177" s="76"/>
      <c r="QB177" s="76"/>
      <c r="QC177" s="76"/>
      <c r="QD177" s="76"/>
      <c r="QE177" s="76"/>
      <c r="QF177" s="76"/>
      <c r="QG177" s="76"/>
      <c r="QH177" s="76"/>
      <c r="QI177" s="76"/>
      <c r="QJ177" s="76"/>
      <c r="QK177" s="76"/>
      <c r="QL177" s="76"/>
      <c r="QM177" s="76"/>
      <c r="QN177" s="76"/>
      <c r="QO177" s="76"/>
      <c r="QP177" s="76"/>
      <c r="QQ177" s="76"/>
      <c r="QR177" s="76"/>
      <c r="QS177" s="76"/>
      <c r="QT177" s="76"/>
      <c r="QU177" s="76"/>
      <c r="QV177" s="76"/>
      <c r="QW177" s="76"/>
      <c r="QX177" s="76"/>
      <c r="QY177" s="76"/>
      <c r="QZ177" s="76"/>
      <c r="RA177" s="76"/>
      <c r="RB177" s="76"/>
      <c r="RC177" s="76"/>
      <c r="RD177" s="76"/>
      <c r="RE177" s="76"/>
      <c r="RF177" s="76"/>
      <c r="RG177" s="76"/>
      <c r="RH177" s="76"/>
      <c r="RI177" s="76"/>
      <c r="RJ177" s="76"/>
      <c r="RK177" s="76"/>
      <c r="RL177" s="76"/>
      <c r="RM177" s="76"/>
      <c r="RN177" s="76"/>
      <c r="RO177" s="76"/>
      <c r="RP177" s="76"/>
      <c r="RQ177" s="76"/>
      <c r="RR177" s="76"/>
      <c r="RS177" s="76"/>
      <c r="RT177" s="76"/>
      <c r="RU177" s="76"/>
      <c r="RV177" s="76"/>
      <c r="RW177" s="76"/>
      <c r="RX177" s="76"/>
      <c r="RY177" s="76"/>
      <c r="RZ177" s="76"/>
      <c r="SA177" s="76"/>
      <c r="SB177" s="76"/>
      <c r="SC177" s="76"/>
      <c r="SD177" s="76"/>
      <c r="SE177" s="76"/>
      <c r="SF177" s="76"/>
      <c r="SG177" s="76"/>
      <c r="SH177" s="76"/>
      <c r="SI177" s="76"/>
      <c r="SJ177" s="76"/>
      <c r="SK177" s="76"/>
      <c r="SL177" s="76"/>
      <c r="SM177" s="76"/>
      <c r="SN177" s="76"/>
      <c r="SO177" s="76"/>
      <c r="SP177" s="76"/>
      <c r="SQ177" s="76"/>
      <c r="SR177" s="76"/>
      <c r="SS177" s="76"/>
      <c r="ST177" s="76"/>
      <c r="SU177" s="76"/>
      <c r="SV177" s="76"/>
      <c r="SW177" s="76"/>
      <c r="SX177" s="76"/>
      <c r="SY177" s="76"/>
      <c r="SZ177" s="76"/>
      <c r="TA177" s="76"/>
      <c r="TB177" s="76"/>
      <c r="TC177" s="76"/>
      <c r="TD177" s="76"/>
      <c r="TE177" s="76"/>
      <c r="TF177" s="76"/>
      <c r="TG177" s="76"/>
      <c r="TH177" s="76"/>
      <c r="TI177" s="76"/>
      <c r="TJ177" s="76"/>
      <c r="TK177" s="76"/>
      <c r="TL177" s="76"/>
      <c r="TM177" s="76"/>
      <c r="TN177" s="76"/>
      <c r="TO177" s="76"/>
      <c r="TP177" s="76"/>
      <c r="TQ177" s="76"/>
      <c r="TR177" s="76"/>
      <c r="TS177" s="76"/>
      <c r="TT177" s="76"/>
      <c r="TU177" s="76"/>
      <c r="TV177" s="76"/>
      <c r="TW177" s="76"/>
      <c r="TX177" s="76"/>
      <c r="TY177" s="76"/>
      <c r="TZ177" s="76"/>
      <c r="UA177" s="76"/>
      <c r="UB177" s="76"/>
      <c r="UC177" s="76"/>
      <c r="UD177" s="76"/>
      <c r="UE177" s="76"/>
      <c r="UF177" s="76"/>
      <c r="UG177" s="76"/>
      <c r="UH177" s="76"/>
      <c r="UI177" s="76"/>
      <c r="UJ177" s="76"/>
      <c r="UK177" s="76"/>
      <c r="UL177" s="76"/>
      <c r="UM177" s="76"/>
      <c r="UN177" s="76"/>
      <c r="UO177" s="76"/>
      <c r="UP177" s="76"/>
      <c r="UQ177" s="76"/>
      <c r="UR177" s="76"/>
      <c r="US177" s="76"/>
      <c r="UT177" s="76"/>
      <c r="UU177" s="76"/>
      <c r="UV177" s="76"/>
      <c r="UW177" s="76"/>
      <c r="UX177" s="76"/>
      <c r="UY177" s="76"/>
      <c r="UZ177" s="76"/>
      <c r="VA177" s="76"/>
      <c r="VB177" s="76"/>
      <c r="VC177" s="76"/>
      <c r="VD177" s="76"/>
      <c r="VE177" s="76"/>
      <c r="VF177" s="76"/>
      <c r="VG177" s="76"/>
      <c r="VH177" s="76"/>
      <c r="VI177" s="76"/>
      <c r="VJ177" s="76"/>
      <c r="VK177" s="76"/>
      <c r="VL177" s="76"/>
      <c r="VM177" s="76"/>
      <c r="VN177" s="76"/>
      <c r="VO177" s="76"/>
      <c r="VP177" s="76"/>
      <c r="VQ177" s="76"/>
      <c r="VR177" s="76"/>
      <c r="VS177" s="76"/>
      <c r="VT177" s="76"/>
      <c r="VU177" s="76"/>
      <c r="VV177" s="76"/>
      <c r="VW177" s="76"/>
      <c r="VX177" s="76"/>
      <c r="VY177" s="76"/>
      <c r="VZ177" s="76"/>
      <c r="WA177" s="76"/>
      <c r="WB177" s="76"/>
      <c r="WC177" s="76"/>
      <c r="WD177" s="76"/>
      <c r="WE177" s="76"/>
      <c r="WF177" s="76"/>
      <c r="WG177" s="76"/>
      <c r="WH177" s="76"/>
      <c r="WI177" s="76"/>
      <c r="WJ177" s="76"/>
      <c r="WK177" s="76"/>
      <c r="WL177" s="76"/>
      <c r="WM177" s="76"/>
      <c r="WN177" s="76"/>
      <c r="WO177" s="76"/>
      <c r="WP177" s="76"/>
      <c r="WQ177" s="76"/>
      <c r="WR177" s="76"/>
      <c r="WS177" s="76"/>
      <c r="WT177" s="76"/>
      <c r="WU177" s="76"/>
      <c r="WV177" s="76"/>
      <c r="WW177" s="76"/>
      <c r="WX177" s="76"/>
      <c r="WY177" s="76"/>
      <c r="WZ177" s="76"/>
      <c r="XA177" s="76"/>
      <c r="XB177" s="76"/>
      <c r="XC177" s="76"/>
      <c r="XD177" s="76"/>
      <c r="XE177" s="76"/>
      <c r="XF177" s="76"/>
      <c r="XG177" s="76"/>
      <c r="XH177" s="76"/>
      <c r="XI177" s="76"/>
      <c r="XJ177" s="76"/>
      <c r="XK177" s="76"/>
      <c r="XL177" s="76"/>
      <c r="XM177" s="76"/>
      <c r="XN177" s="76"/>
      <c r="XO177" s="76"/>
      <c r="XP177" s="76"/>
      <c r="XQ177" s="76"/>
      <c r="XR177" s="76"/>
      <c r="XS177" s="76"/>
      <c r="XT177" s="76"/>
      <c r="XU177" s="76"/>
      <c r="XV177" s="76"/>
      <c r="XW177" s="76"/>
      <c r="XX177" s="76"/>
      <c r="XY177" s="76"/>
      <c r="XZ177" s="76"/>
      <c r="YA177" s="76"/>
      <c r="YB177" s="76"/>
      <c r="YC177" s="76"/>
      <c r="YD177" s="76"/>
      <c r="YE177" s="76"/>
      <c r="YF177" s="76"/>
      <c r="YG177" s="76"/>
      <c r="YH177" s="76"/>
      <c r="YI177" s="76"/>
      <c r="YJ177" s="76"/>
      <c r="YK177" s="76"/>
      <c r="YL177" s="76"/>
      <c r="YM177" s="76"/>
      <c r="YN177" s="76"/>
      <c r="YO177" s="76"/>
      <c r="YP177" s="76"/>
      <c r="YQ177" s="76"/>
      <c r="YR177" s="76"/>
      <c r="YS177" s="76"/>
      <c r="YT177" s="76"/>
      <c r="YU177" s="76"/>
      <c r="YV177" s="76"/>
      <c r="YW177" s="76"/>
      <c r="YX177" s="76"/>
      <c r="YY177" s="76"/>
      <c r="YZ177" s="76"/>
      <c r="ZA177" s="76"/>
      <c r="ZB177" s="76"/>
      <c r="ZC177" s="76"/>
      <c r="ZD177" s="76"/>
      <c r="ZE177" s="76"/>
      <c r="ZF177" s="76"/>
      <c r="ZG177" s="76"/>
      <c r="ZH177" s="76"/>
      <c r="ZI177" s="76"/>
      <c r="ZJ177" s="76"/>
      <c r="ZK177" s="76"/>
      <c r="ZL177" s="76"/>
      <c r="ZM177" s="76"/>
      <c r="ZN177" s="76"/>
      <c r="ZO177" s="76"/>
      <c r="ZP177" s="76"/>
      <c r="ZQ177" s="76"/>
      <c r="ZR177" s="76"/>
      <c r="ZS177" s="76"/>
      <c r="ZT177" s="76"/>
      <c r="ZU177" s="76"/>
      <c r="ZV177" s="76"/>
      <c r="ZW177" s="76"/>
      <c r="ZX177" s="76"/>
      <c r="ZY177" s="76"/>
      <c r="ZZ177" s="76"/>
      <c r="AAA177" s="76"/>
      <c r="AAB177" s="76"/>
      <c r="AAC177" s="76"/>
      <c r="AAD177" s="76"/>
      <c r="AAE177" s="76"/>
      <c r="AAF177" s="76"/>
      <c r="AAG177" s="76"/>
      <c r="AAH177" s="76"/>
      <c r="AAI177" s="76"/>
      <c r="AAJ177" s="76"/>
      <c r="AAK177" s="76"/>
      <c r="AAL177" s="76"/>
      <c r="AAM177" s="76"/>
      <c r="AAN177" s="76"/>
      <c r="AAO177" s="76"/>
      <c r="AAP177" s="76"/>
      <c r="AAQ177" s="76"/>
      <c r="AAR177" s="76"/>
      <c r="AAS177" s="76"/>
      <c r="AAT177" s="76"/>
      <c r="AAU177" s="76"/>
      <c r="AAV177" s="76"/>
      <c r="AAW177" s="76"/>
      <c r="AAX177" s="76"/>
      <c r="AAY177" s="76"/>
      <c r="AAZ177" s="76"/>
      <c r="ABA177" s="76"/>
      <c r="ABB177" s="76"/>
      <c r="ABC177" s="76"/>
      <c r="ABD177" s="76"/>
      <c r="ABE177" s="76"/>
      <c r="ABF177" s="76"/>
      <c r="ABG177" s="76"/>
      <c r="ABH177" s="76"/>
      <c r="ABI177" s="76"/>
      <c r="ABJ177" s="76"/>
      <c r="ABK177" s="76"/>
      <c r="ABL177" s="76"/>
      <c r="ABM177" s="76"/>
      <c r="ABN177" s="76"/>
      <c r="ABO177" s="76"/>
      <c r="ABP177" s="76"/>
      <c r="ABQ177" s="76"/>
      <c r="ABR177" s="76"/>
      <c r="ABS177" s="76"/>
      <c r="ABT177" s="76"/>
      <c r="ABU177" s="76"/>
      <c r="ABV177" s="76"/>
      <c r="ABW177" s="76"/>
      <c r="ABX177" s="76"/>
      <c r="ABY177" s="76"/>
      <c r="ABZ177" s="76"/>
      <c r="ACA177" s="76"/>
      <c r="ACB177" s="76"/>
      <c r="ACC177" s="76"/>
      <c r="ACD177" s="76"/>
      <c r="ACE177" s="76"/>
      <c r="ACF177" s="76"/>
      <c r="ACG177" s="76"/>
      <c r="ACH177" s="76"/>
      <c r="ACI177" s="76"/>
      <c r="ACJ177" s="76"/>
      <c r="ACK177" s="76"/>
      <c r="ACL177" s="76"/>
      <c r="ACM177" s="76"/>
      <c r="ACN177" s="76"/>
      <c r="ACO177" s="76"/>
      <c r="ACP177" s="76"/>
      <c r="ACQ177" s="76"/>
      <c r="ACR177" s="76"/>
      <c r="ACS177" s="76"/>
      <c r="ACT177" s="76"/>
      <c r="ACU177" s="76"/>
      <c r="ACV177" s="76"/>
      <c r="ACW177" s="76"/>
      <c r="ACX177" s="76"/>
      <c r="ACY177" s="76"/>
      <c r="ACZ177" s="76"/>
      <c r="ADA177" s="76"/>
      <c r="ADB177" s="76"/>
      <c r="ADC177" s="76"/>
      <c r="ADD177" s="76"/>
      <c r="ADE177" s="76"/>
      <c r="ADF177" s="76"/>
      <c r="ADG177" s="76"/>
      <c r="ADH177" s="76"/>
      <c r="ADI177" s="76"/>
      <c r="ADJ177" s="76"/>
      <c r="ADK177" s="76"/>
      <c r="ADL177" s="76"/>
      <c r="ADM177" s="76"/>
      <c r="ADN177" s="76"/>
      <c r="ADO177" s="76"/>
      <c r="ADP177" s="76"/>
      <c r="ADQ177" s="76"/>
      <c r="ADR177" s="76"/>
      <c r="ADS177" s="76"/>
      <c r="ADT177" s="76"/>
      <c r="ADU177" s="76"/>
      <c r="ADV177" s="76"/>
      <c r="ADW177" s="76"/>
      <c r="ADX177" s="76"/>
      <c r="ADY177" s="76"/>
      <c r="ADZ177" s="76"/>
      <c r="AEA177" s="76"/>
      <c r="AEB177" s="76"/>
      <c r="AEC177" s="76"/>
      <c r="AED177" s="76"/>
      <c r="AEE177" s="76"/>
      <c r="AEF177" s="76"/>
      <c r="AEG177" s="76"/>
      <c r="AEH177" s="76"/>
      <c r="AEI177" s="76"/>
      <c r="AEJ177" s="76"/>
      <c r="AEK177" s="76"/>
      <c r="AEL177" s="76"/>
      <c r="AEM177" s="76"/>
      <c r="AEN177" s="76"/>
      <c r="AEO177" s="76"/>
      <c r="AEP177" s="76"/>
      <c r="AEQ177" s="76"/>
      <c r="AER177" s="76"/>
      <c r="AES177" s="76"/>
      <c r="AET177" s="76"/>
      <c r="AEU177" s="76"/>
      <c r="AEV177" s="76"/>
      <c r="AEW177" s="76"/>
      <c r="AEX177" s="76"/>
      <c r="AEY177" s="76"/>
      <c r="AEZ177" s="76"/>
      <c r="AFA177" s="76"/>
      <c r="AFB177" s="76"/>
      <c r="AFC177" s="76"/>
      <c r="AFD177" s="76"/>
      <c r="AFE177" s="76"/>
      <c r="AFF177" s="76"/>
      <c r="AFG177" s="76"/>
      <c r="AFH177" s="76"/>
      <c r="AFI177" s="76"/>
      <c r="AFJ177" s="76"/>
      <c r="AFK177" s="76"/>
      <c r="AFL177" s="76"/>
      <c r="AFM177" s="76"/>
      <c r="AFN177" s="76"/>
      <c r="AFO177" s="76"/>
      <c r="AFP177" s="76"/>
      <c r="AFQ177" s="76"/>
      <c r="AFR177" s="76"/>
      <c r="AFS177" s="76"/>
      <c r="AFT177" s="76"/>
      <c r="AFU177" s="76"/>
      <c r="AFV177" s="76"/>
      <c r="AFW177" s="76"/>
      <c r="AFX177" s="76"/>
      <c r="AFY177" s="76"/>
      <c r="AFZ177" s="76"/>
      <c r="AGA177" s="76"/>
      <c r="AGB177" s="76"/>
      <c r="AGC177" s="76"/>
      <c r="AGD177" s="76"/>
      <c r="AGE177" s="76"/>
      <c r="AGF177" s="76"/>
      <c r="AGG177" s="76"/>
      <c r="AGH177" s="76"/>
      <c r="AGI177" s="76"/>
      <c r="AGJ177" s="76"/>
      <c r="AGK177" s="76"/>
      <c r="AGL177" s="76"/>
      <c r="AGM177" s="76"/>
      <c r="AGN177" s="76"/>
      <c r="AGO177" s="76"/>
      <c r="AGP177" s="76"/>
      <c r="AGQ177" s="76"/>
      <c r="AGR177" s="76"/>
      <c r="AGS177" s="76"/>
      <c r="AGT177" s="76"/>
      <c r="AGU177" s="76"/>
      <c r="AGV177" s="76"/>
      <c r="AGW177" s="76"/>
      <c r="AGX177" s="76"/>
      <c r="AGY177" s="76"/>
      <c r="AGZ177" s="76"/>
      <c r="AHA177" s="76"/>
      <c r="AHB177" s="76"/>
      <c r="AHC177" s="76"/>
      <c r="AHD177" s="76"/>
      <c r="AHE177" s="76"/>
      <c r="AHF177" s="76"/>
      <c r="AHG177" s="76"/>
      <c r="AHH177" s="76"/>
      <c r="AHI177" s="76"/>
      <c r="AHJ177" s="76"/>
      <c r="AHK177" s="76"/>
      <c r="AHL177" s="76"/>
      <c r="AHM177" s="76"/>
      <c r="AHN177" s="76"/>
      <c r="AHO177" s="76"/>
      <c r="AHP177" s="76"/>
      <c r="AHQ177" s="76"/>
      <c r="AHR177" s="76"/>
      <c r="AHS177" s="76"/>
      <c r="AHT177" s="76"/>
      <c r="AHU177" s="76"/>
      <c r="AHV177" s="76"/>
      <c r="AHW177" s="76"/>
      <c r="AHX177" s="76"/>
      <c r="AHY177" s="76"/>
      <c r="AHZ177" s="76"/>
      <c r="AIA177" s="76"/>
      <c r="AIB177" s="76"/>
      <c r="AIC177" s="76"/>
      <c r="AID177" s="76"/>
      <c r="AIE177" s="76"/>
      <c r="AIF177" s="76"/>
      <c r="AIG177" s="76"/>
      <c r="AIH177" s="76"/>
      <c r="AII177" s="76"/>
      <c r="AIJ177" s="76"/>
      <c r="AIK177" s="76"/>
      <c r="AIL177" s="76"/>
      <c r="AIM177" s="76"/>
      <c r="AIN177" s="76"/>
      <c r="AIO177" s="76"/>
      <c r="AIP177" s="76"/>
      <c r="AIQ177" s="76"/>
      <c r="AIR177" s="76"/>
      <c r="AIS177" s="76"/>
      <c r="AIT177" s="76"/>
      <c r="AIU177" s="76"/>
      <c r="AIV177" s="76"/>
      <c r="AIW177" s="76"/>
      <c r="AIX177" s="76"/>
      <c r="AIY177" s="76"/>
      <c r="AIZ177" s="76"/>
      <c r="AJA177" s="76"/>
      <c r="AJB177" s="76"/>
      <c r="AJC177" s="76"/>
      <c r="AJD177" s="76"/>
      <c r="AJE177" s="76"/>
      <c r="AJF177" s="76"/>
      <c r="AJG177" s="76"/>
      <c r="AJH177" s="76"/>
      <c r="AJI177" s="76"/>
      <c r="AJJ177" s="76"/>
      <c r="AJK177" s="76"/>
      <c r="AJL177" s="76"/>
      <c r="AJM177" s="76"/>
      <c r="AJN177" s="76"/>
      <c r="AJO177" s="76"/>
      <c r="AJP177" s="76"/>
      <c r="AJQ177" s="76"/>
      <c r="AJR177" s="76"/>
      <c r="AJS177" s="76"/>
      <c r="AJT177" s="76"/>
      <c r="AJU177" s="76"/>
      <c r="AJV177" s="76"/>
      <c r="AJW177" s="76"/>
      <c r="AJX177" s="76"/>
      <c r="AJY177" s="76"/>
      <c r="AJZ177" s="76"/>
      <c r="AKA177" s="76"/>
      <c r="AKB177" s="76"/>
      <c r="AKC177" s="76"/>
      <c r="AKD177" s="76"/>
      <c r="AKE177" s="76"/>
      <c r="AKF177" s="76"/>
      <c r="AKG177" s="76"/>
      <c r="AKH177" s="76"/>
      <c r="AKI177" s="76"/>
      <c r="AKJ177" s="76"/>
      <c r="AKK177" s="76"/>
      <c r="AKL177" s="76"/>
      <c r="AKM177" s="76"/>
      <c r="AKN177" s="76"/>
      <c r="AKO177" s="76"/>
      <c r="AKP177" s="76"/>
      <c r="AKQ177" s="76"/>
      <c r="AKR177" s="76"/>
      <c r="AKS177" s="76"/>
      <c r="AKT177" s="76"/>
      <c r="AKU177" s="76"/>
      <c r="AKV177" s="76"/>
      <c r="AKW177" s="76"/>
      <c r="AKX177" s="76"/>
      <c r="AKY177" s="76"/>
      <c r="AKZ177" s="76"/>
      <c r="ALA177" s="76"/>
      <c r="ALB177" s="76"/>
      <c r="ALC177" s="76"/>
      <c r="ALD177" s="76"/>
      <c r="ALE177" s="76"/>
      <c r="ALF177" s="76"/>
      <c r="ALG177" s="76"/>
      <c r="ALH177" s="76"/>
      <c r="ALI177" s="76"/>
      <c r="ALJ177" s="76"/>
      <c r="ALK177" s="76"/>
      <c r="ALL177" s="76"/>
      <c r="ALM177" s="76"/>
      <c r="ALN177" s="76"/>
      <c r="ALO177" s="76"/>
      <c r="ALP177" s="76"/>
      <c r="ALQ177" s="76"/>
      <c r="ALR177" s="76"/>
      <c r="ALS177" s="76"/>
      <c r="ALT177" s="76"/>
      <c r="ALU177" s="76"/>
      <c r="ALV177" s="76"/>
      <c r="ALW177" s="76"/>
      <c r="ALX177" s="76"/>
      <c r="ALY177" s="76"/>
      <c r="ALZ177" s="76"/>
      <c r="AMA177" s="76"/>
      <c r="AMB177" s="76"/>
      <c r="AMC177" s="76"/>
      <c r="AMD177" s="76"/>
      <c r="AME177" s="76"/>
    </row>
    <row r="178" spans="1:1019" s="80" customFormat="1" ht="25.5">
      <c r="A178" s="20" t="s">
        <v>286</v>
      </c>
      <c r="B178" s="21">
        <v>5213343</v>
      </c>
      <c r="C178" s="21" t="s">
        <v>96</v>
      </c>
      <c r="D178" s="71" t="s">
        <v>71</v>
      </c>
      <c r="E178" s="22" t="s">
        <v>72</v>
      </c>
      <c r="F178" s="59">
        <v>40</v>
      </c>
      <c r="G178" s="23">
        <v>4.1399999999999997</v>
      </c>
      <c r="H178" s="69">
        <f t="shared" si="62"/>
        <v>0.21229999999999999</v>
      </c>
      <c r="I178" s="23">
        <f t="shared" si="63"/>
        <v>5.0199999999999996</v>
      </c>
      <c r="J178" s="23">
        <f t="shared" si="64"/>
        <v>200.8</v>
      </c>
      <c r="K178" s="78">
        <f t="shared" si="65"/>
        <v>165.6</v>
      </c>
      <c r="L178" s="76"/>
      <c r="M178" s="79"/>
      <c r="N178" s="76"/>
      <c r="O178" s="76"/>
      <c r="P178" s="76"/>
      <c r="Q178" s="76"/>
      <c r="R178" s="76"/>
      <c r="S178" s="76"/>
      <c r="T178" s="76"/>
      <c r="U178" s="76"/>
      <c r="V178" s="76"/>
      <c r="W178" s="76"/>
      <c r="X178" s="76"/>
      <c r="Y178" s="76"/>
      <c r="Z178" s="76"/>
      <c r="AA178" s="76"/>
      <c r="AB178" s="76"/>
      <c r="AC178" s="76"/>
      <c r="AD178" s="76"/>
      <c r="AE178" s="76"/>
      <c r="AF178" s="76"/>
      <c r="AG178" s="76"/>
      <c r="AH178" s="76"/>
      <c r="AI178" s="76"/>
      <c r="AJ178" s="76"/>
      <c r="AK178" s="76"/>
      <c r="AL178" s="76"/>
      <c r="AM178" s="76"/>
      <c r="AN178" s="76"/>
      <c r="AO178" s="76"/>
      <c r="AP178" s="76"/>
      <c r="AQ178" s="76"/>
      <c r="AR178" s="76"/>
      <c r="AS178" s="76"/>
      <c r="AT178" s="76"/>
      <c r="AU178" s="76"/>
      <c r="AV178" s="76"/>
      <c r="AW178" s="76"/>
      <c r="AX178" s="76"/>
      <c r="AY178" s="76"/>
      <c r="AZ178" s="76"/>
      <c r="BA178" s="76"/>
      <c r="BB178" s="76"/>
      <c r="BC178" s="76"/>
      <c r="BD178" s="76"/>
      <c r="BE178" s="76"/>
      <c r="BF178" s="76"/>
      <c r="BG178" s="76"/>
      <c r="BH178" s="76"/>
      <c r="BI178" s="76"/>
      <c r="BJ178" s="76"/>
      <c r="BK178" s="76"/>
      <c r="BL178" s="76"/>
      <c r="BM178" s="76"/>
      <c r="BN178" s="76"/>
      <c r="BO178" s="76"/>
      <c r="BP178" s="76"/>
      <c r="BQ178" s="76"/>
      <c r="BR178" s="76"/>
      <c r="BS178" s="76"/>
      <c r="BT178" s="76"/>
      <c r="BU178" s="76"/>
      <c r="BV178" s="76"/>
      <c r="BW178" s="76"/>
      <c r="BX178" s="76"/>
      <c r="BY178" s="76"/>
      <c r="BZ178" s="76"/>
      <c r="CA178" s="76"/>
      <c r="CB178" s="76"/>
      <c r="CC178" s="76"/>
      <c r="CD178" s="76"/>
      <c r="CE178" s="76"/>
      <c r="CF178" s="76"/>
      <c r="CG178" s="76"/>
      <c r="CH178" s="76"/>
      <c r="CI178" s="76"/>
      <c r="CJ178" s="76"/>
      <c r="CK178" s="76"/>
      <c r="CL178" s="76"/>
      <c r="CM178" s="76"/>
      <c r="CN178" s="76"/>
      <c r="CO178" s="76"/>
      <c r="CP178" s="76"/>
      <c r="CQ178" s="76"/>
      <c r="CR178" s="76"/>
      <c r="CS178" s="76"/>
      <c r="CT178" s="76"/>
      <c r="CU178" s="76"/>
      <c r="CV178" s="76"/>
      <c r="CW178" s="76"/>
      <c r="CX178" s="76"/>
      <c r="CY178" s="76"/>
      <c r="CZ178" s="76"/>
      <c r="DA178" s="76"/>
      <c r="DB178" s="76"/>
      <c r="DC178" s="76"/>
      <c r="DD178" s="76"/>
      <c r="DE178" s="76"/>
      <c r="DF178" s="76"/>
      <c r="DG178" s="76"/>
      <c r="DH178" s="76"/>
      <c r="DI178" s="76"/>
      <c r="DJ178" s="76"/>
      <c r="DK178" s="76"/>
      <c r="DL178" s="76"/>
      <c r="DM178" s="76"/>
      <c r="DN178" s="76"/>
      <c r="DO178" s="76"/>
      <c r="DP178" s="76"/>
      <c r="DQ178" s="76"/>
      <c r="DR178" s="76"/>
      <c r="DS178" s="76"/>
      <c r="DT178" s="76"/>
      <c r="DU178" s="76"/>
      <c r="DV178" s="76"/>
      <c r="DW178" s="76"/>
      <c r="DX178" s="76"/>
      <c r="DY178" s="76"/>
      <c r="DZ178" s="76"/>
      <c r="EA178" s="76"/>
      <c r="EB178" s="76"/>
      <c r="EC178" s="76"/>
      <c r="ED178" s="76"/>
      <c r="EE178" s="76"/>
      <c r="EF178" s="76"/>
      <c r="EG178" s="76"/>
      <c r="EH178" s="76"/>
      <c r="EI178" s="76"/>
      <c r="EJ178" s="76"/>
      <c r="EK178" s="76"/>
      <c r="EL178" s="76"/>
      <c r="EM178" s="76"/>
      <c r="EN178" s="76"/>
      <c r="EO178" s="76"/>
      <c r="EP178" s="76"/>
      <c r="EQ178" s="76"/>
      <c r="ER178" s="76"/>
      <c r="ES178" s="76"/>
      <c r="ET178" s="76"/>
      <c r="EU178" s="76"/>
      <c r="EV178" s="76"/>
      <c r="EW178" s="76"/>
      <c r="EX178" s="76"/>
      <c r="EY178" s="76"/>
      <c r="EZ178" s="76"/>
      <c r="FA178" s="76"/>
      <c r="FB178" s="76"/>
      <c r="FC178" s="76"/>
      <c r="FD178" s="76"/>
      <c r="FE178" s="76"/>
      <c r="FF178" s="76"/>
      <c r="FG178" s="76"/>
      <c r="FH178" s="76"/>
      <c r="FI178" s="76"/>
      <c r="FJ178" s="76"/>
      <c r="FK178" s="76"/>
      <c r="FL178" s="76"/>
      <c r="FM178" s="76"/>
      <c r="FN178" s="76"/>
      <c r="FO178" s="76"/>
      <c r="FP178" s="76"/>
      <c r="FQ178" s="76"/>
      <c r="FR178" s="76"/>
      <c r="FS178" s="76"/>
      <c r="FT178" s="76"/>
      <c r="FU178" s="76"/>
      <c r="FV178" s="76"/>
      <c r="FW178" s="76"/>
      <c r="FX178" s="76"/>
      <c r="FY178" s="76"/>
      <c r="FZ178" s="76"/>
      <c r="GA178" s="76"/>
      <c r="GB178" s="76"/>
      <c r="GC178" s="76"/>
      <c r="GD178" s="76"/>
      <c r="GE178" s="76"/>
      <c r="GF178" s="76"/>
      <c r="GG178" s="76"/>
      <c r="GH178" s="76"/>
      <c r="GI178" s="76"/>
      <c r="GJ178" s="76"/>
      <c r="GK178" s="76"/>
      <c r="GL178" s="76"/>
      <c r="GM178" s="76"/>
      <c r="GN178" s="76"/>
      <c r="GO178" s="76"/>
      <c r="GP178" s="76"/>
      <c r="GQ178" s="76"/>
      <c r="GR178" s="76"/>
      <c r="GS178" s="76"/>
      <c r="GT178" s="76"/>
      <c r="GU178" s="76"/>
      <c r="GV178" s="76"/>
      <c r="GW178" s="76"/>
      <c r="GX178" s="76"/>
      <c r="GY178" s="76"/>
      <c r="GZ178" s="76"/>
      <c r="HA178" s="76"/>
      <c r="HB178" s="76"/>
      <c r="HC178" s="76"/>
      <c r="HD178" s="76"/>
      <c r="HE178" s="76"/>
      <c r="HF178" s="76"/>
      <c r="HG178" s="76"/>
      <c r="HH178" s="76"/>
      <c r="HI178" s="76"/>
      <c r="HJ178" s="76"/>
      <c r="HK178" s="76"/>
      <c r="HL178" s="76"/>
      <c r="HM178" s="76"/>
      <c r="HN178" s="76"/>
      <c r="HO178" s="76"/>
      <c r="HP178" s="76"/>
      <c r="HQ178" s="76"/>
      <c r="HR178" s="76"/>
      <c r="HS178" s="76"/>
      <c r="HT178" s="76"/>
      <c r="HU178" s="76"/>
      <c r="HV178" s="76"/>
      <c r="HW178" s="76"/>
      <c r="HX178" s="76"/>
      <c r="HY178" s="76"/>
      <c r="HZ178" s="76"/>
      <c r="IA178" s="76"/>
      <c r="IB178" s="76"/>
      <c r="IC178" s="76"/>
      <c r="ID178" s="76"/>
      <c r="IE178" s="76"/>
      <c r="IF178" s="76"/>
      <c r="IG178" s="76"/>
      <c r="IH178" s="76"/>
      <c r="II178" s="76"/>
      <c r="IJ178" s="76"/>
      <c r="IK178" s="76"/>
      <c r="IL178" s="76"/>
      <c r="IM178" s="76"/>
      <c r="IN178" s="76"/>
      <c r="IO178" s="76"/>
      <c r="IP178" s="76"/>
      <c r="IQ178" s="76"/>
      <c r="IR178" s="76"/>
      <c r="IS178" s="76"/>
      <c r="IT178" s="76"/>
      <c r="IU178" s="76"/>
      <c r="IV178" s="76"/>
      <c r="IW178" s="76"/>
      <c r="IX178" s="76"/>
      <c r="IY178" s="76"/>
      <c r="IZ178" s="76"/>
      <c r="JA178" s="76"/>
      <c r="JB178" s="76"/>
      <c r="JC178" s="76"/>
      <c r="JD178" s="76"/>
      <c r="JE178" s="76"/>
      <c r="JF178" s="76"/>
      <c r="JG178" s="76"/>
      <c r="JH178" s="76"/>
      <c r="JI178" s="76"/>
      <c r="JJ178" s="76"/>
      <c r="JK178" s="76"/>
      <c r="JL178" s="76"/>
      <c r="JM178" s="76"/>
      <c r="JN178" s="76"/>
      <c r="JO178" s="76"/>
      <c r="JP178" s="76"/>
      <c r="JQ178" s="76"/>
      <c r="JR178" s="76"/>
      <c r="JS178" s="76"/>
      <c r="JT178" s="76"/>
      <c r="JU178" s="76"/>
      <c r="JV178" s="76"/>
      <c r="JW178" s="76"/>
      <c r="JX178" s="76"/>
      <c r="JY178" s="76"/>
      <c r="JZ178" s="76"/>
      <c r="KA178" s="76"/>
      <c r="KB178" s="76"/>
      <c r="KC178" s="76"/>
      <c r="KD178" s="76"/>
      <c r="KE178" s="76"/>
      <c r="KF178" s="76"/>
      <c r="KG178" s="76"/>
      <c r="KH178" s="76"/>
      <c r="KI178" s="76"/>
      <c r="KJ178" s="76"/>
      <c r="KK178" s="76"/>
      <c r="KL178" s="76"/>
      <c r="KM178" s="76"/>
      <c r="KN178" s="76"/>
      <c r="KO178" s="76"/>
      <c r="KP178" s="76"/>
      <c r="KQ178" s="76"/>
      <c r="KR178" s="76"/>
      <c r="KS178" s="76"/>
      <c r="KT178" s="76"/>
      <c r="KU178" s="76"/>
      <c r="KV178" s="76"/>
      <c r="KW178" s="76"/>
      <c r="KX178" s="76"/>
      <c r="KY178" s="76"/>
      <c r="KZ178" s="76"/>
      <c r="LA178" s="76"/>
      <c r="LB178" s="76"/>
      <c r="LC178" s="76"/>
      <c r="LD178" s="76"/>
      <c r="LE178" s="76"/>
      <c r="LF178" s="76"/>
      <c r="LG178" s="76"/>
      <c r="LH178" s="76"/>
      <c r="LI178" s="76"/>
      <c r="LJ178" s="76"/>
      <c r="LK178" s="76"/>
      <c r="LL178" s="76"/>
      <c r="LM178" s="76"/>
      <c r="LN178" s="76"/>
      <c r="LO178" s="76"/>
      <c r="LP178" s="76"/>
      <c r="LQ178" s="76"/>
      <c r="LR178" s="76"/>
      <c r="LS178" s="76"/>
      <c r="LT178" s="76"/>
      <c r="LU178" s="76"/>
      <c r="LV178" s="76"/>
      <c r="LW178" s="76"/>
      <c r="LX178" s="76"/>
      <c r="LY178" s="76"/>
      <c r="LZ178" s="76"/>
      <c r="MA178" s="76"/>
      <c r="MB178" s="76"/>
      <c r="MC178" s="76"/>
      <c r="MD178" s="76"/>
      <c r="ME178" s="76"/>
      <c r="MF178" s="76"/>
      <c r="MG178" s="76"/>
      <c r="MH178" s="76"/>
      <c r="MI178" s="76"/>
      <c r="MJ178" s="76"/>
      <c r="MK178" s="76"/>
      <c r="ML178" s="76"/>
      <c r="MM178" s="76"/>
      <c r="MN178" s="76"/>
      <c r="MO178" s="76"/>
      <c r="MP178" s="76"/>
      <c r="MQ178" s="76"/>
      <c r="MR178" s="76"/>
      <c r="MS178" s="76"/>
      <c r="MT178" s="76"/>
      <c r="MU178" s="76"/>
      <c r="MV178" s="76"/>
      <c r="MW178" s="76"/>
      <c r="MX178" s="76"/>
      <c r="MY178" s="76"/>
      <c r="MZ178" s="76"/>
      <c r="NA178" s="76"/>
      <c r="NB178" s="76"/>
      <c r="NC178" s="76"/>
      <c r="ND178" s="76"/>
      <c r="NE178" s="76"/>
      <c r="NF178" s="76"/>
      <c r="NG178" s="76"/>
      <c r="NH178" s="76"/>
      <c r="NI178" s="76"/>
      <c r="NJ178" s="76"/>
      <c r="NK178" s="76"/>
      <c r="NL178" s="76"/>
      <c r="NM178" s="76"/>
      <c r="NN178" s="76"/>
      <c r="NO178" s="76"/>
      <c r="NP178" s="76"/>
      <c r="NQ178" s="76"/>
      <c r="NR178" s="76"/>
      <c r="NS178" s="76"/>
      <c r="NT178" s="76"/>
      <c r="NU178" s="76"/>
      <c r="NV178" s="76"/>
      <c r="NW178" s="76"/>
      <c r="NX178" s="76"/>
      <c r="NY178" s="76"/>
      <c r="NZ178" s="76"/>
      <c r="OA178" s="76"/>
      <c r="OB178" s="76"/>
      <c r="OC178" s="76"/>
      <c r="OD178" s="76"/>
      <c r="OE178" s="76"/>
      <c r="OF178" s="76"/>
      <c r="OG178" s="76"/>
      <c r="OH178" s="76"/>
      <c r="OI178" s="76"/>
      <c r="OJ178" s="76"/>
      <c r="OK178" s="76"/>
      <c r="OL178" s="76"/>
      <c r="OM178" s="76"/>
      <c r="ON178" s="76"/>
      <c r="OO178" s="76"/>
      <c r="OP178" s="76"/>
      <c r="OQ178" s="76"/>
      <c r="OR178" s="76"/>
      <c r="OS178" s="76"/>
      <c r="OT178" s="76"/>
      <c r="OU178" s="76"/>
      <c r="OV178" s="76"/>
      <c r="OW178" s="76"/>
      <c r="OX178" s="76"/>
      <c r="OY178" s="76"/>
      <c r="OZ178" s="76"/>
      <c r="PA178" s="76"/>
      <c r="PB178" s="76"/>
      <c r="PC178" s="76"/>
      <c r="PD178" s="76"/>
      <c r="PE178" s="76"/>
      <c r="PF178" s="76"/>
      <c r="PG178" s="76"/>
      <c r="PH178" s="76"/>
      <c r="PI178" s="76"/>
      <c r="PJ178" s="76"/>
      <c r="PK178" s="76"/>
      <c r="PL178" s="76"/>
      <c r="PM178" s="76"/>
      <c r="PN178" s="76"/>
      <c r="PO178" s="76"/>
      <c r="PP178" s="76"/>
      <c r="PQ178" s="76"/>
      <c r="PR178" s="76"/>
      <c r="PS178" s="76"/>
      <c r="PT178" s="76"/>
      <c r="PU178" s="76"/>
      <c r="PV178" s="76"/>
      <c r="PW178" s="76"/>
      <c r="PX178" s="76"/>
      <c r="PY178" s="76"/>
      <c r="PZ178" s="76"/>
      <c r="QA178" s="76"/>
      <c r="QB178" s="76"/>
      <c r="QC178" s="76"/>
      <c r="QD178" s="76"/>
      <c r="QE178" s="76"/>
      <c r="QF178" s="76"/>
      <c r="QG178" s="76"/>
      <c r="QH178" s="76"/>
      <c r="QI178" s="76"/>
      <c r="QJ178" s="76"/>
      <c r="QK178" s="76"/>
      <c r="QL178" s="76"/>
      <c r="QM178" s="76"/>
      <c r="QN178" s="76"/>
      <c r="QO178" s="76"/>
      <c r="QP178" s="76"/>
      <c r="QQ178" s="76"/>
      <c r="QR178" s="76"/>
      <c r="QS178" s="76"/>
      <c r="QT178" s="76"/>
      <c r="QU178" s="76"/>
      <c r="QV178" s="76"/>
      <c r="QW178" s="76"/>
      <c r="QX178" s="76"/>
      <c r="QY178" s="76"/>
      <c r="QZ178" s="76"/>
      <c r="RA178" s="76"/>
      <c r="RB178" s="76"/>
      <c r="RC178" s="76"/>
      <c r="RD178" s="76"/>
      <c r="RE178" s="76"/>
      <c r="RF178" s="76"/>
      <c r="RG178" s="76"/>
      <c r="RH178" s="76"/>
      <c r="RI178" s="76"/>
      <c r="RJ178" s="76"/>
      <c r="RK178" s="76"/>
      <c r="RL178" s="76"/>
      <c r="RM178" s="76"/>
      <c r="RN178" s="76"/>
      <c r="RO178" s="76"/>
      <c r="RP178" s="76"/>
      <c r="RQ178" s="76"/>
      <c r="RR178" s="76"/>
      <c r="RS178" s="76"/>
      <c r="RT178" s="76"/>
      <c r="RU178" s="76"/>
      <c r="RV178" s="76"/>
      <c r="RW178" s="76"/>
      <c r="RX178" s="76"/>
      <c r="RY178" s="76"/>
      <c r="RZ178" s="76"/>
      <c r="SA178" s="76"/>
      <c r="SB178" s="76"/>
      <c r="SC178" s="76"/>
      <c r="SD178" s="76"/>
      <c r="SE178" s="76"/>
      <c r="SF178" s="76"/>
      <c r="SG178" s="76"/>
      <c r="SH178" s="76"/>
      <c r="SI178" s="76"/>
      <c r="SJ178" s="76"/>
      <c r="SK178" s="76"/>
      <c r="SL178" s="76"/>
      <c r="SM178" s="76"/>
      <c r="SN178" s="76"/>
      <c r="SO178" s="76"/>
      <c r="SP178" s="76"/>
      <c r="SQ178" s="76"/>
      <c r="SR178" s="76"/>
      <c r="SS178" s="76"/>
      <c r="ST178" s="76"/>
      <c r="SU178" s="76"/>
      <c r="SV178" s="76"/>
      <c r="SW178" s="76"/>
      <c r="SX178" s="76"/>
      <c r="SY178" s="76"/>
      <c r="SZ178" s="76"/>
      <c r="TA178" s="76"/>
      <c r="TB178" s="76"/>
      <c r="TC178" s="76"/>
      <c r="TD178" s="76"/>
      <c r="TE178" s="76"/>
      <c r="TF178" s="76"/>
      <c r="TG178" s="76"/>
      <c r="TH178" s="76"/>
      <c r="TI178" s="76"/>
      <c r="TJ178" s="76"/>
      <c r="TK178" s="76"/>
      <c r="TL178" s="76"/>
      <c r="TM178" s="76"/>
      <c r="TN178" s="76"/>
      <c r="TO178" s="76"/>
      <c r="TP178" s="76"/>
      <c r="TQ178" s="76"/>
      <c r="TR178" s="76"/>
      <c r="TS178" s="76"/>
      <c r="TT178" s="76"/>
      <c r="TU178" s="76"/>
      <c r="TV178" s="76"/>
      <c r="TW178" s="76"/>
      <c r="TX178" s="76"/>
      <c r="TY178" s="76"/>
      <c r="TZ178" s="76"/>
      <c r="UA178" s="76"/>
      <c r="UB178" s="76"/>
      <c r="UC178" s="76"/>
      <c r="UD178" s="76"/>
      <c r="UE178" s="76"/>
      <c r="UF178" s="76"/>
      <c r="UG178" s="76"/>
      <c r="UH178" s="76"/>
      <c r="UI178" s="76"/>
      <c r="UJ178" s="76"/>
      <c r="UK178" s="76"/>
      <c r="UL178" s="76"/>
      <c r="UM178" s="76"/>
      <c r="UN178" s="76"/>
      <c r="UO178" s="76"/>
      <c r="UP178" s="76"/>
      <c r="UQ178" s="76"/>
      <c r="UR178" s="76"/>
      <c r="US178" s="76"/>
      <c r="UT178" s="76"/>
      <c r="UU178" s="76"/>
      <c r="UV178" s="76"/>
      <c r="UW178" s="76"/>
      <c r="UX178" s="76"/>
      <c r="UY178" s="76"/>
      <c r="UZ178" s="76"/>
      <c r="VA178" s="76"/>
      <c r="VB178" s="76"/>
      <c r="VC178" s="76"/>
      <c r="VD178" s="76"/>
      <c r="VE178" s="76"/>
      <c r="VF178" s="76"/>
      <c r="VG178" s="76"/>
      <c r="VH178" s="76"/>
      <c r="VI178" s="76"/>
      <c r="VJ178" s="76"/>
      <c r="VK178" s="76"/>
      <c r="VL178" s="76"/>
      <c r="VM178" s="76"/>
      <c r="VN178" s="76"/>
      <c r="VO178" s="76"/>
      <c r="VP178" s="76"/>
      <c r="VQ178" s="76"/>
      <c r="VR178" s="76"/>
      <c r="VS178" s="76"/>
      <c r="VT178" s="76"/>
      <c r="VU178" s="76"/>
      <c r="VV178" s="76"/>
      <c r="VW178" s="76"/>
      <c r="VX178" s="76"/>
      <c r="VY178" s="76"/>
      <c r="VZ178" s="76"/>
      <c r="WA178" s="76"/>
      <c r="WB178" s="76"/>
      <c r="WC178" s="76"/>
      <c r="WD178" s="76"/>
      <c r="WE178" s="76"/>
      <c r="WF178" s="76"/>
      <c r="WG178" s="76"/>
      <c r="WH178" s="76"/>
      <c r="WI178" s="76"/>
      <c r="WJ178" s="76"/>
      <c r="WK178" s="76"/>
      <c r="WL178" s="76"/>
      <c r="WM178" s="76"/>
      <c r="WN178" s="76"/>
      <c r="WO178" s="76"/>
      <c r="WP178" s="76"/>
      <c r="WQ178" s="76"/>
      <c r="WR178" s="76"/>
      <c r="WS178" s="76"/>
      <c r="WT178" s="76"/>
      <c r="WU178" s="76"/>
      <c r="WV178" s="76"/>
      <c r="WW178" s="76"/>
      <c r="WX178" s="76"/>
      <c r="WY178" s="76"/>
      <c r="WZ178" s="76"/>
      <c r="XA178" s="76"/>
      <c r="XB178" s="76"/>
      <c r="XC178" s="76"/>
      <c r="XD178" s="76"/>
      <c r="XE178" s="76"/>
      <c r="XF178" s="76"/>
      <c r="XG178" s="76"/>
      <c r="XH178" s="76"/>
      <c r="XI178" s="76"/>
      <c r="XJ178" s="76"/>
      <c r="XK178" s="76"/>
      <c r="XL178" s="76"/>
      <c r="XM178" s="76"/>
      <c r="XN178" s="76"/>
      <c r="XO178" s="76"/>
      <c r="XP178" s="76"/>
      <c r="XQ178" s="76"/>
      <c r="XR178" s="76"/>
      <c r="XS178" s="76"/>
      <c r="XT178" s="76"/>
      <c r="XU178" s="76"/>
      <c r="XV178" s="76"/>
      <c r="XW178" s="76"/>
      <c r="XX178" s="76"/>
      <c r="XY178" s="76"/>
      <c r="XZ178" s="76"/>
      <c r="YA178" s="76"/>
      <c r="YB178" s="76"/>
      <c r="YC178" s="76"/>
      <c r="YD178" s="76"/>
      <c r="YE178" s="76"/>
      <c r="YF178" s="76"/>
      <c r="YG178" s="76"/>
      <c r="YH178" s="76"/>
      <c r="YI178" s="76"/>
      <c r="YJ178" s="76"/>
      <c r="YK178" s="76"/>
      <c r="YL178" s="76"/>
      <c r="YM178" s="76"/>
      <c r="YN178" s="76"/>
      <c r="YO178" s="76"/>
      <c r="YP178" s="76"/>
      <c r="YQ178" s="76"/>
      <c r="YR178" s="76"/>
      <c r="YS178" s="76"/>
      <c r="YT178" s="76"/>
      <c r="YU178" s="76"/>
      <c r="YV178" s="76"/>
      <c r="YW178" s="76"/>
      <c r="YX178" s="76"/>
      <c r="YY178" s="76"/>
      <c r="YZ178" s="76"/>
      <c r="ZA178" s="76"/>
      <c r="ZB178" s="76"/>
      <c r="ZC178" s="76"/>
      <c r="ZD178" s="76"/>
      <c r="ZE178" s="76"/>
      <c r="ZF178" s="76"/>
      <c r="ZG178" s="76"/>
      <c r="ZH178" s="76"/>
      <c r="ZI178" s="76"/>
      <c r="ZJ178" s="76"/>
      <c r="ZK178" s="76"/>
      <c r="ZL178" s="76"/>
      <c r="ZM178" s="76"/>
      <c r="ZN178" s="76"/>
      <c r="ZO178" s="76"/>
      <c r="ZP178" s="76"/>
      <c r="ZQ178" s="76"/>
      <c r="ZR178" s="76"/>
      <c r="ZS178" s="76"/>
      <c r="ZT178" s="76"/>
      <c r="ZU178" s="76"/>
      <c r="ZV178" s="76"/>
      <c r="ZW178" s="76"/>
      <c r="ZX178" s="76"/>
      <c r="ZY178" s="76"/>
      <c r="ZZ178" s="76"/>
      <c r="AAA178" s="76"/>
      <c r="AAB178" s="76"/>
      <c r="AAC178" s="76"/>
      <c r="AAD178" s="76"/>
      <c r="AAE178" s="76"/>
      <c r="AAF178" s="76"/>
      <c r="AAG178" s="76"/>
      <c r="AAH178" s="76"/>
      <c r="AAI178" s="76"/>
      <c r="AAJ178" s="76"/>
      <c r="AAK178" s="76"/>
      <c r="AAL178" s="76"/>
      <c r="AAM178" s="76"/>
      <c r="AAN178" s="76"/>
      <c r="AAO178" s="76"/>
      <c r="AAP178" s="76"/>
      <c r="AAQ178" s="76"/>
      <c r="AAR178" s="76"/>
      <c r="AAS178" s="76"/>
      <c r="AAT178" s="76"/>
      <c r="AAU178" s="76"/>
      <c r="AAV178" s="76"/>
      <c r="AAW178" s="76"/>
      <c r="AAX178" s="76"/>
      <c r="AAY178" s="76"/>
      <c r="AAZ178" s="76"/>
      <c r="ABA178" s="76"/>
      <c r="ABB178" s="76"/>
      <c r="ABC178" s="76"/>
      <c r="ABD178" s="76"/>
      <c r="ABE178" s="76"/>
      <c r="ABF178" s="76"/>
      <c r="ABG178" s="76"/>
      <c r="ABH178" s="76"/>
      <c r="ABI178" s="76"/>
      <c r="ABJ178" s="76"/>
      <c r="ABK178" s="76"/>
      <c r="ABL178" s="76"/>
      <c r="ABM178" s="76"/>
      <c r="ABN178" s="76"/>
      <c r="ABO178" s="76"/>
      <c r="ABP178" s="76"/>
      <c r="ABQ178" s="76"/>
      <c r="ABR178" s="76"/>
      <c r="ABS178" s="76"/>
      <c r="ABT178" s="76"/>
      <c r="ABU178" s="76"/>
      <c r="ABV178" s="76"/>
      <c r="ABW178" s="76"/>
      <c r="ABX178" s="76"/>
      <c r="ABY178" s="76"/>
      <c r="ABZ178" s="76"/>
      <c r="ACA178" s="76"/>
      <c r="ACB178" s="76"/>
      <c r="ACC178" s="76"/>
      <c r="ACD178" s="76"/>
      <c r="ACE178" s="76"/>
      <c r="ACF178" s="76"/>
      <c r="ACG178" s="76"/>
      <c r="ACH178" s="76"/>
      <c r="ACI178" s="76"/>
      <c r="ACJ178" s="76"/>
      <c r="ACK178" s="76"/>
      <c r="ACL178" s="76"/>
      <c r="ACM178" s="76"/>
      <c r="ACN178" s="76"/>
      <c r="ACO178" s="76"/>
      <c r="ACP178" s="76"/>
      <c r="ACQ178" s="76"/>
      <c r="ACR178" s="76"/>
      <c r="ACS178" s="76"/>
      <c r="ACT178" s="76"/>
      <c r="ACU178" s="76"/>
      <c r="ACV178" s="76"/>
      <c r="ACW178" s="76"/>
      <c r="ACX178" s="76"/>
      <c r="ACY178" s="76"/>
      <c r="ACZ178" s="76"/>
      <c r="ADA178" s="76"/>
      <c r="ADB178" s="76"/>
      <c r="ADC178" s="76"/>
      <c r="ADD178" s="76"/>
      <c r="ADE178" s="76"/>
      <c r="ADF178" s="76"/>
      <c r="ADG178" s="76"/>
      <c r="ADH178" s="76"/>
      <c r="ADI178" s="76"/>
      <c r="ADJ178" s="76"/>
      <c r="ADK178" s="76"/>
      <c r="ADL178" s="76"/>
      <c r="ADM178" s="76"/>
      <c r="ADN178" s="76"/>
      <c r="ADO178" s="76"/>
      <c r="ADP178" s="76"/>
      <c r="ADQ178" s="76"/>
      <c r="ADR178" s="76"/>
      <c r="ADS178" s="76"/>
      <c r="ADT178" s="76"/>
      <c r="ADU178" s="76"/>
      <c r="ADV178" s="76"/>
      <c r="ADW178" s="76"/>
      <c r="ADX178" s="76"/>
      <c r="ADY178" s="76"/>
      <c r="ADZ178" s="76"/>
      <c r="AEA178" s="76"/>
      <c r="AEB178" s="76"/>
      <c r="AEC178" s="76"/>
      <c r="AED178" s="76"/>
      <c r="AEE178" s="76"/>
      <c r="AEF178" s="76"/>
      <c r="AEG178" s="76"/>
      <c r="AEH178" s="76"/>
      <c r="AEI178" s="76"/>
      <c r="AEJ178" s="76"/>
      <c r="AEK178" s="76"/>
      <c r="AEL178" s="76"/>
      <c r="AEM178" s="76"/>
      <c r="AEN178" s="76"/>
      <c r="AEO178" s="76"/>
      <c r="AEP178" s="76"/>
      <c r="AEQ178" s="76"/>
      <c r="AER178" s="76"/>
      <c r="AES178" s="76"/>
      <c r="AET178" s="76"/>
      <c r="AEU178" s="76"/>
      <c r="AEV178" s="76"/>
      <c r="AEW178" s="76"/>
      <c r="AEX178" s="76"/>
      <c r="AEY178" s="76"/>
      <c r="AEZ178" s="76"/>
      <c r="AFA178" s="76"/>
      <c r="AFB178" s="76"/>
      <c r="AFC178" s="76"/>
      <c r="AFD178" s="76"/>
      <c r="AFE178" s="76"/>
      <c r="AFF178" s="76"/>
      <c r="AFG178" s="76"/>
      <c r="AFH178" s="76"/>
      <c r="AFI178" s="76"/>
      <c r="AFJ178" s="76"/>
      <c r="AFK178" s="76"/>
      <c r="AFL178" s="76"/>
      <c r="AFM178" s="76"/>
      <c r="AFN178" s="76"/>
      <c r="AFO178" s="76"/>
      <c r="AFP178" s="76"/>
      <c r="AFQ178" s="76"/>
      <c r="AFR178" s="76"/>
      <c r="AFS178" s="76"/>
      <c r="AFT178" s="76"/>
      <c r="AFU178" s="76"/>
      <c r="AFV178" s="76"/>
      <c r="AFW178" s="76"/>
      <c r="AFX178" s="76"/>
      <c r="AFY178" s="76"/>
      <c r="AFZ178" s="76"/>
      <c r="AGA178" s="76"/>
      <c r="AGB178" s="76"/>
      <c r="AGC178" s="76"/>
      <c r="AGD178" s="76"/>
      <c r="AGE178" s="76"/>
      <c r="AGF178" s="76"/>
      <c r="AGG178" s="76"/>
      <c r="AGH178" s="76"/>
      <c r="AGI178" s="76"/>
      <c r="AGJ178" s="76"/>
      <c r="AGK178" s="76"/>
      <c r="AGL178" s="76"/>
      <c r="AGM178" s="76"/>
      <c r="AGN178" s="76"/>
      <c r="AGO178" s="76"/>
      <c r="AGP178" s="76"/>
      <c r="AGQ178" s="76"/>
      <c r="AGR178" s="76"/>
      <c r="AGS178" s="76"/>
      <c r="AGT178" s="76"/>
      <c r="AGU178" s="76"/>
      <c r="AGV178" s="76"/>
      <c r="AGW178" s="76"/>
      <c r="AGX178" s="76"/>
      <c r="AGY178" s="76"/>
      <c r="AGZ178" s="76"/>
      <c r="AHA178" s="76"/>
      <c r="AHB178" s="76"/>
      <c r="AHC178" s="76"/>
      <c r="AHD178" s="76"/>
      <c r="AHE178" s="76"/>
      <c r="AHF178" s="76"/>
      <c r="AHG178" s="76"/>
      <c r="AHH178" s="76"/>
      <c r="AHI178" s="76"/>
      <c r="AHJ178" s="76"/>
      <c r="AHK178" s="76"/>
      <c r="AHL178" s="76"/>
      <c r="AHM178" s="76"/>
      <c r="AHN178" s="76"/>
      <c r="AHO178" s="76"/>
      <c r="AHP178" s="76"/>
      <c r="AHQ178" s="76"/>
      <c r="AHR178" s="76"/>
      <c r="AHS178" s="76"/>
      <c r="AHT178" s="76"/>
      <c r="AHU178" s="76"/>
      <c r="AHV178" s="76"/>
      <c r="AHW178" s="76"/>
      <c r="AHX178" s="76"/>
      <c r="AHY178" s="76"/>
      <c r="AHZ178" s="76"/>
      <c r="AIA178" s="76"/>
      <c r="AIB178" s="76"/>
      <c r="AIC178" s="76"/>
      <c r="AID178" s="76"/>
      <c r="AIE178" s="76"/>
      <c r="AIF178" s="76"/>
      <c r="AIG178" s="76"/>
      <c r="AIH178" s="76"/>
      <c r="AII178" s="76"/>
      <c r="AIJ178" s="76"/>
      <c r="AIK178" s="76"/>
      <c r="AIL178" s="76"/>
      <c r="AIM178" s="76"/>
      <c r="AIN178" s="76"/>
      <c r="AIO178" s="76"/>
      <c r="AIP178" s="76"/>
      <c r="AIQ178" s="76"/>
      <c r="AIR178" s="76"/>
      <c r="AIS178" s="76"/>
      <c r="AIT178" s="76"/>
      <c r="AIU178" s="76"/>
      <c r="AIV178" s="76"/>
      <c r="AIW178" s="76"/>
      <c r="AIX178" s="76"/>
      <c r="AIY178" s="76"/>
      <c r="AIZ178" s="76"/>
      <c r="AJA178" s="76"/>
      <c r="AJB178" s="76"/>
      <c r="AJC178" s="76"/>
      <c r="AJD178" s="76"/>
      <c r="AJE178" s="76"/>
      <c r="AJF178" s="76"/>
      <c r="AJG178" s="76"/>
      <c r="AJH178" s="76"/>
      <c r="AJI178" s="76"/>
      <c r="AJJ178" s="76"/>
      <c r="AJK178" s="76"/>
      <c r="AJL178" s="76"/>
      <c r="AJM178" s="76"/>
      <c r="AJN178" s="76"/>
      <c r="AJO178" s="76"/>
      <c r="AJP178" s="76"/>
      <c r="AJQ178" s="76"/>
      <c r="AJR178" s="76"/>
      <c r="AJS178" s="76"/>
      <c r="AJT178" s="76"/>
      <c r="AJU178" s="76"/>
      <c r="AJV178" s="76"/>
      <c r="AJW178" s="76"/>
      <c r="AJX178" s="76"/>
      <c r="AJY178" s="76"/>
      <c r="AJZ178" s="76"/>
      <c r="AKA178" s="76"/>
      <c r="AKB178" s="76"/>
      <c r="AKC178" s="76"/>
      <c r="AKD178" s="76"/>
      <c r="AKE178" s="76"/>
      <c r="AKF178" s="76"/>
      <c r="AKG178" s="76"/>
      <c r="AKH178" s="76"/>
      <c r="AKI178" s="76"/>
      <c r="AKJ178" s="76"/>
      <c r="AKK178" s="76"/>
      <c r="AKL178" s="76"/>
      <c r="AKM178" s="76"/>
      <c r="AKN178" s="76"/>
      <c r="AKO178" s="76"/>
      <c r="AKP178" s="76"/>
      <c r="AKQ178" s="76"/>
      <c r="AKR178" s="76"/>
      <c r="AKS178" s="76"/>
      <c r="AKT178" s="76"/>
      <c r="AKU178" s="76"/>
      <c r="AKV178" s="76"/>
      <c r="AKW178" s="76"/>
      <c r="AKX178" s="76"/>
      <c r="AKY178" s="76"/>
      <c r="AKZ178" s="76"/>
      <c r="ALA178" s="76"/>
      <c r="ALB178" s="76"/>
      <c r="ALC178" s="76"/>
      <c r="ALD178" s="76"/>
      <c r="ALE178" s="76"/>
      <c r="ALF178" s="76"/>
      <c r="ALG178" s="76"/>
      <c r="ALH178" s="76"/>
      <c r="ALI178" s="76"/>
      <c r="ALJ178" s="76"/>
      <c r="ALK178" s="76"/>
      <c r="ALL178" s="76"/>
      <c r="ALM178" s="76"/>
      <c r="ALN178" s="76"/>
      <c r="ALO178" s="76"/>
      <c r="ALP178" s="76"/>
      <c r="ALQ178" s="76"/>
      <c r="ALR178" s="76"/>
      <c r="ALS178" s="76"/>
      <c r="ALT178" s="76"/>
      <c r="ALU178" s="76"/>
      <c r="ALV178" s="76"/>
      <c r="ALW178" s="76"/>
      <c r="ALX178" s="76"/>
      <c r="ALY178" s="76"/>
      <c r="ALZ178" s="76"/>
      <c r="AMA178" s="76"/>
      <c r="AMB178" s="76"/>
      <c r="AMC178" s="76"/>
      <c r="AMD178" s="76"/>
      <c r="AME178" s="76"/>
    </row>
    <row r="179" spans="1:1019" s="80" customFormat="1" ht="25.5">
      <c r="A179" s="20" t="s">
        <v>287</v>
      </c>
      <c r="B179" s="21">
        <v>5213345</v>
      </c>
      <c r="C179" s="21" t="s">
        <v>96</v>
      </c>
      <c r="D179" s="71" t="s">
        <v>73</v>
      </c>
      <c r="E179" s="22" t="s">
        <v>72</v>
      </c>
      <c r="F179" s="59">
        <v>2</v>
      </c>
      <c r="G179" s="23">
        <v>6.09</v>
      </c>
      <c r="H179" s="69">
        <f t="shared" si="62"/>
        <v>0.21229999999999999</v>
      </c>
      <c r="I179" s="23">
        <f t="shared" si="63"/>
        <v>7.38</v>
      </c>
      <c r="J179" s="23">
        <f t="shared" si="64"/>
        <v>14.76</v>
      </c>
      <c r="K179" s="78">
        <f t="shared" si="65"/>
        <v>12.18</v>
      </c>
      <c r="L179" s="76"/>
      <c r="M179" s="79"/>
      <c r="N179" s="76"/>
      <c r="O179" s="76"/>
      <c r="P179" s="76"/>
      <c r="Q179" s="76"/>
      <c r="R179" s="76"/>
      <c r="S179" s="76"/>
      <c r="T179" s="76"/>
      <c r="U179" s="76"/>
      <c r="V179" s="76"/>
      <c r="W179" s="76"/>
      <c r="X179" s="76"/>
      <c r="Y179" s="76"/>
      <c r="Z179" s="76"/>
      <c r="AA179" s="76"/>
      <c r="AB179" s="76"/>
      <c r="AC179" s="76"/>
      <c r="AD179" s="76"/>
      <c r="AE179" s="76"/>
      <c r="AF179" s="76"/>
      <c r="AG179" s="76"/>
      <c r="AH179" s="76"/>
      <c r="AI179" s="76"/>
      <c r="AJ179" s="76"/>
      <c r="AK179" s="76"/>
      <c r="AL179" s="76"/>
      <c r="AM179" s="76"/>
      <c r="AN179" s="76"/>
      <c r="AO179" s="76"/>
      <c r="AP179" s="76"/>
      <c r="AQ179" s="76"/>
      <c r="AR179" s="76"/>
      <c r="AS179" s="76"/>
      <c r="AT179" s="76"/>
      <c r="AU179" s="76"/>
      <c r="AV179" s="76"/>
      <c r="AW179" s="76"/>
      <c r="AX179" s="76"/>
      <c r="AY179" s="76"/>
      <c r="AZ179" s="76"/>
      <c r="BA179" s="76"/>
      <c r="BB179" s="76"/>
      <c r="BC179" s="76"/>
      <c r="BD179" s="76"/>
      <c r="BE179" s="76"/>
      <c r="BF179" s="76"/>
      <c r="BG179" s="76"/>
      <c r="BH179" s="76"/>
      <c r="BI179" s="76"/>
      <c r="BJ179" s="76"/>
      <c r="BK179" s="76"/>
      <c r="BL179" s="76"/>
      <c r="BM179" s="76"/>
      <c r="BN179" s="76"/>
      <c r="BO179" s="76"/>
      <c r="BP179" s="76"/>
      <c r="BQ179" s="76"/>
      <c r="BR179" s="76"/>
      <c r="BS179" s="76"/>
      <c r="BT179" s="76"/>
      <c r="BU179" s="76"/>
      <c r="BV179" s="76"/>
      <c r="BW179" s="76"/>
      <c r="BX179" s="76"/>
      <c r="BY179" s="76"/>
      <c r="BZ179" s="76"/>
      <c r="CA179" s="76"/>
      <c r="CB179" s="76"/>
      <c r="CC179" s="76"/>
      <c r="CD179" s="76"/>
      <c r="CE179" s="76"/>
      <c r="CF179" s="76"/>
      <c r="CG179" s="76"/>
      <c r="CH179" s="76"/>
      <c r="CI179" s="76"/>
      <c r="CJ179" s="76"/>
      <c r="CK179" s="76"/>
      <c r="CL179" s="76"/>
      <c r="CM179" s="76"/>
      <c r="CN179" s="76"/>
      <c r="CO179" s="76"/>
      <c r="CP179" s="76"/>
      <c r="CQ179" s="76"/>
      <c r="CR179" s="76"/>
      <c r="CS179" s="76"/>
      <c r="CT179" s="76"/>
      <c r="CU179" s="76"/>
      <c r="CV179" s="76"/>
      <c r="CW179" s="76"/>
      <c r="CX179" s="76"/>
      <c r="CY179" s="76"/>
      <c r="CZ179" s="76"/>
      <c r="DA179" s="76"/>
      <c r="DB179" s="76"/>
      <c r="DC179" s="76"/>
      <c r="DD179" s="76"/>
      <c r="DE179" s="76"/>
      <c r="DF179" s="76"/>
      <c r="DG179" s="76"/>
      <c r="DH179" s="76"/>
      <c r="DI179" s="76"/>
      <c r="DJ179" s="76"/>
      <c r="DK179" s="76"/>
      <c r="DL179" s="76"/>
      <c r="DM179" s="76"/>
      <c r="DN179" s="76"/>
      <c r="DO179" s="76"/>
      <c r="DP179" s="76"/>
      <c r="DQ179" s="76"/>
      <c r="DR179" s="76"/>
      <c r="DS179" s="76"/>
      <c r="DT179" s="76"/>
      <c r="DU179" s="76"/>
      <c r="DV179" s="76"/>
      <c r="DW179" s="76"/>
      <c r="DX179" s="76"/>
      <c r="DY179" s="76"/>
      <c r="DZ179" s="76"/>
      <c r="EA179" s="76"/>
      <c r="EB179" s="76"/>
      <c r="EC179" s="76"/>
      <c r="ED179" s="76"/>
      <c r="EE179" s="76"/>
      <c r="EF179" s="76"/>
      <c r="EG179" s="76"/>
      <c r="EH179" s="76"/>
      <c r="EI179" s="76"/>
      <c r="EJ179" s="76"/>
      <c r="EK179" s="76"/>
      <c r="EL179" s="76"/>
      <c r="EM179" s="76"/>
      <c r="EN179" s="76"/>
      <c r="EO179" s="76"/>
      <c r="EP179" s="76"/>
      <c r="EQ179" s="76"/>
      <c r="ER179" s="76"/>
      <c r="ES179" s="76"/>
      <c r="ET179" s="76"/>
      <c r="EU179" s="76"/>
      <c r="EV179" s="76"/>
      <c r="EW179" s="76"/>
      <c r="EX179" s="76"/>
      <c r="EY179" s="76"/>
      <c r="EZ179" s="76"/>
      <c r="FA179" s="76"/>
      <c r="FB179" s="76"/>
      <c r="FC179" s="76"/>
      <c r="FD179" s="76"/>
      <c r="FE179" s="76"/>
      <c r="FF179" s="76"/>
      <c r="FG179" s="76"/>
      <c r="FH179" s="76"/>
      <c r="FI179" s="76"/>
      <c r="FJ179" s="76"/>
      <c r="FK179" s="76"/>
      <c r="FL179" s="76"/>
      <c r="FM179" s="76"/>
      <c r="FN179" s="76"/>
      <c r="FO179" s="76"/>
      <c r="FP179" s="76"/>
      <c r="FQ179" s="76"/>
      <c r="FR179" s="76"/>
      <c r="FS179" s="76"/>
      <c r="FT179" s="76"/>
      <c r="FU179" s="76"/>
      <c r="FV179" s="76"/>
      <c r="FW179" s="76"/>
      <c r="FX179" s="76"/>
      <c r="FY179" s="76"/>
      <c r="FZ179" s="76"/>
      <c r="GA179" s="76"/>
      <c r="GB179" s="76"/>
      <c r="GC179" s="76"/>
      <c r="GD179" s="76"/>
      <c r="GE179" s="76"/>
      <c r="GF179" s="76"/>
      <c r="GG179" s="76"/>
      <c r="GH179" s="76"/>
      <c r="GI179" s="76"/>
      <c r="GJ179" s="76"/>
      <c r="GK179" s="76"/>
      <c r="GL179" s="76"/>
      <c r="GM179" s="76"/>
      <c r="GN179" s="76"/>
      <c r="GO179" s="76"/>
      <c r="GP179" s="76"/>
      <c r="GQ179" s="76"/>
      <c r="GR179" s="76"/>
      <c r="GS179" s="76"/>
      <c r="GT179" s="76"/>
      <c r="GU179" s="76"/>
      <c r="GV179" s="76"/>
      <c r="GW179" s="76"/>
      <c r="GX179" s="76"/>
      <c r="GY179" s="76"/>
      <c r="GZ179" s="76"/>
      <c r="HA179" s="76"/>
      <c r="HB179" s="76"/>
      <c r="HC179" s="76"/>
      <c r="HD179" s="76"/>
      <c r="HE179" s="76"/>
      <c r="HF179" s="76"/>
      <c r="HG179" s="76"/>
      <c r="HH179" s="76"/>
      <c r="HI179" s="76"/>
      <c r="HJ179" s="76"/>
      <c r="HK179" s="76"/>
      <c r="HL179" s="76"/>
      <c r="HM179" s="76"/>
      <c r="HN179" s="76"/>
      <c r="HO179" s="76"/>
      <c r="HP179" s="76"/>
      <c r="HQ179" s="76"/>
      <c r="HR179" s="76"/>
      <c r="HS179" s="76"/>
      <c r="HT179" s="76"/>
      <c r="HU179" s="76"/>
      <c r="HV179" s="76"/>
      <c r="HW179" s="76"/>
      <c r="HX179" s="76"/>
      <c r="HY179" s="76"/>
      <c r="HZ179" s="76"/>
      <c r="IA179" s="76"/>
      <c r="IB179" s="76"/>
      <c r="IC179" s="76"/>
      <c r="ID179" s="76"/>
      <c r="IE179" s="76"/>
      <c r="IF179" s="76"/>
      <c r="IG179" s="76"/>
      <c r="IH179" s="76"/>
      <c r="II179" s="76"/>
      <c r="IJ179" s="76"/>
      <c r="IK179" s="76"/>
      <c r="IL179" s="76"/>
      <c r="IM179" s="76"/>
      <c r="IN179" s="76"/>
      <c r="IO179" s="76"/>
      <c r="IP179" s="76"/>
      <c r="IQ179" s="76"/>
      <c r="IR179" s="76"/>
      <c r="IS179" s="76"/>
      <c r="IT179" s="76"/>
      <c r="IU179" s="76"/>
      <c r="IV179" s="76"/>
      <c r="IW179" s="76"/>
      <c r="IX179" s="76"/>
      <c r="IY179" s="76"/>
      <c r="IZ179" s="76"/>
      <c r="JA179" s="76"/>
      <c r="JB179" s="76"/>
      <c r="JC179" s="76"/>
      <c r="JD179" s="76"/>
      <c r="JE179" s="76"/>
      <c r="JF179" s="76"/>
      <c r="JG179" s="76"/>
      <c r="JH179" s="76"/>
      <c r="JI179" s="76"/>
      <c r="JJ179" s="76"/>
      <c r="JK179" s="76"/>
      <c r="JL179" s="76"/>
      <c r="JM179" s="76"/>
      <c r="JN179" s="76"/>
      <c r="JO179" s="76"/>
      <c r="JP179" s="76"/>
      <c r="JQ179" s="76"/>
      <c r="JR179" s="76"/>
      <c r="JS179" s="76"/>
      <c r="JT179" s="76"/>
      <c r="JU179" s="76"/>
      <c r="JV179" s="76"/>
      <c r="JW179" s="76"/>
      <c r="JX179" s="76"/>
      <c r="JY179" s="76"/>
      <c r="JZ179" s="76"/>
      <c r="KA179" s="76"/>
      <c r="KB179" s="76"/>
      <c r="KC179" s="76"/>
      <c r="KD179" s="76"/>
      <c r="KE179" s="76"/>
      <c r="KF179" s="76"/>
      <c r="KG179" s="76"/>
      <c r="KH179" s="76"/>
      <c r="KI179" s="76"/>
      <c r="KJ179" s="76"/>
      <c r="KK179" s="76"/>
      <c r="KL179" s="76"/>
      <c r="KM179" s="76"/>
      <c r="KN179" s="76"/>
      <c r="KO179" s="76"/>
      <c r="KP179" s="76"/>
      <c r="KQ179" s="76"/>
      <c r="KR179" s="76"/>
      <c r="KS179" s="76"/>
      <c r="KT179" s="76"/>
      <c r="KU179" s="76"/>
      <c r="KV179" s="76"/>
      <c r="KW179" s="76"/>
      <c r="KX179" s="76"/>
      <c r="KY179" s="76"/>
      <c r="KZ179" s="76"/>
      <c r="LA179" s="76"/>
      <c r="LB179" s="76"/>
      <c r="LC179" s="76"/>
      <c r="LD179" s="76"/>
      <c r="LE179" s="76"/>
      <c r="LF179" s="76"/>
      <c r="LG179" s="76"/>
      <c r="LH179" s="76"/>
      <c r="LI179" s="76"/>
      <c r="LJ179" s="76"/>
      <c r="LK179" s="76"/>
      <c r="LL179" s="76"/>
      <c r="LM179" s="76"/>
      <c r="LN179" s="76"/>
      <c r="LO179" s="76"/>
      <c r="LP179" s="76"/>
      <c r="LQ179" s="76"/>
      <c r="LR179" s="76"/>
      <c r="LS179" s="76"/>
      <c r="LT179" s="76"/>
      <c r="LU179" s="76"/>
      <c r="LV179" s="76"/>
      <c r="LW179" s="76"/>
      <c r="LX179" s="76"/>
      <c r="LY179" s="76"/>
      <c r="LZ179" s="76"/>
      <c r="MA179" s="76"/>
      <c r="MB179" s="76"/>
      <c r="MC179" s="76"/>
      <c r="MD179" s="76"/>
      <c r="ME179" s="76"/>
      <c r="MF179" s="76"/>
      <c r="MG179" s="76"/>
      <c r="MH179" s="76"/>
      <c r="MI179" s="76"/>
      <c r="MJ179" s="76"/>
      <c r="MK179" s="76"/>
      <c r="ML179" s="76"/>
      <c r="MM179" s="76"/>
      <c r="MN179" s="76"/>
      <c r="MO179" s="76"/>
      <c r="MP179" s="76"/>
      <c r="MQ179" s="76"/>
      <c r="MR179" s="76"/>
      <c r="MS179" s="76"/>
      <c r="MT179" s="76"/>
      <c r="MU179" s="76"/>
      <c r="MV179" s="76"/>
      <c r="MW179" s="76"/>
      <c r="MX179" s="76"/>
      <c r="MY179" s="76"/>
      <c r="MZ179" s="76"/>
      <c r="NA179" s="76"/>
      <c r="NB179" s="76"/>
      <c r="NC179" s="76"/>
      <c r="ND179" s="76"/>
      <c r="NE179" s="76"/>
      <c r="NF179" s="76"/>
      <c r="NG179" s="76"/>
      <c r="NH179" s="76"/>
      <c r="NI179" s="76"/>
      <c r="NJ179" s="76"/>
      <c r="NK179" s="76"/>
      <c r="NL179" s="76"/>
      <c r="NM179" s="76"/>
      <c r="NN179" s="76"/>
      <c r="NO179" s="76"/>
      <c r="NP179" s="76"/>
      <c r="NQ179" s="76"/>
      <c r="NR179" s="76"/>
      <c r="NS179" s="76"/>
      <c r="NT179" s="76"/>
      <c r="NU179" s="76"/>
      <c r="NV179" s="76"/>
      <c r="NW179" s="76"/>
      <c r="NX179" s="76"/>
      <c r="NY179" s="76"/>
      <c r="NZ179" s="76"/>
      <c r="OA179" s="76"/>
      <c r="OB179" s="76"/>
      <c r="OC179" s="76"/>
      <c r="OD179" s="76"/>
      <c r="OE179" s="76"/>
      <c r="OF179" s="76"/>
      <c r="OG179" s="76"/>
      <c r="OH179" s="76"/>
      <c r="OI179" s="76"/>
      <c r="OJ179" s="76"/>
      <c r="OK179" s="76"/>
      <c r="OL179" s="76"/>
      <c r="OM179" s="76"/>
      <c r="ON179" s="76"/>
      <c r="OO179" s="76"/>
      <c r="OP179" s="76"/>
      <c r="OQ179" s="76"/>
      <c r="OR179" s="76"/>
      <c r="OS179" s="76"/>
      <c r="OT179" s="76"/>
      <c r="OU179" s="76"/>
      <c r="OV179" s="76"/>
      <c r="OW179" s="76"/>
      <c r="OX179" s="76"/>
      <c r="OY179" s="76"/>
      <c r="OZ179" s="76"/>
      <c r="PA179" s="76"/>
      <c r="PB179" s="76"/>
      <c r="PC179" s="76"/>
      <c r="PD179" s="76"/>
      <c r="PE179" s="76"/>
      <c r="PF179" s="76"/>
      <c r="PG179" s="76"/>
      <c r="PH179" s="76"/>
      <c r="PI179" s="76"/>
      <c r="PJ179" s="76"/>
      <c r="PK179" s="76"/>
      <c r="PL179" s="76"/>
      <c r="PM179" s="76"/>
      <c r="PN179" s="76"/>
      <c r="PO179" s="76"/>
      <c r="PP179" s="76"/>
      <c r="PQ179" s="76"/>
      <c r="PR179" s="76"/>
      <c r="PS179" s="76"/>
      <c r="PT179" s="76"/>
      <c r="PU179" s="76"/>
      <c r="PV179" s="76"/>
      <c r="PW179" s="76"/>
      <c r="PX179" s="76"/>
      <c r="PY179" s="76"/>
      <c r="PZ179" s="76"/>
      <c r="QA179" s="76"/>
      <c r="QB179" s="76"/>
      <c r="QC179" s="76"/>
      <c r="QD179" s="76"/>
      <c r="QE179" s="76"/>
      <c r="QF179" s="76"/>
      <c r="QG179" s="76"/>
      <c r="QH179" s="76"/>
      <c r="QI179" s="76"/>
      <c r="QJ179" s="76"/>
      <c r="QK179" s="76"/>
      <c r="QL179" s="76"/>
      <c r="QM179" s="76"/>
      <c r="QN179" s="76"/>
      <c r="QO179" s="76"/>
      <c r="QP179" s="76"/>
      <c r="QQ179" s="76"/>
      <c r="QR179" s="76"/>
      <c r="QS179" s="76"/>
      <c r="QT179" s="76"/>
      <c r="QU179" s="76"/>
      <c r="QV179" s="76"/>
      <c r="QW179" s="76"/>
      <c r="QX179" s="76"/>
      <c r="QY179" s="76"/>
      <c r="QZ179" s="76"/>
      <c r="RA179" s="76"/>
      <c r="RB179" s="76"/>
      <c r="RC179" s="76"/>
      <c r="RD179" s="76"/>
      <c r="RE179" s="76"/>
      <c r="RF179" s="76"/>
      <c r="RG179" s="76"/>
      <c r="RH179" s="76"/>
      <c r="RI179" s="76"/>
      <c r="RJ179" s="76"/>
      <c r="RK179" s="76"/>
      <c r="RL179" s="76"/>
      <c r="RM179" s="76"/>
      <c r="RN179" s="76"/>
      <c r="RO179" s="76"/>
      <c r="RP179" s="76"/>
      <c r="RQ179" s="76"/>
      <c r="RR179" s="76"/>
      <c r="RS179" s="76"/>
      <c r="RT179" s="76"/>
      <c r="RU179" s="76"/>
      <c r="RV179" s="76"/>
      <c r="RW179" s="76"/>
      <c r="RX179" s="76"/>
      <c r="RY179" s="76"/>
      <c r="RZ179" s="76"/>
      <c r="SA179" s="76"/>
      <c r="SB179" s="76"/>
      <c r="SC179" s="76"/>
      <c r="SD179" s="76"/>
      <c r="SE179" s="76"/>
      <c r="SF179" s="76"/>
      <c r="SG179" s="76"/>
      <c r="SH179" s="76"/>
      <c r="SI179" s="76"/>
      <c r="SJ179" s="76"/>
      <c r="SK179" s="76"/>
      <c r="SL179" s="76"/>
      <c r="SM179" s="76"/>
      <c r="SN179" s="76"/>
      <c r="SO179" s="76"/>
      <c r="SP179" s="76"/>
      <c r="SQ179" s="76"/>
      <c r="SR179" s="76"/>
      <c r="SS179" s="76"/>
      <c r="ST179" s="76"/>
      <c r="SU179" s="76"/>
      <c r="SV179" s="76"/>
      <c r="SW179" s="76"/>
      <c r="SX179" s="76"/>
      <c r="SY179" s="76"/>
      <c r="SZ179" s="76"/>
      <c r="TA179" s="76"/>
      <c r="TB179" s="76"/>
      <c r="TC179" s="76"/>
      <c r="TD179" s="76"/>
      <c r="TE179" s="76"/>
      <c r="TF179" s="76"/>
      <c r="TG179" s="76"/>
      <c r="TH179" s="76"/>
      <c r="TI179" s="76"/>
      <c r="TJ179" s="76"/>
      <c r="TK179" s="76"/>
      <c r="TL179" s="76"/>
      <c r="TM179" s="76"/>
      <c r="TN179" s="76"/>
      <c r="TO179" s="76"/>
      <c r="TP179" s="76"/>
      <c r="TQ179" s="76"/>
      <c r="TR179" s="76"/>
      <c r="TS179" s="76"/>
      <c r="TT179" s="76"/>
      <c r="TU179" s="76"/>
      <c r="TV179" s="76"/>
      <c r="TW179" s="76"/>
      <c r="TX179" s="76"/>
      <c r="TY179" s="76"/>
      <c r="TZ179" s="76"/>
      <c r="UA179" s="76"/>
      <c r="UB179" s="76"/>
      <c r="UC179" s="76"/>
      <c r="UD179" s="76"/>
      <c r="UE179" s="76"/>
      <c r="UF179" s="76"/>
      <c r="UG179" s="76"/>
      <c r="UH179" s="76"/>
      <c r="UI179" s="76"/>
      <c r="UJ179" s="76"/>
      <c r="UK179" s="76"/>
      <c r="UL179" s="76"/>
      <c r="UM179" s="76"/>
      <c r="UN179" s="76"/>
      <c r="UO179" s="76"/>
      <c r="UP179" s="76"/>
      <c r="UQ179" s="76"/>
      <c r="UR179" s="76"/>
      <c r="US179" s="76"/>
      <c r="UT179" s="76"/>
      <c r="UU179" s="76"/>
      <c r="UV179" s="76"/>
      <c r="UW179" s="76"/>
      <c r="UX179" s="76"/>
      <c r="UY179" s="76"/>
      <c r="UZ179" s="76"/>
      <c r="VA179" s="76"/>
      <c r="VB179" s="76"/>
      <c r="VC179" s="76"/>
      <c r="VD179" s="76"/>
      <c r="VE179" s="76"/>
      <c r="VF179" s="76"/>
      <c r="VG179" s="76"/>
      <c r="VH179" s="76"/>
      <c r="VI179" s="76"/>
      <c r="VJ179" s="76"/>
      <c r="VK179" s="76"/>
      <c r="VL179" s="76"/>
      <c r="VM179" s="76"/>
      <c r="VN179" s="76"/>
      <c r="VO179" s="76"/>
      <c r="VP179" s="76"/>
      <c r="VQ179" s="76"/>
      <c r="VR179" s="76"/>
      <c r="VS179" s="76"/>
      <c r="VT179" s="76"/>
      <c r="VU179" s="76"/>
      <c r="VV179" s="76"/>
      <c r="VW179" s="76"/>
      <c r="VX179" s="76"/>
      <c r="VY179" s="76"/>
      <c r="VZ179" s="76"/>
      <c r="WA179" s="76"/>
      <c r="WB179" s="76"/>
      <c r="WC179" s="76"/>
      <c r="WD179" s="76"/>
      <c r="WE179" s="76"/>
      <c r="WF179" s="76"/>
      <c r="WG179" s="76"/>
      <c r="WH179" s="76"/>
      <c r="WI179" s="76"/>
      <c r="WJ179" s="76"/>
      <c r="WK179" s="76"/>
      <c r="WL179" s="76"/>
      <c r="WM179" s="76"/>
      <c r="WN179" s="76"/>
      <c r="WO179" s="76"/>
      <c r="WP179" s="76"/>
      <c r="WQ179" s="76"/>
      <c r="WR179" s="76"/>
      <c r="WS179" s="76"/>
      <c r="WT179" s="76"/>
      <c r="WU179" s="76"/>
      <c r="WV179" s="76"/>
      <c r="WW179" s="76"/>
      <c r="WX179" s="76"/>
      <c r="WY179" s="76"/>
      <c r="WZ179" s="76"/>
      <c r="XA179" s="76"/>
      <c r="XB179" s="76"/>
      <c r="XC179" s="76"/>
      <c r="XD179" s="76"/>
      <c r="XE179" s="76"/>
      <c r="XF179" s="76"/>
      <c r="XG179" s="76"/>
      <c r="XH179" s="76"/>
      <c r="XI179" s="76"/>
      <c r="XJ179" s="76"/>
      <c r="XK179" s="76"/>
      <c r="XL179" s="76"/>
      <c r="XM179" s="76"/>
      <c r="XN179" s="76"/>
      <c r="XO179" s="76"/>
      <c r="XP179" s="76"/>
      <c r="XQ179" s="76"/>
      <c r="XR179" s="76"/>
      <c r="XS179" s="76"/>
      <c r="XT179" s="76"/>
      <c r="XU179" s="76"/>
      <c r="XV179" s="76"/>
      <c r="XW179" s="76"/>
      <c r="XX179" s="76"/>
      <c r="XY179" s="76"/>
      <c r="XZ179" s="76"/>
      <c r="YA179" s="76"/>
      <c r="YB179" s="76"/>
      <c r="YC179" s="76"/>
      <c r="YD179" s="76"/>
      <c r="YE179" s="76"/>
      <c r="YF179" s="76"/>
      <c r="YG179" s="76"/>
      <c r="YH179" s="76"/>
      <c r="YI179" s="76"/>
      <c r="YJ179" s="76"/>
      <c r="YK179" s="76"/>
      <c r="YL179" s="76"/>
      <c r="YM179" s="76"/>
      <c r="YN179" s="76"/>
      <c r="YO179" s="76"/>
      <c r="YP179" s="76"/>
      <c r="YQ179" s="76"/>
      <c r="YR179" s="76"/>
      <c r="YS179" s="76"/>
      <c r="YT179" s="76"/>
      <c r="YU179" s="76"/>
      <c r="YV179" s="76"/>
      <c r="YW179" s="76"/>
      <c r="YX179" s="76"/>
      <c r="YY179" s="76"/>
      <c r="YZ179" s="76"/>
      <c r="ZA179" s="76"/>
      <c r="ZB179" s="76"/>
      <c r="ZC179" s="76"/>
      <c r="ZD179" s="76"/>
      <c r="ZE179" s="76"/>
      <c r="ZF179" s="76"/>
      <c r="ZG179" s="76"/>
      <c r="ZH179" s="76"/>
      <c r="ZI179" s="76"/>
      <c r="ZJ179" s="76"/>
      <c r="ZK179" s="76"/>
      <c r="ZL179" s="76"/>
      <c r="ZM179" s="76"/>
      <c r="ZN179" s="76"/>
      <c r="ZO179" s="76"/>
      <c r="ZP179" s="76"/>
      <c r="ZQ179" s="76"/>
      <c r="ZR179" s="76"/>
      <c r="ZS179" s="76"/>
      <c r="ZT179" s="76"/>
      <c r="ZU179" s="76"/>
      <c r="ZV179" s="76"/>
      <c r="ZW179" s="76"/>
      <c r="ZX179" s="76"/>
      <c r="ZY179" s="76"/>
      <c r="ZZ179" s="76"/>
      <c r="AAA179" s="76"/>
      <c r="AAB179" s="76"/>
      <c r="AAC179" s="76"/>
      <c r="AAD179" s="76"/>
      <c r="AAE179" s="76"/>
      <c r="AAF179" s="76"/>
      <c r="AAG179" s="76"/>
      <c r="AAH179" s="76"/>
      <c r="AAI179" s="76"/>
      <c r="AAJ179" s="76"/>
      <c r="AAK179" s="76"/>
      <c r="AAL179" s="76"/>
      <c r="AAM179" s="76"/>
      <c r="AAN179" s="76"/>
      <c r="AAO179" s="76"/>
      <c r="AAP179" s="76"/>
      <c r="AAQ179" s="76"/>
      <c r="AAR179" s="76"/>
      <c r="AAS179" s="76"/>
      <c r="AAT179" s="76"/>
      <c r="AAU179" s="76"/>
      <c r="AAV179" s="76"/>
      <c r="AAW179" s="76"/>
      <c r="AAX179" s="76"/>
      <c r="AAY179" s="76"/>
      <c r="AAZ179" s="76"/>
      <c r="ABA179" s="76"/>
      <c r="ABB179" s="76"/>
      <c r="ABC179" s="76"/>
      <c r="ABD179" s="76"/>
      <c r="ABE179" s="76"/>
      <c r="ABF179" s="76"/>
      <c r="ABG179" s="76"/>
      <c r="ABH179" s="76"/>
      <c r="ABI179" s="76"/>
      <c r="ABJ179" s="76"/>
      <c r="ABK179" s="76"/>
      <c r="ABL179" s="76"/>
      <c r="ABM179" s="76"/>
      <c r="ABN179" s="76"/>
      <c r="ABO179" s="76"/>
      <c r="ABP179" s="76"/>
      <c r="ABQ179" s="76"/>
      <c r="ABR179" s="76"/>
      <c r="ABS179" s="76"/>
      <c r="ABT179" s="76"/>
      <c r="ABU179" s="76"/>
      <c r="ABV179" s="76"/>
      <c r="ABW179" s="76"/>
      <c r="ABX179" s="76"/>
      <c r="ABY179" s="76"/>
      <c r="ABZ179" s="76"/>
      <c r="ACA179" s="76"/>
      <c r="ACB179" s="76"/>
      <c r="ACC179" s="76"/>
      <c r="ACD179" s="76"/>
      <c r="ACE179" s="76"/>
      <c r="ACF179" s="76"/>
      <c r="ACG179" s="76"/>
      <c r="ACH179" s="76"/>
      <c r="ACI179" s="76"/>
      <c r="ACJ179" s="76"/>
      <c r="ACK179" s="76"/>
      <c r="ACL179" s="76"/>
      <c r="ACM179" s="76"/>
      <c r="ACN179" s="76"/>
      <c r="ACO179" s="76"/>
      <c r="ACP179" s="76"/>
      <c r="ACQ179" s="76"/>
      <c r="ACR179" s="76"/>
      <c r="ACS179" s="76"/>
      <c r="ACT179" s="76"/>
      <c r="ACU179" s="76"/>
      <c r="ACV179" s="76"/>
      <c r="ACW179" s="76"/>
      <c r="ACX179" s="76"/>
      <c r="ACY179" s="76"/>
      <c r="ACZ179" s="76"/>
      <c r="ADA179" s="76"/>
      <c r="ADB179" s="76"/>
      <c r="ADC179" s="76"/>
      <c r="ADD179" s="76"/>
      <c r="ADE179" s="76"/>
      <c r="ADF179" s="76"/>
      <c r="ADG179" s="76"/>
      <c r="ADH179" s="76"/>
      <c r="ADI179" s="76"/>
      <c r="ADJ179" s="76"/>
      <c r="ADK179" s="76"/>
      <c r="ADL179" s="76"/>
      <c r="ADM179" s="76"/>
      <c r="ADN179" s="76"/>
      <c r="ADO179" s="76"/>
      <c r="ADP179" s="76"/>
      <c r="ADQ179" s="76"/>
      <c r="ADR179" s="76"/>
      <c r="ADS179" s="76"/>
      <c r="ADT179" s="76"/>
      <c r="ADU179" s="76"/>
      <c r="ADV179" s="76"/>
      <c r="ADW179" s="76"/>
      <c r="ADX179" s="76"/>
      <c r="ADY179" s="76"/>
      <c r="ADZ179" s="76"/>
      <c r="AEA179" s="76"/>
      <c r="AEB179" s="76"/>
      <c r="AEC179" s="76"/>
      <c r="AED179" s="76"/>
      <c r="AEE179" s="76"/>
      <c r="AEF179" s="76"/>
      <c r="AEG179" s="76"/>
      <c r="AEH179" s="76"/>
      <c r="AEI179" s="76"/>
      <c r="AEJ179" s="76"/>
      <c r="AEK179" s="76"/>
      <c r="AEL179" s="76"/>
      <c r="AEM179" s="76"/>
      <c r="AEN179" s="76"/>
      <c r="AEO179" s="76"/>
      <c r="AEP179" s="76"/>
      <c r="AEQ179" s="76"/>
      <c r="AER179" s="76"/>
      <c r="AES179" s="76"/>
      <c r="AET179" s="76"/>
      <c r="AEU179" s="76"/>
      <c r="AEV179" s="76"/>
      <c r="AEW179" s="76"/>
      <c r="AEX179" s="76"/>
      <c r="AEY179" s="76"/>
      <c r="AEZ179" s="76"/>
      <c r="AFA179" s="76"/>
      <c r="AFB179" s="76"/>
      <c r="AFC179" s="76"/>
      <c r="AFD179" s="76"/>
      <c r="AFE179" s="76"/>
      <c r="AFF179" s="76"/>
      <c r="AFG179" s="76"/>
      <c r="AFH179" s="76"/>
      <c r="AFI179" s="76"/>
      <c r="AFJ179" s="76"/>
      <c r="AFK179" s="76"/>
      <c r="AFL179" s="76"/>
      <c r="AFM179" s="76"/>
      <c r="AFN179" s="76"/>
      <c r="AFO179" s="76"/>
      <c r="AFP179" s="76"/>
      <c r="AFQ179" s="76"/>
      <c r="AFR179" s="76"/>
      <c r="AFS179" s="76"/>
      <c r="AFT179" s="76"/>
      <c r="AFU179" s="76"/>
      <c r="AFV179" s="76"/>
      <c r="AFW179" s="76"/>
      <c r="AFX179" s="76"/>
      <c r="AFY179" s="76"/>
      <c r="AFZ179" s="76"/>
      <c r="AGA179" s="76"/>
      <c r="AGB179" s="76"/>
      <c r="AGC179" s="76"/>
      <c r="AGD179" s="76"/>
      <c r="AGE179" s="76"/>
      <c r="AGF179" s="76"/>
      <c r="AGG179" s="76"/>
      <c r="AGH179" s="76"/>
      <c r="AGI179" s="76"/>
      <c r="AGJ179" s="76"/>
      <c r="AGK179" s="76"/>
      <c r="AGL179" s="76"/>
      <c r="AGM179" s="76"/>
      <c r="AGN179" s="76"/>
      <c r="AGO179" s="76"/>
      <c r="AGP179" s="76"/>
      <c r="AGQ179" s="76"/>
      <c r="AGR179" s="76"/>
      <c r="AGS179" s="76"/>
      <c r="AGT179" s="76"/>
      <c r="AGU179" s="76"/>
      <c r="AGV179" s="76"/>
      <c r="AGW179" s="76"/>
      <c r="AGX179" s="76"/>
      <c r="AGY179" s="76"/>
      <c r="AGZ179" s="76"/>
      <c r="AHA179" s="76"/>
      <c r="AHB179" s="76"/>
      <c r="AHC179" s="76"/>
      <c r="AHD179" s="76"/>
      <c r="AHE179" s="76"/>
      <c r="AHF179" s="76"/>
      <c r="AHG179" s="76"/>
      <c r="AHH179" s="76"/>
      <c r="AHI179" s="76"/>
      <c r="AHJ179" s="76"/>
      <c r="AHK179" s="76"/>
      <c r="AHL179" s="76"/>
      <c r="AHM179" s="76"/>
      <c r="AHN179" s="76"/>
      <c r="AHO179" s="76"/>
      <c r="AHP179" s="76"/>
      <c r="AHQ179" s="76"/>
      <c r="AHR179" s="76"/>
      <c r="AHS179" s="76"/>
      <c r="AHT179" s="76"/>
      <c r="AHU179" s="76"/>
      <c r="AHV179" s="76"/>
      <c r="AHW179" s="76"/>
      <c r="AHX179" s="76"/>
      <c r="AHY179" s="76"/>
      <c r="AHZ179" s="76"/>
      <c r="AIA179" s="76"/>
      <c r="AIB179" s="76"/>
      <c r="AIC179" s="76"/>
      <c r="AID179" s="76"/>
      <c r="AIE179" s="76"/>
      <c r="AIF179" s="76"/>
      <c r="AIG179" s="76"/>
      <c r="AIH179" s="76"/>
      <c r="AII179" s="76"/>
      <c r="AIJ179" s="76"/>
      <c r="AIK179" s="76"/>
      <c r="AIL179" s="76"/>
      <c r="AIM179" s="76"/>
      <c r="AIN179" s="76"/>
      <c r="AIO179" s="76"/>
      <c r="AIP179" s="76"/>
      <c r="AIQ179" s="76"/>
      <c r="AIR179" s="76"/>
      <c r="AIS179" s="76"/>
      <c r="AIT179" s="76"/>
      <c r="AIU179" s="76"/>
      <c r="AIV179" s="76"/>
      <c r="AIW179" s="76"/>
      <c r="AIX179" s="76"/>
      <c r="AIY179" s="76"/>
      <c r="AIZ179" s="76"/>
      <c r="AJA179" s="76"/>
      <c r="AJB179" s="76"/>
      <c r="AJC179" s="76"/>
      <c r="AJD179" s="76"/>
      <c r="AJE179" s="76"/>
      <c r="AJF179" s="76"/>
      <c r="AJG179" s="76"/>
      <c r="AJH179" s="76"/>
      <c r="AJI179" s="76"/>
      <c r="AJJ179" s="76"/>
      <c r="AJK179" s="76"/>
      <c r="AJL179" s="76"/>
      <c r="AJM179" s="76"/>
      <c r="AJN179" s="76"/>
      <c r="AJO179" s="76"/>
      <c r="AJP179" s="76"/>
      <c r="AJQ179" s="76"/>
      <c r="AJR179" s="76"/>
      <c r="AJS179" s="76"/>
      <c r="AJT179" s="76"/>
      <c r="AJU179" s="76"/>
      <c r="AJV179" s="76"/>
      <c r="AJW179" s="76"/>
      <c r="AJX179" s="76"/>
      <c r="AJY179" s="76"/>
      <c r="AJZ179" s="76"/>
      <c r="AKA179" s="76"/>
      <c r="AKB179" s="76"/>
      <c r="AKC179" s="76"/>
      <c r="AKD179" s="76"/>
      <c r="AKE179" s="76"/>
      <c r="AKF179" s="76"/>
      <c r="AKG179" s="76"/>
      <c r="AKH179" s="76"/>
      <c r="AKI179" s="76"/>
      <c r="AKJ179" s="76"/>
      <c r="AKK179" s="76"/>
      <c r="AKL179" s="76"/>
      <c r="AKM179" s="76"/>
      <c r="AKN179" s="76"/>
      <c r="AKO179" s="76"/>
      <c r="AKP179" s="76"/>
      <c r="AKQ179" s="76"/>
      <c r="AKR179" s="76"/>
      <c r="AKS179" s="76"/>
      <c r="AKT179" s="76"/>
      <c r="AKU179" s="76"/>
      <c r="AKV179" s="76"/>
      <c r="AKW179" s="76"/>
      <c r="AKX179" s="76"/>
      <c r="AKY179" s="76"/>
      <c r="AKZ179" s="76"/>
      <c r="ALA179" s="76"/>
      <c r="ALB179" s="76"/>
      <c r="ALC179" s="76"/>
      <c r="ALD179" s="76"/>
      <c r="ALE179" s="76"/>
      <c r="ALF179" s="76"/>
      <c r="ALG179" s="76"/>
      <c r="ALH179" s="76"/>
      <c r="ALI179" s="76"/>
      <c r="ALJ179" s="76"/>
      <c r="ALK179" s="76"/>
      <c r="ALL179" s="76"/>
      <c r="ALM179" s="76"/>
      <c r="ALN179" s="76"/>
      <c r="ALO179" s="76"/>
      <c r="ALP179" s="76"/>
      <c r="ALQ179" s="76"/>
      <c r="ALR179" s="76"/>
      <c r="ALS179" s="76"/>
      <c r="ALT179" s="76"/>
      <c r="ALU179" s="76"/>
      <c r="ALV179" s="76"/>
      <c r="ALW179" s="76"/>
      <c r="ALX179" s="76"/>
      <c r="ALY179" s="76"/>
      <c r="ALZ179" s="76"/>
      <c r="AMA179" s="76"/>
      <c r="AMB179" s="76"/>
      <c r="AMC179" s="76"/>
      <c r="AMD179" s="76"/>
      <c r="AME179" s="76"/>
    </row>
    <row r="180" spans="1:1019" s="80" customFormat="1" ht="25.5">
      <c r="A180" s="20" t="s">
        <v>288</v>
      </c>
      <c r="B180" s="21">
        <v>5213835</v>
      </c>
      <c r="C180" s="21" t="s">
        <v>96</v>
      </c>
      <c r="D180" s="71" t="s">
        <v>74</v>
      </c>
      <c r="E180" s="22" t="s">
        <v>72</v>
      </c>
      <c r="F180" s="59">
        <v>217</v>
      </c>
      <c r="G180" s="23">
        <v>0.78</v>
      </c>
      <c r="H180" s="69">
        <f t="shared" si="62"/>
        <v>0.21229999999999999</v>
      </c>
      <c r="I180" s="23">
        <f t="shared" si="63"/>
        <v>0.95</v>
      </c>
      <c r="J180" s="23">
        <f t="shared" si="64"/>
        <v>206.15</v>
      </c>
      <c r="K180" s="78">
        <f t="shared" si="65"/>
        <v>169.26000000000002</v>
      </c>
      <c r="L180" s="76"/>
      <c r="M180" s="79"/>
      <c r="N180" s="76"/>
      <c r="O180" s="76"/>
      <c r="P180" s="76"/>
      <c r="Q180" s="76"/>
      <c r="R180" s="76"/>
      <c r="S180" s="76"/>
      <c r="T180" s="76"/>
      <c r="U180" s="76"/>
      <c r="V180" s="76"/>
      <c r="W180" s="76"/>
      <c r="X180" s="76"/>
      <c r="Y180" s="76"/>
      <c r="Z180" s="76"/>
      <c r="AA180" s="76"/>
      <c r="AB180" s="76"/>
      <c r="AC180" s="76"/>
      <c r="AD180" s="76"/>
      <c r="AE180" s="76"/>
      <c r="AF180" s="76"/>
      <c r="AG180" s="76"/>
      <c r="AH180" s="76"/>
      <c r="AI180" s="76"/>
      <c r="AJ180" s="76"/>
      <c r="AK180" s="76"/>
      <c r="AL180" s="76"/>
      <c r="AM180" s="76"/>
      <c r="AN180" s="76"/>
      <c r="AO180" s="76"/>
      <c r="AP180" s="76"/>
      <c r="AQ180" s="76"/>
      <c r="AR180" s="76"/>
      <c r="AS180" s="76"/>
      <c r="AT180" s="76"/>
      <c r="AU180" s="76"/>
      <c r="AV180" s="76"/>
      <c r="AW180" s="76"/>
      <c r="AX180" s="76"/>
      <c r="AY180" s="76"/>
      <c r="AZ180" s="76"/>
      <c r="BA180" s="76"/>
      <c r="BB180" s="76"/>
      <c r="BC180" s="76"/>
      <c r="BD180" s="76"/>
      <c r="BE180" s="76"/>
      <c r="BF180" s="76"/>
      <c r="BG180" s="76"/>
      <c r="BH180" s="76"/>
      <c r="BI180" s="76"/>
      <c r="BJ180" s="76"/>
      <c r="BK180" s="76"/>
      <c r="BL180" s="76"/>
      <c r="BM180" s="76"/>
      <c r="BN180" s="76"/>
      <c r="BO180" s="76"/>
      <c r="BP180" s="76"/>
      <c r="BQ180" s="76"/>
      <c r="BR180" s="76"/>
      <c r="BS180" s="76"/>
      <c r="BT180" s="76"/>
      <c r="BU180" s="76"/>
      <c r="BV180" s="76"/>
      <c r="BW180" s="76"/>
      <c r="BX180" s="76"/>
      <c r="BY180" s="76"/>
      <c r="BZ180" s="76"/>
      <c r="CA180" s="76"/>
      <c r="CB180" s="76"/>
      <c r="CC180" s="76"/>
      <c r="CD180" s="76"/>
      <c r="CE180" s="76"/>
      <c r="CF180" s="76"/>
      <c r="CG180" s="76"/>
      <c r="CH180" s="76"/>
      <c r="CI180" s="76"/>
      <c r="CJ180" s="76"/>
      <c r="CK180" s="76"/>
      <c r="CL180" s="76"/>
      <c r="CM180" s="76"/>
      <c r="CN180" s="76"/>
      <c r="CO180" s="76"/>
      <c r="CP180" s="76"/>
      <c r="CQ180" s="76"/>
      <c r="CR180" s="76"/>
      <c r="CS180" s="76"/>
      <c r="CT180" s="76"/>
      <c r="CU180" s="76"/>
      <c r="CV180" s="76"/>
      <c r="CW180" s="76"/>
      <c r="CX180" s="76"/>
      <c r="CY180" s="76"/>
      <c r="CZ180" s="76"/>
      <c r="DA180" s="76"/>
      <c r="DB180" s="76"/>
      <c r="DC180" s="76"/>
      <c r="DD180" s="76"/>
      <c r="DE180" s="76"/>
      <c r="DF180" s="76"/>
      <c r="DG180" s="76"/>
      <c r="DH180" s="76"/>
      <c r="DI180" s="76"/>
      <c r="DJ180" s="76"/>
      <c r="DK180" s="76"/>
      <c r="DL180" s="76"/>
      <c r="DM180" s="76"/>
      <c r="DN180" s="76"/>
      <c r="DO180" s="76"/>
      <c r="DP180" s="76"/>
      <c r="DQ180" s="76"/>
      <c r="DR180" s="76"/>
      <c r="DS180" s="76"/>
      <c r="DT180" s="76"/>
      <c r="DU180" s="76"/>
      <c r="DV180" s="76"/>
      <c r="DW180" s="76"/>
      <c r="DX180" s="76"/>
      <c r="DY180" s="76"/>
      <c r="DZ180" s="76"/>
      <c r="EA180" s="76"/>
      <c r="EB180" s="76"/>
      <c r="EC180" s="76"/>
      <c r="ED180" s="76"/>
      <c r="EE180" s="76"/>
      <c r="EF180" s="76"/>
      <c r="EG180" s="76"/>
      <c r="EH180" s="76"/>
      <c r="EI180" s="76"/>
      <c r="EJ180" s="76"/>
      <c r="EK180" s="76"/>
      <c r="EL180" s="76"/>
      <c r="EM180" s="76"/>
      <c r="EN180" s="76"/>
      <c r="EO180" s="76"/>
      <c r="EP180" s="76"/>
      <c r="EQ180" s="76"/>
      <c r="ER180" s="76"/>
      <c r="ES180" s="76"/>
      <c r="ET180" s="76"/>
      <c r="EU180" s="76"/>
      <c r="EV180" s="76"/>
      <c r="EW180" s="76"/>
      <c r="EX180" s="76"/>
      <c r="EY180" s="76"/>
      <c r="EZ180" s="76"/>
      <c r="FA180" s="76"/>
      <c r="FB180" s="76"/>
      <c r="FC180" s="76"/>
      <c r="FD180" s="76"/>
      <c r="FE180" s="76"/>
      <c r="FF180" s="76"/>
      <c r="FG180" s="76"/>
      <c r="FH180" s="76"/>
      <c r="FI180" s="76"/>
      <c r="FJ180" s="76"/>
      <c r="FK180" s="76"/>
      <c r="FL180" s="76"/>
      <c r="FM180" s="76"/>
      <c r="FN180" s="76"/>
      <c r="FO180" s="76"/>
      <c r="FP180" s="76"/>
      <c r="FQ180" s="76"/>
      <c r="FR180" s="76"/>
      <c r="FS180" s="76"/>
      <c r="FT180" s="76"/>
      <c r="FU180" s="76"/>
      <c r="FV180" s="76"/>
      <c r="FW180" s="76"/>
      <c r="FX180" s="76"/>
      <c r="FY180" s="76"/>
      <c r="FZ180" s="76"/>
      <c r="GA180" s="76"/>
      <c r="GB180" s="76"/>
      <c r="GC180" s="76"/>
      <c r="GD180" s="76"/>
      <c r="GE180" s="76"/>
      <c r="GF180" s="76"/>
      <c r="GG180" s="76"/>
      <c r="GH180" s="76"/>
      <c r="GI180" s="76"/>
      <c r="GJ180" s="76"/>
      <c r="GK180" s="76"/>
      <c r="GL180" s="76"/>
      <c r="GM180" s="76"/>
      <c r="GN180" s="76"/>
      <c r="GO180" s="76"/>
      <c r="GP180" s="76"/>
      <c r="GQ180" s="76"/>
      <c r="GR180" s="76"/>
      <c r="GS180" s="76"/>
      <c r="GT180" s="76"/>
      <c r="GU180" s="76"/>
      <c r="GV180" s="76"/>
      <c r="GW180" s="76"/>
      <c r="GX180" s="76"/>
      <c r="GY180" s="76"/>
      <c r="GZ180" s="76"/>
      <c r="HA180" s="76"/>
      <c r="HB180" s="76"/>
      <c r="HC180" s="76"/>
      <c r="HD180" s="76"/>
      <c r="HE180" s="76"/>
      <c r="HF180" s="76"/>
      <c r="HG180" s="76"/>
      <c r="HH180" s="76"/>
      <c r="HI180" s="76"/>
      <c r="HJ180" s="76"/>
      <c r="HK180" s="76"/>
      <c r="HL180" s="76"/>
      <c r="HM180" s="76"/>
      <c r="HN180" s="76"/>
      <c r="HO180" s="76"/>
      <c r="HP180" s="76"/>
      <c r="HQ180" s="76"/>
      <c r="HR180" s="76"/>
      <c r="HS180" s="76"/>
      <c r="HT180" s="76"/>
      <c r="HU180" s="76"/>
      <c r="HV180" s="76"/>
      <c r="HW180" s="76"/>
      <c r="HX180" s="76"/>
      <c r="HY180" s="76"/>
      <c r="HZ180" s="76"/>
      <c r="IA180" s="76"/>
      <c r="IB180" s="76"/>
      <c r="IC180" s="76"/>
      <c r="ID180" s="76"/>
      <c r="IE180" s="76"/>
      <c r="IF180" s="76"/>
      <c r="IG180" s="76"/>
      <c r="IH180" s="76"/>
      <c r="II180" s="76"/>
      <c r="IJ180" s="76"/>
      <c r="IK180" s="76"/>
      <c r="IL180" s="76"/>
      <c r="IM180" s="76"/>
      <c r="IN180" s="76"/>
      <c r="IO180" s="76"/>
      <c r="IP180" s="76"/>
      <c r="IQ180" s="76"/>
      <c r="IR180" s="76"/>
      <c r="IS180" s="76"/>
      <c r="IT180" s="76"/>
      <c r="IU180" s="76"/>
      <c r="IV180" s="76"/>
      <c r="IW180" s="76"/>
      <c r="IX180" s="76"/>
      <c r="IY180" s="76"/>
      <c r="IZ180" s="76"/>
      <c r="JA180" s="76"/>
      <c r="JB180" s="76"/>
      <c r="JC180" s="76"/>
      <c r="JD180" s="76"/>
      <c r="JE180" s="76"/>
      <c r="JF180" s="76"/>
      <c r="JG180" s="76"/>
      <c r="JH180" s="76"/>
      <c r="JI180" s="76"/>
      <c r="JJ180" s="76"/>
      <c r="JK180" s="76"/>
      <c r="JL180" s="76"/>
      <c r="JM180" s="76"/>
      <c r="JN180" s="76"/>
      <c r="JO180" s="76"/>
      <c r="JP180" s="76"/>
      <c r="JQ180" s="76"/>
      <c r="JR180" s="76"/>
      <c r="JS180" s="76"/>
      <c r="JT180" s="76"/>
      <c r="JU180" s="76"/>
      <c r="JV180" s="76"/>
      <c r="JW180" s="76"/>
      <c r="JX180" s="76"/>
      <c r="JY180" s="76"/>
      <c r="JZ180" s="76"/>
      <c r="KA180" s="76"/>
      <c r="KB180" s="76"/>
      <c r="KC180" s="76"/>
      <c r="KD180" s="76"/>
      <c r="KE180" s="76"/>
      <c r="KF180" s="76"/>
      <c r="KG180" s="76"/>
      <c r="KH180" s="76"/>
      <c r="KI180" s="76"/>
      <c r="KJ180" s="76"/>
      <c r="KK180" s="76"/>
      <c r="KL180" s="76"/>
      <c r="KM180" s="76"/>
      <c r="KN180" s="76"/>
      <c r="KO180" s="76"/>
      <c r="KP180" s="76"/>
      <c r="KQ180" s="76"/>
      <c r="KR180" s="76"/>
      <c r="KS180" s="76"/>
      <c r="KT180" s="76"/>
      <c r="KU180" s="76"/>
      <c r="KV180" s="76"/>
      <c r="KW180" s="76"/>
      <c r="KX180" s="76"/>
      <c r="KY180" s="76"/>
      <c r="KZ180" s="76"/>
      <c r="LA180" s="76"/>
      <c r="LB180" s="76"/>
      <c r="LC180" s="76"/>
      <c r="LD180" s="76"/>
      <c r="LE180" s="76"/>
      <c r="LF180" s="76"/>
      <c r="LG180" s="76"/>
      <c r="LH180" s="76"/>
      <c r="LI180" s="76"/>
      <c r="LJ180" s="76"/>
      <c r="LK180" s="76"/>
      <c r="LL180" s="76"/>
      <c r="LM180" s="76"/>
      <c r="LN180" s="76"/>
      <c r="LO180" s="76"/>
      <c r="LP180" s="76"/>
      <c r="LQ180" s="76"/>
      <c r="LR180" s="76"/>
      <c r="LS180" s="76"/>
      <c r="LT180" s="76"/>
      <c r="LU180" s="76"/>
      <c r="LV180" s="76"/>
      <c r="LW180" s="76"/>
      <c r="LX180" s="76"/>
      <c r="LY180" s="76"/>
      <c r="LZ180" s="76"/>
      <c r="MA180" s="76"/>
      <c r="MB180" s="76"/>
      <c r="MC180" s="76"/>
      <c r="MD180" s="76"/>
      <c r="ME180" s="76"/>
      <c r="MF180" s="76"/>
      <c r="MG180" s="76"/>
      <c r="MH180" s="76"/>
      <c r="MI180" s="76"/>
      <c r="MJ180" s="76"/>
      <c r="MK180" s="76"/>
      <c r="ML180" s="76"/>
      <c r="MM180" s="76"/>
      <c r="MN180" s="76"/>
      <c r="MO180" s="76"/>
      <c r="MP180" s="76"/>
      <c r="MQ180" s="76"/>
      <c r="MR180" s="76"/>
      <c r="MS180" s="76"/>
      <c r="MT180" s="76"/>
      <c r="MU180" s="76"/>
      <c r="MV180" s="76"/>
      <c r="MW180" s="76"/>
      <c r="MX180" s="76"/>
      <c r="MY180" s="76"/>
      <c r="MZ180" s="76"/>
      <c r="NA180" s="76"/>
      <c r="NB180" s="76"/>
      <c r="NC180" s="76"/>
      <c r="ND180" s="76"/>
      <c r="NE180" s="76"/>
      <c r="NF180" s="76"/>
      <c r="NG180" s="76"/>
      <c r="NH180" s="76"/>
      <c r="NI180" s="76"/>
      <c r="NJ180" s="76"/>
      <c r="NK180" s="76"/>
      <c r="NL180" s="76"/>
      <c r="NM180" s="76"/>
      <c r="NN180" s="76"/>
      <c r="NO180" s="76"/>
      <c r="NP180" s="76"/>
      <c r="NQ180" s="76"/>
      <c r="NR180" s="76"/>
      <c r="NS180" s="76"/>
      <c r="NT180" s="76"/>
      <c r="NU180" s="76"/>
      <c r="NV180" s="76"/>
      <c r="NW180" s="76"/>
      <c r="NX180" s="76"/>
      <c r="NY180" s="76"/>
      <c r="NZ180" s="76"/>
      <c r="OA180" s="76"/>
      <c r="OB180" s="76"/>
      <c r="OC180" s="76"/>
      <c r="OD180" s="76"/>
      <c r="OE180" s="76"/>
      <c r="OF180" s="76"/>
      <c r="OG180" s="76"/>
      <c r="OH180" s="76"/>
      <c r="OI180" s="76"/>
      <c r="OJ180" s="76"/>
      <c r="OK180" s="76"/>
      <c r="OL180" s="76"/>
      <c r="OM180" s="76"/>
      <c r="ON180" s="76"/>
      <c r="OO180" s="76"/>
      <c r="OP180" s="76"/>
      <c r="OQ180" s="76"/>
      <c r="OR180" s="76"/>
      <c r="OS180" s="76"/>
      <c r="OT180" s="76"/>
      <c r="OU180" s="76"/>
      <c r="OV180" s="76"/>
      <c r="OW180" s="76"/>
      <c r="OX180" s="76"/>
      <c r="OY180" s="76"/>
      <c r="OZ180" s="76"/>
      <c r="PA180" s="76"/>
      <c r="PB180" s="76"/>
      <c r="PC180" s="76"/>
      <c r="PD180" s="76"/>
      <c r="PE180" s="76"/>
      <c r="PF180" s="76"/>
      <c r="PG180" s="76"/>
      <c r="PH180" s="76"/>
      <c r="PI180" s="76"/>
      <c r="PJ180" s="76"/>
      <c r="PK180" s="76"/>
      <c r="PL180" s="76"/>
      <c r="PM180" s="76"/>
      <c r="PN180" s="76"/>
      <c r="PO180" s="76"/>
      <c r="PP180" s="76"/>
      <c r="PQ180" s="76"/>
      <c r="PR180" s="76"/>
      <c r="PS180" s="76"/>
      <c r="PT180" s="76"/>
      <c r="PU180" s="76"/>
      <c r="PV180" s="76"/>
      <c r="PW180" s="76"/>
      <c r="PX180" s="76"/>
      <c r="PY180" s="76"/>
      <c r="PZ180" s="76"/>
      <c r="QA180" s="76"/>
      <c r="QB180" s="76"/>
      <c r="QC180" s="76"/>
      <c r="QD180" s="76"/>
      <c r="QE180" s="76"/>
      <c r="QF180" s="76"/>
      <c r="QG180" s="76"/>
      <c r="QH180" s="76"/>
      <c r="QI180" s="76"/>
      <c r="QJ180" s="76"/>
      <c r="QK180" s="76"/>
      <c r="QL180" s="76"/>
      <c r="QM180" s="76"/>
      <c r="QN180" s="76"/>
      <c r="QO180" s="76"/>
      <c r="QP180" s="76"/>
      <c r="QQ180" s="76"/>
      <c r="QR180" s="76"/>
      <c r="QS180" s="76"/>
      <c r="QT180" s="76"/>
      <c r="QU180" s="76"/>
      <c r="QV180" s="76"/>
      <c r="QW180" s="76"/>
      <c r="QX180" s="76"/>
      <c r="QY180" s="76"/>
      <c r="QZ180" s="76"/>
      <c r="RA180" s="76"/>
      <c r="RB180" s="76"/>
      <c r="RC180" s="76"/>
      <c r="RD180" s="76"/>
      <c r="RE180" s="76"/>
      <c r="RF180" s="76"/>
      <c r="RG180" s="76"/>
      <c r="RH180" s="76"/>
      <c r="RI180" s="76"/>
      <c r="RJ180" s="76"/>
      <c r="RK180" s="76"/>
      <c r="RL180" s="76"/>
      <c r="RM180" s="76"/>
      <c r="RN180" s="76"/>
      <c r="RO180" s="76"/>
      <c r="RP180" s="76"/>
      <c r="RQ180" s="76"/>
      <c r="RR180" s="76"/>
      <c r="RS180" s="76"/>
      <c r="RT180" s="76"/>
      <c r="RU180" s="76"/>
      <c r="RV180" s="76"/>
      <c r="RW180" s="76"/>
      <c r="RX180" s="76"/>
      <c r="RY180" s="76"/>
      <c r="RZ180" s="76"/>
      <c r="SA180" s="76"/>
      <c r="SB180" s="76"/>
      <c r="SC180" s="76"/>
      <c r="SD180" s="76"/>
      <c r="SE180" s="76"/>
      <c r="SF180" s="76"/>
      <c r="SG180" s="76"/>
      <c r="SH180" s="76"/>
      <c r="SI180" s="76"/>
      <c r="SJ180" s="76"/>
      <c r="SK180" s="76"/>
      <c r="SL180" s="76"/>
      <c r="SM180" s="76"/>
      <c r="SN180" s="76"/>
      <c r="SO180" s="76"/>
      <c r="SP180" s="76"/>
      <c r="SQ180" s="76"/>
      <c r="SR180" s="76"/>
      <c r="SS180" s="76"/>
      <c r="ST180" s="76"/>
      <c r="SU180" s="76"/>
      <c r="SV180" s="76"/>
      <c r="SW180" s="76"/>
      <c r="SX180" s="76"/>
      <c r="SY180" s="76"/>
      <c r="SZ180" s="76"/>
      <c r="TA180" s="76"/>
      <c r="TB180" s="76"/>
      <c r="TC180" s="76"/>
      <c r="TD180" s="76"/>
      <c r="TE180" s="76"/>
      <c r="TF180" s="76"/>
      <c r="TG180" s="76"/>
      <c r="TH180" s="76"/>
      <c r="TI180" s="76"/>
      <c r="TJ180" s="76"/>
      <c r="TK180" s="76"/>
      <c r="TL180" s="76"/>
      <c r="TM180" s="76"/>
      <c r="TN180" s="76"/>
      <c r="TO180" s="76"/>
      <c r="TP180" s="76"/>
      <c r="TQ180" s="76"/>
      <c r="TR180" s="76"/>
      <c r="TS180" s="76"/>
      <c r="TT180" s="76"/>
      <c r="TU180" s="76"/>
      <c r="TV180" s="76"/>
      <c r="TW180" s="76"/>
      <c r="TX180" s="76"/>
      <c r="TY180" s="76"/>
      <c r="TZ180" s="76"/>
      <c r="UA180" s="76"/>
      <c r="UB180" s="76"/>
      <c r="UC180" s="76"/>
      <c r="UD180" s="76"/>
      <c r="UE180" s="76"/>
      <c r="UF180" s="76"/>
      <c r="UG180" s="76"/>
      <c r="UH180" s="76"/>
      <c r="UI180" s="76"/>
      <c r="UJ180" s="76"/>
      <c r="UK180" s="76"/>
      <c r="UL180" s="76"/>
      <c r="UM180" s="76"/>
      <c r="UN180" s="76"/>
      <c r="UO180" s="76"/>
      <c r="UP180" s="76"/>
      <c r="UQ180" s="76"/>
      <c r="UR180" s="76"/>
      <c r="US180" s="76"/>
      <c r="UT180" s="76"/>
      <c r="UU180" s="76"/>
      <c r="UV180" s="76"/>
      <c r="UW180" s="76"/>
      <c r="UX180" s="76"/>
      <c r="UY180" s="76"/>
      <c r="UZ180" s="76"/>
      <c r="VA180" s="76"/>
      <c r="VB180" s="76"/>
      <c r="VC180" s="76"/>
      <c r="VD180" s="76"/>
      <c r="VE180" s="76"/>
      <c r="VF180" s="76"/>
      <c r="VG180" s="76"/>
      <c r="VH180" s="76"/>
      <c r="VI180" s="76"/>
      <c r="VJ180" s="76"/>
      <c r="VK180" s="76"/>
      <c r="VL180" s="76"/>
      <c r="VM180" s="76"/>
      <c r="VN180" s="76"/>
      <c r="VO180" s="76"/>
      <c r="VP180" s="76"/>
      <c r="VQ180" s="76"/>
      <c r="VR180" s="76"/>
      <c r="VS180" s="76"/>
      <c r="VT180" s="76"/>
      <c r="VU180" s="76"/>
      <c r="VV180" s="76"/>
      <c r="VW180" s="76"/>
      <c r="VX180" s="76"/>
      <c r="VY180" s="76"/>
      <c r="VZ180" s="76"/>
      <c r="WA180" s="76"/>
      <c r="WB180" s="76"/>
      <c r="WC180" s="76"/>
      <c r="WD180" s="76"/>
      <c r="WE180" s="76"/>
      <c r="WF180" s="76"/>
      <c r="WG180" s="76"/>
      <c r="WH180" s="76"/>
      <c r="WI180" s="76"/>
      <c r="WJ180" s="76"/>
      <c r="WK180" s="76"/>
      <c r="WL180" s="76"/>
      <c r="WM180" s="76"/>
      <c r="WN180" s="76"/>
      <c r="WO180" s="76"/>
      <c r="WP180" s="76"/>
      <c r="WQ180" s="76"/>
      <c r="WR180" s="76"/>
      <c r="WS180" s="76"/>
      <c r="WT180" s="76"/>
      <c r="WU180" s="76"/>
      <c r="WV180" s="76"/>
      <c r="WW180" s="76"/>
      <c r="WX180" s="76"/>
      <c r="WY180" s="76"/>
      <c r="WZ180" s="76"/>
      <c r="XA180" s="76"/>
      <c r="XB180" s="76"/>
      <c r="XC180" s="76"/>
      <c r="XD180" s="76"/>
      <c r="XE180" s="76"/>
      <c r="XF180" s="76"/>
      <c r="XG180" s="76"/>
      <c r="XH180" s="76"/>
      <c r="XI180" s="76"/>
      <c r="XJ180" s="76"/>
      <c r="XK180" s="76"/>
      <c r="XL180" s="76"/>
      <c r="XM180" s="76"/>
      <c r="XN180" s="76"/>
      <c r="XO180" s="76"/>
      <c r="XP180" s="76"/>
      <c r="XQ180" s="76"/>
      <c r="XR180" s="76"/>
      <c r="XS180" s="76"/>
      <c r="XT180" s="76"/>
      <c r="XU180" s="76"/>
      <c r="XV180" s="76"/>
      <c r="XW180" s="76"/>
      <c r="XX180" s="76"/>
      <c r="XY180" s="76"/>
      <c r="XZ180" s="76"/>
      <c r="YA180" s="76"/>
      <c r="YB180" s="76"/>
      <c r="YC180" s="76"/>
      <c r="YD180" s="76"/>
      <c r="YE180" s="76"/>
      <c r="YF180" s="76"/>
      <c r="YG180" s="76"/>
      <c r="YH180" s="76"/>
      <c r="YI180" s="76"/>
      <c r="YJ180" s="76"/>
      <c r="YK180" s="76"/>
      <c r="YL180" s="76"/>
      <c r="YM180" s="76"/>
      <c r="YN180" s="76"/>
      <c r="YO180" s="76"/>
      <c r="YP180" s="76"/>
      <c r="YQ180" s="76"/>
      <c r="YR180" s="76"/>
      <c r="YS180" s="76"/>
      <c r="YT180" s="76"/>
      <c r="YU180" s="76"/>
      <c r="YV180" s="76"/>
      <c r="YW180" s="76"/>
      <c r="YX180" s="76"/>
      <c r="YY180" s="76"/>
      <c r="YZ180" s="76"/>
      <c r="ZA180" s="76"/>
      <c r="ZB180" s="76"/>
      <c r="ZC180" s="76"/>
      <c r="ZD180" s="76"/>
      <c r="ZE180" s="76"/>
      <c r="ZF180" s="76"/>
      <c r="ZG180" s="76"/>
      <c r="ZH180" s="76"/>
      <c r="ZI180" s="76"/>
      <c r="ZJ180" s="76"/>
      <c r="ZK180" s="76"/>
      <c r="ZL180" s="76"/>
      <c r="ZM180" s="76"/>
      <c r="ZN180" s="76"/>
      <c r="ZO180" s="76"/>
      <c r="ZP180" s="76"/>
      <c r="ZQ180" s="76"/>
      <c r="ZR180" s="76"/>
      <c r="ZS180" s="76"/>
      <c r="ZT180" s="76"/>
      <c r="ZU180" s="76"/>
      <c r="ZV180" s="76"/>
      <c r="ZW180" s="76"/>
      <c r="ZX180" s="76"/>
      <c r="ZY180" s="76"/>
      <c r="ZZ180" s="76"/>
      <c r="AAA180" s="76"/>
      <c r="AAB180" s="76"/>
      <c r="AAC180" s="76"/>
      <c r="AAD180" s="76"/>
      <c r="AAE180" s="76"/>
      <c r="AAF180" s="76"/>
      <c r="AAG180" s="76"/>
      <c r="AAH180" s="76"/>
      <c r="AAI180" s="76"/>
      <c r="AAJ180" s="76"/>
      <c r="AAK180" s="76"/>
      <c r="AAL180" s="76"/>
      <c r="AAM180" s="76"/>
      <c r="AAN180" s="76"/>
      <c r="AAO180" s="76"/>
      <c r="AAP180" s="76"/>
      <c r="AAQ180" s="76"/>
      <c r="AAR180" s="76"/>
      <c r="AAS180" s="76"/>
      <c r="AAT180" s="76"/>
      <c r="AAU180" s="76"/>
      <c r="AAV180" s="76"/>
      <c r="AAW180" s="76"/>
      <c r="AAX180" s="76"/>
      <c r="AAY180" s="76"/>
      <c r="AAZ180" s="76"/>
      <c r="ABA180" s="76"/>
      <c r="ABB180" s="76"/>
      <c r="ABC180" s="76"/>
      <c r="ABD180" s="76"/>
      <c r="ABE180" s="76"/>
      <c r="ABF180" s="76"/>
      <c r="ABG180" s="76"/>
      <c r="ABH180" s="76"/>
      <c r="ABI180" s="76"/>
      <c r="ABJ180" s="76"/>
      <c r="ABK180" s="76"/>
      <c r="ABL180" s="76"/>
      <c r="ABM180" s="76"/>
      <c r="ABN180" s="76"/>
      <c r="ABO180" s="76"/>
      <c r="ABP180" s="76"/>
      <c r="ABQ180" s="76"/>
      <c r="ABR180" s="76"/>
      <c r="ABS180" s="76"/>
      <c r="ABT180" s="76"/>
      <c r="ABU180" s="76"/>
      <c r="ABV180" s="76"/>
      <c r="ABW180" s="76"/>
      <c r="ABX180" s="76"/>
      <c r="ABY180" s="76"/>
      <c r="ABZ180" s="76"/>
      <c r="ACA180" s="76"/>
      <c r="ACB180" s="76"/>
      <c r="ACC180" s="76"/>
      <c r="ACD180" s="76"/>
      <c r="ACE180" s="76"/>
      <c r="ACF180" s="76"/>
      <c r="ACG180" s="76"/>
      <c r="ACH180" s="76"/>
      <c r="ACI180" s="76"/>
      <c r="ACJ180" s="76"/>
      <c r="ACK180" s="76"/>
      <c r="ACL180" s="76"/>
      <c r="ACM180" s="76"/>
      <c r="ACN180" s="76"/>
      <c r="ACO180" s="76"/>
      <c r="ACP180" s="76"/>
      <c r="ACQ180" s="76"/>
      <c r="ACR180" s="76"/>
      <c r="ACS180" s="76"/>
      <c r="ACT180" s="76"/>
      <c r="ACU180" s="76"/>
      <c r="ACV180" s="76"/>
      <c r="ACW180" s="76"/>
      <c r="ACX180" s="76"/>
      <c r="ACY180" s="76"/>
      <c r="ACZ180" s="76"/>
      <c r="ADA180" s="76"/>
      <c r="ADB180" s="76"/>
      <c r="ADC180" s="76"/>
      <c r="ADD180" s="76"/>
      <c r="ADE180" s="76"/>
      <c r="ADF180" s="76"/>
      <c r="ADG180" s="76"/>
      <c r="ADH180" s="76"/>
      <c r="ADI180" s="76"/>
      <c r="ADJ180" s="76"/>
      <c r="ADK180" s="76"/>
      <c r="ADL180" s="76"/>
      <c r="ADM180" s="76"/>
      <c r="ADN180" s="76"/>
      <c r="ADO180" s="76"/>
      <c r="ADP180" s="76"/>
      <c r="ADQ180" s="76"/>
      <c r="ADR180" s="76"/>
      <c r="ADS180" s="76"/>
      <c r="ADT180" s="76"/>
      <c r="ADU180" s="76"/>
      <c r="ADV180" s="76"/>
      <c r="ADW180" s="76"/>
      <c r="ADX180" s="76"/>
      <c r="ADY180" s="76"/>
      <c r="ADZ180" s="76"/>
      <c r="AEA180" s="76"/>
      <c r="AEB180" s="76"/>
      <c r="AEC180" s="76"/>
      <c r="AED180" s="76"/>
      <c r="AEE180" s="76"/>
      <c r="AEF180" s="76"/>
      <c r="AEG180" s="76"/>
      <c r="AEH180" s="76"/>
      <c r="AEI180" s="76"/>
      <c r="AEJ180" s="76"/>
      <c r="AEK180" s="76"/>
      <c r="AEL180" s="76"/>
      <c r="AEM180" s="76"/>
      <c r="AEN180" s="76"/>
      <c r="AEO180" s="76"/>
      <c r="AEP180" s="76"/>
      <c r="AEQ180" s="76"/>
      <c r="AER180" s="76"/>
      <c r="AES180" s="76"/>
      <c r="AET180" s="76"/>
      <c r="AEU180" s="76"/>
      <c r="AEV180" s="76"/>
      <c r="AEW180" s="76"/>
      <c r="AEX180" s="76"/>
      <c r="AEY180" s="76"/>
      <c r="AEZ180" s="76"/>
      <c r="AFA180" s="76"/>
      <c r="AFB180" s="76"/>
      <c r="AFC180" s="76"/>
      <c r="AFD180" s="76"/>
      <c r="AFE180" s="76"/>
      <c r="AFF180" s="76"/>
      <c r="AFG180" s="76"/>
      <c r="AFH180" s="76"/>
      <c r="AFI180" s="76"/>
      <c r="AFJ180" s="76"/>
      <c r="AFK180" s="76"/>
      <c r="AFL180" s="76"/>
      <c r="AFM180" s="76"/>
      <c r="AFN180" s="76"/>
      <c r="AFO180" s="76"/>
      <c r="AFP180" s="76"/>
      <c r="AFQ180" s="76"/>
      <c r="AFR180" s="76"/>
      <c r="AFS180" s="76"/>
      <c r="AFT180" s="76"/>
      <c r="AFU180" s="76"/>
      <c r="AFV180" s="76"/>
      <c r="AFW180" s="76"/>
      <c r="AFX180" s="76"/>
      <c r="AFY180" s="76"/>
      <c r="AFZ180" s="76"/>
      <c r="AGA180" s="76"/>
      <c r="AGB180" s="76"/>
      <c r="AGC180" s="76"/>
      <c r="AGD180" s="76"/>
      <c r="AGE180" s="76"/>
      <c r="AGF180" s="76"/>
      <c r="AGG180" s="76"/>
      <c r="AGH180" s="76"/>
      <c r="AGI180" s="76"/>
      <c r="AGJ180" s="76"/>
      <c r="AGK180" s="76"/>
      <c r="AGL180" s="76"/>
      <c r="AGM180" s="76"/>
      <c r="AGN180" s="76"/>
      <c r="AGO180" s="76"/>
      <c r="AGP180" s="76"/>
      <c r="AGQ180" s="76"/>
      <c r="AGR180" s="76"/>
      <c r="AGS180" s="76"/>
      <c r="AGT180" s="76"/>
      <c r="AGU180" s="76"/>
      <c r="AGV180" s="76"/>
      <c r="AGW180" s="76"/>
      <c r="AGX180" s="76"/>
      <c r="AGY180" s="76"/>
      <c r="AGZ180" s="76"/>
      <c r="AHA180" s="76"/>
      <c r="AHB180" s="76"/>
      <c r="AHC180" s="76"/>
      <c r="AHD180" s="76"/>
      <c r="AHE180" s="76"/>
      <c r="AHF180" s="76"/>
      <c r="AHG180" s="76"/>
      <c r="AHH180" s="76"/>
      <c r="AHI180" s="76"/>
      <c r="AHJ180" s="76"/>
      <c r="AHK180" s="76"/>
      <c r="AHL180" s="76"/>
      <c r="AHM180" s="76"/>
      <c r="AHN180" s="76"/>
      <c r="AHO180" s="76"/>
      <c r="AHP180" s="76"/>
      <c r="AHQ180" s="76"/>
      <c r="AHR180" s="76"/>
      <c r="AHS180" s="76"/>
      <c r="AHT180" s="76"/>
      <c r="AHU180" s="76"/>
      <c r="AHV180" s="76"/>
      <c r="AHW180" s="76"/>
      <c r="AHX180" s="76"/>
      <c r="AHY180" s="76"/>
      <c r="AHZ180" s="76"/>
      <c r="AIA180" s="76"/>
      <c r="AIB180" s="76"/>
      <c r="AIC180" s="76"/>
      <c r="AID180" s="76"/>
      <c r="AIE180" s="76"/>
      <c r="AIF180" s="76"/>
      <c r="AIG180" s="76"/>
      <c r="AIH180" s="76"/>
      <c r="AII180" s="76"/>
      <c r="AIJ180" s="76"/>
      <c r="AIK180" s="76"/>
      <c r="AIL180" s="76"/>
      <c r="AIM180" s="76"/>
      <c r="AIN180" s="76"/>
      <c r="AIO180" s="76"/>
      <c r="AIP180" s="76"/>
      <c r="AIQ180" s="76"/>
      <c r="AIR180" s="76"/>
      <c r="AIS180" s="76"/>
      <c r="AIT180" s="76"/>
      <c r="AIU180" s="76"/>
      <c r="AIV180" s="76"/>
      <c r="AIW180" s="76"/>
      <c r="AIX180" s="76"/>
      <c r="AIY180" s="76"/>
      <c r="AIZ180" s="76"/>
      <c r="AJA180" s="76"/>
      <c r="AJB180" s="76"/>
      <c r="AJC180" s="76"/>
      <c r="AJD180" s="76"/>
      <c r="AJE180" s="76"/>
      <c r="AJF180" s="76"/>
      <c r="AJG180" s="76"/>
      <c r="AJH180" s="76"/>
      <c r="AJI180" s="76"/>
      <c r="AJJ180" s="76"/>
      <c r="AJK180" s="76"/>
      <c r="AJL180" s="76"/>
      <c r="AJM180" s="76"/>
      <c r="AJN180" s="76"/>
      <c r="AJO180" s="76"/>
      <c r="AJP180" s="76"/>
      <c r="AJQ180" s="76"/>
      <c r="AJR180" s="76"/>
      <c r="AJS180" s="76"/>
      <c r="AJT180" s="76"/>
      <c r="AJU180" s="76"/>
      <c r="AJV180" s="76"/>
      <c r="AJW180" s="76"/>
      <c r="AJX180" s="76"/>
      <c r="AJY180" s="76"/>
      <c r="AJZ180" s="76"/>
      <c r="AKA180" s="76"/>
      <c r="AKB180" s="76"/>
      <c r="AKC180" s="76"/>
      <c r="AKD180" s="76"/>
      <c r="AKE180" s="76"/>
      <c r="AKF180" s="76"/>
      <c r="AKG180" s="76"/>
      <c r="AKH180" s="76"/>
      <c r="AKI180" s="76"/>
      <c r="AKJ180" s="76"/>
      <c r="AKK180" s="76"/>
      <c r="AKL180" s="76"/>
      <c r="AKM180" s="76"/>
      <c r="AKN180" s="76"/>
      <c r="AKO180" s="76"/>
      <c r="AKP180" s="76"/>
      <c r="AKQ180" s="76"/>
      <c r="AKR180" s="76"/>
      <c r="AKS180" s="76"/>
      <c r="AKT180" s="76"/>
      <c r="AKU180" s="76"/>
      <c r="AKV180" s="76"/>
      <c r="AKW180" s="76"/>
      <c r="AKX180" s="76"/>
      <c r="AKY180" s="76"/>
      <c r="AKZ180" s="76"/>
      <c r="ALA180" s="76"/>
      <c r="ALB180" s="76"/>
      <c r="ALC180" s="76"/>
      <c r="ALD180" s="76"/>
      <c r="ALE180" s="76"/>
      <c r="ALF180" s="76"/>
      <c r="ALG180" s="76"/>
      <c r="ALH180" s="76"/>
      <c r="ALI180" s="76"/>
      <c r="ALJ180" s="76"/>
      <c r="ALK180" s="76"/>
      <c r="ALL180" s="76"/>
      <c r="ALM180" s="76"/>
      <c r="ALN180" s="76"/>
      <c r="ALO180" s="76"/>
      <c r="ALP180" s="76"/>
      <c r="ALQ180" s="76"/>
      <c r="ALR180" s="76"/>
      <c r="ALS180" s="76"/>
      <c r="ALT180" s="76"/>
      <c r="ALU180" s="76"/>
      <c r="ALV180" s="76"/>
      <c r="ALW180" s="76"/>
      <c r="ALX180" s="76"/>
      <c r="ALY180" s="76"/>
      <c r="ALZ180" s="76"/>
      <c r="AMA180" s="76"/>
      <c r="AMB180" s="76"/>
      <c r="AMC180" s="76"/>
      <c r="AMD180" s="76"/>
      <c r="AME180" s="76"/>
    </row>
    <row r="181" spans="1:1019" s="80" customFormat="1" ht="25.5">
      <c r="A181" s="20" t="s">
        <v>289</v>
      </c>
      <c r="B181" s="21">
        <v>5213848</v>
      </c>
      <c r="C181" s="21" t="s">
        <v>96</v>
      </c>
      <c r="D181" s="71" t="s">
        <v>75</v>
      </c>
      <c r="E181" s="22" t="s">
        <v>72</v>
      </c>
      <c r="F181" s="59">
        <v>2</v>
      </c>
      <c r="G181" s="23">
        <v>1.1000000000000001</v>
      </c>
      <c r="H181" s="69">
        <f t="shared" si="62"/>
        <v>0.21229999999999999</v>
      </c>
      <c r="I181" s="23">
        <f t="shared" si="63"/>
        <v>1.33</v>
      </c>
      <c r="J181" s="23">
        <f t="shared" si="64"/>
        <v>2.66</v>
      </c>
      <c r="K181" s="78">
        <f t="shared" si="65"/>
        <v>2.2000000000000002</v>
      </c>
      <c r="L181" s="76"/>
      <c r="M181" s="79"/>
      <c r="N181" s="76"/>
      <c r="O181" s="76"/>
      <c r="P181" s="76"/>
      <c r="Q181" s="76"/>
      <c r="R181" s="76"/>
      <c r="S181" s="76"/>
      <c r="T181" s="76"/>
      <c r="U181" s="76"/>
      <c r="V181" s="76"/>
      <c r="W181" s="76"/>
      <c r="X181" s="76"/>
      <c r="Y181" s="76"/>
      <c r="Z181" s="76"/>
      <c r="AA181" s="76"/>
      <c r="AB181" s="76"/>
      <c r="AC181" s="76"/>
      <c r="AD181" s="76"/>
      <c r="AE181" s="76"/>
      <c r="AF181" s="76"/>
      <c r="AG181" s="76"/>
      <c r="AH181" s="76"/>
      <c r="AI181" s="76"/>
      <c r="AJ181" s="76"/>
      <c r="AK181" s="76"/>
      <c r="AL181" s="76"/>
      <c r="AM181" s="76"/>
      <c r="AN181" s="76"/>
      <c r="AO181" s="76"/>
      <c r="AP181" s="76"/>
      <c r="AQ181" s="76"/>
      <c r="AR181" s="76"/>
      <c r="AS181" s="76"/>
      <c r="AT181" s="76"/>
      <c r="AU181" s="76"/>
      <c r="AV181" s="76"/>
      <c r="AW181" s="76"/>
      <c r="AX181" s="76"/>
      <c r="AY181" s="76"/>
      <c r="AZ181" s="76"/>
      <c r="BA181" s="76"/>
      <c r="BB181" s="76"/>
      <c r="BC181" s="76"/>
      <c r="BD181" s="76"/>
      <c r="BE181" s="76"/>
      <c r="BF181" s="76"/>
      <c r="BG181" s="76"/>
      <c r="BH181" s="76"/>
      <c r="BI181" s="76"/>
      <c r="BJ181" s="76"/>
      <c r="BK181" s="76"/>
      <c r="BL181" s="76"/>
      <c r="BM181" s="76"/>
      <c r="BN181" s="76"/>
      <c r="BO181" s="76"/>
      <c r="BP181" s="76"/>
      <c r="BQ181" s="76"/>
      <c r="BR181" s="76"/>
      <c r="BS181" s="76"/>
      <c r="BT181" s="76"/>
      <c r="BU181" s="76"/>
      <c r="BV181" s="76"/>
      <c r="BW181" s="76"/>
      <c r="BX181" s="76"/>
      <c r="BY181" s="76"/>
      <c r="BZ181" s="76"/>
      <c r="CA181" s="76"/>
      <c r="CB181" s="76"/>
      <c r="CC181" s="76"/>
      <c r="CD181" s="76"/>
      <c r="CE181" s="76"/>
      <c r="CF181" s="76"/>
      <c r="CG181" s="76"/>
      <c r="CH181" s="76"/>
      <c r="CI181" s="76"/>
      <c r="CJ181" s="76"/>
      <c r="CK181" s="76"/>
      <c r="CL181" s="76"/>
      <c r="CM181" s="76"/>
      <c r="CN181" s="76"/>
      <c r="CO181" s="76"/>
      <c r="CP181" s="76"/>
      <c r="CQ181" s="76"/>
      <c r="CR181" s="76"/>
      <c r="CS181" s="76"/>
      <c r="CT181" s="76"/>
      <c r="CU181" s="76"/>
      <c r="CV181" s="76"/>
      <c r="CW181" s="76"/>
      <c r="CX181" s="76"/>
      <c r="CY181" s="76"/>
      <c r="CZ181" s="76"/>
      <c r="DA181" s="76"/>
      <c r="DB181" s="76"/>
      <c r="DC181" s="76"/>
      <c r="DD181" s="76"/>
      <c r="DE181" s="76"/>
      <c r="DF181" s="76"/>
      <c r="DG181" s="76"/>
      <c r="DH181" s="76"/>
      <c r="DI181" s="76"/>
      <c r="DJ181" s="76"/>
      <c r="DK181" s="76"/>
      <c r="DL181" s="76"/>
      <c r="DM181" s="76"/>
      <c r="DN181" s="76"/>
      <c r="DO181" s="76"/>
      <c r="DP181" s="76"/>
      <c r="DQ181" s="76"/>
      <c r="DR181" s="76"/>
      <c r="DS181" s="76"/>
      <c r="DT181" s="76"/>
      <c r="DU181" s="76"/>
      <c r="DV181" s="76"/>
      <c r="DW181" s="76"/>
      <c r="DX181" s="76"/>
      <c r="DY181" s="76"/>
      <c r="DZ181" s="76"/>
      <c r="EA181" s="76"/>
      <c r="EB181" s="76"/>
      <c r="EC181" s="76"/>
      <c r="ED181" s="76"/>
      <c r="EE181" s="76"/>
      <c r="EF181" s="76"/>
      <c r="EG181" s="76"/>
      <c r="EH181" s="76"/>
      <c r="EI181" s="76"/>
      <c r="EJ181" s="76"/>
      <c r="EK181" s="76"/>
      <c r="EL181" s="76"/>
      <c r="EM181" s="76"/>
      <c r="EN181" s="76"/>
      <c r="EO181" s="76"/>
      <c r="EP181" s="76"/>
      <c r="EQ181" s="76"/>
      <c r="ER181" s="76"/>
      <c r="ES181" s="76"/>
      <c r="ET181" s="76"/>
      <c r="EU181" s="76"/>
      <c r="EV181" s="76"/>
      <c r="EW181" s="76"/>
      <c r="EX181" s="76"/>
      <c r="EY181" s="76"/>
      <c r="EZ181" s="76"/>
      <c r="FA181" s="76"/>
      <c r="FB181" s="76"/>
      <c r="FC181" s="76"/>
      <c r="FD181" s="76"/>
      <c r="FE181" s="76"/>
      <c r="FF181" s="76"/>
      <c r="FG181" s="76"/>
      <c r="FH181" s="76"/>
      <c r="FI181" s="76"/>
      <c r="FJ181" s="76"/>
      <c r="FK181" s="76"/>
      <c r="FL181" s="76"/>
      <c r="FM181" s="76"/>
      <c r="FN181" s="76"/>
      <c r="FO181" s="76"/>
      <c r="FP181" s="76"/>
      <c r="FQ181" s="76"/>
      <c r="FR181" s="76"/>
      <c r="FS181" s="76"/>
      <c r="FT181" s="76"/>
      <c r="FU181" s="76"/>
      <c r="FV181" s="76"/>
      <c r="FW181" s="76"/>
      <c r="FX181" s="76"/>
      <c r="FY181" s="76"/>
      <c r="FZ181" s="76"/>
      <c r="GA181" s="76"/>
      <c r="GB181" s="76"/>
      <c r="GC181" s="76"/>
      <c r="GD181" s="76"/>
      <c r="GE181" s="76"/>
      <c r="GF181" s="76"/>
      <c r="GG181" s="76"/>
      <c r="GH181" s="76"/>
      <c r="GI181" s="76"/>
      <c r="GJ181" s="76"/>
      <c r="GK181" s="76"/>
      <c r="GL181" s="76"/>
      <c r="GM181" s="76"/>
      <c r="GN181" s="76"/>
      <c r="GO181" s="76"/>
      <c r="GP181" s="76"/>
      <c r="GQ181" s="76"/>
      <c r="GR181" s="76"/>
      <c r="GS181" s="76"/>
      <c r="GT181" s="76"/>
      <c r="GU181" s="76"/>
      <c r="GV181" s="76"/>
      <c r="GW181" s="76"/>
      <c r="GX181" s="76"/>
      <c r="GY181" s="76"/>
      <c r="GZ181" s="76"/>
      <c r="HA181" s="76"/>
      <c r="HB181" s="76"/>
      <c r="HC181" s="76"/>
      <c r="HD181" s="76"/>
      <c r="HE181" s="76"/>
      <c r="HF181" s="76"/>
      <c r="HG181" s="76"/>
      <c r="HH181" s="76"/>
      <c r="HI181" s="76"/>
      <c r="HJ181" s="76"/>
      <c r="HK181" s="76"/>
      <c r="HL181" s="76"/>
      <c r="HM181" s="76"/>
      <c r="HN181" s="76"/>
      <c r="HO181" s="76"/>
      <c r="HP181" s="76"/>
      <c r="HQ181" s="76"/>
      <c r="HR181" s="76"/>
      <c r="HS181" s="76"/>
      <c r="HT181" s="76"/>
      <c r="HU181" s="76"/>
      <c r="HV181" s="76"/>
      <c r="HW181" s="76"/>
      <c r="HX181" s="76"/>
      <c r="HY181" s="76"/>
      <c r="HZ181" s="76"/>
      <c r="IA181" s="76"/>
      <c r="IB181" s="76"/>
      <c r="IC181" s="76"/>
      <c r="ID181" s="76"/>
      <c r="IE181" s="76"/>
      <c r="IF181" s="76"/>
      <c r="IG181" s="76"/>
      <c r="IH181" s="76"/>
      <c r="II181" s="76"/>
      <c r="IJ181" s="76"/>
      <c r="IK181" s="76"/>
      <c r="IL181" s="76"/>
      <c r="IM181" s="76"/>
      <c r="IN181" s="76"/>
      <c r="IO181" s="76"/>
      <c r="IP181" s="76"/>
      <c r="IQ181" s="76"/>
      <c r="IR181" s="76"/>
      <c r="IS181" s="76"/>
      <c r="IT181" s="76"/>
      <c r="IU181" s="76"/>
      <c r="IV181" s="76"/>
      <c r="IW181" s="76"/>
      <c r="IX181" s="76"/>
      <c r="IY181" s="76"/>
      <c r="IZ181" s="76"/>
      <c r="JA181" s="76"/>
      <c r="JB181" s="76"/>
      <c r="JC181" s="76"/>
      <c r="JD181" s="76"/>
      <c r="JE181" s="76"/>
      <c r="JF181" s="76"/>
      <c r="JG181" s="76"/>
      <c r="JH181" s="76"/>
      <c r="JI181" s="76"/>
      <c r="JJ181" s="76"/>
      <c r="JK181" s="76"/>
      <c r="JL181" s="76"/>
      <c r="JM181" s="76"/>
      <c r="JN181" s="76"/>
      <c r="JO181" s="76"/>
      <c r="JP181" s="76"/>
      <c r="JQ181" s="76"/>
      <c r="JR181" s="76"/>
      <c r="JS181" s="76"/>
      <c r="JT181" s="76"/>
      <c r="JU181" s="76"/>
      <c r="JV181" s="76"/>
      <c r="JW181" s="76"/>
      <c r="JX181" s="76"/>
      <c r="JY181" s="76"/>
      <c r="JZ181" s="76"/>
      <c r="KA181" s="76"/>
      <c r="KB181" s="76"/>
      <c r="KC181" s="76"/>
      <c r="KD181" s="76"/>
      <c r="KE181" s="76"/>
      <c r="KF181" s="76"/>
      <c r="KG181" s="76"/>
      <c r="KH181" s="76"/>
      <c r="KI181" s="76"/>
      <c r="KJ181" s="76"/>
      <c r="KK181" s="76"/>
      <c r="KL181" s="76"/>
      <c r="KM181" s="76"/>
      <c r="KN181" s="76"/>
      <c r="KO181" s="76"/>
      <c r="KP181" s="76"/>
      <c r="KQ181" s="76"/>
      <c r="KR181" s="76"/>
      <c r="KS181" s="76"/>
      <c r="KT181" s="76"/>
      <c r="KU181" s="76"/>
      <c r="KV181" s="76"/>
      <c r="KW181" s="76"/>
      <c r="KX181" s="76"/>
      <c r="KY181" s="76"/>
      <c r="KZ181" s="76"/>
      <c r="LA181" s="76"/>
      <c r="LB181" s="76"/>
      <c r="LC181" s="76"/>
      <c r="LD181" s="76"/>
      <c r="LE181" s="76"/>
      <c r="LF181" s="76"/>
      <c r="LG181" s="76"/>
      <c r="LH181" s="76"/>
      <c r="LI181" s="76"/>
      <c r="LJ181" s="76"/>
      <c r="LK181" s="76"/>
      <c r="LL181" s="76"/>
      <c r="LM181" s="76"/>
      <c r="LN181" s="76"/>
      <c r="LO181" s="76"/>
      <c r="LP181" s="76"/>
      <c r="LQ181" s="76"/>
      <c r="LR181" s="76"/>
      <c r="LS181" s="76"/>
      <c r="LT181" s="76"/>
      <c r="LU181" s="76"/>
      <c r="LV181" s="76"/>
      <c r="LW181" s="76"/>
      <c r="LX181" s="76"/>
      <c r="LY181" s="76"/>
      <c r="LZ181" s="76"/>
      <c r="MA181" s="76"/>
      <c r="MB181" s="76"/>
      <c r="MC181" s="76"/>
      <c r="MD181" s="76"/>
      <c r="ME181" s="76"/>
      <c r="MF181" s="76"/>
      <c r="MG181" s="76"/>
      <c r="MH181" s="76"/>
      <c r="MI181" s="76"/>
      <c r="MJ181" s="76"/>
      <c r="MK181" s="76"/>
      <c r="ML181" s="76"/>
      <c r="MM181" s="76"/>
      <c r="MN181" s="76"/>
      <c r="MO181" s="76"/>
      <c r="MP181" s="76"/>
      <c r="MQ181" s="76"/>
      <c r="MR181" s="76"/>
      <c r="MS181" s="76"/>
      <c r="MT181" s="76"/>
      <c r="MU181" s="76"/>
      <c r="MV181" s="76"/>
      <c r="MW181" s="76"/>
      <c r="MX181" s="76"/>
      <c r="MY181" s="76"/>
      <c r="MZ181" s="76"/>
      <c r="NA181" s="76"/>
      <c r="NB181" s="76"/>
      <c r="NC181" s="76"/>
      <c r="ND181" s="76"/>
      <c r="NE181" s="76"/>
      <c r="NF181" s="76"/>
      <c r="NG181" s="76"/>
      <c r="NH181" s="76"/>
      <c r="NI181" s="76"/>
      <c r="NJ181" s="76"/>
      <c r="NK181" s="76"/>
      <c r="NL181" s="76"/>
      <c r="NM181" s="76"/>
      <c r="NN181" s="76"/>
      <c r="NO181" s="76"/>
      <c r="NP181" s="76"/>
      <c r="NQ181" s="76"/>
      <c r="NR181" s="76"/>
      <c r="NS181" s="76"/>
      <c r="NT181" s="76"/>
      <c r="NU181" s="76"/>
      <c r="NV181" s="76"/>
      <c r="NW181" s="76"/>
      <c r="NX181" s="76"/>
      <c r="NY181" s="76"/>
      <c r="NZ181" s="76"/>
      <c r="OA181" s="76"/>
      <c r="OB181" s="76"/>
      <c r="OC181" s="76"/>
      <c r="OD181" s="76"/>
      <c r="OE181" s="76"/>
      <c r="OF181" s="76"/>
      <c r="OG181" s="76"/>
      <c r="OH181" s="76"/>
      <c r="OI181" s="76"/>
      <c r="OJ181" s="76"/>
      <c r="OK181" s="76"/>
      <c r="OL181" s="76"/>
      <c r="OM181" s="76"/>
      <c r="ON181" s="76"/>
      <c r="OO181" s="76"/>
      <c r="OP181" s="76"/>
      <c r="OQ181" s="76"/>
      <c r="OR181" s="76"/>
      <c r="OS181" s="76"/>
      <c r="OT181" s="76"/>
      <c r="OU181" s="76"/>
      <c r="OV181" s="76"/>
      <c r="OW181" s="76"/>
      <c r="OX181" s="76"/>
      <c r="OY181" s="76"/>
      <c r="OZ181" s="76"/>
      <c r="PA181" s="76"/>
      <c r="PB181" s="76"/>
      <c r="PC181" s="76"/>
      <c r="PD181" s="76"/>
      <c r="PE181" s="76"/>
      <c r="PF181" s="76"/>
      <c r="PG181" s="76"/>
      <c r="PH181" s="76"/>
      <c r="PI181" s="76"/>
      <c r="PJ181" s="76"/>
      <c r="PK181" s="76"/>
      <c r="PL181" s="76"/>
      <c r="PM181" s="76"/>
      <c r="PN181" s="76"/>
      <c r="PO181" s="76"/>
      <c r="PP181" s="76"/>
      <c r="PQ181" s="76"/>
      <c r="PR181" s="76"/>
      <c r="PS181" s="76"/>
      <c r="PT181" s="76"/>
      <c r="PU181" s="76"/>
      <c r="PV181" s="76"/>
      <c r="PW181" s="76"/>
      <c r="PX181" s="76"/>
      <c r="PY181" s="76"/>
      <c r="PZ181" s="76"/>
      <c r="QA181" s="76"/>
      <c r="QB181" s="76"/>
      <c r="QC181" s="76"/>
      <c r="QD181" s="76"/>
      <c r="QE181" s="76"/>
      <c r="QF181" s="76"/>
      <c r="QG181" s="76"/>
      <c r="QH181" s="76"/>
      <c r="QI181" s="76"/>
      <c r="QJ181" s="76"/>
      <c r="QK181" s="76"/>
      <c r="QL181" s="76"/>
      <c r="QM181" s="76"/>
      <c r="QN181" s="76"/>
      <c r="QO181" s="76"/>
      <c r="QP181" s="76"/>
      <c r="QQ181" s="76"/>
      <c r="QR181" s="76"/>
      <c r="QS181" s="76"/>
      <c r="QT181" s="76"/>
      <c r="QU181" s="76"/>
      <c r="QV181" s="76"/>
      <c r="QW181" s="76"/>
      <c r="QX181" s="76"/>
      <c r="QY181" s="76"/>
      <c r="QZ181" s="76"/>
      <c r="RA181" s="76"/>
      <c r="RB181" s="76"/>
      <c r="RC181" s="76"/>
      <c r="RD181" s="76"/>
      <c r="RE181" s="76"/>
      <c r="RF181" s="76"/>
      <c r="RG181" s="76"/>
      <c r="RH181" s="76"/>
      <c r="RI181" s="76"/>
      <c r="RJ181" s="76"/>
      <c r="RK181" s="76"/>
      <c r="RL181" s="76"/>
      <c r="RM181" s="76"/>
      <c r="RN181" s="76"/>
      <c r="RO181" s="76"/>
      <c r="RP181" s="76"/>
      <c r="RQ181" s="76"/>
      <c r="RR181" s="76"/>
      <c r="RS181" s="76"/>
      <c r="RT181" s="76"/>
      <c r="RU181" s="76"/>
      <c r="RV181" s="76"/>
      <c r="RW181" s="76"/>
      <c r="RX181" s="76"/>
      <c r="RY181" s="76"/>
      <c r="RZ181" s="76"/>
      <c r="SA181" s="76"/>
      <c r="SB181" s="76"/>
      <c r="SC181" s="76"/>
      <c r="SD181" s="76"/>
      <c r="SE181" s="76"/>
      <c r="SF181" s="76"/>
      <c r="SG181" s="76"/>
      <c r="SH181" s="76"/>
      <c r="SI181" s="76"/>
      <c r="SJ181" s="76"/>
      <c r="SK181" s="76"/>
      <c r="SL181" s="76"/>
      <c r="SM181" s="76"/>
      <c r="SN181" s="76"/>
      <c r="SO181" s="76"/>
      <c r="SP181" s="76"/>
      <c r="SQ181" s="76"/>
      <c r="SR181" s="76"/>
      <c r="SS181" s="76"/>
      <c r="ST181" s="76"/>
      <c r="SU181" s="76"/>
      <c r="SV181" s="76"/>
      <c r="SW181" s="76"/>
      <c r="SX181" s="76"/>
      <c r="SY181" s="76"/>
      <c r="SZ181" s="76"/>
      <c r="TA181" s="76"/>
      <c r="TB181" s="76"/>
      <c r="TC181" s="76"/>
      <c r="TD181" s="76"/>
      <c r="TE181" s="76"/>
      <c r="TF181" s="76"/>
      <c r="TG181" s="76"/>
      <c r="TH181" s="76"/>
      <c r="TI181" s="76"/>
      <c r="TJ181" s="76"/>
      <c r="TK181" s="76"/>
      <c r="TL181" s="76"/>
      <c r="TM181" s="76"/>
      <c r="TN181" s="76"/>
      <c r="TO181" s="76"/>
      <c r="TP181" s="76"/>
      <c r="TQ181" s="76"/>
      <c r="TR181" s="76"/>
      <c r="TS181" s="76"/>
      <c r="TT181" s="76"/>
      <c r="TU181" s="76"/>
      <c r="TV181" s="76"/>
      <c r="TW181" s="76"/>
      <c r="TX181" s="76"/>
      <c r="TY181" s="76"/>
      <c r="TZ181" s="76"/>
      <c r="UA181" s="76"/>
      <c r="UB181" s="76"/>
      <c r="UC181" s="76"/>
      <c r="UD181" s="76"/>
      <c r="UE181" s="76"/>
      <c r="UF181" s="76"/>
      <c r="UG181" s="76"/>
      <c r="UH181" s="76"/>
      <c r="UI181" s="76"/>
      <c r="UJ181" s="76"/>
      <c r="UK181" s="76"/>
      <c r="UL181" s="76"/>
      <c r="UM181" s="76"/>
      <c r="UN181" s="76"/>
      <c r="UO181" s="76"/>
      <c r="UP181" s="76"/>
      <c r="UQ181" s="76"/>
      <c r="UR181" s="76"/>
      <c r="US181" s="76"/>
      <c r="UT181" s="76"/>
      <c r="UU181" s="76"/>
      <c r="UV181" s="76"/>
      <c r="UW181" s="76"/>
      <c r="UX181" s="76"/>
      <c r="UY181" s="76"/>
      <c r="UZ181" s="76"/>
      <c r="VA181" s="76"/>
      <c r="VB181" s="76"/>
      <c r="VC181" s="76"/>
      <c r="VD181" s="76"/>
      <c r="VE181" s="76"/>
      <c r="VF181" s="76"/>
      <c r="VG181" s="76"/>
      <c r="VH181" s="76"/>
      <c r="VI181" s="76"/>
      <c r="VJ181" s="76"/>
      <c r="VK181" s="76"/>
      <c r="VL181" s="76"/>
      <c r="VM181" s="76"/>
      <c r="VN181" s="76"/>
      <c r="VO181" s="76"/>
      <c r="VP181" s="76"/>
      <c r="VQ181" s="76"/>
      <c r="VR181" s="76"/>
      <c r="VS181" s="76"/>
      <c r="VT181" s="76"/>
      <c r="VU181" s="76"/>
      <c r="VV181" s="76"/>
      <c r="VW181" s="76"/>
      <c r="VX181" s="76"/>
      <c r="VY181" s="76"/>
      <c r="VZ181" s="76"/>
      <c r="WA181" s="76"/>
      <c r="WB181" s="76"/>
      <c r="WC181" s="76"/>
      <c r="WD181" s="76"/>
      <c r="WE181" s="76"/>
      <c r="WF181" s="76"/>
      <c r="WG181" s="76"/>
      <c r="WH181" s="76"/>
      <c r="WI181" s="76"/>
      <c r="WJ181" s="76"/>
      <c r="WK181" s="76"/>
      <c r="WL181" s="76"/>
      <c r="WM181" s="76"/>
      <c r="WN181" s="76"/>
      <c r="WO181" s="76"/>
      <c r="WP181" s="76"/>
      <c r="WQ181" s="76"/>
      <c r="WR181" s="76"/>
      <c r="WS181" s="76"/>
      <c r="WT181" s="76"/>
      <c r="WU181" s="76"/>
      <c r="WV181" s="76"/>
      <c r="WW181" s="76"/>
      <c r="WX181" s="76"/>
      <c r="WY181" s="76"/>
      <c r="WZ181" s="76"/>
      <c r="XA181" s="76"/>
      <c r="XB181" s="76"/>
      <c r="XC181" s="76"/>
      <c r="XD181" s="76"/>
      <c r="XE181" s="76"/>
      <c r="XF181" s="76"/>
      <c r="XG181" s="76"/>
      <c r="XH181" s="76"/>
      <c r="XI181" s="76"/>
      <c r="XJ181" s="76"/>
      <c r="XK181" s="76"/>
      <c r="XL181" s="76"/>
      <c r="XM181" s="76"/>
      <c r="XN181" s="76"/>
      <c r="XO181" s="76"/>
      <c r="XP181" s="76"/>
      <c r="XQ181" s="76"/>
      <c r="XR181" s="76"/>
      <c r="XS181" s="76"/>
      <c r="XT181" s="76"/>
      <c r="XU181" s="76"/>
      <c r="XV181" s="76"/>
      <c r="XW181" s="76"/>
      <c r="XX181" s="76"/>
      <c r="XY181" s="76"/>
      <c r="XZ181" s="76"/>
      <c r="YA181" s="76"/>
      <c r="YB181" s="76"/>
      <c r="YC181" s="76"/>
      <c r="YD181" s="76"/>
      <c r="YE181" s="76"/>
      <c r="YF181" s="76"/>
      <c r="YG181" s="76"/>
      <c r="YH181" s="76"/>
      <c r="YI181" s="76"/>
      <c r="YJ181" s="76"/>
      <c r="YK181" s="76"/>
      <c r="YL181" s="76"/>
      <c r="YM181" s="76"/>
      <c r="YN181" s="76"/>
      <c r="YO181" s="76"/>
      <c r="YP181" s="76"/>
      <c r="YQ181" s="76"/>
      <c r="YR181" s="76"/>
      <c r="YS181" s="76"/>
      <c r="YT181" s="76"/>
      <c r="YU181" s="76"/>
      <c r="YV181" s="76"/>
      <c r="YW181" s="76"/>
      <c r="YX181" s="76"/>
      <c r="YY181" s="76"/>
      <c r="YZ181" s="76"/>
      <c r="ZA181" s="76"/>
      <c r="ZB181" s="76"/>
      <c r="ZC181" s="76"/>
      <c r="ZD181" s="76"/>
      <c r="ZE181" s="76"/>
      <c r="ZF181" s="76"/>
      <c r="ZG181" s="76"/>
      <c r="ZH181" s="76"/>
      <c r="ZI181" s="76"/>
      <c r="ZJ181" s="76"/>
      <c r="ZK181" s="76"/>
      <c r="ZL181" s="76"/>
      <c r="ZM181" s="76"/>
      <c r="ZN181" s="76"/>
      <c r="ZO181" s="76"/>
      <c r="ZP181" s="76"/>
      <c r="ZQ181" s="76"/>
      <c r="ZR181" s="76"/>
      <c r="ZS181" s="76"/>
      <c r="ZT181" s="76"/>
      <c r="ZU181" s="76"/>
      <c r="ZV181" s="76"/>
      <c r="ZW181" s="76"/>
      <c r="ZX181" s="76"/>
      <c r="ZY181" s="76"/>
      <c r="ZZ181" s="76"/>
      <c r="AAA181" s="76"/>
      <c r="AAB181" s="76"/>
      <c r="AAC181" s="76"/>
      <c r="AAD181" s="76"/>
      <c r="AAE181" s="76"/>
      <c r="AAF181" s="76"/>
      <c r="AAG181" s="76"/>
      <c r="AAH181" s="76"/>
      <c r="AAI181" s="76"/>
      <c r="AAJ181" s="76"/>
      <c r="AAK181" s="76"/>
      <c r="AAL181" s="76"/>
      <c r="AAM181" s="76"/>
      <c r="AAN181" s="76"/>
      <c r="AAO181" s="76"/>
      <c r="AAP181" s="76"/>
      <c r="AAQ181" s="76"/>
      <c r="AAR181" s="76"/>
      <c r="AAS181" s="76"/>
      <c r="AAT181" s="76"/>
      <c r="AAU181" s="76"/>
      <c r="AAV181" s="76"/>
      <c r="AAW181" s="76"/>
      <c r="AAX181" s="76"/>
      <c r="AAY181" s="76"/>
      <c r="AAZ181" s="76"/>
      <c r="ABA181" s="76"/>
      <c r="ABB181" s="76"/>
      <c r="ABC181" s="76"/>
      <c r="ABD181" s="76"/>
      <c r="ABE181" s="76"/>
      <c r="ABF181" s="76"/>
      <c r="ABG181" s="76"/>
      <c r="ABH181" s="76"/>
      <c r="ABI181" s="76"/>
      <c r="ABJ181" s="76"/>
      <c r="ABK181" s="76"/>
      <c r="ABL181" s="76"/>
      <c r="ABM181" s="76"/>
      <c r="ABN181" s="76"/>
      <c r="ABO181" s="76"/>
      <c r="ABP181" s="76"/>
      <c r="ABQ181" s="76"/>
      <c r="ABR181" s="76"/>
      <c r="ABS181" s="76"/>
      <c r="ABT181" s="76"/>
      <c r="ABU181" s="76"/>
      <c r="ABV181" s="76"/>
      <c r="ABW181" s="76"/>
      <c r="ABX181" s="76"/>
      <c r="ABY181" s="76"/>
      <c r="ABZ181" s="76"/>
      <c r="ACA181" s="76"/>
      <c r="ACB181" s="76"/>
      <c r="ACC181" s="76"/>
      <c r="ACD181" s="76"/>
      <c r="ACE181" s="76"/>
      <c r="ACF181" s="76"/>
      <c r="ACG181" s="76"/>
      <c r="ACH181" s="76"/>
      <c r="ACI181" s="76"/>
      <c r="ACJ181" s="76"/>
      <c r="ACK181" s="76"/>
      <c r="ACL181" s="76"/>
      <c r="ACM181" s="76"/>
      <c r="ACN181" s="76"/>
      <c r="ACO181" s="76"/>
      <c r="ACP181" s="76"/>
      <c r="ACQ181" s="76"/>
      <c r="ACR181" s="76"/>
      <c r="ACS181" s="76"/>
      <c r="ACT181" s="76"/>
      <c r="ACU181" s="76"/>
      <c r="ACV181" s="76"/>
      <c r="ACW181" s="76"/>
      <c r="ACX181" s="76"/>
      <c r="ACY181" s="76"/>
      <c r="ACZ181" s="76"/>
      <c r="ADA181" s="76"/>
      <c r="ADB181" s="76"/>
      <c r="ADC181" s="76"/>
      <c r="ADD181" s="76"/>
      <c r="ADE181" s="76"/>
      <c r="ADF181" s="76"/>
      <c r="ADG181" s="76"/>
      <c r="ADH181" s="76"/>
      <c r="ADI181" s="76"/>
      <c r="ADJ181" s="76"/>
      <c r="ADK181" s="76"/>
      <c r="ADL181" s="76"/>
      <c r="ADM181" s="76"/>
      <c r="ADN181" s="76"/>
      <c r="ADO181" s="76"/>
      <c r="ADP181" s="76"/>
      <c r="ADQ181" s="76"/>
      <c r="ADR181" s="76"/>
      <c r="ADS181" s="76"/>
      <c r="ADT181" s="76"/>
      <c r="ADU181" s="76"/>
      <c r="ADV181" s="76"/>
      <c r="ADW181" s="76"/>
      <c r="ADX181" s="76"/>
      <c r="ADY181" s="76"/>
      <c r="ADZ181" s="76"/>
      <c r="AEA181" s="76"/>
      <c r="AEB181" s="76"/>
      <c r="AEC181" s="76"/>
      <c r="AED181" s="76"/>
      <c r="AEE181" s="76"/>
      <c r="AEF181" s="76"/>
      <c r="AEG181" s="76"/>
      <c r="AEH181" s="76"/>
      <c r="AEI181" s="76"/>
      <c r="AEJ181" s="76"/>
      <c r="AEK181" s="76"/>
      <c r="AEL181" s="76"/>
      <c r="AEM181" s="76"/>
      <c r="AEN181" s="76"/>
      <c r="AEO181" s="76"/>
      <c r="AEP181" s="76"/>
      <c r="AEQ181" s="76"/>
      <c r="AER181" s="76"/>
      <c r="AES181" s="76"/>
      <c r="AET181" s="76"/>
      <c r="AEU181" s="76"/>
      <c r="AEV181" s="76"/>
      <c r="AEW181" s="76"/>
      <c r="AEX181" s="76"/>
      <c r="AEY181" s="76"/>
      <c r="AEZ181" s="76"/>
      <c r="AFA181" s="76"/>
      <c r="AFB181" s="76"/>
      <c r="AFC181" s="76"/>
      <c r="AFD181" s="76"/>
      <c r="AFE181" s="76"/>
      <c r="AFF181" s="76"/>
      <c r="AFG181" s="76"/>
      <c r="AFH181" s="76"/>
      <c r="AFI181" s="76"/>
      <c r="AFJ181" s="76"/>
      <c r="AFK181" s="76"/>
      <c r="AFL181" s="76"/>
      <c r="AFM181" s="76"/>
      <c r="AFN181" s="76"/>
      <c r="AFO181" s="76"/>
      <c r="AFP181" s="76"/>
      <c r="AFQ181" s="76"/>
      <c r="AFR181" s="76"/>
      <c r="AFS181" s="76"/>
      <c r="AFT181" s="76"/>
      <c r="AFU181" s="76"/>
      <c r="AFV181" s="76"/>
      <c r="AFW181" s="76"/>
      <c r="AFX181" s="76"/>
      <c r="AFY181" s="76"/>
      <c r="AFZ181" s="76"/>
      <c r="AGA181" s="76"/>
      <c r="AGB181" s="76"/>
      <c r="AGC181" s="76"/>
      <c r="AGD181" s="76"/>
      <c r="AGE181" s="76"/>
      <c r="AGF181" s="76"/>
      <c r="AGG181" s="76"/>
      <c r="AGH181" s="76"/>
      <c r="AGI181" s="76"/>
      <c r="AGJ181" s="76"/>
      <c r="AGK181" s="76"/>
      <c r="AGL181" s="76"/>
      <c r="AGM181" s="76"/>
      <c r="AGN181" s="76"/>
      <c r="AGO181" s="76"/>
      <c r="AGP181" s="76"/>
      <c r="AGQ181" s="76"/>
      <c r="AGR181" s="76"/>
      <c r="AGS181" s="76"/>
      <c r="AGT181" s="76"/>
      <c r="AGU181" s="76"/>
      <c r="AGV181" s="76"/>
      <c r="AGW181" s="76"/>
      <c r="AGX181" s="76"/>
      <c r="AGY181" s="76"/>
      <c r="AGZ181" s="76"/>
      <c r="AHA181" s="76"/>
      <c r="AHB181" s="76"/>
      <c r="AHC181" s="76"/>
      <c r="AHD181" s="76"/>
      <c r="AHE181" s="76"/>
      <c r="AHF181" s="76"/>
      <c r="AHG181" s="76"/>
      <c r="AHH181" s="76"/>
      <c r="AHI181" s="76"/>
      <c r="AHJ181" s="76"/>
      <c r="AHK181" s="76"/>
      <c r="AHL181" s="76"/>
      <c r="AHM181" s="76"/>
      <c r="AHN181" s="76"/>
      <c r="AHO181" s="76"/>
      <c r="AHP181" s="76"/>
      <c r="AHQ181" s="76"/>
      <c r="AHR181" s="76"/>
      <c r="AHS181" s="76"/>
      <c r="AHT181" s="76"/>
      <c r="AHU181" s="76"/>
      <c r="AHV181" s="76"/>
      <c r="AHW181" s="76"/>
      <c r="AHX181" s="76"/>
      <c r="AHY181" s="76"/>
      <c r="AHZ181" s="76"/>
      <c r="AIA181" s="76"/>
      <c r="AIB181" s="76"/>
      <c r="AIC181" s="76"/>
      <c r="AID181" s="76"/>
      <c r="AIE181" s="76"/>
      <c r="AIF181" s="76"/>
      <c r="AIG181" s="76"/>
      <c r="AIH181" s="76"/>
      <c r="AII181" s="76"/>
      <c r="AIJ181" s="76"/>
      <c r="AIK181" s="76"/>
      <c r="AIL181" s="76"/>
      <c r="AIM181" s="76"/>
      <c r="AIN181" s="76"/>
      <c r="AIO181" s="76"/>
      <c r="AIP181" s="76"/>
      <c r="AIQ181" s="76"/>
      <c r="AIR181" s="76"/>
      <c r="AIS181" s="76"/>
      <c r="AIT181" s="76"/>
      <c r="AIU181" s="76"/>
      <c r="AIV181" s="76"/>
      <c r="AIW181" s="76"/>
      <c r="AIX181" s="76"/>
      <c r="AIY181" s="76"/>
      <c r="AIZ181" s="76"/>
      <c r="AJA181" s="76"/>
      <c r="AJB181" s="76"/>
      <c r="AJC181" s="76"/>
      <c r="AJD181" s="76"/>
      <c r="AJE181" s="76"/>
      <c r="AJF181" s="76"/>
      <c r="AJG181" s="76"/>
      <c r="AJH181" s="76"/>
      <c r="AJI181" s="76"/>
      <c r="AJJ181" s="76"/>
      <c r="AJK181" s="76"/>
      <c r="AJL181" s="76"/>
      <c r="AJM181" s="76"/>
      <c r="AJN181" s="76"/>
      <c r="AJO181" s="76"/>
      <c r="AJP181" s="76"/>
      <c r="AJQ181" s="76"/>
      <c r="AJR181" s="76"/>
      <c r="AJS181" s="76"/>
      <c r="AJT181" s="76"/>
      <c r="AJU181" s="76"/>
      <c r="AJV181" s="76"/>
      <c r="AJW181" s="76"/>
      <c r="AJX181" s="76"/>
      <c r="AJY181" s="76"/>
      <c r="AJZ181" s="76"/>
      <c r="AKA181" s="76"/>
      <c r="AKB181" s="76"/>
      <c r="AKC181" s="76"/>
      <c r="AKD181" s="76"/>
      <c r="AKE181" s="76"/>
      <c r="AKF181" s="76"/>
      <c r="AKG181" s="76"/>
      <c r="AKH181" s="76"/>
      <c r="AKI181" s="76"/>
      <c r="AKJ181" s="76"/>
      <c r="AKK181" s="76"/>
      <c r="AKL181" s="76"/>
      <c r="AKM181" s="76"/>
      <c r="AKN181" s="76"/>
      <c r="AKO181" s="76"/>
      <c r="AKP181" s="76"/>
      <c r="AKQ181" s="76"/>
      <c r="AKR181" s="76"/>
      <c r="AKS181" s="76"/>
      <c r="AKT181" s="76"/>
      <c r="AKU181" s="76"/>
      <c r="AKV181" s="76"/>
      <c r="AKW181" s="76"/>
      <c r="AKX181" s="76"/>
      <c r="AKY181" s="76"/>
      <c r="AKZ181" s="76"/>
      <c r="ALA181" s="76"/>
      <c r="ALB181" s="76"/>
      <c r="ALC181" s="76"/>
      <c r="ALD181" s="76"/>
      <c r="ALE181" s="76"/>
      <c r="ALF181" s="76"/>
      <c r="ALG181" s="76"/>
      <c r="ALH181" s="76"/>
      <c r="ALI181" s="76"/>
      <c r="ALJ181" s="76"/>
      <c r="ALK181" s="76"/>
      <c r="ALL181" s="76"/>
      <c r="ALM181" s="76"/>
      <c r="ALN181" s="76"/>
      <c r="ALO181" s="76"/>
      <c r="ALP181" s="76"/>
      <c r="ALQ181" s="76"/>
      <c r="ALR181" s="76"/>
      <c r="ALS181" s="76"/>
      <c r="ALT181" s="76"/>
      <c r="ALU181" s="76"/>
      <c r="ALV181" s="76"/>
      <c r="ALW181" s="76"/>
      <c r="ALX181" s="76"/>
      <c r="ALY181" s="76"/>
      <c r="ALZ181" s="76"/>
      <c r="AMA181" s="76"/>
      <c r="AMB181" s="76"/>
      <c r="AMC181" s="76"/>
      <c r="AMD181" s="76"/>
      <c r="AME181" s="76"/>
    </row>
    <row r="182" spans="1:1019" s="80" customFormat="1">
      <c r="A182" s="20" t="s">
        <v>290</v>
      </c>
      <c r="B182" s="21" t="s">
        <v>293</v>
      </c>
      <c r="C182" s="21" t="s">
        <v>102</v>
      </c>
      <c r="D182" s="71" t="s">
        <v>294</v>
      </c>
      <c r="E182" s="22" t="s">
        <v>55</v>
      </c>
      <c r="F182" s="59">
        <v>14.34</v>
      </c>
      <c r="G182" s="23">
        <v>451.96</v>
      </c>
      <c r="H182" s="69">
        <f t="shared" si="62"/>
        <v>0.21229999999999999</v>
      </c>
      <c r="I182" s="23">
        <f t="shared" si="63"/>
        <v>547.91</v>
      </c>
      <c r="J182" s="23">
        <f t="shared" si="64"/>
        <v>7857.02</v>
      </c>
      <c r="K182" s="78">
        <f t="shared" si="65"/>
        <v>6481.1063999999997</v>
      </c>
      <c r="L182" s="76"/>
      <c r="M182" s="79"/>
      <c r="N182" s="76"/>
      <c r="O182" s="76"/>
      <c r="P182" s="76"/>
      <c r="Q182" s="76"/>
      <c r="R182" s="76"/>
      <c r="S182" s="76"/>
      <c r="T182" s="76"/>
      <c r="U182" s="76"/>
      <c r="V182" s="76"/>
      <c r="W182" s="76"/>
      <c r="X182" s="76"/>
      <c r="Y182" s="76"/>
      <c r="Z182" s="76"/>
      <c r="AA182" s="76"/>
      <c r="AB182" s="76"/>
      <c r="AC182" s="76"/>
      <c r="AD182" s="76"/>
      <c r="AE182" s="76"/>
      <c r="AF182" s="76"/>
      <c r="AG182" s="76"/>
      <c r="AH182" s="76"/>
      <c r="AI182" s="76"/>
      <c r="AJ182" s="76"/>
      <c r="AK182" s="76"/>
      <c r="AL182" s="76"/>
      <c r="AM182" s="76"/>
      <c r="AN182" s="76"/>
      <c r="AO182" s="76"/>
      <c r="AP182" s="76"/>
      <c r="AQ182" s="76"/>
      <c r="AR182" s="76"/>
      <c r="AS182" s="76"/>
      <c r="AT182" s="76"/>
      <c r="AU182" s="76"/>
      <c r="AV182" s="76"/>
      <c r="AW182" s="76"/>
      <c r="AX182" s="76"/>
      <c r="AY182" s="76"/>
      <c r="AZ182" s="76"/>
      <c r="BA182" s="76"/>
      <c r="BB182" s="76"/>
      <c r="BC182" s="76"/>
      <c r="BD182" s="76"/>
      <c r="BE182" s="76"/>
      <c r="BF182" s="76"/>
      <c r="BG182" s="76"/>
      <c r="BH182" s="76"/>
      <c r="BI182" s="76"/>
      <c r="BJ182" s="76"/>
      <c r="BK182" s="76"/>
      <c r="BL182" s="76"/>
      <c r="BM182" s="76"/>
      <c r="BN182" s="76"/>
      <c r="BO182" s="76"/>
      <c r="BP182" s="76"/>
      <c r="BQ182" s="76"/>
      <c r="BR182" s="76"/>
      <c r="BS182" s="76"/>
      <c r="BT182" s="76"/>
      <c r="BU182" s="76"/>
      <c r="BV182" s="76"/>
      <c r="BW182" s="76"/>
      <c r="BX182" s="76"/>
      <c r="BY182" s="76"/>
      <c r="BZ182" s="76"/>
      <c r="CA182" s="76"/>
      <c r="CB182" s="76"/>
      <c r="CC182" s="76"/>
      <c r="CD182" s="76"/>
      <c r="CE182" s="76"/>
      <c r="CF182" s="76"/>
      <c r="CG182" s="76"/>
      <c r="CH182" s="76"/>
      <c r="CI182" s="76"/>
      <c r="CJ182" s="76"/>
      <c r="CK182" s="76"/>
      <c r="CL182" s="76"/>
      <c r="CM182" s="76"/>
      <c r="CN182" s="76"/>
      <c r="CO182" s="76"/>
      <c r="CP182" s="76"/>
      <c r="CQ182" s="76"/>
      <c r="CR182" s="76"/>
      <c r="CS182" s="76"/>
      <c r="CT182" s="76"/>
      <c r="CU182" s="76"/>
      <c r="CV182" s="76"/>
      <c r="CW182" s="76"/>
      <c r="CX182" s="76"/>
      <c r="CY182" s="76"/>
      <c r="CZ182" s="76"/>
      <c r="DA182" s="76"/>
      <c r="DB182" s="76"/>
      <c r="DC182" s="76"/>
      <c r="DD182" s="76"/>
      <c r="DE182" s="76"/>
      <c r="DF182" s="76"/>
      <c r="DG182" s="76"/>
      <c r="DH182" s="76"/>
      <c r="DI182" s="76"/>
      <c r="DJ182" s="76"/>
      <c r="DK182" s="76"/>
      <c r="DL182" s="76"/>
      <c r="DM182" s="76"/>
      <c r="DN182" s="76"/>
      <c r="DO182" s="76"/>
      <c r="DP182" s="76"/>
      <c r="DQ182" s="76"/>
      <c r="DR182" s="76"/>
      <c r="DS182" s="76"/>
      <c r="DT182" s="76"/>
      <c r="DU182" s="76"/>
      <c r="DV182" s="76"/>
      <c r="DW182" s="76"/>
      <c r="DX182" s="76"/>
      <c r="DY182" s="76"/>
      <c r="DZ182" s="76"/>
      <c r="EA182" s="76"/>
      <c r="EB182" s="76"/>
      <c r="EC182" s="76"/>
      <c r="ED182" s="76"/>
      <c r="EE182" s="76"/>
      <c r="EF182" s="76"/>
      <c r="EG182" s="76"/>
      <c r="EH182" s="76"/>
      <c r="EI182" s="76"/>
      <c r="EJ182" s="76"/>
      <c r="EK182" s="76"/>
      <c r="EL182" s="76"/>
      <c r="EM182" s="76"/>
      <c r="EN182" s="76"/>
      <c r="EO182" s="76"/>
      <c r="EP182" s="76"/>
      <c r="EQ182" s="76"/>
      <c r="ER182" s="76"/>
      <c r="ES182" s="76"/>
      <c r="ET182" s="76"/>
      <c r="EU182" s="76"/>
      <c r="EV182" s="76"/>
      <c r="EW182" s="76"/>
      <c r="EX182" s="76"/>
      <c r="EY182" s="76"/>
      <c r="EZ182" s="76"/>
      <c r="FA182" s="76"/>
      <c r="FB182" s="76"/>
      <c r="FC182" s="76"/>
      <c r="FD182" s="76"/>
      <c r="FE182" s="76"/>
      <c r="FF182" s="76"/>
      <c r="FG182" s="76"/>
      <c r="FH182" s="76"/>
      <c r="FI182" s="76"/>
      <c r="FJ182" s="76"/>
      <c r="FK182" s="76"/>
      <c r="FL182" s="76"/>
      <c r="FM182" s="76"/>
      <c r="FN182" s="76"/>
      <c r="FO182" s="76"/>
      <c r="FP182" s="76"/>
      <c r="FQ182" s="76"/>
      <c r="FR182" s="76"/>
      <c r="FS182" s="76"/>
      <c r="FT182" s="76"/>
      <c r="FU182" s="76"/>
      <c r="FV182" s="76"/>
      <c r="FW182" s="76"/>
      <c r="FX182" s="76"/>
      <c r="FY182" s="76"/>
      <c r="FZ182" s="76"/>
      <c r="GA182" s="76"/>
      <c r="GB182" s="76"/>
      <c r="GC182" s="76"/>
      <c r="GD182" s="76"/>
      <c r="GE182" s="76"/>
      <c r="GF182" s="76"/>
      <c r="GG182" s="76"/>
      <c r="GH182" s="76"/>
      <c r="GI182" s="76"/>
      <c r="GJ182" s="76"/>
      <c r="GK182" s="76"/>
      <c r="GL182" s="76"/>
      <c r="GM182" s="76"/>
      <c r="GN182" s="76"/>
      <c r="GO182" s="76"/>
      <c r="GP182" s="76"/>
      <c r="GQ182" s="76"/>
      <c r="GR182" s="76"/>
      <c r="GS182" s="76"/>
      <c r="GT182" s="76"/>
      <c r="GU182" s="76"/>
      <c r="GV182" s="76"/>
      <c r="GW182" s="76"/>
      <c r="GX182" s="76"/>
      <c r="GY182" s="76"/>
      <c r="GZ182" s="76"/>
      <c r="HA182" s="76"/>
      <c r="HB182" s="76"/>
      <c r="HC182" s="76"/>
      <c r="HD182" s="76"/>
      <c r="HE182" s="76"/>
      <c r="HF182" s="76"/>
      <c r="HG182" s="76"/>
      <c r="HH182" s="76"/>
      <c r="HI182" s="76"/>
      <c r="HJ182" s="76"/>
      <c r="HK182" s="76"/>
      <c r="HL182" s="76"/>
      <c r="HM182" s="76"/>
      <c r="HN182" s="76"/>
      <c r="HO182" s="76"/>
      <c r="HP182" s="76"/>
      <c r="HQ182" s="76"/>
      <c r="HR182" s="76"/>
      <c r="HS182" s="76"/>
      <c r="HT182" s="76"/>
      <c r="HU182" s="76"/>
      <c r="HV182" s="76"/>
      <c r="HW182" s="76"/>
      <c r="HX182" s="76"/>
      <c r="HY182" s="76"/>
      <c r="HZ182" s="76"/>
      <c r="IA182" s="76"/>
      <c r="IB182" s="76"/>
      <c r="IC182" s="76"/>
      <c r="ID182" s="76"/>
      <c r="IE182" s="76"/>
      <c r="IF182" s="76"/>
      <c r="IG182" s="76"/>
      <c r="IH182" s="76"/>
      <c r="II182" s="76"/>
      <c r="IJ182" s="76"/>
      <c r="IK182" s="76"/>
      <c r="IL182" s="76"/>
      <c r="IM182" s="76"/>
      <c r="IN182" s="76"/>
      <c r="IO182" s="76"/>
      <c r="IP182" s="76"/>
      <c r="IQ182" s="76"/>
      <c r="IR182" s="76"/>
      <c r="IS182" s="76"/>
      <c r="IT182" s="76"/>
      <c r="IU182" s="76"/>
      <c r="IV182" s="76"/>
      <c r="IW182" s="76"/>
      <c r="IX182" s="76"/>
      <c r="IY182" s="76"/>
      <c r="IZ182" s="76"/>
      <c r="JA182" s="76"/>
      <c r="JB182" s="76"/>
      <c r="JC182" s="76"/>
      <c r="JD182" s="76"/>
      <c r="JE182" s="76"/>
      <c r="JF182" s="76"/>
      <c r="JG182" s="76"/>
      <c r="JH182" s="76"/>
      <c r="JI182" s="76"/>
      <c r="JJ182" s="76"/>
      <c r="JK182" s="76"/>
      <c r="JL182" s="76"/>
      <c r="JM182" s="76"/>
      <c r="JN182" s="76"/>
      <c r="JO182" s="76"/>
      <c r="JP182" s="76"/>
      <c r="JQ182" s="76"/>
      <c r="JR182" s="76"/>
      <c r="JS182" s="76"/>
      <c r="JT182" s="76"/>
      <c r="JU182" s="76"/>
      <c r="JV182" s="76"/>
      <c r="JW182" s="76"/>
      <c r="JX182" s="76"/>
      <c r="JY182" s="76"/>
      <c r="JZ182" s="76"/>
      <c r="KA182" s="76"/>
      <c r="KB182" s="76"/>
      <c r="KC182" s="76"/>
      <c r="KD182" s="76"/>
      <c r="KE182" s="76"/>
      <c r="KF182" s="76"/>
      <c r="KG182" s="76"/>
      <c r="KH182" s="76"/>
      <c r="KI182" s="76"/>
      <c r="KJ182" s="76"/>
      <c r="KK182" s="76"/>
      <c r="KL182" s="76"/>
      <c r="KM182" s="76"/>
      <c r="KN182" s="76"/>
      <c r="KO182" s="76"/>
      <c r="KP182" s="76"/>
      <c r="KQ182" s="76"/>
      <c r="KR182" s="76"/>
      <c r="KS182" s="76"/>
      <c r="KT182" s="76"/>
      <c r="KU182" s="76"/>
      <c r="KV182" s="76"/>
      <c r="KW182" s="76"/>
      <c r="KX182" s="76"/>
      <c r="KY182" s="76"/>
      <c r="KZ182" s="76"/>
      <c r="LA182" s="76"/>
      <c r="LB182" s="76"/>
      <c r="LC182" s="76"/>
      <c r="LD182" s="76"/>
      <c r="LE182" s="76"/>
      <c r="LF182" s="76"/>
      <c r="LG182" s="76"/>
      <c r="LH182" s="76"/>
      <c r="LI182" s="76"/>
      <c r="LJ182" s="76"/>
      <c r="LK182" s="76"/>
      <c r="LL182" s="76"/>
      <c r="LM182" s="76"/>
      <c r="LN182" s="76"/>
      <c r="LO182" s="76"/>
      <c r="LP182" s="76"/>
      <c r="LQ182" s="76"/>
      <c r="LR182" s="76"/>
      <c r="LS182" s="76"/>
      <c r="LT182" s="76"/>
      <c r="LU182" s="76"/>
      <c r="LV182" s="76"/>
      <c r="LW182" s="76"/>
      <c r="LX182" s="76"/>
      <c r="LY182" s="76"/>
      <c r="LZ182" s="76"/>
      <c r="MA182" s="76"/>
      <c r="MB182" s="76"/>
      <c r="MC182" s="76"/>
      <c r="MD182" s="76"/>
      <c r="ME182" s="76"/>
      <c r="MF182" s="76"/>
      <c r="MG182" s="76"/>
      <c r="MH182" s="76"/>
      <c r="MI182" s="76"/>
      <c r="MJ182" s="76"/>
      <c r="MK182" s="76"/>
      <c r="ML182" s="76"/>
      <c r="MM182" s="76"/>
      <c r="MN182" s="76"/>
      <c r="MO182" s="76"/>
      <c r="MP182" s="76"/>
      <c r="MQ182" s="76"/>
      <c r="MR182" s="76"/>
      <c r="MS182" s="76"/>
      <c r="MT182" s="76"/>
      <c r="MU182" s="76"/>
      <c r="MV182" s="76"/>
      <c r="MW182" s="76"/>
      <c r="MX182" s="76"/>
      <c r="MY182" s="76"/>
      <c r="MZ182" s="76"/>
      <c r="NA182" s="76"/>
      <c r="NB182" s="76"/>
      <c r="NC182" s="76"/>
      <c r="ND182" s="76"/>
      <c r="NE182" s="76"/>
      <c r="NF182" s="76"/>
      <c r="NG182" s="76"/>
      <c r="NH182" s="76"/>
      <c r="NI182" s="76"/>
      <c r="NJ182" s="76"/>
      <c r="NK182" s="76"/>
      <c r="NL182" s="76"/>
      <c r="NM182" s="76"/>
      <c r="NN182" s="76"/>
      <c r="NO182" s="76"/>
      <c r="NP182" s="76"/>
      <c r="NQ182" s="76"/>
      <c r="NR182" s="76"/>
      <c r="NS182" s="76"/>
      <c r="NT182" s="76"/>
      <c r="NU182" s="76"/>
      <c r="NV182" s="76"/>
      <c r="NW182" s="76"/>
      <c r="NX182" s="76"/>
      <c r="NY182" s="76"/>
      <c r="NZ182" s="76"/>
      <c r="OA182" s="76"/>
      <c r="OB182" s="76"/>
      <c r="OC182" s="76"/>
      <c r="OD182" s="76"/>
      <c r="OE182" s="76"/>
      <c r="OF182" s="76"/>
      <c r="OG182" s="76"/>
      <c r="OH182" s="76"/>
      <c r="OI182" s="76"/>
      <c r="OJ182" s="76"/>
      <c r="OK182" s="76"/>
      <c r="OL182" s="76"/>
      <c r="OM182" s="76"/>
      <c r="ON182" s="76"/>
      <c r="OO182" s="76"/>
      <c r="OP182" s="76"/>
      <c r="OQ182" s="76"/>
      <c r="OR182" s="76"/>
      <c r="OS182" s="76"/>
      <c r="OT182" s="76"/>
      <c r="OU182" s="76"/>
      <c r="OV182" s="76"/>
      <c r="OW182" s="76"/>
      <c r="OX182" s="76"/>
      <c r="OY182" s="76"/>
      <c r="OZ182" s="76"/>
      <c r="PA182" s="76"/>
      <c r="PB182" s="76"/>
      <c r="PC182" s="76"/>
      <c r="PD182" s="76"/>
      <c r="PE182" s="76"/>
      <c r="PF182" s="76"/>
      <c r="PG182" s="76"/>
      <c r="PH182" s="76"/>
      <c r="PI182" s="76"/>
      <c r="PJ182" s="76"/>
      <c r="PK182" s="76"/>
      <c r="PL182" s="76"/>
      <c r="PM182" s="76"/>
      <c r="PN182" s="76"/>
      <c r="PO182" s="76"/>
      <c r="PP182" s="76"/>
      <c r="PQ182" s="76"/>
      <c r="PR182" s="76"/>
      <c r="PS182" s="76"/>
      <c r="PT182" s="76"/>
      <c r="PU182" s="76"/>
      <c r="PV182" s="76"/>
      <c r="PW182" s="76"/>
      <c r="PX182" s="76"/>
      <c r="PY182" s="76"/>
      <c r="PZ182" s="76"/>
      <c r="QA182" s="76"/>
      <c r="QB182" s="76"/>
      <c r="QC182" s="76"/>
      <c r="QD182" s="76"/>
      <c r="QE182" s="76"/>
      <c r="QF182" s="76"/>
      <c r="QG182" s="76"/>
      <c r="QH182" s="76"/>
      <c r="QI182" s="76"/>
      <c r="QJ182" s="76"/>
      <c r="QK182" s="76"/>
      <c r="QL182" s="76"/>
      <c r="QM182" s="76"/>
      <c r="QN182" s="76"/>
      <c r="QO182" s="76"/>
      <c r="QP182" s="76"/>
      <c r="QQ182" s="76"/>
      <c r="QR182" s="76"/>
      <c r="QS182" s="76"/>
      <c r="QT182" s="76"/>
      <c r="QU182" s="76"/>
      <c r="QV182" s="76"/>
      <c r="QW182" s="76"/>
      <c r="QX182" s="76"/>
      <c r="QY182" s="76"/>
      <c r="QZ182" s="76"/>
      <c r="RA182" s="76"/>
      <c r="RB182" s="76"/>
      <c r="RC182" s="76"/>
      <c r="RD182" s="76"/>
      <c r="RE182" s="76"/>
      <c r="RF182" s="76"/>
      <c r="RG182" s="76"/>
      <c r="RH182" s="76"/>
      <c r="RI182" s="76"/>
      <c r="RJ182" s="76"/>
      <c r="RK182" s="76"/>
      <c r="RL182" s="76"/>
      <c r="RM182" s="76"/>
      <c r="RN182" s="76"/>
      <c r="RO182" s="76"/>
      <c r="RP182" s="76"/>
      <c r="RQ182" s="76"/>
      <c r="RR182" s="76"/>
      <c r="RS182" s="76"/>
      <c r="RT182" s="76"/>
      <c r="RU182" s="76"/>
      <c r="RV182" s="76"/>
      <c r="RW182" s="76"/>
      <c r="RX182" s="76"/>
      <c r="RY182" s="76"/>
      <c r="RZ182" s="76"/>
      <c r="SA182" s="76"/>
      <c r="SB182" s="76"/>
      <c r="SC182" s="76"/>
      <c r="SD182" s="76"/>
      <c r="SE182" s="76"/>
      <c r="SF182" s="76"/>
      <c r="SG182" s="76"/>
      <c r="SH182" s="76"/>
      <c r="SI182" s="76"/>
      <c r="SJ182" s="76"/>
      <c r="SK182" s="76"/>
      <c r="SL182" s="76"/>
      <c r="SM182" s="76"/>
      <c r="SN182" s="76"/>
      <c r="SO182" s="76"/>
      <c r="SP182" s="76"/>
      <c r="SQ182" s="76"/>
      <c r="SR182" s="76"/>
      <c r="SS182" s="76"/>
      <c r="ST182" s="76"/>
      <c r="SU182" s="76"/>
      <c r="SV182" s="76"/>
      <c r="SW182" s="76"/>
      <c r="SX182" s="76"/>
      <c r="SY182" s="76"/>
      <c r="SZ182" s="76"/>
      <c r="TA182" s="76"/>
      <c r="TB182" s="76"/>
      <c r="TC182" s="76"/>
      <c r="TD182" s="76"/>
      <c r="TE182" s="76"/>
      <c r="TF182" s="76"/>
      <c r="TG182" s="76"/>
      <c r="TH182" s="76"/>
      <c r="TI182" s="76"/>
      <c r="TJ182" s="76"/>
      <c r="TK182" s="76"/>
      <c r="TL182" s="76"/>
      <c r="TM182" s="76"/>
      <c r="TN182" s="76"/>
      <c r="TO182" s="76"/>
      <c r="TP182" s="76"/>
      <c r="TQ182" s="76"/>
      <c r="TR182" s="76"/>
      <c r="TS182" s="76"/>
      <c r="TT182" s="76"/>
      <c r="TU182" s="76"/>
      <c r="TV182" s="76"/>
      <c r="TW182" s="76"/>
      <c r="TX182" s="76"/>
      <c r="TY182" s="76"/>
      <c r="TZ182" s="76"/>
      <c r="UA182" s="76"/>
      <c r="UB182" s="76"/>
      <c r="UC182" s="76"/>
      <c r="UD182" s="76"/>
      <c r="UE182" s="76"/>
      <c r="UF182" s="76"/>
      <c r="UG182" s="76"/>
      <c r="UH182" s="76"/>
      <c r="UI182" s="76"/>
      <c r="UJ182" s="76"/>
      <c r="UK182" s="76"/>
      <c r="UL182" s="76"/>
      <c r="UM182" s="76"/>
      <c r="UN182" s="76"/>
      <c r="UO182" s="76"/>
      <c r="UP182" s="76"/>
      <c r="UQ182" s="76"/>
      <c r="UR182" s="76"/>
      <c r="US182" s="76"/>
      <c r="UT182" s="76"/>
      <c r="UU182" s="76"/>
      <c r="UV182" s="76"/>
      <c r="UW182" s="76"/>
      <c r="UX182" s="76"/>
      <c r="UY182" s="76"/>
      <c r="UZ182" s="76"/>
      <c r="VA182" s="76"/>
      <c r="VB182" s="76"/>
      <c r="VC182" s="76"/>
      <c r="VD182" s="76"/>
      <c r="VE182" s="76"/>
      <c r="VF182" s="76"/>
      <c r="VG182" s="76"/>
      <c r="VH182" s="76"/>
      <c r="VI182" s="76"/>
      <c r="VJ182" s="76"/>
      <c r="VK182" s="76"/>
      <c r="VL182" s="76"/>
      <c r="VM182" s="76"/>
      <c r="VN182" s="76"/>
      <c r="VO182" s="76"/>
      <c r="VP182" s="76"/>
      <c r="VQ182" s="76"/>
      <c r="VR182" s="76"/>
      <c r="VS182" s="76"/>
      <c r="VT182" s="76"/>
      <c r="VU182" s="76"/>
      <c r="VV182" s="76"/>
      <c r="VW182" s="76"/>
      <c r="VX182" s="76"/>
      <c r="VY182" s="76"/>
      <c r="VZ182" s="76"/>
      <c r="WA182" s="76"/>
      <c r="WB182" s="76"/>
      <c r="WC182" s="76"/>
      <c r="WD182" s="76"/>
      <c r="WE182" s="76"/>
      <c r="WF182" s="76"/>
      <c r="WG182" s="76"/>
      <c r="WH182" s="76"/>
      <c r="WI182" s="76"/>
      <c r="WJ182" s="76"/>
      <c r="WK182" s="76"/>
      <c r="WL182" s="76"/>
      <c r="WM182" s="76"/>
      <c r="WN182" s="76"/>
      <c r="WO182" s="76"/>
      <c r="WP182" s="76"/>
      <c r="WQ182" s="76"/>
      <c r="WR182" s="76"/>
      <c r="WS182" s="76"/>
      <c r="WT182" s="76"/>
      <c r="WU182" s="76"/>
      <c r="WV182" s="76"/>
      <c r="WW182" s="76"/>
      <c r="WX182" s="76"/>
      <c r="WY182" s="76"/>
      <c r="WZ182" s="76"/>
      <c r="XA182" s="76"/>
      <c r="XB182" s="76"/>
      <c r="XC182" s="76"/>
      <c r="XD182" s="76"/>
      <c r="XE182" s="76"/>
      <c r="XF182" s="76"/>
      <c r="XG182" s="76"/>
      <c r="XH182" s="76"/>
      <c r="XI182" s="76"/>
      <c r="XJ182" s="76"/>
      <c r="XK182" s="76"/>
      <c r="XL182" s="76"/>
      <c r="XM182" s="76"/>
      <c r="XN182" s="76"/>
      <c r="XO182" s="76"/>
      <c r="XP182" s="76"/>
      <c r="XQ182" s="76"/>
      <c r="XR182" s="76"/>
      <c r="XS182" s="76"/>
      <c r="XT182" s="76"/>
      <c r="XU182" s="76"/>
      <c r="XV182" s="76"/>
      <c r="XW182" s="76"/>
      <c r="XX182" s="76"/>
      <c r="XY182" s="76"/>
      <c r="XZ182" s="76"/>
      <c r="YA182" s="76"/>
      <c r="YB182" s="76"/>
      <c r="YC182" s="76"/>
      <c r="YD182" s="76"/>
      <c r="YE182" s="76"/>
      <c r="YF182" s="76"/>
      <c r="YG182" s="76"/>
      <c r="YH182" s="76"/>
      <c r="YI182" s="76"/>
      <c r="YJ182" s="76"/>
      <c r="YK182" s="76"/>
      <c r="YL182" s="76"/>
      <c r="YM182" s="76"/>
      <c r="YN182" s="76"/>
      <c r="YO182" s="76"/>
      <c r="YP182" s="76"/>
      <c r="YQ182" s="76"/>
      <c r="YR182" s="76"/>
      <c r="YS182" s="76"/>
      <c r="YT182" s="76"/>
      <c r="YU182" s="76"/>
      <c r="YV182" s="76"/>
      <c r="YW182" s="76"/>
      <c r="YX182" s="76"/>
      <c r="YY182" s="76"/>
      <c r="YZ182" s="76"/>
      <c r="ZA182" s="76"/>
      <c r="ZB182" s="76"/>
      <c r="ZC182" s="76"/>
      <c r="ZD182" s="76"/>
      <c r="ZE182" s="76"/>
      <c r="ZF182" s="76"/>
      <c r="ZG182" s="76"/>
      <c r="ZH182" s="76"/>
      <c r="ZI182" s="76"/>
      <c r="ZJ182" s="76"/>
      <c r="ZK182" s="76"/>
      <c r="ZL182" s="76"/>
      <c r="ZM182" s="76"/>
      <c r="ZN182" s="76"/>
      <c r="ZO182" s="76"/>
      <c r="ZP182" s="76"/>
      <c r="ZQ182" s="76"/>
      <c r="ZR182" s="76"/>
      <c r="ZS182" s="76"/>
      <c r="ZT182" s="76"/>
      <c r="ZU182" s="76"/>
      <c r="ZV182" s="76"/>
      <c r="ZW182" s="76"/>
      <c r="ZX182" s="76"/>
      <c r="ZY182" s="76"/>
      <c r="ZZ182" s="76"/>
      <c r="AAA182" s="76"/>
      <c r="AAB182" s="76"/>
      <c r="AAC182" s="76"/>
      <c r="AAD182" s="76"/>
      <c r="AAE182" s="76"/>
      <c r="AAF182" s="76"/>
      <c r="AAG182" s="76"/>
      <c r="AAH182" s="76"/>
      <c r="AAI182" s="76"/>
      <c r="AAJ182" s="76"/>
      <c r="AAK182" s="76"/>
      <c r="AAL182" s="76"/>
      <c r="AAM182" s="76"/>
      <c r="AAN182" s="76"/>
      <c r="AAO182" s="76"/>
      <c r="AAP182" s="76"/>
      <c r="AAQ182" s="76"/>
      <c r="AAR182" s="76"/>
      <c r="AAS182" s="76"/>
      <c r="AAT182" s="76"/>
      <c r="AAU182" s="76"/>
      <c r="AAV182" s="76"/>
      <c r="AAW182" s="76"/>
      <c r="AAX182" s="76"/>
      <c r="AAY182" s="76"/>
      <c r="AAZ182" s="76"/>
      <c r="ABA182" s="76"/>
      <c r="ABB182" s="76"/>
      <c r="ABC182" s="76"/>
      <c r="ABD182" s="76"/>
      <c r="ABE182" s="76"/>
      <c r="ABF182" s="76"/>
      <c r="ABG182" s="76"/>
      <c r="ABH182" s="76"/>
      <c r="ABI182" s="76"/>
      <c r="ABJ182" s="76"/>
      <c r="ABK182" s="76"/>
      <c r="ABL182" s="76"/>
      <c r="ABM182" s="76"/>
      <c r="ABN182" s="76"/>
      <c r="ABO182" s="76"/>
      <c r="ABP182" s="76"/>
      <c r="ABQ182" s="76"/>
      <c r="ABR182" s="76"/>
      <c r="ABS182" s="76"/>
      <c r="ABT182" s="76"/>
      <c r="ABU182" s="76"/>
      <c r="ABV182" s="76"/>
      <c r="ABW182" s="76"/>
      <c r="ABX182" s="76"/>
      <c r="ABY182" s="76"/>
      <c r="ABZ182" s="76"/>
      <c r="ACA182" s="76"/>
      <c r="ACB182" s="76"/>
      <c r="ACC182" s="76"/>
      <c r="ACD182" s="76"/>
      <c r="ACE182" s="76"/>
      <c r="ACF182" s="76"/>
      <c r="ACG182" s="76"/>
      <c r="ACH182" s="76"/>
      <c r="ACI182" s="76"/>
      <c r="ACJ182" s="76"/>
      <c r="ACK182" s="76"/>
      <c r="ACL182" s="76"/>
      <c r="ACM182" s="76"/>
      <c r="ACN182" s="76"/>
      <c r="ACO182" s="76"/>
      <c r="ACP182" s="76"/>
      <c r="ACQ182" s="76"/>
      <c r="ACR182" s="76"/>
      <c r="ACS182" s="76"/>
      <c r="ACT182" s="76"/>
      <c r="ACU182" s="76"/>
      <c r="ACV182" s="76"/>
      <c r="ACW182" s="76"/>
      <c r="ACX182" s="76"/>
      <c r="ACY182" s="76"/>
      <c r="ACZ182" s="76"/>
      <c r="ADA182" s="76"/>
      <c r="ADB182" s="76"/>
      <c r="ADC182" s="76"/>
      <c r="ADD182" s="76"/>
      <c r="ADE182" s="76"/>
      <c r="ADF182" s="76"/>
      <c r="ADG182" s="76"/>
      <c r="ADH182" s="76"/>
      <c r="ADI182" s="76"/>
      <c r="ADJ182" s="76"/>
      <c r="ADK182" s="76"/>
      <c r="ADL182" s="76"/>
      <c r="ADM182" s="76"/>
      <c r="ADN182" s="76"/>
      <c r="ADO182" s="76"/>
      <c r="ADP182" s="76"/>
      <c r="ADQ182" s="76"/>
      <c r="ADR182" s="76"/>
      <c r="ADS182" s="76"/>
      <c r="ADT182" s="76"/>
      <c r="ADU182" s="76"/>
      <c r="ADV182" s="76"/>
      <c r="ADW182" s="76"/>
      <c r="ADX182" s="76"/>
      <c r="ADY182" s="76"/>
      <c r="ADZ182" s="76"/>
      <c r="AEA182" s="76"/>
      <c r="AEB182" s="76"/>
      <c r="AEC182" s="76"/>
      <c r="AED182" s="76"/>
      <c r="AEE182" s="76"/>
      <c r="AEF182" s="76"/>
      <c r="AEG182" s="76"/>
      <c r="AEH182" s="76"/>
      <c r="AEI182" s="76"/>
      <c r="AEJ182" s="76"/>
      <c r="AEK182" s="76"/>
      <c r="AEL182" s="76"/>
      <c r="AEM182" s="76"/>
      <c r="AEN182" s="76"/>
      <c r="AEO182" s="76"/>
      <c r="AEP182" s="76"/>
      <c r="AEQ182" s="76"/>
      <c r="AER182" s="76"/>
      <c r="AES182" s="76"/>
      <c r="AET182" s="76"/>
      <c r="AEU182" s="76"/>
      <c r="AEV182" s="76"/>
      <c r="AEW182" s="76"/>
      <c r="AEX182" s="76"/>
      <c r="AEY182" s="76"/>
      <c r="AEZ182" s="76"/>
      <c r="AFA182" s="76"/>
      <c r="AFB182" s="76"/>
      <c r="AFC182" s="76"/>
      <c r="AFD182" s="76"/>
      <c r="AFE182" s="76"/>
      <c r="AFF182" s="76"/>
      <c r="AFG182" s="76"/>
      <c r="AFH182" s="76"/>
      <c r="AFI182" s="76"/>
      <c r="AFJ182" s="76"/>
      <c r="AFK182" s="76"/>
      <c r="AFL182" s="76"/>
      <c r="AFM182" s="76"/>
      <c r="AFN182" s="76"/>
      <c r="AFO182" s="76"/>
      <c r="AFP182" s="76"/>
      <c r="AFQ182" s="76"/>
      <c r="AFR182" s="76"/>
      <c r="AFS182" s="76"/>
      <c r="AFT182" s="76"/>
      <c r="AFU182" s="76"/>
      <c r="AFV182" s="76"/>
      <c r="AFW182" s="76"/>
      <c r="AFX182" s="76"/>
      <c r="AFY182" s="76"/>
      <c r="AFZ182" s="76"/>
      <c r="AGA182" s="76"/>
      <c r="AGB182" s="76"/>
      <c r="AGC182" s="76"/>
      <c r="AGD182" s="76"/>
      <c r="AGE182" s="76"/>
      <c r="AGF182" s="76"/>
      <c r="AGG182" s="76"/>
      <c r="AGH182" s="76"/>
      <c r="AGI182" s="76"/>
      <c r="AGJ182" s="76"/>
      <c r="AGK182" s="76"/>
      <c r="AGL182" s="76"/>
      <c r="AGM182" s="76"/>
      <c r="AGN182" s="76"/>
      <c r="AGO182" s="76"/>
      <c r="AGP182" s="76"/>
      <c r="AGQ182" s="76"/>
      <c r="AGR182" s="76"/>
      <c r="AGS182" s="76"/>
      <c r="AGT182" s="76"/>
      <c r="AGU182" s="76"/>
      <c r="AGV182" s="76"/>
      <c r="AGW182" s="76"/>
      <c r="AGX182" s="76"/>
      <c r="AGY182" s="76"/>
      <c r="AGZ182" s="76"/>
      <c r="AHA182" s="76"/>
      <c r="AHB182" s="76"/>
      <c r="AHC182" s="76"/>
      <c r="AHD182" s="76"/>
      <c r="AHE182" s="76"/>
      <c r="AHF182" s="76"/>
      <c r="AHG182" s="76"/>
      <c r="AHH182" s="76"/>
      <c r="AHI182" s="76"/>
      <c r="AHJ182" s="76"/>
      <c r="AHK182" s="76"/>
      <c r="AHL182" s="76"/>
      <c r="AHM182" s="76"/>
      <c r="AHN182" s="76"/>
      <c r="AHO182" s="76"/>
      <c r="AHP182" s="76"/>
      <c r="AHQ182" s="76"/>
      <c r="AHR182" s="76"/>
      <c r="AHS182" s="76"/>
      <c r="AHT182" s="76"/>
      <c r="AHU182" s="76"/>
      <c r="AHV182" s="76"/>
      <c r="AHW182" s="76"/>
      <c r="AHX182" s="76"/>
      <c r="AHY182" s="76"/>
      <c r="AHZ182" s="76"/>
      <c r="AIA182" s="76"/>
      <c r="AIB182" s="76"/>
      <c r="AIC182" s="76"/>
      <c r="AID182" s="76"/>
      <c r="AIE182" s="76"/>
      <c r="AIF182" s="76"/>
      <c r="AIG182" s="76"/>
      <c r="AIH182" s="76"/>
      <c r="AII182" s="76"/>
      <c r="AIJ182" s="76"/>
      <c r="AIK182" s="76"/>
      <c r="AIL182" s="76"/>
      <c r="AIM182" s="76"/>
      <c r="AIN182" s="76"/>
      <c r="AIO182" s="76"/>
      <c r="AIP182" s="76"/>
      <c r="AIQ182" s="76"/>
      <c r="AIR182" s="76"/>
      <c r="AIS182" s="76"/>
      <c r="AIT182" s="76"/>
      <c r="AIU182" s="76"/>
      <c r="AIV182" s="76"/>
      <c r="AIW182" s="76"/>
      <c r="AIX182" s="76"/>
      <c r="AIY182" s="76"/>
      <c r="AIZ182" s="76"/>
      <c r="AJA182" s="76"/>
      <c r="AJB182" s="76"/>
      <c r="AJC182" s="76"/>
      <c r="AJD182" s="76"/>
      <c r="AJE182" s="76"/>
      <c r="AJF182" s="76"/>
      <c r="AJG182" s="76"/>
      <c r="AJH182" s="76"/>
      <c r="AJI182" s="76"/>
      <c r="AJJ182" s="76"/>
      <c r="AJK182" s="76"/>
      <c r="AJL182" s="76"/>
      <c r="AJM182" s="76"/>
      <c r="AJN182" s="76"/>
      <c r="AJO182" s="76"/>
      <c r="AJP182" s="76"/>
      <c r="AJQ182" s="76"/>
      <c r="AJR182" s="76"/>
      <c r="AJS182" s="76"/>
      <c r="AJT182" s="76"/>
      <c r="AJU182" s="76"/>
      <c r="AJV182" s="76"/>
      <c r="AJW182" s="76"/>
      <c r="AJX182" s="76"/>
      <c r="AJY182" s="76"/>
      <c r="AJZ182" s="76"/>
      <c r="AKA182" s="76"/>
      <c r="AKB182" s="76"/>
      <c r="AKC182" s="76"/>
      <c r="AKD182" s="76"/>
      <c r="AKE182" s="76"/>
      <c r="AKF182" s="76"/>
      <c r="AKG182" s="76"/>
      <c r="AKH182" s="76"/>
      <c r="AKI182" s="76"/>
      <c r="AKJ182" s="76"/>
      <c r="AKK182" s="76"/>
      <c r="AKL182" s="76"/>
      <c r="AKM182" s="76"/>
      <c r="AKN182" s="76"/>
      <c r="AKO182" s="76"/>
      <c r="AKP182" s="76"/>
      <c r="AKQ182" s="76"/>
      <c r="AKR182" s="76"/>
      <c r="AKS182" s="76"/>
      <c r="AKT182" s="76"/>
      <c r="AKU182" s="76"/>
      <c r="AKV182" s="76"/>
      <c r="AKW182" s="76"/>
      <c r="AKX182" s="76"/>
      <c r="AKY182" s="76"/>
      <c r="AKZ182" s="76"/>
      <c r="ALA182" s="76"/>
      <c r="ALB182" s="76"/>
      <c r="ALC182" s="76"/>
      <c r="ALD182" s="76"/>
      <c r="ALE182" s="76"/>
      <c r="ALF182" s="76"/>
      <c r="ALG182" s="76"/>
      <c r="ALH182" s="76"/>
      <c r="ALI182" s="76"/>
      <c r="ALJ182" s="76"/>
      <c r="ALK182" s="76"/>
      <c r="ALL182" s="76"/>
      <c r="ALM182" s="76"/>
      <c r="ALN182" s="76"/>
      <c r="ALO182" s="76"/>
      <c r="ALP182" s="76"/>
      <c r="ALQ182" s="76"/>
      <c r="ALR182" s="76"/>
      <c r="ALS182" s="76"/>
      <c r="ALT182" s="76"/>
      <c r="ALU182" s="76"/>
      <c r="ALV182" s="76"/>
      <c r="ALW182" s="76"/>
      <c r="ALX182" s="76"/>
      <c r="ALY182" s="76"/>
      <c r="ALZ182" s="76"/>
      <c r="AMA182" s="76"/>
      <c r="AMB182" s="76"/>
      <c r="AMC182" s="76"/>
      <c r="AMD182" s="76"/>
      <c r="AME182" s="76"/>
    </row>
    <row r="183" spans="1:1019" s="80" customFormat="1">
      <c r="A183" s="20" t="s">
        <v>340</v>
      </c>
      <c r="B183" s="21">
        <v>5213850</v>
      </c>
      <c r="C183" s="21" t="s">
        <v>96</v>
      </c>
      <c r="D183" s="71" t="s">
        <v>76</v>
      </c>
      <c r="E183" s="22" t="s">
        <v>77</v>
      </c>
      <c r="F183" s="59">
        <v>9804.9315000000006</v>
      </c>
      <c r="G183" s="23">
        <v>22.15</v>
      </c>
      <c r="H183" s="69">
        <f t="shared" si="62"/>
        <v>0.21229999999999999</v>
      </c>
      <c r="I183" s="23">
        <f t="shared" si="63"/>
        <v>26.85</v>
      </c>
      <c r="J183" s="23">
        <f t="shared" si="64"/>
        <v>263262.40999999997</v>
      </c>
      <c r="K183" s="78">
        <f t="shared" si="65"/>
        <v>217179.23272500001</v>
      </c>
      <c r="L183" s="76"/>
      <c r="M183" s="79"/>
      <c r="N183" s="76"/>
      <c r="O183" s="76"/>
      <c r="P183" s="76"/>
      <c r="Q183" s="76"/>
      <c r="R183" s="76"/>
      <c r="S183" s="76"/>
      <c r="T183" s="76"/>
      <c r="U183" s="76"/>
      <c r="V183" s="76"/>
      <c r="W183" s="76"/>
      <c r="X183" s="76"/>
      <c r="Y183" s="76"/>
      <c r="Z183" s="76"/>
      <c r="AA183" s="76"/>
      <c r="AB183" s="76"/>
      <c r="AC183" s="76"/>
      <c r="AD183" s="76"/>
      <c r="AE183" s="76"/>
      <c r="AF183" s="76"/>
      <c r="AG183" s="76"/>
      <c r="AH183" s="76"/>
      <c r="AI183" s="76"/>
      <c r="AJ183" s="76"/>
      <c r="AK183" s="76"/>
      <c r="AL183" s="76"/>
      <c r="AM183" s="76"/>
      <c r="AN183" s="76"/>
      <c r="AO183" s="76"/>
      <c r="AP183" s="76"/>
      <c r="AQ183" s="76"/>
      <c r="AR183" s="76"/>
      <c r="AS183" s="76"/>
      <c r="AT183" s="76"/>
      <c r="AU183" s="76"/>
      <c r="AV183" s="76"/>
      <c r="AW183" s="76"/>
      <c r="AX183" s="76"/>
      <c r="AY183" s="76"/>
      <c r="AZ183" s="76"/>
      <c r="BA183" s="76"/>
      <c r="BB183" s="76"/>
      <c r="BC183" s="76"/>
      <c r="BD183" s="76"/>
      <c r="BE183" s="76"/>
      <c r="BF183" s="76"/>
      <c r="BG183" s="76"/>
      <c r="BH183" s="76"/>
      <c r="BI183" s="76"/>
      <c r="BJ183" s="76"/>
      <c r="BK183" s="76"/>
      <c r="BL183" s="76"/>
      <c r="BM183" s="76"/>
      <c r="BN183" s="76"/>
      <c r="BO183" s="76"/>
      <c r="BP183" s="76"/>
      <c r="BQ183" s="76"/>
      <c r="BR183" s="76"/>
      <c r="BS183" s="76"/>
      <c r="BT183" s="76"/>
      <c r="BU183" s="76"/>
      <c r="BV183" s="76"/>
      <c r="BW183" s="76"/>
      <c r="BX183" s="76"/>
      <c r="BY183" s="76"/>
      <c r="BZ183" s="76"/>
      <c r="CA183" s="76"/>
      <c r="CB183" s="76"/>
      <c r="CC183" s="76"/>
      <c r="CD183" s="76"/>
      <c r="CE183" s="76"/>
      <c r="CF183" s="76"/>
      <c r="CG183" s="76"/>
      <c r="CH183" s="76"/>
      <c r="CI183" s="76"/>
      <c r="CJ183" s="76"/>
      <c r="CK183" s="76"/>
      <c r="CL183" s="76"/>
      <c r="CM183" s="76"/>
      <c r="CN183" s="76"/>
      <c r="CO183" s="76"/>
      <c r="CP183" s="76"/>
      <c r="CQ183" s="76"/>
      <c r="CR183" s="76"/>
      <c r="CS183" s="76"/>
      <c r="CT183" s="76"/>
      <c r="CU183" s="76"/>
      <c r="CV183" s="76"/>
      <c r="CW183" s="76"/>
      <c r="CX183" s="76"/>
      <c r="CY183" s="76"/>
      <c r="CZ183" s="76"/>
      <c r="DA183" s="76"/>
      <c r="DB183" s="76"/>
      <c r="DC183" s="76"/>
      <c r="DD183" s="76"/>
      <c r="DE183" s="76"/>
      <c r="DF183" s="76"/>
      <c r="DG183" s="76"/>
      <c r="DH183" s="76"/>
      <c r="DI183" s="76"/>
      <c r="DJ183" s="76"/>
      <c r="DK183" s="76"/>
      <c r="DL183" s="76"/>
      <c r="DM183" s="76"/>
      <c r="DN183" s="76"/>
      <c r="DO183" s="76"/>
      <c r="DP183" s="76"/>
      <c r="DQ183" s="76"/>
      <c r="DR183" s="76"/>
      <c r="DS183" s="76"/>
      <c r="DT183" s="76"/>
      <c r="DU183" s="76"/>
      <c r="DV183" s="76"/>
      <c r="DW183" s="76"/>
      <c r="DX183" s="76"/>
      <c r="DY183" s="76"/>
      <c r="DZ183" s="76"/>
      <c r="EA183" s="76"/>
      <c r="EB183" s="76"/>
      <c r="EC183" s="76"/>
      <c r="ED183" s="76"/>
      <c r="EE183" s="76"/>
      <c r="EF183" s="76"/>
      <c r="EG183" s="76"/>
      <c r="EH183" s="76"/>
      <c r="EI183" s="76"/>
      <c r="EJ183" s="76"/>
      <c r="EK183" s="76"/>
      <c r="EL183" s="76"/>
      <c r="EM183" s="76"/>
      <c r="EN183" s="76"/>
      <c r="EO183" s="76"/>
      <c r="EP183" s="76"/>
      <c r="EQ183" s="76"/>
      <c r="ER183" s="76"/>
      <c r="ES183" s="76"/>
      <c r="ET183" s="76"/>
      <c r="EU183" s="76"/>
      <c r="EV183" s="76"/>
      <c r="EW183" s="76"/>
      <c r="EX183" s="76"/>
      <c r="EY183" s="76"/>
      <c r="EZ183" s="76"/>
      <c r="FA183" s="76"/>
      <c r="FB183" s="76"/>
      <c r="FC183" s="76"/>
      <c r="FD183" s="76"/>
      <c r="FE183" s="76"/>
      <c r="FF183" s="76"/>
      <c r="FG183" s="76"/>
      <c r="FH183" s="76"/>
      <c r="FI183" s="76"/>
      <c r="FJ183" s="76"/>
      <c r="FK183" s="76"/>
      <c r="FL183" s="76"/>
      <c r="FM183" s="76"/>
      <c r="FN183" s="76"/>
      <c r="FO183" s="76"/>
      <c r="FP183" s="76"/>
      <c r="FQ183" s="76"/>
      <c r="FR183" s="76"/>
      <c r="FS183" s="76"/>
      <c r="FT183" s="76"/>
      <c r="FU183" s="76"/>
      <c r="FV183" s="76"/>
      <c r="FW183" s="76"/>
      <c r="FX183" s="76"/>
      <c r="FY183" s="76"/>
      <c r="FZ183" s="76"/>
      <c r="GA183" s="76"/>
      <c r="GB183" s="76"/>
      <c r="GC183" s="76"/>
      <c r="GD183" s="76"/>
      <c r="GE183" s="76"/>
      <c r="GF183" s="76"/>
      <c r="GG183" s="76"/>
      <c r="GH183" s="76"/>
      <c r="GI183" s="76"/>
      <c r="GJ183" s="76"/>
      <c r="GK183" s="76"/>
      <c r="GL183" s="76"/>
      <c r="GM183" s="76"/>
      <c r="GN183" s="76"/>
      <c r="GO183" s="76"/>
      <c r="GP183" s="76"/>
      <c r="GQ183" s="76"/>
      <c r="GR183" s="76"/>
      <c r="GS183" s="76"/>
      <c r="GT183" s="76"/>
      <c r="GU183" s="76"/>
      <c r="GV183" s="76"/>
      <c r="GW183" s="76"/>
      <c r="GX183" s="76"/>
      <c r="GY183" s="76"/>
      <c r="GZ183" s="76"/>
      <c r="HA183" s="76"/>
      <c r="HB183" s="76"/>
      <c r="HC183" s="76"/>
      <c r="HD183" s="76"/>
      <c r="HE183" s="76"/>
      <c r="HF183" s="76"/>
      <c r="HG183" s="76"/>
      <c r="HH183" s="76"/>
      <c r="HI183" s="76"/>
      <c r="HJ183" s="76"/>
      <c r="HK183" s="76"/>
      <c r="HL183" s="76"/>
      <c r="HM183" s="76"/>
      <c r="HN183" s="76"/>
      <c r="HO183" s="76"/>
      <c r="HP183" s="76"/>
      <c r="HQ183" s="76"/>
      <c r="HR183" s="76"/>
      <c r="HS183" s="76"/>
      <c r="HT183" s="76"/>
      <c r="HU183" s="76"/>
      <c r="HV183" s="76"/>
      <c r="HW183" s="76"/>
      <c r="HX183" s="76"/>
      <c r="HY183" s="76"/>
      <c r="HZ183" s="76"/>
      <c r="IA183" s="76"/>
      <c r="IB183" s="76"/>
      <c r="IC183" s="76"/>
      <c r="ID183" s="76"/>
      <c r="IE183" s="76"/>
      <c r="IF183" s="76"/>
      <c r="IG183" s="76"/>
      <c r="IH183" s="76"/>
      <c r="II183" s="76"/>
      <c r="IJ183" s="76"/>
      <c r="IK183" s="76"/>
      <c r="IL183" s="76"/>
      <c r="IM183" s="76"/>
      <c r="IN183" s="76"/>
      <c r="IO183" s="76"/>
      <c r="IP183" s="76"/>
      <c r="IQ183" s="76"/>
      <c r="IR183" s="76"/>
      <c r="IS183" s="76"/>
      <c r="IT183" s="76"/>
      <c r="IU183" s="76"/>
      <c r="IV183" s="76"/>
      <c r="IW183" s="76"/>
      <c r="IX183" s="76"/>
      <c r="IY183" s="76"/>
      <c r="IZ183" s="76"/>
      <c r="JA183" s="76"/>
      <c r="JB183" s="76"/>
      <c r="JC183" s="76"/>
      <c r="JD183" s="76"/>
      <c r="JE183" s="76"/>
      <c r="JF183" s="76"/>
      <c r="JG183" s="76"/>
      <c r="JH183" s="76"/>
      <c r="JI183" s="76"/>
      <c r="JJ183" s="76"/>
      <c r="JK183" s="76"/>
      <c r="JL183" s="76"/>
      <c r="JM183" s="76"/>
      <c r="JN183" s="76"/>
      <c r="JO183" s="76"/>
      <c r="JP183" s="76"/>
      <c r="JQ183" s="76"/>
      <c r="JR183" s="76"/>
      <c r="JS183" s="76"/>
      <c r="JT183" s="76"/>
      <c r="JU183" s="76"/>
      <c r="JV183" s="76"/>
      <c r="JW183" s="76"/>
      <c r="JX183" s="76"/>
      <c r="JY183" s="76"/>
      <c r="JZ183" s="76"/>
      <c r="KA183" s="76"/>
      <c r="KB183" s="76"/>
      <c r="KC183" s="76"/>
      <c r="KD183" s="76"/>
      <c r="KE183" s="76"/>
      <c r="KF183" s="76"/>
      <c r="KG183" s="76"/>
      <c r="KH183" s="76"/>
      <c r="KI183" s="76"/>
      <c r="KJ183" s="76"/>
      <c r="KK183" s="76"/>
      <c r="KL183" s="76"/>
      <c r="KM183" s="76"/>
      <c r="KN183" s="76"/>
      <c r="KO183" s="76"/>
      <c r="KP183" s="76"/>
      <c r="KQ183" s="76"/>
      <c r="KR183" s="76"/>
      <c r="KS183" s="76"/>
      <c r="KT183" s="76"/>
      <c r="KU183" s="76"/>
      <c r="KV183" s="76"/>
      <c r="KW183" s="76"/>
      <c r="KX183" s="76"/>
      <c r="KY183" s="76"/>
      <c r="KZ183" s="76"/>
      <c r="LA183" s="76"/>
      <c r="LB183" s="76"/>
      <c r="LC183" s="76"/>
      <c r="LD183" s="76"/>
      <c r="LE183" s="76"/>
      <c r="LF183" s="76"/>
      <c r="LG183" s="76"/>
      <c r="LH183" s="76"/>
      <c r="LI183" s="76"/>
      <c r="LJ183" s="76"/>
      <c r="LK183" s="76"/>
      <c r="LL183" s="76"/>
      <c r="LM183" s="76"/>
      <c r="LN183" s="76"/>
      <c r="LO183" s="76"/>
      <c r="LP183" s="76"/>
      <c r="LQ183" s="76"/>
      <c r="LR183" s="76"/>
      <c r="LS183" s="76"/>
      <c r="LT183" s="76"/>
      <c r="LU183" s="76"/>
      <c r="LV183" s="76"/>
      <c r="LW183" s="76"/>
      <c r="LX183" s="76"/>
      <c r="LY183" s="76"/>
      <c r="LZ183" s="76"/>
      <c r="MA183" s="76"/>
      <c r="MB183" s="76"/>
      <c r="MC183" s="76"/>
      <c r="MD183" s="76"/>
      <c r="ME183" s="76"/>
      <c r="MF183" s="76"/>
      <c r="MG183" s="76"/>
      <c r="MH183" s="76"/>
      <c r="MI183" s="76"/>
      <c r="MJ183" s="76"/>
      <c r="MK183" s="76"/>
      <c r="ML183" s="76"/>
      <c r="MM183" s="76"/>
      <c r="MN183" s="76"/>
      <c r="MO183" s="76"/>
      <c r="MP183" s="76"/>
      <c r="MQ183" s="76"/>
      <c r="MR183" s="76"/>
      <c r="MS183" s="76"/>
      <c r="MT183" s="76"/>
      <c r="MU183" s="76"/>
      <c r="MV183" s="76"/>
      <c r="MW183" s="76"/>
      <c r="MX183" s="76"/>
      <c r="MY183" s="76"/>
      <c r="MZ183" s="76"/>
      <c r="NA183" s="76"/>
      <c r="NB183" s="76"/>
      <c r="NC183" s="76"/>
      <c r="ND183" s="76"/>
      <c r="NE183" s="76"/>
      <c r="NF183" s="76"/>
      <c r="NG183" s="76"/>
      <c r="NH183" s="76"/>
      <c r="NI183" s="76"/>
      <c r="NJ183" s="76"/>
      <c r="NK183" s="76"/>
      <c r="NL183" s="76"/>
      <c r="NM183" s="76"/>
      <c r="NN183" s="76"/>
      <c r="NO183" s="76"/>
      <c r="NP183" s="76"/>
      <c r="NQ183" s="76"/>
      <c r="NR183" s="76"/>
      <c r="NS183" s="76"/>
      <c r="NT183" s="76"/>
      <c r="NU183" s="76"/>
      <c r="NV183" s="76"/>
      <c r="NW183" s="76"/>
      <c r="NX183" s="76"/>
      <c r="NY183" s="76"/>
      <c r="NZ183" s="76"/>
      <c r="OA183" s="76"/>
      <c r="OB183" s="76"/>
      <c r="OC183" s="76"/>
      <c r="OD183" s="76"/>
      <c r="OE183" s="76"/>
      <c r="OF183" s="76"/>
      <c r="OG183" s="76"/>
      <c r="OH183" s="76"/>
      <c r="OI183" s="76"/>
      <c r="OJ183" s="76"/>
      <c r="OK183" s="76"/>
      <c r="OL183" s="76"/>
      <c r="OM183" s="76"/>
      <c r="ON183" s="76"/>
      <c r="OO183" s="76"/>
      <c r="OP183" s="76"/>
      <c r="OQ183" s="76"/>
      <c r="OR183" s="76"/>
      <c r="OS183" s="76"/>
      <c r="OT183" s="76"/>
      <c r="OU183" s="76"/>
      <c r="OV183" s="76"/>
      <c r="OW183" s="76"/>
      <c r="OX183" s="76"/>
      <c r="OY183" s="76"/>
      <c r="OZ183" s="76"/>
      <c r="PA183" s="76"/>
      <c r="PB183" s="76"/>
      <c r="PC183" s="76"/>
      <c r="PD183" s="76"/>
      <c r="PE183" s="76"/>
      <c r="PF183" s="76"/>
      <c r="PG183" s="76"/>
      <c r="PH183" s="76"/>
      <c r="PI183" s="76"/>
      <c r="PJ183" s="76"/>
      <c r="PK183" s="76"/>
      <c r="PL183" s="76"/>
      <c r="PM183" s="76"/>
      <c r="PN183" s="76"/>
      <c r="PO183" s="76"/>
      <c r="PP183" s="76"/>
      <c r="PQ183" s="76"/>
      <c r="PR183" s="76"/>
      <c r="PS183" s="76"/>
      <c r="PT183" s="76"/>
      <c r="PU183" s="76"/>
      <c r="PV183" s="76"/>
      <c r="PW183" s="76"/>
      <c r="PX183" s="76"/>
      <c r="PY183" s="76"/>
      <c r="PZ183" s="76"/>
      <c r="QA183" s="76"/>
      <c r="QB183" s="76"/>
      <c r="QC183" s="76"/>
      <c r="QD183" s="76"/>
      <c r="QE183" s="76"/>
      <c r="QF183" s="76"/>
      <c r="QG183" s="76"/>
      <c r="QH183" s="76"/>
      <c r="QI183" s="76"/>
      <c r="QJ183" s="76"/>
      <c r="QK183" s="76"/>
      <c r="QL183" s="76"/>
      <c r="QM183" s="76"/>
      <c r="QN183" s="76"/>
      <c r="QO183" s="76"/>
      <c r="QP183" s="76"/>
      <c r="QQ183" s="76"/>
      <c r="QR183" s="76"/>
      <c r="QS183" s="76"/>
      <c r="QT183" s="76"/>
      <c r="QU183" s="76"/>
      <c r="QV183" s="76"/>
      <c r="QW183" s="76"/>
      <c r="QX183" s="76"/>
      <c r="QY183" s="76"/>
      <c r="QZ183" s="76"/>
      <c r="RA183" s="76"/>
      <c r="RB183" s="76"/>
      <c r="RC183" s="76"/>
      <c r="RD183" s="76"/>
      <c r="RE183" s="76"/>
      <c r="RF183" s="76"/>
      <c r="RG183" s="76"/>
      <c r="RH183" s="76"/>
      <c r="RI183" s="76"/>
      <c r="RJ183" s="76"/>
      <c r="RK183" s="76"/>
      <c r="RL183" s="76"/>
      <c r="RM183" s="76"/>
      <c r="RN183" s="76"/>
      <c r="RO183" s="76"/>
      <c r="RP183" s="76"/>
      <c r="RQ183" s="76"/>
      <c r="RR183" s="76"/>
      <c r="RS183" s="76"/>
      <c r="RT183" s="76"/>
      <c r="RU183" s="76"/>
      <c r="RV183" s="76"/>
      <c r="RW183" s="76"/>
      <c r="RX183" s="76"/>
      <c r="RY183" s="76"/>
      <c r="RZ183" s="76"/>
      <c r="SA183" s="76"/>
      <c r="SB183" s="76"/>
      <c r="SC183" s="76"/>
      <c r="SD183" s="76"/>
      <c r="SE183" s="76"/>
      <c r="SF183" s="76"/>
      <c r="SG183" s="76"/>
      <c r="SH183" s="76"/>
      <c r="SI183" s="76"/>
      <c r="SJ183" s="76"/>
      <c r="SK183" s="76"/>
      <c r="SL183" s="76"/>
      <c r="SM183" s="76"/>
      <c r="SN183" s="76"/>
      <c r="SO183" s="76"/>
      <c r="SP183" s="76"/>
      <c r="SQ183" s="76"/>
      <c r="SR183" s="76"/>
      <c r="SS183" s="76"/>
      <c r="ST183" s="76"/>
      <c r="SU183" s="76"/>
      <c r="SV183" s="76"/>
      <c r="SW183" s="76"/>
      <c r="SX183" s="76"/>
      <c r="SY183" s="76"/>
      <c r="SZ183" s="76"/>
      <c r="TA183" s="76"/>
      <c r="TB183" s="76"/>
      <c r="TC183" s="76"/>
      <c r="TD183" s="76"/>
      <c r="TE183" s="76"/>
      <c r="TF183" s="76"/>
      <c r="TG183" s="76"/>
      <c r="TH183" s="76"/>
      <c r="TI183" s="76"/>
      <c r="TJ183" s="76"/>
      <c r="TK183" s="76"/>
      <c r="TL183" s="76"/>
      <c r="TM183" s="76"/>
      <c r="TN183" s="76"/>
      <c r="TO183" s="76"/>
      <c r="TP183" s="76"/>
      <c r="TQ183" s="76"/>
      <c r="TR183" s="76"/>
      <c r="TS183" s="76"/>
      <c r="TT183" s="76"/>
      <c r="TU183" s="76"/>
      <c r="TV183" s="76"/>
      <c r="TW183" s="76"/>
      <c r="TX183" s="76"/>
      <c r="TY183" s="76"/>
      <c r="TZ183" s="76"/>
      <c r="UA183" s="76"/>
      <c r="UB183" s="76"/>
      <c r="UC183" s="76"/>
      <c r="UD183" s="76"/>
      <c r="UE183" s="76"/>
      <c r="UF183" s="76"/>
      <c r="UG183" s="76"/>
      <c r="UH183" s="76"/>
      <c r="UI183" s="76"/>
      <c r="UJ183" s="76"/>
      <c r="UK183" s="76"/>
      <c r="UL183" s="76"/>
      <c r="UM183" s="76"/>
      <c r="UN183" s="76"/>
      <c r="UO183" s="76"/>
      <c r="UP183" s="76"/>
      <c r="UQ183" s="76"/>
      <c r="UR183" s="76"/>
      <c r="US183" s="76"/>
      <c r="UT183" s="76"/>
      <c r="UU183" s="76"/>
      <c r="UV183" s="76"/>
      <c r="UW183" s="76"/>
      <c r="UX183" s="76"/>
      <c r="UY183" s="76"/>
      <c r="UZ183" s="76"/>
      <c r="VA183" s="76"/>
      <c r="VB183" s="76"/>
      <c r="VC183" s="76"/>
      <c r="VD183" s="76"/>
      <c r="VE183" s="76"/>
      <c r="VF183" s="76"/>
      <c r="VG183" s="76"/>
      <c r="VH183" s="76"/>
      <c r="VI183" s="76"/>
      <c r="VJ183" s="76"/>
      <c r="VK183" s="76"/>
      <c r="VL183" s="76"/>
      <c r="VM183" s="76"/>
      <c r="VN183" s="76"/>
      <c r="VO183" s="76"/>
      <c r="VP183" s="76"/>
      <c r="VQ183" s="76"/>
      <c r="VR183" s="76"/>
      <c r="VS183" s="76"/>
      <c r="VT183" s="76"/>
      <c r="VU183" s="76"/>
      <c r="VV183" s="76"/>
      <c r="VW183" s="76"/>
      <c r="VX183" s="76"/>
      <c r="VY183" s="76"/>
      <c r="VZ183" s="76"/>
      <c r="WA183" s="76"/>
      <c r="WB183" s="76"/>
      <c r="WC183" s="76"/>
      <c r="WD183" s="76"/>
      <c r="WE183" s="76"/>
      <c r="WF183" s="76"/>
      <c r="WG183" s="76"/>
      <c r="WH183" s="76"/>
      <c r="WI183" s="76"/>
      <c r="WJ183" s="76"/>
      <c r="WK183" s="76"/>
      <c r="WL183" s="76"/>
      <c r="WM183" s="76"/>
      <c r="WN183" s="76"/>
      <c r="WO183" s="76"/>
      <c r="WP183" s="76"/>
      <c r="WQ183" s="76"/>
      <c r="WR183" s="76"/>
      <c r="WS183" s="76"/>
      <c r="WT183" s="76"/>
      <c r="WU183" s="76"/>
      <c r="WV183" s="76"/>
      <c r="WW183" s="76"/>
      <c r="WX183" s="76"/>
      <c r="WY183" s="76"/>
      <c r="WZ183" s="76"/>
      <c r="XA183" s="76"/>
      <c r="XB183" s="76"/>
      <c r="XC183" s="76"/>
      <c r="XD183" s="76"/>
      <c r="XE183" s="76"/>
      <c r="XF183" s="76"/>
      <c r="XG183" s="76"/>
      <c r="XH183" s="76"/>
      <c r="XI183" s="76"/>
      <c r="XJ183" s="76"/>
      <c r="XK183" s="76"/>
      <c r="XL183" s="76"/>
      <c r="XM183" s="76"/>
      <c r="XN183" s="76"/>
      <c r="XO183" s="76"/>
      <c r="XP183" s="76"/>
      <c r="XQ183" s="76"/>
      <c r="XR183" s="76"/>
      <c r="XS183" s="76"/>
      <c r="XT183" s="76"/>
      <c r="XU183" s="76"/>
      <c r="XV183" s="76"/>
      <c r="XW183" s="76"/>
      <c r="XX183" s="76"/>
      <c r="XY183" s="76"/>
      <c r="XZ183" s="76"/>
      <c r="YA183" s="76"/>
      <c r="YB183" s="76"/>
      <c r="YC183" s="76"/>
      <c r="YD183" s="76"/>
      <c r="YE183" s="76"/>
      <c r="YF183" s="76"/>
      <c r="YG183" s="76"/>
      <c r="YH183" s="76"/>
      <c r="YI183" s="76"/>
      <c r="YJ183" s="76"/>
      <c r="YK183" s="76"/>
      <c r="YL183" s="76"/>
      <c r="YM183" s="76"/>
      <c r="YN183" s="76"/>
      <c r="YO183" s="76"/>
      <c r="YP183" s="76"/>
      <c r="YQ183" s="76"/>
      <c r="YR183" s="76"/>
      <c r="YS183" s="76"/>
      <c r="YT183" s="76"/>
      <c r="YU183" s="76"/>
      <c r="YV183" s="76"/>
      <c r="YW183" s="76"/>
      <c r="YX183" s="76"/>
      <c r="YY183" s="76"/>
      <c r="YZ183" s="76"/>
      <c r="ZA183" s="76"/>
      <c r="ZB183" s="76"/>
      <c r="ZC183" s="76"/>
      <c r="ZD183" s="76"/>
      <c r="ZE183" s="76"/>
      <c r="ZF183" s="76"/>
      <c r="ZG183" s="76"/>
      <c r="ZH183" s="76"/>
      <c r="ZI183" s="76"/>
      <c r="ZJ183" s="76"/>
      <c r="ZK183" s="76"/>
      <c r="ZL183" s="76"/>
      <c r="ZM183" s="76"/>
      <c r="ZN183" s="76"/>
      <c r="ZO183" s="76"/>
      <c r="ZP183" s="76"/>
      <c r="ZQ183" s="76"/>
      <c r="ZR183" s="76"/>
      <c r="ZS183" s="76"/>
      <c r="ZT183" s="76"/>
      <c r="ZU183" s="76"/>
      <c r="ZV183" s="76"/>
      <c r="ZW183" s="76"/>
      <c r="ZX183" s="76"/>
      <c r="ZY183" s="76"/>
      <c r="ZZ183" s="76"/>
      <c r="AAA183" s="76"/>
      <c r="AAB183" s="76"/>
      <c r="AAC183" s="76"/>
      <c r="AAD183" s="76"/>
      <c r="AAE183" s="76"/>
      <c r="AAF183" s="76"/>
      <c r="AAG183" s="76"/>
      <c r="AAH183" s="76"/>
      <c r="AAI183" s="76"/>
      <c r="AAJ183" s="76"/>
      <c r="AAK183" s="76"/>
      <c r="AAL183" s="76"/>
      <c r="AAM183" s="76"/>
      <c r="AAN183" s="76"/>
      <c r="AAO183" s="76"/>
      <c r="AAP183" s="76"/>
      <c r="AAQ183" s="76"/>
      <c r="AAR183" s="76"/>
      <c r="AAS183" s="76"/>
      <c r="AAT183" s="76"/>
      <c r="AAU183" s="76"/>
      <c r="AAV183" s="76"/>
      <c r="AAW183" s="76"/>
      <c r="AAX183" s="76"/>
      <c r="AAY183" s="76"/>
      <c r="AAZ183" s="76"/>
      <c r="ABA183" s="76"/>
      <c r="ABB183" s="76"/>
      <c r="ABC183" s="76"/>
      <c r="ABD183" s="76"/>
      <c r="ABE183" s="76"/>
      <c r="ABF183" s="76"/>
      <c r="ABG183" s="76"/>
      <c r="ABH183" s="76"/>
      <c r="ABI183" s="76"/>
      <c r="ABJ183" s="76"/>
      <c r="ABK183" s="76"/>
      <c r="ABL183" s="76"/>
      <c r="ABM183" s="76"/>
      <c r="ABN183" s="76"/>
      <c r="ABO183" s="76"/>
      <c r="ABP183" s="76"/>
      <c r="ABQ183" s="76"/>
      <c r="ABR183" s="76"/>
      <c r="ABS183" s="76"/>
      <c r="ABT183" s="76"/>
      <c r="ABU183" s="76"/>
      <c r="ABV183" s="76"/>
      <c r="ABW183" s="76"/>
      <c r="ABX183" s="76"/>
      <c r="ABY183" s="76"/>
      <c r="ABZ183" s="76"/>
      <c r="ACA183" s="76"/>
      <c r="ACB183" s="76"/>
      <c r="ACC183" s="76"/>
      <c r="ACD183" s="76"/>
      <c r="ACE183" s="76"/>
      <c r="ACF183" s="76"/>
      <c r="ACG183" s="76"/>
      <c r="ACH183" s="76"/>
      <c r="ACI183" s="76"/>
      <c r="ACJ183" s="76"/>
      <c r="ACK183" s="76"/>
      <c r="ACL183" s="76"/>
      <c r="ACM183" s="76"/>
      <c r="ACN183" s="76"/>
      <c r="ACO183" s="76"/>
      <c r="ACP183" s="76"/>
      <c r="ACQ183" s="76"/>
      <c r="ACR183" s="76"/>
      <c r="ACS183" s="76"/>
      <c r="ACT183" s="76"/>
      <c r="ACU183" s="76"/>
      <c r="ACV183" s="76"/>
      <c r="ACW183" s="76"/>
      <c r="ACX183" s="76"/>
      <c r="ACY183" s="76"/>
      <c r="ACZ183" s="76"/>
      <c r="ADA183" s="76"/>
      <c r="ADB183" s="76"/>
      <c r="ADC183" s="76"/>
      <c r="ADD183" s="76"/>
      <c r="ADE183" s="76"/>
      <c r="ADF183" s="76"/>
      <c r="ADG183" s="76"/>
      <c r="ADH183" s="76"/>
      <c r="ADI183" s="76"/>
      <c r="ADJ183" s="76"/>
      <c r="ADK183" s="76"/>
      <c r="ADL183" s="76"/>
      <c r="ADM183" s="76"/>
      <c r="ADN183" s="76"/>
      <c r="ADO183" s="76"/>
      <c r="ADP183" s="76"/>
      <c r="ADQ183" s="76"/>
      <c r="ADR183" s="76"/>
      <c r="ADS183" s="76"/>
      <c r="ADT183" s="76"/>
      <c r="ADU183" s="76"/>
      <c r="ADV183" s="76"/>
      <c r="ADW183" s="76"/>
      <c r="ADX183" s="76"/>
      <c r="ADY183" s="76"/>
      <c r="ADZ183" s="76"/>
      <c r="AEA183" s="76"/>
      <c r="AEB183" s="76"/>
      <c r="AEC183" s="76"/>
      <c r="AED183" s="76"/>
      <c r="AEE183" s="76"/>
      <c r="AEF183" s="76"/>
      <c r="AEG183" s="76"/>
      <c r="AEH183" s="76"/>
      <c r="AEI183" s="76"/>
      <c r="AEJ183" s="76"/>
      <c r="AEK183" s="76"/>
      <c r="AEL183" s="76"/>
      <c r="AEM183" s="76"/>
      <c r="AEN183" s="76"/>
      <c r="AEO183" s="76"/>
      <c r="AEP183" s="76"/>
      <c r="AEQ183" s="76"/>
      <c r="AER183" s="76"/>
      <c r="AES183" s="76"/>
      <c r="AET183" s="76"/>
      <c r="AEU183" s="76"/>
      <c r="AEV183" s="76"/>
      <c r="AEW183" s="76"/>
      <c r="AEX183" s="76"/>
      <c r="AEY183" s="76"/>
      <c r="AEZ183" s="76"/>
      <c r="AFA183" s="76"/>
      <c r="AFB183" s="76"/>
      <c r="AFC183" s="76"/>
      <c r="AFD183" s="76"/>
      <c r="AFE183" s="76"/>
      <c r="AFF183" s="76"/>
      <c r="AFG183" s="76"/>
      <c r="AFH183" s="76"/>
      <c r="AFI183" s="76"/>
      <c r="AFJ183" s="76"/>
      <c r="AFK183" s="76"/>
      <c r="AFL183" s="76"/>
      <c r="AFM183" s="76"/>
      <c r="AFN183" s="76"/>
      <c r="AFO183" s="76"/>
      <c r="AFP183" s="76"/>
      <c r="AFQ183" s="76"/>
      <c r="AFR183" s="76"/>
      <c r="AFS183" s="76"/>
      <c r="AFT183" s="76"/>
      <c r="AFU183" s="76"/>
      <c r="AFV183" s="76"/>
      <c r="AFW183" s="76"/>
      <c r="AFX183" s="76"/>
      <c r="AFY183" s="76"/>
      <c r="AFZ183" s="76"/>
      <c r="AGA183" s="76"/>
      <c r="AGB183" s="76"/>
      <c r="AGC183" s="76"/>
      <c r="AGD183" s="76"/>
      <c r="AGE183" s="76"/>
      <c r="AGF183" s="76"/>
      <c r="AGG183" s="76"/>
      <c r="AGH183" s="76"/>
      <c r="AGI183" s="76"/>
      <c r="AGJ183" s="76"/>
      <c r="AGK183" s="76"/>
      <c r="AGL183" s="76"/>
      <c r="AGM183" s="76"/>
      <c r="AGN183" s="76"/>
      <c r="AGO183" s="76"/>
      <c r="AGP183" s="76"/>
      <c r="AGQ183" s="76"/>
      <c r="AGR183" s="76"/>
      <c r="AGS183" s="76"/>
      <c r="AGT183" s="76"/>
      <c r="AGU183" s="76"/>
      <c r="AGV183" s="76"/>
      <c r="AGW183" s="76"/>
      <c r="AGX183" s="76"/>
      <c r="AGY183" s="76"/>
      <c r="AGZ183" s="76"/>
      <c r="AHA183" s="76"/>
      <c r="AHB183" s="76"/>
      <c r="AHC183" s="76"/>
      <c r="AHD183" s="76"/>
      <c r="AHE183" s="76"/>
      <c r="AHF183" s="76"/>
      <c r="AHG183" s="76"/>
      <c r="AHH183" s="76"/>
      <c r="AHI183" s="76"/>
      <c r="AHJ183" s="76"/>
      <c r="AHK183" s="76"/>
      <c r="AHL183" s="76"/>
      <c r="AHM183" s="76"/>
      <c r="AHN183" s="76"/>
      <c r="AHO183" s="76"/>
      <c r="AHP183" s="76"/>
      <c r="AHQ183" s="76"/>
      <c r="AHR183" s="76"/>
      <c r="AHS183" s="76"/>
      <c r="AHT183" s="76"/>
      <c r="AHU183" s="76"/>
      <c r="AHV183" s="76"/>
      <c r="AHW183" s="76"/>
      <c r="AHX183" s="76"/>
      <c r="AHY183" s="76"/>
      <c r="AHZ183" s="76"/>
      <c r="AIA183" s="76"/>
      <c r="AIB183" s="76"/>
      <c r="AIC183" s="76"/>
      <c r="AID183" s="76"/>
      <c r="AIE183" s="76"/>
      <c r="AIF183" s="76"/>
      <c r="AIG183" s="76"/>
      <c r="AIH183" s="76"/>
      <c r="AII183" s="76"/>
      <c r="AIJ183" s="76"/>
      <c r="AIK183" s="76"/>
      <c r="AIL183" s="76"/>
      <c r="AIM183" s="76"/>
      <c r="AIN183" s="76"/>
      <c r="AIO183" s="76"/>
      <c r="AIP183" s="76"/>
      <c r="AIQ183" s="76"/>
      <c r="AIR183" s="76"/>
      <c r="AIS183" s="76"/>
      <c r="AIT183" s="76"/>
      <c r="AIU183" s="76"/>
      <c r="AIV183" s="76"/>
      <c r="AIW183" s="76"/>
      <c r="AIX183" s="76"/>
      <c r="AIY183" s="76"/>
      <c r="AIZ183" s="76"/>
      <c r="AJA183" s="76"/>
      <c r="AJB183" s="76"/>
      <c r="AJC183" s="76"/>
      <c r="AJD183" s="76"/>
      <c r="AJE183" s="76"/>
      <c r="AJF183" s="76"/>
      <c r="AJG183" s="76"/>
      <c r="AJH183" s="76"/>
      <c r="AJI183" s="76"/>
      <c r="AJJ183" s="76"/>
      <c r="AJK183" s="76"/>
      <c r="AJL183" s="76"/>
      <c r="AJM183" s="76"/>
      <c r="AJN183" s="76"/>
      <c r="AJO183" s="76"/>
      <c r="AJP183" s="76"/>
      <c r="AJQ183" s="76"/>
      <c r="AJR183" s="76"/>
      <c r="AJS183" s="76"/>
      <c r="AJT183" s="76"/>
      <c r="AJU183" s="76"/>
      <c r="AJV183" s="76"/>
      <c r="AJW183" s="76"/>
      <c r="AJX183" s="76"/>
      <c r="AJY183" s="76"/>
      <c r="AJZ183" s="76"/>
      <c r="AKA183" s="76"/>
      <c r="AKB183" s="76"/>
      <c r="AKC183" s="76"/>
      <c r="AKD183" s="76"/>
      <c r="AKE183" s="76"/>
      <c r="AKF183" s="76"/>
      <c r="AKG183" s="76"/>
      <c r="AKH183" s="76"/>
      <c r="AKI183" s="76"/>
      <c r="AKJ183" s="76"/>
      <c r="AKK183" s="76"/>
      <c r="AKL183" s="76"/>
      <c r="AKM183" s="76"/>
      <c r="AKN183" s="76"/>
      <c r="AKO183" s="76"/>
      <c r="AKP183" s="76"/>
      <c r="AKQ183" s="76"/>
      <c r="AKR183" s="76"/>
      <c r="AKS183" s="76"/>
      <c r="AKT183" s="76"/>
      <c r="AKU183" s="76"/>
      <c r="AKV183" s="76"/>
      <c r="AKW183" s="76"/>
      <c r="AKX183" s="76"/>
      <c r="AKY183" s="76"/>
      <c r="AKZ183" s="76"/>
      <c r="ALA183" s="76"/>
      <c r="ALB183" s="76"/>
      <c r="ALC183" s="76"/>
      <c r="ALD183" s="76"/>
      <c r="ALE183" s="76"/>
      <c r="ALF183" s="76"/>
      <c r="ALG183" s="76"/>
      <c r="ALH183" s="76"/>
      <c r="ALI183" s="76"/>
      <c r="ALJ183" s="76"/>
      <c r="ALK183" s="76"/>
      <c r="ALL183" s="76"/>
      <c r="ALM183" s="76"/>
      <c r="ALN183" s="76"/>
      <c r="ALO183" s="76"/>
      <c r="ALP183" s="76"/>
      <c r="ALQ183" s="76"/>
      <c r="ALR183" s="76"/>
      <c r="ALS183" s="76"/>
      <c r="ALT183" s="76"/>
      <c r="ALU183" s="76"/>
      <c r="ALV183" s="76"/>
      <c r="ALW183" s="76"/>
      <c r="ALX183" s="76"/>
      <c r="ALY183" s="76"/>
      <c r="ALZ183" s="76"/>
      <c r="AMA183" s="76"/>
      <c r="AMB183" s="76"/>
      <c r="AMC183" s="76"/>
      <c r="AMD183" s="76"/>
      <c r="AME183" s="76"/>
    </row>
    <row r="184" spans="1:1019" s="80" customFormat="1">
      <c r="A184" s="20"/>
      <c r="B184" s="21"/>
      <c r="C184" s="21"/>
      <c r="D184" s="71"/>
      <c r="E184" s="22"/>
      <c r="F184" s="59"/>
      <c r="G184" s="23"/>
      <c r="H184" s="23"/>
      <c r="I184" s="23"/>
      <c r="J184" s="23"/>
      <c r="K184" s="76"/>
      <c r="L184" s="76"/>
      <c r="M184" s="76"/>
      <c r="N184" s="76"/>
      <c r="O184" s="76"/>
      <c r="P184" s="76"/>
      <c r="Q184" s="76"/>
      <c r="R184" s="76"/>
      <c r="S184" s="76"/>
      <c r="T184" s="76"/>
      <c r="U184" s="76"/>
      <c r="V184" s="76"/>
      <c r="W184" s="76"/>
      <c r="X184" s="76"/>
      <c r="Y184" s="76"/>
      <c r="Z184" s="76"/>
      <c r="AA184" s="76"/>
      <c r="AB184" s="76"/>
      <c r="AC184" s="76"/>
      <c r="AD184" s="76"/>
      <c r="AE184" s="76"/>
      <c r="AF184" s="76"/>
      <c r="AG184" s="76"/>
      <c r="AH184" s="76"/>
      <c r="AI184" s="76"/>
      <c r="AJ184" s="76"/>
      <c r="AK184" s="76"/>
      <c r="AL184" s="76"/>
      <c r="AM184" s="76"/>
      <c r="AN184" s="76"/>
      <c r="AO184" s="76"/>
      <c r="AP184" s="76"/>
      <c r="AQ184" s="76"/>
      <c r="AR184" s="76"/>
      <c r="AS184" s="76"/>
      <c r="AT184" s="76"/>
      <c r="AU184" s="76"/>
      <c r="AV184" s="76"/>
      <c r="AW184" s="76"/>
      <c r="AX184" s="76"/>
      <c r="AY184" s="76"/>
      <c r="AZ184" s="76"/>
      <c r="BA184" s="76"/>
      <c r="BB184" s="76"/>
      <c r="BC184" s="76"/>
      <c r="BD184" s="76"/>
      <c r="BE184" s="76"/>
      <c r="BF184" s="76"/>
      <c r="BG184" s="76"/>
      <c r="BH184" s="76"/>
      <c r="BI184" s="76"/>
      <c r="BJ184" s="76"/>
      <c r="BK184" s="76"/>
      <c r="BL184" s="76"/>
      <c r="BM184" s="76"/>
      <c r="BN184" s="76"/>
      <c r="BO184" s="76"/>
      <c r="BP184" s="76"/>
      <c r="BQ184" s="76"/>
      <c r="BR184" s="76"/>
      <c r="BS184" s="76"/>
      <c r="BT184" s="76"/>
      <c r="BU184" s="76"/>
      <c r="BV184" s="76"/>
      <c r="BW184" s="76"/>
      <c r="BX184" s="76"/>
      <c r="BY184" s="76"/>
      <c r="BZ184" s="76"/>
      <c r="CA184" s="76"/>
      <c r="CB184" s="76"/>
      <c r="CC184" s="76"/>
      <c r="CD184" s="76"/>
      <c r="CE184" s="76"/>
      <c r="CF184" s="76"/>
      <c r="CG184" s="76"/>
      <c r="CH184" s="76"/>
      <c r="CI184" s="76"/>
      <c r="CJ184" s="76"/>
      <c r="CK184" s="76"/>
      <c r="CL184" s="76"/>
      <c r="CM184" s="76"/>
      <c r="CN184" s="76"/>
      <c r="CO184" s="76"/>
      <c r="CP184" s="76"/>
      <c r="CQ184" s="76"/>
      <c r="CR184" s="76"/>
      <c r="CS184" s="76"/>
      <c r="CT184" s="76"/>
      <c r="CU184" s="76"/>
      <c r="CV184" s="76"/>
      <c r="CW184" s="76"/>
      <c r="CX184" s="76"/>
      <c r="CY184" s="76"/>
      <c r="CZ184" s="76"/>
      <c r="DA184" s="76"/>
      <c r="DB184" s="76"/>
      <c r="DC184" s="76"/>
      <c r="DD184" s="76"/>
      <c r="DE184" s="76"/>
      <c r="DF184" s="76"/>
      <c r="DG184" s="76"/>
      <c r="DH184" s="76"/>
      <c r="DI184" s="76"/>
      <c r="DJ184" s="76"/>
      <c r="DK184" s="76"/>
      <c r="DL184" s="76"/>
      <c r="DM184" s="76"/>
      <c r="DN184" s="76"/>
      <c r="DO184" s="76"/>
      <c r="DP184" s="76"/>
      <c r="DQ184" s="76"/>
      <c r="DR184" s="76"/>
      <c r="DS184" s="76"/>
      <c r="DT184" s="76"/>
      <c r="DU184" s="76"/>
      <c r="DV184" s="76"/>
      <c r="DW184" s="76"/>
      <c r="DX184" s="76"/>
      <c r="DY184" s="76"/>
      <c r="DZ184" s="76"/>
      <c r="EA184" s="76"/>
      <c r="EB184" s="76"/>
      <c r="EC184" s="76"/>
      <c r="ED184" s="76"/>
      <c r="EE184" s="76"/>
      <c r="EF184" s="76"/>
      <c r="EG184" s="76"/>
      <c r="EH184" s="76"/>
      <c r="EI184" s="76"/>
      <c r="EJ184" s="76"/>
      <c r="EK184" s="76"/>
      <c r="EL184" s="76"/>
      <c r="EM184" s="76"/>
      <c r="EN184" s="76"/>
      <c r="EO184" s="76"/>
      <c r="EP184" s="76"/>
      <c r="EQ184" s="76"/>
      <c r="ER184" s="76"/>
      <c r="ES184" s="76"/>
      <c r="ET184" s="76"/>
      <c r="EU184" s="76"/>
      <c r="EV184" s="76"/>
      <c r="EW184" s="76"/>
      <c r="EX184" s="76"/>
      <c r="EY184" s="76"/>
      <c r="EZ184" s="76"/>
      <c r="FA184" s="76"/>
      <c r="FB184" s="76"/>
      <c r="FC184" s="76"/>
      <c r="FD184" s="76"/>
      <c r="FE184" s="76"/>
      <c r="FF184" s="76"/>
      <c r="FG184" s="76"/>
      <c r="FH184" s="76"/>
      <c r="FI184" s="76"/>
      <c r="FJ184" s="76"/>
      <c r="FK184" s="76"/>
      <c r="FL184" s="76"/>
      <c r="FM184" s="76"/>
      <c r="FN184" s="76"/>
      <c r="FO184" s="76"/>
      <c r="FP184" s="76"/>
      <c r="FQ184" s="76"/>
      <c r="FR184" s="76"/>
      <c r="FS184" s="76"/>
      <c r="FT184" s="76"/>
      <c r="FU184" s="76"/>
      <c r="FV184" s="76"/>
      <c r="FW184" s="76"/>
      <c r="FX184" s="76"/>
      <c r="FY184" s="76"/>
      <c r="FZ184" s="76"/>
      <c r="GA184" s="76"/>
      <c r="GB184" s="76"/>
      <c r="GC184" s="76"/>
      <c r="GD184" s="76"/>
      <c r="GE184" s="76"/>
      <c r="GF184" s="76"/>
      <c r="GG184" s="76"/>
      <c r="GH184" s="76"/>
      <c r="GI184" s="76"/>
      <c r="GJ184" s="76"/>
      <c r="GK184" s="76"/>
      <c r="GL184" s="76"/>
      <c r="GM184" s="76"/>
      <c r="GN184" s="76"/>
      <c r="GO184" s="76"/>
      <c r="GP184" s="76"/>
      <c r="GQ184" s="76"/>
      <c r="GR184" s="76"/>
      <c r="GS184" s="76"/>
      <c r="GT184" s="76"/>
      <c r="GU184" s="76"/>
      <c r="GV184" s="76"/>
      <c r="GW184" s="76"/>
      <c r="GX184" s="76"/>
      <c r="GY184" s="76"/>
      <c r="GZ184" s="76"/>
      <c r="HA184" s="76"/>
      <c r="HB184" s="76"/>
      <c r="HC184" s="76"/>
      <c r="HD184" s="76"/>
      <c r="HE184" s="76"/>
      <c r="HF184" s="76"/>
      <c r="HG184" s="76"/>
      <c r="HH184" s="76"/>
      <c r="HI184" s="76"/>
      <c r="HJ184" s="76"/>
      <c r="HK184" s="76"/>
      <c r="HL184" s="76"/>
      <c r="HM184" s="76"/>
      <c r="HN184" s="76"/>
      <c r="HO184" s="76"/>
      <c r="HP184" s="76"/>
      <c r="HQ184" s="76"/>
      <c r="HR184" s="76"/>
      <c r="HS184" s="76"/>
      <c r="HT184" s="76"/>
      <c r="HU184" s="76"/>
      <c r="HV184" s="76"/>
      <c r="HW184" s="76"/>
      <c r="HX184" s="76"/>
      <c r="HY184" s="76"/>
      <c r="HZ184" s="76"/>
      <c r="IA184" s="76"/>
      <c r="IB184" s="76"/>
      <c r="IC184" s="76"/>
      <c r="ID184" s="76"/>
      <c r="IE184" s="76"/>
      <c r="IF184" s="76"/>
      <c r="IG184" s="76"/>
      <c r="IH184" s="76"/>
      <c r="II184" s="76"/>
      <c r="IJ184" s="76"/>
      <c r="IK184" s="76"/>
      <c r="IL184" s="76"/>
      <c r="IM184" s="76"/>
      <c r="IN184" s="76"/>
      <c r="IO184" s="76"/>
      <c r="IP184" s="76"/>
      <c r="IQ184" s="76"/>
      <c r="IR184" s="76"/>
      <c r="IS184" s="76"/>
      <c r="IT184" s="76"/>
      <c r="IU184" s="76"/>
      <c r="IV184" s="76"/>
      <c r="IW184" s="76"/>
      <c r="IX184" s="76"/>
      <c r="IY184" s="76"/>
      <c r="IZ184" s="76"/>
      <c r="JA184" s="76"/>
      <c r="JB184" s="76"/>
      <c r="JC184" s="76"/>
      <c r="JD184" s="76"/>
      <c r="JE184" s="76"/>
      <c r="JF184" s="76"/>
      <c r="JG184" s="76"/>
      <c r="JH184" s="76"/>
      <c r="JI184" s="76"/>
      <c r="JJ184" s="76"/>
      <c r="JK184" s="76"/>
      <c r="JL184" s="76"/>
      <c r="JM184" s="76"/>
      <c r="JN184" s="76"/>
      <c r="JO184" s="76"/>
      <c r="JP184" s="76"/>
      <c r="JQ184" s="76"/>
      <c r="JR184" s="76"/>
      <c r="JS184" s="76"/>
      <c r="JT184" s="76"/>
      <c r="JU184" s="76"/>
      <c r="JV184" s="76"/>
      <c r="JW184" s="76"/>
      <c r="JX184" s="76"/>
      <c r="JY184" s="76"/>
      <c r="JZ184" s="76"/>
      <c r="KA184" s="76"/>
      <c r="KB184" s="76"/>
      <c r="KC184" s="76"/>
      <c r="KD184" s="76"/>
      <c r="KE184" s="76"/>
      <c r="KF184" s="76"/>
      <c r="KG184" s="76"/>
      <c r="KH184" s="76"/>
      <c r="KI184" s="76"/>
      <c r="KJ184" s="76"/>
      <c r="KK184" s="76"/>
      <c r="KL184" s="76"/>
      <c r="KM184" s="76"/>
      <c r="KN184" s="76"/>
      <c r="KO184" s="76"/>
      <c r="KP184" s="76"/>
      <c r="KQ184" s="76"/>
      <c r="KR184" s="76"/>
      <c r="KS184" s="76"/>
      <c r="KT184" s="76"/>
      <c r="KU184" s="76"/>
      <c r="KV184" s="76"/>
      <c r="KW184" s="76"/>
      <c r="KX184" s="76"/>
      <c r="KY184" s="76"/>
      <c r="KZ184" s="76"/>
      <c r="LA184" s="76"/>
      <c r="LB184" s="76"/>
      <c r="LC184" s="76"/>
      <c r="LD184" s="76"/>
      <c r="LE184" s="76"/>
      <c r="LF184" s="76"/>
      <c r="LG184" s="76"/>
      <c r="LH184" s="76"/>
      <c r="LI184" s="76"/>
      <c r="LJ184" s="76"/>
      <c r="LK184" s="76"/>
      <c r="LL184" s="76"/>
      <c r="LM184" s="76"/>
      <c r="LN184" s="76"/>
      <c r="LO184" s="76"/>
      <c r="LP184" s="76"/>
      <c r="LQ184" s="76"/>
      <c r="LR184" s="76"/>
      <c r="LS184" s="76"/>
      <c r="LT184" s="76"/>
      <c r="LU184" s="76"/>
      <c r="LV184" s="76"/>
      <c r="LW184" s="76"/>
      <c r="LX184" s="76"/>
      <c r="LY184" s="76"/>
      <c r="LZ184" s="76"/>
      <c r="MA184" s="76"/>
      <c r="MB184" s="76"/>
      <c r="MC184" s="76"/>
      <c r="MD184" s="76"/>
      <c r="ME184" s="76"/>
      <c r="MF184" s="76"/>
      <c r="MG184" s="76"/>
      <c r="MH184" s="76"/>
      <c r="MI184" s="76"/>
      <c r="MJ184" s="76"/>
      <c r="MK184" s="76"/>
      <c r="ML184" s="76"/>
      <c r="MM184" s="76"/>
      <c r="MN184" s="76"/>
      <c r="MO184" s="76"/>
      <c r="MP184" s="76"/>
      <c r="MQ184" s="76"/>
      <c r="MR184" s="76"/>
      <c r="MS184" s="76"/>
      <c r="MT184" s="76"/>
      <c r="MU184" s="76"/>
      <c r="MV184" s="76"/>
      <c r="MW184" s="76"/>
      <c r="MX184" s="76"/>
      <c r="MY184" s="76"/>
      <c r="MZ184" s="76"/>
      <c r="NA184" s="76"/>
      <c r="NB184" s="76"/>
      <c r="NC184" s="76"/>
      <c r="ND184" s="76"/>
      <c r="NE184" s="76"/>
      <c r="NF184" s="76"/>
      <c r="NG184" s="76"/>
      <c r="NH184" s="76"/>
      <c r="NI184" s="76"/>
      <c r="NJ184" s="76"/>
      <c r="NK184" s="76"/>
      <c r="NL184" s="76"/>
      <c r="NM184" s="76"/>
      <c r="NN184" s="76"/>
      <c r="NO184" s="76"/>
      <c r="NP184" s="76"/>
      <c r="NQ184" s="76"/>
      <c r="NR184" s="76"/>
      <c r="NS184" s="76"/>
      <c r="NT184" s="76"/>
      <c r="NU184" s="76"/>
      <c r="NV184" s="76"/>
      <c r="NW184" s="76"/>
      <c r="NX184" s="76"/>
      <c r="NY184" s="76"/>
      <c r="NZ184" s="76"/>
      <c r="OA184" s="76"/>
      <c r="OB184" s="76"/>
      <c r="OC184" s="76"/>
      <c r="OD184" s="76"/>
      <c r="OE184" s="76"/>
      <c r="OF184" s="76"/>
      <c r="OG184" s="76"/>
      <c r="OH184" s="76"/>
      <c r="OI184" s="76"/>
      <c r="OJ184" s="76"/>
      <c r="OK184" s="76"/>
      <c r="OL184" s="76"/>
      <c r="OM184" s="76"/>
      <c r="ON184" s="76"/>
      <c r="OO184" s="76"/>
      <c r="OP184" s="76"/>
      <c r="OQ184" s="76"/>
      <c r="OR184" s="76"/>
      <c r="OS184" s="76"/>
      <c r="OT184" s="76"/>
      <c r="OU184" s="76"/>
      <c r="OV184" s="76"/>
      <c r="OW184" s="76"/>
      <c r="OX184" s="76"/>
      <c r="OY184" s="76"/>
      <c r="OZ184" s="76"/>
      <c r="PA184" s="76"/>
      <c r="PB184" s="76"/>
      <c r="PC184" s="76"/>
      <c r="PD184" s="76"/>
      <c r="PE184" s="76"/>
      <c r="PF184" s="76"/>
      <c r="PG184" s="76"/>
      <c r="PH184" s="76"/>
      <c r="PI184" s="76"/>
      <c r="PJ184" s="76"/>
      <c r="PK184" s="76"/>
      <c r="PL184" s="76"/>
      <c r="PM184" s="76"/>
      <c r="PN184" s="76"/>
      <c r="PO184" s="76"/>
      <c r="PP184" s="76"/>
      <c r="PQ184" s="76"/>
      <c r="PR184" s="76"/>
      <c r="PS184" s="76"/>
      <c r="PT184" s="76"/>
      <c r="PU184" s="76"/>
      <c r="PV184" s="76"/>
      <c r="PW184" s="76"/>
      <c r="PX184" s="76"/>
      <c r="PY184" s="76"/>
      <c r="PZ184" s="76"/>
      <c r="QA184" s="76"/>
      <c r="QB184" s="76"/>
      <c r="QC184" s="76"/>
      <c r="QD184" s="76"/>
      <c r="QE184" s="76"/>
      <c r="QF184" s="76"/>
      <c r="QG184" s="76"/>
      <c r="QH184" s="76"/>
      <c r="QI184" s="76"/>
      <c r="QJ184" s="76"/>
      <c r="QK184" s="76"/>
      <c r="QL184" s="76"/>
      <c r="QM184" s="76"/>
      <c r="QN184" s="76"/>
      <c r="QO184" s="76"/>
      <c r="QP184" s="76"/>
      <c r="QQ184" s="76"/>
      <c r="QR184" s="76"/>
      <c r="QS184" s="76"/>
      <c r="QT184" s="76"/>
      <c r="QU184" s="76"/>
      <c r="QV184" s="76"/>
      <c r="QW184" s="76"/>
      <c r="QX184" s="76"/>
      <c r="QY184" s="76"/>
      <c r="QZ184" s="76"/>
      <c r="RA184" s="76"/>
      <c r="RB184" s="76"/>
      <c r="RC184" s="76"/>
      <c r="RD184" s="76"/>
      <c r="RE184" s="76"/>
      <c r="RF184" s="76"/>
      <c r="RG184" s="76"/>
      <c r="RH184" s="76"/>
      <c r="RI184" s="76"/>
      <c r="RJ184" s="76"/>
      <c r="RK184" s="76"/>
      <c r="RL184" s="76"/>
      <c r="RM184" s="76"/>
      <c r="RN184" s="76"/>
      <c r="RO184" s="76"/>
      <c r="RP184" s="76"/>
      <c r="RQ184" s="76"/>
      <c r="RR184" s="76"/>
      <c r="RS184" s="76"/>
      <c r="RT184" s="76"/>
      <c r="RU184" s="76"/>
      <c r="RV184" s="76"/>
      <c r="RW184" s="76"/>
      <c r="RX184" s="76"/>
      <c r="RY184" s="76"/>
      <c r="RZ184" s="76"/>
      <c r="SA184" s="76"/>
      <c r="SB184" s="76"/>
      <c r="SC184" s="76"/>
      <c r="SD184" s="76"/>
      <c r="SE184" s="76"/>
      <c r="SF184" s="76"/>
      <c r="SG184" s="76"/>
      <c r="SH184" s="76"/>
      <c r="SI184" s="76"/>
      <c r="SJ184" s="76"/>
      <c r="SK184" s="76"/>
      <c r="SL184" s="76"/>
      <c r="SM184" s="76"/>
      <c r="SN184" s="76"/>
      <c r="SO184" s="76"/>
      <c r="SP184" s="76"/>
      <c r="SQ184" s="76"/>
      <c r="SR184" s="76"/>
      <c r="SS184" s="76"/>
      <c r="ST184" s="76"/>
      <c r="SU184" s="76"/>
      <c r="SV184" s="76"/>
      <c r="SW184" s="76"/>
      <c r="SX184" s="76"/>
      <c r="SY184" s="76"/>
      <c r="SZ184" s="76"/>
      <c r="TA184" s="76"/>
      <c r="TB184" s="76"/>
      <c r="TC184" s="76"/>
      <c r="TD184" s="76"/>
      <c r="TE184" s="76"/>
      <c r="TF184" s="76"/>
      <c r="TG184" s="76"/>
      <c r="TH184" s="76"/>
      <c r="TI184" s="76"/>
      <c r="TJ184" s="76"/>
      <c r="TK184" s="76"/>
      <c r="TL184" s="76"/>
      <c r="TM184" s="76"/>
      <c r="TN184" s="76"/>
      <c r="TO184" s="76"/>
      <c r="TP184" s="76"/>
      <c r="TQ184" s="76"/>
      <c r="TR184" s="76"/>
      <c r="TS184" s="76"/>
      <c r="TT184" s="76"/>
      <c r="TU184" s="76"/>
      <c r="TV184" s="76"/>
      <c r="TW184" s="76"/>
      <c r="TX184" s="76"/>
      <c r="TY184" s="76"/>
      <c r="TZ184" s="76"/>
      <c r="UA184" s="76"/>
      <c r="UB184" s="76"/>
      <c r="UC184" s="76"/>
      <c r="UD184" s="76"/>
      <c r="UE184" s="76"/>
      <c r="UF184" s="76"/>
      <c r="UG184" s="76"/>
      <c r="UH184" s="76"/>
      <c r="UI184" s="76"/>
      <c r="UJ184" s="76"/>
      <c r="UK184" s="76"/>
      <c r="UL184" s="76"/>
      <c r="UM184" s="76"/>
      <c r="UN184" s="76"/>
      <c r="UO184" s="76"/>
      <c r="UP184" s="76"/>
      <c r="UQ184" s="76"/>
      <c r="UR184" s="76"/>
      <c r="US184" s="76"/>
      <c r="UT184" s="76"/>
      <c r="UU184" s="76"/>
      <c r="UV184" s="76"/>
      <c r="UW184" s="76"/>
      <c r="UX184" s="76"/>
      <c r="UY184" s="76"/>
      <c r="UZ184" s="76"/>
      <c r="VA184" s="76"/>
      <c r="VB184" s="76"/>
      <c r="VC184" s="76"/>
      <c r="VD184" s="76"/>
      <c r="VE184" s="76"/>
      <c r="VF184" s="76"/>
      <c r="VG184" s="76"/>
      <c r="VH184" s="76"/>
      <c r="VI184" s="76"/>
      <c r="VJ184" s="76"/>
      <c r="VK184" s="76"/>
      <c r="VL184" s="76"/>
      <c r="VM184" s="76"/>
      <c r="VN184" s="76"/>
      <c r="VO184" s="76"/>
      <c r="VP184" s="76"/>
      <c r="VQ184" s="76"/>
      <c r="VR184" s="76"/>
      <c r="VS184" s="76"/>
      <c r="VT184" s="76"/>
      <c r="VU184" s="76"/>
      <c r="VV184" s="76"/>
      <c r="VW184" s="76"/>
      <c r="VX184" s="76"/>
      <c r="VY184" s="76"/>
      <c r="VZ184" s="76"/>
      <c r="WA184" s="76"/>
      <c r="WB184" s="76"/>
      <c r="WC184" s="76"/>
      <c r="WD184" s="76"/>
      <c r="WE184" s="76"/>
      <c r="WF184" s="76"/>
      <c r="WG184" s="76"/>
      <c r="WH184" s="76"/>
      <c r="WI184" s="76"/>
      <c r="WJ184" s="76"/>
      <c r="WK184" s="76"/>
      <c r="WL184" s="76"/>
      <c r="WM184" s="76"/>
      <c r="WN184" s="76"/>
      <c r="WO184" s="76"/>
      <c r="WP184" s="76"/>
      <c r="WQ184" s="76"/>
      <c r="WR184" s="76"/>
      <c r="WS184" s="76"/>
      <c r="WT184" s="76"/>
      <c r="WU184" s="76"/>
      <c r="WV184" s="76"/>
      <c r="WW184" s="76"/>
      <c r="WX184" s="76"/>
      <c r="WY184" s="76"/>
      <c r="WZ184" s="76"/>
      <c r="XA184" s="76"/>
      <c r="XB184" s="76"/>
      <c r="XC184" s="76"/>
      <c r="XD184" s="76"/>
      <c r="XE184" s="76"/>
      <c r="XF184" s="76"/>
      <c r="XG184" s="76"/>
      <c r="XH184" s="76"/>
      <c r="XI184" s="76"/>
      <c r="XJ184" s="76"/>
      <c r="XK184" s="76"/>
      <c r="XL184" s="76"/>
      <c r="XM184" s="76"/>
      <c r="XN184" s="76"/>
      <c r="XO184" s="76"/>
      <c r="XP184" s="76"/>
      <c r="XQ184" s="76"/>
      <c r="XR184" s="76"/>
      <c r="XS184" s="76"/>
      <c r="XT184" s="76"/>
      <c r="XU184" s="76"/>
      <c r="XV184" s="76"/>
      <c r="XW184" s="76"/>
      <c r="XX184" s="76"/>
      <c r="XY184" s="76"/>
      <c r="XZ184" s="76"/>
      <c r="YA184" s="76"/>
      <c r="YB184" s="76"/>
      <c r="YC184" s="76"/>
      <c r="YD184" s="76"/>
      <c r="YE184" s="76"/>
      <c r="YF184" s="76"/>
      <c r="YG184" s="76"/>
      <c r="YH184" s="76"/>
      <c r="YI184" s="76"/>
      <c r="YJ184" s="76"/>
      <c r="YK184" s="76"/>
      <c r="YL184" s="76"/>
      <c r="YM184" s="76"/>
      <c r="YN184" s="76"/>
      <c r="YO184" s="76"/>
      <c r="YP184" s="76"/>
      <c r="YQ184" s="76"/>
      <c r="YR184" s="76"/>
      <c r="YS184" s="76"/>
      <c r="YT184" s="76"/>
      <c r="YU184" s="76"/>
      <c r="YV184" s="76"/>
      <c r="YW184" s="76"/>
      <c r="YX184" s="76"/>
      <c r="YY184" s="76"/>
      <c r="YZ184" s="76"/>
      <c r="ZA184" s="76"/>
      <c r="ZB184" s="76"/>
      <c r="ZC184" s="76"/>
      <c r="ZD184" s="76"/>
      <c r="ZE184" s="76"/>
      <c r="ZF184" s="76"/>
      <c r="ZG184" s="76"/>
      <c r="ZH184" s="76"/>
      <c r="ZI184" s="76"/>
      <c r="ZJ184" s="76"/>
      <c r="ZK184" s="76"/>
      <c r="ZL184" s="76"/>
      <c r="ZM184" s="76"/>
      <c r="ZN184" s="76"/>
      <c r="ZO184" s="76"/>
      <c r="ZP184" s="76"/>
      <c r="ZQ184" s="76"/>
      <c r="ZR184" s="76"/>
      <c r="ZS184" s="76"/>
      <c r="ZT184" s="76"/>
      <c r="ZU184" s="76"/>
      <c r="ZV184" s="76"/>
      <c r="ZW184" s="76"/>
      <c r="ZX184" s="76"/>
      <c r="ZY184" s="76"/>
      <c r="ZZ184" s="76"/>
      <c r="AAA184" s="76"/>
      <c r="AAB184" s="76"/>
      <c r="AAC184" s="76"/>
      <c r="AAD184" s="76"/>
      <c r="AAE184" s="76"/>
      <c r="AAF184" s="76"/>
      <c r="AAG184" s="76"/>
      <c r="AAH184" s="76"/>
      <c r="AAI184" s="76"/>
      <c r="AAJ184" s="76"/>
      <c r="AAK184" s="76"/>
      <c r="AAL184" s="76"/>
      <c r="AAM184" s="76"/>
      <c r="AAN184" s="76"/>
      <c r="AAO184" s="76"/>
      <c r="AAP184" s="76"/>
      <c r="AAQ184" s="76"/>
      <c r="AAR184" s="76"/>
      <c r="AAS184" s="76"/>
      <c r="AAT184" s="76"/>
      <c r="AAU184" s="76"/>
      <c r="AAV184" s="76"/>
      <c r="AAW184" s="76"/>
      <c r="AAX184" s="76"/>
      <c r="AAY184" s="76"/>
      <c r="AAZ184" s="76"/>
      <c r="ABA184" s="76"/>
      <c r="ABB184" s="76"/>
      <c r="ABC184" s="76"/>
      <c r="ABD184" s="76"/>
      <c r="ABE184" s="76"/>
      <c r="ABF184" s="76"/>
      <c r="ABG184" s="76"/>
      <c r="ABH184" s="76"/>
      <c r="ABI184" s="76"/>
      <c r="ABJ184" s="76"/>
      <c r="ABK184" s="76"/>
      <c r="ABL184" s="76"/>
      <c r="ABM184" s="76"/>
      <c r="ABN184" s="76"/>
      <c r="ABO184" s="76"/>
      <c r="ABP184" s="76"/>
      <c r="ABQ184" s="76"/>
      <c r="ABR184" s="76"/>
      <c r="ABS184" s="76"/>
      <c r="ABT184" s="76"/>
      <c r="ABU184" s="76"/>
      <c r="ABV184" s="76"/>
      <c r="ABW184" s="76"/>
      <c r="ABX184" s="76"/>
      <c r="ABY184" s="76"/>
      <c r="ABZ184" s="76"/>
      <c r="ACA184" s="76"/>
      <c r="ACB184" s="76"/>
      <c r="ACC184" s="76"/>
      <c r="ACD184" s="76"/>
      <c r="ACE184" s="76"/>
      <c r="ACF184" s="76"/>
      <c r="ACG184" s="76"/>
      <c r="ACH184" s="76"/>
      <c r="ACI184" s="76"/>
      <c r="ACJ184" s="76"/>
      <c r="ACK184" s="76"/>
      <c r="ACL184" s="76"/>
      <c r="ACM184" s="76"/>
      <c r="ACN184" s="76"/>
      <c r="ACO184" s="76"/>
      <c r="ACP184" s="76"/>
      <c r="ACQ184" s="76"/>
      <c r="ACR184" s="76"/>
      <c r="ACS184" s="76"/>
      <c r="ACT184" s="76"/>
      <c r="ACU184" s="76"/>
      <c r="ACV184" s="76"/>
      <c r="ACW184" s="76"/>
      <c r="ACX184" s="76"/>
      <c r="ACY184" s="76"/>
      <c r="ACZ184" s="76"/>
      <c r="ADA184" s="76"/>
      <c r="ADB184" s="76"/>
      <c r="ADC184" s="76"/>
      <c r="ADD184" s="76"/>
      <c r="ADE184" s="76"/>
      <c r="ADF184" s="76"/>
      <c r="ADG184" s="76"/>
      <c r="ADH184" s="76"/>
      <c r="ADI184" s="76"/>
      <c r="ADJ184" s="76"/>
      <c r="ADK184" s="76"/>
      <c r="ADL184" s="76"/>
      <c r="ADM184" s="76"/>
      <c r="ADN184" s="76"/>
      <c r="ADO184" s="76"/>
      <c r="ADP184" s="76"/>
      <c r="ADQ184" s="76"/>
      <c r="ADR184" s="76"/>
      <c r="ADS184" s="76"/>
      <c r="ADT184" s="76"/>
      <c r="ADU184" s="76"/>
      <c r="ADV184" s="76"/>
      <c r="ADW184" s="76"/>
      <c r="ADX184" s="76"/>
      <c r="ADY184" s="76"/>
      <c r="ADZ184" s="76"/>
      <c r="AEA184" s="76"/>
      <c r="AEB184" s="76"/>
      <c r="AEC184" s="76"/>
      <c r="AED184" s="76"/>
      <c r="AEE184" s="76"/>
      <c r="AEF184" s="76"/>
      <c r="AEG184" s="76"/>
      <c r="AEH184" s="76"/>
      <c r="AEI184" s="76"/>
      <c r="AEJ184" s="76"/>
      <c r="AEK184" s="76"/>
      <c r="AEL184" s="76"/>
      <c r="AEM184" s="76"/>
      <c r="AEN184" s="76"/>
      <c r="AEO184" s="76"/>
      <c r="AEP184" s="76"/>
      <c r="AEQ184" s="76"/>
      <c r="AER184" s="76"/>
      <c r="AES184" s="76"/>
      <c r="AET184" s="76"/>
      <c r="AEU184" s="76"/>
      <c r="AEV184" s="76"/>
      <c r="AEW184" s="76"/>
      <c r="AEX184" s="76"/>
      <c r="AEY184" s="76"/>
      <c r="AEZ184" s="76"/>
      <c r="AFA184" s="76"/>
      <c r="AFB184" s="76"/>
      <c r="AFC184" s="76"/>
      <c r="AFD184" s="76"/>
      <c r="AFE184" s="76"/>
      <c r="AFF184" s="76"/>
      <c r="AFG184" s="76"/>
      <c r="AFH184" s="76"/>
      <c r="AFI184" s="76"/>
      <c r="AFJ184" s="76"/>
      <c r="AFK184" s="76"/>
      <c r="AFL184" s="76"/>
      <c r="AFM184" s="76"/>
      <c r="AFN184" s="76"/>
      <c r="AFO184" s="76"/>
      <c r="AFP184" s="76"/>
      <c r="AFQ184" s="76"/>
      <c r="AFR184" s="76"/>
      <c r="AFS184" s="76"/>
      <c r="AFT184" s="76"/>
      <c r="AFU184" s="76"/>
      <c r="AFV184" s="76"/>
      <c r="AFW184" s="76"/>
      <c r="AFX184" s="76"/>
      <c r="AFY184" s="76"/>
      <c r="AFZ184" s="76"/>
      <c r="AGA184" s="76"/>
      <c r="AGB184" s="76"/>
      <c r="AGC184" s="76"/>
      <c r="AGD184" s="76"/>
      <c r="AGE184" s="76"/>
      <c r="AGF184" s="76"/>
      <c r="AGG184" s="76"/>
      <c r="AGH184" s="76"/>
      <c r="AGI184" s="76"/>
      <c r="AGJ184" s="76"/>
      <c r="AGK184" s="76"/>
      <c r="AGL184" s="76"/>
      <c r="AGM184" s="76"/>
      <c r="AGN184" s="76"/>
      <c r="AGO184" s="76"/>
      <c r="AGP184" s="76"/>
      <c r="AGQ184" s="76"/>
      <c r="AGR184" s="76"/>
      <c r="AGS184" s="76"/>
      <c r="AGT184" s="76"/>
      <c r="AGU184" s="76"/>
      <c r="AGV184" s="76"/>
      <c r="AGW184" s="76"/>
      <c r="AGX184" s="76"/>
      <c r="AGY184" s="76"/>
      <c r="AGZ184" s="76"/>
      <c r="AHA184" s="76"/>
      <c r="AHB184" s="76"/>
      <c r="AHC184" s="76"/>
      <c r="AHD184" s="76"/>
      <c r="AHE184" s="76"/>
      <c r="AHF184" s="76"/>
      <c r="AHG184" s="76"/>
      <c r="AHH184" s="76"/>
      <c r="AHI184" s="76"/>
      <c r="AHJ184" s="76"/>
      <c r="AHK184" s="76"/>
      <c r="AHL184" s="76"/>
      <c r="AHM184" s="76"/>
      <c r="AHN184" s="76"/>
      <c r="AHO184" s="76"/>
      <c r="AHP184" s="76"/>
      <c r="AHQ184" s="76"/>
      <c r="AHR184" s="76"/>
      <c r="AHS184" s="76"/>
      <c r="AHT184" s="76"/>
      <c r="AHU184" s="76"/>
      <c r="AHV184" s="76"/>
      <c r="AHW184" s="76"/>
      <c r="AHX184" s="76"/>
      <c r="AHY184" s="76"/>
      <c r="AHZ184" s="76"/>
      <c r="AIA184" s="76"/>
      <c r="AIB184" s="76"/>
      <c r="AIC184" s="76"/>
      <c r="AID184" s="76"/>
      <c r="AIE184" s="76"/>
      <c r="AIF184" s="76"/>
      <c r="AIG184" s="76"/>
      <c r="AIH184" s="76"/>
      <c r="AII184" s="76"/>
      <c r="AIJ184" s="76"/>
      <c r="AIK184" s="76"/>
      <c r="AIL184" s="76"/>
      <c r="AIM184" s="76"/>
      <c r="AIN184" s="76"/>
      <c r="AIO184" s="76"/>
      <c r="AIP184" s="76"/>
      <c r="AIQ184" s="76"/>
      <c r="AIR184" s="76"/>
      <c r="AIS184" s="76"/>
      <c r="AIT184" s="76"/>
      <c r="AIU184" s="76"/>
      <c r="AIV184" s="76"/>
      <c r="AIW184" s="76"/>
      <c r="AIX184" s="76"/>
      <c r="AIY184" s="76"/>
      <c r="AIZ184" s="76"/>
      <c r="AJA184" s="76"/>
      <c r="AJB184" s="76"/>
      <c r="AJC184" s="76"/>
      <c r="AJD184" s="76"/>
      <c r="AJE184" s="76"/>
      <c r="AJF184" s="76"/>
      <c r="AJG184" s="76"/>
      <c r="AJH184" s="76"/>
      <c r="AJI184" s="76"/>
      <c r="AJJ184" s="76"/>
      <c r="AJK184" s="76"/>
      <c r="AJL184" s="76"/>
      <c r="AJM184" s="76"/>
      <c r="AJN184" s="76"/>
      <c r="AJO184" s="76"/>
      <c r="AJP184" s="76"/>
      <c r="AJQ184" s="76"/>
      <c r="AJR184" s="76"/>
      <c r="AJS184" s="76"/>
      <c r="AJT184" s="76"/>
      <c r="AJU184" s="76"/>
      <c r="AJV184" s="76"/>
      <c r="AJW184" s="76"/>
      <c r="AJX184" s="76"/>
      <c r="AJY184" s="76"/>
      <c r="AJZ184" s="76"/>
      <c r="AKA184" s="76"/>
      <c r="AKB184" s="76"/>
      <c r="AKC184" s="76"/>
      <c r="AKD184" s="76"/>
      <c r="AKE184" s="76"/>
      <c r="AKF184" s="76"/>
      <c r="AKG184" s="76"/>
      <c r="AKH184" s="76"/>
      <c r="AKI184" s="76"/>
      <c r="AKJ184" s="76"/>
      <c r="AKK184" s="76"/>
      <c r="AKL184" s="76"/>
      <c r="AKM184" s="76"/>
      <c r="AKN184" s="76"/>
      <c r="AKO184" s="76"/>
      <c r="AKP184" s="76"/>
      <c r="AKQ184" s="76"/>
      <c r="AKR184" s="76"/>
      <c r="AKS184" s="76"/>
      <c r="AKT184" s="76"/>
      <c r="AKU184" s="76"/>
      <c r="AKV184" s="76"/>
      <c r="AKW184" s="76"/>
      <c r="AKX184" s="76"/>
      <c r="AKY184" s="76"/>
      <c r="AKZ184" s="76"/>
      <c r="ALA184" s="76"/>
      <c r="ALB184" s="76"/>
      <c r="ALC184" s="76"/>
      <c r="ALD184" s="76"/>
      <c r="ALE184" s="76"/>
      <c r="ALF184" s="76"/>
      <c r="ALG184" s="76"/>
      <c r="ALH184" s="76"/>
      <c r="ALI184" s="76"/>
      <c r="ALJ184" s="76"/>
      <c r="ALK184" s="76"/>
      <c r="ALL184" s="76"/>
      <c r="ALM184" s="76"/>
      <c r="ALN184" s="76"/>
      <c r="ALO184" s="76"/>
      <c r="ALP184" s="76"/>
      <c r="ALQ184" s="76"/>
      <c r="ALR184" s="76"/>
      <c r="ALS184" s="76"/>
      <c r="ALT184" s="76"/>
      <c r="ALU184" s="76"/>
      <c r="ALV184" s="76"/>
      <c r="ALW184" s="76"/>
      <c r="ALX184" s="76"/>
      <c r="ALY184" s="76"/>
      <c r="ALZ184" s="76"/>
      <c r="AMA184" s="76"/>
      <c r="AMB184" s="76"/>
      <c r="AMC184" s="76"/>
      <c r="AMD184" s="76"/>
      <c r="AME184" s="76"/>
    </row>
    <row r="185" spans="1:1019" s="77" customFormat="1">
      <c r="A185" s="17">
        <v>8</v>
      </c>
      <c r="B185" s="17"/>
      <c r="C185" s="17"/>
      <c r="D185" s="18" t="s">
        <v>347</v>
      </c>
      <c r="E185" s="17"/>
      <c r="F185" s="61"/>
      <c r="G185" s="19"/>
      <c r="H185" s="19"/>
      <c r="I185" s="19"/>
      <c r="J185" s="19">
        <f>J186+J188+J202+J208</f>
        <v>11225053.609999999</v>
      </c>
      <c r="K185" s="76"/>
      <c r="L185" s="76"/>
      <c r="M185" s="76"/>
      <c r="N185" s="76"/>
      <c r="O185" s="76"/>
      <c r="P185" s="76"/>
      <c r="Q185" s="76"/>
      <c r="R185" s="76"/>
      <c r="S185" s="76"/>
      <c r="T185" s="76"/>
      <c r="U185" s="76"/>
      <c r="V185" s="76"/>
      <c r="W185" s="76"/>
      <c r="X185" s="76"/>
      <c r="Y185" s="76"/>
      <c r="Z185" s="76"/>
      <c r="AA185" s="76"/>
      <c r="AB185" s="76"/>
      <c r="AC185" s="76"/>
      <c r="AD185" s="76"/>
      <c r="AE185" s="76"/>
      <c r="AF185" s="76"/>
      <c r="AG185" s="76"/>
      <c r="AH185" s="76"/>
      <c r="AI185" s="76"/>
      <c r="AJ185" s="76"/>
      <c r="AK185" s="76"/>
      <c r="AL185" s="76"/>
      <c r="AM185" s="76"/>
      <c r="AN185" s="76"/>
      <c r="AO185" s="76"/>
      <c r="AP185" s="76"/>
      <c r="AQ185" s="76"/>
      <c r="AR185" s="76"/>
      <c r="AS185" s="76"/>
      <c r="AT185" s="76"/>
      <c r="AU185" s="76"/>
      <c r="AV185" s="76"/>
      <c r="AW185" s="76"/>
      <c r="AX185" s="76"/>
      <c r="AY185" s="76"/>
      <c r="AZ185" s="76"/>
      <c r="BA185" s="76"/>
      <c r="BB185" s="76"/>
      <c r="BC185" s="76"/>
      <c r="BD185" s="76"/>
      <c r="BE185" s="76"/>
      <c r="BF185" s="76"/>
      <c r="BG185" s="76"/>
      <c r="BH185" s="76"/>
      <c r="BI185" s="76"/>
      <c r="BJ185" s="76"/>
      <c r="BK185" s="76"/>
      <c r="BL185" s="76"/>
      <c r="BM185" s="76"/>
      <c r="BN185" s="76"/>
      <c r="BO185" s="76"/>
      <c r="BP185" s="76"/>
      <c r="BQ185" s="76"/>
      <c r="BR185" s="76"/>
      <c r="BS185" s="76"/>
      <c r="BT185" s="76"/>
      <c r="BU185" s="76"/>
      <c r="BV185" s="76"/>
      <c r="BW185" s="76"/>
      <c r="BX185" s="76"/>
      <c r="BY185" s="76"/>
      <c r="BZ185" s="76"/>
      <c r="CA185" s="76"/>
      <c r="CB185" s="76"/>
      <c r="CC185" s="76"/>
      <c r="CD185" s="76"/>
      <c r="CE185" s="76"/>
      <c r="CF185" s="76"/>
      <c r="CG185" s="76"/>
      <c r="CH185" s="76"/>
      <c r="CI185" s="76"/>
      <c r="CJ185" s="76"/>
      <c r="CK185" s="76"/>
      <c r="CL185" s="76"/>
      <c r="CM185" s="76"/>
      <c r="CN185" s="76"/>
      <c r="CO185" s="76"/>
      <c r="CP185" s="76"/>
      <c r="CQ185" s="76"/>
      <c r="CR185" s="76"/>
      <c r="CS185" s="76"/>
      <c r="CT185" s="76"/>
      <c r="CU185" s="76"/>
      <c r="CV185" s="76"/>
      <c r="CW185" s="76"/>
      <c r="CX185" s="76"/>
      <c r="CY185" s="76"/>
      <c r="CZ185" s="76"/>
      <c r="DA185" s="76"/>
      <c r="DB185" s="76"/>
      <c r="DC185" s="76"/>
      <c r="DD185" s="76"/>
      <c r="DE185" s="76"/>
      <c r="DF185" s="76"/>
      <c r="DG185" s="76"/>
      <c r="DH185" s="76"/>
      <c r="DI185" s="76"/>
      <c r="DJ185" s="76"/>
      <c r="DK185" s="76"/>
      <c r="DL185" s="76"/>
      <c r="DM185" s="76"/>
      <c r="DN185" s="76"/>
      <c r="DO185" s="76"/>
      <c r="DP185" s="76"/>
      <c r="DQ185" s="76"/>
      <c r="DR185" s="76"/>
      <c r="DS185" s="76"/>
      <c r="DT185" s="76"/>
      <c r="DU185" s="76"/>
      <c r="DV185" s="76"/>
      <c r="DW185" s="76"/>
      <c r="DX185" s="76"/>
      <c r="DY185" s="76"/>
      <c r="DZ185" s="76"/>
      <c r="EA185" s="76"/>
      <c r="EB185" s="76"/>
      <c r="EC185" s="76"/>
      <c r="ED185" s="76"/>
      <c r="EE185" s="76"/>
      <c r="EF185" s="76"/>
      <c r="EG185" s="76"/>
      <c r="EH185" s="76"/>
      <c r="EI185" s="76"/>
      <c r="EJ185" s="76"/>
      <c r="EK185" s="76"/>
      <c r="EL185" s="76"/>
      <c r="EM185" s="76"/>
      <c r="EN185" s="76"/>
      <c r="EO185" s="76"/>
      <c r="EP185" s="76"/>
      <c r="EQ185" s="76"/>
      <c r="ER185" s="76"/>
      <c r="ES185" s="76"/>
      <c r="ET185" s="76"/>
      <c r="EU185" s="76"/>
      <c r="EV185" s="76"/>
      <c r="EW185" s="76"/>
      <c r="EX185" s="76"/>
      <c r="EY185" s="76"/>
      <c r="EZ185" s="76"/>
      <c r="FA185" s="76"/>
      <c r="FB185" s="76"/>
      <c r="FC185" s="76"/>
      <c r="FD185" s="76"/>
      <c r="FE185" s="76"/>
      <c r="FF185" s="76"/>
      <c r="FG185" s="76"/>
      <c r="FH185" s="76"/>
      <c r="FI185" s="76"/>
      <c r="FJ185" s="76"/>
      <c r="FK185" s="76"/>
      <c r="FL185" s="76"/>
      <c r="FM185" s="76"/>
      <c r="FN185" s="76"/>
      <c r="FO185" s="76"/>
      <c r="FP185" s="76"/>
      <c r="FQ185" s="76"/>
      <c r="FR185" s="76"/>
      <c r="FS185" s="76"/>
      <c r="FT185" s="76"/>
      <c r="FU185" s="76"/>
      <c r="FV185" s="76"/>
      <c r="FW185" s="76"/>
      <c r="FX185" s="76"/>
      <c r="FY185" s="76"/>
      <c r="FZ185" s="76"/>
      <c r="GA185" s="76"/>
      <c r="GB185" s="76"/>
      <c r="GC185" s="76"/>
      <c r="GD185" s="76"/>
      <c r="GE185" s="76"/>
      <c r="GF185" s="76"/>
      <c r="GG185" s="76"/>
      <c r="GH185" s="76"/>
      <c r="GI185" s="76"/>
      <c r="GJ185" s="76"/>
      <c r="GK185" s="76"/>
      <c r="GL185" s="76"/>
      <c r="GM185" s="76"/>
      <c r="GN185" s="76"/>
      <c r="GO185" s="76"/>
      <c r="GP185" s="76"/>
      <c r="GQ185" s="76"/>
      <c r="GR185" s="76"/>
      <c r="GS185" s="76"/>
      <c r="GT185" s="76"/>
      <c r="GU185" s="76"/>
      <c r="GV185" s="76"/>
      <c r="GW185" s="76"/>
      <c r="GX185" s="76"/>
      <c r="GY185" s="76"/>
      <c r="GZ185" s="76"/>
      <c r="HA185" s="76"/>
      <c r="HB185" s="76"/>
      <c r="HC185" s="76"/>
      <c r="HD185" s="76"/>
      <c r="HE185" s="76"/>
      <c r="HF185" s="76"/>
      <c r="HG185" s="76"/>
      <c r="HH185" s="76"/>
      <c r="HI185" s="76"/>
      <c r="HJ185" s="76"/>
      <c r="HK185" s="76"/>
      <c r="HL185" s="76"/>
      <c r="HM185" s="76"/>
      <c r="HN185" s="76"/>
      <c r="HO185" s="76"/>
      <c r="HP185" s="76"/>
      <c r="HQ185" s="76"/>
      <c r="HR185" s="76"/>
      <c r="HS185" s="76"/>
      <c r="HT185" s="76"/>
      <c r="HU185" s="76"/>
      <c r="HV185" s="76"/>
      <c r="HW185" s="76"/>
      <c r="HX185" s="76"/>
      <c r="HY185" s="76"/>
      <c r="HZ185" s="76"/>
      <c r="IA185" s="76"/>
      <c r="IB185" s="76"/>
      <c r="IC185" s="76"/>
      <c r="ID185" s="76"/>
      <c r="IE185" s="76"/>
      <c r="IF185" s="76"/>
      <c r="IG185" s="76"/>
      <c r="IH185" s="76"/>
      <c r="II185" s="76"/>
      <c r="IJ185" s="76"/>
      <c r="IK185" s="76"/>
      <c r="IL185" s="76"/>
      <c r="IM185" s="76"/>
      <c r="IN185" s="76"/>
      <c r="IO185" s="76"/>
      <c r="IP185" s="76"/>
      <c r="IQ185" s="76"/>
      <c r="IR185" s="76"/>
      <c r="IS185" s="76"/>
      <c r="IT185" s="76"/>
      <c r="IU185" s="76"/>
      <c r="IV185" s="76"/>
      <c r="IW185" s="76"/>
      <c r="IX185" s="76"/>
      <c r="IY185" s="76"/>
      <c r="IZ185" s="76"/>
      <c r="JA185" s="76"/>
      <c r="JB185" s="76"/>
      <c r="JC185" s="76"/>
      <c r="JD185" s="76"/>
      <c r="JE185" s="76"/>
      <c r="JF185" s="76"/>
      <c r="JG185" s="76"/>
      <c r="JH185" s="76"/>
      <c r="JI185" s="76"/>
      <c r="JJ185" s="76"/>
      <c r="JK185" s="76"/>
      <c r="JL185" s="76"/>
      <c r="JM185" s="76"/>
      <c r="JN185" s="76"/>
      <c r="JO185" s="76"/>
      <c r="JP185" s="76"/>
      <c r="JQ185" s="76"/>
      <c r="JR185" s="76"/>
      <c r="JS185" s="76"/>
      <c r="JT185" s="76"/>
      <c r="JU185" s="76"/>
      <c r="JV185" s="76"/>
      <c r="JW185" s="76"/>
      <c r="JX185" s="76"/>
      <c r="JY185" s="76"/>
      <c r="JZ185" s="76"/>
      <c r="KA185" s="76"/>
      <c r="KB185" s="76"/>
      <c r="KC185" s="76"/>
      <c r="KD185" s="76"/>
      <c r="KE185" s="76"/>
      <c r="KF185" s="76"/>
      <c r="KG185" s="76"/>
      <c r="KH185" s="76"/>
      <c r="KI185" s="76"/>
      <c r="KJ185" s="76"/>
      <c r="KK185" s="76"/>
      <c r="KL185" s="76"/>
      <c r="KM185" s="76"/>
      <c r="KN185" s="76"/>
      <c r="KO185" s="76"/>
      <c r="KP185" s="76"/>
      <c r="KQ185" s="76"/>
      <c r="KR185" s="76"/>
      <c r="KS185" s="76"/>
      <c r="KT185" s="76"/>
      <c r="KU185" s="76"/>
      <c r="KV185" s="76"/>
      <c r="KW185" s="76"/>
      <c r="KX185" s="76"/>
      <c r="KY185" s="76"/>
      <c r="KZ185" s="76"/>
      <c r="LA185" s="76"/>
      <c r="LB185" s="76"/>
      <c r="LC185" s="76"/>
      <c r="LD185" s="76"/>
      <c r="LE185" s="76"/>
      <c r="LF185" s="76"/>
      <c r="LG185" s="76"/>
      <c r="LH185" s="76"/>
      <c r="LI185" s="76"/>
      <c r="LJ185" s="76"/>
      <c r="LK185" s="76"/>
      <c r="LL185" s="76"/>
      <c r="LM185" s="76"/>
      <c r="LN185" s="76"/>
      <c r="LO185" s="76"/>
      <c r="LP185" s="76"/>
      <c r="LQ185" s="76"/>
      <c r="LR185" s="76"/>
      <c r="LS185" s="76"/>
      <c r="LT185" s="76"/>
      <c r="LU185" s="76"/>
      <c r="LV185" s="76"/>
      <c r="LW185" s="76"/>
      <c r="LX185" s="76"/>
      <c r="LY185" s="76"/>
      <c r="LZ185" s="76"/>
      <c r="MA185" s="76"/>
      <c r="MB185" s="76"/>
      <c r="MC185" s="76"/>
      <c r="MD185" s="76"/>
      <c r="ME185" s="76"/>
      <c r="MF185" s="76"/>
      <c r="MG185" s="76"/>
      <c r="MH185" s="76"/>
      <c r="MI185" s="76"/>
      <c r="MJ185" s="76"/>
      <c r="MK185" s="76"/>
      <c r="ML185" s="76"/>
      <c r="MM185" s="76"/>
      <c r="MN185" s="76"/>
      <c r="MO185" s="76"/>
      <c r="MP185" s="76"/>
      <c r="MQ185" s="76"/>
      <c r="MR185" s="76"/>
      <c r="MS185" s="76"/>
      <c r="MT185" s="76"/>
      <c r="MU185" s="76"/>
      <c r="MV185" s="76"/>
      <c r="MW185" s="76"/>
      <c r="MX185" s="76"/>
      <c r="MY185" s="76"/>
      <c r="MZ185" s="76"/>
      <c r="NA185" s="76"/>
      <c r="NB185" s="76"/>
      <c r="NC185" s="76"/>
      <c r="ND185" s="76"/>
      <c r="NE185" s="76"/>
      <c r="NF185" s="76"/>
      <c r="NG185" s="76"/>
      <c r="NH185" s="76"/>
      <c r="NI185" s="76"/>
      <c r="NJ185" s="76"/>
      <c r="NK185" s="76"/>
      <c r="NL185" s="76"/>
      <c r="NM185" s="76"/>
      <c r="NN185" s="76"/>
      <c r="NO185" s="76"/>
      <c r="NP185" s="76"/>
      <c r="NQ185" s="76"/>
      <c r="NR185" s="76"/>
      <c r="NS185" s="76"/>
      <c r="NT185" s="76"/>
      <c r="NU185" s="76"/>
      <c r="NV185" s="76"/>
      <c r="NW185" s="76"/>
      <c r="NX185" s="76"/>
      <c r="NY185" s="76"/>
      <c r="NZ185" s="76"/>
      <c r="OA185" s="76"/>
      <c r="OB185" s="76"/>
      <c r="OC185" s="76"/>
      <c r="OD185" s="76"/>
      <c r="OE185" s="76"/>
      <c r="OF185" s="76"/>
      <c r="OG185" s="76"/>
      <c r="OH185" s="76"/>
      <c r="OI185" s="76"/>
      <c r="OJ185" s="76"/>
      <c r="OK185" s="76"/>
      <c r="OL185" s="76"/>
      <c r="OM185" s="76"/>
      <c r="ON185" s="76"/>
      <c r="OO185" s="76"/>
      <c r="OP185" s="76"/>
      <c r="OQ185" s="76"/>
      <c r="OR185" s="76"/>
      <c r="OS185" s="76"/>
      <c r="OT185" s="76"/>
      <c r="OU185" s="76"/>
      <c r="OV185" s="76"/>
      <c r="OW185" s="76"/>
      <c r="OX185" s="76"/>
      <c r="OY185" s="76"/>
      <c r="OZ185" s="76"/>
      <c r="PA185" s="76"/>
      <c r="PB185" s="76"/>
      <c r="PC185" s="76"/>
      <c r="PD185" s="76"/>
      <c r="PE185" s="76"/>
      <c r="PF185" s="76"/>
      <c r="PG185" s="76"/>
      <c r="PH185" s="76"/>
      <c r="PI185" s="76"/>
      <c r="PJ185" s="76"/>
      <c r="PK185" s="76"/>
      <c r="PL185" s="76"/>
      <c r="PM185" s="76"/>
      <c r="PN185" s="76"/>
      <c r="PO185" s="76"/>
      <c r="PP185" s="76"/>
      <c r="PQ185" s="76"/>
      <c r="PR185" s="76"/>
      <c r="PS185" s="76"/>
      <c r="PT185" s="76"/>
      <c r="PU185" s="76"/>
      <c r="PV185" s="76"/>
      <c r="PW185" s="76"/>
      <c r="PX185" s="76"/>
      <c r="PY185" s="76"/>
      <c r="PZ185" s="76"/>
      <c r="QA185" s="76"/>
      <c r="QB185" s="76"/>
      <c r="QC185" s="76"/>
      <c r="QD185" s="76"/>
      <c r="QE185" s="76"/>
      <c r="QF185" s="76"/>
      <c r="QG185" s="76"/>
      <c r="QH185" s="76"/>
      <c r="QI185" s="76"/>
      <c r="QJ185" s="76"/>
      <c r="QK185" s="76"/>
      <c r="QL185" s="76"/>
      <c r="QM185" s="76"/>
      <c r="QN185" s="76"/>
      <c r="QO185" s="76"/>
      <c r="QP185" s="76"/>
      <c r="QQ185" s="76"/>
      <c r="QR185" s="76"/>
      <c r="QS185" s="76"/>
      <c r="QT185" s="76"/>
      <c r="QU185" s="76"/>
      <c r="QV185" s="76"/>
      <c r="QW185" s="76"/>
      <c r="QX185" s="76"/>
      <c r="QY185" s="76"/>
      <c r="QZ185" s="76"/>
      <c r="RA185" s="76"/>
      <c r="RB185" s="76"/>
      <c r="RC185" s="76"/>
      <c r="RD185" s="76"/>
      <c r="RE185" s="76"/>
      <c r="RF185" s="76"/>
      <c r="RG185" s="76"/>
      <c r="RH185" s="76"/>
      <c r="RI185" s="76"/>
      <c r="RJ185" s="76"/>
      <c r="RK185" s="76"/>
      <c r="RL185" s="76"/>
      <c r="RM185" s="76"/>
      <c r="RN185" s="76"/>
      <c r="RO185" s="76"/>
      <c r="RP185" s="76"/>
      <c r="RQ185" s="76"/>
      <c r="RR185" s="76"/>
      <c r="RS185" s="76"/>
      <c r="RT185" s="76"/>
      <c r="RU185" s="76"/>
      <c r="RV185" s="76"/>
      <c r="RW185" s="76"/>
      <c r="RX185" s="76"/>
      <c r="RY185" s="76"/>
      <c r="RZ185" s="76"/>
      <c r="SA185" s="76"/>
      <c r="SB185" s="76"/>
      <c r="SC185" s="76"/>
      <c r="SD185" s="76"/>
      <c r="SE185" s="76"/>
      <c r="SF185" s="76"/>
      <c r="SG185" s="76"/>
      <c r="SH185" s="76"/>
      <c r="SI185" s="76"/>
      <c r="SJ185" s="76"/>
      <c r="SK185" s="76"/>
      <c r="SL185" s="76"/>
      <c r="SM185" s="76"/>
      <c r="SN185" s="76"/>
      <c r="SO185" s="76"/>
      <c r="SP185" s="76"/>
      <c r="SQ185" s="76"/>
      <c r="SR185" s="76"/>
      <c r="SS185" s="76"/>
      <c r="ST185" s="76"/>
      <c r="SU185" s="76"/>
      <c r="SV185" s="76"/>
      <c r="SW185" s="76"/>
      <c r="SX185" s="76"/>
      <c r="SY185" s="76"/>
      <c r="SZ185" s="76"/>
      <c r="TA185" s="76"/>
      <c r="TB185" s="76"/>
      <c r="TC185" s="76"/>
      <c r="TD185" s="76"/>
      <c r="TE185" s="76"/>
      <c r="TF185" s="76"/>
      <c r="TG185" s="76"/>
      <c r="TH185" s="76"/>
      <c r="TI185" s="76"/>
      <c r="TJ185" s="76"/>
      <c r="TK185" s="76"/>
      <c r="TL185" s="76"/>
      <c r="TM185" s="76"/>
      <c r="TN185" s="76"/>
      <c r="TO185" s="76"/>
      <c r="TP185" s="76"/>
      <c r="TQ185" s="76"/>
      <c r="TR185" s="76"/>
      <c r="TS185" s="76"/>
      <c r="TT185" s="76"/>
      <c r="TU185" s="76"/>
      <c r="TV185" s="76"/>
      <c r="TW185" s="76"/>
      <c r="TX185" s="76"/>
      <c r="TY185" s="76"/>
      <c r="TZ185" s="76"/>
      <c r="UA185" s="76"/>
      <c r="UB185" s="76"/>
      <c r="UC185" s="76"/>
      <c r="UD185" s="76"/>
      <c r="UE185" s="76"/>
      <c r="UF185" s="76"/>
      <c r="UG185" s="76"/>
      <c r="UH185" s="76"/>
      <c r="UI185" s="76"/>
      <c r="UJ185" s="76"/>
      <c r="UK185" s="76"/>
      <c r="UL185" s="76"/>
      <c r="UM185" s="76"/>
      <c r="UN185" s="76"/>
      <c r="UO185" s="76"/>
      <c r="UP185" s="76"/>
      <c r="UQ185" s="76"/>
      <c r="UR185" s="76"/>
      <c r="US185" s="76"/>
      <c r="UT185" s="76"/>
      <c r="UU185" s="76"/>
      <c r="UV185" s="76"/>
      <c r="UW185" s="76"/>
      <c r="UX185" s="76"/>
      <c r="UY185" s="76"/>
      <c r="UZ185" s="76"/>
      <c r="VA185" s="76"/>
      <c r="VB185" s="76"/>
      <c r="VC185" s="76"/>
      <c r="VD185" s="76"/>
      <c r="VE185" s="76"/>
      <c r="VF185" s="76"/>
      <c r="VG185" s="76"/>
      <c r="VH185" s="76"/>
      <c r="VI185" s="76"/>
      <c r="VJ185" s="76"/>
      <c r="VK185" s="76"/>
      <c r="VL185" s="76"/>
      <c r="VM185" s="76"/>
      <c r="VN185" s="76"/>
      <c r="VO185" s="76"/>
      <c r="VP185" s="76"/>
      <c r="VQ185" s="76"/>
      <c r="VR185" s="76"/>
      <c r="VS185" s="76"/>
      <c r="VT185" s="76"/>
      <c r="VU185" s="76"/>
      <c r="VV185" s="76"/>
      <c r="VW185" s="76"/>
      <c r="VX185" s="76"/>
      <c r="VY185" s="76"/>
      <c r="VZ185" s="76"/>
      <c r="WA185" s="76"/>
      <c r="WB185" s="76"/>
      <c r="WC185" s="76"/>
      <c r="WD185" s="76"/>
      <c r="WE185" s="76"/>
      <c r="WF185" s="76"/>
      <c r="WG185" s="76"/>
      <c r="WH185" s="76"/>
      <c r="WI185" s="76"/>
      <c r="WJ185" s="76"/>
      <c r="WK185" s="76"/>
      <c r="WL185" s="76"/>
      <c r="WM185" s="76"/>
      <c r="WN185" s="76"/>
      <c r="WO185" s="76"/>
      <c r="WP185" s="76"/>
      <c r="WQ185" s="76"/>
      <c r="WR185" s="76"/>
      <c r="WS185" s="76"/>
      <c r="WT185" s="76"/>
      <c r="WU185" s="76"/>
      <c r="WV185" s="76"/>
      <c r="WW185" s="76"/>
      <c r="WX185" s="76"/>
      <c r="WY185" s="76"/>
      <c r="WZ185" s="76"/>
      <c r="XA185" s="76"/>
      <c r="XB185" s="76"/>
      <c r="XC185" s="76"/>
      <c r="XD185" s="76"/>
      <c r="XE185" s="76"/>
      <c r="XF185" s="76"/>
      <c r="XG185" s="76"/>
      <c r="XH185" s="76"/>
      <c r="XI185" s="76"/>
      <c r="XJ185" s="76"/>
      <c r="XK185" s="76"/>
      <c r="XL185" s="76"/>
      <c r="XM185" s="76"/>
      <c r="XN185" s="76"/>
      <c r="XO185" s="76"/>
      <c r="XP185" s="76"/>
      <c r="XQ185" s="76"/>
      <c r="XR185" s="76"/>
      <c r="XS185" s="76"/>
      <c r="XT185" s="76"/>
      <c r="XU185" s="76"/>
      <c r="XV185" s="76"/>
      <c r="XW185" s="76"/>
      <c r="XX185" s="76"/>
      <c r="XY185" s="76"/>
      <c r="XZ185" s="76"/>
      <c r="YA185" s="76"/>
      <c r="YB185" s="76"/>
      <c r="YC185" s="76"/>
      <c r="YD185" s="76"/>
      <c r="YE185" s="76"/>
      <c r="YF185" s="76"/>
      <c r="YG185" s="76"/>
      <c r="YH185" s="76"/>
      <c r="YI185" s="76"/>
      <c r="YJ185" s="76"/>
      <c r="YK185" s="76"/>
      <c r="YL185" s="76"/>
      <c r="YM185" s="76"/>
      <c r="YN185" s="76"/>
      <c r="YO185" s="76"/>
      <c r="YP185" s="76"/>
      <c r="YQ185" s="76"/>
      <c r="YR185" s="76"/>
      <c r="YS185" s="76"/>
      <c r="YT185" s="76"/>
      <c r="YU185" s="76"/>
      <c r="YV185" s="76"/>
      <c r="YW185" s="76"/>
      <c r="YX185" s="76"/>
      <c r="YY185" s="76"/>
      <c r="YZ185" s="76"/>
      <c r="ZA185" s="76"/>
      <c r="ZB185" s="76"/>
      <c r="ZC185" s="76"/>
      <c r="ZD185" s="76"/>
      <c r="ZE185" s="76"/>
      <c r="ZF185" s="76"/>
      <c r="ZG185" s="76"/>
      <c r="ZH185" s="76"/>
      <c r="ZI185" s="76"/>
      <c r="ZJ185" s="76"/>
      <c r="ZK185" s="76"/>
      <c r="ZL185" s="76"/>
      <c r="ZM185" s="76"/>
      <c r="ZN185" s="76"/>
      <c r="ZO185" s="76"/>
      <c r="ZP185" s="76"/>
      <c r="ZQ185" s="76"/>
      <c r="ZR185" s="76"/>
      <c r="ZS185" s="76"/>
      <c r="ZT185" s="76"/>
      <c r="ZU185" s="76"/>
      <c r="ZV185" s="76"/>
      <c r="ZW185" s="76"/>
      <c r="ZX185" s="76"/>
      <c r="ZY185" s="76"/>
      <c r="ZZ185" s="76"/>
      <c r="AAA185" s="76"/>
      <c r="AAB185" s="76"/>
      <c r="AAC185" s="76"/>
      <c r="AAD185" s="76"/>
      <c r="AAE185" s="76"/>
      <c r="AAF185" s="76"/>
      <c r="AAG185" s="76"/>
      <c r="AAH185" s="76"/>
      <c r="AAI185" s="76"/>
      <c r="AAJ185" s="76"/>
      <c r="AAK185" s="76"/>
      <c r="AAL185" s="76"/>
      <c r="AAM185" s="76"/>
      <c r="AAN185" s="76"/>
      <c r="AAO185" s="76"/>
      <c r="AAP185" s="76"/>
      <c r="AAQ185" s="76"/>
      <c r="AAR185" s="76"/>
      <c r="AAS185" s="76"/>
      <c r="AAT185" s="76"/>
      <c r="AAU185" s="76"/>
      <c r="AAV185" s="76"/>
      <c r="AAW185" s="76"/>
      <c r="AAX185" s="76"/>
      <c r="AAY185" s="76"/>
      <c r="AAZ185" s="76"/>
      <c r="ABA185" s="76"/>
      <c r="ABB185" s="76"/>
      <c r="ABC185" s="76"/>
      <c r="ABD185" s="76"/>
      <c r="ABE185" s="76"/>
      <c r="ABF185" s="76"/>
      <c r="ABG185" s="76"/>
      <c r="ABH185" s="76"/>
      <c r="ABI185" s="76"/>
      <c r="ABJ185" s="76"/>
      <c r="ABK185" s="76"/>
      <c r="ABL185" s="76"/>
      <c r="ABM185" s="76"/>
      <c r="ABN185" s="76"/>
      <c r="ABO185" s="76"/>
      <c r="ABP185" s="76"/>
      <c r="ABQ185" s="76"/>
      <c r="ABR185" s="76"/>
      <c r="ABS185" s="76"/>
      <c r="ABT185" s="76"/>
      <c r="ABU185" s="76"/>
      <c r="ABV185" s="76"/>
      <c r="ABW185" s="76"/>
      <c r="ABX185" s="76"/>
      <c r="ABY185" s="76"/>
      <c r="ABZ185" s="76"/>
      <c r="ACA185" s="76"/>
      <c r="ACB185" s="76"/>
      <c r="ACC185" s="76"/>
      <c r="ACD185" s="76"/>
      <c r="ACE185" s="76"/>
      <c r="ACF185" s="76"/>
      <c r="ACG185" s="76"/>
      <c r="ACH185" s="76"/>
      <c r="ACI185" s="76"/>
      <c r="ACJ185" s="76"/>
      <c r="ACK185" s="76"/>
      <c r="ACL185" s="76"/>
      <c r="ACM185" s="76"/>
      <c r="ACN185" s="76"/>
      <c r="ACO185" s="76"/>
      <c r="ACP185" s="76"/>
      <c r="ACQ185" s="76"/>
      <c r="ACR185" s="76"/>
      <c r="ACS185" s="76"/>
      <c r="ACT185" s="76"/>
      <c r="ACU185" s="76"/>
      <c r="ACV185" s="76"/>
      <c r="ACW185" s="76"/>
      <c r="ACX185" s="76"/>
      <c r="ACY185" s="76"/>
      <c r="ACZ185" s="76"/>
      <c r="ADA185" s="76"/>
      <c r="ADB185" s="76"/>
      <c r="ADC185" s="76"/>
      <c r="ADD185" s="76"/>
      <c r="ADE185" s="76"/>
      <c r="ADF185" s="76"/>
      <c r="ADG185" s="76"/>
      <c r="ADH185" s="76"/>
      <c r="ADI185" s="76"/>
      <c r="ADJ185" s="76"/>
      <c r="ADK185" s="76"/>
      <c r="ADL185" s="76"/>
      <c r="ADM185" s="76"/>
      <c r="ADN185" s="76"/>
      <c r="ADO185" s="76"/>
      <c r="ADP185" s="76"/>
      <c r="ADQ185" s="76"/>
      <c r="ADR185" s="76"/>
      <c r="ADS185" s="76"/>
      <c r="ADT185" s="76"/>
      <c r="ADU185" s="76"/>
      <c r="ADV185" s="76"/>
      <c r="ADW185" s="76"/>
      <c r="ADX185" s="76"/>
      <c r="ADY185" s="76"/>
      <c r="ADZ185" s="76"/>
      <c r="AEA185" s="76"/>
      <c r="AEB185" s="76"/>
      <c r="AEC185" s="76"/>
      <c r="AED185" s="76"/>
      <c r="AEE185" s="76"/>
      <c r="AEF185" s="76"/>
      <c r="AEG185" s="76"/>
      <c r="AEH185" s="76"/>
      <c r="AEI185" s="76"/>
      <c r="AEJ185" s="76"/>
      <c r="AEK185" s="76"/>
      <c r="AEL185" s="76"/>
      <c r="AEM185" s="76"/>
      <c r="AEN185" s="76"/>
      <c r="AEO185" s="76"/>
      <c r="AEP185" s="76"/>
      <c r="AEQ185" s="76"/>
      <c r="AER185" s="76"/>
      <c r="AES185" s="76"/>
      <c r="AET185" s="76"/>
      <c r="AEU185" s="76"/>
      <c r="AEV185" s="76"/>
      <c r="AEW185" s="76"/>
      <c r="AEX185" s="76"/>
      <c r="AEY185" s="76"/>
      <c r="AEZ185" s="76"/>
      <c r="AFA185" s="76"/>
      <c r="AFB185" s="76"/>
      <c r="AFC185" s="76"/>
      <c r="AFD185" s="76"/>
      <c r="AFE185" s="76"/>
      <c r="AFF185" s="76"/>
      <c r="AFG185" s="76"/>
      <c r="AFH185" s="76"/>
      <c r="AFI185" s="76"/>
      <c r="AFJ185" s="76"/>
      <c r="AFK185" s="76"/>
      <c r="AFL185" s="76"/>
      <c r="AFM185" s="76"/>
      <c r="AFN185" s="76"/>
      <c r="AFO185" s="76"/>
      <c r="AFP185" s="76"/>
      <c r="AFQ185" s="76"/>
      <c r="AFR185" s="76"/>
      <c r="AFS185" s="76"/>
      <c r="AFT185" s="76"/>
      <c r="AFU185" s="76"/>
      <c r="AFV185" s="76"/>
      <c r="AFW185" s="76"/>
      <c r="AFX185" s="76"/>
      <c r="AFY185" s="76"/>
      <c r="AFZ185" s="76"/>
      <c r="AGA185" s="76"/>
      <c r="AGB185" s="76"/>
      <c r="AGC185" s="76"/>
      <c r="AGD185" s="76"/>
      <c r="AGE185" s="76"/>
      <c r="AGF185" s="76"/>
      <c r="AGG185" s="76"/>
      <c r="AGH185" s="76"/>
      <c r="AGI185" s="76"/>
      <c r="AGJ185" s="76"/>
      <c r="AGK185" s="76"/>
      <c r="AGL185" s="76"/>
      <c r="AGM185" s="76"/>
      <c r="AGN185" s="76"/>
      <c r="AGO185" s="76"/>
      <c r="AGP185" s="76"/>
      <c r="AGQ185" s="76"/>
      <c r="AGR185" s="76"/>
      <c r="AGS185" s="76"/>
      <c r="AGT185" s="76"/>
      <c r="AGU185" s="76"/>
      <c r="AGV185" s="76"/>
      <c r="AGW185" s="76"/>
      <c r="AGX185" s="76"/>
      <c r="AGY185" s="76"/>
      <c r="AGZ185" s="76"/>
      <c r="AHA185" s="76"/>
      <c r="AHB185" s="76"/>
      <c r="AHC185" s="76"/>
      <c r="AHD185" s="76"/>
      <c r="AHE185" s="76"/>
      <c r="AHF185" s="76"/>
      <c r="AHG185" s="76"/>
      <c r="AHH185" s="76"/>
      <c r="AHI185" s="76"/>
      <c r="AHJ185" s="76"/>
      <c r="AHK185" s="76"/>
      <c r="AHL185" s="76"/>
      <c r="AHM185" s="76"/>
      <c r="AHN185" s="76"/>
      <c r="AHO185" s="76"/>
      <c r="AHP185" s="76"/>
      <c r="AHQ185" s="76"/>
      <c r="AHR185" s="76"/>
      <c r="AHS185" s="76"/>
      <c r="AHT185" s="76"/>
      <c r="AHU185" s="76"/>
      <c r="AHV185" s="76"/>
      <c r="AHW185" s="76"/>
      <c r="AHX185" s="76"/>
      <c r="AHY185" s="76"/>
      <c r="AHZ185" s="76"/>
      <c r="AIA185" s="76"/>
      <c r="AIB185" s="76"/>
      <c r="AIC185" s="76"/>
      <c r="AID185" s="76"/>
      <c r="AIE185" s="76"/>
      <c r="AIF185" s="76"/>
      <c r="AIG185" s="76"/>
      <c r="AIH185" s="76"/>
      <c r="AII185" s="76"/>
      <c r="AIJ185" s="76"/>
      <c r="AIK185" s="76"/>
      <c r="AIL185" s="76"/>
      <c r="AIM185" s="76"/>
      <c r="AIN185" s="76"/>
      <c r="AIO185" s="76"/>
      <c r="AIP185" s="76"/>
      <c r="AIQ185" s="76"/>
      <c r="AIR185" s="76"/>
      <c r="AIS185" s="76"/>
      <c r="AIT185" s="76"/>
      <c r="AIU185" s="76"/>
      <c r="AIV185" s="76"/>
      <c r="AIW185" s="76"/>
      <c r="AIX185" s="76"/>
      <c r="AIY185" s="76"/>
      <c r="AIZ185" s="76"/>
      <c r="AJA185" s="76"/>
      <c r="AJB185" s="76"/>
      <c r="AJC185" s="76"/>
      <c r="AJD185" s="76"/>
      <c r="AJE185" s="76"/>
      <c r="AJF185" s="76"/>
      <c r="AJG185" s="76"/>
      <c r="AJH185" s="76"/>
      <c r="AJI185" s="76"/>
      <c r="AJJ185" s="76"/>
      <c r="AJK185" s="76"/>
      <c r="AJL185" s="76"/>
      <c r="AJM185" s="76"/>
      <c r="AJN185" s="76"/>
      <c r="AJO185" s="76"/>
      <c r="AJP185" s="76"/>
      <c r="AJQ185" s="76"/>
      <c r="AJR185" s="76"/>
      <c r="AJS185" s="76"/>
      <c r="AJT185" s="76"/>
      <c r="AJU185" s="76"/>
      <c r="AJV185" s="76"/>
      <c r="AJW185" s="76"/>
      <c r="AJX185" s="76"/>
      <c r="AJY185" s="76"/>
      <c r="AJZ185" s="76"/>
      <c r="AKA185" s="76"/>
      <c r="AKB185" s="76"/>
      <c r="AKC185" s="76"/>
      <c r="AKD185" s="76"/>
      <c r="AKE185" s="76"/>
      <c r="AKF185" s="76"/>
      <c r="AKG185" s="76"/>
      <c r="AKH185" s="76"/>
      <c r="AKI185" s="76"/>
      <c r="AKJ185" s="76"/>
      <c r="AKK185" s="76"/>
      <c r="AKL185" s="76"/>
      <c r="AKM185" s="76"/>
      <c r="AKN185" s="76"/>
      <c r="AKO185" s="76"/>
      <c r="AKP185" s="76"/>
      <c r="AKQ185" s="76"/>
      <c r="AKR185" s="76"/>
      <c r="AKS185" s="76"/>
      <c r="AKT185" s="76"/>
      <c r="AKU185" s="76"/>
      <c r="AKV185" s="76"/>
      <c r="AKW185" s="76"/>
      <c r="AKX185" s="76"/>
      <c r="AKY185" s="76"/>
      <c r="AKZ185" s="76"/>
      <c r="ALA185" s="76"/>
      <c r="ALB185" s="76"/>
      <c r="ALC185" s="76"/>
      <c r="ALD185" s="76"/>
      <c r="ALE185" s="76"/>
      <c r="ALF185" s="76"/>
      <c r="ALG185" s="76"/>
      <c r="ALH185" s="76"/>
      <c r="ALI185" s="76"/>
      <c r="ALJ185" s="76"/>
      <c r="ALK185" s="76"/>
      <c r="ALL185" s="76"/>
      <c r="ALM185" s="76"/>
      <c r="ALN185" s="76"/>
      <c r="ALO185" s="76"/>
      <c r="ALP185" s="76"/>
      <c r="ALQ185" s="76"/>
      <c r="ALR185" s="76"/>
      <c r="ALS185" s="76"/>
      <c r="ALT185" s="76"/>
      <c r="ALU185" s="76"/>
      <c r="ALV185" s="76"/>
      <c r="ALW185" s="76"/>
      <c r="ALX185" s="76"/>
      <c r="ALY185" s="76"/>
      <c r="ALZ185" s="76"/>
      <c r="AMA185" s="76"/>
      <c r="AMB185" s="76"/>
      <c r="AMC185" s="76"/>
      <c r="AMD185" s="76"/>
      <c r="AME185" s="76"/>
    </row>
    <row r="186" spans="1:1019" s="77" customFormat="1">
      <c r="A186" s="49" t="s">
        <v>222</v>
      </c>
      <c r="B186" s="49"/>
      <c r="C186" s="49"/>
      <c r="D186" s="50" t="s">
        <v>98</v>
      </c>
      <c r="E186" s="49"/>
      <c r="F186" s="62"/>
      <c r="G186" s="51"/>
      <c r="H186" s="51"/>
      <c r="I186" s="51"/>
      <c r="J186" s="51">
        <f>J187</f>
        <v>10707.6</v>
      </c>
      <c r="K186" s="76"/>
      <c r="L186" s="76"/>
      <c r="M186" s="76"/>
      <c r="N186" s="76"/>
      <c r="O186" s="76"/>
      <c r="P186" s="76"/>
      <c r="Q186" s="76"/>
      <c r="R186" s="76"/>
      <c r="S186" s="76"/>
      <c r="T186" s="76"/>
      <c r="U186" s="76"/>
      <c r="V186" s="76"/>
      <c r="W186" s="76"/>
      <c r="X186" s="76"/>
      <c r="Y186" s="76"/>
      <c r="Z186" s="76"/>
      <c r="AA186" s="76"/>
      <c r="AB186" s="76"/>
      <c r="AC186" s="76"/>
      <c r="AD186" s="76"/>
      <c r="AE186" s="76"/>
      <c r="AF186" s="76"/>
      <c r="AG186" s="76"/>
      <c r="AH186" s="76"/>
      <c r="AI186" s="76"/>
      <c r="AJ186" s="76"/>
      <c r="AK186" s="76"/>
      <c r="AL186" s="76"/>
      <c r="AM186" s="76"/>
      <c r="AN186" s="76"/>
      <c r="AO186" s="76"/>
      <c r="AP186" s="76"/>
      <c r="AQ186" s="76"/>
      <c r="AR186" s="76"/>
      <c r="AS186" s="76"/>
      <c r="AT186" s="76"/>
      <c r="AU186" s="76"/>
      <c r="AV186" s="76"/>
      <c r="AW186" s="76"/>
      <c r="AX186" s="76"/>
      <c r="AY186" s="76"/>
      <c r="AZ186" s="76"/>
      <c r="BA186" s="76"/>
      <c r="BB186" s="76"/>
      <c r="BC186" s="76"/>
      <c r="BD186" s="76"/>
      <c r="BE186" s="76"/>
      <c r="BF186" s="76"/>
      <c r="BG186" s="76"/>
      <c r="BH186" s="76"/>
      <c r="BI186" s="76"/>
      <c r="BJ186" s="76"/>
      <c r="BK186" s="76"/>
      <c r="BL186" s="76"/>
      <c r="BM186" s="76"/>
      <c r="BN186" s="76"/>
      <c r="BO186" s="76"/>
      <c r="BP186" s="76"/>
      <c r="BQ186" s="76"/>
      <c r="BR186" s="76"/>
      <c r="BS186" s="76"/>
      <c r="BT186" s="76"/>
      <c r="BU186" s="76"/>
      <c r="BV186" s="76"/>
      <c r="BW186" s="76"/>
      <c r="BX186" s="76"/>
      <c r="BY186" s="76"/>
      <c r="BZ186" s="76"/>
      <c r="CA186" s="76"/>
      <c r="CB186" s="76"/>
      <c r="CC186" s="76"/>
      <c r="CD186" s="76"/>
      <c r="CE186" s="76"/>
      <c r="CF186" s="76"/>
      <c r="CG186" s="76"/>
      <c r="CH186" s="76"/>
      <c r="CI186" s="76"/>
      <c r="CJ186" s="76"/>
      <c r="CK186" s="76"/>
      <c r="CL186" s="76"/>
      <c r="CM186" s="76"/>
      <c r="CN186" s="76"/>
      <c r="CO186" s="76"/>
      <c r="CP186" s="76"/>
      <c r="CQ186" s="76"/>
      <c r="CR186" s="76"/>
      <c r="CS186" s="76"/>
      <c r="CT186" s="76"/>
      <c r="CU186" s="76"/>
      <c r="CV186" s="76"/>
      <c r="CW186" s="76"/>
      <c r="CX186" s="76"/>
      <c r="CY186" s="76"/>
      <c r="CZ186" s="76"/>
      <c r="DA186" s="76"/>
      <c r="DB186" s="76"/>
      <c r="DC186" s="76"/>
      <c r="DD186" s="76"/>
      <c r="DE186" s="76"/>
      <c r="DF186" s="76"/>
      <c r="DG186" s="76"/>
      <c r="DH186" s="76"/>
      <c r="DI186" s="76"/>
      <c r="DJ186" s="76"/>
      <c r="DK186" s="76"/>
      <c r="DL186" s="76"/>
      <c r="DM186" s="76"/>
      <c r="DN186" s="76"/>
      <c r="DO186" s="76"/>
      <c r="DP186" s="76"/>
      <c r="DQ186" s="76"/>
      <c r="DR186" s="76"/>
      <c r="DS186" s="76"/>
      <c r="DT186" s="76"/>
      <c r="DU186" s="76"/>
      <c r="DV186" s="76"/>
      <c r="DW186" s="76"/>
      <c r="DX186" s="76"/>
      <c r="DY186" s="76"/>
      <c r="DZ186" s="76"/>
      <c r="EA186" s="76"/>
      <c r="EB186" s="76"/>
      <c r="EC186" s="76"/>
      <c r="ED186" s="76"/>
      <c r="EE186" s="76"/>
      <c r="EF186" s="76"/>
      <c r="EG186" s="76"/>
      <c r="EH186" s="76"/>
      <c r="EI186" s="76"/>
      <c r="EJ186" s="76"/>
      <c r="EK186" s="76"/>
      <c r="EL186" s="76"/>
      <c r="EM186" s="76"/>
      <c r="EN186" s="76"/>
      <c r="EO186" s="76"/>
      <c r="EP186" s="76"/>
      <c r="EQ186" s="76"/>
      <c r="ER186" s="76"/>
      <c r="ES186" s="76"/>
      <c r="ET186" s="76"/>
      <c r="EU186" s="76"/>
      <c r="EV186" s="76"/>
      <c r="EW186" s="76"/>
      <c r="EX186" s="76"/>
      <c r="EY186" s="76"/>
      <c r="EZ186" s="76"/>
      <c r="FA186" s="76"/>
      <c r="FB186" s="76"/>
      <c r="FC186" s="76"/>
      <c r="FD186" s="76"/>
      <c r="FE186" s="76"/>
      <c r="FF186" s="76"/>
      <c r="FG186" s="76"/>
      <c r="FH186" s="76"/>
      <c r="FI186" s="76"/>
      <c r="FJ186" s="76"/>
      <c r="FK186" s="76"/>
      <c r="FL186" s="76"/>
      <c r="FM186" s="76"/>
      <c r="FN186" s="76"/>
      <c r="FO186" s="76"/>
      <c r="FP186" s="76"/>
      <c r="FQ186" s="76"/>
      <c r="FR186" s="76"/>
      <c r="FS186" s="76"/>
      <c r="FT186" s="76"/>
      <c r="FU186" s="76"/>
      <c r="FV186" s="76"/>
      <c r="FW186" s="76"/>
      <c r="FX186" s="76"/>
      <c r="FY186" s="76"/>
      <c r="FZ186" s="76"/>
      <c r="GA186" s="76"/>
      <c r="GB186" s="76"/>
      <c r="GC186" s="76"/>
      <c r="GD186" s="76"/>
      <c r="GE186" s="76"/>
      <c r="GF186" s="76"/>
      <c r="GG186" s="76"/>
      <c r="GH186" s="76"/>
      <c r="GI186" s="76"/>
      <c r="GJ186" s="76"/>
      <c r="GK186" s="76"/>
      <c r="GL186" s="76"/>
      <c r="GM186" s="76"/>
      <c r="GN186" s="76"/>
      <c r="GO186" s="76"/>
      <c r="GP186" s="76"/>
      <c r="GQ186" s="76"/>
      <c r="GR186" s="76"/>
      <c r="GS186" s="76"/>
      <c r="GT186" s="76"/>
      <c r="GU186" s="76"/>
      <c r="GV186" s="76"/>
      <c r="GW186" s="76"/>
      <c r="GX186" s="76"/>
      <c r="GY186" s="76"/>
      <c r="GZ186" s="76"/>
      <c r="HA186" s="76"/>
      <c r="HB186" s="76"/>
      <c r="HC186" s="76"/>
      <c r="HD186" s="76"/>
      <c r="HE186" s="76"/>
      <c r="HF186" s="76"/>
      <c r="HG186" s="76"/>
      <c r="HH186" s="76"/>
      <c r="HI186" s="76"/>
      <c r="HJ186" s="76"/>
      <c r="HK186" s="76"/>
      <c r="HL186" s="76"/>
      <c r="HM186" s="76"/>
      <c r="HN186" s="76"/>
      <c r="HO186" s="76"/>
      <c r="HP186" s="76"/>
      <c r="HQ186" s="76"/>
      <c r="HR186" s="76"/>
      <c r="HS186" s="76"/>
      <c r="HT186" s="76"/>
      <c r="HU186" s="76"/>
      <c r="HV186" s="76"/>
      <c r="HW186" s="76"/>
      <c r="HX186" s="76"/>
      <c r="HY186" s="76"/>
      <c r="HZ186" s="76"/>
      <c r="IA186" s="76"/>
      <c r="IB186" s="76"/>
      <c r="IC186" s="76"/>
      <c r="ID186" s="76"/>
      <c r="IE186" s="76"/>
      <c r="IF186" s="76"/>
      <c r="IG186" s="76"/>
      <c r="IH186" s="76"/>
      <c r="II186" s="76"/>
      <c r="IJ186" s="76"/>
      <c r="IK186" s="76"/>
      <c r="IL186" s="76"/>
      <c r="IM186" s="76"/>
      <c r="IN186" s="76"/>
      <c r="IO186" s="76"/>
      <c r="IP186" s="76"/>
      <c r="IQ186" s="76"/>
      <c r="IR186" s="76"/>
      <c r="IS186" s="76"/>
      <c r="IT186" s="76"/>
      <c r="IU186" s="76"/>
      <c r="IV186" s="76"/>
      <c r="IW186" s="76"/>
      <c r="IX186" s="76"/>
      <c r="IY186" s="76"/>
      <c r="IZ186" s="76"/>
      <c r="JA186" s="76"/>
      <c r="JB186" s="76"/>
      <c r="JC186" s="76"/>
      <c r="JD186" s="76"/>
      <c r="JE186" s="76"/>
      <c r="JF186" s="76"/>
      <c r="JG186" s="76"/>
      <c r="JH186" s="76"/>
      <c r="JI186" s="76"/>
      <c r="JJ186" s="76"/>
      <c r="JK186" s="76"/>
      <c r="JL186" s="76"/>
      <c r="JM186" s="76"/>
      <c r="JN186" s="76"/>
      <c r="JO186" s="76"/>
      <c r="JP186" s="76"/>
      <c r="JQ186" s="76"/>
      <c r="JR186" s="76"/>
      <c r="JS186" s="76"/>
      <c r="JT186" s="76"/>
      <c r="JU186" s="76"/>
      <c r="JV186" s="76"/>
      <c r="JW186" s="76"/>
      <c r="JX186" s="76"/>
      <c r="JY186" s="76"/>
      <c r="JZ186" s="76"/>
      <c r="KA186" s="76"/>
      <c r="KB186" s="76"/>
      <c r="KC186" s="76"/>
      <c r="KD186" s="76"/>
      <c r="KE186" s="76"/>
      <c r="KF186" s="76"/>
      <c r="KG186" s="76"/>
      <c r="KH186" s="76"/>
      <c r="KI186" s="76"/>
      <c r="KJ186" s="76"/>
      <c r="KK186" s="76"/>
      <c r="KL186" s="76"/>
      <c r="KM186" s="76"/>
      <c r="KN186" s="76"/>
      <c r="KO186" s="76"/>
      <c r="KP186" s="76"/>
      <c r="KQ186" s="76"/>
      <c r="KR186" s="76"/>
      <c r="KS186" s="76"/>
      <c r="KT186" s="76"/>
      <c r="KU186" s="76"/>
      <c r="KV186" s="76"/>
      <c r="KW186" s="76"/>
      <c r="KX186" s="76"/>
      <c r="KY186" s="76"/>
      <c r="KZ186" s="76"/>
      <c r="LA186" s="76"/>
      <c r="LB186" s="76"/>
      <c r="LC186" s="76"/>
      <c r="LD186" s="76"/>
      <c r="LE186" s="76"/>
      <c r="LF186" s="76"/>
      <c r="LG186" s="76"/>
      <c r="LH186" s="76"/>
      <c r="LI186" s="76"/>
      <c r="LJ186" s="76"/>
      <c r="LK186" s="76"/>
      <c r="LL186" s="76"/>
      <c r="LM186" s="76"/>
      <c r="LN186" s="76"/>
      <c r="LO186" s="76"/>
      <c r="LP186" s="76"/>
      <c r="LQ186" s="76"/>
      <c r="LR186" s="76"/>
      <c r="LS186" s="76"/>
      <c r="LT186" s="76"/>
      <c r="LU186" s="76"/>
      <c r="LV186" s="76"/>
      <c r="LW186" s="76"/>
      <c r="LX186" s="76"/>
      <c r="LY186" s="76"/>
      <c r="LZ186" s="76"/>
      <c r="MA186" s="76"/>
      <c r="MB186" s="76"/>
      <c r="MC186" s="76"/>
      <c r="MD186" s="76"/>
      <c r="ME186" s="76"/>
      <c r="MF186" s="76"/>
      <c r="MG186" s="76"/>
      <c r="MH186" s="76"/>
      <c r="MI186" s="76"/>
      <c r="MJ186" s="76"/>
      <c r="MK186" s="76"/>
      <c r="ML186" s="76"/>
      <c r="MM186" s="76"/>
      <c r="MN186" s="76"/>
      <c r="MO186" s="76"/>
      <c r="MP186" s="76"/>
      <c r="MQ186" s="76"/>
      <c r="MR186" s="76"/>
      <c r="MS186" s="76"/>
      <c r="MT186" s="76"/>
      <c r="MU186" s="76"/>
      <c r="MV186" s="76"/>
      <c r="MW186" s="76"/>
      <c r="MX186" s="76"/>
      <c r="MY186" s="76"/>
      <c r="MZ186" s="76"/>
      <c r="NA186" s="76"/>
      <c r="NB186" s="76"/>
      <c r="NC186" s="76"/>
      <c r="ND186" s="76"/>
      <c r="NE186" s="76"/>
      <c r="NF186" s="76"/>
      <c r="NG186" s="76"/>
      <c r="NH186" s="76"/>
      <c r="NI186" s="76"/>
      <c r="NJ186" s="76"/>
      <c r="NK186" s="76"/>
      <c r="NL186" s="76"/>
      <c r="NM186" s="76"/>
      <c r="NN186" s="76"/>
      <c r="NO186" s="76"/>
      <c r="NP186" s="76"/>
      <c r="NQ186" s="76"/>
      <c r="NR186" s="76"/>
      <c r="NS186" s="76"/>
      <c r="NT186" s="76"/>
      <c r="NU186" s="76"/>
      <c r="NV186" s="76"/>
      <c r="NW186" s="76"/>
      <c r="NX186" s="76"/>
      <c r="NY186" s="76"/>
      <c r="NZ186" s="76"/>
      <c r="OA186" s="76"/>
      <c r="OB186" s="76"/>
      <c r="OC186" s="76"/>
      <c r="OD186" s="76"/>
      <c r="OE186" s="76"/>
      <c r="OF186" s="76"/>
      <c r="OG186" s="76"/>
      <c r="OH186" s="76"/>
      <c r="OI186" s="76"/>
      <c r="OJ186" s="76"/>
      <c r="OK186" s="76"/>
      <c r="OL186" s="76"/>
      <c r="OM186" s="76"/>
      <c r="ON186" s="76"/>
      <c r="OO186" s="76"/>
      <c r="OP186" s="76"/>
      <c r="OQ186" s="76"/>
      <c r="OR186" s="76"/>
      <c r="OS186" s="76"/>
      <c r="OT186" s="76"/>
      <c r="OU186" s="76"/>
      <c r="OV186" s="76"/>
      <c r="OW186" s="76"/>
      <c r="OX186" s="76"/>
      <c r="OY186" s="76"/>
      <c r="OZ186" s="76"/>
      <c r="PA186" s="76"/>
      <c r="PB186" s="76"/>
      <c r="PC186" s="76"/>
      <c r="PD186" s="76"/>
      <c r="PE186" s="76"/>
      <c r="PF186" s="76"/>
      <c r="PG186" s="76"/>
      <c r="PH186" s="76"/>
      <c r="PI186" s="76"/>
      <c r="PJ186" s="76"/>
      <c r="PK186" s="76"/>
      <c r="PL186" s="76"/>
      <c r="PM186" s="76"/>
      <c r="PN186" s="76"/>
      <c r="PO186" s="76"/>
      <c r="PP186" s="76"/>
      <c r="PQ186" s="76"/>
      <c r="PR186" s="76"/>
      <c r="PS186" s="76"/>
      <c r="PT186" s="76"/>
      <c r="PU186" s="76"/>
      <c r="PV186" s="76"/>
      <c r="PW186" s="76"/>
      <c r="PX186" s="76"/>
      <c r="PY186" s="76"/>
      <c r="PZ186" s="76"/>
      <c r="QA186" s="76"/>
      <c r="QB186" s="76"/>
      <c r="QC186" s="76"/>
      <c r="QD186" s="76"/>
      <c r="QE186" s="76"/>
      <c r="QF186" s="76"/>
      <c r="QG186" s="76"/>
      <c r="QH186" s="76"/>
      <c r="QI186" s="76"/>
      <c r="QJ186" s="76"/>
      <c r="QK186" s="76"/>
      <c r="QL186" s="76"/>
      <c r="QM186" s="76"/>
      <c r="QN186" s="76"/>
      <c r="QO186" s="76"/>
      <c r="QP186" s="76"/>
      <c r="QQ186" s="76"/>
      <c r="QR186" s="76"/>
      <c r="QS186" s="76"/>
      <c r="QT186" s="76"/>
      <c r="QU186" s="76"/>
      <c r="QV186" s="76"/>
      <c r="QW186" s="76"/>
      <c r="QX186" s="76"/>
      <c r="QY186" s="76"/>
      <c r="QZ186" s="76"/>
      <c r="RA186" s="76"/>
      <c r="RB186" s="76"/>
      <c r="RC186" s="76"/>
      <c r="RD186" s="76"/>
      <c r="RE186" s="76"/>
      <c r="RF186" s="76"/>
      <c r="RG186" s="76"/>
      <c r="RH186" s="76"/>
      <c r="RI186" s="76"/>
      <c r="RJ186" s="76"/>
      <c r="RK186" s="76"/>
      <c r="RL186" s="76"/>
      <c r="RM186" s="76"/>
      <c r="RN186" s="76"/>
      <c r="RO186" s="76"/>
      <c r="RP186" s="76"/>
      <c r="RQ186" s="76"/>
      <c r="RR186" s="76"/>
      <c r="RS186" s="76"/>
      <c r="RT186" s="76"/>
      <c r="RU186" s="76"/>
      <c r="RV186" s="76"/>
      <c r="RW186" s="76"/>
      <c r="RX186" s="76"/>
      <c r="RY186" s="76"/>
      <c r="RZ186" s="76"/>
      <c r="SA186" s="76"/>
      <c r="SB186" s="76"/>
      <c r="SC186" s="76"/>
      <c r="SD186" s="76"/>
      <c r="SE186" s="76"/>
      <c r="SF186" s="76"/>
      <c r="SG186" s="76"/>
      <c r="SH186" s="76"/>
      <c r="SI186" s="76"/>
      <c r="SJ186" s="76"/>
      <c r="SK186" s="76"/>
      <c r="SL186" s="76"/>
      <c r="SM186" s="76"/>
      <c r="SN186" s="76"/>
      <c r="SO186" s="76"/>
      <c r="SP186" s="76"/>
      <c r="SQ186" s="76"/>
      <c r="SR186" s="76"/>
      <c r="SS186" s="76"/>
      <c r="ST186" s="76"/>
      <c r="SU186" s="76"/>
      <c r="SV186" s="76"/>
      <c r="SW186" s="76"/>
      <c r="SX186" s="76"/>
      <c r="SY186" s="76"/>
      <c r="SZ186" s="76"/>
      <c r="TA186" s="76"/>
      <c r="TB186" s="76"/>
      <c r="TC186" s="76"/>
      <c r="TD186" s="76"/>
      <c r="TE186" s="76"/>
      <c r="TF186" s="76"/>
      <c r="TG186" s="76"/>
      <c r="TH186" s="76"/>
      <c r="TI186" s="76"/>
      <c r="TJ186" s="76"/>
      <c r="TK186" s="76"/>
      <c r="TL186" s="76"/>
      <c r="TM186" s="76"/>
      <c r="TN186" s="76"/>
      <c r="TO186" s="76"/>
      <c r="TP186" s="76"/>
      <c r="TQ186" s="76"/>
      <c r="TR186" s="76"/>
      <c r="TS186" s="76"/>
      <c r="TT186" s="76"/>
      <c r="TU186" s="76"/>
      <c r="TV186" s="76"/>
      <c r="TW186" s="76"/>
      <c r="TX186" s="76"/>
      <c r="TY186" s="76"/>
      <c r="TZ186" s="76"/>
      <c r="UA186" s="76"/>
      <c r="UB186" s="76"/>
      <c r="UC186" s="76"/>
      <c r="UD186" s="76"/>
      <c r="UE186" s="76"/>
      <c r="UF186" s="76"/>
      <c r="UG186" s="76"/>
      <c r="UH186" s="76"/>
      <c r="UI186" s="76"/>
      <c r="UJ186" s="76"/>
      <c r="UK186" s="76"/>
      <c r="UL186" s="76"/>
      <c r="UM186" s="76"/>
      <c r="UN186" s="76"/>
      <c r="UO186" s="76"/>
      <c r="UP186" s="76"/>
      <c r="UQ186" s="76"/>
      <c r="UR186" s="76"/>
      <c r="US186" s="76"/>
      <c r="UT186" s="76"/>
      <c r="UU186" s="76"/>
      <c r="UV186" s="76"/>
      <c r="UW186" s="76"/>
      <c r="UX186" s="76"/>
      <c r="UY186" s="76"/>
      <c r="UZ186" s="76"/>
      <c r="VA186" s="76"/>
      <c r="VB186" s="76"/>
      <c r="VC186" s="76"/>
      <c r="VD186" s="76"/>
      <c r="VE186" s="76"/>
      <c r="VF186" s="76"/>
      <c r="VG186" s="76"/>
      <c r="VH186" s="76"/>
      <c r="VI186" s="76"/>
      <c r="VJ186" s="76"/>
      <c r="VK186" s="76"/>
      <c r="VL186" s="76"/>
      <c r="VM186" s="76"/>
      <c r="VN186" s="76"/>
      <c r="VO186" s="76"/>
      <c r="VP186" s="76"/>
      <c r="VQ186" s="76"/>
      <c r="VR186" s="76"/>
      <c r="VS186" s="76"/>
      <c r="VT186" s="76"/>
      <c r="VU186" s="76"/>
      <c r="VV186" s="76"/>
      <c r="VW186" s="76"/>
      <c r="VX186" s="76"/>
      <c r="VY186" s="76"/>
      <c r="VZ186" s="76"/>
      <c r="WA186" s="76"/>
      <c r="WB186" s="76"/>
      <c r="WC186" s="76"/>
      <c r="WD186" s="76"/>
      <c r="WE186" s="76"/>
      <c r="WF186" s="76"/>
      <c r="WG186" s="76"/>
      <c r="WH186" s="76"/>
      <c r="WI186" s="76"/>
      <c r="WJ186" s="76"/>
      <c r="WK186" s="76"/>
      <c r="WL186" s="76"/>
      <c r="WM186" s="76"/>
      <c r="WN186" s="76"/>
      <c r="WO186" s="76"/>
      <c r="WP186" s="76"/>
      <c r="WQ186" s="76"/>
      <c r="WR186" s="76"/>
      <c r="WS186" s="76"/>
      <c r="WT186" s="76"/>
      <c r="WU186" s="76"/>
      <c r="WV186" s="76"/>
      <c r="WW186" s="76"/>
      <c r="WX186" s="76"/>
      <c r="WY186" s="76"/>
      <c r="WZ186" s="76"/>
      <c r="XA186" s="76"/>
      <c r="XB186" s="76"/>
      <c r="XC186" s="76"/>
      <c r="XD186" s="76"/>
      <c r="XE186" s="76"/>
      <c r="XF186" s="76"/>
      <c r="XG186" s="76"/>
      <c r="XH186" s="76"/>
      <c r="XI186" s="76"/>
      <c r="XJ186" s="76"/>
      <c r="XK186" s="76"/>
      <c r="XL186" s="76"/>
      <c r="XM186" s="76"/>
      <c r="XN186" s="76"/>
      <c r="XO186" s="76"/>
      <c r="XP186" s="76"/>
      <c r="XQ186" s="76"/>
      <c r="XR186" s="76"/>
      <c r="XS186" s="76"/>
      <c r="XT186" s="76"/>
      <c r="XU186" s="76"/>
      <c r="XV186" s="76"/>
      <c r="XW186" s="76"/>
      <c r="XX186" s="76"/>
      <c r="XY186" s="76"/>
      <c r="XZ186" s="76"/>
      <c r="YA186" s="76"/>
      <c r="YB186" s="76"/>
      <c r="YC186" s="76"/>
      <c r="YD186" s="76"/>
      <c r="YE186" s="76"/>
      <c r="YF186" s="76"/>
      <c r="YG186" s="76"/>
      <c r="YH186" s="76"/>
      <c r="YI186" s="76"/>
      <c r="YJ186" s="76"/>
      <c r="YK186" s="76"/>
      <c r="YL186" s="76"/>
      <c r="YM186" s="76"/>
      <c r="YN186" s="76"/>
      <c r="YO186" s="76"/>
      <c r="YP186" s="76"/>
      <c r="YQ186" s="76"/>
      <c r="YR186" s="76"/>
      <c r="YS186" s="76"/>
      <c r="YT186" s="76"/>
      <c r="YU186" s="76"/>
      <c r="YV186" s="76"/>
      <c r="YW186" s="76"/>
      <c r="YX186" s="76"/>
      <c r="YY186" s="76"/>
      <c r="YZ186" s="76"/>
      <c r="ZA186" s="76"/>
      <c r="ZB186" s="76"/>
      <c r="ZC186" s="76"/>
      <c r="ZD186" s="76"/>
      <c r="ZE186" s="76"/>
      <c r="ZF186" s="76"/>
      <c r="ZG186" s="76"/>
      <c r="ZH186" s="76"/>
      <c r="ZI186" s="76"/>
      <c r="ZJ186" s="76"/>
      <c r="ZK186" s="76"/>
      <c r="ZL186" s="76"/>
      <c r="ZM186" s="76"/>
      <c r="ZN186" s="76"/>
      <c r="ZO186" s="76"/>
      <c r="ZP186" s="76"/>
      <c r="ZQ186" s="76"/>
      <c r="ZR186" s="76"/>
      <c r="ZS186" s="76"/>
      <c r="ZT186" s="76"/>
      <c r="ZU186" s="76"/>
      <c r="ZV186" s="76"/>
      <c r="ZW186" s="76"/>
      <c r="ZX186" s="76"/>
      <c r="ZY186" s="76"/>
      <c r="ZZ186" s="76"/>
      <c r="AAA186" s="76"/>
      <c r="AAB186" s="76"/>
      <c r="AAC186" s="76"/>
      <c r="AAD186" s="76"/>
      <c r="AAE186" s="76"/>
      <c r="AAF186" s="76"/>
      <c r="AAG186" s="76"/>
      <c r="AAH186" s="76"/>
      <c r="AAI186" s="76"/>
      <c r="AAJ186" s="76"/>
      <c r="AAK186" s="76"/>
      <c r="AAL186" s="76"/>
      <c r="AAM186" s="76"/>
      <c r="AAN186" s="76"/>
      <c r="AAO186" s="76"/>
      <c r="AAP186" s="76"/>
      <c r="AAQ186" s="76"/>
      <c r="AAR186" s="76"/>
      <c r="AAS186" s="76"/>
      <c r="AAT186" s="76"/>
      <c r="AAU186" s="76"/>
      <c r="AAV186" s="76"/>
      <c r="AAW186" s="76"/>
      <c r="AAX186" s="76"/>
      <c r="AAY186" s="76"/>
      <c r="AAZ186" s="76"/>
      <c r="ABA186" s="76"/>
      <c r="ABB186" s="76"/>
      <c r="ABC186" s="76"/>
      <c r="ABD186" s="76"/>
      <c r="ABE186" s="76"/>
      <c r="ABF186" s="76"/>
      <c r="ABG186" s="76"/>
      <c r="ABH186" s="76"/>
      <c r="ABI186" s="76"/>
      <c r="ABJ186" s="76"/>
      <c r="ABK186" s="76"/>
      <c r="ABL186" s="76"/>
      <c r="ABM186" s="76"/>
      <c r="ABN186" s="76"/>
      <c r="ABO186" s="76"/>
      <c r="ABP186" s="76"/>
      <c r="ABQ186" s="76"/>
      <c r="ABR186" s="76"/>
      <c r="ABS186" s="76"/>
      <c r="ABT186" s="76"/>
      <c r="ABU186" s="76"/>
      <c r="ABV186" s="76"/>
      <c r="ABW186" s="76"/>
      <c r="ABX186" s="76"/>
      <c r="ABY186" s="76"/>
      <c r="ABZ186" s="76"/>
      <c r="ACA186" s="76"/>
      <c r="ACB186" s="76"/>
      <c r="ACC186" s="76"/>
      <c r="ACD186" s="76"/>
      <c r="ACE186" s="76"/>
      <c r="ACF186" s="76"/>
      <c r="ACG186" s="76"/>
      <c r="ACH186" s="76"/>
      <c r="ACI186" s="76"/>
      <c r="ACJ186" s="76"/>
      <c r="ACK186" s="76"/>
      <c r="ACL186" s="76"/>
      <c r="ACM186" s="76"/>
      <c r="ACN186" s="76"/>
      <c r="ACO186" s="76"/>
      <c r="ACP186" s="76"/>
      <c r="ACQ186" s="76"/>
      <c r="ACR186" s="76"/>
      <c r="ACS186" s="76"/>
      <c r="ACT186" s="76"/>
      <c r="ACU186" s="76"/>
      <c r="ACV186" s="76"/>
      <c r="ACW186" s="76"/>
      <c r="ACX186" s="76"/>
      <c r="ACY186" s="76"/>
      <c r="ACZ186" s="76"/>
      <c r="ADA186" s="76"/>
      <c r="ADB186" s="76"/>
      <c r="ADC186" s="76"/>
      <c r="ADD186" s="76"/>
      <c r="ADE186" s="76"/>
      <c r="ADF186" s="76"/>
      <c r="ADG186" s="76"/>
      <c r="ADH186" s="76"/>
      <c r="ADI186" s="76"/>
      <c r="ADJ186" s="76"/>
      <c r="ADK186" s="76"/>
      <c r="ADL186" s="76"/>
      <c r="ADM186" s="76"/>
      <c r="ADN186" s="76"/>
      <c r="ADO186" s="76"/>
      <c r="ADP186" s="76"/>
      <c r="ADQ186" s="76"/>
      <c r="ADR186" s="76"/>
      <c r="ADS186" s="76"/>
      <c r="ADT186" s="76"/>
      <c r="ADU186" s="76"/>
      <c r="ADV186" s="76"/>
      <c r="ADW186" s="76"/>
      <c r="ADX186" s="76"/>
      <c r="ADY186" s="76"/>
      <c r="ADZ186" s="76"/>
      <c r="AEA186" s="76"/>
      <c r="AEB186" s="76"/>
      <c r="AEC186" s="76"/>
      <c r="AED186" s="76"/>
      <c r="AEE186" s="76"/>
      <c r="AEF186" s="76"/>
      <c r="AEG186" s="76"/>
      <c r="AEH186" s="76"/>
      <c r="AEI186" s="76"/>
      <c r="AEJ186" s="76"/>
      <c r="AEK186" s="76"/>
      <c r="AEL186" s="76"/>
      <c r="AEM186" s="76"/>
      <c r="AEN186" s="76"/>
      <c r="AEO186" s="76"/>
      <c r="AEP186" s="76"/>
      <c r="AEQ186" s="76"/>
      <c r="AER186" s="76"/>
      <c r="AES186" s="76"/>
      <c r="AET186" s="76"/>
      <c r="AEU186" s="76"/>
      <c r="AEV186" s="76"/>
      <c r="AEW186" s="76"/>
      <c r="AEX186" s="76"/>
      <c r="AEY186" s="76"/>
      <c r="AEZ186" s="76"/>
      <c r="AFA186" s="76"/>
      <c r="AFB186" s="76"/>
      <c r="AFC186" s="76"/>
      <c r="AFD186" s="76"/>
      <c r="AFE186" s="76"/>
      <c r="AFF186" s="76"/>
      <c r="AFG186" s="76"/>
      <c r="AFH186" s="76"/>
      <c r="AFI186" s="76"/>
      <c r="AFJ186" s="76"/>
      <c r="AFK186" s="76"/>
      <c r="AFL186" s="76"/>
      <c r="AFM186" s="76"/>
      <c r="AFN186" s="76"/>
      <c r="AFO186" s="76"/>
      <c r="AFP186" s="76"/>
      <c r="AFQ186" s="76"/>
      <c r="AFR186" s="76"/>
      <c r="AFS186" s="76"/>
      <c r="AFT186" s="76"/>
      <c r="AFU186" s="76"/>
      <c r="AFV186" s="76"/>
      <c r="AFW186" s="76"/>
      <c r="AFX186" s="76"/>
      <c r="AFY186" s="76"/>
      <c r="AFZ186" s="76"/>
      <c r="AGA186" s="76"/>
      <c r="AGB186" s="76"/>
      <c r="AGC186" s="76"/>
      <c r="AGD186" s="76"/>
      <c r="AGE186" s="76"/>
      <c r="AGF186" s="76"/>
      <c r="AGG186" s="76"/>
      <c r="AGH186" s="76"/>
      <c r="AGI186" s="76"/>
      <c r="AGJ186" s="76"/>
      <c r="AGK186" s="76"/>
      <c r="AGL186" s="76"/>
      <c r="AGM186" s="76"/>
      <c r="AGN186" s="76"/>
      <c r="AGO186" s="76"/>
      <c r="AGP186" s="76"/>
      <c r="AGQ186" s="76"/>
      <c r="AGR186" s="76"/>
      <c r="AGS186" s="76"/>
      <c r="AGT186" s="76"/>
      <c r="AGU186" s="76"/>
      <c r="AGV186" s="76"/>
      <c r="AGW186" s="76"/>
      <c r="AGX186" s="76"/>
      <c r="AGY186" s="76"/>
      <c r="AGZ186" s="76"/>
      <c r="AHA186" s="76"/>
      <c r="AHB186" s="76"/>
      <c r="AHC186" s="76"/>
      <c r="AHD186" s="76"/>
      <c r="AHE186" s="76"/>
      <c r="AHF186" s="76"/>
      <c r="AHG186" s="76"/>
      <c r="AHH186" s="76"/>
      <c r="AHI186" s="76"/>
      <c r="AHJ186" s="76"/>
      <c r="AHK186" s="76"/>
      <c r="AHL186" s="76"/>
      <c r="AHM186" s="76"/>
      <c r="AHN186" s="76"/>
      <c r="AHO186" s="76"/>
      <c r="AHP186" s="76"/>
      <c r="AHQ186" s="76"/>
      <c r="AHR186" s="76"/>
      <c r="AHS186" s="76"/>
      <c r="AHT186" s="76"/>
      <c r="AHU186" s="76"/>
      <c r="AHV186" s="76"/>
      <c r="AHW186" s="76"/>
      <c r="AHX186" s="76"/>
      <c r="AHY186" s="76"/>
      <c r="AHZ186" s="76"/>
      <c r="AIA186" s="76"/>
      <c r="AIB186" s="76"/>
      <c r="AIC186" s="76"/>
      <c r="AID186" s="76"/>
      <c r="AIE186" s="76"/>
      <c r="AIF186" s="76"/>
      <c r="AIG186" s="76"/>
      <c r="AIH186" s="76"/>
      <c r="AII186" s="76"/>
      <c r="AIJ186" s="76"/>
      <c r="AIK186" s="76"/>
      <c r="AIL186" s="76"/>
      <c r="AIM186" s="76"/>
      <c r="AIN186" s="76"/>
      <c r="AIO186" s="76"/>
      <c r="AIP186" s="76"/>
      <c r="AIQ186" s="76"/>
      <c r="AIR186" s="76"/>
      <c r="AIS186" s="76"/>
      <c r="AIT186" s="76"/>
      <c r="AIU186" s="76"/>
      <c r="AIV186" s="76"/>
      <c r="AIW186" s="76"/>
      <c r="AIX186" s="76"/>
      <c r="AIY186" s="76"/>
      <c r="AIZ186" s="76"/>
      <c r="AJA186" s="76"/>
      <c r="AJB186" s="76"/>
      <c r="AJC186" s="76"/>
      <c r="AJD186" s="76"/>
      <c r="AJE186" s="76"/>
      <c r="AJF186" s="76"/>
      <c r="AJG186" s="76"/>
      <c r="AJH186" s="76"/>
      <c r="AJI186" s="76"/>
      <c r="AJJ186" s="76"/>
      <c r="AJK186" s="76"/>
      <c r="AJL186" s="76"/>
      <c r="AJM186" s="76"/>
      <c r="AJN186" s="76"/>
      <c r="AJO186" s="76"/>
      <c r="AJP186" s="76"/>
      <c r="AJQ186" s="76"/>
      <c r="AJR186" s="76"/>
      <c r="AJS186" s="76"/>
      <c r="AJT186" s="76"/>
      <c r="AJU186" s="76"/>
      <c r="AJV186" s="76"/>
      <c r="AJW186" s="76"/>
      <c r="AJX186" s="76"/>
      <c r="AJY186" s="76"/>
      <c r="AJZ186" s="76"/>
      <c r="AKA186" s="76"/>
      <c r="AKB186" s="76"/>
      <c r="AKC186" s="76"/>
      <c r="AKD186" s="76"/>
      <c r="AKE186" s="76"/>
      <c r="AKF186" s="76"/>
      <c r="AKG186" s="76"/>
      <c r="AKH186" s="76"/>
      <c r="AKI186" s="76"/>
      <c r="AKJ186" s="76"/>
      <c r="AKK186" s="76"/>
      <c r="AKL186" s="76"/>
      <c r="AKM186" s="76"/>
      <c r="AKN186" s="76"/>
      <c r="AKO186" s="76"/>
      <c r="AKP186" s="76"/>
      <c r="AKQ186" s="76"/>
      <c r="AKR186" s="76"/>
      <c r="AKS186" s="76"/>
      <c r="AKT186" s="76"/>
      <c r="AKU186" s="76"/>
      <c r="AKV186" s="76"/>
      <c r="AKW186" s="76"/>
      <c r="AKX186" s="76"/>
      <c r="AKY186" s="76"/>
      <c r="AKZ186" s="76"/>
      <c r="ALA186" s="76"/>
      <c r="ALB186" s="76"/>
      <c r="ALC186" s="76"/>
      <c r="ALD186" s="76"/>
      <c r="ALE186" s="76"/>
      <c r="ALF186" s="76"/>
      <c r="ALG186" s="76"/>
      <c r="ALH186" s="76"/>
      <c r="ALI186" s="76"/>
      <c r="ALJ186" s="76"/>
      <c r="ALK186" s="76"/>
      <c r="ALL186" s="76"/>
      <c r="ALM186" s="76"/>
      <c r="ALN186" s="76"/>
      <c r="ALO186" s="76"/>
      <c r="ALP186" s="76"/>
      <c r="ALQ186" s="76"/>
      <c r="ALR186" s="76"/>
      <c r="ALS186" s="76"/>
      <c r="ALT186" s="76"/>
      <c r="ALU186" s="76"/>
      <c r="ALV186" s="76"/>
      <c r="ALW186" s="76"/>
      <c r="ALX186" s="76"/>
      <c r="ALY186" s="76"/>
      <c r="ALZ186" s="76"/>
      <c r="AMA186" s="76"/>
      <c r="AMB186" s="76"/>
      <c r="AMC186" s="76"/>
      <c r="AMD186" s="76"/>
      <c r="AME186" s="76"/>
    </row>
    <row r="187" spans="1:1019" s="80" customFormat="1">
      <c r="A187" s="20" t="s">
        <v>223</v>
      </c>
      <c r="B187" s="21">
        <v>4915742</v>
      </c>
      <c r="C187" s="21" t="s">
        <v>96</v>
      </c>
      <c r="D187" s="71" t="s">
        <v>100</v>
      </c>
      <c r="E187" s="22" t="s">
        <v>85</v>
      </c>
      <c r="F187" s="59">
        <v>18.972000000000001</v>
      </c>
      <c r="G187" s="23">
        <v>465.55</v>
      </c>
      <c r="H187" s="69">
        <f>$J$6</f>
        <v>0.21229999999999999</v>
      </c>
      <c r="I187" s="23">
        <f>ROUND(((H187+1)*G187),2)</f>
        <v>564.39</v>
      </c>
      <c r="J187" s="23">
        <f>TRUNC((I187*F187),2)</f>
        <v>10707.6</v>
      </c>
      <c r="K187" s="78">
        <f>G187*F187</f>
        <v>8832.4146000000001</v>
      </c>
      <c r="L187" s="76"/>
      <c r="M187" s="79"/>
      <c r="N187" s="76"/>
      <c r="O187" s="76"/>
      <c r="P187" s="76"/>
      <c r="Q187" s="76"/>
      <c r="R187" s="76"/>
      <c r="S187" s="76"/>
      <c r="T187" s="76"/>
      <c r="U187" s="76"/>
      <c r="V187" s="76"/>
      <c r="W187" s="76"/>
      <c r="X187" s="76"/>
      <c r="Y187" s="76"/>
      <c r="Z187" s="76"/>
      <c r="AA187" s="76"/>
      <c r="AB187" s="76"/>
      <c r="AC187" s="76"/>
      <c r="AD187" s="76"/>
      <c r="AE187" s="76"/>
      <c r="AF187" s="76"/>
      <c r="AG187" s="76"/>
      <c r="AH187" s="76"/>
      <c r="AI187" s="76"/>
      <c r="AJ187" s="76"/>
      <c r="AK187" s="76"/>
      <c r="AL187" s="76"/>
      <c r="AM187" s="76"/>
      <c r="AN187" s="76"/>
      <c r="AO187" s="76"/>
      <c r="AP187" s="76"/>
      <c r="AQ187" s="76"/>
      <c r="AR187" s="76"/>
      <c r="AS187" s="76"/>
      <c r="AT187" s="76"/>
      <c r="AU187" s="76"/>
      <c r="AV187" s="76"/>
      <c r="AW187" s="76"/>
      <c r="AX187" s="76"/>
      <c r="AY187" s="76"/>
      <c r="AZ187" s="76"/>
      <c r="BA187" s="76"/>
      <c r="BB187" s="76"/>
      <c r="BC187" s="76"/>
      <c r="BD187" s="76"/>
      <c r="BE187" s="76"/>
      <c r="BF187" s="76"/>
      <c r="BG187" s="76"/>
      <c r="BH187" s="76"/>
      <c r="BI187" s="76"/>
      <c r="BJ187" s="76"/>
      <c r="BK187" s="76"/>
      <c r="BL187" s="76"/>
      <c r="BM187" s="76"/>
      <c r="BN187" s="76"/>
      <c r="BO187" s="76"/>
      <c r="BP187" s="76"/>
      <c r="BQ187" s="76"/>
      <c r="BR187" s="76"/>
      <c r="BS187" s="76"/>
      <c r="BT187" s="76"/>
      <c r="BU187" s="76"/>
      <c r="BV187" s="76"/>
      <c r="BW187" s="76"/>
      <c r="BX187" s="76"/>
      <c r="BY187" s="76"/>
      <c r="BZ187" s="76"/>
      <c r="CA187" s="76"/>
      <c r="CB187" s="76"/>
      <c r="CC187" s="76"/>
      <c r="CD187" s="76"/>
      <c r="CE187" s="76"/>
      <c r="CF187" s="76"/>
      <c r="CG187" s="76"/>
      <c r="CH187" s="76"/>
      <c r="CI187" s="76"/>
      <c r="CJ187" s="76"/>
      <c r="CK187" s="76"/>
      <c r="CL187" s="76"/>
      <c r="CM187" s="76"/>
      <c r="CN187" s="76"/>
      <c r="CO187" s="76"/>
      <c r="CP187" s="76"/>
      <c r="CQ187" s="76"/>
      <c r="CR187" s="76"/>
      <c r="CS187" s="76"/>
      <c r="CT187" s="76"/>
      <c r="CU187" s="76"/>
      <c r="CV187" s="76"/>
      <c r="CW187" s="76"/>
      <c r="CX187" s="76"/>
      <c r="CY187" s="76"/>
      <c r="CZ187" s="76"/>
      <c r="DA187" s="76"/>
      <c r="DB187" s="76"/>
      <c r="DC187" s="76"/>
      <c r="DD187" s="76"/>
      <c r="DE187" s="76"/>
      <c r="DF187" s="76"/>
      <c r="DG187" s="76"/>
      <c r="DH187" s="76"/>
      <c r="DI187" s="76"/>
      <c r="DJ187" s="76"/>
      <c r="DK187" s="76"/>
      <c r="DL187" s="76"/>
      <c r="DM187" s="76"/>
      <c r="DN187" s="76"/>
      <c r="DO187" s="76"/>
      <c r="DP187" s="76"/>
      <c r="DQ187" s="76"/>
      <c r="DR187" s="76"/>
      <c r="DS187" s="76"/>
      <c r="DT187" s="76"/>
      <c r="DU187" s="76"/>
      <c r="DV187" s="76"/>
      <c r="DW187" s="76"/>
      <c r="DX187" s="76"/>
      <c r="DY187" s="76"/>
      <c r="DZ187" s="76"/>
      <c r="EA187" s="76"/>
      <c r="EB187" s="76"/>
      <c r="EC187" s="76"/>
      <c r="ED187" s="76"/>
      <c r="EE187" s="76"/>
      <c r="EF187" s="76"/>
      <c r="EG187" s="76"/>
      <c r="EH187" s="76"/>
      <c r="EI187" s="76"/>
      <c r="EJ187" s="76"/>
      <c r="EK187" s="76"/>
      <c r="EL187" s="76"/>
      <c r="EM187" s="76"/>
      <c r="EN187" s="76"/>
      <c r="EO187" s="76"/>
      <c r="EP187" s="76"/>
      <c r="EQ187" s="76"/>
      <c r="ER187" s="76"/>
      <c r="ES187" s="76"/>
      <c r="ET187" s="76"/>
      <c r="EU187" s="76"/>
      <c r="EV187" s="76"/>
      <c r="EW187" s="76"/>
      <c r="EX187" s="76"/>
      <c r="EY187" s="76"/>
      <c r="EZ187" s="76"/>
      <c r="FA187" s="76"/>
      <c r="FB187" s="76"/>
      <c r="FC187" s="76"/>
      <c r="FD187" s="76"/>
      <c r="FE187" s="76"/>
      <c r="FF187" s="76"/>
      <c r="FG187" s="76"/>
      <c r="FH187" s="76"/>
      <c r="FI187" s="76"/>
      <c r="FJ187" s="76"/>
      <c r="FK187" s="76"/>
      <c r="FL187" s="76"/>
      <c r="FM187" s="76"/>
      <c r="FN187" s="76"/>
      <c r="FO187" s="76"/>
      <c r="FP187" s="76"/>
      <c r="FQ187" s="76"/>
      <c r="FR187" s="76"/>
      <c r="FS187" s="76"/>
      <c r="FT187" s="76"/>
      <c r="FU187" s="76"/>
      <c r="FV187" s="76"/>
      <c r="FW187" s="76"/>
      <c r="FX187" s="76"/>
      <c r="FY187" s="76"/>
      <c r="FZ187" s="76"/>
      <c r="GA187" s="76"/>
      <c r="GB187" s="76"/>
      <c r="GC187" s="76"/>
      <c r="GD187" s="76"/>
      <c r="GE187" s="76"/>
      <c r="GF187" s="76"/>
      <c r="GG187" s="76"/>
      <c r="GH187" s="76"/>
      <c r="GI187" s="76"/>
      <c r="GJ187" s="76"/>
      <c r="GK187" s="76"/>
      <c r="GL187" s="76"/>
      <c r="GM187" s="76"/>
      <c r="GN187" s="76"/>
      <c r="GO187" s="76"/>
      <c r="GP187" s="76"/>
      <c r="GQ187" s="76"/>
      <c r="GR187" s="76"/>
      <c r="GS187" s="76"/>
      <c r="GT187" s="76"/>
      <c r="GU187" s="76"/>
      <c r="GV187" s="76"/>
      <c r="GW187" s="76"/>
      <c r="GX187" s="76"/>
      <c r="GY187" s="76"/>
      <c r="GZ187" s="76"/>
      <c r="HA187" s="76"/>
      <c r="HB187" s="76"/>
      <c r="HC187" s="76"/>
      <c r="HD187" s="76"/>
      <c r="HE187" s="76"/>
      <c r="HF187" s="76"/>
      <c r="HG187" s="76"/>
      <c r="HH187" s="76"/>
      <c r="HI187" s="76"/>
      <c r="HJ187" s="76"/>
      <c r="HK187" s="76"/>
      <c r="HL187" s="76"/>
      <c r="HM187" s="76"/>
      <c r="HN187" s="76"/>
      <c r="HO187" s="76"/>
      <c r="HP187" s="76"/>
      <c r="HQ187" s="76"/>
      <c r="HR187" s="76"/>
      <c r="HS187" s="76"/>
      <c r="HT187" s="76"/>
      <c r="HU187" s="76"/>
      <c r="HV187" s="76"/>
      <c r="HW187" s="76"/>
      <c r="HX187" s="76"/>
      <c r="HY187" s="76"/>
      <c r="HZ187" s="76"/>
      <c r="IA187" s="76"/>
      <c r="IB187" s="76"/>
      <c r="IC187" s="76"/>
      <c r="ID187" s="76"/>
      <c r="IE187" s="76"/>
      <c r="IF187" s="76"/>
      <c r="IG187" s="76"/>
      <c r="IH187" s="76"/>
      <c r="II187" s="76"/>
      <c r="IJ187" s="76"/>
      <c r="IK187" s="76"/>
      <c r="IL187" s="76"/>
      <c r="IM187" s="76"/>
      <c r="IN187" s="76"/>
      <c r="IO187" s="76"/>
      <c r="IP187" s="76"/>
      <c r="IQ187" s="76"/>
      <c r="IR187" s="76"/>
      <c r="IS187" s="76"/>
      <c r="IT187" s="76"/>
      <c r="IU187" s="76"/>
      <c r="IV187" s="76"/>
      <c r="IW187" s="76"/>
      <c r="IX187" s="76"/>
      <c r="IY187" s="76"/>
      <c r="IZ187" s="76"/>
      <c r="JA187" s="76"/>
      <c r="JB187" s="76"/>
      <c r="JC187" s="76"/>
      <c r="JD187" s="76"/>
      <c r="JE187" s="76"/>
      <c r="JF187" s="76"/>
      <c r="JG187" s="76"/>
      <c r="JH187" s="76"/>
      <c r="JI187" s="76"/>
      <c r="JJ187" s="76"/>
      <c r="JK187" s="76"/>
      <c r="JL187" s="76"/>
      <c r="JM187" s="76"/>
      <c r="JN187" s="76"/>
      <c r="JO187" s="76"/>
      <c r="JP187" s="76"/>
      <c r="JQ187" s="76"/>
      <c r="JR187" s="76"/>
      <c r="JS187" s="76"/>
      <c r="JT187" s="76"/>
      <c r="JU187" s="76"/>
      <c r="JV187" s="76"/>
      <c r="JW187" s="76"/>
      <c r="JX187" s="76"/>
      <c r="JY187" s="76"/>
      <c r="JZ187" s="76"/>
      <c r="KA187" s="76"/>
      <c r="KB187" s="76"/>
      <c r="KC187" s="76"/>
      <c r="KD187" s="76"/>
      <c r="KE187" s="76"/>
      <c r="KF187" s="76"/>
      <c r="KG187" s="76"/>
      <c r="KH187" s="76"/>
      <c r="KI187" s="76"/>
      <c r="KJ187" s="76"/>
      <c r="KK187" s="76"/>
      <c r="KL187" s="76"/>
      <c r="KM187" s="76"/>
      <c r="KN187" s="76"/>
      <c r="KO187" s="76"/>
      <c r="KP187" s="76"/>
      <c r="KQ187" s="76"/>
      <c r="KR187" s="76"/>
      <c r="KS187" s="76"/>
      <c r="KT187" s="76"/>
      <c r="KU187" s="76"/>
      <c r="KV187" s="76"/>
      <c r="KW187" s="76"/>
      <c r="KX187" s="76"/>
      <c r="KY187" s="76"/>
      <c r="KZ187" s="76"/>
      <c r="LA187" s="76"/>
      <c r="LB187" s="76"/>
      <c r="LC187" s="76"/>
      <c r="LD187" s="76"/>
      <c r="LE187" s="76"/>
      <c r="LF187" s="76"/>
      <c r="LG187" s="76"/>
      <c r="LH187" s="76"/>
      <c r="LI187" s="76"/>
      <c r="LJ187" s="76"/>
      <c r="LK187" s="76"/>
      <c r="LL187" s="76"/>
      <c r="LM187" s="76"/>
      <c r="LN187" s="76"/>
      <c r="LO187" s="76"/>
      <c r="LP187" s="76"/>
      <c r="LQ187" s="76"/>
      <c r="LR187" s="76"/>
      <c r="LS187" s="76"/>
      <c r="LT187" s="76"/>
      <c r="LU187" s="76"/>
      <c r="LV187" s="76"/>
      <c r="LW187" s="76"/>
      <c r="LX187" s="76"/>
      <c r="LY187" s="76"/>
      <c r="LZ187" s="76"/>
      <c r="MA187" s="76"/>
      <c r="MB187" s="76"/>
      <c r="MC187" s="76"/>
      <c r="MD187" s="76"/>
      <c r="ME187" s="76"/>
      <c r="MF187" s="76"/>
      <c r="MG187" s="76"/>
      <c r="MH187" s="76"/>
      <c r="MI187" s="76"/>
      <c r="MJ187" s="76"/>
      <c r="MK187" s="76"/>
      <c r="ML187" s="76"/>
      <c r="MM187" s="76"/>
      <c r="MN187" s="76"/>
      <c r="MO187" s="76"/>
      <c r="MP187" s="76"/>
      <c r="MQ187" s="76"/>
      <c r="MR187" s="76"/>
      <c r="MS187" s="76"/>
      <c r="MT187" s="76"/>
      <c r="MU187" s="76"/>
      <c r="MV187" s="76"/>
      <c r="MW187" s="76"/>
      <c r="MX187" s="76"/>
      <c r="MY187" s="76"/>
      <c r="MZ187" s="76"/>
      <c r="NA187" s="76"/>
      <c r="NB187" s="76"/>
      <c r="NC187" s="76"/>
      <c r="ND187" s="76"/>
      <c r="NE187" s="76"/>
      <c r="NF187" s="76"/>
      <c r="NG187" s="76"/>
      <c r="NH187" s="76"/>
      <c r="NI187" s="76"/>
      <c r="NJ187" s="76"/>
      <c r="NK187" s="76"/>
      <c r="NL187" s="76"/>
      <c r="NM187" s="76"/>
      <c r="NN187" s="76"/>
      <c r="NO187" s="76"/>
      <c r="NP187" s="76"/>
      <c r="NQ187" s="76"/>
      <c r="NR187" s="76"/>
      <c r="NS187" s="76"/>
      <c r="NT187" s="76"/>
      <c r="NU187" s="76"/>
      <c r="NV187" s="76"/>
      <c r="NW187" s="76"/>
      <c r="NX187" s="76"/>
      <c r="NY187" s="76"/>
      <c r="NZ187" s="76"/>
      <c r="OA187" s="76"/>
      <c r="OB187" s="76"/>
      <c r="OC187" s="76"/>
      <c r="OD187" s="76"/>
      <c r="OE187" s="76"/>
      <c r="OF187" s="76"/>
      <c r="OG187" s="76"/>
      <c r="OH187" s="76"/>
      <c r="OI187" s="76"/>
      <c r="OJ187" s="76"/>
      <c r="OK187" s="76"/>
      <c r="OL187" s="76"/>
      <c r="OM187" s="76"/>
      <c r="ON187" s="76"/>
      <c r="OO187" s="76"/>
      <c r="OP187" s="76"/>
      <c r="OQ187" s="76"/>
      <c r="OR187" s="76"/>
      <c r="OS187" s="76"/>
      <c r="OT187" s="76"/>
      <c r="OU187" s="76"/>
      <c r="OV187" s="76"/>
      <c r="OW187" s="76"/>
      <c r="OX187" s="76"/>
      <c r="OY187" s="76"/>
      <c r="OZ187" s="76"/>
      <c r="PA187" s="76"/>
      <c r="PB187" s="76"/>
      <c r="PC187" s="76"/>
      <c r="PD187" s="76"/>
      <c r="PE187" s="76"/>
      <c r="PF187" s="76"/>
      <c r="PG187" s="76"/>
      <c r="PH187" s="76"/>
      <c r="PI187" s="76"/>
      <c r="PJ187" s="76"/>
      <c r="PK187" s="76"/>
      <c r="PL187" s="76"/>
      <c r="PM187" s="76"/>
      <c r="PN187" s="76"/>
      <c r="PO187" s="76"/>
      <c r="PP187" s="76"/>
      <c r="PQ187" s="76"/>
      <c r="PR187" s="76"/>
      <c r="PS187" s="76"/>
      <c r="PT187" s="76"/>
      <c r="PU187" s="76"/>
      <c r="PV187" s="76"/>
      <c r="PW187" s="76"/>
      <c r="PX187" s="76"/>
      <c r="PY187" s="76"/>
      <c r="PZ187" s="76"/>
      <c r="QA187" s="76"/>
      <c r="QB187" s="76"/>
      <c r="QC187" s="76"/>
      <c r="QD187" s="76"/>
      <c r="QE187" s="76"/>
      <c r="QF187" s="76"/>
      <c r="QG187" s="76"/>
      <c r="QH187" s="76"/>
      <c r="QI187" s="76"/>
      <c r="QJ187" s="76"/>
      <c r="QK187" s="76"/>
      <c r="QL187" s="76"/>
      <c r="QM187" s="76"/>
      <c r="QN187" s="76"/>
      <c r="QO187" s="76"/>
      <c r="QP187" s="76"/>
      <c r="QQ187" s="76"/>
      <c r="QR187" s="76"/>
      <c r="QS187" s="76"/>
      <c r="QT187" s="76"/>
      <c r="QU187" s="76"/>
      <c r="QV187" s="76"/>
      <c r="QW187" s="76"/>
      <c r="QX187" s="76"/>
      <c r="QY187" s="76"/>
      <c r="QZ187" s="76"/>
      <c r="RA187" s="76"/>
      <c r="RB187" s="76"/>
      <c r="RC187" s="76"/>
      <c r="RD187" s="76"/>
      <c r="RE187" s="76"/>
      <c r="RF187" s="76"/>
      <c r="RG187" s="76"/>
      <c r="RH187" s="76"/>
      <c r="RI187" s="76"/>
      <c r="RJ187" s="76"/>
      <c r="RK187" s="76"/>
      <c r="RL187" s="76"/>
      <c r="RM187" s="76"/>
      <c r="RN187" s="76"/>
      <c r="RO187" s="76"/>
      <c r="RP187" s="76"/>
      <c r="RQ187" s="76"/>
      <c r="RR187" s="76"/>
      <c r="RS187" s="76"/>
      <c r="RT187" s="76"/>
      <c r="RU187" s="76"/>
      <c r="RV187" s="76"/>
      <c r="RW187" s="76"/>
      <c r="RX187" s="76"/>
      <c r="RY187" s="76"/>
      <c r="RZ187" s="76"/>
      <c r="SA187" s="76"/>
      <c r="SB187" s="76"/>
      <c r="SC187" s="76"/>
      <c r="SD187" s="76"/>
      <c r="SE187" s="76"/>
      <c r="SF187" s="76"/>
      <c r="SG187" s="76"/>
      <c r="SH187" s="76"/>
      <c r="SI187" s="76"/>
      <c r="SJ187" s="76"/>
      <c r="SK187" s="76"/>
      <c r="SL187" s="76"/>
      <c r="SM187" s="76"/>
      <c r="SN187" s="76"/>
      <c r="SO187" s="76"/>
      <c r="SP187" s="76"/>
      <c r="SQ187" s="76"/>
      <c r="SR187" s="76"/>
      <c r="SS187" s="76"/>
      <c r="ST187" s="76"/>
      <c r="SU187" s="76"/>
      <c r="SV187" s="76"/>
      <c r="SW187" s="76"/>
      <c r="SX187" s="76"/>
      <c r="SY187" s="76"/>
      <c r="SZ187" s="76"/>
      <c r="TA187" s="76"/>
      <c r="TB187" s="76"/>
      <c r="TC187" s="76"/>
      <c r="TD187" s="76"/>
      <c r="TE187" s="76"/>
      <c r="TF187" s="76"/>
      <c r="TG187" s="76"/>
      <c r="TH187" s="76"/>
      <c r="TI187" s="76"/>
      <c r="TJ187" s="76"/>
      <c r="TK187" s="76"/>
      <c r="TL187" s="76"/>
      <c r="TM187" s="76"/>
      <c r="TN187" s="76"/>
      <c r="TO187" s="76"/>
      <c r="TP187" s="76"/>
      <c r="TQ187" s="76"/>
      <c r="TR187" s="76"/>
      <c r="TS187" s="76"/>
      <c r="TT187" s="76"/>
      <c r="TU187" s="76"/>
      <c r="TV187" s="76"/>
      <c r="TW187" s="76"/>
      <c r="TX187" s="76"/>
      <c r="TY187" s="76"/>
      <c r="TZ187" s="76"/>
      <c r="UA187" s="76"/>
      <c r="UB187" s="76"/>
      <c r="UC187" s="76"/>
      <c r="UD187" s="76"/>
      <c r="UE187" s="76"/>
      <c r="UF187" s="76"/>
      <c r="UG187" s="76"/>
      <c r="UH187" s="76"/>
      <c r="UI187" s="76"/>
      <c r="UJ187" s="76"/>
      <c r="UK187" s="76"/>
      <c r="UL187" s="76"/>
      <c r="UM187" s="76"/>
      <c r="UN187" s="76"/>
      <c r="UO187" s="76"/>
      <c r="UP187" s="76"/>
      <c r="UQ187" s="76"/>
      <c r="UR187" s="76"/>
      <c r="US187" s="76"/>
      <c r="UT187" s="76"/>
      <c r="UU187" s="76"/>
      <c r="UV187" s="76"/>
      <c r="UW187" s="76"/>
      <c r="UX187" s="76"/>
      <c r="UY187" s="76"/>
      <c r="UZ187" s="76"/>
      <c r="VA187" s="76"/>
      <c r="VB187" s="76"/>
      <c r="VC187" s="76"/>
      <c r="VD187" s="76"/>
      <c r="VE187" s="76"/>
      <c r="VF187" s="76"/>
      <c r="VG187" s="76"/>
      <c r="VH187" s="76"/>
      <c r="VI187" s="76"/>
      <c r="VJ187" s="76"/>
      <c r="VK187" s="76"/>
      <c r="VL187" s="76"/>
      <c r="VM187" s="76"/>
      <c r="VN187" s="76"/>
      <c r="VO187" s="76"/>
      <c r="VP187" s="76"/>
      <c r="VQ187" s="76"/>
      <c r="VR187" s="76"/>
      <c r="VS187" s="76"/>
      <c r="VT187" s="76"/>
      <c r="VU187" s="76"/>
      <c r="VV187" s="76"/>
      <c r="VW187" s="76"/>
      <c r="VX187" s="76"/>
      <c r="VY187" s="76"/>
      <c r="VZ187" s="76"/>
      <c r="WA187" s="76"/>
      <c r="WB187" s="76"/>
      <c r="WC187" s="76"/>
      <c r="WD187" s="76"/>
      <c r="WE187" s="76"/>
      <c r="WF187" s="76"/>
      <c r="WG187" s="76"/>
      <c r="WH187" s="76"/>
      <c r="WI187" s="76"/>
      <c r="WJ187" s="76"/>
      <c r="WK187" s="76"/>
      <c r="WL187" s="76"/>
      <c r="WM187" s="76"/>
      <c r="WN187" s="76"/>
      <c r="WO187" s="76"/>
      <c r="WP187" s="76"/>
      <c r="WQ187" s="76"/>
      <c r="WR187" s="76"/>
      <c r="WS187" s="76"/>
      <c r="WT187" s="76"/>
      <c r="WU187" s="76"/>
      <c r="WV187" s="76"/>
      <c r="WW187" s="76"/>
      <c r="WX187" s="76"/>
      <c r="WY187" s="76"/>
      <c r="WZ187" s="76"/>
      <c r="XA187" s="76"/>
      <c r="XB187" s="76"/>
      <c r="XC187" s="76"/>
      <c r="XD187" s="76"/>
      <c r="XE187" s="76"/>
      <c r="XF187" s="76"/>
      <c r="XG187" s="76"/>
      <c r="XH187" s="76"/>
      <c r="XI187" s="76"/>
      <c r="XJ187" s="76"/>
      <c r="XK187" s="76"/>
      <c r="XL187" s="76"/>
      <c r="XM187" s="76"/>
      <c r="XN187" s="76"/>
      <c r="XO187" s="76"/>
      <c r="XP187" s="76"/>
      <c r="XQ187" s="76"/>
      <c r="XR187" s="76"/>
      <c r="XS187" s="76"/>
      <c r="XT187" s="76"/>
      <c r="XU187" s="76"/>
      <c r="XV187" s="76"/>
      <c r="XW187" s="76"/>
      <c r="XX187" s="76"/>
      <c r="XY187" s="76"/>
      <c r="XZ187" s="76"/>
      <c r="YA187" s="76"/>
      <c r="YB187" s="76"/>
      <c r="YC187" s="76"/>
      <c r="YD187" s="76"/>
      <c r="YE187" s="76"/>
      <c r="YF187" s="76"/>
      <c r="YG187" s="76"/>
      <c r="YH187" s="76"/>
      <c r="YI187" s="76"/>
      <c r="YJ187" s="76"/>
      <c r="YK187" s="76"/>
      <c r="YL187" s="76"/>
      <c r="YM187" s="76"/>
      <c r="YN187" s="76"/>
      <c r="YO187" s="76"/>
      <c r="YP187" s="76"/>
      <c r="YQ187" s="76"/>
      <c r="YR187" s="76"/>
      <c r="YS187" s="76"/>
      <c r="YT187" s="76"/>
      <c r="YU187" s="76"/>
      <c r="YV187" s="76"/>
      <c r="YW187" s="76"/>
      <c r="YX187" s="76"/>
      <c r="YY187" s="76"/>
      <c r="YZ187" s="76"/>
      <c r="ZA187" s="76"/>
      <c r="ZB187" s="76"/>
      <c r="ZC187" s="76"/>
      <c r="ZD187" s="76"/>
      <c r="ZE187" s="76"/>
      <c r="ZF187" s="76"/>
      <c r="ZG187" s="76"/>
      <c r="ZH187" s="76"/>
      <c r="ZI187" s="76"/>
      <c r="ZJ187" s="76"/>
      <c r="ZK187" s="76"/>
      <c r="ZL187" s="76"/>
      <c r="ZM187" s="76"/>
      <c r="ZN187" s="76"/>
      <c r="ZO187" s="76"/>
      <c r="ZP187" s="76"/>
      <c r="ZQ187" s="76"/>
      <c r="ZR187" s="76"/>
      <c r="ZS187" s="76"/>
      <c r="ZT187" s="76"/>
      <c r="ZU187" s="76"/>
      <c r="ZV187" s="76"/>
      <c r="ZW187" s="76"/>
      <c r="ZX187" s="76"/>
      <c r="ZY187" s="76"/>
      <c r="ZZ187" s="76"/>
      <c r="AAA187" s="76"/>
      <c r="AAB187" s="76"/>
      <c r="AAC187" s="76"/>
      <c r="AAD187" s="76"/>
      <c r="AAE187" s="76"/>
      <c r="AAF187" s="76"/>
      <c r="AAG187" s="76"/>
      <c r="AAH187" s="76"/>
      <c r="AAI187" s="76"/>
      <c r="AAJ187" s="76"/>
      <c r="AAK187" s="76"/>
      <c r="AAL187" s="76"/>
      <c r="AAM187" s="76"/>
      <c r="AAN187" s="76"/>
      <c r="AAO187" s="76"/>
      <c r="AAP187" s="76"/>
      <c r="AAQ187" s="76"/>
      <c r="AAR187" s="76"/>
      <c r="AAS187" s="76"/>
      <c r="AAT187" s="76"/>
      <c r="AAU187" s="76"/>
      <c r="AAV187" s="76"/>
      <c r="AAW187" s="76"/>
      <c r="AAX187" s="76"/>
      <c r="AAY187" s="76"/>
      <c r="AAZ187" s="76"/>
      <c r="ABA187" s="76"/>
      <c r="ABB187" s="76"/>
      <c r="ABC187" s="76"/>
      <c r="ABD187" s="76"/>
      <c r="ABE187" s="76"/>
      <c r="ABF187" s="76"/>
      <c r="ABG187" s="76"/>
      <c r="ABH187" s="76"/>
      <c r="ABI187" s="76"/>
      <c r="ABJ187" s="76"/>
      <c r="ABK187" s="76"/>
      <c r="ABL187" s="76"/>
      <c r="ABM187" s="76"/>
      <c r="ABN187" s="76"/>
      <c r="ABO187" s="76"/>
      <c r="ABP187" s="76"/>
      <c r="ABQ187" s="76"/>
      <c r="ABR187" s="76"/>
      <c r="ABS187" s="76"/>
      <c r="ABT187" s="76"/>
      <c r="ABU187" s="76"/>
      <c r="ABV187" s="76"/>
      <c r="ABW187" s="76"/>
      <c r="ABX187" s="76"/>
      <c r="ABY187" s="76"/>
      <c r="ABZ187" s="76"/>
      <c r="ACA187" s="76"/>
      <c r="ACB187" s="76"/>
      <c r="ACC187" s="76"/>
      <c r="ACD187" s="76"/>
      <c r="ACE187" s="76"/>
      <c r="ACF187" s="76"/>
      <c r="ACG187" s="76"/>
      <c r="ACH187" s="76"/>
      <c r="ACI187" s="76"/>
      <c r="ACJ187" s="76"/>
      <c r="ACK187" s="76"/>
      <c r="ACL187" s="76"/>
      <c r="ACM187" s="76"/>
      <c r="ACN187" s="76"/>
      <c r="ACO187" s="76"/>
      <c r="ACP187" s="76"/>
      <c r="ACQ187" s="76"/>
      <c r="ACR187" s="76"/>
      <c r="ACS187" s="76"/>
      <c r="ACT187" s="76"/>
      <c r="ACU187" s="76"/>
      <c r="ACV187" s="76"/>
      <c r="ACW187" s="76"/>
      <c r="ACX187" s="76"/>
      <c r="ACY187" s="76"/>
      <c r="ACZ187" s="76"/>
      <c r="ADA187" s="76"/>
      <c r="ADB187" s="76"/>
      <c r="ADC187" s="76"/>
      <c r="ADD187" s="76"/>
      <c r="ADE187" s="76"/>
      <c r="ADF187" s="76"/>
      <c r="ADG187" s="76"/>
      <c r="ADH187" s="76"/>
      <c r="ADI187" s="76"/>
      <c r="ADJ187" s="76"/>
      <c r="ADK187" s="76"/>
      <c r="ADL187" s="76"/>
      <c r="ADM187" s="76"/>
      <c r="ADN187" s="76"/>
      <c r="ADO187" s="76"/>
      <c r="ADP187" s="76"/>
      <c r="ADQ187" s="76"/>
      <c r="ADR187" s="76"/>
      <c r="ADS187" s="76"/>
      <c r="ADT187" s="76"/>
      <c r="ADU187" s="76"/>
      <c r="ADV187" s="76"/>
      <c r="ADW187" s="76"/>
      <c r="ADX187" s="76"/>
      <c r="ADY187" s="76"/>
      <c r="ADZ187" s="76"/>
      <c r="AEA187" s="76"/>
      <c r="AEB187" s="76"/>
      <c r="AEC187" s="76"/>
      <c r="AED187" s="76"/>
      <c r="AEE187" s="76"/>
      <c r="AEF187" s="76"/>
      <c r="AEG187" s="76"/>
      <c r="AEH187" s="76"/>
      <c r="AEI187" s="76"/>
      <c r="AEJ187" s="76"/>
      <c r="AEK187" s="76"/>
      <c r="AEL187" s="76"/>
      <c r="AEM187" s="76"/>
      <c r="AEN187" s="76"/>
      <c r="AEO187" s="76"/>
      <c r="AEP187" s="76"/>
      <c r="AEQ187" s="76"/>
      <c r="AER187" s="76"/>
      <c r="AES187" s="76"/>
      <c r="AET187" s="76"/>
      <c r="AEU187" s="76"/>
      <c r="AEV187" s="76"/>
      <c r="AEW187" s="76"/>
      <c r="AEX187" s="76"/>
      <c r="AEY187" s="76"/>
      <c r="AEZ187" s="76"/>
      <c r="AFA187" s="76"/>
      <c r="AFB187" s="76"/>
      <c r="AFC187" s="76"/>
      <c r="AFD187" s="76"/>
      <c r="AFE187" s="76"/>
      <c r="AFF187" s="76"/>
      <c r="AFG187" s="76"/>
      <c r="AFH187" s="76"/>
      <c r="AFI187" s="76"/>
      <c r="AFJ187" s="76"/>
      <c r="AFK187" s="76"/>
      <c r="AFL187" s="76"/>
      <c r="AFM187" s="76"/>
      <c r="AFN187" s="76"/>
      <c r="AFO187" s="76"/>
      <c r="AFP187" s="76"/>
      <c r="AFQ187" s="76"/>
      <c r="AFR187" s="76"/>
      <c r="AFS187" s="76"/>
      <c r="AFT187" s="76"/>
      <c r="AFU187" s="76"/>
      <c r="AFV187" s="76"/>
      <c r="AFW187" s="76"/>
      <c r="AFX187" s="76"/>
      <c r="AFY187" s="76"/>
      <c r="AFZ187" s="76"/>
      <c r="AGA187" s="76"/>
      <c r="AGB187" s="76"/>
      <c r="AGC187" s="76"/>
      <c r="AGD187" s="76"/>
      <c r="AGE187" s="76"/>
      <c r="AGF187" s="76"/>
      <c r="AGG187" s="76"/>
      <c r="AGH187" s="76"/>
      <c r="AGI187" s="76"/>
      <c r="AGJ187" s="76"/>
      <c r="AGK187" s="76"/>
      <c r="AGL187" s="76"/>
      <c r="AGM187" s="76"/>
      <c r="AGN187" s="76"/>
      <c r="AGO187" s="76"/>
      <c r="AGP187" s="76"/>
      <c r="AGQ187" s="76"/>
      <c r="AGR187" s="76"/>
      <c r="AGS187" s="76"/>
      <c r="AGT187" s="76"/>
      <c r="AGU187" s="76"/>
      <c r="AGV187" s="76"/>
      <c r="AGW187" s="76"/>
      <c r="AGX187" s="76"/>
      <c r="AGY187" s="76"/>
      <c r="AGZ187" s="76"/>
      <c r="AHA187" s="76"/>
      <c r="AHB187" s="76"/>
      <c r="AHC187" s="76"/>
      <c r="AHD187" s="76"/>
      <c r="AHE187" s="76"/>
      <c r="AHF187" s="76"/>
      <c r="AHG187" s="76"/>
      <c r="AHH187" s="76"/>
      <c r="AHI187" s="76"/>
      <c r="AHJ187" s="76"/>
      <c r="AHK187" s="76"/>
      <c r="AHL187" s="76"/>
      <c r="AHM187" s="76"/>
      <c r="AHN187" s="76"/>
      <c r="AHO187" s="76"/>
      <c r="AHP187" s="76"/>
      <c r="AHQ187" s="76"/>
      <c r="AHR187" s="76"/>
      <c r="AHS187" s="76"/>
      <c r="AHT187" s="76"/>
      <c r="AHU187" s="76"/>
      <c r="AHV187" s="76"/>
      <c r="AHW187" s="76"/>
      <c r="AHX187" s="76"/>
      <c r="AHY187" s="76"/>
      <c r="AHZ187" s="76"/>
      <c r="AIA187" s="76"/>
      <c r="AIB187" s="76"/>
      <c r="AIC187" s="76"/>
      <c r="AID187" s="76"/>
      <c r="AIE187" s="76"/>
      <c r="AIF187" s="76"/>
      <c r="AIG187" s="76"/>
      <c r="AIH187" s="76"/>
      <c r="AII187" s="76"/>
      <c r="AIJ187" s="76"/>
      <c r="AIK187" s="76"/>
      <c r="AIL187" s="76"/>
      <c r="AIM187" s="76"/>
      <c r="AIN187" s="76"/>
      <c r="AIO187" s="76"/>
      <c r="AIP187" s="76"/>
      <c r="AIQ187" s="76"/>
      <c r="AIR187" s="76"/>
      <c r="AIS187" s="76"/>
      <c r="AIT187" s="76"/>
      <c r="AIU187" s="76"/>
      <c r="AIV187" s="76"/>
      <c r="AIW187" s="76"/>
      <c r="AIX187" s="76"/>
      <c r="AIY187" s="76"/>
      <c r="AIZ187" s="76"/>
      <c r="AJA187" s="76"/>
      <c r="AJB187" s="76"/>
      <c r="AJC187" s="76"/>
      <c r="AJD187" s="76"/>
      <c r="AJE187" s="76"/>
      <c r="AJF187" s="76"/>
      <c r="AJG187" s="76"/>
      <c r="AJH187" s="76"/>
      <c r="AJI187" s="76"/>
      <c r="AJJ187" s="76"/>
      <c r="AJK187" s="76"/>
      <c r="AJL187" s="76"/>
      <c r="AJM187" s="76"/>
      <c r="AJN187" s="76"/>
      <c r="AJO187" s="76"/>
      <c r="AJP187" s="76"/>
      <c r="AJQ187" s="76"/>
      <c r="AJR187" s="76"/>
      <c r="AJS187" s="76"/>
      <c r="AJT187" s="76"/>
      <c r="AJU187" s="76"/>
      <c r="AJV187" s="76"/>
      <c r="AJW187" s="76"/>
      <c r="AJX187" s="76"/>
      <c r="AJY187" s="76"/>
      <c r="AJZ187" s="76"/>
      <c r="AKA187" s="76"/>
      <c r="AKB187" s="76"/>
      <c r="AKC187" s="76"/>
      <c r="AKD187" s="76"/>
      <c r="AKE187" s="76"/>
      <c r="AKF187" s="76"/>
      <c r="AKG187" s="76"/>
      <c r="AKH187" s="76"/>
      <c r="AKI187" s="76"/>
      <c r="AKJ187" s="76"/>
      <c r="AKK187" s="76"/>
      <c r="AKL187" s="76"/>
      <c r="AKM187" s="76"/>
      <c r="AKN187" s="76"/>
      <c r="AKO187" s="76"/>
      <c r="AKP187" s="76"/>
      <c r="AKQ187" s="76"/>
      <c r="AKR187" s="76"/>
      <c r="AKS187" s="76"/>
      <c r="AKT187" s="76"/>
      <c r="AKU187" s="76"/>
      <c r="AKV187" s="76"/>
      <c r="AKW187" s="76"/>
      <c r="AKX187" s="76"/>
      <c r="AKY187" s="76"/>
      <c r="AKZ187" s="76"/>
      <c r="ALA187" s="76"/>
      <c r="ALB187" s="76"/>
      <c r="ALC187" s="76"/>
      <c r="ALD187" s="76"/>
      <c r="ALE187" s="76"/>
      <c r="ALF187" s="76"/>
      <c r="ALG187" s="76"/>
      <c r="ALH187" s="76"/>
      <c r="ALI187" s="76"/>
      <c r="ALJ187" s="76"/>
      <c r="ALK187" s="76"/>
      <c r="ALL187" s="76"/>
      <c r="ALM187" s="76"/>
      <c r="ALN187" s="76"/>
      <c r="ALO187" s="76"/>
      <c r="ALP187" s="76"/>
      <c r="ALQ187" s="76"/>
      <c r="ALR187" s="76"/>
      <c r="ALS187" s="76"/>
      <c r="ALT187" s="76"/>
      <c r="ALU187" s="76"/>
      <c r="ALV187" s="76"/>
      <c r="ALW187" s="76"/>
      <c r="ALX187" s="76"/>
      <c r="ALY187" s="76"/>
      <c r="ALZ187" s="76"/>
      <c r="AMA187" s="76"/>
      <c r="AMB187" s="76"/>
      <c r="AMC187" s="76"/>
      <c r="AMD187" s="76"/>
      <c r="AME187" s="76"/>
    </row>
    <row r="188" spans="1:1019" s="77" customFormat="1">
      <c r="A188" s="49" t="s">
        <v>224</v>
      </c>
      <c r="B188" s="49"/>
      <c r="C188" s="49"/>
      <c r="D188" s="50" t="s">
        <v>34</v>
      </c>
      <c r="E188" s="49"/>
      <c r="F188" s="62"/>
      <c r="G188" s="51"/>
      <c r="H188" s="51"/>
      <c r="I188" s="51"/>
      <c r="J188" s="51">
        <f>J189+J196</f>
        <v>6565001.959999999</v>
      </c>
      <c r="K188" s="76"/>
      <c r="L188" s="76"/>
      <c r="M188" s="76"/>
      <c r="N188" s="76"/>
      <c r="O188" s="76"/>
      <c r="P188" s="76"/>
      <c r="Q188" s="76"/>
      <c r="R188" s="76"/>
      <c r="S188" s="76"/>
      <c r="T188" s="76"/>
      <c r="U188" s="76"/>
      <c r="V188" s="76"/>
      <c r="W188" s="76"/>
      <c r="X188" s="76"/>
      <c r="Y188" s="76"/>
      <c r="Z188" s="76"/>
      <c r="AA188" s="76"/>
      <c r="AB188" s="76"/>
      <c r="AC188" s="76"/>
      <c r="AD188" s="76"/>
      <c r="AE188" s="76"/>
      <c r="AF188" s="76"/>
      <c r="AG188" s="76"/>
      <c r="AH188" s="76"/>
      <c r="AI188" s="76"/>
      <c r="AJ188" s="76"/>
      <c r="AK188" s="76"/>
      <c r="AL188" s="76"/>
      <c r="AM188" s="76"/>
      <c r="AN188" s="76"/>
      <c r="AO188" s="76"/>
      <c r="AP188" s="76"/>
      <c r="AQ188" s="76"/>
      <c r="AR188" s="76"/>
      <c r="AS188" s="76"/>
      <c r="AT188" s="76"/>
      <c r="AU188" s="76"/>
      <c r="AV188" s="76"/>
      <c r="AW188" s="76"/>
      <c r="AX188" s="76"/>
      <c r="AY188" s="76"/>
      <c r="AZ188" s="76"/>
      <c r="BA188" s="76"/>
      <c r="BB188" s="76"/>
      <c r="BC188" s="76"/>
      <c r="BD188" s="76"/>
      <c r="BE188" s="76"/>
      <c r="BF188" s="76"/>
      <c r="BG188" s="76"/>
      <c r="BH188" s="76"/>
      <c r="BI188" s="76"/>
      <c r="BJ188" s="76"/>
      <c r="BK188" s="76"/>
      <c r="BL188" s="76"/>
      <c r="BM188" s="76"/>
      <c r="BN188" s="76"/>
      <c r="BO188" s="76"/>
      <c r="BP188" s="76"/>
      <c r="BQ188" s="76"/>
      <c r="BR188" s="76"/>
      <c r="BS188" s="76"/>
      <c r="BT188" s="76"/>
      <c r="BU188" s="76"/>
      <c r="BV188" s="76"/>
      <c r="BW188" s="76"/>
      <c r="BX188" s="76"/>
      <c r="BY188" s="76"/>
      <c r="BZ188" s="76"/>
      <c r="CA188" s="76"/>
      <c r="CB188" s="76"/>
      <c r="CC188" s="76"/>
      <c r="CD188" s="76"/>
      <c r="CE188" s="76"/>
      <c r="CF188" s="76"/>
      <c r="CG188" s="76"/>
      <c r="CH188" s="76"/>
      <c r="CI188" s="76"/>
      <c r="CJ188" s="76"/>
      <c r="CK188" s="76"/>
      <c r="CL188" s="76"/>
      <c r="CM188" s="76"/>
      <c r="CN188" s="76"/>
      <c r="CO188" s="76"/>
      <c r="CP188" s="76"/>
      <c r="CQ188" s="76"/>
      <c r="CR188" s="76"/>
      <c r="CS188" s="76"/>
      <c r="CT188" s="76"/>
      <c r="CU188" s="76"/>
      <c r="CV188" s="76"/>
      <c r="CW188" s="76"/>
      <c r="CX188" s="76"/>
      <c r="CY188" s="76"/>
      <c r="CZ188" s="76"/>
      <c r="DA188" s="76"/>
      <c r="DB188" s="76"/>
      <c r="DC188" s="76"/>
      <c r="DD188" s="76"/>
      <c r="DE188" s="76"/>
      <c r="DF188" s="76"/>
      <c r="DG188" s="76"/>
      <c r="DH188" s="76"/>
      <c r="DI188" s="76"/>
      <c r="DJ188" s="76"/>
      <c r="DK188" s="76"/>
      <c r="DL188" s="76"/>
      <c r="DM188" s="76"/>
      <c r="DN188" s="76"/>
      <c r="DO188" s="76"/>
      <c r="DP188" s="76"/>
      <c r="DQ188" s="76"/>
      <c r="DR188" s="76"/>
      <c r="DS188" s="76"/>
      <c r="DT188" s="76"/>
      <c r="DU188" s="76"/>
      <c r="DV188" s="76"/>
      <c r="DW188" s="76"/>
      <c r="DX188" s="76"/>
      <c r="DY188" s="76"/>
      <c r="DZ188" s="76"/>
      <c r="EA188" s="76"/>
      <c r="EB188" s="76"/>
      <c r="EC188" s="76"/>
      <c r="ED188" s="76"/>
      <c r="EE188" s="76"/>
      <c r="EF188" s="76"/>
      <c r="EG188" s="76"/>
      <c r="EH188" s="76"/>
      <c r="EI188" s="76"/>
      <c r="EJ188" s="76"/>
      <c r="EK188" s="76"/>
      <c r="EL188" s="76"/>
      <c r="EM188" s="76"/>
      <c r="EN188" s="76"/>
      <c r="EO188" s="76"/>
      <c r="EP188" s="76"/>
      <c r="EQ188" s="76"/>
      <c r="ER188" s="76"/>
      <c r="ES188" s="76"/>
      <c r="ET188" s="76"/>
      <c r="EU188" s="76"/>
      <c r="EV188" s="76"/>
      <c r="EW188" s="76"/>
      <c r="EX188" s="76"/>
      <c r="EY188" s="76"/>
      <c r="EZ188" s="76"/>
      <c r="FA188" s="76"/>
      <c r="FB188" s="76"/>
      <c r="FC188" s="76"/>
      <c r="FD188" s="76"/>
      <c r="FE188" s="76"/>
      <c r="FF188" s="76"/>
      <c r="FG188" s="76"/>
      <c r="FH188" s="76"/>
      <c r="FI188" s="76"/>
      <c r="FJ188" s="76"/>
      <c r="FK188" s="76"/>
      <c r="FL188" s="76"/>
      <c r="FM188" s="76"/>
      <c r="FN188" s="76"/>
      <c r="FO188" s="76"/>
      <c r="FP188" s="76"/>
      <c r="FQ188" s="76"/>
      <c r="FR188" s="76"/>
      <c r="FS188" s="76"/>
      <c r="FT188" s="76"/>
      <c r="FU188" s="76"/>
      <c r="FV188" s="76"/>
      <c r="FW188" s="76"/>
      <c r="FX188" s="76"/>
      <c r="FY188" s="76"/>
      <c r="FZ188" s="76"/>
      <c r="GA188" s="76"/>
      <c r="GB188" s="76"/>
      <c r="GC188" s="76"/>
      <c r="GD188" s="76"/>
      <c r="GE188" s="76"/>
      <c r="GF188" s="76"/>
      <c r="GG188" s="76"/>
      <c r="GH188" s="76"/>
      <c r="GI188" s="76"/>
      <c r="GJ188" s="76"/>
      <c r="GK188" s="76"/>
      <c r="GL188" s="76"/>
      <c r="GM188" s="76"/>
      <c r="GN188" s="76"/>
      <c r="GO188" s="76"/>
      <c r="GP188" s="76"/>
      <c r="GQ188" s="76"/>
      <c r="GR188" s="76"/>
      <c r="GS188" s="76"/>
      <c r="GT188" s="76"/>
      <c r="GU188" s="76"/>
      <c r="GV188" s="76"/>
      <c r="GW188" s="76"/>
      <c r="GX188" s="76"/>
      <c r="GY188" s="76"/>
      <c r="GZ188" s="76"/>
      <c r="HA188" s="76"/>
      <c r="HB188" s="76"/>
      <c r="HC188" s="76"/>
      <c r="HD188" s="76"/>
      <c r="HE188" s="76"/>
      <c r="HF188" s="76"/>
      <c r="HG188" s="76"/>
      <c r="HH188" s="76"/>
      <c r="HI188" s="76"/>
      <c r="HJ188" s="76"/>
      <c r="HK188" s="76"/>
      <c r="HL188" s="76"/>
      <c r="HM188" s="76"/>
      <c r="HN188" s="76"/>
      <c r="HO188" s="76"/>
      <c r="HP188" s="76"/>
      <c r="HQ188" s="76"/>
      <c r="HR188" s="76"/>
      <c r="HS188" s="76"/>
      <c r="HT188" s="76"/>
      <c r="HU188" s="76"/>
      <c r="HV188" s="76"/>
      <c r="HW188" s="76"/>
      <c r="HX188" s="76"/>
      <c r="HY188" s="76"/>
      <c r="HZ188" s="76"/>
      <c r="IA188" s="76"/>
      <c r="IB188" s="76"/>
      <c r="IC188" s="76"/>
      <c r="ID188" s="76"/>
      <c r="IE188" s="76"/>
      <c r="IF188" s="76"/>
      <c r="IG188" s="76"/>
      <c r="IH188" s="76"/>
      <c r="II188" s="76"/>
      <c r="IJ188" s="76"/>
      <c r="IK188" s="76"/>
      <c r="IL188" s="76"/>
      <c r="IM188" s="76"/>
      <c r="IN188" s="76"/>
      <c r="IO188" s="76"/>
      <c r="IP188" s="76"/>
      <c r="IQ188" s="76"/>
      <c r="IR188" s="76"/>
      <c r="IS188" s="76"/>
      <c r="IT188" s="76"/>
      <c r="IU188" s="76"/>
      <c r="IV188" s="76"/>
      <c r="IW188" s="76"/>
      <c r="IX188" s="76"/>
      <c r="IY188" s="76"/>
      <c r="IZ188" s="76"/>
      <c r="JA188" s="76"/>
      <c r="JB188" s="76"/>
      <c r="JC188" s="76"/>
      <c r="JD188" s="76"/>
      <c r="JE188" s="76"/>
      <c r="JF188" s="76"/>
      <c r="JG188" s="76"/>
      <c r="JH188" s="76"/>
      <c r="JI188" s="76"/>
      <c r="JJ188" s="76"/>
      <c r="JK188" s="76"/>
      <c r="JL188" s="76"/>
      <c r="JM188" s="76"/>
      <c r="JN188" s="76"/>
      <c r="JO188" s="76"/>
      <c r="JP188" s="76"/>
      <c r="JQ188" s="76"/>
      <c r="JR188" s="76"/>
      <c r="JS188" s="76"/>
      <c r="JT188" s="76"/>
      <c r="JU188" s="76"/>
      <c r="JV188" s="76"/>
      <c r="JW188" s="76"/>
      <c r="JX188" s="76"/>
      <c r="JY188" s="76"/>
      <c r="JZ188" s="76"/>
      <c r="KA188" s="76"/>
      <c r="KB188" s="76"/>
      <c r="KC188" s="76"/>
      <c r="KD188" s="76"/>
      <c r="KE188" s="76"/>
      <c r="KF188" s="76"/>
      <c r="KG188" s="76"/>
      <c r="KH188" s="76"/>
      <c r="KI188" s="76"/>
      <c r="KJ188" s="76"/>
      <c r="KK188" s="76"/>
      <c r="KL188" s="76"/>
      <c r="KM188" s="76"/>
      <c r="KN188" s="76"/>
      <c r="KO188" s="76"/>
      <c r="KP188" s="76"/>
      <c r="KQ188" s="76"/>
      <c r="KR188" s="76"/>
      <c r="KS188" s="76"/>
      <c r="KT188" s="76"/>
      <c r="KU188" s="76"/>
      <c r="KV188" s="76"/>
      <c r="KW188" s="76"/>
      <c r="KX188" s="76"/>
      <c r="KY188" s="76"/>
      <c r="KZ188" s="76"/>
      <c r="LA188" s="76"/>
      <c r="LB188" s="76"/>
      <c r="LC188" s="76"/>
      <c r="LD188" s="76"/>
      <c r="LE188" s="76"/>
      <c r="LF188" s="76"/>
      <c r="LG188" s="76"/>
      <c r="LH188" s="76"/>
      <c r="LI188" s="76"/>
      <c r="LJ188" s="76"/>
      <c r="LK188" s="76"/>
      <c r="LL188" s="76"/>
      <c r="LM188" s="76"/>
      <c r="LN188" s="76"/>
      <c r="LO188" s="76"/>
      <c r="LP188" s="76"/>
      <c r="LQ188" s="76"/>
      <c r="LR188" s="76"/>
      <c r="LS188" s="76"/>
      <c r="LT188" s="76"/>
      <c r="LU188" s="76"/>
      <c r="LV188" s="76"/>
      <c r="LW188" s="76"/>
      <c r="LX188" s="76"/>
      <c r="LY188" s="76"/>
      <c r="LZ188" s="76"/>
      <c r="MA188" s="76"/>
      <c r="MB188" s="76"/>
      <c r="MC188" s="76"/>
      <c r="MD188" s="76"/>
      <c r="ME188" s="76"/>
      <c r="MF188" s="76"/>
      <c r="MG188" s="76"/>
      <c r="MH188" s="76"/>
      <c r="MI188" s="76"/>
      <c r="MJ188" s="76"/>
      <c r="MK188" s="76"/>
      <c r="ML188" s="76"/>
      <c r="MM188" s="76"/>
      <c r="MN188" s="76"/>
      <c r="MO188" s="76"/>
      <c r="MP188" s="76"/>
      <c r="MQ188" s="76"/>
      <c r="MR188" s="76"/>
      <c r="MS188" s="76"/>
      <c r="MT188" s="76"/>
      <c r="MU188" s="76"/>
      <c r="MV188" s="76"/>
      <c r="MW188" s="76"/>
      <c r="MX188" s="76"/>
      <c r="MY188" s="76"/>
      <c r="MZ188" s="76"/>
      <c r="NA188" s="76"/>
      <c r="NB188" s="76"/>
      <c r="NC188" s="76"/>
      <c r="ND188" s="76"/>
      <c r="NE188" s="76"/>
      <c r="NF188" s="76"/>
      <c r="NG188" s="76"/>
      <c r="NH188" s="76"/>
      <c r="NI188" s="76"/>
      <c r="NJ188" s="76"/>
      <c r="NK188" s="76"/>
      <c r="NL188" s="76"/>
      <c r="NM188" s="76"/>
      <c r="NN188" s="76"/>
      <c r="NO188" s="76"/>
      <c r="NP188" s="76"/>
      <c r="NQ188" s="76"/>
      <c r="NR188" s="76"/>
      <c r="NS188" s="76"/>
      <c r="NT188" s="76"/>
      <c r="NU188" s="76"/>
      <c r="NV188" s="76"/>
      <c r="NW188" s="76"/>
      <c r="NX188" s="76"/>
      <c r="NY188" s="76"/>
      <c r="NZ188" s="76"/>
      <c r="OA188" s="76"/>
      <c r="OB188" s="76"/>
      <c r="OC188" s="76"/>
      <c r="OD188" s="76"/>
      <c r="OE188" s="76"/>
      <c r="OF188" s="76"/>
      <c r="OG188" s="76"/>
      <c r="OH188" s="76"/>
      <c r="OI188" s="76"/>
      <c r="OJ188" s="76"/>
      <c r="OK188" s="76"/>
      <c r="OL188" s="76"/>
      <c r="OM188" s="76"/>
      <c r="ON188" s="76"/>
      <c r="OO188" s="76"/>
      <c r="OP188" s="76"/>
      <c r="OQ188" s="76"/>
      <c r="OR188" s="76"/>
      <c r="OS188" s="76"/>
      <c r="OT188" s="76"/>
      <c r="OU188" s="76"/>
      <c r="OV188" s="76"/>
      <c r="OW188" s="76"/>
      <c r="OX188" s="76"/>
      <c r="OY188" s="76"/>
      <c r="OZ188" s="76"/>
      <c r="PA188" s="76"/>
      <c r="PB188" s="76"/>
      <c r="PC188" s="76"/>
      <c r="PD188" s="76"/>
      <c r="PE188" s="76"/>
      <c r="PF188" s="76"/>
      <c r="PG188" s="76"/>
      <c r="PH188" s="76"/>
      <c r="PI188" s="76"/>
      <c r="PJ188" s="76"/>
      <c r="PK188" s="76"/>
      <c r="PL188" s="76"/>
      <c r="PM188" s="76"/>
      <c r="PN188" s="76"/>
      <c r="PO188" s="76"/>
      <c r="PP188" s="76"/>
      <c r="PQ188" s="76"/>
      <c r="PR188" s="76"/>
      <c r="PS188" s="76"/>
      <c r="PT188" s="76"/>
      <c r="PU188" s="76"/>
      <c r="PV188" s="76"/>
      <c r="PW188" s="76"/>
      <c r="PX188" s="76"/>
      <c r="PY188" s="76"/>
      <c r="PZ188" s="76"/>
      <c r="QA188" s="76"/>
      <c r="QB188" s="76"/>
      <c r="QC188" s="76"/>
      <c r="QD188" s="76"/>
      <c r="QE188" s="76"/>
      <c r="QF188" s="76"/>
      <c r="QG188" s="76"/>
      <c r="QH188" s="76"/>
      <c r="QI188" s="76"/>
      <c r="QJ188" s="76"/>
      <c r="QK188" s="76"/>
      <c r="QL188" s="76"/>
      <c r="QM188" s="76"/>
      <c r="QN188" s="76"/>
      <c r="QO188" s="76"/>
      <c r="QP188" s="76"/>
      <c r="QQ188" s="76"/>
      <c r="QR188" s="76"/>
      <c r="QS188" s="76"/>
      <c r="QT188" s="76"/>
      <c r="QU188" s="76"/>
      <c r="QV188" s="76"/>
      <c r="QW188" s="76"/>
      <c r="QX188" s="76"/>
      <c r="QY188" s="76"/>
      <c r="QZ188" s="76"/>
      <c r="RA188" s="76"/>
      <c r="RB188" s="76"/>
      <c r="RC188" s="76"/>
      <c r="RD188" s="76"/>
      <c r="RE188" s="76"/>
      <c r="RF188" s="76"/>
      <c r="RG188" s="76"/>
      <c r="RH188" s="76"/>
      <c r="RI188" s="76"/>
      <c r="RJ188" s="76"/>
      <c r="RK188" s="76"/>
      <c r="RL188" s="76"/>
      <c r="RM188" s="76"/>
      <c r="RN188" s="76"/>
      <c r="RO188" s="76"/>
      <c r="RP188" s="76"/>
      <c r="RQ188" s="76"/>
      <c r="RR188" s="76"/>
      <c r="RS188" s="76"/>
      <c r="RT188" s="76"/>
      <c r="RU188" s="76"/>
      <c r="RV188" s="76"/>
      <c r="RW188" s="76"/>
      <c r="RX188" s="76"/>
      <c r="RY188" s="76"/>
      <c r="RZ188" s="76"/>
      <c r="SA188" s="76"/>
      <c r="SB188" s="76"/>
      <c r="SC188" s="76"/>
      <c r="SD188" s="76"/>
      <c r="SE188" s="76"/>
      <c r="SF188" s="76"/>
      <c r="SG188" s="76"/>
      <c r="SH188" s="76"/>
      <c r="SI188" s="76"/>
      <c r="SJ188" s="76"/>
      <c r="SK188" s="76"/>
      <c r="SL188" s="76"/>
      <c r="SM188" s="76"/>
      <c r="SN188" s="76"/>
      <c r="SO188" s="76"/>
      <c r="SP188" s="76"/>
      <c r="SQ188" s="76"/>
      <c r="SR188" s="76"/>
      <c r="SS188" s="76"/>
      <c r="ST188" s="76"/>
      <c r="SU188" s="76"/>
      <c r="SV188" s="76"/>
      <c r="SW188" s="76"/>
      <c r="SX188" s="76"/>
      <c r="SY188" s="76"/>
      <c r="SZ188" s="76"/>
      <c r="TA188" s="76"/>
      <c r="TB188" s="76"/>
      <c r="TC188" s="76"/>
      <c r="TD188" s="76"/>
      <c r="TE188" s="76"/>
      <c r="TF188" s="76"/>
      <c r="TG188" s="76"/>
      <c r="TH188" s="76"/>
      <c r="TI188" s="76"/>
      <c r="TJ188" s="76"/>
      <c r="TK188" s="76"/>
      <c r="TL188" s="76"/>
      <c r="TM188" s="76"/>
      <c r="TN188" s="76"/>
      <c r="TO188" s="76"/>
      <c r="TP188" s="76"/>
      <c r="TQ188" s="76"/>
      <c r="TR188" s="76"/>
      <c r="TS188" s="76"/>
      <c r="TT188" s="76"/>
      <c r="TU188" s="76"/>
      <c r="TV188" s="76"/>
      <c r="TW188" s="76"/>
      <c r="TX188" s="76"/>
      <c r="TY188" s="76"/>
      <c r="TZ188" s="76"/>
      <c r="UA188" s="76"/>
      <c r="UB188" s="76"/>
      <c r="UC188" s="76"/>
      <c r="UD188" s="76"/>
      <c r="UE188" s="76"/>
      <c r="UF188" s="76"/>
      <c r="UG188" s="76"/>
      <c r="UH188" s="76"/>
      <c r="UI188" s="76"/>
      <c r="UJ188" s="76"/>
      <c r="UK188" s="76"/>
      <c r="UL188" s="76"/>
      <c r="UM188" s="76"/>
      <c r="UN188" s="76"/>
      <c r="UO188" s="76"/>
      <c r="UP188" s="76"/>
      <c r="UQ188" s="76"/>
      <c r="UR188" s="76"/>
      <c r="US188" s="76"/>
      <c r="UT188" s="76"/>
      <c r="UU188" s="76"/>
      <c r="UV188" s="76"/>
      <c r="UW188" s="76"/>
      <c r="UX188" s="76"/>
      <c r="UY188" s="76"/>
      <c r="UZ188" s="76"/>
      <c r="VA188" s="76"/>
      <c r="VB188" s="76"/>
      <c r="VC188" s="76"/>
      <c r="VD188" s="76"/>
      <c r="VE188" s="76"/>
      <c r="VF188" s="76"/>
      <c r="VG188" s="76"/>
      <c r="VH188" s="76"/>
      <c r="VI188" s="76"/>
      <c r="VJ188" s="76"/>
      <c r="VK188" s="76"/>
      <c r="VL188" s="76"/>
      <c r="VM188" s="76"/>
      <c r="VN188" s="76"/>
      <c r="VO188" s="76"/>
      <c r="VP188" s="76"/>
      <c r="VQ188" s="76"/>
      <c r="VR188" s="76"/>
      <c r="VS188" s="76"/>
      <c r="VT188" s="76"/>
      <c r="VU188" s="76"/>
      <c r="VV188" s="76"/>
      <c r="VW188" s="76"/>
      <c r="VX188" s="76"/>
      <c r="VY188" s="76"/>
      <c r="VZ188" s="76"/>
      <c r="WA188" s="76"/>
      <c r="WB188" s="76"/>
      <c r="WC188" s="76"/>
      <c r="WD188" s="76"/>
      <c r="WE188" s="76"/>
      <c r="WF188" s="76"/>
      <c r="WG188" s="76"/>
      <c r="WH188" s="76"/>
      <c r="WI188" s="76"/>
      <c r="WJ188" s="76"/>
      <c r="WK188" s="76"/>
      <c r="WL188" s="76"/>
      <c r="WM188" s="76"/>
      <c r="WN188" s="76"/>
      <c r="WO188" s="76"/>
      <c r="WP188" s="76"/>
      <c r="WQ188" s="76"/>
      <c r="WR188" s="76"/>
      <c r="WS188" s="76"/>
      <c r="WT188" s="76"/>
      <c r="WU188" s="76"/>
      <c r="WV188" s="76"/>
      <c r="WW188" s="76"/>
      <c r="WX188" s="76"/>
      <c r="WY188" s="76"/>
      <c r="WZ188" s="76"/>
      <c r="XA188" s="76"/>
      <c r="XB188" s="76"/>
      <c r="XC188" s="76"/>
      <c r="XD188" s="76"/>
      <c r="XE188" s="76"/>
      <c r="XF188" s="76"/>
      <c r="XG188" s="76"/>
      <c r="XH188" s="76"/>
      <c r="XI188" s="76"/>
      <c r="XJ188" s="76"/>
      <c r="XK188" s="76"/>
      <c r="XL188" s="76"/>
      <c r="XM188" s="76"/>
      <c r="XN188" s="76"/>
      <c r="XO188" s="76"/>
      <c r="XP188" s="76"/>
      <c r="XQ188" s="76"/>
      <c r="XR188" s="76"/>
      <c r="XS188" s="76"/>
      <c r="XT188" s="76"/>
      <c r="XU188" s="76"/>
      <c r="XV188" s="76"/>
      <c r="XW188" s="76"/>
      <c r="XX188" s="76"/>
      <c r="XY188" s="76"/>
      <c r="XZ188" s="76"/>
      <c r="YA188" s="76"/>
      <c r="YB188" s="76"/>
      <c r="YC188" s="76"/>
      <c r="YD188" s="76"/>
      <c r="YE188" s="76"/>
      <c r="YF188" s="76"/>
      <c r="YG188" s="76"/>
      <c r="YH188" s="76"/>
      <c r="YI188" s="76"/>
      <c r="YJ188" s="76"/>
      <c r="YK188" s="76"/>
      <c r="YL188" s="76"/>
      <c r="YM188" s="76"/>
      <c r="YN188" s="76"/>
      <c r="YO188" s="76"/>
      <c r="YP188" s="76"/>
      <c r="YQ188" s="76"/>
      <c r="YR188" s="76"/>
      <c r="YS188" s="76"/>
      <c r="YT188" s="76"/>
      <c r="YU188" s="76"/>
      <c r="YV188" s="76"/>
      <c r="YW188" s="76"/>
      <c r="YX188" s="76"/>
      <c r="YY188" s="76"/>
      <c r="YZ188" s="76"/>
      <c r="ZA188" s="76"/>
      <c r="ZB188" s="76"/>
      <c r="ZC188" s="76"/>
      <c r="ZD188" s="76"/>
      <c r="ZE188" s="76"/>
      <c r="ZF188" s="76"/>
      <c r="ZG188" s="76"/>
      <c r="ZH188" s="76"/>
      <c r="ZI188" s="76"/>
      <c r="ZJ188" s="76"/>
      <c r="ZK188" s="76"/>
      <c r="ZL188" s="76"/>
      <c r="ZM188" s="76"/>
      <c r="ZN188" s="76"/>
      <c r="ZO188" s="76"/>
      <c r="ZP188" s="76"/>
      <c r="ZQ188" s="76"/>
      <c r="ZR188" s="76"/>
      <c r="ZS188" s="76"/>
      <c r="ZT188" s="76"/>
      <c r="ZU188" s="76"/>
      <c r="ZV188" s="76"/>
      <c r="ZW188" s="76"/>
      <c r="ZX188" s="76"/>
      <c r="ZY188" s="76"/>
      <c r="ZZ188" s="76"/>
      <c r="AAA188" s="76"/>
      <c r="AAB188" s="76"/>
      <c r="AAC188" s="76"/>
      <c r="AAD188" s="76"/>
      <c r="AAE188" s="76"/>
      <c r="AAF188" s="76"/>
      <c r="AAG188" s="76"/>
      <c r="AAH188" s="76"/>
      <c r="AAI188" s="76"/>
      <c r="AAJ188" s="76"/>
      <c r="AAK188" s="76"/>
      <c r="AAL188" s="76"/>
      <c r="AAM188" s="76"/>
      <c r="AAN188" s="76"/>
      <c r="AAO188" s="76"/>
      <c r="AAP188" s="76"/>
      <c r="AAQ188" s="76"/>
      <c r="AAR188" s="76"/>
      <c r="AAS188" s="76"/>
      <c r="AAT188" s="76"/>
      <c r="AAU188" s="76"/>
      <c r="AAV188" s="76"/>
      <c r="AAW188" s="76"/>
      <c r="AAX188" s="76"/>
      <c r="AAY188" s="76"/>
      <c r="AAZ188" s="76"/>
      <c r="ABA188" s="76"/>
      <c r="ABB188" s="76"/>
      <c r="ABC188" s="76"/>
      <c r="ABD188" s="76"/>
      <c r="ABE188" s="76"/>
      <c r="ABF188" s="76"/>
      <c r="ABG188" s="76"/>
      <c r="ABH188" s="76"/>
      <c r="ABI188" s="76"/>
      <c r="ABJ188" s="76"/>
      <c r="ABK188" s="76"/>
      <c r="ABL188" s="76"/>
      <c r="ABM188" s="76"/>
      <c r="ABN188" s="76"/>
      <c r="ABO188" s="76"/>
      <c r="ABP188" s="76"/>
      <c r="ABQ188" s="76"/>
      <c r="ABR188" s="76"/>
      <c r="ABS188" s="76"/>
      <c r="ABT188" s="76"/>
      <c r="ABU188" s="76"/>
      <c r="ABV188" s="76"/>
      <c r="ABW188" s="76"/>
      <c r="ABX188" s="76"/>
      <c r="ABY188" s="76"/>
      <c r="ABZ188" s="76"/>
      <c r="ACA188" s="76"/>
      <c r="ACB188" s="76"/>
      <c r="ACC188" s="76"/>
      <c r="ACD188" s="76"/>
      <c r="ACE188" s="76"/>
      <c r="ACF188" s="76"/>
      <c r="ACG188" s="76"/>
      <c r="ACH188" s="76"/>
      <c r="ACI188" s="76"/>
      <c r="ACJ188" s="76"/>
      <c r="ACK188" s="76"/>
      <c r="ACL188" s="76"/>
      <c r="ACM188" s="76"/>
      <c r="ACN188" s="76"/>
      <c r="ACO188" s="76"/>
      <c r="ACP188" s="76"/>
      <c r="ACQ188" s="76"/>
      <c r="ACR188" s="76"/>
      <c r="ACS188" s="76"/>
      <c r="ACT188" s="76"/>
      <c r="ACU188" s="76"/>
      <c r="ACV188" s="76"/>
      <c r="ACW188" s="76"/>
      <c r="ACX188" s="76"/>
      <c r="ACY188" s="76"/>
      <c r="ACZ188" s="76"/>
      <c r="ADA188" s="76"/>
      <c r="ADB188" s="76"/>
      <c r="ADC188" s="76"/>
      <c r="ADD188" s="76"/>
      <c r="ADE188" s="76"/>
      <c r="ADF188" s="76"/>
      <c r="ADG188" s="76"/>
      <c r="ADH188" s="76"/>
      <c r="ADI188" s="76"/>
      <c r="ADJ188" s="76"/>
      <c r="ADK188" s="76"/>
      <c r="ADL188" s="76"/>
      <c r="ADM188" s="76"/>
      <c r="ADN188" s="76"/>
      <c r="ADO188" s="76"/>
      <c r="ADP188" s="76"/>
      <c r="ADQ188" s="76"/>
      <c r="ADR188" s="76"/>
      <c r="ADS188" s="76"/>
      <c r="ADT188" s="76"/>
      <c r="ADU188" s="76"/>
      <c r="ADV188" s="76"/>
      <c r="ADW188" s="76"/>
      <c r="ADX188" s="76"/>
      <c r="ADY188" s="76"/>
      <c r="ADZ188" s="76"/>
      <c r="AEA188" s="76"/>
      <c r="AEB188" s="76"/>
      <c r="AEC188" s="76"/>
      <c r="AED188" s="76"/>
      <c r="AEE188" s="76"/>
      <c r="AEF188" s="76"/>
      <c r="AEG188" s="76"/>
      <c r="AEH188" s="76"/>
      <c r="AEI188" s="76"/>
      <c r="AEJ188" s="76"/>
      <c r="AEK188" s="76"/>
      <c r="AEL188" s="76"/>
      <c r="AEM188" s="76"/>
      <c r="AEN188" s="76"/>
      <c r="AEO188" s="76"/>
      <c r="AEP188" s="76"/>
      <c r="AEQ188" s="76"/>
      <c r="AER188" s="76"/>
      <c r="AES188" s="76"/>
      <c r="AET188" s="76"/>
      <c r="AEU188" s="76"/>
      <c r="AEV188" s="76"/>
      <c r="AEW188" s="76"/>
      <c r="AEX188" s="76"/>
      <c r="AEY188" s="76"/>
      <c r="AEZ188" s="76"/>
      <c r="AFA188" s="76"/>
      <c r="AFB188" s="76"/>
      <c r="AFC188" s="76"/>
      <c r="AFD188" s="76"/>
      <c r="AFE188" s="76"/>
      <c r="AFF188" s="76"/>
      <c r="AFG188" s="76"/>
      <c r="AFH188" s="76"/>
      <c r="AFI188" s="76"/>
      <c r="AFJ188" s="76"/>
      <c r="AFK188" s="76"/>
      <c r="AFL188" s="76"/>
      <c r="AFM188" s="76"/>
      <c r="AFN188" s="76"/>
      <c r="AFO188" s="76"/>
      <c r="AFP188" s="76"/>
      <c r="AFQ188" s="76"/>
      <c r="AFR188" s="76"/>
      <c r="AFS188" s="76"/>
      <c r="AFT188" s="76"/>
      <c r="AFU188" s="76"/>
      <c r="AFV188" s="76"/>
      <c r="AFW188" s="76"/>
      <c r="AFX188" s="76"/>
      <c r="AFY188" s="76"/>
      <c r="AFZ188" s="76"/>
      <c r="AGA188" s="76"/>
      <c r="AGB188" s="76"/>
      <c r="AGC188" s="76"/>
      <c r="AGD188" s="76"/>
      <c r="AGE188" s="76"/>
      <c r="AGF188" s="76"/>
      <c r="AGG188" s="76"/>
      <c r="AGH188" s="76"/>
      <c r="AGI188" s="76"/>
      <c r="AGJ188" s="76"/>
      <c r="AGK188" s="76"/>
      <c r="AGL188" s="76"/>
      <c r="AGM188" s="76"/>
      <c r="AGN188" s="76"/>
      <c r="AGO188" s="76"/>
      <c r="AGP188" s="76"/>
      <c r="AGQ188" s="76"/>
      <c r="AGR188" s="76"/>
      <c r="AGS188" s="76"/>
      <c r="AGT188" s="76"/>
      <c r="AGU188" s="76"/>
      <c r="AGV188" s="76"/>
      <c r="AGW188" s="76"/>
      <c r="AGX188" s="76"/>
      <c r="AGY188" s="76"/>
      <c r="AGZ188" s="76"/>
      <c r="AHA188" s="76"/>
      <c r="AHB188" s="76"/>
      <c r="AHC188" s="76"/>
      <c r="AHD188" s="76"/>
      <c r="AHE188" s="76"/>
      <c r="AHF188" s="76"/>
      <c r="AHG188" s="76"/>
      <c r="AHH188" s="76"/>
      <c r="AHI188" s="76"/>
      <c r="AHJ188" s="76"/>
      <c r="AHK188" s="76"/>
      <c r="AHL188" s="76"/>
      <c r="AHM188" s="76"/>
      <c r="AHN188" s="76"/>
      <c r="AHO188" s="76"/>
      <c r="AHP188" s="76"/>
      <c r="AHQ188" s="76"/>
      <c r="AHR188" s="76"/>
      <c r="AHS188" s="76"/>
      <c r="AHT188" s="76"/>
      <c r="AHU188" s="76"/>
      <c r="AHV188" s="76"/>
      <c r="AHW188" s="76"/>
      <c r="AHX188" s="76"/>
      <c r="AHY188" s="76"/>
      <c r="AHZ188" s="76"/>
      <c r="AIA188" s="76"/>
      <c r="AIB188" s="76"/>
      <c r="AIC188" s="76"/>
      <c r="AID188" s="76"/>
      <c r="AIE188" s="76"/>
      <c r="AIF188" s="76"/>
      <c r="AIG188" s="76"/>
      <c r="AIH188" s="76"/>
      <c r="AII188" s="76"/>
      <c r="AIJ188" s="76"/>
      <c r="AIK188" s="76"/>
      <c r="AIL188" s="76"/>
      <c r="AIM188" s="76"/>
      <c r="AIN188" s="76"/>
      <c r="AIO188" s="76"/>
      <c r="AIP188" s="76"/>
      <c r="AIQ188" s="76"/>
      <c r="AIR188" s="76"/>
      <c r="AIS188" s="76"/>
      <c r="AIT188" s="76"/>
      <c r="AIU188" s="76"/>
      <c r="AIV188" s="76"/>
      <c r="AIW188" s="76"/>
      <c r="AIX188" s="76"/>
      <c r="AIY188" s="76"/>
      <c r="AIZ188" s="76"/>
      <c r="AJA188" s="76"/>
      <c r="AJB188" s="76"/>
      <c r="AJC188" s="76"/>
      <c r="AJD188" s="76"/>
      <c r="AJE188" s="76"/>
      <c r="AJF188" s="76"/>
      <c r="AJG188" s="76"/>
      <c r="AJH188" s="76"/>
      <c r="AJI188" s="76"/>
      <c r="AJJ188" s="76"/>
      <c r="AJK188" s="76"/>
      <c r="AJL188" s="76"/>
      <c r="AJM188" s="76"/>
      <c r="AJN188" s="76"/>
      <c r="AJO188" s="76"/>
      <c r="AJP188" s="76"/>
      <c r="AJQ188" s="76"/>
      <c r="AJR188" s="76"/>
      <c r="AJS188" s="76"/>
      <c r="AJT188" s="76"/>
      <c r="AJU188" s="76"/>
      <c r="AJV188" s="76"/>
      <c r="AJW188" s="76"/>
      <c r="AJX188" s="76"/>
      <c r="AJY188" s="76"/>
      <c r="AJZ188" s="76"/>
      <c r="AKA188" s="76"/>
      <c r="AKB188" s="76"/>
      <c r="AKC188" s="76"/>
      <c r="AKD188" s="76"/>
      <c r="AKE188" s="76"/>
      <c r="AKF188" s="76"/>
      <c r="AKG188" s="76"/>
      <c r="AKH188" s="76"/>
      <c r="AKI188" s="76"/>
      <c r="AKJ188" s="76"/>
      <c r="AKK188" s="76"/>
      <c r="AKL188" s="76"/>
      <c r="AKM188" s="76"/>
      <c r="AKN188" s="76"/>
      <c r="AKO188" s="76"/>
      <c r="AKP188" s="76"/>
      <c r="AKQ188" s="76"/>
      <c r="AKR188" s="76"/>
      <c r="AKS188" s="76"/>
      <c r="AKT188" s="76"/>
      <c r="AKU188" s="76"/>
      <c r="AKV188" s="76"/>
      <c r="AKW188" s="76"/>
      <c r="AKX188" s="76"/>
      <c r="AKY188" s="76"/>
      <c r="AKZ188" s="76"/>
      <c r="ALA188" s="76"/>
      <c r="ALB188" s="76"/>
      <c r="ALC188" s="76"/>
      <c r="ALD188" s="76"/>
      <c r="ALE188" s="76"/>
      <c r="ALF188" s="76"/>
      <c r="ALG188" s="76"/>
      <c r="ALH188" s="76"/>
      <c r="ALI188" s="76"/>
      <c r="ALJ188" s="76"/>
      <c r="ALK188" s="76"/>
      <c r="ALL188" s="76"/>
      <c r="ALM188" s="76"/>
      <c r="ALN188" s="76"/>
      <c r="ALO188" s="76"/>
      <c r="ALP188" s="76"/>
      <c r="ALQ188" s="76"/>
      <c r="ALR188" s="76"/>
      <c r="ALS188" s="76"/>
      <c r="ALT188" s="76"/>
      <c r="ALU188" s="76"/>
      <c r="ALV188" s="76"/>
      <c r="ALW188" s="76"/>
      <c r="ALX188" s="76"/>
      <c r="ALY188" s="76"/>
      <c r="ALZ188" s="76"/>
      <c r="AMA188" s="76"/>
      <c r="AMB188" s="76"/>
      <c r="AMC188" s="76"/>
      <c r="AMD188" s="76"/>
      <c r="AME188" s="76"/>
    </row>
    <row r="189" spans="1:1019" s="77" customFormat="1">
      <c r="A189" s="49" t="s">
        <v>225</v>
      </c>
      <c r="B189" s="49"/>
      <c r="C189" s="49"/>
      <c r="D189" s="50" t="s">
        <v>107</v>
      </c>
      <c r="E189" s="49"/>
      <c r="F189" s="62"/>
      <c r="G189" s="51"/>
      <c r="H189" s="51"/>
      <c r="I189" s="51"/>
      <c r="J189" s="51">
        <f>SUM(J190:J195)</f>
        <v>1785457.31</v>
      </c>
      <c r="K189" s="76"/>
      <c r="L189" s="76"/>
      <c r="M189" s="76"/>
      <c r="N189" s="76"/>
      <c r="O189" s="76"/>
      <c r="P189" s="76"/>
      <c r="Q189" s="76"/>
      <c r="R189" s="76"/>
      <c r="S189" s="76"/>
      <c r="T189" s="76"/>
      <c r="U189" s="76"/>
      <c r="V189" s="76"/>
      <c r="W189" s="76"/>
      <c r="X189" s="76"/>
      <c r="Y189" s="76"/>
      <c r="Z189" s="76"/>
      <c r="AA189" s="76"/>
      <c r="AB189" s="76"/>
      <c r="AC189" s="76"/>
      <c r="AD189" s="76"/>
      <c r="AE189" s="76"/>
      <c r="AF189" s="76"/>
      <c r="AG189" s="76"/>
      <c r="AH189" s="76"/>
      <c r="AI189" s="76"/>
      <c r="AJ189" s="76"/>
      <c r="AK189" s="76"/>
      <c r="AL189" s="76"/>
      <c r="AM189" s="76"/>
      <c r="AN189" s="76"/>
      <c r="AO189" s="76"/>
      <c r="AP189" s="76"/>
      <c r="AQ189" s="76"/>
      <c r="AR189" s="76"/>
      <c r="AS189" s="76"/>
      <c r="AT189" s="76"/>
      <c r="AU189" s="76"/>
      <c r="AV189" s="76"/>
      <c r="AW189" s="76"/>
      <c r="AX189" s="76"/>
      <c r="AY189" s="76"/>
      <c r="AZ189" s="76"/>
      <c r="BA189" s="76"/>
      <c r="BB189" s="76"/>
      <c r="BC189" s="76"/>
      <c r="BD189" s="76"/>
      <c r="BE189" s="76"/>
      <c r="BF189" s="76"/>
      <c r="BG189" s="76"/>
      <c r="BH189" s="76"/>
      <c r="BI189" s="76"/>
      <c r="BJ189" s="76"/>
      <c r="BK189" s="76"/>
      <c r="BL189" s="76"/>
      <c r="BM189" s="76"/>
      <c r="BN189" s="76"/>
      <c r="BO189" s="76"/>
      <c r="BP189" s="76"/>
      <c r="BQ189" s="76"/>
      <c r="BR189" s="76"/>
      <c r="BS189" s="76"/>
      <c r="BT189" s="76"/>
      <c r="BU189" s="76"/>
      <c r="BV189" s="76"/>
      <c r="BW189" s="76"/>
      <c r="BX189" s="76"/>
      <c r="BY189" s="76"/>
      <c r="BZ189" s="76"/>
      <c r="CA189" s="76"/>
      <c r="CB189" s="76"/>
      <c r="CC189" s="76"/>
      <c r="CD189" s="76"/>
      <c r="CE189" s="76"/>
      <c r="CF189" s="76"/>
      <c r="CG189" s="76"/>
      <c r="CH189" s="76"/>
      <c r="CI189" s="76"/>
      <c r="CJ189" s="76"/>
      <c r="CK189" s="76"/>
      <c r="CL189" s="76"/>
      <c r="CM189" s="76"/>
      <c r="CN189" s="76"/>
      <c r="CO189" s="76"/>
      <c r="CP189" s="76"/>
      <c r="CQ189" s="76"/>
      <c r="CR189" s="76"/>
      <c r="CS189" s="76"/>
      <c r="CT189" s="76"/>
      <c r="CU189" s="76"/>
      <c r="CV189" s="76"/>
      <c r="CW189" s="76"/>
      <c r="CX189" s="76"/>
      <c r="CY189" s="76"/>
      <c r="CZ189" s="76"/>
      <c r="DA189" s="76"/>
      <c r="DB189" s="76"/>
      <c r="DC189" s="76"/>
      <c r="DD189" s="76"/>
      <c r="DE189" s="76"/>
      <c r="DF189" s="76"/>
      <c r="DG189" s="76"/>
      <c r="DH189" s="76"/>
      <c r="DI189" s="76"/>
      <c r="DJ189" s="76"/>
      <c r="DK189" s="76"/>
      <c r="DL189" s="76"/>
      <c r="DM189" s="76"/>
      <c r="DN189" s="76"/>
      <c r="DO189" s="76"/>
      <c r="DP189" s="76"/>
      <c r="DQ189" s="76"/>
      <c r="DR189" s="76"/>
      <c r="DS189" s="76"/>
      <c r="DT189" s="76"/>
      <c r="DU189" s="76"/>
      <c r="DV189" s="76"/>
      <c r="DW189" s="76"/>
      <c r="DX189" s="76"/>
      <c r="DY189" s="76"/>
      <c r="DZ189" s="76"/>
      <c r="EA189" s="76"/>
      <c r="EB189" s="76"/>
      <c r="EC189" s="76"/>
      <c r="ED189" s="76"/>
      <c r="EE189" s="76"/>
      <c r="EF189" s="76"/>
      <c r="EG189" s="76"/>
      <c r="EH189" s="76"/>
      <c r="EI189" s="76"/>
      <c r="EJ189" s="76"/>
      <c r="EK189" s="76"/>
      <c r="EL189" s="76"/>
      <c r="EM189" s="76"/>
      <c r="EN189" s="76"/>
      <c r="EO189" s="76"/>
      <c r="EP189" s="76"/>
      <c r="EQ189" s="76"/>
      <c r="ER189" s="76"/>
      <c r="ES189" s="76"/>
      <c r="ET189" s="76"/>
      <c r="EU189" s="76"/>
      <c r="EV189" s="76"/>
      <c r="EW189" s="76"/>
      <c r="EX189" s="76"/>
      <c r="EY189" s="76"/>
      <c r="EZ189" s="76"/>
      <c r="FA189" s="76"/>
      <c r="FB189" s="76"/>
      <c r="FC189" s="76"/>
      <c r="FD189" s="76"/>
      <c r="FE189" s="76"/>
      <c r="FF189" s="76"/>
      <c r="FG189" s="76"/>
      <c r="FH189" s="76"/>
      <c r="FI189" s="76"/>
      <c r="FJ189" s="76"/>
      <c r="FK189" s="76"/>
      <c r="FL189" s="76"/>
      <c r="FM189" s="76"/>
      <c r="FN189" s="76"/>
      <c r="FO189" s="76"/>
      <c r="FP189" s="76"/>
      <c r="FQ189" s="76"/>
      <c r="FR189" s="76"/>
      <c r="FS189" s="76"/>
      <c r="FT189" s="76"/>
      <c r="FU189" s="76"/>
      <c r="FV189" s="76"/>
      <c r="FW189" s="76"/>
      <c r="FX189" s="76"/>
      <c r="FY189" s="76"/>
      <c r="FZ189" s="76"/>
      <c r="GA189" s="76"/>
      <c r="GB189" s="76"/>
      <c r="GC189" s="76"/>
      <c r="GD189" s="76"/>
      <c r="GE189" s="76"/>
      <c r="GF189" s="76"/>
      <c r="GG189" s="76"/>
      <c r="GH189" s="76"/>
      <c r="GI189" s="76"/>
      <c r="GJ189" s="76"/>
      <c r="GK189" s="76"/>
      <c r="GL189" s="76"/>
      <c r="GM189" s="76"/>
      <c r="GN189" s="76"/>
      <c r="GO189" s="76"/>
      <c r="GP189" s="76"/>
      <c r="GQ189" s="76"/>
      <c r="GR189" s="76"/>
      <c r="GS189" s="76"/>
      <c r="GT189" s="76"/>
      <c r="GU189" s="76"/>
      <c r="GV189" s="76"/>
      <c r="GW189" s="76"/>
      <c r="GX189" s="76"/>
      <c r="GY189" s="76"/>
      <c r="GZ189" s="76"/>
      <c r="HA189" s="76"/>
      <c r="HB189" s="76"/>
      <c r="HC189" s="76"/>
      <c r="HD189" s="76"/>
      <c r="HE189" s="76"/>
      <c r="HF189" s="76"/>
      <c r="HG189" s="76"/>
      <c r="HH189" s="76"/>
      <c r="HI189" s="76"/>
      <c r="HJ189" s="76"/>
      <c r="HK189" s="76"/>
      <c r="HL189" s="76"/>
      <c r="HM189" s="76"/>
      <c r="HN189" s="76"/>
      <c r="HO189" s="76"/>
      <c r="HP189" s="76"/>
      <c r="HQ189" s="76"/>
      <c r="HR189" s="76"/>
      <c r="HS189" s="76"/>
      <c r="HT189" s="76"/>
      <c r="HU189" s="76"/>
      <c r="HV189" s="76"/>
      <c r="HW189" s="76"/>
      <c r="HX189" s="76"/>
      <c r="HY189" s="76"/>
      <c r="HZ189" s="76"/>
      <c r="IA189" s="76"/>
      <c r="IB189" s="76"/>
      <c r="IC189" s="76"/>
      <c r="ID189" s="76"/>
      <c r="IE189" s="76"/>
      <c r="IF189" s="76"/>
      <c r="IG189" s="76"/>
      <c r="IH189" s="76"/>
      <c r="II189" s="76"/>
      <c r="IJ189" s="76"/>
      <c r="IK189" s="76"/>
      <c r="IL189" s="76"/>
      <c r="IM189" s="76"/>
      <c r="IN189" s="76"/>
      <c r="IO189" s="76"/>
      <c r="IP189" s="76"/>
      <c r="IQ189" s="76"/>
      <c r="IR189" s="76"/>
      <c r="IS189" s="76"/>
      <c r="IT189" s="76"/>
      <c r="IU189" s="76"/>
      <c r="IV189" s="76"/>
      <c r="IW189" s="76"/>
      <c r="IX189" s="76"/>
      <c r="IY189" s="76"/>
      <c r="IZ189" s="76"/>
      <c r="JA189" s="76"/>
      <c r="JB189" s="76"/>
      <c r="JC189" s="76"/>
      <c r="JD189" s="76"/>
      <c r="JE189" s="76"/>
      <c r="JF189" s="76"/>
      <c r="JG189" s="76"/>
      <c r="JH189" s="76"/>
      <c r="JI189" s="76"/>
      <c r="JJ189" s="76"/>
      <c r="JK189" s="76"/>
      <c r="JL189" s="76"/>
      <c r="JM189" s="76"/>
      <c r="JN189" s="76"/>
      <c r="JO189" s="76"/>
      <c r="JP189" s="76"/>
      <c r="JQ189" s="76"/>
      <c r="JR189" s="76"/>
      <c r="JS189" s="76"/>
      <c r="JT189" s="76"/>
      <c r="JU189" s="76"/>
      <c r="JV189" s="76"/>
      <c r="JW189" s="76"/>
      <c r="JX189" s="76"/>
      <c r="JY189" s="76"/>
      <c r="JZ189" s="76"/>
      <c r="KA189" s="76"/>
      <c r="KB189" s="76"/>
      <c r="KC189" s="76"/>
      <c r="KD189" s="76"/>
      <c r="KE189" s="76"/>
      <c r="KF189" s="76"/>
      <c r="KG189" s="76"/>
      <c r="KH189" s="76"/>
      <c r="KI189" s="76"/>
      <c r="KJ189" s="76"/>
      <c r="KK189" s="76"/>
      <c r="KL189" s="76"/>
      <c r="KM189" s="76"/>
      <c r="KN189" s="76"/>
      <c r="KO189" s="76"/>
      <c r="KP189" s="76"/>
      <c r="KQ189" s="76"/>
      <c r="KR189" s="76"/>
      <c r="KS189" s="76"/>
      <c r="KT189" s="76"/>
      <c r="KU189" s="76"/>
      <c r="KV189" s="76"/>
      <c r="KW189" s="76"/>
      <c r="KX189" s="76"/>
      <c r="KY189" s="76"/>
      <c r="KZ189" s="76"/>
      <c r="LA189" s="76"/>
      <c r="LB189" s="76"/>
      <c r="LC189" s="76"/>
      <c r="LD189" s="76"/>
      <c r="LE189" s="76"/>
      <c r="LF189" s="76"/>
      <c r="LG189" s="76"/>
      <c r="LH189" s="76"/>
      <c r="LI189" s="76"/>
      <c r="LJ189" s="76"/>
      <c r="LK189" s="76"/>
      <c r="LL189" s="76"/>
      <c r="LM189" s="76"/>
      <c r="LN189" s="76"/>
      <c r="LO189" s="76"/>
      <c r="LP189" s="76"/>
      <c r="LQ189" s="76"/>
      <c r="LR189" s="76"/>
      <c r="LS189" s="76"/>
      <c r="LT189" s="76"/>
      <c r="LU189" s="76"/>
      <c r="LV189" s="76"/>
      <c r="LW189" s="76"/>
      <c r="LX189" s="76"/>
      <c r="LY189" s="76"/>
      <c r="LZ189" s="76"/>
      <c r="MA189" s="76"/>
      <c r="MB189" s="76"/>
      <c r="MC189" s="76"/>
      <c r="MD189" s="76"/>
      <c r="ME189" s="76"/>
      <c r="MF189" s="76"/>
      <c r="MG189" s="76"/>
      <c r="MH189" s="76"/>
      <c r="MI189" s="76"/>
      <c r="MJ189" s="76"/>
      <c r="MK189" s="76"/>
      <c r="ML189" s="76"/>
      <c r="MM189" s="76"/>
      <c r="MN189" s="76"/>
      <c r="MO189" s="76"/>
      <c r="MP189" s="76"/>
      <c r="MQ189" s="76"/>
      <c r="MR189" s="76"/>
      <c r="MS189" s="76"/>
      <c r="MT189" s="76"/>
      <c r="MU189" s="76"/>
      <c r="MV189" s="76"/>
      <c r="MW189" s="76"/>
      <c r="MX189" s="76"/>
      <c r="MY189" s="76"/>
      <c r="MZ189" s="76"/>
      <c r="NA189" s="76"/>
      <c r="NB189" s="76"/>
      <c r="NC189" s="76"/>
      <c r="ND189" s="76"/>
      <c r="NE189" s="76"/>
      <c r="NF189" s="76"/>
      <c r="NG189" s="76"/>
      <c r="NH189" s="76"/>
      <c r="NI189" s="76"/>
      <c r="NJ189" s="76"/>
      <c r="NK189" s="76"/>
      <c r="NL189" s="76"/>
      <c r="NM189" s="76"/>
      <c r="NN189" s="76"/>
      <c r="NO189" s="76"/>
      <c r="NP189" s="76"/>
      <c r="NQ189" s="76"/>
      <c r="NR189" s="76"/>
      <c r="NS189" s="76"/>
      <c r="NT189" s="76"/>
      <c r="NU189" s="76"/>
      <c r="NV189" s="76"/>
      <c r="NW189" s="76"/>
      <c r="NX189" s="76"/>
      <c r="NY189" s="76"/>
      <c r="NZ189" s="76"/>
      <c r="OA189" s="76"/>
      <c r="OB189" s="76"/>
      <c r="OC189" s="76"/>
      <c r="OD189" s="76"/>
      <c r="OE189" s="76"/>
      <c r="OF189" s="76"/>
      <c r="OG189" s="76"/>
      <c r="OH189" s="76"/>
      <c r="OI189" s="76"/>
      <c r="OJ189" s="76"/>
      <c r="OK189" s="76"/>
      <c r="OL189" s="76"/>
      <c r="OM189" s="76"/>
      <c r="ON189" s="76"/>
      <c r="OO189" s="76"/>
      <c r="OP189" s="76"/>
      <c r="OQ189" s="76"/>
      <c r="OR189" s="76"/>
      <c r="OS189" s="76"/>
      <c r="OT189" s="76"/>
      <c r="OU189" s="76"/>
      <c r="OV189" s="76"/>
      <c r="OW189" s="76"/>
      <c r="OX189" s="76"/>
      <c r="OY189" s="76"/>
      <c r="OZ189" s="76"/>
      <c r="PA189" s="76"/>
      <c r="PB189" s="76"/>
      <c r="PC189" s="76"/>
      <c r="PD189" s="76"/>
      <c r="PE189" s="76"/>
      <c r="PF189" s="76"/>
      <c r="PG189" s="76"/>
      <c r="PH189" s="76"/>
      <c r="PI189" s="76"/>
      <c r="PJ189" s="76"/>
      <c r="PK189" s="76"/>
      <c r="PL189" s="76"/>
      <c r="PM189" s="76"/>
      <c r="PN189" s="76"/>
      <c r="PO189" s="76"/>
      <c r="PP189" s="76"/>
      <c r="PQ189" s="76"/>
      <c r="PR189" s="76"/>
      <c r="PS189" s="76"/>
      <c r="PT189" s="76"/>
      <c r="PU189" s="76"/>
      <c r="PV189" s="76"/>
      <c r="PW189" s="76"/>
      <c r="PX189" s="76"/>
      <c r="PY189" s="76"/>
      <c r="PZ189" s="76"/>
      <c r="QA189" s="76"/>
      <c r="QB189" s="76"/>
      <c r="QC189" s="76"/>
      <c r="QD189" s="76"/>
      <c r="QE189" s="76"/>
      <c r="QF189" s="76"/>
      <c r="QG189" s="76"/>
      <c r="QH189" s="76"/>
      <c r="QI189" s="76"/>
      <c r="QJ189" s="76"/>
      <c r="QK189" s="76"/>
      <c r="QL189" s="76"/>
      <c r="QM189" s="76"/>
      <c r="QN189" s="76"/>
      <c r="QO189" s="76"/>
      <c r="QP189" s="76"/>
      <c r="QQ189" s="76"/>
      <c r="QR189" s="76"/>
      <c r="QS189" s="76"/>
      <c r="QT189" s="76"/>
      <c r="QU189" s="76"/>
      <c r="QV189" s="76"/>
      <c r="QW189" s="76"/>
      <c r="QX189" s="76"/>
      <c r="QY189" s="76"/>
      <c r="QZ189" s="76"/>
      <c r="RA189" s="76"/>
      <c r="RB189" s="76"/>
      <c r="RC189" s="76"/>
      <c r="RD189" s="76"/>
      <c r="RE189" s="76"/>
      <c r="RF189" s="76"/>
      <c r="RG189" s="76"/>
      <c r="RH189" s="76"/>
      <c r="RI189" s="76"/>
      <c r="RJ189" s="76"/>
      <c r="RK189" s="76"/>
      <c r="RL189" s="76"/>
      <c r="RM189" s="76"/>
      <c r="RN189" s="76"/>
      <c r="RO189" s="76"/>
      <c r="RP189" s="76"/>
      <c r="RQ189" s="76"/>
      <c r="RR189" s="76"/>
      <c r="RS189" s="76"/>
      <c r="RT189" s="76"/>
      <c r="RU189" s="76"/>
      <c r="RV189" s="76"/>
      <c r="RW189" s="76"/>
      <c r="RX189" s="76"/>
      <c r="RY189" s="76"/>
      <c r="RZ189" s="76"/>
      <c r="SA189" s="76"/>
      <c r="SB189" s="76"/>
      <c r="SC189" s="76"/>
      <c r="SD189" s="76"/>
      <c r="SE189" s="76"/>
      <c r="SF189" s="76"/>
      <c r="SG189" s="76"/>
      <c r="SH189" s="76"/>
      <c r="SI189" s="76"/>
      <c r="SJ189" s="76"/>
      <c r="SK189" s="76"/>
      <c r="SL189" s="76"/>
      <c r="SM189" s="76"/>
      <c r="SN189" s="76"/>
      <c r="SO189" s="76"/>
      <c r="SP189" s="76"/>
      <c r="SQ189" s="76"/>
      <c r="SR189" s="76"/>
      <c r="SS189" s="76"/>
      <c r="ST189" s="76"/>
      <c r="SU189" s="76"/>
      <c r="SV189" s="76"/>
      <c r="SW189" s="76"/>
      <c r="SX189" s="76"/>
      <c r="SY189" s="76"/>
      <c r="SZ189" s="76"/>
      <c r="TA189" s="76"/>
      <c r="TB189" s="76"/>
      <c r="TC189" s="76"/>
      <c r="TD189" s="76"/>
      <c r="TE189" s="76"/>
      <c r="TF189" s="76"/>
      <c r="TG189" s="76"/>
      <c r="TH189" s="76"/>
      <c r="TI189" s="76"/>
      <c r="TJ189" s="76"/>
      <c r="TK189" s="76"/>
      <c r="TL189" s="76"/>
      <c r="TM189" s="76"/>
      <c r="TN189" s="76"/>
      <c r="TO189" s="76"/>
      <c r="TP189" s="76"/>
      <c r="TQ189" s="76"/>
      <c r="TR189" s="76"/>
      <c r="TS189" s="76"/>
      <c r="TT189" s="76"/>
      <c r="TU189" s="76"/>
      <c r="TV189" s="76"/>
      <c r="TW189" s="76"/>
      <c r="TX189" s="76"/>
      <c r="TY189" s="76"/>
      <c r="TZ189" s="76"/>
      <c r="UA189" s="76"/>
      <c r="UB189" s="76"/>
      <c r="UC189" s="76"/>
      <c r="UD189" s="76"/>
      <c r="UE189" s="76"/>
      <c r="UF189" s="76"/>
      <c r="UG189" s="76"/>
      <c r="UH189" s="76"/>
      <c r="UI189" s="76"/>
      <c r="UJ189" s="76"/>
      <c r="UK189" s="76"/>
      <c r="UL189" s="76"/>
      <c r="UM189" s="76"/>
      <c r="UN189" s="76"/>
      <c r="UO189" s="76"/>
      <c r="UP189" s="76"/>
      <c r="UQ189" s="76"/>
      <c r="UR189" s="76"/>
      <c r="US189" s="76"/>
      <c r="UT189" s="76"/>
      <c r="UU189" s="76"/>
      <c r="UV189" s="76"/>
      <c r="UW189" s="76"/>
      <c r="UX189" s="76"/>
      <c r="UY189" s="76"/>
      <c r="UZ189" s="76"/>
      <c r="VA189" s="76"/>
      <c r="VB189" s="76"/>
      <c r="VC189" s="76"/>
      <c r="VD189" s="76"/>
      <c r="VE189" s="76"/>
      <c r="VF189" s="76"/>
      <c r="VG189" s="76"/>
      <c r="VH189" s="76"/>
      <c r="VI189" s="76"/>
      <c r="VJ189" s="76"/>
      <c r="VK189" s="76"/>
      <c r="VL189" s="76"/>
      <c r="VM189" s="76"/>
      <c r="VN189" s="76"/>
      <c r="VO189" s="76"/>
      <c r="VP189" s="76"/>
      <c r="VQ189" s="76"/>
      <c r="VR189" s="76"/>
      <c r="VS189" s="76"/>
      <c r="VT189" s="76"/>
      <c r="VU189" s="76"/>
      <c r="VV189" s="76"/>
      <c r="VW189" s="76"/>
      <c r="VX189" s="76"/>
      <c r="VY189" s="76"/>
      <c r="VZ189" s="76"/>
      <c r="WA189" s="76"/>
      <c r="WB189" s="76"/>
      <c r="WC189" s="76"/>
      <c r="WD189" s="76"/>
      <c r="WE189" s="76"/>
      <c r="WF189" s="76"/>
      <c r="WG189" s="76"/>
      <c r="WH189" s="76"/>
      <c r="WI189" s="76"/>
      <c r="WJ189" s="76"/>
      <c r="WK189" s="76"/>
      <c r="WL189" s="76"/>
      <c r="WM189" s="76"/>
      <c r="WN189" s="76"/>
      <c r="WO189" s="76"/>
      <c r="WP189" s="76"/>
      <c r="WQ189" s="76"/>
      <c r="WR189" s="76"/>
      <c r="WS189" s="76"/>
      <c r="WT189" s="76"/>
      <c r="WU189" s="76"/>
      <c r="WV189" s="76"/>
      <c r="WW189" s="76"/>
      <c r="WX189" s="76"/>
      <c r="WY189" s="76"/>
      <c r="WZ189" s="76"/>
      <c r="XA189" s="76"/>
      <c r="XB189" s="76"/>
      <c r="XC189" s="76"/>
      <c r="XD189" s="76"/>
      <c r="XE189" s="76"/>
      <c r="XF189" s="76"/>
      <c r="XG189" s="76"/>
      <c r="XH189" s="76"/>
      <c r="XI189" s="76"/>
      <c r="XJ189" s="76"/>
      <c r="XK189" s="76"/>
      <c r="XL189" s="76"/>
      <c r="XM189" s="76"/>
      <c r="XN189" s="76"/>
      <c r="XO189" s="76"/>
      <c r="XP189" s="76"/>
      <c r="XQ189" s="76"/>
      <c r="XR189" s="76"/>
      <c r="XS189" s="76"/>
      <c r="XT189" s="76"/>
      <c r="XU189" s="76"/>
      <c r="XV189" s="76"/>
      <c r="XW189" s="76"/>
      <c r="XX189" s="76"/>
      <c r="XY189" s="76"/>
      <c r="XZ189" s="76"/>
      <c r="YA189" s="76"/>
      <c r="YB189" s="76"/>
      <c r="YC189" s="76"/>
      <c r="YD189" s="76"/>
      <c r="YE189" s="76"/>
      <c r="YF189" s="76"/>
      <c r="YG189" s="76"/>
      <c r="YH189" s="76"/>
      <c r="YI189" s="76"/>
      <c r="YJ189" s="76"/>
      <c r="YK189" s="76"/>
      <c r="YL189" s="76"/>
      <c r="YM189" s="76"/>
      <c r="YN189" s="76"/>
      <c r="YO189" s="76"/>
      <c r="YP189" s="76"/>
      <c r="YQ189" s="76"/>
      <c r="YR189" s="76"/>
      <c r="YS189" s="76"/>
      <c r="YT189" s="76"/>
      <c r="YU189" s="76"/>
      <c r="YV189" s="76"/>
      <c r="YW189" s="76"/>
      <c r="YX189" s="76"/>
      <c r="YY189" s="76"/>
      <c r="YZ189" s="76"/>
      <c r="ZA189" s="76"/>
      <c r="ZB189" s="76"/>
      <c r="ZC189" s="76"/>
      <c r="ZD189" s="76"/>
      <c r="ZE189" s="76"/>
      <c r="ZF189" s="76"/>
      <c r="ZG189" s="76"/>
      <c r="ZH189" s="76"/>
      <c r="ZI189" s="76"/>
      <c r="ZJ189" s="76"/>
      <c r="ZK189" s="76"/>
      <c r="ZL189" s="76"/>
      <c r="ZM189" s="76"/>
      <c r="ZN189" s="76"/>
      <c r="ZO189" s="76"/>
      <c r="ZP189" s="76"/>
      <c r="ZQ189" s="76"/>
      <c r="ZR189" s="76"/>
      <c r="ZS189" s="76"/>
      <c r="ZT189" s="76"/>
      <c r="ZU189" s="76"/>
      <c r="ZV189" s="76"/>
      <c r="ZW189" s="76"/>
      <c r="ZX189" s="76"/>
      <c r="ZY189" s="76"/>
      <c r="ZZ189" s="76"/>
      <c r="AAA189" s="76"/>
      <c r="AAB189" s="76"/>
      <c r="AAC189" s="76"/>
      <c r="AAD189" s="76"/>
      <c r="AAE189" s="76"/>
      <c r="AAF189" s="76"/>
      <c r="AAG189" s="76"/>
      <c r="AAH189" s="76"/>
      <c r="AAI189" s="76"/>
      <c r="AAJ189" s="76"/>
      <c r="AAK189" s="76"/>
      <c r="AAL189" s="76"/>
      <c r="AAM189" s="76"/>
      <c r="AAN189" s="76"/>
      <c r="AAO189" s="76"/>
      <c r="AAP189" s="76"/>
      <c r="AAQ189" s="76"/>
      <c r="AAR189" s="76"/>
      <c r="AAS189" s="76"/>
      <c r="AAT189" s="76"/>
      <c r="AAU189" s="76"/>
      <c r="AAV189" s="76"/>
      <c r="AAW189" s="76"/>
      <c r="AAX189" s="76"/>
      <c r="AAY189" s="76"/>
      <c r="AAZ189" s="76"/>
      <c r="ABA189" s="76"/>
      <c r="ABB189" s="76"/>
      <c r="ABC189" s="76"/>
      <c r="ABD189" s="76"/>
      <c r="ABE189" s="76"/>
      <c r="ABF189" s="76"/>
      <c r="ABG189" s="76"/>
      <c r="ABH189" s="76"/>
      <c r="ABI189" s="76"/>
      <c r="ABJ189" s="76"/>
      <c r="ABK189" s="76"/>
      <c r="ABL189" s="76"/>
      <c r="ABM189" s="76"/>
      <c r="ABN189" s="76"/>
      <c r="ABO189" s="76"/>
      <c r="ABP189" s="76"/>
      <c r="ABQ189" s="76"/>
      <c r="ABR189" s="76"/>
      <c r="ABS189" s="76"/>
      <c r="ABT189" s="76"/>
      <c r="ABU189" s="76"/>
      <c r="ABV189" s="76"/>
      <c r="ABW189" s="76"/>
      <c r="ABX189" s="76"/>
      <c r="ABY189" s="76"/>
      <c r="ABZ189" s="76"/>
      <c r="ACA189" s="76"/>
      <c r="ACB189" s="76"/>
      <c r="ACC189" s="76"/>
      <c r="ACD189" s="76"/>
      <c r="ACE189" s="76"/>
      <c r="ACF189" s="76"/>
      <c r="ACG189" s="76"/>
      <c r="ACH189" s="76"/>
      <c r="ACI189" s="76"/>
      <c r="ACJ189" s="76"/>
      <c r="ACK189" s="76"/>
      <c r="ACL189" s="76"/>
      <c r="ACM189" s="76"/>
      <c r="ACN189" s="76"/>
      <c r="ACO189" s="76"/>
      <c r="ACP189" s="76"/>
      <c r="ACQ189" s="76"/>
      <c r="ACR189" s="76"/>
      <c r="ACS189" s="76"/>
      <c r="ACT189" s="76"/>
      <c r="ACU189" s="76"/>
      <c r="ACV189" s="76"/>
      <c r="ACW189" s="76"/>
      <c r="ACX189" s="76"/>
      <c r="ACY189" s="76"/>
      <c r="ACZ189" s="76"/>
      <c r="ADA189" s="76"/>
      <c r="ADB189" s="76"/>
      <c r="ADC189" s="76"/>
      <c r="ADD189" s="76"/>
      <c r="ADE189" s="76"/>
      <c r="ADF189" s="76"/>
      <c r="ADG189" s="76"/>
      <c r="ADH189" s="76"/>
      <c r="ADI189" s="76"/>
      <c r="ADJ189" s="76"/>
      <c r="ADK189" s="76"/>
      <c r="ADL189" s="76"/>
      <c r="ADM189" s="76"/>
      <c r="ADN189" s="76"/>
      <c r="ADO189" s="76"/>
      <c r="ADP189" s="76"/>
      <c r="ADQ189" s="76"/>
      <c r="ADR189" s="76"/>
      <c r="ADS189" s="76"/>
      <c r="ADT189" s="76"/>
      <c r="ADU189" s="76"/>
      <c r="ADV189" s="76"/>
      <c r="ADW189" s="76"/>
      <c r="ADX189" s="76"/>
      <c r="ADY189" s="76"/>
      <c r="ADZ189" s="76"/>
      <c r="AEA189" s="76"/>
      <c r="AEB189" s="76"/>
      <c r="AEC189" s="76"/>
      <c r="AED189" s="76"/>
      <c r="AEE189" s="76"/>
      <c r="AEF189" s="76"/>
      <c r="AEG189" s="76"/>
      <c r="AEH189" s="76"/>
      <c r="AEI189" s="76"/>
      <c r="AEJ189" s="76"/>
      <c r="AEK189" s="76"/>
      <c r="AEL189" s="76"/>
      <c r="AEM189" s="76"/>
      <c r="AEN189" s="76"/>
      <c r="AEO189" s="76"/>
      <c r="AEP189" s="76"/>
      <c r="AEQ189" s="76"/>
      <c r="AER189" s="76"/>
      <c r="AES189" s="76"/>
      <c r="AET189" s="76"/>
      <c r="AEU189" s="76"/>
      <c r="AEV189" s="76"/>
      <c r="AEW189" s="76"/>
      <c r="AEX189" s="76"/>
      <c r="AEY189" s="76"/>
      <c r="AEZ189" s="76"/>
      <c r="AFA189" s="76"/>
      <c r="AFB189" s="76"/>
      <c r="AFC189" s="76"/>
      <c r="AFD189" s="76"/>
      <c r="AFE189" s="76"/>
      <c r="AFF189" s="76"/>
      <c r="AFG189" s="76"/>
      <c r="AFH189" s="76"/>
      <c r="AFI189" s="76"/>
      <c r="AFJ189" s="76"/>
      <c r="AFK189" s="76"/>
      <c r="AFL189" s="76"/>
      <c r="AFM189" s="76"/>
      <c r="AFN189" s="76"/>
      <c r="AFO189" s="76"/>
      <c r="AFP189" s="76"/>
      <c r="AFQ189" s="76"/>
      <c r="AFR189" s="76"/>
      <c r="AFS189" s="76"/>
      <c r="AFT189" s="76"/>
      <c r="AFU189" s="76"/>
      <c r="AFV189" s="76"/>
      <c r="AFW189" s="76"/>
      <c r="AFX189" s="76"/>
      <c r="AFY189" s="76"/>
      <c r="AFZ189" s="76"/>
      <c r="AGA189" s="76"/>
      <c r="AGB189" s="76"/>
      <c r="AGC189" s="76"/>
      <c r="AGD189" s="76"/>
      <c r="AGE189" s="76"/>
      <c r="AGF189" s="76"/>
      <c r="AGG189" s="76"/>
      <c r="AGH189" s="76"/>
      <c r="AGI189" s="76"/>
      <c r="AGJ189" s="76"/>
      <c r="AGK189" s="76"/>
      <c r="AGL189" s="76"/>
      <c r="AGM189" s="76"/>
      <c r="AGN189" s="76"/>
      <c r="AGO189" s="76"/>
      <c r="AGP189" s="76"/>
      <c r="AGQ189" s="76"/>
      <c r="AGR189" s="76"/>
      <c r="AGS189" s="76"/>
      <c r="AGT189" s="76"/>
      <c r="AGU189" s="76"/>
      <c r="AGV189" s="76"/>
      <c r="AGW189" s="76"/>
      <c r="AGX189" s="76"/>
      <c r="AGY189" s="76"/>
      <c r="AGZ189" s="76"/>
      <c r="AHA189" s="76"/>
      <c r="AHB189" s="76"/>
      <c r="AHC189" s="76"/>
      <c r="AHD189" s="76"/>
      <c r="AHE189" s="76"/>
      <c r="AHF189" s="76"/>
      <c r="AHG189" s="76"/>
      <c r="AHH189" s="76"/>
      <c r="AHI189" s="76"/>
      <c r="AHJ189" s="76"/>
      <c r="AHK189" s="76"/>
      <c r="AHL189" s="76"/>
      <c r="AHM189" s="76"/>
      <c r="AHN189" s="76"/>
      <c r="AHO189" s="76"/>
      <c r="AHP189" s="76"/>
      <c r="AHQ189" s="76"/>
      <c r="AHR189" s="76"/>
      <c r="AHS189" s="76"/>
      <c r="AHT189" s="76"/>
      <c r="AHU189" s="76"/>
      <c r="AHV189" s="76"/>
      <c r="AHW189" s="76"/>
      <c r="AHX189" s="76"/>
      <c r="AHY189" s="76"/>
      <c r="AHZ189" s="76"/>
      <c r="AIA189" s="76"/>
      <c r="AIB189" s="76"/>
      <c r="AIC189" s="76"/>
      <c r="AID189" s="76"/>
      <c r="AIE189" s="76"/>
      <c r="AIF189" s="76"/>
      <c r="AIG189" s="76"/>
      <c r="AIH189" s="76"/>
      <c r="AII189" s="76"/>
      <c r="AIJ189" s="76"/>
      <c r="AIK189" s="76"/>
      <c r="AIL189" s="76"/>
      <c r="AIM189" s="76"/>
      <c r="AIN189" s="76"/>
      <c r="AIO189" s="76"/>
      <c r="AIP189" s="76"/>
      <c r="AIQ189" s="76"/>
      <c r="AIR189" s="76"/>
      <c r="AIS189" s="76"/>
      <c r="AIT189" s="76"/>
      <c r="AIU189" s="76"/>
      <c r="AIV189" s="76"/>
      <c r="AIW189" s="76"/>
      <c r="AIX189" s="76"/>
      <c r="AIY189" s="76"/>
      <c r="AIZ189" s="76"/>
      <c r="AJA189" s="76"/>
      <c r="AJB189" s="76"/>
      <c r="AJC189" s="76"/>
      <c r="AJD189" s="76"/>
      <c r="AJE189" s="76"/>
      <c r="AJF189" s="76"/>
      <c r="AJG189" s="76"/>
      <c r="AJH189" s="76"/>
      <c r="AJI189" s="76"/>
      <c r="AJJ189" s="76"/>
      <c r="AJK189" s="76"/>
      <c r="AJL189" s="76"/>
      <c r="AJM189" s="76"/>
      <c r="AJN189" s="76"/>
      <c r="AJO189" s="76"/>
      <c r="AJP189" s="76"/>
      <c r="AJQ189" s="76"/>
      <c r="AJR189" s="76"/>
      <c r="AJS189" s="76"/>
      <c r="AJT189" s="76"/>
      <c r="AJU189" s="76"/>
      <c r="AJV189" s="76"/>
      <c r="AJW189" s="76"/>
      <c r="AJX189" s="76"/>
      <c r="AJY189" s="76"/>
      <c r="AJZ189" s="76"/>
      <c r="AKA189" s="76"/>
      <c r="AKB189" s="76"/>
      <c r="AKC189" s="76"/>
      <c r="AKD189" s="76"/>
      <c r="AKE189" s="76"/>
      <c r="AKF189" s="76"/>
      <c r="AKG189" s="76"/>
      <c r="AKH189" s="76"/>
      <c r="AKI189" s="76"/>
      <c r="AKJ189" s="76"/>
      <c r="AKK189" s="76"/>
      <c r="AKL189" s="76"/>
      <c r="AKM189" s="76"/>
      <c r="AKN189" s="76"/>
      <c r="AKO189" s="76"/>
      <c r="AKP189" s="76"/>
      <c r="AKQ189" s="76"/>
      <c r="AKR189" s="76"/>
      <c r="AKS189" s="76"/>
      <c r="AKT189" s="76"/>
      <c r="AKU189" s="76"/>
      <c r="AKV189" s="76"/>
      <c r="AKW189" s="76"/>
      <c r="AKX189" s="76"/>
      <c r="AKY189" s="76"/>
      <c r="AKZ189" s="76"/>
      <c r="ALA189" s="76"/>
      <c r="ALB189" s="76"/>
      <c r="ALC189" s="76"/>
      <c r="ALD189" s="76"/>
      <c r="ALE189" s="76"/>
      <c r="ALF189" s="76"/>
      <c r="ALG189" s="76"/>
      <c r="ALH189" s="76"/>
      <c r="ALI189" s="76"/>
      <c r="ALJ189" s="76"/>
      <c r="ALK189" s="76"/>
      <c r="ALL189" s="76"/>
      <c r="ALM189" s="76"/>
      <c r="ALN189" s="76"/>
      <c r="ALO189" s="76"/>
      <c r="ALP189" s="76"/>
      <c r="ALQ189" s="76"/>
      <c r="ALR189" s="76"/>
      <c r="ALS189" s="76"/>
      <c r="ALT189" s="76"/>
      <c r="ALU189" s="76"/>
      <c r="ALV189" s="76"/>
      <c r="ALW189" s="76"/>
      <c r="ALX189" s="76"/>
      <c r="ALY189" s="76"/>
      <c r="ALZ189" s="76"/>
      <c r="AMA189" s="76"/>
      <c r="AMB189" s="76"/>
      <c r="AMC189" s="76"/>
      <c r="AMD189" s="76"/>
      <c r="AME189" s="76"/>
    </row>
    <row r="190" spans="1:1019" s="80" customFormat="1" ht="25.5">
      <c r="A190" s="20" t="s">
        <v>423</v>
      </c>
      <c r="B190" s="21">
        <v>4915746</v>
      </c>
      <c r="C190" s="21" t="s">
        <v>96</v>
      </c>
      <c r="D190" s="71" t="s">
        <v>103</v>
      </c>
      <c r="E190" s="22" t="s">
        <v>58</v>
      </c>
      <c r="F190" s="59">
        <v>32</v>
      </c>
      <c r="G190" s="23">
        <v>412.98</v>
      </c>
      <c r="H190" s="69">
        <f>$J$6</f>
        <v>0.21229999999999999</v>
      </c>
      <c r="I190" s="23">
        <f t="shared" ref="I190:I195" si="66">ROUND(((H190+1)*G190),2)</f>
        <v>500.66</v>
      </c>
      <c r="J190" s="23">
        <f t="shared" ref="J190:J195" si="67">TRUNC((I190*F190),2)</f>
        <v>16021.12</v>
      </c>
      <c r="K190" s="78">
        <f t="shared" ref="K190:K195" si="68">G190*F190</f>
        <v>13215.36</v>
      </c>
      <c r="L190" s="76"/>
      <c r="M190" s="79"/>
      <c r="N190" s="76"/>
      <c r="O190" s="76"/>
      <c r="P190" s="76"/>
      <c r="Q190" s="76"/>
      <c r="R190" s="76"/>
      <c r="S190" s="76"/>
      <c r="T190" s="76"/>
      <c r="U190" s="76"/>
      <c r="V190" s="76"/>
      <c r="W190" s="76"/>
      <c r="X190" s="76"/>
      <c r="Y190" s="76"/>
      <c r="Z190" s="76"/>
      <c r="AA190" s="76"/>
      <c r="AB190" s="76"/>
      <c r="AC190" s="76"/>
      <c r="AD190" s="76"/>
      <c r="AE190" s="76"/>
      <c r="AF190" s="76"/>
      <c r="AG190" s="76"/>
      <c r="AH190" s="76"/>
      <c r="AI190" s="76"/>
      <c r="AJ190" s="76"/>
      <c r="AK190" s="76"/>
      <c r="AL190" s="76"/>
      <c r="AM190" s="76"/>
      <c r="AN190" s="76"/>
      <c r="AO190" s="76"/>
      <c r="AP190" s="76"/>
      <c r="AQ190" s="76"/>
      <c r="AR190" s="76"/>
      <c r="AS190" s="76"/>
      <c r="AT190" s="76"/>
      <c r="AU190" s="76"/>
      <c r="AV190" s="76"/>
      <c r="AW190" s="76"/>
      <c r="AX190" s="76"/>
      <c r="AY190" s="76"/>
      <c r="AZ190" s="76"/>
      <c r="BA190" s="76"/>
      <c r="BB190" s="76"/>
      <c r="BC190" s="76"/>
      <c r="BD190" s="76"/>
      <c r="BE190" s="76"/>
      <c r="BF190" s="76"/>
      <c r="BG190" s="76"/>
      <c r="BH190" s="76"/>
      <c r="BI190" s="76"/>
      <c r="BJ190" s="76"/>
      <c r="BK190" s="76"/>
      <c r="BL190" s="76"/>
      <c r="BM190" s="76"/>
      <c r="BN190" s="76"/>
      <c r="BO190" s="76"/>
      <c r="BP190" s="76"/>
      <c r="BQ190" s="76"/>
      <c r="BR190" s="76"/>
      <c r="BS190" s="76"/>
      <c r="BT190" s="76"/>
      <c r="BU190" s="76"/>
      <c r="BV190" s="76"/>
      <c r="BW190" s="76"/>
      <c r="BX190" s="76"/>
      <c r="BY190" s="76"/>
      <c r="BZ190" s="76"/>
      <c r="CA190" s="76"/>
      <c r="CB190" s="76"/>
      <c r="CC190" s="76"/>
      <c r="CD190" s="76"/>
      <c r="CE190" s="76"/>
      <c r="CF190" s="76"/>
      <c r="CG190" s="76"/>
      <c r="CH190" s="76"/>
      <c r="CI190" s="76"/>
      <c r="CJ190" s="76"/>
      <c r="CK190" s="76"/>
      <c r="CL190" s="76"/>
      <c r="CM190" s="76"/>
      <c r="CN190" s="76"/>
      <c r="CO190" s="76"/>
      <c r="CP190" s="76"/>
      <c r="CQ190" s="76"/>
      <c r="CR190" s="76"/>
      <c r="CS190" s="76"/>
      <c r="CT190" s="76"/>
      <c r="CU190" s="76"/>
      <c r="CV190" s="76"/>
      <c r="CW190" s="76"/>
      <c r="CX190" s="76"/>
      <c r="CY190" s="76"/>
      <c r="CZ190" s="76"/>
      <c r="DA190" s="76"/>
      <c r="DB190" s="76"/>
      <c r="DC190" s="76"/>
      <c r="DD190" s="76"/>
      <c r="DE190" s="76"/>
      <c r="DF190" s="76"/>
      <c r="DG190" s="76"/>
      <c r="DH190" s="76"/>
      <c r="DI190" s="76"/>
      <c r="DJ190" s="76"/>
      <c r="DK190" s="76"/>
      <c r="DL190" s="76"/>
      <c r="DM190" s="76"/>
      <c r="DN190" s="76"/>
      <c r="DO190" s="76"/>
      <c r="DP190" s="76"/>
      <c r="DQ190" s="76"/>
      <c r="DR190" s="76"/>
      <c r="DS190" s="76"/>
      <c r="DT190" s="76"/>
      <c r="DU190" s="76"/>
      <c r="DV190" s="76"/>
      <c r="DW190" s="76"/>
      <c r="DX190" s="76"/>
      <c r="DY190" s="76"/>
      <c r="DZ190" s="76"/>
      <c r="EA190" s="76"/>
      <c r="EB190" s="76"/>
      <c r="EC190" s="76"/>
      <c r="ED190" s="76"/>
      <c r="EE190" s="76"/>
      <c r="EF190" s="76"/>
      <c r="EG190" s="76"/>
      <c r="EH190" s="76"/>
      <c r="EI190" s="76"/>
      <c r="EJ190" s="76"/>
      <c r="EK190" s="76"/>
      <c r="EL190" s="76"/>
      <c r="EM190" s="76"/>
      <c r="EN190" s="76"/>
      <c r="EO190" s="76"/>
      <c r="EP190" s="76"/>
      <c r="EQ190" s="76"/>
      <c r="ER190" s="76"/>
      <c r="ES190" s="76"/>
      <c r="ET190" s="76"/>
      <c r="EU190" s="76"/>
      <c r="EV190" s="76"/>
      <c r="EW190" s="76"/>
      <c r="EX190" s="76"/>
      <c r="EY190" s="76"/>
      <c r="EZ190" s="76"/>
      <c r="FA190" s="76"/>
      <c r="FB190" s="76"/>
      <c r="FC190" s="76"/>
      <c r="FD190" s="76"/>
      <c r="FE190" s="76"/>
      <c r="FF190" s="76"/>
      <c r="FG190" s="76"/>
      <c r="FH190" s="76"/>
      <c r="FI190" s="76"/>
      <c r="FJ190" s="76"/>
      <c r="FK190" s="76"/>
      <c r="FL190" s="76"/>
      <c r="FM190" s="76"/>
      <c r="FN190" s="76"/>
      <c r="FO190" s="76"/>
      <c r="FP190" s="76"/>
      <c r="FQ190" s="76"/>
      <c r="FR190" s="76"/>
      <c r="FS190" s="76"/>
      <c r="FT190" s="76"/>
      <c r="FU190" s="76"/>
      <c r="FV190" s="76"/>
      <c r="FW190" s="76"/>
      <c r="FX190" s="76"/>
      <c r="FY190" s="76"/>
      <c r="FZ190" s="76"/>
      <c r="GA190" s="76"/>
      <c r="GB190" s="76"/>
      <c r="GC190" s="76"/>
      <c r="GD190" s="76"/>
      <c r="GE190" s="76"/>
      <c r="GF190" s="76"/>
      <c r="GG190" s="76"/>
      <c r="GH190" s="76"/>
      <c r="GI190" s="76"/>
      <c r="GJ190" s="76"/>
      <c r="GK190" s="76"/>
      <c r="GL190" s="76"/>
      <c r="GM190" s="76"/>
      <c r="GN190" s="76"/>
      <c r="GO190" s="76"/>
      <c r="GP190" s="76"/>
      <c r="GQ190" s="76"/>
      <c r="GR190" s="76"/>
      <c r="GS190" s="76"/>
      <c r="GT190" s="76"/>
      <c r="GU190" s="76"/>
      <c r="GV190" s="76"/>
      <c r="GW190" s="76"/>
      <c r="GX190" s="76"/>
      <c r="GY190" s="76"/>
      <c r="GZ190" s="76"/>
      <c r="HA190" s="76"/>
      <c r="HB190" s="76"/>
      <c r="HC190" s="76"/>
      <c r="HD190" s="76"/>
      <c r="HE190" s="76"/>
      <c r="HF190" s="76"/>
      <c r="HG190" s="76"/>
      <c r="HH190" s="76"/>
      <c r="HI190" s="76"/>
      <c r="HJ190" s="76"/>
      <c r="HK190" s="76"/>
      <c r="HL190" s="76"/>
      <c r="HM190" s="76"/>
      <c r="HN190" s="76"/>
      <c r="HO190" s="76"/>
      <c r="HP190" s="76"/>
      <c r="HQ190" s="76"/>
      <c r="HR190" s="76"/>
      <c r="HS190" s="76"/>
      <c r="HT190" s="76"/>
      <c r="HU190" s="76"/>
      <c r="HV190" s="76"/>
      <c r="HW190" s="76"/>
      <c r="HX190" s="76"/>
      <c r="HY190" s="76"/>
      <c r="HZ190" s="76"/>
      <c r="IA190" s="76"/>
      <c r="IB190" s="76"/>
      <c r="IC190" s="76"/>
      <c r="ID190" s="76"/>
      <c r="IE190" s="76"/>
      <c r="IF190" s="76"/>
      <c r="IG190" s="76"/>
      <c r="IH190" s="76"/>
      <c r="II190" s="76"/>
      <c r="IJ190" s="76"/>
      <c r="IK190" s="76"/>
      <c r="IL190" s="76"/>
      <c r="IM190" s="76"/>
      <c r="IN190" s="76"/>
      <c r="IO190" s="76"/>
      <c r="IP190" s="76"/>
      <c r="IQ190" s="76"/>
      <c r="IR190" s="76"/>
      <c r="IS190" s="76"/>
      <c r="IT190" s="76"/>
      <c r="IU190" s="76"/>
      <c r="IV190" s="76"/>
      <c r="IW190" s="76"/>
      <c r="IX190" s="76"/>
      <c r="IY190" s="76"/>
      <c r="IZ190" s="76"/>
      <c r="JA190" s="76"/>
      <c r="JB190" s="76"/>
      <c r="JC190" s="76"/>
      <c r="JD190" s="76"/>
      <c r="JE190" s="76"/>
      <c r="JF190" s="76"/>
      <c r="JG190" s="76"/>
      <c r="JH190" s="76"/>
      <c r="JI190" s="76"/>
      <c r="JJ190" s="76"/>
      <c r="JK190" s="76"/>
      <c r="JL190" s="76"/>
      <c r="JM190" s="76"/>
      <c r="JN190" s="76"/>
      <c r="JO190" s="76"/>
      <c r="JP190" s="76"/>
      <c r="JQ190" s="76"/>
      <c r="JR190" s="76"/>
      <c r="JS190" s="76"/>
      <c r="JT190" s="76"/>
      <c r="JU190" s="76"/>
      <c r="JV190" s="76"/>
      <c r="JW190" s="76"/>
      <c r="JX190" s="76"/>
      <c r="JY190" s="76"/>
      <c r="JZ190" s="76"/>
      <c r="KA190" s="76"/>
      <c r="KB190" s="76"/>
      <c r="KC190" s="76"/>
      <c r="KD190" s="76"/>
      <c r="KE190" s="76"/>
      <c r="KF190" s="76"/>
      <c r="KG190" s="76"/>
      <c r="KH190" s="76"/>
      <c r="KI190" s="76"/>
      <c r="KJ190" s="76"/>
      <c r="KK190" s="76"/>
      <c r="KL190" s="76"/>
      <c r="KM190" s="76"/>
      <c r="KN190" s="76"/>
      <c r="KO190" s="76"/>
      <c r="KP190" s="76"/>
      <c r="KQ190" s="76"/>
      <c r="KR190" s="76"/>
      <c r="KS190" s="76"/>
      <c r="KT190" s="76"/>
      <c r="KU190" s="76"/>
      <c r="KV190" s="76"/>
      <c r="KW190" s="76"/>
      <c r="KX190" s="76"/>
      <c r="KY190" s="76"/>
      <c r="KZ190" s="76"/>
      <c r="LA190" s="76"/>
      <c r="LB190" s="76"/>
      <c r="LC190" s="76"/>
      <c r="LD190" s="76"/>
      <c r="LE190" s="76"/>
      <c r="LF190" s="76"/>
      <c r="LG190" s="76"/>
      <c r="LH190" s="76"/>
      <c r="LI190" s="76"/>
      <c r="LJ190" s="76"/>
      <c r="LK190" s="76"/>
      <c r="LL190" s="76"/>
      <c r="LM190" s="76"/>
      <c r="LN190" s="76"/>
      <c r="LO190" s="76"/>
      <c r="LP190" s="76"/>
      <c r="LQ190" s="76"/>
      <c r="LR190" s="76"/>
      <c r="LS190" s="76"/>
      <c r="LT190" s="76"/>
      <c r="LU190" s="76"/>
      <c r="LV190" s="76"/>
      <c r="LW190" s="76"/>
      <c r="LX190" s="76"/>
      <c r="LY190" s="76"/>
      <c r="LZ190" s="76"/>
      <c r="MA190" s="76"/>
      <c r="MB190" s="76"/>
      <c r="MC190" s="76"/>
      <c r="MD190" s="76"/>
      <c r="ME190" s="76"/>
      <c r="MF190" s="76"/>
      <c r="MG190" s="76"/>
      <c r="MH190" s="76"/>
      <c r="MI190" s="76"/>
      <c r="MJ190" s="76"/>
      <c r="MK190" s="76"/>
      <c r="ML190" s="76"/>
      <c r="MM190" s="76"/>
      <c r="MN190" s="76"/>
      <c r="MO190" s="76"/>
      <c r="MP190" s="76"/>
      <c r="MQ190" s="76"/>
      <c r="MR190" s="76"/>
      <c r="MS190" s="76"/>
      <c r="MT190" s="76"/>
      <c r="MU190" s="76"/>
      <c r="MV190" s="76"/>
      <c r="MW190" s="76"/>
      <c r="MX190" s="76"/>
      <c r="MY190" s="76"/>
      <c r="MZ190" s="76"/>
      <c r="NA190" s="76"/>
      <c r="NB190" s="76"/>
      <c r="NC190" s="76"/>
      <c r="ND190" s="76"/>
      <c r="NE190" s="76"/>
      <c r="NF190" s="76"/>
      <c r="NG190" s="76"/>
      <c r="NH190" s="76"/>
      <c r="NI190" s="76"/>
      <c r="NJ190" s="76"/>
      <c r="NK190" s="76"/>
      <c r="NL190" s="76"/>
      <c r="NM190" s="76"/>
      <c r="NN190" s="76"/>
      <c r="NO190" s="76"/>
      <c r="NP190" s="76"/>
      <c r="NQ190" s="76"/>
      <c r="NR190" s="76"/>
      <c r="NS190" s="76"/>
      <c r="NT190" s="76"/>
      <c r="NU190" s="76"/>
      <c r="NV190" s="76"/>
      <c r="NW190" s="76"/>
      <c r="NX190" s="76"/>
      <c r="NY190" s="76"/>
      <c r="NZ190" s="76"/>
      <c r="OA190" s="76"/>
      <c r="OB190" s="76"/>
      <c r="OC190" s="76"/>
      <c r="OD190" s="76"/>
      <c r="OE190" s="76"/>
      <c r="OF190" s="76"/>
      <c r="OG190" s="76"/>
      <c r="OH190" s="76"/>
      <c r="OI190" s="76"/>
      <c r="OJ190" s="76"/>
      <c r="OK190" s="76"/>
      <c r="OL190" s="76"/>
      <c r="OM190" s="76"/>
      <c r="ON190" s="76"/>
      <c r="OO190" s="76"/>
      <c r="OP190" s="76"/>
      <c r="OQ190" s="76"/>
      <c r="OR190" s="76"/>
      <c r="OS190" s="76"/>
      <c r="OT190" s="76"/>
      <c r="OU190" s="76"/>
      <c r="OV190" s="76"/>
      <c r="OW190" s="76"/>
      <c r="OX190" s="76"/>
      <c r="OY190" s="76"/>
      <c r="OZ190" s="76"/>
      <c r="PA190" s="76"/>
      <c r="PB190" s="76"/>
      <c r="PC190" s="76"/>
      <c r="PD190" s="76"/>
      <c r="PE190" s="76"/>
      <c r="PF190" s="76"/>
      <c r="PG190" s="76"/>
      <c r="PH190" s="76"/>
      <c r="PI190" s="76"/>
      <c r="PJ190" s="76"/>
      <c r="PK190" s="76"/>
      <c r="PL190" s="76"/>
      <c r="PM190" s="76"/>
      <c r="PN190" s="76"/>
      <c r="PO190" s="76"/>
      <c r="PP190" s="76"/>
      <c r="PQ190" s="76"/>
      <c r="PR190" s="76"/>
      <c r="PS190" s="76"/>
      <c r="PT190" s="76"/>
      <c r="PU190" s="76"/>
      <c r="PV190" s="76"/>
      <c r="PW190" s="76"/>
      <c r="PX190" s="76"/>
      <c r="PY190" s="76"/>
      <c r="PZ190" s="76"/>
      <c r="QA190" s="76"/>
      <c r="QB190" s="76"/>
      <c r="QC190" s="76"/>
      <c r="QD190" s="76"/>
      <c r="QE190" s="76"/>
      <c r="QF190" s="76"/>
      <c r="QG190" s="76"/>
      <c r="QH190" s="76"/>
      <c r="QI190" s="76"/>
      <c r="QJ190" s="76"/>
      <c r="QK190" s="76"/>
      <c r="QL190" s="76"/>
      <c r="QM190" s="76"/>
      <c r="QN190" s="76"/>
      <c r="QO190" s="76"/>
      <c r="QP190" s="76"/>
      <c r="QQ190" s="76"/>
      <c r="QR190" s="76"/>
      <c r="QS190" s="76"/>
      <c r="QT190" s="76"/>
      <c r="QU190" s="76"/>
      <c r="QV190" s="76"/>
      <c r="QW190" s="76"/>
      <c r="QX190" s="76"/>
      <c r="QY190" s="76"/>
      <c r="QZ190" s="76"/>
      <c r="RA190" s="76"/>
      <c r="RB190" s="76"/>
      <c r="RC190" s="76"/>
      <c r="RD190" s="76"/>
      <c r="RE190" s="76"/>
      <c r="RF190" s="76"/>
      <c r="RG190" s="76"/>
      <c r="RH190" s="76"/>
      <c r="RI190" s="76"/>
      <c r="RJ190" s="76"/>
      <c r="RK190" s="76"/>
      <c r="RL190" s="76"/>
      <c r="RM190" s="76"/>
      <c r="RN190" s="76"/>
      <c r="RO190" s="76"/>
      <c r="RP190" s="76"/>
      <c r="RQ190" s="76"/>
      <c r="RR190" s="76"/>
      <c r="RS190" s="76"/>
      <c r="RT190" s="76"/>
      <c r="RU190" s="76"/>
      <c r="RV190" s="76"/>
      <c r="RW190" s="76"/>
      <c r="RX190" s="76"/>
      <c r="RY190" s="76"/>
      <c r="RZ190" s="76"/>
      <c r="SA190" s="76"/>
      <c r="SB190" s="76"/>
      <c r="SC190" s="76"/>
      <c r="SD190" s="76"/>
      <c r="SE190" s="76"/>
      <c r="SF190" s="76"/>
      <c r="SG190" s="76"/>
      <c r="SH190" s="76"/>
      <c r="SI190" s="76"/>
      <c r="SJ190" s="76"/>
      <c r="SK190" s="76"/>
      <c r="SL190" s="76"/>
      <c r="SM190" s="76"/>
      <c r="SN190" s="76"/>
      <c r="SO190" s="76"/>
      <c r="SP190" s="76"/>
      <c r="SQ190" s="76"/>
      <c r="SR190" s="76"/>
      <c r="SS190" s="76"/>
      <c r="ST190" s="76"/>
      <c r="SU190" s="76"/>
      <c r="SV190" s="76"/>
      <c r="SW190" s="76"/>
      <c r="SX190" s="76"/>
      <c r="SY190" s="76"/>
      <c r="SZ190" s="76"/>
      <c r="TA190" s="76"/>
      <c r="TB190" s="76"/>
      <c r="TC190" s="76"/>
      <c r="TD190" s="76"/>
      <c r="TE190" s="76"/>
      <c r="TF190" s="76"/>
      <c r="TG190" s="76"/>
      <c r="TH190" s="76"/>
      <c r="TI190" s="76"/>
      <c r="TJ190" s="76"/>
      <c r="TK190" s="76"/>
      <c r="TL190" s="76"/>
      <c r="TM190" s="76"/>
      <c r="TN190" s="76"/>
      <c r="TO190" s="76"/>
      <c r="TP190" s="76"/>
      <c r="TQ190" s="76"/>
      <c r="TR190" s="76"/>
      <c r="TS190" s="76"/>
      <c r="TT190" s="76"/>
      <c r="TU190" s="76"/>
      <c r="TV190" s="76"/>
      <c r="TW190" s="76"/>
      <c r="TX190" s="76"/>
      <c r="TY190" s="76"/>
      <c r="TZ190" s="76"/>
      <c r="UA190" s="76"/>
      <c r="UB190" s="76"/>
      <c r="UC190" s="76"/>
      <c r="UD190" s="76"/>
      <c r="UE190" s="76"/>
      <c r="UF190" s="76"/>
      <c r="UG190" s="76"/>
      <c r="UH190" s="76"/>
      <c r="UI190" s="76"/>
      <c r="UJ190" s="76"/>
      <c r="UK190" s="76"/>
      <c r="UL190" s="76"/>
      <c r="UM190" s="76"/>
      <c r="UN190" s="76"/>
      <c r="UO190" s="76"/>
      <c r="UP190" s="76"/>
      <c r="UQ190" s="76"/>
      <c r="UR190" s="76"/>
      <c r="US190" s="76"/>
      <c r="UT190" s="76"/>
      <c r="UU190" s="76"/>
      <c r="UV190" s="76"/>
      <c r="UW190" s="76"/>
      <c r="UX190" s="76"/>
      <c r="UY190" s="76"/>
      <c r="UZ190" s="76"/>
      <c r="VA190" s="76"/>
      <c r="VB190" s="76"/>
      <c r="VC190" s="76"/>
      <c r="VD190" s="76"/>
      <c r="VE190" s="76"/>
      <c r="VF190" s="76"/>
      <c r="VG190" s="76"/>
      <c r="VH190" s="76"/>
      <c r="VI190" s="76"/>
      <c r="VJ190" s="76"/>
      <c r="VK190" s="76"/>
      <c r="VL190" s="76"/>
      <c r="VM190" s="76"/>
      <c r="VN190" s="76"/>
      <c r="VO190" s="76"/>
      <c r="VP190" s="76"/>
      <c r="VQ190" s="76"/>
      <c r="VR190" s="76"/>
      <c r="VS190" s="76"/>
      <c r="VT190" s="76"/>
      <c r="VU190" s="76"/>
      <c r="VV190" s="76"/>
      <c r="VW190" s="76"/>
      <c r="VX190" s="76"/>
      <c r="VY190" s="76"/>
      <c r="VZ190" s="76"/>
      <c r="WA190" s="76"/>
      <c r="WB190" s="76"/>
      <c r="WC190" s="76"/>
      <c r="WD190" s="76"/>
      <c r="WE190" s="76"/>
      <c r="WF190" s="76"/>
      <c r="WG190" s="76"/>
      <c r="WH190" s="76"/>
      <c r="WI190" s="76"/>
      <c r="WJ190" s="76"/>
      <c r="WK190" s="76"/>
      <c r="WL190" s="76"/>
      <c r="WM190" s="76"/>
      <c r="WN190" s="76"/>
      <c r="WO190" s="76"/>
      <c r="WP190" s="76"/>
      <c r="WQ190" s="76"/>
      <c r="WR190" s="76"/>
      <c r="WS190" s="76"/>
      <c r="WT190" s="76"/>
      <c r="WU190" s="76"/>
      <c r="WV190" s="76"/>
      <c r="WW190" s="76"/>
      <c r="WX190" s="76"/>
      <c r="WY190" s="76"/>
      <c r="WZ190" s="76"/>
      <c r="XA190" s="76"/>
      <c r="XB190" s="76"/>
      <c r="XC190" s="76"/>
      <c r="XD190" s="76"/>
      <c r="XE190" s="76"/>
      <c r="XF190" s="76"/>
      <c r="XG190" s="76"/>
      <c r="XH190" s="76"/>
      <c r="XI190" s="76"/>
      <c r="XJ190" s="76"/>
      <c r="XK190" s="76"/>
      <c r="XL190" s="76"/>
      <c r="XM190" s="76"/>
      <c r="XN190" s="76"/>
      <c r="XO190" s="76"/>
      <c r="XP190" s="76"/>
      <c r="XQ190" s="76"/>
      <c r="XR190" s="76"/>
      <c r="XS190" s="76"/>
      <c r="XT190" s="76"/>
      <c r="XU190" s="76"/>
      <c r="XV190" s="76"/>
      <c r="XW190" s="76"/>
      <c r="XX190" s="76"/>
      <c r="XY190" s="76"/>
      <c r="XZ190" s="76"/>
      <c r="YA190" s="76"/>
      <c r="YB190" s="76"/>
      <c r="YC190" s="76"/>
      <c r="YD190" s="76"/>
      <c r="YE190" s="76"/>
      <c r="YF190" s="76"/>
      <c r="YG190" s="76"/>
      <c r="YH190" s="76"/>
      <c r="YI190" s="76"/>
      <c r="YJ190" s="76"/>
      <c r="YK190" s="76"/>
      <c r="YL190" s="76"/>
      <c r="YM190" s="76"/>
      <c r="YN190" s="76"/>
      <c r="YO190" s="76"/>
      <c r="YP190" s="76"/>
      <c r="YQ190" s="76"/>
      <c r="YR190" s="76"/>
      <c r="YS190" s="76"/>
      <c r="YT190" s="76"/>
      <c r="YU190" s="76"/>
      <c r="YV190" s="76"/>
      <c r="YW190" s="76"/>
      <c r="YX190" s="76"/>
      <c r="YY190" s="76"/>
      <c r="YZ190" s="76"/>
      <c r="ZA190" s="76"/>
      <c r="ZB190" s="76"/>
      <c r="ZC190" s="76"/>
      <c r="ZD190" s="76"/>
      <c r="ZE190" s="76"/>
      <c r="ZF190" s="76"/>
      <c r="ZG190" s="76"/>
      <c r="ZH190" s="76"/>
      <c r="ZI190" s="76"/>
      <c r="ZJ190" s="76"/>
      <c r="ZK190" s="76"/>
      <c r="ZL190" s="76"/>
      <c r="ZM190" s="76"/>
      <c r="ZN190" s="76"/>
      <c r="ZO190" s="76"/>
      <c r="ZP190" s="76"/>
      <c r="ZQ190" s="76"/>
      <c r="ZR190" s="76"/>
      <c r="ZS190" s="76"/>
      <c r="ZT190" s="76"/>
      <c r="ZU190" s="76"/>
      <c r="ZV190" s="76"/>
      <c r="ZW190" s="76"/>
      <c r="ZX190" s="76"/>
      <c r="ZY190" s="76"/>
      <c r="ZZ190" s="76"/>
      <c r="AAA190" s="76"/>
      <c r="AAB190" s="76"/>
      <c r="AAC190" s="76"/>
      <c r="AAD190" s="76"/>
      <c r="AAE190" s="76"/>
      <c r="AAF190" s="76"/>
      <c r="AAG190" s="76"/>
      <c r="AAH190" s="76"/>
      <c r="AAI190" s="76"/>
      <c r="AAJ190" s="76"/>
      <c r="AAK190" s="76"/>
      <c r="AAL190" s="76"/>
      <c r="AAM190" s="76"/>
      <c r="AAN190" s="76"/>
      <c r="AAO190" s="76"/>
      <c r="AAP190" s="76"/>
      <c r="AAQ190" s="76"/>
      <c r="AAR190" s="76"/>
      <c r="AAS190" s="76"/>
      <c r="AAT190" s="76"/>
      <c r="AAU190" s="76"/>
      <c r="AAV190" s="76"/>
      <c r="AAW190" s="76"/>
      <c r="AAX190" s="76"/>
      <c r="AAY190" s="76"/>
      <c r="AAZ190" s="76"/>
      <c r="ABA190" s="76"/>
      <c r="ABB190" s="76"/>
      <c r="ABC190" s="76"/>
      <c r="ABD190" s="76"/>
      <c r="ABE190" s="76"/>
      <c r="ABF190" s="76"/>
      <c r="ABG190" s="76"/>
      <c r="ABH190" s="76"/>
      <c r="ABI190" s="76"/>
      <c r="ABJ190" s="76"/>
      <c r="ABK190" s="76"/>
      <c r="ABL190" s="76"/>
      <c r="ABM190" s="76"/>
      <c r="ABN190" s="76"/>
      <c r="ABO190" s="76"/>
      <c r="ABP190" s="76"/>
      <c r="ABQ190" s="76"/>
      <c r="ABR190" s="76"/>
      <c r="ABS190" s="76"/>
      <c r="ABT190" s="76"/>
      <c r="ABU190" s="76"/>
      <c r="ABV190" s="76"/>
      <c r="ABW190" s="76"/>
      <c r="ABX190" s="76"/>
      <c r="ABY190" s="76"/>
      <c r="ABZ190" s="76"/>
      <c r="ACA190" s="76"/>
      <c r="ACB190" s="76"/>
      <c r="ACC190" s="76"/>
      <c r="ACD190" s="76"/>
      <c r="ACE190" s="76"/>
      <c r="ACF190" s="76"/>
      <c r="ACG190" s="76"/>
      <c r="ACH190" s="76"/>
      <c r="ACI190" s="76"/>
      <c r="ACJ190" s="76"/>
      <c r="ACK190" s="76"/>
      <c r="ACL190" s="76"/>
      <c r="ACM190" s="76"/>
      <c r="ACN190" s="76"/>
      <c r="ACO190" s="76"/>
      <c r="ACP190" s="76"/>
      <c r="ACQ190" s="76"/>
      <c r="ACR190" s="76"/>
      <c r="ACS190" s="76"/>
      <c r="ACT190" s="76"/>
      <c r="ACU190" s="76"/>
      <c r="ACV190" s="76"/>
      <c r="ACW190" s="76"/>
      <c r="ACX190" s="76"/>
      <c r="ACY190" s="76"/>
      <c r="ACZ190" s="76"/>
      <c r="ADA190" s="76"/>
      <c r="ADB190" s="76"/>
      <c r="ADC190" s="76"/>
      <c r="ADD190" s="76"/>
      <c r="ADE190" s="76"/>
      <c r="ADF190" s="76"/>
      <c r="ADG190" s="76"/>
      <c r="ADH190" s="76"/>
      <c r="ADI190" s="76"/>
      <c r="ADJ190" s="76"/>
      <c r="ADK190" s="76"/>
      <c r="ADL190" s="76"/>
      <c r="ADM190" s="76"/>
      <c r="ADN190" s="76"/>
      <c r="ADO190" s="76"/>
      <c r="ADP190" s="76"/>
      <c r="ADQ190" s="76"/>
      <c r="ADR190" s="76"/>
      <c r="ADS190" s="76"/>
      <c r="ADT190" s="76"/>
      <c r="ADU190" s="76"/>
      <c r="ADV190" s="76"/>
      <c r="ADW190" s="76"/>
      <c r="ADX190" s="76"/>
      <c r="ADY190" s="76"/>
      <c r="ADZ190" s="76"/>
      <c r="AEA190" s="76"/>
      <c r="AEB190" s="76"/>
      <c r="AEC190" s="76"/>
      <c r="AED190" s="76"/>
      <c r="AEE190" s="76"/>
      <c r="AEF190" s="76"/>
      <c r="AEG190" s="76"/>
      <c r="AEH190" s="76"/>
      <c r="AEI190" s="76"/>
      <c r="AEJ190" s="76"/>
      <c r="AEK190" s="76"/>
      <c r="AEL190" s="76"/>
      <c r="AEM190" s="76"/>
      <c r="AEN190" s="76"/>
      <c r="AEO190" s="76"/>
      <c r="AEP190" s="76"/>
      <c r="AEQ190" s="76"/>
      <c r="AER190" s="76"/>
      <c r="AES190" s="76"/>
      <c r="AET190" s="76"/>
      <c r="AEU190" s="76"/>
      <c r="AEV190" s="76"/>
      <c r="AEW190" s="76"/>
      <c r="AEX190" s="76"/>
      <c r="AEY190" s="76"/>
      <c r="AEZ190" s="76"/>
      <c r="AFA190" s="76"/>
      <c r="AFB190" s="76"/>
      <c r="AFC190" s="76"/>
      <c r="AFD190" s="76"/>
      <c r="AFE190" s="76"/>
      <c r="AFF190" s="76"/>
      <c r="AFG190" s="76"/>
      <c r="AFH190" s="76"/>
      <c r="AFI190" s="76"/>
      <c r="AFJ190" s="76"/>
      <c r="AFK190" s="76"/>
      <c r="AFL190" s="76"/>
      <c r="AFM190" s="76"/>
      <c r="AFN190" s="76"/>
      <c r="AFO190" s="76"/>
      <c r="AFP190" s="76"/>
      <c r="AFQ190" s="76"/>
      <c r="AFR190" s="76"/>
      <c r="AFS190" s="76"/>
      <c r="AFT190" s="76"/>
      <c r="AFU190" s="76"/>
      <c r="AFV190" s="76"/>
      <c r="AFW190" s="76"/>
      <c r="AFX190" s="76"/>
      <c r="AFY190" s="76"/>
      <c r="AFZ190" s="76"/>
      <c r="AGA190" s="76"/>
      <c r="AGB190" s="76"/>
      <c r="AGC190" s="76"/>
      <c r="AGD190" s="76"/>
      <c r="AGE190" s="76"/>
      <c r="AGF190" s="76"/>
      <c r="AGG190" s="76"/>
      <c r="AGH190" s="76"/>
      <c r="AGI190" s="76"/>
      <c r="AGJ190" s="76"/>
      <c r="AGK190" s="76"/>
      <c r="AGL190" s="76"/>
      <c r="AGM190" s="76"/>
      <c r="AGN190" s="76"/>
      <c r="AGO190" s="76"/>
      <c r="AGP190" s="76"/>
      <c r="AGQ190" s="76"/>
      <c r="AGR190" s="76"/>
      <c r="AGS190" s="76"/>
      <c r="AGT190" s="76"/>
      <c r="AGU190" s="76"/>
      <c r="AGV190" s="76"/>
      <c r="AGW190" s="76"/>
      <c r="AGX190" s="76"/>
      <c r="AGY190" s="76"/>
      <c r="AGZ190" s="76"/>
      <c r="AHA190" s="76"/>
      <c r="AHB190" s="76"/>
      <c r="AHC190" s="76"/>
      <c r="AHD190" s="76"/>
      <c r="AHE190" s="76"/>
      <c r="AHF190" s="76"/>
      <c r="AHG190" s="76"/>
      <c r="AHH190" s="76"/>
      <c r="AHI190" s="76"/>
      <c r="AHJ190" s="76"/>
      <c r="AHK190" s="76"/>
      <c r="AHL190" s="76"/>
      <c r="AHM190" s="76"/>
      <c r="AHN190" s="76"/>
      <c r="AHO190" s="76"/>
      <c r="AHP190" s="76"/>
      <c r="AHQ190" s="76"/>
      <c r="AHR190" s="76"/>
      <c r="AHS190" s="76"/>
      <c r="AHT190" s="76"/>
      <c r="AHU190" s="76"/>
      <c r="AHV190" s="76"/>
      <c r="AHW190" s="76"/>
      <c r="AHX190" s="76"/>
      <c r="AHY190" s="76"/>
      <c r="AHZ190" s="76"/>
      <c r="AIA190" s="76"/>
      <c r="AIB190" s="76"/>
      <c r="AIC190" s="76"/>
      <c r="AID190" s="76"/>
      <c r="AIE190" s="76"/>
      <c r="AIF190" s="76"/>
      <c r="AIG190" s="76"/>
      <c r="AIH190" s="76"/>
      <c r="AII190" s="76"/>
      <c r="AIJ190" s="76"/>
      <c r="AIK190" s="76"/>
      <c r="AIL190" s="76"/>
      <c r="AIM190" s="76"/>
      <c r="AIN190" s="76"/>
      <c r="AIO190" s="76"/>
      <c r="AIP190" s="76"/>
      <c r="AIQ190" s="76"/>
      <c r="AIR190" s="76"/>
      <c r="AIS190" s="76"/>
      <c r="AIT190" s="76"/>
      <c r="AIU190" s="76"/>
      <c r="AIV190" s="76"/>
      <c r="AIW190" s="76"/>
      <c r="AIX190" s="76"/>
      <c r="AIY190" s="76"/>
      <c r="AIZ190" s="76"/>
      <c r="AJA190" s="76"/>
      <c r="AJB190" s="76"/>
      <c r="AJC190" s="76"/>
      <c r="AJD190" s="76"/>
      <c r="AJE190" s="76"/>
      <c r="AJF190" s="76"/>
      <c r="AJG190" s="76"/>
      <c r="AJH190" s="76"/>
      <c r="AJI190" s="76"/>
      <c r="AJJ190" s="76"/>
      <c r="AJK190" s="76"/>
      <c r="AJL190" s="76"/>
      <c r="AJM190" s="76"/>
      <c r="AJN190" s="76"/>
      <c r="AJO190" s="76"/>
      <c r="AJP190" s="76"/>
      <c r="AJQ190" s="76"/>
      <c r="AJR190" s="76"/>
      <c r="AJS190" s="76"/>
      <c r="AJT190" s="76"/>
      <c r="AJU190" s="76"/>
      <c r="AJV190" s="76"/>
      <c r="AJW190" s="76"/>
      <c r="AJX190" s="76"/>
      <c r="AJY190" s="76"/>
      <c r="AJZ190" s="76"/>
      <c r="AKA190" s="76"/>
      <c r="AKB190" s="76"/>
      <c r="AKC190" s="76"/>
      <c r="AKD190" s="76"/>
      <c r="AKE190" s="76"/>
      <c r="AKF190" s="76"/>
      <c r="AKG190" s="76"/>
      <c r="AKH190" s="76"/>
      <c r="AKI190" s="76"/>
      <c r="AKJ190" s="76"/>
      <c r="AKK190" s="76"/>
      <c r="AKL190" s="76"/>
      <c r="AKM190" s="76"/>
      <c r="AKN190" s="76"/>
      <c r="AKO190" s="76"/>
      <c r="AKP190" s="76"/>
      <c r="AKQ190" s="76"/>
      <c r="AKR190" s="76"/>
      <c r="AKS190" s="76"/>
      <c r="AKT190" s="76"/>
      <c r="AKU190" s="76"/>
      <c r="AKV190" s="76"/>
      <c r="AKW190" s="76"/>
      <c r="AKX190" s="76"/>
      <c r="AKY190" s="76"/>
      <c r="AKZ190" s="76"/>
      <c r="ALA190" s="76"/>
      <c r="ALB190" s="76"/>
      <c r="ALC190" s="76"/>
      <c r="ALD190" s="76"/>
      <c r="ALE190" s="76"/>
      <c r="ALF190" s="76"/>
      <c r="ALG190" s="76"/>
      <c r="ALH190" s="76"/>
      <c r="ALI190" s="76"/>
      <c r="ALJ190" s="76"/>
      <c r="ALK190" s="76"/>
      <c r="ALL190" s="76"/>
      <c r="ALM190" s="76"/>
      <c r="ALN190" s="76"/>
      <c r="ALO190" s="76"/>
      <c r="ALP190" s="76"/>
      <c r="ALQ190" s="76"/>
      <c r="ALR190" s="76"/>
      <c r="ALS190" s="76"/>
      <c r="ALT190" s="76"/>
      <c r="ALU190" s="76"/>
      <c r="ALV190" s="76"/>
      <c r="ALW190" s="76"/>
      <c r="ALX190" s="76"/>
      <c r="ALY190" s="76"/>
      <c r="ALZ190" s="76"/>
      <c r="AMA190" s="76"/>
      <c r="AMB190" s="76"/>
      <c r="AMC190" s="76"/>
      <c r="AMD190" s="76"/>
      <c r="AME190" s="76"/>
    </row>
    <row r="191" spans="1:1019" s="80" customFormat="1">
      <c r="A191" s="20" t="s">
        <v>424</v>
      </c>
      <c r="B191" s="21" t="s">
        <v>158</v>
      </c>
      <c r="C191" s="21" t="s">
        <v>102</v>
      </c>
      <c r="D191" s="71" t="s">
        <v>160</v>
      </c>
      <c r="E191" s="22" t="s">
        <v>62</v>
      </c>
      <c r="F191" s="59">
        <v>3.84</v>
      </c>
      <c r="G191" s="23">
        <v>669.95</v>
      </c>
      <c r="H191" s="69">
        <f>$J$7</f>
        <v>0.15</v>
      </c>
      <c r="I191" s="23">
        <f t="shared" si="66"/>
        <v>770.44</v>
      </c>
      <c r="J191" s="23">
        <f t="shared" si="67"/>
        <v>2958.48</v>
      </c>
      <c r="K191" s="78">
        <f t="shared" si="68"/>
        <v>2572.6080000000002</v>
      </c>
      <c r="L191" s="76"/>
      <c r="M191" s="79"/>
      <c r="N191" s="76"/>
      <c r="O191" s="76"/>
      <c r="P191" s="76"/>
      <c r="Q191" s="76"/>
      <c r="R191" s="76"/>
      <c r="S191" s="76"/>
      <c r="T191" s="76"/>
      <c r="U191" s="76"/>
      <c r="V191" s="76"/>
      <c r="W191" s="76"/>
      <c r="X191" s="76"/>
      <c r="Y191" s="76"/>
      <c r="Z191" s="76"/>
      <c r="AA191" s="76"/>
      <c r="AB191" s="76"/>
      <c r="AC191" s="76"/>
      <c r="AD191" s="76"/>
      <c r="AE191" s="76"/>
      <c r="AF191" s="76"/>
      <c r="AG191" s="76"/>
      <c r="AH191" s="76"/>
      <c r="AI191" s="76"/>
      <c r="AJ191" s="76"/>
      <c r="AK191" s="76"/>
      <c r="AL191" s="76"/>
      <c r="AM191" s="76"/>
      <c r="AN191" s="76"/>
      <c r="AO191" s="76"/>
      <c r="AP191" s="76"/>
      <c r="AQ191" s="76"/>
      <c r="AR191" s="76"/>
      <c r="AS191" s="76"/>
      <c r="AT191" s="76"/>
      <c r="AU191" s="76"/>
      <c r="AV191" s="76"/>
      <c r="AW191" s="76"/>
      <c r="AX191" s="76"/>
      <c r="AY191" s="76"/>
      <c r="AZ191" s="76"/>
      <c r="BA191" s="76"/>
      <c r="BB191" s="76"/>
      <c r="BC191" s="76"/>
      <c r="BD191" s="76"/>
      <c r="BE191" s="76"/>
      <c r="BF191" s="76"/>
      <c r="BG191" s="76"/>
      <c r="BH191" s="76"/>
      <c r="BI191" s="76"/>
      <c r="BJ191" s="76"/>
      <c r="BK191" s="76"/>
      <c r="BL191" s="76"/>
      <c r="BM191" s="76"/>
      <c r="BN191" s="76"/>
      <c r="BO191" s="76"/>
      <c r="BP191" s="76"/>
      <c r="BQ191" s="76"/>
      <c r="BR191" s="76"/>
      <c r="BS191" s="76"/>
      <c r="BT191" s="76"/>
      <c r="BU191" s="76"/>
      <c r="BV191" s="76"/>
      <c r="BW191" s="76"/>
      <c r="BX191" s="76"/>
      <c r="BY191" s="76"/>
      <c r="BZ191" s="76"/>
      <c r="CA191" s="76"/>
      <c r="CB191" s="76"/>
      <c r="CC191" s="76"/>
      <c r="CD191" s="76"/>
      <c r="CE191" s="76"/>
      <c r="CF191" s="76"/>
      <c r="CG191" s="76"/>
      <c r="CH191" s="76"/>
      <c r="CI191" s="76"/>
      <c r="CJ191" s="76"/>
      <c r="CK191" s="76"/>
      <c r="CL191" s="76"/>
      <c r="CM191" s="76"/>
      <c r="CN191" s="76"/>
      <c r="CO191" s="76"/>
      <c r="CP191" s="76"/>
      <c r="CQ191" s="76"/>
      <c r="CR191" s="76"/>
      <c r="CS191" s="76"/>
      <c r="CT191" s="76"/>
      <c r="CU191" s="76"/>
      <c r="CV191" s="76"/>
      <c r="CW191" s="76"/>
      <c r="CX191" s="76"/>
      <c r="CY191" s="76"/>
      <c r="CZ191" s="76"/>
      <c r="DA191" s="76"/>
      <c r="DB191" s="76"/>
      <c r="DC191" s="76"/>
      <c r="DD191" s="76"/>
      <c r="DE191" s="76"/>
      <c r="DF191" s="76"/>
      <c r="DG191" s="76"/>
      <c r="DH191" s="76"/>
      <c r="DI191" s="76"/>
      <c r="DJ191" s="76"/>
      <c r="DK191" s="76"/>
      <c r="DL191" s="76"/>
      <c r="DM191" s="76"/>
      <c r="DN191" s="76"/>
      <c r="DO191" s="76"/>
      <c r="DP191" s="76"/>
      <c r="DQ191" s="76"/>
      <c r="DR191" s="76"/>
      <c r="DS191" s="76"/>
      <c r="DT191" s="76"/>
      <c r="DU191" s="76"/>
      <c r="DV191" s="76"/>
      <c r="DW191" s="76"/>
      <c r="DX191" s="76"/>
      <c r="DY191" s="76"/>
      <c r="DZ191" s="76"/>
      <c r="EA191" s="76"/>
      <c r="EB191" s="76"/>
      <c r="EC191" s="76"/>
      <c r="ED191" s="76"/>
      <c r="EE191" s="76"/>
      <c r="EF191" s="76"/>
      <c r="EG191" s="76"/>
      <c r="EH191" s="76"/>
      <c r="EI191" s="76"/>
      <c r="EJ191" s="76"/>
      <c r="EK191" s="76"/>
      <c r="EL191" s="76"/>
      <c r="EM191" s="76"/>
      <c r="EN191" s="76"/>
      <c r="EO191" s="76"/>
      <c r="EP191" s="76"/>
      <c r="EQ191" s="76"/>
      <c r="ER191" s="76"/>
      <c r="ES191" s="76"/>
      <c r="ET191" s="76"/>
      <c r="EU191" s="76"/>
      <c r="EV191" s="76"/>
      <c r="EW191" s="76"/>
      <c r="EX191" s="76"/>
      <c r="EY191" s="76"/>
      <c r="EZ191" s="76"/>
      <c r="FA191" s="76"/>
      <c r="FB191" s="76"/>
      <c r="FC191" s="76"/>
      <c r="FD191" s="76"/>
      <c r="FE191" s="76"/>
      <c r="FF191" s="76"/>
      <c r="FG191" s="76"/>
      <c r="FH191" s="76"/>
      <c r="FI191" s="76"/>
      <c r="FJ191" s="76"/>
      <c r="FK191" s="76"/>
      <c r="FL191" s="76"/>
      <c r="FM191" s="76"/>
      <c r="FN191" s="76"/>
      <c r="FO191" s="76"/>
      <c r="FP191" s="76"/>
      <c r="FQ191" s="76"/>
      <c r="FR191" s="76"/>
      <c r="FS191" s="76"/>
      <c r="FT191" s="76"/>
      <c r="FU191" s="76"/>
      <c r="FV191" s="76"/>
      <c r="FW191" s="76"/>
      <c r="FX191" s="76"/>
      <c r="FY191" s="76"/>
      <c r="FZ191" s="76"/>
      <c r="GA191" s="76"/>
      <c r="GB191" s="76"/>
      <c r="GC191" s="76"/>
      <c r="GD191" s="76"/>
      <c r="GE191" s="76"/>
      <c r="GF191" s="76"/>
      <c r="GG191" s="76"/>
      <c r="GH191" s="76"/>
      <c r="GI191" s="76"/>
      <c r="GJ191" s="76"/>
      <c r="GK191" s="76"/>
      <c r="GL191" s="76"/>
      <c r="GM191" s="76"/>
      <c r="GN191" s="76"/>
      <c r="GO191" s="76"/>
      <c r="GP191" s="76"/>
      <c r="GQ191" s="76"/>
      <c r="GR191" s="76"/>
      <c r="GS191" s="76"/>
      <c r="GT191" s="76"/>
      <c r="GU191" s="76"/>
      <c r="GV191" s="76"/>
      <c r="GW191" s="76"/>
      <c r="GX191" s="76"/>
      <c r="GY191" s="76"/>
      <c r="GZ191" s="76"/>
      <c r="HA191" s="76"/>
      <c r="HB191" s="76"/>
      <c r="HC191" s="76"/>
      <c r="HD191" s="76"/>
      <c r="HE191" s="76"/>
      <c r="HF191" s="76"/>
      <c r="HG191" s="76"/>
      <c r="HH191" s="76"/>
      <c r="HI191" s="76"/>
      <c r="HJ191" s="76"/>
      <c r="HK191" s="76"/>
      <c r="HL191" s="76"/>
      <c r="HM191" s="76"/>
      <c r="HN191" s="76"/>
      <c r="HO191" s="76"/>
      <c r="HP191" s="76"/>
      <c r="HQ191" s="76"/>
      <c r="HR191" s="76"/>
      <c r="HS191" s="76"/>
      <c r="HT191" s="76"/>
      <c r="HU191" s="76"/>
      <c r="HV191" s="76"/>
      <c r="HW191" s="76"/>
      <c r="HX191" s="76"/>
      <c r="HY191" s="76"/>
      <c r="HZ191" s="76"/>
      <c r="IA191" s="76"/>
      <c r="IB191" s="76"/>
      <c r="IC191" s="76"/>
      <c r="ID191" s="76"/>
      <c r="IE191" s="76"/>
      <c r="IF191" s="76"/>
      <c r="IG191" s="76"/>
      <c r="IH191" s="76"/>
      <c r="II191" s="76"/>
      <c r="IJ191" s="76"/>
      <c r="IK191" s="76"/>
      <c r="IL191" s="76"/>
      <c r="IM191" s="76"/>
      <c r="IN191" s="76"/>
      <c r="IO191" s="76"/>
      <c r="IP191" s="76"/>
      <c r="IQ191" s="76"/>
      <c r="IR191" s="76"/>
      <c r="IS191" s="76"/>
      <c r="IT191" s="76"/>
      <c r="IU191" s="76"/>
      <c r="IV191" s="76"/>
      <c r="IW191" s="76"/>
      <c r="IX191" s="76"/>
      <c r="IY191" s="76"/>
      <c r="IZ191" s="76"/>
      <c r="JA191" s="76"/>
      <c r="JB191" s="76"/>
      <c r="JC191" s="76"/>
      <c r="JD191" s="76"/>
      <c r="JE191" s="76"/>
      <c r="JF191" s="76"/>
      <c r="JG191" s="76"/>
      <c r="JH191" s="76"/>
      <c r="JI191" s="76"/>
      <c r="JJ191" s="76"/>
      <c r="JK191" s="76"/>
      <c r="JL191" s="76"/>
      <c r="JM191" s="76"/>
      <c r="JN191" s="76"/>
      <c r="JO191" s="76"/>
      <c r="JP191" s="76"/>
      <c r="JQ191" s="76"/>
      <c r="JR191" s="76"/>
      <c r="JS191" s="76"/>
      <c r="JT191" s="76"/>
      <c r="JU191" s="76"/>
      <c r="JV191" s="76"/>
      <c r="JW191" s="76"/>
      <c r="JX191" s="76"/>
      <c r="JY191" s="76"/>
      <c r="JZ191" s="76"/>
      <c r="KA191" s="76"/>
      <c r="KB191" s="76"/>
      <c r="KC191" s="76"/>
      <c r="KD191" s="76"/>
      <c r="KE191" s="76"/>
      <c r="KF191" s="76"/>
      <c r="KG191" s="76"/>
      <c r="KH191" s="76"/>
      <c r="KI191" s="76"/>
      <c r="KJ191" s="76"/>
      <c r="KK191" s="76"/>
      <c r="KL191" s="76"/>
      <c r="KM191" s="76"/>
      <c r="KN191" s="76"/>
      <c r="KO191" s="76"/>
      <c r="KP191" s="76"/>
      <c r="KQ191" s="76"/>
      <c r="KR191" s="76"/>
      <c r="KS191" s="76"/>
      <c r="KT191" s="76"/>
      <c r="KU191" s="76"/>
      <c r="KV191" s="76"/>
      <c r="KW191" s="76"/>
      <c r="KX191" s="76"/>
      <c r="KY191" s="76"/>
      <c r="KZ191" s="76"/>
      <c r="LA191" s="76"/>
      <c r="LB191" s="76"/>
      <c r="LC191" s="76"/>
      <c r="LD191" s="76"/>
      <c r="LE191" s="76"/>
      <c r="LF191" s="76"/>
      <c r="LG191" s="76"/>
      <c r="LH191" s="76"/>
      <c r="LI191" s="76"/>
      <c r="LJ191" s="76"/>
      <c r="LK191" s="76"/>
      <c r="LL191" s="76"/>
      <c r="LM191" s="76"/>
      <c r="LN191" s="76"/>
      <c r="LO191" s="76"/>
      <c r="LP191" s="76"/>
      <c r="LQ191" s="76"/>
      <c r="LR191" s="76"/>
      <c r="LS191" s="76"/>
      <c r="LT191" s="76"/>
      <c r="LU191" s="76"/>
      <c r="LV191" s="76"/>
      <c r="LW191" s="76"/>
      <c r="LX191" s="76"/>
      <c r="LY191" s="76"/>
      <c r="LZ191" s="76"/>
      <c r="MA191" s="76"/>
      <c r="MB191" s="76"/>
      <c r="MC191" s="76"/>
      <c r="MD191" s="76"/>
      <c r="ME191" s="76"/>
      <c r="MF191" s="76"/>
      <c r="MG191" s="76"/>
      <c r="MH191" s="76"/>
      <c r="MI191" s="76"/>
      <c r="MJ191" s="76"/>
      <c r="MK191" s="76"/>
      <c r="ML191" s="76"/>
      <c r="MM191" s="76"/>
      <c r="MN191" s="76"/>
      <c r="MO191" s="76"/>
      <c r="MP191" s="76"/>
      <c r="MQ191" s="76"/>
      <c r="MR191" s="76"/>
      <c r="MS191" s="76"/>
      <c r="MT191" s="76"/>
      <c r="MU191" s="76"/>
      <c r="MV191" s="76"/>
      <c r="MW191" s="76"/>
      <c r="MX191" s="76"/>
      <c r="MY191" s="76"/>
      <c r="MZ191" s="76"/>
      <c r="NA191" s="76"/>
      <c r="NB191" s="76"/>
      <c r="NC191" s="76"/>
      <c r="ND191" s="76"/>
      <c r="NE191" s="76"/>
      <c r="NF191" s="76"/>
      <c r="NG191" s="76"/>
      <c r="NH191" s="76"/>
      <c r="NI191" s="76"/>
      <c r="NJ191" s="76"/>
      <c r="NK191" s="76"/>
      <c r="NL191" s="76"/>
      <c r="NM191" s="76"/>
      <c r="NN191" s="76"/>
      <c r="NO191" s="76"/>
      <c r="NP191" s="76"/>
      <c r="NQ191" s="76"/>
      <c r="NR191" s="76"/>
      <c r="NS191" s="76"/>
      <c r="NT191" s="76"/>
      <c r="NU191" s="76"/>
      <c r="NV191" s="76"/>
      <c r="NW191" s="76"/>
      <c r="NX191" s="76"/>
      <c r="NY191" s="76"/>
      <c r="NZ191" s="76"/>
      <c r="OA191" s="76"/>
      <c r="OB191" s="76"/>
      <c r="OC191" s="76"/>
      <c r="OD191" s="76"/>
      <c r="OE191" s="76"/>
      <c r="OF191" s="76"/>
      <c r="OG191" s="76"/>
      <c r="OH191" s="76"/>
      <c r="OI191" s="76"/>
      <c r="OJ191" s="76"/>
      <c r="OK191" s="76"/>
      <c r="OL191" s="76"/>
      <c r="OM191" s="76"/>
      <c r="ON191" s="76"/>
      <c r="OO191" s="76"/>
      <c r="OP191" s="76"/>
      <c r="OQ191" s="76"/>
      <c r="OR191" s="76"/>
      <c r="OS191" s="76"/>
      <c r="OT191" s="76"/>
      <c r="OU191" s="76"/>
      <c r="OV191" s="76"/>
      <c r="OW191" s="76"/>
      <c r="OX191" s="76"/>
      <c r="OY191" s="76"/>
      <c r="OZ191" s="76"/>
      <c r="PA191" s="76"/>
      <c r="PB191" s="76"/>
      <c r="PC191" s="76"/>
      <c r="PD191" s="76"/>
      <c r="PE191" s="76"/>
      <c r="PF191" s="76"/>
      <c r="PG191" s="76"/>
      <c r="PH191" s="76"/>
      <c r="PI191" s="76"/>
      <c r="PJ191" s="76"/>
      <c r="PK191" s="76"/>
      <c r="PL191" s="76"/>
      <c r="PM191" s="76"/>
      <c r="PN191" s="76"/>
      <c r="PO191" s="76"/>
      <c r="PP191" s="76"/>
      <c r="PQ191" s="76"/>
      <c r="PR191" s="76"/>
      <c r="PS191" s="76"/>
      <c r="PT191" s="76"/>
      <c r="PU191" s="76"/>
      <c r="PV191" s="76"/>
      <c r="PW191" s="76"/>
      <c r="PX191" s="76"/>
      <c r="PY191" s="76"/>
      <c r="PZ191" s="76"/>
      <c r="QA191" s="76"/>
      <c r="QB191" s="76"/>
      <c r="QC191" s="76"/>
      <c r="QD191" s="76"/>
      <c r="QE191" s="76"/>
      <c r="QF191" s="76"/>
      <c r="QG191" s="76"/>
      <c r="QH191" s="76"/>
      <c r="QI191" s="76"/>
      <c r="QJ191" s="76"/>
      <c r="QK191" s="76"/>
      <c r="QL191" s="76"/>
      <c r="QM191" s="76"/>
      <c r="QN191" s="76"/>
      <c r="QO191" s="76"/>
      <c r="QP191" s="76"/>
      <c r="QQ191" s="76"/>
      <c r="QR191" s="76"/>
      <c r="QS191" s="76"/>
      <c r="QT191" s="76"/>
      <c r="QU191" s="76"/>
      <c r="QV191" s="76"/>
      <c r="QW191" s="76"/>
      <c r="QX191" s="76"/>
      <c r="QY191" s="76"/>
      <c r="QZ191" s="76"/>
      <c r="RA191" s="76"/>
      <c r="RB191" s="76"/>
      <c r="RC191" s="76"/>
      <c r="RD191" s="76"/>
      <c r="RE191" s="76"/>
      <c r="RF191" s="76"/>
      <c r="RG191" s="76"/>
      <c r="RH191" s="76"/>
      <c r="RI191" s="76"/>
      <c r="RJ191" s="76"/>
      <c r="RK191" s="76"/>
      <c r="RL191" s="76"/>
      <c r="RM191" s="76"/>
      <c r="RN191" s="76"/>
      <c r="RO191" s="76"/>
      <c r="RP191" s="76"/>
      <c r="RQ191" s="76"/>
      <c r="RR191" s="76"/>
      <c r="RS191" s="76"/>
      <c r="RT191" s="76"/>
      <c r="RU191" s="76"/>
      <c r="RV191" s="76"/>
      <c r="RW191" s="76"/>
      <c r="RX191" s="76"/>
      <c r="RY191" s="76"/>
      <c r="RZ191" s="76"/>
      <c r="SA191" s="76"/>
      <c r="SB191" s="76"/>
      <c r="SC191" s="76"/>
      <c r="SD191" s="76"/>
      <c r="SE191" s="76"/>
      <c r="SF191" s="76"/>
      <c r="SG191" s="76"/>
      <c r="SH191" s="76"/>
      <c r="SI191" s="76"/>
      <c r="SJ191" s="76"/>
      <c r="SK191" s="76"/>
      <c r="SL191" s="76"/>
      <c r="SM191" s="76"/>
      <c r="SN191" s="76"/>
      <c r="SO191" s="76"/>
      <c r="SP191" s="76"/>
      <c r="SQ191" s="76"/>
      <c r="SR191" s="76"/>
      <c r="SS191" s="76"/>
      <c r="ST191" s="76"/>
      <c r="SU191" s="76"/>
      <c r="SV191" s="76"/>
      <c r="SW191" s="76"/>
      <c r="SX191" s="76"/>
      <c r="SY191" s="76"/>
      <c r="SZ191" s="76"/>
      <c r="TA191" s="76"/>
      <c r="TB191" s="76"/>
      <c r="TC191" s="76"/>
      <c r="TD191" s="76"/>
      <c r="TE191" s="76"/>
      <c r="TF191" s="76"/>
      <c r="TG191" s="76"/>
      <c r="TH191" s="76"/>
      <c r="TI191" s="76"/>
      <c r="TJ191" s="76"/>
      <c r="TK191" s="76"/>
      <c r="TL191" s="76"/>
      <c r="TM191" s="76"/>
      <c r="TN191" s="76"/>
      <c r="TO191" s="76"/>
      <c r="TP191" s="76"/>
      <c r="TQ191" s="76"/>
      <c r="TR191" s="76"/>
      <c r="TS191" s="76"/>
      <c r="TT191" s="76"/>
      <c r="TU191" s="76"/>
      <c r="TV191" s="76"/>
      <c r="TW191" s="76"/>
      <c r="TX191" s="76"/>
      <c r="TY191" s="76"/>
      <c r="TZ191" s="76"/>
      <c r="UA191" s="76"/>
      <c r="UB191" s="76"/>
      <c r="UC191" s="76"/>
      <c r="UD191" s="76"/>
      <c r="UE191" s="76"/>
      <c r="UF191" s="76"/>
      <c r="UG191" s="76"/>
      <c r="UH191" s="76"/>
      <c r="UI191" s="76"/>
      <c r="UJ191" s="76"/>
      <c r="UK191" s="76"/>
      <c r="UL191" s="76"/>
      <c r="UM191" s="76"/>
      <c r="UN191" s="76"/>
      <c r="UO191" s="76"/>
      <c r="UP191" s="76"/>
      <c r="UQ191" s="76"/>
      <c r="UR191" s="76"/>
      <c r="US191" s="76"/>
      <c r="UT191" s="76"/>
      <c r="UU191" s="76"/>
      <c r="UV191" s="76"/>
      <c r="UW191" s="76"/>
      <c r="UX191" s="76"/>
      <c r="UY191" s="76"/>
      <c r="UZ191" s="76"/>
      <c r="VA191" s="76"/>
      <c r="VB191" s="76"/>
      <c r="VC191" s="76"/>
      <c r="VD191" s="76"/>
      <c r="VE191" s="76"/>
      <c r="VF191" s="76"/>
      <c r="VG191" s="76"/>
      <c r="VH191" s="76"/>
      <c r="VI191" s="76"/>
      <c r="VJ191" s="76"/>
      <c r="VK191" s="76"/>
      <c r="VL191" s="76"/>
      <c r="VM191" s="76"/>
      <c r="VN191" s="76"/>
      <c r="VO191" s="76"/>
      <c r="VP191" s="76"/>
      <c r="VQ191" s="76"/>
      <c r="VR191" s="76"/>
      <c r="VS191" s="76"/>
      <c r="VT191" s="76"/>
      <c r="VU191" s="76"/>
      <c r="VV191" s="76"/>
      <c r="VW191" s="76"/>
      <c r="VX191" s="76"/>
      <c r="VY191" s="76"/>
      <c r="VZ191" s="76"/>
      <c r="WA191" s="76"/>
      <c r="WB191" s="76"/>
      <c r="WC191" s="76"/>
      <c r="WD191" s="76"/>
      <c r="WE191" s="76"/>
      <c r="WF191" s="76"/>
      <c r="WG191" s="76"/>
      <c r="WH191" s="76"/>
      <c r="WI191" s="76"/>
      <c r="WJ191" s="76"/>
      <c r="WK191" s="76"/>
      <c r="WL191" s="76"/>
      <c r="WM191" s="76"/>
      <c r="WN191" s="76"/>
      <c r="WO191" s="76"/>
      <c r="WP191" s="76"/>
      <c r="WQ191" s="76"/>
      <c r="WR191" s="76"/>
      <c r="WS191" s="76"/>
      <c r="WT191" s="76"/>
      <c r="WU191" s="76"/>
      <c r="WV191" s="76"/>
      <c r="WW191" s="76"/>
      <c r="WX191" s="76"/>
      <c r="WY191" s="76"/>
      <c r="WZ191" s="76"/>
      <c r="XA191" s="76"/>
      <c r="XB191" s="76"/>
      <c r="XC191" s="76"/>
      <c r="XD191" s="76"/>
      <c r="XE191" s="76"/>
      <c r="XF191" s="76"/>
      <c r="XG191" s="76"/>
      <c r="XH191" s="76"/>
      <c r="XI191" s="76"/>
      <c r="XJ191" s="76"/>
      <c r="XK191" s="76"/>
      <c r="XL191" s="76"/>
      <c r="XM191" s="76"/>
      <c r="XN191" s="76"/>
      <c r="XO191" s="76"/>
      <c r="XP191" s="76"/>
      <c r="XQ191" s="76"/>
      <c r="XR191" s="76"/>
      <c r="XS191" s="76"/>
      <c r="XT191" s="76"/>
      <c r="XU191" s="76"/>
      <c r="XV191" s="76"/>
      <c r="XW191" s="76"/>
      <c r="XX191" s="76"/>
      <c r="XY191" s="76"/>
      <c r="XZ191" s="76"/>
      <c r="YA191" s="76"/>
      <c r="YB191" s="76"/>
      <c r="YC191" s="76"/>
      <c r="YD191" s="76"/>
      <c r="YE191" s="76"/>
      <c r="YF191" s="76"/>
      <c r="YG191" s="76"/>
      <c r="YH191" s="76"/>
      <c r="YI191" s="76"/>
      <c r="YJ191" s="76"/>
      <c r="YK191" s="76"/>
      <c r="YL191" s="76"/>
      <c r="YM191" s="76"/>
      <c r="YN191" s="76"/>
      <c r="YO191" s="76"/>
      <c r="YP191" s="76"/>
      <c r="YQ191" s="76"/>
      <c r="YR191" s="76"/>
      <c r="YS191" s="76"/>
      <c r="YT191" s="76"/>
      <c r="YU191" s="76"/>
      <c r="YV191" s="76"/>
      <c r="YW191" s="76"/>
      <c r="YX191" s="76"/>
      <c r="YY191" s="76"/>
      <c r="YZ191" s="76"/>
      <c r="ZA191" s="76"/>
      <c r="ZB191" s="76"/>
      <c r="ZC191" s="76"/>
      <c r="ZD191" s="76"/>
      <c r="ZE191" s="76"/>
      <c r="ZF191" s="76"/>
      <c r="ZG191" s="76"/>
      <c r="ZH191" s="76"/>
      <c r="ZI191" s="76"/>
      <c r="ZJ191" s="76"/>
      <c r="ZK191" s="76"/>
      <c r="ZL191" s="76"/>
      <c r="ZM191" s="76"/>
      <c r="ZN191" s="76"/>
      <c r="ZO191" s="76"/>
      <c r="ZP191" s="76"/>
      <c r="ZQ191" s="76"/>
      <c r="ZR191" s="76"/>
      <c r="ZS191" s="76"/>
      <c r="ZT191" s="76"/>
      <c r="ZU191" s="76"/>
      <c r="ZV191" s="76"/>
      <c r="ZW191" s="76"/>
      <c r="ZX191" s="76"/>
      <c r="ZY191" s="76"/>
      <c r="ZZ191" s="76"/>
      <c r="AAA191" s="76"/>
      <c r="AAB191" s="76"/>
      <c r="AAC191" s="76"/>
      <c r="AAD191" s="76"/>
      <c r="AAE191" s="76"/>
      <c r="AAF191" s="76"/>
      <c r="AAG191" s="76"/>
      <c r="AAH191" s="76"/>
      <c r="AAI191" s="76"/>
      <c r="AAJ191" s="76"/>
      <c r="AAK191" s="76"/>
      <c r="AAL191" s="76"/>
      <c r="AAM191" s="76"/>
      <c r="AAN191" s="76"/>
      <c r="AAO191" s="76"/>
      <c r="AAP191" s="76"/>
      <c r="AAQ191" s="76"/>
      <c r="AAR191" s="76"/>
      <c r="AAS191" s="76"/>
      <c r="AAT191" s="76"/>
      <c r="AAU191" s="76"/>
      <c r="AAV191" s="76"/>
      <c r="AAW191" s="76"/>
      <c r="AAX191" s="76"/>
      <c r="AAY191" s="76"/>
      <c r="AAZ191" s="76"/>
      <c r="ABA191" s="76"/>
      <c r="ABB191" s="76"/>
      <c r="ABC191" s="76"/>
      <c r="ABD191" s="76"/>
      <c r="ABE191" s="76"/>
      <c r="ABF191" s="76"/>
      <c r="ABG191" s="76"/>
      <c r="ABH191" s="76"/>
      <c r="ABI191" s="76"/>
      <c r="ABJ191" s="76"/>
      <c r="ABK191" s="76"/>
      <c r="ABL191" s="76"/>
      <c r="ABM191" s="76"/>
      <c r="ABN191" s="76"/>
      <c r="ABO191" s="76"/>
      <c r="ABP191" s="76"/>
      <c r="ABQ191" s="76"/>
      <c r="ABR191" s="76"/>
      <c r="ABS191" s="76"/>
      <c r="ABT191" s="76"/>
      <c r="ABU191" s="76"/>
      <c r="ABV191" s="76"/>
      <c r="ABW191" s="76"/>
      <c r="ABX191" s="76"/>
      <c r="ABY191" s="76"/>
      <c r="ABZ191" s="76"/>
      <c r="ACA191" s="76"/>
      <c r="ACB191" s="76"/>
      <c r="ACC191" s="76"/>
      <c r="ACD191" s="76"/>
      <c r="ACE191" s="76"/>
      <c r="ACF191" s="76"/>
      <c r="ACG191" s="76"/>
      <c r="ACH191" s="76"/>
      <c r="ACI191" s="76"/>
      <c r="ACJ191" s="76"/>
      <c r="ACK191" s="76"/>
      <c r="ACL191" s="76"/>
      <c r="ACM191" s="76"/>
      <c r="ACN191" s="76"/>
      <c r="ACO191" s="76"/>
      <c r="ACP191" s="76"/>
      <c r="ACQ191" s="76"/>
      <c r="ACR191" s="76"/>
      <c r="ACS191" s="76"/>
      <c r="ACT191" s="76"/>
      <c r="ACU191" s="76"/>
      <c r="ACV191" s="76"/>
      <c r="ACW191" s="76"/>
      <c r="ACX191" s="76"/>
      <c r="ACY191" s="76"/>
      <c r="ACZ191" s="76"/>
      <c r="ADA191" s="76"/>
      <c r="ADB191" s="76"/>
      <c r="ADC191" s="76"/>
      <c r="ADD191" s="76"/>
      <c r="ADE191" s="76"/>
      <c r="ADF191" s="76"/>
      <c r="ADG191" s="76"/>
      <c r="ADH191" s="76"/>
      <c r="ADI191" s="76"/>
      <c r="ADJ191" s="76"/>
      <c r="ADK191" s="76"/>
      <c r="ADL191" s="76"/>
      <c r="ADM191" s="76"/>
      <c r="ADN191" s="76"/>
      <c r="ADO191" s="76"/>
      <c r="ADP191" s="76"/>
      <c r="ADQ191" s="76"/>
      <c r="ADR191" s="76"/>
      <c r="ADS191" s="76"/>
      <c r="ADT191" s="76"/>
      <c r="ADU191" s="76"/>
      <c r="ADV191" s="76"/>
      <c r="ADW191" s="76"/>
      <c r="ADX191" s="76"/>
      <c r="ADY191" s="76"/>
      <c r="ADZ191" s="76"/>
      <c r="AEA191" s="76"/>
      <c r="AEB191" s="76"/>
      <c r="AEC191" s="76"/>
      <c r="AED191" s="76"/>
      <c r="AEE191" s="76"/>
      <c r="AEF191" s="76"/>
      <c r="AEG191" s="76"/>
      <c r="AEH191" s="76"/>
      <c r="AEI191" s="76"/>
      <c r="AEJ191" s="76"/>
      <c r="AEK191" s="76"/>
      <c r="AEL191" s="76"/>
      <c r="AEM191" s="76"/>
      <c r="AEN191" s="76"/>
      <c r="AEO191" s="76"/>
      <c r="AEP191" s="76"/>
      <c r="AEQ191" s="76"/>
      <c r="AER191" s="76"/>
      <c r="AES191" s="76"/>
      <c r="AET191" s="76"/>
      <c r="AEU191" s="76"/>
      <c r="AEV191" s="76"/>
      <c r="AEW191" s="76"/>
      <c r="AEX191" s="76"/>
      <c r="AEY191" s="76"/>
      <c r="AEZ191" s="76"/>
      <c r="AFA191" s="76"/>
      <c r="AFB191" s="76"/>
      <c r="AFC191" s="76"/>
      <c r="AFD191" s="76"/>
      <c r="AFE191" s="76"/>
      <c r="AFF191" s="76"/>
      <c r="AFG191" s="76"/>
      <c r="AFH191" s="76"/>
      <c r="AFI191" s="76"/>
      <c r="AFJ191" s="76"/>
      <c r="AFK191" s="76"/>
      <c r="AFL191" s="76"/>
      <c r="AFM191" s="76"/>
      <c r="AFN191" s="76"/>
      <c r="AFO191" s="76"/>
      <c r="AFP191" s="76"/>
      <c r="AFQ191" s="76"/>
      <c r="AFR191" s="76"/>
      <c r="AFS191" s="76"/>
      <c r="AFT191" s="76"/>
      <c r="AFU191" s="76"/>
      <c r="AFV191" s="76"/>
      <c r="AFW191" s="76"/>
      <c r="AFX191" s="76"/>
      <c r="AFY191" s="76"/>
      <c r="AFZ191" s="76"/>
      <c r="AGA191" s="76"/>
      <c r="AGB191" s="76"/>
      <c r="AGC191" s="76"/>
      <c r="AGD191" s="76"/>
      <c r="AGE191" s="76"/>
      <c r="AGF191" s="76"/>
      <c r="AGG191" s="76"/>
      <c r="AGH191" s="76"/>
      <c r="AGI191" s="76"/>
      <c r="AGJ191" s="76"/>
      <c r="AGK191" s="76"/>
      <c r="AGL191" s="76"/>
      <c r="AGM191" s="76"/>
      <c r="AGN191" s="76"/>
      <c r="AGO191" s="76"/>
      <c r="AGP191" s="76"/>
      <c r="AGQ191" s="76"/>
      <c r="AGR191" s="76"/>
      <c r="AGS191" s="76"/>
      <c r="AGT191" s="76"/>
      <c r="AGU191" s="76"/>
      <c r="AGV191" s="76"/>
      <c r="AGW191" s="76"/>
      <c r="AGX191" s="76"/>
      <c r="AGY191" s="76"/>
      <c r="AGZ191" s="76"/>
      <c r="AHA191" s="76"/>
      <c r="AHB191" s="76"/>
      <c r="AHC191" s="76"/>
      <c r="AHD191" s="76"/>
      <c r="AHE191" s="76"/>
      <c r="AHF191" s="76"/>
      <c r="AHG191" s="76"/>
      <c r="AHH191" s="76"/>
      <c r="AHI191" s="76"/>
      <c r="AHJ191" s="76"/>
      <c r="AHK191" s="76"/>
      <c r="AHL191" s="76"/>
      <c r="AHM191" s="76"/>
      <c r="AHN191" s="76"/>
      <c r="AHO191" s="76"/>
      <c r="AHP191" s="76"/>
      <c r="AHQ191" s="76"/>
      <c r="AHR191" s="76"/>
      <c r="AHS191" s="76"/>
      <c r="AHT191" s="76"/>
      <c r="AHU191" s="76"/>
      <c r="AHV191" s="76"/>
      <c r="AHW191" s="76"/>
      <c r="AHX191" s="76"/>
      <c r="AHY191" s="76"/>
      <c r="AHZ191" s="76"/>
      <c r="AIA191" s="76"/>
      <c r="AIB191" s="76"/>
      <c r="AIC191" s="76"/>
      <c r="AID191" s="76"/>
      <c r="AIE191" s="76"/>
      <c r="AIF191" s="76"/>
      <c r="AIG191" s="76"/>
      <c r="AIH191" s="76"/>
      <c r="AII191" s="76"/>
      <c r="AIJ191" s="76"/>
      <c r="AIK191" s="76"/>
      <c r="AIL191" s="76"/>
      <c r="AIM191" s="76"/>
      <c r="AIN191" s="76"/>
      <c r="AIO191" s="76"/>
      <c r="AIP191" s="76"/>
      <c r="AIQ191" s="76"/>
      <c r="AIR191" s="76"/>
      <c r="AIS191" s="76"/>
      <c r="AIT191" s="76"/>
      <c r="AIU191" s="76"/>
      <c r="AIV191" s="76"/>
      <c r="AIW191" s="76"/>
      <c r="AIX191" s="76"/>
      <c r="AIY191" s="76"/>
      <c r="AIZ191" s="76"/>
      <c r="AJA191" s="76"/>
      <c r="AJB191" s="76"/>
      <c r="AJC191" s="76"/>
      <c r="AJD191" s="76"/>
      <c r="AJE191" s="76"/>
      <c r="AJF191" s="76"/>
      <c r="AJG191" s="76"/>
      <c r="AJH191" s="76"/>
      <c r="AJI191" s="76"/>
      <c r="AJJ191" s="76"/>
      <c r="AJK191" s="76"/>
      <c r="AJL191" s="76"/>
      <c r="AJM191" s="76"/>
      <c r="AJN191" s="76"/>
      <c r="AJO191" s="76"/>
      <c r="AJP191" s="76"/>
      <c r="AJQ191" s="76"/>
      <c r="AJR191" s="76"/>
      <c r="AJS191" s="76"/>
      <c r="AJT191" s="76"/>
      <c r="AJU191" s="76"/>
      <c r="AJV191" s="76"/>
      <c r="AJW191" s="76"/>
      <c r="AJX191" s="76"/>
      <c r="AJY191" s="76"/>
      <c r="AJZ191" s="76"/>
      <c r="AKA191" s="76"/>
      <c r="AKB191" s="76"/>
      <c r="AKC191" s="76"/>
      <c r="AKD191" s="76"/>
      <c r="AKE191" s="76"/>
      <c r="AKF191" s="76"/>
      <c r="AKG191" s="76"/>
      <c r="AKH191" s="76"/>
      <c r="AKI191" s="76"/>
      <c r="AKJ191" s="76"/>
      <c r="AKK191" s="76"/>
      <c r="AKL191" s="76"/>
      <c r="AKM191" s="76"/>
      <c r="AKN191" s="76"/>
      <c r="AKO191" s="76"/>
      <c r="AKP191" s="76"/>
      <c r="AKQ191" s="76"/>
      <c r="AKR191" s="76"/>
      <c r="AKS191" s="76"/>
      <c r="AKT191" s="76"/>
      <c r="AKU191" s="76"/>
      <c r="AKV191" s="76"/>
      <c r="AKW191" s="76"/>
      <c r="AKX191" s="76"/>
      <c r="AKY191" s="76"/>
      <c r="AKZ191" s="76"/>
      <c r="ALA191" s="76"/>
      <c r="ALB191" s="76"/>
      <c r="ALC191" s="76"/>
      <c r="ALD191" s="76"/>
      <c r="ALE191" s="76"/>
      <c r="ALF191" s="76"/>
      <c r="ALG191" s="76"/>
      <c r="ALH191" s="76"/>
      <c r="ALI191" s="76"/>
      <c r="ALJ191" s="76"/>
      <c r="ALK191" s="76"/>
      <c r="ALL191" s="76"/>
      <c r="ALM191" s="76"/>
      <c r="ALN191" s="76"/>
      <c r="ALO191" s="76"/>
      <c r="ALP191" s="76"/>
      <c r="ALQ191" s="76"/>
      <c r="ALR191" s="76"/>
      <c r="ALS191" s="76"/>
      <c r="ALT191" s="76"/>
      <c r="ALU191" s="76"/>
      <c r="ALV191" s="76"/>
      <c r="ALW191" s="76"/>
      <c r="ALX191" s="76"/>
      <c r="ALY191" s="76"/>
      <c r="ALZ191" s="76"/>
      <c r="AMA191" s="76"/>
      <c r="AMB191" s="76"/>
      <c r="AMC191" s="76"/>
      <c r="AMD191" s="76"/>
      <c r="AME191" s="76"/>
    </row>
    <row r="192" spans="1:1019" s="80" customFormat="1">
      <c r="A192" s="20" t="s">
        <v>425</v>
      </c>
      <c r="B192" s="21">
        <v>5914389</v>
      </c>
      <c r="C192" s="21" t="s">
        <v>96</v>
      </c>
      <c r="D192" s="71" t="s">
        <v>161</v>
      </c>
      <c r="E192" s="22" t="s">
        <v>162</v>
      </c>
      <c r="F192" s="59">
        <f>F191*44.77</f>
        <v>171.91679999999999</v>
      </c>
      <c r="G192" s="23">
        <v>0.83</v>
      </c>
      <c r="H192" s="69">
        <f>$J$6</f>
        <v>0.21229999999999999</v>
      </c>
      <c r="I192" s="23">
        <f t="shared" si="66"/>
        <v>1.01</v>
      </c>
      <c r="J192" s="23">
        <f t="shared" si="67"/>
        <v>173.63</v>
      </c>
      <c r="K192" s="78">
        <f t="shared" si="68"/>
        <v>142.690944</v>
      </c>
      <c r="L192" s="76"/>
      <c r="M192" s="79"/>
      <c r="N192" s="76"/>
      <c r="O192" s="76"/>
      <c r="P192" s="76"/>
      <c r="Q192" s="76"/>
      <c r="R192" s="76"/>
      <c r="S192" s="76"/>
      <c r="T192" s="76"/>
      <c r="U192" s="76"/>
      <c r="V192" s="76"/>
      <c r="W192" s="76"/>
      <c r="X192" s="76"/>
      <c r="Y192" s="76"/>
      <c r="Z192" s="76"/>
      <c r="AA192" s="76"/>
      <c r="AB192" s="76"/>
      <c r="AC192" s="76"/>
      <c r="AD192" s="76"/>
      <c r="AE192" s="76"/>
      <c r="AF192" s="76"/>
      <c r="AG192" s="76"/>
      <c r="AH192" s="76"/>
      <c r="AI192" s="76"/>
      <c r="AJ192" s="76"/>
      <c r="AK192" s="76"/>
      <c r="AL192" s="76"/>
      <c r="AM192" s="76"/>
      <c r="AN192" s="76"/>
      <c r="AO192" s="76"/>
      <c r="AP192" s="76"/>
      <c r="AQ192" s="76"/>
      <c r="AR192" s="76"/>
      <c r="AS192" s="76"/>
      <c r="AT192" s="76"/>
      <c r="AU192" s="76"/>
      <c r="AV192" s="76"/>
      <c r="AW192" s="76"/>
      <c r="AX192" s="76"/>
      <c r="AY192" s="76"/>
      <c r="AZ192" s="76"/>
      <c r="BA192" s="76"/>
      <c r="BB192" s="76"/>
      <c r="BC192" s="76"/>
      <c r="BD192" s="76"/>
      <c r="BE192" s="76"/>
      <c r="BF192" s="76"/>
      <c r="BG192" s="76"/>
      <c r="BH192" s="76"/>
      <c r="BI192" s="76"/>
      <c r="BJ192" s="76"/>
      <c r="BK192" s="76"/>
      <c r="BL192" s="76"/>
      <c r="BM192" s="76"/>
      <c r="BN192" s="76"/>
      <c r="BO192" s="76"/>
      <c r="BP192" s="76"/>
      <c r="BQ192" s="76"/>
      <c r="BR192" s="76"/>
      <c r="BS192" s="76"/>
      <c r="BT192" s="76"/>
      <c r="BU192" s="76"/>
      <c r="BV192" s="76"/>
      <c r="BW192" s="76"/>
      <c r="BX192" s="76"/>
      <c r="BY192" s="76"/>
      <c r="BZ192" s="76"/>
      <c r="CA192" s="76"/>
      <c r="CB192" s="76"/>
      <c r="CC192" s="76"/>
      <c r="CD192" s="76"/>
      <c r="CE192" s="76"/>
      <c r="CF192" s="76"/>
      <c r="CG192" s="76"/>
      <c r="CH192" s="76"/>
      <c r="CI192" s="76"/>
      <c r="CJ192" s="76"/>
      <c r="CK192" s="76"/>
      <c r="CL192" s="76"/>
      <c r="CM192" s="76"/>
      <c r="CN192" s="76"/>
      <c r="CO192" s="76"/>
      <c r="CP192" s="76"/>
      <c r="CQ192" s="76"/>
      <c r="CR192" s="76"/>
      <c r="CS192" s="76"/>
      <c r="CT192" s="76"/>
      <c r="CU192" s="76"/>
      <c r="CV192" s="76"/>
      <c r="CW192" s="76"/>
      <c r="CX192" s="76"/>
      <c r="CY192" s="76"/>
      <c r="CZ192" s="76"/>
      <c r="DA192" s="76"/>
      <c r="DB192" s="76"/>
      <c r="DC192" s="76"/>
      <c r="DD192" s="76"/>
      <c r="DE192" s="76"/>
      <c r="DF192" s="76"/>
      <c r="DG192" s="76"/>
      <c r="DH192" s="76"/>
      <c r="DI192" s="76"/>
      <c r="DJ192" s="76"/>
      <c r="DK192" s="76"/>
      <c r="DL192" s="76"/>
      <c r="DM192" s="76"/>
      <c r="DN192" s="76"/>
      <c r="DO192" s="76"/>
      <c r="DP192" s="76"/>
      <c r="DQ192" s="76"/>
      <c r="DR192" s="76"/>
      <c r="DS192" s="76"/>
      <c r="DT192" s="76"/>
      <c r="DU192" s="76"/>
      <c r="DV192" s="76"/>
      <c r="DW192" s="76"/>
      <c r="DX192" s="76"/>
      <c r="DY192" s="76"/>
      <c r="DZ192" s="76"/>
      <c r="EA192" s="76"/>
      <c r="EB192" s="76"/>
      <c r="EC192" s="76"/>
      <c r="ED192" s="76"/>
      <c r="EE192" s="76"/>
      <c r="EF192" s="76"/>
      <c r="EG192" s="76"/>
      <c r="EH192" s="76"/>
      <c r="EI192" s="76"/>
      <c r="EJ192" s="76"/>
      <c r="EK192" s="76"/>
      <c r="EL192" s="76"/>
      <c r="EM192" s="76"/>
      <c r="EN192" s="76"/>
      <c r="EO192" s="76"/>
      <c r="EP192" s="76"/>
      <c r="EQ192" s="76"/>
      <c r="ER192" s="76"/>
      <c r="ES192" s="76"/>
      <c r="ET192" s="76"/>
      <c r="EU192" s="76"/>
      <c r="EV192" s="76"/>
      <c r="EW192" s="76"/>
      <c r="EX192" s="76"/>
      <c r="EY192" s="76"/>
      <c r="EZ192" s="76"/>
      <c r="FA192" s="76"/>
      <c r="FB192" s="76"/>
      <c r="FC192" s="76"/>
      <c r="FD192" s="76"/>
      <c r="FE192" s="76"/>
      <c r="FF192" s="76"/>
      <c r="FG192" s="76"/>
      <c r="FH192" s="76"/>
      <c r="FI192" s="76"/>
      <c r="FJ192" s="76"/>
      <c r="FK192" s="76"/>
      <c r="FL192" s="76"/>
      <c r="FM192" s="76"/>
      <c r="FN192" s="76"/>
      <c r="FO192" s="76"/>
      <c r="FP192" s="76"/>
      <c r="FQ192" s="76"/>
      <c r="FR192" s="76"/>
      <c r="FS192" s="76"/>
      <c r="FT192" s="76"/>
      <c r="FU192" s="76"/>
      <c r="FV192" s="76"/>
      <c r="FW192" s="76"/>
      <c r="FX192" s="76"/>
      <c r="FY192" s="76"/>
      <c r="FZ192" s="76"/>
      <c r="GA192" s="76"/>
      <c r="GB192" s="76"/>
      <c r="GC192" s="76"/>
      <c r="GD192" s="76"/>
      <c r="GE192" s="76"/>
      <c r="GF192" s="76"/>
      <c r="GG192" s="76"/>
      <c r="GH192" s="76"/>
      <c r="GI192" s="76"/>
      <c r="GJ192" s="76"/>
      <c r="GK192" s="76"/>
      <c r="GL192" s="76"/>
      <c r="GM192" s="76"/>
      <c r="GN192" s="76"/>
      <c r="GO192" s="76"/>
      <c r="GP192" s="76"/>
      <c r="GQ192" s="76"/>
      <c r="GR192" s="76"/>
      <c r="GS192" s="76"/>
      <c r="GT192" s="76"/>
      <c r="GU192" s="76"/>
      <c r="GV192" s="76"/>
      <c r="GW192" s="76"/>
      <c r="GX192" s="76"/>
      <c r="GY192" s="76"/>
      <c r="GZ192" s="76"/>
      <c r="HA192" s="76"/>
      <c r="HB192" s="76"/>
      <c r="HC192" s="76"/>
      <c r="HD192" s="76"/>
      <c r="HE192" s="76"/>
      <c r="HF192" s="76"/>
      <c r="HG192" s="76"/>
      <c r="HH192" s="76"/>
      <c r="HI192" s="76"/>
      <c r="HJ192" s="76"/>
      <c r="HK192" s="76"/>
      <c r="HL192" s="76"/>
      <c r="HM192" s="76"/>
      <c r="HN192" s="76"/>
      <c r="HO192" s="76"/>
      <c r="HP192" s="76"/>
      <c r="HQ192" s="76"/>
      <c r="HR192" s="76"/>
      <c r="HS192" s="76"/>
      <c r="HT192" s="76"/>
      <c r="HU192" s="76"/>
      <c r="HV192" s="76"/>
      <c r="HW192" s="76"/>
      <c r="HX192" s="76"/>
      <c r="HY192" s="76"/>
      <c r="HZ192" s="76"/>
      <c r="IA192" s="76"/>
      <c r="IB192" s="76"/>
      <c r="IC192" s="76"/>
      <c r="ID192" s="76"/>
      <c r="IE192" s="76"/>
      <c r="IF192" s="76"/>
      <c r="IG192" s="76"/>
      <c r="IH192" s="76"/>
      <c r="II192" s="76"/>
      <c r="IJ192" s="76"/>
      <c r="IK192" s="76"/>
      <c r="IL192" s="76"/>
      <c r="IM192" s="76"/>
      <c r="IN192" s="76"/>
      <c r="IO192" s="76"/>
      <c r="IP192" s="76"/>
      <c r="IQ192" s="76"/>
      <c r="IR192" s="76"/>
      <c r="IS192" s="76"/>
      <c r="IT192" s="76"/>
      <c r="IU192" s="76"/>
      <c r="IV192" s="76"/>
      <c r="IW192" s="76"/>
      <c r="IX192" s="76"/>
      <c r="IY192" s="76"/>
      <c r="IZ192" s="76"/>
      <c r="JA192" s="76"/>
      <c r="JB192" s="76"/>
      <c r="JC192" s="76"/>
      <c r="JD192" s="76"/>
      <c r="JE192" s="76"/>
      <c r="JF192" s="76"/>
      <c r="JG192" s="76"/>
      <c r="JH192" s="76"/>
      <c r="JI192" s="76"/>
      <c r="JJ192" s="76"/>
      <c r="JK192" s="76"/>
      <c r="JL192" s="76"/>
      <c r="JM192" s="76"/>
      <c r="JN192" s="76"/>
      <c r="JO192" s="76"/>
      <c r="JP192" s="76"/>
      <c r="JQ192" s="76"/>
      <c r="JR192" s="76"/>
      <c r="JS192" s="76"/>
      <c r="JT192" s="76"/>
      <c r="JU192" s="76"/>
      <c r="JV192" s="76"/>
      <c r="JW192" s="76"/>
      <c r="JX192" s="76"/>
      <c r="JY192" s="76"/>
      <c r="JZ192" s="76"/>
      <c r="KA192" s="76"/>
      <c r="KB192" s="76"/>
      <c r="KC192" s="76"/>
      <c r="KD192" s="76"/>
      <c r="KE192" s="76"/>
      <c r="KF192" s="76"/>
      <c r="KG192" s="76"/>
      <c r="KH192" s="76"/>
      <c r="KI192" s="76"/>
      <c r="KJ192" s="76"/>
      <c r="KK192" s="76"/>
      <c r="KL192" s="76"/>
      <c r="KM192" s="76"/>
      <c r="KN192" s="76"/>
      <c r="KO192" s="76"/>
      <c r="KP192" s="76"/>
      <c r="KQ192" s="76"/>
      <c r="KR192" s="76"/>
      <c r="KS192" s="76"/>
      <c r="KT192" s="76"/>
      <c r="KU192" s="76"/>
      <c r="KV192" s="76"/>
      <c r="KW192" s="76"/>
      <c r="KX192" s="76"/>
      <c r="KY192" s="76"/>
      <c r="KZ192" s="76"/>
      <c r="LA192" s="76"/>
      <c r="LB192" s="76"/>
      <c r="LC192" s="76"/>
      <c r="LD192" s="76"/>
      <c r="LE192" s="76"/>
      <c r="LF192" s="76"/>
      <c r="LG192" s="76"/>
      <c r="LH192" s="76"/>
      <c r="LI192" s="76"/>
      <c r="LJ192" s="76"/>
      <c r="LK192" s="76"/>
      <c r="LL192" s="76"/>
      <c r="LM192" s="76"/>
      <c r="LN192" s="76"/>
      <c r="LO192" s="76"/>
      <c r="LP192" s="76"/>
      <c r="LQ192" s="76"/>
      <c r="LR192" s="76"/>
      <c r="LS192" s="76"/>
      <c r="LT192" s="76"/>
      <c r="LU192" s="76"/>
      <c r="LV192" s="76"/>
      <c r="LW192" s="76"/>
      <c r="LX192" s="76"/>
      <c r="LY192" s="76"/>
      <c r="LZ192" s="76"/>
      <c r="MA192" s="76"/>
      <c r="MB192" s="76"/>
      <c r="MC192" s="76"/>
      <c r="MD192" s="76"/>
      <c r="ME192" s="76"/>
      <c r="MF192" s="76"/>
      <c r="MG192" s="76"/>
      <c r="MH192" s="76"/>
      <c r="MI192" s="76"/>
      <c r="MJ192" s="76"/>
      <c r="MK192" s="76"/>
      <c r="ML192" s="76"/>
      <c r="MM192" s="76"/>
      <c r="MN192" s="76"/>
      <c r="MO192" s="76"/>
      <c r="MP192" s="76"/>
      <c r="MQ192" s="76"/>
      <c r="MR192" s="76"/>
      <c r="MS192" s="76"/>
      <c r="MT192" s="76"/>
      <c r="MU192" s="76"/>
      <c r="MV192" s="76"/>
      <c r="MW192" s="76"/>
      <c r="MX192" s="76"/>
      <c r="MY192" s="76"/>
      <c r="MZ192" s="76"/>
      <c r="NA192" s="76"/>
      <c r="NB192" s="76"/>
      <c r="NC192" s="76"/>
      <c r="ND192" s="76"/>
      <c r="NE192" s="76"/>
      <c r="NF192" s="76"/>
      <c r="NG192" s="76"/>
      <c r="NH192" s="76"/>
      <c r="NI192" s="76"/>
      <c r="NJ192" s="76"/>
      <c r="NK192" s="76"/>
      <c r="NL192" s="76"/>
      <c r="NM192" s="76"/>
      <c r="NN192" s="76"/>
      <c r="NO192" s="76"/>
      <c r="NP192" s="76"/>
      <c r="NQ192" s="76"/>
      <c r="NR192" s="76"/>
      <c r="NS192" s="76"/>
      <c r="NT192" s="76"/>
      <c r="NU192" s="76"/>
      <c r="NV192" s="76"/>
      <c r="NW192" s="76"/>
      <c r="NX192" s="76"/>
      <c r="NY192" s="76"/>
      <c r="NZ192" s="76"/>
      <c r="OA192" s="76"/>
      <c r="OB192" s="76"/>
      <c r="OC192" s="76"/>
      <c r="OD192" s="76"/>
      <c r="OE192" s="76"/>
      <c r="OF192" s="76"/>
      <c r="OG192" s="76"/>
      <c r="OH192" s="76"/>
      <c r="OI192" s="76"/>
      <c r="OJ192" s="76"/>
      <c r="OK192" s="76"/>
      <c r="OL192" s="76"/>
      <c r="OM192" s="76"/>
      <c r="ON192" s="76"/>
      <c r="OO192" s="76"/>
      <c r="OP192" s="76"/>
      <c r="OQ192" s="76"/>
      <c r="OR192" s="76"/>
      <c r="OS192" s="76"/>
      <c r="OT192" s="76"/>
      <c r="OU192" s="76"/>
      <c r="OV192" s="76"/>
      <c r="OW192" s="76"/>
      <c r="OX192" s="76"/>
      <c r="OY192" s="76"/>
      <c r="OZ192" s="76"/>
      <c r="PA192" s="76"/>
      <c r="PB192" s="76"/>
      <c r="PC192" s="76"/>
      <c r="PD192" s="76"/>
      <c r="PE192" s="76"/>
      <c r="PF192" s="76"/>
      <c r="PG192" s="76"/>
      <c r="PH192" s="76"/>
      <c r="PI192" s="76"/>
      <c r="PJ192" s="76"/>
      <c r="PK192" s="76"/>
      <c r="PL192" s="76"/>
      <c r="PM192" s="76"/>
      <c r="PN192" s="76"/>
      <c r="PO192" s="76"/>
      <c r="PP192" s="76"/>
      <c r="PQ192" s="76"/>
      <c r="PR192" s="76"/>
      <c r="PS192" s="76"/>
      <c r="PT192" s="76"/>
      <c r="PU192" s="76"/>
      <c r="PV192" s="76"/>
      <c r="PW192" s="76"/>
      <c r="PX192" s="76"/>
      <c r="PY192" s="76"/>
      <c r="PZ192" s="76"/>
      <c r="QA192" s="76"/>
      <c r="QB192" s="76"/>
      <c r="QC192" s="76"/>
      <c r="QD192" s="76"/>
      <c r="QE192" s="76"/>
      <c r="QF192" s="76"/>
      <c r="QG192" s="76"/>
      <c r="QH192" s="76"/>
      <c r="QI192" s="76"/>
      <c r="QJ192" s="76"/>
      <c r="QK192" s="76"/>
      <c r="QL192" s="76"/>
      <c r="QM192" s="76"/>
      <c r="QN192" s="76"/>
      <c r="QO192" s="76"/>
      <c r="QP192" s="76"/>
      <c r="QQ192" s="76"/>
      <c r="QR192" s="76"/>
      <c r="QS192" s="76"/>
      <c r="QT192" s="76"/>
      <c r="QU192" s="76"/>
      <c r="QV192" s="76"/>
      <c r="QW192" s="76"/>
      <c r="QX192" s="76"/>
      <c r="QY192" s="76"/>
      <c r="QZ192" s="76"/>
      <c r="RA192" s="76"/>
      <c r="RB192" s="76"/>
      <c r="RC192" s="76"/>
      <c r="RD192" s="76"/>
      <c r="RE192" s="76"/>
      <c r="RF192" s="76"/>
      <c r="RG192" s="76"/>
      <c r="RH192" s="76"/>
      <c r="RI192" s="76"/>
      <c r="RJ192" s="76"/>
      <c r="RK192" s="76"/>
      <c r="RL192" s="76"/>
      <c r="RM192" s="76"/>
      <c r="RN192" s="76"/>
      <c r="RO192" s="76"/>
      <c r="RP192" s="76"/>
      <c r="RQ192" s="76"/>
      <c r="RR192" s="76"/>
      <c r="RS192" s="76"/>
      <c r="RT192" s="76"/>
      <c r="RU192" s="76"/>
      <c r="RV192" s="76"/>
      <c r="RW192" s="76"/>
      <c r="RX192" s="76"/>
      <c r="RY192" s="76"/>
      <c r="RZ192" s="76"/>
      <c r="SA192" s="76"/>
      <c r="SB192" s="76"/>
      <c r="SC192" s="76"/>
      <c r="SD192" s="76"/>
      <c r="SE192" s="76"/>
      <c r="SF192" s="76"/>
      <c r="SG192" s="76"/>
      <c r="SH192" s="76"/>
      <c r="SI192" s="76"/>
      <c r="SJ192" s="76"/>
      <c r="SK192" s="76"/>
      <c r="SL192" s="76"/>
      <c r="SM192" s="76"/>
      <c r="SN192" s="76"/>
      <c r="SO192" s="76"/>
      <c r="SP192" s="76"/>
      <c r="SQ192" s="76"/>
      <c r="SR192" s="76"/>
      <c r="SS192" s="76"/>
      <c r="ST192" s="76"/>
      <c r="SU192" s="76"/>
      <c r="SV192" s="76"/>
      <c r="SW192" s="76"/>
      <c r="SX192" s="76"/>
      <c r="SY192" s="76"/>
      <c r="SZ192" s="76"/>
      <c r="TA192" s="76"/>
      <c r="TB192" s="76"/>
      <c r="TC192" s="76"/>
      <c r="TD192" s="76"/>
      <c r="TE192" s="76"/>
      <c r="TF192" s="76"/>
      <c r="TG192" s="76"/>
      <c r="TH192" s="76"/>
      <c r="TI192" s="76"/>
      <c r="TJ192" s="76"/>
      <c r="TK192" s="76"/>
      <c r="TL192" s="76"/>
      <c r="TM192" s="76"/>
      <c r="TN192" s="76"/>
      <c r="TO192" s="76"/>
      <c r="TP192" s="76"/>
      <c r="TQ192" s="76"/>
      <c r="TR192" s="76"/>
      <c r="TS192" s="76"/>
      <c r="TT192" s="76"/>
      <c r="TU192" s="76"/>
      <c r="TV192" s="76"/>
      <c r="TW192" s="76"/>
      <c r="TX192" s="76"/>
      <c r="TY192" s="76"/>
      <c r="TZ192" s="76"/>
      <c r="UA192" s="76"/>
      <c r="UB192" s="76"/>
      <c r="UC192" s="76"/>
      <c r="UD192" s="76"/>
      <c r="UE192" s="76"/>
      <c r="UF192" s="76"/>
      <c r="UG192" s="76"/>
      <c r="UH192" s="76"/>
      <c r="UI192" s="76"/>
      <c r="UJ192" s="76"/>
      <c r="UK192" s="76"/>
      <c r="UL192" s="76"/>
      <c r="UM192" s="76"/>
      <c r="UN192" s="76"/>
      <c r="UO192" s="76"/>
      <c r="UP192" s="76"/>
      <c r="UQ192" s="76"/>
      <c r="UR192" s="76"/>
      <c r="US192" s="76"/>
      <c r="UT192" s="76"/>
      <c r="UU192" s="76"/>
      <c r="UV192" s="76"/>
      <c r="UW192" s="76"/>
      <c r="UX192" s="76"/>
      <c r="UY192" s="76"/>
      <c r="UZ192" s="76"/>
      <c r="VA192" s="76"/>
      <c r="VB192" s="76"/>
      <c r="VC192" s="76"/>
      <c r="VD192" s="76"/>
      <c r="VE192" s="76"/>
      <c r="VF192" s="76"/>
      <c r="VG192" s="76"/>
      <c r="VH192" s="76"/>
      <c r="VI192" s="76"/>
      <c r="VJ192" s="76"/>
      <c r="VK192" s="76"/>
      <c r="VL192" s="76"/>
      <c r="VM192" s="76"/>
      <c r="VN192" s="76"/>
      <c r="VO192" s="76"/>
      <c r="VP192" s="76"/>
      <c r="VQ192" s="76"/>
      <c r="VR192" s="76"/>
      <c r="VS192" s="76"/>
      <c r="VT192" s="76"/>
      <c r="VU192" s="76"/>
      <c r="VV192" s="76"/>
      <c r="VW192" s="76"/>
      <c r="VX192" s="76"/>
      <c r="VY192" s="76"/>
      <c r="VZ192" s="76"/>
      <c r="WA192" s="76"/>
      <c r="WB192" s="76"/>
      <c r="WC192" s="76"/>
      <c r="WD192" s="76"/>
      <c r="WE192" s="76"/>
      <c r="WF192" s="76"/>
      <c r="WG192" s="76"/>
      <c r="WH192" s="76"/>
      <c r="WI192" s="76"/>
      <c r="WJ192" s="76"/>
      <c r="WK192" s="76"/>
      <c r="WL192" s="76"/>
      <c r="WM192" s="76"/>
      <c r="WN192" s="76"/>
      <c r="WO192" s="76"/>
      <c r="WP192" s="76"/>
      <c r="WQ192" s="76"/>
      <c r="WR192" s="76"/>
      <c r="WS192" s="76"/>
      <c r="WT192" s="76"/>
      <c r="WU192" s="76"/>
      <c r="WV192" s="76"/>
      <c r="WW192" s="76"/>
      <c r="WX192" s="76"/>
      <c r="WY192" s="76"/>
      <c r="WZ192" s="76"/>
      <c r="XA192" s="76"/>
      <c r="XB192" s="76"/>
      <c r="XC192" s="76"/>
      <c r="XD192" s="76"/>
      <c r="XE192" s="76"/>
      <c r="XF192" s="76"/>
      <c r="XG192" s="76"/>
      <c r="XH192" s="76"/>
      <c r="XI192" s="76"/>
      <c r="XJ192" s="76"/>
      <c r="XK192" s="76"/>
      <c r="XL192" s="76"/>
      <c r="XM192" s="76"/>
      <c r="XN192" s="76"/>
      <c r="XO192" s="76"/>
      <c r="XP192" s="76"/>
      <c r="XQ192" s="76"/>
      <c r="XR192" s="76"/>
      <c r="XS192" s="76"/>
      <c r="XT192" s="76"/>
      <c r="XU192" s="76"/>
      <c r="XV192" s="76"/>
      <c r="XW192" s="76"/>
      <c r="XX192" s="76"/>
      <c r="XY192" s="76"/>
      <c r="XZ192" s="76"/>
      <c r="YA192" s="76"/>
      <c r="YB192" s="76"/>
      <c r="YC192" s="76"/>
      <c r="YD192" s="76"/>
      <c r="YE192" s="76"/>
      <c r="YF192" s="76"/>
      <c r="YG192" s="76"/>
      <c r="YH192" s="76"/>
      <c r="YI192" s="76"/>
      <c r="YJ192" s="76"/>
      <c r="YK192" s="76"/>
      <c r="YL192" s="76"/>
      <c r="YM192" s="76"/>
      <c r="YN192" s="76"/>
      <c r="YO192" s="76"/>
      <c r="YP192" s="76"/>
      <c r="YQ192" s="76"/>
      <c r="YR192" s="76"/>
      <c r="YS192" s="76"/>
      <c r="YT192" s="76"/>
      <c r="YU192" s="76"/>
      <c r="YV192" s="76"/>
      <c r="YW192" s="76"/>
      <c r="YX192" s="76"/>
      <c r="YY192" s="76"/>
      <c r="YZ192" s="76"/>
      <c r="ZA192" s="76"/>
      <c r="ZB192" s="76"/>
      <c r="ZC192" s="76"/>
      <c r="ZD192" s="76"/>
      <c r="ZE192" s="76"/>
      <c r="ZF192" s="76"/>
      <c r="ZG192" s="76"/>
      <c r="ZH192" s="76"/>
      <c r="ZI192" s="76"/>
      <c r="ZJ192" s="76"/>
      <c r="ZK192" s="76"/>
      <c r="ZL192" s="76"/>
      <c r="ZM192" s="76"/>
      <c r="ZN192" s="76"/>
      <c r="ZO192" s="76"/>
      <c r="ZP192" s="76"/>
      <c r="ZQ192" s="76"/>
      <c r="ZR192" s="76"/>
      <c r="ZS192" s="76"/>
      <c r="ZT192" s="76"/>
      <c r="ZU192" s="76"/>
      <c r="ZV192" s="76"/>
      <c r="ZW192" s="76"/>
      <c r="ZX192" s="76"/>
      <c r="ZY192" s="76"/>
      <c r="ZZ192" s="76"/>
      <c r="AAA192" s="76"/>
      <c r="AAB192" s="76"/>
      <c r="AAC192" s="76"/>
      <c r="AAD192" s="76"/>
      <c r="AAE192" s="76"/>
      <c r="AAF192" s="76"/>
      <c r="AAG192" s="76"/>
      <c r="AAH192" s="76"/>
      <c r="AAI192" s="76"/>
      <c r="AAJ192" s="76"/>
      <c r="AAK192" s="76"/>
      <c r="AAL192" s="76"/>
      <c r="AAM192" s="76"/>
      <c r="AAN192" s="76"/>
      <c r="AAO192" s="76"/>
      <c r="AAP192" s="76"/>
      <c r="AAQ192" s="76"/>
      <c r="AAR192" s="76"/>
      <c r="AAS192" s="76"/>
      <c r="AAT192" s="76"/>
      <c r="AAU192" s="76"/>
      <c r="AAV192" s="76"/>
      <c r="AAW192" s="76"/>
      <c r="AAX192" s="76"/>
      <c r="AAY192" s="76"/>
      <c r="AAZ192" s="76"/>
      <c r="ABA192" s="76"/>
      <c r="ABB192" s="76"/>
      <c r="ABC192" s="76"/>
      <c r="ABD192" s="76"/>
      <c r="ABE192" s="76"/>
      <c r="ABF192" s="76"/>
      <c r="ABG192" s="76"/>
      <c r="ABH192" s="76"/>
      <c r="ABI192" s="76"/>
      <c r="ABJ192" s="76"/>
      <c r="ABK192" s="76"/>
      <c r="ABL192" s="76"/>
      <c r="ABM192" s="76"/>
      <c r="ABN192" s="76"/>
      <c r="ABO192" s="76"/>
      <c r="ABP192" s="76"/>
      <c r="ABQ192" s="76"/>
      <c r="ABR192" s="76"/>
      <c r="ABS192" s="76"/>
      <c r="ABT192" s="76"/>
      <c r="ABU192" s="76"/>
      <c r="ABV192" s="76"/>
      <c r="ABW192" s="76"/>
      <c r="ABX192" s="76"/>
      <c r="ABY192" s="76"/>
      <c r="ABZ192" s="76"/>
      <c r="ACA192" s="76"/>
      <c r="ACB192" s="76"/>
      <c r="ACC192" s="76"/>
      <c r="ACD192" s="76"/>
      <c r="ACE192" s="76"/>
      <c r="ACF192" s="76"/>
      <c r="ACG192" s="76"/>
      <c r="ACH192" s="76"/>
      <c r="ACI192" s="76"/>
      <c r="ACJ192" s="76"/>
      <c r="ACK192" s="76"/>
      <c r="ACL192" s="76"/>
      <c r="ACM192" s="76"/>
      <c r="ACN192" s="76"/>
      <c r="ACO192" s="76"/>
      <c r="ACP192" s="76"/>
      <c r="ACQ192" s="76"/>
      <c r="ACR192" s="76"/>
      <c r="ACS192" s="76"/>
      <c r="ACT192" s="76"/>
      <c r="ACU192" s="76"/>
      <c r="ACV192" s="76"/>
      <c r="ACW192" s="76"/>
      <c r="ACX192" s="76"/>
      <c r="ACY192" s="76"/>
      <c r="ACZ192" s="76"/>
      <c r="ADA192" s="76"/>
      <c r="ADB192" s="76"/>
      <c r="ADC192" s="76"/>
      <c r="ADD192" s="76"/>
      <c r="ADE192" s="76"/>
      <c r="ADF192" s="76"/>
      <c r="ADG192" s="76"/>
      <c r="ADH192" s="76"/>
      <c r="ADI192" s="76"/>
      <c r="ADJ192" s="76"/>
      <c r="ADK192" s="76"/>
      <c r="ADL192" s="76"/>
      <c r="ADM192" s="76"/>
      <c r="ADN192" s="76"/>
      <c r="ADO192" s="76"/>
      <c r="ADP192" s="76"/>
      <c r="ADQ192" s="76"/>
      <c r="ADR192" s="76"/>
      <c r="ADS192" s="76"/>
      <c r="ADT192" s="76"/>
      <c r="ADU192" s="76"/>
      <c r="ADV192" s="76"/>
      <c r="ADW192" s="76"/>
      <c r="ADX192" s="76"/>
      <c r="ADY192" s="76"/>
      <c r="ADZ192" s="76"/>
      <c r="AEA192" s="76"/>
      <c r="AEB192" s="76"/>
      <c r="AEC192" s="76"/>
      <c r="AED192" s="76"/>
      <c r="AEE192" s="76"/>
      <c r="AEF192" s="76"/>
      <c r="AEG192" s="76"/>
      <c r="AEH192" s="76"/>
      <c r="AEI192" s="76"/>
      <c r="AEJ192" s="76"/>
      <c r="AEK192" s="76"/>
      <c r="AEL192" s="76"/>
      <c r="AEM192" s="76"/>
      <c r="AEN192" s="76"/>
      <c r="AEO192" s="76"/>
      <c r="AEP192" s="76"/>
      <c r="AEQ192" s="76"/>
      <c r="AER192" s="76"/>
      <c r="AES192" s="76"/>
      <c r="AET192" s="76"/>
      <c r="AEU192" s="76"/>
      <c r="AEV192" s="76"/>
      <c r="AEW192" s="76"/>
      <c r="AEX192" s="76"/>
      <c r="AEY192" s="76"/>
      <c r="AEZ192" s="76"/>
      <c r="AFA192" s="76"/>
      <c r="AFB192" s="76"/>
      <c r="AFC192" s="76"/>
      <c r="AFD192" s="76"/>
      <c r="AFE192" s="76"/>
      <c r="AFF192" s="76"/>
      <c r="AFG192" s="76"/>
      <c r="AFH192" s="76"/>
      <c r="AFI192" s="76"/>
      <c r="AFJ192" s="76"/>
      <c r="AFK192" s="76"/>
      <c r="AFL192" s="76"/>
      <c r="AFM192" s="76"/>
      <c r="AFN192" s="76"/>
      <c r="AFO192" s="76"/>
      <c r="AFP192" s="76"/>
      <c r="AFQ192" s="76"/>
      <c r="AFR192" s="76"/>
      <c r="AFS192" s="76"/>
      <c r="AFT192" s="76"/>
      <c r="AFU192" s="76"/>
      <c r="AFV192" s="76"/>
      <c r="AFW192" s="76"/>
      <c r="AFX192" s="76"/>
      <c r="AFY192" s="76"/>
      <c r="AFZ192" s="76"/>
      <c r="AGA192" s="76"/>
      <c r="AGB192" s="76"/>
      <c r="AGC192" s="76"/>
      <c r="AGD192" s="76"/>
      <c r="AGE192" s="76"/>
      <c r="AGF192" s="76"/>
      <c r="AGG192" s="76"/>
      <c r="AGH192" s="76"/>
      <c r="AGI192" s="76"/>
      <c r="AGJ192" s="76"/>
      <c r="AGK192" s="76"/>
      <c r="AGL192" s="76"/>
      <c r="AGM192" s="76"/>
      <c r="AGN192" s="76"/>
      <c r="AGO192" s="76"/>
      <c r="AGP192" s="76"/>
      <c r="AGQ192" s="76"/>
      <c r="AGR192" s="76"/>
      <c r="AGS192" s="76"/>
      <c r="AGT192" s="76"/>
      <c r="AGU192" s="76"/>
      <c r="AGV192" s="76"/>
      <c r="AGW192" s="76"/>
      <c r="AGX192" s="76"/>
      <c r="AGY192" s="76"/>
      <c r="AGZ192" s="76"/>
      <c r="AHA192" s="76"/>
      <c r="AHB192" s="76"/>
      <c r="AHC192" s="76"/>
      <c r="AHD192" s="76"/>
      <c r="AHE192" s="76"/>
      <c r="AHF192" s="76"/>
      <c r="AHG192" s="76"/>
      <c r="AHH192" s="76"/>
      <c r="AHI192" s="76"/>
      <c r="AHJ192" s="76"/>
      <c r="AHK192" s="76"/>
      <c r="AHL192" s="76"/>
      <c r="AHM192" s="76"/>
      <c r="AHN192" s="76"/>
      <c r="AHO192" s="76"/>
      <c r="AHP192" s="76"/>
      <c r="AHQ192" s="76"/>
      <c r="AHR192" s="76"/>
      <c r="AHS192" s="76"/>
      <c r="AHT192" s="76"/>
      <c r="AHU192" s="76"/>
      <c r="AHV192" s="76"/>
      <c r="AHW192" s="76"/>
      <c r="AHX192" s="76"/>
      <c r="AHY192" s="76"/>
      <c r="AHZ192" s="76"/>
      <c r="AIA192" s="76"/>
      <c r="AIB192" s="76"/>
      <c r="AIC192" s="76"/>
      <c r="AID192" s="76"/>
      <c r="AIE192" s="76"/>
      <c r="AIF192" s="76"/>
      <c r="AIG192" s="76"/>
      <c r="AIH192" s="76"/>
      <c r="AII192" s="76"/>
      <c r="AIJ192" s="76"/>
      <c r="AIK192" s="76"/>
      <c r="AIL192" s="76"/>
      <c r="AIM192" s="76"/>
      <c r="AIN192" s="76"/>
      <c r="AIO192" s="76"/>
      <c r="AIP192" s="76"/>
      <c r="AIQ192" s="76"/>
      <c r="AIR192" s="76"/>
      <c r="AIS192" s="76"/>
      <c r="AIT192" s="76"/>
      <c r="AIU192" s="76"/>
      <c r="AIV192" s="76"/>
      <c r="AIW192" s="76"/>
      <c r="AIX192" s="76"/>
      <c r="AIY192" s="76"/>
      <c r="AIZ192" s="76"/>
      <c r="AJA192" s="76"/>
      <c r="AJB192" s="76"/>
      <c r="AJC192" s="76"/>
      <c r="AJD192" s="76"/>
      <c r="AJE192" s="76"/>
      <c r="AJF192" s="76"/>
      <c r="AJG192" s="76"/>
      <c r="AJH192" s="76"/>
      <c r="AJI192" s="76"/>
      <c r="AJJ192" s="76"/>
      <c r="AJK192" s="76"/>
      <c r="AJL192" s="76"/>
      <c r="AJM192" s="76"/>
      <c r="AJN192" s="76"/>
      <c r="AJO192" s="76"/>
      <c r="AJP192" s="76"/>
      <c r="AJQ192" s="76"/>
      <c r="AJR192" s="76"/>
      <c r="AJS192" s="76"/>
      <c r="AJT192" s="76"/>
      <c r="AJU192" s="76"/>
      <c r="AJV192" s="76"/>
      <c r="AJW192" s="76"/>
      <c r="AJX192" s="76"/>
      <c r="AJY192" s="76"/>
      <c r="AJZ192" s="76"/>
      <c r="AKA192" s="76"/>
      <c r="AKB192" s="76"/>
      <c r="AKC192" s="76"/>
      <c r="AKD192" s="76"/>
      <c r="AKE192" s="76"/>
      <c r="AKF192" s="76"/>
      <c r="AKG192" s="76"/>
      <c r="AKH192" s="76"/>
      <c r="AKI192" s="76"/>
      <c r="AKJ192" s="76"/>
      <c r="AKK192" s="76"/>
      <c r="AKL192" s="76"/>
      <c r="AKM192" s="76"/>
      <c r="AKN192" s="76"/>
      <c r="AKO192" s="76"/>
      <c r="AKP192" s="76"/>
      <c r="AKQ192" s="76"/>
      <c r="AKR192" s="76"/>
      <c r="AKS192" s="76"/>
      <c r="AKT192" s="76"/>
      <c r="AKU192" s="76"/>
      <c r="AKV192" s="76"/>
      <c r="AKW192" s="76"/>
      <c r="AKX192" s="76"/>
      <c r="AKY192" s="76"/>
      <c r="AKZ192" s="76"/>
      <c r="ALA192" s="76"/>
      <c r="ALB192" s="76"/>
      <c r="ALC192" s="76"/>
      <c r="ALD192" s="76"/>
      <c r="ALE192" s="76"/>
      <c r="ALF192" s="76"/>
      <c r="ALG192" s="76"/>
      <c r="ALH192" s="76"/>
      <c r="ALI192" s="76"/>
      <c r="ALJ192" s="76"/>
      <c r="ALK192" s="76"/>
      <c r="ALL192" s="76"/>
      <c r="ALM192" s="76"/>
      <c r="ALN192" s="76"/>
      <c r="ALO192" s="76"/>
      <c r="ALP192" s="76"/>
      <c r="ALQ192" s="76"/>
      <c r="ALR192" s="76"/>
      <c r="ALS192" s="76"/>
      <c r="ALT192" s="76"/>
      <c r="ALU192" s="76"/>
      <c r="ALV192" s="76"/>
      <c r="ALW192" s="76"/>
      <c r="ALX192" s="76"/>
      <c r="ALY192" s="76"/>
      <c r="ALZ192" s="76"/>
      <c r="AMA192" s="76"/>
      <c r="AMB192" s="76"/>
      <c r="AMC192" s="76"/>
      <c r="AMD192" s="76"/>
      <c r="AME192" s="76"/>
    </row>
    <row r="193" spans="1:1019" s="80" customFormat="1">
      <c r="A193" s="20" t="s">
        <v>226</v>
      </c>
      <c r="B193" s="21">
        <v>4011212</v>
      </c>
      <c r="C193" s="21" t="s">
        <v>96</v>
      </c>
      <c r="D193" s="71" t="s">
        <v>63</v>
      </c>
      <c r="E193" s="22" t="s">
        <v>55</v>
      </c>
      <c r="F193" s="59">
        <v>360468</v>
      </c>
      <c r="G193" s="23">
        <v>7.0000000000000007E-2</v>
      </c>
      <c r="H193" s="69">
        <f>$J$6</f>
        <v>0.21229999999999999</v>
      </c>
      <c r="I193" s="23">
        <f t="shared" si="66"/>
        <v>0.08</v>
      </c>
      <c r="J193" s="23">
        <f t="shared" si="67"/>
        <v>28837.439999999999</v>
      </c>
      <c r="K193" s="78">
        <f t="shared" si="68"/>
        <v>25232.760000000002</v>
      </c>
      <c r="L193" s="76"/>
      <c r="M193" s="79"/>
      <c r="N193" s="76"/>
      <c r="O193" s="76"/>
      <c r="P193" s="76"/>
      <c r="Q193" s="76"/>
      <c r="R193" s="76"/>
      <c r="S193" s="76"/>
      <c r="T193" s="76"/>
      <c r="U193" s="76"/>
      <c r="V193" s="76"/>
      <c r="W193" s="76"/>
      <c r="X193" s="76"/>
      <c r="Y193" s="76"/>
      <c r="Z193" s="76"/>
      <c r="AA193" s="76"/>
      <c r="AB193" s="76"/>
      <c r="AC193" s="76"/>
      <c r="AD193" s="76"/>
      <c r="AE193" s="76"/>
      <c r="AF193" s="76"/>
      <c r="AG193" s="76"/>
      <c r="AH193" s="76"/>
      <c r="AI193" s="76"/>
      <c r="AJ193" s="76"/>
      <c r="AK193" s="76"/>
      <c r="AL193" s="76"/>
      <c r="AM193" s="76"/>
      <c r="AN193" s="76"/>
      <c r="AO193" s="76"/>
      <c r="AP193" s="76"/>
      <c r="AQ193" s="76"/>
      <c r="AR193" s="76"/>
      <c r="AS193" s="76"/>
      <c r="AT193" s="76"/>
      <c r="AU193" s="76"/>
      <c r="AV193" s="76"/>
      <c r="AW193" s="76"/>
      <c r="AX193" s="76"/>
      <c r="AY193" s="76"/>
      <c r="AZ193" s="76"/>
      <c r="BA193" s="76"/>
      <c r="BB193" s="76"/>
      <c r="BC193" s="76"/>
      <c r="BD193" s="76"/>
      <c r="BE193" s="76"/>
      <c r="BF193" s="76"/>
      <c r="BG193" s="76"/>
      <c r="BH193" s="76"/>
      <c r="BI193" s="76"/>
      <c r="BJ193" s="76"/>
      <c r="BK193" s="76"/>
      <c r="BL193" s="76"/>
      <c r="BM193" s="76"/>
      <c r="BN193" s="76"/>
      <c r="BO193" s="76"/>
      <c r="BP193" s="76"/>
      <c r="BQ193" s="76"/>
      <c r="BR193" s="76"/>
      <c r="BS193" s="76"/>
      <c r="BT193" s="76"/>
      <c r="BU193" s="76"/>
      <c r="BV193" s="76"/>
      <c r="BW193" s="76"/>
      <c r="BX193" s="76"/>
      <c r="BY193" s="76"/>
      <c r="BZ193" s="76"/>
      <c r="CA193" s="76"/>
      <c r="CB193" s="76"/>
      <c r="CC193" s="76"/>
      <c r="CD193" s="76"/>
      <c r="CE193" s="76"/>
      <c r="CF193" s="76"/>
      <c r="CG193" s="76"/>
      <c r="CH193" s="76"/>
      <c r="CI193" s="76"/>
      <c r="CJ193" s="76"/>
      <c r="CK193" s="76"/>
      <c r="CL193" s="76"/>
      <c r="CM193" s="76"/>
      <c r="CN193" s="76"/>
      <c r="CO193" s="76"/>
      <c r="CP193" s="76"/>
      <c r="CQ193" s="76"/>
      <c r="CR193" s="76"/>
      <c r="CS193" s="76"/>
      <c r="CT193" s="76"/>
      <c r="CU193" s="76"/>
      <c r="CV193" s="76"/>
      <c r="CW193" s="76"/>
      <c r="CX193" s="76"/>
      <c r="CY193" s="76"/>
      <c r="CZ193" s="76"/>
      <c r="DA193" s="76"/>
      <c r="DB193" s="76"/>
      <c r="DC193" s="76"/>
      <c r="DD193" s="76"/>
      <c r="DE193" s="76"/>
      <c r="DF193" s="76"/>
      <c r="DG193" s="76"/>
      <c r="DH193" s="76"/>
      <c r="DI193" s="76"/>
      <c r="DJ193" s="76"/>
      <c r="DK193" s="76"/>
      <c r="DL193" s="76"/>
      <c r="DM193" s="76"/>
      <c r="DN193" s="76"/>
      <c r="DO193" s="76"/>
      <c r="DP193" s="76"/>
      <c r="DQ193" s="76"/>
      <c r="DR193" s="76"/>
      <c r="DS193" s="76"/>
      <c r="DT193" s="76"/>
      <c r="DU193" s="76"/>
      <c r="DV193" s="76"/>
      <c r="DW193" s="76"/>
      <c r="DX193" s="76"/>
      <c r="DY193" s="76"/>
      <c r="DZ193" s="76"/>
      <c r="EA193" s="76"/>
      <c r="EB193" s="76"/>
      <c r="EC193" s="76"/>
      <c r="ED193" s="76"/>
      <c r="EE193" s="76"/>
      <c r="EF193" s="76"/>
      <c r="EG193" s="76"/>
      <c r="EH193" s="76"/>
      <c r="EI193" s="76"/>
      <c r="EJ193" s="76"/>
      <c r="EK193" s="76"/>
      <c r="EL193" s="76"/>
      <c r="EM193" s="76"/>
      <c r="EN193" s="76"/>
      <c r="EO193" s="76"/>
      <c r="EP193" s="76"/>
      <c r="EQ193" s="76"/>
      <c r="ER193" s="76"/>
      <c r="ES193" s="76"/>
      <c r="ET193" s="76"/>
      <c r="EU193" s="76"/>
      <c r="EV193" s="76"/>
      <c r="EW193" s="76"/>
      <c r="EX193" s="76"/>
      <c r="EY193" s="76"/>
      <c r="EZ193" s="76"/>
      <c r="FA193" s="76"/>
      <c r="FB193" s="76"/>
      <c r="FC193" s="76"/>
      <c r="FD193" s="76"/>
      <c r="FE193" s="76"/>
      <c r="FF193" s="76"/>
      <c r="FG193" s="76"/>
      <c r="FH193" s="76"/>
      <c r="FI193" s="76"/>
      <c r="FJ193" s="76"/>
      <c r="FK193" s="76"/>
      <c r="FL193" s="76"/>
      <c r="FM193" s="76"/>
      <c r="FN193" s="76"/>
      <c r="FO193" s="76"/>
      <c r="FP193" s="76"/>
      <c r="FQ193" s="76"/>
      <c r="FR193" s="76"/>
      <c r="FS193" s="76"/>
      <c r="FT193" s="76"/>
      <c r="FU193" s="76"/>
      <c r="FV193" s="76"/>
      <c r="FW193" s="76"/>
      <c r="FX193" s="76"/>
      <c r="FY193" s="76"/>
      <c r="FZ193" s="76"/>
      <c r="GA193" s="76"/>
      <c r="GB193" s="76"/>
      <c r="GC193" s="76"/>
      <c r="GD193" s="76"/>
      <c r="GE193" s="76"/>
      <c r="GF193" s="76"/>
      <c r="GG193" s="76"/>
      <c r="GH193" s="76"/>
      <c r="GI193" s="76"/>
      <c r="GJ193" s="76"/>
      <c r="GK193" s="76"/>
      <c r="GL193" s="76"/>
      <c r="GM193" s="76"/>
      <c r="GN193" s="76"/>
      <c r="GO193" s="76"/>
      <c r="GP193" s="76"/>
      <c r="GQ193" s="76"/>
      <c r="GR193" s="76"/>
      <c r="GS193" s="76"/>
      <c r="GT193" s="76"/>
      <c r="GU193" s="76"/>
      <c r="GV193" s="76"/>
      <c r="GW193" s="76"/>
      <c r="GX193" s="76"/>
      <c r="GY193" s="76"/>
      <c r="GZ193" s="76"/>
      <c r="HA193" s="76"/>
      <c r="HB193" s="76"/>
      <c r="HC193" s="76"/>
      <c r="HD193" s="76"/>
      <c r="HE193" s="76"/>
      <c r="HF193" s="76"/>
      <c r="HG193" s="76"/>
      <c r="HH193" s="76"/>
      <c r="HI193" s="76"/>
      <c r="HJ193" s="76"/>
      <c r="HK193" s="76"/>
      <c r="HL193" s="76"/>
      <c r="HM193" s="76"/>
      <c r="HN193" s="76"/>
      <c r="HO193" s="76"/>
      <c r="HP193" s="76"/>
      <c r="HQ193" s="76"/>
      <c r="HR193" s="76"/>
      <c r="HS193" s="76"/>
      <c r="HT193" s="76"/>
      <c r="HU193" s="76"/>
      <c r="HV193" s="76"/>
      <c r="HW193" s="76"/>
      <c r="HX193" s="76"/>
      <c r="HY193" s="76"/>
      <c r="HZ193" s="76"/>
      <c r="IA193" s="76"/>
      <c r="IB193" s="76"/>
      <c r="IC193" s="76"/>
      <c r="ID193" s="76"/>
      <c r="IE193" s="76"/>
      <c r="IF193" s="76"/>
      <c r="IG193" s="76"/>
      <c r="IH193" s="76"/>
      <c r="II193" s="76"/>
      <c r="IJ193" s="76"/>
      <c r="IK193" s="76"/>
      <c r="IL193" s="76"/>
      <c r="IM193" s="76"/>
      <c r="IN193" s="76"/>
      <c r="IO193" s="76"/>
      <c r="IP193" s="76"/>
      <c r="IQ193" s="76"/>
      <c r="IR193" s="76"/>
      <c r="IS193" s="76"/>
      <c r="IT193" s="76"/>
      <c r="IU193" s="76"/>
      <c r="IV193" s="76"/>
      <c r="IW193" s="76"/>
      <c r="IX193" s="76"/>
      <c r="IY193" s="76"/>
      <c r="IZ193" s="76"/>
      <c r="JA193" s="76"/>
      <c r="JB193" s="76"/>
      <c r="JC193" s="76"/>
      <c r="JD193" s="76"/>
      <c r="JE193" s="76"/>
      <c r="JF193" s="76"/>
      <c r="JG193" s="76"/>
      <c r="JH193" s="76"/>
      <c r="JI193" s="76"/>
      <c r="JJ193" s="76"/>
      <c r="JK193" s="76"/>
      <c r="JL193" s="76"/>
      <c r="JM193" s="76"/>
      <c r="JN193" s="76"/>
      <c r="JO193" s="76"/>
      <c r="JP193" s="76"/>
      <c r="JQ193" s="76"/>
      <c r="JR193" s="76"/>
      <c r="JS193" s="76"/>
      <c r="JT193" s="76"/>
      <c r="JU193" s="76"/>
      <c r="JV193" s="76"/>
      <c r="JW193" s="76"/>
      <c r="JX193" s="76"/>
      <c r="JY193" s="76"/>
      <c r="JZ193" s="76"/>
      <c r="KA193" s="76"/>
      <c r="KB193" s="76"/>
      <c r="KC193" s="76"/>
      <c r="KD193" s="76"/>
      <c r="KE193" s="76"/>
      <c r="KF193" s="76"/>
      <c r="KG193" s="76"/>
      <c r="KH193" s="76"/>
      <c r="KI193" s="76"/>
      <c r="KJ193" s="76"/>
      <c r="KK193" s="76"/>
      <c r="KL193" s="76"/>
      <c r="KM193" s="76"/>
      <c r="KN193" s="76"/>
      <c r="KO193" s="76"/>
      <c r="KP193" s="76"/>
      <c r="KQ193" s="76"/>
      <c r="KR193" s="76"/>
      <c r="KS193" s="76"/>
      <c r="KT193" s="76"/>
      <c r="KU193" s="76"/>
      <c r="KV193" s="76"/>
      <c r="KW193" s="76"/>
      <c r="KX193" s="76"/>
      <c r="KY193" s="76"/>
      <c r="KZ193" s="76"/>
      <c r="LA193" s="76"/>
      <c r="LB193" s="76"/>
      <c r="LC193" s="76"/>
      <c r="LD193" s="76"/>
      <c r="LE193" s="76"/>
      <c r="LF193" s="76"/>
      <c r="LG193" s="76"/>
      <c r="LH193" s="76"/>
      <c r="LI193" s="76"/>
      <c r="LJ193" s="76"/>
      <c r="LK193" s="76"/>
      <c r="LL193" s="76"/>
      <c r="LM193" s="76"/>
      <c r="LN193" s="76"/>
      <c r="LO193" s="76"/>
      <c r="LP193" s="76"/>
      <c r="LQ193" s="76"/>
      <c r="LR193" s="76"/>
      <c r="LS193" s="76"/>
      <c r="LT193" s="76"/>
      <c r="LU193" s="76"/>
      <c r="LV193" s="76"/>
      <c r="LW193" s="76"/>
      <c r="LX193" s="76"/>
      <c r="LY193" s="76"/>
      <c r="LZ193" s="76"/>
      <c r="MA193" s="76"/>
      <c r="MB193" s="76"/>
      <c r="MC193" s="76"/>
      <c r="MD193" s="76"/>
      <c r="ME193" s="76"/>
      <c r="MF193" s="76"/>
      <c r="MG193" s="76"/>
      <c r="MH193" s="76"/>
      <c r="MI193" s="76"/>
      <c r="MJ193" s="76"/>
      <c r="MK193" s="76"/>
      <c r="ML193" s="76"/>
      <c r="MM193" s="76"/>
      <c r="MN193" s="76"/>
      <c r="MO193" s="76"/>
      <c r="MP193" s="76"/>
      <c r="MQ193" s="76"/>
      <c r="MR193" s="76"/>
      <c r="MS193" s="76"/>
      <c r="MT193" s="76"/>
      <c r="MU193" s="76"/>
      <c r="MV193" s="76"/>
      <c r="MW193" s="76"/>
      <c r="MX193" s="76"/>
      <c r="MY193" s="76"/>
      <c r="MZ193" s="76"/>
      <c r="NA193" s="76"/>
      <c r="NB193" s="76"/>
      <c r="NC193" s="76"/>
      <c r="ND193" s="76"/>
      <c r="NE193" s="76"/>
      <c r="NF193" s="76"/>
      <c r="NG193" s="76"/>
      <c r="NH193" s="76"/>
      <c r="NI193" s="76"/>
      <c r="NJ193" s="76"/>
      <c r="NK193" s="76"/>
      <c r="NL193" s="76"/>
      <c r="NM193" s="76"/>
      <c r="NN193" s="76"/>
      <c r="NO193" s="76"/>
      <c r="NP193" s="76"/>
      <c r="NQ193" s="76"/>
      <c r="NR193" s="76"/>
      <c r="NS193" s="76"/>
      <c r="NT193" s="76"/>
      <c r="NU193" s="76"/>
      <c r="NV193" s="76"/>
      <c r="NW193" s="76"/>
      <c r="NX193" s="76"/>
      <c r="NY193" s="76"/>
      <c r="NZ193" s="76"/>
      <c r="OA193" s="76"/>
      <c r="OB193" s="76"/>
      <c r="OC193" s="76"/>
      <c r="OD193" s="76"/>
      <c r="OE193" s="76"/>
      <c r="OF193" s="76"/>
      <c r="OG193" s="76"/>
      <c r="OH193" s="76"/>
      <c r="OI193" s="76"/>
      <c r="OJ193" s="76"/>
      <c r="OK193" s="76"/>
      <c r="OL193" s="76"/>
      <c r="OM193" s="76"/>
      <c r="ON193" s="76"/>
      <c r="OO193" s="76"/>
      <c r="OP193" s="76"/>
      <c r="OQ193" s="76"/>
      <c r="OR193" s="76"/>
      <c r="OS193" s="76"/>
      <c r="OT193" s="76"/>
      <c r="OU193" s="76"/>
      <c r="OV193" s="76"/>
      <c r="OW193" s="76"/>
      <c r="OX193" s="76"/>
      <c r="OY193" s="76"/>
      <c r="OZ193" s="76"/>
      <c r="PA193" s="76"/>
      <c r="PB193" s="76"/>
      <c r="PC193" s="76"/>
      <c r="PD193" s="76"/>
      <c r="PE193" s="76"/>
      <c r="PF193" s="76"/>
      <c r="PG193" s="76"/>
      <c r="PH193" s="76"/>
      <c r="PI193" s="76"/>
      <c r="PJ193" s="76"/>
      <c r="PK193" s="76"/>
      <c r="PL193" s="76"/>
      <c r="PM193" s="76"/>
      <c r="PN193" s="76"/>
      <c r="PO193" s="76"/>
      <c r="PP193" s="76"/>
      <c r="PQ193" s="76"/>
      <c r="PR193" s="76"/>
      <c r="PS193" s="76"/>
      <c r="PT193" s="76"/>
      <c r="PU193" s="76"/>
      <c r="PV193" s="76"/>
      <c r="PW193" s="76"/>
      <c r="PX193" s="76"/>
      <c r="PY193" s="76"/>
      <c r="PZ193" s="76"/>
      <c r="QA193" s="76"/>
      <c r="QB193" s="76"/>
      <c r="QC193" s="76"/>
      <c r="QD193" s="76"/>
      <c r="QE193" s="76"/>
      <c r="QF193" s="76"/>
      <c r="QG193" s="76"/>
      <c r="QH193" s="76"/>
      <c r="QI193" s="76"/>
      <c r="QJ193" s="76"/>
      <c r="QK193" s="76"/>
      <c r="QL193" s="76"/>
      <c r="QM193" s="76"/>
      <c r="QN193" s="76"/>
      <c r="QO193" s="76"/>
      <c r="QP193" s="76"/>
      <c r="QQ193" s="76"/>
      <c r="QR193" s="76"/>
      <c r="QS193" s="76"/>
      <c r="QT193" s="76"/>
      <c r="QU193" s="76"/>
      <c r="QV193" s="76"/>
      <c r="QW193" s="76"/>
      <c r="QX193" s="76"/>
      <c r="QY193" s="76"/>
      <c r="QZ193" s="76"/>
      <c r="RA193" s="76"/>
      <c r="RB193" s="76"/>
      <c r="RC193" s="76"/>
      <c r="RD193" s="76"/>
      <c r="RE193" s="76"/>
      <c r="RF193" s="76"/>
      <c r="RG193" s="76"/>
      <c r="RH193" s="76"/>
      <c r="RI193" s="76"/>
      <c r="RJ193" s="76"/>
      <c r="RK193" s="76"/>
      <c r="RL193" s="76"/>
      <c r="RM193" s="76"/>
      <c r="RN193" s="76"/>
      <c r="RO193" s="76"/>
      <c r="RP193" s="76"/>
      <c r="RQ193" s="76"/>
      <c r="RR193" s="76"/>
      <c r="RS193" s="76"/>
      <c r="RT193" s="76"/>
      <c r="RU193" s="76"/>
      <c r="RV193" s="76"/>
      <c r="RW193" s="76"/>
      <c r="RX193" s="76"/>
      <c r="RY193" s="76"/>
      <c r="RZ193" s="76"/>
      <c r="SA193" s="76"/>
      <c r="SB193" s="76"/>
      <c r="SC193" s="76"/>
      <c r="SD193" s="76"/>
      <c r="SE193" s="76"/>
      <c r="SF193" s="76"/>
      <c r="SG193" s="76"/>
      <c r="SH193" s="76"/>
      <c r="SI193" s="76"/>
      <c r="SJ193" s="76"/>
      <c r="SK193" s="76"/>
      <c r="SL193" s="76"/>
      <c r="SM193" s="76"/>
      <c r="SN193" s="76"/>
      <c r="SO193" s="76"/>
      <c r="SP193" s="76"/>
      <c r="SQ193" s="76"/>
      <c r="SR193" s="76"/>
      <c r="SS193" s="76"/>
      <c r="ST193" s="76"/>
      <c r="SU193" s="76"/>
      <c r="SV193" s="76"/>
      <c r="SW193" s="76"/>
      <c r="SX193" s="76"/>
      <c r="SY193" s="76"/>
      <c r="SZ193" s="76"/>
      <c r="TA193" s="76"/>
      <c r="TB193" s="76"/>
      <c r="TC193" s="76"/>
      <c r="TD193" s="76"/>
      <c r="TE193" s="76"/>
      <c r="TF193" s="76"/>
      <c r="TG193" s="76"/>
      <c r="TH193" s="76"/>
      <c r="TI193" s="76"/>
      <c r="TJ193" s="76"/>
      <c r="TK193" s="76"/>
      <c r="TL193" s="76"/>
      <c r="TM193" s="76"/>
      <c r="TN193" s="76"/>
      <c r="TO193" s="76"/>
      <c r="TP193" s="76"/>
      <c r="TQ193" s="76"/>
      <c r="TR193" s="76"/>
      <c r="TS193" s="76"/>
      <c r="TT193" s="76"/>
      <c r="TU193" s="76"/>
      <c r="TV193" s="76"/>
      <c r="TW193" s="76"/>
      <c r="TX193" s="76"/>
      <c r="TY193" s="76"/>
      <c r="TZ193" s="76"/>
      <c r="UA193" s="76"/>
      <c r="UB193" s="76"/>
      <c r="UC193" s="76"/>
      <c r="UD193" s="76"/>
      <c r="UE193" s="76"/>
      <c r="UF193" s="76"/>
      <c r="UG193" s="76"/>
      <c r="UH193" s="76"/>
      <c r="UI193" s="76"/>
      <c r="UJ193" s="76"/>
      <c r="UK193" s="76"/>
      <c r="UL193" s="76"/>
      <c r="UM193" s="76"/>
      <c r="UN193" s="76"/>
      <c r="UO193" s="76"/>
      <c r="UP193" s="76"/>
      <c r="UQ193" s="76"/>
      <c r="UR193" s="76"/>
      <c r="US193" s="76"/>
      <c r="UT193" s="76"/>
      <c r="UU193" s="76"/>
      <c r="UV193" s="76"/>
      <c r="UW193" s="76"/>
      <c r="UX193" s="76"/>
      <c r="UY193" s="76"/>
      <c r="UZ193" s="76"/>
      <c r="VA193" s="76"/>
      <c r="VB193" s="76"/>
      <c r="VC193" s="76"/>
      <c r="VD193" s="76"/>
      <c r="VE193" s="76"/>
      <c r="VF193" s="76"/>
      <c r="VG193" s="76"/>
      <c r="VH193" s="76"/>
      <c r="VI193" s="76"/>
      <c r="VJ193" s="76"/>
      <c r="VK193" s="76"/>
      <c r="VL193" s="76"/>
      <c r="VM193" s="76"/>
      <c r="VN193" s="76"/>
      <c r="VO193" s="76"/>
      <c r="VP193" s="76"/>
      <c r="VQ193" s="76"/>
      <c r="VR193" s="76"/>
      <c r="VS193" s="76"/>
      <c r="VT193" s="76"/>
      <c r="VU193" s="76"/>
      <c r="VV193" s="76"/>
      <c r="VW193" s="76"/>
      <c r="VX193" s="76"/>
      <c r="VY193" s="76"/>
      <c r="VZ193" s="76"/>
      <c r="WA193" s="76"/>
      <c r="WB193" s="76"/>
      <c r="WC193" s="76"/>
      <c r="WD193" s="76"/>
      <c r="WE193" s="76"/>
      <c r="WF193" s="76"/>
      <c r="WG193" s="76"/>
      <c r="WH193" s="76"/>
      <c r="WI193" s="76"/>
      <c r="WJ193" s="76"/>
      <c r="WK193" s="76"/>
      <c r="WL193" s="76"/>
      <c r="WM193" s="76"/>
      <c r="WN193" s="76"/>
      <c r="WO193" s="76"/>
      <c r="WP193" s="76"/>
      <c r="WQ193" s="76"/>
      <c r="WR193" s="76"/>
      <c r="WS193" s="76"/>
      <c r="WT193" s="76"/>
      <c r="WU193" s="76"/>
      <c r="WV193" s="76"/>
      <c r="WW193" s="76"/>
      <c r="WX193" s="76"/>
      <c r="WY193" s="76"/>
      <c r="WZ193" s="76"/>
      <c r="XA193" s="76"/>
      <c r="XB193" s="76"/>
      <c r="XC193" s="76"/>
      <c r="XD193" s="76"/>
      <c r="XE193" s="76"/>
      <c r="XF193" s="76"/>
      <c r="XG193" s="76"/>
      <c r="XH193" s="76"/>
      <c r="XI193" s="76"/>
      <c r="XJ193" s="76"/>
      <c r="XK193" s="76"/>
      <c r="XL193" s="76"/>
      <c r="XM193" s="76"/>
      <c r="XN193" s="76"/>
      <c r="XO193" s="76"/>
      <c r="XP193" s="76"/>
      <c r="XQ193" s="76"/>
      <c r="XR193" s="76"/>
      <c r="XS193" s="76"/>
      <c r="XT193" s="76"/>
      <c r="XU193" s="76"/>
      <c r="XV193" s="76"/>
      <c r="XW193" s="76"/>
      <c r="XX193" s="76"/>
      <c r="XY193" s="76"/>
      <c r="XZ193" s="76"/>
      <c r="YA193" s="76"/>
      <c r="YB193" s="76"/>
      <c r="YC193" s="76"/>
      <c r="YD193" s="76"/>
      <c r="YE193" s="76"/>
      <c r="YF193" s="76"/>
      <c r="YG193" s="76"/>
      <c r="YH193" s="76"/>
      <c r="YI193" s="76"/>
      <c r="YJ193" s="76"/>
      <c r="YK193" s="76"/>
      <c r="YL193" s="76"/>
      <c r="YM193" s="76"/>
      <c r="YN193" s="76"/>
      <c r="YO193" s="76"/>
      <c r="YP193" s="76"/>
      <c r="YQ193" s="76"/>
      <c r="YR193" s="76"/>
      <c r="YS193" s="76"/>
      <c r="YT193" s="76"/>
      <c r="YU193" s="76"/>
      <c r="YV193" s="76"/>
      <c r="YW193" s="76"/>
      <c r="YX193" s="76"/>
      <c r="YY193" s="76"/>
      <c r="YZ193" s="76"/>
      <c r="ZA193" s="76"/>
      <c r="ZB193" s="76"/>
      <c r="ZC193" s="76"/>
      <c r="ZD193" s="76"/>
      <c r="ZE193" s="76"/>
      <c r="ZF193" s="76"/>
      <c r="ZG193" s="76"/>
      <c r="ZH193" s="76"/>
      <c r="ZI193" s="76"/>
      <c r="ZJ193" s="76"/>
      <c r="ZK193" s="76"/>
      <c r="ZL193" s="76"/>
      <c r="ZM193" s="76"/>
      <c r="ZN193" s="76"/>
      <c r="ZO193" s="76"/>
      <c r="ZP193" s="76"/>
      <c r="ZQ193" s="76"/>
      <c r="ZR193" s="76"/>
      <c r="ZS193" s="76"/>
      <c r="ZT193" s="76"/>
      <c r="ZU193" s="76"/>
      <c r="ZV193" s="76"/>
      <c r="ZW193" s="76"/>
      <c r="ZX193" s="76"/>
      <c r="ZY193" s="76"/>
      <c r="ZZ193" s="76"/>
      <c r="AAA193" s="76"/>
      <c r="AAB193" s="76"/>
      <c r="AAC193" s="76"/>
      <c r="AAD193" s="76"/>
      <c r="AAE193" s="76"/>
      <c r="AAF193" s="76"/>
      <c r="AAG193" s="76"/>
      <c r="AAH193" s="76"/>
      <c r="AAI193" s="76"/>
      <c r="AAJ193" s="76"/>
      <c r="AAK193" s="76"/>
      <c r="AAL193" s="76"/>
      <c r="AAM193" s="76"/>
      <c r="AAN193" s="76"/>
      <c r="AAO193" s="76"/>
      <c r="AAP193" s="76"/>
      <c r="AAQ193" s="76"/>
      <c r="AAR193" s="76"/>
      <c r="AAS193" s="76"/>
      <c r="AAT193" s="76"/>
      <c r="AAU193" s="76"/>
      <c r="AAV193" s="76"/>
      <c r="AAW193" s="76"/>
      <c r="AAX193" s="76"/>
      <c r="AAY193" s="76"/>
      <c r="AAZ193" s="76"/>
      <c r="ABA193" s="76"/>
      <c r="ABB193" s="76"/>
      <c r="ABC193" s="76"/>
      <c r="ABD193" s="76"/>
      <c r="ABE193" s="76"/>
      <c r="ABF193" s="76"/>
      <c r="ABG193" s="76"/>
      <c r="ABH193" s="76"/>
      <c r="ABI193" s="76"/>
      <c r="ABJ193" s="76"/>
      <c r="ABK193" s="76"/>
      <c r="ABL193" s="76"/>
      <c r="ABM193" s="76"/>
      <c r="ABN193" s="76"/>
      <c r="ABO193" s="76"/>
      <c r="ABP193" s="76"/>
      <c r="ABQ193" s="76"/>
      <c r="ABR193" s="76"/>
      <c r="ABS193" s="76"/>
      <c r="ABT193" s="76"/>
      <c r="ABU193" s="76"/>
      <c r="ABV193" s="76"/>
      <c r="ABW193" s="76"/>
      <c r="ABX193" s="76"/>
      <c r="ABY193" s="76"/>
      <c r="ABZ193" s="76"/>
      <c r="ACA193" s="76"/>
      <c r="ACB193" s="76"/>
      <c r="ACC193" s="76"/>
      <c r="ACD193" s="76"/>
      <c r="ACE193" s="76"/>
      <c r="ACF193" s="76"/>
      <c r="ACG193" s="76"/>
      <c r="ACH193" s="76"/>
      <c r="ACI193" s="76"/>
      <c r="ACJ193" s="76"/>
      <c r="ACK193" s="76"/>
      <c r="ACL193" s="76"/>
      <c r="ACM193" s="76"/>
      <c r="ACN193" s="76"/>
      <c r="ACO193" s="76"/>
      <c r="ACP193" s="76"/>
      <c r="ACQ193" s="76"/>
      <c r="ACR193" s="76"/>
      <c r="ACS193" s="76"/>
      <c r="ACT193" s="76"/>
      <c r="ACU193" s="76"/>
      <c r="ACV193" s="76"/>
      <c r="ACW193" s="76"/>
      <c r="ACX193" s="76"/>
      <c r="ACY193" s="76"/>
      <c r="ACZ193" s="76"/>
      <c r="ADA193" s="76"/>
      <c r="ADB193" s="76"/>
      <c r="ADC193" s="76"/>
      <c r="ADD193" s="76"/>
      <c r="ADE193" s="76"/>
      <c r="ADF193" s="76"/>
      <c r="ADG193" s="76"/>
      <c r="ADH193" s="76"/>
      <c r="ADI193" s="76"/>
      <c r="ADJ193" s="76"/>
      <c r="ADK193" s="76"/>
      <c r="ADL193" s="76"/>
      <c r="ADM193" s="76"/>
      <c r="ADN193" s="76"/>
      <c r="ADO193" s="76"/>
      <c r="ADP193" s="76"/>
      <c r="ADQ193" s="76"/>
      <c r="ADR193" s="76"/>
      <c r="ADS193" s="76"/>
      <c r="ADT193" s="76"/>
      <c r="ADU193" s="76"/>
      <c r="ADV193" s="76"/>
      <c r="ADW193" s="76"/>
      <c r="ADX193" s="76"/>
      <c r="ADY193" s="76"/>
      <c r="ADZ193" s="76"/>
      <c r="AEA193" s="76"/>
      <c r="AEB193" s="76"/>
      <c r="AEC193" s="76"/>
      <c r="AED193" s="76"/>
      <c r="AEE193" s="76"/>
      <c r="AEF193" s="76"/>
      <c r="AEG193" s="76"/>
      <c r="AEH193" s="76"/>
      <c r="AEI193" s="76"/>
      <c r="AEJ193" s="76"/>
      <c r="AEK193" s="76"/>
      <c r="AEL193" s="76"/>
      <c r="AEM193" s="76"/>
      <c r="AEN193" s="76"/>
      <c r="AEO193" s="76"/>
      <c r="AEP193" s="76"/>
      <c r="AEQ193" s="76"/>
      <c r="AER193" s="76"/>
      <c r="AES193" s="76"/>
      <c r="AET193" s="76"/>
      <c r="AEU193" s="76"/>
      <c r="AEV193" s="76"/>
      <c r="AEW193" s="76"/>
      <c r="AEX193" s="76"/>
      <c r="AEY193" s="76"/>
      <c r="AEZ193" s="76"/>
      <c r="AFA193" s="76"/>
      <c r="AFB193" s="76"/>
      <c r="AFC193" s="76"/>
      <c r="AFD193" s="76"/>
      <c r="AFE193" s="76"/>
      <c r="AFF193" s="76"/>
      <c r="AFG193" s="76"/>
      <c r="AFH193" s="76"/>
      <c r="AFI193" s="76"/>
      <c r="AFJ193" s="76"/>
      <c r="AFK193" s="76"/>
      <c r="AFL193" s="76"/>
      <c r="AFM193" s="76"/>
      <c r="AFN193" s="76"/>
      <c r="AFO193" s="76"/>
      <c r="AFP193" s="76"/>
      <c r="AFQ193" s="76"/>
      <c r="AFR193" s="76"/>
      <c r="AFS193" s="76"/>
      <c r="AFT193" s="76"/>
      <c r="AFU193" s="76"/>
      <c r="AFV193" s="76"/>
      <c r="AFW193" s="76"/>
      <c r="AFX193" s="76"/>
      <c r="AFY193" s="76"/>
      <c r="AFZ193" s="76"/>
      <c r="AGA193" s="76"/>
      <c r="AGB193" s="76"/>
      <c r="AGC193" s="76"/>
      <c r="AGD193" s="76"/>
      <c r="AGE193" s="76"/>
      <c r="AGF193" s="76"/>
      <c r="AGG193" s="76"/>
      <c r="AGH193" s="76"/>
      <c r="AGI193" s="76"/>
      <c r="AGJ193" s="76"/>
      <c r="AGK193" s="76"/>
      <c r="AGL193" s="76"/>
      <c r="AGM193" s="76"/>
      <c r="AGN193" s="76"/>
      <c r="AGO193" s="76"/>
      <c r="AGP193" s="76"/>
      <c r="AGQ193" s="76"/>
      <c r="AGR193" s="76"/>
      <c r="AGS193" s="76"/>
      <c r="AGT193" s="76"/>
      <c r="AGU193" s="76"/>
      <c r="AGV193" s="76"/>
      <c r="AGW193" s="76"/>
      <c r="AGX193" s="76"/>
      <c r="AGY193" s="76"/>
      <c r="AGZ193" s="76"/>
      <c r="AHA193" s="76"/>
      <c r="AHB193" s="76"/>
      <c r="AHC193" s="76"/>
      <c r="AHD193" s="76"/>
      <c r="AHE193" s="76"/>
      <c r="AHF193" s="76"/>
      <c r="AHG193" s="76"/>
      <c r="AHH193" s="76"/>
      <c r="AHI193" s="76"/>
      <c r="AHJ193" s="76"/>
      <c r="AHK193" s="76"/>
      <c r="AHL193" s="76"/>
      <c r="AHM193" s="76"/>
      <c r="AHN193" s="76"/>
      <c r="AHO193" s="76"/>
      <c r="AHP193" s="76"/>
      <c r="AHQ193" s="76"/>
      <c r="AHR193" s="76"/>
      <c r="AHS193" s="76"/>
      <c r="AHT193" s="76"/>
      <c r="AHU193" s="76"/>
      <c r="AHV193" s="76"/>
      <c r="AHW193" s="76"/>
      <c r="AHX193" s="76"/>
      <c r="AHY193" s="76"/>
      <c r="AHZ193" s="76"/>
      <c r="AIA193" s="76"/>
      <c r="AIB193" s="76"/>
      <c r="AIC193" s="76"/>
      <c r="AID193" s="76"/>
      <c r="AIE193" s="76"/>
      <c r="AIF193" s="76"/>
      <c r="AIG193" s="76"/>
      <c r="AIH193" s="76"/>
      <c r="AII193" s="76"/>
      <c r="AIJ193" s="76"/>
      <c r="AIK193" s="76"/>
      <c r="AIL193" s="76"/>
      <c r="AIM193" s="76"/>
      <c r="AIN193" s="76"/>
      <c r="AIO193" s="76"/>
      <c r="AIP193" s="76"/>
      <c r="AIQ193" s="76"/>
      <c r="AIR193" s="76"/>
      <c r="AIS193" s="76"/>
      <c r="AIT193" s="76"/>
      <c r="AIU193" s="76"/>
      <c r="AIV193" s="76"/>
      <c r="AIW193" s="76"/>
      <c r="AIX193" s="76"/>
      <c r="AIY193" s="76"/>
      <c r="AIZ193" s="76"/>
      <c r="AJA193" s="76"/>
      <c r="AJB193" s="76"/>
      <c r="AJC193" s="76"/>
      <c r="AJD193" s="76"/>
      <c r="AJE193" s="76"/>
      <c r="AJF193" s="76"/>
      <c r="AJG193" s="76"/>
      <c r="AJH193" s="76"/>
      <c r="AJI193" s="76"/>
      <c r="AJJ193" s="76"/>
      <c r="AJK193" s="76"/>
      <c r="AJL193" s="76"/>
      <c r="AJM193" s="76"/>
      <c r="AJN193" s="76"/>
      <c r="AJO193" s="76"/>
      <c r="AJP193" s="76"/>
      <c r="AJQ193" s="76"/>
      <c r="AJR193" s="76"/>
      <c r="AJS193" s="76"/>
      <c r="AJT193" s="76"/>
      <c r="AJU193" s="76"/>
      <c r="AJV193" s="76"/>
      <c r="AJW193" s="76"/>
      <c r="AJX193" s="76"/>
      <c r="AJY193" s="76"/>
      <c r="AJZ193" s="76"/>
      <c r="AKA193" s="76"/>
      <c r="AKB193" s="76"/>
      <c r="AKC193" s="76"/>
      <c r="AKD193" s="76"/>
      <c r="AKE193" s="76"/>
      <c r="AKF193" s="76"/>
      <c r="AKG193" s="76"/>
      <c r="AKH193" s="76"/>
      <c r="AKI193" s="76"/>
      <c r="AKJ193" s="76"/>
      <c r="AKK193" s="76"/>
      <c r="AKL193" s="76"/>
      <c r="AKM193" s="76"/>
      <c r="AKN193" s="76"/>
      <c r="AKO193" s="76"/>
      <c r="AKP193" s="76"/>
      <c r="AKQ193" s="76"/>
      <c r="AKR193" s="76"/>
      <c r="AKS193" s="76"/>
      <c r="AKT193" s="76"/>
      <c r="AKU193" s="76"/>
      <c r="AKV193" s="76"/>
      <c r="AKW193" s="76"/>
      <c r="AKX193" s="76"/>
      <c r="AKY193" s="76"/>
      <c r="AKZ193" s="76"/>
      <c r="ALA193" s="76"/>
      <c r="ALB193" s="76"/>
      <c r="ALC193" s="76"/>
      <c r="ALD193" s="76"/>
      <c r="ALE193" s="76"/>
      <c r="ALF193" s="76"/>
      <c r="ALG193" s="76"/>
      <c r="ALH193" s="76"/>
      <c r="ALI193" s="76"/>
      <c r="ALJ193" s="76"/>
      <c r="ALK193" s="76"/>
      <c r="ALL193" s="76"/>
      <c r="ALM193" s="76"/>
      <c r="ALN193" s="76"/>
      <c r="ALO193" s="76"/>
      <c r="ALP193" s="76"/>
      <c r="ALQ193" s="76"/>
      <c r="ALR193" s="76"/>
      <c r="ALS193" s="76"/>
      <c r="ALT193" s="76"/>
      <c r="ALU193" s="76"/>
      <c r="ALV193" s="76"/>
      <c r="ALW193" s="76"/>
      <c r="ALX193" s="76"/>
      <c r="ALY193" s="76"/>
      <c r="ALZ193" s="76"/>
      <c r="AMA193" s="76"/>
      <c r="AMB193" s="76"/>
      <c r="AMC193" s="76"/>
      <c r="AMD193" s="76"/>
      <c r="AME193" s="76"/>
    </row>
    <row r="194" spans="1:1019" s="80" customFormat="1">
      <c r="A194" s="20" t="s">
        <v>227</v>
      </c>
      <c r="B194" s="21">
        <v>4011353</v>
      </c>
      <c r="C194" s="21" t="s">
        <v>96</v>
      </c>
      <c r="D194" s="71" t="s">
        <v>61</v>
      </c>
      <c r="E194" s="22" t="s">
        <v>55</v>
      </c>
      <c r="F194" s="59">
        <v>32</v>
      </c>
      <c r="G194" s="23">
        <v>0.28000000000000003</v>
      </c>
      <c r="H194" s="69">
        <f>$J$6</f>
        <v>0.21229999999999999</v>
      </c>
      <c r="I194" s="23">
        <f t="shared" si="66"/>
        <v>0.34</v>
      </c>
      <c r="J194" s="23">
        <f t="shared" si="67"/>
        <v>10.88</v>
      </c>
      <c r="K194" s="78">
        <f t="shared" si="68"/>
        <v>8.9600000000000009</v>
      </c>
      <c r="L194" s="76"/>
      <c r="M194" s="79"/>
      <c r="N194" s="76"/>
      <c r="O194" s="76"/>
      <c r="P194" s="76"/>
      <c r="Q194" s="76"/>
      <c r="R194" s="76"/>
      <c r="S194" s="76"/>
      <c r="T194" s="76"/>
      <c r="U194" s="76"/>
      <c r="V194" s="76"/>
      <c r="W194" s="76"/>
      <c r="X194" s="76"/>
      <c r="Y194" s="76"/>
      <c r="Z194" s="76"/>
      <c r="AA194" s="76"/>
      <c r="AB194" s="76"/>
      <c r="AC194" s="76"/>
      <c r="AD194" s="76"/>
      <c r="AE194" s="76"/>
      <c r="AF194" s="76"/>
      <c r="AG194" s="76"/>
      <c r="AH194" s="76"/>
      <c r="AI194" s="76"/>
      <c r="AJ194" s="76"/>
      <c r="AK194" s="76"/>
      <c r="AL194" s="76"/>
      <c r="AM194" s="76"/>
      <c r="AN194" s="76"/>
      <c r="AO194" s="76"/>
      <c r="AP194" s="76"/>
      <c r="AQ194" s="76"/>
      <c r="AR194" s="76"/>
      <c r="AS194" s="76"/>
      <c r="AT194" s="76"/>
      <c r="AU194" s="76"/>
      <c r="AV194" s="76"/>
      <c r="AW194" s="76"/>
      <c r="AX194" s="76"/>
      <c r="AY194" s="76"/>
      <c r="AZ194" s="76"/>
      <c r="BA194" s="76"/>
      <c r="BB194" s="76"/>
      <c r="BC194" s="76"/>
      <c r="BD194" s="76"/>
      <c r="BE194" s="76"/>
      <c r="BF194" s="76"/>
      <c r="BG194" s="76"/>
      <c r="BH194" s="76"/>
      <c r="BI194" s="76"/>
      <c r="BJ194" s="76"/>
      <c r="BK194" s="76"/>
      <c r="BL194" s="76"/>
      <c r="BM194" s="76"/>
      <c r="BN194" s="76"/>
      <c r="BO194" s="76"/>
      <c r="BP194" s="76"/>
      <c r="BQ194" s="76"/>
      <c r="BR194" s="76"/>
      <c r="BS194" s="76"/>
      <c r="BT194" s="76"/>
      <c r="BU194" s="76"/>
      <c r="BV194" s="76"/>
      <c r="BW194" s="76"/>
      <c r="BX194" s="76"/>
      <c r="BY194" s="76"/>
      <c r="BZ194" s="76"/>
      <c r="CA194" s="76"/>
      <c r="CB194" s="76"/>
      <c r="CC194" s="76"/>
      <c r="CD194" s="76"/>
      <c r="CE194" s="76"/>
      <c r="CF194" s="76"/>
      <c r="CG194" s="76"/>
      <c r="CH194" s="76"/>
      <c r="CI194" s="76"/>
      <c r="CJ194" s="76"/>
      <c r="CK194" s="76"/>
      <c r="CL194" s="76"/>
      <c r="CM194" s="76"/>
      <c r="CN194" s="76"/>
      <c r="CO194" s="76"/>
      <c r="CP194" s="76"/>
      <c r="CQ194" s="76"/>
      <c r="CR194" s="76"/>
      <c r="CS194" s="76"/>
      <c r="CT194" s="76"/>
      <c r="CU194" s="76"/>
      <c r="CV194" s="76"/>
      <c r="CW194" s="76"/>
      <c r="CX194" s="76"/>
      <c r="CY194" s="76"/>
      <c r="CZ194" s="76"/>
      <c r="DA194" s="76"/>
      <c r="DB194" s="76"/>
      <c r="DC194" s="76"/>
      <c r="DD194" s="76"/>
      <c r="DE194" s="76"/>
      <c r="DF194" s="76"/>
      <c r="DG194" s="76"/>
      <c r="DH194" s="76"/>
      <c r="DI194" s="76"/>
      <c r="DJ194" s="76"/>
      <c r="DK194" s="76"/>
      <c r="DL194" s="76"/>
      <c r="DM194" s="76"/>
      <c r="DN194" s="76"/>
      <c r="DO194" s="76"/>
      <c r="DP194" s="76"/>
      <c r="DQ194" s="76"/>
      <c r="DR194" s="76"/>
      <c r="DS194" s="76"/>
      <c r="DT194" s="76"/>
      <c r="DU194" s="76"/>
      <c r="DV194" s="76"/>
      <c r="DW194" s="76"/>
      <c r="DX194" s="76"/>
      <c r="DY194" s="76"/>
      <c r="DZ194" s="76"/>
      <c r="EA194" s="76"/>
      <c r="EB194" s="76"/>
      <c r="EC194" s="76"/>
      <c r="ED194" s="76"/>
      <c r="EE194" s="76"/>
      <c r="EF194" s="76"/>
      <c r="EG194" s="76"/>
      <c r="EH194" s="76"/>
      <c r="EI194" s="76"/>
      <c r="EJ194" s="76"/>
      <c r="EK194" s="76"/>
      <c r="EL194" s="76"/>
      <c r="EM194" s="76"/>
      <c r="EN194" s="76"/>
      <c r="EO194" s="76"/>
      <c r="EP194" s="76"/>
      <c r="EQ194" s="76"/>
      <c r="ER194" s="76"/>
      <c r="ES194" s="76"/>
      <c r="ET194" s="76"/>
      <c r="EU194" s="76"/>
      <c r="EV194" s="76"/>
      <c r="EW194" s="76"/>
      <c r="EX194" s="76"/>
      <c r="EY194" s="76"/>
      <c r="EZ194" s="76"/>
      <c r="FA194" s="76"/>
      <c r="FB194" s="76"/>
      <c r="FC194" s="76"/>
      <c r="FD194" s="76"/>
      <c r="FE194" s="76"/>
      <c r="FF194" s="76"/>
      <c r="FG194" s="76"/>
      <c r="FH194" s="76"/>
      <c r="FI194" s="76"/>
      <c r="FJ194" s="76"/>
      <c r="FK194" s="76"/>
      <c r="FL194" s="76"/>
      <c r="FM194" s="76"/>
      <c r="FN194" s="76"/>
      <c r="FO194" s="76"/>
      <c r="FP194" s="76"/>
      <c r="FQ194" s="76"/>
      <c r="FR194" s="76"/>
      <c r="FS194" s="76"/>
      <c r="FT194" s="76"/>
      <c r="FU194" s="76"/>
      <c r="FV194" s="76"/>
      <c r="FW194" s="76"/>
      <c r="FX194" s="76"/>
      <c r="FY194" s="76"/>
      <c r="FZ194" s="76"/>
      <c r="GA194" s="76"/>
      <c r="GB194" s="76"/>
      <c r="GC194" s="76"/>
      <c r="GD194" s="76"/>
      <c r="GE194" s="76"/>
      <c r="GF194" s="76"/>
      <c r="GG194" s="76"/>
      <c r="GH194" s="76"/>
      <c r="GI194" s="76"/>
      <c r="GJ194" s="76"/>
      <c r="GK194" s="76"/>
      <c r="GL194" s="76"/>
      <c r="GM194" s="76"/>
      <c r="GN194" s="76"/>
      <c r="GO194" s="76"/>
      <c r="GP194" s="76"/>
      <c r="GQ194" s="76"/>
      <c r="GR194" s="76"/>
      <c r="GS194" s="76"/>
      <c r="GT194" s="76"/>
      <c r="GU194" s="76"/>
      <c r="GV194" s="76"/>
      <c r="GW194" s="76"/>
      <c r="GX194" s="76"/>
      <c r="GY194" s="76"/>
      <c r="GZ194" s="76"/>
      <c r="HA194" s="76"/>
      <c r="HB194" s="76"/>
      <c r="HC194" s="76"/>
      <c r="HD194" s="76"/>
      <c r="HE194" s="76"/>
      <c r="HF194" s="76"/>
      <c r="HG194" s="76"/>
      <c r="HH194" s="76"/>
      <c r="HI194" s="76"/>
      <c r="HJ194" s="76"/>
      <c r="HK194" s="76"/>
      <c r="HL194" s="76"/>
      <c r="HM194" s="76"/>
      <c r="HN194" s="76"/>
      <c r="HO194" s="76"/>
      <c r="HP194" s="76"/>
      <c r="HQ194" s="76"/>
      <c r="HR194" s="76"/>
      <c r="HS194" s="76"/>
      <c r="HT194" s="76"/>
      <c r="HU194" s="76"/>
      <c r="HV194" s="76"/>
      <c r="HW194" s="76"/>
      <c r="HX194" s="76"/>
      <c r="HY194" s="76"/>
      <c r="HZ194" s="76"/>
      <c r="IA194" s="76"/>
      <c r="IB194" s="76"/>
      <c r="IC194" s="76"/>
      <c r="ID194" s="76"/>
      <c r="IE194" s="76"/>
      <c r="IF194" s="76"/>
      <c r="IG194" s="76"/>
      <c r="IH194" s="76"/>
      <c r="II194" s="76"/>
      <c r="IJ194" s="76"/>
      <c r="IK194" s="76"/>
      <c r="IL194" s="76"/>
      <c r="IM194" s="76"/>
      <c r="IN194" s="76"/>
      <c r="IO194" s="76"/>
      <c r="IP194" s="76"/>
      <c r="IQ194" s="76"/>
      <c r="IR194" s="76"/>
      <c r="IS194" s="76"/>
      <c r="IT194" s="76"/>
      <c r="IU194" s="76"/>
      <c r="IV194" s="76"/>
      <c r="IW194" s="76"/>
      <c r="IX194" s="76"/>
      <c r="IY194" s="76"/>
      <c r="IZ194" s="76"/>
      <c r="JA194" s="76"/>
      <c r="JB194" s="76"/>
      <c r="JC194" s="76"/>
      <c r="JD194" s="76"/>
      <c r="JE194" s="76"/>
      <c r="JF194" s="76"/>
      <c r="JG194" s="76"/>
      <c r="JH194" s="76"/>
      <c r="JI194" s="76"/>
      <c r="JJ194" s="76"/>
      <c r="JK194" s="76"/>
      <c r="JL194" s="76"/>
      <c r="JM194" s="76"/>
      <c r="JN194" s="76"/>
      <c r="JO194" s="76"/>
      <c r="JP194" s="76"/>
      <c r="JQ194" s="76"/>
      <c r="JR194" s="76"/>
      <c r="JS194" s="76"/>
      <c r="JT194" s="76"/>
      <c r="JU194" s="76"/>
      <c r="JV194" s="76"/>
      <c r="JW194" s="76"/>
      <c r="JX194" s="76"/>
      <c r="JY194" s="76"/>
      <c r="JZ194" s="76"/>
      <c r="KA194" s="76"/>
      <c r="KB194" s="76"/>
      <c r="KC194" s="76"/>
      <c r="KD194" s="76"/>
      <c r="KE194" s="76"/>
      <c r="KF194" s="76"/>
      <c r="KG194" s="76"/>
      <c r="KH194" s="76"/>
      <c r="KI194" s="76"/>
      <c r="KJ194" s="76"/>
      <c r="KK194" s="76"/>
      <c r="KL194" s="76"/>
      <c r="KM194" s="76"/>
      <c r="KN194" s="76"/>
      <c r="KO194" s="76"/>
      <c r="KP194" s="76"/>
      <c r="KQ194" s="76"/>
      <c r="KR194" s="76"/>
      <c r="KS194" s="76"/>
      <c r="KT194" s="76"/>
      <c r="KU194" s="76"/>
      <c r="KV194" s="76"/>
      <c r="KW194" s="76"/>
      <c r="KX194" s="76"/>
      <c r="KY194" s="76"/>
      <c r="KZ194" s="76"/>
      <c r="LA194" s="76"/>
      <c r="LB194" s="76"/>
      <c r="LC194" s="76"/>
      <c r="LD194" s="76"/>
      <c r="LE194" s="76"/>
      <c r="LF194" s="76"/>
      <c r="LG194" s="76"/>
      <c r="LH194" s="76"/>
      <c r="LI194" s="76"/>
      <c r="LJ194" s="76"/>
      <c r="LK194" s="76"/>
      <c r="LL194" s="76"/>
      <c r="LM194" s="76"/>
      <c r="LN194" s="76"/>
      <c r="LO194" s="76"/>
      <c r="LP194" s="76"/>
      <c r="LQ194" s="76"/>
      <c r="LR194" s="76"/>
      <c r="LS194" s="76"/>
      <c r="LT194" s="76"/>
      <c r="LU194" s="76"/>
      <c r="LV194" s="76"/>
      <c r="LW194" s="76"/>
      <c r="LX194" s="76"/>
      <c r="LY194" s="76"/>
      <c r="LZ194" s="76"/>
      <c r="MA194" s="76"/>
      <c r="MB194" s="76"/>
      <c r="MC194" s="76"/>
      <c r="MD194" s="76"/>
      <c r="ME194" s="76"/>
      <c r="MF194" s="76"/>
      <c r="MG194" s="76"/>
      <c r="MH194" s="76"/>
      <c r="MI194" s="76"/>
      <c r="MJ194" s="76"/>
      <c r="MK194" s="76"/>
      <c r="ML194" s="76"/>
      <c r="MM194" s="76"/>
      <c r="MN194" s="76"/>
      <c r="MO194" s="76"/>
      <c r="MP194" s="76"/>
      <c r="MQ194" s="76"/>
      <c r="MR194" s="76"/>
      <c r="MS194" s="76"/>
      <c r="MT194" s="76"/>
      <c r="MU194" s="76"/>
      <c r="MV194" s="76"/>
      <c r="MW194" s="76"/>
      <c r="MX194" s="76"/>
      <c r="MY194" s="76"/>
      <c r="MZ194" s="76"/>
      <c r="NA194" s="76"/>
      <c r="NB194" s="76"/>
      <c r="NC194" s="76"/>
      <c r="ND194" s="76"/>
      <c r="NE194" s="76"/>
      <c r="NF194" s="76"/>
      <c r="NG194" s="76"/>
      <c r="NH194" s="76"/>
      <c r="NI194" s="76"/>
      <c r="NJ194" s="76"/>
      <c r="NK194" s="76"/>
      <c r="NL194" s="76"/>
      <c r="NM194" s="76"/>
      <c r="NN194" s="76"/>
      <c r="NO194" s="76"/>
      <c r="NP194" s="76"/>
      <c r="NQ194" s="76"/>
      <c r="NR194" s="76"/>
      <c r="NS194" s="76"/>
      <c r="NT194" s="76"/>
      <c r="NU194" s="76"/>
      <c r="NV194" s="76"/>
      <c r="NW194" s="76"/>
      <c r="NX194" s="76"/>
      <c r="NY194" s="76"/>
      <c r="NZ194" s="76"/>
      <c r="OA194" s="76"/>
      <c r="OB194" s="76"/>
      <c r="OC194" s="76"/>
      <c r="OD194" s="76"/>
      <c r="OE194" s="76"/>
      <c r="OF194" s="76"/>
      <c r="OG194" s="76"/>
      <c r="OH194" s="76"/>
      <c r="OI194" s="76"/>
      <c r="OJ194" s="76"/>
      <c r="OK194" s="76"/>
      <c r="OL194" s="76"/>
      <c r="OM194" s="76"/>
      <c r="ON194" s="76"/>
      <c r="OO194" s="76"/>
      <c r="OP194" s="76"/>
      <c r="OQ194" s="76"/>
      <c r="OR194" s="76"/>
      <c r="OS194" s="76"/>
      <c r="OT194" s="76"/>
      <c r="OU194" s="76"/>
      <c r="OV194" s="76"/>
      <c r="OW194" s="76"/>
      <c r="OX194" s="76"/>
      <c r="OY194" s="76"/>
      <c r="OZ194" s="76"/>
      <c r="PA194" s="76"/>
      <c r="PB194" s="76"/>
      <c r="PC194" s="76"/>
      <c r="PD194" s="76"/>
      <c r="PE194" s="76"/>
      <c r="PF194" s="76"/>
      <c r="PG194" s="76"/>
      <c r="PH194" s="76"/>
      <c r="PI194" s="76"/>
      <c r="PJ194" s="76"/>
      <c r="PK194" s="76"/>
      <c r="PL194" s="76"/>
      <c r="PM194" s="76"/>
      <c r="PN194" s="76"/>
      <c r="PO194" s="76"/>
      <c r="PP194" s="76"/>
      <c r="PQ194" s="76"/>
      <c r="PR194" s="76"/>
      <c r="PS194" s="76"/>
      <c r="PT194" s="76"/>
      <c r="PU194" s="76"/>
      <c r="PV194" s="76"/>
      <c r="PW194" s="76"/>
      <c r="PX194" s="76"/>
      <c r="PY194" s="76"/>
      <c r="PZ194" s="76"/>
      <c r="QA194" s="76"/>
      <c r="QB194" s="76"/>
      <c r="QC194" s="76"/>
      <c r="QD194" s="76"/>
      <c r="QE194" s="76"/>
      <c r="QF194" s="76"/>
      <c r="QG194" s="76"/>
      <c r="QH194" s="76"/>
      <c r="QI194" s="76"/>
      <c r="QJ194" s="76"/>
      <c r="QK194" s="76"/>
      <c r="QL194" s="76"/>
      <c r="QM194" s="76"/>
      <c r="QN194" s="76"/>
      <c r="QO194" s="76"/>
      <c r="QP194" s="76"/>
      <c r="QQ194" s="76"/>
      <c r="QR194" s="76"/>
      <c r="QS194" s="76"/>
      <c r="QT194" s="76"/>
      <c r="QU194" s="76"/>
      <c r="QV194" s="76"/>
      <c r="QW194" s="76"/>
      <c r="QX194" s="76"/>
      <c r="QY194" s="76"/>
      <c r="QZ194" s="76"/>
      <c r="RA194" s="76"/>
      <c r="RB194" s="76"/>
      <c r="RC194" s="76"/>
      <c r="RD194" s="76"/>
      <c r="RE194" s="76"/>
      <c r="RF194" s="76"/>
      <c r="RG194" s="76"/>
      <c r="RH194" s="76"/>
      <c r="RI194" s="76"/>
      <c r="RJ194" s="76"/>
      <c r="RK194" s="76"/>
      <c r="RL194" s="76"/>
      <c r="RM194" s="76"/>
      <c r="RN194" s="76"/>
      <c r="RO194" s="76"/>
      <c r="RP194" s="76"/>
      <c r="RQ194" s="76"/>
      <c r="RR194" s="76"/>
      <c r="RS194" s="76"/>
      <c r="RT194" s="76"/>
      <c r="RU194" s="76"/>
      <c r="RV194" s="76"/>
      <c r="RW194" s="76"/>
      <c r="RX194" s="76"/>
      <c r="RY194" s="76"/>
      <c r="RZ194" s="76"/>
      <c r="SA194" s="76"/>
      <c r="SB194" s="76"/>
      <c r="SC194" s="76"/>
      <c r="SD194" s="76"/>
      <c r="SE194" s="76"/>
      <c r="SF194" s="76"/>
      <c r="SG194" s="76"/>
      <c r="SH194" s="76"/>
      <c r="SI194" s="76"/>
      <c r="SJ194" s="76"/>
      <c r="SK194" s="76"/>
      <c r="SL194" s="76"/>
      <c r="SM194" s="76"/>
      <c r="SN194" s="76"/>
      <c r="SO194" s="76"/>
      <c r="SP194" s="76"/>
      <c r="SQ194" s="76"/>
      <c r="SR194" s="76"/>
      <c r="SS194" s="76"/>
      <c r="ST194" s="76"/>
      <c r="SU194" s="76"/>
      <c r="SV194" s="76"/>
      <c r="SW194" s="76"/>
      <c r="SX194" s="76"/>
      <c r="SY194" s="76"/>
      <c r="SZ194" s="76"/>
      <c r="TA194" s="76"/>
      <c r="TB194" s="76"/>
      <c r="TC194" s="76"/>
      <c r="TD194" s="76"/>
      <c r="TE194" s="76"/>
      <c r="TF194" s="76"/>
      <c r="TG194" s="76"/>
      <c r="TH194" s="76"/>
      <c r="TI194" s="76"/>
      <c r="TJ194" s="76"/>
      <c r="TK194" s="76"/>
      <c r="TL194" s="76"/>
      <c r="TM194" s="76"/>
      <c r="TN194" s="76"/>
      <c r="TO194" s="76"/>
      <c r="TP194" s="76"/>
      <c r="TQ194" s="76"/>
      <c r="TR194" s="76"/>
      <c r="TS194" s="76"/>
      <c r="TT194" s="76"/>
      <c r="TU194" s="76"/>
      <c r="TV194" s="76"/>
      <c r="TW194" s="76"/>
      <c r="TX194" s="76"/>
      <c r="TY194" s="76"/>
      <c r="TZ194" s="76"/>
      <c r="UA194" s="76"/>
      <c r="UB194" s="76"/>
      <c r="UC194" s="76"/>
      <c r="UD194" s="76"/>
      <c r="UE194" s="76"/>
      <c r="UF194" s="76"/>
      <c r="UG194" s="76"/>
      <c r="UH194" s="76"/>
      <c r="UI194" s="76"/>
      <c r="UJ194" s="76"/>
      <c r="UK194" s="76"/>
      <c r="UL194" s="76"/>
      <c r="UM194" s="76"/>
      <c r="UN194" s="76"/>
      <c r="UO194" s="76"/>
      <c r="UP194" s="76"/>
      <c r="UQ194" s="76"/>
      <c r="UR194" s="76"/>
      <c r="US194" s="76"/>
      <c r="UT194" s="76"/>
      <c r="UU194" s="76"/>
      <c r="UV194" s="76"/>
      <c r="UW194" s="76"/>
      <c r="UX194" s="76"/>
      <c r="UY194" s="76"/>
      <c r="UZ194" s="76"/>
      <c r="VA194" s="76"/>
      <c r="VB194" s="76"/>
      <c r="VC194" s="76"/>
      <c r="VD194" s="76"/>
      <c r="VE194" s="76"/>
      <c r="VF194" s="76"/>
      <c r="VG194" s="76"/>
      <c r="VH194" s="76"/>
      <c r="VI194" s="76"/>
      <c r="VJ194" s="76"/>
      <c r="VK194" s="76"/>
      <c r="VL194" s="76"/>
      <c r="VM194" s="76"/>
      <c r="VN194" s="76"/>
      <c r="VO194" s="76"/>
      <c r="VP194" s="76"/>
      <c r="VQ194" s="76"/>
      <c r="VR194" s="76"/>
      <c r="VS194" s="76"/>
      <c r="VT194" s="76"/>
      <c r="VU194" s="76"/>
      <c r="VV194" s="76"/>
      <c r="VW194" s="76"/>
      <c r="VX194" s="76"/>
      <c r="VY194" s="76"/>
      <c r="VZ194" s="76"/>
      <c r="WA194" s="76"/>
      <c r="WB194" s="76"/>
      <c r="WC194" s="76"/>
      <c r="WD194" s="76"/>
      <c r="WE194" s="76"/>
      <c r="WF194" s="76"/>
      <c r="WG194" s="76"/>
      <c r="WH194" s="76"/>
      <c r="WI194" s="76"/>
      <c r="WJ194" s="76"/>
      <c r="WK194" s="76"/>
      <c r="WL194" s="76"/>
      <c r="WM194" s="76"/>
      <c r="WN194" s="76"/>
      <c r="WO194" s="76"/>
      <c r="WP194" s="76"/>
      <c r="WQ194" s="76"/>
      <c r="WR194" s="76"/>
      <c r="WS194" s="76"/>
      <c r="WT194" s="76"/>
      <c r="WU194" s="76"/>
      <c r="WV194" s="76"/>
      <c r="WW194" s="76"/>
      <c r="WX194" s="76"/>
      <c r="WY194" s="76"/>
      <c r="WZ194" s="76"/>
      <c r="XA194" s="76"/>
      <c r="XB194" s="76"/>
      <c r="XC194" s="76"/>
      <c r="XD194" s="76"/>
      <c r="XE194" s="76"/>
      <c r="XF194" s="76"/>
      <c r="XG194" s="76"/>
      <c r="XH194" s="76"/>
      <c r="XI194" s="76"/>
      <c r="XJ194" s="76"/>
      <c r="XK194" s="76"/>
      <c r="XL194" s="76"/>
      <c r="XM194" s="76"/>
      <c r="XN194" s="76"/>
      <c r="XO194" s="76"/>
      <c r="XP194" s="76"/>
      <c r="XQ194" s="76"/>
      <c r="XR194" s="76"/>
      <c r="XS194" s="76"/>
      <c r="XT194" s="76"/>
      <c r="XU194" s="76"/>
      <c r="XV194" s="76"/>
      <c r="XW194" s="76"/>
      <c r="XX194" s="76"/>
      <c r="XY194" s="76"/>
      <c r="XZ194" s="76"/>
      <c r="YA194" s="76"/>
      <c r="YB194" s="76"/>
      <c r="YC194" s="76"/>
      <c r="YD194" s="76"/>
      <c r="YE194" s="76"/>
      <c r="YF194" s="76"/>
      <c r="YG194" s="76"/>
      <c r="YH194" s="76"/>
      <c r="YI194" s="76"/>
      <c r="YJ194" s="76"/>
      <c r="YK194" s="76"/>
      <c r="YL194" s="76"/>
      <c r="YM194" s="76"/>
      <c r="YN194" s="76"/>
      <c r="YO194" s="76"/>
      <c r="YP194" s="76"/>
      <c r="YQ194" s="76"/>
      <c r="YR194" s="76"/>
      <c r="YS194" s="76"/>
      <c r="YT194" s="76"/>
      <c r="YU194" s="76"/>
      <c r="YV194" s="76"/>
      <c r="YW194" s="76"/>
      <c r="YX194" s="76"/>
      <c r="YY194" s="76"/>
      <c r="YZ194" s="76"/>
      <c r="ZA194" s="76"/>
      <c r="ZB194" s="76"/>
      <c r="ZC194" s="76"/>
      <c r="ZD194" s="76"/>
      <c r="ZE194" s="76"/>
      <c r="ZF194" s="76"/>
      <c r="ZG194" s="76"/>
      <c r="ZH194" s="76"/>
      <c r="ZI194" s="76"/>
      <c r="ZJ194" s="76"/>
      <c r="ZK194" s="76"/>
      <c r="ZL194" s="76"/>
      <c r="ZM194" s="76"/>
      <c r="ZN194" s="76"/>
      <c r="ZO194" s="76"/>
      <c r="ZP194" s="76"/>
      <c r="ZQ194" s="76"/>
      <c r="ZR194" s="76"/>
      <c r="ZS194" s="76"/>
      <c r="ZT194" s="76"/>
      <c r="ZU194" s="76"/>
      <c r="ZV194" s="76"/>
      <c r="ZW194" s="76"/>
      <c r="ZX194" s="76"/>
      <c r="ZY194" s="76"/>
      <c r="ZZ194" s="76"/>
      <c r="AAA194" s="76"/>
      <c r="AAB194" s="76"/>
      <c r="AAC194" s="76"/>
      <c r="AAD194" s="76"/>
      <c r="AAE194" s="76"/>
      <c r="AAF194" s="76"/>
      <c r="AAG194" s="76"/>
      <c r="AAH194" s="76"/>
      <c r="AAI194" s="76"/>
      <c r="AAJ194" s="76"/>
      <c r="AAK194" s="76"/>
      <c r="AAL194" s="76"/>
      <c r="AAM194" s="76"/>
      <c r="AAN194" s="76"/>
      <c r="AAO194" s="76"/>
      <c r="AAP194" s="76"/>
      <c r="AAQ194" s="76"/>
      <c r="AAR194" s="76"/>
      <c r="AAS194" s="76"/>
      <c r="AAT194" s="76"/>
      <c r="AAU194" s="76"/>
      <c r="AAV194" s="76"/>
      <c r="AAW194" s="76"/>
      <c r="AAX194" s="76"/>
      <c r="AAY194" s="76"/>
      <c r="AAZ194" s="76"/>
      <c r="ABA194" s="76"/>
      <c r="ABB194" s="76"/>
      <c r="ABC194" s="76"/>
      <c r="ABD194" s="76"/>
      <c r="ABE194" s="76"/>
      <c r="ABF194" s="76"/>
      <c r="ABG194" s="76"/>
      <c r="ABH194" s="76"/>
      <c r="ABI194" s="76"/>
      <c r="ABJ194" s="76"/>
      <c r="ABK194" s="76"/>
      <c r="ABL194" s="76"/>
      <c r="ABM194" s="76"/>
      <c r="ABN194" s="76"/>
      <c r="ABO194" s="76"/>
      <c r="ABP194" s="76"/>
      <c r="ABQ194" s="76"/>
      <c r="ABR194" s="76"/>
      <c r="ABS194" s="76"/>
      <c r="ABT194" s="76"/>
      <c r="ABU194" s="76"/>
      <c r="ABV194" s="76"/>
      <c r="ABW194" s="76"/>
      <c r="ABX194" s="76"/>
      <c r="ABY194" s="76"/>
      <c r="ABZ194" s="76"/>
      <c r="ACA194" s="76"/>
      <c r="ACB194" s="76"/>
      <c r="ACC194" s="76"/>
      <c r="ACD194" s="76"/>
      <c r="ACE194" s="76"/>
      <c r="ACF194" s="76"/>
      <c r="ACG194" s="76"/>
      <c r="ACH194" s="76"/>
      <c r="ACI194" s="76"/>
      <c r="ACJ194" s="76"/>
      <c r="ACK194" s="76"/>
      <c r="ACL194" s="76"/>
      <c r="ACM194" s="76"/>
      <c r="ACN194" s="76"/>
      <c r="ACO194" s="76"/>
      <c r="ACP194" s="76"/>
      <c r="ACQ194" s="76"/>
      <c r="ACR194" s="76"/>
      <c r="ACS194" s="76"/>
      <c r="ACT194" s="76"/>
      <c r="ACU194" s="76"/>
      <c r="ACV194" s="76"/>
      <c r="ACW194" s="76"/>
      <c r="ACX194" s="76"/>
      <c r="ACY194" s="76"/>
      <c r="ACZ194" s="76"/>
      <c r="ADA194" s="76"/>
      <c r="ADB194" s="76"/>
      <c r="ADC194" s="76"/>
      <c r="ADD194" s="76"/>
      <c r="ADE194" s="76"/>
      <c r="ADF194" s="76"/>
      <c r="ADG194" s="76"/>
      <c r="ADH194" s="76"/>
      <c r="ADI194" s="76"/>
      <c r="ADJ194" s="76"/>
      <c r="ADK194" s="76"/>
      <c r="ADL194" s="76"/>
      <c r="ADM194" s="76"/>
      <c r="ADN194" s="76"/>
      <c r="ADO194" s="76"/>
      <c r="ADP194" s="76"/>
      <c r="ADQ194" s="76"/>
      <c r="ADR194" s="76"/>
      <c r="ADS194" s="76"/>
      <c r="ADT194" s="76"/>
      <c r="ADU194" s="76"/>
      <c r="ADV194" s="76"/>
      <c r="ADW194" s="76"/>
      <c r="ADX194" s="76"/>
      <c r="ADY194" s="76"/>
      <c r="ADZ194" s="76"/>
      <c r="AEA194" s="76"/>
      <c r="AEB194" s="76"/>
      <c r="AEC194" s="76"/>
      <c r="AED194" s="76"/>
      <c r="AEE194" s="76"/>
      <c r="AEF194" s="76"/>
      <c r="AEG194" s="76"/>
      <c r="AEH194" s="76"/>
      <c r="AEI194" s="76"/>
      <c r="AEJ194" s="76"/>
      <c r="AEK194" s="76"/>
      <c r="AEL194" s="76"/>
      <c r="AEM194" s="76"/>
      <c r="AEN194" s="76"/>
      <c r="AEO194" s="76"/>
      <c r="AEP194" s="76"/>
      <c r="AEQ194" s="76"/>
      <c r="AER194" s="76"/>
      <c r="AES194" s="76"/>
      <c r="AET194" s="76"/>
      <c r="AEU194" s="76"/>
      <c r="AEV194" s="76"/>
      <c r="AEW194" s="76"/>
      <c r="AEX194" s="76"/>
      <c r="AEY194" s="76"/>
      <c r="AEZ194" s="76"/>
      <c r="AFA194" s="76"/>
      <c r="AFB194" s="76"/>
      <c r="AFC194" s="76"/>
      <c r="AFD194" s="76"/>
      <c r="AFE194" s="76"/>
      <c r="AFF194" s="76"/>
      <c r="AFG194" s="76"/>
      <c r="AFH194" s="76"/>
      <c r="AFI194" s="76"/>
      <c r="AFJ194" s="76"/>
      <c r="AFK194" s="76"/>
      <c r="AFL194" s="76"/>
      <c r="AFM194" s="76"/>
      <c r="AFN194" s="76"/>
      <c r="AFO194" s="76"/>
      <c r="AFP194" s="76"/>
      <c r="AFQ194" s="76"/>
      <c r="AFR194" s="76"/>
      <c r="AFS194" s="76"/>
      <c r="AFT194" s="76"/>
      <c r="AFU194" s="76"/>
      <c r="AFV194" s="76"/>
      <c r="AFW194" s="76"/>
      <c r="AFX194" s="76"/>
      <c r="AFY194" s="76"/>
      <c r="AFZ194" s="76"/>
      <c r="AGA194" s="76"/>
      <c r="AGB194" s="76"/>
      <c r="AGC194" s="76"/>
      <c r="AGD194" s="76"/>
      <c r="AGE194" s="76"/>
      <c r="AGF194" s="76"/>
      <c r="AGG194" s="76"/>
      <c r="AGH194" s="76"/>
      <c r="AGI194" s="76"/>
      <c r="AGJ194" s="76"/>
      <c r="AGK194" s="76"/>
      <c r="AGL194" s="76"/>
      <c r="AGM194" s="76"/>
      <c r="AGN194" s="76"/>
      <c r="AGO194" s="76"/>
      <c r="AGP194" s="76"/>
      <c r="AGQ194" s="76"/>
      <c r="AGR194" s="76"/>
      <c r="AGS194" s="76"/>
      <c r="AGT194" s="76"/>
      <c r="AGU194" s="76"/>
      <c r="AGV194" s="76"/>
      <c r="AGW194" s="76"/>
      <c r="AGX194" s="76"/>
      <c r="AGY194" s="76"/>
      <c r="AGZ194" s="76"/>
      <c r="AHA194" s="76"/>
      <c r="AHB194" s="76"/>
      <c r="AHC194" s="76"/>
      <c r="AHD194" s="76"/>
      <c r="AHE194" s="76"/>
      <c r="AHF194" s="76"/>
      <c r="AHG194" s="76"/>
      <c r="AHH194" s="76"/>
      <c r="AHI194" s="76"/>
      <c r="AHJ194" s="76"/>
      <c r="AHK194" s="76"/>
      <c r="AHL194" s="76"/>
      <c r="AHM194" s="76"/>
      <c r="AHN194" s="76"/>
      <c r="AHO194" s="76"/>
      <c r="AHP194" s="76"/>
      <c r="AHQ194" s="76"/>
      <c r="AHR194" s="76"/>
      <c r="AHS194" s="76"/>
      <c r="AHT194" s="76"/>
      <c r="AHU194" s="76"/>
      <c r="AHV194" s="76"/>
      <c r="AHW194" s="76"/>
      <c r="AHX194" s="76"/>
      <c r="AHY194" s="76"/>
      <c r="AHZ194" s="76"/>
      <c r="AIA194" s="76"/>
      <c r="AIB194" s="76"/>
      <c r="AIC194" s="76"/>
      <c r="AID194" s="76"/>
      <c r="AIE194" s="76"/>
      <c r="AIF194" s="76"/>
      <c r="AIG194" s="76"/>
      <c r="AIH194" s="76"/>
      <c r="AII194" s="76"/>
      <c r="AIJ194" s="76"/>
      <c r="AIK194" s="76"/>
      <c r="AIL194" s="76"/>
      <c r="AIM194" s="76"/>
      <c r="AIN194" s="76"/>
      <c r="AIO194" s="76"/>
      <c r="AIP194" s="76"/>
      <c r="AIQ194" s="76"/>
      <c r="AIR194" s="76"/>
      <c r="AIS194" s="76"/>
      <c r="AIT194" s="76"/>
      <c r="AIU194" s="76"/>
      <c r="AIV194" s="76"/>
      <c r="AIW194" s="76"/>
      <c r="AIX194" s="76"/>
      <c r="AIY194" s="76"/>
      <c r="AIZ194" s="76"/>
      <c r="AJA194" s="76"/>
      <c r="AJB194" s="76"/>
      <c r="AJC194" s="76"/>
      <c r="AJD194" s="76"/>
      <c r="AJE194" s="76"/>
      <c r="AJF194" s="76"/>
      <c r="AJG194" s="76"/>
      <c r="AJH194" s="76"/>
      <c r="AJI194" s="76"/>
      <c r="AJJ194" s="76"/>
      <c r="AJK194" s="76"/>
      <c r="AJL194" s="76"/>
      <c r="AJM194" s="76"/>
      <c r="AJN194" s="76"/>
      <c r="AJO194" s="76"/>
      <c r="AJP194" s="76"/>
      <c r="AJQ194" s="76"/>
      <c r="AJR194" s="76"/>
      <c r="AJS194" s="76"/>
      <c r="AJT194" s="76"/>
      <c r="AJU194" s="76"/>
      <c r="AJV194" s="76"/>
      <c r="AJW194" s="76"/>
      <c r="AJX194" s="76"/>
      <c r="AJY194" s="76"/>
      <c r="AJZ194" s="76"/>
      <c r="AKA194" s="76"/>
      <c r="AKB194" s="76"/>
      <c r="AKC194" s="76"/>
      <c r="AKD194" s="76"/>
      <c r="AKE194" s="76"/>
      <c r="AKF194" s="76"/>
      <c r="AKG194" s="76"/>
      <c r="AKH194" s="76"/>
      <c r="AKI194" s="76"/>
      <c r="AKJ194" s="76"/>
      <c r="AKK194" s="76"/>
      <c r="AKL194" s="76"/>
      <c r="AKM194" s="76"/>
      <c r="AKN194" s="76"/>
      <c r="AKO194" s="76"/>
      <c r="AKP194" s="76"/>
      <c r="AKQ194" s="76"/>
      <c r="AKR194" s="76"/>
      <c r="AKS194" s="76"/>
      <c r="AKT194" s="76"/>
      <c r="AKU194" s="76"/>
      <c r="AKV194" s="76"/>
      <c r="AKW194" s="76"/>
      <c r="AKX194" s="76"/>
      <c r="AKY194" s="76"/>
      <c r="AKZ194" s="76"/>
      <c r="ALA194" s="76"/>
      <c r="ALB194" s="76"/>
      <c r="ALC194" s="76"/>
      <c r="ALD194" s="76"/>
      <c r="ALE194" s="76"/>
      <c r="ALF194" s="76"/>
      <c r="ALG194" s="76"/>
      <c r="ALH194" s="76"/>
      <c r="ALI194" s="76"/>
      <c r="ALJ194" s="76"/>
      <c r="ALK194" s="76"/>
      <c r="ALL194" s="76"/>
      <c r="ALM194" s="76"/>
      <c r="ALN194" s="76"/>
      <c r="ALO194" s="76"/>
      <c r="ALP194" s="76"/>
      <c r="ALQ194" s="76"/>
      <c r="ALR194" s="76"/>
      <c r="ALS194" s="76"/>
      <c r="ALT194" s="76"/>
      <c r="ALU194" s="76"/>
      <c r="ALV194" s="76"/>
      <c r="ALW194" s="76"/>
      <c r="ALX194" s="76"/>
      <c r="ALY194" s="76"/>
      <c r="ALZ194" s="76"/>
      <c r="AMA194" s="76"/>
      <c r="AMB194" s="76"/>
      <c r="AMC194" s="76"/>
      <c r="AMD194" s="76"/>
      <c r="AME194" s="76"/>
    </row>
    <row r="195" spans="1:1019" s="80" customFormat="1" ht="25.5">
      <c r="A195" s="20" t="s">
        <v>228</v>
      </c>
      <c r="B195" s="21">
        <v>4011410</v>
      </c>
      <c r="C195" s="21" t="s">
        <v>96</v>
      </c>
      <c r="D195" s="71" t="s">
        <v>104</v>
      </c>
      <c r="E195" s="22" t="s">
        <v>55</v>
      </c>
      <c r="F195" s="59">
        <v>360468</v>
      </c>
      <c r="G195" s="23">
        <v>3.98</v>
      </c>
      <c r="H195" s="69">
        <f>$J$6</f>
        <v>0.21229999999999999</v>
      </c>
      <c r="I195" s="23">
        <f t="shared" si="66"/>
        <v>4.82</v>
      </c>
      <c r="J195" s="23">
        <f t="shared" si="67"/>
        <v>1737455.76</v>
      </c>
      <c r="K195" s="78">
        <f t="shared" si="68"/>
        <v>1434662.64</v>
      </c>
      <c r="L195" s="76"/>
      <c r="M195" s="79"/>
      <c r="N195" s="76"/>
      <c r="O195" s="76"/>
      <c r="P195" s="76"/>
      <c r="Q195" s="76"/>
      <c r="R195" s="76"/>
      <c r="S195" s="76"/>
      <c r="T195" s="76"/>
      <c r="U195" s="76"/>
      <c r="V195" s="76"/>
      <c r="W195" s="76"/>
      <c r="X195" s="76"/>
      <c r="Y195" s="76"/>
      <c r="Z195" s="76"/>
      <c r="AA195" s="76"/>
      <c r="AB195" s="76"/>
      <c r="AC195" s="76"/>
      <c r="AD195" s="76"/>
      <c r="AE195" s="76"/>
      <c r="AF195" s="76"/>
      <c r="AG195" s="76"/>
      <c r="AH195" s="76"/>
      <c r="AI195" s="76"/>
      <c r="AJ195" s="76"/>
      <c r="AK195" s="76"/>
      <c r="AL195" s="76"/>
      <c r="AM195" s="76"/>
      <c r="AN195" s="76"/>
      <c r="AO195" s="76"/>
      <c r="AP195" s="76"/>
      <c r="AQ195" s="76"/>
      <c r="AR195" s="76"/>
      <c r="AS195" s="76"/>
      <c r="AT195" s="76"/>
      <c r="AU195" s="76"/>
      <c r="AV195" s="76"/>
      <c r="AW195" s="76"/>
      <c r="AX195" s="76"/>
      <c r="AY195" s="76"/>
      <c r="AZ195" s="76"/>
      <c r="BA195" s="76"/>
      <c r="BB195" s="76"/>
      <c r="BC195" s="76"/>
      <c r="BD195" s="76"/>
      <c r="BE195" s="76"/>
      <c r="BF195" s="76"/>
      <c r="BG195" s="76"/>
      <c r="BH195" s="76"/>
      <c r="BI195" s="76"/>
      <c r="BJ195" s="76"/>
      <c r="BK195" s="76"/>
      <c r="BL195" s="76"/>
      <c r="BM195" s="76"/>
      <c r="BN195" s="76"/>
      <c r="BO195" s="76"/>
      <c r="BP195" s="76"/>
      <c r="BQ195" s="76"/>
      <c r="BR195" s="76"/>
      <c r="BS195" s="76"/>
      <c r="BT195" s="76"/>
      <c r="BU195" s="76"/>
      <c r="BV195" s="76"/>
      <c r="BW195" s="76"/>
      <c r="BX195" s="76"/>
      <c r="BY195" s="76"/>
      <c r="BZ195" s="76"/>
      <c r="CA195" s="76"/>
      <c r="CB195" s="76"/>
      <c r="CC195" s="76"/>
      <c r="CD195" s="76"/>
      <c r="CE195" s="76"/>
      <c r="CF195" s="76"/>
      <c r="CG195" s="76"/>
      <c r="CH195" s="76"/>
      <c r="CI195" s="76"/>
      <c r="CJ195" s="76"/>
      <c r="CK195" s="76"/>
      <c r="CL195" s="76"/>
      <c r="CM195" s="76"/>
      <c r="CN195" s="76"/>
      <c r="CO195" s="76"/>
      <c r="CP195" s="76"/>
      <c r="CQ195" s="76"/>
      <c r="CR195" s="76"/>
      <c r="CS195" s="76"/>
      <c r="CT195" s="76"/>
      <c r="CU195" s="76"/>
      <c r="CV195" s="76"/>
      <c r="CW195" s="76"/>
      <c r="CX195" s="76"/>
      <c r="CY195" s="76"/>
      <c r="CZ195" s="76"/>
      <c r="DA195" s="76"/>
      <c r="DB195" s="76"/>
      <c r="DC195" s="76"/>
      <c r="DD195" s="76"/>
      <c r="DE195" s="76"/>
      <c r="DF195" s="76"/>
      <c r="DG195" s="76"/>
      <c r="DH195" s="76"/>
      <c r="DI195" s="76"/>
      <c r="DJ195" s="76"/>
      <c r="DK195" s="76"/>
      <c r="DL195" s="76"/>
      <c r="DM195" s="76"/>
      <c r="DN195" s="76"/>
      <c r="DO195" s="76"/>
      <c r="DP195" s="76"/>
      <c r="DQ195" s="76"/>
      <c r="DR195" s="76"/>
      <c r="DS195" s="76"/>
      <c r="DT195" s="76"/>
      <c r="DU195" s="76"/>
      <c r="DV195" s="76"/>
      <c r="DW195" s="76"/>
      <c r="DX195" s="76"/>
      <c r="DY195" s="76"/>
      <c r="DZ195" s="76"/>
      <c r="EA195" s="76"/>
      <c r="EB195" s="76"/>
      <c r="EC195" s="76"/>
      <c r="ED195" s="76"/>
      <c r="EE195" s="76"/>
      <c r="EF195" s="76"/>
      <c r="EG195" s="76"/>
      <c r="EH195" s="76"/>
      <c r="EI195" s="76"/>
      <c r="EJ195" s="76"/>
      <c r="EK195" s="76"/>
      <c r="EL195" s="76"/>
      <c r="EM195" s="76"/>
      <c r="EN195" s="76"/>
      <c r="EO195" s="76"/>
      <c r="EP195" s="76"/>
      <c r="EQ195" s="76"/>
      <c r="ER195" s="76"/>
      <c r="ES195" s="76"/>
      <c r="ET195" s="76"/>
      <c r="EU195" s="76"/>
      <c r="EV195" s="76"/>
      <c r="EW195" s="76"/>
      <c r="EX195" s="76"/>
      <c r="EY195" s="76"/>
      <c r="EZ195" s="76"/>
      <c r="FA195" s="76"/>
      <c r="FB195" s="76"/>
      <c r="FC195" s="76"/>
      <c r="FD195" s="76"/>
      <c r="FE195" s="76"/>
      <c r="FF195" s="76"/>
      <c r="FG195" s="76"/>
      <c r="FH195" s="76"/>
      <c r="FI195" s="76"/>
      <c r="FJ195" s="76"/>
      <c r="FK195" s="76"/>
      <c r="FL195" s="76"/>
      <c r="FM195" s="76"/>
      <c r="FN195" s="76"/>
      <c r="FO195" s="76"/>
      <c r="FP195" s="76"/>
      <c r="FQ195" s="76"/>
      <c r="FR195" s="76"/>
      <c r="FS195" s="76"/>
      <c r="FT195" s="76"/>
      <c r="FU195" s="76"/>
      <c r="FV195" s="76"/>
      <c r="FW195" s="76"/>
      <c r="FX195" s="76"/>
      <c r="FY195" s="76"/>
      <c r="FZ195" s="76"/>
      <c r="GA195" s="76"/>
      <c r="GB195" s="76"/>
      <c r="GC195" s="76"/>
      <c r="GD195" s="76"/>
      <c r="GE195" s="76"/>
      <c r="GF195" s="76"/>
      <c r="GG195" s="76"/>
      <c r="GH195" s="76"/>
      <c r="GI195" s="76"/>
      <c r="GJ195" s="76"/>
      <c r="GK195" s="76"/>
      <c r="GL195" s="76"/>
      <c r="GM195" s="76"/>
      <c r="GN195" s="76"/>
      <c r="GO195" s="76"/>
      <c r="GP195" s="76"/>
      <c r="GQ195" s="76"/>
      <c r="GR195" s="76"/>
      <c r="GS195" s="76"/>
      <c r="GT195" s="76"/>
      <c r="GU195" s="76"/>
      <c r="GV195" s="76"/>
      <c r="GW195" s="76"/>
      <c r="GX195" s="76"/>
      <c r="GY195" s="76"/>
      <c r="GZ195" s="76"/>
      <c r="HA195" s="76"/>
      <c r="HB195" s="76"/>
      <c r="HC195" s="76"/>
      <c r="HD195" s="76"/>
      <c r="HE195" s="76"/>
      <c r="HF195" s="76"/>
      <c r="HG195" s="76"/>
      <c r="HH195" s="76"/>
      <c r="HI195" s="76"/>
      <c r="HJ195" s="76"/>
      <c r="HK195" s="76"/>
      <c r="HL195" s="76"/>
      <c r="HM195" s="76"/>
      <c r="HN195" s="76"/>
      <c r="HO195" s="76"/>
      <c r="HP195" s="76"/>
      <c r="HQ195" s="76"/>
      <c r="HR195" s="76"/>
      <c r="HS195" s="76"/>
      <c r="HT195" s="76"/>
      <c r="HU195" s="76"/>
      <c r="HV195" s="76"/>
      <c r="HW195" s="76"/>
      <c r="HX195" s="76"/>
      <c r="HY195" s="76"/>
      <c r="HZ195" s="76"/>
      <c r="IA195" s="76"/>
      <c r="IB195" s="76"/>
      <c r="IC195" s="76"/>
      <c r="ID195" s="76"/>
      <c r="IE195" s="76"/>
      <c r="IF195" s="76"/>
      <c r="IG195" s="76"/>
      <c r="IH195" s="76"/>
      <c r="II195" s="76"/>
      <c r="IJ195" s="76"/>
      <c r="IK195" s="76"/>
      <c r="IL195" s="76"/>
      <c r="IM195" s="76"/>
      <c r="IN195" s="76"/>
      <c r="IO195" s="76"/>
      <c r="IP195" s="76"/>
      <c r="IQ195" s="76"/>
      <c r="IR195" s="76"/>
      <c r="IS195" s="76"/>
      <c r="IT195" s="76"/>
      <c r="IU195" s="76"/>
      <c r="IV195" s="76"/>
      <c r="IW195" s="76"/>
      <c r="IX195" s="76"/>
      <c r="IY195" s="76"/>
      <c r="IZ195" s="76"/>
      <c r="JA195" s="76"/>
      <c r="JB195" s="76"/>
      <c r="JC195" s="76"/>
      <c r="JD195" s="76"/>
      <c r="JE195" s="76"/>
      <c r="JF195" s="76"/>
      <c r="JG195" s="76"/>
      <c r="JH195" s="76"/>
      <c r="JI195" s="76"/>
      <c r="JJ195" s="76"/>
      <c r="JK195" s="76"/>
      <c r="JL195" s="76"/>
      <c r="JM195" s="76"/>
      <c r="JN195" s="76"/>
      <c r="JO195" s="76"/>
      <c r="JP195" s="76"/>
      <c r="JQ195" s="76"/>
      <c r="JR195" s="76"/>
      <c r="JS195" s="76"/>
      <c r="JT195" s="76"/>
      <c r="JU195" s="76"/>
      <c r="JV195" s="76"/>
      <c r="JW195" s="76"/>
      <c r="JX195" s="76"/>
      <c r="JY195" s="76"/>
      <c r="JZ195" s="76"/>
      <c r="KA195" s="76"/>
      <c r="KB195" s="76"/>
      <c r="KC195" s="76"/>
      <c r="KD195" s="76"/>
      <c r="KE195" s="76"/>
      <c r="KF195" s="76"/>
      <c r="KG195" s="76"/>
      <c r="KH195" s="76"/>
      <c r="KI195" s="76"/>
      <c r="KJ195" s="76"/>
      <c r="KK195" s="76"/>
      <c r="KL195" s="76"/>
      <c r="KM195" s="76"/>
      <c r="KN195" s="76"/>
      <c r="KO195" s="76"/>
      <c r="KP195" s="76"/>
      <c r="KQ195" s="76"/>
      <c r="KR195" s="76"/>
      <c r="KS195" s="76"/>
      <c r="KT195" s="76"/>
      <c r="KU195" s="76"/>
      <c r="KV195" s="76"/>
      <c r="KW195" s="76"/>
      <c r="KX195" s="76"/>
      <c r="KY195" s="76"/>
      <c r="KZ195" s="76"/>
      <c r="LA195" s="76"/>
      <c r="LB195" s="76"/>
      <c r="LC195" s="76"/>
      <c r="LD195" s="76"/>
      <c r="LE195" s="76"/>
      <c r="LF195" s="76"/>
      <c r="LG195" s="76"/>
      <c r="LH195" s="76"/>
      <c r="LI195" s="76"/>
      <c r="LJ195" s="76"/>
      <c r="LK195" s="76"/>
      <c r="LL195" s="76"/>
      <c r="LM195" s="76"/>
      <c r="LN195" s="76"/>
      <c r="LO195" s="76"/>
      <c r="LP195" s="76"/>
      <c r="LQ195" s="76"/>
      <c r="LR195" s="76"/>
      <c r="LS195" s="76"/>
      <c r="LT195" s="76"/>
      <c r="LU195" s="76"/>
      <c r="LV195" s="76"/>
      <c r="LW195" s="76"/>
      <c r="LX195" s="76"/>
      <c r="LY195" s="76"/>
      <c r="LZ195" s="76"/>
      <c r="MA195" s="76"/>
      <c r="MB195" s="76"/>
      <c r="MC195" s="76"/>
      <c r="MD195" s="76"/>
      <c r="ME195" s="76"/>
      <c r="MF195" s="76"/>
      <c r="MG195" s="76"/>
      <c r="MH195" s="76"/>
      <c r="MI195" s="76"/>
      <c r="MJ195" s="76"/>
      <c r="MK195" s="76"/>
      <c r="ML195" s="76"/>
      <c r="MM195" s="76"/>
      <c r="MN195" s="76"/>
      <c r="MO195" s="76"/>
      <c r="MP195" s="76"/>
      <c r="MQ195" s="76"/>
      <c r="MR195" s="76"/>
      <c r="MS195" s="76"/>
      <c r="MT195" s="76"/>
      <c r="MU195" s="76"/>
      <c r="MV195" s="76"/>
      <c r="MW195" s="76"/>
      <c r="MX195" s="76"/>
      <c r="MY195" s="76"/>
      <c r="MZ195" s="76"/>
      <c r="NA195" s="76"/>
      <c r="NB195" s="76"/>
      <c r="NC195" s="76"/>
      <c r="ND195" s="76"/>
      <c r="NE195" s="76"/>
      <c r="NF195" s="76"/>
      <c r="NG195" s="76"/>
      <c r="NH195" s="76"/>
      <c r="NI195" s="76"/>
      <c r="NJ195" s="76"/>
      <c r="NK195" s="76"/>
      <c r="NL195" s="76"/>
      <c r="NM195" s="76"/>
      <c r="NN195" s="76"/>
      <c r="NO195" s="76"/>
      <c r="NP195" s="76"/>
      <c r="NQ195" s="76"/>
      <c r="NR195" s="76"/>
      <c r="NS195" s="76"/>
      <c r="NT195" s="76"/>
      <c r="NU195" s="76"/>
      <c r="NV195" s="76"/>
      <c r="NW195" s="76"/>
      <c r="NX195" s="76"/>
      <c r="NY195" s="76"/>
      <c r="NZ195" s="76"/>
      <c r="OA195" s="76"/>
      <c r="OB195" s="76"/>
      <c r="OC195" s="76"/>
      <c r="OD195" s="76"/>
      <c r="OE195" s="76"/>
      <c r="OF195" s="76"/>
      <c r="OG195" s="76"/>
      <c r="OH195" s="76"/>
      <c r="OI195" s="76"/>
      <c r="OJ195" s="76"/>
      <c r="OK195" s="76"/>
      <c r="OL195" s="76"/>
      <c r="OM195" s="76"/>
      <c r="ON195" s="76"/>
      <c r="OO195" s="76"/>
      <c r="OP195" s="76"/>
      <c r="OQ195" s="76"/>
      <c r="OR195" s="76"/>
      <c r="OS195" s="76"/>
      <c r="OT195" s="76"/>
      <c r="OU195" s="76"/>
      <c r="OV195" s="76"/>
      <c r="OW195" s="76"/>
      <c r="OX195" s="76"/>
      <c r="OY195" s="76"/>
      <c r="OZ195" s="76"/>
      <c r="PA195" s="76"/>
      <c r="PB195" s="76"/>
      <c r="PC195" s="76"/>
      <c r="PD195" s="76"/>
      <c r="PE195" s="76"/>
      <c r="PF195" s="76"/>
      <c r="PG195" s="76"/>
      <c r="PH195" s="76"/>
      <c r="PI195" s="76"/>
      <c r="PJ195" s="76"/>
      <c r="PK195" s="76"/>
      <c r="PL195" s="76"/>
      <c r="PM195" s="76"/>
      <c r="PN195" s="76"/>
      <c r="PO195" s="76"/>
      <c r="PP195" s="76"/>
      <c r="PQ195" s="76"/>
      <c r="PR195" s="76"/>
      <c r="PS195" s="76"/>
      <c r="PT195" s="76"/>
      <c r="PU195" s="76"/>
      <c r="PV195" s="76"/>
      <c r="PW195" s="76"/>
      <c r="PX195" s="76"/>
      <c r="PY195" s="76"/>
      <c r="PZ195" s="76"/>
      <c r="QA195" s="76"/>
      <c r="QB195" s="76"/>
      <c r="QC195" s="76"/>
      <c r="QD195" s="76"/>
      <c r="QE195" s="76"/>
      <c r="QF195" s="76"/>
      <c r="QG195" s="76"/>
      <c r="QH195" s="76"/>
      <c r="QI195" s="76"/>
      <c r="QJ195" s="76"/>
      <c r="QK195" s="76"/>
      <c r="QL195" s="76"/>
      <c r="QM195" s="76"/>
      <c r="QN195" s="76"/>
      <c r="QO195" s="76"/>
      <c r="QP195" s="76"/>
      <c r="QQ195" s="76"/>
      <c r="QR195" s="76"/>
      <c r="QS195" s="76"/>
      <c r="QT195" s="76"/>
      <c r="QU195" s="76"/>
      <c r="QV195" s="76"/>
      <c r="QW195" s="76"/>
      <c r="QX195" s="76"/>
      <c r="QY195" s="76"/>
      <c r="QZ195" s="76"/>
      <c r="RA195" s="76"/>
      <c r="RB195" s="76"/>
      <c r="RC195" s="76"/>
      <c r="RD195" s="76"/>
      <c r="RE195" s="76"/>
      <c r="RF195" s="76"/>
      <c r="RG195" s="76"/>
      <c r="RH195" s="76"/>
      <c r="RI195" s="76"/>
      <c r="RJ195" s="76"/>
      <c r="RK195" s="76"/>
      <c r="RL195" s="76"/>
      <c r="RM195" s="76"/>
      <c r="RN195" s="76"/>
      <c r="RO195" s="76"/>
      <c r="RP195" s="76"/>
      <c r="RQ195" s="76"/>
      <c r="RR195" s="76"/>
      <c r="RS195" s="76"/>
      <c r="RT195" s="76"/>
      <c r="RU195" s="76"/>
      <c r="RV195" s="76"/>
      <c r="RW195" s="76"/>
      <c r="RX195" s="76"/>
      <c r="RY195" s="76"/>
      <c r="RZ195" s="76"/>
      <c r="SA195" s="76"/>
      <c r="SB195" s="76"/>
      <c r="SC195" s="76"/>
      <c r="SD195" s="76"/>
      <c r="SE195" s="76"/>
      <c r="SF195" s="76"/>
      <c r="SG195" s="76"/>
      <c r="SH195" s="76"/>
      <c r="SI195" s="76"/>
      <c r="SJ195" s="76"/>
      <c r="SK195" s="76"/>
      <c r="SL195" s="76"/>
      <c r="SM195" s="76"/>
      <c r="SN195" s="76"/>
      <c r="SO195" s="76"/>
      <c r="SP195" s="76"/>
      <c r="SQ195" s="76"/>
      <c r="SR195" s="76"/>
      <c r="SS195" s="76"/>
      <c r="ST195" s="76"/>
      <c r="SU195" s="76"/>
      <c r="SV195" s="76"/>
      <c r="SW195" s="76"/>
      <c r="SX195" s="76"/>
      <c r="SY195" s="76"/>
      <c r="SZ195" s="76"/>
      <c r="TA195" s="76"/>
      <c r="TB195" s="76"/>
      <c r="TC195" s="76"/>
      <c r="TD195" s="76"/>
      <c r="TE195" s="76"/>
      <c r="TF195" s="76"/>
      <c r="TG195" s="76"/>
      <c r="TH195" s="76"/>
      <c r="TI195" s="76"/>
      <c r="TJ195" s="76"/>
      <c r="TK195" s="76"/>
      <c r="TL195" s="76"/>
      <c r="TM195" s="76"/>
      <c r="TN195" s="76"/>
      <c r="TO195" s="76"/>
      <c r="TP195" s="76"/>
      <c r="TQ195" s="76"/>
      <c r="TR195" s="76"/>
      <c r="TS195" s="76"/>
      <c r="TT195" s="76"/>
      <c r="TU195" s="76"/>
      <c r="TV195" s="76"/>
      <c r="TW195" s="76"/>
      <c r="TX195" s="76"/>
      <c r="TY195" s="76"/>
      <c r="TZ195" s="76"/>
      <c r="UA195" s="76"/>
      <c r="UB195" s="76"/>
      <c r="UC195" s="76"/>
      <c r="UD195" s="76"/>
      <c r="UE195" s="76"/>
      <c r="UF195" s="76"/>
      <c r="UG195" s="76"/>
      <c r="UH195" s="76"/>
      <c r="UI195" s="76"/>
      <c r="UJ195" s="76"/>
      <c r="UK195" s="76"/>
      <c r="UL195" s="76"/>
      <c r="UM195" s="76"/>
      <c r="UN195" s="76"/>
      <c r="UO195" s="76"/>
      <c r="UP195" s="76"/>
      <c r="UQ195" s="76"/>
      <c r="UR195" s="76"/>
      <c r="US195" s="76"/>
      <c r="UT195" s="76"/>
      <c r="UU195" s="76"/>
      <c r="UV195" s="76"/>
      <c r="UW195" s="76"/>
      <c r="UX195" s="76"/>
      <c r="UY195" s="76"/>
      <c r="UZ195" s="76"/>
      <c r="VA195" s="76"/>
      <c r="VB195" s="76"/>
      <c r="VC195" s="76"/>
      <c r="VD195" s="76"/>
      <c r="VE195" s="76"/>
      <c r="VF195" s="76"/>
      <c r="VG195" s="76"/>
      <c r="VH195" s="76"/>
      <c r="VI195" s="76"/>
      <c r="VJ195" s="76"/>
      <c r="VK195" s="76"/>
      <c r="VL195" s="76"/>
      <c r="VM195" s="76"/>
      <c r="VN195" s="76"/>
      <c r="VO195" s="76"/>
      <c r="VP195" s="76"/>
      <c r="VQ195" s="76"/>
      <c r="VR195" s="76"/>
      <c r="VS195" s="76"/>
      <c r="VT195" s="76"/>
      <c r="VU195" s="76"/>
      <c r="VV195" s="76"/>
      <c r="VW195" s="76"/>
      <c r="VX195" s="76"/>
      <c r="VY195" s="76"/>
      <c r="VZ195" s="76"/>
      <c r="WA195" s="76"/>
      <c r="WB195" s="76"/>
      <c r="WC195" s="76"/>
      <c r="WD195" s="76"/>
      <c r="WE195" s="76"/>
      <c r="WF195" s="76"/>
      <c r="WG195" s="76"/>
      <c r="WH195" s="76"/>
      <c r="WI195" s="76"/>
      <c r="WJ195" s="76"/>
      <c r="WK195" s="76"/>
      <c r="WL195" s="76"/>
      <c r="WM195" s="76"/>
      <c r="WN195" s="76"/>
      <c r="WO195" s="76"/>
      <c r="WP195" s="76"/>
      <c r="WQ195" s="76"/>
      <c r="WR195" s="76"/>
      <c r="WS195" s="76"/>
      <c r="WT195" s="76"/>
      <c r="WU195" s="76"/>
      <c r="WV195" s="76"/>
      <c r="WW195" s="76"/>
      <c r="WX195" s="76"/>
      <c r="WY195" s="76"/>
      <c r="WZ195" s="76"/>
      <c r="XA195" s="76"/>
      <c r="XB195" s="76"/>
      <c r="XC195" s="76"/>
      <c r="XD195" s="76"/>
      <c r="XE195" s="76"/>
      <c r="XF195" s="76"/>
      <c r="XG195" s="76"/>
      <c r="XH195" s="76"/>
      <c r="XI195" s="76"/>
      <c r="XJ195" s="76"/>
      <c r="XK195" s="76"/>
      <c r="XL195" s="76"/>
      <c r="XM195" s="76"/>
      <c r="XN195" s="76"/>
      <c r="XO195" s="76"/>
      <c r="XP195" s="76"/>
      <c r="XQ195" s="76"/>
      <c r="XR195" s="76"/>
      <c r="XS195" s="76"/>
      <c r="XT195" s="76"/>
      <c r="XU195" s="76"/>
      <c r="XV195" s="76"/>
      <c r="XW195" s="76"/>
      <c r="XX195" s="76"/>
      <c r="XY195" s="76"/>
      <c r="XZ195" s="76"/>
      <c r="YA195" s="76"/>
      <c r="YB195" s="76"/>
      <c r="YC195" s="76"/>
      <c r="YD195" s="76"/>
      <c r="YE195" s="76"/>
      <c r="YF195" s="76"/>
      <c r="YG195" s="76"/>
      <c r="YH195" s="76"/>
      <c r="YI195" s="76"/>
      <c r="YJ195" s="76"/>
      <c r="YK195" s="76"/>
      <c r="YL195" s="76"/>
      <c r="YM195" s="76"/>
      <c r="YN195" s="76"/>
      <c r="YO195" s="76"/>
      <c r="YP195" s="76"/>
      <c r="YQ195" s="76"/>
      <c r="YR195" s="76"/>
      <c r="YS195" s="76"/>
      <c r="YT195" s="76"/>
      <c r="YU195" s="76"/>
      <c r="YV195" s="76"/>
      <c r="YW195" s="76"/>
      <c r="YX195" s="76"/>
      <c r="YY195" s="76"/>
      <c r="YZ195" s="76"/>
      <c r="ZA195" s="76"/>
      <c r="ZB195" s="76"/>
      <c r="ZC195" s="76"/>
      <c r="ZD195" s="76"/>
      <c r="ZE195" s="76"/>
      <c r="ZF195" s="76"/>
      <c r="ZG195" s="76"/>
      <c r="ZH195" s="76"/>
      <c r="ZI195" s="76"/>
      <c r="ZJ195" s="76"/>
      <c r="ZK195" s="76"/>
      <c r="ZL195" s="76"/>
      <c r="ZM195" s="76"/>
      <c r="ZN195" s="76"/>
      <c r="ZO195" s="76"/>
      <c r="ZP195" s="76"/>
      <c r="ZQ195" s="76"/>
      <c r="ZR195" s="76"/>
      <c r="ZS195" s="76"/>
      <c r="ZT195" s="76"/>
      <c r="ZU195" s="76"/>
      <c r="ZV195" s="76"/>
      <c r="ZW195" s="76"/>
      <c r="ZX195" s="76"/>
      <c r="ZY195" s="76"/>
      <c r="ZZ195" s="76"/>
      <c r="AAA195" s="76"/>
      <c r="AAB195" s="76"/>
      <c r="AAC195" s="76"/>
      <c r="AAD195" s="76"/>
      <c r="AAE195" s="76"/>
      <c r="AAF195" s="76"/>
      <c r="AAG195" s="76"/>
      <c r="AAH195" s="76"/>
      <c r="AAI195" s="76"/>
      <c r="AAJ195" s="76"/>
      <c r="AAK195" s="76"/>
      <c r="AAL195" s="76"/>
      <c r="AAM195" s="76"/>
      <c r="AAN195" s="76"/>
      <c r="AAO195" s="76"/>
      <c r="AAP195" s="76"/>
      <c r="AAQ195" s="76"/>
      <c r="AAR195" s="76"/>
      <c r="AAS195" s="76"/>
      <c r="AAT195" s="76"/>
      <c r="AAU195" s="76"/>
      <c r="AAV195" s="76"/>
      <c r="AAW195" s="76"/>
      <c r="AAX195" s="76"/>
      <c r="AAY195" s="76"/>
      <c r="AAZ195" s="76"/>
      <c r="ABA195" s="76"/>
      <c r="ABB195" s="76"/>
      <c r="ABC195" s="76"/>
      <c r="ABD195" s="76"/>
      <c r="ABE195" s="76"/>
      <c r="ABF195" s="76"/>
      <c r="ABG195" s="76"/>
      <c r="ABH195" s="76"/>
      <c r="ABI195" s="76"/>
      <c r="ABJ195" s="76"/>
      <c r="ABK195" s="76"/>
      <c r="ABL195" s="76"/>
      <c r="ABM195" s="76"/>
      <c r="ABN195" s="76"/>
      <c r="ABO195" s="76"/>
      <c r="ABP195" s="76"/>
      <c r="ABQ195" s="76"/>
      <c r="ABR195" s="76"/>
      <c r="ABS195" s="76"/>
      <c r="ABT195" s="76"/>
      <c r="ABU195" s="76"/>
      <c r="ABV195" s="76"/>
      <c r="ABW195" s="76"/>
      <c r="ABX195" s="76"/>
      <c r="ABY195" s="76"/>
      <c r="ABZ195" s="76"/>
      <c r="ACA195" s="76"/>
      <c r="ACB195" s="76"/>
      <c r="ACC195" s="76"/>
      <c r="ACD195" s="76"/>
      <c r="ACE195" s="76"/>
      <c r="ACF195" s="76"/>
      <c r="ACG195" s="76"/>
      <c r="ACH195" s="76"/>
      <c r="ACI195" s="76"/>
      <c r="ACJ195" s="76"/>
      <c r="ACK195" s="76"/>
      <c r="ACL195" s="76"/>
      <c r="ACM195" s="76"/>
      <c r="ACN195" s="76"/>
      <c r="ACO195" s="76"/>
      <c r="ACP195" s="76"/>
      <c r="ACQ195" s="76"/>
      <c r="ACR195" s="76"/>
      <c r="ACS195" s="76"/>
      <c r="ACT195" s="76"/>
      <c r="ACU195" s="76"/>
      <c r="ACV195" s="76"/>
      <c r="ACW195" s="76"/>
      <c r="ACX195" s="76"/>
      <c r="ACY195" s="76"/>
      <c r="ACZ195" s="76"/>
      <c r="ADA195" s="76"/>
      <c r="ADB195" s="76"/>
      <c r="ADC195" s="76"/>
      <c r="ADD195" s="76"/>
      <c r="ADE195" s="76"/>
      <c r="ADF195" s="76"/>
      <c r="ADG195" s="76"/>
      <c r="ADH195" s="76"/>
      <c r="ADI195" s="76"/>
      <c r="ADJ195" s="76"/>
      <c r="ADK195" s="76"/>
      <c r="ADL195" s="76"/>
      <c r="ADM195" s="76"/>
      <c r="ADN195" s="76"/>
      <c r="ADO195" s="76"/>
      <c r="ADP195" s="76"/>
      <c r="ADQ195" s="76"/>
      <c r="ADR195" s="76"/>
      <c r="ADS195" s="76"/>
      <c r="ADT195" s="76"/>
      <c r="ADU195" s="76"/>
      <c r="ADV195" s="76"/>
      <c r="ADW195" s="76"/>
      <c r="ADX195" s="76"/>
      <c r="ADY195" s="76"/>
      <c r="ADZ195" s="76"/>
      <c r="AEA195" s="76"/>
      <c r="AEB195" s="76"/>
      <c r="AEC195" s="76"/>
      <c r="AED195" s="76"/>
      <c r="AEE195" s="76"/>
      <c r="AEF195" s="76"/>
      <c r="AEG195" s="76"/>
      <c r="AEH195" s="76"/>
      <c r="AEI195" s="76"/>
      <c r="AEJ195" s="76"/>
      <c r="AEK195" s="76"/>
      <c r="AEL195" s="76"/>
      <c r="AEM195" s="76"/>
      <c r="AEN195" s="76"/>
      <c r="AEO195" s="76"/>
      <c r="AEP195" s="76"/>
      <c r="AEQ195" s="76"/>
      <c r="AER195" s="76"/>
      <c r="AES195" s="76"/>
      <c r="AET195" s="76"/>
      <c r="AEU195" s="76"/>
      <c r="AEV195" s="76"/>
      <c r="AEW195" s="76"/>
      <c r="AEX195" s="76"/>
      <c r="AEY195" s="76"/>
      <c r="AEZ195" s="76"/>
      <c r="AFA195" s="76"/>
      <c r="AFB195" s="76"/>
      <c r="AFC195" s="76"/>
      <c r="AFD195" s="76"/>
      <c r="AFE195" s="76"/>
      <c r="AFF195" s="76"/>
      <c r="AFG195" s="76"/>
      <c r="AFH195" s="76"/>
      <c r="AFI195" s="76"/>
      <c r="AFJ195" s="76"/>
      <c r="AFK195" s="76"/>
      <c r="AFL195" s="76"/>
      <c r="AFM195" s="76"/>
      <c r="AFN195" s="76"/>
      <c r="AFO195" s="76"/>
      <c r="AFP195" s="76"/>
      <c r="AFQ195" s="76"/>
      <c r="AFR195" s="76"/>
      <c r="AFS195" s="76"/>
      <c r="AFT195" s="76"/>
      <c r="AFU195" s="76"/>
      <c r="AFV195" s="76"/>
      <c r="AFW195" s="76"/>
      <c r="AFX195" s="76"/>
      <c r="AFY195" s="76"/>
      <c r="AFZ195" s="76"/>
      <c r="AGA195" s="76"/>
      <c r="AGB195" s="76"/>
      <c r="AGC195" s="76"/>
      <c r="AGD195" s="76"/>
      <c r="AGE195" s="76"/>
      <c r="AGF195" s="76"/>
      <c r="AGG195" s="76"/>
      <c r="AGH195" s="76"/>
      <c r="AGI195" s="76"/>
      <c r="AGJ195" s="76"/>
      <c r="AGK195" s="76"/>
      <c r="AGL195" s="76"/>
      <c r="AGM195" s="76"/>
      <c r="AGN195" s="76"/>
      <c r="AGO195" s="76"/>
      <c r="AGP195" s="76"/>
      <c r="AGQ195" s="76"/>
      <c r="AGR195" s="76"/>
      <c r="AGS195" s="76"/>
      <c r="AGT195" s="76"/>
      <c r="AGU195" s="76"/>
      <c r="AGV195" s="76"/>
      <c r="AGW195" s="76"/>
      <c r="AGX195" s="76"/>
      <c r="AGY195" s="76"/>
      <c r="AGZ195" s="76"/>
      <c r="AHA195" s="76"/>
      <c r="AHB195" s="76"/>
      <c r="AHC195" s="76"/>
      <c r="AHD195" s="76"/>
      <c r="AHE195" s="76"/>
      <c r="AHF195" s="76"/>
      <c r="AHG195" s="76"/>
      <c r="AHH195" s="76"/>
      <c r="AHI195" s="76"/>
      <c r="AHJ195" s="76"/>
      <c r="AHK195" s="76"/>
      <c r="AHL195" s="76"/>
      <c r="AHM195" s="76"/>
      <c r="AHN195" s="76"/>
      <c r="AHO195" s="76"/>
      <c r="AHP195" s="76"/>
      <c r="AHQ195" s="76"/>
      <c r="AHR195" s="76"/>
      <c r="AHS195" s="76"/>
      <c r="AHT195" s="76"/>
      <c r="AHU195" s="76"/>
      <c r="AHV195" s="76"/>
      <c r="AHW195" s="76"/>
      <c r="AHX195" s="76"/>
      <c r="AHY195" s="76"/>
      <c r="AHZ195" s="76"/>
      <c r="AIA195" s="76"/>
      <c r="AIB195" s="76"/>
      <c r="AIC195" s="76"/>
      <c r="AID195" s="76"/>
      <c r="AIE195" s="76"/>
      <c r="AIF195" s="76"/>
      <c r="AIG195" s="76"/>
      <c r="AIH195" s="76"/>
      <c r="AII195" s="76"/>
      <c r="AIJ195" s="76"/>
      <c r="AIK195" s="76"/>
      <c r="AIL195" s="76"/>
      <c r="AIM195" s="76"/>
      <c r="AIN195" s="76"/>
      <c r="AIO195" s="76"/>
      <c r="AIP195" s="76"/>
      <c r="AIQ195" s="76"/>
      <c r="AIR195" s="76"/>
      <c r="AIS195" s="76"/>
      <c r="AIT195" s="76"/>
      <c r="AIU195" s="76"/>
      <c r="AIV195" s="76"/>
      <c r="AIW195" s="76"/>
      <c r="AIX195" s="76"/>
      <c r="AIY195" s="76"/>
      <c r="AIZ195" s="76"/>
      <c r="AJA195" s="76"/>
      <c r="AJB195" s="76"/>
      <c r="AJC195" s="76"/>
      <c r="AJD195" s="76"/>
      <c r="AJE195" s="76"/>
      <c r="AJF195" s="76"/>
      <c r="AJG195" s="76"/>
      <c r="AJH195" s="76"/>
      <c r="AJI195" s="76"/>
      <c r="AJJ195" s="76"/>
      <c r="AJK195" s="76"/>
      <c r="AJL195" s="76"/>
      <c r="AJM195" s="76"/>
      <c r="AJN195" s="76"/>
      <c r="AJO195" s="76"/>
      <c r="AJP195" s="76"/>
      <c r="AJQ195" s="76"/>
      <c r="AJR195" s="76"/>
      <c r="AJS195" s="76"/>
      <c r="AJT195" s="76"/>
      <c r="AJU195" s="76"/>
      <c r="AJV195" s="76"/>
      <c r="AJW195" s="76"/>
      <c r="AJX195" s="76"/>
      <c r="AJY195" s="76"/>
      <c r="AJZ195" s="76"/>
      <c r="AKA195" s="76"/>
      <c r="AKB195" s="76"/>
      <c r="AKC195" s="76"/>
      <c r="AKD195" s="76"/>
      <c r="AKE195" s="76"/>
      <c r="AKF195" s="76"/>
      <c r="AKG195" s="76"/>
      <c r="AKH195" s="76"/>
      <c r="AKI195" s="76"/>
      <c r="AKJ195" s="76"/>
      <c r="AKK195" s="76"/>
      <c r="AKL195" s="76"/>
      <c r="AKM195" s="76"/>
      <c r="AKN195" s="76"/>
      <c r="AKO195" s="76"/>
      <c r="AKP195" s="76"/>
      <c r="AKQ195" s="76"/>
      <c r="AKR195" s="76"/>
      <c r="AKS195" s="76"/>
      <c r="AKT195" s="76"/>
      <c r="AKU195" s="76"/>
      <c r="AKV195" s="76"/>
      <c r="AKW195" s="76"/>
      <c r="AKX195" s="76"/>
      <c r="AKY195" s="76"/>
      <c r="AKZ195" s="76"/>
      <c r="ALA195" s="76"/>
      <c r="ALB195" s="76"/>
      <c r="ALC195" s="76"/>
      <c r="ALD195" s="76"/>
      <c r="ALE195" s="76"/>
      <c r="ALF195" s="76"/>
      <c r="ALG195" s="76"/>
      <c r="ALH195" s="76"/>
      <c r="ALI195" s="76"/>
      <c r="ALJ195" s="76"/>
      <c r="ALK195" s="76"/>
      <c r="ALL195" s="76"/>
      <c r="ALM195" s="76"/>
      <c r="ALN195" s="76"/>
      <c r="ALO195" s="76"/>
      <c r="ALP195" s="76"/>
      <c r="ALQ195" s="76"/>
      <c r="ALR195" s="76"/>
      <c r="ALS195" s="76"/>
      <c r="ALT195" s="76"/>
      <c r="ALU195" s="76"/>
      <c r="ALV195" s="76"/>
      <c r="ALW195" s="76"/>
      <c r="ALX195" s="76"/>
      <c r="ALY195" s="76"/>
      <c r="ALZ195" s="76"/>
      <c r="AMA195" s="76"/>
      <c r="AMB195" s="76"/>
      <c r="AMC195" s="76"/>
      <c r="AMD195" s="76"/>
      <c r="AME195" s="76"/>
    </row>
    <row r="196" spans="1:1019" s="77" customFormat="1">
      <c r="A196" s="49" t="s">
        <v>229</v>
      </c>
      <c r="B196" s="49"/>
      <c r="C196" s="49"/>
      <c r="D196" s="50" t="s">
        <v>106</v>
      </c>
      <c r="E196" s="49"/>
      <c r="F196" s="62"/>
      <c r="G196" s="51"/>
      <c r="H196" s="51"/>
      <c r="I196" s="51"/>
      <c r="J196" s="51">
        <f>SUM(J197:J201)</f>
        <v>4779544.6499999994</v>
      </c>
      <c r="K196" s="76"/>
      <c r="L196" s="76"/>
      <c r="M196" s="76"/>
      <c r="N196" s="76"/>
      <c r="O196" s="76"/>
      <c r="P196" s="76"/>
      <c r="Q196" s="76"/>
      <c r="R196" s="76"/>
      <c r="S196" s="76"/>
      <c r="T196" s="76"/>
      <c r="U196" s="76"/>
      <c r="V196" s="76"/>
      <c r="W196" s="76"/>
      <c r="X196" s="76"/>
      <c r="Y196" s="76"/>
      <c r="Z196" s="76"/>
      <c r="AA196" s="76"/>
      <c r="AB196" s="76"/>
      <c r="AC196" s="76"/>
      <c r="AD196" s="76"/>
      <c r="AE196" s="76"/>
      <c r="AF196" s="76"/>
      <c r="AG196" s="76"/>
      <c r="AH196" s="76"/>
      <c r="AI196" s="76"/>
      <c r="AJ196" s="76"/>
      <c r="AK196" s="76"/>
      <c r="AL196" s="76"/>
      <c r="AM196" s="76"/>
      <c r="AN196" s="76"/>
      <c r="AO196" s="76"/>
      <c r="AP196" s="76"/>
      <c r="AQ196" s="76"/>
      <c r="AR196" s="76"/>
      <c r="AS196" s="76"/>
      <c r="AT196" s="76"/>
      <c r="AU196" s="76"/>
      <c r="AV196" s="76"/>
      <c r="AW196" s="76"/>
      <c r="AX196" s="76"/>
      <c r="AY196" s="76"/>
      <c r="AZ196" s="76"/>
      <c r="BA196" s="76"/>
      <c r="BB196" s="76"/>
      <c r="BC196" s="76"/>
      <c r="BD196" s="76"/>
      <c r="BE196" s="76"/>
      <c r="BF196" s="76"/>
      <c r="BG196" s="76"/>
      <c r="BH196" s="76"/>
      <c r="BI196" s="76"/>
      <c r="BJ196" s="76"/>
      <c r="BK196" s="76"/>
      <c r="BL196" s="76"/>
      <c r="BM196" s="76"/>
      <c r="BN196" s="76"/>
      <c r="BO196" s="76"/>
      <c r="BP196" s="76"/>
      <c r="BQ196" s="76"/>
      <c r="BR196" s="76"/>
      <c r="BS196" s="76"/>
      <c r="BT196" s="76"/>
      <c r="BU196" s="76"/>
      <c r="BV196" s="76"/>
      <c r="BW196" s="76"/>
      <c r="BX196" s="76"/>
      <c r="BY196" s="76"/>
      <c r="BZ196" s="76"/>
      <c r="CA196" s="76"/>
      <c r="CB196" s="76"/>
      <c r="CC196" s="76"/>
      <c r="CD196" s="76"/>
      <c r="CE196" s="76"/>
      <c r="CF196" s="76"/>
      <c r="CG196" s="76"/>
      <c r="CH196" s="76"/>
      <c r="CI196" s="76"/>
      <c r="CJ196" s="76"/>
      <c r="CK196" s="76"/>
      <c r="CL196" s="76"/>
      <c r="CM196" s="76"/>
      <c r="CN196" s="76"/>
      <c r="CO196" s="76"/>
      <c r="CP196" s="76"/>
      <c r="CQ196" s="76"/>
      <c r="CR196" s="76"/>
      <c r="CS196" s="76"/>
      <c r="CT196" s="76"/>
      <c r="CU196" s="76"/>
      <c r="CV196" s="76"/>
      <c r="CW196" s="76"/>
      <c r="CX196" s="76"/>
      <c r="CY196" s="76"/>
      <c r="CZ196" s="76"/>
      <c r="DA196" s="76"/>
      <c r="DB196" s="76"/>
      <c r="DC196" s="76"/>
      <c r="DD196" s="76"/>
      <c r="DE196" s="76"/>
      <c r="DF196" s="76"/>
      <c r="DG196" s="76"/>
      <c r="DH196" s="76"/>
      <c r="DI196" s="76"/>
      <c r="DJ196" s="76"/>
      <c r="DK196" s="76"/>
      <c r="DL196" s="76"/>
      <c r="DM196" s="76"/>
      <c r="DN196" s="76"/>
      <c r="DO196" s="76"/>
      <c r="DP196" s="76"/>
      <c r="DQ196" s="76"/>
      <c r="DR196" s="76"/>
      <c r="DS196" s="76"/>
      <c r="DT196" s="76"/>
      <c r="DU196" s="76"/>
      <c r="DV196" s="76"/>
      <c r="DW196" s="76"/>
      <c r="DX196" s="76"/>
      <c r="DY196" s="76"/>
      <c r="DZ196" s="76"/>
      <c r="EA196" s="76"/>
      <c r="EB196" s="76"/>
      <c r="EC196" s="76"/>
      <c r="ED196" s="76"/>
      <c r="EE196" s="76"/>
      <c r="EF196" s="76"/>
      <c r="EG196" s="76"/>
      <c r="EH196" s="76"/>
      <c r="EI196" s="76"/>
      <c r="EJ196" s="76"/>
      <c r="EK196" s="76"/>
      <c r="EL196" s="76"/>
      <c r="EM196" s="76"/>
      <c r="EN196" s="76"/>
      <c r="EO196" s="76"/>
      <c r="EP196" s="76"/>
      <c r="EQ196" s="76"/>
      <c r="ER196" s="76"/>
      <c r="ES196" s="76"/>
      <c r="ET196" s="76"/>
      <c r="EU196" s="76"/>
      <c r="EV196" s="76"/>
      <c r="EW196" s="76"/>
      <c r="EX196" s="76"/>
      <c r="EY196" s="76"/>
      <c r="EZ196" s="76"/>
      <c r="FA196" s="76"/>
      <c r="FB196" s="76"/>
      <c r="FC196" s="76"/>
      <c r="FD196" s="76"/>
      <c r="FE196" s="76"/>
      <c r="FF196" s="76"/>
      <c r="FG196" s="76"/>
      <c r="FH196" s="76"/>
      <c r="FI196" s="76"/>
      <c r="FJ196" s="76"/>
      <c r="FK196" s="76"/>
      <c r="FL196" s="76"/>
      <c r="FM196" s="76"/>
      <c r="FN196" s="76"/>
      <c r="FO196" s="76"/>
      <c r="FP196" s="76"/>
      <c r="FQ196" s="76"/>
      <c r="FR196" s="76"/>
      <c r="FS196" s="76"/>
      <c r="FT196" s="76"/>
      <c r="FU196" s="76"/>
      <c r="FV196" s="76"/>
      <c r="FW196" s="76"/>
      <c r="FX196" s="76"/>
      <c r="FY196" s="76"/>
      <c r="FZ196" s="76"/>
      <c r="GA196" s="76"/>
      <c r="GB196" s="76"/>
      <c r="GC196" s="76"/>
      <c r="GD196" s="76"/>
      <c r="GE196" s="76"/>
      <c r="GF196" s="76"/>
      <c r="GG196" s="76"/>
      <c r="GH196" s="76"/>
      <c r="GI196" s="76"/>
      <c r="GJ196" s="76"/>
      <c r="GK196" s="76"/>
      <c r="GL196" s="76"/>
      <c r="GM196" s="76"/>
      <c r="GN196" s="76"/>
      <c r="GO196" s="76"/>
      <c r="GP196" s="76"/>
      <c r="GQ196" s="76"/>
      <c r="GR196" s="76"/>
      <c r="GS196" s="76"/>
      <c r="GT196" s="76"/>
      <c r="GU196" s="76"/>
      <c r="GV196" s="76"/>
      <c r="GW196" s="76"/>
      <c r="GX196" s="76"/>
      <c r="GY196" s="76"/>
      <c r="GZ196" s="76"/>
      <c r="HA196" s="76"/>
      <c r="HB196" s="76"/>
      <c r="HC196" s="76"/>
      <c r="HD196" s="76"/>
      <c r="HE196" s="76"/>
      <c r="HF196" s="76"/>
      <c r="HG196" s="76"/>
      <c r="HH196" s="76"/>
      <c r="HI196" s="76"/>
      <c r="HJ196" s="76"/>
      <c r="HK196" s="76"/>
      <c r="HL196" s="76"/>
      <c r="HM196" s="76"/>
      <c r="HN196" s="76"/>
      <c r="HO196" s="76"/>
      <c r="HP196" s="76"/>
      <c r="HQ196" s="76"/>
      <c r="HR196" s="76"/>
      <c r="HS196" s="76"/>
      <c r="HT196" s="76"/>
      <c r="HU196" s="76"/>
      <c r="HV196" s="76"/>
      <c r="HW196" s="76"/>
      <c r="HX196" s="76"/>
      <c r="HY196" s="76"/>
      <c r="HZ196" s="76"/>
      <c r="IA196" s="76"/>
      <c r="IB196" s="76"/>
      <c r="IC196" s="76"/>
      <c r="ID196" s="76"/>
      <c r="IE196" s="76"/>
      <c r="IF196" s="76"/>
      <c r="IG196" s="76"/>
      <c r="IH196" s="76"/>
      <c r="II196" s="76"/>
      <c r="IJ196" s="76"/>
      <c r="IK196" s="76"/>
      <c r="IL196" s="76"/>
      <c r="IM196" s="76"/>
      <c r="IN196" s="76"/>
      <c r="IO196" s="76"/>
      <c r="IP196" s="76"/>
      <c r="IQ196" s="76"/>
      <c r="IR196" s="76"/>
      <c r="IS196" s="76"/>
      <c r="IT196" s="76"/>
      <c r="IU196" s="76"/>
      <c r="IV196" s="76"/>
      <c r="IW196" s="76"/>
      <c r="IX196" s="76"/>
      <c r="IY196" s="76"/>
      <c r="IZ196" s="76"/>
      <c r="JA196" s="76"/>
      <c r="JB196" s="76"/>
      <c r="JC196" s="76"/>
      <c r="JD196" s="76"/>
      <c r="JE196" s="76"/>
      <c r="JF196" s="76"/>
      <c r="JG196" s="76"/>
      <c r="JH196" s="76"/>
      <c r="JI196" s="76"/>
      <c r="JJ196" s="76"/>
      <c r="JK196" s="76"/>
      <c r="JL196" s="76"/>
      <c r="JM196" s="76"/>
      <c r="JN196" s="76"/>
      <c r="JO196" s="76"/>
      <c r="JP196" s="76"/>
      <c r="JQ196" s="76"/>
      <c r="JR196" s="76"/>
      <c r="JS196" s="76"/>
      <c r="JT196" s="76"/>
      <c r="JU196" s="76"/>
      <c r="JV196" s="76"/>
      <c r="JW196" s="76"/>
      <c r="JX196" s="76"/>
      <c r="JY196" s="76"/>
      <c r="JZ196" s="76"/>
      <c r="KA196" s="76"/>
      <c r="KB196" s="76"/>
      <c r="KC196" s="76"/>
      <c r="KD196" s="76"/>
      <c r="KE196" s="76"/>
      <c r="KF196" s="76"/>
      <c r="KG196" s="76"/>
      <c r="KH196" s="76"/>
      <c r="KI196" s="76"/>
      <c r="KJ196" s="76"/>
      <c r="KK196" s="76"/>
      <c r="KL196" s="76"/>
      <c r="KM196" s="76"/>
      <c r="KN196" s="76"/>
      <c r="KO196" s="76"/>
      <c r="KP196" s="76"/>
      <c r="KQ196" s="76"/>
      <c r="KR196" s="76"/>
      <c r="KS196" s="76"/>
      <c r="KT196" s="76"/>
      <c r="KU196" s="76"/>
      <c r="KV196" s="76"/>
      <c r="KW196" s="76"/>
      <c r="KX196" s="76"/>
      <c r="KY196" s="76"/>
      <c r="KZ196" s="76"/>
      <c r="LA196" s="76"/>
      <c r="LB196" s="76"/>
      <c r="LC196" s="76"/>
      <c r="LD196" s="76"/>
      <c r="LE196" s="76"/>
      <c r="LF196" s="76"/>
      <c r="LG196" s="76"/>
      <c r="LH196" s="76"/>
      <c r="LI196" s="76"/>
      <c r="LJ196" s="76"/>
      <c r="LK196" s="76"/>
      <c r="LL196" s="76"/>
      <c r="LM196" s="76"/>
      <c r="LN196" s="76"/>
      <c r="LO196" s="76"/>
      <c r="LP196" s="76"/>
      <c r="LQ196" s="76"/>
      <c r="LR196" s="76"/>
      <c r="LS196" s="76"/>
      <c r="LT196" s="76"/>
      <c r="LU196" s="76"/>
      <c r="LV196" s="76"/>
      <c r="LW196" s="76"/>
      <c r="LX196" s="76"/>
      <c r="LY196" s="76"/>
      <c r="LZ196" s="76"/>
      <c r="MA196" s="76"/>
      <c r="MB196" s="76"/>
      <c r="MC196" s="76"/>
      <c r="MD196" s="76"/>
      <c r="ME196" s="76"/>
      <c r="MF196" s="76"/>
      <c r="MG196" s="76"/>
      <c r="MH196" s="76"/>
      <c r="MI196" s="76"/>
      <c r="MJ196" s="76"/>
      <c r="MK196" s="76"/>
      <c r="ML196" s="76"/>
      <c r="MM196" s="76"/>
      <c r="MN196" s="76"/>
      <c r="MO196" s="76"/>
      <c r="MP196" s="76"/>
      <c r="MQ196" s="76"/>
      <c r="MR196" s="76"/>
      <c r="MS196" s="76"/>
      <c r="MT196" s="76"/>
      <c r="MU196" s="76"/>
      <c r="MV196" s="76"/>
      <c r="MW196" s="76"/>
      <c r="MX196" s="76"/>
      <c r="MY196" s="76"/>
      <c r="MZ196" s="76"/>
      <c r="NA196" s="76"/>
      <c r="NB196" s="76"/>
      <c r="NC196" s="76"/>
      <c r="ND196" s="76"/>
      <c r="NE196" s="76"/>
      <c r="NF196" s="76"/>
      <c r="NG196" s="76"/>
      <c r="NH196" s="76"/>
      <c r="NI196" s="76"/>
      <c r="NJ196" s="76"/>
      <c r="NK196" s="76"/>
      <c r="NL196" s="76"/>
      <c r="NM196" s="76"/>
      <c r="NN196" s="76"/>
      <c r="NO196" s="76"/>
      <c r="NP196" s="76"/>
      <c r="NQ196" s="76"/>
      <c r="NR196" s="76"/>
      <c r="NS196" s="76"/>
      <c r="NT196" s="76"/>
      <c r="NU196" s="76"/>
      <c r="NV196" s="76"/>
      <c r="NW196" s="76"/>
      <c r="NX196" s="76"/>
      <c r="NY196" s="76"/>
      <c r="NZ196" s="76"/>
      <c r="OA196" s="76"/>
      <c r="OB196" s="76"/>
      <c r="OC196" s="76"/>
      <c r="OD196" s="76"/>
      <c r="OE196" s="76"/>
      <c r="OF196" s="76"/>
      <c r="OG196" s="76"/>
      <c r="OH196" s="76"/>
      <c r="OI196" s="76"/>
      <c r="OJ196" s="76"/>
      <c r="OK196" s="76"/>
      <c r="OL196" s="76"/>
      <c r="OM196" s="76"/>
      <c r="ON196" s="76"/>
      <c r="OO196" s="76"/>
      <c r="OP196" s="76"/>
      <c r="OQ196" s="76"/>
      <c r="OR196" s="76"/>
      <c r="OS196" s="76"/>
      <c r="OT196" s="76"/>
      <c r="OU196" s="76"/>
      <c r="OV196" s="76"/>
      <c r="OW196" s="76"/>
      <c r="OX196" s="76"/>
      <c r="OY196" s="76"/>
      <c r="OZ196" s="76"/>
      <c r="PA196" s="76"/>
      <c r="PB196" s="76"/>
      <c r="PC196" s="76"/>
      <c r="PD196" s="76"/>
      <c r="PE196" s="76"/>
      <c r="PF196" s="76"/>
      <c r="PG196" s="76"/>
      <c r="PH196" s="76"/>
      <c r="PI196" s="76"/>
      <c r="PJ196" s="76"/>
      <c r="PK196" s="76"/>
      <c r="PL196" s="76"/>
      <c r="PM196" s="76"/>
      <c r="PN196" s="76"/>
      <c r="PO196" s="76"/>
      <c r="PP196" s="76"/>
      <c r="PQ196" s="76"/>
      <c r="PR196" s="76"/>
      <c r="PS196" s="76"/>
      <c r="PT196" s="76"/>
      <c r="PU196" s="76"/>
      <c r="PV196" s="76"/>
      <c r="PW196" s="76"/>
      <c r="PX196" s="76"/>
      <c r="PY196" s="76"/>
      <c r="PZ196" s="76"/>
      <c r="QA196" s="76"/>
      <c r="QB196" s="76"/>
      <c r="QC196" s="76"/>
      <c r="QD196" s="76"/>
      <c r="QE196" s="76"/>
      <c r="QF196" s="76"/>
      <c r="QG196" s="76"/>
      <c r="QH196" s="76"/>
      <c r="QI196" s="76"/>
      <c r="QJ196" s="76"/>
      <c r="QK196" s="76"/>
      <c r="QL196" s="76"/>
      <c r="QM196" s="76"/>
      <c r="QN196" s="76"/>
      <c r="QO196" s="76"/>
      <c r="QP196" s="76"/>
      <c r="QQ196" s="76"/>
      <c r="QR196" s="76"/>
      <c r="QS196" s="76"/>
      <c r="QT196" s="76"/>
      <c r="QU196" s="76"/>
      <c r="QV196" s="76"/>
      <c r="QW196" s="76"/>
      <c r="QX196" s="76"/>
      <c r="QY196" s="76"/>
      <c r="QZ196" s="76"/>
      <c r="RA196" s="76"/>
      <c r="RB196" s="76"/>
      <c r="RC196" s="76"/>
      <c r="RD196" s="76"/>
      <c r="RE196" s="76"/>
      <c r="RF196" s="76"/>
      <c r="RG196" s="76"/>
      <c r="RH196" s="76"/>
      <c r="RI196" s="76"/>
      <c r="RJ196" s="76"/>
      <c r="RK196" s="76"/>
      <c r="RL196" s="76"/>
      <c r="RM196" s="76"/>
      <c r="RN196" s="76"/>
      <c r="RO196" s="76"/>
      <c r="RP196" s="76"/>
      <c r="RQ196" s="76"/>
      <c r="RR196" s="76"/>
      <c r="RS196" s="76"/>
      <c r="RT196" s="76"/>
      <c r="RU196" s="76"/>
      <c r="RV196" s="76"/>
      <c r="RW196" s="76"/>
      <c r="RX196" s="76"/>
      <c r="RY196" s="76"/>
      <c r="RZ196" s="76"/>
      <c r="SA196" s="76"/>
      <c r="SB196" s="76"/>
      <c r="SC196" s="76"/>
      <c r="SD196" s="76"/>
      <c r="SE196" s="76"/>
      <c r="SF196" s="76"/>
      <c r="SG196" s="76"/>
      <c r="SH196" s="76"/>
      <c r="SI196" s="76"/>
      <c r="SJ196" s="76"/>
      <c r="SK196" s="76"/>
      <c r="SL196" s="76"/>
      <c r="SM196" s="76"/>
      <c r="SN196" s="76"/>
      <c r="SO196" s="76"/>
      <c r="SP196" s="76"/>
      <c r="SQ196" s="76"/>
      <c r="SR196" s="76"/>
      <c r="SS196" s="76"/>
      <c r="ST196" s="76"/>
      <c r="SU196" s="76"/>
      <c r="SV196" s="76"/>
      <c r="SW196" s="76"/>
      <c r="SX196" s="76"/>
      <c r="SY196" s="76"/>
      <c r="SZ196" s="76"/>
      <c r="TA196" s="76"/>
      <c r="TB196" s="76"/>
      <c r="TC196" s="76"/>
      <c r="TD196" s="76"/>
      <c r="TE196" s="76"/>
      <c r="TF196" s="76"/>
      <c r="TG196" s="76"/>
      <c r="TH196" s="76"/>
      <c r="TI196" s="76"/>
      <c r="TJ196" s="76"/>
      <c r="TK196" s="76"/>
      <c r="TL196" s="76"/>
      <c r="TM196" s="76"/>
      <c r="TN196" s="76"/>
      <c r="TO196" s="76"/>
      <c r="TP196" s="76"/>
      <c r="TQ196" s="76"/>
      <c r="TR196" s="76"/>
      <c r="TS196" s="76"/>
      <c r="TT196" s="76"/>
      <c r="TU196" s="76"/>
      <c r="TV196" s="76"/>
      <c r="TW196" s="76"/>
      <c r="TX196" s="76"/>
      <c r="TY196" s="76"/>
      <c r="TZ196" s="76"/>
      <c r="UA196" s="76"/>
      <c r="UB196" s="76"/>
      <c r="UC196" s="76"/>
      <c r="UD196" s="76"/>
      <c r="UE196" s="76"/>
      <c r="UF196" s="76"/>
      <c r="UG196" s="76"/>
      <c r="UH196" s="76"/>
      <c r="UI196" s="76"/>
      <c r="UJ196" s="76"/>
      <c r="UK196" s="76"/>
      <c r="UL196" s="76"/>
      <c r="UM196" s="76"/>
      <c r="UN196" s="76"/>
      <c r="UO196" s="76"/>
      <c r="UP196" s="76"/>
      <c r="UQ196" s="76"/>
      <c r="UR196" s="76"/>
      <c r="US196" s="76"/>
      <c r="UT196" s="76"/>
      <c r="UU196" s="76"/>
      <c r="UV196" s="76"/>
      <c r="UW196" s="76"/>
      <c r="UX196" s="76"/>
      <c r="UY196" s="76"/>
      <c r="UZ196" s="76"/>
      <c r="VA196" s="76"/>
      <c r="VB196" s="76"/>
      <c r="VC196" s="76"/>
      <c r="VD196" s="76"/>
      <c r="VE196" s="76"/>
      <c r="VF196" s="76"/>
      <c r="VG196" s="76"/>
      <c r="VH196" s="76"/>
      <c r="VI196" s="76"/>
      <c r="VJ196" s="76"/>
      <c r="VK196" s="76"/>
      <c r="VL196" s="76"/>
      <c r="VM196" s="76"/>
      <c r="VN196" s="76"/>
      <c r="VO196" s="76"/>
      <c r="VP196" s="76"/>
      <c r="VQ196" s="76"/>
      <c r="VR196" s="76"/>
      <c r="VS196" s="76"/>
      <c r="VT196" s="76"/>
      <c r="VU196" s="76"/>
      <c r="VV196" s="76"/>
      <c r="VW196" s="76"/>
      <c r="VX196" s="76"/>
      <c r="VY196" s="76"/>
      <c r="VZ196" s="76"/>
      <c r="WA196" s="76"/>
      <c r="WB196" s="76"/>
      <c r="WC196" s="76"/>
      <c r="WD196" s="76"/>
      <c r="WE196" s="76"/>
      <c r="WF196" s="76"/>
      <c r="WG196" s="76"/>
      <c r="WH196" s="76"/>
      <c r="WI196" s="76"/>
      <c r="WJ196" s="76"/>
      <c r="WK196" s="76"/>
      <c r="WL196" s="76"/>
      <c r="WM196" s="76"/>
      <c r="WN196" s="76"/>
      <c r="WO196" s="76"/>
      <c r="WP196" s="76"/>
      <c r="WQ196" s="76"/>
      <c r="WR196" s="76"/>
      <c r="WS196" s="76"/>
      <c r="WT196" s="76"/>
      <c r="WU196" s="76"/>
      <c r="WV196" s="76"/>
      <c r="WW196" s="76"/>
      <c r="WX196" s="76"/>
      <c r="WY196" s="76"/>
      <c r="WZ196" s="76"/>
      <c r="XA196" s="76"/>
      <c r="XB196" s="76"/>
      <c r="XC196" s="76"/>
      <c r="XD196" s="76"/>
      <c r="XE196" s="76"/>
      <c r="XF196" s="76"/>
      <c r="XG196" s="76"/>
      <c r="XH196" s="76"/>
      <c r="XI196" s="76"/>
      <c r="XJ196" s="76"/>
      <c r="XK196" s="76"/>
      <c r="XL196" s="76"/>
      <c r="XM196" s="76"/>
      <c r="XN196" s="76"/>
      <c r="XO196" s="76"/>
      <c r="XP196" s="76"/>
      <c r="XQ196" s="76"/>
      <c r="XR196" s="76"/>
      <c r="XS196" s="76"/>
      <c r="XT196" s="76"/>
      <c r="XU196" s="76"/>
      <c r="XV196" s="76"/>
      <c r="XW196" s="76"/>
      <c r="XX196" s="76"/>
      <c r="XY196" s="76"/>
      <c r="XZ196" s="76"/>
      <c r="YA196" s="76"/>
      <c r="YB196" s="76"/>
      <c r="YC196" s="76"/>
      <c r="YD196" s="76"/>
      <c r="YE196" s="76"/>
      <c r="YF196" s="76"/>
      <c r="YG196" s="76"/>
      <c r="YH196" s="76"/>
      <c r="YI196" s="76"/>
      <c r="YJ196" s="76"/>
      <c r="YK196" s="76"/>
      <c r="YL196" s="76"/>
      <c r="YM196" s="76"/>
      <c r="YN196" s="76"/>
      <c r="YO196" s="76"/>
      <c r="YP196" s="76"/>
      <c r="YQ196" s="76"/>
      <c r="YR196" s="76"/>
      <c r="YS196" s="76"/>
      <c r="YT196" s="76"/>
      <c r="YU196" s="76"/>
      <c r="YV196" s="76"/>
      <c r="YW196" s="76"/>
      <c r="YX196" s="76"/>
      <c r="YY196" s="76"/>
      <c r="YZ196" s="76"/>
      <c r="ZA196" s="76"/>
      <c r="ZB196" s="76"/>
      <c r="ZC196" s="76"/>
      <c r="ZD196" s="76"/>
      <c r="ZE196" s="76"/>
      <c r="ZF196" s="76"/>
      <c r="ZG196" s="76"/>
      <c r="ZH196" s="76"/>
      <c r="ZI196" s="76"/>
      <c r="ZJ196" s="76"/>
      <c r="ZK196" s="76"/>
      <c r="ZL196" s="76"/>
      <c r="ZM196" s="76"/>
      <c r="ZN196" s="76"/>
      <c r="ZO196" s="76"/>
      <c r="ZP196" s="76"/>
      <c r="ZQ196" s="76"/>
      <c r="ZR196" s="76"/>
      <c r="ZS196" s="76"/>
      <c r="ZT196" s="76"/>
      <c r="ZU196" s="76"/>
      <c r="ZV196" s="76"/>
      <c r="ZW196" s="76"/>
      <c r="ZX196" s="76"/>
      <c r="ZY196" s="76"/>
      <c r="ZZ196" s="76"/>
      <c r="AAA196" s="76"/>
      <c r="AAB196" s="76"/>
      <c r="AAC196" s="76"/>
      <c r="AAD196" s="76"/>
      <c r="AAE196" s="76"/>
      <c r="AAF196" s="76"/>
      <c r="AAG196" s="76"/>
      <c r="AAH196" s="76"/>
      <c r="AAI196" s="76"/>
      <c r="AAJ196" s="76"/>
      <c r="AAK196" s="76"/>
      <c r="AAL196" s="76"/>
      <c r="AAM196" s="76"/>
      <c r="AAN196" s="76"/>
      <c r="AAO196" s="76"/>
      <c r="AAP196" s="76"/>
      <c r="AAQ196" s="76"/>
      <c r="AAR196" s="76"/>
      <c r="AAS196" s="76"/>
      <c r="AAT196" s="76"/>
      <c r="AAU196" s="76"/>
      <c r="AAV196" s="76"/>
      <c r="AAW196" s="76"/>
      <c r="AAX196" s="76"/>
      <c r="AAY196" s="76"/>
      <c r="AAZ196" s="76"/>
      <c r="ABA196" s="76"/>
      <c r="ABB196" s="76"/>
      <c r="ABC196" s="76"/>
      <c r="ABD196" s="76"/>
      <c r="ABE196" s="76"/>
      <c r="ABF196" s="76"/>
      <c r="ABG196" s="76"/>
      <c r="ABH196" s="76"/>
      <c r="ABI196" s="76"/>
      <c r="ABJ196" s="76"/>
      <c r="ABK196" s="76"/>
      <c r="ABL196" s="76"/>
      <c r="ABM196" s="76"/>
      <c r="ABN196" s="76"/>
      <c r="ABO196" s="76"/>
      <c r="ABP196" s="76"/>
      <c r="ABQ196" s="76"/>
      <c r="ABR196" s="76"/>
      <c r="ABS196" s="76"/>
      <c r="ABT196" s="76"/>
      <c r="ABU196" s="76"/>
      <c r="ABV196" s="76"/>
      <c r="ABW196" s="76"/>
      <c r="ABX196" s="76"/>
      <c r="ABY196" s="76"/>
      <c r="ABZ196" s="76"/>
      <c r="ACA196" s="76"/>
      <c r="ACB196" s="76"/>
      <c r="ACC196" s="76"/>
      <c r="ACD196" s="76"/>
      <c r="ACE196" s="76"/>
      <c r="ACF196" s="76"/>
      <c r="ACG196" s="76"/>
      <c r="ACH196" s="76"/>
      <c r="ACI196" s="76"/>
      <c r="ACJ196" s="76"/>
      <c r="ACK196" s="76"/>
      <c r="ACL196" s="76"/>
      <c r="ACM196" s="76"/>
      <c r="ACN196" s="76"/>
      <c r="ACO196" s="76"/>
      <c r="ACP196" s="76"/>
      <c r="ACQ196" s="76"/>
      <c r="ACR196" s="76"/>
      <c r="ACS196" s="76"/>
      <c r="ACT196" s="76"/>
      <c r="ACU196" s="76"/>
      <c r="ACV196" s="76"/>
      <c r="ACW196" s="76"/>
      <c r="ACX196" s="76"/>
      <c r="ACY196" s="76"/>
      <c r="ACZ196" s="76"/>
      <c r="ADA196" s="76"/>
      <c r="ADB196" s="76"/>
      <c r="ADC196" s="76"/>
      <c r="ADD196" s="76"/>
      <c r="ADE196" s="76"/>
      <c r="ADF196" s="76"/>
      <c r="ADG196" s="76"/>
      <c r="ADH196" s="76"/>
      <c r="ADI196" s="76"/>
      <c r="ADJ196" s="76"/>
      <c r="ADK196" s="76"/>
      <c r="ADL196" s="76"/>
      <c r="ADM196" s="76"/>
      <c r="ADN196" s="76"/>
      <c r="ADO196" s="76"/>
      <c r="ADP196" s="76"/>
      <c r="ADQ196" s="76"/>
      <c r="ADR196" s="76"/>
      <c r="ADS196" s="76"/>
      <c r="ADT196" s="76"/>
      <c r="ADU196" s="76"/>
      <c r="ADV196" s="76"/>
      <c r="ADW196" s="76"/>
      <c r="ADX196" s="76"/>
      <c r="ADY196" s="76"/>
      <c r="ADZ196" s="76"/>
      <c r="AEA196" s="76"/>
      <c r="AEB196" s="76"/>
      <c r="AEC196" s="76"/>
      <c r="AED196" s="76"/>
      <c r="AEE196" s="76"/>
      <c r="AEF196" s="76"/>
      <c r="AEG196" s="76"/>
      <c r="AEH196" s="76"/>
      <c r="AEI196" s="76"/>
      <c r="AEJ196" s="76"/>
      <c r="AEK196" s="76"/>
      <c r="AEL196" s="76"/>
      <c r="AEM196" s="76"/>
      <c r="AEN196" s="76"/>
      <c r="AEO196" s="76"/>
      <c r="AEP196" s="76"/>
      <c r="AEQ196" s="76"/>
      <c r="AER196" s="76"/>
      <c r="AES196" s="76"/>
      <c r="AET196" s="76"/>
      <c r="AEU196" s="76"/>
      <c r="AEV196" s="76"/>
      <c r="AEW196" s="76"/>
      <c r="AEX196" s="76"/>
      <c r="AEY196" s="76"/>
      <c r="AEZ196" s="76"/>
      <c r="AFA196" s="76"/>
      <c r="AFB196" s="76"/>
      <c r="AFC196" s="76"/>
      <c r="AFD196" s="76"/>
      <c r="AFE196" s="76"/>
      <c r="AFF196" s="76"/>
      <c r="AFG196" s="76"/>
      <c r="AFH196" s="76"/>
      <c r="AFI196" s="76"/>
      <c r="AFJ196" s="76"/>
      <c r="AFK196" s="76"/>
      <c r="AFL196" s="76"/>
      <c r="AFM196" s="76"/>
      <c r="AFN196" s="76"/>
      <c r="AFO196" s="76"/>
      <c r="AFP196" s="76"/>
      <c r="AFQ196" s="76"/>
      <c r="AFR196" s="76"/>
      <c r="AFS196" s="76"/>
      <c r="AFT196" s="76"/>
      <c r="AFU196" s="76"/>
      <c r="AFV196" s="76"/>
      <c r="AFW196" s="76"/>
      <c r="AFX196" s="76"/>
      <c r="AFY196" s="76"/>
      <c r="AFZ196" s="76"/>
      <c r="AGA196" s="76"/>
      <c r="AGB196" s="76"/>
      <c r="AGC196" s="76"/>
      <c r="AGD196" s="76"/>
      <c r="AGE196" s="76"/>
      <c r="AGF196" s="76"/>
      <c r="AGG196" s="76"/>
      <c r="AGH196" s="76"/>
      <c r="AGI196" s="76"/>
      <c r="AGJ196" s="76"/>
      <c r="AGK196" s="76"/>
      <c r="AGL196" s="76"/>
      <c r="AGM196" s="76"/>
      <c r="AGN196" s="76"/>
      <c r="AGO196" s="76"/>
      <c r="AGP196" s="76"/>
      <c r="AGQ196" s="76"/>
      <c r="AGR196" s="76"/>
      <c r="AGS196" s="76"/>
      <c r="AGT196" s="76"/>
      <c r="AGU196" s="76"/>
      <c r="AGV196" s="76"/>
      <c r="AGW196" s="76"/>
      <c r="AGX196" s="76"/>
      <c r="AGY196" s="76"/>
      <c r="AGZ196" s="76"/>
      <c r="AHA196" s="76"/>
      <c r="AHB196" s="76"/>
      <c r="AHC196" s="76"/>
      <c r="AHD196" s="76"/>
      <c r="AHE196" s="76"/>
      <c r="AHF196" s="76"/>
      <c r="AHG196" s="76"/>
      <c r="AHH196" s="76"/>
      <c r="AHI196" s="76"/>
      <c r="AHJ196" s="76"/>
      <c r="AHK196" s="76"/>
      <c r="AHL196" s="76"/>
      <c r="AHM196" s="76"/>
      <c r="AHN196" s="76"/>
      <c r="AHO196" s="76"/>
      <c r="AHP196" s="76"/>
      <c r="AHQ196" s="76"/>
      <c r="AHR196" s="76"/>
      <c r="AHS196" s="76"/>
      <c r="AHT196" s="76"/>
      <c r="AHU196" s="76"/>
      <c r="AHV196" s="76"/>
      <c r="AHW196" s="76"/>
      <c r="AHX196" s="76"/>
      <c r="AHY196" s="76"/>
      <c r="AHZ196" s="76"/>
      <c r="AIA196" s="76"/>
      <c r="AIB196" s="76"/>
      <c r="AIC196" s="76"/>
      <c r="AID196" s="76"/>
      <c r="AIE196" s="76"/>
      <c r="AIF196" s="76"/>
      <c r="AIG196" s="76"/>
      <c r="AIH196" s="76"/>
      <c r="AII196" s="76"/>
      <c r="AIJ196" s="76"/>
      <c r="AIK196" s="76"/>
      <c r="AIL196" s="76"/>
      <c r="AIM196" s="76"/>
      <c r="AIN196" s="76"/>
      <c r="AIO196" s="76"/>
      <c r="AIP196" s="76"/>
      <c r="AIQ196" s="76"/>
      <c r="AIR196" s="76"/>
      <c r="AIS196" s="76"/>
      <c r="AIT196" s="76"/>
      <c r="AIU196" s="76"/>
      <c r="AIV196" s="76"/>
      <c r="AIW196" s="76"/>
      <c r="AIX196" s="76"/>
      <c r="AIY196" s="76"/>
      <c r="AIZ196" s="76"/>
      <c r="AJA196" s="76"/>
      <c r="AJB196" s="76"/>
      <c r="AJC196" s="76"/>
      <c r="AJD196" s="76"/>
      <c r="AJE196" s="76"/>
      <c r="AJF196" s="76"/>
      <c r="AJG196" s="76"/>
      <c r="AJH196" s="76"/>
      <c r="AJI196" s="76"/>
      <c r="AJJ196" s="76"/>
      <c r="AJK196" s="76"/>
      <c r="AJL196" s="76"/>
      <c r="AJM196" s="76"/>
      <c r="AJN196" s="76"/>
      <c r="AJO196" s="76"/>
      <c r="AJP196" s="76"/>
      <c r="AJQ196" s="76"/>
      <c r="AJR196" s="76"/>
      <c r="AJS196" s="76"/>
      <c r="AJT196" s="76"/>
      <c r="AJU196" s="76"/>
      <c r="AJV196" s="76"/>
      <c r="AJW196" s="76"/>
      <c r="AJX196" s="76"/>
      <c r="AJY196" s="76"/>
      <c r="AJZ196" s="76"/>
      <c r="AKA196" s="76"/>
      <c r="AKB196" s="76"/>
      <c r="AKC196" s="76"/>
      <c r="AKD196" s="76"/>
      <c r="AKE196" s="76"/>
      <c r="AKF196" s="76"/>
      <c r="AKG196" s="76"/>
      <c r="AKH196" s="76"/>
      <c r="AKI196" s="76"/>
      <c r="AKJ196" s="76"/>
      <c r="AKK196" s="76"/>
      <c r="AKL196" s="76"/>
      <c r="AKM196" s="76"/>
      <c r="AKN196" s="76"/>
      <c r="AKO196" s="76"/>
      <c r="AKP196" s="76"/>
      <c r="AKQ196" s="76"/>
      <c r="AKR196" s="76"/>
      <c r="AKS196" s="76"/>
      <c r="AKT196" s="76"/>
      <c r="AKU196" s="76"/>
      <c r="AKV196" s="76"/>
      <c r="AKW196" s="76"/>
      <c r="AKX196" s="76"/>
      <c r="AKY196" s="76"/>
      <c r="AKZ196" s="76"/>
      <c r="ALA196" s="76"/>
      <c r="ALB196" s="76"/>
      <c r="ALC196" s="76"/>
      <c r="ALD196" s="76"/>
      <c r="ALE196" s="76"/>
      <c r="ALF196" s="76"/>
      <c r="ALG196" s="76"/>
      <c r="ALH196" s="76"/>
      <c r="ALI196" s="76"/>
      <c r="ALJ196" s="76"/>
      <c r="ALK196" s="76"/>
      <c r="ALL196" s="76"/>
      <c r="ALM196" s="76"/>
      <c r="ALN196" s="76"/>
      <c r="ALO196" s="76"/>
      <c r="ALP196" s="76"/>
      <c r="ALQ196" s="76"/>
      <c r="ALR196" s="76"/>
      <c r="ALS196" s="76"/>
      <c r="ALT196" s="76"/>
      <c r="ALU196" s="76"/>
      <c r="ALV196" s="76"/>
      <c r="ALW196" s="76"/>
      <c r="ALX196" s="76"/>
      <c r="ALY196" s="76"/>
      <c r="ALZ196" s="76"/>
      <c r="AMA196" s="76"/>
      <c r="AMB196" s="76"/>
      <c r="AMC196" s="76"/>
      <c r="AMD196" s="76"/>
      <c r="AME196" s="76"/>
    </row>
    <row r="197" spans="1:1019" s="80" customFormat="1">
      <c r="A197" s="20" t="s">
        <v>230</v>
      </c>
      <c r="B197" s="21" t="s">
        <v>37</v>
      </c>
      <c r="C197" s="21" t="s">
        <v>112</v>
      </c>
      <c r="D197" s="71" t="s">
        <v>108</v>
      </c>
      <c r="E197" s="22" t="s">
        <v>62</v>
      </c>
      <c r="F197" s="59"/>
      <c r="G197" s="23">
        <v>8025.74</v>
      </c>
      <c r="H197" s="69">
        <f t="shared" ref="H197:H201" si="69">$J$7</f>
        <v>0.15</v>
      </c>
      <c r="I197" s="23">
        <f t="shared" ref="I197:I201" si="70">ROUND(((H197+1)*G197),2)</f>
        <v>9229.6</v>
      </c>
      <c r="J197" s="23">
        <f t="shared" ref="J197:J201" si="71">TRUNC((I197*F197),2)</f>
        <v>0</v>
      </c>
      <c r="K197" s="78">
        <f t="shared" ref="K197:K201" si="72">G197*F197</f>
        <v>0</v>
      </c>
      <c r="L197" s="76"/>
      <c r="M197" s="79"/>
      <c r="N197" s="76"/>
      <c r="O197" s="76"/>
      <c r="P197" s="76"/>
      <c r="Q197" s="76"/>
      <c r="R197" s="76"/>
      <c r="S197" s="76"/>
      <c r="T197" s="76"/>
      <c r="U197" s="76"/>
      <c r="V197" s="76"/>
      <c r="W197" s="76"/>
      <c r="X197" s="76"/>
      <c r="Y197" s="76"/>
      <c r="Z197" s="76"/>
      <c r="AA197" s="76"/>
      <c r="AB197" s="76"/>
      <c r="AC197" s="76"/>
      <c r="AD197" s="76"/>
      <c r="AE197" s="76"/>
      <c r="AF197" s="76"/>
      <c r="AG197" s="76"/>
      <c r="AH197" s="76"/>
      <c r="AI197" s="76"/>
      <c r="AJ197" s="76"/>
      <c r="AK197" s="76"/>
      <c r="AL197" s="76"/>
      <c r="AM197" s="76"/>
      <c r="AN197" s="76"/>
      <c r="AO197" s="76"/>
      <c r="AP197" s="76"/>
      <c r="AQ197" s="76"/>
      <c r="AR197" s="76"/>
      <c r="AS197" s="76"/>
      <c r="AT197" s="76"/>
      <c r="AU197" s="76"/>
      <c r="AV197" s="76"/>
      <c r="AW197" s="76"/>
      <c r="AX197" s="76"/>
      <c r="AY197" s="76"/>
      <c r="AZ197" s="76"/>
      <c r="BA197" s="76"/>
      <c r="BB197" s="76"/>
      <c r="BC197" s="76"/>
      <c r="BD197" s="76"/>
      <c r="BE197" s="76"/>
      <c r="BF197" s="76"/>
      <c r="BG197" s="76"/>
      <c r="BH197" s="76"/>
      <c r="BI197" s="76"/>
      <c r="BJ197" s="76"/>
      <c r="BK197" s="76"/>
      <c r="BL197" s="76"/>
      <c r="BM197" s="76"/>
      <c r="BN197" s="76"/>
      <c r="BO197" s="76"/>
      <c r="BP197" s="76"/>
      <c r="BQ197" s="76"/>
      <c r="BR197" s="76"/>
      <c r="BS197" s="76"/>
      <c r="BT197" s="76"/>
      <c r="BU197" s="76"/>
      <c r="BV197" s="76"/>
      <c r="BW197" s="76"/>
      <c r="BX197" s="76"/>
      <c r="BY197" s="76"/>
      <c r="BZ197" s="76"/>
      <c r="CA197" s="76"/>
      <c r="CB197" s="76"/>
      <c r="CC197" s="76"/>
      <c r="CD197" s="76"/>
      <c r="CE197" s="76"/>
      <c r="CF197" s="76"/>
      <c r="CG197" s="76"/>
      <c r="CH197" s="76"/>
      <c r="CI197" s="76"/>
      <c r="CJ197" s="76"/>
      <c r="CK197" s="76"/>
      <c r="CL197" s="76"/>
      <c r="CM197" s="76"/>
      <c r="CN197" s="76"/>
      <c r="CO197" s="76"/>
      <c r="CP197" s="76"/>
      <c r="CQ197" s="76"/>
      <c r="CR197" s="76"/>
      <c r="CS197" s="76"/>
      <c r="CT197" s="76"/>
      <c r="CU197" s="76"/>
      <c r="CV197" s="76"/>
      <c r="CW197" s="76"/>
      <c r="CX197" s="76"/>
      <c r="CY197" s="76"/>
      <c r="CZ197" s="76"/>
      <c r="DA197" s="76"/>
      <c r="DB197" s="76"/>
      <c r="DC197" s="76"/>
      <c r="DD197" s="76"/>
      <c r="DE197" s="76"/>
      <c r="DF197" s="76"/>
      <c r="DG197" s="76"/>
      <c r="DH197" s="76"/>
      <c r="DI197" s="76"/>
      <c r="DJ197" s="76"/>
      <c r="DK197" s="76"/>
      <c r="DL197" s="76"/>
      <c r="DM197" s="76"/>
      <c r="DN197" s="76"/>
      <c r="DO197" s="76"/>
      <c r="DP197" s="76"/>
      <c r="DQ197" s="76"/>
      <c r="DR197" s="76"/>
      <c r="DS197" s="76"/>
      <c r="DT197" s="76"/>
      <c r="DU197" s="76"/>
      <c r="DV197" s="76"/>
      <c r="DW197" s="76"/>
      <c r="DX197" s="76"/>
      <c r="DY197" s="76"/>
      <c r="DZ197" s="76"/>
      <c r="EA197" s="76"/>
      <c r="EB197" s="76"/>
      <c r="EC197" s="76"/>
      <c r="ED197" s="76"/>
      <c r="EE197" s="76"/>
      <c r="EF197" s="76"/>
      <c r="EG197" s="76"/>
      <c r="EH197" s="76"/>
      <c r="EI197" s="76"/>
      <c r="EJ197" s="76"/>
      <c r="EK197" s="76"/>
      <c r="EL197" s="76"/>
      <c r="EM197" s="76"/>
      <c r="EN197" s="76"/>
      <c r="EO197" s="76"/>
      <c r="EP197" s="76"/>
      <c r="EQ197" s="76"/>
      <c r="ER197" s="76"/>
      <c r="ES197" s="76"/>
      <c r="ET197" s="76"/>
      <c r="EU197" s="76"/>
      <c r="EV197" s="76"/>
      <c r="EW197" s="76"/>
      <c r="EX197" s="76"/>
      <c r="EY197" s="76"/>
      <c r="EZ197" s="76"/>
      <c r="FA197" s="76"/>
      <c r="FB197" s="76"/>
      <c r="FC197" s="76"/>
      <c r="FD197" s="76"/>
      <c r="FE197" s="76"/>
      <c r="FF197" s="76"/>
      <c r="FG197" s="76"/>
      <c r="FH197" s="76"/>
      <c r="FI197" s="76"/>
      <c r="FJ197" s="76"/>
      <c r="FK197" s="76"/>
      <c r="FL197" s="76"/>
      <c r="FM197" s="76"/>
      <c r="FN197" s="76"/>
      <c r="FO197" s="76"/>
      <c r="FP197" s="76"/>
      <c r="FQ197" s="76"/>
      <c r="FR197" s="76"/>
      <c r="FS197" s="76"/>
      <c r="FT197" s="76"/>
      <c r="FU197" s="76"/>
      <c r="FV197" s="76"/>
      <c r="FW197" s="76"/>
      <c r="FX197" s="76"/>
      <c r="FY197" s="76"/>
      <c r="FZ197" s="76"/>
      <c r="GA197" s="76"/>
      <c r="GB197" s="76"/>
      <c r="GC197" s="76"/>
      <c r="GD197" s="76"/>
      <c r="GE197" s="76"/>
      <c r="GF197" s="76"/>
      <c r="GG197" s="76"/>
      <c r="GH197" s="76"/>
      <c r="GI197" s="76"/>
      <c r="GJ197" s="76"/>
      <c r="GK197" s="76"/>
      <c r="GL197" s="76"/>
      <c r="GM197" s="76"/>
      <c r="GN197" s="76"/>
      <c r="GO197" s="76"/>
      <c r="GP197" s="76"/>
      <c r="GQ197" s="76"/>
      <c r="GR197" s="76"/>
      <c r="GS197" s="76"/>
      <c r="GT197" s="76"/>
      <c r="GU197" s="76"/>
      <c r="GV197" s="76"/>
      <c r="GW197" s="76"/>
      <c r="GX197" s="76"/>
      <c r="GY197" s="76"/>
      <c r="GZ197" s="76"/>
      <c r="HA197" s="76"/>
      <c r="HB197" s="76"/>
      <c r="HC197" s="76"/>
      <c r="HD197" s="76"/>
      <c r="HE197" s="76"/>
      <c r="HF197" s="76"/>
      <c r="HG197" s="76"/>
      <c r="HH197" s="76"/>
      <c r="HI197" s="76"/>
      <c r="HJ197" s="76"/>
      <c r="HK197" s="76"/>
      <c r="HL197" s="76"/>
      <c r="HM197" s="76"/>
      <c r="HN197" s="76"/>
      <c r="HO197" s="76"/>
      <c r="HP197" s="76"/>
      <c r="HQ197" s="76"/>
      <c r="HR197" s="76"/>
      <c r="HS197" s="76"/>
      <c r="HT197" s="76"/>
      <c r="HU197" s="76"/>
      <c r="HV197" s="76"/>
      <c r="HW197" s="76"/>
      <c r="HX197" s="76"/>
      <c r="HY197" s="76"/>
      <c r="HZ197" s="76"/>
      <c r="IA197" s="76"/>
      <c r="IB197" s="76"/>
      <c r="IC197" s="76"/>
      <c r="ID197" s="76"/>
      <c r="IE197" s="76"/>
      <c r="IF197" s="76"/>
      <c r="IG197" s="76"/>
      <c r="IH197" s="76"/>
      <c r="II197" s="76"/>
      <c r="IJ197" s="76"/>
      <c r="IK197" s="76"/>
      <c r="IL197" s="76"/>
      <c r="IM197" s="76"/>
      <c r="IN197" s="76"/>
      <c r="IO197" s="76"/>
      <c r="IP197" s="76"/>
      <c r="IQ197" s="76"/>
      <c r="IR197" s="76"/>
      <c r="IS197" s="76"/>
      <c r="IT197" s="76"/>
      <c r="IU197" s="76"/>
      <c r="IV197" s="76"/>
      <c r="IW197" s="76"/>
      <c r="IX197" s="76"/>
      <c r="IY197" s="76"/>
      <c r="IZ197" s="76"/>
      <c r="JA197" s="76"/>
      <c r="JB197" s="76"/>
      <c r="JC197" s="76"/>
      <c r="JD197" s="76"/>
      <c r="JE197" s="76"/>
      <c r="JF197" s="76"/>
      <c r="JG197" s="76"/>
      <c r="JH197" s="76"/>
      <c r="JI197" s="76"/>
      <c r="JJ197" s="76"/>
      <c r="JK197" s="76"/>
      <c r="JL197" s="76"/>
      <c r="JM197" s="76"/>
      <c r="JN197" s="76"/>
      <c r="JO197" s="76"/>
      <c r="JP197" s="76"/>
      <c r="JQ197" s="76"/>
      <c r="JR197" s="76"/>
      <c r="JS197" s="76"/>
      <c r="JT197" s="76"/>
      <c r="JU197" s="76"/>
      <c r="JV197" s="76"/>
      <c r="JW197" s="76"/>
      <c r="JX197" s="76"/>
      <c r="JY197" s="76"/>
      <c r="JZ197" s="76"/>
      <c r="KA197" s="76"/>
      <c r="KB197" s="76"/>
      <c r="KC197" s="76"/>
      <c r="KD197" s="76"/>
      <c r="KE197" s="76"/>
      <c r="KF197" s="76"/>
      <c r="KG197" s="76"/>
      <c r="KH197" s="76"/>
      <c r="KI197" s="76"/>
      <c r="KJ197" s="76"/>
      <c r="KK197" s="76"/>
      <c r="KL197" s="76"/>
      <c r="KM197" s="76"/>
      <c r="KN197" s="76"/>
      <c r="KO197" s="76"/>
      <c r="KP197" s="76"/>
      <c r="KQ197" s="76"/>
      <c r="KR197" s="76"/>
      <c r="KS197" s="76"/>
      <c r="KT197" s="76"/>
      <c r="KU197" s="76"/>
      <c r="KV197" s="76"/>
      <c r="KW197" s="76"/>
      <c r="KX197" s="76"/>
      <c r="KY197" s="76"/>
      <c r="KZ197" s="76"/>
      <c r="LA197" s="76"/>
      <c r="LB197" s="76"/>
      <c r="LC197" s="76"/>
      <c r="LD197" s="76"/>
      <c r="LE197" s="76"/>
      <c r="LF197" s="76"/>
      <c r="LG197" s="76"/>
      <c r="LH197" s="76"/>
      <c r="LI197" s="76"/>
      <c r="LJ197" s="76"/>
      <c r="LK197" s="76"/>
      <c r="LL197" s="76"/>
      <c r="LM197" s="76"/>
      <c r="LN197" s="76"/>
      <c r="LO197" s="76"/>
      <c r="LP197" s="76"/>
      <c r="LQ197" s="76"/>
      <c r="LR197" s="76"/>
      <c r="LS197" s="76"/>
      <c r="LT197" s="76"/>
      <c r="LU197" s="76"/>
      <c r="LV197" s="76"/>
      <c r="LW197" s="76"/>
      <c r="LX197" s="76"/>
      <c r="LY197" s="76"/>
      <c r="LZ197" s="76"/>
      <c r="MA197" s="76"/>
      <c r="MB197" s="76"/>
      <c r="MC197" s="76"/>
      <c r="MD197" s="76"/>
      <c r="ME197" s="76"/>
      <c r="MF197" s="76"/>
      <c r="MG197" s="76"/>
      <c r="MH197" s="76"/>
      <c r="MI197" s="76"/>
      <c r="MJ197" s="76"/>
      <c r="MK197" s="76"/>
      <c r="ML197" s="76"/>
      <c r="MM197" s="76"/>
      <c r="MN197" s="76"/>
      <c r="MO197" s="76"/>
      <c r="MP197" s="76"/>
      <c r="MQ197" s="76"/>
      <c r="MR197" s="76"/>
      <c r="MS197" s="76"/>
      <c r="MT197" s="76"/>
      <c r="MU197" s="76"/>
      <c r="MV197" s="76"/>
      <c r="MW197" s="76"/>
      <c r="MX197" s="76"/>
      <c r="MY197" s="76"/>
      <c r="MZ197" s="76"/>
      <c r="NA197" s="76"/>
      <c r="NB197" s="76"/>
      <c r="NC197" s="76"/>
      <c r="ND197" s="76"/>
      <c r="NE197" s="76"/>
      <c r="NF197" s="76"/>
      <c r="NG197" s="76"/>
      <c r="NH197" s="76"/>
      <c r="NI197" s="76"/>
      <c r="NJ197" s="76"/>
      <c r="NK197" s="76"/>
      <c r="NL197" s="76"/>
      <c r="NM197" s="76"/>
      <c r="NN197" s="76"/>
      <c r="NO197" s="76"/>
      <c r="NP197" s="76"/>
      <c r="NQ197" s="76"/>
      <c r="NR197" s="76"/>
      <c r="NS197" s="76"/>
      <c r="NT197" s="76"/>
      <c r="NU197" s="76"/>
      <c r="NV197" s="76"/>
      <c r="NW197" s="76"/>
      <c r="NX197" s="76"/>
      <c r="NY197" s="76"/>
      <c r="NZ197" s="76"/>
      <c r="OA197" s="76"/>
      <c r="OB197" s="76"/>
      <c r="OC197" s="76"/>
      <c r="OD197" s="76"/>
      <c r="OE197" s="76"/>
      <c r="OF197" s="76"/>
      <c r="OG197" s="76"/>
      <c r="OH197" s="76"/>
      <c r="OI197" s="76"/>
      <c r="OJ197" s="76"/>
      <c r="OK197" s="76"/>
      <c r="OL197" s="76"/>
      <c r="OM197" s="76"/>
      <c r="ON197" s="76"/>
      <c r="OO197" s="76"/>
      <c r="OP197" s="76"/>
      <c r="OQ197" s="76"/>
      <c r="OR197" s="76"/>
      <c r="OS197" s="76"/>
      <c r="OT197" s="76"/>
      <c r="OU197" s="76"/>
      <c r="OV197" s="76"/>
      <c r="OW197" s="76"/>
      <c r="OX197" s="76"/>
      <c r="OY197" s="76"/>
      <c r="OZ197" s="76"/>
      <c r="PA197" s="76"/>
      <c r="PB197" s="76"/>
      <c r="PC197" s="76"/>
      <c r="PD197" s="76"/>
      <c r="PE197" s="76"/>
      <c r="PF197" s="76"/>
      <c r="PG197" s="76"/>
      <c r="PH197" s="76"/>
      <c r="PI197" s="76"/>
      <c r="PJ197" s="76"/>
      <c r="PK197" s="76"/>
      <c r="PL197" s="76"/>
      <c r="PM197" s="76"/>
      <c r="PN197" s="76"/>
      <c r="PO197" s="76"/>
      <c r="PP197" s="76"/>
      <c r="PQ197" s="76"/>
      <c r="PR197" s="76"/>
      <c r="PS197" s="76"/>
      <c r="PT197" s="76"/>
      <c r="PU197" s="76"/>
      <c r="PV197" s="76"/>
      <c r="PW197" s="76"/>
      <c r="PX197" s="76"/>
      <c r="PY197" s="76"/>
      <c r="PZ197" s="76"/>
      <c r="QA197" s="76"/>
      <c r="QB197" s="76"/>
      <c r="QC197" s="76"/>
      <c r="QD197" s="76"/>
      <c r="QE197" s="76"/>
      <c r="QF197" s="76"/>
      <c r="QG197" s="76"/>
      <c r="QH197" s="76"/>
      <c r="QI197" s="76"/>
      <c r="QJ197" s="76"/>
      <c r="QK197" s="76"/>
      <c r="QL197" s="76"/>
      <c r="QM197" s="76"/>
      <c r="QN197" s="76"/>
      <c r="QO197" s="76"/>
      <c r="QP197" s="76"/>
      <c r="QQ197" s="76"/>
      <c r="QR197" s="76"/>
      <c r="QS197" s="76"/>
      <c r="QT197" s="76"/>
      <c r="QU197" s="76"/>
      <c r="QV197" s="76"/>
      <c r="QW197" s="76"/>
      <c r="QX197" s="76"/>
      <c r="QY197" s="76"/>
      <c r="QZ197" s="76"/>
      <c r="RA197" s="76"/>
      <c r="RB197" s="76"/>
      <c r="RC197" s="76"/>
      <c r="RD197" s="76"/>
      <c r="RE197" s="76"/>
      <c r="RF197" s="76"/>
      <c r="RG197" s="76"/>
      <c r="RH197" s="76"/>
      <c r="RI197" s="76"/>
      <c r="RJ197" s="76"/>
      <c r="RK197" s="76"/>
      <c r="RL197" s="76"/>
      <c r="RM197" s="76"/>
      <c r="RN197" s="76"/>
      <c r="RO197" s="76"/>
      <c r="RP197" s="76"/>
      <c r="RQ197" s="76"/>
      <c r="RR197" s="76"/>
      <c r="RS197" s="76"/>
      <c r="RT197" s="76"/>
      <c r="RU197" s="76"/>
      <c r="RV197" s="76"/>
      <c r="RW197" s="76"/>
      <c r="RX197" s="76"/>
      <c r="RY197" s="76"/>
      <c r="RZ197" s="76"/>
      <c r="SA197" s="76"/>
      <c r="SB197" s="76"/>
      <c r="SC197" s="76"/>
      <c r="SD197" s="76"/>
      <c r="SE197" s="76"/>
      <c r="SF197" s="76"/>
      <c r="SG197" s="76"/>
      <c r="SH197" s="76"/>
      <c r="SI197" s="76"/>
      <c r="SJ197" s="76"/>
      <c r="SK197" s="76"/>
      <c r="SL197" s="76"/>
      <c r="SM197" s="76"/>
      <c r="SN197" s="76"/>
      <c r="SO197" s="76"/>
      <c r="SP197" s="76"/>
      <c r="SQ197" s="76"/>
      <c r="SR197" s="76"/>
      <c r="SS197" s="76"/>
      <c r="ST197" s="76"/>
      <c r="SU197" s="76"/>
      <c r="SV197" s="76"/>
      <c r="SW197" s="76"/>
      <c r="SX197" s="76"/>
      <c r="SY197" s="76"/>
      <c r="SZ197" s="76"/>
      <c r="TA197" s="76"/>
      <c r="TB197" s="76"/>
      <c r="TC197" s="76"/>
      <c r="TD197" s="76"/>
      <c r="TE197" s="76"/>
      <c r="TF197" s="76"/>
      <c r="TG197" s="76"/>
      <c r="TH197" s="76"/>
      <c r="TI197" s="76"/>
      <c r="TJ197" s="76"/>
      <c r="TK197" s="76"/>
      <c r="TL197" s="76"/>
      <c r="TM197" s="76"/>
      <c r="TN197" s="76"/>
      <c r="TO197" s="76"/>
      <c r="TP197" s="76"/>
      <c r="TQ197" s="76"/>
      <c r="TR197" s="76"/>
      <c r="TS197" s="76"/>
      <c r="TT197" s="76"/>
      <c r="TU197" s="76"/>
      <c r="TV197" s="76"/>
      <c r="TW197" s="76"/>
      <c r="TX197" s="76"/>
      <c r="TY197" s="76"/>
      <c r="TZ197" s="76"/>
      <c r="UA197" s="76"/>
      <c r="UB197" s="76"/>
      <c r="UC197" s="76"/>
      <c r="UD197" s="76"/>
      <c r="UE197" s="76"/>
      <c r="UF197" s="76"/>
      <c r="UG197" s="76"/>
      <c r="UH197" s="76"/>
      <c r="UI197" s="76"/>
      <c r="UJ197" s="76"/>
      <c r="UK197" s="76"/>
      <c r="UL197" s="76"/>
      <c r="UM197" s="76"/>
      <c r="UN197" s="76"/>
      <c r="UO197" s="76"/>
      <c r="UP197" s="76"/>
      <c r="UQ197" s="76"/>
      <c r="UR197" s="76"/>
      <c r="US197" s="76"/>
      <c r="UT197" s="76"/>
      <c r="UU197" s="76"/>
      <c r="UV197" s="76"/>
      <c r="UW197" s="76"/>
      <c r="UX197" s="76"/>
      <c r="UY197" s="76"/>
      <c r="UZ197" s="76"/>
      <c r="VA197" s="76"/>
      <c r="VB197" s="76"/>
      <c r="VC197" s="76"/>
      <c r="VD197" s="76"/>
      <c r="VE197" s="76"/>
      <c r="VF197" s="76"/>
      <c r="VG197" s="76"/>
      <c r="VH197" s="76"/>
      <c r="VI197" s="76"/>
      <c r="VJ197" s="76"/>
      <c r="VK197" s="76"/>
      <c r="VL197" s="76"/>
      <c r="VM197" s="76"/>
      <c r="VN197" s="76"/>
      <c r="VO197" s="76"/>
      <c r="VP197" s="76"/>
      <c r="VQ197" s="76"/>
      <c r="VR197" s="76"/>
      <c r="VS197" s="76"/>
      <c r="VT197" s="76"/>
      <c r="VU197" s="76"/>
      <c r="VV197" s="76"/>
      <c r="VW197" s="76"/>
      <c r="VX197" s="76"/>
      <c r="VY197" s="76"/>
      <c r="VZ197" s="76"/>
      <c r="WA197" s="76"/>
      <c r="WB197" s="76"/>
      <c r="WC197" s="76"/>
      <c r="WD197" s="76"/>
      <c r="WE197" s="76"/>
      <c r="WF197" s="76"/>
      <c r="WG197" s="76"/>
      <c r="WH197" s="76"/>
      <c r="WI197" s="76"/>
      <c r="WJ197" s="76"/>
      <c r="WK197" s="76"/>
      <c r="WL197" s="76"/>
      <c r="WM197" s="76"/>
      <c r="WN197" s="76"/>
      <c r="WO197" s="76"/>
      <c r="WP197" s="76"/>
      <c r="WQ197" s="76"/>
      <c r="WR197" s="76"/>
      <c r="WS197" s="76"/>
      <c r="WT197" s="76"/>
      <c r="WU197" s="76"/>
      <c r="WV197" s="76"/>
      <c r="WW197" s="76"/>
      <c r="WX197" s="76"/>
      <c r="WY197" s="76"/>
      <c r="WZ197" s="76"/>
      <c r="XA197" s="76"/>
      <c r="XB197" s="76"/>
      <c r="XC197" s="76"/>
      <c r="XD197" s="76"/>
      <c r="XE197" s="76"/>
      <c r="XF197" s="76"/>
      <c r="XG197" s="76"/>
      <c r="XH197" s="76"/>
      <c r="XI197" s="76"/>
      <c r="XJ197" s="76"/>
      <c r="XK197" s="76"/>
      <c r="XL197" s="76"/>
      <c r="XM197" s="76"/>
      <c r="XN197" s="76"/>
      <c r="XO197" s="76"/>
      <c r="XP197" s="76"/>
      <c r="XQ197" s="76"/>
      <c r="XR197" s="76"/>
      <c r="XS197" s="76"/>
      <c r="XT197" s="76"/>
      <c r="XU197" s="76"/>
      <c r="XV197" s="76"/>
      <c r="XW197" s="76"/>
      <c r="XX197" s="76"/>
      <c r="XY197" s="76"/>
      <c r="XZ197" s="76"/>
      <c r="YA197" s="76"/>
      <c r="YB197" s="76"/>
      <c r="YC197" s="76"/>
      <c r="YD197" s="76"/>
      <c r="YE197" s="76"/>
      <c r="YF197" s="76"/>
      <c r="YG197" s="76"/>
      <c r="YH197" s="76"/>
      <c r="YI197" s="76"/>
      <c r="YJ197" s="76"/>
      <c r="YK197" s="76"/>
      <c r="YL197" s="76"/>
      <c r="YM197" s="76"/>
      <c r="YN197" s="76"/>
      <c r="YO197" s="76"/>
      <c r="YP197" s="76"/>
      <c r="YQ197" s="76"/>
      <c r="YR197" s="76"/>
      <c r="YS197" s="76"/>
      <c r="YT197" s="76"/>
      <c r="YU197" s="76"/>
      <c r="YV197" s="76"/>
      <c r="YW197" s="76"/>
      <c r="YX197" s="76"/>
      <c r="YY197" s="76"/>
      <c r="YZ197" s="76"/>
      <c r="ZA197" s="76"/>
      <c r="ZB197" s="76"/>
      <c r="ZC197" s="76"/>
      <c r="ZD197" s="76"/>
      <c r="ZE197" s="76"/>
      <c r="ZF197" s="76"/>
      <c r="ZG197" s="76"/>
      <c r="ZH197" s="76"/>
      <c r="ZI197" s="76"/>
      <c r="ZJ197" s="76"/>
      <c r="ZK197" s="76"/>
      <c r="ZL197" s="76"/>
      <c r="ZM197" s="76"/>
      <c r="ZN197" s="76"/>
      <c r="ZO197" s="76"/>
      <c r="ZP197" s="76"/>
      <c r="ZQ197" s="76"/>
      <c r="ZR197" s="76"/>
      <c r="ZS197" s="76"/>
      <c r="ZT197" s="76"/>
      <c r="ZU197" s="76"/>
      <c r="ZV197" s="76"/>
      <c r="ZW197" s="76"/>
      <c r="ZX197" s="76"/>
      <c r="ZY197" s="76"/>
      <c r="ZZ197" s="76"/>
      <c r="AAA197" s="76"/>
      <c r="AAB197" s="76"/>
      <c r="AAC197" s="76"/>
      <c r="AAD197" s="76"/>
      <c r="AAE197" s="76"/>
      <c r="AAF197" s="76"/>
      <c r="AAG197" s="76"/>
      <c r="AAH197" s="76"/>
      <c r="AAI197" s="76"/>
      <c r="AAJ197" s="76"/>
      <c r="AAK197" s="76"/>
      <c r="AAL197" s="76"/>
      <c r="AAM197" s="76"/>
      <c r="AAN197" s="76"/>
      <c r="AAO197" s="76"/>
      <c r="AAP197" s="76"/>
      <c r="AAQ197" s="76"/>
      <c r="AAR197" s="76"/>
      <c r="AAS197" s="76"/>
      <c r="AAT197" s="76"/>
      <c r="AAU197" s="76"/>
      <c r="AAV197" s="76"/>
      <c r="AAW197" s="76"/>
      <c r="AAX197" s="76"/>
      <c r="AAY197" s="76"/>
      <c r="AAZ197" s="76"/>
      <c r="ABA197" s="76"/>
      <c r="ABB197" s="76"/>
      <c r="ABC197" s="76"/>
      <c r="ABD197" s="76"/>
      <c r="ABE197" s="76"/>
      <c r="ABF197" s="76"/>
      <c r="ABG197" s="76"/>
      <c r="ABH197" s="76"/>
      <c r="ABI197" s="76"/>
      <c r="ABJ197" s="76"/>
      <c r="ABK197" s="76"/>
      <c r="ABL197" s="76"/>
      <c r="ABM197" s="76"/>
      <c r="ABN197" s="76"/>
      <c r="ABO197" s="76"/>
      <c r="ABP197" s="76"/>
      <c r="ABQ197" s="76"/>
      <c r="ABR197" s="76"/>
      <c r="ABS197" s="76"/>
      <c r="ABT197" s="76"/>
      <c r="ABU197" s="76"/>
      <c r="ABV197" s="76"/>
      <c r="ABW197" s="76"/>
      <c r="ABX197" s="76"/>
      <c r="ABY197" s="76"/>
      <c r="ABZ197" s="76"/>
      <c r="ACA197" s="76"/>
      <c r="ACB197" s="76"/>
      <c r="ACC197" s="76"/>
      <c r="ACD197" s="76"/>
      <c r="ACE197" s="76"/>
      <c r="ACF197" s="76"/>
      <c r="ACG197" s="76"/>
      <c r="ACH197" s="76"/>
      <c r="ACI197" s="76"/>
      <c r="ACJ197" s="76"/>
      <c r="ACK197" s="76"/>
      <c r="ACL197" s="76"/>
      <c r="ACM197" s="76"/>
      <c r="ACN197" s="76"/>
      <c r="ACO197" s="76"/>
      <c r="ACP197" s="76"/>
      <c r="ACQ197" s="76"/>
      <c r="ACR197" s="76"/>
      <c r="ACS197" s="76"/>
      <c r="ACT197" s="76"/>
      <c r="ACU197" s="76"/>
      <c r="ACV197" s="76"/>
      <c r="ACW197" s="76"/>
      <c r="ACX197" s="76"/>
      <c r="ACY197" s="76"/>
      <c r="ACZ197" s="76"/>
      <c r="ADA197" s="76"/>
      <c r="ADB197" s="76"/>
      <c r="ADC197" s="76"/>
      <c r="ADD197" s="76"/>
      <c r="ADE197" s="76"/>
      <c r="ADF197" s="76"/>
      <c r="ADG197" s="76"/>
      <c r="ADH197" s="76"/>
      <c r="ADI197" s="76"/>
      <c r="ADJ197" s="76"/>
      <c r="ADK197" s="76"/>
      <c r="ADL197" s="76"/>
      <c r="ADM197" s="76"/>
      <c r="ADN197" s="76"/>
      <c r="ADO197" s="76"/>
      <c r="ADP197" s="76"/>
      <c r="ADQ197" s="76"/>
      <c r="ADR197" s="76"/>
      <c r="ADS197" s="76"/>
      <c r="ADT197" s="76"/>
      <c r="ADU197" s="76"/>
      <c r="ADV197" s="76"/>
      <c r="ADW197" s="76"/>
      <c r="ADX197" s="76"/>
      <c r="ADY197" s="76"/>
      <c r="ADZ197" s="76"/>
      <c r="AEA197" s="76"/>
      <c r="AEB197" s="76"/>
      <c r="AEC197" s="76"/>
      <c r="AED197" s="76"/>
      <c r="AEE197" s="76"/>
      <c r="AEF197" s="76"/>
      <c r="AEG197" s="76"/>
      <c r="AEH197" s="76"/>
      <c r="AEI197" s="76"/>
      <c r="AEJ197" s="76"/>
      <c r="AEK197" s="76"/>
      <c r="AEL197" s="76"/>
      <c r="AEM197" s="76"/>
      <c r="AEN197" s="76"/>
      <c r="AEO197" s="76"/>
      <c r="AEP197" s="76"/>
      <c r="AEQ197" s="76"/>
      <c r="AER197" s="76"/>
      <c r="AES197" s="76"/>
      <c r="AET197" s="76"/>
      <c r="AEU197" s="76"/>
      <c r="AEV197" s="76"/>
      <c r="AEW197" s="76"/>
      <c r="AEX197" s="76"/>
      <c r="AEY197" s="76"/>
      <c r="AEZ197" s="76"/>
      <c r="AFA197" s="76"/>
      <c r="AFB197" s="76"/>
      <c r="AFC197" s="76"/>
      <c r="AFD197" s="76"/>
      <c r="AFE197" s="76"/>
      <c r="AFF197" s="76"/>
      <c r="AFG197" s="76"/>
      <c r="AFH197" s="76"/>
      <c r="AFI197" s="76"/>
      <c r="AFJ197" s="76"/>
      <c r="AFK197" s="76"/>
      <c r="AFL197" s="76"/>
      <c r="AFM197" s="76"/>
      <c r="AFN197" s="76"/>
      <c r="AFO197" s="76"/>
      <c r="AFP197" s="76"/>
      <c r="AFQ197" s="76"/>
      <c r="AFR197" s="76"/>
      <c r="AFS197" s="76"/>
      <c r="AFT197" s="76"/>
      <c r="AFU197" s="76"/>
      <c r="AFV197" s="76"/>
      <c r="AFW197" s="76"/>
      <c r="AFX197" s="76"/>
      <c r="AFY197" s="76"/>
      <c r="AFZ197" s="76"/>
      <c r="AGA197" s="76"/>
      <c r="AGB197" s="76"/>
      <c r="AGC197" s="76"/>
      <c r="AGD197" s="76"/>
      <c r="AGE197" s="76"/>
      <c r="AGF197" s="76"/>
      <c r="AGG197" s="76"/>
      <c r="AGH197" s="76"/>
      <c r="AGI197" s="76"/>
      <c r="AGJ197" s="76"/>
      <c r="AGK197" s="76"/>
      <c r="AGL197" s="76"/>
      <c r="AGM197" s="76"/>
      <c r="AGN197" s="76"/>
      <c r="AGO197" s="76"/>
      <c r="AGP197" s="76"/>
      <c r="AGQ197" s="76"/>
      <c r="AGR197" s="76"/>
      <c r="AGS197" s="76"/>
      <c r="AGT197" s="76"/>
      <c r="AGU197" s="76"/>
      <c r="AGV197" s="76"/>
      <c r="AGW197" s="76"/>
      <c r="AGX197" s="76"/>
      <c r="AGY197" s="76"/>
      <c r="AGZ197" s="76"/>
      <c r="AHA197" s="76"/>
      <c r="AHB197" s="76"/>
      <c r="AHC197" s="76"/>
      <c r="AHD197" s="76"/>
      <c r="AHE197" s="76"/>
      <c r="AHF197" s="76"/>
      <c r="AHG197" s="76"/>
      <c r="AHH197" s="76"/>
      <c r="AHI197" s="76"/>
      <c r="AHJ197" s="76"/>
      <c r="AHK197" s="76"/>
      <c r="AHL197" s="76"/>
      <c r="AHM197" s="76"/>
      <c r="AHN197" s="76"/>
      <c r="AHO197" s="76"/>
      <c r="AHP197" s="76"/>
      <c r="AHQ197" s="76"/>
      <c r="AHR197" s="76"/>
      <c r="AHS197" s="76"/>
      <c r="AHT197" s="76"/>
      <c r="AHU197" s="76"/>
      <c r="AHV197" s="76"/>
      <c r="AHW197" s="76"/>
      <c r="AHX197" s="76"/>
      <c r="AHY197" s="76"/>
      <c r="AHZ197" s="76"/>
      <c r="AIA197" s="76"/>
      <c r="AIB197" s="76"/>
      <c r="AIC197" s="76"/>
      <c r="AID197" s="76"/>
      <c r="AIE197" s="76"/>
      <c r="AIF197" s="76"/>
      <c r="AIG197" s="76"/>
      <c r="AIH197" s="76"/>
      <c r="AII197" s="76"/>
      <c r="AIJ197" s="76"/>
      <c r="AIK197" s="76"/>
      <c r="AIL197" s="76"/>
      <c r="AIM197" s="76"/>
      <c r="AIN197" s="76"/>
      <c r="AIO197" s="76"/>
      <c r="AIP197" s="76"/>
      <c r="AIQ197" s="76"/>
      <c r="AIR197" s="76"/>
      <c r="AIS197" s="76"/>
      <c r="AIT197" s="76"/>
      <c r="AIU197" s="76"/>
      <c r="AIV197" s="76"/>
      <c r="AIW197" s="76"/>
      <c r="AIX197" s="76"/>
      <c r="AIY197" s="76"/>
      <c r="AIZ197" s="76"/>
      <c r="AJA197" s="76"/>
      <c r="AJB197" s="76"/>
      <c r="AJC197" s="76"/>
      <c r="AJD197" s="76"/>
      <c r="AJE197" s="76"/>
      <c r="AJF197" s="76"/>
      <c r="AJG197" s="76"/>
      <c r="AJH197" s="76"/>
      <c r="AJI197" s="76"/>
      <c r="AJJ197" s="76"/>
      <c r="AJK197" s="76"/>
      <c r="AJL197" s="76"/>
      <c r="AJM197" s="76"/>
      <c r="AJN197" s="76"/>
      <c r="AJO197" s="76"/>
      <c r="AJP197" s="76"/>
      <c r="AJQ197" s="76"/>
      <c r="AJR197" s="76"/>
      <c r="AJS197" s="76"/>
      <c r="AJT197" s="76"/>
      <c r="AJU197" s="76"/>
      <c r="AJV197" s="76"/>
      <c r="AJW197" s="76"/>
      <c r="AJX197" s="76"/>
      <c r="AJY197" s="76"/>
      <c r="AJZ197" s="76"/>
      <c r="AKA197" s="76"/>
      <c r="AKB197" s="76"/>
      <c r="AKC197" s="76"/>
      <c r="AKD197" s="76"/>
      <c r="AKE197" s="76"/>
      <c r="AKF197" s="76"/>
      <c r="AKG197" s="76"/>
      <c r="AKH197" s="76"/>
      <c r="AKI197" s="76"/>
      <c r="AKJ197" s="76"/>
      <c r="AKK197" s="76"/>
      <c r="AKL197" s="76"/>
      <c r="AKM197" s="76"/>
      <c r="AKN197" s="76"/>
      <c r="AKO197" s="76"/>
      <c r="AKP197" s="76"/>
      <c r="AKQ197" s="76"/>
      <c r="AKR197" s="76"/>
      <c r="AKS197" s="76"/>
      <c r="AKT197" s="76"/>
      <c r="AKU197" s="76"/>
      <c r="AKV197" s="76"/>
      <c r="AKW197" s="76"/>
      <c r="AKX197" s="76"/>
      <c r="AKY197" s="76"/>
      <c r="AKZ197" s="76"/>
      <c r="ALA197" s="76"/>
      <c r="ALB197" s="76"/>
      <c r="ALC197" s="76"/>
      <c r="ALD197" s="76"/>
      <c r="ALE197" s="76"/>
      <c r="ALF197" s="76"/>
      <c r="ALG197" s="76"/>
      <c r="ALH197" s="76"/>
      <c r="ALI197" s="76"/>
      <c r="ALJ197" s="76"/>
      <c r="ALK197" s="76"/>
      <c r="ALL197" s="76"/>
      <c r="ALM197" s="76"/>
      <c r="ALN197" s="76"/>
      <c r="ALO197" s="76"/>
      <c r="ALP197" s="76"/>
      <c r="ALQ197" s="76"/>
      <c r="ALR197" s="76"/>
      <c r="ALS197" s="76"/>
      <c r="ALT197" s="76"/>
      <c r="ALU197" s="76"/>
      <c r="ALV197" s="76"/>
      <c r="ALW197" s="76"/>
      <c r="ALX197" s="76"/>
      <c r="ALY197" s="76"/>
      <c r="ALZ197" s="76"/>
      <c r="AMA197" s="76"/>
      <c r="AMB197" s="76"/>
      <c r="AMC197" s="76"/>
      <c r="AMD197" s="76"/>
      <c r="AME197" s="76"/>
    </row>
    <row r="198" spans="1:1019" s="80" customFormat="1">
      <c r="A198" s="20" t="s">
        <v>231</v>
      </c>
      <c r="B198" s="21" t="s">
        <v>40</v>
      </c>
      <c r="C198" s="21" t="s">
        <v>112</v>
      </c>
      <c r="D198" s="71" t="s">
        <v>163</v>
      </c>
      <c r="E198" s="22" t="s">
        <v>62</v>
      </c>
      <c r="F198" s="59">
        <v>1.4E-2</v>
      </c>
      <c r="G198" s="23">
        <v>3880.63</v>
      </c>
      <c r="H198" s="69">
        <f t="shared" si="69"/>
        <v>0.15</v>
      </c>
      <c r="I198" s="23">
        <f t="shared" si="70"/>
        <v>4462.72</v>
      </c>
      <c r="J198" s="23">
        <f t="shared" si="71"/>
        <v>62.47</v>
      </c>
      <c r="K198" s="78">
        <f t="shared" si="72"/>
        <v>54.32882</v>
      </c>
      <c r="L198" s="76"/>
      <c r="M198" s="79"/>
      <c r="N198" s="76"/>
      <c r="O198" s="76"/>
      <c r="P198" s="76"/>
      <c r="Q198" s="76"/>
      <c r="R198" s="76"/>
      <c r="S198" s="76"/>
      <c r="T198" s="76"/>
      <c r="U198" s="76"/>
      <c r="V198" s="76"/>
      <c r="W198" s="76"/>
      <c r="X198" s="76"/>
      <c r="Y198" s="76"/>
      <c r="Z198" s="76"/>
      <c r="AA198" s="76"/>
      <c r="AB198" s="76"/>
      <c r="AC198" s="76"/>
      <c r="AD198" s="76"/>
      <c r="AE198" s="76"/>
      <c r="AF198" s="76"/>
      <c r="AG198" s="76"/>
      <c r="AH198" s="76"/>
      <c r="AI198" s="76"/>
      <c r="AJ198" s="76"/>
      <c r="AK198" s="76"/>
      <c r="AL198" s="76"/>
      <c r="AM198" s="76"/>
      <c r="AN198" s="76"/>
      <c r="AO198" s="76"/>
      <c r="AP198" s="76"/>
      <c r="AQ198" s="76"/>
      <c r="AR198" s="76"/>
      <c r="AS198" s="76"/>
      <c r="AT198" s="76"/>
      <c r="AU198" s="76"/>
      <c r="AV198" s="76"/>
      <c r="AW198" s="76"/>
      <c r="AX198" s="76"/>
      <c r="AY198" s="76"/>
      <c r="AZ198" s="76"/>
      <c r="BA198" s="76"/>
      <c r="BB198" s="76"/>
      <c r="BC198" s="76"/>
      <c r="BD198" s="76"/>
      <c r="BE198" s="76"/>
      <c r="BF198" s="76"/>
      <c r="BG198" s="76"/>
      <c r="BH198" s="76"/>
      <c r="BI198" s="76"/>
      <c r="BJ198" s="76"/>
      <c r="BK198" s="76"/>
      <c r="BL198" s="76"/>
      <c r="BM198" s="76"/>
      <c r="BN198" s="76"/>
      <c r="BO198" s="76"/>
      <c r="BP198" s="76"/>
      <c r="BQ198" s="76"/>
      <c r="BR198" s="76"/>
      <c r="BS198" s="76"/>
      <c r="BT198" s="76"/>
      <c r="BU198" s="76"/>
      <c r="BV198" s="76"/>
      <c r="BW198" s="76"/>
      <c r="BX198" s="76"/>
      <c r="BY198" s="76"/>
      <c r="BZ198" s="76"/>
      <c r="CA198" s="76"/>
      <c r="CB198" s="76"/>
      <c r="CC198" s="76"/>
      <c r="CD198" s="76"/>
      <c r="CE198" s="76"/>
      <c r="CF198" s="76"/>
      <c r="CG198" s="76"/>
      <c r="CH198" s="76"/>
      <c r="CI198" s="76"/>
      <c r="CJ198" s="76"/>
      <c r="CK198" s="76"/>
      <c r="CL198" s="76"/>
      <c r="CM198" s="76"/>
      <c r="CN198" s="76"/>
      <c r="CO198" s="76"/>
      <c r="CP198" s="76"/>
      <c r="CQ198" s="76"/>
      <c r="CR198" s="76"/>
      <c r="CS198" s="76"/>
      <c r="CT198" s="76"/>
      <c r="CU198" s="76"/>
      <c r="CV198" s="76"/>
      <c r="CW198" s="76"/>
      <c r="CX198" s="76"/>
      <c r="CY198" s="76"/>
      <c r="CZ198" s="76"/>
      <c r="DA198" s="76"/>
      <c r="DB198" s="76"/>
      <c r="DC198" s="76"/>
      <c r="DD198" s="76"/>
      <c r="DE198" s="76"/>
      <c r="DF198" s="76"/>
      <c r="DG198" s="76"/>
      <c r="DH198" s="76"/>
      <c r="DI198" s="76"/>
      <c r="DJ198" s="76"/>
      <c r="DK198" s="76"/>
      <c r="DL198" s="76"/>
      <c r="DM198" s="76"/>
      <c r="DN198" s="76"/>
      <c r="DO198" s="76"/>
      <c r="DP198" s="76"/>
      <c r="DQ198" s="76"/>
      <c r="DR198" s="76"/>
      <c r="DS198" s="76"/>
      <c r="DT198" s="76"/>
      <c r="DU198" s="76"/>
      <c r="DV198" s="76"/>
      <c r="DW198" s="76"/>
      <c r="DX198" s="76"/>
      <c r="DY198" s="76"/>
      <c r="DZ198" s="76"/>
      <c r="EA198" s="76"/>
      <c r="EB198" s="76"/>
      <c r="EC198" s="76"/>
      <c r="ED198" s="76"/>
      <c r="EE198" s="76"/>
      <c r="EF198" s="76"/>
      <c r="EG198" s="76"/>
      <c r="EH198" s="76"/>
      <c r="EI198" s="76"/>
      <c r="EJ198" s="76"/>
      <c r="EK198" s="76"/>
      <c r="EL198" s="76"/>
      <c r="EM198" s="76"/>
      <c r="EN198" s="76"/>
      <c r="EO198" s="76"/>
      <c r="EP198" s="76"/>
      <c r="EQ198" s="76"/>
      <c r="ER198" s="76"/>
      <c r="ES198" s="76"/>
      <c r="ET198" s="76"/>
      <c r="EU198" s="76"/>
      <c r="EV198" s="76"/>
      <c r="EW198" s="76"/>
      <c r="EX198" s="76"/>
      <c r="EY198" s="76"/>
      <c r="EZ198" s="76"/>
      <c r="FA198" s="76"/>
      <c r="FB198" s="76"/>
      <c r="FC198" s="76"/>
      <c r="FD198" s="76"/>
      <c r="FE198" s="76"/>
      <c r="FF198" s="76"/>
      <c r="FG198" s="76"/>
      <c r="FH198" s="76"/>
      <c r="FI198" s="76"/>
      <c r="FJ198" s="76"/>
      <c r="FK198" s="76"/>
      <c r="FL198" s="76"/>
      <c r="FM198" s="76"/>
      <c r="FN198" s="76"/>
      <c r="FO198" s="76"/>
      <c r="FP198" s="76"/>
      <c r="FQ198" s="76"/>
      <c r="FR198" s="76"/>
      <c r="FS198" s="76"/>
      <c r="FT198" s="76"/>
      <c r="FU198" s="76"/>
      <c r="FV198" s="76"/>
      <c r="FW198" s="76"/>
      <c r="FX198" s="76"/>
      <c r="FY198" s="76"/>
      <c r="FZ198" s="76"/>
      <c r="GA198" s="76"/>
      <c r="GB198" s="76"/>
      <c r="GC198" s="76"/>
      <c r="GD198" s="76"/>
      <c r="GE198" s="76"/>
      <c r="GF198" s="76"/>
      <c r="GG198" s="76"/>
      <c r="GH198" s="76"/>
      <c r="GI198" s="76"/>
      <c r="GJ198" s="76"/>
      <c r="GK198" s="76"/>
      <c r="GL198" s="76"/>
      <c r="GM198" s="76"/>
      <c r="GN198" s="76"/>
      <c r="GO198" s="76"/>
      <c r="GP198" s="76"/>
      <c r="GQ198" s="76"/>
      <c r="GR198" s="76"/>
      <c r="GS198" s="76"/>
      <c r="GT198" s="76"/>
      <c r="GU198" s="76"/>
      <c r="GV198" s="76"/>
      <c r="GW198" s="76"/>
      <c r="GX198" s="76"/>
      <c r="GY198" s="76"/>
      <c r="GZ198" s="76"/>
      <c r="HA198" s="76"/>
      <c r="HB198" s="76"/>
      <c r="HC198" s="76"/>
      <c r="HD198" s="76"/>
      <c r="HE198" s="76"/>
      <c r="HF198" s="76"/>
      <c r="HG198" s="76"/>
      <c r="HH198" s="76"/>
      <c r="HI198" s="76"/>
      <c r="HJ198" s="76"/>
      <c r="HK198" s="76"/>
      <c r="HL198" s="76"/>
      <c r="HM198" s="76"/>
      <c r="HN198" s="76"/>
      <c r="HO198" s="76"/>
      <c r="HP198" s="76"/>
      <c r="HQ198" s="76"/>
      <c r="HR198" s="76"/>
      <c r="HS198" s="76"/>
      <c r="HT198" s="76"/>
      <c r="HU198" s="76"/>
      <c r="HV198" s="76"/>
      <c r="HW198" s="76"/>
      <c r="HX198" s="76"/>
      <c r="HY198" s="76"/>
      <c r="HZ198" s="76"/>
      <c r="IA198" s="76"/>
      <c r="IB198" s="76"/>
      <c r="IC198" s="76"/>
      <c r="ID198" s="76"/>
      <c r="IE198" s="76"/>
      <c r="IF198" s="76"/>
      <c r="IG198" s="76"/>
      <c r="IH198" s="76"/>
      <c r="II198" s="76"/>
      <c r="IJ198" s="76"/>
      <c r="IK198" s="76"/>
      <c r="IL198" s="76"/>
      <c r="IM198" s="76"/>
      <c r="IN198" s="76"/>
      <c r="IO198" s="76"/>
      <c r="IP198" s="76"/>
      <c r="IQ198" s="76"/>
      <c r="IR198" s="76"/>
      <c r="IS198" s="76"/>
      <c r="IT198" s="76"/>
      <c r="IU198" s="76"/>
      <c r="IV198" s="76"/>
      <c r="IW198" s="76"/>
      <c r="IX198" s="76"/>
      <c r="IY198" s="76"/>
      <c r="IZ198" s="76"/>
      <c r="JA198" s="76"/>
      <c r="JB198" s="76"/>
      <c r="JC198" s="76"/>
      <c r="JD198" s="76"/>
      <c r="JE198" s="76"/>
      <c r="JF198" s="76"/>
      <c r="JG198" s="76"/>
      <c r="JH198" s="76"/>
      <c r="JI198" s="76"/>
      <c r="JJ198" s="76"/>
      <c r="JK198" s="76"/>
      <c r="JL198" s="76"/>
      <c r="JM198" s="76"/>
      <c r="JN198" s="76"/>
      <c r="JO198" s="76"/>
      <c r="JP198" s="76"/>
      <c r="JQ198" s="76"/>
      <c r="JR198" s="76"/>
      <c r="JS198" s="76"/>
      <c r="JT198" s="76"/>
      <c r="JU198" s="76"/>
      <c r="JV198" s="76"/>
      <c r="JW198" s="76"/>
      <c r="JX198" s="76"/>
      <c r="JY198" s="76"/>
      <c r="JZ198" s="76"/>
      <c r="KA198" s="76"/>
      <c r="KB198" s="76"/>
      <c r="KC198" s="76"/>
      <c r="KD198" s="76"/>
      <c r="KE198" s="76"/>
      <c r="KF198" s="76"/>
      <c r="KG198" s="76"/>
      <c r="KH198" s="76"/>
      <c r="KI198" s="76"/>
      <c r="KJ198" s="76"/>
      <c r="KK198" s="76"/>
      <c r="KL198" s="76"/>
      <c r="KM198" s="76"/>
      <c r="KN198" s="76"/>
      <c r="KO198" s="76"/>
      <c r="KP198" s="76"/>
      <c r="KQ198" s="76"/>
      <c r="KR198" s="76"/>
      <c r="KS198" s="76"/>
      <c r="KT198" s="76"/>
      <c r="KU198" s="76"/>
      <c r="KV198" s="76"/>
      <c r="KW198" s="76"/>
      <c r="KX198" s="76"/>
      <c r="KY198" s="76"/>
      <c r="KZ198" s="76"/>
      <c r="LA198" s="76"/>
      <c r="LB198" s="76"/>
      <c r="LC198" s="76"/>
      <c r="LD198" s="76"/>
      <c r="LE198" s="76"/>
      <c r="LF198" s="76"/>
      <c r="LG198" s="76"/>
      <c r="LH198" s="76"/>
      <c r="LI198" s="76"/>
      <c r="LJ198" s="76"/>
      <c r="LK198" s="76"/>
      <c r="LL198" s="76"/>
      <c r="LM198" s="76"/>
      <c r="LN198" s="76"/>
      <c r="LO198" s="76"/>
      <c r="LP198" s="76"/>
      <c r="LQ198" s="76"/>
      <c r="LR198" s="76"/>
      <c r="LS198" s="76"/>
      <c r="LT198" s="76"/>
      <c r="LU198" s="76"/>
      <c r="LV198" s="76"/>
      <c r="LW198" s="76"/>
      <c r="LX198" s="76"/>
      <c r="LY198" s="76"/>
      <c r="LZ198" s="76"/>
      <c r="MA198" s="76"/>
      <c r="MB198" s="76"/>
      <c r="MC198" s="76"/>
      <c r="MD198" s="76"/>
      <c r="ME198" s="76"/>
      <c r="MF198" s="76"/>
      <c r="MG198" s="76"/>
      <c r="MH198" s="76"/>
      <c r="MI198" s="76"/>
      <c r="MJ198" s="76"/>
      <c r="MK198" s="76"/>
      <c r="ML198" s="76"/>
      <c r="MM198" s="76"/>
      <c r="MN198" s="76"/>
      <c r="MO198" s="76"/>
      <c r="MP198" s="76"/>
      <c r="MQ198" s="76"/>
      <c r="MR198" s="76"/>
      <c r="MS198" s="76"/>
      <c r="MT198" s="76"/>
      <c r="MU198" s="76"/>
      <c r="MV198" s="76"/>
      <c r="MW198" s="76"/>
      <c r="MX198" s="76"/>
      <c r="MY198" s="76"/>
      <c r="MZ198" s="76"/>
      <c r="NA198" s="76"/>
      <c r="NB198" s="76"/>
      <c r="NC198" s="76"/>
      <c r="ND198" s="76"/>
      <c r="NE198" s="76"/>
      <c r="NF198" s="76"/>
      <c r="NG198" s="76"/>
      <c r="NH198" s="76"/>
      <c r="NI198" s="76"/>
      <c r="NJ198" s="76"/>
      <c r="NK198" s="76"/>
      <c r="NL198" s="76"/>
      <c r="NM198" s="76"/>
      <c r="NN198" s="76"/>
      <c r="NO198" s="76"/>
      <c r="NP198" s="76"/>
      <c r="NQ198" s="76"/>
      <c r="NR198" s="76"/>
      <c r="NS198" s="76"/>
      <c r="NT198" s="76"/>
      <c r="NU198" s="76"/>
      <c r="NV198" s="76"/>
      <c r="NW198" s="76"/>
      <c r="NX198" s="76"/>
      <c r="NY198" s="76"/>
      <c r="NZ198" s="76"/>
      <c r="OA198" s="76"/>
      <c r="OB198" s="76"/>
      <c r="OC198" s="76"/>
      <c r="OD198" s="76"/>
      <c r="OE198" s="76"/>
      <c r="OF198" s="76"/>
      <c r="OG198" s="76"/>
      <c r="OH198" s="76"/>
      <c r="OI198" s="76"/>
      <c r="OJ198" s="76"/>
      <c r="OK198" s="76"/>
      <c r="OL198" s="76"/>
      <c r="OM198" s="76"/>
      <c r="ON198" s="76"/>
      <c r="OO198" s="76"/>
      <c r="OP198" s="76"/>
      <c r="OQ198" s="76"/>
      <c r="OR198" s="76"/>
      <c r="OS198" s="76"/>
      <c r="OT198" s="76"/>
      <c r="OU198" s="76"/>
      <c r="OV198" s="76"/>
      <c r="OW198" s="76"/>
      <c r="OX198" s="76"/>
      <c r="OY198" s="76"/>
      <c r="OZ198" s="76"/>
      <c r="PA198" s="76"/>
      <c r="PB198" s="76"/>
      <c r="PC198" s="76"/>
      <c r="PD198" s="76"/>
      <c r="PE198" s="76"/>
      <c r="PF198" s="76"/>
      <c r="PG198" s="76"/>
      <c r="PH198" s="76"/>
      <c r="PI198" s="76"/>
      <c r="PJ198" s="76"/>
      <c r="PK198" s="76"/>
      <c r="PL198" s="76"/>
      <c r="PM198" s="76"/>
      <c r="PN198" s="76"/>
      <c r="PO198" s="76"/>
      <c r="PP198" s="76"/>
      <c r="PQ198" s="76"/>
      <c r="PR198" s="76"/>
      <c r="PS198" s="76"/>
      <c r="PT198" s="76"/>
      <c r="PU198" s="76"/>
      <c r="PV198" s="76"/>
      <c r="PW198" s="76"/>
      <c r="PX198" s="76"/>
      <c r="PY198" s="76"/>
      <c r="PZ198" s="76"/>
      <c r="QA198" s="76"/>
      <c r="QB198" s="76"/>
      <c r="QC198" s="76"/>
      <c r="QD198" s="76"/>
      <c r="QE198" s="76"/>
      <c r="QF198" s="76"/>
      <c r="QG198" s="76"/>
      <c r="QH198" s="76"/>
      <c r="QI198" s="76"/>
      <c r="QJ198" s="76"/>
      <c r="QK198" s="76"/>
      <c r="QL198" s="76"/>
      <c r="QM198" s="76"/>
      <c r="QN198" s="76"/>
      <c r="QO198" s="76"/>
      <c r="QP198" s="76"/>
      <c r="QQ198" s="76"/>
      <c r="QR198" s="76"/>
      <c r="QS198" s="76"/>
      <c r="QT198" s="76"/>
      <c r="QU198" s="76"/>
      <c r="QV198" s="76"/>
      <c r="QW198" s="76"/>
      <c r="QX198" s="76"/>
      <c r="QY198" s="76"/>
      <c r="QZ198" s="76"/>
      <c r="RA198" s="76"/>
      <c r="RB198" s="76"/>
      <c r="RC198" s="76"/>
      <c r="RD198" s="76"/>
      <c r="RE198" s="76"/>
      <c r="RF198" s="76"/>
      <c r="RG198" s="76"/>
      <c r="RH198" s="76"/>
      <c r="RI198" s="76"/>
      <c r="RJ198" s="76"/>
      <c r="RK198" s="76"/>
      <c r="RL198" s="76"/>
      <c r="RM198" s="76"/>
      <c r="RN198" s="76"/>
      <c r="RO198" s="76"/>
      <c r="RP198" s="76"/>
      <c r="RQ198" s="76"/>
      <c r="RR198" s="76"/>
      <c r="RS198" s="76"/>
      <c r="RT198" s="76"/>
      <c r="RU198" s="76"/>
      <c r="RV198" s="76"/>
      <c r="RW198" s="76"/>
      <c r="RX198" s="76"/>
      <c r="RY198" s="76"/>
      <c r="RZ198" s="76"/>
      <c r="SA198" s="76"/>
      <c r="SB198" s="76"/>
      <c r="SC198" s="76"/>
      <c r="SD198" s="76"/>
      <c r="SE198" s="76"/>
      <c r="SF198" s="76"/>
      <c r="SG198" s="76"/>
      <c r="SH198" s="76"/>
      <c r="SI198" s="76"/>
      <c r="SJ198" s="76"/>
      <c r="SK198" s="76"/>
      <c r="SL198" s="76"/>
      <c r="SM198" s="76"/>
      <c r="SN198" s="76"/>
      <c r="SO198" s="76"/>
      <c r="SP198" s="76"/>
      <c r="SQ198" s="76"/>
      <c r="SR198" s="76"/>
      <c r="SS198" s="76"/>
      <c r="ST198" s="76"/>
      <c r="SU198" s="76"/>
      <c r="SV198" s="76"/>
      <c r="SW198" s="76"/>
      <c r="SX198" s="76"/>
      <c r="SY198" s="76"/>
      <c r="SZ198" s="76"/>
      <c r="TA198" s="76"/>
      <c r="TB198" s="76"/>
      <c r="TC198" s="76"/>
      <c r="TD198" s="76"/>
      <c r="TE198" s="76"/>
      <c r="TF198" s="76"/>
      <c r="TG198" s="76"/>
      <c r="TH198" s="76"/>
      <c r="TI198" s="76"/>
      <c r="TJ198" s="76"/>
      <c r="TK198" s="76"/>
      <c r="TL198" s="76"/>
      <c r="TM198" s="76"/>
      <c r="TN198" s="76"/>
      <c r="TO198" s="76"/>
      <c r="TP198" s="76"/>
      <c r="TQ198" s="76"/>
      <c r="TR198" s="76"/>
      <c r="TS198" s="76"/>
      <c r="TT198" s="76"/>
      <c r="TU198" s="76"/>
      <c r="TV198" s="76"/>
      <c r="TW198" s="76"/>
      <c r="TX198" s="76"/>
      <c r="TY198" s="76"/>
      <c r="TZ198" s="76"/>
      <c r="UA198" s="76"/>
      <c r="UB198" s="76"/>
      <c r="UC198" s="76"/>
      <c r="UD198" s="76"/>
      <c r="UE198" s="76"/>
      <c r="UF198" s="76"/>
      <c r="UG198" s="76"/>
      <c r="UH198" s="76"/>
      <c r="UI198" s="76"/>
      <c r="UJ198" s="76"/>
      <c r="UK198" s="76"/>
      <c r="UL198" s="76"/>
      <c r="UM198" s="76"/>
      <c r="UN198" s="76"/>
      <c r="UO198" s="76"/>
      <c r="UP198" s="76"/>
      <c r="UQ198" s="76"/>
      <c r="UR198" s="76"/>
      <c r="US198" s="76"/>
      <c r="UT198" s="76"/>
      <c r="UU198" s="76"/>
      <c r="UV198" s="76"/>
      <c r="UW198" s="76"/>
      <c r="UX198" s="76"/>
      <c r="UY198" s="76"/>
      <c r="UZ198" s="76"/>
      <c r="VA198" s="76"/>
      <c r="VB198" s="76"/>
      <c r="VC198" s="76"/>
      <c r="VD198" s="76"/>
      <c r="VE198" s="76"/>
      <c r="VF198" s="76"/>
      <c r="VG198" s="76"/>
      <c r="VH198" s="76"/>
      <c r="VI198" s="76"/>
      <c r="VJ198" s="76"/>
      <c r="VK198" s="76"/>
      <c r="VL198" s="76"/>
      <c r="VM198" s="76"/>
      <c r="VN198" s="76"/>
      <c r="VO198" s="76"/>
      <c r="VP198" s="76"/>
      <c r="VQ198" s="76"/>
      <c r="VR198" s="76"/>
      <c r="VS198" s="76"/>
      <c r="VT198" s="76"/>
      <c r="VU198" s="76"/>
      <c r="VV198" s="76"/>
      <c r="VW198" s="76"/>
      <c r="VX198" s="76"/>
      <c r="VY198" s="76"/>
      <c r="VZ198" s="76"/>
      <c r="WA198" s="76"/>
      <c r="WB198" s="76"/>
      <c r="WC198" s="76"/>
      <c r="WD198" s="76"/>
      <c r="WE198" s="76"/>
      <c r="WF198" s="76"/>
      <c r="WG198" s="76"/>
      <c r="WH198" s="76"/>
      <c r="WI198" s="76"/>
      <c r="WJ198" s="76"/>
      <c r="WK198" s="76"/>
      <c r="WL198" s="76"/>
      <c r="WM198" s="76"/>
      <c r="WN198" s="76"/>
      <c r="WO198" s="76"/>
      <c r="WP198" s="76"/>
      <c r="WQ198" s="76"/>
      <c r="WR198" s="76"/>
      <c r="WS198" s="76"/>
      <c r="WT198" s="76"/>
      <c r="WU198" s="76"/>
      <c r="WV198" s="76"/>
      <c r="WW198" s="76"/>
      <c r="WX198" s="76"/>
      <c r="WY198" s="76"/>
      <c r="WZ198" s="76"/>
      <c r="XA198" s="76"/>
      <c r="XB198" s="76"/>
      <c r="XC198" s="76"/>
      <c r="XD198" s="76"/>
      <c r="XE198" s="76"/>
      <c r="XF198" s="76"/>
      <c r="XG198" s="76"/>
      <c r="XH198" s="76"/>
      <c r="XI198" s="76"/>
      <c r="XJ198" s="76"/>
      <c r="XK198" s="76"/>
      <c r="XL198" s="76"/>
      <c r="XM198" s="76"/>
      <c r="XN198" s="76"/>
      <c r="XO198" s="76"/>
      <c r="XP198" s="76"/>
      <c r="XQ198" s="76"/>
      <c r="XR198" s="76"/>
      <c r="XS198" s="76"/>
      <c r="XT198" s="76"/>
      <c r="XU198" s="76"/>
      <c r="XV198" s="76"/>
      <c r="XW198" s="76"/>
      <c r="XX198" s="76"/>
      <c r="XY198" s="76"/>
      <c r="XZ198" s="76"/>
      <c r="YA198" s="76"/>
      <c r="YB198" s="76"/>
      <c r="YC198" s="76"/>
      <c r="YD198" s="76"/>
      <c r="YE198" s="76"/>
      <c r="YF198" s="76"/>
      <c r="YG198" s="76"/>
      <c r="YH198" s="76"/>
      <c r="YI198" s="76"/>
      <c r="YJ198" s="76"/>
      <c r="YK198" s="76"/>
      <c r="YL198" s="76"/>
      <c r="YM198" s="76"/>
      <c r="YN198" s="76"/>
      <c r="YO198" s="76"/>
      <c r="YP198" s="76"/>
      <c r="YQ198" s="76"/>
      <c r="YR198" s="76"/>
      <c r="YS198" s="76"/>
      <c r="YT198" s="76"/>
      <c r="YU198" s="76"/>
      <c r="YV198" s="76"/>
      <c r="YW198" s="76"/>
      <c r="YX198" s="76"/>
      <c r="YY198" s="76"/>
      <c r="YZ198" s="76"/>
      <c r="ZA198" s="76"/>
      <c r="ZB198" s="76"/>
      <c r="ZC198" s="76"/>
      <c r="ZD198" s="76"/>
      <c r="ZE198" s="76"/>
      <c r="ZF198" s="76"/>
      <c r="ZG198" s="76"/>
      <c r="ZH198" s="76"/>
      <c r="ZI198" s="76"/>
      <c r="ZJ198" s="76"/>
      <c r="ZK198" s="76"/>
      <c r="ZL198" s="76"/>
      <c r="ZM198" s="76"/>
      <c r="ZN198" s="76"/>
      <c r="ZO198" s="76"/>
      <c r="ZP198" s="76"/>
      <c r="ZQ198" s="76"/>
      <c r="ZR198" s="76"/>
      <c r="ZS198" s="76"/>
      <c r="ZT198" s="76"/>
      <c r="ZU198" s="76"/>
      <c r="ZV198" s="76"/>
      <c r="ZW198" s="76"/>
      <c r="ZX198" s="76"/>
      <c r="ZY198" s="76"/>
      <c r="ZZ198" s="76"/>
      <c r="AAA198" s="76"/>
      <c r="AAB198" s="76"/>
      <c r="AAC198" s="76"/>
      <c r="AAD198" s="76"/>
      <c r="AAE198" s="76"/>
      <c r="AAF198" s="76"/>
      <c r="AAG198" s="76"/>
      <c r="AAH198" s="76"/>
      <c r="AAI198" s="76"/>
      <c r="AAJ198" s="76"/>
      <c r="AAK198" s="76"/>
      <c r="AAL198" s="76"/>
      <c r="AAM198" s="76"/>
      <c r="AAN198" s="76"/>
      <c r="AAO198" s="76"/>
      <c r="AAP198" s="76"/>
      <c r="AAQ198" s="76"/>
      <c r="AAR198" s="76"/>
      <c r="AAS198" s="76"/>
      <c r="AAT198" s="76"/>
      <c r="AAU198" s="76"/>
      <c r="AAV198" s="76"/>
      <c r="AAW198" s="76"/>
      <c r="AAX198" s="76"/>
      <c r="AAY198" s="76"/>
      <c r="AAZ198" s="76"/>
      <c r="ABA198" s="76"/>
      <c r="ABB198" s="76"/>
      <c r="ABC198" s="76"/>
      <c r="ABD198" s="76"/>
      <c r="ABE198" s="76"/>
      <c r="ABF198" s="76"/>
      <c r="ABG198" s="76"/>
      <c r="ABH198" s="76"/>
      <c r="ABI198" s="76"/>
      <c r="ABJ198" s="76"/>
      <c r="ABK198" s="76"/>
      <c r="ABL198" s="76"/>
      <c r="ABM198" s="76"/>
      <c r="ABN198" s="76"/>
      <c r="ABO198" s="76"/>
      <c r="ABP198" s="76"/>
      <c r="ABQ198" s="76"/>
      <c r="ABR198" s="76"/>
      <c r="ABS198" s="76"/>
      <c r="ABT198" s="76"/>
      <c r="ABU198" s="76"/>
      <c r="ABV198" s="76"/>
      <c r="ABW198" s="76"/>
      <c r="ABX198" s="76"/>
      <c r="ABY198" s="76"/>
      <c r="ABZ198" s="76"/>
      <c r="ACA198" s="76"/>
      <c r="ACB198" s="76"/>
      <c r="ACC198" s="76"/>
      <c r="ACD198" s="76"/>
      <c r="ACE198" s="76"/>
      <c r="ACF198" s="76"/>
      <c r="ACG198" s="76"/>
      <c r="ACH198" s="76"/>
      <c r="ACI198" s="76"/>
      <c r="ACJ198" s="76"/>
      <c r="ACK198" s="76"/>
      <c r="ACL198" s="76"/>
      <c r="ACM198" s="76"/>
      <c r="ACN198" s="76"/>
      <c r="ACO198" s="76"/>
      <c r="ACP198" s="76"/>
      <c r="ACQ198" s="76"/>
      <c r="ACR198" s="76"/>
      <c r="ACS198" s="76"/>
      <c r="ACT198" s="76"/>
      <c r="ACU198" s="76"/>
      <c r="ACV198" s="76"/>
      <c r="ACW198" s="76"/>
      <c r="ACX198" s="76"/>
      <c r="ACY198" s="76"/>
      <c r="ACZ198" s="76"/>
      <c r="ADA198" s="76"/>
      <c r="ADB198" s="76"/>
      <c r="ADC198" s="76"/>
      <c r="ADD198" s="76"/>
      <c r="ADE198" s="76"/>
      <c r="ADF198" s="76"/>
      <c r="ADG198" s="76"/>
      <c r="ADH198" s="76"/>
      <c r="ADI198" s="76"/>
      <c r="ADJ198" s="76"/>
      <c r="ADK198" s="76"/>
      <c r="ADL198" s="76"/>
      <c r="ADM198" s="76"/>
      <c r="ADN198" s="76"/>
      <c r="ADO198" s="76"/>
      <c r="ADP198" s="76"/>
      <c r="ADQ198" s="76"/>
      <c r="ADR198" s="76"/>
      <c r="ADS198" s="76"/>
      <c r="ADT198" s="76"/>
      <c r="ADU198" s="76"/>
      <c r="ADV198" s="76"/>
      <c r="ADW198" s="76"/>
      <c r="ADX198" s="76"/>
      <c r="ADY198" s="76"/>
      <c r="ADZ198" s="76"/>
      <c r="AEA198" s="76"/>
      <c r="AEB198" s="76"/>
      <c r="AEC198" s="76"/>
      <c r="AED198" s="76"/>
      <c r="AEE198" s="76"/>
      <c r="AEF198" s="76"/>
      <c r="AEG198" s="76"/>
      <c r="AEH198" s="76"/>
      <c r="AEI198" s="76"/>
      <c r="AEJ198" s="76"/>
      <c r="AEK198" s="76"/>
      <c r="AEL198" s="76"/>
      <c r="AEM198" s="76"/>
      <c r="AEN198" s="76"/>
      <c r="AEO198" s="76"/>
      <c r="AEP198" s="76"/>
      <c r="AEQ198" s="76"/>
      <c r="AER198" s="76"/>
      <c r="AES198" s="76"/>
      <c r="AET198" s="76"/>
      <c r="AEU198" s="76"/>
      <c r="AEV198" s="76"/>
      <c r="AEW198" s="76"/>
      <c r="AEX198" s="76"/>
      <c r="AEY198" s="76"/>
      <c r="AEZ198" s="76"/>
      <c r="AFA198" s="76"/>
      <c r="AFB198" s="76"/>
      <c r="AFC198" s="76"/>
      <c r="AFD198" s="76"/>
      <c r="AFE198" s="76"/>
      <c r="AFF198" s="76"/>
      <c r="AFG198" s="76"/>
      <c r="AFH198" s="76"/>
      <c r="AFI198" s="76"/>
      <c r="AFJ198" s="76"/>
      <c r="AFK198" s="76"/>
      <c r="AFL198" s="76"/>
      <c r="AFM198" s="76"/>
      <c r="AFN198" s="76"/>
      <c r="AFO198" s="76"/>
      <c r="AFP198" s="76"/>
      <c r="AFQ198" s="76"/>
      <c r="AFR198" s="76"/>
      <c r="AFS198" s="76"/>
      <c r="AFT198" s="76"/>
      <c r="AFU198" s="76"/>
      <c r="AFV198" s="76"/>
      <c r="AFW198" s="76"/>
      <c r="AFX198" s="76"/>
      <c r="AFY198" s="76"/>
      <c r="AFZ198" s="76"/>
      <c r="AGA198" s="76"/>
      <c r="AGB198" s="76"/>
      <c r="AGC198" s="76"/>
      <c r="AGD198" s="76"/>
      <c r="AGE198" s="76"/>
      <c r="AGF198" s="76"/>
      <c r="AGG198" s="76"/>
      <c r="AGH198" s="76"/>
      <c r="AGI198" s="76"/>
      <c r="AGJ198" s="76"/>
      <c r="AGK198" s="76"/>
      <c r="AGL198" s="76"/>
      <c r="AGM198" s="76"/>
      <c r="AGN198" s="76"/>
      <c r="AGO198" s="76"/>
      <c r="AGP198" s="76"/>
      <c r="AGQ198" s="76"/>
      <c r="AGR198" s="76"/>
      <c r="AGS198" s="76"/>
      <c r="AGT198" s="76"/>
      <c r="AGU198" s="76"/>
      <c r="AGV198" s="76"/>
      <c r="AGW198" s="76"/>
      <c r="AGX198" s="76"/>
      <c r="AGY198" s="76"/>
      <c r="AGZ198" s="76"/>
      <c r="AHA198" s="76"/>
      <c r="AHB198" s="76"/>
      <c r="AHC198" s="76"/>
      <c r="AHD198" s="76"/>
      <c r="AHE198" s="76"/>
      <c r="AHF198" s="76"/>
      <c r="AHG198" s="76"/>
      <c r="AHH198" s="76"/>
      <c r="AHI198" s="76"/>
      <c r="AHJ198" s="76"/>
      <c r="AHK198" s="76"/>
      <c r="AHL198" s="76"/>
      <c r="AHM198" s="76"/>
      <c r="AHN198" s="76"/>
      <c r="AHO198" s="76"/>
      <c r="AHP198" s="76"/>
      <c r="AHQ198" s="76"/>
      <c r="AHR198" s="76"/>
      <c r="AHS198" s="76"/>
      <c r="AHT198" s="76"/>
      <c r="AHU198" s="76"/>
      <c r="AHV198" s="76"/>
      <c r="AHW198" s="76"/>
      <c r="AHX198" s="76"/>
      <c r="AHY198" s="76"/>
      <c r="AHZ198" s="76"/>
      <c r="AIA198" s="76"/>
      <c r="AIB198" s="76"/>
      <c r="AIC198" s="76"/>
      <c r="AID198" s="76"/>
      <c r="AIE198" s="76"/>
      <c r="AIF198" s="76"/>
      <c r="AIG198" s="76"/>
      <c r="AIH198" s="76"/>
      <c r="AII198" s="76"/>
      <c r="AIJ198" s="76"/>
      <c r="AIK198" s="76"/>
      <c r="AIL198" s="76"/>
      <c r="AIM198" s="76"/>
      <c r="AIN198" s="76"/>
      <c r="AIO198" s="76"/>
      <c r="AIP198" s="76"/>
      <c r="AIQ198" s="76"/>
      <c r="AIR198" s="76"/>
      <c r="AIS198" s="76"/>
      <c r="AIT198" s="76"/>
      <c r="AIU198" s="76"/>
      <c r="AIV198" s="76"/>
      <c r="AIW198" s="76"/>
      <c r="AIX198" s="76"/>
      <c r="AIY198" s="76"/>
      <c r="AIZ198" s="76"/>
      <c r="AJA198" s="76"/>
      <c r="AJB198" s="76"/>
      <c r="AJC198" s="76"/>
      <c r="AJD198" s="76"/>
      <c r="AJE198" s="76"/>
      <c r="AJF198" s="76"/>
      <c r="AJG198" s="76"/>
      <c r="AJH198" s="76"/>
      <c r="AJI198" s="76"/>
      <c r="AJJ198" s="76"/>
      <c r="AJK198" s="76"/>
      <c r="AJL198" s="76"/>
      <c r="AJM198" s="76"/>
      <c r="AJN198" s="76"/>
      <c r="AJO198" s="76"/>
      <c r="AJP198" s="76"/>
      <c r="AJQ198" s="76"/>
      <c r="AJR198" s="76"/>
      <c r="AJS198" s="76"/>
      <c r="AJT198" s="76"/>
      <c r="AJU198" s="76"/>
      <c r="AJV198" s="76"/>
      <c r="AJW198" s="76"/>
      <c r="AJX198" s="76"/>
      <c r="AJY198" s="76"/>
      <c r="AJZ198" s="76"/>
      <c r="AKA198" s="76"/>
      <c r="AKB198" s="76"/>
      <c r="AKC198" s="76"/>
      <c r="AKD198" s="76"/>
      <c r="AKE198" s="76"/>
      <c r="AKF198" s="76"/>
      <c r="AKG198" s="76"/>
      <c r="AKH198" s="76"/>
      <c r="AKI198" s="76"/>
      <c r="AKJ198" s="76"/>
      <c r="AKK198" s="76"/>
      <c r="AKL198" s="76"/>
      <c r="AKM198" s="76"/>
      <c r="AKN198" s="76"/>
      <c r="AKO198" s="76"/>
      <c r="AKP198" s="76"/>
      <c r="AKQ198" s="76"/>
      <c r="AKR198" s="76"/>
      <c r="AKS198" s="76"/>
      <c r="AKT198" s="76"/>
      <c r="AKU198" s="76"/>
      <c r="AKV198" s="76"/>
      <c r="AKW198" s="76"/>
      <c r="AKX198" s="76"/>
      <c r="AKY198" s="76"/>
      <c r="AKZ198" s="76"/>
      <c r="ALA198" s="76"/>
      <c r="ALB198" s="76"/>
      <c r="ALC198" s="76"/>
      <c r="ALD198" s="76"/>
      <c r="ALE198" s="76"/>
      <c r="ALF198" s="76"/>
      <c r="ALG198" s="76"/>
      <c r="ALH198" s="76"/>
      <c r="ALI198" s="76"/>
      <c r="ALJ198" s="76"/>
      <c r="ALK198" s="76"/>
      <c r="ALL198" s="76"/>
      <c r="ALM198" s="76"/>
      <c r="ALN198" s="76"/>
      <c r="ALO198" s="76"/>
      <c r="ALP198" s="76"/>
      <c r="ALQ198" s="76"/>
      <c r="ALR198" s="76"/>
      <c r="ALS198" s="76"/>
      <c r="ALT198" s="76"/>
      <c r="ALU198" s="76"/>
      <c r="ALV198" s="76"/>
      <c r="ALW198" s="76"/>
      <c r="ALX198" s="76"/>
      <c r="ALY198" s="76"/>
      <c r="ALZ198" s="76"/>
      <c r="AMA198" s="76"/>
      <c r="AMB198" s="76"/>
      <c r="AMC198" s="76"/>
      <c r="AMD198" s="76"/>
      <c r="AME198" s="76"/>
    </row>
    <row r="199" spans="1:1019" s="80" customFormat="1" ht="25.5">
      <c r="A199" s="20" t="s">
        <v>232</v>
      </c>
      <c r="B199" s="21" t="s">
        <v>41</v>
      </c>
      <c r="C199" s="21" t="s">
        <v>112</v>
      </c>
      <c r="D199" s="71" t="s">
        <v>109</v>
      </c>
      <c r="E199" s="22" t="s">
        <v>62</v>
      </c>
      <c r="F199" s="59">
        <v>850.70399999999995</v>
      </c>
      <c r="G199" s="23">
        <v>4516.8500000000004</v>
      </c>
      <c r="H199" s="69">
        <f t="shared" si="69"/>
        <v>0.15</v>
      </c>
      <c r="I199" s="23">
        <f t="shared" si="70"/>
        <v>5194.38</v>
      </c>
      <c r="J199" s="23">
        <f t="shared" si="71"/>
        <v>4418879.84</v>
      </c>
      <c r="K199" s="78">
        <f t="shared" si="72"/>
        <v>3842502.3624</v>
      </c>
      <c r="L199" s="76"/>
      <c r="M199" s="79"/>
      <c r="N199" s="76"/>
      <c r="O199" s="76"/>
      <c r="P199" s="76"/>
      <c r="Q199" s="76"/>
      <c r="R199" s="76"/>
      <c r="S199" s="76"/>
      <c r="T199" s="76"/>
      <c r="U199" s="76"/>
      <c r="V199" s="76"/>
      <c r="W199" s="76"/>
      <c r="X199" s="76"/>
      <c r="Y199" s="76"/>
      <c r="Z199" s="76"/>
      <c r="AA199" s="76"/>
      <c r="AB199" s="76"/>
      <c r="AC199" s="76"/>
      <c r="AD199" s="76"/>
      <c r="AE199" s="76"/>
      <c r="AF199" s="76"/>
      <c r="AG199" s="76"/>
      <c r="AH199" s="76"/>
      <c r="AI199" s="76"/>
      <c r="AJ199" s="76"/>
      <c r="AK199" s="76"/>
      <c r="AL199" s="76"/>
      <c r="AM199" s="76"/>
      <c r="AN199" s="76"/>
      <c r="AO199" s="76"/>
      <c r="AP199" s="76"/>
      <c r="AQ199" s="76"/>
      <c r="AR199" s="76"/>
      <c r="AS199" s="76"/>
      <c r="AT199" s="76"/>
      <c r="AU199" s="76"/>
      <c r="AV199" s="76"/>
      <c r="AW199" s="76"/>
      <c r="AX199" s="76"/>
      <c r="AY199" s="76"/>
      <c r="AZ199" s="76"/>
      <c r="BA199" s="76"/>
      <c r="BB199" s="76"/>
      <c r="BC199" s="76"/>
      <c r="BD199" s="76"/>
      <c r="BE199" s="76"/>
      <c r="BF199" s="76"/>
      <c r="BG199" s="76"/>
      <c r="BH199" s="76"/>
      <c r="BI199" s="76"/>
      <c r="BJ199" s="76"/>
      <c r="BK199" s="76"/>
      <c r="BL199" s="76"/>
      <c r="BM199" s="76"/>
      <c r="BN199" s="76"/>
      <c r="BO199" s="76"/>
      <c r="BP199" s="76"/>
      <c r="BQ199" s="76"/>
      <c r="BR199" s="76"/>
      <c r="BS199" s="76"/>
      <c r="BT199" s="76"/>
      <c r="BU199" s="76"/>
      <c r="BV199" s="76"/>
      <c r="BW199" s="76"/>
      <c r="BX199" s="76"/>
      <c r="BY199" s="76"/>
      <c r="BZ199" s="76"/>
      <c r="CA199" s="76"/>
      <c r="CB199" s="76"/>
      <c r="CC199" s="76"/>
      <c r="CD199" s="76"/>
      <c r="CE199" s="76"/>
      <c r="CF199" s="76"/>
      <c r="CG199" s="76"/>
      <c r="CH199" s="76"/>
      <c r="CI199" s="76"/>
      <c r="CJ199" s="76"/>
      <c r="CK199" s="76"/>
      <c r="CL199" s="76"/>
      <c r="CM199" s="76"/>
      <c r="CN199" s="76"/>
      <c r="CO199" s="76"/>
      <c r="CP199" s="76"/>
      <c r="CQ199" s="76"/>
      <c r="CR199" s="76"/>
      <c r="CS199" s="76"/>
      <c r="CT199" s="76"/>
      <c r="CU199" s="76"/>
      <c r="CV199" s="76"/>
      <c r="CW199" s="76"/>
      <c r="CX199" s="76"/>
      <c r="CY199" s="76"/>
      <c r="CZ199" s="76"/>
      <c r="DA199" s="76"/>
      <c r="DB199" s="76"/>
      <c r="DC199" s="76"/>
      <c r="DD199" s="76"/>
      <c r="DE199" s="76"/>
      <c r="DF199" s="76"/>
      <c r="DG199" s="76"/>
      <c r="DH199" s="76"/>
      <c r="DI199" s="76"/>
      <c r="DJ199" s="76"/>
      <c r="DK199" s="76"/>
      <c r="DL199" s="76"/>
      <c r="DM199" s="76"/>
      <c r="DN199" s="76"/>
      <c r="DO199" s="76"/>
      <c r="DP199" s="76"/>
      <c r="DQ199" s="76"/>
      <c r="DR199" s="76"/>
      <c r="DS199" s="76"/>
      <c r="DT199" s="76"/>
      <c r="DU199" s="76"/>
      <c r="DV199" s="76"/>
      <c r="DW199" s="76"/>
      <c r="DX199" s="76"/>
      <c r="DY199" s="76"/>
      <c r="DZ199" s="76"/>
      <c r="EA199" s="76"/>
      <c r="EB199" s="76"/>
      <c r="EC199" s="76"/>
      <c r="ED199" s="76"/>
      <c r="EE199" s="76"/>
      <c r="EF199" s="76"/>
      <c r="EG199" s="76"/>
      <c r="EH199" s="76"/>
      <c r="EI199" s="76"/>
      <c r="EJ199" s="76"/>
      <c r="EK199" s="76"/>
      <c r="EL199" s="76"/>
      <c r="EM199" s="76"/>
      <c r="EN199" s="76"/>
      <c r="EO199" s="76"/>
      <c r="EP199" s="76"/>
      <c r="EQ199" s="76"/>
      <c r="ER199" s="76"/>
      <c r="ES199" s="76"/>
      <c r="ET199" s="76"/>
      <c r="EU199" s="76"/>
      <c r="EV199" s="76"/>
      <c r="EW199" s="76"/>
      <c r="EX199" s="76"/>
      <c r="EY199" s="76"/>
      <c r="EZ199" s="76"/>
      <c r="FA199" s="76"/>
      <c r="FB199" s="76"/>
      <c r="FC199" s="76"/>
      <c r="FD199" s="76"/>
      <c r="FE199" s="76"/>
      <c r="FF199" s="76"/>
      <c r="FG199" s="76"/>
      <c r="FH199" s="76"/>
      <c r="FI199" s="76"/>
      <c r="FJ199" s="76"/>
      <c r="FK199" s="76"/>
      <c r="FL199" s="76"/>
      <c r="FM199" s="76"/>
      <c r="FN199" s="76"/>
      <c r="FO199" s="76"/>
      <c r="FP199" s="76"/>
      <c r="FQ199" s="76"/>
      <c r="FR199" s="76"/>
      <c r="FS199" s="76"/>
      <c r="FT199" s="76"/>
      <c r="FU199" s="76"/>
      <c r="FV199" s="76"/>
      <c r="FW199" s="76"/>
      <c r="FX199" s="76"/>
      <c r="FY199" s="76"/>
      <c r="FZ199" s="76"/>
      <c r="GA199" s="76"/>
      <c r="GB199" s="76"/>
      <c r="GC199" s="76"/>
      <c r="GD199" s="76"/>
      <c r="GE199" s="76"/>
      <c r="GF199" s="76"/>
      <c r="GG199" s="76"/>
      <c r="GH199" s="76"/>
      <c r="GI199" s="76"/>
      <c r="GJ199" s="76"/>
      <c r="GK199" s="76"/>
      <c r="GL199" s="76"/>
      <c r="GM199" s="76"/>
      <c r="GN199" s="76"/>
      <c r="GO199" s="76"/>
      <c r="GP199" s="76"/>
      <c r="GQ199" s="76"/>
      <c r="GR199" s="76"/>
      <c r="GS199" s="76"/>
      <c r="GT199" s="76"/>
      <c r="GU199" s="76"/>
      <c r="GV199" s="76"/>
      <c r="GW199" s="76"/>
      <c r="GX199" s="76"/>
      <c r="GY199" s="76"/>
      <c r="GZ199" s="76"/>
      <c r="HA199" s="76"/>
      <c r="HB199" s="76"/>
      <c r="HC199" s="76"/>
      <c r="HD199" s="76"/>
      <c r="HE199" s="76"/>
      <c r="HF199" s="76"/>
      <c r="HG199" s="76"/>
      <c r="HH199" s="76"/>
      <c r="HI199" s="76"/>
      <c r="HJ199" s="76"/>
      <c r="HK199" s="76"/>
      <c r="HL199" s="76"/>
      <c r="HM199" s="76"/>
      <c r="HN199" s="76"/>
      <c r="HO199" s="76"/>
      <c r="HP199" s="76"/>
      <c r="HQ199" s="76"/>
      <c r="HR199" s="76"/>
      <c r="HS199" s="76"/>
      <c r="HT199" s="76"/>
      <c r="HU199" s="76"/>
      <c r="HV199" s="76"/>
      <c r="HW199" s="76"/>
      <c r="HX199" s="76"/>
      <c r="HY199" s="76"/>
      <c r="HZ199" s="76"/>
      <c r="IA199" s="76"/>
      <c r="IB199" s="76"/>
      <c r="IC199" s="76"/>
      <c r="ID199" s="76"/>
      <c r="IE199" s="76"/>
      <c r="IF199" s="76"/>
      <c r="IG199" s="76"/>
      <c r="IH199" s="76"/>
      <c r="II199" s="76"/>
      <c r="IJ199" s="76"/>
      <c r="IK199" s="76"/>
      <c r="IL199" s="76"/>
      <c r="IM199" s="76"/>
      <c r="IN199" s="76"/>
      <c r="IO199" s="76"/>
      <c r="IP199" s="76"/>
      <c r="IQ199" s="76"/>
      <c r="IR199" s="76"/>
      <c r="IS199" s="76"/>
      <c r="IT199" s="76"/>
      <c r="IU199" s="76"/>
      <c r="IV199" s="76"/>
      <c r="IW199" s="76"/>
      <c r="IX199" s="76"/>
      <c r="IY199" s="76"/>
      <c r="IZ199" s="76"/>
      <c r="JA199" s="76"/>
      <c r="JB199" s="76"/>
      <c r="JC199" s="76"/>
      <c r="JD199" s="76"/>
      <c r="JE199" s="76"/>
      <c r="JF199" s="76"/>
      <c r="JG199" s="76"/>
      <c r="JH199" s="76"/>
      <c r="JI199" s="76"/>
      <c r="JJ199" s="76"/>
      <c r="JK199" s="76"/>
      <c r="JL199" s="76"/>
      <c r="JM199" s="76"/>
      <c r="JN199" s="76"/>
      <c r="JO199" s="76"/>
      <c r="JP199" s="76"/>
      <c r="JQ199" s="76"/>
      <c r="JR199" s="76"/>
      <c r="JS199" s="76"/>
      <c r="JT199" s="76"/>
      <c r="JU199" s="76"/>
      <c r="JV199" s="76"/>
      <c r="JW199" s="76"/>
      <c r="JX199" s="76"/>
      <c r="JY199" s="76"/>
      <c r="JZ199" s="76"/>
      <c r="KA199" s="76"/>
      <c r="KB199" s="76"/>
      <c r="KC199" s="76"/>
      <c r="KD199" s="76"/>
      <c r="KE199" s="76"/>
      <c r="KF199" s="76"/>
      <c r="KG199" s="76"/>
      <c r="KH199" s="76"/>
      <c r="KI199" s="76"/>
      <c r="KJ199" s="76"/>
      <c r="KK199" s="76"/>
      <c r="KL199" s="76"/>
      <c r="KM199" s="76"/>
      <c r="KN199" s="76"/>
      <c r="KO199" s="76"/>
      <c r="KP199" s="76"/>
      <c r="KQ199" s="76"/>
      <c r="KR199" s="76"/>
      <c r="KS199" s="76"/>
      <c r="KT199" s="76"/>
      <c r="KU199" s="76"/>
      <c r="KV199" s="76"/>
      <c r="KW199" s="76"/>
      <c r="KX199" s="76"/>
      <c r="KY199" s="76"/>
      <c r="KZ199" s="76"/>
      <c r="LA199" s="76"/>
      <c r="LB199" s="76"/>
      <c r="LC199" s="76"/>
      <c r="LD199" s="76"/>
      <c r="LE199" s="76"/>
      <c r="LF199" s="76"/>
      <c r="LG199" s="76"/>
      <c r="LH199" s="76"/>
      <c r="LI199" s="76"/>
      <c r="LJ199" s="76"/>
      <c r="LK199" s="76"/>
      <c r="LL199" s="76"/>
      <c r="LM199" s="76"/>
      <c r="LN199" s="76"/>
      <c r="LO199" s="76"/>
      <c r="LP199" s="76"/>
      <c r="LQ199" s="76"/>
      <c r="LR199" s="76"/>
      <c r="LS199" s="76"/>
      <c r="LT199" s="76"/>
      <c r="LU199" s="76"/>
      <c r="LV199" s="76"/>
      <c r="LW199" s="76"/>
      <c r="LX199" s="76"/>
      <c r="LY199" s="76"/>
      <c r="LZ199" s="76"/>
      <c r="MA199" s="76"/>
      <c r="MB199" s="76"/>
      <c r="MC199" s="76"/>
      <c r="MD199" s="76"/>
      <c r="ME199" s="76"/>
      <c r="MF199" s="76"/>
      <c r="MG199" s="76"/>
      <c r="MH199" s="76"/>
      <c r="MI199" s="76"/>
      <c r="MJ199" s="76"/>
      <c r="MK199" s="76"/>
      <c r="ML199" s="76"/>
      <c r="MM199" s="76"/>
      <c r="MN199" s="76"/>
      <c r="MO199" s="76"/>
      <c r="MP199" s="76"/>
      <c r="MQ199" s="76"/>
      <c r="MR199" s="76"/>
      <c r="MS199" s="76"/>
      <c r="MT199" s="76"/>
      <c r="MU199" s="76"/>
      <c r="MV199" s="76"/>
      <c r="MW199" s="76"/>
      <c r="MX199" s="76"/>
      <c r="MY199" s="76"/>
      <c r="MZ199" s="76"/>
      <c r="NA199" s="76"/>
      <c r="NB199" s="76"/>
      <c r="NC199" s="76"/>
      <c r="ND199" s="76"/>
      <c r="NE199" s="76"/>
      <c r="NF199" s="76"/>
      <c r="NG199" s="76"/>
      <c r="NH199" s="76"/>
      <c r="NI199" s="76"/>
      <c r="NJ199" s="76"/>
      <c r="NK199" s="76"/>
      <c r="NL199" s="76"/>
      <c r="NM199" s="76"/>
      <c r="NN199" s="76"/>
      <c r="NO199" s="76"/>
      <c r="NP199" s="76"/>
      <c r="NQ199" s="76"/>
      <c r="NR199" s="76"/>
      <c r="NS199" s="76"/>
      <c r="NT199" s="76"/>
      <c r="NU199" s="76"/>
      <c r="NV199" s="76"/>
      <c r="NW199" s="76"/>
      <c r="NX199" s="76"/>
      <c r="NY199" s="76"/>
      <c r="NZ199" s="76"/>
      <c r="OA199" s="76"/>
      <c r="OB199" s="76"/>
      <c r="OC199" s="76"/>
      <c r="OD199" s="76"/>
      <c r="OE199" s="76"/>
      <c r="OF199" s="76"/>
      <c r="OG199" s="76"/>
      <c r="OH199" s="76"/>
      <c r="OI199" s="76"/>
      <c r="OJ199" s="76"/>
      <c r="OK199" s="76"/>
      <c r="OL199" s="76"/>
      <c r="OM199" s="76"/>
      <c r="ON199" s="76"/>
      <c r="OO199" s="76"/>
      <c r="OP199" s="76"/>
      <c r="OQ199" s="76"/>
      <c r="OR199" s="76"/>
      <c r="OS199" s="76"/>
      <c r="OT199" s="76"/>
      <c r="OU199" s="76"/>
      <c r="OV199" s="76"/>
      <c r="OW199" s="76"/>
      <c r="OX199" s="76"/>
      <c r="OY199" s="76"/>
      <c r="OZ199" s="76"/>
      <c r="PA199" s="76"/>
      <c r="PB199" s="76"/>
      <c r="PC199" s="76"/>
      <c r="PD199" s="76"/>
      <c r="PE199" s="76"/>
      <c r="PF199" s="76"/>
      <c r="PG199" s="76"/>
      <c r="PH199" s="76"/>
      <c r="PI199" s="76"/>
      <c r="PJ199" s="76"/>
      <c r="PK199" s="76"/>
      <c r="PL199" s="76"/>
      <c r="PM199" s="76"/>
      <c r="PN199" s="76"/>
      <c r="PO199" s="76"/>
      <c r="PP199" s="76"/>
      <c r="PQ199" s="76"/>
      <c r="PR199" s="76"/>
      <c r="PS199" s="76"/>
      <c r="PT199" s="76"/>
      <c r="PU199" s="76"/>
      <c r="PV199" s="76"/>
      <c r="PW199" s="76"/>
      <c r="PX199" s="76"/>
      <c r="PY199" s="76"/>
      <c r="PZ199" s="76"/>
      <c r="QA199" s="76"/>
      <c r="QB199" s="76"/>
      <c r="QC199" s="76"/>
      <c r="QD199" s="76"/>
      <c r="QE199" s="76"/>
      <c r="QF199" s="76"/>
      <c r="QG199" s="76"/>
      <c r="QH199" s="76"/>
      <c r="QI199" s="76"/>
      <c r="QJ199" s="76"/>
      <c r="QK199" s="76"/>
      <c r="QL199" s="76"/>
      <c r="QM199" s="76"/>
      <c r="QN199" s="76"/>
      <c r="QO199" s="76"/>
      <c r="QP199" s="76"/>
      <c r="QQ199" s="76"/>
      <c r="QR199" s="76"/>
      <c r="QS199" s="76"/>
      <c r="QT199" s="76"/>
      <c r="QU199" s="76"/>
      <c r="QV199" s="76"/>
      <c r="QW199" s="76"/>
      <c r="QX199" s="76"/>
      <c r="QY199" s="76"/>
      <c r="QZ199" s="76"/>
      <c r="RA199" s="76"/>
      <c r="RB199" s="76"/>
      <c r="RC199" s="76"/>
      <c r="RD199" s="76"/>
      <c r="RE199" s="76"/>
      <c r="RF199" s="76"/>
      <c r="RG199" s="76"/>
      <c r="RH199" s="76"/>
      <c r="RI199" s="76"/>
      <c r="RJ199" s="76"/>
      <c r="RK199" s="76"/>
      <c r="RL199" s="76"/>
      <c r="RM199" s="76"/>
      <c r="RN199" s="76"/>
      <c r="RO199" s="76"/>
      <c r="RP199" s="76"/>
      <c r="RQ199" s="76"/>
      <c r="RR199" s="76"/>
      <c r="RS199" s="76"/>
      <c r="RT199" s="76"/>
      <c r="RU199" s="76"/>
      <c r="RV199" s="76"/>
      <c r="RW199" s="76"/>
      <c r="RX199" s="76"/>
      <c r="RY199" s="76"/>
      <c r="RZ199" s="76"/>
      <c r="SA199" s="76"/>
      <c r="SB199" s="76"/>
      <c r="SC199" s="76"/>
      <c r="SD199" s="76"/>
      <c r="SE199" s="76"/>
      <c r="SF199" s="76"/>
      <c r="SG199" s="76"/>
      <c r="SH199" s="76"/>
      <c r="SI199" s="76"/>
      <c r="SJ199" s="76"/>
      <c r="SK199" s="76"/>
      <c r="SL199" s="76"/>
      <c r="SM199" s="76"/>
      <c r="SN199" s="76"/>
      <c r="SO199" s="76"/>
      <c r="SP199" s="76"/>
      <c r="SQ199" s="76"/>
      <c r="SR199" s="76"/>
      <c r="SS199" s="76"/>
      <c r="ST199" s="76"/>
      <c r="SU199" s="76"/>
      <c r="SV199" s="76"/>
      <c r="SW199" s="76"/>
      <c r="SX199" s="76"/>
      <c r="SY199" s="76"/>
      <c r="SZ199" s="76"/>
      <c r="TA199" s="76"/>
      <c r="TB199" s="76"/>
      <c r="TC199" s="76"/>
      <c r="TD199" s="76"/>
      <c r="TE199" s="76"/>
      <c r="TF199" s="76"/>
      <c r="TG199" s="76"/>
      <c r="TH199" s="76"/>
      <c r="TI199" s="76"/>
      <c r="TJ199" s="76"/>
      <c r="TK199" s="76"/>
      <c r="TL199" s="76"/>
      <c r="TM199" s="76"/>
      <c r="TN199" s="76"/>
      <c r="TO199" s="76"/>
      <c r="TP199" s="76"/>
      <c r="TQ199" s="76"/>
      <c r="TR199" s="76"/>
      <c r="TS199" s="76"/>
      <c r="TT199" s="76"/>
      <c r="TU199" s="76"/>
      <c r="TV199" s="76"/>
      <c r="TW199" s="76"/>
      <c r="TX199" s="76"/>
      <c r="TY199" s="76"/>
      <c r="TZ199" s="76"/>
      <c r="UA199" s="76"/>
      <c r="UB199" s="76"/>
      <c r="UC199" s="76"/>
      <c r="UD199" s="76"/>
      <c r="UE199" s="76"/>
      <c r="UF199" s="76"/>
      <c r="UG199" s="76"/>
      <c r="UH199" s="76"/>
      <c r="UI199" s="76"/>
      <c r="UJ199" s="76"/>
      <c r="UK199" s="76"/>
      <c r="UL199" s="76"/>
      <c r="UM199" s="76"/>
      <c r="UN199" s="76"/>
      <c r="UO199" s="76"/>
      <c r="UP199" s="76"/>
      <c r="UQ199" s="76"/>
      <c r="UR199" s="76"/>
      <c r="US199" s="76"/>
      <c r="UT199" s="76"/>
      <c r="UU199" s="76"/>
      <c r="UV199" s="76"/>
      <c r="UW199" s="76"/>
      <c r="UX199" s="76"/>
      <c r="UY199" s="76"/>
      <c r="UZ199" s="76"/>
      <c r="VA199" s="76"/>
      <c r="VB199" s="76"/>
      <c r="VC199" s="76"/>
      <c r="VD199" s="76"/>
      <c r="VE199" s="76"/>
      <c r="VF199" s="76"/>
      <c r="VG199" s="76"/>
      <c r="VH199" s="76"/>
      <c r="VI199" s="76"/>
      <c r="VJ199" s="76"/>
      <c r="VK199" s="76"/>
      <c r="VL199" s="76"/>
      <c r="VM199" s="76"/>
      <c r="VN199" s="76"/>
      <c r="VO199" s="76"/>
      <c r="VP199" s="76"/>
      <c r="VQ199" s="76"/>
      <c r="VR199" s="76"/>
      <c r="VS199" s="76"/>
      <c r="VT199" s="76"/>
      <c r="VU199" s="76"/>
      <c r="VV199" s="76"/>
      <c r="VW199" s="76"/>
      <c r="VX199" s="76"/>
      <c r="VY199" s="76"/>
      <c r="VZ199" s="76"/>
      <c r="WA199" s="76"/>
      <c r="WB199" s="76"/>
      <c r="WC199" s="76"/>
      <c r="WD199" s="76"/>
      <c r="WE199" s="76"/>
      <c r="WF199" s="76"/>
      <c r="WG199" s="76"/>
      <c r="WH199" s="76"/>
      <c r="WI199" s="76"/>
      <c r="WJ199" s="76"/>
      <c r="WK199" s="76"/>
      <c r="WL199" s="76"/>
      <c r="WM199" s="76"/>
      <c r="WN199" s="76"/>
      <c r="WO199" s="76"/>
      <c r="WP199" s="76"/>
      <c r="WQ199" s="76"/>
      <c r="WR199" s="76"/>
      <c r="WS199" s="76"/>
      <c r="WT199" s="76"/>
      <c r="WU199" s="76"/>
      <c r="WV199" s="76"/>
      <c r="WW199" s="76"/>
      <c r="WX199" s="76"/>
      <c r="WY199" s="76"/>
      <c r="WZ199" s="76"/>
      <c r="XA199" s="76"/>
      <c r="XB199" s="76"/>
      <c r="XC199" s="76"/>
      <c r="XD199" s="76"/>
      <c r="XE199" s="76"/>
      <c r="XF199" s="76"/>
      <c r="XG199" s="76"/>
      <c r="XH199" s="76"/>
      <c r="XI199" s="76"/>
      <c r="XJ199" s="76"/>
      <c r="XK199" s="76"/>
      <c r="XL199" s="76"/>
      <c r="XM199" s="76"/>
      <c r="XN199" s="76"/>
      <c r="XO199" s="76"/>
      <c r="XP199" s="76"/>
      <c r="XQ199" s="76"/>
      <c r="XR199" s="76"/>
      <c r="XS199" s="76"/>
      <c r="XT199" s="76"/>
      <c r="XU199" s="76"/>
      <c r="XV199" s="76"/>
      <c r="XW199" s="76"/>
      <c r="XX199" s="76"/>
      <c r="XY199" s="76"/>
      <c r="XZ199" s="76"/>
      <c r="YA199" s="76"/>
      <c r="YB199" s="76"/>
      <c r="YC199" s="76"/>
      <c r="YD199" s="76"/>
      <c r="YE199" s="76"/>
      <c r="YF199" s="76"/>
      <c r="YG199" s="76"/>
      <c r="YH199" s="76"/>
      <c r="YI199" s="76"/>
      <c r="YJ199" s="76"/>
      <c r="YK199" s="76"/>
      <c r="YL199" s="76"/>
      <c r="YM199" s="76"/>
      <c r="YN199" s="76"/>
      <c r="YO199" s="76"/>
      <c r="YP199" s="76"/>
      <c r="YQ199" s="76"/>
      <c r="YR199" s="76"/>
      <c r="YS199" s="76"/>
      <c r="YT199" s="76"/>
      <c r="YU199" s="76"/>
      <c r="YV199" s="76"/>
      <c r="YW199" s="76"/>
      <c r="YX199" s="76"/>
      <c r="YY199" s="76"/>
      <c r="YZ199" s="76"/>
      <c r="ZA199" s="76"/>
      <c r="ZB199" s="76"/>
      <c r="ZC199" s="76"/>
      <c r="ZD199" s="76"/>
      <c r="ZE199" s="76"/>
      <c r="ZF199" s="76"/>
      <c r="ZG199" s="76"/>
      <c r="ZH199" s="76"/>
      <c r="ZI199" s="76"/>
      <c r="ZJ199" s="76"/>
      <c r="ZK199" s="76"/>
      <c r="ZL199" s="76"/>
      <c r="ZM199" s="76"/>
      <c r="ZN199" s="76"/>
      <c r="ZO199" s="76"/>
      <c r="ZP199" s="76"/>
      <c r="ZQ199" s="76"/>
      <c r="ZR199" s="76"/>
      <c r="ZS199" s="76"/>
      <c r="ZT199" s="76"/>
      <c r="ZU199" s="76"/>
      <c r="ZV199" s="76"/>
      <c r="ZW199" s="76"/>
      <c r="ZX199" s="76"/>
      <c r="ZY199" s="76"/>
      <c r="ZZ199" s="76"/>
      <c r="AAA199" s="76"/>
      <c r="AAB199" s="76"/>
      <c r="AAC199" s="76"/>
      <c r="AAD199" s="76"/>
      <c r="AAE199" s="76"/>
      <c r="AAF199" s="76"/>
      <c r="AAG199" s="76"/>
      <c r="AAH199" s="76"/>
      <c r="AAI199" s="76"/>
      <c r="AAJ199" s="76"/>
      <c r="AAK199" s="76"/>
      <c r="AAL199" s="76"/>
      <c r="AAM199" s="76"/>
      <c r="AAN199" s="76"/>
      <c r="AAO199" s="76"/>
      <c r="AAP199" s="76"/>
      <c r="AAQ199" s="76"/>
      <c r="AAR199" s="76"/>
      <c r="AAS199" s="76"/>
      <c r="AAT199" s="76"/>
      <c r="AAU199" s="76"/>
      <c r="AAV199" s="76"/>
      <c r="AAW199" s="76"/>
      <c r="AAX199" s="76"/>
      <c r="AAY199" s="76"/>
      <c r="AAZ199" s="76"/>
      <c r="ABA199" s="76"/>
      <c r="ABB199" s="76"/>
      <c r="ABC199" s="76"/>
      <c r="ABD199" s="76"/>
      <c r="ABE199" s="76"/>
      <c r="ABF199" s="76"/>
      <c r="ABG199" s="76"/>
      <c r="ABH199" s="76"/>
      <c r="ABI199" s="76"/>
      <c r="ABJ199" s="76"/>
      <c r="ABK199" s="76"/>
      <c r="ABL199" s="76"/>
      <c r="ABM199" s="76"/>
      <c r="ABN199" s="76"/>
      <c r="ABO199" s="76"/>
      <c r="ABP199" s="76"/>
      <c r="ABQ199" s="76"/>
      <c r="ABR199" s="76"/>
      <c r="ABS199" s="76"/>
      <c r="ABT199" s="76"/>
      <c r="ABU199" s="76"/>
      <c r="ABV199" s="76"/>
      <c r="ABW199" s="76"/>
      <c r="ABX199" s="76"/>
      <c r="ABY199" s="76"/>
      <c r="ABZ199" s="76"/>
      <c r="ACA199" s="76"/>
      <c r="ACB199" s="76"/>
      <c r="ACC199" s="76"/>
      <c r="ACD199" s="76"/>
      <c r="ACE199" s="76"/>
      <c r="ACF199" s="76"/>
      <c r="ACG199" s="76"/>
      <c r="ACH199" s="76"/>
      <c r="ACI199" s="76"/>
      <c r="ACJ199" s="76"/>
      <c r="ACK199" s="76"/>
      <c r="ACL199" s="76"/>
      <c r="ACM199" s="76"/>
      <c r="ACN199" s="76"/>
      <c r="ACO199" s="76"/>
      <c r="ACP199" s="76"/>
      <c r="ACQ199" s="76"/>
      <c r="ACR199" s="76"/>
      <c r="ACS199" s="76"/>
      <c r="ACT199" s="76"/>
      <c r="ACU199" s="76"/>
      <c r="ACV199" s="76"/>
      <c r="ACW199" s="76"/>
      <c r="ACX199" s="76"/>
      <c r="ACY199" s="76"/>
      <c r="ACZ199" s="76"/>
      <c r="ADA199" s="76"/>
      <c r="ADB199" s="76"/>
      <c r="ADC199" s="76"/>
      <c r="ADD199" s="76"/>
      <c r="ADE199" s="76"/>
      <c r="ADF199" s="76"/>
      <c r="ADG199" s="76"/>
      <c r="ADH199" s="76"/>
      <c r="ADI199" s="76"/>
      <c r="ADJ199" s="76"/>
      <c r="ADK199" s="76"/>
      <c r="ADL199" s="76"/>
      <c r="ADM199" s="76"/>
      <c r="ADN199" s="76"/>
      <c r="ADO199" s="76"/>
      <c r="ADP199" s="76"/>
      <c r="ADQ199" s="76"/>
      <c r="ADR199" s="76"/>
      <c r="ADS199" s="76"/>
      <c r="ADT199" s="76"/>
      <c r="ADU199" s="76"/>
      <c r="ADV199" s="76"/>
      <c r="ADW199" s="76"/>
      <c r="ADX199" s="76"/>
      <c r="ADY199" s="76"/>
      <c r="ADZ199" s="76"/>
      <c r="AEA199" s="76"/>
      <c r="AEB199" s="76"/>
      <c r="AEC199" s="76"/>
      <c r="AED199" s="76"/>
      <c r="AEE199" s="76"/>
      <c r="AEF199" s="76"/>
      <c r="AEG199" s="76"/>
      <c r="AEH199" s="76"/>
      <c r="AEI199" s="76"/>
      <c r="AEJ199" s="76"/>
      <c r="AEK199" s="76"/>
      <c r="AEL199" s="76"/>
      <c r="AEM199" s="76"/>
      <c r="AEN199" s="76"/>
      <c r="AEO199" s="76"/>
      <c r="AEP199" s="76"/>
      <c r="AEQ199" s="76"/>
      <c r="AER199" s="76"/>
      <c r="AES199" s="76"/>
      <c r="AET199" s="76"/>
      <c r="AEU199" s="76"/>
      <c r="AEV199" s="76"/>
      <c r="AEW199" s="76"/>
      <c r="AEX199" s="76"/>
      <c r="AEY199" s="76"/>
      <c r="AEZ199" s="76"/>
      <c r="AFA199" s="76"/>
      <c r="AFB199" s="76"/>
      <c r="AFC199" s="76"/>
      <c r="AFD199" s="76"/>
      <c r="AFE199" s="76"/>
      <c r="AFF199" s="76"/>
      <c r="AFG199" s="76"/>
      <c r="AFH199" s="76"/>
      <c r="AFI199" s="76"/>
      <c r="AFJ199" s="76"/>
      <c r="AFK199" s="76"/>
      <c r="AFL199" s="76"/>
      <c r="AFM199" s="76"/>
      <c r="AFN199" s="76"/>
      <c r="AFO199" s="76"/>
      <c r="AFP199" s="76"/>
      <c r="AFQ199" s="76"/>
      <c r="AFR199" s="76"/>
      <c r="AFS199" s="76"/>
      <c r="AFT199" s="76"/>
      <c r="AFU199" s="76"/>
      <c r="AFV199" s="76"/>
      <c r="AFW199" s="76"/>
      <c r="AFX199" s="76"/>
      <c r="AFY199" s="76"/>
      <c r="AFZ199" s="76"/>
      <c r="AGA199" s="76"/>
      <c r="AGB199" s="76"/>
      <c r="AGC199" s="76"/>
      <c r="AGD199" s="76"/>
      <c r="AGE199" s="76"/>
      <c r="AGF199" s="76"/>
      <c r="AGG199" s="76"/>
      <c r="AGH199" s="76"/>
      <c r="AGI199" s="76"/>
      <c r="AGJ199" s="76"/>
      <c r="AGK199" s="76"/>
      <c r="AGL199" s="76"/>
      <c r="AGM199" s="76"/>
      <c r="AGN199" s="76"/>
      <c r="AGO199" s="76"/>
      <c r="AGP199" s="76"/>
      <c r="AGQ199" s="76"/>
      <c r="AGR199" s="76"/>
      <c r="AGS199" s="76"/>
      <c r="AGT199" s="76"/>
      <c r="AGU199" s="76"/>
      <c r="AGV199" s="76"/>
      <c r="AGW199" s="76"/>
      <c r="AGX199" s="76"/>
      <c r="AGY199" s="76"/>
      <c r="AGZ199" s="76"/>
      <c r="AHA199" s="76"/>
      <c r="AHB199" s="76"/>
      <c r="AHC199" s="76"/>
      <c r="AHD199" s="76"/>
      <c r="AHE199" s="76"/>
      <c r="AHF199" s="76"/>
      <c r="AHG199" s="76"/>
      <c r="AHH199" s="76"/>
      <c r="AHI199" s="76"/>
      <c r="AHJ199" s="76"/>
      <c r="AHK199" s="76"/>
      <c r="AHL199" s="76"/>
      <c r="AHM199" s="76"/>
      <c r="AHN199" s="76"/>
      <c r="AHO199" s="76"/>
      <c r="AHP199" s="76"/>
      <c r="AHQ199" s="76"/>
      <c r="AHR199" s="76"/>
      <c r="AHS199" s="76"/>
      <c r="AHT199" s="76"/>
      <c r="AHU199" s="76"/>
      <c r="AHV199" s="76"/>
      <c r="AHW199" s="76"/>
      <c r="AHX199" s="76"/>
      <c r="AHY199" s="76"/>
      <c r="AHZ199" s="76"/>
      <c r="AIA199" s="76"/>
      <c r="AIB199" s="76"/>
      <c r="AIC199" s="76"/>
      <c r="AID199" s="76"/>
      <c r="AIE199" s="76"/>
      <c r="AIF199" s="76"/>
      <c r="AIG199" s="76"/>
      <c r="AIH199" s="76"/>
      <c r="AII199" s="76"/>
      <c r="AIJ199" s="76"/>
      <c r="AIK199" s="76"/>
      <c r="AIL199" s="76"/>
      <c r="AIM199" s="76"/>
      <c r="AIN199" s="76"/>
      <c r="AIO199" s="76"/>
      <c r="AIP199" s="76"/>
      <c r="AIQ199" s="76"/>
      <c r="AIR199" s="76"/>
      <c r="AIS199" s="76"/>
      <c r="AIT199" s="76"/>
      <c r="AIU199" s="76"/>
      <c r="AIV199" s="76"/>
      <c r="AIW199" s="76"/>
      <c r="AIX199" s="76"/>
      <c r="AIY199" s="76"/>
      <c r="AIZ199" s="76"/>
      <c r="AJA199" s="76"/>
      <c r="AJB199" s="76"/>
      <c r="AJC199" s="76"/>
      <c r="AJD199" s="76"/>
      <c r="AJE199" s="76"/>
      <c r="AJF199" s="76"/>
      <c r="AJG199" s="76"/>
      <c r="AJH199" s="76"/>
      <c r="AJI199" s="76"/>
      <c r="AJJ199" s="76"/>
      <c r="AJK199" s="76"/>
      <c r="AJL199" s="76"/>
      <c r="AJM199" s="76"/>
      <c r="AJN199" s="76"/>
      <c r="AJO199" s="76"/>
      <c r="AJP199" s="76"/>
      <c r="AJQ199" s="76"/>
      <c r="AJR199" s="76"/>
      <c r="AJS199" s="76"/>
      <c r="AJT199" s="76"/>
      <c r="AJU199" s="76"/>
      <c r="AJV199" s="76"/>
      <c r="AJW199" s="76"/>
      <c r="AJX199" s="76"/>
      <c r="AJY199" s="76"/>
      <c r="AJZ199" s="76"/>
      <c r="AKA199" s="76"/>
      <c r="AKB199" s="76"/>
      <c r="AKC199" s="76"/>
      <c r="AKD199" s="76"/>
      <c r="AKE199" s="76"/>
      <c r="AKF199" s="76"/>
      <c r="AKG199" s="76"/>
      <c r="AKH199" s="76"/>
      <c r="AKI199" s="76"/>
      <c r="AKJ199" s="76"/>
      <c r="AKK199" s="76"/>
      <c r="AKL199" s="76"/>
      <c r="AKM199" s="76"/>
      <c r="AKN199" s="76"/>
      <c r="AKO199" s="76"/>
      <c r="AKP199" s="76"/>
      <c r="AKQ199" s="76"/>
      <c r="AKR199" s="76"/>
      <c r="AKS199" s="76"/>
      <c r="AKT199" s="76"/>
      <c r="AKU199" s="76"/>
      <c r="AKV199" s="76"/>
      <c r="AKW199" s="76"/>
      <c r="AKX199" s="76"/>
      <c r="AKY199" s="76"/>
      <c r="AKZ199" s="76"/>
      <c r="ALA199" s="76"/>
      <c r="ALB199" s="76"/>
      <c r="ALC199" s="76"/>
      <c r="ALD199" s="76"/>
      <c r="ALE199" s="76"/>
      <c r="ALF199" s="76"/>
      <c r="ALG199" s="76"/>
      <c r="ALH199" s="76"/>
      <c r="ALI199" s="76"/>
      <c r="ALJ199" s="76"/>
      <c r="ALK199" s="76"/>
      <c r="ALL199" s="76"/>
      <c r="ALM199" s="76"/>
      <c r="ALN199" s="76"/>
      <c r="ALO199" s="76"/>
      <c r="ALP199" s="76"/>
      <c r="ALQ199" s="76"/>
      <c r="ALR199" s="76"/>
      <c r="ALS199" s="76"/>
      <c r="ALT199" s="76"/>
      <c r="ALU199" s="76"/>
      <c r="ALV199" s="76"/>
      <c r="ALW199" s="76"/>
      <c r="ALX199" s="76"/>
      <c r="ALY199" s="76"/>
      <c r="ALZ199" s="76"/>
      <c r="AMA199" s="76"/>
      <c r="AMB199" s="76"/>
      <c r="AMC199" s="76"/>
      <c r="AMD199" s="76"/>
      <c r="AME199" s="76"/>
    </row>
    <row r="200" spans="1:1019" s="80" customFormat="1">
      <c r="A200" s="20" t="s">
        <v>426</v>
      </c>
      <c r="B200" s="21" t="s">
        <v>64</v>
      </c>
      <c r="C200" s="21" t="s">
        <v>96</v>
      </c>
      <c r="D200" s="71" t="s">
        <v>164</v>
      </c>
      <c r="E200" s="22" t="s">
        <v>62</v>
      </c>
      <c r="F200" s="59">
        <f>F198</f>
        <v>1.4E-2</v>
      </c>
      <c r="G200" s="23">
        <v>368.59</v>
      </c>
      <c r="H200" s="69">
        <f t="shared" si="69"/>
        <v>0.15</v>
      </c>
      <c r="I200" s="23">
        <f t="shared" si="70"/>
        <v>423.88</v>
      </c>
      <c r="J200" s="23">
        <f t="shared" si="71"/>
        <v>5.93</v>
      </c>
      <c r="K200" s="78">
        <f t="shared" si="72"/>
        <v>5.1602600000000001</v>
      </c>
      <c r="L200" s="76"/>
      <c r="M200" s="79"/>
      <c r="N200" s="76"/>
      <c r="O200" s="76"/>
      <c r="P200" s="76"/>
      <c r="Q200" s="76"/>
      <c r="R200" s="76"/>
      <c r="S200" s="76"/>
      <c r="T200" s="76"/>
      <c r="U200" s="76"/>
      <c r="V200" s="76"/>
      <c r="W200" s="76"/>
      <c r="X200" s="76"/>
      <c r="Y200" s="76"/>
      <c r="Z200" s="76"/>
      <c r="AA200" s="76"/>
      <c r="AB200" s="76"/>
      <c r="AC200" s="76"/>
      <c r="AD200" s="76"/>
      <c r="AE200" s="76"/>
      <c r="AF200" s="76"/>
      <c r="AG200" s="76"/>
      <c r="AH200" s="76"/>
      <c r="AI200" s="76"/>
      <c r="AJ200" s="76"/>
      <c r="AK200" s="76"/>
      <c r="AL200" s="76"/>
      <c r="AM200" s="76"/>
      <c r="AN200" s="76"/>
      <c r="AO200" s="76"/>
      <c r="AP200" s="76"/>
      <c r="AQ200" s="76"/>
      <c r="AR200" s="76"/>
      <c r="AS200" s="76"/>
      <c r="AT200" s="76"/>
      <c r="AU200" s="76"/>
      <c r="AV200" s="76"/>
      <c r="AW200" s="76"/>
      <c r="AX200" s="76"/>
      <c r="AY200" s="76"/>
      <c r="AZ200" s="76"/>
      <c r="BA200" s="76"/>
      <c r="BB200" s="76"/>
      <c r="BC200" s="76"/>
      <c r="BD200" s="76"/>
      <c r="BE200" s="76"/>
      <c r="BF200" s="76"/>
      <c r="BG200" s="76"/>
      <c r="BH200" s="76"/>
      <c r="BI200" s="76"/>
      <c r="BJ200" s="76"/>
      <c r="BK200" s="76"/>
      <c r="BL200" s="76"/>
      <c r="BM200" s="76"/>
      <c r="BN200" s="76"/>
      <c r="BO200" s="76"/>
      <c r="BP200" s="76"/>
      <c r="BQ200" s="76"/>
      <c r="BR200" s="76"/>
      <c r="BS200" s="76"/>
      <c r="BT200" s="76"/>
      <c r="BU200" s="76"/>
      <c r="BV200" s="76"/>
      <c r="BW200" s="76"/>
      <c r="BX200" s="76"/>
      <c r="BY200" s="76"/>
      <c r="BZ200" s="76"/>
      <c r="CA200" s="76"/>
      <c r="CB200" s="76"/>
      <c r="CC200" s="76"/>
      <c r="CD200" s="76"/>
      <c r="CE200" s="76"/>
      <c r="CF200" s="76"/>
      <c r="CG200" s="76"/>
      <c r="CH200" s="76"/>
      <c r="CI200" s="76"/>
      <c r="CJ200" s="76"/>
      <c r="CK200" s="76"/>
      <c r="CL200" s="76"/>
      <c r="CM200" s="76"/>
      <c r="CN200" s="76"/>
      <c r="CO200" s="76"/>
      <c r="CP200" s="76"/>
      <c r="CQ200" s="76"/>
      <c r="CR200" s="76"/>
      <c r="CS200" s="76"/>
      <c r="CT200" s="76"/>
      <c r="CU200" s="76"/>
      <c r="CV200" s="76"/>
      <c r="CW200" s="76"/>
      <c r="CX200" s="76"/>
      <c r="CY200" s="76"/>
      <c r="CZ200" s="76"/>
      <c r="DA200" s="76"/>
      <c r="DB200" s="76"/>
      <c r="DC200" s="76"/>
      <c r="DD200" s="76"/>
      <c r="DE200" s="76"/>
      <c r="DF200" s="76"/>
      <c r="DG200" s="76"/>
      <c r="DH200" s="76"/>
      <c r="DI200" s="76"/>
      <c r="DJ200" s="76"/>
      <c r="DK200" s="76"/>
      <c r="DL200" s="76"/>
      <c r="DM200" s="76"/>
      <c r="DN200" s="76"/>
      <c r="DO200" s="76"/>
      <c r="DP200" s="76"/>
      <c r="DQ200" s="76"/>
      <c r="DR200" s="76"/>
      <c r="DS200" s="76"/>
      <c r="DT200" s="76"/>
      <c r="DU200" s="76"/>
      <c r="DV200" s="76"/>
      <c r="DW200" s="76"/>
      <c r="DX200" s="76"/>
      <c r="DY200" s="76"/>
      <c r="DZ200" s="76"/>
      <c r="EA200" s="76"/>
      <c r="EB200" s="76"/>
      <c r="EC200" s="76"/>
      <c r="ED200" s="76"/>
      <c r="EE200" s="76"/>
      <c r="EF200" s="76"/>
      <c r="EG200" s="76"/>
      <c r="EH200" s="76"/>
      <c r="EI200" s="76"/>
      <c r="EJ200" s="76"/>
      <c r="EK200" s="76"/>
      <c r="EL200" s="76"/>
      <c r="EM200" s="76"/>
      <c r="EN200" s="76"/>
      <c r="EO200" s="76"/>
      <c r="EP200" s="76"/>
      <c r="EQ200" s="76"/>
      <c r="ER200" s="76"/>
      <c r="ES200" s="76"/>
      <c r="ET200" s="76"/>
      <c r="EU200" s="76"/>
      <c r="EV200" s="76"/>
      <c r="EW200" s="76"/>
      <c r="EX200" s="76"/>
      <c r="EY200" s="76"/>
      <c r="EZ200" s="76"/>
      <c r="FA200" s="76"/>
      <c r="FB200" s="76"/>
      <c r="FC200" s="76"/>
      <c r="FD200" s="76"/>
      <c r="FE200" s="76"/>
      <c r="FF200" s="76"/>
      <c r="FG200" s="76"/>
      <c r="FH200" s="76"/>
      <c r="FI200" s="76"/>
      <c r="FJ200" s="76"/>
      <c r="FK200" s="76"/>
      <c r="FL200" s="76"/>
      <c r="FM200" s="76"/>
      <c r="FN200" s="76"/>
      <c r="FO200" s="76"/>
      <c r="FP200" s="76"/>
      <c r="FQ200" s="76"/>
      <c r="FR200" s="76"/>
      <c r="FS200" s="76"/>
      <c r="FT200" s="76"/>
      <c r="FU200" s="76"/>
      <c r="FV200" s="76"/>
      <c r="FW200" s="76"/>
      <c r="FX200" s="76"/>
      <c r="FY200" s="76"/>
      <c r="FZ200" s="76"/>
      <c r="GA200" s="76"/>
      <c r="GB200" s="76"/>
      <c r="GC200" s="76"/>
      <c r="GD200" s="76"/>
      <c r="GE200" s="76"/>
      <c r="GF200" s="76"/>
      <c r="GG200" s="76"/>
      <c r="GH200" s="76"/>
      <c r="GI200" s="76"/>
      <c r="GJ200" s="76"/>
      <c r="GK200" s="76"/>
      <c r="GL200" s="76"/>
      <c r="GM200" s="76"/>
      <c r="GN200" s="76"/>
      <c r="GO200" s="76"/>
      <c r="GP200" s="76"/>
      <c r="GQ200" s="76"/>
      <c r="GR200" s="76"/>
      <c r="GS200" s="76"/>
      <c r="GT200" s="76"/>
      <c r="GU200" s="76"/>
      <c r="GV200" s="76"/>
      <c r="GW200" s="76"/>
      <c r="GX200" s="76"/>
      <c r="GY200" s="76"/>
      <c r="GZ200" s="76"/>
      <c r="HA200" s="76"/>
      <c r="HB200" s="76"/>
      <c r="HC200" s="76"/>
      <c r="HD200" s="76"/>
      <c r="HE200" s="76"/>
      <c r="HF200" s="76"/>
      <c r="HG200" s="76"/>
      <c r="HH200" s="76"/>
      <c r="HI200" s="76"/>
      <c r="HJ200" s="76"/>
      <c r="HK200" s="76"/>
      <c r="HL200" s="76"/>
      <c r="HM200" s="76"/>
      <c r="HN200" s="76"/>
      <c r="HO200" s="76"/>
      <c r="HP200" s="76"/>
      <c r="HQ200" s="76"/>
      <c r="HR200" s="76"/>
      <c r="HS200" s="76"/>
      <c r="HT200" s="76"/>
      <c r="HU200" s="76"/>
      <c r="HV200" s="76"/>
      <c r="HW200" s="76"/>
      <c r="HX200" s="76"/>
      <c r="HY200" s="76"/>
      <c r="HZ200" s="76"/>
      <c r="IA200" s="76"/>
      <c r="IB200" s="76"/>
      <c r="IC200" s="76"/>
      <c r="ID200" s="76"/>
      <c r="IE200" s="76"/>
      <c r="IF200" s="76"/>
      <c r="IG200" s="76"/>
      <c r="IH200" s="76"/>
      <c r="II200" s="76"/>
      <c r="IJ200" s="76"/>
      <c r="IK200" s="76"/>
      <c r="IL200" s="76"/>
      <c r="IM200" s="76"/>
      <c r="IN200" s="76"/>
      <c r="IO200" s="76"/>
      <c r="IP200" s="76"/>
      <c r="IQ200" s="76"/>
      <c r="IR200" s="76"/>
      <c r="IS200" s="76"/>
      <c r="IT200" s="76"/>
      <c r="IU200" s="76"/>
      <c r="IV200" s="76"/>
      <c r="IW200" s="76"/>
      <c r="IX200" s="76"/>
      <c r="IY200" s="76"/>
      <c r="IZ200" s="76"/>
      <c r="JA200" s="76"/>
      <c r="JB200" s="76"/>
      <c r="JC200" s="76"/>
      <c r="JD200" s="76"/>
      <c r="JE200" s="76"/>
      <c r="JF200" s="76"/>
      <c r="JG200" s="76"/>
      <c r="JH200" s="76"/>
      <c r="JI200" s="76"/>
      <c r="JJ200" s="76"/>
      <c r="JK200" s="76"/>
      <c r="JL200" s="76"/>
      <c r="JM200" s="76"/>
      <c r="JN200" s="76"/>
      <c r="JO200" s="76"/>
      <c r="JP200" s="76"/>
      <c r="JQ200" s="76"/>
      <c r="JR200" s="76"/>
      <c r="JS200" s="76"/>
      <c r="JT200" s="76"/>
      <c r="JU200" s="76"/>
      <c r="JV200" s="76"/>
      <c r="JW200" s="76"/>
      <c r="JX200" s="76"/>
      <c r="JY200" s="76"/>
      <c r="JZ200" s="76"/>
      <c r="KA200" s="76"/>
      <c r="KB200" s="76"/>
      <c r="KC200" s="76"/>
      <c r="KD200" s="76"/>
      <c r="KE200" s="76"/>
      <c r="KF200" s="76"/>
      <c r="KG200" s="76"/>
      <c r="KH200" s="76"/>
      <c r="KI200" s="76"/>
      <c r="KJ200" s="76"/>
      <c r="KK200" s="76"/>
      <c r="KL200" s="76"/>
      <c r="KM200" s="76"/>
      <c r="KN200" s="76"/>
      <c r="KO200" s="76"/>
      <c r="KP200" s="76"/>
      <c r="KQ200" s="76"/>
      <c r="KR200" s="76"/>
      <c r="KS200" s="76"/>
      <c r="KT200" s="76"/>
      <c r="KU200" s="76"/>
      <c r="KV200" s="76"/>
      <c r="KW200" s="76"/>
      <c r="KX200" s="76"/>
      <c r="KY200" s="76"/>
      <c r="KZ200" s="76"/>
      <c r="LA200" s="76"/>
      <c r="LB200" s="76"/>
      <c r="LC200" s="76"/>
      <c r="LD200" s="76"/>
      <c r="LE200" s="76"/>
      <c r="LF200" s="76"/>
      <c r="LG200" s="76"/>
      <c r="LH200" s="76"/>
      <c r="LI200" s="76"/>
      <c r="LJ200" s="76"/>
      <c r="LK200" s="76"/>
      <c r="LL200" s="76"/>
      <c r="LM200" s="76"/>
      <c r="LN200" s="76"/>
      <c r="LO200" s="76"/>
      <c r="LP200" s="76"/>
      <c r="LQ200" s="76"/>
      <c r="LR200" s="76"/>
      <c r="LS200" s="76"/>
      <c r="LT200" s="76"/>
      <c r="LU200" s="76"/>
      <c r="LV200" s="76"/>
      <c r="LW200" s="76"/>
      <c r="LX200" s="76"/>
      <c r="LY200" s="76"/>
      <c r="LZ200" s="76"/>
      <c r="MA200" s="76"/>
      <c r="MB200" s="76"/>
      <c r="MC200" s="76"/>
      <c r="MD200" s="76"/>
      <c r="ME200" s="76"/>
      <c r="MF200" s="76"/>
      <c r="MG200" s="76"/>
      <c r="MH200" s="76"/>
      <c r="MI200" s="76"/>
      <c r="MJ200" s="76"/>
      <c r="MK200" s="76"/>
      <c r="ML200" s="76"/>
      <c r="MM200" s="76"/>
      <c r="MN200" s="76"/>
      <c r="MO200" s="76"/>
      <c r="MP200" s="76"/>
      <c r="MQ200" s="76"/>
      <c r="MR200" s="76"/>
      <c r="MS200" s="76"/>
      <c r="MT200" s="76"/>
      <c r="MU200" s="76"/>
      <c r="MV200" s="76"/>
      <c r="MW200" s="76"/>
      <c r="MX200" s="76"/>
      <c r="MY200" s="76"/>
      <c r="MZ200" s="76"/>
      <c r="NA200" s="76"/>
      <c r="NB200" s="76"/>
      <c r="NC200" s="76"/>
      <c r="ND200" s="76"/>
      <c r="NE200" s="76"/>
      <c r="NF200" s="76"/>
      <c r="NG200" s="76"/>
      <c r="NH200" s="76"/>
      <c r="NI200" s="76"/>
      <c r="NJ200" s="76"/>
      <c r="NK200" s="76"/>
      <c r="NL200" s="76"/>
      <c r="NM200" s="76"/>
      <c r="NN200" s="76"/>
      <c r="NO200" s="76"/>
      <c r="NP200" s="76"/>
      <c r="NQ200" s="76"/>
      <c r="NR200" s="76"/>
      <c r="NS200" s="76"/>
      <c r="NT200" s="76"/>
      <c r="NU200" s="76"/>
      <c r="NV200" s="76"/>
      <c r="NW200" s="76"/>
      <c r="NX200" s="76"/>
      <c r="NY200" s="76"/>
      <c r="NZ200" s="76"/>
      <c r="OA200" s="76"/>
      <c r="OB200" s="76"/>
      <c r="OC200" s="76"/>
      <c r="OD200" s="76"/>
      <c r="OE200" s="76"/>
      <c r="OF200" s="76"/>
      <c r="OG200" s="76"/>
      <c r="OH200" s="76"/>
      <c r="OI200" s="76"/>
      <c r="OJ200" s="76"/>
      <c r="OK200" s="76"/>
      <c r="OL200" s="76"/>
      <c r="OM200" s="76"/>
      <c r="ON200" s="76"/>
      <c r="OO200" s="76"/>
      <c r="OP200" s="76"/>
      <c r="OQ200" s="76"/>
      <c r="OR200" s="76"/>
      <c r="OS200" s="76"/>
      <c r="OT200" s="76"/>
      <c r="OU200" s="76"/>
      <c r="OV200" s="76"/>
      <c r="OW200" s="76"/>
      <c r="OX200" s="76"/>
      <c r="OY200" s="76"/>
      <c r="OZ200" s="76"/>
      <c r="PA200" s="76"/>
      <c r="PB200" s="76"/>
      <c r="PC200" s="76"/>
      <c r="PD200" s="76"/>
      <c r="PE200" s="76"/>
      <c r="PF200" s="76"/>
      <c r="PG200" s="76"/>
      <c r="PH200" s="76"/>
      <c r="PI200" s="76"/>
      <c r="PJ200" s="76"/>
      <c r="PK200" s="76"/>
      <c r="PL200" s="76"/>
      <c r="PM200" s="76"/>
      <c r="PN200" s="76"/>
      <c r="PO200" s="76"/>
      <c r="PP200" s="76"/>
      <c r="PQ200" s="76"/>
      <c r="PR200" s="76"/>
      <c r="PS200" s="76"/>
      <c r="PT200" s="76"/>
      <c r="PU200" s="76"/>
      <c r="PV200" s="76"/>
      <c r="PW200" s="76"/>
      <c r="PX200" s="76"/>
      <c r="PY200" s="76"/>
      <c r="PZ200" s="76"/>
      <c r="QA200" s="76"/>
      <c r="QB200" s="76"/>
      <c r="QC200" s="76"/>
      <c r="QD200" s="76"/>
      <c r="QE200" s="76"/>
      <c r="QF200" s="76"/>
      <c r="QG200" s="76"/>
      <c r="QH200" s="76"/>
      <c r="QI200" s="76"/>
      <c r="QJ200" s="76"/>
      <c r="QK200" s="76"/>
      <c r="QL200" s="76"/>
      <c r="QM200" s="76"/>
      <c r="QN200" s="76"/>
      <c r="QO200" s="76"/>
      <c r="QP200" s="76"/>
      <c r="QQ200" s="76"/>
      <c r="QR200" s="76"/>
      <c r="QS200" s="76"/>
      <c r="QT200" s="76"/>
      <c r="QU200" s="76"/>
      <c r="QV200" s="76"/>
      <c r="QW200" s="76"/>
      <c r="QX200" s="76"/>
      <c r="QY200" s="76"/>
      <c r="QZ200" s="76"/>
      <c r="RA200" s="76"/>
      <c r="RB200" s="76"/>
      <c r="RC200" s="76"/>
      <c r="RD200" s="76"/>
      <c r="RE200" s="76"/>
      <c r="RF200" s="76"/>
      <c r="RG200" s="76"/>
      <c r="RH200" s="76"/>
      <c r="RI200" s="76"/>
      <c r="RJ200" s="76"/>
      <c r="RK200" s="76"/>
      <c r="RL200" s="76"/>
      <c r="RM200" s="76"/>
      <c r="RN200" s="76"/>
      <c r="RO200" s="76"/>
      <c r="RP200" s="76"/>
      <c r="RQ200" s="76"/>
      <c r="RR200" s="76"/>
      <c r="RS200" s="76"/>
      <c r="RT200" s="76"/>
      <c r="RU200" s="76"/>
      <c r="RV200" s="76"/>
      <c r="RW200" s="76"/>
      <c r="RX200" s="76"/>
      <c r="RY200" s="76"/>
      <c r="RZ200" s="76"/>
      <c r="SA200" s="76"/>
      <c r="SB200" s="76"/>
      <c r="SC200" s="76"/>
      <c r="SD200" s="76"/>
      <c r="SE200" s="76"/>
      <c r="SF200" s="76"/>
      <c r="SG200" s="76"/>
      <c r="SH200" s="76"/>
      <c r="SI200" s="76"/>
      <c r="SJ200" s="76"/>
      <c r="SK200" s="76"/>
      <c r="SL200" s="76"/>
      <c r="SM200" s="76"/>
      <c r="SN200" s="76"/>
      <c r="SO200" s="76"/>
      <c r="SP200" s="76"/>
      <c r="SQ200" s="76"/>
      <c r="SR200" s="76"/>
      <c r="SS200" s="76"/>
      <c r="ST200" s="76"/>
      <c r="SU200" s="76"/>
      <c r="SV200" s="76"/>
      <c r="SW200" s="76"/>
      <c r="SX200" s="76"/>
      <c r="SY200" s="76"/>
      <c r="SZ200" s="76"/>
      <c r="TA200" s="76"/>
      <c r="TB200" s="76"/>
      <c r="TC200" s="76"/>
      <c r="TD200" s="76"/>
      <c r="TE200" s="76"/>
      <c r="TF200" s="76"/>
      <c r="TG200" s="76"/>
      <c r="TH200" s="76"/>
      <c r="TI200" s="76"/>
      <c r="TJ200" s="76"/>
      <c r="TK200" s="76"/>
      <c r="TL200" s="76"/>
      <c r="TM200" s="76"/>
      <c r="TN200" s="76"/>
      <c r="TO200" s="76"/>
      <c r="TP200" s="76"/>
      <c r="TQ200" s="76"/>
      <c r="TR200" s="76"/>
      <c r="TS200" s="76"/>
      <c r="TT200" s="76"/>
      <c r="TU200" s="76"/>
      <c r="TV200" s="76"/>
      <c r="TW200" s="76"/>
      <c r="TX200" s="76"/>
      <c r="TY200" s="76"/>
      <c r="TZ200" s="76"/>
      <c r="UA200" s="76"/>
      <c r="UB200" s="76"/>
      <c r="UC200" s="76"/>
      <c r="UD200" s="76"/>
      <c r="UE200" s="76"/>
      <c r="UF200" s="76"/>
      <c r="UG200" s="76"/>
      <c r="UH200" s="76"/>
      <c r="UI200" s="76"/>
      <c r="UJ200" s="76"/>
      <c r="UK200" s="76"/>
      <c r="UL200" s="76"/>
      <c r="UM200" s="76"/>
      <c r="UN200" s="76"/>
      <c r="UO200" s="76"/>
      <c r="UP200" s="76"/>
      <c r="UQ200" s="76"/>
      <c r="UR200" s="76"/>
      <c r="US200" s="76"/>
      <c r="UT200" s="76"/>
      <c r="UU200" s="76"/>
      <c r="UV200" s="76"/>
      <c r="UW200" s="76"/>
      <c r="UX200" s="76"/>
      <c r="UY200" s="76"/>
      <c r="UZ200" s="76"/>
      <c r="VA200" s="76"/>
      <c r="VB200" s="76"/>
      <c r="VC200" s="76"/>
      <c r="VD200" s="76"/>
      <c r="VE200" s="76"/>
      <c r="VF200" s="76"/>
      <c r="VG200" s="76"/>
      <c r="VH200" s="76"/>
      <c r="VI200" s="76"/>
      <c r="VJ200" s="76"/>
      <c r="VK200" s="76"/>
      <c r="VL200" s="76"/>
      <c r="VM200" s="76"/>
      <c r="VN200" s="76"/>
      <c r="VO200" s="76"/>
      <c r="VP200" s="76"/>
      <c r="VQ200" s="76"/>
      <c r="VR200" s="76"/>
      <c r="VS200" s="76"/>
      <c r="VT200" s="76"/>
      <c r="VU200" s="76"/>
      <c r="VV200" s="76"/>
      <c r="VW200" s="76"/>
      <c r="VX200" s="76"/>
      <c r="VY200" s="76"/>
      <c r="VZ200" s="76"/>
      <c r="WA200" s="76"/>
      <c r="WB200" s="76"/>
      <c r="WC200" s="76"/>
      <c r="WD200" s="76"/>
      <c r="WE200" s="76"/>
      <c r="WF200" s="76"/>
      <c r="WG200" s="76"/>
      <c r="WH200" s="76"/>
      <c r="WI200" s="76"/>
      <c r="WJ200" s="76"/>
      <c r="WK200" s="76"/>
      <c r="WL200" s="76"/>
      <c r="WM200" s="76"/>
      <c r="WN200" s="76"/>
      <c r="WO200" s="76"/>
      <c r="WP200" s="76"/>
      <c r="WQ200" s="76"/>
      <c r="WR200" s="76"/>
      <c r="WS200" s="76"/>
      <c r="WT200" s="76"/>
      <c r="WU200" s="76"/>
      <c r="WV200" s="76"/>
      <c r="WW200" s="76"/>
      <c r="WX200" s="76"/>
      <c r="WY200" s="76"/>
      <c r="WZ200" s="76"/>
      <c r="XA200" s="76"/>
      <c r="XB200" s="76"/>
      <c r="XC200" s="76"/>
      <c r="XD200" s="76"/>
      <c r="XE200" s="76"/>
      <c r="XF200" s="76"/>
      <c r="XG200" s="76"/>
      <c r="XH200" s="76"/>
      <c r="XI200" s="76"/>
      <c r="XJ200" s="76"/>
      <c r="XK200" s="76"/>
      <c r="XL200" s="76"/>
      <c r="XM200" s="76"/>
      <c r="XN200" s="76"/>
      <c r="XO200" s="76"/>
      <c r="XP200" s="76"/>
      <c r="XQ200" s="76"/>
      <c r="XR200" s="76"/>
      <c r="XS200" s="76"/>
      <c r="XT200" s="76"/>
      <c r="XU200" s="76"/>
      <c r="XV200" s="76"/>
      <c r="XW200" s="76"/>
      <c r="XX200" s="76"/>
      <c r="XY200" s="76"/>
      <c r="XZ200" s="76"/>
      <c r="YA200" s="76"/>
      <c r="YB200" s="76"/>
      <c r="YC200" s="76"/>
      <c r="YD200" s="76"/>
      <c r="YE200" s="76"/>
      <c r="YF200" s="76"/>
      <c r="YG200" s="76"/>
      <c r="YH200" s="76"/>
      <c r="YI200" s="76"/>
      <c r="YJ200" s="76"/>
      <c r="YK200" s="76"/>
      <c r="YL200" s="76"/>
      <c r="YM200" s="76"/>
      <c r="YN200" s="76"/>
      <c r="YO200" s="76"/>
      <c r="YP200" s="76"/>
      <c r="YQ200" s="76"/>
      <c r="YR200" s="76"/>
      <c r="YS200" s="76"/>
      <c r="YT200" s="76"/>
      <c r="YU200" s="76"/>
      <c r="YV200" s="76"/>
      <c r="YW200" s="76"/>
      <c r="YX200" s="76"/>
      <c r="YY200" s="76"/>
      <c r="YZ200" s="76"/>
      <c r="ZA200" s="76"/>
      <c r="ZB200" s="76"/>
      <c r="ZC200" s="76"/>
      <c r="ZD200" s="76"/>
      <c r="ZE200" s="76"/>
      <c r="ZF200" s="76"/>
      <c r="ZG200" s="76"/>
      <c r="ZH200" s="76"/>
      <c r="ZI200" s="76"/>
      <c r="ZJ200" s="76"/>
      <c r="ZK200" s="76"/>
      <c r="ZL200" s="76"/>
      <c r="ZM200" s="76"/>
      <c r="ZN200" s="76"/>
      <c r="ZO200" s="76"/>
      <c r="ZP200" s="76"/>
      <c r="ZQ200" s="76"/>
      <c r="ZR200" s="76"/>
      <c r="ZS200" s="76"/>
      <c r="ZT200" s="76"/>
      <c r="ZU200" s="76"/>
      <c r="ZV200" s="76"/>
      <c r="ZW200" s="76"/>
      <c r="ZX200" s="76"/>
      <c r="ZY200" s="76"/>
      <c r="ZZ200" s="76"/>
      <c r="AAA200" s="76"/>
      <c r="AAB200" s="76"/>
      <c r="AAC200" s="76"/>
      <c r="AAD200" s="76"/>
      <c r="AAE200" s="76"/>
      <c r="AAF200" s="76"/>
      <c r="AAG200" s="76"/>
      <c r="AAH200" s="76"/>
      <c r="AAI200" s="76"/>
      <c r="AAJ200" s="76"/>
      <c r="AAK200" s="76"/>
      <c r="AAL200" s="76"/>
      <c r="AAM200" s="76"/>
      <c r="AAN200" s="76"/>
      <c r="AAO200" s="76"/>
      <c r="AAP200" s="76"/>
      <c r="AAQ200" s="76"/>
      <c r="AAR200" s="76"/>
      <c r="AAS200" s="76"/>
      <c r="AAT200" s="76"/>
      <c r="AAU200" s="76"/>
      <c r="AAV200" s="76"/>
      <c r="AAW200" s="76"/>
      <c r="AAX200" s="76"/>
      <c r="AAY200" s="76"/>
      <c r="AAZ200" s="76"/>
      <c r="ABA200" s="76"/>
      <c r="ABB200" s="76"/>
      <c r="ABC200" s="76"/>
      <c r="ABD200" s="76"/>
      <c r="ABE200" s="76"/>
      <c r="ABF200" s="76"/>
      <c r="ABG200" s="76"/>
      <c r="ABH200" s="76"/>
      <c r="ABI200" s="76"/>
      <c r="ABJ200" s="76"/>
      <c r="ABK200" s="76"/>
      <c r="ABL200" s="76"/>
      <c r="ABM200" s="76"/>
      <c r="ABN200" s="76"/>
      <c r="ABO200" s="76"/>
      <c r="ABP200" s="76"/>
      <c r="ABQ200" s="76"/>
      <c r="ABR200" s="76"/>
      <c r="ABS200" s="76"/>
      <c r="ABT200" s="76"/>
      <c r="ABU200" s="76"/>
      <c r="ABV200" s="76"/>
      <c r="ABW200" s="76"/>
      <c r="ABX200" s="76"/>
      <c r="ABY200" s="76"/>
      <c r="ABZ200" s="76"/>
      <c r="ACA200" s="76"/>
      <c r="ACB200" s="76"/>
      <c r="ACC200" s="76"/>
      <c r="ACD200" s="76"/>
      <c r="ACE200" s="76"/>
      <c r="ACF200" s="76"/>
      <c r="ACG200" s="76"/>
      <c r="ACH200" s="76"/>
      <c r="ACI200" s="76"/>
      <c r="ACJ200" s="76"/>
      <c r="ACK200" s="76"/>
      <c r="ACL200" s="76"/>
      <c r="ACM200" s="76"/>
      <c r="ACN200" s="76"/>
      <c r="ACO200" s="76"/>
      <c r="ACP200" s="76"/>
      <c r="ACQ200" s="76"/>
      <c r="ACR200" s="76"/>
      <c r="ACS200" s="76"/>
      <c r="ACT200" s="76"/>
      <c r="ACU200" s="76"/>
      <c r="ACV200" s="76"/>
      <c r="ACW200" s="76"/>
      <c r="ACX200" s="76"/>
      <c r="ACY200" s="76"/>
      <c r="ACZ200" s="76"/>
      <c r="ADA200" s="76"/>
      <c r="ADB200" s="76"/>
      <c r="ADC200" s="76"/>
      <c r="ADD200" s="76"/>
      <c r="ADE200" s="76"/>
      <c r="ADF200" s="76"/>
      <c r="ADG200" s="76"/>
      <c r="ADH200" s="76"/>
      <c r="ADI200" s="76"/>
      <c r="ADJ200" s="76"/>
      <c r="ADK200" s="76"/>
      <c r="ADL200" s="76"/>
      <c r="ADM200" s="76"/>
      <c r="ADN200" s="76"/>
      <c r="ADO200" s="76"/>
      <c r="ADP200" s="76"/>
      <c r="ADQ200" s="76"/>
      <c r="ADR200" s="76"/>
      <c r="ADS200" s="76"/>
      <c r="ADT200" s="76"/>
      <c r="ADU200" s="76"/>
      <c r="ADV200" s="76"/>
      <c r="ADW200" s="76"/>
      <c r="ADX200" s="76"/>
      <c r="ADY200" s="76"/>
      <c r="ADZ200" s="76"/>
      <c r="AEA200" s="76"/>
      <c r="AEB200" s="76"/>
      <c r="AEC200" s="76"/>
      <c r="AED200" s="76"/>
      <c r="AEE200" s="76"/>
      <c r="AEF200" s="76"/>
      <c r="AEG200" s="76"/>
      <c r="AEH200" s="76"/>
      <c r="AEI200" s="76"/>
      <c r="AEJ200" s="76"/>
      <c r="AEK200" s="76"/>
      <c r="AEL200" s="76"/>
      <c r="AEM200" s="76"/>
      <c r="AEN200" s="76"/>
      <c r="AEO200" s="76"/>
      <c r="AEP200" s="76"/>
      <c r="AEQ200" s="76"/>
      <c r="AER200" s="76"/>
      <c r="AES200" s="76"/>
      <c r="AET200" s="76"/>
      <c r="AEU200" s="76"/>
      <c r="AEV200" s="76"/>
      <c r="AEW200" s="76"/>
      <c r="AEX200" s="76"/>
      <c r="AEY200" s="76"/>
      <c r="AEZ200" s="76"/>
      <c r="AFA200" s="76"/>
      <c r="AFB200" s="76"/>
      <c r="AFC200" s="76"/>
      <c r="AFD200" s="76"/>
      <c r="AFE200" s="76"/>
      <c r="AFF200" s="76"/>
      <c r="AFG200" s="76"/>
      <c r="AFH200" s="76"/>
      <c r="AFI200" s="76"/>
      <c r="AFJ200" s="76"/>
      <c r="AFK200" s="76"/>
      <c r="AFL200" s="76"/>
      <c r="AFM200" s="76"/>
      <c r="AFN200" s="76"/>
      <c r="AFO200" s="76"/>
      <c r="AFP200" s="76"/>
      <c r="AFQ200" s="76"/>
      <c r="AFR200" s="76"/>
      <c r="AFS200" s="76"/>
      <c r="AFT200" s="76"/>
      <c r="AFU200" s="76"/>
      <c r="AFV200" s="76"/>
      <c r="AFW200" s="76"/>
      <c r="AFX200" s="76"/>
      <c r="AFY200" s="76"/>
      <c r="AFZ200" s="76"/>
      <c r="AGA200" s="76"/>
      <c r="AGB200" s="76"/>
      <c r="AGC200" s="76"/>
      <c r="AGD200" s="76"/>
      <c r="AGE200" s="76"/>
      <c r="AGF200" s="76"/>
      <c r="AGG200" s="76"/>
      <c r="AGH200" s="76"/>
      <c r="AGI200" s="76"/>
      <c r="AGJ200" s="76"/>
      <c r="AGK200" s="76"/>
      <c r="AGL200" s="76"/>
      <c r="AGM200" s="76"/>
      <c r="AGN200" s="76"/>
      <c r="AGO200" s="76"/>
      <c r="AGP200" s="76"/>
      <c r="AGQ200" s="76"/>
      <c r="AGR200" s="76"/>
      <c r="AGS200" s="76"/>
      <c r="AGT200" s="76"/>
      <c r="AGU200" s="76"/>
      <c r="AGV200" s="76"/>
      <c r="AGW200" s="76"/>
      <c r="AGX200" s="76"/>
      <c r="AGY200" s="76"/>
      <c r="AGZ200" s="76"/>
      <c r="AHA200" s="76"/>
      <c r="AHB200" s="76"/>
      <c r="AHC200" s="76"/>
      <c r="AHD200" s="76"/>
      <c r="AHE200" s="76"/>
      <c r="AHF200" s="76"/>
      <c r="AHG200" s="76"/>
      <c r="AHH200" s="76"/>
      <c r="AHI200" s="76"/>
      <c r="AHJ200" s="76"/>
      <c r="AHK200" s="76"/>
      <c r="AHL200" s="76"/>
      <c r="AHM200" s="76"/>
      <c r="AHN200" s="76"/>
      <c r="AHO200" s="76"/>
      <c r="AHP200" s="76"/>
      <c r="AHQ200" s="76"/>
      <c r="AHR200" s="76"/>
      <c r="AHS200" s="76"/>
      <c r="AHT200" s="76"/>
      <c r="AHU200" s="76"/>
      <c r="AHV200" s="76"/>
      <c r="AHW200" s="76"/>
      <c r="AHX200" s="76"/>
      <c r="AHY200" s="76"/>
      <c r="AHZ200" s="76"/>
      <c r="AIA200" s="76"/>
      <c r="AIB200" s="76"/>
      <c r="AIC200" s="76"/>
      <c r="AID200" s="76"/>
      <c r="AIE200" s="76"/>
      <c r="AIF200" s="76"/>
      <c r="AIG200" s="76"/>
      <c r="AIH200" s="76"/>
      <c r="AII200" s="76"/>
      <c r="AIJ200" s="76"/>
      <c r="AIK200" s="76"/>
      <c r="AIL200" s="76"/>
      <c r="AIM200" s="76"/>
      <c r="AIN200" s="76"/>
      <c r="AIO200" s="76"/>
      <c r="AIP200" s="76"/>
      <c r="AIQ200" s="76"/>
      <c r="AIR200" s="76"/>
      <c r="AIS200" s="76"/>
      <c r="AIT200" s="76"/>
      <c r="AIU200" s="76"/>
      <c r="AIV200" s="76"/>
      <c r="AIW200" s="76"/>
      <c r="AIX200" s="76"/>
      <c r="AIY200" s="76"/>
      <c r="AIZ200" s="76"/>
      <c r="AJA200" s="76"/>
      <c r="AJB200" s="76"/>
      <c r="AJC200" s="76"/>
      <c r="AJD200" s="76"/>
      <c r="AJE200" s="76"/>
      <c r="AJF200" s="76"/>
      <c r="AJG200" s="76"/>
      <c r="AJH200" s="76"/>
      <c r="AJI200" s="76"/>
      <c r="AJJ200" s="76"/>
      <c r="AJK200" s="76"/>
      <c r="AJL200" s="76"/>
      <c r="AJM200" s="76"/>
      <c r="AJN200" s="76"/>
      <c r="AJO200" s="76"/>
      <c r="AJP200" s="76"/>
      <c r="AJQ200" s="76"/>
      <c r="AJR200" s="76"/>
      <c r="AJS200" s="76"/>
      <c r="AJT200" s="76"/>
      <c r="AJU200" s="76"/>
      <c r="AJV200" s="76"/>
      <c r="AJW200" s="76"/>
      <c r="AJX200" s="76"/>
      <c r="AJY200" s="76"/>
      <c r="AJZ200" s="76"/>
      <c r="AKA200" s="76"/>
      <c r="AKB200" s="76"/>
      <c r="AKC200" s="76"/>
      <c r="AKD200" s="76"/>
      <c r="AKE200" s="76"/>
      <c r="AKF200" s="76"/>
      <c r="AKG200" s="76"/>
      <c r="AKH200" s="76"/>
      <c r="AKI200" s="76"/>
      <c r="AKJ200" s="76"/>
      <c r="AKK200" s="76"/>
      <c r="AKL200" s="76"/>
      <c r="AKM200" s="76"/>
      <c r="AKN200" s="76"/>
      <c r="AKO200" s="76"/>
      <c r="AKP200" s="76"/>
      <c r="AKQ200" s="76"/>
      <c r="AKR200" s="76"/>
      <c r="AKS200" s="76"/>
      <c r="AKT200" s="76"/>
      <c r="AKU200" s="76"/>
      <c r="AKV200" s="76"/>
      <c r="AKW200" s="76"/>
      <c r="AKX200" s="76"/>
      <c r="AKY200" s="76"/>
      <c r="AKZ200" s="76"/>
      <c r="ALA200" s="76"/>
      <c r="ALB200" s="76"/>
      <c r="ALC200" s="76"/>
      <c r="ALD200" s="76"/>
      <c r="ALE200" s="76"/>
      <c r="ALF200" s="76"/>
      <c r="ALG200" s="76"/>
      <c r="ALH200" s="76"/>
      <c r="ALI200" s="76"/>
      <c r="ALJ200" s="76"/>
      <c r="ALK200" s="76"/>
      <c r="ALL200" s="76"/>
      <c r="ALM200" s="76"/>
      <c r="ALN200" s="76"/>
      <c r="ALO200" s="76"/>
      <c r="ALP200" s="76"/>
      <c r="ALQ200" s="76"/>
      <c r="ALR200" s="76"/>
      <c r="ALS200" s="76"/>
      <c r="ALT200" s="76"/>
      <c r="ALU200" s="76"/>
      <c r="ALV200" s="76"/>
      <c r="ALW200" s="76"/>
      <c r="ALX200" s="76"/>
      <c r="ALY200" s="76"/>
      <c r="ALZ200" s="76"/>
      <c r="AMA200" s="76"/>
      <c r="AMB200" s="76"/>
      <c r="AMC200" s="76"/>
      <c r="AMD200" s="76"/>
      <c r="AME200" s="76"/>
    </row>
    <row r="201" spans="1:1019" s="80" customFormat="1" ht="25.5">
      <c r="A201" s="20" t="s">
        <v>233</v>
      </c>
      <c r="B201" s="21" t="s">
        <v>65</v>
      </c>
      <c r="C201" s="21" t="s">
        <v>96</v>
      </c>
      <c r="D201" s="71" t="s">
        <v>111</v>
      </c>
      <c r="E201" s="22" t="s">
        <v>62</v>
      </c>
      <c r="F201" s="59">
        <f>F199</f>
        <v>850.70399999999995</v>
      </c>
      <c r="G201" s="23">
        <v>368.59</v>
      </c>
      <c r="H201" s="69">
        <f t="shared" si="69"/>
        <v>0.15</v>
      </c>
      <c r="I201" s="23">
        <f t="shared" si="70"/>
        <v>423.88</v>
      </c>
      <c r="J201" s="23">
        <f t="shared" si="71"/>
        <v>360596.41</v>
      </c>
      <c r="K201" s="78">
        <f t="shared" si="72"/>
        <v>313560.98735999997</v>
      </c>
      <c r="L201" s="76"/>
      <c r="M201" s="79"/>
      <c r="N201" s="76"/>
      <c r="O201" s="76"/>
      <c r="P201" s="76"/>
      <c r="Q201" s="76"/>
      <c r="R201" s="76"/>
      <c r="S201" s="76"/>
      <c r="T201" s="76"/>
      <c r="U201" s="76"/>
      <c r="V201" s="76"/>
      <c r="W201" s="76"/>
      <c r="X201" s="76"/>
      <c r="Y201" s="76"/>
      <c r="Z201" s="76"/>
      <c r="AA201" s="76"/>
      <c r="AB201" s="76"/>
      <c r="AC201" s="76"/>
      <c r="AD201" s="76"/>
      <c r="AE201" s="76"/>
      <c r="AF201" s="76"/>
      <c r="AG201" s="76"/>
      <c r="AH201" s="76"/>
      <c r="AI201" s="76"/>
      <c r="AJ201" s="76"/>
      <c r="AK201" s="76"/>
      <c r="AL201" s="76"/>
      <c r="AM201" s="76"/>
      <c r="AN201" s="76"/>
      <c r="AO201" s="76"/>
      <c r="AP201" s="76"/>
      <c r="AQ201" s="76"/>
      <c r="AR201" s="76"/>
      <c r="AS201" s="76"/>
      <c r="AT201" s="76"/>
      <c r="AU201" s="76"/>
      <c r="AV201" s="76"/>
      <c r="AW201" s="76"/>
      <c r="AX201" s="76"/>
      <c r="AY201" s="76"/>
      <c r="AZ201" s="76"/>
      <c r="BA201" s="76"/>
      <c r="BB201" s="76"/>
      <c r="BC201" s="76"/>
      <c r="BD201" s="76"/>
      <c r="BE201" s="76"/>
      <c r="BF201" s="76"/>
      <c r="BG201" s="76"/>
      <c r="BH201" s="76"/>
      <c r="BI201" s="76"/>
      <c r="BJ201" s="76"/>
      <c r="BK201" s="76"/>
      <c r="BL201" s="76"/>
      <c r="BM201" s="76"/>
      <c r="BN201" s="76"/>
      <c r="BO201" s="76"/>
      <c r="BP201" s="76"/>
      <c r="BQ201" s="76"/>
      <c r="BR201" s="76"/>
      <c r="BS201" s="76"/>
      <c r="BT201" s="76"/>
      <c r="BU201" s="76"/>
      <c r="BV201" s="76"/>
      <c r="BW201" s="76"/>
      <c r="BX201" s="76"/>
      <c r="BY201" s="76"/>
      <c r="BZ201" s="76"/>
      <c r="CA201" s="76"/>
      <c r="CB201" s="76"/>
      <c r="CC201" s="76"/>
      <c r="CD201" s="76"/>
      <c r="CE201" s="76"/>
      <c r="CF201" s="76"/>
      <c r="CG201" s="76"/>
      <c r="CH201" s="76"/>
      <c r="CI201" s="76"/>
      <c r="CJ201" s="76"/>
      <c r="CK201" s="76"/>
      <c r="CL201" s="76"/>
      <c r="CM201" s="76"/>
      <c r="CN201" s="76"/>
      <c r="CO201" s="76"/>
      <c r="CP201" s="76"/>
      <c r="CQ201" s="76"/>
      <c r="CR201" s="76"/>
      <c r="CS201" s="76"/>
      <c r="CT201" s="76"/>
      <c r="CU201" s="76"/>
      <c r="CV201" s="76"/>
      <c r="CW201" s="76"/>
      <c r="CX201" s="76"/>
      <c r="CY201" s="76"/>
      <c r="CZ201" s="76"/>
      <c r="DA201" s="76"/>
      <c r="DB201" s="76"/>
      <c r="DC201" s="76"/>
      <c r="DD201" s="76"/>
      <c r="DE201" s="76"/>
      <c r="DF201" s="76"/>
      <c r="DG201" s="76"/>
      <c r="DH201" s="76"/>
      <c r="DI201" s="76"/>
      <c r="DJ201" s="76"/>
      <c r="DK201" s="76"/>
      <c r="DL201" s="76"/>
      <c r="DM201" s="76"/>
      <c r="DN201" s="76"/>
      <c r="DO201" s="76"/>
      <c r="DP201" s="76"/>
      <c r="DQ201" s="76"/>
      <c r="DR201" s="76"/>
      <c r="DS201" s="76"/>
      <c r="DT201" s="76"/>
      <c r="DU201" s="76"/>
      <c r="DV201" s="76"/>
      <c r="DW201" s="76"/>
      <c r="DX201" s="76"/>
      <c r="DY201" s="76"/>
      <c r="DZ201" s="76"/>
      <c r="EA201" s="76"/>
      <c r="EB201" s="76"/>
      <c r="EC201" s="76"/>
      <c r="ED201" s="76"/>
      <c r="EE201" s="76"/>
      <c r="EF201" s="76"/>
      <c r="EG201" s="76"/>
      <c r="EH201" s="76"/>
      <c r="EI201" s="76"/>
      <c r="EJ201" s="76"/>
      <c r="EK201" s="76"/>
      <c r="EL201" s="76"/>
      <c r="EM201" s="76"/>
      <c r="EN201" s="76"/>
      <c r="EO201" s="76"/>
      <c r="EP201" s="76"/>
      <c r="EQ201" s="76"/>
      <c r="ER201" s="76"/>
      <c r="ES201" s="76"/>
      <c r="ET201" s="76"/>
      <c r="EU201" s="76"/>
      <c r="EV201" s="76"/>
      <c r="EW201" s="76"/>
      <c r="EX201" s="76"/>
      <c r="EY201" s="76"/>
      <c r="EZ201" s="76"/>
      <c r="FA201" s="76"/>
      <c r="FB201" s="76"/>
      <c r="FC201" s="76"/>
      <c r="FD201" s="76"/>
      <c r="FE201" s="76"/>
      <c r="FF201" s="76"/>
      <c r="FG201" s="76"/>
      <c r="FH201" s="76"/>
      <c r="FI201" s="76"/>
      <c r="FJ201" s="76"/>
      <c r="FK201" s="76"/>
      <c r="FL201" s="76"/>
      <c r="FM201" s="76"/>
      <c r="FN201" s="76"/>
      <c r="FO201" s="76"/>
      <c r="FP201" s="76"/>
      <c r="FQ201" s="76"/>
      <c r="FR201" s="76"/>
      <c r="FS201" s="76"/>
      <c r="FT201" s="76"/>
      <c r="FU201" s="76"/>
      <c r="FV201" s="76"/>
      <c r="FW201" s="76"/>
      <c r="FX201" s="76"/>
      <c r="FY201" s="76"/>
      <c r="FZ201" s="76"/>
      <c r="GA201" s="76"/>
      <c r="GB201" s="76"/>
      <c r="GC201" s="76"/>
      <c r="GD201" s="76"/>
      <c r="GE201" s="76"/>
      <c r="GF201" s="76"/>
      <c r="GG201" s="76"/>
      <c r="GH201" s="76"/>
      <c r="GI201" s="76"/>
      <c r="GJ201" s="76"/>
      <c r="GK201" s="76"/>
      <c r="GL201" s="76"/>
      <c r="GM201" s="76"/>
      <c r="GN201" s="76"/>
      <c r="GO201" s="76"/>
      <c r="GP201" s="76"/>
      <c r="GQ201" s="76"/>
      <c r="GR201" s="76"/>
      <c r="GS201" s="76"/>
      <c r="GT201" s="76"/>
      <c r="GU201" s="76"/>
      <c r="GV201" s="76"/>
      <c r="GW201" s="76"/>
      <c r="GX201" s="76"/>
      <c r="GY201" s="76"/>
      <c r="GZ201" s="76"/>
      <c r="HA201" s="76"/>
      <c r="HB201" s="76"/>
      <c r="HC201" s="76"/>
      <c r="HD201" s="76"/>
      <c r="HE201" s="76"/>
      <c r="HF201" s="76"/>
      <c r="HG201" s="76"/>
      <c r="HH201" s="76"/>
      <c r="HI201" s="76"/>
      <c r="HJ201" s="76"/>
      <c r="HK201" s="76"/>
      <c r="HL201" s="76"/>
      <c r="HM201" s="76"/>
      <c r="HN201" s="76"/>
      <c r="HO201" s="76"/>
      <c r="HP201" s="76"/>
      <c r="HQ201" s="76"/>
      <c r="HR201" s="76"/>
      <c r="HS201" s="76"/>
      <c r="HT201" s="76"/>
      <c r="HU201" s="76"/>
      <c r="HV201" s="76"/>
      <c r="HW201" s="76"/>
      <c r="HX201" s="76"/>
      <c r="HY201" s="76"/>
      <c r="HZ201" s="76"/>
      <c r="IA201" s="76"/>
      <c r="IB201" s="76"/>
      <c r="IC201" s="76"/>
      <c r="ID201" s="76"/>
      <c r="IE201" s="76"/>
      <c r="IF201" s="76"/>
      <c r="IG201" s="76"/>
      <c r="IH201" s="76"/>
      <c r="II201" s="76"/>
      <c r="IJ201" s="76"/>
      <c r="IK201" s="76"/>
      <c r="IL201" s="76"/>
      <c r="IM201" s="76"/>
      <c r="IN201" s="76"/>
      <c r="IO201" s="76"/>
      <c r="IP201" s="76"/>
      <c r="IQ201" s="76"/>
      <c r="IR201" s="76"/>
      <c r="IS201" s="76"/>
      <c r="IT201" s="76"/>
      <c r="IU201" s="76"/>
      <c r="IV201" s="76"/>
      <c r="IW201" s="76"/>
      <c r="IX201" s="76"/>
      <c r="IY201" s="76"/>
      <c r="IZ201" s="76"/>
      <c r="JA201" s="76"/>
      <c r="JB201" s="76"/>
      <c r="JC201" s="76"/>
      <c r="JD201" s="76"/>
      <c r="JE201" s="76"/>
      <c r="JF201" s="76"/>
      <c r="JG201" s="76"/>
      <c r="JH201" s="76"/>
      <c r="JI201" s="76"/>
      <c r="JJ201" s="76"/>
      <c r="JK201" s="76"/>
      <c r="JL201" s="76"/>
      <c r="JM201" s="76"/>
      <c r="JN201" s="76"/>
      <c r="JO201" s="76"/>
      <c r="JP201" s="76"/>
      <c r="JQ201" s="76"/>
      <c r="JR201" s="76"/>
      <c r="JS201" s="76"/>
      <c r="JT201" s="76"/>
      <c r="JU201" s="76"/>
      <c r="JV201" s="76"/>
      <c r="JW201" s="76"/>
      <c r="JX201" s="76"/>
      <c r="JY201" s="76"/>
      <c r="JZ201" s="76"/>
      <c r="KA201" s="76"/>
      <c r="KB201" s="76"/>
      <c r="KC201" s="76"/>
      <c r="KD201" s="76"/>
      <c r="KE201" s="76"/>
      <c r="KF201" s="76"/>
      <c r="KG201" s="76"/>
      <c r="KH201" s="76"/>
      <c r="KI201" s="76"/>
      <c r="KJ201" s="76"/>
      <c r="KK201" s="76"/>
      <c r="KL201" s="76"/>
      <c r="KM201" s="76"/>
      <c r="KN201" s="76"/>
      <c r="KO201" s="76"/>
      <c r="KP201" s="76"/>
      <c r="KQ201" s="76"/>
      <c r="KR201" s="76"/>
      <c r="KS201" s="76"/>
      <c r="KT201" s="76"/>
      <c r="KU201" s="76"/>
      <c r="KV201" s="76"/>
      <c r="KW201" s="76"/>
      <c r="KX201" s="76"/>
      <c r="KY201" s="76"/>
      <c r="KZ201" s="76"/>
      <c r="LA201" s="76"/>
      <c r="LB201" s="76"/>
      <c r="LC201" s="76"/>
      <c r="LD201" s="76"/>
      <c r="LE201" s="76"/>
      <c r="LF201" s="76"/>
      <c r="LG201" s="76"/>
      <c r="LH201" s="76"/>
      <c r="LI201" s="76"/>
      <c r="LJ201" s="76"/>
      <c r="LK201" s="76"/>
      <c r="LL201" s="76"/>
      <c r="LM201" s="76"/>
      <c r="LN201" s="76"/>
      <c r="LO201" s="76"/>
      <c r="LP201" s="76"/>
      <c r="LQ201" s="76"/>
      <c r="LR201" s="76"/>
      <c r="LS201" s="76"/>
      <c r="LT201" s="76"/>
      <c r="LU201" s="76"/>
      <c r="LV201" s="76"/>
      <c r="LW201" s="76"/>
      <c r="LX201" s="76"/>
      <c r="LY201" s="76"/>
      <c r="LZ201" s="76"/>
      <c r="MA201" s="76"/>
      <c r="MB201" s="76"/>
      <c r="MC201" s="76"/>
      <c r="MD201" s="76"/>
      <c r="ME201" s="76"/>
      <c r="MF201" s="76"/>
      <c r="MG201" s="76"/>
      <c r="MH201" s="76"/>
      <c r="MI201" s="76"/>
      <c r="MJ201" s="76"/>
      <c r="MK201" s="76"/>
      <c r="ML201" s="76"/>
      <c r="MM201" s="76"/>
      <c r="MN201" s="76"/>
      <c r="MO201" s="76"/>
      <c r="MP201" s="76"/>
      <c r="MQ201" s="76"/>
      <c r="MR201" s="76"/>
      <c r="MS201" s="76"/>
      <c r="MT201" s="76"/>
      <c r="MU201" s="76"/>
      <c r="MV201" s="76"/>
      <c r="MW201" s="76"/>
      <c r="MX201" s="76"/>
      <c r="MY201" s="76"/>
      <c r="MZ201" s="76"/>
      <c r="NA201" s="76"/>
      <c r="NB201" s="76"/>
      <c r="NC201" s="76"/>
      <c r="ND201" s="76"/>
      <c r="NE201" s="76"/>
      <c r="NF201" s="76"/>
      <c r="NG201" s="76"/>
      <c r="NH201" s="76"/>
      <c r="NI201" s="76"/>
      <c r="NJ201" s="76"/>
      <c r="NK201" s="76"/>
      <c r="NL201" s="76"/>
      <c r="NM201" s="76"/>
      <c r="NN201" s="76"/>
      <c r="NO201" s="76"/>
      <c r="NP201" s="76"/>
      <c r="NQ201" s="76"/>
      <c r="NR201" s="76"/>
      <c r="NS201" s="76"/>
      <c r="NT201" s="76"/>
      <c r="NU201" s="76"/>
      <c r="NV201" s="76"/>
      <c r="NW201" s="76"/>
      <c r="NX201" s="76"/>
      <c r="NY201" s="76"/>
      <c r="NZ201" s="76"/>
      <c r="OA201" s="76"/>
      <c r="OB201" s="76"/>
      <c r="OC201" s="76"/>
      <c r="OD201" s="76"/>
      <c r="OE201" s="76"/>
      <c r="OF201" s="76"/>
      <c r="OG201" s="76"/>
      <c r="OH201" s="76"/>
      <c r="OI201" s="76"/>
      <c r="OJ201" s="76"/>
      <c r="OK201" s="76"/>
      <c r="OL201" s="76"/>
      <c r="OM201" s="76"/>
      <c r="ON201" s="76"/>
      <c r="OO201" s="76"/>
      <c r="OP201" s="76"/>
      <c r="OQ201" s="76"/>
      <c r="OR201" s="76"/>
      <c r="OS201" s="76"/>
      <c r="OT201" s="76"/>
      <c r="OU201" s="76"/>
      <c r="OV201" s="76"/>
      <c r="OW201" s="76"/>
      <c r="OX201" s="76"/>
      <c r="OY201" s="76"/>
      <c r="OZ201" s="76"/>
      <c r="PA201" s="76"/>
      <c r="PB201" s="76"/>
      <c r="PC201" s="76"/>
      <c r="PD201" s="76"/>
      <c r="PE201" s="76"/>
      <c r="PF201" s="76"/>
      <c r="PG201" s="76"/>
      <c r="PH201" s="76"/>
      <c r="PI201" s="76"/>
      <c r="PJ201" s="76"/>
      <c r="PK201" s="76"/>
      <c r="PL201" s="76"/>
      <c r="PM201" s="76"/>
      <c r="PN201" s="76"/>
      <c r="PO201" s="76"/>
      <c r="PP201" s="76"/>
      <c r="PQ201" s="76"/>
      <c r="PR201" s="76"/>
      <c r="PS201" s="76"/>
      <c r="PT201" s="76"/>
      <c r="PU201" s="76"/>
      <c r="PV201" s="76"/>
      <c r="PW201" s="76"/>
      <c r="PX201" s="76"/>
      <c r="PY201" s="76"/>
      <c r="PZ201" s="76"/>
      <c r="QA201" s="76"/>
      <c r="QB201" s="76"/>
      <c r="QC201" s="76"/>
      <c r="QD201" s="76"/>
      <c r="QE201" s="76"/>
      <c r="QF201" s="76"/>
      <c r="QG201" s="76"/>
      <c r="QH201" s="76"/>
      <c r="QI201" s="76"/>
      <c r="QJ201" s="76"/>
      <c r="QK201" s="76"/>
      <c r="QL201" s="76"/>
      <c r="QM201" s="76"/>
      <c r="QN201" s="76"/>
      <c r="QO201" s="76"/>
      <c r="QP201" s="76"/>
      <c r="QQ201" s="76"/>
      <c r="QR201" s="76"/>
      <c r="QS201" s="76"/>
      <c r="QT201" s="76"/>
      <c r="QU201" s="76"/>
      <c r="QV201" s="76"/>
      <c r="QW201" s="76"/>
      <c r="QX201" s="76"/>
      <c r="QY201" s="76"/>
      <c r="QZ201" s="76"/>
      <c r="RA201" s="76"/>
      <c r="RB201" s="76"/>
      <c r="RC201" s="76"/>
      <c r="RD201" s="76"/>
      <c r="RE201" s="76"/>
      <c r="RF201" s="76"/>
      <c r="RG201" s="76"/>
      <c r="RH201" s="76"/>
      <c r="RI201" s="76"/>
      <c r="RJ201" s="76"/>
      <c r="RK201" s="76"/>
      <c r="RL201" s="76"/>
      <c r="RM201" s="76"/>
      <c r="RN201" s="76"/>
      <c r="RO201" s="76"/>
      <c r="RP201" s="76"/>
      <c r="RQ201" s="76"/>
      <c r="RR201" s="76"/>
      <c r="RS201" s="76"/>
      <c r="RT201" s="76"/>
      <c r="RU201" s="76"/>
      <c r="RV201" s="76"/>
      <c r="RW201" s="76"/>
      <c r="RX201" s="76"/>
      <c r="RY201" s="76"/>
      <c r="RZ201" s="76"/>
      <c r="SA201" s="76"/>
      <c r="SB201" s="76"/>
      <c r="SC201" s="76"/>
      <c r="SD201" s="76"/>
      <c r="SE201" s="76"/>
      <c r="SF201" s="76"/>
      <c r="SG201" s="76"/>
      <c r="SH201" s="76"/>
      <c r="SI201" s="76"/>
      <c r="SJ201" s="76"/>
      <c r="SK201" s="76"/>
      <c r="SL201" s="76"/>
      <c r="SM201" s="76"/>
      <c r="SN201" s="76"/>
      <c r="SO201" s="76"/>
      <c r="SP201" s="76"/>
      <c r="SQ201" s="76"/>
      <c r="SR201" s="76"/>
      <c r="SS201" s="76"/>
      <c r="ST201" s="76"/>
      <c r="SU201" s="76"/>
      <c r="SV201" s="76"/>
      <c r="SW201" s="76"/>
      <c r="SX201" s="76"/>
      <c r="SY201" s="76"/>
      <c r="SZ201" s="76"/>
      <c r="TA201" s="76"/>
      <c r="TB201" s="76"/>
      <c r="TC201" s="76"/>
      <c r="TD201" s="76"/>
      <c r="TE201" s="76"/>
      <c r="TF201" s="76"/>
      <c r="TG201" s="76"/>
      <c r="TH201" s="76"/>
      <c r="TI201" s="76"/>
      <c r="TJ201" s="76"/>
      <c r="TK201" s="76"/>
      <c r="TL201" s="76"/>
      <c r="TM201" s="76"/>
      <c r="TN201" s="76"/>
      <c r="TO201" s="76"/>
      <c r="TP201" s="76"/>
      <c r="TQ201" s="76"/>
      <c r="TR201" s="76"/>
      <c r="TS201" s="76"/>
      <c r="TT201" s="76"/>
      <c r="TU201" s="76"/>
      <c r="TV201" s="76"/>
      <c r="TW201" s="76"/>
      <c r="TX201" s="76"/>
      <c r="TY201" s="76"/>
      <c r="TZ201" s="76"/>
      <c r="UA201" s="76"/>
      <c r="UB201" s="76"/>
      <c r="UC201" s="76"/>
      <c r="UD201" s="76"/>
      <c r="UE201" s="76"/>
      <c r="UF201" s="76"/>
      <c r="UG201" s="76"/>
      <c r="UH201" s="76"/>
      <c r="UI201" s="76"/>
      <c r="UJ201" s="76"/>
      <c r="UK201" s="76"/>
      <c r="UL201" s="76"/>
      <c r="UM201" s="76"/>
      <c r="UN201" s="76"/>
      <c r="UO201" s="76"/>
      <c r="UP201" s="76"/>
      <c r="UQ201" s="76"/>
      <c r="UR201" s="76"/>
      <c r="US201" s="76"/>
      <c r="UT201" s="76"/>
      <c r="UU201" s="76"/>
      <c r="UV201" s="76"/>
      <c r="UW201" s="76"/>
      <c r="UX201" s="76"/>
      <c r="UY201" s="76"/>
      <c r="UZ201" s="76"/>
      <c r="VA201" s="76"/>
      <c r="VB201" s="76"/>
      <c r="VC201" s="76"/>
      <c r="VD201" s="76"/>
      <c r="VE201" s="76"/>
      <c r="VF201" s="76"/>
      <c r="VG201" s="76"/>
      <c r="VH201" s="76"/>
      <c r="VI201" s="76"/>
      <c r="VJ201" s="76"/>
      <c r="VK201" s="76"/>
      <c r="VL201" s="76"/>
      <c r="VM201" s="76"/>
      <c r="VN201" s="76"/>
      <c r="VO201" s="76"/>
      <c r="VP201" s="76"/>
      <c r="VQ201" s="76"/>
      <c r="VR201" s="76"/>
      <c r="VS201" s="76"/>
      <c r="VT201" s="76"/>
      <c r="VU201" s="76"/>
      <c r="VV201" s="76"/>
      <c r="VW201" s="76"/>
      <c r="VX201" s="76"/>
      <c r="VY201" s="76"/>
      <c r="VZ201" s="76"/>
      <c r="WA201" s="76"/>
      <c r="WB201" s="76"/>
      <c r="WC201" s="76"/>
      <c r="WD201" s="76"/>
      <c r="WE201" s="76"/>
      <c r="WF201" s="76"/>
      <c r="WG201" s="76"/>
      <c r="WH201" s="76"/>
      <c r="WI201" s="76"/>
      <c r="WJ201" s="76"/>
      <c r="WK201" s="76"/>
      <c r="WL201" s="76"/>
      <c r="WM201" s="76"/>
      <c r="WN201" s="76"/>
      <c r="WO201" s="76"/>
      <c r="WP201" s="76"/>
      <c r="WQ201" s="76"/>
      <c r="WR201" s="76"/>
      <c r="WS201" s="76"/>
      <c r="WT201" s="76"/>
      <c r="WU201" s="76"/>
      <c r="WV201" s="76"/>
      <c r="WW201" s="76"/>
      <c r="WX201" s="76"/>
      <c r="WY201" s="76"/>
      <c r="WZ201" s="76"/>
      <c r="XA201" s="76"/>
      <c r="XB201" s="76"/>
      <c r="XC201" s="76"/>
      <c r="XD201" s="76"/>
      <c r="XE201" s="76"/>
      <c r="XF201" s="76"/>
      <c r="XG201" s="76"/>
      <c r="XH201" s="76"/>
      <c r="XI201" s="76"/>
      <c r="XJ201" s="76"/>
      <c r="XK201" s="76"/>
      <c r="XL201" s="76"/>
      <c r="XM201" s="76"/>
      <c r="XN201" s="76"/>
      <c r="XO201" s="76"/>
      <c r="XP201" s="76"/>
      <c r="XQ201" s="76"/>
      <c r="XR201" s="76"/>
      <c r="XS201" s="76"/>
      <c r="XT201" s="76"/>
      <c r="XU201" s="76"/>
      <c r="XV201" s="76"/>
      <c r="XW201" s="76"/>
      <c r="XX201" s="76"/>
      <c r="XY201" s="76"/>
      <c r="XZ201" s="76"/>
      <c r="YA201" s="76"/>
      <c r="YB201" s="76"/>
      <c r="YC201" s="76"/>
      <c r="YD201" s="76"/>
      <c r="YE201" s="76"/>
      <c r="YF201" s="76"/>
      <c r="YG201" s="76"/>
      <c r="YH201" s="76"/>
      <c r="YI201" s="76"/>
      <c r="YJ201" s="76"/>
      <c r="YK201" s="76"/>
      <c r="YL201" s="76"/>
      <c r="YM201" s="76"/>
      <c r="YN201" s="76"/>
      <c r="YO201" s="76"/>
      <c r="YP201" s="76"/>
      <c r="YQ201" s="76"/>
      <c r="YR201" s="76"/>
      <c r="YS201" s="76"/>
      <c r="YT201" s="76"/>
      <c r="YU201" s="76"/>
      <c r="YV201" s="76"/>
      <c r="YW201" s="76"/>
      <c r="YX201" s="76"/>
      <c r="YY201" s="76"/>
      <c r="YZ201" s="76"/>
      <c r="ZA201" s="76"/>
      <c r="ZB201" s="76"/>
      <c r="ZC201" s="76"/>
      <c r="ZD201" s="76"/>
      <c r="ZE201" s="76"/>
      <c r="ZF201" s="76"/>
      <c r="ZG201" s="76"/>
      <c r="ZH201" s="76"/>
      <c r="ZI201" s="76"/>
      <c r="ZJ201" s="76"/>
      <c r="ZK201" s="76"/>
      <c r="ZL201" s="76"/>
      <c r="ZM201" s="76"/>
      <c r="ZN201" s="76"/>
      <c r="ZO201" s="76"/>
      <c r="ZP201" s="76"/>
      <c r="ZQ201" s="76"/>
      <c r="ZR201" s="76"/>
      <c r="ZS201" s="76"/>
      <c r="ZT201" s="76"/>
      <c r="ZU201" s="76"/>
      <c r="ZV201" s="76"/>
      <c r="ZW201" s="76"/>
      <c r="ZX201" s="76"/>
      <c r="ZY201" s="76"/>
      <c r="ZZ201" s="76"/>
      <c r="AAA201" s="76"/>
      <c r="AAB201" s="76"/>
      <c r="AAC201" s="76"/>
      <c r="AAD201" s="76"/>
      <c r="AAE201" s="76"/>
      <c r="AAF201" s="76"/>
      <c r="AAG201" s="76"/>
      <c r="AAH201" s="76"/>
      <c r="AAI201" s="76"/>
      <c r="AAJ201" s="76"/>
      <c r="AAK201" s="76"/>
      <c r="AAL201" s="76"/>
      <c r="AAM201" s="76"/>
      <c r="AAN201" s="76"/>
      <c r="AAO201" s="76"/>
      <c r="AAP201" s="76"/>
      <c r="AAQ201" s="76"/>
      <c r="AAR201" s="76"/>
      <c r="AAS201" s="76"/>
      <c r="AAT201" s="76"/>
      <c r="AAU201" s="76"/>
      <c r="AAV201" s="76"/>
      <c r="AAW201" s="76"/>
      <c r="AAX201" s="76"/>
      <c r="AAY201" s="76"/>
      <c r="AAZ201" s="76"/>
      <c r="ABA201" s="76"/>
      <c r="ABB201" s="76"/>
      <c r="ABC201" s="76"/>
      <c r="ABD201" s="76"/>
      <c r="ABE201" s="76"/>
      <c r="ABF201" s="76"/>
      <c r="ABG201" s="76"/>
      <c r="ABH201" s="76"/>
      <c r="ABI201" s="76"/>
      <c r="ABJ201" s="76"/>
      <c r="ABK201" s="76"/>
      <c r="ABL201" s="76"/>
      <c r="ABM201" s="76"/>
      <c r="ABN201" s="76"/>
      <c r="ABO201" s="76"/>
      <c r="ABP201" s="76"/>
      <c r="ABQ201" s="76"/>
      <c r="ABR201" s="76"/>
      <c r="ABS201" s="76"/>
      <c r="ABT201" s="76"/>
      <c r="ABU201" s="76"/>
      <c r="ABV201" s="76"/>
      <c r="ABW201" s="76"/>
      <c r="ABX201" s="76"/>
      <c r="ABY201" s="76"/>
      <c r="ABZ201" s="76"/>
      <c r="ACA201" s="76"/>
      <c r="ACB201" s="76"/>
      <c r="ACC201" s="76"/>
      <c r="ACD201" s="76"/>
      <c r="ACE201" s="76"/>
      <c r="ACF201" s="76"/>
      <c r="ACG201" s="76"/>
      <c r="ACH201" s="76"/>
      <c r="ACI201" s="76"/>
      <c r="ACJ201" s="76"/>
      <c r="ACK201" s="76"/>
      <c r="ACL201" s="76"/>
      <c r="ACM201" s="76"/>
      <c r="ACN201" s="76"/>
      <c r="ACO201" s="76"/>
      <c r="ACP201" s="76"/>
      <c r="ACQ201" s="76"/>
      <c r="ACR201" s="76"/>
      <c r="ACS201" s="76"/>
      <c r="ACT201" s="76"/>
      <c r="ACU201" s="76"/>
      <c r="ACV201" s="76"/>
      <c r="ACW201" s="76"/>
      <c r="ACX201" s="76"/>
      <c r="ACY201" s="76"/>
      <c r="ACZ201" s="76"/>
      <c r="ADA201" s="76"/>
      <c r="ADB201" s="76"/>
      <c r="ADC201" s="76"/>
      <c r="ADD201" s="76"/>
      <c r="ADE201" s="76"/>
      <c r="ADF201" s="76"/>
      <c r="ADG201" s="76"/>
      <c r="ADH201" s="76"/>
      <c r="ADI201" s="76"/>
      <c r="ADJ201" s="76"/>
      <c r="ADK201" s="76"/>
      <c r="ADL201" s="76"/>
      <c r="ADM201" s="76"/>
      <c r="ADN201" s="76"/>
      <c r="ADO201" s="76"/>
      <c r="ADP201" s="76"/>
      <c r="ADQ201" s="76"/>
      <c r="ADR201" s="76"/>
      <c r="ADS201" s="76"/>
      <c r="ADT201" s="76"/>
      <c r="ADU201" s="76"/>
      <c r="ADV201" s="76"/>
      <c r="ADW201" s="76"/>
      <c r="ADX201" s="76"/>
      <c r="ADY201" s="76"/>
      <c r="ADZ201" s="76"/>
      <c r="AEA201" s="76"/>
      <c r="AEB201" s="76"/>
      <c r="AEC201" s="76"/>
      <c r="AED201" s="76"/>
      <c r="AEE201" s="76"/>
      <c r="AEF201" s="76"/>
      <c r="AEG201" s="76"/>
      <c r="AEH201" s="76"/>
      <c r="AEI201" s="76"/>
      <c r="AEJ201" s="76"/>
      <c r="AEK201" s="76"/>
      <c r="AEL201" s="76"/>
      <c r="AEM201" s="76"/>
      <c r="AEN201" s="76"/>
      <c r="AEO201" s="76"/>
      <c r="AEP201" s="76"/>
      <c r="AEQ201" s="76"/>
      <c r="AER201" s="76"/>
      <c r="AES201" s="76"/>
      <c r="AET201" s="76"/>
      <c r="AEU201" s="76"/>
      <c r="AEV201" s="76"/>
      <c r="AEW201" s="76"/>
      <c r="AEX201" s="76"/>
      <c r="AEY201" s="76"/>
      <c r="AEZ201" s="76"/>
      <c r="AFA201" s="76"/>
      <c r="AFB201" s="76"/>
      <c r="AFC201" s="76"/>
      <c r="AFD201" s="76"/>
      <c r="AFE201" s="76"/>
      <c r="AFF201" s="76"/>
      <c r="AFG201" s="76"/>
      <c r="AFH201" s="76"/>
      <c r="AFI201" s="76"/>
      <c r="AFJ201" s="76"/>
      <c r="AFK201" s="76"/>
      <c r="AFL201" s="76"/>
      <c r="AFM201" s="76"/>
      <c r="AFN201" s="76"/>
      <c r="AFO201" s="76"/>
      <c r="AFP201" s="76"/>
      <c r="AFQ201" s="76"/>
      <c r="AFR201" s="76"/>
      <c r="AFS201" s="76"/>
      <c r="AFT201" s="76"/>
      <c r="AFU201" s="76"/>
      <c r="AFV201" s="76"/>
      <c r="AFW201" s="76"/>
      <c r="AFX201" s="76"/>
      <c r="AFY201" s="76"/>
      <c r="AFZ201" s="76"/>
      <c r="AGA201" s="76"/>
      <c r="AGB201" s="76"/>
      <c r="AGC201" s="76"/>
      <c r="AGD201" s="76"/>
      <c r="AGE201" s="76"/>
      <c r="AGF201" s="76"/>
      <c r="AGG201" s="76"/>
      <c r="AGH201" s="76"/>
      <c r="AGI201" s="76"/>
      <c r="AGJ201" s="76"/>
      <c r="AGK201" s="76"/>
      <c r="AGL201" s="76"/>
      <c r="AGM201" s="76"/>
      <c r="AGN201" s="76"/>
      <c r="AGO201" s="76"/>
      <c r="AGP201" s="76"/>
      <c r="AGQ201" s="76"/>
      <c r="AGR201" s="76"/>
      <c r="AGS201" s="76"/>
      <c r="AGT201" s="76"/>
      <c r="AGU201" s="76"/>
      <c r="AGV201" s="76"/>
      <c r="AGW201" s="76"/>
      <c r="AGX201" s="76"/>
      <c r="AGY201" s="76"/>
      <c r="AGZ201" s="76"/>
      <c r="AHA201" s="76"/>
      <c r="AHB201" s="76"/>
      <c r="AHC201" s="76"/>
      <c r="AHD201" s="76"/>
      <c r="AHE201" s="76"/>
      <c r="AHF201" s="76"/>
      <c r="AHG201" s="76"/>
      <c r="AHH201" s="76"/>
      <c r="AHI201" s="76"/>
      <c r="AHJ201" s="76"/>
      <c r="AHK201" s="76"/>
      <c r="AHL201" s="76"/>
      <c r="AHM201" s="76"/>
      <c r="AHN201" s="76"/>
      <c r="AHO201" s="76"/>
      <c r="AHP201" s="76"/>
      <c r="AHQ201" s="76"/>
      <c r="AHR201" s="76"/>
      <c r="AHS201" s="76"/>
      <c r="AHT201" s="76"/>
      <c r="AHU201" s="76"/>
      <c r="AHV201" s="76"/>
      <c r="AHW201" s="76"/>
      <c r="AHX201" s="76"/>
      <c r="AHY201" s="76"/>
      <c r="AHZ201" s="76"/>
      <c r="AIA201" s="76"/>
      <c r="AIB201" s="76"/>
      <c r="AIC201" s="76"/>
      <c r="AID201" s="76"/>
      <c r="AIE201" s="76"/>
      <c r="AIF201" s="76"/>
      <c r="AIG201" s="76"/>
      <c r="AIH201" s="76"/>
      <c r="AII201" s="76"/>
      <c r="AIJ201" s="76"/>
      <c r="AIK201" s="76"/>
      <c r="AIL201" s="76"/>
      <c r="AIM201" s="76"/>
      <c r="AIN201" s="76"/>
      <c r="AIO201" s="76"/>
      <c r="AIP201" s="76"/>
      <c r="AIQ201" s="76"/>
      <c r="AIR201" s="76"/>
      <c r="AIS201" s="76"/>
      <c r="AIT201" s="76"/>
      <c r="AIU201" s="76"/>
      <c r="AIV201" s="76"/>
      <c r="AIW201" s="76"/>
      <c r="AIX201" s="76"/>
      <c r="AIY201" s="76"/>
      <c r="AIZ201" s="76"/>
      <c r="AJA201" s="76"/>
      <c r="AJB201" s="76"/>
      <c r="AJC201" s="76"/>
      <c r="AJD201" s="76"/>
      <c r="AJE201" s="76"/>
      <c r="AJF201" s="76"/>
      <c r="AJG201" s="76"/>
      <c r="AJH201" s="76"/>
      <c r="AJI201" s="76"/>
      <c r="AJJ201" s="76"/>
      <c r="AJK201" s="76"/>
      <c r="AJL201" s="76"/>
      <c r="AJM201" s="76"/>
      <c r="AJN201" s="76"/>
      <c r="AJO201" s="76"/>
      <c r="AJP201" s="76"/>
      <c r="AJQ201" s="76"/>
      <c r="AJR201" s="76"/>
      <c r="AJS201" s="76"/>
      <c r="AJT201" s="76"/>
      <c r="AJU201" s="76"/>
      <c r="AJV201" s="76"/>
      <c r="AJW201" s="76"/>
      <c r="AJX201" s="76"/>
      <c r="AJY201" s="76"/>
      <c r="AJZ201" s="76"/>
      <c r="AKA201" s="76"/>
      <c r="AKB201" s="76"/>
      <c r="AKC201" s="76"/>
      <c r="AKD201" s="76"/>
      <c r="AKE201" s="76"/>
      <c r="AKF201" s="76"/>
      <c r="AKG201" s="76"/>
      <c r="AKH201" s="76"/>
      <c r="AKI201" s="76"/>
      <c r="AKJ201" s="76"/>
      <c r="AKK201" s="76"/>
      <c r="AKL201" s="76"/>
      <c r="AKM201" s="76"/>
      <c r="AKN201" s="76"/>
      <c r="AKO201" s="76"/>
      <c r="AKP201" s="76"/>
      <c r="AKQ201" s="76"/>
      <c r="AKR201" s="76"/>
      <c r="AKS201" s="76"/>
      <c r="AKT201" s="76"/>
      <c r="AKU201" s="76"/>
      <c r="AKV201" s="76"/>
      <c r="AKW201" s="76"/>
      <c r="AKX201" s="76"/>
      <c r="AKY201" s="76"/>
      <c r="AKZ201" s="76"/>
      <c r="ALA201" s="76"/>
      <c r="ALB201" s="76"/>
      <c r="ALC201" s="76"/>
      <c r="ALD201" s="76"/>
      <c r="ALE201" s="76"/>
      <c r="ALF201" s="76"/>
      <c r="ALG201" s="76"/>
      <c r="ALH201" s="76"/>
      <c r="ALI201" s="76"/>
      <c r="ALJ201" s="76"/>
      <c r="ALK201" s="76"/>
      <c r="ALL201" s="76"/>
      <c r="ALM201" s="76"/>
      <c r="ALN201" s="76"/>
      <c r="ALO201" s="76"/>
      <c r="ALP201" s="76"/>
      <c r="ALQ201" s="76"/>
      <c r="ALR201" s="76"/>
      <c r="ALS201" s="76"/>
      <c r="ALT201" s="76"/>
      <c r="ALU201" s="76"/>
      <c r="ALV201" s="76"/>
      <c r="ALW201" s="76"/>
      <c r="ALX201" s="76"/>
      <c r="ALY201" s="76"/>
      <c r="ALZ201" s="76"/>
      <c r="AMA201" s="76"/>
      <c r="AMB201" s="76"/>
      <c r="AMC201" s="76"/>
      <c r="AMD201" s="76"/>
      <c r="AME201" s="76"/>
    </row>
    <row r="202" spans="1:1019" s="77" customFormat="1">
      <c r="A202" s="49" t="s">
        <v>234</v>
      </c>
      <c r="B202" s="49"/>
      <c r="C202" s="49"/>
      <c r="D202" s="50" t="s">
        <v>30</v>
      </c>
      <c r="E202" s="49"/>
      <c r="F202" s="62"/>
      <c r="G202" s="51"/>
      <c r="H202" s="51"/>
      <c r="I202" s="51"/>
      <c r="J202" s="51">
        <f>SUM(J203:J207)</f>
        <v>1282052.8800000001</v>
      </c>
      <c r="K202" s="76"/>
      <c r="L202" s="76"/>
      <c r="M202" s="76"/>
      <c r="N202" s="76"/>
      <c r="O202" s="76"/>
      <c r="P202" s="76"/>
      <c r="Q202" s="76"/>
      <c r="R202" s="76"/>
      <c r="S202" s="76"/>
      <c r="T202" s="76"/>
      <c r="U202" s="76"/>
      <c r="V202" s="76"/>
      <c r="W202" s="76"/>
      <c r="X202" s="76"/>
      <c r="Y202" s="76"/>
      <c r="Z202" s="76"/>
      <c r="AA202" s="76"/>
      <c r="AB202" s="76"/>
      <c r="AC202" s="76"/>
      <c r="AD202" s="76"/>
      <c r="AE202" s="76"/>
      <c r="AF202" s="76"/>
      <c r="AG202" s="76"/>
      <c r="AH202" s="76"/>
      <c r="AI202" s="76"/>
      <c r="AJ202" s="76"/>
      <c r="AK202" s="76"/>
      <c r="AL202" s="76"/>
      <c r="AM202" s="76"/>
      <c r="AN202" s="76"/>
      <c r="AO202" s="76"/>
      <c r="AP202" s="76"/>
      <c r="AQ202" s="76"/>
      <c r="AR202" s="76"/>
      <c r="AS202" s="76"/>
      <c r="AT202" s="76"/>
      <c r="AU202" s="76"/>
      <c r="AV202" s="76"/>
      <c r="AW202" s="76"/>
      <c r="AX202" s="76"/>
      <c r="AY202" s="76"/>
      <c r="AZ202" s="76"/>
      <c r="BA202" s="76"/>
      <c r="BB202" s="76"/>
      <c r="BC202" s="76"/>
      <c r="BD202" s="76"/>
      <c r="BE202" s="76"/>
      <c r="BF202" s="76"/>
      <c r="BG202" s="76"/>
      <c r="BH202" s="76"/>
      <c r="BI202" s="76"/>
      <c r="BJ202" s="76"/>
      <c r="BK202" s="76"/>
      <c r="BL202" s="76"/>
      <c r="BM202" s="76"/>
      <c r="BN202" s="76"/>
      <c r="BO202" s="76"/>
      <c r="BP202" s="76"/>
      <c r="BQ202" s="76"/>
      <c r="BR202" s="76"/>
      <c r="BS202" s="76"/>
      <c r="BT202" s="76"/>
      <c r="BU202" s="76"/>
      <c r="BV202" s="76"/>
      <c r="BW202" s="76"/>
      <c r="BX202" s="76"/>
      <c r="BY202" s="76"/>
      <c r="BZ202" s="76"/>
      <c r="CA202" s="76"/>
      <c r="CB202" s="76"/>
      <c r="CC202" s="76"/>
      <c r="CD202" s="76"/>
      <c r="CE202" s="76"/>
      <c r="CF202" s="76"/>
      <c r="CG202" s="76"/>
      <c r="CH202" s="76"/>
      <c r="CI202" s="76"/>
      <c r="CJ202" s="76"/>
      <c r="CK202" s="76"/>
      <c r="CL202" s="76"/>
      <c r="CM202" s="76"/>
      <c r="CN202" s="76"/>
      <c r="CO202" s="76"/>
      <c r="CP202" s="76"/>
      <c r="CQ202" s="76"/>
      <c r="CR202" s="76"/>
      <c r="CS202" s="76"/>
      <c r="CT202" s="76"/>
      <c r="CU202" s="76"/>
      <c r="CV202" s="76"/>
      <c r="CW202" s="76"/>
      <c r="CX202" s="76"/>
      <c r="CY202" s="76"/>
      <c r="CZ202" s="76"/>
      <c r="DA202" s="76"/>
      <c r="DB202" s="76"/>
      <c r="DC202" s="76"/>
      <c r="DD202" s="76"/>
      <c r="DE202" s="76"/>
      <c r="DF202" s="76"/>
      <c r="DG202" s="76"/>
      <c r="DH202" s="76"/>
      <c r="DI202" s="76"/>
      <c r="DJ202" s="76"/>
      <c r="DK202" s="76"/>
      <c r="DL202" s="76"/>
      <c r="DM202" s="76"/>
      <c r="DN202" s="76"/>
      <c r="DO202" s="76"/>
      <c r="DP202" s="76"/>
      <c r="DQ202" s="76"/>
      <c r="DR202" s="76"/>
      <c r="DS202" s="76"/>
      <c r="DT202" s="76"/>
      <c r="DU202" s="76"/>
      <c r="DV202" s="76"/>
      <c r="DW202" s="76"/>
      <c r="DX202" s="76"/>
      <c r="DY202" s="76"/>
      <c r="DZ202" s="76"/>
      <c r="EA202" s="76"/>
      <c r="EB202" s="76"/>
      <c r="EC202" s="76"/>
      <c r="ED202" s="76"/>
      <c r="EE202" s="76"/>
      <c r="EF202" s="76"/>
      <c r="EG202" s="76"/>
      <c r="EH202" s="76"/>
      <c r="EI202" s="76"/>
      <c r="EJ202" s="76"/>
      <c r="EK202" s="76"/>
      <c r="EL202" s="76"/>
      <c r="EM202" s="76"/>
      <c r="EN202" s="76"/>
      <c r="EO202" s="76"/>
      <c r="EP202" s="76"/>
      <c r="EQ202" s="76"/>
      <c r="ER202" s="76"/>
      <c r="ES202" s="76"/>
      <c r="ET202" s="76"/>
      <c r="EU202" s="76"/>
      <c r="EV202" s="76"/>
      <c r="EW202" s="76"/>
      <c r="EX202" s="76"/>
      <c r="EY202" s="76"/>
      <c r="EZ202" s="76"/>
      <c r="FA202" s="76"/>
      <c r="FB202" s="76"/>
      <c r="FC202" s="76"/>
      <c r="FD202" s="76"/>
      <c r="FE202" s="76"/>
      <c r="FF202" s="76"/>
      <c r="FG202" s="76"/>
      <c r="FH202" s="76"/>
      <c r="FI202" s="76"/>
      <c r="FJ202" s="76"/>
      <c r="FK202" s="76"/>
      <c r="FL202" s="76"/>
      <c r="FM202" s="76"/>
      <c r="FN202" s="76"/>
      <c r="FO202" s="76"/>
      <c r="FP202" s="76"/>
      <c r="FQ202" s="76"/>
      <c r="FR202" s="76"/>
      <c r="FS202" s="76"/>
      <c r="FT202" s="76"/>
      <c r="FU202" s="76"/>
      <c r="FV202" s="76"/>
      <c r="FW202" s="76"/>
      <c r="FX202" s="76"/>
      <c r="FY202" s="76"/>
      <c r="FZ202" s="76"/>
      <c r="GA202" s="76"/>
      <c r="GB202" s="76"/>
      <c r="GC202" s="76"/>
      <c r="GD202" s="76"/>
      <c r="GE202" s="76"/>
      <c r="GF202" s="76"/>
      <c r="GG202" s="76"/>
      <c r="GH202" s="76"/>
      <c r="GI202" s="76"/>
      <c r="GJ202" s="76"/>
      <c r="GK202" s="76"/>
      <c r="GL202" s="76"/>
      <c r="GM202" s="76"/>
      <c r="GN202" s="76"/>
      <c r="GO202" s="76"/>
      <c r="GP202" s="76"/>
      <c r="GQ202" s="76"/>
      <c r="GR202" s="76"/>
      <c r="GS202" s="76"/>
      <c r="GT202" s="76"/>
      <c r="GU202" s="76"/>
      <c r="GV202" s="76"/>
      <c r="GW202" s="76"/>
      <c r="GX202" s="76"/>
      <c r="GY202" s="76"/>
      <c r="GZ202" s="76"/>
      <c r="HA202" s="76"/>
      <c r="HB202" s="76"/>
      <c r="HC202" s="76"/>
      <c r="HD202" s="76"/>
      <c r="HE202" s="76"/>
      <c r="HF202" s="76"/>
      <c r="HG202" s="76"/>
      <c r="HH202" s="76"/>
      <c r="HI202" s="76"/>
      <c r="HJ202" s="76"/>
      <c r="HK202" s="76"/>
      <c r="HL202" s="76"/>
      <c r="HM202" s="76"/>
      <c r="HN202" s="76"/>
      <c r="HO202" s="76"/>
      <c r="HP202" s="76"/>
      <c r="HQ202" s="76"/>
      <c r="HR202" s="76"/>
      <c r="HS202" s="76"/>
      <c r="HT202" s="76"/>
      <c r="HU202" s="76"/>
      <c r="HV202" s="76"/>
      <c r="HW202" s="76"/>
      <c r="HX202" s="76"/>
      <c r="HY202" s="76"/>
      <c r="HZ202" s="76"/>
      <c r="IA202" s="76"/>
      <c r="IB202" s="76"/>
      <c r="IC202" s="76"/>
      <c r="ID202" s="76"/>
      <c r="IE202" s="76"/>
      <c r="IF202" s="76"/>
      <c r="IG202" s="76"/>
      <c r="IH202" s="76"/>
      <c r="II202" s="76"/>
      <c r="IJ202" s="76"/>
      <c r="IK202" s="76"/>
      <c r="IL202" s="76"/>
      <c r="IM202" s="76"/>
      <c r="IN202" s="76"/>
      <c r="IO202" s="76"/>
      <c r="IP202" s="76"/>
      <c r="IQ202" s="76"/>
      <c r="IR202" s="76"/>
      <c r="IS202" s="76"/>
      <c r="IT202" s="76"/>
      <c r="IU202" s="76"/>
      <c r="IV202" s="76"/>
      <c r="IW202" s="76"/>
      <c r="IX202" s="76"/>
      <c r="IY202" s="76"/>
      <c r="IZ202" s="76"/>
      <c r="JA202" s="76"/>
      <c r="JB202" s="76"/>
      <c r="JC202" s="76"/>
      <c r="JD202" s="76"/>
      <c r="JE202" s="76"/>
      <c r="JF202" s="76"/>
      <c r="JG202" s="76"/>
      <c r="JH202" s="76"/>
      <c r="JI202" s="76"/>
      <c r="JJ202" s="76"/>
      <c r="JK202" s="76"/>
      <c r="JL202" s="76"/>
      <c r="JM202" s="76"/>
      <c r="JN202" s="76"/>
      <c r="JO202" s="76"/>
      <c r="JP202" s="76"/>
      <c r="JQ202" s="76"/>
      <c r="JR202" s="76"/>
      <c r="JS202" s="76"/>
      <c r="JT202" s="76"/>
      <c r="JU202" s="76"/>
      <c r="JV202" s="76"/>
      <c r="JW202" s="76"/>
      <c r="JX202" s="76"/>
      <c r="JY202" s="76"/>
      <c r="JZ202" s="76"/>
      <c r="KA202" s="76"/>
      <c r="KB202" s="76"/>
      <c r="KC202" s="76"/>
      <c r="KD202" s="76"/>
      <c r="KE202" s="76"/>
      <c r="KF202" s="76"/>
      <c r="KG202" s="76"/>
      <c r="KH202" s="76"/>
      <c r="KI202" s="76"/>
      <c r="KJ202" s="76"/>
      <c r="KK202" s="76"/>
      <c r="KL202" s="76"/>
      <c r="KM202" s="76"/>
      <c r="KN202" s="76"/>
      <c r="KO202" s="76"/>
      <c r="KP202" s="76"/>
      <c r="KQ202" s="76"/>
      <c r="KR202" s="76"/>
      <c r="KS202" s="76"/>
      <c r="KT202" s="76"/>
      <c r="KU202" s="76"/>
      <c r="KV202" s="76"/>
      <c r="KW202" s="76"/>
      <c r="KX202" s="76"/>
      <c r="KY202" s="76"/>
      <c r="KZ202" s="76"/>
      <c r="LA202" s="76"/>
      <c r="LB202" s="76"/>
      <c r="LC202" s="76"/>
      <c r="LD202" s="76"/>
      <c r="LE202" s="76"/>
      <c r="LF202" s="76"/>
      <c r="LG202" s="76"/>
      <c r="LH202" s="76"/>
      <c r="LI202" s="76"/>
      <c r="LJ202" s="76"/>
      <c r="LK202" s="76"/>
      <c r="LL202" s="76"/>
      <c r="LM202" s="76"/>
      <c r="LN202" s="76"/>
      <c r="LO202" s="76"/>
      <c r="LP202" s="76"/>
      <c r="LQ202" s="76"/>
      <c r="LR202" s="76"/>
      <c r="LS202" s="76"/>
      <c r="LT202" s="76"/>
      <c r="LU202" s="76"/>
      <c r="LV202" s="76"/>
      <c r="LW202" s="76"/>
      <c r="LX202" s="76"/>
      <c r="LY202" s="76"/>
      <c r="LZ202" s="76"/>
      <c r="MA202" s="76"/>
      <c r="MB202" s="76"/>
      <c r="MC202" s="76"/>
      <c r="MD202" s="76"/>
      <c r="ME202" s="76"/>
      <c r="MF202" s="76"/>
      <c r="MG202" s="76"/>
      <c r="MH202" s="76"/>
      <c r="MI202" s="76"/>
      <c r="MJ202" s="76"/>
      <c r="MK202" s="76"/>
      <c r="ML202" s="76"/>
      <c r="MM202" s="76"/>
      <c r="MN202" s="76"/>
      <c r="MO202" s="76"/>
      <c r="MP202" s="76"/>
      <c r="MQ202" s="76"/>
      <c r="MR202" s="76"/>
      <c r="MS202" s="76"/>
      <c r="MT202" s="76"/>
      <c r="MU202" s="76"/>
      <c r="MV202" s="76"/>
      <c r="MW202" s="76"/>
      <c r="MX202" s="76"/>
      <c r="MY202" s="76"/>
      <c r="MZ202" s="76"/>
      <c r="NA202" s="76"/>
      <c r="NB202" s="76"/>
      <c r="NC202" s="76"/>
      <c r="ND202" s="76"/>
      <c r="NE202" s="76"/>
      <c r="NF202" s="76"/>
      <c r="NG202" s="76"/>
      <c r="NH202" s="76"/>
      <c r="NI202" s="76"/>
      <c r="NJ202" s="76"/>
      <c r="NK202" s="76"/>
      <c r="NL202" s="76"/>
      <c r="NM202" s="76"/>
      <c r="NN202" s="76"/>
      <c r="NO202" s="76"/>
      <c r="NP202" s="76"/>
      <c r="NQ202" s="76"/>
      <c r="NR202" s="76"/>
      <c r="NS202" s="76"/>
      <c r="NT202" s="76"/>
      <c r="NU202" s="76"/>
      <c r="NV202" s="76"/>
      <c r="NW202" s="76"/>
      <c r="NX202" s="76"/>
      <c r="NY202" s="76"/>
      <c r="NZ202" s="76"/>
      <c r="OA202" s="76"/>
      <c r="OB202" s="76"/>
      <c r="OC202" s="76"/>
      <c r="OD202" s="76"/>
      <c r="OE202" s="76"/>
      <c r="OF202" s="76"/>
      <c r="OG202" s="76"/>
      <c r="OH202" s="76"/>
      <c r="OI202" s="76"/>
      <c r="OJ202" s="76"/>
      <c r="OK202" s="76"/>
      <c r="OL202" s="76"/>
      <c r="OM202" s="76"/>
      <c r="ON202" s="76"/>
      <c r="OO202" s="76"/>
      <c r="OP202" s="76"/>
      <c r="OQ202" s="76"/>
      <c r="OR202" s="76"/>
      <c r="OS202" s="76"/>
      <c r="OT202" s="76"/>
      <c r="OU202" s="76"/>
      <c r="OV202" s="76"/>
      <c r="OW202" s="76"/>
      <c r="OX202" s="76"/>
      <c r="OY202" s="76"/>
      <c r="OZ202" s="76"/>
      <c r="PA202" s="76"/>
      <c r="PB202" s="76"/>
      <c r="PC202" s="76"/>
      <c r="PD202" s="76"/>
      <c r="PE202" s="76"/>
      <c r="PF202" s="76"/>
      <c r="PG202" s="76"/>
      <c r="PH202" s="76"/>
      <c r="PI202" s="76"/>
      <c r="PJ202" s="76"/>
      <c r="PK202" s="76"/>
      <c r="PL202" s="76"/>
      <c r="PM202" s="76"/>
      <c r="PN202" s="76"/>
      <c r="PO202" s="76"/>
      <c r="PP202" s="76"/>
      <c r="PQ202" s="76"/>
      <c r="PR202" s="76"/>
      <c r="PS202" s="76"/>
      <c r="PT202" s="76"/>
      <c r="PU202" s="76"/>
      <c r="PV202" s="76"/>
      <c r="PW202" s="76"/>
      <c r="PX202" s="76"/>
      <c r="PY202" s="76"/>
      <c r="PZ202" s="76"/>
      <c r="QA202" s="76"/>
      <c r="QB202" s="76"/>
      <c r="QC202" s="76"/>
      <c r="QD202" s="76"/>
      <c r="QE202" s="76"/>
      <c r="QF202" s="76"/>
      <c r="QG202" s="76"/>
      <c r="QH202" s="76"/>
      <c r="QI202" s="76"/>
      <c r="QJ202" s="76"/>
      <c r="QK202" s="76"/>
      <c r="QL202" s="76"/>
      <c r="QM202" s="76"/>
      <c r="QN202" s="76"/>
      <c r="QO202" s="76"/>
      <c r="QP202" s="76"/>
      <c r="QQ202" s="76"/>
      <c r="QR202" s="76"/>
      <c r="QS202" s="76"/>
      <c r="QT202" s="76"/>
      <c r="QU202" s="76"/>
      <c r="QV202" s="76"/>
      <c r="QW202" s="76"/>
      <c r="QX202" s="76"/>
      <c r="QY202" s="76"/>
      <c r="QZ202" s="76"/>
      <c r="RA202" s="76"/>
      <c r="RB202" s="76"/>
      <c r="RC202" s="76"/>
      <c r="RD202" s="76"/>
      <c r="RE202" s="76"/>
      <c r="RF202" s="76"/>
      <c r="RG202" s="76"/>
      <c r="RH202" s="76"/>
      <c r="RI202" s="76"/>
      <c r="RJ202" s="76"/>
      <c r="RK202" s="76"/>
      <c r="RL202" s="76"/>
      <c r="RM202" s="76"/>
      <c r="RN202" s="76"/>
      <c r="RO202" s="76"/>
      <c r="RP202" s="76"/>
      <c r="RQ202" s="76"/>
      <c r="RR202" s="76"/>
      <c r="RS202" s="76"/>
      <c r="RT202" s="76"/>
      <c r="RU202" s="76"/>
      <c r="RV202" s="76"/>
      <c r="RW202" s="76"/>
      <c r="RX202" s="76"/>
      <c r="RY202" s="76"/>
      <c r="RZ202" s="76"/>
      <c r="SA202" s="76"/>
      <c r="SB202" s="76"/>
      <c r="SC202" s="76"/>
      <c r="SD202" s="76"/>
      <c r="SE202" s="76"/>
      <c r="SF202" s="76"/>
      <c r="SG202" s="76"/>
      <c r="SH202" s="76"/>
      <c r="SI202" s="76"/>
      <c r="SJ202" s="76"/>
      <c r="SK202" s="76"/>
      <c r="SL202" s="76"/>
      <c r="SM202" s="76"/>
      <c r="SN202" s="76"/>
      <c r="SO202" s="76"/>
      <c r="SP202" s="76"/>
      <c r="SQ202" s="76"/>
      <c r="SR202" s="76"/>
      <c r="SS202" s="76"/>
      <c r="ST202" s="76"/>
      <c r="SU202" s="76"/>
      <c r="SV202" s="76"/>
      <c r="SW202" s="76"/>
      <c r="SX202" s="76"/>
      <c r="SY202" s="76"/>
      <c r="SZ202" s="76"/>
      <c r="TA202" s="76"/>
      <c r="TB202" s="76"/>
      <c r="TC202" s="76"/>
      <c r="TD202" s="76"/>
      <c r="TE202" s="76"/>
      <c r="TF202" s="76"/>
      <c r="TG202" s="76"/>
      <c r="TH202" s="76"/>
      <c r="TI202" s="76"/>
      <c r="TJ202" s="76"/>
      <c r="TK202" s="76"/>
      <c r="TL202" s="76"/>
      <c r="TM202" s="76"/>
      <c r="TN202" s="76"/>
      <c r="TO202" s="76"/>
      <c r="TP202" s="76"/>
      <c r="TQ202" s="76"/>
      <c r="TR202" s="76"/>
      <c r="TS202" s="76"/>
      <c r="TT202" s="76"/>
      <c r="TU202" s="76"/>
      <c r="TV202" s="76"/>
      <c r="TW202" s="76"/>
      <c r="TX202" s="76"/>
      <c r="TY202" s="76"/>
      <c r="TZ202" s="76"/>
      <c r="UA202" s="76"/>
      <c r="UB202" s="76"/>
      <c r="UC202" s="76"/>
      <c r="UD202" s="76"/>
      <c r="UE202" s="76"/>
      <c r="UF202" s="76"/>
      <c r="UG202" s="76"/>
      <c r="UH202" s="76"/>
      <c r="UI202" s="76"/>
      <c r="UJ202" s="76"/>
      <c r="UK202" s="76"/>
      <c r="UL202" s="76"/>
      <c r="UM202" s="76"/>
      <c r="UN202" s="76"/>
      <c r="UO202" s="76"/>
      <c r="UP202" s="76"/>
      <c r="UQ202" s="76"/>
      <c r="UR202" s="76"/>
      <c r="US202" s="76"/>
      <c r="UT202" s="76"/>
      <c r="UU202" s="76"/>
      <c r="UV202" s="76"/>
      <c r="UW202" s="76"/>
      <c r="UX202" s="76"/>
      <c r="UY202" s="76"/>
      <c r="UZ202" s="76"/>
      <c r="VA202" s="76"/>
      <c r="VB202" s="76"/>
      <c r="VC202" s="76"/>
      <c r="VD202" s="76"/>
      <c r="VE202" s="76"/>
      <c r="VF202" s="76"/>
      <c r="VG202" s="76"/>
      <c r="VH202" s="76"/>
      <c r="VI202" s="76"/>
      <c r="VJ202" s="76"/>
      <c r="VK202" s="76"/>
      <c r="VL202" s="76"/>
      <c r="VM202" s="76"/>
      <c r="VN202" s="76"/>
      <c r="VO202" s="76"/>
      <c r="VP202" s="76"/>
      <c r="VQ202" s="76"/>
      <c r="VR202" s="76"/>
      <c r="VS202" s="76"/>
      <c r="VT202" s="76"/>
      <c r="VU202" s="76"/>
      <c r="VV202" s="76"/>
      <c r="VW202" s="76"/>
      <c r="VX202" s="76"/>
      <c r="VY202" s="76"/>
      <c r="VZ202" s="76"/>
      <c r="WA202" s="76"/>
      <c r="WB202" s="76"/>
      <c r="WC202" s="76"/>
      <c r="WD202" s="76"/>
      <c r="WE202" s="76"/>
      <c r="WF202" s="76"/>
      <c r="WG202" s="76"/>
      <c r="WH202" s="76"/>
      <c r="WI202" s="76"/>
      <c r="WJ202" s="76"/>
      <c r="WK202" s="76"/>
      <c r="WL202" s="76"/>
      <c r="WM202" s="76"/>
      <c r="WN202" s="76"/>
      <c r="WO202" s="76"/>
      <c r="WP202" s="76"/>
      <c r="WQ202" s="76"/>
      <c r="WR202" s="76"/>
      <c r="WS202" s="76"/>
      <c r="WT202" s="76"/>
      <c r="WU202" s="76"/>
      <c r="WV202" s="76"/>
      <c r="WW202" s="76"/>
      <c r="WX202" s="76"/>
      <c r="WY202" s="76"/>
      <c r="WZ202" s="76"/>
      <c r="XA202" s="76"/>
      <c r="XB202" s="76"/>
      <c r="XC202" s="76"/>
      <c r="XD202" s="76"/>
      <c r="XE202" s="76"/>
      <c r="XF202" s="76"/>
      <c r="XG202" s="76"/>
      <c r="XH202" s="76"/>
      <c r="XI202" s="76"/>
      <c r="XJ202" s="76"/>
      <c r="XK202" s="76"/>
      <c r="XL202" s="76"/>
      <c r="XM202" s="76"/>
      <c r="XN202" s="76"/>
      <c r="XO202" s="76"/>
      <c r="XP202" s="76"/>
      <c r="XQ202" s="76"/>
      <c r="XR202" s="76"/>
      <c r="XS202" s="76"/>
      <c r="XT202" s="76"/>
      <c r="XU202" s="76"/>
      <c r="XV202" s="76"/>
      <c r="XW202" s="76"/>
      <c r="XX202" s="76"/>
      <c r="XY202" s="76"/>
      <c r="XZ202" s="76"/>
      <c r="YA202" s="76"/>
      <c r="YB202" s="76"/>
      <c r="YC202" s="76"/>
      <c r="YD202" s="76"/>
      <c r="YE202" s="76"/>
      <c r="YF202" s="76"/>
      <c r="YG202" s="76"/>
      <c r="YH202" s="76"/>
      <c r="YI202" s="76"/>
      <c r="YJ202" s="76"/>
      <c r="YK202" s="76"/>
      <c r="YL202" s="76"/>
      <c r="YM202" s="76"/>
      <c r="YN202" s="76"/>
      <c r="YO202" s="76"/>
      <c r="YP202" s="76"/>
      <c r="YQ202" s="76"/>
      <c r="YR202" s="76"/>
      <c r="YS202" s="76"/>
      <c r="YT202" s="76"/>
      <c r="YU202" s="76"/>
      <c r="YV202" s="76"/>
      <c r="YW202" s="76"/>
      <c r="YX202" s="76"/>
      <c r="YY202" s="76"/>
      <c r="YZ202" s="76"/>
      <c r="ZA202" s="76"/>
      <c r="ZB202" s="76"/>
      <c r="ZC202" s="76"/>
      <c r="ZD202" s="76"/>
      <c r="ZE202" s="76"/>
      <c r="ZF202" s="76"/>
      <c r="ZG202" s="76"/>
      <c r="ZH202" s="76"/>
      <c r="ZI202" s="76"/>
      <c r="ZJ202" s="76"/>
      <c r="ZK202" s="76"/>
      <c r="ZL202" s="76"/>
      <c r="ZM202" s="76"/>
      <c r="ZN202" s="76"/>
      <c r="ZO202" s="76"/>
      <c r="ZP202" s="76"/>
      <c r="ZQ202" s="76"/>
      <c r="ZR202" s="76"/>
      <c r="ZS202" s="76"/>
      <c r="ZT202" s="76"/>
      <c r="ZU202" s="76"/>
      <c r="ZV202" s="76"/>
      <c r="ZW202" s="76"/>
      <c r="ZX202" s="76"/>
      <c r="ZY202" s="76"/>
      <c r="ZZ202" s="76"/>
      <c r="AAA202" s="76"/>
      <c r="AAB202" s="76"/>
      <c r="AAC202" s="76"/>
      <c r="AAD202" s="76"/>
      <c r="AAE202" s="76"/>
      <c r="AAF202" s="76"/>
      <c r="AAG202" s="76"/>
      <c r="AAH202" s="76"/>
      <c r="AAI202" s="76"/>
      <c r="AAJ202" s="76"/>
      <c r="AAK202" s="76"/>
      <c r="AAL202" s="76"/>
      <c r="AAM202" s="76"/>
      <c r="AAN202" s="76"/>
      <c r="AAO202" s="76"/>
      <c r="AAP202" s="76"/>
      <c r="AAQ202" s="76"/>
      <c r="AAR202" s="76"/>
      <c r="AAS202" s="76"/>
      <c r="AAT202" s="76"/>
      <c r="AAU202" s="76"/>
      <c r="AAV202" s="76"/>
      <c r="AAW202" s="76"/>
      <c r="AAX202" s="76"/>
      <c r="AAY202" s="76"/>
      <c r="AAZ202" s="76"/>
      <c r="ABA202" s="76"/>
      <c r="ABB202" s="76"/>
      <c r="ABC202" s="76"/>
      <c r="ABD202" s="76"/>
      <c r="ABE202" s="76"/>
      <c r="ABF202" s="76"/>
      <c r="ABG202" s="76"/>
      <c r="ABH202" s="76"/>
      <c r="ABI202" s="76"/>
      <c r="ABJ202" s="76"/>
      <c r="ABK202" s="76"/>
      <c r="ABL202" s="76"/>
      <c r="ABM202" s="76"/>
      <c r="ABN202" s="76"/>
      <c r="ABO202" s="76"/>
      <c r="ABP202" s="76"/>
      <c r="ABQ202" s="76"/>
      <c r="ABR202" s="76"/>
      <c r="ABS202" s="76"/>
      <c r="ABT202" s="76"/>
      <c r="ABU202" s="76"/>
      <c r="ABV202" s="76"/>
      <c r="ABW202" s="76"/>
      <c r="ABX202" s="76"/>
      <c r="ABY202" s="76"/>
      <c r="ABZ202" s="76"/>
      <c r="ACA202" s="76"/>
      <c r="ACB202" s="76"/>
      <c r="ACC202" s="76"/>
      <c r="ACD202" s="76"/>
      <c r="ACE202" s="76"/>
      <c r="ACF202" s="76"/>
      <c r="ACG202" s="76"/>
      <c r="ACH202" s="76"/>
      <c r="ACI202" s="76"/>
      <c r="ACJ202" s="76"/>
      <c r="ACK202" s="76"/>
      <c r="ACL202" s="76"/>
      <c r="ACM202" s="76"/>
      <c r="ACN202" s="76"/>
      <c r="ACO202" s="76"/>
      <c r="ACP202" s="76"/>
      <c r="ACQ202" s="76"/>
      <c r="ACR202" s="76"/>
      <c r="ACS202" s="76"/>
      <c r="ACT202" s="76"/>
      <c r="ACU202" s="76"/>
      <c r="ACV202" s="76"/>
      <c r="ACW202" s="76"/>
      <c r="ACX202" s="76"/>
      <c r="ACY202" s="76"/>
      <c r="ACZ202" s="76"/>
      <c r="ADA202" s="76"/>
      <c r="ADB202" s="76"/>
      <c r="ADC202" s="76"/>
      <c r="ADD202" s="76"/>
      <c r="ADE202" s="76"/>
      <c r="ADF202" s="76"/>
      <c r="ADG202" s="76"/>
      <c r="ADH202" s="76"/>
      <c r="ADI202" s="76"/>
      <c r="ADJ202" s="76"/>
      <c r="ADK202" s="76"/>
      <c r="ADL202" s="76"/>
      <c r="ADM202" s="76"/>
      <c r="ADN202" s="76"/>
      <c r="ADO202" s="76"/>
      <c r="ADP202" s="76"/>
      <c r="ADQ202" s="76"/>
      <c r="ADR202" s="76"/>
      <c r="ADS202" s="76"/>
      <c r="ADT202" s="76"/>
      <c r="ADU202" s="76"/>
      <c r="ADV202" s="76"/>
      <c r="ADW202" s="76"/>
      <c r="ADX202" s="76"/>
      <c r="ADY202" s="76"/>
      <c r="ADZ202" s="76"/>
      <c r="AEA202" s="76"/>
      <c r="AEB202" s="76"/>
      <c r="AEC202" s="76"/>
      <c r="AED202" s="76"/>
      <c r="AEE202" s="76"/>
      <c r="AEF202" s="76"/>
      <c r="AEG202" s="76"/>
      <c r="AEH202" s="76"/>
      <c r="AEI202" s="76"/>
      <c r="AEJ202" s="76"/>
      <c r="AEK202" s="76"/>
      <c r="AEL202" s="76"/>
      <c r="AEM202" s="76"/>
      <c r="AEN202" s="76"/>
      <c r="AEO202" s="76"/>
      <c r="AEP202" s="76"/>
      <c r="AEQ202" s="76"/>
      <c r="AER202" s="76"/>
      <c r="AES202" s="76"/>
      <c r="AET202" s="76"/>
      <c r="AEU202" s="76"/>
      <c r="AEV202" s="76"/>
      <c r="AEW202" s="76"/>
      <c r="AEX202" s="76"/>
      <c r="AEY202" s="76"/>
      <c r="AEZ202" s="76"/>
      <c r="AFA202" s="76"/>
      <c r="AFB202" s="76"/>
      <c r="AFC202" s="76"/>
      <c r="AFD202" s="76"/>
      <c r="AFE202" s="76"/>
      <c r="AFF202" s="76"/>
      <c r="AFG202" s="76"/>
      <c r="AFH202" s="76"/>
      <c r="AFI202" s="76"/>
      <c r="AFJ202" s="76"/>
      <c r="AFK202" s="76"/>
      <c r="AFL202" s="76"/>
      <c r="AFM202" s="76"/>
      <c r="AFN202" s="76"/>
      <c r="AFO202" s="76"/>
      <c r="AFP202" s="76"/>
      <c r="AFQ202" s="76"/>
      <c r="AFR202" s="76"/>
      <c r="AFS202" s="76"/>
      <c r="AFT202" s="76"/>
      <c r="AFU202" s="76"/>
      <c r="AFV202" s="76"/>
      <c r="AFW202" s="76"/>
      <c r="AFX202" s="76"/>
      <c r="AFY202" s="76"/>
      <c r="AFZ202" s="76"/>
      <c r="AGA202" s="76"/>
      <c r="AGB202" s="76"/>
      <c r="AGC202" s="76"/>
      <c r="AGD202" s="76"/>
      <c r="AGE202" s="76"/>
      <c r="AGF202" s="76"/>
      <c r="AGG202" s="76"/>
      <c r="AGH202" s="76"/>
      <c r="AGI202" s="76"/>
      <c r="AGJ202" s="76"/>
      <c r="AGK202" s="76"/>
      <c r="AGL202" s="76"/>
      <c r="AGM202" s="76"/>
      <c r="AGN202" s="76"/>
      <c r="AGO202" s="76"/>
      <c r="AGP202" s="76"/>
      <c r="AGQ202" s="76"/>
      <c r="AGR202" s="76"/>
      <c r="AGS202" s="76"/>
      <c r="AGT202" s="76"/>
      <c r="AGU202" s="76"/>
      <c r="AGV202" s="76"/>
      <c r="AGW202" s="76"/>
      <c r="AGX202" s="76"/>
      <c r="AGY202" s="76"/>
      <c r="AGZ202" s="76"/>
      <c r="AHA202" s="76"/>
      <c r="AHB202" s="76"/>
      <c r="AHC202" s="76"/>
      <c r="AHD202" s="76"/>
      <c r="AHE202" s="76"/>
      <c r="AHF202" s="76"/>
      <c r="AHG202" s="76"/>
      <c r="AHH202" s="76"/>
      <c r="AHI202" s="76"/>
      <c r="AHJ202" s="76"/>
      <c r="AHK202" s="76"/>
      <c r="AHL202" s="76"/>
      <c r="AHM202" s="76"/>
      <c r="AHN202" s="76"/>
      <c r="AHO202" s="76"/>
      <c r="AHP202" s="76"/>
      <c r="AHQ202" s="76"/>
      <c r="AHR202" s="76"/>
      <c r="AHS202" s="76"/>
      <c r="AHT202" s="76"/>
      <c r="AHU202" s="76"/>
      <c r="AHV202" s="76"/>
      <c r="AHW202" s="76"/>
      <c r="AHX202" s="76"/>
      <c r="AHY202" s="76"/>
      <c r="AHZ202" s="76"/>
      <c r="AIA202" s="76"/>
      <c r="AIB202" s="76"/>
      <c r="AIC202" s="76"/>
      <c r="AID202" s="76"/>
      <c r="AIE202" s="76"/>
      <c r="AIF202" s="76"/>
      <c r="AIG202" s="76"/>
      <c r="AIH202" s="76"/>
      <c r="AII202" s="76"/>
      <c r="AIJ202" s="76"/>
      <c r="AIK202" s="76"/>
      <c r="AIL202" s="76"/>
      <c r="AIM202" s="76"/>
      <c r="AIN202" s="76"/>
      <c r="AIO202" s="76"/>
      <c r="AIP202" s="76"/>
      <c r="AIQ202" s="76"/>
      <c r="AIR202" s="76"/>
      <c r="AIS202" s="76"/>
      <c r="AIT202" s="76"/>
      <c r="AIU202" s="76"/>
      <c r="AIV202" s="76"/>
      <c r="AIW202" s="76"/>
      <c r="AIX202" s="76"/>
      <c r="AIY202" s="76"/>
      <c r="AIZ202" s="76"/>
      <c r="AJA202" s="76"/>
      <c r="AJB202" s="76"/>
      <c r="AJC202" s="76"/>
      <c r="AJD202" s="76"/>
      <c r="AJE202" s="76"/>
      <c r="AJF202" s="76"/>
      <c r="AJG202" s="76"/>
      <c r="AJH202" s="76"/>
      <c r="AJI202" s="76"/>
      <c r="AJJ202" s="76"/>
      <c r="AJK202" s="76"/>
      <c r="AJL202" s="76"/>
      <c r="AJM202" s="76"/>
      <c r="AJN202" s="76"/>
      <c r="AJO202" s="76"/>
      <c r="AJP202" s="76"/>
      <c r="AJQ202" s="76"/>
      <c r="AJR202" s="76"/>
      <c r="AJS202" s="76"/>
      <c r="AJT202" s="76"/>
      <c r="AJU202" s="76"/>
      <c r="AJV202" s="76"/>
      <c r="AJW202" s="76"/>
      <c r="AJX202" s="76"/>
      <c r="AJY202" s="76"/>
      <c r="AJZ202" s="76"/>
      <c r="AKA202" s="76"/>
      <c r="AKB202" s="76"/>
      <c r="AKC202" s="76"/>
      <c r="AKD202" s="76"/>
      <c r="AKE202" s="76"/>
      <c r="AKF202" s="76"/>
      <c r="AKG202" s="76"/>
      <c r="AKH202" s="76"/>
      <c r="AKI202" s="76"/>
      <c r="AKJ202" s="76"/>
      <c r="AKK202" s="76"/>
      <c r="AKL202" s="76"/>
      <c r="AKM202" s="76"/>
      <c r="AKN202" s="76"/>
      <c r="AKO202" s="76"/>
      <c r="AKP202" s="76"/>
      <c r="AKQ202" s="76"/>
      <c r="AKR202" s="76"/>
      <c r="AKS202" s="76"/>
      <c r="AKT202" s="76"/>
      <c r="AKU202" s="76"/>
      <c r="AKV202" s="76"/>
      <c r="AKW202" s="76"/>
      <c r="AKX202" s="76"/>
      <c r="AKY202" s="76"/>
      <c r="AKZ202" s="76"/>
      <c r="ALA202" s="76"/>
      <c r="ALB202" s="76"/>
      <c r="ALC202" s="76"/>
      <c r="ALD202" s="76"/>
      <c r="ALE202" s="76"/>
      <c r="ALF202" s="76"/>
      <c r="ALG202" s="76"/>
      <c r="ALH202" s="76"/>
      <c r="ALI202" s="76"/>
      <c r="ALJ202" s="76"/>
      <c r="ALK202" s="76"/>
      <c r="ALL202" s="76"/>
      <c r="ALM202" s="76"/>
      <c r="ALN202" s="76"/>
      <c r="ALO202" s="76"/>
      <c r="ALP202" s="76"/>
      <c r="ALQ202" s="76"/>
      <c r="ALR202" s="76"/>
      <c r="ALS202" s="76"/>
      <c r="ALT202" s="76"/>
      <c r="ALU202" s="76"/>
      <c r="ALV202" s="76"/>
      <c r="ALW202" s="76"/>
      <c r="ALX202" s="76"/>
      <c r="ALY202" s="76"/>
      <c r="ALZ202" s="76"/>
      <c r="AMA202" s="76"/>
      <c r="AMB202" s="76"/>
      <c r="AMC202" s="76"/>
      <c r="AMD202" s="76"/>
      <c r="AME202" s="76"/>
    </row>
    <row r="203" spans="1:1019" s="80" customFormat="1">
      <c r="A203" s="20" t="s">
        <v>235</v>
      </c>
      <c r="B203" s="21">
        <v>2003377</v>
      </c>
      <c r="C203" s="21" t="s">
        <v>96</v>
      </c>
      <c r="D203" s="71" t="s">
        <v>84</v>
      </c>
      <c r="E203" s="22" t="s">
        <v>59</v>
      </c>
      <c r="F203" s="59">
        <v>15394.5</v>
      </c>
      <c r="G203" s="23">
        <v>57.4</v>
      </c>
      <c r="H203" s="69">
        <f>$J$6</f>
        <v>0.21229999999999999</v>
      </c>
      <c r="I203" s="23">
        <f>ROUND(((H203+1)*G203),2)</f>
        <v>69.59</v>
      </c>
      <c r="J203" s="23">
        <f>TRUNC((I203*F203),2)</f>
        <v>1071303.25</v>
      </c>
      <c r="K203" s="78">
        <f t="shared" ref="K203:K207" si="73">G203*F203</f>
        <v>883644.29999999993</v>
      </c>
      <c r="L203" s="76"/>
      <c r="M203" s="79"/>
      <c r="N203" s="76"/>
      <c r="O203" s="76"/>
      <c r="P203" s="76"/>
      <c r="Q203" s="76"/>
      <c r="R203" s="76"/>
      <c r="S203" s="76"/>
      <c r="T203" s="76"/>
      <c r="U203" s="76"/>
      <c r="V203" s="76"/>
      <c r="W203" s="76"/>
      <c r="X203" s="76"/>
      <c r="Y203" s="76"/>
      <c r="Z203" s="76"/>
      <c r="AA203" s="76"/>
      <c r="AB203" s="76"/>
      <c r="AC203" s="76"/>
      <c r="AD203" s="76"/>
      <c r="AE203" s="76"/>
      <c r="AF203" s="76"/>
      <c r="AG203" s="76"/>
      <c r="AH203" s="76"/>
      <c r="AI203" s="76"/>
      <c r="AJ203" s="76"/>
      <c r="AK203" s="76"/>
      <c r="AL203" s="76"/>
      <c r="AM203" s="76"/>
      <c r="AN203" s="76"/>
      <c r="AO203" s="76"/>
      <c r="AP203" s="76"/>
      <c r="AQ203" s="76"/>
      <c r="AR203" s="76"/>
      <c r="AS203" s="76"/>
      <c r="AT203" s="76"/>
      <c r="AU203" s="76"/>
      <c r="AV203" s="76"/>
      <c r="AW203" s="76"/>
      <c r="AX203" s="76"/>
      <c r="AY203" s="76"/>
      <c r="AZ203" s="76"/>
      <c r="BA203" s="76"/>
      <c r="BB203" s="76"/>
      <c r="BC203" s="76"/>
      <c r="BD203" s="76"/>
      <c r="BE203" s="76"/>
      <c r="BF203" s="76"/>
      <c r="BG203" s="76"/>
      <c r="BH203" s="76"/>
      <c r="BI203" s="76"/>
      <c r="BJ203" s="76"/>
      <c r="BK203" s="76"/>
      <c r="BL203" s="76"/>
      <c r="BM203" s="76"/>
      <c r="BN203" s="76"/>
      <c r="BO203" s="76"/>
      <c r="BP203" s="76"/>
      <c r="BQ203" s="76"/>
      <c r="BR203" s="76"/>
      <c r="BS203" s="76"/>
      <c r="BT203" s="76"/>
      <c r="BU203" s="76"/>
      <c r="BV203" s="76"/>
      <c r="BW203" s="76"/>
      <c r="BX203" s="76"/>
      <c r="BY203" s="76"/>
      <c r="BZ203" s="76"/>
      <c r="CA203" s="76"/>
      <c r="CB203" s="76"/>
      <c r="CC203" s="76"/>
      <c r="CD203" s="76"/>
      <c r="CE203" s="76"/>
      <c r="CF203" s="76"/>
      <c r="CG203" s="76"/>
      <c r="CH203" s="76"/>
      <c r="CI203" s="76"/>
      <c r="CJ203" s="76"/>
      <c r="CK203" s="76"/>
      <c r="CL203" s="76"/>
      <c r="CM203" s="76"/>
      <c r="CN203" s="76"/>
      <c r="CO203" s="76"/>
      <c r="CP203" s="76"/>
      <c r="CQ203" s="76"/>
      <c r="CR203" s="76"/>
      <c r="CS203" s="76"/>
      <c r="CT203" s="76"/>
      <c r="CU203" s="76"/>
      <c r="CV203" s="76"/>
      <c r="CW203" s="76"/>
      <c r="CX203" s="76"/>
      <c r="CY203" s="76"/>
      <c r="CZ203" s="76"/>
      <c r="DA203" s="76"/>
      <c r="DB203" s="76"/>
      <c r="DC203" s="76"/>
      <c r="DD203" s="76"/>
      <c r="DE203" s="76"/>
      <c r="DF203" s="76"/>
      <c r="DG203" s="76"/>
      <c r="DH203" s="76"/>
      <c r="DI203" s="76"/>
      <c r="DJ203" s="76"/>
      <c r="DK203" s="76"/>
      <c r="DL203" s="76"/>
      <c r="DM203" s="76"/>
      <c r="DN203" s="76"/>
      <c r="DO203" s="76"/>
      <c r="DP203" s="76"/>
      <c r="DQ203" s="76"/>
      <c r="DR203" s="76"/>
      <c r="DS203" s="76"/>
      <c r="DT203" s="76"/>
      <c r="DU203" s="76"/>
      <c r="DV203" s="76"/>
      <c r="DW203" s="76"/>
      <c r="DX203" s="76"/>
      <c r="DY203" s="76"/>
      <c r="DZ203" s="76"/>
      <c r="EA203" s="76"/>
      <c r="EB203" s="76"/>
      <c r="EC203" s="76"/>
      <c r="ED203" s="76"/>
      <c r="EE203" s="76"/>
      <c r="EF203" s="76"/>
      <c r="EG203" s="76"/>
      <c r="EH203" s="76"/>
      <c r="EI203" s="76"/>
      <c r="EJ203" s="76"/>
      <c r="EK203" s="76"/>
      <c r="EL203" s="76"/>
      <c r="EM203" s="76"/>
      <c r="EN203" s="76"/>
      <c r="EO203" s="76"/>
      <c r="EP203" s="76"/>
      <c r="EQ203" s="76"/>
      <c r="ER203" s="76"/>
      <c r="ES203" s="76"/>
      <c r="ET203" s="76"/>
      <c r="EU203" s="76"/>
      <c r="EV203" s="76"/>
      <c r="EW203" s="76"/>
      <c r="EX203" s="76"/>
      <c r="EY203" s="76"/>
      <c r="EZ203" s="76"/>
      <c r="FA203" s="76"/>
      <c r="FB203" s="76"/>
      <c r="FC203" s="76"/>
      <c r="FD203" s="76"/>
      <c r="FE203" s="76"/>
      <c r="FF203" s="76"/>
      <c r="FG203" s="76"/>
      <c r="FH203" s="76"/>
      <c r="FI203" s="76"/>
      <c r="FJ203" s="76"/>
      <c r="FK203" s="76"/>
      <c r="FL203" s="76"/>
      <c r="FM203" s="76"/>
      <c r="FN203" s="76"/>
      <c r="FO203" s="76"/>
      <c r="FP203" s="76"/>
      <c r="FQ203" s="76"/>
      <c r="FR203" s="76"/>
      <c r="FS203" s="76"/>
      <c r="FT203" s="76"/>
      <c r="FU203" s="76"/>
      <c r="FV203" s="76"/>
      <c r="FW203" s="76"/>
      <c r="FX203" s="76"/>
      <c r="FY203" s="76"/>
      <c r="FZ203" s="76"/>
      <c r="GA203" s="76"/>
      <c r="GB203" s="76"/>
      <c r="GC203" s="76"/>
      <c r="GD203" s="76"/>
      <c r="GE203" s="76"/>
      <c r="GF203" s="76"/>
      <c r="GG203" s="76"/>
      <c r="GH203" s="76"/>
      <c r="GI203" s="76"/>
      <c r="GJ203" s="76"/>
      <c r="GK203" s="76"/>
      <c r="GL203" s="76"/>
      <c r="GM203" s="76"/>
      <c r="GN203" s="76"/>
      <c r="GO203" s="76"/>
      <c r="GP203" s="76"/>
      <c r="GQ203" s="76"/>
      <c r="GR203" s="76"/>
      <c r="GS203" s="76"/>
      <c r="GT203" s="76"/>
      <c r="GU203" s="76"/>
      <c r="GV203" s="76"/>
      <c r="GW203" s="76"/>
      <c r="GX203" s="76"/>
      <c r="GY203" s="76"/>
      <c r="GZ203" s="76"/>
      <c r="HA203" s="76"/>
      <c r="HB203" s="76"/>
      <c r="HC203" s="76"/>
      <c r="HD203" s="76"/>
      <c r="HE203" s="76"/>
      <c r="HF203" s="76"/>
      <c r="HG203" s="76"/>
      <c r="HH203" s="76"/>
      <c r="HI203" s="76"/>
      <c r="HJ203" s="76"/>
      <c r="HK203" s="76"/>
      <c r="HL203" s="76"/>
      <c r="HM203" s="76"/>
      <c r="HN203" s="76"/>
      <c r="HO203" s="76"/>
      <c r="HP203" s="76"/>
      <c r="HQ203" s="76"/>
      <c r="HR203" s="76"/>
      <c r="HS203" s="76"/>
      <c r="HT203" s="76"/>
      <c r="HU203" s="76"/>
      <c r="HV203" s="76"/>
      <c r="HW203" s="76"/>
      <c r="HX203" s="76"/>
      <c r="HY203" s="76"/>
      <c r="HZ203" s="76"/>
      <c r="IA203" s="76"/>
      <c r="IB203" s="76"/>
      <c r="IC203" s="76"/>
      <c r="ID203" s="76"/>
      <c r="IE203" s="76"/>
      <c r="IF203" s="76"/>
      <c r="IG203" s="76"/>
      <c r="IH203" s="76"/>
      <c r="II203" s="76"/>
      <c r="IJ203" s="76"/>
      <c r="IK203" s="76"/>
      <c r="IL203" s="76"/>
      <c r="IM203" s="76"/>
      <c r="IN203" s="76"/>
      <c r="IO203" s="76"/>
      <c r="IP203" s="76"/>
      <c r="IQ203" s="76"/>
      <c r="IR203" s="76"/>
      <c r="IS203" s="76"/>
      <c r="IT203" s="76"/>
      <c r="IU203" s="76"/>
      <c r="IV203" s="76"/>
      <c r="IW203" s="76"/>
      <c r="IX203" s="76"/>
      <c r="IY203" s="76"/>
      <c r="IZ203" s="76"/>
      <c r="JA203" s="76"/>
      <c r="JB203" s="76"/>
      <c r="JC203" s="76"/>
      <c r="JD203" s="76"/>
      <c r="JE203" s="76"/>
      <c r="JF203" s="76"/>
      <c r="JG203" s="76"/>
      <c r="JH203" s="76"/>
      <c r="JI203" s="76"/>
      <c r="JJ203" s="76"/>
      <c r="JK203" s="76"/>
      <c r="JL203" s="76"/>
      <c r="JM203" s="76"/>
      <c r="JN203" s="76"/>
      <c r="JO203" s="76"/>
      <c r="JP203" s="76"/>
      <c r="JQ203" s="76"/>
      <c r="JR203" s="76"/>
      <c r="JS203" s="76"/>
      <c r="JT203" s="76"/>
      <c r="JU203" s="76"/>
      <c r="JV203" s="76"/>
      <c r="JW203" s="76"/>
      <c r="JX203" s="76"/>
      <c r="JY203" s="76"/>
      <c r="JZ203" s="76"/>
      <c r="KA203" s="76"/>
      <c r="KB203" s="76"/>
      <c r="KC203" s="76"/>
      <c r="KD203" s="76"/>
      <c r="KE203" s="76"/>
      <c r="KF203" s="76"/>
      <c r="KG203" s="76"/>
      <c r="KH203" s="76"/>
      <c r="KI203" s="76"/>
      <c r="KJ203" s="76"/>
      <c r="KK203" s="76"/>
      <c r="KL203" s="76"/>
      <c r="KM203" s="76"/>
      <c r="KN203" s="76"/>
      <c r="KO203" s="76"/>
      <c r="KP203" s="76"/>
      <c r="KQ203" s="76"/>
      <c r="KR203" s="76"/>
      <c r="KS203" s="76"/>
      <c r="KT203" s="76"/>
      <c r="KU203" s="76"/>
      <c r="KV203" s="76"/>
      <c r="KW203" s="76"/>
      <c r="KX203" s="76"/>
      <c r="KY203" s="76"/>
      <c r="KZ203" s="76"/>
      <c r="LA203" s="76"/>
      <c r="LB203" s="76"/>
      <c r="LC203" s="76"/>
      <c r="LD203" s="76"/>
      <c r="LE203" s="76"/>
      <c r="LF203" s="76"/>
      <c r="LG203" s="76"/>
      <c r="LH203" s="76"/>
      <c r="LI203" s="76"/>
      <c r="LJ203" s="76"/>
      <c r="LK203" s="76"/>
      <c r="LL203" s="76"/>
      <c r="LM203" s="76"/>
      <c r="LN203" s="76"/>
      <c r="LO203" s="76"/>
      <c r="LP203" s="76"/>
      <c r="LQ203" s="76"/>
      <c r="LR203" s="76"/>
      <c r="LS203" s="76"/>
      <c r="LT203" s="76"/>
      <c r="LU203" s="76"/>
      <c r="LV203" s="76"/>
      <c r="LW203" s="76"/>
      <c r="LX203" s="76"/>
      <c r="LY203" s="76"/>
      <c r="LZ203" s="76"/>
      <c r="MA203" s="76"/>
      <c r="MB203" s="76"/>
      <c r="MC203" s="76"/>
      <c r="MD203" s="76"/>
      <c r="ME203" s="76"/>
      <c r="MF203" s="76"/>
      <c r="MG203" s="76"/>
      <c r="MH203" s="76"/>
      <c r="MI203" s="76"/>
      <c r="MJ203" s="76"/>
      <c r="MK203" s="76"/>
      <c r="ML203" s="76"/>
      <c r="MM203" s="76"/>
      <c r="MN203" s="76"/>
      <c r="MO203" s="76"/>
      <c r="MP203" s="76"/>
      <c r="MQ203" s="76"/>
      <c r="MR203" s="76"/>
      <c r="MS203" s="76"/>
      <c r="MT203" s="76"/>
      <c r="MU203" s="76"/>
      <c r="MV203" s="76"/>
      <c r="MW203" s="76"/>
      <c r="MX203" s="76"/>
      <c r="MY203" s="76"/>
      <c r="MZ203" s="76"/>
      <c r="NA203" s="76"/>
      <c r="NB203" s="76"/>
      <c r="NC203" s="76"/>
      <c r="ND203" s="76"/>
      <c r="NE203" s="76"/>
      <c r="NF203" s="76"/>
      <c r="NG203" s="76"/>
      <c r="NH203" s="76"/>
      <c r="NI203" s="76"/>
      <c r="NJ203" s="76"/>
      <c r="NK203" s="76"/>
      <c r="NL203" s="76"/>
      <c r="NM203" s="76"/>
      <c r="NN203" s="76"/>
      <c r="NO203" s="76"/>
      <c r="NP203" s="76"/>
      <c r="NQ203" s="76"/>
      <c r="NR203" s="76"/>
      <c r="NS203" s="76"/>
      <c r="NT203" s="76"/>
      <c r="NU203" s="76"/>
      <c r="NV203" s="76"/>
      <c r="NW203" s="76"/>
      <c r="NX203" s="76"/>
      <c r="NY203" s="76"/>
      <c r="NZ203" s="76"/>
      <c r="OA203" s="76"/>
      <c r="OB203" s="76"/>
      <c r="OC203" s="76"/>
      <c r="OD203" s="76"/>
      <c r="OE203" s="76"/>
      <c r="OF203" s="76"/>
      <c r="OG203" s="76"/>
      <c r="OH203" s="76"/>
      <c r="OI203" s="76"/>
      <c r="OJ203" s="76"/>
      <c r="OK203" s="76"/>
      <c r="OL203" s="76"/>
      <c r="OM203" s="76"/>
      <c r="ON203" s="76"/>
      <c r="OO203" s="76"/>
      <c r="OP203" s="76"/>
      <c r="OQ203" s="76"/>
      <c r="OR203" s="76"/>
      <c r="OS203" s="76"/>
      <c r="OT203" s="76"/>
      <c r="OU203" s="76"/>
      <c r="OV203" s="76"/>
      <c r="OW203" s="76"/>
      <c r="OX203" s="76"/>
      <c r="OY203" s="76"/>
      <c r="OZ203" s="76"/>
      <c r="PA203" s="76"/>
      <c r="PB203" s="76"/>
      <c r="PC203" s="76"/>
      <c r="PD203" s="76"/>
      <c r="PE203" s="76"/>
      <c r="PF203" s="76"/>
      <c r="PG203" s="76"/>
      <c r="PH203" s="76"/>
      <c r="PI203" s="76"/>
      <c r="PJ203" s="76"/>
      <c r="PK203" s="76"/>
      <c r="PL203" s="76"/>
      <c r="PM203" s="76"/>
      <c r="PN203" s="76"/>
      <c r="PO203" s="76"/>
      <c r="PP203" s="76"/>
      <c r="PQ203" s="76"/>
      <c r="PR203" s="76"/>
      <c r="PS203" s="76"/>
      <c r="PT203" s="76"/>
      <c r="PU203" s="76"/>
      <c r="PV203" s="76"/>
      <c r="PW203" s="76"/>
      <c r="PX203" s="76"/>
      <c r="PY203" s="76"/>
      <c r="PZ203" s="76"/>
      <c r="QA203" s="76"/>
      <c r="QB203" s="76"/>
      <c r="QC203" s="76"/>
      <c r="QD203" s="76"/>
      <c r="QE203" s="76"/>
      <c r="QF203" s="76"/>
      <c r="QG203" s="76"/>
      <c r="QH203" s="76"/>
      <c r="QI203" s="76"/>
      <c r="QJ203" s="76"/>
      <c r="QK203" s="76"/>
      <c r="QL203" s="76"/>
      <c r="QM203" s="76"/>
      <c r="QN203" s="76"/>
      <c r="QO203" s="76"/>
      <c r="QP203" s="76"/>
      <c r="QQ203" s="76"/>
      <c r="QR203" s="76"/>
      <c r="QS203" s="76"/>
      <c r="QT203" s="76"/>
      <c r="QU203" s="76"/>
      <c r="QV203" s="76"/>
      <c r="QW203" s="76"/>
      <c r="QX203" s="76"/>
      <c r="QY203" s="76"/>
      <c r="QZ203" s="76"/>
      <c r="RA203" s="76"/>
      <c r="RB203" s="76"/>
      <c r="RC203" s="76"/>
      <c r="RD203" s="76"/>
      <c r="RE203" s="76"/>
      <c r="RF203" s="76"/>
      <c r="RG203" s="76"/>
      <c r="RH203" s="76"/>
      <c r="RI203" s="76"/>
      <c r="RJ203" s="76"/>
      <c r="RK203" s="76"/>
      <c r="RL203" s="76"/>
      <c r="RM203" s="76"/>
      <c r="RN203" s="76"/>
      <c r="RO203" s="76"/>
      <c r="RP203" s="76"/>
      <c r="RQ203" s="76"/>
      <c r="RR203" s="76"/>
      <c r="RS203" s="76"/>
      <c r="RT203" s="76"/>
      <c r="RU203" s="76"/>
      <c r="RV203" s="76"/>
      <c r="RW203" s="76"/>
      <c r="RX203" s="76"/>
      <c r="RY203" s="76"/>
      <c r="RZ203" s="76"/>
      <c r="SA203" s="76"/>
      <c r="SB203" s="76"/>
      <c r="SC203" s="76"/>
      <c r="SD203" s="76"/>
      <c r="SE203" s="76"/>
      <c r="SF203" s="76"/>
      <c r="SG203" s="76"/>
      <c r="SH203" s="76"/>
      <c r="SI203" s="76"/>
      <c r="SJ203" s="76"/>
      <c r="SK203" s="76"/>
      <c r="SL203" s="76"/>
      <c r="SM203" s="76"/>
      <c r="SN203" s="76"/>
      <c r="SO203" s="76"/>
      <c r="SP203" s="76"/>
      <c r="SQ203" s="76"/>
      <c r="SR203" s="76"/>
      <c r="SS203" s="76"/>
      <c r="ST203" s="76"/>
      <c r="SU203" s="76"/>
      <c r="SV203" s="76"/>
      <c r="SW203" s="76"/>
      <c r="SX203" s="76"/>
      <c r="SY203" s="76"/>
      <c r="SZ203" s="76"/>
      <c r="TA203" s="76"/>
      <c r="TB203" s="76"/>
      <c r="TC203" s="76"/>
      <c r="TD203" s="76"/>
      <c r="TE203" s="76"/>
      <c r="TF203" s="76"/>
      <c r="TG203" s="76"/>
      <c r="TH203" s="76"/>
      <c r="TI203" s="76"/>
      <c r="TJ203" s="76"/>
      <c r="TK203" s="76"/>
      <c r="TL203" s="76"/>
      <c r="TM203" s="76"/>
      <c r="TN203" s="76"/>
      <c r="TO203" s="76"/>
      <c r="TP203" s="76"/>
      <c r="TQ203" s="76"/>
      <c r="TR203" s="76"/>
      <c r="TS203" s="76"/>
      <c r="TT203" s="76"/>
      <c r="TU203" s="76"/>
      <c r="TV203" s="76"/>
      <c r="TW203" s="76"/>
      <c r="TX203" s="76"/>
      <c r="TY203" s="76"/>
      <c r="TZ203" s="76"/>
      <c r="UA203" s="76"/>
      <c r="UB203" s="76"/>
      <c r="UC203" s="76"/>
      <c r="UD203" s="76"/>
      <c r="UE203" s="76"/>
      <c r="UF203" s="76"/>
      <c r="UG203" s="76"/>
      <c r="UH203" s="76"/>
      <c r="UI203" s="76"/>
      <c r="UJ203" s="76"/>
      <c r="UK203" s="76"/>
      <c r="UL203" s="76"/>
      <c r="UM203" s="76"/>
      <c r="UN203" s="76"/>
      <c r="UO203" s="76"/>
      <c r="UP203" s="76"/>
      <c r="UQ203" s="76"/>
      <c r="UR203" s="76"/>
      <c r="US203" s="76"/>
      <c r="UT203" s="76"/>
      <c r="UU203" s="76"/>
      <c r="UV203" s="76"/>
      <c r="UW203" s="76"/>
      <c r="UX203" s="76"/>
      <c r="UY203" s="76"/>
      <c r="UZ203" s="76"/>
      <c r="VA203" s="76"/>
      <c r="VB203" s="76"/>
      <c r="VC203" s="76"/>
      <c r="VD203" s="76"/>
      <c r="VE203" s="76"/>
      <c r="VF203" s="76"/>
      <c r="VG203" s="76"/>
      <c r="VH203" s="76"/>
      <c r="VI203" s="76"/>
      <c r="VJ203" s="76"/>
      <c r="VK203" s="76"/>
      <c r="VL203" s="76"/>
      <c r="VM203" s="76"/>
      <c r="VN203" s="76"/>
      <c r="VO203" s="76"/>
      <c r="VP203" s="76"/>
      <c r="VQ203" s="76"/>
      <c r="VR203" s="76"/>
      <c r="VS203" s="76"/>
      <c r="VT203" s="76"/>
      <c r="VU203" s="76"/>
      <c r="VV203" s="76"/>
      <c r="VW203" s="76"/>
      <c r="VX203" s="76"/>
      <c r="VY203" s="76"/>
      <c r="VZ203" s="76"/>
      <c r="WA203" s="76"/>
      <c r="WB203" s="76"/>
      <c r="WC203" s="76"/>
      <c r="WD203" s="76"/>
      <c r="WE203" s="76"/>
      <c r="WF203" s="76"/>
      <c r="WG203" s="76"/>
      <c r="WH203" s="76"/>
      <c r="WI203" s="76"/>
      <c r="WJ203" s="76"/>
      <c r="WK203" s="76"/>
      <c r="WL203" s="76"/>
      <c r="WM203" s="76"/>
      <c r="WN203" s="76"/>
      <c r="WO203" s="76"/>
      <c r="WP203" s="76"/>
      <c r="WQ203" s="76"/>
      <c r="WR203" s="76"/>
      <c r="WS203" s="76"/>
      <c r="WT203" s="76"/>
      <c r="WU203" s="76"/>
      <c r="WV203" s="76"/>
      <c r="WW203" s="76"/>
      <c r="WX203" s="76"/>
      <c r="WY203" s="76"/>
      <c r="WZ203" s="76"/>
      <c r="XA203" s="76"/>
      <c r="XB203" s="76"/>
      <c r="XC203" s="76"/>
      <c r="XD203" s="76"/>
      <c r="XE203" s="76"/>
      <c r="XF203" s="76"/>
      <c r="XG203" s="76"/>
      <c r="XH203" s="76"/>
      <c r="XI203" s="76"/>
      <c r="XJ203" s="76"/>
      <c r="XK203" s="76"/>
      <c r="XL203" s="76"/>
      <c r="XM203" s="76"/>
      <c r="XN203" s="76"/>
      <c r="XO203" s="76"/>
      <c r="XP203" s="76"/>
      <c r="XQ203" s="76"/>
      <c r="XR203" s="76"/>
      <c r="XS203" s="76"/>
      <c r="XT203" s="76"/>
      <c r="XU203" s="76"/>
      <c r="XV203" s="76"/>
      <c r="XW203" s="76"/>
      <c r="XX203" s="76"/>
      <c r="XY203" s="76"/>
      <c r="XZ203" s="76"/>
      <c r="YA203" s="76"/>
      <c r="YB203" s="76"/>
      <c r="YC203" s="76"/>
      <c r="YD203" s="76"/>
      <c r="YE203" s="76"/>
      <c r="YF203" s="76"/>
      <c r="YG203" s="76"/>
      <c r="YH203" s="76"/>
      <c r="YI203" s="76"/>
      <c r="YJ203" s="76"/>
      <c r="YK203" s="76"/>
      <c r="YL203" s="76"/>
      <c r="YM203" s="76"/>
      <c r="YN203" s="76"/>
      <c r="YO203" s="76"/>
      <c r="YP203" s="76"/>
      <c r="YQ203" s="76"/>
      <c r="YR203" s="76"/>
      <c r="YS203" s="76"/>
      <c r="YT203" s="76"/>
      <c r="YU203" s="76"/>
      <c r="YV203" s="76"/>
      <c r="YW203" s="76"/>
      <c r="YX203" s="76"/>
      <c r="YY203" s="76"/>
      <c r="YZ203" s="76"/>
      <c r="ZA203" s="76"/>
      <c r="ZB203" s="76"/>
      <c r="ZC203" s="76"/>
      <c r="ZD203" s="76"/>
      <c r="ZE203" s="76"/>
      <c r="ZF203" s="76"/>
      <c r="ZG203" s="76"/>
      <c r="ZH203" s="76"/>
      <c r="ZI203" s="76"/>
      <c r="ZJ203" s="76"/>
      <c r="ZK203" s="76"/>
      <c r="ZL203" s="76"/>
      <c r="ZM203" s="76"/>
      <c r="ZN203" s="76"/>
      <c r="ZO203" s="76"/>
      <c r="ZP203" s="76"/>
      <c r="ZQ203" s="76"/>
      <c r="ZR203" s="76"/>
      <c r="ZS203" s="76"/>
      <c r="ZT203" s="76"/>
      <c r="ZU203" s="76"/>
      <c r="ZV203" s="76"/>
      <c r="ZW203" s="76"/>
      <c r="ZX203" s="76"/>
      <c r="ZY203" s="76"/>
      <c r="ZZ203" s="76"/>
      <c r="AAA203" s="76"/>
      <c r="AAB203" s="76"/>
      <c r="AAC203" s="76"/>
      <c r="AAD203" s="76"/>
      <c r="AAE203" s="76"/>
      <c r="AAF203" s="76"/>
      <c r="AAG203" s="76"/>
      <c r="AAH203" s="76"/>
      <c r="AAI203" s="76"/>
      <c r="AAJ203" s="76"/>
      <c r="AAK203" s="76"/>
      <c r="AAL203" s="76"/>
      <c r="AAM203" s="76"/>
      <c r="AAN203" s="76"/>
      <c r="AAO203" s="76"/>
      <c r="AAP203" s="76"/>
      <c r="AAQ203" s="76"/>
      <c r="AAR203" s="76"/>
      <c r="AAS203" s="76"/>
      <c r="AAT203" s="76"/>
      <c r="AAU203" s="76"/>
      <c r="AAV203" s="76"/>
      <c r="AAW203" s="76"/>
      <c r="AAX203" s="76"/>
      <c r="AAY203" s="76"/>
      <c r="AAZ203" s="76"/>
      <c r="ABA203" s="76"/>
      <c r="ABB203" s="76"/>
      <c r="ABC203" s="76"/>
      <c r="ABD203" s="76"/>
      <c r="ABE203" s="76"/>
      <c r="ABF203" s="76"/>
      <c r="ABG203" s="76"/>
      <c r="ABH203" s="76"/>
      <c r="ABI203" s="76"/>
      <c r="ABJ203" s="76"/>
      <c r="ABK203" s="76"/>
      <c r="ABL203" s="76"/>
      <c r="ABM203" s="76"/>
      <c r="ABN203" s="76"/>
      <c r="ABO203" s="76"/>
      <c r="ABP203" s="76"/>
      <c r="ABQ203" s="76"/>
      <c r="ABR203" s="76"/>
      <c r="ABS203" s="76"/>
      <c r="ABT203" s="76"/>
      <c r="ABU203" s="76"/>
      <c r="ABV203" s="76"/>
      <c r="ABW203" s="76"/>
      <c r="ABX203" s="76"/>
      <c r="ABY203" s="76"/>
      <c r="ABZ203" s="76"/>
      <c r="ACA203" s="76"/>
      <c r="ACB203" s="76"/>
      <c r="ACC203" s="76"/>
      <c r="ACD203" s="76"/>
      <c r="ACE203" s="76"/>
      <c r="ACF203" s="76"/>
      <c r="ACG203" s="76"/>
      <c r="ACH203" s="76"/>
      <c r="ACI203" s="76"/>
      <c r="ACJ203" s="76"/>
      <c r="ACK203" s="76"/>
      <c r="ACL203" s="76"/>
      <c r="ACM203" s="76"/>
      <c r="ACN203" s="76"/>
      <c r="ACO203" s="76"/>
      <c r="ACP203" s="76"/>
      <c r="ACQ203" s="76"/>
      <c r="ACR203" s="76"/>
      <c r="ACS203" s="76"/>
      <c r="ACT203" s="76"/>
      <c r="ACU203" s="76"/>
      <c r="ACV203" s="76"/>
      <c r="ACW203" s="76"/>
      <c r="ACX203" s="76"/>
      <c r="ACY203" s="76"/>
      <c r="ACZ203" s="76"/>
      <c r="ADA203" s="76"/>
      <c r="ADB203" s="76"/>
      <c r="ADC203" s="76"/>
      <c r="ADD203" s="76"/>
      <c r="ADE203" s="76"/>
      <c r="ADF203" s="76"/>
      <c r="ADG203" s="76"/>
      <c r="ADH203" s="76"/>
      <c r="ADI203" s="76"/>
      <c r="ADJ203" s="76"/>
      <c r="ADK203" s="76"/>
      <c r="ADL203" s="76"/>
      <c r="ADM203" s="76"/>
      <c r="ADN203" s="76"/>
      <c r="ADO203" s="76"/>
      <c r="ADP203" s="76"/>
      <c r="ADQ203" s="76"/>
      <c r="ADR203" s="76"/>
      <c r="ADS203" s="76"/>
      <c r="ADT203" s="76"/>
      <c r="ADU203" s="76"/>
      <c r="ADV203" s="76"/>
      <c r="ADW203" s="76"/>
      <c r="ADX203" s="76"/>
      <c r="ADY203" s="76"/>
      <c r="ADZ203" s="76"/>
      <c r="AEA203" s="76"/>
      <c r="AEB203" s="76"/>
      <c r="AEC203" s="76"/>
      <c r="AED203" s="76"/>
      <c r="AEE203" s="76"/>
      <c r="AEF203" s="76"/>
      <c r="AEG203" s="76"/>
      <c r="AEH203" s="76"/>
      <c r="AEI203" s="76"/>
      <c r="AEJ203" s="76"/>
      <c r="AEK203" s="76"/>
      <c r="AEL203" s="76"/>
      <c r="AEM203" s="76"/>
      <c r="AEN203" s="76"/>
      <c r="AEO203" s="76"/>
      <c r="AEP203" s="76"/>
      <c r="AEQ203" s="76"/>
      <c r="AER203" s="76"/>
      <c r="AES203" s="76"/>
      <c r="AET203" s="76"/>
      <c r="AEU203" s="76"/>
      <c r="AEV203" s="76"/>
      <c r="AEW203" s="76"/>
      <c r="AEX203" s="76"/>
      <c r="AEY203" s="76"/>
      <c r="AEZ203" s="76"/>
      <c r="AFA203" s="76"/>
      <c r="AFB203" s="76"/>
      <c r="AFC203" s="76"/>
      <c r="AFD203" s="76"/>
      <c r="AFE203" s="76"/>
      <c r="AFF203" s="76"/>
      <c r="AFG203" s="76"/>
      <c r="AFH203" s="76"/>
      <c r="AFI203" s="76"/>
      <c r="AFJ203" s="76"/>
      <c r="AFK203" s="76"/>
      <c r="AFL203" s="76"/>
      <c r="AFM203" s="76"/>
      <c r="AFN203" s="76"/>
      <c r="AFO203" s="76"/>
      <c r="AFP203" s="76"/>
      <c r="AFQ203" s="76"/>
      <c r="AFR203" s="76"/>
      <c r="AFS203" s="76"/>
      <c r="AFT203" s="76"/>
      <c r="AFU203" s="76"/>
      <c r="AFV203" s="76"/>
      <c r="AFW203" s="76"/>
      <c r="AFX203" s="76"/>
      <c r="AFY203" s="76"/>
      <c r="AFZ203" s="76"/>
      <c r="AGA203" s="76"/>
      <c r="AGB203" s="76"/>
      <c r="AGC203" s="76"/>
      <c r="AGD203" s="76"/>
      <c r="AGE203" s="76"/>
      <c r="AGF203" s="76"/>
      <c r="AGG203" s="76"/>
      <c r="AGH203" s="76"/>
      <c r="AGI203" s="76"/>
      <c r="AGJ203" s="76"/>
      <c r="AGK203" s="76"/>
      <c r="AGL203" s="76"/>
      <c r="AGM203" s="76"/>
      <c r="AGN203" s="76"/>
      <c r="AGO203" s="76"/>
      <c r="AGP203" s="76"/>
      <c r="AGQ203" s="76"/>
      <c r="AGR203" s="76"/>
      <c r="AGS203" s="76"/>
      <c r="AGT203" s="76"/>
      <c r="AGU203" s="76"/>
      <c r="AGV203" s="76"/>
      <c r="AGW203" s="76"/>
      <c r="AGX203" s="76"/>
      <c r="AGY203" s="76"/>
      <c r="AGZ203" s="76"/>
      <c r="AHA203" s="76"/>
      <c r="AHB203" s="76"/>
      <c r="AHC203" s="76"/>
      <c r="AHD203" s="76"/>
      <c r="AHE203" s="76"/>
      <c r="AHF203" s="76"/>
      <c r="AHG203" s="76"/>
      <c r="AHH203" s="76"/>
      <c r="AHI203" s="76"/>
      <c r="AHJ203" s="76"/>
      <c r="AHK203" s="76"/>
      <c r="AHL203" s="76"/>
      <c r="AHM203" s="76"/>
      <c r="AHN203" s="76"/>
      <c r="AHO203" s="76"/>
      <c r="AHP203" s="76"/>
      <c r="AHQ203" s="76"/>
      <c r="AHR203" s="76"/>
      <c r="AHS203" s="76"/>
      <c r="AHT203" s="76"/>
      <c r="AHU203" s="76"/>
      <c r="AHV203" s="76"/>
      <c r="AHW203" s="76"/>
      <c r="AHX203" s="76"/>
      <c r="AHY203" s="76"/>
      <c r="AHZ203" s="76"/>
      <c r="AIA203" s="76"/>
      <c r="AIB203" s="76"/>
      <c r="AIC203" s="76"/>
      <c r="AID203" s="76"/>
      <c r="AIE203" s="76"/>
      <c r="AIF203" s="76"/>
      <c r="AIG203" s="76"/>
      <c r="AIH203" s="76"/>
      <c r="AII203" s="76"/>
      <c r="AIJ203" s="76"/>
      <c r="AIK203" s="76"/>
      <c r="AIL203" s="76"/>
      <c r="AIM203" s="76"/>
      <c r="AIN203" s="76"/>
      <c r="AIO203" s="76"/>
      <c r="AIP203" s="76"/>
      <c r="AIQ203" s="76"/>
      <c r="AIR203" s="76"/>
      <c r="AIS203" s="76"/>
      <c r="AIT203" s="76"/>
      <c r="AIU203" s="76"/>
      <c r="AIV203" s="76"/>
      <c r="AIW203" s="76"/>
      <c r="AIX203" s="76"/>
      <c r="AIY203" s="76"/>
      <c r="AIZ203" s="76"/>
      <c r="AJA203" s="76"/>
      <c r="AJB203" s="76"/>
      <c r="AJC203" s="76"/>
      <c r="AJD203" s="76"/>
      <c r="AJE203" s="76"/>
      <c r="AJF203" s="76"/>
      <c r="AJG203" s="76"/>
      <c r="AJH203" s="76"/>
      <c r="AJI203" s="76"/>
      <c r="AJJ203" s="76"/>
      <c r="AJK203" s="76"/>
      <c r="AJL203" s="76"/>
      <c r="AJM203" s="76"/>
      <c r="AJN203" s="76"/>
      <c r="AJO203" s="76"/>
      <c r="AJP203" s="76"/>
      <c r="AJQ203" s="76"/>
      <c r="AJR203" s="76"/>
      <c r="AJS203" s="76"/>
      <c r="AJT203" s="76"/>
      <c r="AJU203" s="76"/>
      <c r="AJV203" s="76"/>
      <c r="AJW203" s="76"/>
      <c r="AJX203" s="76"/>
      <c r="AJY203" s="76"/>
      <c r="AJZ203" s="76"/>
      <c r="AKA203" s="76"/>
      <c r="AKB203" s="76"/>
      <c r="AKC203" s="76"/>
      <c r="AKD203" s="76"/>
      <c r="AKE203" s="76"/>
      <c r="AKF203" s="76"/>
      <c r="AKG203" s="76"/>
      <c r="AKH203" s="76"/>
      <c r="AKI203" s="76"/>
      <c r="AKJ203" s="76"/>
      <c r="AKK203" s="76"/>
      <c r="AKL203" s="76"/>
      <c r="AKM203" s="76"/>
      <c r="AKN203" s="76"/>
      <c r="AKO203" s="76"/>
      <c r="AKP203" s="76"/>
      <c r="AKQ203" s="76"/>
      <c r="AKR203" s="76"/>
      <c r="AKS203" s="76"/>
      <c r="AKT203" s="76"/>
      <c r="AKU203" s="76"/>
      <c r="AKV203" s="76"/>
      <c r="AKW203" s="76"/>
      <c r="AKX203" s="76"/>
      <c r="AKY203" s="76"/>
      <c r="AKZ203" s="76"/>
      <c r="ALA203" s="76"/>
      <c r="ALB203" s="76"/>
      <c r="ALC203" s="76"/>
      <c r="ALD203" s="76"/>
      <c r="ALE203" s="76"/>
      <c r="ALF203" s="76"/>
      <c r="ALG203" s="76"/>
      <c r="ALH203" s="76"/>
      <c r="ALI203" s="76"/>
      <c r="ALJ203" s="76"/>
      <c r="ALK203" s="76"/>
      <c r="ALL203" s="76"/>
      <c r="ALM203" s="76"/>
      <c r="ALN203" s="76"/>
      <c r="ALO203" s="76"/>
      <c r="ALP203" s="76"/>
      <c r="ALQ203" s="76"/>
      <c r="ALR203" s="76"/>
      <c r="ALS203" s="76"/>
      <c r="ALT203" s="76"/>
      <c r="ALU203" s="76"/>
      <c r="ALV203" s="76"/>
      <c r="ALW203" s="76"/>
      <c r="ALX203" s="76"/>
      <c r="ALY203" s="76"/>
      <c r="ALZ203" s="76"/>
      <c r="AMA203" s="76"/>
      <c r="AMB203" s="76"/>
      <c r="AMC203" s="76"/>
      <c r="AMD203" s="76"/>
      <c r="AME203" s="76"/>
    </row>
    <row r="204" spans="1:1019" s="80" customFormat="1">
      <c r="A204" s="20" t="s">
        <v>236</v>
      </c>
      <c r="B204" s="21">
        <v>1619006</v>
      </c>
      <c r="C204" s="21" t="s">
        <v>96</v>
      </c>
      <c r="D204" s="71" t="s">
        <v>119</v>
      </c>
      <c r="E204" s="22" t="s">
        <v>58</v>
      </c>
      <c r="F204" s="59">
        <v>514.173</v>
      </c>
      <c r="G204" s="23">
        <v>113.84</v>
      </c>
      <c r="H204" s="69">
        <f>$J$6</f>
        <v>0.21229999999999999</v>
      </c>
      <c r="I204" s="23">
        <f>ROUND(((H204+1)*G204),2)</f>
        <v>138.01</v>
      </c>
      <c r="J204" s="23">
        <f>TRUNC((I204*F204),2)</f>
        <v>70961.009999999995</v>
      </c>
      <c r="K204" s="78">
        <f t="shared" si="73"/>
        <v>58533.454320000004</v>
      </c>
      <c r="L204" s="76"/>
      <c r="M204" s="79"/>
      <c r="N204" s="76"/>
      <c r="O204" s="76"/>
      <c r="P204" s="76"/>
      <c r="Q204" s="76"/>
      <c r="R204" s="76"/>
      <c r="S204" s="76"/>
      <c r="T204" s="76"/>
      <c r="U204" s="76"/>
      <c r="V204" s="76"/>
      <c r="W204" s="76"/>
      <c r="X204" s="76"/>
      <c r="Y204" s="76"/>
      <c r="Z204" s="76"/>
      <c r="AA204" s="76"/>
      <c r="AB204" s="76"/>
      <c r="AC204" s="76"/>
      <c r="AD204" s="76"/>
      <c r="AE204" s="76"/>
      <c r="AF204" s="76"/>
      <c r="AG204" s="76"/>
      <c r="AH204" s="76"/>
      <c r="AI204" s="76"/>
      <c r="AJ204" s="76"/>
      <c r="AK204" s="76"/>
      <c r="AL204" s="76"/>
      <c r="AM204" s="76"/>
      <c r="AN204" s="76"/>
      <c r="AO204" s="76"/>
      <c r="AP204" s="76"/>
      <c r="AQ204" s="76"/>
      <c r="AR204" s="76"/>
      <c r="AS204" s="76"/>
      <c r="AT204" s="76"/>
      <c r="AU204" s="76"/>
      <c r="AV204" s="76"/>
      <c r="AW204" s="76"/>
      <c r="AX204" s="76"/>
      <c r="AY204" s="76"/>
      <c r="AZ204" s="76"/>
      <c r="BA204" s="76"/>
      <c r="BB204" s="76"/>
      <c r="BC204" s="76"/>
      <c r="BD204" s="76"/>
      <c r="BE204" s="76"/>
      <c r="BF204" s="76"/>
      <c r="BG204" s="76"/>
      <c r="BH204" s="76"/>
      <c r="BI204" s="76"/>
      <c r="BJ204" s="76"/>
      <c r="BK204" s="76"/>
      <c r="BL204" s="76"/>
      <c r="BM204" s="76"/>
      <c r="BN204" s="76"/>
      <c r="BO204" s="76"/>
      <c r="BP204" s="76"/>
      <c r="BQ204" s="76"/>
      <c r="BR204" s="76"/>
      <c r="BS204" s="76"/>
      <c r="BT204" s="76"/>
      <c r="BU204" s="76"/>
      <c r="BV204" s="76"/>
      <c r="BW204" s="76"/>
      <c r="BX204" s="76"/>
      <c r="BY204" s="76"/>
      <c r="BZ204" s="76"/>
      <c r="CA204" s="76"/>
      <c r="CB204" s="76"/>
      <c r="CC204" s="76"/>
      <c r="CD204" s="76"/>
      <c r="CE204" s="76"/>
      <c r="CF204" s="76"/>
      <c r="CG204" s="76"/>
      <c r="CH204" s="76"/>
      <c r="CI204" s="76"/>
      <c r="CJ204" s="76"/>
      <c r="CK204" s="76"/>
      <c r="CL204" s="76"/>
      <c r="CM204" s="76"/>
      <c r="CN204" s="76"/>
      <c r="CO204" s="76"/>
      <c r="CP204" s="76"/>
      <c r="CQ204" s="76"/>
      <c r="CR204" s="76"/>
      <c r="CS204" s="76"/>
      <c r="CT204" s="76"/>
      <c r="CU204" s="76"/>
      <c r="CV204" s="76"/>
      <c r="CW204" s="76"/>
      <c r="CX204" s="76"/>
      <c r="CY204" s="76"/>
      <c r="CZ204" s="76"/>
      <c r="DA204" s="76"/>
      <c r="DB204" s="76"/>
      <c r="DC204" s="76"/>
      <c r="DD204" s="76"/>
      <c r="DE204" s="76"/>
      <c r="DF204" s="76"/>
      <c r="DG204" s="76"/>
      <c r="DH204" s="76"/>
      <c r="DI204" s="76"/>
      <c r="DJ204" s="76"/>
      <c r="DK204" s="76"/>
      <c r="DL204" s="76"/>
      <c r="DM204" s="76"/>
      <c r="DN204" s="76"/>
      <c r="DO204" s="76"/>
      <c r="DP204" s="76"/>
      <c r="DQ204" s="76"/>
      <c r="DR204" s="76"/>
      <c r="DS204" s="76"/>
      <c r="DT204" s="76"/>
      <c r="DU204" s="76"/>
      <c r="DV204" s="76"/>
      <c r="DW204" s="76"/>
      <c r="DX204" s="76"/>
      <c r="DY204" s="76"/>
      <c r="DZ204" s="76"/>
      <c r="EA204" s="76"/>
      <c r="EB204" s="76"/>
      <c r="EC204" s="76"/>
      <c r="ED204" s="76"/>
      <c r="EE204" s="76"/>
      <c r="EF204" s="76"/>
      <c r="EG204" s="76"/>
      <c r="EH204" s="76"/>
      <c r="EI204" s="76"/>
      <c r="EJ204" s="76"/>
      <c r="EK204" s="76"/>
      <c r="EL204" s="76"/>
      <c r="EM204" s="76"/>
      <c r="EN204" s="76"/>
      <c r="EO204" s="76"/>
      <c r="EP204" s="76"/>
      <c r="EQ204" s="76"/>
      <c r="ER204" s="76"/>
      <c r="ES204" s="76"/>
      <c r="ET204" s="76"/>
      <c r="EU204" s="76"/>
      <c r="EV204" s="76"/>
      <c r="EW204" s="76"/>
      <c r="EX204" s="76"/>
      <c r="EY204" s="76"/>
      <c r="EZ204" s="76"/>
      <c r="FA204" s="76"/>
      <c r="FB204" s="76"/>
      <c r="FC204" s="76"/>
      <c r="FD204" s="76"/>
      <c r="FE204" s="76"/>
      <c r="FF204" s="76"/>
      <c r="FG204" s="76"/>
      <c r="FH204" s="76"/>
      <c r="FI204" s="76"/>
      <c r="FJ204" s="76"/>
      <c r="FK204" s="76"/>
      <c r="FL204" s="76"/>
      <c r="FM204" s="76"/>
      <c r="FN204" s="76"/>
      <c r="FO204" s="76"/>
      <c r="FP204" s="76"/>
      <c r="FQ204" s="76"/>
      <c r="FR204" s="76"/>
      <c r="FS204" s="76"/>
      <c r="FT204" s="76"/>
      <c r="FU204" s="76"/>
      <c r="FV204" s="76"/>
      <c r="FW204" s="76"/>
      <c r="FX204" s="76"/>
      <c r="FY204" s="76"/>
      <c r="FZ204" s="76"/>
      <c r="GA204" s="76"/>
      <c r="GB204" s="76"/>
      <c r="GC204" s="76"/>
      <c r="GD204" s="76"/>
      <c r="GE204" s="76"/>
      <c r="GF204" s="76"/>
      <c r="GG204" s="76"/>
      <c r="GH204" s="76"/>
      <c r="GI204" s="76"/>
      <c r="GJ204" s="76"/>
      <c r="GK204" s="76"/>
      <c r="GL204" s="76"/>
      <c r="GM204" s="76"/>
      <c r="GN204" s="76"/>
      <c r="GO204" s="76"/>
      <c r="GP204" s="76"/>
      <c r="GQ204" s="76"/>
      <c r="GR204" s="76"/>
      <c r="GS204" s="76"/>
      <c r="GT204" s="76"/>
      <c r="GU204" s="76"/>
      <c r="GV204" s="76"/>
      <c r="GW204" s="76"/>
      <c r="GX204" s="76"/>
      <c r="GY204" s="76"/>
      <c r="GZ204" s="76"/>
      <c r="HA204" s="76"/>
      <c r="HB204" s="76"/>
      <c r="HC204" s="76"/>
      <c r="HD204" s="76"/>
      <c r="HE204" s="76"/>
      <c r="HF204" s="76"/>
      <c r="HG204" s="76"/>
      <c r="HH204" s="76"/>
      <c r="HI204" s="76"/>
      <c r="HJ204" s="76"/>
      <c r="HK204" s="76"/>
      <c r="HL204" s="76"/>
      <c r="HM204" s="76"/>
      <c r="HN204" s="76"/>
      <c r="HO204" s="76"/>
      <c r="HP204" s="76"/>
      <c r="HQ204" s="76"/>
      <c r="HR204" s="76"/>
      <c r="HS204" s="76"/>
      <c r="HT204" s="76"/>
      <c r="HU204" s="76"/>
      <c r="HV204" s="76"/>
      <c r="HW204" s="76"/>
      <c r="HX204" s="76"/>
      <c r="HY204" s="76"/>
      <c r="HZ204" s="76"/>
      <c r="IA204" s="76"/>
      <c r="IB204" s="76"/>
      <c r="IC204" s="76"/>
      <c r="ID204" s="76"/>
      <c r="IE204" s="76"/>
      <c r="IF204" s="76"/>
      <c r="IG204" s="76"/>
      <c r="IH204" s="76"/>
      <c r="II204" s="76"/>
      <c r="IJ204" s="76"/>
      <c r="IK204" s="76"/>
      <c r="IL204" s="76"/>
      <c r="IM204" s="76"/>
      <c r="IN204" s="76"/>
      <c r="IO204" s="76"/>
      <c r="IP204" s="76"/>
      <c r="IQ204" s="76"/>
      <c r="IR204" s="76"/>
      <c r="IS204" s="76"/>
      <c r="IT204" s="76"/>
      <c r="IU204" s="76"/>
      <c r="IV204" s="76"/>
      <c r="IW204" s="76"/>
      <c r="IX204" s="76"/>
      <c r="IY204" s="76"/>
      <c r="IZ204" s="76"/>
      <c r="JA204" s="76"/>
      <c r="JB204" s="76"/>
      <c r="JC204" s="76"/>
      <c r="JD204" s="76"/>
      <c r="JE204" s="76"/>
      <c r="JF204" s="76"/>
      <c r="JG204" s="76"/>
      <c r="JH204" s="76"/>
      <c r="JI204" s="76"/>
      <c r="JJ204" s="76"/>
      <c r="JK204" s="76"/>
      <c r="JL204" s="76"/>
      <c r="JM204" s="76"/>
      <c r="JN204" s="76"/>
      <c r="JO204" s="76"/>
      <c r="JP204" s="76"/>
      <c r="JQ204" s="76"/>
      <c r="JR204" s="76"/>
      <c r="JS204" s="76"/>
      <c r="JT204" s="76"/>
      <c r="JU204" s="76"/>
      <c r="JV204" s="76"/>
      <c r="JW204" s="76"/>
      <c r="JX204" s="76"/>
      <c r="JY204" s="76"/>
      <c r="JZ204" s="76"/>
      <c r="KA204" s="76"/>
      <c r="KB204" s="76"/>
      <c r="KC204" s="76"/>
      <c r="KD204" s="76"/>
      <c r="KE204" s="76"/>
      <c r="KF204" s="76"/>
      <c r="KG204" s="76"/>
      <c r="KH204" s="76"/>
      <c r="KI204" s="76"/>
      <c r="KJ204" s="76"/>
      <c r="KK204" s="76"/>
      <c r="KL204" s="76"/>
      <c r="KM204" s="76"/>
      <c r="KN204" s="76"/>
      <c r="KO204" s="76"/>
      <c r="KP204" s="76"/>
      <c r="KQ204" s="76"/>
      <c r="KR204" s="76"/>
      <c r="KS204" s="76"/>
      <c r="KT204" s="76"/>
      <c r="KU204" s="76"/>
      <c r="KV204" s="76"/>
      <c r="KW204" s="76"/>
      <c r="KX204" s="76"/>
      <c r="KY204" s="76"/>
      <c r="KZ204" s="76"/>
      <c r="LA204" s="76"/>
      <c r="LB204" s="76"/>
      <c r="LC204" s="76"/>
      <c r="LD204" s="76"/>
      <c r="LE204" s="76"/>
      <c r="LF204" s="76"/>
      <c r="LG204" s="76"/>
      <c r="LH204" s="76"/>
      <c r="LI204" s="76"/>
      <c r="LJ204" s="76"/>
      <c r="LK204" s="76"/>
      <c r="LL204" s="76"/>
      <c r="LM204" s="76"/>
      <c r="LN204" s="76"/>
      <c r="LO204" s="76"/>
      <c r="LP204" s="76"/>
      <c r="LQ204" s="76"/>
      <c r="LR204" s="76"/>
      <c r="LS204" s="76"/>
      <c r="LT204" s="76"/>
      <c r="LU204" s="76"/>
      <c r="LV204" s="76"/>
      <c r="LW204" s="76"/>
      <c r="LX204" s="76"/>
      <c r="LY204" s="76"/>
      <c r="LZ204" s="76"/>
      <c r="MA204" s="76"/>
      <c r="MB204" s="76"/>
      <c r="MC204" s="76"/>
      <c r="MD204" s="76"/>
      <c r="ME204" s="76"/>
      <c r="MF204" s="76"/>
      <c r="MG204" s="76"/>
      <c r="MH204" s="76"/>
      <c r="MI204" s="76"/>
      <c r="MJ204" s="76"/>
      <c r="MK204" s="76"/>
      <c r="ML204" s="76"/>
      <c r="MM204" s="76"/>
      <c r="MN204" s="76"/>
      <c r="MO204" s="76"/>
      <c r="MP204" s="76"/>
      <c r="MQ204" s="76"/>
      <c r="MR204" s="76"/>
      <c r="MS204" s="76"/>
      <c r="MT204" s="76"/>
      <c r="MU204" s="76"/>
      <c r="MV204" s="76"/>
      <c r="MW204" s="76"/>
      <c r="MX204" s="76"/>
      <c r="MY204" s="76"/>
      <c r="MZ204" s="76"/>
      <c r="NA204" s="76"/>
      <c r="NB204" s="76"/>
      <c r="NC204" s="76"/>
      <c r="ND204" s="76"/>
      <c r="NE204" s="76"/>
      <c r="NF204" s="76"/>
      <c r="NG204" s="76"/>
      <c r="NH204" s="76"/>
      <c r="NI204" s="76"/>
      <c r="NJ204" s="76"/>
      <c r="NK204" s="76"/>
      <c r="NL204" s="76"/>
      <c r="NM204" s="76"/>
      <c r="NN204" s="76"/>
      <c r="NO204" s="76"/>
      <c r="NP204" s="76"/>
      <c r="NQ204" s="76"/>
      <c r="NR204" s="76"/>
      <c r="NS204" s="76"/>
      <c r="NT204" s="76"/>
      <c r="NU204" s="76"/>
      <c r="NV204" s="76"/>
      <c r="NW204" s="76"/>
      <c r="NX204" s="76"/>
      <c r="NY204" s="76"/>
      <c r="NZ204" s="76"/>
      <c r="OA204" s="76"/>
      <c r="OB204" s="76"/>
      <c r="OC204" s="76"/>
      <c r="OD204" s="76"/>
      <c r="OE204" s="76"/>
      <c r="OF204" s="76"/>
      <c r="OG204" s="76"/>
      <c r="OH204" s="76"/>
      <c r="OI204" s="76"/>
      <c r="OJ204" s="76"/>
      <c r="OK204" s="76"/>
      <c r="OL204" s="76"/>
      <c r="OM204" s="76"/>
      <c r="ON204" s="76"/>
      <c r="OO204" s="76"/>
      <c r="OP204" s="76"/>
      <c r="OQ204" s="76"/>
      <c r="OR204" s="76"/>
      <c r="OS204" s="76"/>
      <c r="OT204" s="76"/>
      <c r="OU204" s="76"/>
      <c r="OV204" s="76"/>
      <c r="OW204" s="76"/>
      <c r="OX204" s="76"/>
      <c r="OY204" s="76"/>
      <c r="OZ204" s="76"/>
      <c r="PA204" s="76"/>
      <c r="PB204" s="76"/>
      <c r="PC204" s="76"/>
      <c r="PD204" s="76"/>
      <c r="PE204" s="76"/>
      <c r="PF204" s="76"/>
      <c r="PG204" s="76"/>
      <c r="PH204" s="76"/>
      <c r="PI204" s="76"/>
      <c r="PJ204" s="76"/>
      <c r="PK204" s="76"/>
      <c r="PL204" s="76"/>
      <c r="PM204" s="76"/>
      <c r="PN204" s="76"/>
      <c r="PO204" s="76"/>
      <c r="PP204" s="76"/>
      <c r="PQ204" s="76"/>
      <c r="PR204" s="76"/>
      <c r="PS204" s="76"/>
      <c r="PT204" s="76"/>
      <c r="PU204" s="76"/>
      <c r="PV204" s="76"/>
      <c r="PW204" s="76"/>
      <c r="PX204" s="76"/>
      <c r="PY204" s="76"/>
      <c r="PZ204" s="76"/>
      <c r="QA204" s="76"/>
      <c r="QB204" s="76"/>
      <c r="QC204" s="76"/>
      <c r="QD204" s="76"/>
      <c r="QE204" s="76"/>
      <c r="QF204" s="76"/>
      <c r="QG204" s="76"/>
      <c r="QH204" s="76"/>
      <c r="QI204" s="76"/>
      <c r="QJ204" s="76"/>
      <c r="QK204" s="76"/>
      <c r="QL204" s="76"/>
      <c r="QM204" s="76"/>
      <c r="QN204" s="76"/>
      <c r="QO204" s="76"/>
      <c r="QP204" s="76"/>
      <c r="QQ204" s="76"/>
      <c r="QR204" s="76"/>
      <c r="QS204" s="76"/>
      <c r="QT204" s="76"/>
      <c r="QU204" s="76"/>
      <c r="QV204" s="76"/>
      <c r="QW204" s="76"/>
      <c r="QX204" s="76"/>
      <c r="QY204" s="76"/>
      <c r="QZ204" s="76"/>
      <c r="RA204" s="76"/>
      <c r="RB204" s="76"/>
      <c r="RC204" s="76"/>
      <c r="RD204" s="76"/>
      <c r="RE204" s="76"/>
      <c r="RF204" s="76"/>
      <c r="RG204" s="76"/>
      <c r="RH204" s="76"/>
      <c r="RI204" s="76"/>
      <c r="RJ204" s="76"/>
      <c r="RK204" s="76"/>
      <c r="RL204" s="76"/>
      <c r="RM204" s="76"/>
      <c r="RN204" s="76"/>
      <c r="RO204" s="76"/>
      <c r="RP204" s="76"/>
      <c r="RQ204" s="76"/>
      <c r="RR204" s="76"/>
      <c r="RS204" s="76"/>
      <c r="RT204" s="76"/>
      <c r="RU204" s="76"/>
      <c r="RV204" s="76"/>
      <c r="RW204" s="76"/>
      <c r="RX204" s="76"/>
      <c r="RY204" s="76"/>
      <c r="RZ204" s="76"/>
      <c r="SA204" s="76"/>
      <c r="SB204" s="76"/>
      <c r="SC204" s="76"/>
      <c r="SD204" s="76"/>
      <c r="SE204" s="76"/>
      <c r="SF204" s="76"/>
      <c r="SG204" s="76"/>
      <c r="SH204" s="76"/>
      <c r="SI204" s="76"/>
      <c r="SJ204" s="76"/>
      <c r="SK204" s="76"/>
      <c r="SL204" s="76"/>
      <c r="SM204" s="76"/>
      <c r="SN204" s="76"/>
      <c r="SO204" s="76"/>
      <c r="SP204" s="76"/>
      <c r="SQ204" s="76"/>
      <c r="SR204" s="76"/>
      <c r="SS204" s="76"/>
      <c r="ST204" s="76"/>
      <c r="SU204" s="76"/>
      <c r="SV204" s="76"/>
      <c r="SW204" s="76"/>
      <c r="SX204" s="76"/>
      <c r="SY204" s="76"/>
      <c r="SZ204" s="76"/>
      <c r="TA204" s="76"/>
      <c r="TB204" s="76"/>
      <c r="TC204" s="76"/>
      <c r="TD204" s="76"/>
      <c r="TE204" s="76"/>
      <c r="TF204" s="76"/>
      <c r="TG204" s="76"/>
      <c r="TH204" s="76"/>
      <c r="TI204" s="76"/>
      <c r="TJ204" s="76"/>
      <c r="TK204" s="76"/>
      <c r="TL204" s="76"/>
      <c r="TM204" s="76"/>
      <c r="TN204" s="76"/>
      <c r="TO204" s="76"/>
      <c r="TP204" s="76"/>
      <c r="TQ204" s="76"/>
      <c r="TR204" s="76"/>
      <c r="TS204" s="76"/>
      <c r="TT204" s="76"/>
      <c r="TU204" s="76"/>
      <c r="TV204" s="76"/>
      <c r="TW204" s="76"/>
      <c r="TX204" s="76"/>
      <c r="TY204" s="76"/>
      <c r="TZ204" s="76"/>
      <c r="UA204" s="76"/>
      <c r="UB204" s="76"/>
      <c r="UC204" s="76"/>
      <c r="UD204" s="76"/>
      <c r="UE204" s="76"/>
      <c r="UF204" s="76"/>
      <c r="UG204" s="76"/>
      <c r="UH204" s="76"/>
      <c r="UI204" s="76"/>
      <c r="UJ204" s="76"/>
      <c r="UK204" s="76"/>
      <c r="UL204" s="76"/>
      <c r="UM204" s="76"/>
      <c r="UN204" s="76"/>
      <c r="UO204" s="76"/>
      <c r="UP204" s="76"/>
      <c r="UQ204" s="76"/>
      <c r="UR204" s="76"/>
      <c r="US204" s="76"/>
      <c r="UT204" s="76"/>
      <c r="UU204" s="76"/>
      <c r="UV204" s="76"/>
      <c r="UW204" s="76"/>
      <c r="UX204" s="76"/>
      <c r="UY204" s="76"/>
      <c r="UZ204" s="76"/>
      <c r="VA204" s="76"/>
      <c r="VB204" s="76"/>
      <c r="VC204" s="76"/>
      <c r="VD204" s="76"/>
      <c r="VE204" s="76"/>
      <c r="VF204" s="76"/>
      <c r="VG204" s="76"/>
      <c r="VH204" s="76"/>
      <c r="VI204" s="76"/>
      <c r="VJ204" s="76"/>
      <c r="VK204" s="76"/>
      <c r="VL204" s="76"/>
      <c r="VM204" s="76"/>
      <c r="VN204" s="76"/>
      <c r="VO204" s="76"/>
      <c r="VP204" s="76"/>
      <c r="VQ204" s="76"/>
      <c r="VR204" s="76"/>
      <c r="VS204" s="76"/>
      <c r="VT204" s="76"/>
      <c r="VU204" s="76"/>
      <c r="VV204" s="76"/>
      <c r="VW204" s="76"/>
      <c r="VX204" s="76"/>
      <c r="VY204" s="76"/>
      <c r="VZ204" s="76"/>
      <c r="WA204" s="76"/>
      <c r="WB204" s="76"/>
      <c r="WC204" s="76"/>
      <c r="WD204" s="76"/>
      <c r="WE204" s="76"/>
      <c r="WF204" s="76"/>
      <c r="WG204" s="76"/>
      <c r="WH204" s="76"/>
      <c r="WI204" s="76"/>
      <c r="WJ204" s="76"/>
      <c r="WK204" s="76"/>
      <c r="WL204" s="76"/>
      <c r="WM204" s="76"/>
      <c r="WN204" s="76"/>
      <c r="WO204" s="76"/>
      <c r="WP204" s="76"/>
      <c r="WQ204" s="76"/>
      <c r="WR204" s="76"/>
      <c r="WS204" s="76"/>
      <c r="WT204" s="76"/>
      <c r="WU204" s="76"/>
      <c r="WV204" s="76"/>
      <c r="WW204" s="76"/>
      <c r="WX204" s="76"/>
      <c r="WY204" s="76"/>
      <c r="WZ204" s="76"/>
      <c r="XA204" s="76"/>
      <c r="XB204" s="76"/>
      <c r="XC204" s="76"/>
      <c r="XD204" s="76"/>
      <c r="XE204" s="76"/>
      <c r="XF204" s="76"/>
      <c r="XG204" s="76"/>
      <c r="XH204" s="76"/>
      <c r="XI204" s="76"/>
      <c r="XJ204" s="76"/>
      <c r="XK204" s="76"/>
      <c r="XL204" s="76"/>
      <c r="XM204" s="76"/>
      <c r="XN204" s="76"/>
      <c r="XO204" s="76"/>
      <c r="XP204" s="76"/>
      <c r="XQ204" s="76"/>
      <c r="XR204" s="76"/>
      <c r="XS204" s="76"/>
      <c r="XT204" s="76"/>
      <c r="XU204" s="76"/>
      <c r="XV204" s="76"/>
      <c r="XW204" s="76"/>
      <c r="XX204" s="76"/>
      <c r="XY204" s="76"/>
      <c r="XZ204" s="76"/>
      <c r="YA204" s="76"/>
      <c r="YB204" s="76"/>
      <c r="YC204" s="76"/>
      <c r="YD204" s="76"/>
      <c r="YE204" s="76"/>
      <c r="YF204" s="76"/>
      <c r="YG204" s="76"/>
      <c r="YH204" s="76"/>
      <c r="YI204" s="76"/>
      <c r="YJ204" s="76"/>
      <c r="YK204" s="76"/>
      <c r="YL204" s="76"/>
      <c r="YM204" s="76"/>
      <c r="YN204" s="76"/>
      <c r="YO204" s="76"/>
      <c r="YP204" s="76"/>
      <c r="YQ204" s="76"/>
      <c r="YR204" s="76"/>
      <c r="YS204" s="76"/>
      <c r="YT204" s="76"/>
      <c r="YU204" s="76"/>
      <c r="YV204" s="76"/>
      <c r="YW204" s="76"/>
      <c r="YX204" s="76"/>
      <c r="YY204" s="76"/>
      <c r="YZ204" s="76"/>
      <c r="ZA204" s="76"/>
      <c r="ZB204" s="76"/>
      <c r="ZC204" s="76"/>
      <c r="ZD204" s="76"/>
      <c r="ZE204" s="76"/>
      <c r="ZF204" s="76"/>
      <c r="ZG204" s="76"/>
      <c r="ZH204" s="76"/>
      <c r="ZI204" s="76"/>
      <c r="ZJ204" s="76"/>
      <c r="ZK204" s="76"/>
      <c r="ZL204" s="76"/>
      <c r="ZM204" s="76"/>
      <c r="ZN204" s="76"/>
      <c r="ZO204" s="76"/>
      <c r="ZP204" s="76"/>
      <c r="ZQ204" s="76"/>
      <c r="ZR204" s="76"/>
      <c r="ZS204" s="76"/>
      <c r="ZT204" s="76"/>
      <c r="ZU204" s="76"/>
      <c r="ZV204" s="76"/>
      <c r="ZW204" s="76"/>
      <c r="ZX204" s="76"/>
      <c r="ZY204" s="76"/>
      <c r="ZZ204" s="76"/>
      <c r="AAA204" s="76"/>
      <c r="AAB204" s="76"/>
      <c r="AAC204" s="76"/>
      <c r="AAD204" s="76"/>
      <c r="AAE204" s="76"/>
      <c r="AAF204" s="76"/>
      <c r="AAG204" s="76"/>
      <c r="AAH204" s="76"/>
      <c r="AAI204" s="76"/>
      <c r="AAJ204" s="76"/>
      <c r="AAK204" s="76"/>
      <c r="AAL204" s="76"/>
      <c r="AAM204" s="76"/>
      <c r="AAN204" s="76"/>
      <c r="AAO204" s="76"/>
      <c r="AAP204" s="76"/>
      <c r="AAQ204" s="76"/>
      <c r="AAR204" s="76"/>
      <c r="AAS204" s="76"/>
      <c r="AAT204" s="76"/>
      <c r="AAU204" s="76"/>
      <c r="AAV204" s="76"/>
      <c r="AAW204" s="76"/>
      <c r="AAX204" s="76"/>
      <c r="AAY204" s="76"/>
      <c r="AAZ204" s="76"/>
      <c r="ABA204" s="76"/>
      <c r="ABB204" s="76"/>
      <c r="ABC204" s="76"/>
      <c r="ABD204" s="76"/>
      <c r="ABE204" s="76"/>
      <c r="ABF204" s="76"/>
      <c r="ABG204" s="76"/>
      <c r="ABH204" s="76"/>
      <c r="ABI204" s="76"/>
      <c r="ABJ204" s="76"/>
      <c r="ABK204" s="76"/>
      <c r="ABL204" s="76"/>
      <c r="ABM204" s="76"/>
      <c r="ABN204" s="76"/>
      <c r="ABO204" s="76"/>
      <c r="ABP204" s="76"/>
      <c r="ABQ204" s="76"/>
      <c r="ABR204" s="76"/>
      <c r="ABS204" s="76"/>
      <c r="ABT204" s="76"/>
      <c r="ABU204" s="76"/>
      <c r="ABV204" s="76"/>
      <c r="ABW204" s="76"/>
      <c r="ABX204" s="76"/>
      <c r="ABY204" s="76"/>
      <c r="ABZ204" s="76"/>
      <c r="ACA204" s="76"/>
      <c r="ACB204" s="76"/>
      <c r="ACC204" s="76"/>
      <c r="ACD204" s="76"/>
      <c r="ACE204" s="76"/>
      <c r="ACF204" s="76"/>
      <c r="ACG204" s="76"/>
      <c r="ACH204" s="76"/>
      <c r="ACI204" s="76"/>
      <c r="ACJ204" s="76"/>
      <c r="ACK204" s="76"/>
      <c r="ACL204" s="76"/>
      <c r="ACM204" s="76"/>
      <c r="ACN204" s="76"/>
      <c r="ACO204" s="76"/>
      <c r="ACP204" s="76"/>
      <c r="ACQ204" s="76"/>
      <c r="ACR204" s="76"/>
      <c r="ACS204" s="76"/>
      <c r="ACT204" s="76"/>
      <c r="ACU204" s="76"/>
      <c r="ACV204" s="76"/>
      <c r="ACW204" s="76"/>
      <c r="ACX204" s="76"/>
      <c r="ACY204" s="76"/>
      <c r="ACZ204" s="76"/>
      <c r="ADA204" s="76"/>
      <c r="ADB204" s="76"/>
      <c r="ADC204" s="76"/>
      <c r="ADD204" s="76"/>
      <c r="ADE204" s="76"/>
      <c r="ADF204" s="76"/>
      <c r="ADG204" s="76"/>
      <c r="ADH204" s="76"/>
      <c r="ADI204" s="76"/>
      <c r="ADJ204" s="76"/>
      <c r="ADK204" s="76"/>
      <c r="ADL204" s="76"/>
      <c r="ADM204" s="76"/>
      <c r="ADN204" s="76"/>
      <c r="ADO204" s="76"/>
      <c r="ADP204" s="76"/>
      <c r="ADQ204" s="76"/>
      <c r="ADR204" s="76"/>
      <c r="ADS204" s="76"/>
      <c r="ADT204" s="76"/>
      <c r="ADU204" s="76"/>
      <c r="ADV204" s="76"/>
      <c r="ADW204" s="76"/>
      <c r="ADX204" s="76"/>
      <c r="ADY204" s="76"/>
      <c r="ADZ204" s="76"/>
      <c r="AEA204" s="76"/>
      <c r="AEB204" s="76"/>
      <c r="AEC204" s="76"/>
      <c r="AED204" s="76"/>
      <c r="AEE204" s="76"/>
      <c r="AEF204" s="76"/>
      <c r="AEG204" s="76"/>
      <c r="AEH204" s="76"/>
      <c r="AEI204" s="76"/>
      <c r="AEJ204" s="76"/>
      <c r="AEK204" s="76"/>
      <c r="AEL204" s="76"/>
      <c r="AEM204" s="76"/>
      <c r="AEN204" s="76"/>
      <c r="AEO204" s="76"/>
      <c r="AEP204" s="76"/>
      <c r="AEQ204" s="76"/>
      <c r="AER204" s="76"/>
      <c r="AES204" s="76"/>
      <c r="AET204" s="76"/>
      <c r="AEU204" s="76"/>
      <c r="AEV204" s="76"/>
      <c r="AEW204" s="76"/>
      <c r="AEX204" s="76"/>
      <c r="AEY204" s="76"/>
      <c r="AEZ204" s="76"/>
      <c r="AFA204" s="76"/>
      <c r="AFB204" s="76"/>
      <c r="AFC204" s="76"/>
      <c r="AFD204" s="76"/>
      <c r="AFE204" s="76"/>
      <c r="AFF204" s="76"/>
      <c r="AFG204" s="76"/>
      <c r="AFH204" s="76"/>
      <c r="AFI204" s="76"/>
      <c r="AFJ204" s="76"/>
      <c r="AFK204" s="76"/>
      <c r="AFL204" s="76"/>
      <c r="AFM204" s="76"/>
      <c r="AFN204" s="76"/>
      <c r="AFO204" s="76"/>
      <c r="AFP204" s="76"/>
      <c r="AFQ204" s="76"/>
      <c r="AFR204" s="76"/>
      <c r="AFS204" s="76"/>
      <c r="AFT204" s="76"/>
      <c r="AFU204" s="76"/>
      <c r="AFV204" s="76"/>
      <c r="AFW204" s="76"/>
      <c r="AFX204" s="76"/>
      <c r="AFY204" s="76"/>
      <c r="AFZ204" s="76"/>
      <c r="AGA204" s="76"/>
      <c r="AGB204" s="76"/>
      <c r="AGC204" s="76"/>
      <c r="AGD204" s="76"/>
      <c r="AGE204" s="76"/>
      <c r="AGF204" s="76"/>
      <c r="AGG204" s="76"/>
      <c r="AGH204" s="76"/>
      <c r="AGI204" s="76"/>
      <c r="AGJ204" s="76"/>
      <c r="AGK204" s="76"/>
      <c r="AGL204" s="76"/>
      <c r="AGM204" s="76"/>
      <c r="AGN204" s="76"/>
      <c r="AGO204" s="76"/>
      <c r="AGP204" s="76"/>
      <c r="AGQ204" s="76"/>
      <c r="AGR204" s="76"/>
      <c r="AGS204" s="76"/>
      <c r="AGT204" s="76"/>
      <c r="AGU204" s="76"/>
      <c r="AGV204" s="76"/>
      <c r="AGW204" s="76"/>
      <c r="AGX204" s="76"/>
      <c r="AGY204" s="76"/>
      <c r="AGZ204" s="76"/>
      <c r="AHA204" s="76"/>
      <c r="AHB204" s="76"/>
      <c r="AHC204" s="76"/>
      <c r="AHD204" s="76"/>
      <c r="AHE204" s="76"/>
      <c r="AHF204" s="76"/>
      <c r="AHG204" s="76"/>
      <c r="AHH204" s="76"/>
      <c r="AHI204" s="76"/>
      <c r="AHJ204" s="76"/>
      <c r="AHK204" s="76"/>
      <c r="AHL204" s="76"/>
      <c r="AHM204" s="76"/>
      <c r="AHN204" s="76"/>
      <c r="AHO204" s="76"/>
      <c r="AHP204" s="76"/>
      <c r="AHQ204" s="76"/>
      <c r="AHR204" s="76"/>
      <c r="AHS204" s="76"/>
      <c r="AHT204" s="76"/>
      <c r="AHU204" s="76"/>
      <c r="AHV204" s="76"/>
      <c r="AHW204" s="76"/>
      <c r="AHX204" s="76"/>
      <c r="AHY204" s="76"/>
      <c r="AHZ204" s="76"/>
      <c r="AIA204" s="76"/>
      <c r="AIB204" s="76"/>
      <c r="AIC204" s="76"/>
      <c r="AID204" s="76"/>
      <c r="AIE204" s="76"/>
      <c r="AIF204" s="76"/>
      <c r="AIG204" s="76"/>
      <c r="AIH204" s="76"/>
      <c r="AII204" s="76"/>
      <c r="AIJ204" s="76"/>
      <c r="AIK204" s="76"/>
      <c r="AIL204" s="76"/>
      <c r="AIM204" s="76"/>
      <c r="AIN204" s="76"/>
      <c r="AIO204" s="76"/>
      <c r="AIP204" s="76"/>
      <c r="AIQ204" s="76"/>
      <c r="AIR204" s="76"/>
      <c r="AIS204" s="76"/>
      <c r="AIT204" s="76"/>
      <c r="AIU204" s="76"/>
      <c r="AIV204" s="76"/>
      <c r="AIW204" s="76"/>
      <c r="AIX204" s="76"/>
      <c r="AIY204" s="76"/>
      <c r="AIZ204" s="76"/>
      <c r="AJA204" s="76"/>
      <c r="AJB204" s="76"/>
      <c r="AJC204" s="76"/>
      <c r="AJD204" s="76"/>
      <c r="AJE204" s="76"/>
      <c r="AJF204" s="76"/>
      <c r="AJG204" s="76"/>
      <c r="AJH204" s="76"/>
      <c r="AJI204" s="76"/>
      <c r="AJJ204" s="76"/>
      <c r="AJK204" s="76"/>
      <c r="AJL204" s="76"/>
      <c r="AJM204" s="76"/>
      <c r="AJN204" s="76"/>
      <c r="AJO204" s="76"/>
      <c r="AJP204" s="76"/>
      <c r="AJQ204" s="76"/>
      <c r="AJR204" s="76"/>
      <c r="AJS204" s="76"/>
      <c r="AJT204" s="76"/>
      <c r="AJU204" s="76"/>
      <c r="AJV204" s="76"/>
      <c r="AJW204" s="76"/>
      <c r="AJX204" s="76"/>
      <c r="AJY204" s="76"/>
      <c r="AJZ204" s="76"/>
      <c r="AKA204" s="76"/>
      <c r="AKB204" s="76"/>
      <c r="AKC204" s="76"/>
      <c r="AKD204" s="76"/>
      <c r="AKE204" s="76"/>
      <c r="AKF204" s="76"/>
      <c r="AKG204" s="76"/>
      <c r="AKH204" s="76"/>
      <c r="AKI204" s="76"/>
      <c r="AKJ204" s="76"/>
      <c r="AKK204" s="76"/>
      <c r="AKL204" s="76"/>
      <c r="AKM204" s="76"/>
      <c r="AKN204" s="76"/>
      <c r="AKO204" s="76"/>
      <c r="AKP204" s="76"/>
      <c r="AKQ204" s="76"/>
      <c r="AKR204" s="76"/>
      <c r="AKS204" s="76"/>
      <c r="AKT204" s="76"/>
      <c r="AKU204" s="76"/>
      <c r="AKV204" s="76"/>
      <c r="AKW204" s="76"/>
      <c r="AKX204" s="76"/>
      <c r="AKY204" s="76"/>
      <c r="AKZ204" s="76"/>
      <c r="ALA204" s="76"/>
      <c r="ALB204" s="76"/>
      <c r="ALC204" s="76"/>
      <c r="ALD204" s="76"/>
      <c r="ALE204" s="76"/>
      <c r="ALF204" s="76"/>
      <c r="ALG204" s="76"/>
      <c r="ALH204" s="76"/>
      <c r="ALI204" s="76"/>
      <c r="ALJ204" s="76"/>
      <c r="ALK204" s="76"/>
      <c r="ALL204" s="76"/>
      <c r="ALM204" s="76"/>
      <c r="ALN204" s="76"/>
      <c r="ALO204" s="76"/>
      <c r="ALP204" s="76"/>
      <c r="ALQ204" s="76"/>
      <c r="ALR204" s="76"/>
      <c r="ALS204" s="76"/>
      <c r="ALT204" s="76"/>
      <c r="ALU204" s="76"/>
      <c r="ALV204" s="76"/>
      <c r="ALW204" s="76"/>
      <c r="ALX204" s="76"/>
      <c r="ALY204" s="76"/>
      <c r="ALZ204" s="76"/>
      <c r="AMA204" s="76"/>
      <c r="AMB204" s="76"/>
      <c r="AMC204" s="76"/>
      <c r="AMD204" s="76"/>
      <c r="AME204" s="76"/>
    </row>
    <row r="205" spans="1:1019" s="80" customFormat="1">
      <c r="A205" s="20" t="s">
        <v>237</v>
      </c>
      <c r="B205" s="21">
        <v>4915712</v>
      </c>
      <c r="C205" s="21" t="s">
        <v>96</v>
      </c>
      <c r="D205" s="71" t="s">
        <v>86</v>
      </c>
      <c r="E205" s="22" t="s">
        <v>58</v>
      </c>
      <c r="F205" s="59">
        <v>56.1</v>
      </c>
      <c r="G205" s="23">
        <v>22.15</v>
      </c>
      <c r="H205" s="69">
        <f>$J$6</f>
        <v>0.21229999999999999</v>
      </c>
      <c r="I205" s="23">
        <f>ROUND(((H205+1)*G205),2)</f>
        <v>26.85</v>
      </c>
      <c r="J205" s="23">
        <f>TRUNC((I205*F205),2)</f>
        <v>1506.28</v>
      </c>
      <c r="K205" s="78">
        <f t="shared" si="73"/>
        <v>1242.615</v>
      </c>
      <c r="L205" s="76"/>
      <c r="M205" s="79"/>
      <c r="N205" s="76"/>
      <c r="O205" s="76"/>
      <c r="P205" s="76"/>
      <c r="Q205" s="76"/>
      <c r="R205" s="76"/>
      <c r="S205" s="76"/>
      <c r="T205" s="76"/>
      <c r="U205" s="76"/>
      <c r="V205" s="76"/>
      <c r="W205" s="76"/>
      <c r="X205" s="76"/>
      <c r="Y205" s="76"/>
      <c r="Z205" s="76"/>
      <c r="AA205" s="76"/>
      <c r="AB205" s="76"/>
      <c r="AC205" s="76"/>
      <c r="AD205" s="76"/>
      <c r="AE205" s="76"/>
      <c r="AF205" s="76"/>
      <c r="AG205" s="76"/>
      <c r="AH205" s="76"/>
      <c r="AI205" s="76"/>
      <c r="AJ205" s="76"/>
      <c r="AK205" s="76"/>
      <c r="AL205" s="76"/>
      <c r="AM205" s="76"/>
      <c r="AN205" s="76"/>
      <c r="AO205" s="76"/>
      <c r="AP205" s="76"/>
      <c r="AQ205" s="76"/>
      <c r="AR205" s="76"/>
      <c r="AS205" s="76"/>
      <c r="AT205" s="76"/>
      <c r="AU205" s="76"/>
      <c r="AV205" s="76"/>
      <c r="AW205" s="76"/>
      <c r="AX205" s="76"/>
      <c r="AY205" s="76"/>
      <c r="AZ205" s="76"/>
      <c r="BA205" s="76"/>
      <c r="BB205" s="76"/>
      <c r="BC205" s="76"/>
      <c r="BD205" s="76"/>
      <c r="BE205" s="76"/>
      <c r="BF205" s="76"/>
      <c r="BG205" s="76"/>
      <c r="BH205" s="76"/>
      <c r="BI205" s="76"/>
      <c r="BJ205" s="76"/>
      <c r="BK205" s="76"/>
      <c r="BL205" s="76"/>
      <c r="BM205" s="76"/>
      <c r="BN205" s="76"/>
      <c r="BO205" s="76"/>
      <c r="BP205" s="76"/>
      <c r="BQ205" s="76"/>
      <c r="BR205" s="76"/>
      <c r="BS205" s="76"/>
      <c r="BT205" s="76"/>
      <c r="BU205" s="76"/>
      <c r="BV205" s="76"/>
      <c r="BW205" s="76"/>
      <c r="BX205" s="76"/>
      <c r="BY205" s="76"/>
      <c r="BZ205" s="76"/>
      <c r="CA205" s="76"/>
      <c r="CB205" s="76"/>
      <c r="CC205" s="76"/>
      <c r="CD205" s="76"/>
      <c r="CE205" s="76"/>
      <c r="CF205" s="76"/>
      <c r="CG205" s="76"/>
      <c r="CH205" s="76"/>
      <c r="CI205" s="76"/>
      <c r="CJ205" s="76"/>
      <c r="CK205" s="76"/>
      <c r="CL205" s="76"/>
      <c r="CM205" s="76"/>
      <c r="CN205" s="76"/>
      <c r="CO205" s="76"/>
      <c r="CP205" s="76"/>
      <c r="CQ205" s="76"/>
      <c r="CR205" s="76"/>
      <c r="CS205" s="76"/>
      <c r="CT205" s="76"/>
      <c r="CU205" s="76"/>
      <c r="CV205" s="76"/>
      <c r="CW205" s="76"/>
      <c r="CX205" s="76"/>
      <c r="CY205" s="76"/>
      <c r="CZ205" s="76"/>
      <c r="DA205" s="76"/>
      <c r="DB205" s="76"/>
      <c r="DC205" s="76"/>
      <c r="DD205" s="76"/>
      <c r="DE205" s="76"/>
      <c r="DF205" s="76"/>
      <c r="DG205" s="76"/>
      <c r="DH205" s="76"/>
      <c r="DI205" s="76"/>
      <c r="DJ205" s="76"/>
      <c r="DK205" s="76"/>
      <c r="DL205" s="76"/>
      <c r="DM205" s="76"/>
      <c r="DN205" s="76"/>
      <c r="DO205" s="76"/>
      <c r="DP205" s="76"/>
      <c r="DQ205" s="76"/>
      <c r="DR205" s="76"/>
      <c r="DS205" s="76"/>
      <c r="DT205" s="76"/>
      <c r="DU205" s="76"/>
      <c r="DV205" s="76"/>
      <c r="DW205" s="76"/>
      <c r="DX205" s="76"/>
      <c r="DY205" s="76"/>
      <c r="DZ205" s="76"/>
      <c r="EA205" s="76"/>
      <c r="EB205" s="76"/>
      <c r="EC205" s="76"/>
      <c r="ED205" s="76"/>
      <c r="EE205" s="76"/>
      <c r="EF205" s="76"/>
      <c r="EG205" s="76"/>
      <c r="EH205" s="76"/>
      <c r="EI205" s="76"/>
      <c r="EJ205" s="76"/>
      <c r="EK205" s="76"/>
      <c r="EL205" s="76"/>
      <c r="EM205" s="76"/>
      <c r="EN205" s="76"/>
      <c r="EO205" s="76"/>
      <c r="EP205" s="76"/>
      <c r="EQ205" s="76"/>
      <c r="ER205" s="76"/>
      <c r="ES205" s="76"/>
      <c r="ET205" s="76"/>
      <c r="EU205" s="76"/>
      <c r="EV205" s="76"/>
      <c r="EW205" s="76"/>
      <c r="EX205" s="76"/>
      <c r="EY205" s="76"/>
      <c r="EZ205" s="76"/>
      <c r="FA205" s="76"/>
      <c r="FB205" s="76"/>
      <c r="FC205" s="76"/>
      <c r="FD205" s="76"/>
      <c r="FE205" s="76"/>
      <c r="FF205" s="76"/>
      <c r="FG205" s="76"/>
      <c r="FH205" s="76"/>
      <c r="FI205" s="76"/>
      <c r="FJ205" s="76"/>
      <c r="FK205" s="76"/>
      <c r="FL205" s="76"/>
      <c r="FM205" s="76"/>
      <c r="FN205" s="76"/>
      <c r="FO205" s="76"/>
      <c r="FP205" s="76"/>
      <c r="FQ205" s="76"/>
      <c r="FR205" s="76"/>
      <c r="FS205" s="76"/>
      <c r="FT205" s="76"/>
      <c r="FU205" s="76"/>
      <c r="FV205" s="76"/>
      <c r="FW205" s="76"/>
      <c r="FX205" s="76"/>
      <c r="FY205" s="76"/>
      <c r="FZ205" s="76"/>
      <c r="GA205" s="76"/>
      <c r="GB205" s="76"/>
      <c r="GC205" s="76"/>
      <c r="GD205" s="76"/>
      <c r="GE205" s="76"/>
      <c r="GF205" s="76"/>
      <c r="GG205" s="76"/>
      <c r="GH205" s="76"/>
      <c r="GI205" s="76"/>
      <c r="GJ205" s="76"/>
      <c r="GK205" s="76"/>
      <c r="GL205" s="76"/>
      <c r="GM205" s="76"/>
      <c r="GN205" s="76"/>
      <c r="GO205" s="76"/>
      <c r="GP205" s="76"/>
      <c r="GQ205" s="76"/>
      <c r="GR205" s="76"/>
      <c r="GS205" s="76"/>
      <c r="GT205" s="76"/>
      <c r="GU205" s="76"/>
      <c r="GV205" s="76"/>
      <c r="GW205" s="76"/>
      <c r="GX205" s="76"/>
      <c r="GY205" s="76"/>
      <c r="GZ205" s="76"/>
      <c r="HA205" s="76"/>
      <c r="HB205" s="76"/>
      <c r="HC205" s="76"/>
      <c r="HD205" s="76"/>
      <c r="HE205" s="76"/>
      <c r="HF205" s="76"/>
      <c r="HG205" s="76"/>
      <c r="HH205" s="76"/>
      <c r="HI205" s="76"/>
      <c r="HJ205" s="76"/>
      <c r="HK205" s="76"/>
      <c r="HL205" s="76"/>
      <c r="HM205" s="76"/>
      <c r="HN205" s="76"/>
      <c r="HO205" s="76"/>
      <c r="HP205" s="76"/>
      <c r="HQ205" s="76"/>
      <c r="HR205" s="76"/>
      <c r="HS205" s="76"/>
      <c r="HT205" s="76"/>
      <c r="HU205" s="76"/>
      <c r="HV205" s="76"/>
      <c r="HW205" s="76"/>
      <c r="HX205" s="76"/>
      <c r="HY205" s="76"/>
      <c r="HZ205" s="76"/>
      <c r="IA205" s="76"/>
      <c r="IB205" s="76"/>
      <c r="IC205" s="76"/>
      <c r="ID205" s="76"/>
      <c r="IE205" s="76"/>
      <c r="IF205" s="76"/>
      <c r="IG205" s="76"/>
      <c r="IH205" s="76"/>
      <c r="II205" s="76"/>
      <c r="IJ205" s="76"/>
      <c r="IK205" s="76"/>
      <c r="IL205" s="76"/>
      <c r="IM205" s="76"/>
      <c r="IN205" s="76"/>
      <c r="IO205" s="76"/>
      <c r="IP205" s="76"/>
      <c r="IQ205" s="76"/>
      <c r="IR205" s="76"/>
      <c r="IS205" s="76"/>
      <c r="IT205" s="76"/>
      <c r="IU205" s="76"/>
      <c r="IV205" s="76"/>
      <c r="IW205" s="76"/>
      <c r="IX205" s="76"/>
      <c r="IY205" s="76"/>
      <c r="IZ205" s="76"/>
      <c r="JA205" s="76"/>
      <c r="JB205" s="76"/>
      <c r="JC205" s="76"/>
      <c r="JD205" s="76"/>
      <c r="JE205" s="76"/>
      <c r="JF205" s="76"/>
      <c r="JG205" s="76"/>
      <c r="JH205" s="76"/>
      <c r="JI205" s="76"/>
      <c r="JJ205" s="76"/>
      <c r="JK205" s="76"/>
      <c r="JL205" s="76"/>
      <c r="JM205" s="76"/>
      <c r="JN205" s="76"/>
      <c r="JO205" s="76"/>
      <c r="JP205" s="76"/>
      <c r="JQ205" s="76"/>
      <c r="JR205" s="76"/>
      <c r="JS205" s="76"/>
      <c r="JT205" s="76"/>
      <c r="JU205" s="76"/>
      <c r="JV205" s="76"/>
      <c r="JW205" s="76"/>
      <c r="JX205" s="76"/>
      <c r="JY205" s="76"/>
      <c r="JZ205" s="76"/>
      <c r="KA205" s="76"/>
      <c r="KB205" s="76"/>
      <c r="KC205" s="76"/>
      <c r="KD205" s="76"/>
      <c r="KE205" s="76"/>
      <c r="KF205" s="76"/>
      <c r="KG205" s="76"/>
      <c r="KH205" s="76"/>
      <c r="KI205" s="76"/>
      <c r="KJ205" s="76"/>
      <c r="KK205" s="76"/>
      <c r="KL205" s="76"/>
      <c r="KM205" s="76"/>
      <c r="KN205" s="76"/>
      <c r="KO205" s="76"/>
      <c r="KP205" s="76"/>
      <c r="KQ205" s="76"/>
      <c r="KR205" s="76"/>
      <c r="KS205" s="76"/>
      <c r="KT205" s="76"/>
      <c r="KU205" s="76"/>
      <c r="KV205" s="76"/>
      <c r="KW205" s="76"/>
      <c r="KX205" s="76"/>
      <c r="KY205" s="76"/>
      <c r="KZ205" s="76"/>
      <c r="LA205" s="76"/>
      <c r="LB205" s="76"/>
      <c r="LC205" s="76"/>
      <c r="LD205" s="76"/>
      <c r="LE205" s="76"/>
      <c r="LF205" s="76"/>
      <c r="LG205" s="76"/>
      <c r="LH205" s="76"/>
      <c r="LI205" s="76"/>
      <c r="LJ205" s="76"/>
      <c r="LK205" s="76"/>
      <c r="LL205" s="76"/>
      <c r="LM205" s="76"/>
      <c r="LN205" s="76"/>
      <c r="LO205" s="76"/>
      <c r="LP205" s="76"/>
      <c r="LQ205" s="76"/>
      <c r="LR205" s="76"/>
      <c r="LS205" s="76"/>
      <c r="LT205" s="76"/>
      <c r="LU205" s="76"/>
      <c r="LV205" s="76"/>
      <c r="LW205" s="76"/>
      <c r="LX205" s="76"/>
      <c r="LY205" s="76"/>
      <c r="LZ205" s="76"/>
      <c r="MA205" s="76"/>
      <c r="MB205" s="76"/>
      <c r="MC205" s="76"/>
      <c r="MD205" s="76"/>
      <c r="ME205" s="76"/>
      <c r="MF205" s="76"/>
      <c r="MG205" s="76"/>
      <c r="MH205" s="76"/>
      <c r="MI205" s="76"/>
      <c r="MJ205" s="76"/>
      <c r="MK205" s="76"/>
      <c r="ML205" s="76"/>
      <c r="MM205" s="76"/>
      <c r="MN205" s="76"/>
      <c r="MO205" s="76"/>
      <c r="MP205" s="76"/>
      <c r="MQ205" s="76"/>
      <c r="MR205" s="76"/>
      <c r="MS205" s="76"/>
      <c r="MT205" s="76"/>
      <c r="MU205" s="76"/>
      <c r="MV205" s="76"/>
      <c r="MW205" s="76"/>
      <c r="MX205" s="76"/>
      <c r="MY205" s="76"/>
      <c r="MZ205" s="76"/>
      <c r="NA205" s="76"/>
      <c r="NB205" s="76"/>
      <c r="NC205" s="76"/>
      <c r="ND205" s="76"/>
      <c r="NE205" s="76"/>
      <c r="NF205" s="76"/>
      <c r="NG205" s="76"/>
      <c r="NH205" s="76"/>
      <c r="NI205" s="76"/>
      <c r="NJ205" s="76"/>
      <c r="NK205" s="76"/>
      <c r="NL205" s="76"/>
      <c r="NM205" s="76"/>
      <c r="NN205" s="76"/>
      <c r="NO205" s="76"/>
      <c r="NP205" s="76"/>
      <c r="NQ205" s="76"/>
      <c r="NR205" s="76"/>
      <c r="NS205" s="76"/>
      <c r="NT205" s="76"/>
      <c r="NU205" s="76"/>
      <c r="NV205" s="76"/>
      <c r="NW205" s="76"/>
      <c r="NX205" s="76"/>
      <c r="NY205" s="76"/>
      <c r="NZ205" s="76"/>
      <c r="OA205" s="76"/>
      <c r="OB205" s="76"/>
      <c r="OC205" s="76"/>
      <c r="OD205" s="76"/>
      <c r="OE205" s="76"/>
      <c r="OF205" s="76"/>
      <c r="OG205" s="76"/>
      <c r="OH205" s="76"/>
      <c r="OI205" s="76"/>
      <c r="OJ205" s="76"/>
      <c r="OK205" s="76"/>
      <c r="OL205" s="76"/>
      <c r="OM205" s="76"/>
      <c r="ON205" s="76"/>
      <c r="OO205" s="76"/>
      <c r="OP205" s="76"/>
      <c r="OQ205" s="76"/>
      <c r="OR205" s="76"/>
      <c r="OS205" s="76"/>
      <c r="OT205" s="76"/>
      <c r="OU205" s="76"/>
      <c r="OV205" s="76"/>
      <c r="OW205" s="76"/>
      <c r="OX205" s="76"/>
      <c r="OY205" s="76"/>
      <c r="OZ205" s="76"/>
      <c r="PA205" s="76"/>
      <c r="PB205" s="76"/>
      <c r="PC205" s="76"/>
      <c r="PD205" s="76"/>
      <c r="PE205" s="76"/>
      <c r="PF205" s="76"/>
      <c r="PG205" s="76"/>
      <c r="PH205" s="76"/>
      <c r="PI205" s="76"/>
      <c r="PJ205" s="76"/>
      <c r="PK205" s="76"/>
      <c r="PL205" s="76"/>
      <c r="PM205" s="76"/>
      <c r="PN205" s="76"/>
      <c r="PO205" s="76"/>
      <c r="PP205" s="76"/>
      <c r="PQ205" s="76"/>
      <c r="PR205" s="76"/>
      <c r="PS205" s="76"/>
      <c r="PT205" s="76"/>
      <c r="PU205" s="76"/>
      <c r="PV205" s="76"/>
      <c r="PW205" s="76"/>
      <c r="PX205" s="76"/>
      <c r="PY205" s="76"/>
      <c r="PZ205" s="76"/>
      <c r="QA205" s="76"/>
      <c r="QB205" s="76"/>
      <c r="QC205" s="76"/>
      <c r="QD205" s="76"/>
      <c r="QE205" s="76"/>
      <c r="QF205" s="76"/>
      <c r="QG205" s="76"/>
      <c r="QH205" s="76"/>
      <c r="QI205" s="76"/>
      <c r="QJ205" s="76"/>
      <c r="QK205" s="76"/>
      <c r="QL205" s="76"/>
      <c r="QM205" s="76"/>
      <c r="QN205" s="76"/>
      <c r="QO205" s="76"/>
      <c r="QP205" s="76"/>
      <c r="QQ205" s="76"/>
      <c r="QR205" s="76"/>
      <c r="QS205" s="76"/>
      <c r="QT205" s="76"/>
      <c r="QU205" s="76"/>
      <c r="QV205" s="76"/>
      <c r="QW205" s="76"/>
      <c r="QX205" s="76"/>
      <c r="QY205" s="76"/>
      <c r="QZ205" s="76"/>
      <c r="RA205" s="76"/>
      <c r="RB205" s="76"/>
      <c r="RC205" s="76"/>
      <c r="RD205" s="76"/>
      <c r="RE205" s="76"/>
      <c r="RF205" s="76"/>
      <c r="RG205" s="76"/>
      <c r="RH205" s="76"/>
      <c r="RI205" s="76"/>
      <c r="RJ205" s="76"/>
      <c r="RK205" s="76"/>
      <c r="RL205" s="76"/>
      <c r="RM205" s="76"/>
      <c r="RN205" s="76"/>
      <c r="RO205" s="76"/>
      <c r="RP205" s="76"/>
      <c r="RQ205" s="76"/>
      <c r="RR205" s="76"/>
      <c r="RS205" s="76"/>
      <c r="RT205" s="76"/>
      <c r="RU205" s="76"/>
      <c r="RV205" s="76"/>
      <c r="RW205" s="76"/>
      <c r="RX205" s="76"/>
      <c r="RY205" s="76"/>
      <c r="RZ205" s="76"/>
      <c r="SA205" s="76"/>
      <c r="SB205" s="76"/>
      <c r="SC205" s="76"/>
      <c r="SD205" s="76"/>
      <c r="SE205" s="76"/>
      <c r="SF205" s="76"/>
      <c r="SG205" s="76"/>
      <c r="SH205" s="76"/>
      <c r="SI205" s="76"/>
      <c r="SJ205" s="76"/>
      <c r="SK205" s="76"/>
      <c r="SL205" s="76"/>
      <c r="SM205" s="76"/>
      <c r="SN205" s="76"/>
      <c r="SO205" s="76"/>
      <c r="SP205" s="76"/>
      <c r="SQ205" s="76"/>
      <c r="SR205" s="76"/>
      <c r="SS205" s="76"/>
      <c r="ST205" s="76"/>
      <c r="SU205" s="76"/>
      <c r="SV205" s="76"/>
      <c r="SW205" s="76"/>
      <c r="SX205" s="76"/>
      <c r="SY205" s="76"/>
      <c r="SZ205" s="76"/>
      <c r="TA205" s="76"/>
      <c r="TB205" s="76"/>
      <c r="TC205" s="76"/>
      <c r="TD205" s="76"/>
      <c r="TE205" s="76"/>
      <c r="TF205" s="76"/>
      <c r="TG205" s="76"/>
      <c r="TH205" s="76"/>
      <c r="TI205" s="76"/>
      <c r="TJ205" s="76"/>
      <c r="TK205" s="76"/>
      <c r="TL205" s="76"/>
      <c r="TM205" s="76"/>
      <c r="TN205" s="76"/>
      <c r="TO205" s="76"/>
      <c r="TP205" s="76"/>
      <c r="TQ205" s="76"/>
      <c r="TR205" s="76"/>
      <c r="TS205" s="76"/>
      <c r="TT205" s="76"/>
      <c r="TU205" s="76"/>
      <c r="TV205" s="76"/>
      <c r="TW205" s="76"/>
      <c r="TX205" s="76"/>
      <c r="TY205" s="76"/>
      <c r="TZ205" s="76"/>
      <c r="UA205" s="76"/>
      <c r="UB205" s="76"/>
      <c r="UC205" s="76"/>
      <c r="UD205" s="76"/>
      <c r="UE205" s="76"/>
      <c r="UF205" s="76"/>
      <c r="UG205" s="76"/>
      <c r="UH205" s="76"/>
      <c r="UI205" s="76"/>
      <c r="UJ205" s="76"/>
      <c r="UK205" s="76"/>
      <c r="UL205" s="76"/>
      <c r="UM205" s="76"/>
      <c r="UN205" s="76"/>
      <c r="UO205" s="76"/>
      <c r="UP205" s="76"/>
      <c r="UQ205" s="76"/>
      <c r="UR205" s="76"/>
      <c r="US205" s="76"/>
      <c r="UT205" s="76"/>
      <c r="UU205" s="76"/>
      <c r="UV205" s="76"/>
      <c r="UW205" s="76"/>
      <c r="UX205" s="76"/>
      <c r="UY205" s="76"/>
      <c r="UZ205" s="76"/>
      <c r="VA205" s="76"/>
      <c r="VB205" s="76"/>
      <c r="VC205" s="76"/>
      <c r="VD205" s="76"/>
      <c r="VE205" s="76"/>
      <c r="VF205" s="76"/>
      <c r="VG205" s="76"/>
      <c r="VH205" s="76"/>
      <c r="VI205" s="76"/>
      <c r="VJ205" s="76"/>
      <c r="VK205" s="76"/>
      <c r="VL205" s="76"/>
      <c r="VM205" s="76"/>
      <c r="VN205" s="76"/>
      <c r="VO205" s="76"/>
      <c r="VP205" s="76"/>
      <c r="VQ205" s="76"/>
      <c r="VR205" s="76"/>
      <c r="VS205" s="76"/>
      <c r="VT205" s="76"/>
      <c r="VU205" s="76"/>
      <c r="VV205" s="76"/>
      <c r="VW205" s="76"/>
      <c r="VX205" s="76"/>
      <c r="VY205" s="76"/>
      <c r="VZ205" s="76"/>
      <c r="WA205" s="76"/>
      <c r="WB205" s="76"/>
      <c r="WC205" s="76"/>
      <c r="WD205" s="76"/>
      <c r="WE205" s="76"/>
      <c r="WF205" s="76"/>
      <c r="WG205" s="76"/>
      <c r="WH205" s="76"/>
      <c r="WI205" s="76"/>
      <c r="WJ205" s="76"/>
      <c r="WK205" s="76"/>
      <c r="WL205" s="76"/>
      <c r="WM205" s="76"/>
      <c r="WN205" s="76"/>
      <c r="WO205" s="76"/>
      <c r="WP205" s="76"/>
      <c r="WQ205" s="76"/>
      <c r="WR205" s="76"/>
      <c r="WS205" s="76"/>
      <c r="WT205" s="76"/>
      <c r="WU205" s="76"/>
      <c r="WV205" s="76"/>
      <c r="WW205" s="76"/>
      <c r="WX205" s="76"/>
      <c r="WY205" s="76"/>
      <c r="WZ205" s="76"/>
      <c r="XA205" s="76"/>
      <c r="XB205" s="76"/>
      <c r="XC205" s="76"/>
      <c r="XD205" s="76"/>
      <c r="XE205" s="76"/>
      <c r="XF205" s="76"/>
      <c r="XG205" s="76"/>
      <c r="XH205" s="76"/>
      <c r="XI205" s="76"/>
      <c r="XJ205" s="76"/>
      <c r="XK205" s="76"/>
      <c r="XL205" s="76"/>
      <c r="XM205" s="76"/>
      <c r="XN205" s="76"/>
      <c r="XO205" s="76"/>
      <c r="XP205" s="76"/>
      <c r="XQ205" s="76"/>
      <c r="XR205" s="76"/>
      <c r="XS205" s="76"/>
      <c r="XT205" s="76"/>
      <c r="XU205" s="76"/>
      <c r="XV205" s="76"/>
      <c r="XW205" s="76"/>
      <c r="XX205" s="76"/>
      <c r="XY205" s="76"/>
      <c r="XZ205" s="76"/>
      <c r="YA205" s="76"/>
      <c r="YB205" s="76"/>
      <c r="YC205" s="76"/>
      <c r="YD205" s="76"/>
      <c r="YE205" s="76"/>
      <c r="YF205" s="76"/>
      <c r="YG205" s="76"/>
      <c r="YH205" s="76"/>
      <c r="YI205" s="76"/>
      <c r="YJ205" s="76"/>
      <c r="YK205" s="76"/>
      <c r="YL205" s="76"/>
      <c r="YM205" s="76"/>
      <c r="YN205" s="76"/>
      <c r="YO205" s="76"/>
      <c r="YP205" s="76"/>
      <c r="YQ205" s="76"/>
      <c r="YR205" s="76"/>
      <c r="YS205" s="76"/>
      <c r="YT205" s="76"/>
      <c r="YU205" s="76"/>
      <c r="YV205" s="76"/>
      <c r="YW205" s="76"/>
      <c r="YX205" s="76"/>
      <c r="YY205" s="76"/>
      <c r="YZ205" s="76"/>
      <c r="ZA205" s="76"/>
      <c r="ZB205" s="76"/>
      <c r="ZC205" s="76"/>
      <c r="ZD205" s="76"/>
      <c r="ZE205" s="76"/>
      <c r="ZF205" s="76"/>
      <c r="ZG205" s="76"/>
      <c r="ZH205" s="76"/>
      <c r="ZI205" s="76"/>
      <c r="ZJ205" s="76"/>
      <c r="ZK205" s="76"/>
      <c r="ZL205" s="76"/>
      <c r="ZM205" s="76"/>
      <c r="ZN205" s="76"/>
      <c r="ZO205" s="76"/>
      <c r="ZP205" s="76"/>
      <c r="ZQ205" s="76"/>
      <c r="ZR205" s="76"/>
      <c r="ZS205" s="76"/>
      <c r="ZT205" s="76"/>
      <c r="ZU205" s="76"/>
      <c r="ZV205" s="76"/>
      <c r="ZW205" s="76"/>
      <c r="ZX205" s="76"/>
      <c r="ZY205" s="76"/>
      <c r="ZZ205" s="76"/>
      <c r="AAA205" s="76"/>
      <c r="AAB205" s="76"/>
      <c r="AAC205" s="76"/>
      <c r="AAD205" s="76"/>
      <c r="AAE205" s="76"/>
      <c r="AAF205" s="76"/>
      <c r="AAG205" s="76"/>
      <c r="AAH205" s="76"/>
      <c r="AAI205" s="76"/>
      <c r="AAJ205" s="76"/>
      <c r="AAK205" s="76"/>
      <c r="AAL205" s="76"/>
      <c r="AAM205" s="76"/>
      <c r="AAN205" s="76"/>
      <c r="AAO205" s="76"/>
      <c r="AAP205" s="76"/>
      <c r="AAQ205" s="76"/>
      <c r="AAR205" s="76"/>
      <c r="AAS205" s="76"/>
      <c r="AAT205" s="76"/>
      <c r="AAU205" s="76"/>
      <c r="AAV205" s="76"/>
      <c r="AAW205" s="76"/>
      <c r="AAX205" s="76"/>
      <c r="AAY205" s="76"/>
      <c r="AAZ205" s="76"/>
      <c r="ABA205" s="76"/>
      <c r="ABB205" s="76"/>
      <c r="ABC205" s="76"/>
      <c r="ABD205" s="76"/>
      <c r="ABE205" s="76"/>
      <c r="ABF205" s="76"/>
      <c r="ABG205" s="76"/>
      <c r="ABH205" s="76"/>
      <c r="ABI205" s="76"/>
      <c r="ABJ205" s="76"/>
      <c r="ABK205" s="76"/>
      <c r="ABL205" s="76"/>
      <c r="ABM205" s="76"/>
      <c r="ABN205" s="76"/>
      <c r="ABO205" s="76"/>
      <c r="ABP205" s="76"/>
      <c r="ABQ205" s="76"/>
      <c r="ABR205" s="76"/>
      <c r="ABS205" s="76"/>
      <c r="ABT205" s="76"/>
      <c r="ABU205" s="76"/>
      <c r="ABV205" s="76"/>
      <c r="ABW205" s="76"/>
      <c r="ABX205" s="76"/>
      <c r="ABY205" s="76"/>
      <c r="ABZ205" s="76"/>
      <c r="ACA205" s="76"/>
      <c r="ACB205" s="76"/>
      <c r="ACC205" s="76"/>
      <c r="ACD205" s="76"/>
      <c r="ACE205" s="76"/>
      <c r="ACF205" s="76"/>
      <c r="ACG205" s="76"/>
      <c r="ACH205" s="76"/>
      <c r="ACI205" s="76"/>
      <c r="ACJ205" s="76"/>
      <c r="ACK205" s="76"/>
      <c r="ACL205" s="76"/>
      <c r="ACM205" s="76"/>
      <c r="ACN205" s="76"/>
      <c r="ACO205" s="76"/>
      <c r="ACP205" s="76"/>
      <c r="ACQ205" s="76"/>
      <c r="ACR205" s="76"/>
      <c r="ACS205" s="76"/>
      <c r="ACT205" s="76"/>
      <c r="ACU205" s="76"/>
      <c r="ACV205" s="76"/>
      <c r="ACW205" s="76"/>
      <c r="ACX205" s="76"/>
      <c r="ACY205" s="76"/>
      <c r="ACZ205" s="76"/>
      <c r="ADA205" s="76"/>
      <c r="ADB205" s="76"/>
      <c r="ADC205" s="76"/>
      <c r="ADD205" s="76"/>
      <c r="ADE205" s="76"/>
      <c r="ADF205" s="76"/>
      <c r="ADG205" s="76"/>
      <c r="ADH205" s="76"/>
      <c r="ADI205" s="76"/>
      <c r="ADJ205" s="76"/>
      <c r="ADK205" s="76"/>
      <c r="ADL205" s="76"/>
      <c r="ADM205" s="76"/>
      <c r="ADN205" s="76"/>
      <c r="ADO205" s="76"/>
      <c r="ADP205" s="76"/>
      <c r="ADQ205" s="76"/>
      <c r="ADR205" s="76"/>
      <c r="ADS205" s="76"/>
      <c r="ADT205" s="76"/>
      <c r="ADU205" s="76"/>
      <c r="ADV205" s="76"/>
      <c r="ADW205" s="76"/>
      <c r="ADX205" s="76"/>
      <c r="ADY205" s="76"/>
      <c r="ADZ205" s="76"/>
      <c r="AEA205" s="76"/>
      <c r="AEB205" s="76"/>
      <c r="AEC205" s="76"/>
      <c r="AED205" s="76"/>
      <c r="AEE205" s="76"/>
      <c r="AEF205" s="76"/>
      <c r="AEG205" s="76"/>
      <c r="AEH205" s="76"/>
      <c r="AEI205" s="76"/>
      <c r="AEJ205" s="76"/>
      <c r="AEK205" s="76"/>
      <c r="AEL205" s="76"/>
      <c r="AEM205" s="76"/>
      <c r="AEN205" s="76"/>
      <c r="AEO205" s="76"/>
      <c r="AEP205" s="76"/>
      <c r="AEQ205" s="76"/>
      <c r="AER205" s="76"/>
      <c r="AES205" s="76"/>
      <c r="AET205" s="76"/>
      <c r="AEU205" s="76"/>
      <c r="AEV205" s="76"/>
      <c r="AEW205" s="76"/>
      <c r="AEX205" s="76"/>
      <c r="AEY205" s="76"/>
      <c r="AEZ205" s="76"/>
      <c r="AFA205" s="76"/>
      <c r="AFB205" s="76"/>
      <c r="AFC205" s="76"/>
      <c r="AFD205" s="76"/>
      <c r="AFE205" s="76"/>
      <c r="AFF205" s="76"/>
      <c r="AFG205" s="76"/>
      <c r="AFH205" s="76"/>
      <c r="AFI205" s="76"/>
      <c r="AFJ205" s="76"/>
      <c r="AFK205" s="76"/>
      <c r="AFL205" s="76"/>
      <c r="AFM205" s="76"/>
      <c r="AFN205" s="76"/>
      <c r="AFO205" s="76"/>
      <c r="AFP205" s="76"/>
      <c r="AFQ205" s="76"/>
      <c r="AFR205" s="76"/>
      <c r="AFS205" s="76"/>
      <c r="AFT205" s="76"/>
      <c r="AFU205" s="76"/>
      <c r="AFV205" s="76"/>
      <c r="AFW205" s="76"/>
      <c r="AFX205" s="76"/>
      <c r="AFY205" s="76"/>
      <c r="AFZ205" s="76"/>
      <c r="AGA205" s="76"/>
      <c r="AGB205" s="76"/>
      <c r="AGC205" s="76"/>
      <c r="AGD205" s="76"/>
      <c r="AGE205" s="76"/>
      <c r="AGF205" s="76"/>
      <c r="AGG205" s="76"/>
      <c r="AGH205" s="76"/>
      <c r="AGI205" s="76"/>
      <c r="AGJ205" s="76"/>
      <c r="AGK205" s="76"/>
      <c r="AGL205" s="76"/>
      <c r="AGM205" s="76"/>
      <c r="AGN205" s="76"/>
      <c r="AGO205" s="76"/>
      <c r="AGP205" s="76"/>
      <c r="AGQ205" s="76"/>
      <c r="AGR205" s="76"/>
      <c r="AGS205" s="76"/>
      <c r="AGT205" s="76"/>
      <c r="AGU205" s="76"/>
      <c r="AGV205" s="76"/>
      <c r="AGW205" s="76"/>
      <c r="AGX205" s="76"/>
      <c r="AGY205" s="76"/>
      <c r="AGZ205" s="76"/>
      <c r="AHA205" s="76"/>
      <c r="AHB205" s="76"/>
      <c r="AHC205" s="76"/>
      <c r="AHD205" s="76"/>
      <c r="AHE205" s="76"/>
      <c r="AHF205" s="76"/>
      <c r="AHG205" s="76"/>
      <c r="AHH205" s="76"/>
      <c r="AHI205" s="76"/>
      <c r="AHJ205" s="76"/>
      <c r="AHK205" s="76"/>
      <c r="AHL205" s="76"/>
      <c r="AHM205" s="76"/>
      <c r="AHN205" s="76"/>
      <c r="AHO205" s="76"/>
      <c r="AHP205" s="76"/>
      <c r="AHQ205" s="76"/>
      <c r="AHR205" s="76"/>
      <c r="AHS205" s="76"/>
      <c r="AHT205" s="76"/>
      <c r="AHU205" s="76"/>
      <c r="AHV205" s="76"/>
      <c r="AHW205" s="76"/>
      <c r="AHX205" s="76"/>
      <c r="AHY205" s="76"/>
      <c r="AHZ205" s="76"/>
      <c r="AIA205" s="76"/>
      <c r="AIB205" s="76"/>
      <c r="AIC205" s="76"/>
      <c r="AID205" s="76"/>
      <c r="AIE205" s="76"/>
      <c r="AIF205" s="76"/>
      <c r="AIG205" s="76"/>
      <c r="AIH205" s="76"/>
      <c r="AII205" s="76"/>
      <c r="AIJ205" s="76"/>
      <c r="AIK205" s="76"/>
      <c r="AIL205" s="76"/>
      <c r="AIM205" s="76"/>
      <c r="AIN205" s="76"/>
      <c r="AIO205" s="76"/>
      <c r="AIP205" s="76"/>
      <c r="AIQ205" s="76"/>
      <c r="AIR205" s="76"/>
      <c r="AIS205" s="76"/>
      <c r="AIT205" s="76"/>
      <c r="AIU205" s="76"/>
      <c r="AIV205" s="76"/>
      <c r="AIW205" s="76"/>
      <c r="AIX205" s="76"/>
      <c r="AIY205" s="76"/>
      <c r="AIZ205" s="76"/>
      <c r="AJA205" s="76"/>
      <c r="AJB205" s="76"/>
      <c r="AJC205" s="76"/>
      <c r="AJD205" s="76"/>
      <c r="AJE205" s="76"/>
      <c r="AJF205" s="76"/>
      <c r="AJG205" s="76"/>
      <c r="AJH205" s="76"/>
      <c r="AJI205" s="76"/>
      <c r="AJJ205" s="76"/>
      <c r="AJK205" s="76"/>
      <c r="AJL205" s="76"/>
      <c r="AJM205" s="76"/>
      <c r="AJN205" s="76"/>
      <c r="AJO205" s="76"/>
      <c r="AJP205" s="76"/>
      <c r="AJQ205" s="76"/>
      <c r="AJR205" s="76"/>
      <c r="AJS205" s="76"/>
      <c r="AJT205" s="76"/>
      <c r="AJU205" s="76"/>
      <c r="AJV205" s="76"/>
      <c r="AJW205" s="76"/>
      <c r="AJX205" s="76"/>
      <c r="AJY205" s="76"/>
      <c r="AJZ205" s="76"/>
      <c r="AKA205" s="76"/>
      <c r="AKB205" s="76"/>
      <c r="AKC205" s="76"/>
      <c r="AKD205" s="76"/>
      <c r="AKE205" s="76"/>
      <c r="AKF205" s="76"/>
      <c r="AKG205" s="76"/>
      <c r="AKH205" s="76"/>
      <c r="AKI205" s="76"/>
      <c r="AKJ205" s="76"/>
      <c r="AKK205" s="76"/>
      <c r="AKL205" s="76"/>
      <c r="AKM205" s="76"/>
      <c r="AKN205" s="76"/>
      <c r="AKO205" s="76"/>
      <c r="AKP205" s="76"/>
      <c r="AKQ205" s="76"/>
      <c r="AKR205" s="76"/>
      <c r="AKS205" s="76"/>
      <c r="AKT205" s="76"/>
      <c r="AKU205" s="76"/>
      <c r="AKV205" s="76"/>
      <c r="AKW205" s="76"/>
      <c r="AKX205" s="76"/>
      <c r="AKY205" s="76"/>
      <c r="AKZ205" s="76"/>
      <c r="ALA205" s="76"/>
      <c r="ALB205" s="76"/>
      <c r="ALC205" s="76"/>
      <c r="ALD205" s="76"/>
      <c r="ALE205" s="76"/>
      <c r="ALF205" s="76"/>
      <c r="ALG205" s="76"/>
      <c r="ALH205" s="76"/>
      <c r="ALI205" s="76"/>
      <c r="ALJ205" s="76"/>
      <c r="ALK205" s="76"/>
      <c r="ALL205" s="76"/>
      <c r="ALM205" s="76"/>
      <c r="ALN205" s="76"/>
      <c r="ALO205" s="76"/>
      <c r="ALP205" s="76"/>
      <c r="ALQ205" s="76"/>
      <c r="ALR205" s="76"/>
      <c r="ALS205" s="76"/>
      <c r="ALT205" s="76"/>
      <c r="ALU205" s="76"/>
      <c r="ALV205" s="76"/>
      <c r="ALW205" s="76"/>
      <c r="ALX205" s="76"/>
      <c r="ALY205" s="76"/>
      <c r="ALZ205" s="76"/>
      <c r="AMA205" s="76"/>
      <c r="AMB205" s="76"/>
      <c r="AMC205" s="76"/>
      <c r="AMD205" s="76"/>
      <c r="AME205" s="76"/>
    </row>
    <row r="206" spans="1:1019" s="80" customFormat="1">
      <c r="A206" s="20" t="s">
        <v>238</v>
      </c>
      <c r="B206" s="21">
        <v>4915633</v>
      </c>
      <c r="C206" s="21" t="s">
        <v>96</v>
      </c>
      <c r="D206" s="71" t="s">
        <v>120</v>
      </c>
      <c r="E206" s="22" t="s">
        <v>59</v>
      </c>
      <c r="F206" s="59">
        <v>580.79999999999995</v>
      </c>
      <c r="G206" s="23">
        <v>19.73</v>
      </c>
      <c r="H206" s="69">
        <f>$J$6</f>
        <v>0.21229999999999999</v>
      </c>
      <c r="I206" s="23">
        <f>ROUND(((H206+1)*G206),2)</f>
        <v>23.92</v>
      </c>
      <c r="J206" s="23">
        <f>TRUNC((I206*F206),2)</f>
        <v>13892.73</v>
      </c>
      <c r="K206" s="78">
        <f t="shared" si="73"/>
        <v>11459.183999999999</v>
      </c>
      <c r="L206" s="76"/>
      <c r="M206" s="79"/>
      <c r="N206" s="76"/>
      <c r="O206" s="76"/>
      <c r="P206" s="76"/>
      <c r="Q206" s="76"/>
      <c r="R206" s="76"/>
      <c r="S206" s="76"/>
      <c r="T206" s="76"/>
      <c r="U206" s="76"/>
      <c r="V206" s="76"/>
      <c r="W206" s="76"/>
      <c r="X206" s="76"/>
      <c r="Y206" s="76"/>
      <c r="Z206" s="76"/>
      <c r="AA206" s="76"/>
      <c r="AB206" s="76"/>
      <c r="AC206" s="76"/>
      <c r="AD206" s="76"/>
      <c r="AE206" s="76"/>
      <c r="AF206" s="76"/>
      <c r="AG206" s="76"/>
      <c r="AH206" s="76"/>
      <c r="AI206" s="76"/>
      <c r="AJ206" s="76"/>
      <c r="AK206" s="76"/>
      <c r="AL206" s="76"/>
      <c r="AM206" s="76"/>
      <c r="AN206" s="76"/>
      <c r="AO206" s="76"/>
      <c r="AP206" s="76"/>
      <c r="AQ206" s="76"/>
      <c r="AR206" s="76"/>
      <c r="AS206" s="76"/>
      <c r="AT206" s="76"/>
      <c r="AU206" s="76"/>
      <c r="AV206" s="76"/>
      <c r="AW206" s="76"/>
      <c r="AX206" s="76"/>
      <c r="AY206" s="76"/>
      <c r="AZ206" s="76"/>
      <c r="BA206" s="76"/>
      <c r="BB206" s="76"/>
      <c r="BC206" s="76"/>
      <c r="BD206" s="76"/>
      <c r="BE206" s="76"/>
      <c r="BF206" s="76"/>
      <c r="BG206" s="76"/>
      <c r="BH206" s="76"/>
      <c r="BI206" s="76"/>
      <c r="BJ206" s="76"/>
      <c r="BK206" s="76"/>
      <c r="BL206" s="76"/>
      <c r="BM206" s="76"/>
      <c r="BN206" s="76"/>
      <c r="BO206" s="76"/>
      <c r="BP206" s="76"/>
      <c r="BQ206" s="76"/>
      <c r="BR206" s="76"/>
      <c r="BS206" s="76"/>
      <c r="BT206" s="76"/>
      <c r="BU206" s="76"/>
      <c r="BV206" s="76"/>
      <c r="BW206" s="76"/>
      <c r="BX206" s="76"/>
      <c r="BY206" s="76"/>
      <c r="BZ206" s="76"/>
      <c r="CA206" s="76"/>
      <c r="CB206" s="76"/>
      <c r="CC206" s="76"/>
      <c r="CD206" s="76"/>
      <c r="CE206" s="76"/>
      <c r="CF206" s="76"/>
      <c r="CG206" s="76"/>
      <c r="CH206" s="76"/>
      <c r="CI206" s="76"/>
      <c r="CJ206" s="76"/>
      <c r="CK206" s="76"/>
      <c r="CL206" s="76"/>
      <c r="CM206" s="76"/>
      <c r="CN206" s="76"/>
      <c r="CO206" s="76"/>
      <c r="CP206" s="76"/>
      <c r="CQ206" s="76"/>
      <c r="CR206" s="76"/>
      <c r="CS206" s="76"/>
      <c r="CT206" s="76"/>
      <c r="CU206" s="76"/>
      <c r="CV206" s="76"/>
      <c r="CW206" s="76"/>
      <c r="CX206" s="76"/>
      <c r="CY206" s="76"/>
      <c r="CZ206" s="76"/>
      <c r="DA206" s="76"/>
      <c r="DB206" s="76"/>
      <c r="DC206" s="76"/>
      <c r="DD206" s="76"/>
      <c r="DE206" s="76"/>
      <c r="DF206" s="76"/>
      <c r="DG206" s="76"/>
      <c r="DH206" s="76"/>
      <c r="DI206" s="76"/>
      <c r="DJ206" s="76"/>
      <c r="DK206" s="76"/>
      <c r="DL206" s="76"/>
      <c r="DM206" s="76"/>
      <c r="DN206" s="76"/>
      <c r="DO206" s="76"/>
      <c r="DP206" s="76"/>
      <c r="DQ206" s="76"/>
      <c r="DR206" s="76"/>
      <c r="DS206" s="76"/>
      <c r="DT206" s="76"/>
      <c r="DU206" s="76"/>
      <c r="DV206" s="76"/>
      <c r="DW206" s="76"/>
      <c r="DX206" s="76"/>
      <c r="DY206" s="76"/>
      <c r="DZ206" s="76"/>
      <c r="EA206" s="76"/>
      <c r="EB206" s="76"/>
      <c r="EC206" s="76"/>
      <c r="ED206" s="76"/>
      <c r="EE206" s="76"/>
      <c r="EF206" s="76"/>
      <c r="EG206" s="76"/>
      <c r="EH206" s="76"/>
      <c r="EI206" s="76"/>
      <c r="EJ206" s="76"/>
      <c r="EK206" s="76"/>
      <c r="EL206" s="76"/>
      <c r="EM206" s="76"/>
      <c r="EN206" s="76"/>
      <c r="EO206" s="76"/>
      <c r="EP206" s="76"/>
      <c r="EQ206" s="76"/>
      <c r="ER206" s="76"/>
      <c r="ES206" s="76"/>
      <c r="ET206" s="76"/>
      <c r="EU206" s="76"/>
      <c r="EV206" s="76"/>
      <c r="EW206" s="76"/>
      <c r="EX206" s="76"/>
      <c r="EY206" s="76"/>
      <c r="EZ206" s="76"/>
      <c r="FA206" s="76"/>
      <c r="FB206" s="76"/>
      <c r="FC206" s="76"/>
      <c r="FD206" s="76"/>
      <c r="FE206" s="76"/>
      <c r="FF206" s="76"/>
      <c r="FG206" s="76"/>
      <c r="FH206" s="76"/>
      <c r="FI206" s="76"/>
      <c r="FJ206" s="76"/>
      <c r="FK206" s="76"/>
      <c r="FL206" s="76"/>
      <c r="FM206" s="76"/>
      <c r="FN206" s="76"/>
      <c r="FO206" s="76"/>
      <c r="FP206" s="76"/>
      <c r="FQ206" s="76"/>
      <c r="FR206" s="76"/>
      <c r="FS206" s="76"/>
      <c r="FT206" s="76"/>
      <c r="FU206" s="76"/>
      <c r="FV206" s="76"/>
      <c r="FW206" s="76"/>
      <c r="FX206" s="76"/>
      <c r="FY206" s="76"/>
      <c r="FZ206" s="76"/>
      <c r="GA206" s="76"/>
      <c r="GB206" s="76"/>
      <c r="GC206" s="76"/>
      <c r="GD206" s="76"/>
      <c r="GE206" s="76"/>
      <c r="GF206" s="76"/>
      <c r="GG206" s="76"/>
      <c r="GH206" s="76"/>
      <c r="GI206" s="76"/>
      <c r="GJ206" s="76"/>
      <c r="GK206" s="76"/>
      <c r="GL206" s="76"/>
      <c r="GM206" s="76"/>
      <c r="GN206" s="76"/>
      <c r="GO206" s="76"/>
      <c r="GP206" s="76"/>
      <c r="GQ206" s="76"/>
      <c r="GR206" s="76"/>
      <c r="GS206" s="76"/>
      <c r="GT206" s="76"/>
      <c r="GU206" s="76"/>
      <c r="GV206" s="76"/>
      <c r="GW206" s="76"/>
      <c r="GX206" s="76"/>
      <c r="GY206" s="76"/>
      <c r="GZ206" s="76"/>
      <c r="HA206" s="76"/>
      <c r="HB206" s="76"/>
      <c r="HC206" s="76"/>
      <c r="HD206" s="76"/>
      <c r="HE206" s="76"/>
      <c r="HF206" s="76"/>
      <c r="HG206" s="76"/>
      <c r="HH206" s="76"/>
      <c r="HI206" s="76"/>
      <c r="HJ206" s="76"/>
      <c r="HK206" s="76"/>
      <c r="HL206" s="76"/>
      <c r="HM206" s="76"/>
      <c r="HN206" s="76"/>
      <c r="HO206" s="76"/>
      <c r="HP206" s="76"/>
      <c r="HQ206" s="76"/>
      <c r="HR206" s="76"/>
      <c r="HS206" s="76"/>
      <c r="HT206" s="76"/>
      <c r="HU206" s="76"/>
      <c r="HV206" s="76"/>
      <c r="HW206" s="76"/>
      <c r="HX206" s="76"/>
      <c r="HY206" s="76"/>
      <c r="HZ206" s="76"/>
      <c r="IA206" s="76"/>
      <c r="IB206" s="76"/>
      <c r="IC206" s="76"/>
      <c r="ID206" s="76"/>
      <c r="IE206" s="76"/>
      <c r="IF206" s="76"/>
      <c r="IG206" s="76"/>
      <c r="IH206" s="76"/>
      <c r="II206" s="76"/>
      <c r="IJ206" s="76"/>
      <c r="IK206" s="76"/>
      <c r="IL206" s="76"/>
      <c r="IM206" s="76"/>
      <c r="IN206" s="76"/>
      <c r="IO206" s="76"/>
      <c r="IP206" s="76"/>
      <c r="IQ206" s="76"/>
      <c r="IR206" s="76"/>
      <c r="IS206" s="76"/>
      <c r="IT206" s="76"/>
      <c r="IU206" s="76"/>
      <c r="IV206" s="76"/>
      <c r="IW206" s="76"/>
      <c r="IX206" s="76"/>
      <c r="IY206" s="76"/>
      <c r="IZ206" s="76"/>
      <c r="JA206" s="76"/>
      <c r="JB206" s="76"/>
      <c r="JC206" s="76"/>
      <c r="JD206" s="76"/>
      <c r="JE206" s="76"/>
      <c r="JF206" s="76"/>
      <c r="JG206" s="76"/>
      <c r="JH206" s="76"/>
      <c r="JI206" s="76"/>
      <c r="JJ206" s="76"/>
      <c r="JK206" s="76"/>
      <c r="JL206" s="76"/>
      <c r="JM206" s="76"/>
      <c r="JN206" s="76"/>
      <c r="JO206" s="76"/>
      <c r="JP206" s="76"/>
      <c r="JQ206" s="76"/>
      <c r="JR206" s="76"/>
      <c r="JS206" s="76"/>
      <c r="JT206" s="76"/>
      <c r="JU206" s="76"/>
      <c r="JV206" s="76"/>
      <c r="JW206" s="76"/>
      <c r="JX206" s="76"/>
      <c r="JY206" s="76"/>
      <c r="JZ206" s="76"/>
      <c r="KA206" s="76"/>
      <c r="KB206" s="76"/>
      <c r="KC206" s="76"/>
      <c r="KD206" s="76"/>
      <c r="KE206" s="76"/>
      <c r="KF206" s="76"/>
      <c r="KG206" s="76"/>
      <c r="KH206" s="76"/>
      <c r="KI206" s="76"/>
      <c r="KJ206" s="76"/>
      <c r="KK206" s="76"/>
      <c r="KL206" s="76"/>
      <c r="KM206" s="76"/>
      <c r="KN206" s="76"/>
      <c r="KO206" s="76"/>
      <c r="KP206" s="76"/>
      <c r="KQ206" s="76"/>
      <c r="KR206" s="76"/>
      <c r="KS206" s="76"/>
      <c r="KT206" s="76"/>
      <c r="KU206" s="76"/>
      <c r="KV206" s="76"/>
      <c r="KW206" s="76"/>
      <c r="KX206" s="76"/>
      <c r="KY206" s="76"/>
      <c r="KZ206" s="76"/>
      <c r="LA206" s="76"/>
      <c r="LB206" s="76"/>
      <c r="LC206" s="76"/>
      <c r="LD206" s="76"/>
      <c r="LE206" s="76"/>
      <c r="LF206" s="76"/>
      <c r="LG206" s="76"/>
      <c r="LH206" s="76"/>
      <c r="LI206" s="76"/>
      <c r="LJ206" s="76"/>
      <c r="LK206" s="76"/>
      <c r="LL206" s="76"/>
      <c r="LM206" s="76"/>
      <c r="LN206" s="76"/>
      <c r="LO206" s="76"/>
      <c r="LP206" s="76"/>
      <c r="LQ206" s="76"/>
      <c r="LR206" s="76"/>
      <c r="LS206" s="76"/>
      <c r="LT206" s="76"/>
      <c r="LU206" s="76"/>
      <c r="LV206" s="76"/>
      <c r="LW206" s="76"/>
      <c r="LX206" s="76"/>
      <c r="LY206" s="76"/>
      <c r="LZ206" s="76"/>
      <c r="MA206" s="76"/>
      <c r="MB206" s="76"/>
      <c r="MC206" s="76"/>
      <c r="MD206" s="76"/>
      <c r="ME206" s="76"/>
      <c r="MF206" s="76"/>
      <c r="MG206" s="76"/>
      <c r="MH206" s="76"/>
      <c r="MI206" s="76"/>
      <c r="MJ206" s="76"/>
      <c r="MK206" s="76"/>
      <c r="ML206" s="76"/>
      <c r="MM206" s="76"/>
      <c r="MN206" s="76"/>
      <c r="MO206" s="76"/>
      <c r="MP206" s="76"/>
      <c r="MQ206" s="76"/>
      <c r="MR206" s="76"/>
      <c r="MS206" s="76"/>
      <c r="MT206" s="76"/>
      <c r="MU206" s="76"/>
      <c r="MV206" s="76"/>
      <c r="MW206" s="76"/>
      <c r="MX206" s="76"/>
      <c r="MY206" s="76"/>
      <c r="MZ206" s="76"/>
      <c r="NA206" s="76"/>
      <c r="NB206" s="76"/>
      <c r="NC206" s="76"/>
      <c r="ND206" s="76"/>
      <c r="NE206" s="76"/>
      <c r="NF206" s="76"/>
      <c r="NG206" s="76"/>
      <c r="NH206" s="76"/>
      <c r="NI206" s="76"/>
      <c r="NJ206" s="76"/>
      <c r="NK206" s="76"/>
      <c r="NL206" s="76"/>
      <c r="NM206" s="76"/>
      <c r="NN206" s="76"/>
      <c r="NO206" s="76"/>
      <c r="NP206" s="76"/>
      <c r="NQ206" s="76"/>
      <c r="NR206" s="76"/>
      <c r="NS206" s="76"/>
      <c r="NT206" s="76"/>
      <c r="NU206" s="76"/>
      <c r="NV206" s="76"/>
      <c r="NW206" s="76"/>
      <c r="NX206" s="76"/>
      <c r="NY206" s="76"/>
      <c r="NZ206" s="76"/>
      <c r="OA206" s="76"/>
      <c r="OB206" s="76"/>
      <c r="OC206" s="76"/>
      <c r="OD206" s="76"/>
      <c r="OE206" s="76"/>
      <c r="OF206" s="76"/>
      <c r="OG206" s="76"/>
      <c r="OH206" s="76"/>
      <c r="OI206" s="76"/>
      <c r="OJ206" s="76"/>
      <c r="OK206" s="76"/>
      <c r="OL206" s="76"/>
      <c r="OM206" s="76"/>
      <c r="ON206" s="76"/>
      <c r="OO206" s="76"/>
      <c r="OP206" s="76"/>
      <c r="OQ206" s="76"/>
      <c r="OR206" s="76"/>
      <c r="OS206" s="76"/>
      <c r="OT206" s="76"/>
      <c r="OU206" s="76"/>
      <c r="OV206" s="76"/>
      <c r="OW206" s="76"/>
      <c r="OX206" s="76"/>
      <c r="OY206" s="76"/>
      <c r="OZ206" s="76"/>
      <c r="PA206" s="76"/>
      <c r="PB206" s="76"/>
      <c r="PC206" s="76"/>
      <c r="PD206" s="76"/>
      <c r="PE206" s="76"/>
      <c r="PF206" s="76"/>
      <c r="PG206" s="76"/>
      <c r="PH206" s="76"/>
      <c r="PI206" s="76"/>
      <c r="PJ206" s="76"/>
      <c r="PK206" s="76"/>
      <c r="PL206" s="76"/>
      <c r="PM206" s="76"/>
      <c r="PN206" s="76"/>
      <c r="PO206" s="76"/>
      <c r="PP206" s="76"/>
      <c r="PQ206" s="76"/>
      <c r="PR206" s="76"/>
      <c r="PS206" s="76"/>
      <c r="PT206" s="76"/>
      <c r="PU206" s="76"/>
      <c r="PV206" s="76"/>
      <c r="PW206" s="76"/>
      <c r="PX206" s="76"/>
      <c r="PY206" s="76"/>
      <c r="PZ206" s="76"/>
      <c r="QA206" s="76"/>
      <c r="QB206" s="76"/>
      <c r="QC206" s="76"/>
      <c r="QD206" s="76"/>
      <c r="QE206" s="76"/>
      <c r="QF206" s="76"/>
      <c r="QG206" s="76"/>
      <c r="QH206" s="76"/>
      <c r="QI206" s="76"/>
      <c r="QJ206" s="76"/>
      <c r="QK206" s="76"/>
      <c r="QL206" s="76"/>
      <c r="QM206" s="76"/>
      <c r="QN206" s="76"/>
      <c r="QO206" s="76"/>
      <c r="QP206" s="76"/>
      <c r="QQ206" s="76"/>
      <c r="QR206" s="76"/>
      <c r="QS206" s="76"/>
      <c r="QT206" s="76"/>
      <c r="QU206" s="76"/>
      <c r="QV206" s="76"/>
      <c r="QW206" s="76"/>
      <c r="QX206" s="76"/>
      <c r="QY206" s="76"/>
      <c r="QZ206" s="76"/>
      <c r="RA206" s="76"/>
      <c r="RB206" s="76"/>
      <c r="RC206" s="76"/>
      <c r="RD206" s="76"/>
      <c r="RE206" s="76"/>
      <c r="RF206" s="76"/>
      <c r="RG206" s="76"/>
      <c r="RH206" s="76"/>
      <c r="RI206" s="76"/>
      <c r="RJ206" s="76"/>
      <c r="RK206" s="76"/>
      <c r="RL206" s="76"/>
      <c r="RM206" s="76"/>
      <c r="RN206" s="76"/>
      <c r="RO206" s="76"/>
      <c r="RP206" s="76"/>
      <c r="RQ206" s="76"/>
      <c r="RR206" s="76"/>
      <c r="RS206" s="76"/>
      <c r="RT206" s="76"/>
      <c r="RU206" s="76"/>
      <c r="RV206" s="76"/>
      <c r="RW206" s="76"/>
      <c r="RX206" s="76"/>
      <c r="RY206" s="76"/>
      <c r="RZ206" s="76"/>
      <c r="SA206" s="76"/>
      <c r="SB206" s="76"/>
      <c r="SC206" s="76"/>
      <c r="SD206" s="76"/>
      <c r="SE206" s="76"/>
      <c r="SF206" s="76"/>
      <c r="SG206" s="76"/>
      <c r="SH206" s="76"/>
      <c r="SI206" s="76"/>
      <c r="SJ206" s="76"/>
      <c r="SK206" s="76"/>
      <c r="SL206" s="76"/>
      <c r="SM206" s="76"/>
      <c r="SN206" s="76"/>
      <c r="SO206" s="76"/>
      <c r="SP206" s="76"/>
      <c r="SQ206" s="76"/>
      <c r="SR206" s="76"/>
      <c r="SS206" s="76"/>
      <c r="ST206" s="76"/>
      <c r="SU206" s="76"/>
      <c r="SV206" s="76"/>
      <c r="SW206" s="76"/>
      <c r="SX206" s="76"/>
      <c r="SY206" s="76"/>
      <c r="SZ206" s="76"/>
      <c r="TA206" s="76"/>
      <c r="TB206" s="76"/>
      <c r="TC206" s="76"/>
      <c r="TD206" s="76"/>
      <c r="TE206" s="76"/>
      <c r="TF206" s="76"/>
      <c r="TG206" s="76"/>
      <c r="TH206" s="76"/>
      <c r="TI206" s="76"/>
      <c r="TJ206" s="76"/>
      <c r="TK206" s="76"/>
      <c r="TL206" s="76"/>
      <c r="TM206" s="76"/>
      <c r="TN206" s="76"/>
      <c r="TO206" s="76"/>
      <c r="TP206" s="76"/>
      <c r="TQ206" s="76"/>
      <c r="TR206" s="76"/>
      <c r="TS206" s="76"/>
      <c r="TT206" s="76"/>
      <c r="TU206" s="76"/>
      <c r="TV206" s="76"/>
      <c r="TW206" s="76"/>
      <c r="TX206" s="76"/>
      <c r="TY206" s="76"/>
      <c r="TZ206" s="76"/>
      <c r="UA206" s="76"/>
      <c r="UB206" s="76"/>
      <c r="UC206" s="76"/>
      <c r="UD206" s="76"/>
      <c r="UE206" s="76"/>
      <c r="UF206" s="76"/>
      <c r="UG206" s="76"/>
      <c r="UH206" s="76"/>
      <c r="UI206" s="76"/>
      <c r="UJ206" s="76"/>
      <c r="UK206" s="76"/>
      <c r="UL206" s="76"/>
      <c r="UM206" s="76"/>
      <c r="UN206" s="76"/>
      <c r="UO206" s="76"/>
      <c r="UP206" s="76"/>
      <c r="UQ206" s="76"/>
      <c r="UR206" s="76"/>
      <c r="US206" s="76"/>
      <c r="UT206" s="76"/>
      <c r="UU206" s="76"/>
      <c r="UV206" s="76"/>
      <c r="UW206" s="76"/>
      <c r="UX206" s="76"/>
      <c r="UY206" s="76"/>
      <c r="UZ206" s="76"/>
      <c r="VA206" s="76"/>
      <c r="VB206" s="76"/>
      <c r="VC206" s="76"/>
      <c r="VD206" s="76"/>
      <c r="VE206" s="76"/>
      <c r="VF206" s="76"/>
      <c r="VG206" s="76"/>
      <c r="VH206" s="76"/>
      <c r="VI206" s="76"/>
      <c r="VJ206" s="76"/>
      <c r="VK206" s="76"/>
      <c r="VL206" s="76"/>
      <c r="VM206" s="76"/>
      <c r="VN206" s="76"/>
      <c r="VO206" s="76"/>
      <c r="VP206" s="76"/>
      <c r="VQ206" s="76"/>
      <c r="VR206" s="76"/>
      <c r="VS206" s="76"/>
      <c r="VT206" s="76"/>
      <c r="VU206" s="76"/>
      <c r="VV206" s="76"/>
      <c r="VW206" s="76"/>
      <c r="VX206" s="76"/>
      <c r="VY206" s="76"/>
      <c r="VZ206" s="76"/>
      <c r="WA206" s="76"/>
      <c r="WB206" s="76"/>
      <c r="WC206" s="76"/>
      <c r="WD206" s="76"/>
      <c r="WE206" s="76"/>
      <c r="WF206" s="76"/>
      <c r="WG206" s="76"/>
      <c r="WH206" s="76"/>
      <c r="WI206" s="76"/>
      <c r="WJ206" s="76"/>
      <c r="WK206" s="76"/>
      <c r="WL206" s="76"/>
      <c r="WM206" s="76"/>
      <c r="WN206" s="76"/>
      <c r="WO206" s="76"/>
      <c r="WP206" s="76"/>
      <c r="WQ206" s="76"/>
      <c r="WR206" s="76"/>
      <c r="WS206" s="76"/>
      <c r="WT206" s="76"/>
      <c r="WU206" s="76"/>
      <c r="WV206" s="76"/>
      <c r="WW206" s="76"/>
      <c r="WX206" s="76"/>
      <c r="WY206" s="76"/>
      <c r="WZ206" s="76"/>
      <c r="XA206" s="76"/>
      <c r="XB206" s="76"/>
      <c r="XC206" s="76"/>
      <c r="XD206" s="76"/>
      <c r="XE206" s="76"/>
      <c r="XF206" s="76"/>
      <c r="XG206" s="76"/>
      <c r="XH206" s="76"/>
      <c r="XI206" s="76"/>
      <c r="XJ206" s="76"/>
      <c r="XK206" s="76"/>
      <c r="XL206" s="76"/>
      <c r="XM206" s="76"/>
      <c r="XN206" s="76"/>
      <c r="XO206" s="76"/>
      <c r="XP206" s="76"/>
      <c r="XQ206" s="76"/>
      <c r="XR206" s="76"/>
      <c r="XS206" s="76"/>
      <c r="XT206" s="76"/>
      <c r="XU206" s="76"/>
      <c r="XV206" s="76"/>
      <c r="XW206" s="76"/>
      <c r="XX206" s="76"/>
      <c r="XY206" s="76"/>
      <c r="XZ206" s="76"/>
      <c r="YA206" s="76"/>
      <c r="YB206" s="76"/>
      <c r="YC206" s="76"/>
      <c r="YD206" s="76"/>
      <c r="YE206" s="76"/>
      <c r="YF206" s="76"/>
      <c r="YG206" s="76"/>
      <c r="YH206" s="76"/>
      <c r="YI206" s="76"/>
      <c r="YJ206" s="76"/>
      <c r="YK206" s="76"/>
      <c r="YL206" s="76"/>
      <c r="YM206" s="76"/>
      <c r="YN206" s="76"/>
      <c r="YO206" s="76"/>
      <c r="YP206" s="76"/>
      <c r="YQ206" s="76"/>
      <c r="YR206" s="76"/>
      <c r="YS206" s="76"/>
      <c r="YT206" s="76"/>
      <c r="YU206" s="76"/>
      <c r="YV206" s="76"/>
      <c r="YW206" s="76"/>
      <c r="YX206" s="76"/>
      <c r="YY206" s="76"/>
      <c r="YZ206" s="76"/>
      <c r="ZA206" s="76"/>
      <c r="ZB206" s="76"/>
      <c r="ZC206" s="76"/>
      <c r="ZD206" s="76"/>
      <c r="ZE206" s="76"/>
      <c r="ZF206" s="76"/>
      <c r="ZG206" s="76"/>
      <c r="ZH206" s="76"/>
      <c r="ZI206" s="76"/>
      <c r="ZJ206" s="76"/>
      <c r="ZK206" s="76"/>
      <c r="ZL206" s="76"/>
      <c r="ZM206" s="76"/>
      <c r="ZN206" s="76"/>
      <c r="ZO206" s="76"/>
      <c r="ZP206" s="76"/>
      <c r="ZQ206" s="76"/>
      <c r="ZR206" s="76"/>
      <c r="ZS206" s="76"/>
      <c r="ZT206" s="76"/>
      <c r="ZU206" s="76"/>
      <c r="ZV206" s="76"/>
      <c r="ZW206" s="76"/>
      <c r="ZX206" s="76"/>
      <c r="ZY206" s="76"/>
      <c r="ZZ206" s="76"/>
      <c r="AAA206" s="76"/>
      <c r="AAB206" s="76"/>
      <c r="AAC206" s="76"/>
      <c r="AAD206" s="76"/>
      <c r="AAE206" s="76"/>
      <c r="AAF206" s="76"/>
      <c r="AAG206" s="76"/>
      <c r="AAH206" s="76"/>
      <c r="AAI206" s="76"/>
      <c r="AAJ206" s="76"/>
      <c r="AAK206" s="76"/>
      <c r="AAL206" s="76"/>
      <c r="AAM206" s="76"/>
      <c r="AAN206" s="76"/>
      <c r="AAO206" s="76"/>
      <c r="AAP206" s="76"/>
      <c r="AAQ206" s="76"/>
      <c r="AAR206" s="76"/>
      <c r="AAS206" s="76"/>
      <c r="AAT206" s="76"/>
      <c r="AAU206" s="76"/>
      <c r="AAV206" s="76"/>
      <c r="AAW206" s="76"/>
      <c r="AAX206" s="76"/>
      <c r="AAY206" s="76"/>
      <c r="AAZ206" s="76"/>
      <c r="ABA206" s="76"/>
      <c r="ABB206" s="76"/>
      <c r="ABC206" s="76"/>
      <c r="ABD206" s="76"/>
      <c r="ABE206" s="76"/>
      <c r="ABF206" s="76"/>
      <c r="ABG206" s="76"/>
      <c r="ABH206" s="76"/>
      <c r="ABI206" s="76"/>
      <c r="ABJ206" s="76"/>
      <c r="ABK206" s="76"/>
      <c r="ABL206" s="76"/>
      <c r="ABM206" s="76"/>
      <c r="ABN206" s="76"/>
      <c r="ABO206" s="76"/>
      <c r="ABP206" s="76"/>
      <c r="ABQ206" s="76"/>
      <c r="ABR206" s="76"/>
      <c r="ABS206" s="76"/>
      <c r="ABT206" s="76"/>
      <c r="ABU206" s="76"/>
      <c r="ABV206" s="76"/>
      <c r="ABW206" s="76"/>
      <c r="ABX206" s="76"/>
      <c r="ABY206" s="76"/>
      <c r="ABZ206" s="76"/>
      <c r="ACA206" s="76"/>
      <c r="ACB206" s="76"/>
      <c r="ACC206" s="76"/>
      <c r="ACD206" s="76"/>
      <c r="ACE206" s="76"/>
      <c r="ACF206" s="76"/>
      <c r="ACG206" s="76"/>
      <c r="ACH206" s="76"/>
      <c r="ACI206" s="76"/>
      <c r="ACJ206" s="76"/>
      <c r="ACK206" s="76"/>
      <c r="ACL206" s="76"/>
      <c r="ACM206" s="76"/>
      <c r="ACN206" s="76"/>
      <c r="ACO206" s="76"/>
      <c r="ACP206" s="76"/>
      <c r="ACQ206" s="76"/>
      <c r="ACR206" s="76"/>
      <c r="ACS206" s="76"/>
      <c r="ACT206" s="76"/>
      <c r="ACU206" s="76"/>
      <c r="ACV206" s="76"/>
      <c r="ACW206" s="76"/>
      <c r="ACX206" s="76"/>
      <c r="ACY206" s="76"/>
      <c r="ACZ206" s="76"/>
      <c r="ADA206" s="76"/>
      <c r="ADB206" s="76"/>
      <c r="ADC206" s="76"/>
      <c r="ADD206" s="76"/>
      <c r="ADE206" s="76"/>
      <c r="ADF206" s="76"/>
      <c r="ADG206" s="76"/>
      <c r="ADH206" s="76"/>
      <c r="ADI206" s="76"/>
      <c r="ADJ206" s="76"/>
      <c r="ADK206" s="76"/>
      <c r="ADL206" s="76"/>
      <c r="ADM206" s="76"/>
      <c r="ADN206" s="76"/>
      <c r="ADO206" s="76"/>
      <c r="ADP206" s="76"/>
      <c r="ADQ206" s="76"/>
      <c r="ADR206" s="76"/>
      <c r="ADS206" s="76"/>
      <c r="ADT206" s="76"/>
      <c r="ADU206" s="76"/>
      <c r="ADV206" s="76"/>
      <c r="ADW206" s="76"/>
      <c r="ADX206" s="76"/>
      <c r="ADY206" s="76"/>
      <c r="ADZ206" s="76"/>
      <c r="AEA206" s="76"/>
      <c r="AEB206" s="76"/>
      <c r="AEC206" s="76"/>
      <c r="AED206" s="76"/>
      <c r="AEE206" s="76"/>
      <c r="AEF206" s="76"/>
      <c r="AEG206" s="76"/>
      <c r="AEH206" s="76"/>
      <c r="AEI206" s="76"/>
      <c r="AEJ206" s="76"/>
      <c r="AEK206" s="76"/>
      <c r="AEL206" s="76"/>
      <c r="AEM206" s="76"/>
      <c r="AEN206" s="76"/>
      <c r="AEO206" s="76"/>
      <c r="AEP206" s="76"/>
      <c r="AEQ206" s="76"/>
      <c r="AER206" s="76"/>
      <c r="AES206" s="76"/>
      <c r="AET206" s="76"/>
      <c r="AEU206" s="76"/>
      <c r="AEV206" s="76"/>
      <c r="AEW206" s="76"/>
      <c r="AEX206" s="76"/>
      <c r="AEY206" s="76"/>
      <c r="AEZ206" s="76"/>
      <c r="AFA206" s="76"/>
      <c r="AFB206" s="76"/>
      <c r="AFC206" s="76"/>
      <c r="AFD206" s="76"/>
      <c r="AFE206" s="76"/>
      <c r="AFF206" s="76"/>
      <c r="AFG206" s="76"/>
      <c r="AFH206" s="76"/>
      <c r="AFI206" s="76"/>
      <c r="AFJ206" s="76"/>
      <c r="AFK206" s="76"/>
      <c r="AFL206" s="76"/>
      <c r="AFM206" s="76"/>
      <c r="AFN206" s="76"/>
      <c r="AFO206" s="76"/>
      <c r="AFP206" s="76"/>
      <c r="AFQ206" s="76"/>
      <c r="AFR206" s="76"/>
      <c r="AFS206" s="76"/>
      <c r="AFT206" s="76"/>
      <c r="AFU206" s="76"/>
      <c r="AFV206" s="76"/>
      <c r="AFW206" s="76"/>
      <c r="AFX206" s="76"/>
      <c r="AFY206" s="76"/>
      <c r="AFZ206" s="76"/>
      <c r="AGA206" s="76"/>
      <c r="AGB206" s="76"/>
      <c r="AGC206" s="76"/>
      <c r="AGD206" s="76"/>
      <c r="AGE206" s="76"/>
      <c r="AGF206" s="76"/>
      <c r="AGG206" s="76"/>
      <c r="AGH206" s="76"/>
      <c r="AGI206" s="76"/>
      <c r="AGJ206" s="76"/>
      <c r="AGK206" s="76"/>
      <c r="AGL206" s="76"/>
      <c r="AGM206" s="76"/>
      <c r="AGN206" s="76"/>
      <c r="AGO206" s="76"/>
      <c r="AGP206" s="76"/>
      <c r="AGQ206" s="76"/>
      <c r="AGR206" s="76"/>
      <c r="AGS206" s="76"/>
      <c r="AGT206" s="76"/>
      <c r="AGU206" s="76"/>
      <c r="AGV206" s="76"/>
      <c r="AGW206" s="76"/>
      <c r="AGX206" s="76"/>
      <c r="AGY206" s="76"/>
      <c r="AGZ206" s="76"/>
      <c r="AHA206" s="76"/>
      <c r="AHB206" s="76"/>
      <c r="AHC206" s="76"/>
      <c r="AHD206" s="76"/>
      <c r="AHE206" s="76"/>
      <c r="AHF206" s="76"/>
      <c r="AHG206" s="76"/>
      <c r="AHH206" s="76"/>
      <c r="AHI206" s="76"/>
      <c r="AHJ206" s="76"/>
      <c r="AHK206" s="76"/>
      <c r="AHL206" s="76"/>
      <c r="AHM206" s="76"/>
      <c r="AHN206" s="76"/>
      <c r="AHO206" s="76"/>
      <c r="AHP206" s="76"/>
      <c r="AHQ206" s="76"/>
      <c r="AHR206" s="76"/>
      <c r="AHS206" s="76"/>
      <c r="AHT206" s="76"/>
      <c r="AHU206" s="76"/>
      <c r="AHV206" s="76"/>
      <c r="AHW206" s="76"/>
      <c r="AHX206" s="76"/>
      <c r="AHY206" s="76"/>
      <c r="AHZ206" s="76"/>
      <c r="AIA206" s="76"/>
      <c r="AIB206" s="76"/>
      <c r="AIC206" s="76"/>
      <c r="AID206" s="76"/>
      <c r="AIE206" s="76"/>
      <c r="AIF206" s="76"/>
      <c r="AIG206" s="76"/>
      <c r="AIH206" s="76"/>
      <c r="AII206" s="76"/>
      <c r="AIJ206" s="76"/>
      <c r="AIK206" s="76"/>
      <c r="AIL206" s="76"/>
      <c r="AIM206" s="76"/>
      <c r="AIN206" s="76"/>
      <c r="AIO206" s="76"/>
      <c r="AIP206" s="76"/>
      <c r="AIQ206" s="76"/>
      <c r="AIR206" s="76"/>
      <c r="AIS206" s="76"/>
      <c r="AIT206" s="76"/>
      <c r="AIU206" s="76"/>
      <c r="AIV206" s="76"/>
      <c r="AIW206" s="76"/>
      <c r="AIX206" s="76"/>
      <c r="AIY206" s="76"/>
      <c r="AIZ206" s="76"/>
      <c r="AJA206" s="76"/>
      <c r="AJB206" s="76"/>
      <c r="AJC206" s="76"/>
      <c r="AJD206" s="76"/>
      <c r="AJE206" s="76"/>
      <c r="AJF206" s="76"/>
      <c r="AJG206" s="76"/>
      <c r="AJH206" s="76"/>
      <c r="AJI206" s="76"/>
      <c r="AJJ206" s="76"/>
      <c r="AJK206" s="76"/>
      <c r="AJL206" s="76"/>
      <c r="AJM206" s="76"/>
      <c r="AJN206" s="76"/>
      <c r="AJO206" s="76"/>
      <c r="AJP206" s="76"/>
      <c r="AJQ206" s="76"/>
      <c r="AJR206" s="76"/>
      <c r="AJS206" s="76"/>
      <c r="AJT206" s="76"/>
      <c r="AJU206" s="76"/>
      <c r="AJV206" s="76"/>
      <c r="AJW206" s="76"/>
      <c r="AJX206" s="76"/>
      <c r="AJY206" s="76"/>
      <c r="AJZ206" s="76"/>
      <c r="AKA206" s="76"/>
      <c r="AKB206" s="76"/>
      <c r="AKC206" s="76"/>
      <c r="AKD206" s="76"/>
      <c r="AKE206" s="76"/>
      <c r="AKF206" s="76"/>
      <c r="AKG206" s="76"/>
      <c r="AKH206" s="76"/>
      <c r="AKI206" s="76"/>
      <c r="AKJ206" s="76"/>
      <c r="AKK206" s="76"/>
      <c r="AKL206" s="76"/>
      <c r="AKM206" s="76"/>
      <c r="AKN206" s="76"/>
      <c r="AKO206" s="76"/>
      <c r="AKP206" s="76"/>
      <c r="AKQ206" s="76"/>
      <c r="AKR206" s="76"/>
      <c r="AKS206" s="76"/>
      <c r="AKT206" s="76"/>
      <c r="AKU206" s="76"/>
      <c r="AKV206" s="76"/>
      <c r="AKW206" s="76"/>
      <c r="AKX206" s="76"/>
      <c r="AKY206" s="76"/>
      <c r="AKZ206" s="76"/>
      <c r="ALA206" s="76"/>
      <c r="ALB206" s="76"/>
      <c r="ALC206" s="76"/>
      <c r="ALD206" s="76"/>
      <c r="ALE206" s="76"/>
      <c r="ALF206" s="76"/>
      <c r="ALG206" s="76"/>
      <c r="ALH206" s="76"/>
      <c r="ALI206" s="76"/>
      <c r="ALJ206" s="76"/>
      <c r="ALK206" s="76"/>
      <c r="ALL206" s="76"/>
      <c r="ALM206" s="76"/>
      <c r="ALN206" s="76"/>
      <c r="ALO206" s="76"/>
      <c r="ALP206" s="76"/>
      <c r="ALQ206" s="76"/>
      <c r="ALR206" s="76"/>
      <c r="ALS206" s="76"/>
      <c r="ALT206" s="76"/>
      <c r="ALU206" s="76"/>
      <c r="ALV206" s="76"/>
      <c r="ALW206" s="76"/>
      <c r="ALX206" s="76"/>
      <c r="ALY206" s="76"/>
      <c r="ALZ206" s="76"/>
      <c r="AMA206" s="76"/>
      <c r="AMB206" s="76"/>
      <c r="AMC206" s="76"/>
      <c r="AMD206" s="76"/>
      <c r="AME206" s="76"/>
    </row>
    <row r="207" spans="1:1019" s="80" customFormat="1" ht="16.5" customHeight="1">
      <c r="A207" s="20" t="s">
        <v>239</v>
      </c>
      <c r="B207" s="21" t="s">
        <v>66</v>
      </c>
      <c r="C207" s="21" t="s">
        <v>102</v>
      </c>
      <c r="D207" s="71" t="s">
        <v>121</v>
      </c>
      <c r="E207" s="22" t="s">
        <v>62</v>
      </c>
      <c r="F207" s="59">
        <v>1234.0239999999999</v>
      </c>
      <c r="G207" s="23">
        <v>87.65</v>
      </c>
      <c r="H207" s="69">
        <f>$J$7</f>
        <v>0.15</v>
      </c>
      <c r="I207" s="23">
        <f>ROUND(((H207+1)*G207),2)</f>
        <v>100.8</v>
      </c>
      <c r="J207" s="23">
        <f>TRUNC((I207*F207),2)</f>
        <v>124389.61</v>
      </c>
      <c r="K207" s="78">
        <f t="shared" si="73"/>
        <v>108162.20359999999</v>
      </c>
      <c r="L207" s="76"/>
      <c r="M207" s="79"/>
      <c r="N207" s="76"/>
      <c r="O207" s="76"/>
      <c r="P207" s="76"/>
      <c r="Q207" s="76"/>
      <c r="R207" s="76"/>
      <c r="S207" s="76"/>
      <c r="T207" s="76"/>
      <c r="U207" s="76"/>
      <c r="V207" s="76"/>
      <c r="W207" s="76"/>
      <c r="X207" s="76"/>
      <c r="Y207" s="76"/>
      <c r="Z207" s="76"/>
      <c r="AA207" s="76"/>
      <c r="AB207" s="76"/>
      <c r="AC207" s="76"/>
      <c r="AD207" s="76"/>
      <c r="AE207" s="76"/>
      <c r="AF207" s="76"/>
      <c r="AG207" s="76"/>
      <c r="AH207" s="76"/>
      <c r="AI207" s="76"/>
      <c r="AJ207" s="76"/>
      <c r="AK207" s="76"/>
      <c r="AL207" s="76"/>
      <c r="AM207" s="76"/>
      <c r="AN207" s="76"/>
      <c r="AO207" s="76"/>
      <c r="AP207" s="76"/>
      <c r="AQ207" s="76"/>
      <c r="AR207" s="76"/>
      <c r="AS207" s="76"/>
      <c r="AT207" s="76"/>
      <c r="AU207" s="76"/>
      <c r="AV207" s="76"/>
      <c r="AW207" s="76"/>
      <c r="AX207" s="76"/>
      <c r="AY207" s="76"/>
      <c r="AZ207" s="76"/>
      <c r="BA207" s="76"/>
      <c r="BB207" s="76"/>
      <c r="BC207" s="76"/>
      <c r="BD207" s="76"/>
      <c r="BE207" s="76"/>
      <c r="BF207" s="76"/>
      <c r="BG207" s="76"/>
      <c r="BH207" s="76"/>
      <c r="BI207" s="76"/>
      <c r="BJ207" s="76"/>
      <c r="BK207" s="76"/>
      <c r="BL207" s="76"/>
      <c r="BM207" s="76"/>
      <c r="BN207" s="76"/>
      <c r="BO207" s="76"/>
      <c r="BP207" s="76"/>
      <c r="BQ207" s="76"/>
      <c r="BR207" s="76"/>
      <c r="BS207" s="76"/>
      <c r="BT207" s="76"/>
      <c r="BU207" s="76"/>
      <c r="BV207" s="76"/>
      <c r="BW207" s="76"/>
      <c r="BX207" s="76"/>
      <c r="BY207" s="76"/>
      <c r="BZ207" s="76"/>
      <c r="CA207" s="76"/>
      <c r="CB207" s="76"/>
      <c r="CC207" s="76"/>
      <c r="CD207" s="76"/>
      <c r="CE207" s="76"/>
      <c r="CF207" s="76"/>
      <c r="CG207" s="76"/>
      <c r="CH207" s="76"/>
      <c r="CI207" s="76"/>
      <c r="CJ207" s="76"/>
      <c r="CK207" s="76"/>
      <c r="CL207" s="76"/>
      <c r="CM207" s="76"/>
      <c r="CN207" s="76"/>
      <c r="CO207" s="76"/>
      <c r="CP207" s="76"/>
      <c r="CQ207" s="76"/>
      <c r="CR207" s="76"/>
      <c r="CS207" s="76"/>
      <c r="CT207" s="76"/>
      <c r="CU207" s="76"/>
      <c r="CV207" s="76"/>
      <c r="CW207" s="76"/>
      <c r="CX207" s="76"/>
      <c r="CY207" s="76"/>
      <c r="CZ207" s="76"/>
      <c r="DA207" s="76"/>
      <c r="DB207" s="76"/>
      <c r="DC207" s="76"/>
      <c r="DD207" s="76"/>
      <c r="DE207" s="76"/>
      <c r="DF207" s="76"/>
      <c r="DG207" s="76"/>
      <c r="DH207" s="76"/>
      <c r="DI207" s="76"/>
      <c r="DJ207" s="76"/>
      <c r="DK207" s="76"/>
      <c r="DL207" s="76"/>
      <c r="DM207" s="76"/>
      <c r="DN207" s="76"/>
      <c r="DO207" s="76"/>
      <c r="DP207" s="76"/>
      <c r="DQ207" s="76"/>
      <c r="DR207" s="76"/>
      <c r="DS207" s="76"/>
      <c r="DT207" s="76"/>
      <c r="DU207" s="76"/>
      <c r="DV207" s="76"/>
      <c r="DW207" s="76"/>
      <c r="DX207" s="76"/>
      <c r="DY207" s="76"/>
      <c r="DZ207" s="76"/>
      <c r="EA207" s="76"/>
      <c r="EB207" s="76"/>
      <c r="EC207" s="76"/>
      <c r="ED207" s="76"/>
      <c r="EE207" s="76"/>
      <c r="EF207" s="76"/>
      <c r="EG207" s="76"/>
      <c r="EH207" s="76"/>
      <c r="EI207" s="76"/>
      <c r="EJ207" s="76"/>
      <c r="EK207" s="76"/>
      <c r="EL207" s="76"/>
      <c r="EM207" s="76"/>
      <c r="EN207" s="76"/>
      <c r="EO207" s="76"/>
      <c r="EP207" s="76"/>
      <c r="EQ207" s="76"/>
      <c r="ER207" s="76"/>
      <c r="ES207" s="76"/>
      <c r="ET207" s="76"/>
      <c r="EU207" s="76"/>
      <c r="EV207" s="76"/>
      <c r="EW207" s="76"/>
      <c r="EX207" s="76"/>
      <c r="EY207" s="76"/>
      <c r="EZ207" s="76"/>
      <c r="FA207" s="76"/>
      <c r="FB207" s="76"/>
      <c r="FC207" s="76"/>
      <c r="FD207" s="76"/>
      <c r="FE207" s="76"/>
      <c r="FF207" s="76"/>
      <c r="FG207" s="76"/>
      <c r="FH207" s="76"/>
      <c r="FI207" s="76"/>
      <c r="FJ207" s="76"/>
      <c r="FK207" s="76"/>
      <c r="FL207" s="76"/>
      <c r="FM207" s="76"/>
      <c r="FN207" s="76"/>
      <c r="FO207" s="76"/>
      <c r="FP207" s="76"/>
      <c r="FQ207" s="76"/>
      <c r="FR207" s="76"/>
      <c r="FS207" s="76"/>
      <c r="FT207" s="76"/>
      <c r="FU207" s="76"/>
      <c r="FV207" s="76"/>
      <c r="FW207" s="76"/>
      <c r="FX207" s="76"/>
      <c r="FY207" s="76"/>
      <c r="FZ207" s="76"/>
      <c r="GA207" s="76"/>
      <c r="GB207" s="76"/>
      <c r="GC207" s="76"/>
      <c r="GD207" s="76"/>
      <c r="GE207" s="76"/>
      <c r="GF207" s="76"/>
      <c r="GG207" s="76"/>
      <c r="GH207" s="76"/>
      <c r="GI207" s="76"/>
      <c r="GJ207" s="76"/>
      <c r="GK207" s="76"/>
      <c r="GL207" s="76"/>
      <c r="GM207" s="76"/>
      <c r="GN207" s="76"/>
      <c r="GO207" s="76"/>
      <c r="GP207" s="76"/>
      <c r="GQ207" s="76"/>
      <c r="GR207" s="76"/>
      <c r="GS207" s="76"/>
      <c r="GT207" s="76"/>
      <c r="GU207" s="76"/>
      <c r="GV207" s="76"/>
      <c r="GW207" s="76"/>
      <c r="GX207" s="76"/>
      <c r="GY207" s="76"/>
      <c r="GZ207" s="76"/>
      <c r="HA207" s="76"/>
      <c r="HB207" s="76"/>
      <c r="HC207" s="76"/>
      <c r="HD207" s="76"/>
      <c r="HE207" s="76"/>
      <c r="HF207" s="76"/>
      <c r="HG207" s="76"/>
      <c r="HH207" s="76"/>
      <c r="HI207" s="76"/>
      <c r="HJ207" s="76"/>
      <c r="HK207" s="76"/>
      <c r="HL207" s="76"/>
      <c r="HM207" s="76"/>
      <c r="HN207" s="76"/>
      <c r="HO207" s="76"/>
      <c r="HP207" s="76"/>
      <c r="HQ207" s="76"/>
      <c r="HR207" s="76"/>
      <c r="HS207" s="76"/>
      <c r="HT207" s="76"/>
      <c r="HU207" s="76"/>
      <c r="HV207" s="76"/>
      <c r="HW207" s="76"/>
      <c r="HX207" s="76"/>
      <c r="HY207" s="76"/>
      <c r="HZ207" s="76"/>
      <c r="IA207" s="76"/>
      <c r="IB207" s="76"/>
      <c r="IC207" s="76"/>
      <c r="ID207" s="76"/>
      <c r="IE207" s="76"/>
      <c r="IF207" s="76"/>
      <c r="IG207" s="76"/>
      <c r="IH207" s="76"/>
      <c r="II207" s="76"/>
      <c r="IJ207" s="76"/>
      <c r="IK207" s="76"/>
      <c r="IL207" s="76"/>
      <c r="IM207" s="76"/>
      <c r="IN207" s="76"/>
      <c r="IO207" s="76"/>
      <c r="IP207" s="76"/>
      <c r="IQ207" s="76"/>
      <c r="IR207" s="76"/>
      <c r="IS207" s="76"/>
      <c r="IT207" s="76"/>
      <c r="IU207" s="76"/>
      <c r="IV207" s="76"/>
      <c r="IW207" s="76"/>
      <c r="IX207" s="76"/>
      <c r="IY207" s="76"/>
      <c r="IZ207" s="76"/>
      <c r="JA207" s="76"/>
      <c r="JB207" s="76"/>
      <c r="JC207" s="76"/>
      <c r="JD207" s="76"/>
      <c r="JE207" s="76"/>
      <c r="JF207" s="76"/>
      <c r="JG207" s="76"/>
      <c r="JH207" s="76"/>
      <c r="JI207" s="76"/>
      <c r="JJ207" s="76"/>
      <c r="JK207" s="76"/>
      <c r="JL207" s="76"/>
      <c r="JM207" s="76"/>
      <c r="JN207" s="76"/>
      <c r="JO207" s="76"/>
      <c r="JP207" s="76"/>
      <c r="JQ207" s="76"/>
      <c r="JR207" s="76"/>
      <c r="JS207" s="76"/>
      <c r="JT207" s="76"/>
      <c r="JU207" s="76"/>
      <c r="JV207" s="76"/>
      <c r="JW207" s="76"/>
      <c r="JX207" s="76"/>
      <c r="JY207" s="76"/>
      <c r="JZ207" s="76"/>
      <c r="KA207" s="76"/>
      <c r="KB207" s="76"/>
      <c r="KC207" s="76"/>
      <c r="KD207" s="76"/>
      <c r="KE207" s="76"/>
      <c r="KF207" s="76"/>
      <c r="KG207" s="76"/>
      <c r="KH207" s="76"/>
      <c r="KI207" s="76"/>
      <c r="KJ207" s="76"/>
      <c r="KK207" s="76"/>
      <c r="KL207" s="76"/>
      <c r="KM207" s="76"/>
      <c r="KN207" s="76"/>
      <c r="KO207" s="76"/>
      <c r="KP207" s="76"/>
      <c r="KQ207" s="76"/>
      <c r="KR207" s="76"/>
      <c r="KS207" s="76"/>
      <c r="KT207" s="76"/>
      <c r="KU207" s="76"/>
      <c r="KV207" s="76"/>
      <c r="KW207" s="76"/>
      <c r="KX207" s="76"/>
      <c r="KY207" s="76"/>
      <c r="KZ207" s="76"/>
      <c r="LA207" s="76"/>
      <c r="LB207" s="76"/>
      <c r="LC207" s="76"/>
      <c r="LD207" s="76"/>
      <c r="LE207" s="76"/>
      <c r="LF207" s="76"/>
      <c r="LG207" s="76"/>
      <c r="LH207" s="76"/>
      <c r="LI207" s="76"/>
      <c r="LJ207" s="76"/>
      <c r="LK207" s="76"/>
      <c r="LL207" s="76"/>
      <c r="LM207" s="76"/>
      <c r="LN207" s="76"/>
      <c r="LO207" s="76"/>
      <c r="LP207" s="76"/>
      <c r="LQ207" s="76"/>
      <c r="LR207" s="76"/>
      <c r="LS207" s="76"/>
      <c r="LT207" s="76"/>
      <c r="LU207" s="76"/>
      <c r="LV207" s="76"/>
      <c r="LW207" s="76"/>
      <c r="LX207" s="76"/>
      <c r="LY207" s="76"/>
      <c r="LZ207" s="76"/>
      <c r="MA207" s="76"/>
      <c r="MB207" s="76"/>
      <c r="MC207" s="76"/>
      <c r="MD207" s="76"/>
      <c r="ME207" s="76"/>
      <c r="MF207" s="76"/>
      <c r="MG207" s="76"/>
      <c r="MH207" s="76"/>
      <c r="MI207" s="76"/>
      <c r="MJ207" s="76"/>
      <c r="MK207" s="76"/>
      <c r="ML207" s="76"/>
      <c r="MM207" s="76"/>
      <c r="MN207" s="76"/>
      <c r="MO207" s="76"/>
      <c r="MP207" s="76"/>
      <c r="MQ207" s="76"/>
      <c r="MR207" s="76"/>
      <c r="MS207" s="76"/>
      <c r="MT207" s="76"/>
      <c r="MU207" s="76"/>
      <c r="MV207" s="76"/>
      <c r="MW207" s="76"/>
      <c r="MX207" s="76"/>
      <c r="MY207" s="76"/>
      <c r="MZ207" s="76"/>
      <c r="NA207" s="76"/>
      <c r="NB207" s="76"/>
      <c r="NC207" s="76"/>
      <c r="ND207" s="76"/>
      <c r="NE207" s="76"/>
      <c r="NF207" s="76"/>
      <c r="NG207" s="76"/>
      <c r="NH207" s="76"/>
      <c r="NI207" s="76"/>
      <c r="NJ207" s="76"/>
      <c r="NK207" s="76"/>
      <c r="NL207" s="76"/>
      <c r="NM207" s="76"/>
      <c r="NN207" s="76"/>
      <c r="NO207" s="76"/>
      <c r="NP207" s="76"/>
      <c r="NQ207" s="76"/>
      <c r="NR207" s="76"/>
      <c r="NS207" s="76"/>
      <c r="NT207" s="76"/>
      <c r="NU207" s="76"/>
      <c r="NV207" s="76"/>
      <c r="NW207" s="76"/>
      <c r="NX207" s="76"/>
      <c r="NY207" s="76"/>
      <c r="NZ207" s="76"/>
      <c r="OA207" s="76"/>
      <c r="OB207" s="76"/>
      <c r="OC207" s="76"/>
      <c r="OD207" s="76"/>
      <c r="OE207" s="76"/>
      <c r="OF207" s="76"/>
      <c r="OG207" s="76"/>
      <c r="OH207" s="76"/>
      <c r="OI207" s="76"/>
      <c r="OJ207" s="76"/>
      <c r="OK207" s="76"/>
      <c r="OL207" s="76"/>
      <c r="OM207" s="76"/>
      <c r="ON207" s="76"/>
      <c r="OO207" s="76"/>
      <c r="OP207" s="76"/>
      <c r="OQ207" s="76"/>
      <c r="OR207" s="76"/>
      <c r="OS207" s="76"/>
      <c r="OT207" s="76"/>
      <c r="OU207" s="76"/>
      <c r="OV207" s="76"/>
      <c r="OW207" s="76"/>
      <c r="OX207" s="76"/>
      <c r="OY207" s="76"/>
      <c r="OZ207" s="76"/>
      <c r="PA207" s="76"/>
      <c r="PB207" s="76"/>
      <c r="PC207" s="76"/>
      <c r="PD207" s="76"/>
      <c r="PE207" s="76"/>
      <c r="PF207" s="76"/>
      <c r="PG207" s="76"/>
      <c r="PH207" s="76"/>
      <c r="PI207" s="76"/>
      <c r="PJ207" s="76"/>
      <c r="PK207" s="76"/>
      <c r="PL207" s="76"/>
      <c r="PM207" s="76"/>
      <c r="PN207" s="76"/>
      <c r="PO207" s="76"/>
      <c r="PP207" s="76"/>
      <c r="PQ207" s="76"/>
      <c r="PR207" s="76"/>
      <c r="PS207" s="76"/>
      <c r="PT207" s="76"/>
      <c r="PU207" s="76"/>
      <c r="PV207" s="76"/>
      <c r="PW207" s="76"/>
      <c r="PX207" s="76"/>
      <c r="PY207" s="76"/>
      <c r="PZ207" s="76"/>
      <c r="QA207" s="76"/>
      <c r="QB207" s="76"/>
      <c r="QC207" s="76"/>
      <c r="QD207" s="76"/>
      <c r="QE207" s="76"/>
      <c r="QF207" s="76"/>
      <c r="QG207" s="76"/>
      <c r="QH207" s="76"/>
      <c r="QI207" s="76"/>
      <c r="QJ207" s="76"/>
      <c r="QK207" s="76"/>
      <c r="QL207" s="76"/>
      <c r="QM207" s="76"/>
      <c r="QN207" s="76"/>
      <c r="QO207" s="76"/>
      <c r="QP207" s="76"/>
      <c r="QQ207" s="76"/>
      <c r="QR207" s="76"/>
      <c r="QS207" s="76"/>
      <c r="QT207" s="76"/>
      <c r="QU207" s="76"/>
      <c r="QV207" s="76"/>
      <c r="QW207" s="76"/>
      <c r="QX207" s="76"/>
      <c r="QY207" s="76"/>
      <c r="QZ207" s="76"/>
      <c r="RA207" s="76"/>
      <c r="RB207" s="76"/>
      <c r="RC207" s="76"/>
      <c r="RD207" s="76"/>
      <c r="RE207" s="76"/>
      <c r="RF207" s="76"/>
      <c r="RG207" s="76"/>
      <c r="RH207" s="76"/>
      <c r="RI207" s="76"/>
      <c r="RJ207" s="76"/>
      <c r="RK207" s="76"/>
      <c r="RL207" s="76"/>
      <c r="RM207" s="76"/>
      <c r="RN207" s="76"/>
      <c r="RO207" s="76"/>
      <c r="RP207" s="76"/>
      <c r="RQ207" s="76"/>
      <c r="RR207" s="76"/>
      <c r="RS207" s="76"/>
      <c r="RT207" s="76"/>
      <c r="RU207" s="76"/>
      <c r="RV207" s="76"/>
      <c r="RW207" s="76"/>
      <c r="RX207" s="76"/>
      <c r="RY207" s="76"/>
      <c r="RZ207" s="76"/>
      <c r="SA207" s="76"/>
      <c r="SB207" s="76"/>
      <c r="SC207" s="76"/>
      <c r="SD207" s="76"/>
      <c r="SE207" s="76"/>
      <c r="SF207" s="76"/>
      <c r="SG207" s="76"/>
      <c r="SH207" s="76"/>
      <c r="SI207" s="76"/>
      <c r="SJ207" s="76"/>
      <c r="SK207" s="76"/>
      <c r="SL207" s="76"/>
      <c r="SM207" s="76"/>
      <c r="SN207" s="76"/>
      <c r="SO207" s="76"/>
      <c r="SP207" s="76"/>
      <c r="SQ207" s="76"/>
      <c r="SR207" s="76"/>
      <c r="SS207" s="76"/>
      <c r="ST207" s="76"/>
      <c r="SU207" s="76"/>
      <c r="SV207" s="76"/>
      <c r="SW207" s="76"/>
      <c r="SX207" s="76"/>
      <c r="SY207" s="76"/>
      <c r="SZ207" s="76"/>
      <c r="TA207" s="76"/>
      <c r="TB207" s="76"/>
      <c r="TC207" s="76"/>
      <c r="TD207" s="76"/>
      <c r="TE207" s="76"/>
      <c r="TF207" s="76"/>
      <c r="TG207" s="76"/>
      <c r="TH207" s="76"/>
      <c r="TI207" s="76"/>
      <c r="TJ207" s="76"/>
      <c r="TK207" s="76"/>
      <c r="TL207" s="76"/>
      <c r="TM207" s="76"/>
      <c r="TN207" s="76"/>
      <c r="TO207" s="76"/>
      <c r="TP207" s="76"/>
      <c r="TQ207" s="76"/>
      <c r="TR207" s="76"/>
      <c r="TS207" s="76"/>
      <c r="TT207" s="76"/>
      <c r="TU207" s="76"/>
      <c r="TV207" s="76"/>
      <c r="TW207" s="76"/>
      <c r="TX207" s="76"/>
      <c r="TY207" s="76"/>
      <c r="TZ207" s="76"/>
      <c r="UA207" s="76"/>
      <c r="UB207" s="76"/>
      <c r="UC207" s="76"/>
      <c r="UD207" s="76"/>
      <c r="UE207" s="76"/>
      <c r="UF207" s="76"/>
      <c r="UG207" s="76"/>
      <c r="UH207" s="76"/>
      <c r="UI207" s="76"/>
      <c r="UJ207" s="76"/>
      <c r="UK207" s="76"/>
      <c r="UL207" s="76"/>
      <c r="UM207" s="76"/>
      <c r="UN207" s="76"/>
      <c r="UO207" s="76"/>
      <c r="UP207" s="76"/>
      <c r="UQ207" s="76"/>
      <c r="UR207" s="76"/>
      <c r="US207" s="76"/>
      <c r="UT207" s="76"/>
      <c r="UU207" s="76"/>
      <c r="UV207" s="76"/>
      <c r="UW207" s="76"/>
      <c r="UX207" s="76"/>
      <c r="UY207" s="76"/>
      <c r="UZ207" s="76"/>
      <c r="VA207" s="76"/>
      <c r="VB207" s="76"/>
      <c r="VC207" s="76"/>
      <c r="VD207" s="76"/>
      <c r="VE207" s="76"/>
      <c r="VF207" s="76"/>
      <c r="VG207" s="76"/>
      <c r="VH207" s="76"/>
      <c r="VI207" s="76"/>
      <c r="VJ207" s="76"/>
      <c r="VK207" s="76"/>
      <c r="VL207" s="76"/>
      <c r="VM207" s="76"/>
      <c r="VN207" s="76"/>
      <c r="VO207" s="76"/>
      <c r="VP207" s="76"/>
      <c r="VQ207" s="76"/>
      <c r="VR207" s="76"/>
      <c r="VS207" s="76"/>
      <c r="VT207" s="76"/>
      <c r="VU207" s="76"/>
      <c r="VV207" s="76"/>
      <c r="VW207" s="76"/>
      <c r="VX207" s="76"/>
      <c r="VY207" s="76"/>
      <c r="VZ207" s="76"/>
      <c r="WA207" s="76"/>
      <c r="WB207" s="76"/>
      <c r="WC207" s="76"/>
      <c r="WD207" s="76"/>
      <c r="WE207" s="76"/>
      <c r="WF207" s="76"/>
      <c r="WG207" s="76"/>
      <c r="WH207" s="76"/>
      <c r="WI207" s="76"/>
      <c r="WJ207" s="76"/>
      <c r="WK207" s="76"/>
      <c r="WL207" s="76"/>
      <c r="WM207" s="76"/>
      <c r="WN207" s="76"/>
      <c r="WO207" s="76"/>
      <c r="WP207" s="76"/>
      <c r="WQ207" s="76"/>
      <c r="WR207" s="76"/>
      <c r="WS207" s="76"/>
      <c r="WT207" s="76"/>
      <c r="WU207" s="76"/>
      <c r="WV207" s="76"/>
      <c r="WW207" s="76"/>
      <c r="WX207" s="76"/>
      <c r="WY207" s="76"/>
      <c r="WZ207" s="76"/>
      <c r="XA207" s="76"/>
      <c r="XB207" s="76"/>
      <c r="XC207" s="76"/>
      <c r="XD207" s="76"/>
      <c r="XE207" s="76"/>
      <c r="XF207" s="76"/>
      <c r="XG207" s="76"/>
      <c r="XH207" s="76"/>
      <c r="XI207" s="76"/>
      <c r="XJ207" s="76"/>
      <c r="XK207" s="76"/>
      <c r="XL207" s="76"/>
      <c r="XM207" s="76"/>
      <c r="XN207" s="76"/>
      <c r="XO207" s="76"/>
      <c r="XP207" s="76"/>
      <c r="XQ207" s="76"/>
      <c r="XR207" s="76"/>
      <c r="XS207" s="76"/>
      <c r="XT207" s="76"/>
      <c r="XU207" s="76"/>
      <c r="XV207" s="76"/>
      <c r="XW207" s="76"/>
      <c r="XX207" s="76"/>
      <c r="XY207" s="76"/>
      <c r="XZ207" s="76"/>
      <c r="YA207" s="76"/>
      <c r="YB207" s="76"/>
      <c r="YC207" s="76"/>
      <c r="YD207" s="76"/>
      <c r="YE207" s="76"/>
      <c r="YF207" s="76"/>
      <c r="YG207" s="76"/>
      <c r="YH207" s="76"/>
      <c r="YI207" s="76"/>
      <c r="YJ207" s="76"/>
      <c r="YK207" s="76"/>
      <c r="YL207" s="76"/>
      <c r="YM207" s="76"/>
      <c r="YN207" s="76"/>
      <c r="YO207" s="76"/>
      <c r="YP207" s="76"/>
      <c r="YQ207" s="76"/>
      <c r="YR207" s="76"/>
      <c r="YS207" s="76"/>
      <c r="YT207" s="76"/>
      <c r="YU207" s="76"/>
      <c r="YV207" s="76"/>
      <c r="YW207" s="76"/>
      <c r="YX207" s="76"/>
      <c r="YY207" s="76"/>
      <c r="YZ207" s="76"/>
      <c r="ZA207" s="76"/>
      <c r="ZB207" s="76"/>
      <c r="ZC207" s="76"/>
      <c r="ZD207" s="76"/>
      <c r="ZE207" s="76"/>
      <c r="ZF207" s="76"/>
      <c r="ZG207" s="76"/>
      <c r="ZH207" s="76"/>
      <c r="ZI207" s="76"/>
      <c r="ZJ207" s="76"/>
      <c r="ZK207" s="76"/>
      <c r="ZL207" s="76"/>
      <c r="ZM207" s="76"/>
      <c r="ZN207" s="76"/>
      <c r="ZO207" s="76"/>
      <c r="ZP207" s="76"/>
      <c r="ZQ207" s="76"/>
      <c r="ZR207" s="76"/>
      <c r="ZS207" s="76"/>
      <c r="ZT207" s="76"/>
      <c r="ZU207" s="76"/>
      <c r="ZV207" s="76"/>
      <c r="ZW207" s="76"/>
      <c r="ZX207" s="76"/>
      <c r="ZY207" s="76"/>
      <c r="ZZ207" s="76"/>
      <c r="AAA207" s="76"/>
      <c r="AAB207" s="76"/>
      <c r="AAC207" s="76"/>
      <c r="AAD207" s="76"/>
      <c r="AAE207" s="76"/>
      <c r="AAF207" s="76"/>
      <c r="AAG207" s="76"/>
      <c r="AAH207" s="76"/>
      <c r="AAI207" s="76"/>
      <c r="AAJ207" s="76"/>
      <c r="AAK207" s="76"/>
      <c r="AAL207" s="76"/>
      <c r="AAM207" s="76"/>
      <c r="AAN207" s="76"/>
      <c r="AAO207" s="76"/>
      <c r="AAP207" s="76"/>
      <c r="AAQ207" s="76"/>
      <c r="AAR207" s="76"/>
      <c r="AAS207" s="76"/>
      <c r="AAT207" s="76"/>
      <c r="AAU207" s="76"/>
      <c r="AAV207" s="76"/>
      <c r="AAW207" s="76"/>
      <c r="AAX207" s="76"/>
      <c r="AAY207" s="76"/>
      <c r="AAZ207" s="76"/>
      <c r="ABA207" s="76"/>
      <c r="ABB207" s="76"/>
      <c r="ABC207" s="76"/>
      <c r="ABD207" s="76"/>
      <c r="ABE207" s="76"/>
      <c r="ABF207" s="76"/>
      <c r="ABG207" s="76"/>
      <c r="ABH207" s="76"/>
      <c r="ABI207" s="76"/>
      <c r="ABJ207" s="76"/>
      <c r="ABK207" s="76"/>
      <c r="ABL207" s="76"/>
      <c r="ABM207" s="76"/>
      <c r="ABN207" s="76"/>
      <c r="ABO207" s="76"/>
      <c r="ABP207" s="76"/>
      <c r="ABQ207" s="76"/>
      <c r="ABR207" s="76"/>
      <c r="ABS207" s="76"/>
      <c r="ABT207" s="76"/>
      <c r="ABU207" s="76"/>
      <c r="ABV207" s="76"/>
      <c r="ABW207" s="76"/>
      <c r="ABX207" s="76"/>
      <c r="ABY207" s="76"/>
      <c r="ABZ207" s="76"/>
      <c r="ACA207" s="76"/>
      <c r="ACB207" s="76"/>
      <c r="ACC207" s="76"/>
      <c r="ACD207" s="76"/>
      <c r="ACE207" s="76"/>
      <c r="ACF207" s="76"/>
      <c r="ACG207" s="76"/>
      <c r="ACH207" s="76"/>
      <c r="ACI207" s="76"/>
      <c r="ACJ207" s="76"/>
      <c r="ACK207" s="76"/>
      <c r="ACL207" s="76"/>
      <c r="ACM207" s="76"/>
      <c r="ACN207" s="76"/>
      <c r="ACO207" s="76"/>
      <c r="ACP207" s="76"/>
      <c r="ACQ207" s="76"/>
      <c r="ACR207" s="76"/>
      <c r="ACS207" s="76"/>
      <c r="ACT207" s="76"/>
      <c r="ACU207" s="76"/>
      <c r="ACV207" s="76"/>
      <c r="ACW207" s="76"/>
      <c r="ACX207" s="76"/>
      <c r="ACY207" s="76"/>
      <c r="ACZ207" s="76"/>
      <c r="ADA207" s="76"/>
      <c r="ADB207" s="76"/>
      <c r="ADC207" s="76"/>
      <c r="ADD207" s="76"/>
      <c r="ADE207" s="76"/>
      <c r="ADF207" s="76"/>
      <c r="ADG207" s="76"/>
      <c r="ADH207" s="76"/>
      <c r="ADI207" s="76"/>
      <c r="ADJ207" s="76"/>
      <c r="ADK207" s="76"/>
      <c r="ADL207" s="76"/>
      <c r="ADM207" s="76"/>
      <c r="ADN207" s="76"/>
      <c r="ADO207" s="76"/>
      <c r="ADP207" s="76"/>
      <c r="ADQ207" s="76"/>
      <c r="ADR207" s="76"/>
      <c r="ADS207" s="76"/>
      <c r="ADT207" s="76"/>
      <c r="ADU207" s="76"/>
      <c r="ADV207" s="76"/>
      <c r="ADW207" s="76"/>
      <c r="ADX207" s="76"/>
      <c r="ADY207" s="76"/>
      <c r="ADZ207" s="76"/>
      <c r="AEA207" s="76"/>
      <c r="AEB207" s="76"/>
      <c r="AEC207" s="76"/>
      <c r="AED207" s="76"/>
      <c r="AEE207" s="76"/>
      <c r="AEF207" s="76"/>
      <c r="AEG207" s="76"/>
      <c r="AEH207" s="76"/>
      <c r="AEI207" s="76"/>
      <c r="AEJ207" s="76"/>
      <c r="AEK207" s="76"/>
      <c r="AEL207" s="76"/>
      <c r="AEM207" s="76"/>
      <c r="AEN207" s="76"/>
      <c r="AEO207" s="76"/>
      <c r="AEP207" s="76"/>
      <c r="AEQ207" s="76"/>
      <c r="AER207" s="76"/>
      <c r="AES207" s="76"/>
      <c r="AET207" s="76"/>
      <c r="AEU207" s="76"/>
      <c r="AEV207" s="76"/>
      <c r="AEW207" s="76"/>
      <c r="AEX207" s="76"/>
      <c r="AEY207" s="76"/>
      <c r="AEZ207" s="76"/>
      <c r="AFA207" s="76"/>
      <c r="AFB207" s="76"/>
      <c r="AFC207" s="76"/>
      <c r="AFD207" s="76"/>
      <c r="AFE207" s="76"/>
      <c r="AFF207" s="76"/>
      <c r="AFG207" s="76"/>
      <c r="AFH207" s="76"/>
      <c r="AFI207" s="76"/>
      <c r="AFJ207" s="76"/>
      <c r="AFK207" s="76"/>
      <c r="AFL207" s="76"/>
      <c r="AFM207" s="76"/>
      <c r="AFN207" s="76"/>
      <c r="AFO207" s="76"/>
      <c r="AFP207" s="76"/>
      <c r="AFQ207" s="76"/>
      <c r="AFR207" s="76"/>
      <c r="AFS207" s="76"/>
      <c r="AFT207" s="76"/>
      <c r="AFU207" s="76"/>
      <c r="AFV207" s="76"/>
      <c r="AFW207" s="76"/>
      <c r="AFX207" s="76"/>
      <c r="AFY207" s="76"/>
      <c r="AFZ207" s="76"/>
      <c r="AGA207" s="76"/>
      <c r="AGB207" s="76"/>
      <c r="AGC207" s="76"/>
      <c r="AGD207" s="76"/>
      <c r="AGE207" s="76"/>
      <c r="AGF207" s="76"/>
      <c r="AGG207" s="76"/>
      <c r="AGH207" s="76"/>
      <c r="AGI207" s="76"/>
      <c r="AGJ207" s="76"/>
      <c r="AGK207" s="76"/>
      <c r="AGL207" s="76"/>
      <c r="AGM207" s="76"/>
      <c r="AGN207" s="76"/>
      <c r="AGO207" s="76"/>
      <c r="AGP207" s="76"/>
      <c r="AGQ207" s="76"/>
      <c r="AGR207" s="76"/>
      <c r="AGS207" s="76"/>
      <c r="AGT207" s="76"/>
      <c r="AGU207" s="76"/>
      <c r="AGV207" s="76"/>
      <c r="AGW207" s="76"/>
      <c r="AGX207" s="76"/>
      <c r="AGY207" s="76"/>
      <c r="AGZ207" s="76"/>
      <c r="AHA207" s="76"/>
      <c r="AHB207" s="76"/>
      <c r="AHC207" s="76"/>
      <c r="AHD207" s="76"/>
      <c r="AHE207" s="76"/>
      <c r="AHF207" s="76"/>
      <c r="AHG207" s="76"/>
      <c r="AHH207" s="76"/>
      <c r="AHI207" s="76"/>
      <c r="AHJ207" s="76"/>
      <c r="AHK207" s="76"/>
      <c r="AHL207" s="76"/>
      <c r="AHM207" s="76"/>
      <c r="AHN207" s="76"/>
      <c r="AHO207" s="76"/>
      <c r="AHP207" s="76"/>
      <c r="AHQ207" s="76"/>
      <c r="AHR207" s="76"/>
      <c r="AHS207" s="76"/>
      <c r="AHT207" s="76"/>
      <c r="AHU207" s="76"/>
      <c r="AHV207" s="76"/>
      <c r="AHW207" s="76"/>
      <c r="AHX207" s="76"/>
      <c r="AHY207" s="76"/>
      <c r="AHZ207" s="76"/>
      <c r="AIA207" s="76"/>
      <c r="AIB207" s="76"/>
      <c r="AIC207" s="76"/>
      <c r="AID207" s="76"/>
      <c r="AIE207" s="76"/>
      <c r="AIF207" s="76"/>
      <c r="AIG207" s="76"/>
      <c r="AIH207" s="76"/>
      <c r="AII207" s="76"/>
      <c r="AIJ207" s="76"/>
      <c r="AIK207" s="76"/>
      <c r="AIL207" s="76"/>
      <c r="AIM207" s="76"/>
      <c r="AIN207" s="76"/>
      <c r="AIO207" s="76"/>
      <c r="AIP207" s="76"/>
      <c r="AIQ207" s="76"/>
      <c r="AIR207" s="76"/>
      <c r="AIS207" s="76"/>
      <c r="AIT207" s="76"/>
      <c r="AIU207" s="76"/>
      <c r="AIV207" s="76"/>
      <c r="AIW207" s="76"/>
      <c r="AIX207" s="76"/>
      <c r="AIY207" s="76"/>
      <c r="AIZ207" s="76"/>
      <c r="AJA207" s="76"/>
      <c r="AJB207" s="76"/>
      <c r="AJC207" s="76"/>
      <c r="AJD207" s="76"/>
      <c r="AJE207" s="76"/>
      <c r="AJF207" s="76"/>
      <c r="AJG207" s="76"/>
      <c r="AJH207" s="76"/>
      <c r="AJI207" s="76"/>
      <c r="AJJ207" s="76"/>
      <c r="AJK207" s="76"/>
      <c r="AJL207" s="76"/>
      <c r="AJM207" s="76"/>
      <c r="AJN207" s="76"/>
      <c r="AJO207" s="76"/>
      <c r="AJP207" s="76"/>
      <c r="AJQ207" s="76"/>
      <c r="AJR207" s="76"/>
      <c r="AJS207" s="76"/>
      <c r="AJT207" s="76"/>
      <c r="AJU207" s="76"/>
      <c r="AJV207" s="76"/>
      <c r="AJW207" s="76"/>
      <c r="AJX207" s="76"/>
      <c r="AJY207" s="76"/>
      <c r="AJZ207" s="76"/>
      <c r="AKA207" s="76"/>
      <c r="AKB207" s="76"/>
      <c r="AKC207" s="76"/>
      <c r="AKD207" s="76"/>
      <c r="AKE207" s="76"/>
      <c r="AKF207" s="76"/>
      <c r="AKG207" s="76"/>
      <c r="AKH207" s="76"/>
      <c r="AKI207" s="76"/>
      <c r="AKJ207" s="76"/>
      <c r="AKK207" s="76"/>
      <c r="AKL207" s="76"/>
      <c r="AKM207" s="76"/>
      <c r="AKN207" s="76"/>
      <c r="AKO207" s="76"/>
      <c r="AKP207" s="76"/>
      <c r="AKQ207" s="76"/>
      <c r="AKR207" s="76"/>
      <c r="AKS207" s="76"/>
      <c r="AKT207" s="76"/>
      <c r="AKU207" s="76"/>
      <c r="AKV207" s="76"/>
      <c r="AKW207" s="76"/>
      <c r="AKX207" s="76"/>
      <c r="AKY207" s="76"/>
      <c r="AKZ207" s="76"/>
      <c r="ALA207" s="76"/>
      <c r="ALB207" s="76"/>
      <c r="ALC207" s="76"/>
      <c r="ALD207" s="76"/>
      <c r="ALE207" s="76"/>
      <c r="ALF207" s="76"/>
      <c r="ALG207" s="76"/>
      <c r="ALH207" s="76"/>
      <c r="ALI207" s="76"/>
      <c r="ALJ207" s="76"/>
      <c r="ALK207" s="76"/>
      <c r="ALL207" s="76"/>
      <c r="ALM207" s="76"/>
      <c r="ALN207" s="76"/>
      <c r="ALO207" s="76"/>
      <c r="ALP207" s="76"/>
      <c r="ALQ207" s="76"/>
      <c r="ALR207" s="76"/>
      <c r="ALS207" s="76"/>
      <c r="ALT207" s="76"/>
      <c r="ALU207" s="76"/>
      <c r="ALV207" s="76"/>
      <c r="ALW207" s="76"/>
      <c r="ALX207" s="76"/>
      <c r="ALY207" s="76"/>
      <c r="ALZ207" s="76"/>
      <c r="AMA207" s="76"/>
      <c r="AMB207" s="76"/>
      <c r="AMC207" s="76"/>
      <c r="AMD207" s="76"/>
      <c r="AME207" s="76"/>
    </row>
    <row r="208" spans="1:1019" s="77" customFormat="1">
      <c r="A208" s="17" t="s">
        <v>240</v>
      </c>
      <c r="B208" s="17"/>
      <c r="C208" s="17"/>
      <c r="D208" s="18" t="s">
        <v>43</v>
      </c>
      <c r="E208" s="17"/>
      <c r="F208" s="61"/>
      <c r="G208" s="19"/>
      <c r="H208" s="19"/>
      <c r="I208" s="19"/>
      <c r="J208" s="19">
        <f>J209+J212+J216</f>
        <v>3367291.17</v>
      </c>
      <c r="K208" s="76"/>
      <c r="L208" s="76"/>
      <c r="M208" s="76"/>
      <c r="N208" s="76"/>
      <c r="O208" s="76"/>
      <c r="P208" s="76"/>
      <c r="Q208" s="76"/>
      <c r="R208" s="76"/>
      <c r="S208" s="76"/>
      <c r="T208" s="76"/>
      <c r="U208" s="76"/>
      <c r="V208" s="76"/>
      <c r="W208" s="76"/>
      <c r="X208" s="76"/>
      <c r="Y208" s="76"/>
      <c r="Z208" s="76"/>
      <c r="AA208" s="76"/>
      <c r="AB208" s="76"/>
      <c r="AC208" s="76"/>
      <c r="AD208" s="76"/>
      <c r="AE208" s="76"/>
      <c r="AF208" s="76"/>
      <c r="AG208" s="76"/>
      <c r="AH208" s="76"/>
      <c r="AI208" s="76"/>
      <c r="AJ208" s="76"/>
      <c r="AK208" s="76"/>
      <c r="AL208" s="76"/>
      <c r="AM208" s="76"/>
      <c r="AN208" s="76"/>
      <c r="AO208" s="76"/>
      <c r="AP208" s="76"/>
      <c r="AQ208" s="76"/>
      <c r="AR208" s="76"/>
      <c r="AS208" s="76"/>
      <c r="AT208" s="76"/>
      <c r="AU208" s="76"/>
      <c r="AV208" s="76"/>
      <c r="AW208" s="76"/>
      <c r="AX208" s="76"/>
      <c r="AY208" s="76"/>
      <c r="AZ208" s="76"/>
      <c r="BA208" s="76"/>
      <c r="BB208" s="76"/>
      <c r="BC208" s="76"/>
      <c r="BD208" s="76"/>
      <c r="BE208" s="76"/>
      <c r="BF208" s="76"/>
      <c r="BG208" s="76"/>
      <c r="BH208" s="76"/>
      <c r="BI208" s="76"/>
      <c r="BJ208" s="76"/>
      <c r="BK208" s="76"/>
      <c r="BL208" s="76"/>
      <c r="BM208" s="76"/>
      <c r="BN208" s="76"/>
      <c r="BO208" s="76"/>
      <c r="BP208" s="76"/>
      <c r="BQ208" s="76"/>
      <c r="BR208" s="76"/>
      <c r="BS208" s="76"/>
      <c r="BT208" s="76"/>
      <c r="BU208" s="76"/>
      <c r="BV208" s="76"/>
      <c r="BW208" s="76"/>
      <c r="BX208" s="76"/>
      <c r="BY208" s="76"/>
      <c r="BZ208" s="76"/>
      <c r="CA208" s="76"/>
      <c r="CB208" s="76"/>
      <c r="CC208" s="76"/>
      <c r="CD208" s="76"/>
      <c r="CE208" s="76"/>
      <c r="CF208" s="76"/>
      <c r="CG208" s="76"/>
      <c r="CH208" s="76"/>
      <c r="CI208" s="76"/>
      <c r="CJ208" s="76"/>
      <c r="CK208" s="76"/>
      <c r="CL208" s="76"/>
      <c r="CM208" s="76"/>
      <c r="CN208" s="76"/>
      <c r="CO208" s="76"/>
      <c r="CP208" s="76"/>
      <c r="CQ208" s="76"/>
      <c r="CR208" s="76"/>
      <c r="CS208" s="76"/>
      <c r="CT208" s="76"/>
      <c r="CU208" s="76"/>
      <c r="CV208" s="76"/>
      <c r="CW208" s="76"/>
      <c r="CX208" s="76"/>
      <c r="CY208" s="76"/>
      <c r="CZ208" s="76"/>
      <c r="DA208" s="76"/>
      <c r="DB208" s="76"/>
      <c r="DC208" s="76"/>
      <c r="DD208" s="76"/>
      <c r="DE208" s="76"/>
      <c r="DF208" s="76"/>
      <c r="DG208" s="76"/>
      <c r="DH208" s="76"/>
      <c r="DI208" s="76"/>
      <c r="DJ208" s="76"/>
      <c r="DK208" s="76"/>
      <c r="DL208" s="76"/>
      <c r="DM208" s="76"/>
      <c r="DN208" s="76"/>
      <c r="DO208" s="76"/>
      <c r="DP208" s="76"/>
      <c r="DQ208" s="76"/>
      <c r="DR208" s="76"/>
      <c r="DS208" s="76"/>
      <c r="DT208" s="76"/>
      <c r="DU208" s="76"/>
      <c r="DV208" s="76"/>
      <c r="DW208" s="76"/>
      <c r="DX208" s="76"/>
      <c r="DY208" s="76"/>
      <c r="DZ208" s="76"/>
      <c r="EA208" s="76"/>
      <c r="EB208" s="76"/>
      <c r="EC208" s="76"/>
      <c r="ED208" s="76"/>
      <c r="EE208" s="76"/>
      <c r="EF208" s="76"/>
      <c r="EG208" s="76"/>
      <c r="EH208" s="76"/>
      <c r="EI208" s="76"/>
      <c r="EJ208" s="76"/>
      <c r="EK208" s="76"/>
      <c r="EL208" s="76"/>
      <c r="EM208" s="76"/>
      <c r="EN208" s="76"/>
      <c r="EO208" s="76"/>
      <c r="EP208" s="76"/>
      <c r="EQ208" s="76"/>
      <c r="ER208" s="76"/>
      <c r="ES208" s="76"/>
      <c r="ET208" s="76"/>
      <c r="EU208" s="76"/>
      <c r="EV208" s="76"/>
      <c r="EW208" s="76"/>
      <c r="EX208" s="76"/>
      <c r="EY208" s="76"/>
      <c r="EZ208" s="76"/>
      <c r="FA208" s="76"/>
      <c r="FB208" s="76"/>
      <c r="FC208" s="76"/>
      <c r="FD208" s="76"/>
      <c r="FE208" s="76"/>
      <c r="FF208" s="76"/>
      <c r="FG208" s="76"/>
      <c r="FH208" s="76"/>
      <c r="FI208" s="76"/>
      <c r="FJ208" s="76"/>
      <c r="FK208" s="76"/>
      <c r="FL208" s="76"/>
      <c r="FM208" s="76"/>
      <c r="FN208" s="76"/>
      <c r="FO208" s="76"/>
      <c r="FP208" s="76"/>
      <c r="FQ208" s="76"/>
      <c r="FR208" s="76"/>
      <c r="FS208" s="76"/>
      <c r="FT208" s="76"/>
      <c r="FU208" s="76"/>
      <c r="FV208" s="76"/>
      <c r="FW208" s="76"/>
      <c r="FX208" s="76"/>
      <c r="FY208" s="76"/>
      <c r="FZ208" s="76"/>
      <c r="GA208" s="76"/>
      <c r="GB208" s="76"/>
      <c r="GC208" s="76"/>
      <c r="GD208" s="76"/>
      <c r="GE208" s="76"/>
      <c r="GF208" s="76"/>
      <c r="GG208" s="76"/>
      <c r="GH208" s="76"/>
      <c r="GI208" s="76"/>
      <c r="GJ208" s="76"/>
      <c r="GK208" s="76"/>
      <c r="GL208" s="76"/>
      <c r="GM208" s="76"/>
      <c r="GN208" s="76"/>
      <c r="GO208" s="76"/>
      <c r="GP208" s="76"/>
      <c r="GQ208" s="76"/>
      <c r="GR208" s="76"/>
      <c r="GS208" s="76"/>
      <c r="GT208" s="76"/>
      <c r="GU208" s="76"/>
      <c r="GV208" s="76"/>
      <c r="GW208" s="76"/>
      <c r="GX208" s="76"/>
      <c r="GY208" s="76"/>
      <c r="GZ208" s="76"/>
      <c r="HA208" s="76"/>
      <c r="HB208" s="76"/>
      <c r="HC208" s="76"/>
      <c r="HD208" s="76"/>
      <c r="HE208" s="76"/>
      <c r="HF208" s="76"/>
      <c r="HG208" s="76"/>
      <c r="HH208" s="76"/>
      <c r="HI208" s="76"/>
      <c r="HJ208" s="76"/>
      <c r="HK208" s="76"/>
      <c r="HL208" s="76"/>
      <c r="HM208" s="76"/>
      <c r="HN208" s="76"/>
      <c r="HO208" s="76"/>
      <c r="HP208" s="76"/>
      <c r="HQ208" s="76"/>
      <c r="HR208" s="76"/>
      <c r="HS208" s="76"/>
      <c r="HT208" s="76"/>
      <c r="HU208" s="76"/>
      <c r="HV208" s="76"/>
      <c r="HW208" s="76"/>
      <c r="HX208" s="76"/>
      <c r="HY208" s="76"/>
      <c r="HZ208" s="76"/>
      <c r="IA208" s="76"/>
      <c r="IB208" s="76"/>
      <c r="IC208" s="76"/>
      <c r="ID208" s="76"/>
      <c r="IE208" s="76"/>
      <c r="IF208" s="76"/>
      <c r="IG208" s="76"/>
      <c r="IH208" s="76"/>
      <c r="II208" s="76"/>
      <c r="IJ208" s="76"/>
      <c r="IK208" s="76"/>
      <c r="IL208" s="76"/>
      <c r="IM208" s="76"/>
      <c r="IN208" s="76"/>
      <c r="IO208" s="76"/>
      <c r="IP208" s="76"/>
      <c r="IQ208" s="76"/>
      <c r="IR208" s="76"/>
      <c r="IS208" s="76"/>
      <c r="IT208" s="76"/>
      <c r="IU208" s="76"/>
      <c r="IV208" s="76"/>
      <c r="IW208" s="76"/>
      <c r="IX208" s="76"/>
      <c r="IY208" s="76"/>
      <c r="IZ208" s="76"/>
      <c r="JA208" s="76"/>
      <c r="JB208" s="76"/>
      <c r="JC208" s="76"/>
      <c r="JD208" s="76"/>
      <c r="JE208" s="76"/>
      <c r="JF208" s="76"/>
      <c r="JG208" s="76"/>
      <c r="JH208" s="76"/>
      <c r="JI208" s="76"/>
      <c r="JJ208" s="76"/>
      <c r="JK208" s="76"/>
      <c r="JL208" s="76"/>
      <c r="JM208" s="76"/>
      <c r="JN208" s="76"/>
      <c r="JO208" s="76"/>
      <c r="JP208" s="76"/>
      <c r="JQ208" s="76"/>
      <c r="JR208" s="76"/>
      <c r="JS208" s="76"/>
      <c r="JT208" s="76"/>
      <c r="JU208" s="76"/>
      <c r="JV208" s="76"/>
      <c r="JW208" s="76"/>
      <c r="JX208" s="76"/>
      <c r="JY208" s="76"/>
      <c r="JZ208" s="76"/>
      <c r="KA208" s="76"/>
      <c r="KB208" s="76"/>
      <c r="KC208" s="76"/>
      <c r="KD208" s="76"/>
      <c r="KE208" s="76"/>
      <c r="KF208" s="76"/>
      <c r="KG208" s="76"/>
      <c r="KH208" s="76"/>
      <c r="KI208" s="76"/>
      <c r="KJ208" s="76"/>
      <c r="KK208" s="76"/>
      <c r="KL208" s="76"/>
      <c r="KM208" s="76"/>
      <c r="KN208" s="76"/>
      <c r="KO208" s="76"/>
      <c r="KP208" s="76"/>
      <c r="KQ208" s="76"/>
      <c r="KR208" s="76"/>
      <c r="KS208" s="76"/>
      <c r="KT208" s="76"/>
      <c r="KU208" s="76"/>
      <c r="KV208" s="76"/>
      <c r="KW208" s="76"/>
      <c r="KX208" s="76"/>
      <c r="KY208" s="76"/>
      <c r="KZ208" s="76"/>
      <c r="LA208" s="76"/>
      <c r="LB208" s="76"/>
      <c r="LC208" s="76"/>
      <c r="LD208" s="76"/>
      <c r="LE208" s="76"/>
      <c r="LF208" s="76"/>
      <c r="LG208" s="76"/>
      <c r="LH208" s="76"/>
      <c r="LI208" s="76"/>
      <c r="LJ208" s="76"/>
      <c r="LK208" s="76"/>
      <c r="LL208" s="76"/>
      <c r="LM208" s="76"/>
      <c r="LN208" s="76"/>
      <c r="LO208" s="76"/>
      <c r="LP208" s="76"/>
      <c r="LQ208" s="76"/>
      <c r="LR208" s="76"/>
      <c r="LS208" s="76"/>
      <c r="LT208" s="76"/>
      <c r="LU208" s="76"/>
      <c r="LV208" s="76"/>
      <c r="LW208" s="76"/>
      <c r="LX208" s="76"/>
      <c r="LY208" s="76"/>
      <c r="LZ208" s="76"/>
      <c r="MA208" s="76"/>
      <c r="MB208" s="76"/>
      <c r="MC208" s="76"/>
      <c r="MD208" s="76"/>
      <c r="ME208" s="76"/>
      <c r="MF208" s="76"/>
      <c r="MG208" s="76"/>
      <c r="MH208" s="76"/>
      <c r="MI208" s="76"/>
      <c r="MJ208" s="76"/>
      <c r="MK208" s="76"/>
      <c r="ML208" s="76"/>
      <c r="MM208" s="76"/>
      <c r="MN208" s="76"/>
      <c r="MO208" s="76"/>
      <c r="MP208" s="76"/>
      <c r="MQ208" s="76"/>
      <c r="MR208" s="76"/>
      <c r="MS208" s="76"/>
      <c r="MT208" s="76"/>
      <c r="MU208" s="76"/>
      <c r="MV208" s="76"/>
      <c r="MW208" s="76"/>
      <c r="MX208" s="76"/>
      <c r="MY208" s="76"/>
      <c r="MZ208" s="76"/>
      <c r="NA208" s="76"/>
      <c r="NB208" s="76"/>
      <c r="NC208" s="76"/>
      <c r="ND208" s="76"/>
      <c r="NE208" s="76"/>
      <c r="NF208" s="76"/>
      <c r="NG208" s="76"/>
      <c r="NH208" s="76"/>
      <c r="NI208" s="76"/>
      <c r="NJ208" s="76"/>
      <c r="NK208" s="76"/>
      <c r="NL208" s="76"/>
      <c r="NM208" s="76"/>
      <c r="NN208" s="76"/>
      <c r="NO208" s="76"/>
      <c r="NP208" s="76"/>
      <c r="NQ208" s="76"/>
      <c r="NR208" s="76"/>
      <c r="NS208" s="76"/>
      <c r="NT208" s="76"/>
      <c r="NU208" s="76"/>
      <c r="NV208" s="76"/>
      <c r="NW208" s="76"/>
      <c r="NX208" s="76"/>
      <c r="NY208" s="76"/>
      <c r="NZ208" s="76"/>
      <c r="OA208" s="76"/>
      <c r="OB208" s="76"/>
      <c r="OC208" s="76"/>
      <c r="OD208" s="76"/>
      <c r="OE208" s="76"/>
      <c r="OF208" s="76"/>
      <c r="OG208" s="76"/>
      <c r="OH208" s="76"/>
      <c r="OI208" s="76"/>
      <c r="OJ208" s="76"/>
      <c r="OK208" s="76"/>
      <c r="OL208" s="76"/>
      <c r="OM208" s="76"/>
      <c r="ON208" s="76"/>
      <c r="OO208" s="76"/>
      <c r="OP208" s="76"/>
      <c r="OQ208" s="76"/>
      <c r="OR208" s="76"/>
      <c r="OS208" s="76"/>
      <c r="OT208" s="76"/>
      <c r="OU208" s="76"/>
      <c r="OV208" s="76"/>
      <c r="OW208" s="76"/>
      <c r="OX208" s="76"/>
      <c r="OY208" s="76"/>
      <c r="OZ208" s="76"/>
      <c r="PA208" s="76"/>
      <c r="PB208" s="76"/>
      <c r="PC208" s="76"/>
      <c r="PD208" s="76"/>
      <c r="PE208" s="76"/>
      <c r="PF208" s="76"/>
      <c r="PG208" s="76"/>
      <c r="PH208" s="76"/>
      <c r="PI208" s="76"/>
      <c r="PJ208" s="76"/>
      <c r="PK208" s="76"/>
      <c r="PL208" s="76"/>
      <c r="PM208" s="76"/>
      <c r="PN208" s="76"/>
      <c r="PO208" s="76"/>
      <c r="PP208" s="76"/>
      <c r="PQ208" s="76"/>
      <c r="PR208" s="76"/>
      <c r="PS208" s="76"/>
      <c r="PT208" s="76"/>
      <c r="PU208" s="76"/>
      <c r="PV208" s="76"/>
      <c r="PW208" s="76"/>
      <c r="PX208" s="76"/>
      <c r="PY208" s="76"/>
      <c r="PZ208" s="76"/>
      <c r="QA208" s="76"/>
      <c r="QB208" s="76"/>
      <c r="QC208" s="76"/>
      <c r="QD208" s="76"/>
      <c r="QE208" s="76"/>
      <c r="QF208" s="76"/>
      <c r="QG208" s="76"/>
      <c r="QH208" s="76"/>
      <c r="QI208" s="76"/>
      <c r="QJ208" s="76"/>
      <c r="QK208" s="76"/>
      <c r="QL208" s="76"/>
      <c r="QM208" s="76"/>
      <c r="QN208" s="76"/>
      <c r="QO208" s="76"/>
      <c r="QP208" s="76"/>
      <c r="QQ208" s="76"/>
      <c r="QR208" s="76"/>
      <c r="QS208" s="76"/>
      <c r="QT208" s="76"/>
      <c r="QU208" s="76"/>
      <c r="QV208" s="76"/>
      <c r="QW208" s="76"/>
      <c r="QX208" s="76"/>
      <c r="QY208" s="76"/>
      <c r="QZ208" s="76"/>
      <c r="RA208" s="76"/>
      <c r="RB208" s="76"/>
      <c r="RC208" s="76"/>
      <c r="RD208" s="76"/>
      <c r="RE208" s="76"/>
      <c r="RF208" s="76"/>
      <c r="RG208" s="76"/>
      <c r="RH208" s="76"/>
      <c r="RI208" s="76"/>
      <c r="RJ208" s="76"/>
      <c r="RK208" s="76"/>
      <c r="RL208" s="76"/>
      <c r="RM208" s="76"/>
      <c r="RN208" s="76"/>
      <c r="RO208" s="76"/>
      <c r="RP208" s="76"/>
      <c r="RQ208" s="76"/>
      <c r="RR208" s="76"/>
      <c r="RS208" s="76"/>
      <c r="RT208" s="76"/>
      <c r="RU208" s="76"/>
      <c r="RV208" s="76"/>
      <c r="RW208" s="76"/>
      <c r="RX208" s="76"/>
      <c r="RY208" s="76"/>
      <c r="RZ208" s="76"/>
      <c r="SA208" s="76"/>
      <c r="SB208" s="76"/>
      <c r="SC208" s="76"/>
      <c r="SD208" s="76"/>
      <c r="SE208" s="76"/>
      <c r="SF208" s="76"/>
      <c r="SG208" s="76"/>
      <c r="SH208" s="76"/>
      <c r="SI208" s="76"/>
      <c r="SJ208" s="76"/>
      <c r="SK208" s="76"/>
      <c r="SL208" s="76"/>
      <c r="SM208" s="76"/>
      <c r="SN208" s="76"/>
      <c r="SO208" s="76"/>
      <c r="SP208" s="76"/>
      <c r="SQ208" s="76"/>
      <c r="SR208" s="76"/>
      <c r="SS208" s="76"/>
      <c r="ST208" s="76"/>
      <c r="SU208" s="76"/>
      <c r="SV208" s="76"/>
      <c r="SW208" s="76"/>
      <c r="SX208" s="76"/>
      <c r="SY208" s="76"/>
      <c r="SZ208" s="76"/>
      <c r="TA208" s="76"/>
      <c r="TB208" s="76"/>
      <c r="TC208" s="76"/>
      <c r="TD208" s="76"/>
      <c r="TE208" s="76"/>
      <c r="TF208" s="76"/>
      <c r="TG208" s="76"/>
      <c r="TH208" s="76"/>
      <c r="TI208" s="76"/>
      <c r="TJ208" s="76"/>
      <c r="TK208" s="76"/>
      <c r="TL208" s="76"/>
      <c r="TM208" s="76"/>
      <c r="TN208" s="76"/>
      <c r="TO208" s="76"/>
      <c r="TP208" s="76"/>
      <c r="TQ208" s="76"/>
      <c r="TR208" s="76"/>
      <c r="TS208" s="76"/>
      <c r="TT208" s="76"/>
      <c r="TU208" s="76"/>
      <c r="TV208" s="76"/>
      <c r="TW208" s="76"/>
      <c r="TX208" s="76"/>
      <c r="TY208" s="76"/>
      <c r="TZ208" s="76"/>
      <c r="UA208" s="76"/>
      <c r="UB208" s="76"/>
      <c r="UC208" s="76"/>
      <c r="UD208" s="76"/>
      <c r="UE208" s="76"/>
      <c r="UF208" s="76"/>
      <c r="UG208" s="76"/>
      <c r="UH208" s="76"/>
      <c r="UI208" s="76"/>
      <c r="UJ208" s="76"/>
      <c r="UK208" s="76"/>
      <c r="UL208" s="76"/>
      <c r="UM208" s="76"/>
      <c r="UN208" s="76"/>
      <c r="UO208" s="76"/>
      <c r="UP208" s="76"/>
      <c r="UQ208" s="76"/>
      <c r="UR208" s="76"/>
      <c r="US208" s="76"/>
      <c r="UT208" s="76"/>
      <c r="UU208" s="76"/>
      <c r="UV208" s="76"/>
      <c r="UW208" s="76"/>
      <c r="UX208" s="76"/>
      <c r="UY208" s="76"/>
      <c r="UZ208" s="76"/>
      <c r="VA208" s="76"/>
      <c r="VB208" s="76"/>
      <c r="VC208" s="76"/>
      <c r="VD208" s="76"/>
      <c r="VE208" s="76"/>
      <c r="VF208" s="76"/>
      <c r="VG208" s="76"/>
      <c r="VH208" s="76"/>
      <c r="VI208" s="76"/>
      <c r="VJ208" s="76"/>
      <c r="VK208" s="76"/>
      <c r="VL208" s="76"/>
      <c r="VM208" s="76"/>
      <c r="VN208" s="76"/>
      <c r="VO208" s="76"/>
      <c r="VP208" s="76"/>
      <c r="VQ208" s="76"/>
      <c r="VR208" s="76"/>
      <c r="VS208" s="76"/>
      <c r="VT208" s="76"/>
      <c r="VU208" s="76"/>
      <c r="VV208" s="76"/>
      <c r="VW208" s="76"/>
      <c r="VX208" s="76"/>
      <c r="VY208" s="76"/>
      <c r="VZ208" s="76"/>
      <c r="WA208" s="76"/>
      <c r="WB208" s="76"/>
      <c r="WC208" s="76"/>
      <c r="WD208" s="76"/>
      <c r="WE208" s="76"/>
      <c r="WF208" s="76"/>
      <c r="WG208" s="76"/>
      <c r="WH208" s="76"/>
      <c r="WI208" s="76"/>
      <c r="WJ208" s="76"/>
      <c r="WK208" s="76"/>
      <c r="WL208" s="76"/>
      <c r="WM208" s="76"/>
      <c r="WN208" s="76"/>
      <c r="WO208" s="76"/>
      <c r="WP208" s="76"/>
      <c r="WQ208" s="76"/>
      <c r="WR208" s="76"/>
      <c r="WS208" s="76"/>
      <c r="WT208" s="76"/>
      <c r="WU208" s="76"/>
      <c r="WV208" s="76"/>
      <c r="WW208" s="76"/>
      <c r="WX208" s="76"/>
      <c r="WY208" s="76"/>
      <c r="WZ208" s="76"/>
      <c r="XA208" s="76"/>
      <c r="XB208" s="76"/>
      <c r="XC208" s="76"/>
      <c r="XD208" s="76"/>
      <c r="XE208" s="76"/>
      <c r="XF208" s="76"/>
      <c r="XG208" s="76"/>
      <c r="XH208" s="76"/>
      <c r="XI208" s="76"/>
      <c r="XJ208" s="76"/>
      <c r="XK208" s="76"/>
      <c r="XL208" s="76"/>
      <c r="XM208" s="76"/>
      <c r="XN208" s="76"/>
      <c r="XO208" s="76"/>
      <c r="XP208" s="76"/>
      <c r="XQ208" s="76"/>
      <c r="XR208" s="76"/>
      <c r="XS208" s="76"/>
      <c r="XT208" s="76"/>
      <c r="XU208" s="76"/>
      <c r="XV208" s="76"/>
      <c r="XW208" s="76"/>
      <c r="XX208" s="76"/>
      <c r="XY208" s="76"/>
      <c r="XZ208" s="76"/>
      <c r="YA208" s="76"/>
      <c r="YB208" s="76"/>
      <c r="YC208" s="76"/>
      <c r="YD208" s="76"/>
      <c r="YE208" s="76"/>
      <c r="YF208" s="76"/>
      <c r="YG208" s="76"/>
      <c r="YH208" s="76"/>
      <c r="YI208" s="76"/>
      <c r="YJ208" s="76"/>
      <c r="YK208" s="76"/>
      <c r="YL208" s="76"/>
      <c r="YM208" s="76"/>
      <c r="YN208" s="76"/>
      <c r="YO208" s="76"/>
      <c r="YP208" s="76"/>
      <c r="YQ208" s="76"/>
      <c r="YR208" s="76"/>
      <c r="YS208" s="76"/>
      <c r="YT208" s="76"/>
      <c r="YU208" s="76"/>
      <c r="YV208" s="76"/>
      <c r="YW208" s="76"/>
      <c r="YX208" s="76"/>
      <c r="YY208" s="76"/>
      <c r="YZ208" s="76"/>
      <c r="ZA208" s="76"/>
      <c r="ZB208" s="76"/>
      <c r="ZC208" s="76"/>
      <c r="ZD208" s="76"/>
      <c r="ZE208" s="76"/>
      <c r="ZF208" s="76"/>
      <c r="ZG208" s="76"/>
      <c r="ZH208" s="76"/>
      <c r="ZI208" s="76"/>
      <c r="ZJ208" s="76"/>
      <c r="ZK208" s="76"/>
      <c r="ZL208" s="76"/>
      <c r="ZM208" s="76"/>
      <c r="ZN208" s="76"/>
      <c r="ZO208" s="76"/>
      <c r="ZP208" s="76"/>
      <c r="ZQ208" s="76"/>
      <c r="ZR208" s="76"/>
      <c r="ZS208" s="76"/>
      <c r="ZT208" s="76"/>
      <c r="ZU208" s="76"/>
      <c r="ZV208" s="76"/>
      <c r="ZW208" s="76"/>
      <c r="ZX208" s="76"/>
      <c r="ZY208" s="76"/>
      <c r="ZZ208" s="76"/>
      <c r="AAA208" s="76"/>
      <c r="AAB208" s="76"/>
      <c r="AAC208" s="76"/>
      <c r="AAD208" s="76"/>
      <c r="AAE208" s="76"/>
      <c r="AAF208" s="76"/>
      <c r="AAG208" s="76"/>
      <c r="AAH208" s="76"/>
      <c r="AAI208" s="76"/>
      <c r="AAJ208" s="76"/>
      <c r="AAK208" s="76"/>
      <c r="AAL208" s="76"/>
      <c r="AAM208" s="76"/>
      <c r="AAN208" s="76"/>
      <c r="AAO208" s="76"/>
      <c r="AAP208" s="76"/>
      <c r="AAQ208" s="76"/>
      <c r="AAR208" s="76"/>
      <c r="AAS208" s="76"/>
      <c r="AAT208" s="76"/>
      <c r="AAU208" s="76"/>
      <c r="AAV208" s="76"/>
      <c r="AAW208" s="76"/>
      <c r="AAX208" s="76"/>
      <c r="AAY208" s="76"/>
      <c r="AAZ208" s="76"/>
      <c r="ABA208" s="76"/>
      <c r="ABB208" s="76"/>
      <c r="ABC208" s="76"/>
      <c r="ABD208" s="76"/>
      <c r="ABE208" s="76"/>
      <c r="ABF208" s="76"/>
      <c r="ABG208" s="76"/>
      <c r="ABH208" s="76"/>
      <c r="ABI208" s="76"/>
      <c r="ABJ208" s="76"/>
      <c r="ABK208" s="76"/>
      <c r="ABL208" s="76"/>
      <c r="ABM208" s="76"/>
      <c r="ABN208" s="76"/>
      <c r="ABO208" s="76"/>
      <c r="ABP208" s="76"/>
      <c r="ABQ208" s="76"/>
      <c r="ABR208" s="76"/>
      <c r="ABS208" s="76"/>
      <c r="ABT208" s="76"/>
      <c r="ABU208" s="76"/>
      <c r="ABV208" s="76"/>
      <c r="ABW208" s="76"/>
      <c r="ABX208" s="76"/>
      <c r="ABY208" s="76"/>
      <c r="ABZ208" s="76"/>
      <c r="ACA208" s="76"/>
      <c r="ACB208" s="76"/>
      <c r="ACC208" s="76"/>
      <c r="ACD208" s="76"/>
      <c r="ACE208" s="76"/>
      <c r="ACF208" s="76"/>
      <c r="ACG208" s="76"/>
      <c r="ACH208" s="76"/>
      <c r="ACI208" s="76"/>
      <c r="ACJ208" s="76"/>
      <c r="ACK208" s="76"/>
      <c r="ACL208" s="76"/>
      <c r="ACM208" s="76"/>
      <c r="ACN208" s="76"/>
      <c r="ACO208" s="76"/>
      <c r="ACP208" s="76"/>
      <c r="ACQ208" s="76"/>
      <c r="ACR208" s="76"/>
      <c r="ACS208" s="76"/>
      <c r="ACT208" s="76"/>
      <c r="ACU208" s="76"/>
      <c r="ACV208" s="76"/>
      <c r="ACW208" s="76"/>
      <c r="ACX208" s="76"/>
      <c r="ACY208" s="76"/>
      <c r="ACZ208" s="76"/>
      <c r="ADA208" s="76"/>
      <c r="ADB208" s="76"/>
      <c r="ADC208" s="76"/>
      <c r="ADD208" s="76"/>
      <c r="ADE208" s="76"/>
      <c r="ADF208" s="76"/>
      <c r="ADG208" s="76"/>
      <c r="ADH208" s="76"/>
      <c r="ADI208" s="76"/>
      <c r="ADJ208" s="76"/>
      <c r="ADK208" s="76"/>
      <c r="ADL208" s="76"/>
      <c r="ADM208" s="76"/>
      <c r="ADN208" s="76"/>
      <c r="ADO208" s="76"/>
      <c r="ADP208" s="76"/>
      <c r="ADQ208" s="76"/>
      <c r="ADR208" s="76"/>
      <c r="ADS208" s="76"/>
      <c r="ADT208" s="76"/>
      <c r="ADU208" s="76"/>
      <c r="ADV208" s="76"/>
      <c r="ADW208" s="76"/>
      <c r="ADX208" s="76"/>
      <c r="ADY208" s="76"/>
      <c r="ADZ208" s="76"/>
      <c r="AEA208" s="76"/>
      <c r="AEB208" s="76"/>
      <c r="AEC208" s="76"/>
      <c r="AED208" s="76"/>
      <c r="AEE208" s="76"/>
      <c r="AEF208" s="76"/>
      <c r="AEG208" s="76"/>
      <c r="AEH208" s="76"/>
      <c r="AEI208" s="76"/>
      <c r="AEJ208" s="76"/>
      <c r="AEK208" s="76"/>
      <c r="AEL208" s="76"/>
      <c r="AEM208" s="76"/>
      <c r="AEN208" s="76"/>
      <c r="AEO208" s="76"/>
      <c r="AEP208" s="76"/>
      <c r="AEQ208" s="76"/>
      <c r="AER208" s="76"/>
      <c r="AES208" s="76"/>
      <c r="AET208" s="76"/>
      <c r="AEU208" s="76"/>
      <c r="AEV208" s="76"/>
      <c r="AEW208" s="76"/>
      <c r="AEX208" s="76"/>
      <c r="AEY208" s="76"/>
      <c r="AEZ208" s="76"/>
      <c r="AFA208" s="76"/>
      <c r="AFB208" s="76"/>
      <c r="AFC208" s="76"/>
      <c r="AFD208" s="76"/>
      <c r="AFE208" s="76"/>
      <c r="AFF208" s="76"/>
      <c r="AFG208" s="76"/>
      <c r="AFH208" s="76"/>
      <c r="AFI208" s="76"/>
      <c r="AFJ208" s="76"/>
      <c r="AFK208" s="76"/>
      <c r="AFL208" s="76"/>
      <c r="AFM208" s="76"/>
      <c r="AFN208" s="76"/>
      <c r="AFO208" s="76"/>
      <c r="AFP208" s="76"/>
      <c r="AFQ208" s="76"/>
      <c r="AFR208" s="76"/>
      <c r="AFS208" s="76"/>
      <c r="AFT208" s="76"/>
      <c r="AFU208" s="76"/>
      <c r="AFV208" s="76"/>
      <c r="AFW208" s="76"/>
      <c r="AFX208" s="76"/>
      <c r="AFY208" s="76"/>
      <c r="AFZ208" s="76"/>
      <c r="AGA208" s="76"/>
      <c r="AGB208" s="76"/>
      <c r="AGC208" s="76"/>
      <c r="AGD208" s="76"/>
      <c r="AGE208" s="76"/>
      <c r="AGF208" s="76"/>
      <c r="AGG208" s="76"/>
      <c r="AGH208" s="76"/>
      <c r="AGI208" s="76"/>
      <c r="AGJ208" s="76"/>
      <c r="AGK208" s="76"/>
      <c r="AGL208" s="76"/>
      <c r="AGM208" s="76"/>
      <c r="AGN208" s="76"/>
      <c r="AGO208" s="76"/>
      <c r="AGP208" s="76"/>
      <c r="AGQ208" s="76"/>
      <c r="AGR208" s="76"/>
      <c r="AGS208" s="76"/>
      <c r="AGT208" s="76"/>
      <c r="AGU208" s="76"/>
      <c r="AGV208" s="76"/>
      <c r="AGW208" s="76"/>
      <c r="AGX208" s="76"/>
      <c r="AGY208" s="76"/>
      <c r="AGZ208" s="76"/>
      <c r="AHA208" s="76"/>
      <c r="AHB208" s="76"/>
      <c r="AHC208" s="76"/>
      <c r="AHD208" s="76"/>
      <c r="AHE208" s="76"/>
      <c r="AHF208" s="76"/>
      <c r="AHG208" s="76"/>
      <c r="AHH208" s="76"/>
      <c r="AHI208" s="76"/>
      <c r="AHJ208" s="76"/>
      <c r="AHK208" s="76"/>
      <c r="AHL208" s="76"/>
      <c r="AHM208" s="76"/>
      <c r="AHN208" s="76"/>
      <c r="AHO208" s="76"/>
      <c r="AHP208" s="76"/>
      <c r="AHQ208" s="76"/>
      <c r="AHR208" s="76"/>
      <c r="AHS208" s="76"/>
      <c r="AHT208" s="76"/>
      <c r="AHU208" s="76"/>
      <c r="AHV208" s="76"/>
      <c r="AHW208" s="76"/>
      <c r="AHX208" s="76"/>
      <c r="AHY208" s="76"/>
      <c r="AHZ208" s="76"/>
      <c r="AIA208" s="76"/>
      <c r="AIB208" s="76"/>
      <c r="AIC208" s="76"/>
      <c r="AID208" s="76"/>
      <c r="AIE208" s="76"/>
      <c r="AIF208" s="76"/>
      <c r="AIG208" s="76"/>
      <c r="AIH208" s="76"/>
      <c r="AII208" s="76"/>
      <c r="AIJ208" s="76"/>
      <c r="AIK208" s="76"/>
      <c r="AIL208" s="76"/>
      <c r="AIM208" s="76"/>
      <c r="AIN208" s="76"/>
      <c r="AIO208" s="76"/>
      <c r="AIP208" s="76"/>
      <c r="AIQ208" s="76"/>
      <c r="AIR208" s="76"/>
      <c r="AIS208" s="76"/>
      <c r="AIT208" s="76"/>
      <c r="AIU208" s="76"/>
      <c r="AIV208" s="76"/>
      <c r="AIW208" s="76"/>
      <c r="AIX208" s="76"/>
      <c r="AIY208" s="76"/>
      <c r="AIZ208" s="76"/>
      <c r="AJA208" s="76"/>
      <c r="AJB208" s="76"/>
      <c r="AJC208" s="76"/>
      <c r="AJD208" s="76"/>
      <c r="AJE208" s="76"/>
      <c r="AJF208" s="76"/>
      <c r="AJG208" s="76"/>
      <c r="AJH208" s="76"/>
      <c r="AJI208" s="76"/>
      <c r="AJJ208" s="76"/>
      <c r="AJK208" s="76"/>
      <c r="AJL208" s="76"/>
      <c r="AJM208" s="76"/>
      <c r="AJN208" s="76"/>
      <c r="AJO208" s="76"/>
      <c r="AJP208" s="76"/>
      <c r="AJQ208" s="76"/>
      <c r="AJR208" s="76"/>
      <c r="AJS208" s="76"/>
      <c r="AJT208" s="76"/>
      <c r="AJU208" s="76"/>
      <c r="AJV208" s="76"/>
      <c r="AJW208" s="76"/>
      <c r="AJX208" s="76"/>
      <c r="AJY208" s="76"/>
      <c r="AJZ208" s="76"/>
      <c r="AKA208" s="76"/>
      <c r="AKB208" s="76"/>
      <c r="AKC208" s="76"/>
      <c r="AKD208" s="76"/>
      <c r="AKE208" s="76"/>
      <c r="AKF208" s="76"/>
      <c r="AKG208" s="76"/>
      <c r="AKH208" s="76"/>
      <c r="AKI208" s="76"/>
      <c r="AKJ208" s="76"/>
      <c r="AKK208" s="76"/>
      <c r="AKL208" s="76"/>
      <c r="AKM208" s="76"/>
      <c r="AKN208" s="76"/>
      <c r="AKO208" s="76"/>
      <c r="AKP208" s="76"/>
      <c r="AKQ208" s="76"/>
      <c r="AKR208" s="76"/>
      <c r="AKS208" s="76"/>
      <c r="AKT208" s="76"/>
      <c r="AKU208" s="76"/>
      <c r="AKV208" s="76"/>
      <c r="AKW208" s="76"/>
      <c r="AKX208" s="76"/>
      <c r="AKY208" s="76"/>
      <c r="AKZ208" s="76"/>
      <c r="ALA208" s="76"/>
      <c r="ALB208" s="76"/>
      <c r="ALC208" s="76"/>
      <c r="ALD208" s="76"/>
      <c r="ALE208" s="76"/>
      <c r="ALF208" s="76"/>
      <c r="ALG208" s="76"/>
      <c r="ALH208" s="76"/>
      <c r="ALI208" s="76"/>
      <c r="ALJ208" s="76"/>
      <c r="ALK208" s="76"/>
      <c r="ALL208" s="76"/>
      <c r="ALM208" s="76"/>
      <c r="ALN208" s="76"/>
      <c r="ALO208" s="76"/>
      <c r="ALP208" s="76"/>
      <c r="ALQ208" s="76"/>
      <c r="ALR208" s="76"/>
      <c r="ALS208" s="76"/>
      <c r="ALT208" s="76"/>
      <c r="ALU208" s="76"/>
      <c r="ALV208" s="76"/>
      <c r="ALW208" s="76"/>
      <c r="ALX208" s="76"/>
      <c r="ALY208" s="76"/>
      <c r="ALZ208" s="76"/>
      <c r="AMA208" s="76"/>
      <c r="AMB208" s="76"/>
      <c r="AMC208" s="76"/>
      <c r="AMD208" s="76"/>
      <c r="AME208" s="76"/>
    </row>
    <row r="209" spans="1:1019" s="77" customFormat="1">
      <c r="A209" s="49" t="s">
        <v>241</v>
      </c>
      <c r="B209" s="49"/>
      <c r="C209" s="49"/>
      <c r="D209" s="50" t="s">
        <v>67</v>
      </c>
      <c r="E209" s="49"/>
      <c r="F209" s="62"/>
      <c r="G209" s="51"/>
      <c r="H209" s="51"/>
      <c r="I209" s="51"/>
      <c r="J209" s="51">
        <f>SUM(J210:J211)</f>
        <v>2625722.0099999998</v>
      </c>
      <c r="K209" s="76"/>
      <c r="L209" s="76"/>
      <c r="M209" s="76"/>
      <c r="N209" s="76"/>
      <c r="O209" s="76"/>
      <c r="P209" s="76"/>
      <c r="Q209" s="76"/>
      <c r="R209" s="76"/>
      <c r="S209" s="76"/>
      <c r="T209" s="76"/>
      <c r="U209" s="76"/>
      <c r="V209" s="76"/>
      <c r="W209" s="76"/>
      <c r="X209" s="76"/>
      <c r="Y209" s="76"/>
      <c r="Z209" s="76"/>
      <c r="AA209" s="76"/>
      <c r="AB209" s="76"/>
      <c r="AC209" s="76"/>
      <c r="AD209" s="76"/>
      <c r="AE209" s="76"/>
      <c r="AF209" s="76"/>
      <c r="AG209" s="76"/>
      <c r="AH209" s="76"/>
      <c r="AI209" s="76"/>
      <c r="AJ209" s="76"/>
      <c r="AK209" s="76"/>
      <c r="AL209" s="76"/>
      <c r="AM209" s="76"/>
      <c r="AN209" s="76"/>
      <c r="AO209" s="76"/>
      <c r="AP209" s="76"/>
      <c r="AQ209" s="76"/>
      <c r="AR209" s="76"/>
      <c r="AS209" s="76"/>
      <c r="AT209" s="76"/>
      <c r="AU209" s="76"/>
      <c r="AV209" s="76"/>
      <c r="AW209" s="76"/>
      <c r="AX209" s="76"/>
      <c r="AY209" s="76"/>
      <c r="AZ209" s="76"/>
      <c r="BA209" s="76"/>
      <c r="BB209" s="76"/>
      <c r="BC209" s="76"/>
      <c r="BD209" s="76"/>
      <c r="BE209" s="76"/>
      <c r="BF209" s="76"/>
      <c r="BG209" s="76"/>
      <c r="BH209" s="76"/>
      <c r="BI209" s="76"/>
      <c r="BJ209" s="76"/>
      <c r="BK209" s="76"/>
      <c r="BL209" s="76"/>
      <c r="BM209" s="76"/>
      <c r="BN209" s="76"/>
      <c r="BO209" s="76"/>
      <c r="BP209" s="76"/>
      <c r="BQ209" s="76"/>
      <c r="BR209" s="76"/>
      <c r="BS209" s="76"/>
      <c r="BT209" s="76"/>
      <c r="BU209" s="76"/>
      <c r="BV209" s="76"/>
      <c r="BW209" s="76"/>
      <c r="BX209" s="76"/>
      <c r="BY209" s="76"/>
      <c r="BZ209" s="76"/>
      <c r="CA209" s="76"/>
      <c r="CB209" s="76"/>
      <c r="CC209" s="76"/>
      <c r="CD209" s="76"/>
      <c r="CE209" s="76"/>
      <c r="CF209" s="76"/>
      <c r="CG209" s="76"/>
      <c r="CH209" s="76"/>
      <c r="CI209" s="76"/>
      <c r="CJ209" s="76"/>
      <c r="CK209" s="76"/>
      <c r="CL209" s="76"/>
      <c r="CM209" s="76"/>
      <c r="CN209" s="76"/>
      <c r="CO209" s="76"/>
      <c r="CP209" s="76"/>
      <c r="CQ209" s="76"/>
      <c r="CR209" s="76"/>
      <c r="CS209" s="76"/>
      <c r="CT209" s="76"/>
      <c r="CU209" s="76"/>
      <c r="CV209" s="76"/>
      <c r="CW209" s="76"/>
      <c r="CX209" s="76"/>
      <c r="CY209" s="76"/>
      <c r="CZ209" s="76"/>
      <c r="DA209" s="76"/>
      <c r="DB209" s="76"/>
      <c r="DC209" s="76"/>
      <c r="DD209" s="76"/>
      <c r="DE209" s="76"/>
      <c r="DF209" s="76"/>
      <c r="DG209" s="76"/>
      <c r="DH209" s="76"/>
      <c r="DI209" s="76"/>
      <c r="DJ209" s="76"/>
      <c r="DK209" s="76"/>
      <c r="DL209" s="76"/>
      <c r="DM209" s="76"/>
      <c r="DN209" s="76"/>
      <c r="DO209" s="76"/>
      <c r="DP209" s="76"/>
      <c r="DQ209" s="76"/>
      <c r="DR209" s="76"/>
      <c r="DS209" s="76"/>
      <c r="DT209" s="76"/>
      <c r="DU209" s="76"/>
      <c r="DV209" s="76"/>
      <c r="DW209" s="76"/>
      <c r="DX209" s="76"/>
      <c r="DY209" s="76"/>
      <c r="DZ209" s="76"/>
      <c r="EA209" s="76"/>
      <c r="EB209" s="76"/>
      <c r="EC209" s="76"/>
      <c r="ED209" s="76"/>
      <c r="EE209" s="76"/>
      <c r="EF209" s="76"/>
      <c r="EG209" s="76"/>
      <c r="EH209" s="76"/>
      <c r="EI209" s="76"/>
      <c r="EJ209" s="76"/>
      <c r="EK209" s="76"/>
      <c r="EL209" s="76"/>
      <c r="EM209" s="76"/>
      <c r="EN209" s="76"/>
      <c r="EO209" s="76"/>
      <c r="EP209" s="76"/>
      <c r="EQ209" s="76"/>
      <c r="ER209" s="76"/>
      <c r="ES209" s="76"/>
      <c r="ET209" s="76"/>
      <c r="EU209" s="76"/>
      <c r="EV209" s="76"/>
      <c r="EW209" s="76"/>
      <c r="EX209" s="76"/>
      <c r="EY209" s="76"/>
      <c r="EZ209" s="76"/>
      <c r="FA209" s="76"/>
      <c r="FB209" s="76"/>
      <c r="FC209" s="76"/>
      <c r="FD209" s="76"/>
      <c r="FE209" s="76"/>
      <c r="FF209" s="76"/>
      <c r="FG209" s="76"/>
      <c r="FH209" s="76"/>
      <c r="FI209" s="76"/>
      <c r="FJ209" s="76"/>
      <c r="FK209" s="76"/>
      <c r="FL209" s="76"/>
      <c r="FM209" s="76"/>
      <c r="FN209" s="76"/>
      <c r="FO209" s="76"/>
      <c r="FP209" s="76"/>
      <c r="FQ209" s="76"/>
      <c r="FR209" s="76"/>
      <c r="FS209" s="76"/>
      <c r="FT209" s="76"/>
      <c r="FU209" s="76"/>
      <c r="FV209" s="76"/>
      <c r="FW209" s="76"/>
      <c r="FX209" s="76"/>
      <c r="FY209" s="76"/>
      <c r="FZ209" s="76"/>
      <c r="GA209" s="76"/>
      <c r="GB209" s="76"/>
      <c r="GC209" s="76"/>
      <c r="GD209" s="76"/>
      <c r="GE209" s="76"/>
      <c r="GF209" s="76"/>
      <c r="GG209" s="76"/>
      <c r="GH209" s="76"/>
      <c r="GI209" s="76"/>
      <c r="GJ209" s="76"/>
      <c r="GK209" s="76"/>
      <c r="GL209" s="76"/>
      <c r="GM209" s="76"/>
      <c r="GN209" s="76"/>
      <c r="GO209" s="76"/>
      <c r="GP209" s="76"/>
      <c r="GQ209" s="76"/>
      <c r="GR209" s="76"/>
      <c r="GS209" s="76"/>
      <c r="GT209" s="76"/>
      <c r="GU209" s="76"/>
      <c r="GV209" s="76"/>
      <c r="GW209" s="76"/>
      <c r="GX209" s="76"/>
      <c r="GY209" s="76"/>
      <c r="GZ209" s="76"/>
      <c r="HA209" s="76"/>
      <c r="HB209" s="76"/>
      <c r="HC209" s="76"/>
      <c r="HD209" s="76"/>
      <c r="HE209" s="76"/>
      <c r="HF209" s="76"/>
      <c r="HG209" s="76"/>
      <c r="HH209" s="76"/>
      <c r="HI209" s="76"/>
      <c r="HJ209" s="76"/>
      <c r="HK209" s="76"/>
      <c r="HL209" s="76"/>
      <c r="HM209" s="76"/>
      <c r="HN209" s="76"/>
      <c r="HO209" s="76"/>
      <c r="HP209" s="76"/>
      <c r="HQ209" s="76"/>
      <c r="HR209" s="76"/>
      <c r="HS209" s="76"/>
      <c r="HT209" s="76"/>
      <c r="HU209" s="76"/>
      <c r="HV209" s="76"/>
      <c r="HW209" s="76"/>
      <c r="HX209" s="76"/>
      <c r="HY209" s="76"/>
      <c r="HZ209" s="76"/>
      <c r="IA209" s="76"/>
      <c r="IB209" s="76"/>
      <c r="IC209" s="76"/>
      <c r="ID209" s="76"/>
      <c r="IE209" s="76"/>
      <c r="IF209" s="76"/>
      <c r="IG209" s="76"/>
      <c r="IH209" s="76"/>
      <c r="II209" s="76"/>
      <c r="IJ209" s="76"/>
      <c r="IK209" s="76"/>
      <c r="IL209" s="76"/>
      <c r="IM209" s="76"/>
      <c r="IN209" s="76"/>
      <c r="IO209" s="76"/>
      <c r="IP209" s="76"/>
      <c r="IQ209" s="76"/>
      <c r="IR209" s="76"/>
      <c r="IS209" s="76"/>
      <c r="IT209" s="76"/>
      <c r="IU209" s="76"/>
      <c r="IV209" s="76"/>
      <c r="IW209" s="76"/>
      <c r="IX209" s="76"/>
      <c r="IY209" s="76"/>
      <c r="IZ209" s="76"/>
      <c r="JA209" s="76"/>
      <c r="JB209" s="76"/>
      <c r="JC209" s="76"/>
      <c r="JD209" s="76"/>
      <c r="JE209" s="76"/>
      <c r="JF209" s="76"/>
      <c r="JG209" s="76"/>
      <c r="JH209" s="76"/>
      <c r="JI209" s="76"/>
      <c r="JJ209" s="76"/>
      <c r="JK209" s="76"/>
      <c r="JL209" s="76"/>
      <c r="JM209" s="76"/>
      <c r="JN209" s="76"/>
      <c r="JO209" s="76"/>
      <c r="JP209" s="76"/>
      <c r="JQ209" s="76"/>
      <c r="JR209" s="76"/>
      <c r="JS209" s="76"/>
      <c r="JT209" s="76"/>
      <c r="JU209" s="76"/>
      <c r="JV209" s="76"/>
      <c r="JW209" s="76"/>
      <c r="JX209" s="76"/>
      <c r="JY209" s="76"/>
      <c r="JZ209" s="76"/>
      <c r="KA209" s="76"/>
      <c r="KB209" s="76"/>
      <c r="KC209" s="76"/>
      <c r="KD209" s="76"/>
      <c r="KE209" s="76"/>
      <c r="KF209" s="76"/>
      <c r="KG209" s="76"/>
      <c r="KH209" s="76"/>
      <c r="KI209" s="76"/>
      <c r="KJ209" s="76"/>
      <c r="KK209" s="76"/>
      <c r="KL209" s="76"/>
      <c r="KM209" s="76"/>
      <c r="KN209" s="76"/>
      <c r="KO209" s="76"/>
      <c r="KP209" s="76"/>
      <c r="KQ209" s="76"/>
      <c r="KR209" s="76"/>
      <c r="KS209" s="76"/>
      <c r="KT209" s="76"/>
      <c r="KU209" s="76"/>
      <c r="KV209" s="76"/>
      <c r="KW209" s="76"/>
      <c r="KX209" s="76"/>
      <c r="KY209" s="76"/>
      <c r="KZ209" s="76"/>
      <c r="LA209" s="76"/>
      <c r="LB209" s="76"/>
      <c r="LC209" s="76"/>
      <c r="LD209" s="76"/>
      <c r="LE209" s="76"/>
      <c r="LF209" s="76"/>
      <c r="LG209" s="76"/>
      <c r="LH209" s="76"/>
      <c r="LI209" s="76"/>
      <c r="LJ209" s="76"/>
      <c r="LK209" s="76"/>
      <c r="LL209" s="76"/>
      <c r="LM209" s="76"/>
      <c r="LN209" s="76"/>
      <c r="LO209" s="76"/>
      <c r="LP209" s="76"/>
      <c r="LQ209" s="76"/>
      <c r="LR209" s="76"/>
      <c r="LS209" s="76"/>
      <c r="LT209" s="76"/>
      <c r="LU209" s="76"/>
      <c r="LV209" s="76"/>
      <c r="LW209" s="76"/>
      <c r="LX209" s="76"/>
      <c r="LY209" s="76"/>
      <c r="LZ209" s="76"/>
      <c r="MA209" s="76"/>
      <c r="MB209" s="76"/>
      <c r="MC209" s="76"/>
      <c r="MD209" s="76"/>
      <c r="ME209" s="76"/>
      <c r="MF209" s="76"/>
      <c r="MG209" s="76"/>
      <c r="MH209" s="76"/>
      <c r="MI209" s="76"/>
      <c r="MJ209" s="76"/>
      <c r="MK209" s="76"/>
      <c r="ML209" s="76"/>
      <c r="MM209" s="76"/>
      <c r="MN209" s="76"/>
      <c r="MO209" s="76"/>
      <c r="MP209" s="76"/>
      <c r="MQ209" s="76"/>
      <c r="MR209" s="76"/>
      <c r="MS209" s="76"/>
      <c r="MT209" s="76"/>
      <c r="MU209" s="76"/>
      <c r="MV209" s="76"/>
      <c r="MW209" s="76"/>
      <c r="MX209" s="76"/>
      <c r="MY209" s="76"/>
      <c r="MZ209" s="76"/>
      <c r="NA209" s="76"/>
      <c r="NB209" s="76"/>
      <c r="NC209" s="76"/>
      <c r="ND209" s="76"/>
      <c r="NE209" s="76"/>
      <c r="NF209" s="76"/>
      <c r="NG209" s="76"/>
      <c r="NH209" s="76"/>
      <c r="NI209" s="76"/>
      <c r="NJ209" s="76"/>
      <c r="NK209" s="76"/>
      <c r="NL209" s="76"/>
      <c r="NM209" s="76"/>
      <c r="NN209" s="76"/>
      <c r="NO209" s="76"/>
      <c r="NP209" s="76"/>
      <c r="NQ209" s="76"/>
      <c r="NR209" s="76"/>
      <c r="NS209" s="76"/>
      <c r="NT209" s="76"/>
      <c r="NU209" s="76"/>
      <c r="NV209" s="76"/>
      <c r="NW209" s="76"/>
      <c r="NX209" s="76"/>
      <c r="NY209" s="76"/>
      <c r="NZ209" s="76"/>
      <c r="OA209" s="76"/>
      <c r="OB209" s="76"/>
      <c r="OC209" s="76"/>
      <c r="OD209" s="76"/>
      <c r="OE209" s="76"/>
      <c r="OF209" s="76"/>
      <c r="OG209" s="76"/>
      <c r="OH209" s="76"/>
      <c r="OI209" s="76"/>
      <c r="OJ209" s="76"/>
      <c r="OK209" s="76"/>
      <c r="OL209" s="76"/>
      <c r="OM209" s="76"/>
      <c r="ON209" s="76"/>
      <c r="OO209" s="76"/>
      <c r="OP209" s="76"/>
      <c r="OQ209" s="76"/>
      <c r="OR209" s="76"/>
      <c r="OS209" s="76"/>
      <c r="OT209" s="76"/>
      <c r="OU209" s="76"/>
      <c r="OV209" s="76"/>
      <c r="OW209" s="76"/>
      <c r="OX209" s="76"/>
      <c r="OY209" s="76"/>
      <c r="OZ209" s="76"/>
      <c r="PA209" s="76"/>
      <c r="PB209" s="76"/>
      <c r="PC209" s="76"/>
      <c r="PD209" s="76"/>
      <c r="PE209" s="76"/>
      <c r="PF209" s="76"/>
      <c r="PG209" s="76"/>
      <c r="PH209" s="76"/>
      <c r="PI209" s="76"/>
      <c r="PJ209" s="76"/>
      <c r="PK209" s="76"/>
      <c r="PL209" s="76"/>
      <c r="PM209" s="76"/>
      <c r="PN209" s="76"/>
      <c r="PO209" s="76"/>
      <c r="PP209" s="76"/>
      <c r="PQ209" s="76"/>
      <c r="PR209" s="76"/>
      <c r="PS209" s="76"/>
      <c r="PT209" s="76"/>
      <c r="PU209" s="76"/>
      <c r="PV209" s="76"/>
      <c r="PW209" s="76"/>
      <c r="PX209" s="76"/>
      <c r="PY209" s="76"/>
      <c r="PZ209" s="76"/>
      <c r="QA209" s="76"/>
      <c r="QB209" s="76"/>
      <c r="QC209" s="76"/>
      <c r="QD209" s="76"/>
      <c r="QE209" s="76"/>
      <c r="QF209" s="76"/>
      <c r="QG209" s="76"/>
      <c r="QH209" s="76"/>
      <c r="QI209" s="76"/>
      <c r="QJ209" s="76"/>
      <c r="QK209" s="76"/>
      <c r="QL209" s="76"/>
      <c r="QM209" s="76"/>
      <c r="QN209" s="76"/>
      <c r="QO209" s="76"/>
      <c r="QP209" s="76"/>
      <c r="QQ209" s="76"/>
      <c r="QR209" s="76"/>
      <c r="QS209" s="76"/>
      <c r="QT209" s="76"/>
      <c r="QU209" s="76"/>
      <c r="QV209" s="76"/>
      <c r="QW209" s="76"/>
      <c r="QX209" s="76"/>
      <c r="QY209" s="76"/>
      <c r="QZ209" s="76"/>
      <c r="RA209" s="76"/>
      <c r="RB209" s="76"/>
      <c r="RC209" s="76"/>
      <c r="RD209" s="76"/>
      <c r="RE209" s="76"/>
      <c r="RF209" s="76"/>
      <c r="RG209" s="76"/>
      <c r="RH209" s="76"/>
      <c r="RI209" s="76"/>
      <c r="RJ209" s="76"/>
      <c r="RK209" s="76"/>
      <c r="RL209" s="76"/>
      <c r="RM209" s="76"/>
      <c r="RN209" s="76"/>
      <c r="RO209" s="76"/>
      <c r="RP209" s="76"/>
      <c r="RQ209" s="76"/>
      <c r="RR209" s="76"/>
      <c r="RS209" s="76"/>
      <c r="RT209" s="76"/>
      <c r="RU209" s="76"/>
      <c r="RV209" s="76"/>
      <c r="RW209" s="76"/>
      <c r="RX209" s="76"/>
      <c r="RY209" s="76"/>
      <c r="RZ209" s="76"/>
      <c r="SA209" s="76"/>
      <c r="SB209" s="76"/>
      <c r="SC209" s="76"/>
      <c r="SD209" s="76"/>
      <c r="SE209" s="76"/>
      <c r="SF209" s="76"/>
      <c r="SG209" s="76"/>
      <c r="SH209" s="76"/>
      <c r="SI209" s="76"/>
      <c r="SJ209" s="76"/>
      <c r="SK209" s="76"/>
      <c r="SL209" s="76"/>
      <c r="SM209" s="76"/>
      <c r="SN209" s="76"/>
      <c r="SO209" s="76"/>
      <c r="SP209" s="76"/>
      <c r="SQ209" s="76"/>
      <c r="SR209" s="76"/>
      <c r="SS209" s="76"/>
      <c r="ST209" s="76"/>
      <c r="SU209" s="76"/>
      <c r="SV209" s="76"/>
      <c r="SW209" s="76"/>
      <c r="SX209" s="76"/>
      <c r="SY209" s="76"/>
      <c r="SZ209" s="76"/>
      <c r="TA209" s="76"/>
      <c r="TB209" s="76"/>
      <c r="TC209" s="76"/>
      <c r="TD209" s="76"/>
      <c r="TE209" s="76"/>
      <c r="TF209" s="76"/>
      <c r="TG209" s="76"/>
      <c r="TH209" s="76"/>
      <c r="TI209" s="76"/>
      <c r="TJ209" s="76"/>
      <c r="TK209" s="76"/>
      <c r="TL209" s="76"/>
      <c r="TM209" s="76"/>
      <c r="TN209" s="76"/>
      <c r="TO209" s="76"/>
      <c r="TP209" s="76"/>
      <c r="TQ209" s="76"/>
      <c r="TR209" s="76"/>
      <c r="TS209" s="76"/>
      <c r="TT209" s="76"/>
      <c r="TU209" s="76"/>
      <c r="TV209" s="76"/>
      <c r="TW209" s="76"/>
      <c r="TX209" s="76"/>
      <c r="TY209" s="76"/>
      <c r="TZ209" s="76"/>
      <c r="UA209" s="76"/>
      <c r="UB209" s="76"/>
      <c r="UC209" s="76"/>
      <c r="UD209" s="76"/>
      <c r="UE209" s="76"/>
      <c r="UF209" s="76"/>
      <c r="UG209" s="76"/>
      <c r="UH209" s="76"/>
      <c r="UI209" s="76"/>
      <c r="UJ209" s="76"/>
      <c r="UK209" s="76"/>
      <c r="UL209" s="76"/>
      <c r="UM209" s="76"/>
      <c r="UN209" s="76"/>
      <c r="UO209" s="76"/>
      <c r="UP209" s="76"/>
      <c r="UQ209" s="76"/>
      <c r="UR209" s="76"/>
      <c r="US209" s="76"/>
      <c r="UT209" s="76"/>
      <c r="UU209" s="76"/>
      <c r="UV209" s="76"/>
      <c r="UW209" s="76"/>
      <c r="UX209" s="76"/>
      <c r="UY209" s="76"/>
      <c r="UZ209" s="76"/>
      <c r="VA209" s="76"/>
      <c r="VB209" s="76"/>
      <c r="VC209" s="76"/>
      <c r="VD209" s="76"/>
      <c r="VE209" s="76"/>
      <c r="VF209" s="76"/>
      <c r="VG209" s="76"/>
      <c r="VH209" s="76"/>
      <c r="VI209" s="76"/>
      <c r="VJ209" s="76"/>
      <c r="VK209" s="76"/>
      <c r="VL209" s="76"/>
      <c r="VM209" s="76"/>
      <c r="VN209" s="76"/>
      <c r="VO209" s="76"/>
      <c r="VP209" s="76"/>
      <c r="VQ209" s="76"/>
      <c r="VR209" s="76"/>
      <c r="VS209" s="76"/>
      <c r="VT209" s="76"/>
      <c r="VU209" s="76"/>
      <c r="VV209" s="76"/>
      <c r="VW209" s="76"/>
      <c r="VX209" s="76"/>
      <c r="VY209" s="76"/>
      <c r="VZ209" s="76"/>
      <c r="WA209" s="76"/>
      <c r="WB209" s="76"/>
      <c r="WC209" s="76"/>
      <c r="WD209" s="76"/>
      <c r="WE209" s="76"/>
      <c r="WF209" s="76"/>
      <c r="WG209" s="76"/>
      <c r="WH209" s="76"/>
      <c r="WI209" s="76"/>
      <c r="WJ209" s="76"/>
      <c r="WK209" s="76"/>
      <c r="WL209" s="76"/>
      <c r="WM209" s="76"/>
      <c r="WN209" s="76"/>
      <c r="WO209" s="76"/>
      <c r="WP209" s="76"/>
      <c r="WQ209" s="76"/>
      <c r="WR209" s="76"/>
      <c r="WS209" s="76"/>
      <c r="WT209" s="76"/>
      <c r="WU209" s="76"/>
      <c r="WV209" s="76"/>
      <c r="WW209" s="76"/>
      <c r="WX209" s="76"/>
      <c r="WY209" s="76"/>
      <c r="WZ209" s="76"/>
      <c r="XA209" s="76"/>
      <c r="XB209" s="76"/>
      <c r="XC209" s="76"/>
      <c r="XD209" s="76"/>
      <c r="XE209" s="76"/>
      <c r="XF209" s="76"/>
      <c r="XG209" s="76"/>
      <c r="XH209" s="76"/>
      <c r="XI209" s="76"/>
      <c r="XJ209" s="76"/>
      <c r="XK209" s="76"/>
      <c r="XL209" s="76"/>
      <c r="XM209" s="76"/>
      <c r="XN209" s="76"/>
      <c r="XO209" s="76"/>
      <c r="XP209" s="76"/>
      <c r="XQ209" s="76"/>
      <c r="XR209" s="76"/>
      <c r="XS209" s="76"/>
      <c r="XT209" s="76"/>
      <c r="XU209" s="76"/>
      <c r="XV209" s="76"/>
      <c r="XW209" s="76"/>
      <c r="XX209" s="76"/>
      <c r="XY209" s="76"/>
      <c r="XZ209" s="76"/>
      <c r="YA209" s="76"/>
      <c r="YB209" s="76"/>
      <c r="YC209" s="76"/>
      <c r="YD209" s="76"/>
      <c r="YE209" s="76"/>
      <c r="YF209" s="76"/>
      <c r="YG209" s="76"/>
      <c r="YH209" s="76"/>
      <c r="YI209" s="76"/>
      <c r="YJ209" s="76"/>
      <c r="YK209" s="76"/>
      <c r="YL209" s="76"/>
      <c r="YM209" s="76"/>
      <c r="YN209" s="76"/>
      <c r="YO209" s="76"/>
      <c r="YP209" s="76"/>
      <c r="YQ209" s="76"/>
      <c r="YR209" s="76"/>
      <c r="YS209" s="76"/>
      <c r="YT209" s="76"/>
      <c r="YU209" s="76"/>
      <c r="YV209" s="76"/>
      <c r="YW209" s="76"/>
      <c r="YX209" s="76"/>
      <c r="YY209" s="76"/>
      <c r="YZ209" s="76"/>
      <c r="ZA209" s="76"/>
      <c r="ZB209" s="76"/>
      <c r="ZC209" s="76"/>
      <c r="ZD209" s="76"/>
      <c r="ZE209" s="76"/>
      <c r="ZF209" s="76"/>
      <c r="ZG209" s="76"/>
      <c r="ZH209" s="76"/>
      <c r="ZI209" s="76"/>
      <c r="ZJ209" s="76"/>
      <c r="ZK209" s="76"/>
      <c r="ZL209" s="76"/>
      <c r="ZM209" s="76"/>
      <c r="ZN209" s="76"/>
      <c r="ZO209" s="76"/>
      <c r="ZP209" s="76"/>
      <c r="ZQ209" s="76"/>
      <c r="ZR209" s="76"/>
      <c r="ZS209" s="76"/>
      <c r="ZT209" s="76"/>
      <c r="ZU209" s="76"/>
      <c r="ZV209" s="76"/>
      <c r="ZW209" s="76"/>
      <c r="ZX209" s="76"/>
      <c r="ZY209" s="76"/>
      <c r="ZZ209" s="76"/>
      <c r="AAA209" s="76"/>
      <c r="AAB209" s="76"/>
      <c r="AAC209" s="76"/>
      <c r="AAD209" s="76"/>
      <c r="AAE209" s="76"/>
      <c r="AAF209" s="76"/>
      <c r="AAG209" s="76"/>
      <c r="AAH209" s="76"/>
      <c r="AAI209" s="76"/>
      <c r="AAJ209" s="76"/>
      <c r="AAK209" s="76"/>
      <c r="AAL209" s="76"/>
      <c r="AAM209" s="76"/>
      <c r="AAN209" s="76"/>
      <c r="AAO209" s="76"/>
      <c r="AAP209" s="76"/>
      <c r="AAQ209" s="76"/>
      <c r="AAR209" s="76"/>
      <c r="AAS209" s="76"/>
      <c r="AAT209" s="76"/>
      <c r="AAU209" s="76"/>
      <c r="AAV209" s="76"/>
      <c r="AAW209" s="76"/>
      <c r="AAX209" s="76"/>
      <c r="AAY209" s="76"/>
      <c r="AAZ209" s="76"/>
      <c r="ABA209" s="76"/>
      <c r="ABB209" s="76"/>
      <c r="ABC209" s="76"/>
      <c r="ABD209" s="76"/>
      <c r="ABE209" s="76"/>
      <c r="ABF209" s="76"/>
      <c r="ABG209" s="76"/>
      <c r="ABH209" s="76"/>
      <c r="ABI209" s="76"/>
      <c r="ABJ209" s="76"/>
      <c r="ABK209" s="76"/>
      <c r="ABL209" s="76"/>
      <c r="ABM209" s="76"/>
      <c r="ABN209" s="76"/>
      <c r="ABO209" s="76"/>
      <c r="ABP209" s="76"/>
      <c r="ABQ209" s="76"/>
      <c r="ABR209" s="76"/>
      <c r="ABS209" s="76"/>
      <c r="ABT209" s="76"/>
      <c r="ABU209" s="76"/>
      <c r="ABV209" s="76"/>
      <c r="ABW209" s="76"/>
      <c r="ABX209" s="76"/>
      <c r="ABY209" s="76"/>
      <c r="ABZ209" s="76"/>
      <c r="ACA209" s="76"/>
      <c r="ACB209" s="76"/>
      <c r="ACC209" s="76"/>
      <c r="ACD209" s="76"/>
      <c r="ACE209" s="76"/>
      <c r="ACF209" s="76"/>
      <c r="ACG209" s="76"/>
      <c r="ACH209" s="76"/>
      <c r="ACI209" s="76"/>
      <c r="ACJ209" s="76"/>
      <c r="ACK209" s="76"/>
      <c r="ACL209" s="76"/>
      <c r="ACM209" s="76"/>
      <c r="ACN209" s="76"/>
      <c r="ACO209" s="76"/>
      <c r="ACP209" s="76"/>
      <c r="ACQ209" s="76"/>
      <c r="ACR209" s="76"/>
      <c r="ACS209" s="76"/>
      <c r="ACT209" s="76"/>
      <c r="ACU209" s="76"/>
      <c r="ACV209" s="76"/>
      <c r="ACW209" s="76"/>
      <c r="ACX209" s="76"/>
      <c r="ACY209" s="76"/>
      <c r="ACZ209" s="76"/>
      <c r="ADA209" s="76"/>
      <c r="ADB209" s="76"/>
      <c r="ADC209" s="76"/>
      <c r="ADD209" s="76"/>
      <c r="ADE209" s="76"/>
      <c r="ADF209" s="76"/>
      <c r="ADG209" s="76"/>
      <c r="ADH209" s="76"/>
      <c r="ADI209" s="76"/>
      <c r="ADJ209" s="76"/>
      <c r="ADK209" s="76"/>
      <c r="ADL209" s="76"/>
      <c r="ADM209" s="76"/>
      <c r="ADN209" s="76"/>
      <c r="ADO209" s="76"/>
      <c r="ADP209" s="76"/>
      <c r="ADQ209" s="76"/>
      <c r="ADR209" s="76"/>
      <c r="ADS209" s="76"/>
      <c r="ADT209" s="76"/>
      <c r="ADU209" s="76"/>
      <c r="ADV209" s="76"/>
      <c r="ADW209" s="76"/>
      <c r="ADX209" s="76"/>
      <c r="ADY209" s="76"/>
      <c r="ADZ209" s="76"/>
      <c r="AEA209" s="76"/>
      <c r="AEB209" s="76"/>
      <c r="AEC209" s="76"/>
      <c r="AED209" s="76"/>
      <c r="AEE209" s="76"/>
      <c r="AEF209" s="76"/>
      <c r="AEG209" s="76"/>
      <c r="AEH209" s="76"/>
      <c r="AEI209" s="76"/>
      <c r="AEJ209" s="76"/>
      <c r="AEK209" s="76"/>
      <c r="AEL209" s="76"/>
      <c r="AEM209" s="76"/>
      <c r="AEN209" s="76"/>
      <c r="AEO209" s="76"/>
      <c r="AEP209" s="76"/>
      <c r="AEQ209" s="76"/>
      <c r="AER209" s="76"/>
      <c r="AES209" s="76"/>
      <c r="AET209" s="76"/>
      <c r="AEU209" s="76"/>
      <c r="AEV209" s="76"/>
      <c r="AEW209" s="76"/>
      <c r="AEX209" s="76"/>
      <c r="AEY209" s="76"/>
      <c r="AEZ209" s="76"/>
      <c r="AFA209" s="76"/>
      <c r="AFB209" s="76"/>
      <c r="AFC209" s="76"/>
      <c r="AFD209" s="76"/>
      <c r="AFE209" s="76"/>
      <c r="AFF209" s="76"/>
      <c r="AFG209" s="76"/>
      <c r="AFH209" s="76"/>
      <c r="AFI209" s="76"/>
      <c r="AFJ209" s="76"/>
      <c r="AFK209" s="76"/>
      <c r="AFL209" s="76"/>
      <c r="AFM209" s="76"/>
      <c r="AFN209" s="76"/>
      <c r="AFO209" s="76"/>
      <c r="AFP209" s="76"/>
      <c r="AFQ209" s="76"/>
      <c r="AFR209" s="76"/>
      <c r="AFS209" s="76"/>
      <c r="AFT209" s="76"/>
      <c r="AFU209" s="76"/>
      <c r="AFV209" s="76"/>
      <c r="AFW209" s="76"/>
      <c r="AFX209" s="76"/>
      <c r="AFY209" s="76"/>
      <c r="AFZ209" s="76"/>
      <c r="AGA209" s="76"/>
      <c r="AGB209" s="76"/>
      <c r="AGC209" s="76"/>
      <c r="AGD209" s="76"/>
      <c r="AGE209" s="76"/>
      <c r="AGF209" s="76"/>
      <c r="AGG209" s="76"/>
      <c r="AGH209" s="76"/>
      <c r="AGI209" s="76"/>
      <c r="AGJ209" s="76"/>
      <c r="AGK209" s="76"/>
      <c r="AGL209" s="76"/>
      <c r="AGM209" s="76"/>
      <c r="AGN209" s="76"/>
      <c r="AGO209" s="76"/>
      <c r="AGP209" s="76"/>
      <c r="AGQ209" s="76"/>
      <c r="AGR209" s="76"/>
      <c r="AGS209" s="76"/>
      <c r="AGT209" s="76"/>
      <c r="AGU209" s="76"/>
      <c r="AGV209" s="76"/>
      <c r="AGW209" s="76"/>
      <c r="AGX209" s="76"/>
      <c r="AGY209" s="76"/>
      <c r="AGZ209" s="76"/>
      <c r="AHA209" s="76"/>
      <c r="AHB209" s="76"/>
      <c r="AHC209" s="76"/>
      <c r="AHD209" s="76"/>
      <c r="AHE209" s="76"/>
      <c r="AHF209" s="76"/>
      <c r="AHG209" s="76"/>
      <c r="AHH209" s="76"/>
      <c r="AHI209" s="76"/>
      <c r="AHJ209" s="76"/>
      <c r="AHK209" s="76"/>
      <c r="AHL209" s="76"/>
      <c r="AHM209" s="76"/>
      <c r="AHN209" s="76"/>
      <c r="AHO209" s="76"/>
      <c r="AHP209" s="76"/>
      <c r="AHQ209" s="76"/>
      <c r="AHR209" s="76"/>
      <c r="AHS209" s="76"/>
      <c r="AHT209" s="76"/>
      <c r="AHU209" s="76"/>
      <c r="AHV209" s="76"/>
      <c r="AHW209" s="76"/>
      <c r="AHX209" s="76"/>
      <c r="AHY209" s="76"/>
      <c r="AHZ209" s="76"/>
      <c r="AIA209" s="76"/>
      <c r="AIB209" s="76"/>
      <c r="AIC209" s="76"/>
      <c r="AID209" s="76"/>
      <c r="AIE209" s="76"/>
      <c r="AIF209" s="76"/>
      <c r="AIG209" s="76"/>
      <c r="AIH209" s="76"/>
      <c r="AII209" s="76"/>
      <c r="AIJ209" s="76"/>
      <c r="AIK209" s="76"/>
      <c r="AIL209" s="76"/>
      <c r="AIM209" s="76"/>
      <c r="AIN209" s="76"/>
      <c r="AIO209" s="76"/>
      <c r="AIP209" s="76"/>
      <c r="AIQ209" s="76"/>
      <c r="AIR209" s="76"/>
      <c r="AIS209" s="76"/>
      <c r="AIT209" s="76"/>
      <c r="AIU209" s="76"/>
      <c r="AIV209" s="76"/>
      <c r="AIW209" s="76"/>
      <c r="AIX209" s="76"/>
      <c r="AIY209" s="76"/>
      <c r="AIZ209" s="76"/>
      <c r="AJA209" s="76"/>
      <c r="AJB209" s="76"/>
      <c r="AJC209" s="76"/>
      <c r="AJD209" s="76"/>
      <c r="AJE209" s="76"/>
      <c r="AJF209" s="76"/>
      <c r="AJG209" s="76"/>
      <c r="AJH209" s="76"/>
      <c r="AJI209" s="76"/>
      <c r="AJJ209" s="76"/>
      <c r="AJK209" s="76"/>
      <c r="AJL209" s="76"/>
      <c r="AJM209" s="76"/>
      <c r="AJN209" s="76"/>
      <c r="AJO209" s="76"/>
      <c r="AJP209" s="76"/>
      <c r="AJQ209" s="76"/>
      <c r="AJR209" s="76"/>
      <c r="AJS209" s="76"/>
      <c r="AJT209" s="76"/>
      <c r="AJU209" s="76"/>
      <c r="AJV209" s="76"/>
      <c r="AJW209" s="76"/>
      <c r="AJX209" s="76"/>
      <c r="AJY209" s="76"/>
      <c r="AJZ209" s="76"/>
      <c r="AKA209" s="76"/>
      <c r="AKB209" s="76"/>
      <c r="AKC209" s="76"/>
      <c r="AKD209" s="76"/>
      <c r="AKE209" s="76"/>
      <c r="AKF209" s="76"/>
      <c r="AKG209" s="76"/>
      <c r="AKH209" s="76"/>
      <c r="AKI209" s="76"/>
      <c r="AKJ209" s="76"/>
      <c r="AKK209" s="76"/>
      <c r="AKL209" s="76"/>
      <c r="AKM209" s="76"/>
      <c r="AKN209" s="76"/>
      <c r="AKO209" s="76"/>
      <c r="AKP209" s="76"/>
      <c r="AKQ209" s="76"/>
      <c r="AKR209" s="76"/>
      <c r="AKS209" s="76"/>
      <c r="AKT209" s="76"/>
      <c r="AKU209" s="76"/>
      <c r="AKV209" s="76"/>
      <c r="AKW209" s="76"/>
      <c r="AKX209" s="76"/>
      <c r="AKY209" s="76"/>
      <c r="AKZ209" s="76"/>
      <c r="ALA209" s="76"/>
      <c r="ALB209" s="76"/>
      <c r="ALC209" s="76"/>
      <c r="ALD209" s="76"/>
      <c r="ALE209" s="76"/>
      <c r="ALF209" s="76"/>
      <c r="ALG209" s="76"/>
      <c r="ALH209" s="76"/>
      <c r="ALI209" s="76"/>
      <c r="ALJ209" s="76"/>
      <c r="ALK209" s="76"/>
      <c r="ALL209" s="76"/>
      <c r="ALM209" s="76"/>
      <c r="ALN209" s="76"/>
      <c r="ALO209" s="76"/>
      <c r="ALP209" s="76"/>
      <c r="ALQ209" s="76"/>
      <c r="ALR209" s="76"/>
      <c r="ALS209" s="76"/>
      <c r="ALT209" s="76"/>
      <c r="ALU209" s="76"/>
      <c r="ALV209" s="76"/>
      <c r="ALW209" s="76"/>
      <c r="ALX209" s="76"/>
      <c r="ALY209" s="76"/>
      <c r="ALZ209" s="76"/>
      <c r="AMA209" s="76"/>
      <c r="AMB209" s="76"/>
      <c r="AMC209" s="76"/>
      <c r="AMD209" s="76"/>
      <c r="AME209" s="76"/>
    </row>
    <row r="210" spans="1:1019" s="80" customFormat="1" ht="17.25" customHeight="1">
      <c r="A210" s="20" t="s">
        <v>242</v>
      </c>
      <c r="B210" s="21">
        <v>5213408</v>
      </c>
      <c r="C210" s="21" t="s">
        <v>96</v>
      </c>
      <c r="D210" s="71" t="s">
        <v>353</v>
      </c>
      <c r="E210" s="22" t="s">
        <v>55</v>
      </c>
      <c r="F210" s="59">
        <v>23067.94</v>
      </c>
      <c r="G210" s="23">
        <v>48.21</v>
      </c>
      <c r="H210" s="69">
        <f>$J$6</f>
        <v>0.21229999999999999</v>
      </c>
      <c r="I210" s="23">
        <f>ROUND(((H210+1)*G210),2)</f>
        <v>58.44</v>
      </c>
      <c r="J210" s="23">
        <f>TRUNC((I210*F210),2)</f>
        <v>1348090.41</v>
      </c>
      <c r="K210" s="78">
        <f t="shared" ref="K210:K211" si="74">G210*F210</f>
        <v>1112105.3873999999</v>
      </c>
      <c r="L210" s="76"/>
      <c r="M210" s="79"/>
      <c r="N210" s="76"/>
      <c r="O210" s="76"/>
      <c r="P210" s="76"/>
      <c r="Q210" s="76"/>
      <c r="R210" s="76"/>
      <c r="S210" s="76"/>
      <c r="T210" s="76"/>
      <c r="U210" s="76"/>
      <c r="V210" s="76"/>
      <c r="W210" s="76"/>
      <c r="X210" s="76"/>
      <c r="Y210" s="76"/>
      <c r="Z210" s="76"/>
      <c r="AA210" s="76"/>
      <c r="AB210" s="76"/>
      <c r="AC210" s="76"/>
      <c r="AD210" s="76"/>
      <c r="AE210" s="76"/>
      <c r="AF210" s="76"/>
      <c r="AG210" s="76"/>
      <c r="AH210" s="76"/>
      <c r="AI210" s="76"/>
      <c r="AJ210" s="76"/>
      <c r="AK210" s="76"/>
      <c r="AL210" s="76"/>
      <c r="AM210" s="76"/>
      <c r="AN210" s="76"/>
      <c r="AO210" s="76"/>
      <c r="AP210" s="76"/>
      <c r="AQ210" s="76"/>
      <c r="AR210" s="76"/>
      <c r="AS210" s="76"/>
      <c r="AT210" s="76"/>
      <c r="AU210" s="76"/>
      <c r="AV210" s="76"/>
      <c r="AW210" s="76"/>
      <c r="AX210" s="76"/>
      <c r="AY210" s="76"/>
      <c r="AZ210" s="76"/>
      <c r="BA210" s="76"/>
      <c r="BB210" s="76"/>
      <c r="BC210" s="76"/>
      <c r="BD210" s="76"/>
      <c r="BE210" s="76"/>
      <c r="BF210" s="76"/>
      <c r="BG210" s="76"/>
      <c r="BH210" s="76"/>
      <c r="BI210" s="76"/>
      <c r="BJ210" s="76"/>
      <c r="BK210" s="76"/>
      <c r="BL210" s="76"/>
      <c r="BM210" s="76"/>
      <c r="BN210" s="76"/>
      <c r="BO210" s="76"/>
      <c r="BP210" s="76"/>
      <c r="BQ210" s="76"/>
      <c r="BR210" s="76"/>
      <c r="BS210" s="76"/>
      <c r="BT210" s="76"/>
      <c r="BU210" s="76"/>
      <c r="BV210" s="76"/>
      <c r="BW210" s="76"/>
      <c r="BX210" s="76"/>
      <c r="BY210" s="76"/>
      <c r="BZ210" s="76"/>
      <c r="CA210" s="76"/>
      <c r="CB210" s="76"/>
      <c r="CC210" s="76"/>
      <c r="CD210" s="76"/>
      <c r="CE210" s="76"/>
      <c r="CF210" s="76"/>
      <c r="CG210" s="76"/>
      <c r="CH210" s="76"/>
      <c r="CI210" s="76"/>
      <c r="CJ210" s="76"/>
      <c r="CK210" s="76"/>
      <c r="CL210" s="76"/>
      <c r="CM210" s="76"/>
      <c r="CN210" s="76"/>
      <c r="CO210" s="76"/>
      <c r="CP210" s="76"/>
      <c r="CQ210" s="76"/>
      <c r="CR210" s="76"/>
      <c r="CS210" s="76"/>
      <c r="CT210" s="76"/>
      <c r="CU210" s="76"/>
      <c r="CV210" s="76"/>
      <c r="CW210" s="76"/>
      <c r="CX210" s="76"/>
      <c r="CY210" s="76"/>
      <c r="CZ210" s="76"/>
      <c r="DA210" s="76"/>
      <c r="DB210" s="76"/>
      <c r="DC210" s="76"/>
      <c r="DD210" s="76"/>
      <c r="DE210" s="76"/>
      <c r="DF210" s="76"/>
      <c r="DG210" s="76"/>
      <c r="DH210" s="76"/>
      <c r="DI210" s="76"/>
      <c r="DJ210" s="76"/>
      <c r="DK210" s="76"/>
      <c r="DL210" s="76"/>
      <c r="DM210" s="76"/>
      <c r="DN210" s="76"/>
      <c r="DO210" s="76"/>
      <c r="DP210" s="76"/>
      <c r="DQ210" s="76"/>
      <c r="DR210" s="76"/>
      <c r="DS210" s="76"/>
      <c r="DT210" s="76"/>
      <c r="DU210" s="76"/>
      <c r="DV210" s="76"/>
      <c r="DW210" s="76"/>
      <c r="DX210" s="76"/>
      <c r="DY210" s="76"/>
      <c r="DZ210" s="76"/>
      <c r="EA210" s="76"/>
      <c r="EB210" s="76"/>
      <c r="EC210" s="76"/>
      <c r="ED210" s="76"/>
      <c r="EE210" s="76"/>
      <c r="EF210" s="76"/>
      <c r="EG210" s="76"/>
      <c r="EH210" s="76"/>
      <c r="EI210" s="76"/>
      <c r="EJ210" s="76"/>
      <c r="EK210" s="76"/>
      <c r="EL210" s="76"/>
      <c r="EM210" s="76"/>
      <c r="EN210" s="76"/>
      <c r="EO210" s="76"/>
      <c r="EP210" s="76"/>
      <c r="EQ210" s="76"/>
      <c r="ER210" s="76"/>
      <c r="ES210" s="76"/>
      <c r="ET210" s="76"/>
      <c r="EU210" s="76"/>
      <c r="EV210" s="76"/>
      <c r="EW210" s="76"/>
      <c r="EX210" s="76"/>
      <c r="EY210" s="76"/>
      <c r="EZ210" s="76"/>
      <c r="FA210" s="76"/>
      <c r="FB210" s="76"/>
      <c r="FC210" s="76"/>
      <c r="FD210" s="76"/>
      <c r="FE210" s="76"/>
      <c r="FF210" s="76"/>
      <c r="FG210" s="76"/>
      <c r="FH210" s="76"/>
      <c r="FI210" s="76"/>
      <c r="FJ210" s="76"/>
      <c r="FK210" s="76"/>
      <c r="FL210" s="76"/>
      <c r="FM210" s="76"/>
      <c r="FN210" s="76"/>
      <c r="FO210" s="76"/>
      <c r="FP210" s="76"/>
      <c r="FQ210" s="76"/>
      <c r="FR210" s="76"/>
      <c r="FS210" s="76"/>
      <c r="FT210" s="76"/>
      <c r="FU210" s="76"/>
      <c r="FV210" s="76"/>
      <c r="FW210" s="76"/>
      <c r="FX210" s="76"/>
      <c r="FY210" s="76"/>
      <c r="FZ210" s="76"/>
      <c r="GA210" s="76"/>
      <c r="GB210" s="76"/>
      <c r="GC210" s="76"/>
      <c r="GD210" s="76"/>
      <c r="GE210" s="76"/>
      <c r="GF210" s="76"/>
      <c r="GG210" s="76"/>
      <c r="GH210" s="76"/>
      <c r="GI210" s="76"/>
      <c r="GJ210" s="76"/>
      <c r="GK210" s="76"/>
      <c r="GL210" s="76"/>
      <c r="GM210" s="76"/>
      <c r="GN210" s="76"/>
      <c r="GO210" s="76"/>
      <c r="GP210" s="76"/>
      <c r="GQ210" s="76"/>
      <c r="GR210" s="76"/>
      <c r="GS210" s="76"/>
      <c r="GT210" s="76"/>
      <c r="GU210" s="76"/>
      <c r="GV210" s="76"/>
      <c r="GW210" s="76"/>
      <c r="GX210" s="76"/>
      <c r="GY210" s="76"/>
      <c r="GZ210" s="76"/>
      <c r="HA210" s="76"/>
      <c r="HB210" s="76"/>
      <c r="HC210" s="76"/>
      <c r="HD210" s="76"/>
      <c r="HE210" s="76"/>
      <c r="HF210" s="76"/>
      <c r="HG210" s="76"/>
      <c r="HH210" s="76"/>
      <c r="HI210" s="76"/>
      <c r="HJ210" s="76"/>
      <c r="HK210" s="76"/>
      <c r="HL210" s="76"/>
      <c r="HM210" s="76"/>
      <c r="HN210" s="76"/>
      <c r="HO210" s="76"/>
      <c r="HP210" s="76"/>
      <c r="HQ210" s="76"/>
      <c r="HR210" s="76"/>
      <c r="HS210" s="76"/>
      <c r="HT210" s="76"/>
      <c r="HU210" s="76"/>
      <c r="HV210" s="76"/>
      <c r="HW210" s="76"/>
      <c r="HX210" s="76"/>
      <c r="HY210" s="76"/>
      <c r="HZ210" s="76"/>
      <c r="IA210" s="76"/>
      <c r="IB210" s="76"/>
      <c r="IC210" s="76"/>
      <c r="ID210" s="76"/>
      <c r="IE210" s="76"/>
      <c r="IF210" s="76"/>
      <c r="IG210" s="76"/>
      <c r="IH210" s="76"/>
      <c r="II210" s="76"/>
      <c r="IJ210" s="76"/>
      <c r="IK210" s="76"/>
      <c r="IL210" s="76"/>
      <c r="IM210" s="76"/>
      <c r="IN210" s="76"/>
      <c r="IO210" s="76"/>
      <c r="IP210" s="76"/>
      <c r="IQ210" s="76"/>
      <c r="IR210" s="76"/>
      <c r="IS210" s="76"/>
      <c r="IT210" s="76"/>
      <c r="IU210" s="76"/>
      <c r="IV210" s="76"/>
      <c r="IW210" s="76"/>
      <c r="IX210" s="76"/>
      <c r="IY210" s="76"/>
      <c r="IZ210" s="76"/>
      <c r="JA210" s="76"/>
      <c r="JB210" s="76"/>
      <c r="JC210" s="76"/>
      <c r="JD210" s="76"/>
      <c r="JE210" s="76"/>
      <c r="JF210" s="76"/>
      <c r="JG210" s="76"/>
      <c r="JH210" s="76"/>
      <c r="JI210" s="76"/>
      <c r="JJ210" s="76"/>
      <c r="JK210" s="76"/>
      <c r="JL210" s="76"/>
      <c r="JM210" s="76"/>
      <c r="JN210" s="76"/>
      <c r="JO210" s="76"/>
      <c r="JP210" s="76"/>
      <c r="JQ210" s="76"/>
      <c r="JR210" s="76"/>
      <c r="JS210" s="76"/>
      <c r="JT210" s="76"/>
      <c r="JU210" s="76"/>
      <c r="JV210" s="76"/>
      <c r="JW210" s="76"/>
      <c r="JX210" s="76"/>
      <c r="JY210" s="76"/>
      <c r="JZ210" s="76"/>
      <c r="KA210" s="76"/>
      <c r="KB210" s="76"/>
      <c r="KC210" s="76"/>
      <c r="KD210" s="76"/>
      <c r="KE210" s="76"/>
      <c r="KF210" s="76"/>
      <c r="KG210" s="76"/>
      <c r="KH210" s="76"/>
      <c r="KI210" s="76"/>
      <c r="KJ210" s="76"/>
      <c r="KK210" s="76"/>
      <c r="KL210" s="76"/>
      <c r="KM210" s="76"/>
      <c r="KN210" s="76"/>
      <c r="KO210" s="76"/>
      <c r="KP210" s="76"/>
      <c r="KQ210" s="76"/>
      <c r="KR210" s="76"/>
      <c r="KS210" s="76"/>
      <c r="KT210" s="76"/>
      <c r="KU210" s="76"/>
      <c r="KV210" s="76"/>
      <c r="KW210" s="76"/>
      <c r="KX210" s="76"/>
      <c r="KY210" s="76"/>
      <c r="KZ210" s="76"/>
      <c r="LA210" s="76"/>
      <c r="LB210" s="76"/>
      <c r="LC210" s="76"/>
      <c r="LD210" s="76"/>
      <c r="LE210" s="76"/>
      <c r="LF210" s="76"/>
      <c r="LG210" s="76"/>
      <c r="LH210" s="76"/>
      <c r="LI210" s="76"/>
      <c r="LJ210" s="76"/>
      <c r="LK210" s="76"/>
      <c r="LL210" s="76"/>
      <c r="LM210" s="76"/>
      <c r="LN210" s="76"/>
      <c r="LO210" s="76"/>
      <c r="LP210" s="76"/>
      <c r="LQ210" s="76"/>
      <c r="LR210" s="76"/>
      <c r="LS210" s="76"/>
      <c r="LT210" s="76"/>
      <c r="LU210" s="76"/>
      <c r="LV210" s="76"/>
      <c r="LW210" s="76"/>
      <c r="LX210" s="76"/>
      <c r="LY210" s="76"/>
      <c r="LZ210" s="76"/>
      <c r="MA210" s="76"/>
      <c r="MB210" s="76"/>
      <c r="MC210" s="76"/>
      <c r="MD210" s="76"/>
      <c r="ME210" s="76"/>
      <c r="MF210" s="76"/>
      <c r="MG210" s="76"/>
      <c r="MH210" s="76"/>
      <c r="MI210" s="76"/>
      <c r="MJ210" s="76"/>
      <c r="MK210" s="76"/>
      <c r="ML210" s="76"/>
      <c r="MM210" s="76"/>
      <c r="MN210" s="76"/>
      <c r="MO210" s="76"/>
      <c r="MP210" s="76"/>
      <c r="MQ210" s="76"/>
      <c r="MR210" s="76"/>
      <c r="MS210" s="76"/>
      <c r="MT210" s="76"/>
      <c r="MU210" s="76"/>
      <c r="MV210" s="76"/>
      <c r="MW210" s="76"/>
      <c r="MX210" s="76"/>
      <c r="MY210" s="76"/>
      <c r="MZ210" s="76"/>
      <c r="NA210" s="76"/>
      <c r="NB210" s="76"/>
      <c r="NC210" s="76"/>
      <c r="ND210" s="76"/>
      <c r="NE210" s="76"/>
      <c r="NF210" s="76"/>
      <c r="NG210" s="76"/>
      <c r="NH210" s="76"/>
      <c r="NI210" s="76"/>
      <c r="NJ210" s="76"/>
      <c r="NK210" s="76"/>
      <c r="NL210" s="76"/>
      <c r="NM210" s="76"/>
      <c r="NN210" s="76"/>
      <c r="NO210" s="76"/>
      <c r="NP210" s="76"/>
      <c r="NQ210" s="76"/>
      <c r="NR210" s="76"/>
      <c r="NS210" s="76"/>
      <c r="NT210" s="76"/>
      <c r="NU210" s="76"/>
      <c r="NV210" s="76"/>
      <c r="NW210" s="76"/>
      <c r="NX210" s="76"/>
      <c r="NY210" s="76"/>
      <c r="NZ210" s="76"/>
      <c r="OA210" s="76"/>
      <c r="OB210" s="76"/>
      <c r="OC210" s="76"/>
      <c r="OD210" s="76"/>
      <c r="OE210" s="76"/>
      <c r="OF210" s="76"/>
      <c r="OG210" s="76"/>
      <c r="OH210" s="76"/>
      <c r="OI210" s="76"/>
      <c r="OJ210" s="76"/>
      <c r="OK210" s="76"/>
      <c r="OL210" s="76"/>
      <c r="OM210" s="76"/>
      <c r="ON210" s="76"/>
      <c r="OO210" s="76"/>
      <c r="OP210" s="76"/>
      <c r="OQ210" s="76"/>
      <c r="OR210" s="76"/>
      <c r="OS210" s="76"/>
      <c r="OT210" s="76"/>
      <c r="OU210" s="76"/>
      <c r="OV210" s="76"/>
      <c r="OW210" s="76"/>
      <c r="OX210" s="76"/>
      <c r="OY210" s="76"/>
      <c r="OZ210" s="76"/>
      <c r="PA210" s="76"/>
      <c r="PB210" s="76"/>
      <c r="PC210" s="76"/>
      <c r="PD210" s="76"/>
      <c r="PE210" s="76"/>
      <c r="PF210" s="76"/>
      <c r="PG210" s="76"/>
      <c r="PH210" s="76"/>
      <c r="PI210" s="76"/>
      <c r="PJ210" s="76"/>
      <c r="PK210" s="76"/>
      <c r="PL210" s="76"/>
      <c r="PM210" s="76"/>
      <c r="PN210" s="76"/>
      <c r="PO210" s="76"/>
      <c r="PP210" s="76"/>
      <c r="PQ210" s="76"/>
      <c r="PR210" s="76"/>
      <c r="PS210" s="76"/>
      <c r="PT210" s="76"/>
      <c r="PU210" s="76"/>
      <c r="PV210" s="76"/>
      <c r="PW210" s="76"/>
      <c r="PX210" s="76"/>
      <c r="PY210" s="76"/>
      <c r="PZ210" s="76"/>
      <c r="QA210" s="76"/>
      <c r="QB210" s="76"/>
      <c r="QC210" s="76"/>
      <c r="QD210" s="76"/>
      <c r="QE210" s="76"/>
      <c r="QF210" s="76"/>
      <c r="QG210" s="76"/>
      <c r="QH210" s="76"/>
      <c r="QI210" s="76"/>
      <c r="QJ210" s="76"/>
      <c r="QK210" s="76"/>
      <c r="QL210" s="76"/>
      <c r="QM210" s="76"/>
      <c r="QN210" s="76"/>
      <c r="QO210" s="76"/>
      <c r="QP210" s="76"/>
      <c r="QQ210" s="76"/>
      <c r="QR210" s="76"/>
      <c r="QS210" s="76"/>
      <c r="QT210" s="76"/>
      <c r="QU210" s="76"/>
      <c r="QV210" s="76"/>
      <c r="QW210" s="76"/>
      <c r="QX210" s="76"/>
      <c r="QY210" s="76"/>
      <c r="QZ210" s="76"/>
      <c r="RA210" s="76"/>
      <c r="RB210" s="76"/>
      <c r="RC210" s="76"/>
      <c r="RD210" s="76"/>
      <c r="RE210" s="76"/>
      <c r="RF210" s="76"/>
      <c r="RG210" s="76"/>
      <c r="RH210" s="76"/>
      <c r="RI210" s="76"/>
      <c r="RJ210" s="76"/>
      <c r="RK210" s="76"/>
      <c r="RL210" s="76"/>
      <c r="RM210" s="76"/>
      <c r="RN210" s="76"/>
      <c r="RO210" s="76"/>
      <c r="RP210" s="76"/>
      <c r="RQ210" s="76"/>
      <c r="RR210" s="76"/>
      <c r="RS210" s="76"/>
      <c r="RT210" s="76"/>
      <c r="RU210" s="76"/>
      <c r="RV210" s="76"/>
      <c r="RW210" s="76"/>
      <c r="RX210" s="76"/>
      <c r="RY210" s="76"/>
      <c r="RZ210" s="76"/>
      <c r="SA210" s="76"/>
      <c r="SB210" s="76"/>
      <c r="SC210" s="76"/>
      <c r="SD210" s="76"/>
      <c r="SE210" s="76"/>
      <c r="SF210" s="76"/>
      <c r="SG210" s="76"/>
      <c r="SH210" s="76"/>
      <c r="SI210" s="76"/>
      <c r="SJ210" s="76"/>
      <c r="SK210" s="76"/>
      <c r="SL210" s="76"/>
      <c r="SM210" s="76"/>
      <c r="SN210" s="76"/>
      <c r="SO210" s="76"/>
      <c r="SP210" s="76"/>
      <c r="SQ210" s="76"/>
      <c r="SR210" s="76"/>
      <c r="SS210" s="76"/>
      <c r="ST210" s="76"/>
      <c r="SU210" s="76"/>
      <c r="SV210" s="76"/>
      <c r="SW210" s="76"/>
      <c r="SX210" s="76"/>
      <c r="SY210" s="76"/>
      <c r="SZ210" s="76"/>
      <c r="TA210" s="76"/>
      <c r="TB210" s="76"/>
      <c r="TC210" s="76"/>
      <c r="TD210" s="76"/>
      <c r="TE210" s="76"/>
      <c r="TF210" s="76"/>
      <c r="TG210" s="76"/>
      <c r="TH210" s="76"/>
      <c r="TI210" s="76"/>
      <c r="TJ210" s="76"/>
      <c r="TK210" s="76"/>
      <c r="TL210" s="76"/>
      <c r="TM210" s="76"/>
      <c r="TN210" s="76"/>
      <c r="TO210" s="76"/>
      <c r="TP210" s="76"/>
      <c r="TQ210" s="76"/>
      <c r="TR210" s="76"/>
      <c r="TS210" s="76"/>
      <c r="TT210" s="76"/>
      <c r="TU210" s="76"/>
      <c r="TV210" s="76"/>
      <c r="TW210" s="76"/>
      <c r="TX210" s="76"/>
      <c r="TY210" s="76"/>
      <c r="TZ210" s="76"/>
      <c r="UA210" s="76"/>
      <c r="UB210" s="76"/>
      <c r="UC210" s="76"/>
      <c r="UD210" s="76"/>
      <c r="UE210" s="76"/>
      <c r="UF210" s="76"/>
      <c r="UG210" s="76"/>
      <c r="UH210" s="76"/>
      <c r="UI210" s="76"/>
      <c r="UJ210" s="76"/>
      <c r="UK210" s="76"/>
      <c r="UL210" s="76"/>
      <c r="UM210" s="76"/>
      <c r="UN210" s="76"/>
      <c r="UO210" s="76"/>
      <c r="UP210" s="76"/>
      <c r="UQ210" s="76"/>
      <c r="UR210" s="76"/>
      <c r="US210" s="76"/>
      <c r="UT210" s="76"/>
      <c r="UU210" s="76"/>
      <c r="UV210" s="76"/>
      <c r="UW210" s="76"/>
      <c r="UX210" s="76"/>
      <c r="UY210" s="76"/>
      <c r="UZ210" s="76"/>
      <c r="VA210" s="76"/>
      <c r="VB210" s="76"/>
      <c r="VC210" s="76"/>
      <c r="VD210" s="76"/>
      <c r="VE210" s="76"/>
      <c r="VF210" s="76"/>
      <c r="VG210" s="76"/>
      <c r="VH210" s="76"/>
      <c r="VI210" s="76"/>
      <c r="VJ210" s="76"/>
      <c r="VK210" s="76"/>
      <c r="VL210" s="76"/>
      <c r="VM210" s="76"/>
      <c r="VN210" s="76"/>
      <c r="VO210" s="76"/>
      <c r="VP210" s="76"/>
      <c r="VQ210" s="76"/>
      <c r="VR210" s="76"/>
      <c r="VS210" s="76"/>
      <c r="VT210" s="76"/>
      <c r="VU210" s="76"/>
      <c r="VV210" s="76"/>
      <c r="VW210" s="76"/>
      <c r="VX210" s="76"/>
      <c r="VY210" s="76"/>
      <c r="VZ210" s="76"/>
      <c r="WA210" s="76"/>
      <c r="WB210" s="76"/>
      <c r="WC210" s="76"/>
      <c r="WD210" s="76"/>
      <c r="WE210" s="76"/>
      <c r="WF210" s="76"/>
      <c r="WG210" s="76"/>
      <c r="WH210" s="76"/>
      <c r="WI210" s="76"/>
      <c r="WJ210" s="76"/>
      <c r="WK210" s="76"/>
      <c r="WL210" s="76"/>
      <c r="WM210" s="76"/>
      <c r="WN210" s="76"/>
      <c r="WO210" s="76"/>
      <c r="WP210" s="76"/>
      <c r="WQ210" s="76"/>
      <c r="WR210" s="76"/>
      <c r="WS210" s="76"/>
      <c r="WT210" s="76"/>
      <c r="WU210" s="76"/>
      <c r="WV210" s="76"/>
      <c r="WW210" s="76"/>
      <c r="WX210" s="76"/>
      <c r="WY210" s="76"/>
      <c r="WZ210" s="76"/>
      <c r="XA210" s="76"/>
      <c r="XB210" s="76"/>
      <c r="XC210" s="76"/>
      <c r="XD210" s="76"/>
      <c r="XE210" s="76"/>
      <c r="XF210" s="76"/>
      <c r="XG210" s="76"/>
      <c r="XH210" s="76"/>
      <c r="XI210" s="76"/>
      <c r="XJ210" s="76"/>
      <c r="XK210" s="76"/>
      <c r="XL210" s="76"/>
      <c r="XM210" s="76"/>
      <c r="XN210" s="76"/>
      <c r="XO210" s="76"/>
      <c r="XP210" s="76"/>
      <c r="XQ210" s="76"/>
      <c r="XR210" s="76"/>
      <c r="XS210" s="76"/>
      <c r="XT210" s="76"/>
      <c r="XU210" s="76"/>
      <c r="XV210" s="76"/>
      <c r="XW210" s="76"/>
      <c r="XX210" s="76"/>
      <c r="XY210" s="76"/>
      <c r="XZ210" s="76"/>
      <c r="YA210" s="76"/>
      <c r="YB210" s="76"/>
      <c r="YC210" s="76"/>
      <c r="YD210" s="76"/>
      <c r="YE210" s="76"/>
      <c r="YF210" s="76"/>
      <c r="YG210" s="76"/>
      <c r="YH210" s="76"/>
      <c r="YI210" s="76"/>
      <c r="YJ210" s="76"/>
      <c r="YK210" s="76"/>
      <c r="YL210" s="76"/>
      <c r="YM210" s="76"/>
      <c r="YN210" s="76"/>
      <c r="YO210" s="76"/>
      <c r="YP210" s="76"/>
      <c r="YQ210" s="76"/>
      <c r="YR210" s="76"/>
      <c r="YS210" s="76"/>
      <c r="YT210" s="76"/>
      <c r="YU210" s="76"/>
      <c r="YV210" s="76"/>
      <c r="YW210" s="76"/>
      <c r="YX210" s="76"/>
      <c r="YY210" s="76"/>
      <c r="YZ210" s="76"/>
      <c r="ZA210" s="76"/>
      <c r="ZB210" s="76"/>
      <c r="ZC210" s="76"/>
      <c r="ZD210" s="76"/>
      <c r="ZE210" s="76"/>
      <c r="ZF210" s="76"/>
      <c r="ZG210" s="76"/>
      <c r="ZH210" s="76"/>
      <c r="ZI210" s="76"/>
      <c r="ZJ210" s="76"/>
      <c r="ZK210" s="76"/>
      <c r="ZL210" s="76"/>
      <c r="ZM210" s="76"/>
      <c r="ZN210" s="76"/>
      <c r="ZO210" s="76"/>
      <c r="ZP210" s="76"/>
      <c r="ZQ210" s="76"/>
      <c r="ZR210" s="76"/>
      <c r="ZS210" s="76"/>
      <c r="ZT210" s="76"/>
      <c r="ZU210" s="76"/>
      <c r="ZV210" s="76"/>
      <c r="ZW210" s="76"/>
      <c r="ZX210" s="76"/>
      <c r="ZY210" s="76"/>
      <c r="ZZ210" s="76"/>
      <c r="AAA210" s="76"/>
      <c r="AAB210" s="76"/>
      <c r="AAC210" s="76"/>
      <c r="AAD210" s="76"/>
      <c r="AAE210" s="76"/>
      <c r="AAF210" s="76"/>
      <c r="AAG210" s="76"/>
      <c r="AAH210" s="76"/>
      <c r="AAI210" s="76"/>
      <c r="AAJ210" s="76"/>
      <c r="AAK210" s="76"/>
      <c r="AAL210" s="76"/>
      <c r="AAM210" s="76"/>
      <c r="AAN210" s="76"/>
      <c r="AAO210" s="76"/>
      <c r="AAP210" s="76"/>
      <c r="AAQ210" s="76"/>
      <c r="AAR210" s="76"/>
      <c r="AAS210" s="76"/>
      <c r="AAT210" s="76"/>
      <c r="AAU210" s="76"/>
      <c r="AAV210" s="76"/>
      <c r="AAW210" s="76"/>
      <c r="AAX210" s="76"/>
      <c r="AAY210" s="76"/>
      <c r="AAZ210" s="76"/>
      <c r="ABA210" s="76"/>
      <c r="ABB210" s="76"/>
      <c r="ABC210" s="76"/>
      <c r="ABD210" s="76"/>
      <c r="ABE210" s="76"/>
      <c r="ABF210" s="76"/>
      <c r="ABG210" s="76"/>
      <c r="ABH210" s="76"/>
      <c r="ABI210" s="76"/>
      <c r="ABJ210" s="76"/>
      <c r="ABK210" s="76"/>
      <c r="ABL210" s="76"/>
      <c r="ABM210" s="76"/>
      <c r="ABN210" s="76"/>
      <c r="ABO210" s="76"/>
      <c r="ABP210" s="76"/>
      <c r="ABQ210" s="76"/>
      <c r="ABR210" s="76"/>
      <c r="ABS210" s="76"/>
      <c r="ABT210" s="76"/>
      <c r="ABU210" s="76"/>
      <c r="ABV210" s="76"/>
      <c r="ABW210" s="76"/>
      <c r="ABX210" s="76"/>
      <c r="ABY210" s="76"/>
      <c r="ABZ210" s="76"/>
      <c r="ACA210" s="76"/>
      <c r="ACB210" s="76"/>
      <c r="ACC210" s="76"/>
      <c r="ACD210" s="76"/>
      <c r="ACE210" s="76"/>
      <c r="ACF210" s="76"/>
      <c r="ACG210" s="76"/>
      <c r="ACH210" s="76"/>
      <c r="ACI210" s="76"/>
      <c r="ACJ210" s="76"/>
      <c r="ACK210" s="76"/>
      <c r="ACL210" s="76"/>
      <c r="ACM210" s="76"/>
      <c r="ACN210" s="76"/>
      <c r="ACO210" s="76"/>
      <c r="ACP210" s="76"/>
      <c r="ACQ210" s="76"/>
      <c r="ACR210" s="76"/>
      <c r="ACS210" s="76"/>
      <c r="ACT210" s="76"/>
      <c r="ACU210" s="76"/>
      <c r="ACV210" s="76"/>
      <c r="ACW210" s="76"/>
      <c r="ACX210" s="76"/>
      <c r="ACY210" s="76"/>
      <c r="ACZ210" s="76"/>
      <c r="ADA210" s="76"/>
      <c r="ADB210" s="76"/>
      <c r="ADC210" s="76"/>
      <c r="ADD210" s="76"/>
      <c r="ADE210" s="76"/>
      <c r="ADF210" s="76"/>
      <c r="ADG210" s="76"/>
      <c r="ADH210" s="76"/>
      <c r="ADI210" s="76"/>
      <c r="ADJ210" s="76"/>
      <c r="ADK210" s="76"/>
      <c r="ADL210" s="76"/>
      <c r="ADM210" s="76"/>
      <c r="ADN210" s="76"/>
      <c r="ADO210" s="76"/>
      <c r="ADP210" s="76"/>
      <c r="ADQ210" s="76"/>
      <c r="ADR210" s="76"/>
      <c r="ADS210" s="76"/>
      <c r="ADT210" s="76"/>
      <c r="ADU210" s="76"/>
      <c r="ADV210" s="76"/>
      <c r="ADW210" s="76"/>
      <c r="ADX210" s="76"/>
      <c r="ADY210" s="76"/>
      <c r="ADZ210" s="76"/>
      <c r="AEA210" s="76"/>
      <c r="AEB210" s="76"/>
      <c r="AEC210" s="76"/>
      <c r="AED210" s="76"/>
      <c r="AEE210" s="76"/>
      <c r="AEF210" s="76"/>
      <c r="AEG210" s="76"/>
      <c r="AEH210" s="76"/>
      <c r="AEI210" s="76"/>
      <c r="AEJ210" s="76"/>
      <c r="AEK210" s="76"/>
      <c r="AEL210" s="76"/>
      <c r="AEM210" s="76"/>
      <c r="AEN210" s="76"/>
      <c r="AEO210" s="76"/>
      <c r="AEP210" s="76"/>
      <c r="AEQ210" s="76"/>
      <c r="AER210" s="76"/>
      <c r="AES210" s="76"/>
      <c r="AET210" s="76"/>
      <c r="AEU210" s="76"/>
      <c r="AEV210" s="76"/>
      <c r="AEW210" s="76"/>
      <c r="AEX210" s="76"/>
      <c r="AEY210" s="76"/>
      <c r="AEZ210" s="76"/>
      <c r="AFA210" s="76"/>
      <c r="AFB210" s="76"/>
      <c r="AFC210" s="76"/>
      <c r="AFD210" s="76"/>
      <c r="AFE210" s="76"/>
      <c r="AFF210" s="76"/>
      <c r="AFG210" s="76"/>
      <c r="AFH210" s="76"/>
      <c r="AFI210" s="76"/>
      <c r="AFJ210" s="76"/>
      <c r="AFK210" s="76"/>
      <c r="AFL210" s="76"/>
      <c r="AFM210" s="76"/>
      <c r="AFN210" s="76"/>
      <c r="AFO210" s="76"/>
      <c r="AFP210" s="76"/>
      <c r="AFQ210" s="76"/>
      <c r="AFR210" s="76"/>
      <c r="AFS210" s="76"/>
      <c r="AFT210" s="76"/>
      <c r="AFU210" s="76"/>
      <c r="AFV210" s="76"/>
      <c r="AFW210" s="76"/>
      <c r="AFX210" s="76"/>
      <c r="AFY210" s="76"/>
      <c r="AFZ210" s="76"/>
      <c r="AGA210" s="76"/>
      <c r="AGB210" s="76"/>
      <c r="AGC210" s="76"/>
      <c r="AGD210" s="76"/>
      <c r="AGE210" s="76"/>
      <c r="AGF210" s="76"/>
      <c r="AGG210" s="76"/>
      <c r="AGH210" s="76"/>
      <c r="AGI210" s="76"/>
      <c r="AGJ210" s="76"/>
      <c r="AGK210" s="76"/>
      <c r="AGL210" s="76"/>
      <c r="AGM210" s="76"/>
      <c r="AGN210" s="76"/>
      <c r="AGO210" s="76"/>
      <c r="AGP210" s="76"/>
      <c r="AGQ210" s="76"/>
      <c r="AGR210" s="76"/>
      <c r="AGS210" s="76"/>
      <c r="AGT210" s="76"/>
      <c r="AGU210" s="76"/>
      <c r="AGV210" s="76"/>
      <c r="AGW210" s="76"/>
      <c r="AGX210" s="76"/>
      <c r="AGY210" s="76"/>
      <c r="AGZ210" s="76"/>
      <c r="AHA210" s="76"/>
      <c r="AHB210" s="76"/>
      <c r="AHC210" s="76"/>
      <c r="AHD210" s="76"/>
      <c r="AHE210" s="76"/>
      <c r="AHF210" s="76"/>
      <c r="AHG210" s="76"/>
      <c r="AHH210" s="76"/>
      <c r="AHI210" s="76"/>
      <c r="AHJ210" s="76"/>
      <c r="AHK210" s="76"/>
      <c r="AHL210" s="76"/>
      <c r="AHM210" s="76"/>
      <c r="AHN210" s="76"/>
      <c r="AHO210" s="76"/>
      <c r="AHP210" s="76"/>
      <c r="AHQ210" s="76"/>
      <c r="AHR210" s="76"/>
      <c r="AHS210" s="76"/>
      <c r="AHT210" s="76"/>
      <c r="AHU210" s="76"/>
      <c r="AHV210" s="76"/>
      <c r="AHW210" s="76"/>
      <c r="AHX210" s="76"/>
      <c r="AHY210" s="76"/>
      <c r="AHZ210" s="76"/>
      <c r="AIA210" s="76"/>
      <c r="AIB210" s="76"/>
      <c r="AIC210" s="76"/>
      <c r="AID210" s="76"/>
      <c r="AIE210" s="76"/>
      <c r="AIF210" s="76"/>
      <c r="AIG210" s="76"/>
      <c r="AIH210" s="76"/>
      <c r="AII210" s="76"/>
      <c r="AIJ210" s="76"/>
      <c r="AIK210" s="76"/>
      <c r="AIL210" s="76"/>
      <c r="AIM210" s="76"/>
      <c r="AIN210" s="76"/>
      <c r="AIO210" s="76"/>
      <c r="AIP210" s="76"/>
      <c r="AIQ210" s="76"/>
      <c r="AIR210" s="76"/>
      <c r="AIS210" s="76"/>
      <c r="AIT210" s="76"/>
      <c r="AIU210" s="76"/>
      <c r="AIV210" s="76"/>
      <c r="AIW210" s="76"/>
      <c r="AIX210" s="76"/>
      <c r="AIY210" s="76"/>
      <c r="AIZ210" s="76"/>
      <c r="AJA210" s="76"/>
      <c r="AJB210" s="76"/>
      <c r="AJC210" s="76"/>
      <c r="AJD210" s="76"/>
      <c r="AJE210" s="76"/>
      <c r="AJF210" s="76"/>
      <c r="AJG210" s="76"/>
      <c r="AJH210" s="76"/>
      <c r="AJI210" s="76"/>
      <c r="AJJ210" s="76"/>
      <c r="AJK210" s="76"/>
      <c r="AJL210" s="76"/>
      <c r="AJM210" s="76"/>
      <c r="AJN210" s="76"/>
      <c r="AJO210" s="76"/>
      <c r="AJP210" s="76"/>
      <c r="AJQ210" s="76"/>
      <c r="AJR210" s="76"/>
      <c r="AJS210" s="76"/>
      <c r="AJT210" s="76"/>
      <c r="AJU210" s="76"/>
      <c r="AJV210" s="76"/>
      <c r="AJW210" s="76"/>
      <c r="AJX210" s="76"/>
      <c r="AJY210" s="76"/>
      <c r="AJZ210" s="76"/>
      <c r="AKA210" s="76"/>
      <c r="AKB210" s="76"/>
      <c r="AKC210" s="76"/>
      <c r="AKD210" s="76"/>
      <c r="AKE210" s="76"/>
      <c r="AKF210" s="76"/>
      <c r="AKG210" s="76"/>
      <c r="AKH210" s="76"/>
      <c r="AKI210" s="76"/>
      <c r="AKJ210" s="76"/>
      <c r="AKK210" s="76"/>
      <c r="AKL210" s="76"/>
      <c r="AKM210" s="76"/>
      <c r="AKN210" s="76"/>
      <c r="AKO210" s="76"/>
      <c r="AKP210" s="76"/>
      <c r="AKQ210" s="76"/>
      <c r="AKR210" s="76"/>
      <c r="AKS210" s="76"/>
      <c r="AKT210" s="76"/>
      <c r="AKU210" s="76"/>
      <c r="AKV210" s="76"/>
      <c r="AKW210" s="76"/>
      <c r="AKX210" s="76"/>
      <c r="AKY210" s="76"/>
      <c r="AKZ210" s="76"/>
      <c r="ALA210" s="76"/>
      <c r="ALB210" s="76"/>
      <c r="ALC210" s="76"/>
      <c r="ALD210" s="76"/>
      <c r="ALE210" s="76"/>
      <c r="ALF210" s="76"/>
      <c r="ALG210" s="76"/>
      <c r="ALH210" s="76"/>
      <c r="ALI210" s="76"/>
      <c r="ALJ210" s="76"/>
      <c r="ALK210" s="76"/>
      <c r="ALL210" s="76"/>
      <c r="ALM210" s="76"/>
      <c r="ALN210" s="76"/>
      <c r="ALO210" s="76"/>
      <c r="ALP210" s="76"/>
      <c r="ALQ210" s="76"/>
      <c r="ALR210" s="76"/>
      <c r="ALS210" s="76"/>
      <c r="ALT210" s="76"/>
      <c r="ALU210" s="76"/>
      <c r="ALV210" s="76"/>
      <c r="ALW210" s="76"/>
      <c r="ALX210" s="76"/>
      <c r="ALY210" s="76"/>
      <c r="ALZ210" s="76"/>
      <c r="AMA210" s="76"/>
      <c r="AMB210" s="76"/>
      <c r="AMC210" s="76"/>
      <c r="AMD210" s="76"/>
      <c r="AME210" s="76"/>
    </row>
    <row r="211" spans="1:1019" s="80" customFormat="1" ht="25.5">
      <c r="A211" s="20" t="s">
        <v>341</v>
      </c>
      <c r="B211" s="21">
        <v>5219623</v>
      </c>
      <c r="C211" s="21" t="s">
        <v>96</v>
      </c>
      <c r="D211" s="71" t="s">
        <v>68</v>
      </c>
      <c r="E211" s="22" t="s">
        <v>51</v>
      </c>
      <c r="F211" s="59">
        <v>19839</v>
      </c>
      <c r="G211" s="23">
        <v>53.12</v>
      </c>
      <c r="H211" s="69">
        <f>$J$6</f>
        <v>0.21229999999999999</v>
      </c>
      <c r="I211" s="23">
        <f>ROUND(((H211+1)*G211),2)</f>
        <v>64.400000000000006</v>
      </c>
      <c r="J211" s="23">
        <f>TRUNC((I211*F211),2)</f>
        <v>1277631.6000000001</v>
      </c>
      <c r="K211" s="78">
        <f t="shared" si="74"/>
        <v>1053847.68</v>
      </c>
      <c r="L211" s="76"/>
      <c r="M211" s="79"/>
      <c r="N211" s="76"/>
      <c r="O211" s="76"/>
      <c r="P211" s="76"/>
      <c r="Q211" s="76"/>
      <c r="R211" s="76"/>
      <c r="S211" s="76"/>
      <c r="T211" s="76"/>
      <c r="U211" s="76"/>
      <c r="V211" s="76"/>
      <c r="W211" s="76"/>
      <c r="X211" s="76"/>
      <c r="Y211" s="76"/>
      <c r="Z211" s="76"/>
      <c r="AA211" s="76"/>
      <c r="AB211" s="76"/>
      <c r="AC211" s="76"/>
      <c r="AD211" s="76"/>
      <c r="AE211" s="76"/>
      <c r="AF211" s="76"/>
      <c r="AG211" s="76"/>
      <c r="AH211" s="76"/>
      <c r="AI211" s="76"/>
      <c r="AJ211" s="76"/>
      <c r="AK211" s="76"/>
      <c r="AL211" s="76"/>
      <c r="AM211" s="76"/>
      <c r="AN211" s="76"/>
      <c r="AO211" s="76"/>
      <c r="AP211" s="76"/>
      <c r="AQ211" s="76"/>
      <c r="AR211" s="76"/>
      <c r="AS211" s="76"/>
      <c r="AT211" s="76"/>
      <c r="AU211" s="76"/>
      <c r="AV211" s="76"/>
      <c r="AW211" s="76"/>
      <c r="AX211" s="76"/>
      <c r="AY211" s="76"/>
      <c r="AZ211" s="76"/>
      <c r="BA211" s="76"/>
      <c r="BB211" s="76"/>
      <c r="BC211" s="76"/>
      <c r="BD211" s="76"/>
      <c r="BE211" s="76"/>
      <c r="BF211" s="76"/>
      <c r="BG211" s="76"/>
      <c r="BH211" s="76"/>
      <c r="BI211" s="76"/>
      <c r="BJ211" s="76"/>
      <c r="BK211" s="76"/>
      <c r="BL211" s="76"/>
      <c r="BM211" s="76"/>
      <c r="BN211" s="76"/>
      <c r="BO211" s="76"/>
      <c r="BP211" s="76"/>
      <c r="BQ211" s="76"/>
      <c r="BR211" s="76"/>
      <c r="BS211" s="76"/>
      <c r="BT211" s="76"/>
      <c r="BU211" s="76"/>
      <c r="BV211" s="76"/>
      <c r="BW211" s="76"/>
      <c r="BX211" s="76"/>
      <c r="BY211" s="76"/>
      <c r="BZ211" s="76"/>
      <c r="CA211" s="76"/>
      <c r="CB211" s="76"/>
      <c r="CC211" s="76"/>
      <c r="CD211" s="76"/>
      <c r="CE211" s="76"/>
      <c r="CF211" s="76"/>
      <c r="CG211" s="76"/>
      <c r="CH211" s="76"/>
      <c r="CI211" s="76"/>
      <c r="CJ211" s="76"/>
      <c r="CK211" s="76"/>
      <c r="CL211" s="76"/>
      <c r="CM211" s="76"/>
      <c r="CN211" s="76"/>
      <c r="CO211" s="76"/>
      <c r="CP211" s="76"/>
      <c r="CQ211" s="76"/>
      <c r="CR211" s="76"/>
      <c r="CS211" s="76"/>
      <c r="CT211" s="76"/>
      <c r="CU211" s="76"/>
      <c r="CV211" s="76"/>
      <c r="CW211" s="76"/>
      <c r="CX211" s="76"/>
      <c r="CY211" s="76"/>
      <c r="CZ211" s="76"/>
      <c r="DA211" s="76"/>
      <c r="DB211" s="76"/>
      <c r="DC211" s="76"/>
      <c r="DD211" s="76"/>
      <c r="DE211" s="76"/>
      <c r="DF211" s="76"/>
      <c r="DG211" s="76"/>
      <c r="DH211" s="76"/>
      <c r="DI211" s="76"/>
      <c r="DJ211" s="76"/>
      <c r="DK211" s="76"/>
      <c r="DL211" s="76"/>
      <c r="DM211" s="76"/>
      <c r="DN211" s="76"/>
      <c r="DO211" s="76"/>
      <c r="DP211" s="76"/>
      <c r="DQ211" s="76"/>
      <c r="DR211" s="76"/>
      <c r="DS211" s="76"/>
      <c r="DT211" s="76"/>
      <c r="DU211" s="76"/>
      <c r="DV211" s="76"/>
      <c r="DW211" s="76"/>
      <c r="DX211" s="76"/>
      <c r="DY211" s="76"/>
      <c r="DZ211" s="76"/>
      <c r="EA211" s="76"/>
      <c r="EB211" s="76"/>
      <c r="EC211" s="76"/>
      <c r="ED211" s="76"/>
      <c r="EE211" s="76"/>
      <c r="EF211" s="76"/>
      <c r="EG211" s="76"/>
      <c r="EH211" s="76"/>
      <c r="EI211" s="76"/>
      <c r="EJ211" s="76"/>
      <c r="EK211" s="76"/>
      <c r="EL211" s="76"/>
      <c r="EM211" s="76"/>
      <c r="EN211" s="76"/>
      <c r="EO211" s="76"/>
      <c r="EP211" s="76"/>
      <c r="EQ211" s="76"/>
      <c r="ER211" s="76"/>
      <c r="ES211" s="76"/>
      <c r="ET211" s="76"/>
      <c r="EU211" s="76"/>
      <c r="EV211" s="76"/>
      <c r="EW211" s="76"/>
      <c r="EX211" s="76"/>
      <c r="EY211" s="76"/>
      <c r="EZ211" s="76"/>
      <c r="FA211" s="76"/>
      <c r="FB211" s="76"/>
      <c r="FC211" s="76"/>
      <c r="FD211" s="76"/>
      <c r="FE211" s="76"/>
      <c r="FF211" s="76"/>
      <c r="FG211" s="76"/>
      <c r="FH211" s="76"/>
      <c r="FI211" s="76"/>
      <c r="FJ211" s="76"/>
      <c r="FK211" s="76"/>
      <c r="FL211" s="76"/>
      <c r="FM211" s="76"/>
      <c r="FN211" s="76"/>
      <c r="FO211" s="76"/>
      <c r="FP211" s="76"/>
      <c r="FQ211" s="76"/>
      <c r="FR211" s="76"/>
      <c r="FS211" s="76"/>
      <c r="FT211" s="76"/>
      <c r="FU211" s="76"/>
      <c r="FV211" s="76"/>
      <c r="FW211" s="76"/>
      <c r="FX211" s="76"/>
      <c r="FY211" s="76"/>
      <c r="FZ211" s="76"/>
      <c r="GA211" s="76"/>
      <c r="GB211" s="76"/>
      <c r="GC211" s="76"/>
      <c r="GD211" s="76"/>
      <c r="GE211" s="76"/>
      <c r="GF211" s="76"/>
      <c r="GG211" s="76"/>
      <c r="GH211" s="76"/>
      <c r="GI211" s="76"/>
      <c r="GJ211" s="76"/>
      <c r="GK211" s="76"/>
      <c r="GL211" s="76"/>
      <c r="GM211" s="76"/>
      <c r="GN211" s="76"/>
      <c r="GO211" s="76"/>
      <c r="GP211" s="76"/>
      <c r="GQ211" s="76"/>
      <c r="GR211" s="76"/>
      <c r="GS211" s="76"/>
      <c r="GT211" s="76"/>
      <c r="GU211" s="76"/>
      <c r="GV211" s="76"/>
      <c r="GW211" s="76"/>
      <c r="GX211" s="76"/>
      <c r="GY211" s="76"/>
      <c r="GZ211" s="76"/>
      <c r="HA211" s="76"/>
      <c r="HB211" s="76"/>
      <c r="HC211" s="76"/>
      <c r="HD211" s="76"/>
      <c r="HE211" s="76"/>
      <c r="HF211" s="76"/>
      <c r="HG211" s="76"/>
      <c r="HH211" s="76"/>
      <c r="HI211" s="76"/>
      <c r="HJ211" s="76"/>
      <c r="HK211" s="76"/>
      <c r="HL211" s="76"/>
      <c r="HM211" s="76"/>
      <c r="HN211" s="76"/>
      <c r="HO211" s="76"/>
      <c r="HP211" s="76"/>
      <c r="HQ211" s="76"/>
      <c r="HR211" s="76"/>
      <c r="HS211" s="76"/>
      <c r="HT211" s="76"/>
      <c r="HU211" s="76"/>
      <c r="HV211" s="76"/>
      <c r="HW211" s="76"/>
      <c r="HX211" s="76"/>
      <c r="HY211" s="76"/>
      <c r="HZ211" s="76"/>
      <c r="IA211" s="76"/>
      <c r="IB211" s="76"/>
      <c r="IC211" s="76"/>
      <c r="ID211" s="76"/>
      <c r="IE211" s="76"/>
      <c r="IF211" s="76"/>
      <c r="IG211" s="76"/>
      <c r="IH211" s="76"/>
      <c r="II211" s="76"/>
      <c r="IJ211" s="76"/>
      <c r="IK211" s="76"/>
      <c r="IL211" s="76"/>
      <c r="IM211" s="76"/>
      <c r="IN211" s="76"/>
      <c r="IO211" s="76"/>
      <c r="IP211" s="76"/>
      <c r="IQ211" s="76"/>
      <c r="IR211" s="76"/>
      <c r="IS211" s="76"/>
      <c r="IT211" s="76"/>
      <c r="IU211" s="76"/>
      <c r="IV211" s="76"/>
      <c r="IW211" s="76"/>
      <c r="IX211" s="76"/>
      <c r="IY211" s="76"/>
      <c r="IZ211" s="76"/>
      <c r="JA211" s="76"/>
      <c r="JB211" s="76"/>
      <c r="JC211" s="76"/>
      <c r="JD211" s="76"/>
      <c r="JE211" s="76"/>
      <c r="JF211" s="76"/>
      <c r="JG211" s="76"/>
      <c r="JH211" s="76"/>
      <c r="JI211" s="76"/>
      <c r="JJ211" s="76"/>
      <c r="JK211" s="76"/>
      <c r="JL211" s="76"/>
      <c r="JM211" s="76"/>
      <c r="JN211" s="76"/>
      <c r="JO211" s="76"/>
      <c r="JP211" s="76"/>
      <c r="JQ211" s="76"/>
      <c r="JR211" s="76"/>
      <c r="JS211" s="76"/>
      <c r="JT211" s="76"/>
      <c r="JU211" s="76"/>
      <c r="JV211" s="76"/>
      <c r="JW211" s="76"/>
      <c r="JX211" s="76"/>
      <c r="JY211" s="76"/>
      <c r="JZ211" s="76"/>
      <c r="KA211" s="76"/>
      <c r="KB211" s="76"/>
      <c r="KC211" s="76"/>
      <c r="KD211" s="76"/>
      <c r="KE211" s="76"/>
      <c r="KF211" s="76"/>
      <c r="KG211" s="76"/>
      <c r="KH211" s="76"/>
      <c r="KI211" s="76"/>
      <c r="KJ211" s="76"/>
      <c r="KK211" s="76"/>
      <c r="KL211" s="76"/>
      <c r="KM211" s="76"/>
      <c r="KN211" s="76"/>
      <c r="KO211" s="76"/>
      <c r="KP211" s="76"/>
      <c r="KQ211" s="76"/>
      <c r="KR211" s="76"/>
      <c r="KS211" s="76"/>
      <c r="KT211" s="76"/>
      <c r="KU211" s="76"/>
      <c r="KV211" s="76"/>
      <c r="KW211" s="76"/>
      <c r="KX211" s="76"/>
      <c r="KY211" s="76"/>
      <c r="KZ211" s="76"/>
      <c r="LA211" s="76"/>
      <c r="LB211" s="76"/>
      <c r="LC211" s="76"/>
      <c r="LD211" s="76"/>
      <c r="LE211" s="76"/>
      <c r="LF211" s="76"/>
      <c r="LG211" s="76"/>
      <c r="LH211" s="76"/>
      <c r="LI211" s="76"/>
      <c r="LJ211" s="76"/>
      <c r="LK211" s="76"/>
      <c r="LL211" s="76"/>
      <c r="LM211" s="76"/>
      <c r="LN211" s="76"/>
      <c r="LO211" s="76"/>
      <c r="LP211" s="76"/>
      <c r="LQ211" s="76"/>
      <c r="LR211" s="76"/>
      <c r="LS211" s="76"/>
      <c r="LT211" s="76"/>
      <c r="LU211" s="76"/>
      <c r="LV211" s="76"/>
      <c r="LW211" s="76"/>
      <c r="LX211" s="76"/>
      <c r="LY211" s="76"/>
      <c r="LZ211" s="76"/>
      <c r="MA211" s="76"/>
      <c r="MB211" s="76"/>
      <c r="MC211" s="76"/>
      <c r="MD211" s="76"/>
      <c r="ME211" s="76"/>
      <c r="MF211" s="76"/>
      <c r="MG211" s="76"/>
      <c r="MH211" s="76"/>
      <c r="MI211" s="76"/>
      <c r="MJ211" s="76"/>
      <c r="MK211" s="76"/>
      <c r="ML211" s="76"/>
      <c r="MM211" s="76"/>
      <c r="MN211" s="76"/>
      <c r="MO211" s="76"/>
      <c r="MP211" s="76"/>
      <c r="MQ211" s="76"/>
      <c r="MR211" s="76"/>
      <c r="MS211" s="76"/>
      <c r="MT211" s="76"/>
      <c r="MU211" s="76"/>
      <c r="MV211" s="76"/>
      <c r="MW211" s="76"/>
      <c r="MX211" s="76"/>
      <c r="MY211" s="76"/>
      <c r="MZ211" s="76"/>
      <c r="NA211" s="76"/>
      <c r="NB211" s="76"/>
      <c r="NC211" s="76"/>
      <c r="ND211" s="76"/>
      <c r="NE211" s="76"/>
      <c r="NF211" s="76"/>
      <c r="NG211" s="76"/>
      <c r="NH211" s="76"/>
      <c r="NI211" s="76"/>
      <c r="NJ211" s="76"/>
      <c r="NK211" s="76"/>
      <c r="NL211" s="76"/>
      <c r="NM211" s="76"/>
      <c r="NN211" s="76"/>
      <c r="NO211" s="76"/>
      <c r="NP211" s="76"/>
      <c r="NQ211" s="76"/>
      <c r="NR211" s="76"/>
      <c r="NS211" s="76"/>
      <c r="NT211" s="76"/>
      <c r="NU211" s="76"/>
      <c r="NV211" s="76"/>
      <c r="NW211" s="76"/>
      <c r="NX211" s="76"/>
      <c r="NY211" s="76"/>
      <c r="NZ211" s="76"/>
      <c r="OA211" s="76"/>
      <c r="OB211" s="76"/>
      <c r="OC211" s="76"/>
      <c r="OD211" s="76"/>
      <c r="OE211" s="76"/>
      <c r="OF211" s="76"/>
      <c r="OG211" s="76"/>
      <c r="OH211" s="76"/>
      <c r="OI211" s="76"/>
      <c r="OJ211" s="76"/>
      <c r="OK211" s="76"/>
      <c r="OL211" s="76"/>
      <c r="OM211" s="76"/>
      <c r="ON211" s="76"/>
      <c r="OO211" s="76"/>
      <c r="OP211" s="76"/>
      <c r="OQ211" s="76"/>
      <c r="OR211" s="76"/>
      <c r="OS211" s="76"/>
      <c r="OT211" s="76"/>
      <c r="OU211" s="76"/>
      <c r="OV211" s="76"/>
      <c r="OW211" s="76"/>
      <c r="OX211" s="76"/>
      <c r="OY211" s="76"/>
      <c r="OZ211" s="76"/>
      <c r="PA211" s="76"/>
      <c r="PB211" s="76"/>
      <c r="PC211" s="76"/>
      <c r="PD211" s="76"/>
      <c r="PE211" s="76"/>
      <c r="PF211" s="76"/>
      <c r="PG211" s="76"/>
      <c r="PH211" s="76"/>
      <c r="PI211" s="76"/>
      <c r="PJ211" s="76"/>
      <c r="PK211" s="76"/>
      <c r="PL211" s="76"/>
      <c r="PM211" s="76"/>
      <c r="PN211" s="76"/>
      <c r="PO211" s="76"/>
      <c r="PP211" s="76"/>
      <c r="PQ211" s="76"/>
      <c r="PR211" s="76"/>
      <c r="PS211" s="76"/>
      <c r="PT211" s="76"/>
      <c r="PU211" s="76"/>
      <c r="PV211" s="76"/>
      <c r="PW211" s="76"/>
      <c r="PX211" s="76"/>
      <c r="PY211" s="76"/>
      <c r="PZ211" s="76"/>
      <c r="QA211" s="76"/>
      <c r="QB211" s="76"/>
      <c r="QC211" s="76"/>
      <c r="QD211" s="76"/>
      <c r="QE211" s="76"/>
      <c r="QF211" s="76"/>
      <c r="QG211" s="76"/>
      <c r="QH211" s="76"/>
      <c r="QI211" s="76"/>
      <c r="QJ211" s="76"/>
      <c r="QK211" s="76"/>
      <c r="QL211" s="76"/>
      <c r="QM211" s="76"/>
      <c r="QN211" s="76"/>
      <c r="QO211" s="76"/>
      <c r="QP211" s="76"/>
      <c r="QQ211" s="76"/>
      <c r="QR211" s="76"/>
      <c r="QS211" s="76"/>
      <c r="QT211" s="76"/>
      <c r="QU211" s="76"/>
      <c r="QV211" s="76"/>
      <c r="QW211" s="76"/>
      <c r="QX211" s="76"/>
      <c r="QY211" s="76"/>
      <c r="QZ211" s="76"/>
      <c r="RA211" s="76"/>
      <c r="RB211" s="76"/>
      <c r="RC211" s="76"/>
      <c r="RD211" s="76"/>
      <c r="RE211" s="76"/>
      <c r="RF211" s="76"/>
      <c r="RG211" s="76"/>
      <c r="RH211" s="76"/>
      <c r="RI211" s="76"/>
      <c r="RJ211" s="76"/>
      <c r="RK211" s="76"/>
      <c r="RL211" s="76"/>
      <c r="RM211" s="76"/>
      <c r="RN211" s="76"/>
      <c r="RO211" s="76"/>
      <c r="RP211" s="76"/>
      <c r="RQ211" s="76"/>
      <c r="RR211" s="76"/>
      <c r="RS211" s="76"/>
      <c r="RT211" s="76"/>
      <c r="RU211" s="76"/>
      <c r="RV211" s="76"/>
      <c r="RW211" s="76"/>
      <c r="RX211" s="76"/>
      <c r="RY211" s="76"/>
      <c r="RZ211" s="76"/>
      <c r="SA211" s="76"/>
      <c r="SB211" s="76"/>
      <c r="SC211" s="76"/>
      <c r="SD211" s="76"/>
      <c r="SE211" s="76"/>
      <c r="SF211" s="76"/>
      <c r="SG211" s="76"/>
      <c r="SH211" s="76"/>
      <c r="SI211" s="76"/>
      <c r="SJ211" s="76"/>
      <c r="SK211" s="76"/>
      <c r="SL211" s="76"/>
      <c r="SM211" s="76"/>
      <c r="SN211" s="76"/>
      <c r="SO211" s="76"/>
      <c r="SP211" s="76"/>
      <c r="SQ211" s="76"/>
      <c r="SR211" s="76"/>
      <c r="SS211" s="76"/>
      <c r="ST211" s="76"/>
      <c r="SU211" s="76"/>
      <c r="SV211" s="76"/>
      <c r="SW211" s="76"/>
      <c r="SX211" s="76"/>
      <c r="SY211" s="76"/>
      <c r="SZ211" s="76"/>
      <c r="TA211" s="76"/>
      <c r="TB211" s="76"/>
      <c r="TC211" s="76"/>
      <c r="TD211" s="76"/>
      <c r="TE211" s="76"/>
      <c r="TF211" s="76"/>
      <c r="TG211" s="76"/>
      <c r="TH211" s="76"/>
      <c r="TI211" s="76"/>
      <c r="TJ211" s="76"/>
      <c r="TK211" s="76"/>
      <c r="TL211" s="76"/>
      <c r="TM211" s="76"/>
      <c r="TN211" s="76"/>
      <c r="TO211" s="76"/>
      <c r="TP211" s="76"/>
      <c r="TQ211" s="76"/>
      <c r="TR211" s="76"/>
      <c r="TS211" s="76"/>
      <c r="TT211" s="76"/>
      <c r="TU211" s="76"/>
      <c r="TV211" s="76"/>
      <c r="TW211" s="76"/>
      <c r="TX211" s="76"/>
      <c r="TY211" s="76"/>
      <c r="TZ211" s="76"/>
      <c r="UA211" s="76"/>
      <c r="UB211" s="76"/>
      <c r="UC211" s="76"/>
      <c r="UD211" s="76"/>
      <c r="UE211" s="76"/>
      <c r="UF211" s="76"/>
      <c r="UG211" s="76"/>
      <c r="UH211" s="76"/>
      <c r="UI211" s="76"/>
      <c r="UJ211" s="76"/>
      <c r="UK211" s="76"/>
      <c r="UL211" s="76"/>
      <c r="UM211" s="76"/>
      <c r="UN211" s="76"/>
      <c r="UO211" s="76"/>
      <c r="UP211" s="76"/>
      <c r="UQ211" s="76"/>
      <c r="UR211" s="76"/>
      <c r="US211" s="76"/>
      <c r="UT211" s="76"/>
      <c r="UU211" s="76"/>
      <c r="UV211" s="76"/>
      <c r="UW211" s="76"/>
      <c r="UX211" s="76"/>
      <c r="UY211" s="76"/>
      <c r="UZ211" s="76"/>
      <c r="VA211" s="76"/>
      <c r="VB211" s="76"/>
      <c r="VC211" s="76"/>
      <c r="VD211" s="76"/>
      <c r="VE211" s="76"/>
      <c r="VF211" s="76"/>
      <c r="VG211" s="76"/>
      <c r="VH211" s="76"/>
      <c r="VI211" s="76"/>
      <c r="VJ211" s="76"/>
      <c r="VK211" s="76"/>
      <c r="VL211" s="76"/>
      <c r="VM211" s="76"/>
      <c r="VN211" s="76"/>
      <c r="VO211" s="76"/>
      <c r="VP211" s="76"/>
      <c r="VQ211" s="76"/>
      <c r="VR211" s="76"/>
      <c r="VS211" s="76"/>
      <c r="VT211" s="76"/>
      <c r="VU211" s="76"/>
      <c r="VV211" s="76"/>
      <c r="VW211" s="76"/>
      <c r="VX211" s="76"/>
      <c r="VY211" s="76"/>
      <c r="VZ211" s="76"/>
      <c r="WA211" s="76"/>
      <c r="WB211" s="76"/>
      <c r="WC211" s="76"/>
      <c r="WD211" s="76"/>
      <c r="WE211" s="76"/>
      <c r="WF211" s="76"/>
      <c r="WG211" s="76"/>
      <c r="WH211" s="76"/>
      <c r="WI211" s="76"/>
      <c r="WJ211" s="76"/>
      <c r="WK211" s="76"/>
      <c r="WL211" s="76"/>
      <c r="WM211" s="76"/>
      <c r="WN211" s="76"/>
      <c r="WO211" s="76"/>
      <c r="WP211" s="76"/>
      <c r="WQ211" s="76"/>
      <c r="WR211" s="76"/>
      <c r="WS211" s="76"/>
      <c r="WT211" s="76"/>
      <c r="WU211" s="76"/>
      <c r="WV211" s="76"/>
      <c r="WW211" s="76"/>
      <c r="WX211" s="76"/>
      <c r="WY211" s="76"/>
      <c r="WZ211" s="76"/>
      <c r="XA211" s="76"/>
      <c r="XB211" s="76"/>
      <c r="XC211" s="76"/>
      <c r="XD211" s="76"/>
      <c r="XE211" s="76"/>
      <c r="XF211" s="76"/>
      <c r="XG211" s="76"/>
      <c r="XH211" s="76"/>
      <c r="XI211" s="76"/>
      <c r="XJ211" s="76"/>
      <c r="XK211" s="76"/>
      <c r="XL211" s="76"/>
      <c r="XM211" s="76"/>
      <c r="XN211" s="76"/>
      <c r="XO211" s="76"/>
      <c r="XP211" s="76"/>
      <c r="XQ211" s="76"/>
      <c r="XR211" s="76"/>
      <c r="XS211" s="76"/>
      <c r="XT211" s="76"/>
      <c r="XU211" s="76"/>
      <c r="XV211" s="76"/>
      <c r="XW211" s="76"/>
      <c r="XX211" s="76"/>
      <c r="XY211" s="76"/>
      <c r="XZ211" s="76"/>
      <c r="YA211" s="76"/>
      <c r="YB211" s="76"/>
      <c r="YC211" s="76"/>
      <c r="YD211" s="76"/>
      <c r="YE211" s="76"/>
      <c r="YF211" s="76"/>
      <c r="YG211" s="76"/>
      <c r="YH211" s="76"/>
      <c r="YI211" s="76"/>
      <c r="YJ211" s="76"/>
      <c r="YK211" s="76"/>
      <c r="YL211" s="76"/>
      <c r="YM211" s="76"/>
      <c r="YN211" s="76"/>
      <c r="YO211" s="76"/>
      <c r="YP211" s="76"/>
      <c r="YQ211" s="76"/>
      <c r="YR211" s="76"/>
      <c r="YS211" s="76"/>
      <c r="YT211" s="76"/>
      <c r="YU211" s="76"/>
      <c r="YV211" s="76"/>
      <c r="YW211" s="76"/>
      <c r="YX211" s="76"/>
      <c r="YY211" s="76"/>
      <c r="YZ211" s="76"/>
      <c r="ZA211" s="76"/>
      <c r="ZB211" s="76"/>
      <c r="ZC211" s="76"/>
      <c r="ZD211" s="76"/>
      <c r="ZE211" s="76"/>
      <c r="ZF211" s="76"/>
      <c r="ZG211" s="76"/>
      <c r="ZH211" s="76"/>
      <c r="ZI211" s="76"/>
      <c r="ZJ211" s="76"/>
      <c r="ZK211" s="76"/>
      <c r="ZL211" s="76"/>
      <c r="ZM211" s="76"/>
      <c r="ZN211" s="76"/>
      <c r="ZO211" s="76"/>
      <c r="ZP211" s="76"/>
      <c r="ZQ211" s="76"/>
      <c r="ZR211" s="76"/>
      <c r="ZS211" s="76"/>
      <c r="ZT211" s="76"/>
      <c r="ZU211" s="76"/>
      <c r="ZV211" s="76"/>
      <c r="ZW211" s="76"/>
      <c r="ZX211" s="76"/>
      <c r="ZY211" s="76"/>
      <c r="ZZ211" s="76"/>
      <c r="AAA211" s="76"/>
      <c r="AAB211" s="76"/>
      <c r="AAC211" s="76"/>
      <c r="AAD211" s="76"/>
      <c r="AAE211" s="76"/>
      <c r="AAF211" s="76"/>
      <c r="AAG211" s="76"/>
      <c r="AAH211" s="76"/>
      <c r="AAI211" s="76"/>
      <c r="AAJ211" s="76"/>
      <c r="AAK211" s="76"/>
      <c r="AAL211" s="76"/>
      <c r="AAM211" s="76"/>
      <c r="AAN211" s="76"/>
      <c r="AAO211" s="76"/>
      <c r="AAP211" s="76"/>
      <c r="AAQ211" s="76"/>
      <c r="AAR211" s="76"/>
      <c r="AAS211" s="76"/>
      <c r="AAT211" s="76"/>
      <c r="AAU211" s="76"/>
      <c r="AAV211" s="76"/>
      <c r="AAW211" s="76"/>
      <c r="AAX211" s="76"/>
      <c r="AAY211" s="76"/>
      <c r="AAZ211" s="76"/>
      <c r="ABA211" s="76"/>
      <c r="ABB211" s="76"/>
      <c r="ABC211" s="76"/>
      <c r="ABD211" s="76"/>
      <c r="ABE211" s="76"/>
      <c r="ABF211" s="76"/>
      <c r="ABG211" s="76"/>
      <c r="ABH211" s="76"/>
      <c r="ABI211" s="76"/>
      <c r="ABJ211" s="76"/>
      <c r="ABK211" s="76"/>
      <c r="ABL211" s="76"/>
      <c r="ABM211" s="76"/>
      <c r="ABN211" s="76"/>
      <c r="ABO211" s="76"/>
      <c r="ABP211" s="76"/>
      <c r="ABQ211" s="76"/>
      <c r="ABR211" s="76"/>
      <c r="ABS211" s="76"/>
      <c r="ABT211" s="76"/>
      <c r="ABU211" s="76"/>
      <c r="ABV211" s="76"/>
      <c r="ABW211" s="76"/>
      <c r="ABX211" s="76"/>
      <c r="ABY211" s="76"/>
      <c r="ABZ211" s="76"/>
      <c r="ACA211" s="76"/>
      <c r="ACB211" s="76"/>
      <c r="ACC211" s="76"/>
      <c r="ACD211" s="76"/>
      <c r="ACE211" s="76"/>
      <c r="ACF211" s="76"/>
      <c r="ACG211" s="76"/>
      <c r="ACH211" s="76"/>
      <c r="ACI211" s="76"/>
      <c r="ACJ211" s="76"/>
      <c r="ACK211" s="76"/>
      <c r="ACL211" s="76"/>
      <c r="ACM211" s="76"/>
      <c r="ACN211" s="76"/>
      <c r="ACO211" s="76"/>
      <c r="ACP211" s="76"/>
      <c r="ACQ211" s="76"/>
      <c r="ACR211" s="76"/>
      <c r="ACS211" s="76"/>
      <c r="ACT211" s="76"/>
      <c r="ACU211" s="76"/>
      <c r="ACV211" s="76"/>
      <c r="ACW211" s="76"/>
      <c r="ACX211" s="76"/>
      <c r="ACY211" s="76"/>
      <c r="ACZ211" s="76"/>
      <c r="ADA211" s="76"/>
      <c r="ADB211" s="76"/>
      <c r="ADC211" s="76"/>
      <c r="ADD211" s="76"/>
      <c r="ADE211" s="76"/>
      <c r="ADF211" s="76"/>
      <c r="ADG211" s="76"/>
      <c r="ADH211" s="76"/>
      <c r="ADI211" s="76"/>
      <c r="ADJ211" s="76"/>
      <c r="ADK211" s="76"/>
      <c r="ADL211" s="76"/>
      <c r="ADM211" s="76"/>
      <c r="ADN211" s="76"/>
      <c r="ADO211" s="76"/>
      <c r="ADP211" s="76"/>
      <c r="ADQ211" s="76"/>
      <c r="ADR211" s="76"/>
      <c r="ADS211" s="76"/>
      <c r="ADT211" s="76"/>
      <c r="ADU211" s="76"/>
      <c r="ADV211" s="76"/>
      <c r="ADW211" s="76"/>
      <c r="ADX211" s="76"/>
      <c r="ADY211" s="76"/>
      <c r="ADZ211" s="76"/>
      <c r="AEA211" s="76"/>
      <c r="AEB211" s="76"/>
      <c r="AEC211" s="76"/>
      <c r="AED211" s="76"/>
      <c r="AEE211" s="76"/>
      <c r="AEF211" s="76"/>
      <c r="AEG211" s="76"/>
      <c r="AEH211" s="76"/>
      <c r="AEI211" s="76"/>
      <c r="AEJ211" s="76"/>
      <c r="AEK211" s="76"/>
      <c r="AEL211" s="76"/>
      <c r="AEM211" s="76"/>
      <c r="AEN211" s="76"/>
      <c r="AEO211" s="76"/>
      <c r="AEP211" s="76"/>
      <c r="AEQ211" s="76"/>
      <c r="AER211" s="76"/>
      <c r="AES211" s="76"/>
      <c r="AET211" s="76"/>
      <c r="AEU211" s="76"/>
      <c r="AEV211" s="76"/>
      <c r="AEW211" s="76"/>
      <c r="AEX211" s="76"/>
      <c r="AEY211" s="76"/>
      <c r="AEZ211" s="76"/>
      <c r="AFA211" s="76"/>
      <c r="AFB211" s="76"/>
      <c r="AFC211" s="76"/>
      <c r="AFD211" s="76"/>
      <c r="AFE211" s="76"/>
      <c r="AFF211" s="76"/>
      <c r="AFG211" s="76"/>
      <c r="AFH211" s="76"/>
      <c r="AFI211" s="76"/>
      <c r="AFJ211" s="76"/>
      <c r="AFK211" s="76"/>
      <c r="AFL211" s="76"/>
      <c r="AFM211" s="76"/>
      <c r="AFN211" s="76"/>
      <c r="AFO211" s="76"/>
      <c r="AFP211" s="76"/>
      <c r="AFQ211" s="76"/>
      <c r="AFR211" s="76"/>
      <c r="AFS211" s="76"/>
      <c r="AFT211" s="76"/>
      <c r="AFU211" s="76"/>
      <c r="AFV211" s="76"/>
      <c r="AFW211" s="76"/>
      <c r="AFX211" s="76"/>
      <c r="AFY211" s="76"/>
      <c r="AFZ211" s="76"/>
      <c r="AGA211" s="76"/>
      <c r="AGB211" s="76"/>
      <c r="AGC211" s="76"/>
      <c r="AGD211" s="76"/>
      <c r="AGE211" s="76"/>
      <c r="AGF211" s="76"/>
      <c r="AGG211" s="76"/>
      <c r="AGH211" s="76"/>
      <c r="AGI211" s="76"/>
      <c r="AGJ211" s="76"/>
      <c r="AGK211" s="76"/>
      <c r="AGL211" s="76"/>
      <c r="AGM211" s="76"/>
      <c r="AGN211" s="76"/>
      <c r="AGO211" s="76"/>
      <c r="AGP211" s="76"/>
      <c r="AGQ211" s="76"/>
      <c r="AGR211" s="76"/>
      <c r="AGS211" s="76"/>
      <c r="AGT211" s="76"/>
      <c r="AGU211" s="76"/>
      <c r="AGV211" s="76"/>
      <c r="AGW211" s="76"/>
      <c r="AGX211" s="76"/>
      <c r="AGY211" s="76"/>
      <c r="AGZ211" s="76"/>
      <c r="AHA211" s="76"/>
      <c r="AHB211" s="76"/>
      <c r="AHC211" s="76"/>
      <c r="AHD211" s="76"/>
      <c r="AHE211" s="76"/>
      <c r="AHF211" s="76"/>
      <c r="AHG211" s="76"/>
      <c r="AHH211" s="76"/>
      <c r="AHI211" s="76"/>
      <c r="AHJ211" s="76"/>
      <c r="AHK211" s="76"/>
      <c r="AHL211" s="76"/>
      <c r="AHM211" s="76"/>
      <c r="AHN211" s="76"/>
      <c r="AHO211" s="76"/>
      <c r="AHP211" s="76"/>
      <c r="AHQ211" s="76"/>
      <c r="AHR211" s="76"/>
      <c r="AHS211" s="76"/>
      <c r="AHT211" s="76"/>
      <c r="AHU211" s="76"/>
      <c r="AHV211" s="76"/>
      <c r="AHW211" s="76"/>
      <c r="AHX211" s="76"/>
      <c r="AHY211" s="76"/>
      <c r="AHZ211" s="76"/>
      <c r="AIA211" s="76"/>
      <c r="AIB211" s="76"/>
      <c r="AIC211" s="76"/>
      <c r="AID211" s="76"/>
      <c r="AIE211" s="76"/>
      <c r="AIF211" s="76"/>
      <c r="AIG211" s="76"/>
      <c r="AIH211" s="76"/>
      <c r="AII211" s="76"/>
      <c r="AIJ211" s="76"/>
      <c r="AIK211" s="76"/>
      <c r="AIL211" s="76"/>
      <c r="AIM211" s="76"/>
      <c r="AIN211" s="76"/>
      <c r="AIO211" s="76"/>
      <c r="AIP211" s="76"/>
      <c r="AIQ211" s="76"/>
      <c r="AIR211" s="76"/>
      <c r="AIS211" s="76"/>
      <c r="AIT211" s="76"/>
      <c r="AIU211" s="76"/>
      <c r="AIV211" s="76"/>
      <c r="AIW211" s="76"/>
      <c r="AIX211" s="76"/>
      <c r="AIY211" s="76"/>
      <c r="AIZ211" s="76"/>
      <c r="AJA211" s="76"/>
      <c r="AJB211" s="76"/>
      <c r="AJC211" s="76"/>
      <c r="AJD211" s="76"/>
      <c r="AJE211" s="76"/>
      <c r="AJF211" s="76"/>
      <c r="AJG211" s="76"/>
      <c r="AJH211" s="76"/>
      <c r="AJI211" s="76"/>
      <c r="AJJ211" s="76"/>
      <c r="AJK211" s="76"/>
      <c r="AJL211" s="76"/>
      <c r="AJM211" s="76"/>
      <c r="AJN211" s="76"/>
      <c r="AJO211" s="76"/>
      <c r="AJP211" s="76"/>
      <c r="AJQ211" s="76"/>
      <c r="AJR211" s="76"/>
      <c r="AJS211" s="76"/>
      <c r="AJT211" s="76"/>
      <c r="AJU211" s="76"/>
      <c r="AJV211" s="76"/>
      <c r="AJW211" s="76"/>
      <c r="AJX211" s="76"/>
      <c r="AJY211" s="76"/>
      <c r="AJZ211" s="76"/>
      <c r="AKA211" s="76"/>
      <c r="AKB211" s="76"/>
      <c r="AKC211" s="76"/>
      <c r="AKD211" s="76"/>
      <c r="AKE211" s="76"/>
      <c r="AKF211" s="76"/>
      <c r="AKG211" s="76"/>
      <c r="AKH211" s="76"/>
      <c r="AKI211" s="76"/>
      <c r="AKJ211" s="76"/>
      <c r="AKK211" s="76"/>
      <c r="AKL211" s="76"/>
      <c r="AKM211" s="76"/>
      <c r="AKN211" s="76"/>
      <c r="AKO211" s="76"/>
      <c r="AKP211" s="76"/>
      <c r="AKQ211" s="76"/>
      <c r="AKR211" s="76"/>
      <c r="AKS211" s="76"/>
      <c r="AKT211" s="76"/>
      <c r="AKU211" s="76"/>
      <c r="AKV211" s="76"/>
      <c r="AKW211" s="76"/>
      <c r="AKX211" s="76"/>
      <c r="AKY211" s="76"/>
      <c r="AKZ211" s="76"/>
      <c r="ALA211" s="76"/>
      <c r="ALB211" s="76"/>
      <c r="ALC211" s="76"/>
      <c r="ALD211" s="76"/>
      <c r="ALE211" s="76"/>
      <c r="ALF211" s="76"/>
      <c r="ALG211" s="76"/>
      <c r="ALH211" s="76"/>
      <c r="ALI211" s="76"/>
      <c r="ALJ211" s="76"/>
      <c r="ALK211" s="76"/>
      <c r="ALL211" s="76"/>
      <c r="ALM211" s="76"/>
      <c r="ALN211" s="76"/>
      <c r="ALO211" s="76"/>
      <c r="ALP211" s="76"/>
      <c r="ALQ211" s="76"/>
      <c r="ALR211" s="76"/>
      <c r="ALS211" s="76"/>
      <c r="ALT211" s="76"/>
      <c r="ALU211" s="76"/>
      <c r="ALV211" s="76"/>
      <c r="ALW211" s="76"/>
      <c r="ALX211" s="76"/>
      <c r="ALY211" s="76"/>
      <c r="ALZ211" s="76"/>
      <c r="AMA211" s="76"/>
      <c r="AMB211" s="76"/>
      <c r="AMC211" s="76"/>
      <c r="AMD211" s="76"/>
      <c r="AME211" s="76"/>
    </row>
    <row r="212" spans="1:1019" s="77" customFormat="1">
      <c r="A212" s="49" t="s">
        <v>243</v>
      </c>
      <c r="B212" s="49"/>
      <c r="C212" s="49"/>
      <c r="D212" s="50" t="s">
        <v>69</v>
      </c>
      <c r="E212" s="49"/>
      <c r="F212" s="62"/>
      <c r="G212" s="51"/>
      <c r="H212" s="51"/>
      <c r="I212" s="51"/>
      <c r="J212" s="51">
        <f>SUM(J213:J215)</f>
        <v>562468.42000000004</v>
      </c>
      <c r="K212" s="76"/>
      <c r="L212" s="76"/>
      <c r="M212" s="76"/>
      <c r="N212" s="76"/>
      <c r="O212" s="76"/>
      <c r="P212" s="76"/>
      <c r="Q212" s="76"/>
      <c r="R212" s="76"/>
      <c r="S212" s="76"/>
      <c r="T212" s="76"/>
      <c r="U212" s="76"/>
      <c r="V212" s="76"/>
      <c r="W212" s="76"/>
      <c r="X212" s="76"/>
      <c r="Y212" s="76"/>
      <c r="Z212" s="76"/>
      <c r="AA212" s="76"/>
      <c r="AB212" s="76"/>
      <c r="AC212" s="76"/>
      <c r="AD212" s="76"/>
      <c r="AE212" s="76"/>
      <c r="AF212" s="76"/>
      <c r="AG212" s="76"/>
      <c r="AH212" s="76"/>
      <c r="AI212" s="76"/>
      <c r="AJ212" s="76"/>
      <c r="AK212" s="76"/>
      <c r="AL212" s="76"/>
      <c r="AM212" s="76"/>
      <c r="AN212" s="76"/>
      <c r="AO212" s="76"/>
      <c r="AP212" s="76"/>
      <c r="AQ212" s="76"/>
      <c r="AR212" s="76"/>
      <c r="AS212" s="76"/>
      <c r="AT212" s="76"/>
      <c r="AU212" s="76"/>
      <c r="AV212" s="76"/>
      <c r="AW212" s="76"/>
      <c r="AX212" s="76"/>
      <c r="AY212" s="76"/>
      <c r="AZ212" s="76"/>
      <c r="BA212" s="76"/>
      <c r="BB212" s="76"/>
      <c r="BC212" s="76"/>
      <c r="BD212" s="76"/>
      <c r="BE212" s="76"/>
      <c r="BF212" s="76"/>
      <c r="BG212" s="76"/>
      <c r="BH212" s="76"/>
      <c r="BI212" s="76"/>
      <c r="BJ212" s="76"/>
      <c r="BK212" s="76"/>
      <c r="BL212" s="76"/>
      <c r="BM212" s="76"/>
      <c r="BN212" s="76"/>
      <c r="BO212" s="76"/>
      <c r="BP212" s="76"/>
      <c r="BQ212" s="76"/>
      <c r="BR212" s="76"/>
      <c r="BS212" s="76"/>
      <c r="BT212" s="76"/>
      <c r="BU212" s="76"/>
      <c r="BV212" s="76"/>
      <c r="BW212" s="76"/>
      <c r="BX212" s="76"/>
      <c r="BY212" s="76"/>
      <c r="BZ212" s="76"/>
      <c r="CA212" s="76"/>
      <c r="CB212" s="76"/>
      <c r="CC212" s="76"/>
      <c r="CD212" s="76"/>
      <c r="CE212" s="76"/>
      <c r="CF212" s="76"/>
      <c r="CG212" s="76"/>
      <c r="CH212" s="76"/>
      <c r="CI212" s="76"/>
      <c r="CJ212" s="76"/>
      <c r="CK212" s="76"/>
      <c r="CL212" s="76"/>
      <c r="CM212" s="76"/>
      <c r="CN212" s="76"/>
      <c r="CO212" s="76"/>
      <c r="CP212" s="76"/>
      <c r="CQ212" s="76"/>
      <c r="CR212" s="76"/>
      <c r="CS212" s="76"/>
      <c r="CT212" s="76"/>
      <c r="CU212" s="76"/>
      <c r="CV212" s="76"/>
      <c r="CW212" s="76"/>
      <c r="CX212" s="76"/>
      <c r="CY212" s="76"/>
      <c r="CZ212" s="76"/>
      <c r="DA212" s="76"/>
      <c r="DB212" s="76"/>
      <c r="DC212" s="76"/>
      <c r="DD212" s="76"/>
      <c r="DE212" s="76"/>
      <c r="DF212" s="76"/>
      <c r="DG212" s="76"/>
      <c r="DH212" s="76"/>
      <c r="DI212" s="76"/>
      <c r="DJ212" s="76"/>
      <c r="DK212" s="76"/>
      <c r="DL212" s="76"/>
      <c r="DM212" s="76"/>
      <c r="DN212" s="76"/>
      <c r="DO212" s="76"/>
      <c r="DP212" s="76"/>
      <c r="DQ212" s="76"/>
      <c r="DR212" s="76"/>
      <c r="DS212" s="76"/>
      <c r="DT212" s="76"/>
      <c r="DU212" s="76"/>
      <c r="DV212" s="76"/>
      <c r="DW212" s="76"/>
      <c r="DX212" s="76"/>
      <c r="DY212" s="76"/>
      <c r="DZ212" s="76"/>
      <c r="EA212" s="76"/>
      <c r="EB212" s="76"/>
      <c r="EC212" s="76"/>
      <c r="ED212" s="76"/>
      <c r="EE212" s="76"/>
      <c r="EF212" s="76"/>
      <c r="EG212" s="76"/>
      <c r="EH212" s="76"/>
      <c r="EI212" s="76"/>
      <c r="EJ212" s="76"/>
      <c r="EK212" s="76"/>
      <c r="EL212" s="76"/>
      <c r="EM212" s="76"/>
      <c r="EN212" s="76"/>
      <c r="EO212" s="76"/>
      <c r="EP212" s="76"/>
      <c r="EQ212" s="76"/>
      <c r="ER212" s="76"/>
      <c r="ES212" s="76"/>
      <c r="ET212" s="76"/>
      <c r="EU212" s="76"/>
      <c r="EV212" s="76"/>
      <c r="EW212" s="76"/>
      <c r="EX212" s="76"/>
      <c r="EY212" s="76"/>
      <c r="EZ212" s="76"/>
      <c r="FA212" s="76"/>
      <c r="FB212" s="76"/>
      <c r="FC212" s="76"/>
      <c r="FD212" s="76"/>
      <c r="FE212" s="76"/>
      <c r="FF212" s="76"/>
      <c r="FG212" s="76"/>
      <c r="FH212" s="76"/>
      <c r="FI212" s="76"/>
      <c r="FJ212" s="76"/>
      <c r="FK212" s="76"/>
      <c r="FL212" s="76"/>
      <c r="FM212" s="76"/>
      <c r="FN212" s="76"/>
      <c r="FO212" s="76"/>
      <c r="FP212" s="76"/>
      <c r="FQ212" s="76"/>
      <c r="FR212" s="76"/>
      <c r="FS212" s="76"/>
      <c r="FT212" s="76"/>
      <c r="FU212" s="76"/>
      <c r="FV212" s="76"/>
      <c r="FW212" s="76"/>
      <c r="FX212" s="76"/>
      <c r="FY212" s="76"/>
      <c r="FZ212" s="76"/>
      <c r="GA212" s="76"/>
      <c r="GB212" s="76"/>
      <c r="GC212" s="76"/>
      <c r="GD212" s="76"/>
      <c r="GE212" s="76"/>
      <c r="GF212" s="76"/>
      <c r="GG212" s="76"/>
      <c r="GH212" s="76"/>
      <c r="GI212" s="76"/>
      <c r="GJ212" s="76"/>
      <c r="GK212" s="76"/>
      <c r="GL212" s="76"/>
      <c r="GM212" s="76"/>
      <c r="GN212" s="76"/>
      <c r="GO212" s="76"/>
      <c r="GP212" s="76"/>
      <c r="GQ212" s="76"/>
      <c r="GR212" s="76"/>
      <c r="GS212" s="76"/>
      <c r="GT212" s="76"/>
      <c r="GU212" s="76"/>
      <c r="GV212" s="76"/>
      <c r="GW212" s="76"/>
      <c r="GX212" s="76"/>
      <c r="GY212" s="76"/>
      <c r="GZ212" s="76"/>
      <c r="HA212" s="76"/>
      <c r="HB212" s="76"/>
      <c r="HC212" s="76"/>
      <c r="HD212" s="76"/>
      <c r="HE212" s="76"/>
      <c r="HF212" s="76"/>
      <c r="HG212" s="76"/>
      <c r="HH212" s="76"/>
      <c r="HI212" s="76"/>
      <c r="HJ212" s="76"/>
      <c r="HK212" s="76"/>
      <c r="HL212" s="76"/>
      <c r="HM212" s="76"/>
      <c r="HN212" s="76"/>
      <c r="HO212" s="76"/>
      <c r="HP212" s="76"/>
      <c r="HQ212" s="76"/>
      <c r="HR212" s="76"/>
      <c r="HS212" s="76"/>
      <c r="HT212" s="76"/>
      <c r="HU212" s="76"/>
      <c r="HV212" s="76"/>
      <c r="HW212" s="76"/>
      <c r="HX212" s="76"/>
      <c r="HY212" s="76"/>
      <c r="HZ212" s="76"/>
      <c r="IA212" s="76"/>
      <c r="IB212" s="76"/>
      <c r="IC212" s="76"/>
      <c r="ID212" s="76"/>
      <c r="IE212" s="76"/>
      <c r="IF212" s="76"/>
      <c r="IG212" s="76"/>
      <c r="IH212" s="76"/>
      <c r="II212" s="76"/>
      <c r="IJ212" s="76"/>
      <c r="IK212" s="76"/>
      <c r="IL212" s="76"/>
      <c r="IM212" s="76"/>
      <c r="IN212" s="76"/>
      <c r="IO212" s="76"/>
      <c r="IP212" s="76"/>
      <c r="IQ212" s="76"/>
      <c r="IR212" s="76"/>
      <c r="IS212" s="76"/>
      <c r="IT212" s="76"/>
      <c r="IU212" s="76"/>
      <c r="IV212" s="76"/>
      <c r="IW212" s="76"/>
      <c r="IX212" s="76"/>
      <c r="IY212" s="76"/>
      <c r="IZ212" s="76"/>
      <c r="JA212" s="76"/>
      <c r="JB212" s="76"/>
      <c r="JC212" s="76"/>
      <c r="JD212" s="76"/>
      <c r="JE212" s="76"/>
      <c r="JF212" s="76"/>
      <c r="JG212" s="76"/>
      <c r="JH212" s="76"/>
      <c r="JI212" s="76"/>
      <c r="JJ212" s="76"/>
      <c r="JK212" s="76"/>
      <c r="JL212" s="76"/>
      <c r="JM212" s="76"/>
      <c r="JN212" s="76"/>
      <c r="JO212" s="76"/>
      <c r="JP212" s="76"/>
      <c r="JQ212" s="76"/>
      <c r="JR212" s="76"/>
      <c r="JS212" s="76"/>
      <c r="JT212" s="76"/>
      <c r="JU212" s="76"/>
      <c r="JV212" s="76"/>
      <c r="JW212" s="76"/>
      <c r="JX212" s="76"/>
      <c r="JY212" s="76"/>
      <c r="JZ212" s="76"/>
      <c r="KA212" s="76"/>
      <c r="KB212" s="76"/>
      <c r="KC212" s="76"/>
      <c r="KD212" s="76"/>
      <c r="KE212" s="76"/>
      <c r="KF212" s="76"/>
      <c r="KG212" s="76"/>
      <c r="KH212" s="76"/>
      <c r="KI212" s="76"/>
      <c r="KJ212" s="76"/>
      <c r="KK212" s="76"/>
      <c r="KL212" s="76"/>
      <c r="KM212" s="76"/>
      <c r="KN212" s="76"/>
      <c r="KO212" s="76"/>
      <c r="KP212" s="76"/>
      <c r="KQ212" s="76"/>
      <c r="KR212" s="76"/>
      <c r="KS212" s="76"/>
      <c r="KT212" s="76"/>
      <c r="KU212" s="76"/>
      <c r="KV212" s="76"/>
      <c r="KW212" s="76"/>
      <c r="KX212" s="76"/>
      <c r="KY212" s="76"/>
      <c r="KZ212" s="76"/>
      <c r="LA212" s="76"/>
      <c r="LB212" s="76"/>
      <c r="LC212" s="76"/>
      <c r="LD212" s="76"/>
      <c r="LE212" s="76"/>
      <c r="LF212" s="76"/>
      <c r="LG212" s="76"/>
      <c r="LH212" s="76"/>
      <c r="LI212" s="76"/>
      <c r="LJ212" s="76"/>
      <c r="LK212" s="76"/>
      <c r="LL212" s="76"/>
      <c r="LM212" s="76"/>
      <c r="LN212" s="76"/>
      <c r="LO212" s="76"/>
      <c r="LP212" s="76"/>
      <c r="LQ212" s="76"/>
      <c r="LR212" s="76"/>
      <c r="LS212" s="76"/>
      <c r="LT212" s="76"/>
      <c r="LU212" s="76"/>
      <c r="LV212" s="76"/>
      <c r="LW212" s="76"/>
      <c r="LX212" s="76"/>
      <c r="LY212" s="76"/>
      <c r="LZ212" s="76"/>
      <c r="MA212" s="76"/>
      <c r="MB212" s="76"/>
      <c r="MC212" s="76"/>
      <c r="MD212" s="76"/>
      <c r="ME212" s="76"/>
      <c r="MF212" s="76"/>
      <c r="MG212" s="76"/>
      <c r="MH212" s="76"/>
      <c r="MI212" s="76"/>
      <c r="MJ212" s="76"/>
      <c r="MK212" s="76"/>
      <c r="ML212" s="76"/>
      <c r="MM212" s="76"/>
      <c r="MN212" s="76"/>
      <c r="MO212" s="76"/>
      <c r="MP212" s="76"/>
      <c r="MQ212" s="76"/>
      <c r="MR212" s="76"/>
      <c r="MS212" s="76"/>
      <c r="MT212" s="76"/>
      <c r="MU212" s="76"/>
      <c r="MV212" s="76"/>
      <c r="MW212" s="76"/>
      <c r="MX212" s="76"/>
      <c r="MY212" s="76"/>
      <c r="MZ212" s="76"/>
      <c r="NA212" s="76"/>
      <c r="NB212" s="76"/>
      <c r="NC212" s="76"/>
      <c r="ND212" s="76"/>
      <c r="NE212" s="76"/>
      <c r="NF212" s="76"/>
      <c r="NG212" s="76"/>
      <c r="NH212" s="76"/>
      <c r="NI212" s="76"/>
      <c r="NJ212" s="76"/>
      <c r="NK212" s="76"/>
      <c r="NL212" s="76"/>
      <c r="NM212" s="76"/>
      <c r="NN212" s="76"/>
      <c r="NO212" s="76"/>
      <c r="NP212" s="76"/>
      <c r="NQ212" s="76"/>
      <c r="NR212" s="76"/>
      <c r="NS212" s="76"/>
      <c r="NT212" s="76"/>
      <c r="NU212" s="76"/>
      <c r="NV212" s="76"/>
      <c r="NW212" s="76"/>
      <c r="NX212" s="76"/>
      <c r="NY212" s="76"/>
      <c r="NZ212" s="76"/>
      <c r="OA212" s="76"/>
      <c r="OB212" s="76"/>
      <c r="OC212" s="76"/>
      <c r="OD212" s="76"/>
      <c r="OE212" s="76"/>
      <c r="OF212" s="76"/>
      <c r="OG212" s="76"/>
      <c r="OH212" s="76"/>
      <c r="OI212" s="76"/>
      <c r="OJ212" s="76"/>
      <c r="OK212" s="76"/>
      <c r="OL212" s="76"/>
      <c r="OM212" s="76"/>
      <c r="ON212" s="76"/>
      <c r="OO212" s="76"/>
      <c r="OP212" s="76"/>
      <c r="OQ212" s="76"/>
      <c r="OR212" s="76"/>
      <c r="OS212" s="76"/>
      <c r="OT212" s="76"/>
      <c r="OU212" s="76"/>
      <c r="OV212" s="76"/>
      <c r="OW212" s="76"/>
      <c r="OX212" s="76"/>
      <c r="OY212" s="76"/>
      <c r="OZ212" s="76"/>
      <c r="PA212" s="76"/>
      <c r="PB212" s="76"/>
      <c r="PC212" s="76"/>
      <c r="PD212" s="76"/>
      <c r="PE212" s="76"/>
      <c r="PF212" s="76"/>
      <c r="PG212" s="76"/>
      <c r="PH212" s="76"/>
      <c r="PI212" s="76"/>
      <c r="PJ212" s="76"/>
      <c r="PK212" s="76"/>
      <c r="PL212" s="76"/>
      <c r="PM212" s="76"/>
      <c r="PN212" s="76"/>
      <c r="PO212" s="76"/>
      <c r="PP212" s="76"/>
      <c r="PQ212" s="76"/>
      <c r="PR212" s="76"/>
      <c r="PS212" s="76"/>
      <c r="PT212" s="76"/>
      <c r="PU212" s="76"/>
      <c r="PV212" s="76"/>
      <c r="PW212" s="76"/>
      <c r="PX212" s="76"/>
      <c r="PY212" s="76"/>
      <c r="PZ212" s="76"/>
      <c r="QA212" s="76"/>
      <c r="QB212" s="76"/>
      <c r="QC212" s="76"/>
      <c r="QD212" s="76"/>
      <c r="QE212" s="76"/>
      <c r="QF212" s="76"/>
      <c r="QG212" s="76"/>
      <c r="QH212" s="76"/>
      <c r="QI212" s="76"/>
      <c r="QJ212" s="76"/>
      <c r="QK212" s="76"/>
      <c r="QL212" s="76"/>
      <c r="QM212" s="76"/>
      <c r="QN212" s="76"/>
      <c r="QO212" s="76"/>
      <c r="QP212" s="76"/>
      <c r="QQ212" s="76"/>
      <c r="QR212" s="76"/>
      <c r="QS212" s="76"/>
      <c r="QT212" s="76"/>
      <c r="QU212" s="76"/>
      <c r="QV212" s="76"/>
      <c r="QW212" s="76"/>
      <c r="QX212" s="76"/>
      <c r="QY212" s="76"/>
      <c r="QZ212" s="76"/>
      <c r="RA212" s="76"/>
      <c r="RB212" s="76"/>
      <c r="RC212" s="76"/>
      <c r="RD212" s="76"/>
      <c r="RE212" s="76"/>
      <c r="RF212" s="76"/>
      <c r="RG212" s="76"/>
      <c r="RH212" s="76"/>
      <c r="RI212" s="76"/>
      <c r="RJ212" s="76"/>
      <c r="RK212" s="76"/>
      <c r="RL212" s="76"/>
      <c r="RM212" s="76"/>
      <c r="RN212" s="76"/>
      <c r="RO212" s="76"/>
      <c r="RP212" s="76"/>
      <c r="RQ212" s="76"/>
      <c r="RR212" s="76"/>
      <c r="RS212" s="76"/>
      <c r="RT212" s="76"/>
      <c r="RU212" s="76"/>
      <c r="RV212" s="76"/>
      <c r="RW212" s="76"/>
      <c r="RX212" s="76"/>
      <c r="RY212" s="76"/>
      <c r="RZ212" s="76"/>
      <c r="SA212" s="76"/>
      <c r="SB212" s="76"/>
      <c r="SC212" s="76"/>
      <c r="SD212" s="76"/>
      <c r="SE212" s="76"/>
      <c r="SF212" s="76"/>
      <c r="SG212" s="76"/>
      <c r="SH212" s="76"/>
      <c r="SI212" s="76"/>
      <c r="SJ212" s="76"/>
      <c r="SK212" s="76"/>
      <c r="SL212" s="76"/>
      <c r="SM212" s="76"/>
      <c r="SN212" s="76"/>
      <c r="SO212" s="76"/>
      <c r="SP212" s="76"/>
      <c r="SQ212" s="76"/>
      <c r="SR212" s="76"/>
      <c r="SS212" s="76"/>
      <c r="ST212" s="76"/>
      <c r="SU212" s="76"/>
      <c r="SV212" s="76"/>
      <c r="SW212" s="76"/>
      <c r="SX212" s="76"/>
      <c r="SY212" s="76"/>
      <c r="SZ212" s="76"/>
      <c r="TA212" s="76"/>
      <c r="TB212" s="76"/>
      <c r="TC212" s="76"/>
      <c r="TD212" s="76"/>
      <c r="TE212" s="76"/>
      <c r="TF212" s="76"/>
      <c r="TG212" s="76"/>
      <c r="TH212" s="76"/>
      <c r="TI212" s="76"/>
      <c r="TJ212" s="76"/>
      <c r="TK212" s="76"/>
      <c r="TL212" s="76"/>
      <c r="TM212" s="76"/>
      <c r="TN212" s="76"/>
      <c r="TO212" s="76"/>
      <c r="TP212" s="76"/>
      <c r="TQ212" s="76"/>
      <c r="TR212" s="76"/>
      <c r="TS212" s="76"/>
      <c r="TT212" s="76"/>
      <c r="TU212" s="76"/>
      <c r="TV212" s="76"/>
      <c r="TW212" s="76"/>
      <c r="TX212" s="76"/>
      <c r="TY212" s="76"/>
      <c r="TZ212" s="76"/>
      <c r="UA212" s="76"/>
      <c r="UB212" s="76"/>
      <c r="UC212" s="76"/>
      <c r="UD212" s="76"/>
      <c r="UE212" s="76"/>
      <c r="UF212" s="76"/>
      <c r="UG212" s="76"/>
      <c r="UH212" s="76"/>
      <c r="UI212" s="76"/>
      <c r="UJ212" s="76"/>
      <c r="UK212" s="76"/>
      <c r="UL212" s="76"/>
      <c r="UM212" s="76"/>
      <c r="UN212" s="76"/>
      <c r="UO212" s="76"/>
      <c r="UP212" s="76"/>
      <c r="UQ212" s="76"/>
      <c r="UR212" s="76"/>
      <c r="US212" s="76"/>
      <c r="UT212" s="76"/>
      <c r="UU212" s="76"/>
      <c r="UV212" s="76"/>
      <c r="UW212" s="76"/>
      <c r="UX212" s="76"/>
      <c r="UY212" s="76"/>
      <c r="UZ212" s="76"/>
      <c r="VA212" s="76"/>
      <c r="VB212" s="76"/>
      <c r="VC212" s="76"/>
      <c r="VD212" s="76"/>
      <c r="VE212" s="76"/>
      <c r="VF212" s="76"/>
      <c r="VG212" s="76"/>
      <c r="VH212" s="76"/>
      <c r="VI212" s="76"/>
      <c r="VJ212" s="76"/>
      <c r="VK212" s="76"/>
      <c r="VL212" s="76"/>
      <c r="VM212" s="76"/>
      <c r="VN212" s="76"/>
      <c r="VO212" s="76"/>
      <c r="VP212" s="76"/>
      <c r="VQ212" s="76"/>
      <c r="VR212" s="76"/>
      <c r="VS212" s="76"/>
      <c r="VT212" s="76"/>
      <c r="VU212" s="76"/>
      <c r="VV212" s="76"/>
      <c r="VW212" s="76"/>
      <c r="VX212" s="76"/>
      <c r="VY212" s="76"/>
      <c r="VZ212" s="76"/>
      <c r="WA212" s="76"/>
      <c r="WB212" s="76"/>
      <c r="WC212" s="76"/>
      <c r="WD212" s="76"/>
      <c r="WE212" s="76"/>
      <c r="WF212" s="76"/>
      <c r="WG212" s="76"/>
      <c r="WH212" s="76"/>
      <c r="WI212" s="76"/>
      <c r="WJ212" s="76"/>
      <c r="WK212" s="76"/>
      <c r="WL212" s="76"/>
      <c r="WM212" s="76"/>
      <c r="WN212" s="76"/>
      <c r="WO212" s="76"/>
      <c r="WP212" s="76"/>
      <c r="WQ212" s="76"/>
      <c r="WR212" s="76"/>
      <c r="WS212" s="76"/>
      <c r="WT212" s="76"/>
      <c r="WU212" s="76"/>
      <c r="WV212" s="76"/>
      <c r="WW212" s="76"/>
      <c r="WX212" s="76"/>
      <c r="WY212" s="76"/>
      <c r="WZ212" s="76"/>
      <c r="XA212" s="76"/>
      <c r="XB212" s="76"/>
      <c r="XC212" s="76"/>
      <c r="XD212" s="76"/>
      <c r="XE212" s="76"/>
      <c r="XF212" s="76"/>
      <c r="XG212" s="76"/>
      <c r="XH212" s="76"/>
      <c r="XI212" s="76"/>
      <c r="XJ212" s="76"/>
      <c r="XK212" s="76"/>
      <c r="XL212" s="76"/>
      <c r="XM212" s="76"/>
      <c r="XN212" s="76"/>
      <c r="XO212" s="76"/>
      <c r="XP212" s="76"/>
      <c r="XQ212" s="76"/>
      <c r="XR212" s="76"/>
      <c r="XS212" s="76"/>
      <c r="XT212" s="76"/>
      <c r="XU212" s="76"/>
      <c r="XV212" s="76"/>
      <c r="XW212" s="76"/>
      <c r="XX212" s="76"/>
      <c r="XY212" s="76"/>
      <c r="XZ212" s="76"/>
      <c r="YA212" s="76"/>
      <c r="YB212" s="76"/>
      <c r="YC212" s="76"/>
      <c r="YD212" s="76"/>
      <c r="YE212" s="76"/>
      <c r="YF212" s="76"/>
      <c r="YG212" s="76"/>
      <c r="YH212" s="76"/>
      <c r="YI212" s="76"/>
      <c r="YJ212" s="76"/>
      <c r="YK212" s="76"/>
      <c r="YL212" s="76"/>
      <c r="YM212" s="76"/>
      <c r="YN212" s="76"/>
      <c r="YO212" s="76"/>
      <c r="YP212" s="76"/>
      <c r="YQ212" s="76"/>
      <c r="YR212" s="76"/>
      <c r="YS212" s="76"/>
      <c r="YT212" s="76"/>
      <c r="YU212" s="76"/>
      <c r="YV212" s="76"/>
      <c r="YW212" s="76"/>
      <c r="YX212" s="76"/>
      <c r="YY212" s="76"/>
      <c r="YZ212" s="76"/>
      <c r="ZA212" s="76"/>
      <c r="ZB212" s="76"/>
      <c r="ZC212" s="76"/>
      <c r="ZD212" s="76"/>
      <c r="ZE212" s="76"/>
      <c r="ZF212" s="76"/>
      <c r="ZG212" s="76"/>
      <c r="ZH212" s="76"/>
      <c r="ZI212" s="76"/>
      <c r="ZJ212" s="76"/>
      <c r="ZK212" s="76"/>
      <c r="ZL212" s="76"/>
      <c r="ZM212" s="76"/>
      <c r="ZN212" s="76"/>
      <c r="ZO212" s="76"/>
      <c r="ZP212" s="76"/>
      <c r="ZQ212" s="76"/>
      <c r="ZR212" s="76"/>
      <c r="ZS212" s="76"/>
      <c r="ZT212" s="76"/>
      <c r="ZU212" s="76"/>
      <c r="ZV212" s="76"/>
      <c r="ZW212" s="76"/>
      <c r="ZX212" s="76"/>
      <c r="ZY212" s="76"/>
      <c r="ZZ212" s="76"/>
      <c r="AAA212" s="76"/>
      <c r="AAB212" s="76"/>
      <c r="AAC212" s="76"/>
      <c r="AAD212" s="76"/>
      <c r="AAE212" s="76"/>
      <c r="AAF212" s="76"/>
      <c r="AAG212" s="76"/>
      <c r="AAH212" s="76"/>
      <c r="AAI212" s="76"/>
      <c r="AAJ212" s="76"/>
      <c r="AAK212" s="76"/>
      <c r="AAL212" s="76"/>
      <c r="AAM212" s="76"/>
      <c r="AAN212" s="76"/>
      <c r="AAO212" s="76"/>
      <c r="AAP212" s="76"/>
      <c r="AAQ212" s="76"/>
      <c r="AAR212" s="76"/>
      <c r="AAS212" s="76"/>
      <c r="AAT212" s="76"/>
      <c r="AAU212" s="76"/>
      <c r="AAV212" s="76"/>
      <c r="AAW212" s="76"/>
      <c r="AAX212" s="76"/>
      <c r="AAY212" s="76"/>
      <c r="AAZ212" s="76"/>
      <c r="ABA212" s="76"/>
      <c r="ABB212" s="76"/>
      <c r="ABC212" s="76"/>
      <c r="ABD212" s="76"/>
      <c r="ABE212" s="76"/>
      <c r="ABF212" s="76"/>
      <c r="ABG212" s="76"/>
      <c r="ABH212" s="76"/>
      <c r="ABI212" s="76"/>
      <c r="ABJ212" s="76"/>
      <c r="ABK212" s="76"/>
      <c r="ABL212" s="76"/>
      <c r="ABM212" s="76"/>
      <c r="ABN212" s="76"/>
      <c r="ABO212" s="76"/>
      <c r="ABP212" s="76"/>
      <c r="ABQ212" s="76"/>
      <c r="ABR212" s="76"/>
      <c r="ABS212" s="76"/>
      <c r="ABT212" s="76"/>
      <c r="ABU212" s="76"/>
      <c r="ABV212" s="76"/>
      <c r="ABW212" s="76"/>
      <c r="ABX212" s="76"/>
      <c r="ABY212" s="76"/>
      <c r="ABZ212" s="76"/>
      <c r="ACA212" s="76"/>
      <c r="ACB212" s="76"/>
      <c r="ACC212" s="76"/>
      <c r="ACD212" s="76"/>
      <c r="ACE212" s="76"/>
      <c r="ACF212" s="76"/>
      <c r="ACG212" s="76"/>
      <c r="ACH212" s="76"/>
      <c r="ACI212" s="76"/>
      <c r="ACJ212" s="76"/>
      <c r="ACK212" s="76"/>
      <c r="ACL212" s="76"/>
      <c r="ACM212" s="76"/>
      <c r="ACN212" s="76"/>
      <c r="ACO212" s="76"/>
      <c r="ACP212" s="76"/>
      <c r="ACQ212" s="76"/>
      <c r="ACR212" s="76"/>
      <c r="ACS212" s="76"/>
      <c r="ACT212" s="76"/>
      <c r="ACU212" s="76"/>
      <c r="ACV212" s="76"/>
      <c r="ACW212" s="76"/>
      <c r="ACX212" s="76"/>
      <c r="ACY212" s="76"/>
      <c r="ACZ212" s="76"/>
      <c r="ADA212" s="76"/>
      <c r="ADB212" s="76"/>
      <c r="ADC212" s="76"/>
      <c r="ADD212" s="76"/>
      <c r="ADE212" s="76"/>
      <c r="ADF212" s="76"/>
      <c r="ADG212" s="76"/>
      <c r="ADH212" s="76"/>
      <c r="ADI212" s="76"/>
      <c r="ADJ212" s="76"/>
      <c r="ADK212" s="76"/>
      <c r="ADL212" s="76"/>
      <c r="ADM212" s="76"/>
      <c r="ADN212" s="76"/>
      <c r="ADO212" s="76"/>
      <c r="ADP212" s="76"/>
      <c r="ADQ212" s="76"/>
      <c r="ADR212" s="76"/>
      <c r="ADS212" s="76"/>
      <c r="ADT212" s="76"/>
      <c r="ADU212" s="76"/>
      <c r="ADV212" s="76"/>
      <c r="ADW212" s="76"/>
      <c r="ADX212" s="76"/>
      <c r="ADY212" s="76"/>
      <c r="ADZ212" s="76"/>
      <c r="AEA212" s="76"/>
      <c r="AEB212" s="76"/>
      <c r="AEC212" s="76"/>
      <c r="AED212" s="76"/>
      <c r="AEE212" s="76"/>
      <c r="AEF212" s="76"/>
      <c r="AEG212" s="76"/>
      <c r="AEH212" s="76"/>
      <c r="AEI212" s="76"/>
      <c r="AEJ212" s="76"/>
      <c r="AEK212" s="76"/>
      <c r="AEL212" s="76"/>
      <c r="AEM212" s="76"/>
      <c r="AEN212" s="76"/>
      <c r="AEO212" s="76"/>
      <c r="AEP212" s="76"/>
      <c r="AEQ212" s="76"/>
      <c r="AER212" s="76"/>
      <c r="AES212" s="76"/>
      <c r="AET212" s="76"/>
      <c r="AEU212" s="76"/>
      <c r="AEV212" s="76"/>
      <c r="AEW212" s="76"/>
      <c r="AEX212" s="76"/>
      <c r="AEY212" s="76"/>
      <c r="AEZ212" s="76"/>
      <c r="AFA212" s="76"/>
      <c r="AFB212" s="76"/>
      <c r="AFC212" s="76"/>
      <c r="AFD212" s="76"/>
      <c r="AFE212" s="76"/>
      <c r="AFF212" s="76"/>
      <c r="AFG212" s="76"/>
      <c r="AFH212" s="76"/>
      <c r="AFI212" s="76"/>
      <c r="AFJ212" s="76"/>
      <c r="AFK212" s="76"/>
      <c r="AFL212" s="76"/>
      <c r="AFM212" s="76"/>
      <c r="AFN212" s="76"/>
      <c r="AFO212" s="76"/>
      <c r="AFP212" s="76"/>
      <c r="AFQ212" s="76"/>
      <c r="AFR212" s="76"/>
      <c r="AFS212" s="76"/>
      <c r="AFT212" s="76"/>
      <c r="AFU212" s="76"/>
      <c r="AFV212" s="76"/>
      <c r="AFW212" s="76"/>
      <c r="AFX212" s="76"/>
      <c r="AFY212" s="76"/>
      <c r="AFZ212" s="76"/>
      <c r="AGA212" s="76"/>
      <c r="AGB212" s="76"/>
      <c r="AGC212" s="76"/>
      <c r="AGD212" s="76"/>
      <c r="AGE212" s="76"/>
      <c r="AGF212" s="76"/>
      <c r="AGG212" s="76"/>
      <c r="AGH212" s="76"/>
      <c r="AGI212" s="76"/>
      <c r="AGJ212" s="76"/>
      <c r="AGK212" s="76"/>
      <c r="AGL212" s="76"/>
      <c r="AGM212" s="76"/>
      <c r="AGN212" s="76"/>
      <c r="AGO212" s="76"/>
      <c r="AGP212" s="76"/>
      <c r="AGQ212" s="76"/>
      <c r="AGR212" s="76"/>
      <c r="AGS212" s="76"/>
      <c r="AGT212" s="76"/>
      <c r="AGU212" s="76"/>
      <c r="AGV212" s="76"/>
      <c r="AGW212" s="76"/>
      <c r="AGX212" s="76"/>
      <c r="AGY212" s="76"/>
      <c r="AGZ212" s="76"/>
      <c r="AHA212" s="76"/>
      <c r="AHB212" s="76"/>
      <c r="AHC212" s="76"/>
      <c r="AHD212" s="76"/>
      <c r="AHE212" s="76"/>
      <c r="AHF212" s="76"/>
      <c r="AHG212" s="76"/>
      <c r="AHH212" s="76"/>
      <c r="AHI212" s="76"/>
      <c r="AHJ212" s="76"/>
      <c r="AHK212" s="76"/>
      <c r="AHL212" s="76"/>
      <c r="AHM212" s="76"/>
      <c r="AHN212" s="76"/>
      <c r="AHO212" s="76"/>
      <c r="AHP212" s="76"/>
      <c r="AHQ212" s="76"/>
      <c r="AHR212" s="76"/>
      <c r="AHS212" s="76"/>
      <c r="AHT212" s="76"/>
      <c r="AHU212" s="76"/>
      <c r="AHV212" s="76"/>
      <c r="AHW212" s="76"/>
      <c r="AHX212" s="76"/>
      <c r="AHY212" s="76"/>
      <c r="AHZ212" s="76"/>
      <c r="AIA212" s="76"/>
      <c r="AIB212" s="76"/>
      <c r="AIC212" s="76"/>
      <c r="AID212" s="76"/>
      <c r="AIE212" s="76"/>
      <c r="AIF212" s="76"/>
      <c r="AIG212" s="76"/>
      <c r="AIH212" s="76"/>
      <c r="AII212" s="76"/>
      <c r="AIJ212" s="76"/>
      <c r="AIK212" s="76"/>
      <c r="AIL212" s="76"/>
      <c r="AIM212" s="76"/>
      <c r="AIN212" s="76"/>
      <c r="AIO212" s="76"/>
      <c r="AIP212" s="76"/>
      <c r="AIQ212" s="76"/>
      <c r="AIR212" s="76"/>
      <c r="AIS212" s="76"/>
      <c r="AIT212" s="76"/>
      <c r="AIU212" s="76"/>
      <c r="AIV212" s="76"/>
      <c r="AIW212" s="76"/>
      <c r="AIX212" s="76"/>
      <c r="AIY212" s="76"/>
      <c r="AIZ212" s="76"/>
      <c r="AJA212" s="76"/>
      <c r="AJB212" s="76"/>
      <c r="AJC212" s="76"/>
      <c r="AJD212" s="76"/>
      <c r="AJE212" s="76"/>
      <c r="AJF212" s="76"/>
      <c r="AJG212" s="76"/>
      <c r="AJH212" s="76"/>
      <c r="AJI212" s="76"/>
      <c r="AJJ212" s="76"/>
      <c r="AJK212" s="76"/>
      <c r="AJL212" s="76"/>
      <c r="AJM212" s="76"/>
      <c r="AJN212" s="76"/>
      <c r="AJO212" s="76"/>
      <c r="AJP212" s="76"/>
      <c r="AJQ212" s="76"/>
      <c r="AJR212" s="76"/>
      <c r="AJS212" s="76"/>
      <c r="AJT212" s="76"/>
      <c r="AJU212" s="76"/>
      <c r="AJV212" s="76"/>
      <c r="AJW212" s="76"/>
      <c r="AJX212" s="76"/>
      <c r="AJY212" s="76"/>
      <c r="AJZ212" s="76"/>
      <c r="AKA212" s="76"/>
      <c r="AKB212" s="76"/>
      <c r="AKC212" s="76"/>
      <c r="AKD212" s="76"/>
      <c r="AKE212" s="76"/>
      <c r="AKF212" s="76"/>
      <c r="AKG212" s="76"/>
      <c r="AKH212" s="76"/>
      <c r="AKI212" s="76"/>
      <c r="AKJ212" s="76"/>
      <c r="AKK212" s="76"/>
      <c r="AKL212" s="76"/>
      <c r="AKM212" s="76"/>
      <c r="AKN212" s="76"/>
      <c r="AKO212" s="76"/>
      <c r="AKP212" s="76"/>
      <c r="AKQ212" s="76"/>
      <c r="AKR212" s="76"/>
      <c r="AKS212" s="76"/>
      <c r="AKT212" s="76"/>
      <c r="AKU212" s="76"/>
      <c r="AKV212" s="76"/>
      <c r="AKW212" s="76"/>
      <c r="AKX212" s="76"/>
      <c r="AKY212" s="76"/>
      <c r="AKZ212" s="76"/>
      <c r="ALA212" s="76"/>
      <c r="ALB212" s="76"/>
      <c r="ALC212" s="76"/>
      <c r="ALD212" s="76"/>
      <c r="ALE212" s="76"/>
      <c r="ALF212" s="76"/>
      <c r="ALG212" s="76"/>
      <c r="ALH212" s="76"/>
      <c r="ALI212" s="76"/>
      <c r="ALJ212" s="76"/>
      <c r="ALK212" s="76"/>
      <c r="ALL212" s="76"/>
      <c r="ALM212" s="76"/>
      <c r="ALN212" s="76"/>
      <c r="ALO212" s="76"/>
      <c r="ALP212" s="76"/>
      <c r="ALQ212" s="76"/>
      <c r="ALR212" s="76"/>
      <c r="ALS212" s="76"/>
      <c r="ALT212" s="76"/>
      <c r="ALU212" s="76"/>
      <c r="ALV212" s="76"/>
      <c r="ALW212" s="76"/>
      <c r="ALX212" s="76"/>
      <c r="ALY212" s="76"/>
      <c r="ALZ212" s="76"/>
      <c r="AMA212" s="76"/>
      <c r="AMB212" s="76"/>
      <c r="AMC212" s="76"/>
      <c r="AMD212" s="76"/>
      <c r="AME212" s="76"/>
    </row>
    <row r="213" spans="1:1019" s="80" customFormat="1">
      <c r="A213" s="20" t="s">
        <v>244</v>
      </c>
      <c r="B213" s="21">
        <v>5213572</v>
      </c>
      <c r="C213" s="21" t="s">
        <v>96</v>
      </c>
      <c r="D213" s="71" t="s">
        <v>124</v>
      </c>
      <c r="E213" s="22" t="s">
        <v>55</v>
      </c>
      <c r="F213" s="59">
        <v>335.49</v>
      </c>
      <c r="G213" s="23">
        <v>626.24</v>
      </c>
      <c r="H213" s="69">
        <f>$J$6</f>
        <v>0.21229999999999999</v>
      </c>
      <c r="I213" s="23">
        <f>ROUND(((H213+1)*G213),2)</f>
        <v>759.19</v>
      </c>
      <c r="J213" s="23">
        <f>TRUNC((I213*F213),2)</f>
        <v>254700.65</v>
      </c>
      <c r="K213" s="78">
        <f t="shared" ref="K213:K215" si="75">G213*F213</f>
        <v>210097.25760000001</v>
      </c>
      <c r="L213" s="76"/>
      <c r="M213" s="79"/>
      <c r="N213" s="76"/>
      <c r="O213" s="76"/>
      <c r="P213" s="76"/>
      <c r="Q213" s="76"/>
      <c r="R213" s="76"/>
      <c r="S213" s="76"/>
      <c r="T213" s="76"/>
      <c r="U213" s="76"/>
      <c r="V213" s="76"/>
      <c r="W213" s="76"/>
      <c r="X213" s="76"/>
      <c r="Y213" s="76"/>
      <c r="Z213" s="76"/>
      <c r="AA213" s="76"/>
      <c r="AB213" s="76"/>
      <c r="AC213" s="76"/>
      <c r="AD213" s="76"/>
      <c r="AE213" s="76"/>
      <c r="AF213" s="76"/>
      <c r="AG213" s="76"/>
      <c r="AH213" s="76"/>
      <c r="AI213" s="76"/>
      <c r="AJ213" s="76"/>
      <c r="AK213" s="76"/>
      <c r="AL213" s="76"/>
      <c r="AM213" s="76"/>
      <c r="AN213" s="76"/>
      <c r="AO213" s="76"/>
      <c r="AP213" s="76"/>
      <c r="AQ213" s="76"/>
      <c r="AR213" s="76"/>
      <c r="AS213" s="76"/>
      <c r="AT213" s="76"/>
      <c r="AU213" s="76"/>
      <c r="AV213" s="76"/>
      <c r="AW213" s="76"/>
      <c r="AX213" s="76"/>
      <c r="AY213" s="76"/>
      <c r="AZ213" s="76"/>
      <c r="BA213" s="76"/>
      <c r="BB213" s="76"/>
      <c r="BC213" s="76"/>
      <c r="BD213" s="76"/>
      <c r="BE213" s="76"/>
      <c r="BF213" s="76"/>
      <c r="BG213" s="76"/>
      <c r="BH213" s="76"/>
      <c r="BI213" s="76"/>
      <c r="BJ213" s="76"/>
      <c r="BK213" s="76"/>
      <c r="BL213" s="76"/>
      <c r="BM213" s="76"/>
      <c r="BN213" s="76"/>
      <c r="BO213" s="76"/>
      <c r="BP213" s="76"/>
      <c r="BQ213" s="76"/>
      <c r="BR213" s="76"/>
      <c r="BS213" s="76"/>
      <c r="BT213" s="76"/>
      <c r="BU213" s="76"/>
      <c r="BV213" s="76"/>
      <c r="BW213" s="76"/>
      <c r="BX213" s="76"/>
      <c r="BY213" s="76"/>
      <c r="BZ213" s="76"/>
      <c r="CA213" s="76"/>
      <c r="CB213" s="76"/>
      <c r="CC213" s="76"/>
      <c r="CD213" s="76"/>
      <c r="CE213" s="76"/>
      <c r="CF213" s="76"/>
      <c r="CG213" s="76"/>
      <c r="CH213" s="76"/>
      <c r="CI213" s="76"/>
      <c r="CJ213" s="76"/>
      <c r="CK213" s="76"/>
      <c r="CL213" s="76"/>
      <c r="CM213" s="76"/>
      <c r="CN213" s="76"/>
      <c r="CO213" s="76"/>
      <c r="CP213" s="76"/>
      <c r="CQ213" s="76"/>
      <c r="CR213" s="76"/>
      <c r="CS213" s="76"/>
      <c r="CT213" s="76"/>
      <c r="CU213" s="76"/>
      <c r="CV213" s="76"/>
      <c r="CW213" s="76"/>
      <c r="CX213" s="76"/>
      <c r="CY213" s="76"/>
      <c r="CZ213" s="76"/>
      <c r="DA213" s="76"/>
      <c r="DB213" s="76"/>
      <c r="DC213" s="76"/>
      <c r="DD213" s="76"/>
      <c r="DE213" s="76"/>
      <c r="DF213" s="76"/>
      <c r="DG213" s="76"/>
      <c r="DH213" s="76"/>
      <c r="DI213" s="76"/>
      <c r="DJ213" s="76"/>
      <c r="DK213" s="76"/>
      <c r="DL213" s="76"/>
      <c r="DM213" s="76"/>
      <c r="DN213" s="76"/>
      <c r="DO213" s="76"/>
      <c r="DP213" s="76"/>
      <c r="DQ213" s="76"/>
      <c r="DR213" s="76"/>
      <c r="DS213" s="76"/>
      <c r="DT213" s="76"/>
      <c r="DU213" s="76"/>
      <c r="DV213" s="76"/>
      <c r="DW213" s="76"/>
      <c r="DX213" s="76"/>
      <c r="DY213" s="76"/>
      <c r="DZ213" s="76"/>
      <c r="EA213" s="76"/>
      <c r="EB213" s="76"/>
      <c r="EC213" s="76"/>
      <c r="ED213" s="76"/>
      <c r="EE213" s="76"/>
      <c r="EF213" s="76"/>
      <c r="EG213" s="76"/>
      <c r="EH213" s="76"/>
      <c r="EI213" s="76"/>
      <c r="EJ213" s="76"/>
      <c r="EK213" s="76"/>
      <c r="EL213" s="76"/>
      <c r="EM213" s="76"/>
      <c r="EN213" s="76"/>
      <c r="EO213" s="76"/>
      <c r="EP213" s="76"/>
      <c r="EQ213" s="76"/>
      <c r="ER213" s="76"/>
      <c r="ES213" s="76"/>
      <c r="ET213" s="76"/>
      <c r="EU213" s="76"/>
      <c r="EV213" s="76"/>
      <c r="EW213" s="76"/>
      <c r="EX213" s="76"/>
      <c r="EY213" s="76"/>
      <c r="EZ213" s="76"/>
      <c r="FA213" s="76"/>
      <c r="FB213" s="76"/>
      <c r="FC213" s="76"/>
      <c r="FD213" s="76"/>
      <c r="FE213" s="76"/>
      <c r="FF213" s="76"/>
      <c r="FG213" s="76"/>
      <c r="FH213" s="76"/>
      <c r="FI213" s="76"/>
      <c r="FJ213" s="76"/>
      <c r="FK213" s="76"/>
      <c r="FL213" s="76"/>
      <c r="FM213" s="76"/>
      <c r="FN213" s="76"/>
      <c r="FO213" s="76"/>
      <c r="FP213" s="76"/>
      <c r="FQ213" s="76"/>
      <c r="FR213" s="76"/>
      <c r="FS213" s="76"/>
      <c r="FT213" s="76"/>
      <c r="FU213" s="76"/>
      <c r="FV213" s="76"/>
      <c r="FW213" s="76"/>
      <c r="FX213" s="76"/>
      <c r="FY213" s="76"/>
      <c r="FZ213" s="76"/>
      <c r="GA213" s="76"/>
      <c r="GB213" s="76"/>
      <c r="GC213" s="76"/>
      <c r="GD213" s="76"/>
      <c r="GE213" s="76"/>
      <c r="GF213" s="76"/>
      <c r="GG213" s="76"/>
      <c r="GH213" s="76"/>
      <c r="GI213" s="76"/>
      <c r="GJ213" s="76"/>
      <c r="GK213" s="76"/>
      <c r="GL213" s="76"/>
      <c r="GM213" s="76"/>
      <c r="GN213" s="76"/>
      <c r="GO213" s="76"/>
      <c r="GP213" s="76"/>
      <c r="GQ213" s="76"/>
      <c r="GR213" s="76"/>
      <c r="GS213" s="76"/>
      <c r="GT213" s="76"/>
      <c r="GU213" s="76"/>
      <c r="GV213" s="76"/>
      <c r="GW213" s="76"/>
      <c r="GX213" s="76"/>
      <c r="GY213" s="76"/>
      <c r="GZ213" s="76"/>
      <c r="HA213" s="76"/>
      <c r="HB213" s="76"/>
      <c r="HC213" s="76"/>
      <c r="HD213" s="76"/>
      <c r="HE213" s="76"/>
      <c r="HF213" s="76"/>
      <c r="HG213" s="76"/>
      <c r="HH213" s="76"/>
      <c r="HI213" s="76"/>
      <c r="HJ213" s="76"/>
      <c r="HK213" s="76"/>
      <c r="HL213" s="76"/>
      <c r="HM213" s="76"/>
      <c r="HN213" s="76"/>
      <c r="HO213" s="76"/>
      <c r="HP213" s="76"/>
      <c r="HQ213" s="76"/>
      <c r="HR213" s="76"/>
      <c r="HS213" s="76"/>
      <c r="HT213" s="76"/>
      <c r="HU213" s="76"/>
      <c r="HV213" s="76"/>
      <c r="HW213" s="76"/>
      <c r="HX213" s="76"/>
      <c r="HY213" s="76"/>
      <c r="HZ213" s="76"/>
      <c r="IA213" s="76"/>
      <c r="IB213" s="76"/>
      <c r="IC213" s="76"/>
      <c r="ID213" s="76"/>
      <c r="IE213" s="76"/>
      <c r="IF213" s="76"/>
      <c r="IG213" s="76"/>
      <c r="IH213" s="76"/>
      <c r="II213" s="76"/>
      <c r="IJ213" s="76"/>
      <c r="IK213" s="76"/>
      <c r="IL213" s="76"/>
      <c r="IM213" s="76"/>
      <c r="IN213" s="76"/>
      <c r="IO213" s="76"/>
      <c r="IP213" s="76"/>
      <c r="IQ213" s="76"/>
      <c r="IR213" s="76"/>
      <c r="IS213" s="76"/>
      <c r="IT213" s="76"/>
      <c r="IU213" s="76"/>
      <c r="IV213" s="76"/>
      <c r="IW213" s="76"/>
      <c r="IX213" s="76"/>
      <c r="IY213" s="76"/>
      <c r="IZ213" s="76"/>
      <c r="JA213" s="76"/>
      <c r="JB213" s="76"/>
      <c r="JC213" s="76"/>
      <c r="JD213" s="76"/>
      <c r="JE213" s="76"/>
      <c r="JF213" s="76"/>
      <c r="JG213" s="76"/>
      <c r="JH213" s="76"/>
      <c r="JI213" s="76"/>
      <c r="JJ213" s="76"/>
      <c r="JK213" s="76"/>
      <c r="JL213" s="76"/>
      <c r="JM213" s="76"/>
      <c r="JN213" s="76"/>
      <c r="JO213" s="76"/>
      <c r="JP213" s="76"/>
      <c r="JQ213" s="76"/>
      <c r="JR213" s="76"/>
      <c r="JS213" s="76"/>
      <c r="JT213" s="76"/>
      <c r="JU213" s="76"/>
      <c r="JV213" s="76"/>
      <c r="JW213" s="76"/>
      <c r="JX213" s="76"/>
      <c r="JY213" s="76"/>
      <c r="JZ213" s="76"/>
      <c r="KA213" s="76"/>
      <c r="KB213" s="76"/>
      <c r="KC213" s="76"/>
      <c r="KD213" s="76"/>
      <c r="KE213" s="76"/>
      <c r="KF213" s="76"/>
      <c r="KG213" s="76"/>
      <c r="KH213" s="76"/>
      <c r="KI213" s="76"/>
      <c r="KJ213" s="76"/>
      <c r="KK213" s="76"/>
      <c r="KL213" s="76"/>
      <c r="KM213" s="76"/>
      <c r="KN213" s="76"/>
      <c r="KO213" s="76"/>
      <c r="KP213" s="76"/>
      <c r="KQ213" s="76"/>
      <c r="KR213" s="76"/>
      <c r="KS213" s="76"/>
      <c r="KT213" s="76"/>
      <c r="KU213" s="76"/>
      <c r="KV213" s="76"/>
      <c r="KW213" s="76"/>
      <c r="KX213" s="76"/>
      <c r="KY213" s="76"/>
      <c r="KZ213" s="76"/>
      <c r="LA213" s="76"/>
      <c r="LB213" s="76"/>
      <c r="LC213" s="76"/>
      <c r="LD213" s="76"/>
      <c r="LE213" s="76"/>
      <c r="LF213" s="76"/>
      <c r="LG213" s="76"/>
      <c r="LH213" s="76"/>
      <c r="LI213" s="76"/>
      <c r="LJ213" s="76"/>
      <c r="LK213" s="76"/>
      <c r="LL213" s="76"/>
      <c r="LM213" s="76"/>
      <c r="LN213" s="76"/>
      <c r="LO213" s="76"/>
      <c r="LP213" s="76"/>
      <c r="LQ213" s="76"/>
      <c r="LR213" s="76"/>
      <c r="LS213" s="76"/>
      <c r="LT213" s="76"/>
      <c r="LU213" s="76"/>
      <c r="LV213" s="76"/>
      <c r="LW213" s="76"/>
      <c r="LX213" s="76"/>
      <c r="LY213" s="76"/>
      <c r="LZ213" s="76"/>
      <c r="MA213" s="76"/>
      <c r="MB213" s="76"/>
      <c r="MC213" s="76"/>
      <c r="MD213" s="76"/>
      <c r="ME213" s="76"/>
      <c r="MF213" s="76"/>
      <c r="MG213" s="76"/>
      <c r="MH213" s="76"/>
      <c r="MI213" s="76"/>
      <c r="MJ213" s="76"/>
      <c r="MK213" s="76"/>
      <c r="ML213" s="76"/>
      <c r="MM213" s="76"/>
      <c r="MN213" s="76"/>
      <c r="MO213" s="76"/>
      <c r="MP213" s="76"/>
      <c r="MQ213" s="76"/>
      <c r="MR213" s="76"/>
      <c r="MS213" s="76"/>
      <c r="MT213" s="76"/>
      <c r="MU213" s="76"/>
      <c r="MV213" s="76"/>
      <c r="MW213" s="76"/>
      <c r="MX213" s="76"/>
      <c r="MY213" s="76"/>
      <c r="MZ213" s="76"/>
      <c r="NA213" s="76"/>
      <c r="NB213" s="76"/>
      <c r="NC213" s="76"/>
      <c r="ND213" s="76"/>
      <c r="NE213" s="76"/>
      <c r="NF213" s="76"/>
      <c r="NG213" s="76"/>
      <c r="NH213" s="76"/>
      <c r="NI213" s="76"/>
      <c r="NJ213" s="76"/>
      <c r="NK213" s="76"/>
      <c r="NL213" s="76"/>
      <c r="NM213" s="76"/>
      <c r="NN213" s="76"/>
      <c r="NO213" s="76"/>
      <c r="NP213" s="76"/>
      <c r="NQ213" s="76"/>
      <c r="NR213" s="76"/>
      <c r="NS213" s="76"/>
      <c r="NT213" s="76"/>
      <c r="NU213" s="76"/>
      <c r="NV213" s="76"/>
      <c r="NW213" s="76"/>
      <c r="NX213" s="76"/>
      <c r="NY213" s="76"/>
      <c r="NZ213" s="76"/>
      <c r="OA213" s="76"/>
      <c r="OB213" s="76"/>
      <c r="OC213" s="76"/>
      <c r="OD213" s="76"/>
      <c r="OE213" s="76"/>
      <c r="OF213" s="76"/>
      <c r="OG213" s="76"/>
      <c r="OH213" s="76"/>
      <c r="OI213" s="76"/>
      <c r="OJ213" s="76"/>
      <c r="OK213" s="76"/>
      <c r="OL213" s="76"/>
      <c r="OM213" s="76"/>
      <c r="ON213" s="76"/>
      <c r="OO213" s="76"/>
      <c r="OP213" s="76"/>
      <c r="OQ213" s="76"/>
      <c r="OR213" s="76"/>
      <c r="OS213" s="76"/>
      <c r="OT213" s="76"/>
      <c r="OU213" s="76"/>
      <c r="OV213" s="76"/>
      <c r="OW213" s="76"/>
      <c r="OX213" s="76"/>
      <c r="OY213" s="76"/>
      <c r="OZ213" s="76"/>
      <c r="PA213" s="76"/>
      <c r="PB213" s="76"/>
      <c r="PC213" s="76"/>
      <c r="PD213" s="76"/>
      <c r="PE213" s="76"/>
      <c r="PF213" s="76"/>
      <c r="PG213" s="76"/>
      <c r="PH213" s="76"/>
      <c r="PI213" s="76"/>
      <c r="PJ213" s="76"/>
      <c r="PK213" s="76"/>
      <c r="PL213" s="76"/>
      <c r="PM213" s="76"/>
      <c r="PN213" s="76"/>
      <c r="PO213" s="76"/>
      <c r="PP213" s="76"/>
      <c r="PQ213" s="76"/>
      <c r="PR213" s="76"/>
      <c r="PS213" s="76"/>
      <c r="PT213" s="76"/>
      <c r="PU213" s="76"/>
      <c r="PV213" s="76"/>
      <c r="PW213" s="76"/>
      <c r="PX213" s="76"/>
      <c r="PY213" s="76"/>
      <c r="PZ213" s="76"/>
      <c r="QA213" s="76"/>
      <c r="QB213" s="76"/>
      <c r="QC213" s="76"/>
      <c r="QD213" s="76"/>
      <c r="QE213" s="76"/>
      <c r="QF213" s="76"/>
      <c r="QG213" s="76"/>
      <c r="QH213" s="76"/>
      <c r="QI213" s="76"/>
      <c r="QJ213" s="76"/>
      <c r="QK213" s="76"/>
      <c r="QL213" s="76"/>
      <c r="QM213" s="76"/>
      <c r="QN213" s="76"/>
      <c r="QO213" s="76"/>
      <c r="QP213" s="76"/>
      <c r="QQ213" s="76"/>
      <c r="QR213" s="76"/>
      <c r="QS213" s="76"/>
      <c r="QT213" s="76"/>
      <c r="QU213" s="76"/>
      <c r="QV213" s="76"/>
      <c r="QW213" s="76"/>
      <c r="QX213" s="76"/>
      <c r="QY213" s="76"/>
      <c r="QZ213" s="76"/>
      <c r="RA213" s="76"/>
      <c r="RB213" s="76"/>
      <c r="RC213" s="76"/>
      <c r="RD213" s="76"/>
      <c r="RE213" s="76"/>
      <c r="RF213" s="76"/>
      <c r="RG213" s="76"/>
      <c r="RH213" s="76"/>
      <c r="RI213" s="76"/>
      <c r="RJ213" s="76"/>
      <c r="RK213" s="76"/>
      <c r="RL213" s="76"/>
      <c r="RM213" s="76"/>
      <c r="RN213" s="76"/>
      <c r="RO213" s="76"/>
      <c r="RP213" s="76"/>
      <c r="RQ213" s="76"/>
      <c r="RR213" s="76"/>
      <c r="RS213" s="76"/>
      <c r="RT213" s="76"/>
      <c r="RU213" s="76"/>
      <c r="RV213" s="76"/>
      <c r="RW213" s="76"/>
      <c r="RX213" s="76"/>
      <c r="RY213" s="76"/>
      <c r="RZ213" s="76"/>
      <c r="SA213" s="76"/>
      <c r="SB213" s="76"/>
      <c r="SC213" s="76"/>
      <c r="SD213" s="76"/>
      <c r="SE213" s="76"/>
      <c r="SF213" s="76"/>
      <c r="SG213" s="76"/>
      <c r="SH213" s="76"/>
      <c r="SI213" s="76"/>
      <c r="SJ213" s="76"/>
      <c r="SK213" s="76"/>
      <c r="SL213" s="76"/>
      <c r="SM213" s="76"/>
      <c r="SN213" s="76"/>
      <c r="SO213" s="76"/>
      <c r="SP213" s="76"/>
      <c r="SQ213" s="76"/>
      <c r="SR213" s="76"/>
      <c r="SS213" s="76"/>
      <c r="ST213" s="76"/>
      <c r="SU213" s="76"/>
      <c r="SV213" s="76"/>
      <c r="SW213" s="76"/>
      <c r="SX213" s="76"/>
      <c r="SY213" s="76"/>
      <c r="SZ213" s="76"/>
      <c r="TA213" s="76"/>
      <c r="TB213" s="76"/>
      <c r="TC213" s="76"/>
      <c r="TD213" s="76"/>
      <c r="TE213" s="76"/>
      <c r="TF213" s="76"/>
      <c r="TG213" s="76"/>
      <c r="TH213" s="76"/>
      <c r="TI213" s="76"/>
      <c r="TJ213" s="76"/>
      <c r="TK213" s="76"/>
      <c r="TL213" s="76"/>
      <c r="TM213" s="76"/>
      <c r="TN213" s="76"/>
      <c r="TO213" s="76"/>
      <c r="TP213" s="76"/>
      <c r="TQ213" s="76"/>
      <c r="TR213" s="76"/>
      <c r="TS213" s="76"/>
      <c r="TT213" s="76"/>
      <c r="TU213" s="76"/>
      <c r="TV213" s="76"/>
      <c r="TW213" s="76"/>
      <c r="TX213" s="76"/>
      <c r="TY213" s="76"/>
      <c r="TZ213" s="76"/>
      <c r="UA213" s="76"/>
      <c r="UB213" s="76"/>
      <c r="UC213" s="76"/>
      <c r="UD213" s="76"/>
      <c r="UE213" s="76"/>
      <c r="UF213" s="76"/>
      <c r="UG213" s="76"/>
      <c r="UH213" s="76"/>
      <c r="UI213" s="76"/>
      <c r="UJ213" s="76"/>
      <c r="UK213" s="76"/>
      <c r="UL213" s="76"/>
      <c r="UM213" s="76"/>
      <c r="UN213" s="76"/>
      <c r="UO213" s="76"/>
      <c r="UP213" s="76"/>
      <c r="UQ213" s="76"/>
      <c r="UR213" s="76"/>
      <c r="US213" s="76"/>
      <c r="UT213" s="76"/>
      <c r="UU213" s="76"/>
      <c r="UV213" s="76"/>
      <c r="UW213" s="76"/>
      <c r="UX213" s="76"/>
      <c r="UY213" s="76"/>
      <c r="UZ213" s="76"/>
      <c r="VA213" s="76"/>
      <c r="VB213" s="76"/>
      <c r="VC213" s="76"/>
      <c r="VD213" s="76"/>
      <c r="VE213" s="76"/>
      <c r="VF213" s="76"/>
      <c r="VG213" s="76"/>
      <c r="VH213" s="76"/>
      <c r="VI213" s="76"/>
      <c r="VJ213" s="76"/>
      <c r="VK213" s="76"/>
      <c r="VL213" s="76"/>
      <c r="VM213" s="76"/>
      <c r="VN213" s="76"/>
      <c r="VO213" s="76"/>
      <c r="VP213" s="76"/>
      <c r="VQ213" s="76"/>
      <c r="VR213" s="76"/>
      <c r="VS213" s="76"/>
      <c r="VT213" s="76"/>
      <c r="VU213" s="76"/>
      <c r="VV213" s="76"/>
      <c r="VW213" s="76"/>
      <c r="VX213" s="76"/>
      <c r="VY213" s="76"/>
      <c r="VZ213" s="76"/>
      <c r="WA213" s="76"/>
      <c r="WB213" s="76"/>
      <c r="WC213" s="76"/>
      <c r="WD213" s="76"/>
      <c r="WE213" s="76"/>
      <c r="WF213" s="76"/>
      <c r="WG213" s="76"/>
      <c r="WH213" s="76"/>
      <c r="WI213" s="76"/>
      <c r="WJ213" s="76"/>
      <c r="WK213" s="76"/>
      <c r="WL213" s="76"/>
      <c r="WM213" s="76"/>
      <c r="WN213" s="76"/>
      <c r="WO213" s="76"/>
      <c r="WP213" s="76"/>
      <c r="WQ213" s="76"/>
      <c r="WR213" s="76"/>
      <c r="WS213" s="76"/>
      <c r="WT213" s="76"/>
      <c r="WU213" s="76"/>
      <c r="WV213" s="76"/>
      <c r="WW213" s="76"/>
      <c r="WX213" s="76"/>
      <c r="WY213" s="76"/>
      <c r="WZ213" s="76"/>
      <c r="XA213" s="76"/>
      <c r="XB213" s="76"/>
      <c r="XC213" s="76"/>
      <c r="XD213" s="76"/>
      <c r="XE213" s="76"/>
      <c r="XF213" s="76"/>
      <c r="XG213" s="76"/>
      <c r="XH213" s="76"/>
      <c r="XI213" s="76"/>
      <c r="XJ213" s="76"/>
      <c r="XK213" s="76"/>
      <c r="XL213" s="76"/>
      <c r="XM213" s="76"/>
      <c r="XN213" s="76"/>
      <c r="XO213" s="76"/>
      <c r="XP213" s="76"/>
      <c r="XQ213" s="76"/>
      <c r="XR213" s="76"/>
      <c r="XS213" s="76"/>
      <c r="XT213" s="76"/>
      <c r="XU213" s="76"/>
      <c r="XV213" s="76"/>
      <c r="XW213" s="76"/>
      <c r="XX213" s="76"/>
      <c r="XY213" s="76"/>
      <c r="XZ213" s="76"/>
      <c r="YA213" s="76"/>
      <c r="YB213" s="76"/>
      <c r="YC213" s="76"/>
      <c r="YD213" s="76"/>
      <c r="YE213" s="76"/>
      <c r="YF213" s="76"/>
      <c r="YG213" s="76"/>
      <c r="YH213" s="76"/>
      <c r="YI213" s="76"/>
      <c r="YJ213" s="76"/>
      <c r="YK213" s="76"/>
      <c r="YL213" s="76"/>
      <c r="YM213" s="76"/>
      <c r="YN213" s="76"/>
      <c r="YO213" s="76"/>
      <c r="YP213" s="76"/>
      <c r="YQ213" s="76"/>
      <c r="YR213" s="76"/>
      <c r="YS213" s="76"/>
      <c r="YT213" s="76"/>
      <c r="YU213" s="76"/>
      <c r="YV213" s="76"/>
      <c r="YW213" s="76"/>
      <c r="YX213" s="76"/>
      <c r="YY213" s="76"/>
      <c r="YZ213" s="76"/>
      <c r="ZA213" s="76"/>
      <c r="ZB213" s="76"/>
      <c r="ZC213" s="76"/>
      <c r="ZD213" s="76"/>
      <c r="ZE213" s="76"/>
      <c r="ZF213" s="76"/>
      <c r="ZG213" s="76"/>
      <c r="ZH213" s="76"/>
      <c r="ZI213" s="76"/>
      <c r="ZJ213" s="76"/>
      <c r="ZK213" s="76"/>
      <c r="ZL213" s="76"/>
      <c r="ZM213" s="76"/>
      <c r="ZN213" s="76"/>
      <c r="ZO213" s="76"/>
      <c r="ZP213" s="76"/>
      <c r="ZQ213" s="76"/>
      <c r="ZR213" s="76"/>
      <c r="ZS213" s="76"/>
      <c r="ZT213" s="76"/>
      <c r="ZU213" s="76"/>
      <c r="ZV213" s="76"/>
      <c r="ZW213" s="76"/>
      <c r="ZX213" s="76"/>
      <c r="ZY213" s="76"/>
      <c r="ZZ213" s="76"/>
      <c r="AAA213" s="76"/>
      <c r="AAB213" s="76"/>
      <c r="AAC213" s="76"/>
      <c r="AAD213" s="76"/>
      <c r="AAE213" s="76"/>
      <c r="AAF213" s="76"/>
      <c r="AAG213" s="76"/>
      <c r="AAH213" s="76"/>
      <c r="AAI213" s="76"/>
      <c r="AAJ213" s="76"/>
      <c r="AAK213" s="76"/>
      <c r="AAL213" s="76"/>
      <c r="AAM213" s="76"/>
      <c r="AAN213" s="76"/>
      <c r="AAO213" s="76"/>
      <c r="AAP213" s="76"/>
      <c r="AAQ213" s="76"/>
      <c r="AAR213" s="76"/>
      <c r="AAS213" s="76"/>
      <c r="AAT213" s="76"/>
      <c r="AAU213" s="76"/>
      <c r="AAV213" s="76"/>
      <c r="AAW213" s="76"/>
      <c r="AAX213" s="76"/>
      <c r="AAY213" s="76"/>
      <c r="AAZ213" s="76"/>
      <c r="ABA213" s="76"/>
      <c r="ABB213" s="76"/>
      <c r="ABC213" s="76"/>
      <c r="ABD213" s="76"/>
      <c r="ABE213" s="76"/>
      <c r="ABF213" s="76"/>
      <c r="ABG213" s="76"/>
      <c r="ABH213" s="76"/>
      <c r="ABI213" s="76"/>
      <c r="ABJ213" s="76"/>
      <c r="ABK213" s="76"/>
      <c r="ABL213" s="76"/>
      <c r="ABM213" s="76"/>
      <c r="ABN213" s="76"/>
      <c r="ABO213" s="76"/>
      <c r="ABP213" s="76"/>
      <c r="ABQ213" s="76"/>
      <c r="ABR213" s="76"/>
      <c r="ABS213" s="76"/>
      <c r="ABT213" s="76"/>
      <c r="ABU213" s="76"/>
      <c r="ABV213" s="76"/>
      <c r="ABW213" s="76"/>
      <c r="ABX213" s="76"/>
      <c r="ABY213" s="76"/>
      <c r="ABZ213" s="76"/>
      <c r="ACA213" s="76"/>
      <c r="ACB213" s="76"/>
      <c r="ACC213" s="76"/>
      <c r="ACD213" s="76"/>
      <c r="ACE213" s="76"/>
      <c r="ACF213" s="76"/>
      <c r="ACG213" s="76"/>
      <c r="ACH213" s="76"/>
      <c r="ACI213" s="76"/>
      <c r="ACJ213" s="76"/>
      <c r="ACK213" s="76"/>
      <c r="ACL213" s="76"/>
      <c r="ACM213" s="76"/>
      <c r="ACN213" s="76"/>
      <c r="ACO213" s="76"/>
      <c r="ACP213" s="76"/>
      <c r="ACQ213" s="76"/>
      <c r="ACR213" s="76"/>
      <c r="ACS213" s="76"/>
      <c r="ACT213" s="76"/>
      <c r="ACU213" s="76"/>
      <c r="ACV213" s="76"/>
      <c r="ACW213" s="76"/>
      <c r="ACX213" s="76"/>
      <c r="ACY213" s="76"/>
      <c r="ACZ213" s="76"/>
      <c r="ADA213" s="76"/>
      <c r="ADB213" s="76"/>
      <c r="ADC213" s="76"/>
      <c r="ADD213" s="76"/>
      <c r="ADE213" s="76"/>
      <c r="ADF213" s="76"/>
      <c r="ADG213" s="76"/>
      <c r="ADH213" s="76"/>
      <c r="ADI213" s="76"/>
      <c r="ADJ213" s="76"/>
      <c r="ADK213" s="76"/>
      <c r="ADL213" s="76"/>
      <c r="ADM213" s="76"/>
      <c r="ADN213" s="76"/>
      <c r="ADO213" s="76"/>
      <c r="ADP213" s="76"/>
      <c r="ADQ213" s="76"/>
      <c r="ADR213" s="76"/>
      <c r="ADS213" s="76"/>
      <c r="ADT213" s="76"/>
      <c r="ADU213" s="76"/>
      <c r="ADV213" s="76"/>
      <c r="ADW213" s="76"/>
      <c r="ADX213" s="76"/>
      <c r="ADY213" s="76"/>
      <c r="ADZ213" s="76"/>
      <c r="AEA213" s="76"/>
      <c r="AEB213" s="76"/>
      <c r="AEC213" s="76"/>
      <c r="AED213" s="76"/>
      <c r="AEE213" s="76"/>
      <c r="AEF213" s="76"/>
      <c r="AEG213" s="76"/>
      <c r="AEH213" s="76"/>
      <c r="AEI213" s="76"/>
      <c r="AEJ213" s="76"/>
      <c r="AEK213" s="76"/>
      <c r="AEL213" s="76"/>
      <c r="AEM213" s="76"/>
      <c r="AEN213" s="76"/>
      <c r="AEO213" s="76"/>
      <c r="AEP213" s="76"/>
      <c r="AEQ213" s="76"/>
      <c r="AER213" s="76"/>
      <c r="AES213" s="76"/>
      <c r="AET213" s="76"/>
      <c r="AEU213" s="76"/>
      <c r="AEV213" s="76"/>
      <c r="AEW213" s="76"/>
      <c r="AEX213" s="76"/>
      <c r="AEY213" s="76"/>
      <c r="AEZ213" s="76"/>
      <c r="AFA213" s="76"/>
      <c r="AFB213" s="76"/>
      <c r="AFC213" s="76"/>
      <c r="AFD213" s="76"/>
      <c r="AFE213" s="76"/>
      <c r="AFF213" s="76"/>
      <c r="AFG213" s="76"/>
      <c r="AFH213" s="76"/>
      <c r="AFI213" s="76"/>
      <c r="AFJ213" s="76"/>
      <c r="AFK213" s="76"/>
      <c r="AFL213" s="76"/>
      <c r="AFM213" s="76"/>
      <c r="AFN213" s="76"/>
      <c r="AFO213" s="76"/>
      <c r="AFP213" s="76"/>
      <c r="AFQ213" s="76"/>
      <c r="AFR213" s="76"/>
      <c r="AFS213" s="76"/>
      <c r="AFT213" s="76"/>
      <c r="AFU213" s="76"/>
      <c r="AFV213" s="76"/>
      <c r="AFW213" s="76"/>
      <c r="AFX213" s="76"/>
      <c r="AFY213" s="76"/>
      <c r="AFZ213" s="76"/>
      <c r="AGA213" s="76"/>
      <c r="AGB213" s="76"/>
      <c r="AGC213" s="76"/>
      <c r="AGD213" s="76"/>
      <c r="AGE213" s="76"/>
      <c r="AGF213" s="76"/>
      <c r="AGG213" s="76"/>
      <c r="AGH213" s="76"/>
      <c r="AGI213" s="76"/>
      <c r="AGJ213" s="76"/>
      <c r="AGK213" s="76"/>
      <c r="AGL213" s="76"/>
      <c r="AGM213" s="76"/>
      <c r="AGN213" s="76"/>
      <c r="AGO213" s="76"/>
      <c r="AGP213" s="76"/>
      <c r="AGQ213" s="76"/>
      <c r="AGR213" s="76"/>
      <c r="AGS213" s="76"/>
      <c r="AGT213" s="76"/>
      <c r="AGU213" s="76"/>
      <c r="AGV213" s="76"/>
      <c r="AGW213" s="76"/>
      <c r="AGX213" s="76"/>
      <c r="AGY213" s="76"/>
      <c r="AGZ213" s="76"/>
      <c r="AHA213" s="76"/>
      <c r="AHB213" s="76"/>
      <c r="AHC213" s="76"/>
      <c r="AHD213" s="76"/>
      <c r="AHE213" s="76"/>
      <c r="AHF213" s="76"/>
      <c r="AHG213" s="76"/>
      <c r="AHH213" s="76"/>
      <c r="AHI213" s="76"/>
      <c r="AHJ213" s="76"/>
      <c r="AHK213" s="76"/>
      <c r="AHL213" s="76"/>
      <c r="AHM213" s="76"/>
      <c r="AHN213" s="76"/>
      <c r="AHO213" s="76"/>
      <c r="AHP213" s="76"/>
      <c r="AHQ213" s="76"/>
      <c r="AHR213" s="76"/>
      <c r="AHS213" s="76"/>
      <c r="AHT213" s="76"/>
      <c r="AHU213" s="76"/>
      <c r="AHV213" s="76"/>
      <c r="AHW213" s="76"/>
      <c r="AHX213" s="76"/>
      <c r="AHY213" s="76"/>
      <c r="AHZ213" s="76"/>
      <c r="AIA213" s="76"/>
      <c r="AIB213" s="76"/>
      <c r="AIC213" s="76"/>
      <c r="AID213" s="76"/>
      <c r="AIE213" s="76"/>
      <c r="AIF213" s="76"/>
      <c r="AIG213" s="76"/>
      <c r="AIH213" s="76"/>
      <c r="AII213" s="76"/>
      <c r="AIJ213" s="76"/>
      <c r="AIK213" s="76"/>
      <c r="AIL213" s="76"/>
      <c r="AIM213" s="76"/>
      <c r="AIN213" s="76"/>
      <c r="AIO213" s="76"/>
      <c r="AIP213" s="76"/>
      <c r="AIQ213" s="76"/>
      <c r="AIR213" s="76"/>
      <c r="AIS213" s="76"/>
      <c r="AIT213" s="76"/>
      <c r="AIU213" s="76"/>
      <c r="AIV213" s="76"/>
      <c r="AIW213" s="76"/>
      <c r="AIX213" s="76"/>
      <c r="AIY213" s="76"/>
      <c r="AIZ213" s="76"/>
      <c r="AJA213" s="76"/>
      <c r="AJB213" s="76"/>
      <c r="AJC213" s="76"/>
      <c r="AJD213" s="76"/>
      <c r="AJE213" s="76"/>
      <c r="AJF213" s="76"/>
      <c r="AJG213" s="76"/>
      <c r="AJH213" s="76"/>
      <c r="AJI213" s="76"/>
      <c r="AJJ213" s="76"/>
      <c r="AJK213" s="76"/>
      <c r="AJL213" s="76"/>
      <c r="AJM213" s="76"/>
      <c r="AJN213" s="76"/>
      <c r="AJO213" s="76"/>
      <c r="AJP213" s="76"/>
      <c r="AJQ213" s="76"/>
      <c r="AJR213" s="76"/>
      <c r="AJS213" s="76"/>
      <c r="AJT213" s="76"/>
      <c r="AJU213" s="76"/>
      <c r="AJV213" s="76"/>
      <c r="AJW213" s="76"/>
      <c r="AJX213" s="76"/>
      <c r="AJY213" s="76"/>
      <c r="AJZ213" s="76"/>
      <c r="AKA213" s="76"/>
      <c r="AKB213" s="76"/>
      <c r="AKC213" s="76"/>
      <c r="AKD213" s="76"/>
      <c r="AKE213" s="76"/>
      <c r="AKF213" s="76"/>
      <c r="AKG213" s="76"/>
      <c r="AKH213" s="76"/>
      <c r="AKI213" s="76"/>
      <c r="AKJ213" s="76"/>
      <c r="AKK213" s="76"/>
      <c r="AKL213" s="76"/>
      <c r="AKM213" s="76"/>
      <c r="AKN213" s="76"/>
      <c r="AKO213" s="76"/>
      <c r="AKP213" s="76"/>
      <c r="AKQ213" s="76"/>
      <c r="AKR213" s="76"/>
      <c r="AKS213" s="76"/>
      <c r="AKT213" s="76"/>
      <c r="AKU213" s="76"/>
      <c r="AKV213" s="76"/>
      <c r="AKW213" s="76"/>
      <c r="AKX213" s="76"/>
      <c r="AKY213" s="76"/>
      <c r="AKZ213" s="76"/>
      <c r="ALA213" s="76"/>
      <c r="ALB213" s="76"/>
      <c r="ALC213" s="76"/>
      <c r="ALD213" s="76"/>
      <c r="ALE213" s="76"/>
      <c r="ALF213" s="76"/>
      <c r="ALG213" s="76"/>
      <c r="ALH213" s="76"/>
      <c r="ALI213" s="76"/>
      <c r="ALJ213" s="76"/>
      <c r="ALK213" s="76"/>
      <c r="ALL213" s="76"/>
      <c r="ALM213" s="76"/>
      <c r="ALN213" s="76"/>
      <c r="ALO213" s="76"/>
      <c r="ALP213" s="76"/>
      <c r="ALQ213" s="76"/>
      <c r="ALR213" s="76"/>
      <c r="ALS213" s="76"/>
      <c r="ALT213" s="76"/>
      <c r="ALU213" s="76"/>
      <c r="ALV213" s="76"/>
      <c r="ALW213" s="76"/>
      <c r="ALX213" s="76"/>
      <c r="ALY213" s="76"/>
      <c r="ALZ213" s="76"/>
      <c r="AMA213" s="76"/>
      <c r="AMB213" s="76"/>
      <c r="AMC213" s="76"/>
      <c r="AMD213" s="76"/>
      <c r="AME213" s="76"/>
    </row>
    <row r="214" spans="1:1019" s="80" customFormat="1">
      <c r="A214" s="20" t="s">
        <v>245</v>
      </c>
      <c r="B214" s="21" t="s">
        <v>155</v>
      </c>
      <c r="C214" s="21" t="s">
        <v>102</v>
      </c>
      <c r="D214" s="71" t="s">
        <v>125</v>
      </c>
      <c r="E214" s="22" t="s">
        <v>55</v>
      </c>
      <c r="F214" s="59">
        <v>170.78</v>
      </c>
      <c r="G214" s="23">
        <v>654.4</v>
      </c>
      <c r="H214" s="69">
        <f>$J$6</f>
        <v>0.21229999999999999</v>
      </c>
      <c r="I214" s="23">
        <f>ROUND(((H214+1)*G214),2)</f>
        <v>793.33</v>
      </c>
      <c r="J214" s="23">
        <f>TRUNC((I214*F214),2)</f>
        <v>135484.89000000001</v>
      </c>
      <c r="K214" s="78">
        <f t="shared" si="75"/>
        <v>111758.432</v>
      </c>
      <c r="L214" s="76"/>
      <c r="M214" s="79"/>
      <c r="N214" s="76"/>
      <c r="O214" s="76"/>
      <c r="P214" s="76"/>
      <c r="Q214" s="76"/>
      <c r="R214" s="76"/>
      <c r="S214" s="76"/>
      <c r="T214" s="76"/>
      <c r="U214" s="76"/>
      <c r="V214" s="76"/>
      <c r="W214" s="76"/>
      <c r="X214" s="76"/>
      <c r="Y214" s="76"/>
      <c r="Z214" s="76"/>
      <c r="AA214" s="76"/>
      <c r="AB214" s="76"/>
      <c r="AC214" s="76"/>
      <c r="AD214" s="76"/>
      <c r="AE214" s="76"/>
      <c r="AF214" s="76"/>
      <c r="AG214" s="76"/>
      <c r="AH214" s="76"/>
      <c r="AI214" s="76"/>
      <c r="AJ214" s="76"/>
      <c r="AK214" s="76"/>
      <c r="AL214" s="76"/>
      <c r="AM214" s="76"/>
      <c r="AN214" s="76"/>
      <c r="AO214" s="76"/>
      <c r="AP214" s="76"/>
      <c r="AQ214" s="76"/>
      <c r="AR214" s="76"/>
      <c r="AS214" s="76"/>
      <c r="AT214" s="76"/>
      <c r="AU214" s="76"/>
      <c r="AV214" s="76"/>
      <c r="AW214" s="76"/>
      <c r="AX214" s="76"/>
      <c r="AY214" s="76"/>
      <c r="AZ214" s="76"/>
      <c r="BA214" s="76"/>
      <c r="BB214" s="76"/>
      <c r="BC214" s="76"/>
      <c r="BD214" s="76"/>
      <c r="BE214" s="76"/>
      <c r="BF214" s="76"/>
      <c r="BG214" s="76"/>
      <c r="BH214" s="76"/>
      <c r="BI214" s="76"/>
      <c r="BJ214" s="76"/>
      <c r="BK214" s="76"/>
      <c r="BL214" s="76"/>
      <c r="BM214" s="76"/>
      <c r="BN214" s="76"/>
      <c r="BO214" s="76"/>
      <c r="BP214" s="76"/>
      <c r="BQ214" s="76"/>
      <c r="BR214" s="76"/>
      <c r="BS214" s="76"/>
      <c r="BT214" s="76"/>
      <c r="BU214" s="76"/>
      <c r="BV214" s="76"/>
      <c r="BW214" s="76"/>
      <c r="BX214" s="76"/>
      <c r="BY214" s="76"/>
      <c r="BZ214" s="76"/>
      <c r="CA214" s="76"/>
      <c r="CB214" s="76"/>
      <c r="CC214" s="76"/>
      <c r="CD214" s="76"/>
      <c r="CE214" s="76"/>
      <c r="CF214" s="76"/>
      <c r="CG214" s="76"/>
      <c r="CH214" s="76"/>
      <c r="CI214" s="76"/>
      <c r="CJ214" s="76"/>
      <c r="CK214" s="76"/>
      <c r="CL214" s="76"/>
      <c r="CM214" s="76"/>
      <c r="CN214" s="76"/>
      <c r="CO214" s="76"/>
      <c r="CP214" s="76"/>
      <c r="CQ214" s="76"/>
      <c r="CR214" s="76"/>
      <c r="CS214" s="76"/>
      <c r="CT214" s="76"/>
      <c r="CU214" s="76"/>
      <c r="CV214" s="76"/>
      <c r="CW214" s="76"/>
      <c r="CX214" s="76"/>
      <c r="CY214" s="76"/>
      <c r="CZ214" s="76"/>
      <c r="DA214" s="76"/>
      <c r="DB214" s="76"/>
      <c r="DC214" s="76"/>
      <c r="DD214" s="76"/>
      <c r="DE214" s="76"/>
      <c r="DF214" s="76"/>
      <c r="DG214" s="76"/>
      <c r="DH214" s="76"/>
      <c r="DI214" s="76"/>
      <c r="DJ214" s="76"/>
      <c r="DK214" s="76"/>
      <c r="DL214" s="76"/>
      <c r="DM214" s="76"/>
      <c r="DN214" s="76"/>
      <c r="DO214" s="76"/>
      <c r="DP214" s="76"/>
      <c r="DQ214" s="76"/>
      <c r="DR214" s="76"/>
      <c r="DS214" s="76"/>
      <c r="DT214" s="76"/>
      <c r="DU214" s="76"/>
      <c r="DV214" s="76"/>
      <c r="DW214" s="76"/>
      <c r="DX214" s="76"/>
      <c r="DY214" s="76"/>
      <c r="DZ214" s="76"/>
      <c r="EA214" s="76"/>
      <c r="EB214" s="76"/>
      <c r="EC214" s="76"/>
      <c r="ED214" s="76"/>
      <c r="EE214" s="76"/>
      <c r="EF214" s="76"/>
      <c r="EG214" s="76"/>
      <c r="EH214" s="76"/>
      <c r="EI214" s="76"/>
      <c r="EJ214" s="76"/>
      <c r="EK214" s="76"/>
      <c r="EL214" s="76"/>
      <c r="EM214" s="76"/>
      <c r="EN214" s="76"/>
      <c r="EO214" s="76"/>
      <c r="EP214" s="76"/>
      <c r="EQ214" s="76"/>
      <c r="ER214" s="76"/>
      <c r="ES214" s="76"/>
      <c r="ET214" s="76"/>
      <c r="EU214" s="76"/>
      <c r="EV214" s="76"/>
      <c r="EW214" s="76"/>
      <c r="EX214" s="76"/>
      <c r="EY214" s="76"/>
      <c r="EZ214" s="76"/>
      <c r="FA214" s="76"/>
      <c r="FB214" s="76"/>
      <c r="FC214" s="76"/>
      <c r="FD214" s="76"/>
      <c r="FE214" s="76"/>
      <c r="FF214" s="76"/>
      <c r="FG214" s="76"/>
      <c r="FH214" s="76"/>
      <c r="FI214" s="76"/>
      <c r="FJ214" s="76"/>
      <c r="FK214" s="76"/>
      <c r="FL214" s="76"/>
      <c r="FM214" s="76"/>
      <c r="FN214" s="76"/>
      <c r="FO214" s="76"/>
      <c r="FP214" s="76"/>
      <c r="FQ214" s="76"/>
      <c r="FR214" s="76"/>
      <c r="FS214" s="76"/>
      <c r="FT214" s="76"/>
      <c r="FU214" s="76"/>
      <c r="FV214" s="76"/>
      <c r="FW214" s="76"/>
      <c r="FX214" s="76"/>
      <c r="FY214" s="76"/>
      <c r="FZ214" s="76"/>
      <c r="GA214" s="76"/>
      <c r="GB214" s="76"/>
      <c r="GC214" s="76"/>
      <c r="GD214" s="76"/>
      <c r="GE214" s="76"/>
      <c r="GF214" s="76"/>
      <c r="GG214" s="76"/>
      <c r="GH214" s="76"/>
      <c r="GI214" s="76"/>
      <c r="GJ214" s="76"/>
      <c r="GK214" s="76"/>
      <c r="GL214" s="76"/>
      <c r="GM214" s="76"/>
      <c r="GN214" s="76"/>
      <c r="GO214" s="76"/>
      <c r="GP214" s="76"/>
      <c r="GQ214" s="76"/>
      <c r="GR214" s="76"/>
      <c r="GS214" s="76"/>
      <c r="GT214" s="76"/>
      <c r="GU214" s="76"/>
      <c r="GV214" s="76"/>
      <c r="GW214" s="76"/>
      <c r="GX214" s="76"/>
      <c r="GY214" s="76"/>
      <c r="GZ214" s="76"/>
      <c r="HA214" s="76"/>
      <c r="HB214" s="76"/>
      <c r="HC214" s="76"/>
      <c r="HD214" s="76"/>
      <c r="HE214" s="76"/>
      <c r="HF214" s="76"/>
      <c r="HG214" s="76"/>
      <c r="HH214" s="76"/>
      <c r="HI214" s="76"/>
      <c r="HJ214" s="76"/>
      <c r="HK214" s="76"/>
      <c r="HL214" s="76"/>
      <c r="HM214" s="76"/>
      <c r="HN214" s="76"/>
      <c r="HO214" s="76"/>
      <c r="HP214" s="76"/>
      <c r="HQ214" s="76"/>
      <c r="HR214" s="76"/>
      <c r="HS214" s="76"/>
      <c r="HT214" s="76"/>
      <c r="HU214" s="76"/>
      <c r="HV214" s="76"/>
      <c r="HW214" s="76"/>
      <c r="HX214" s="76"/>
      <c r="HY214" s="76"/>
      <c r="HZ214" s="76"/>
      <c r="IA214" s="76"/>
      <c r="IB214" s="76"/>
      <c r="IC214" s="76"/>
      <c r="ID214" s="76"/>
      <c r="IE214" s="76"/>
      <c r="IF214" s="76"/>
      <c r="IG214" s="76"/>
      <c r="IH214" s="76"/>
      <c r="II214" s="76"/>
      <c r="IJ214" s="76"/>
      <c r="IK214" s="76"/>
      <c r="IL214" s="76"/>
      <c r="IM214" s="76"/>
      <c r="IN214" s="76"/>
      <c r="IO214" s="76"/>
      <c r="IP214" s="76"/>
      <c r="IQ214" s="76"/>
      <c r="IR214" s="76"/>
      <c r="IS214" s="76"/>
      <c r="IT214" s="76"/>
      <c r="IU214" s="76"/>
      <c r="IV214" s="76"/>
      <c r="IW214" s="76"/>
      <c r="IX214" s="76"/>
      <c r="IY214" s="76"/>
      <c r="IZ214" s="76"/>
      <c r="JA214" s="76"/>
      <c r="JB214" s="76"/>
      <c r="JC214" s="76"/>
      <c r="JD214" s="76"/>
      <c r="JE214" s="76"/>
      <c r="JF214" s="76"/>
      <c r="JG214" s="76"/>
      <c r="JH214" s="76"/>
      <c r="JI214" s="76"/>
      <c r="JJ214" s="76"/>
      <c r="JK214" s="76"/>
      <c r="JL214" s="76"/>
      <c r="JM214" s="76"/>
      <c r="JN214" s="76"/>
      <c r="JO214" s="76"/>
      <c r="JP214" s="76"/>
      <c r="JQ214" s="76"/>
      <c r="JR214" s="76"/>
      <c r="JS214" s="76"/>
      <c r="JT214" s="76"/>
      <c r="JU214" s="76"/>
      <c r="JV214" s="76"/>
      <c r="JW214" s="76"/>
      <c r="JX214" s="76"/>
      <c r="JY214" s="76"/>
      <c r="JZ214" s="76"/>
      <c r="KA214" s="76"/>
      <c r="KB214" s="76"/>
      <c r="KC214" s="76"/>
      <c r="KD214" s="76"/>
      <c r="KE214" s="76"/>
      <c r="KF214" s="76"/>
      <c r="KG214" s="76"/>
      <c r="KH214" s="76"/>
      <c r="KI214" s="76"/>
      <c r="KJ214" s="76"/>
      <c r="KK214" s="76"/>
      <c r="KL214" s="76"/>
      <c r="KM214" s="76"/>
      <c r="KN214" s="76"/>
      <c r="KO214" s="76"/>
      <c r="KP214" s="76"/>
      <c r="KQ214" s="76"/>
      <c r="KR214" s="76"/>
      <c r="KS214" s="76"/>
      <c r="KT214" s="76"/>
      <c r="KU214" s="76"/>
      <c r="KV214" s="76"/>
      <c r="KW214" s="76"/>
      <c r="KX214" s="76"/>
      <c r="KY214" s="76"/>
      <c r="KZ214" s="76"/>
      <c r="LA214" s="76"/>
      <c r="LB214" s="76"/>
      <c r="LC214" s="76"/>
      <c r="LD214" s="76"/>
      <c r="LE214" s="76"/>
      <c r="LF214" s="76"/>
      <c r="LG214" s="76"/>
      <c r="LH214" s="76"/>
      <c r="LI214" s="76"/>
      <c r="LJ214" s="76"/>
      <c r="LK214" s="76"/>
      <c r="LL214" s="76"/>
      <c r="LM214" s="76"/>
      <c r="LN214" s="76"/>
      <c r="LO214" s="76"/>
      <c r="LP214" s="76"/>
      <c r="LQ214" s="76"/>
      <c r="LR214" s="76"/>
      <c r="LS214" s="76"/>
      <c r="LT214" s="76"/>
      <c r="LU214" s="76"/>
      <c r="LV214" s="76"/>
      <c r="LW214" s="76"/>
      <c r="LX214" s="76"/>
      <c r="LY214" s="76"/>
      <c r="LZ214" s="76"/>
      <c r="MA214" s="76"/>
      <c r="MB214" s="76"/>
      <c r="MC214" s="76"/>
      <c r="MD214" s="76"/>
      <c r="ME214" s="76"/>
      <c r="MF214" s="76"/>
      <c r="MG214" s="76"/>
      <c r="MH214" s="76"/>
      <c r="MI214" s="76"/>
      <c r="MJ214" s="76"/>
      <c r="MK214" s="76"/>
      <c r="ML214" s="76"/>
      <c r="MM214" s="76"/>
      <c r="MN214" s="76"/>
      <c r="MO214" s="76"/>
      <c r="MP214" s="76"/>
      <c r="MQ214" s="76"/>
      <c r="MR214" s="76"/>
      <c r="MS214" s="76"/>
      <c r="MT214" s="76"/>
      <c r="MU214" s="76"/>
      <c r="MV214" s="76"/>
      <c r="MW214" s="76"/>
      <c r="MX214" s="76"/>
      <c r="MY214" s="76"/>
      <c r="MZ214" s="76"/>
      <c r="NA214" s="76"/>
      <c r="NB214" s="76"/>
      <c r="NC214" s="76"/>
      <c r="ND214" s="76"/>
      <c r="NE214" s="76"/>
      <c r="NF214" s="76"/>
      <c r="NG214" s="76"/>
      <c r="NH214" s="76"/>
      <c r="NI214" s="76"/>
      <c r="NJ214" s="76"/>
      <c r="NK214" s="76"/>
      <c r="NL214" s="76"/>
      <c r="NM214" s="76"/>
      <c r="NN214" s="76"/>
      <c r="NO214" s="76"/>
      <c r="NP214" s="76"/>
      <c r="NQ214" s="76"/>
      <c r="NR214" s="76"/>
      <c r="NS214" s="76"/>
      <c r="NT214" s="76"/>
      <c r="NU214" s="76"/>
      <c r="NV214" s="76"/>
      <c r="NW214" s="76"/>
      <c r="NX214" s="76"/>
      <c r="NY214" s="76"/>
      <c r="NZ214" s="76"/>
      <c r="OA214" s="76"/>
      <c r="OB214" s="76"/>
      <c r="OC214" s="76"/>
      <c r="OD214" s="76"/>
      <c r="OE214" s="76"/>
      <c r="OF214" s="76"/>
      <c r="OG214" s="76"/>
      <c r="OH214" s="76"/>
      <c r="OI214" s="76"/>
      <c r="OJ214" s="76"/>
      <c r="OK214" s="76"/>
      <c r="OL214" s="76"/>
      <c r="OM214" s="76"/>
      <c r="ON214" s="76"/>
      <c r="OO214" s="76"/>
      <c r="OP214" s="76"/>
      <c r="OQ214" s="76"/>
      <c r="OR214" s="76"/>
      <c r="OS214" s="76"/>
      <c r="OT214" s="76"/>
      <c r="OU214" s="76"/>
      <c r="OV214" s="76"/>
      <c r="OW214" s="76"/>
      <c r="OX214" s="76"/>
      <c r="OY214" s="76"/>
      <c r="OZ214" s="76"/>
      <c r="PA214" s="76"/>
      <c r="PB214" s="76"/>
      <c r="PC214" s="76"/>
      <c r="PD214" s="76"/>
      <c r="PE214" s="76"/>
      <c r="PF214" s="76"/>
      <c r="PG214" s="76"/>
      <c r="PH214" s="76"/>
      <c r="PI214" s="76"/>
      <c r="PJ214" s="76"/>
      <c r="PK214" s="76"/>
      <c r="PL214" s="76"/>
      <c r="PM214" s="76"/>
      <c r="PN214" s="76"/>
      <c r="PO214" s="76"/>
      <c r="PP214" s="76"/>
      <c r="PQ214" s="76"/>
      <c r="PR214" s="76"/>
      <c r="PS214" s="76"/>
      <c r="PT214" s="76"/>
      <c r="PU214" s="76"/>
      <c r="PV214" s="76"/>
      <c r="PW214" s="76"/>
      <c r="PX214" s="76"/>
      <c r="PY214" s="76"/>
      <c r="PZ214" s="76"/>
      <c r="QA214" s="76"/>
      <c r="QB214" s="76"/>
      <c r="QC214" s="76"/>
      <c r="QD214" s="76"/>
      <c r="QE214" s="76"/>
      <c r="QF214" s="76"/>
      <c r="QG214" s="76"/>
      <c r="QH214" s="76"/>
      <c r="QI214" s="76"/>
      <c r="QJ214" s="76"/>
      <c r="QK214" s="76"/>
      <c r="QL214" s="76"/>
      <c r="QM214" s="76"/>
      <c r="QN214" s="76"/>
      <c r="QO214" s="76"/>
      <c r="QP214" s="76"/>
      <c r="QQ214" s="76"/>
      <c r="QR214" s="76"/>
      <c r="QS214" s="76"/>
      <c r="QT214" s="76"/>
      <c r="QU214" s="76"/>
      <c r="QV214" s="76"/>
      <c r="QW214" s="76"/>
      <c r="QX214" s="76"/>
      <c r="QY214" s="76"/>
      <c r="QZ214" s="76"/>
      <c r="RA214" s="76"/>
      <c r="RB214" s="76"/>
      <c r="RC214" s="76"/>
      <c r="RD214" s="76"/>
      <c r="RE214" s="76"/>
      <c r="RF214" s="76"/>
      <c r="RG214" s="76"/>
      <c r="RH214" s="76"/>
      <c r="RI214" s="76"/>
      <c r="RJ214" s="76"/>
      <c r="RK214" s="76"/>
      <c r="RL214" s="76"/>
      <c r="RM214" s="76"/>
      <c r="RN214" s="76"/>
      <c r="RO214" s="76"/>
      <c r="RP214" s="76"/>
      <c r="RQ214" s="76"/>
      <c r="RR214" s="76"/>
      <c r="RS214" s="76"/>
      <c r="RT214" s="76"/>
      <c r="RU214" s="76"/>
      <c r="RV214" s="76"/>
      <c r="RW214" s="76"/>
      <c r="RX214" s="76"/>
      <c r="RY214" s="76"/>
      <c r="RZ214" s="76"/>
      <c r="SA214" s="76"/>
      <c r="SB214" s="76"/>
      <c r="SC214" s="76"/>
      <c r="SD214" s="76"/>
      <c r="SE214" s="76"/>
      <c r="SF214" s="76"/>
      <c r="SG214" s="76"/>
      <c r="SH214" s="76"/>
      <c r="SI214" s="76"/>
      <c r="SJ214" s="76"/>
      <c r="SK214" s="76"/>
      <c r="SL214" s="76"/>
      <c r="SM214" s="76"/>
      <c r="SN214" s="76"/>
      <c r="SO214" s="76"/>
      <c r="SP214" s="76"/>
      <c r="SQ214" s="76"/>
      <c r="SR214" s="76"/>
      <c r="SS214" s="76"/>
      <c r="ST214" s="76"/>
      <c r="SU214" s="76"/>
      <c r="SV214" s="76"/>
      <c r="SW214" s="76"/>
      <c r="SX214" s="76"/>
      <c r="SY214" s="76"/>
      <c r="SZ214" s="76"/>
      <c r="TA214" s="76"/>
      <c r="TB214" s="76"/>
      <c r="TC214" s="76"/>
      <c r="TD214" s="76"/>
      <c r="TE214" s="76"/>
      <c r="TF214" s="76"/>
      <c r="TG214" s="76"/>
      <c r="TH214" s="76"/>
      <c r="TI214" s="76"/>
      <c r="TJ214" s="76"/>
      <c r="TK214" s="76"/>
      <c r="TL214" s="76"/>
      <c r="TM214" s="76"/>
      <c r="TN214" s="76"/>
      <c r="TO214" s="76"/>
      <c r="TP214" s="76"/>
      <c r="TQ214" s="76"/>
      <c r="TR214" s="76"/>
      <c r="TS214" s="76"/>
      <c r="TT214" s="76"/>
      <c r="TU214" s="76"/>
      <c r="TV214" s="76"/>
      <c r="TW214" s="76"/>
      <c r="TX214" s="76"/>
      <c r="TY214" s="76"/>
      <c r="TZ214" s="76"/>
      <c r="UA214" s="76"/>
      <c r="UB214" s="76"/>
      <c r="UC214" s="76"/>
      <c r="UD214" s="76"/>
      <c r="UE214" s="76"/>
      <c r="UF214" s="76"/>
      <c r="UG214" s="76"/>
      <c r="UH214" s="76"/>
      <c r="UI214" s="76"/>
      <c r="UJ214" s="76"/>
      <c r="UK214" s="76"/>
      <c r="UL214" s="76"/>
      <c r="UM214" s="76"/>
      <c r="UN214" s="76"/>
      <c r="UO214" s="76"/>
      <c r="UP214" s="76"/>
      <c r="UQ214" s="76"/>
      <c r="UR214" s="76"/>
      <c r="US214" s="76"/>
      <c r="UT214" s="76"/>
      <c r="UU214" s="76"/>
      <c r="UV214" s="76"/>
      <c r="UW214" s="76"/>
      <c r="UX214" s="76"/>
      <c r="UY214" s="76"/>
      <c r="UZ214" s="76"/>
      <c r="VA214" s="76"/>
      <c r="VB214" s="76"/>
      <c r="VC214" s="76"/>
      <c r="VD214" s="76"/>
      <c r="VE214" s="76"/>
      <c r="VF214" s="76"/>
      <c r="VG214" s="76"/>
      <c r="VH214" s="76"/>
      <c r="VI214" s="76"/>
      <c r="VJ214" s="76"/>
      <c r="VK214" s="76"/>
      <c r="VL214" s="76"/>
      <c r="VM214" s="76"/>
      <c r="VN214" s="76"/>
      <c r="VO214" s="76"/>
      <c r="VP214" s="76"/>
      <c r="VQ214" s="76"/>
      <c r="VR214" s="76"/>
      <c r="VS214" s="76"/>
      <c r="VT214" s="76"/>
      <c r="VU214" s="76"/>
      <c r="VV214" s="76"/>
      <c r="VW214" s="76"/>
      <c r="VX214" s="76"/>
      <c r="VY214" s="76"/>
      <c r="VZ214" s="76"/>
      <c r="WA214" s="76"/>
      <c r="WB214" s="76"/>
      <c r="WC214" s="76"/>
      <c r="WD214" s="76"/>
      <c r="WE214" s="76"/>
      <c r="WF214" s="76"/>
      <c r="WG214" s="76"/>
      <c r="WH214" s="76"/>
      <c r="WI214" s="76"/>
      <c r="WJ214" s="76"/>
      <c r="WK214" s="76"/>
      <c r="WL214" s="76"/>
      <c r="WM214" s="76"/>
      <c r="WN214" s="76"/>
      <c r="WO214" s="76"/>
      <c r="WP214" s="76"/>
      <c r="WQ214" s="76"/>
      <c r="WR214" s="76"/>
      <c r="WS214" s="76"/>
      <c r="WT214" s="76"/>
      <c r="WU214" s="76"/>
      <c r="WV214" s="76"/>
      <c r="WW214" s="76"/>
      <c r="WX214" s="76"/>
      <c r="WY214" s="76"/>
      <c r="WZ214" s="76"/>
      <c r="XA214" s="76"/>
      <c r="XB214" s="76"/>
      <c r="XC214" s="76"/>
      <c r="XD214" s="76"/>
      <c r="XE214" s="76"/>
      <c r="XF214" s="76"/>
      <c r="XG214" s="76"/>
      <c r="XH214" s="76"/>
      <c r="XI214" s="76"/>
      <c r="XJ214" s="76"/>
      <c r="XK214" s="76"/>
      <c r="XL214" s="76"/>
      <c r="XM214" s="76"/>
      <c r="XN214" s="76"/>
      <c r="XO214" s="76"/>
      <c r="XP214" s="76"/>
      <c r="XQ214" s="76"/>
      <c r="XR214" s="76"/>
      <c r="XS214" s="76"/>
      <c r="XT214" s="76"/>
      <c r="XU214" s="76"/>
      <c r="XV214" s="76"/>
      <c r="XW214" s="76"/>
      <c r="XX214" s="76"/>
      <c r="XY214" s="76"/>
      <c r="XZ214" s="76"/>
      <c r="YA214" s="76"/>
      <c r="YB214" s="76"/>
      <c r="YC214" s="76"/>
      <c r="YD214" s="76"/>
      <c r="YE214" s="76"/>
      <c r="YF214" s="76"/>
      <c r="YG214" s="76"/>
      <c r="YH214" s="76"/>
      <c r="YI214" s="76"/>
      <c r="YJ214" s="76"/>
      <c r="YK214" s="76"/>
      <c r="YL214" s="76"/>
      <c r="YM214" s="76"/>
      <c r="YN214" s="76"/>
      <c r="YO214" s="76"/>
      <c r="YP214" s="76"/>
      <c r="YQ214" s="76"/>
      <c r="YR214" s="76"/>
      <c r="YS214" s="76"/>
      <c r="YT214" s="76"/>
      <c r="YU214" s="76"/>
      <c r="YV214" s="76"/>
      <c r="YW214" s="76"/>
      <c r="YX214" s="76"/>
      <c r="YY214" s="76"/>
      <c r="YZ214" s="76"/>
      <c r="ZA214" s="76"/>
      <c r="ZB214" s="76"/>
      <c r="ZC214" s="76"/>
      <c r="ZD214" s="76"/>
      <c r="ZE214" s="76"/>
      <c r="ZF214" s="76"/>
      <c r="ZG214" s="76"/>
      <c r="ZH214" s="76"/>
      <c r="ZI214" s="76"/>
      <c r="ZJ214" s="76"/>
      <c r="ZK214" s="76"/>
      <c r="ZL214" s="76"/>
      <c r="ZM214" s="76"/>
      <c r="ZN214" s="76"/>
      <c r="ZO214" s="76"/>
      <c r="ZP214" s="76"/>
      <c r="ZQ214" s="76"/>
      <c r="ZR214" s="76"/>
      <c r="ZS214" s="76"/>
      <c r="ZT214" s="76"/>
      <c r="ZU214" s="76"/>
      <c r="ZV214" s="76"/>
      <c r="ZW214" s="76"/>
      <c r="ZX214" s="76"/>
      <c r="ZY214" s="76"/>
      <c r="ZZ214" s="76"/>
      <c r="AAA214" s="76"/>
      <c r="AAB214" s="76"/>
      <c r="AAC214" s="76"/>
      <c r="AAD214" s="76"/>
      <c r="AAE214" s="76"/>
      <c r="AAF214" s="76"/>
      <c r="AAG214" s="76"/>
      <c r="AAH214" s="76"/>
      <c r="AAI214" s="76"/>
      <c r="AAJ214" s="76"/>
      <c r="AAK214" s="76"/>
      <c r="AAL214" s="76"/>
      <c r="AAM214" s="76"/>
      <c r="AAN214" s="76"/>
      <c r="AAO214" s="76"/>
      <c r="AAP214" s="76"/>
      <c r="AAQ214" s="76"/>
      <c r="AAR214" s="76"/>
      <c r="AAS214" s="76"/>
      <c r="AAT214" s="76"/>
      <c r="AAU214" s="76"/>
      <c r="AAV214" s="76"/>
      <c r="AAW214" s="76"/>
      <c r="AAX214" s="76"/>
      <c r="AAY214" s="76"/>
      <c r="AAZ214" s="76"/>
      <c r="ABA214" s="76"/>
      <c r="ABB214" s="76"/>
      <c r="ABC214" s="76"/>
      <c r="ABD214" s="76"/>
      <c r="ABE214" s="76"/>
      <c r="ABF214" s="76"/>
      <c r="ABG214" s="76"/>
      <c r="ABH214" s="76"/>
      <c r="ABI214" s="76"/>
      <c r="ABJ214" s="76"/>
      <c r="ABK214" s="76"/>
      <c r="ABL214" s="76"/>
      <c r="ABM214" s="76"/>
      <c r="ABN214" s="76"/>
      <c r="ABO214" s="76"/>
      <c r="ABP214" s="76"/>
      <c r="ABQ214" s="76"/>
      <c r="ABR214" s="76"/>
      <c r="ABS214" s="76"/>
      <c r="ABT214" s="76"/>
      <c r="ABU214" s="76"/>
      <c r="ABV214" s="76"/>
      <c r="ABW214" s="76"/>
      <c r="ABX214" s="76"/>
      <c r="ABY214" s="76"/>
      <c r="ABZ214" s="76"/>
      <c r="ACA214" s="76"/>
      <c r="ACB214" s="76"/>
      <c r="ACC214" s="76"/>
      <c r="ACD214" s="76"/>
      <c r="ACE214" s="76"/>
      <c r="ACF214" s="76"/>
      <c r="ACG214" s="76"/>
      <c r="ACH214" s="76"/>
      <c r="ACI214" s="76"/>
      <c r="ACJ214" s="76"/>
      <c r="ACK214" s="76"/>
      <c r="ACL214" s="76"/>
      <c r="ACM214" s="76"/>
      <c r="ACN214" s="76"/>
      <c r="ACO214" s="76"/>
      <c r="ACP214" s="76"/>
      <c r="ACQ214" s="76"/>
      <c r="ACR214" s="76"/>
      <c r="ACS214" s="76"/>
      <c r="ACT214" s="76"/>
      <c r="ACU214" s="76"/>
      <c r="ACV214" s="76"/>
      <c r="ACW214" s="76"/>
      <c r="ACX214" s="76"/>
      <c r="ACY214" s="76"/>
      <c r="ACZ214" s="76"/>
      <c r="ADA214" s="76"/>
      <c r="ADB214" s="76"/>
      <c r="ADC214" s="76"/>
      <c r="ADD214" s="76"/>
      <c r="ADE214" s="76"/>
      <c r="ADF214" s="76"/>
      <c r="ADG214" s="76"/>
      <c r="ADH214" s="76"/>
      <c r="ADI214" s="76"/>
      <c r="ADJ214" s="76"/>
      <c r="ADK214" s="76"/>
      <c r="ADL214" s="76"/>
      <c r="ADM214" s="76"/>
      <c r="ADN214" s="76"/>
      <c r="ADO214" s="76"/>
      <c r="ADP214" s="76"/>
      <c r="ADQ214" s="76"/>
      <c r="ADR214" s="76"/>
      <c r="ADS214" s="76"/>
      <c r="ADT214" s="76"/>
      <c r="ADU214" s="76"/>
      <c r="ADV214" s="76"/>
      <c r="ADW214" s="76"/>
      <c r="ADX214" s="76"/>
      <c r="ADY214" s="76"/>
      <c r="ADZ214" s="76"/>
      <c r="AEA214" s="76"/>
      <c r="AEB214" s="76"/>
      <c r="AEC214" s="76"/>
      <c r="AED214" s="76"/>
      <c r="AEE214" s="76"/>
      <c r="AEF214" s="76"/>
      <c r="AEG214" s="76"/>
      <c r="AEH214" s="76"/>
      <c r="AEI214" s="76"/>
      <c r="AEJ214" s="76"/>
      <c r="AEK214" s="76"/>
      <c r="AEL214" s="76"/>
      <c r="AEM214" s="76"/>
      <c r="AEN214" s="76"/>
      <c r="AEO214" s="76"/>
      <c r="AEP214" s="76"/>
      <c r="AEQ214" s="76"/>
      <c r="AER214" s="76"/>
      <c r="AES214" s="76"/>
      <c r="AET214" s="76"/>
      <c r="AEU214" s="76"/>
      <c r="AEV214" s="76"/>
      <c r="AEW214" s="76"/>
      <c r="AEX214" s="76"/>
      <c r="AEY214" s="76"/>
      <c r="AEZ214" s="76"/>
      <c r="AFA214" s="76"/>
      <c r="AFB214" s="76"/>
      <c r="AFC214" s="76"/>
      <c r="AFD214" s="76"/>
      <c r="AFE214" s="76"/>
      <c r="AFF214" s="76"/>
      <c r="AFG214" s="76"/>
      <c r="AFH214" s="76"/>
      <c r="AFI214" s="76"/>
      <c r="AFJ214" s="76"/>
      <c r="AFK214" s="76"/>
      <c r="AFL214" s="76"/>
      <c r="AFM214" s="76"/>
      <c r="AFN214" s="76"/>
      <c r="AFO214" s="76"/>
      <c r="AFP214" s="76"/>
      <c r="AFQ214" s="76"/>
      <c r="AFR214" s="76"/>
      <c r="AFS214" s="76"/>
      <c r="AFT214" s="76"/>
      <c r="AFU214" s="76"/>
      <c r="AFV214" s="76"/>
      <c r="AFW214" s="76"/>
      <c r="AFX214" s="76"/>
      <c r="AFY214" s="76"/>
      <c r="AFZ214" s="76"/>
      <c r="AGA214" s="76"/>
      <c r="AGB214" s="76"/>
      <c r="AGC214" s="76"/>
      <c r="AGD214" s="76"/>
      <c r="AGE214" s="76"/>
      <c r="AGF214" s="76"/>
      <c r="AGG214" s="76"/>
      <c r="AGH214" s="76"/>
      <c r="AGI214" s="76"/>
      <c r="AGJ214" s="76"/>
      <c r="AGK214" s="76"/>
      <c r="AGL214" s="76"/>
      <c r="AGM214" s="76"/>
      <c r="AGN214" s="76"/>
      <c r="AGO214" s="76"/>
      <c r="AGP214" s="76"/>
      <c r="AGQ214" s="76"/>
      <c r="AGR214" s="76"/>
      <c r="AGS214" s="76"/>
      <c r="AGT214" s="76"/>
      <c r="AGU214" s="76"/>
      <c r="AGV214" s="76"/>
      <c r="AGW214" s="76"/>
      <c r="AGX214" s="76"/>
      <c r="AGY214" s="76"/>
      <c r="AGZ214" s="76"/>
      <c r="AHA214" s="76"/>
      <c r="AHB214" s="76"/>
      <c r="AHC214" s="76"/>
      <c r="AHD214" s="76"/>
      <c r="AHE214" s="76"/>
      <c r="AHF214" s="76"/>
      <c r="AHG214" s="76"/>
      <c r="AHH214" s="76"/>
      <c r="AHI214" s="76"/>
      <c r="AHJ214" s="76"/>
      <c r="AHK214" s="76"/>
      <c r="AHL214" s="76"/>
      <c r="AHM214" s="76"/>
      <c r="AHN214" s="76"/>
      <c r="AHO214" s="76"/>
      <c r="AHP214" s="76"/>
      <c r="AHQ214" s="76"/>
      <c r="AHR214" s="76"/>
      <c r="AHS214" s="76"/>
      <c r="AHT214" s="76"/>
      <c r="AHU214" s="76"/>
      <c r="AHV214" s="76"/>
      <c r="AHW214" s="76"/>
      <c r="AHX214" s="76"/>
      <c r="AHY214" s="76"/>
      <c r="AHZ214" s="76"/>
      <c r="AIA214" s="76"/>
      <c r="AIB214" s="76"/>
      <c r="AIC214" s="76"/>
      <c r="AID214" s="76"/>
      <c r="AIE214" s="76"/>
      <c r="AIF214" s="76"/>
      <c r="AIG214" s="76"/>
      <c r="AIH214" s="76"/>
      <c r="AII214" s="76"/>
      <c r="AIJ214" s="76"/>
      <c r="AIK214" s="76"/>
      <c r="AIL214" s="76"/>
      <c r="AIM214" s="76"/>
      <c r="AIN214" s="76"/>
      <c r="AIO214" s="76"/>
      <c r="AIP214" s="76"/>
      <c r="AIQ214" s="76"/>
      <c r="AIR214" s="76"/>
      <c r="AIS214" s="76"/>
      <c r="AIT214" s="76"/>
      <c r="AIU214" s="76"/>
      <c r="AIV214" s="76"/>
      <c r="AIW214" s="76"/>
      <c r="AIX214" s="76"/>
      <c r="AIY214" s="76"/>
      <c r="AIZ214" s="76"/>
      <c r="AJA214" s="76"/>
      <c r="AJB214" s="76"/>
      <c r="AJC214" s="76"/>
      <c r="AJD214" s="76"/>
      <c r="AJE214" s="76"/>
      <c r="AJF214" s="76"/>
      <c r="AJG214" s="76"/>
      <c r="AJH214" s="76"/>
      <c r="AJI214" s="76"/>
      <c r="AJJ214" s="76"/>
      <c r="AJK214" s="76"/>
      <c r="AJL214" s="76"/>
      <c r="AJM214" s="76"/>
      <c r="AJN214" s="76"/>
      <c r="AJO214" s="76"/>
      <c r="AJP214" s="76"/>
      <c r="AJQ214" s="76"/>
      <c r="AJR214" s="76"/>
      <c r="AJS214" s="76"/>
      <c r="AJT214" s="76"/>
      <c r="AJU214" s="76"/>
      <c r="AJV214" s="76"/>
      <c r="AJW214" s="76"/>
      <c r="AJX214" s="76"/>
      <c r="AJY214" s="76"/>
      <c r="AJZ214" s="76"/>
      <c r="AKA214" s="76"/>
      <c r="AKB214" s="76"/>
      <c r="AKC214" s="76"/>
      <c r="AKD214" s="76"/>
      <c r="AKE214" s="76"/>
      <c r="AKF214" s="76"/>
      <c r="AKG214" s="76"/>
      <c r="AKH214" s="76"/>
      <c r="AKI214" s="76"/>
      <c r="AKJ214" s="76"/>
      <c r="AKK214" s="76"/>
      <c r="AKL214" s="76"/>
      <c r="AKM214" s="76"/>
      <c r="AKN214" s="76"/>
      <c r="AKO214" s="76"/>
      <c r="AKP214" s="76"/>
      <c r="AKQ214" s="76"/>
      <c r="AKR214" s="76"/>
      <c r="AKS214" s="76"/>
      <c r="AKT214" s="76"/>
      <c r="AKU214" s="76"/>
      <c r="AKV214" s="76"/>
      <c r="AKW214" s="76"/>
      <c r="AKX214" s="76"/>
      <c r="AKY214" s="76"/>
      <c r="AKZ214" s="76"/>
      <c r="ALA214" s="76"/>
      <c r="ALB214" s="76"/>
      <c r="ALC214" s="76"/>
      <c r="ALD214" s="76"/>
      <c r="ALE214" s="76"/>
      <c r="ALF214" s="76"/>
      <c r="ALG214" s="76"/>
      <c r="ALH214" s="76"/>
      <c r="ALI214" s="76"/>
      <c r="ALJ214" s="76"/>
      <c r="ALK214" s="76"/>
      <c r="ALL214" s="76"/>
      <c r="ALM214" s="76"/>
      <c r="ALN214" s="76"/>
      <c r="ALO214" s="76"/>
      <c r="ALP214" s="76"/>
      <c r="ALQ214" s="76"/>
      <c r="ALR214" s="76"/>
      <c r="ALS214" s="76"/>
      <c r="ALT214" s="76"/>
      <c r="ALU214" s="76"/>
      <c r="ALV214" s="76"/>
      <c r="ALW214" s="76"/>
      <c r="ALX214" s="76"/>
      <c r="ALY214" s="76"/>
      <c r="ALZ214" s="76"/>
      <c r="AMA214" s="76"/>
      <c r="AMB214" s="76"/>
      <c r="AMC214" s="76"/>
      <c r="AMD214" s="76"/>
      <c r="AME214" s="76"/>
    </row>
    <row r="215" spans="1:1019" s="80" customFormat="1" ht="25.5">
      <c r="A215" s="20" t="s">
        <v>246</v>
      </c>
      <c r="B215" s="21">
        <v>5216111</v>
      </c>
      <c r="C215" s="21" t="s">
        <v>96</v>
      </c>
      <c r="D215" s="71" t="s">
        <v>70</v>
      </c>
      <c r="E215" s="22" t="s">
        <v>51</v>
      </c>
      <c r="F215" s="59">
        <v>1216</v>
      </c>
      <c r="G215" s="23">
        <v>116.87</v>
      </c>
      <c r="H215" s="69">
        <f>$J$6</f>
        <v>0.21229999999999999</v>
      </c>
      <c r="I215" s="23">
        <f>ROUND(((H215+1)*G215),2)</f>
        <v>141.68</v>
      </c>
      <c r="J215" s="23">
        <f>TRUNC((I215*F215),2)</f>
        <v>172282.88</v>
      </c>
      <c r="K215" s="78">
        <f t="shared" si="75"/>
        <v>142113.92000000001</v>
      </c>
      <c r="L215" s="76"/>
      <c r="M215" s="79"/>
      <c r="N215" s="76"/>
      <c r="O215" s="76"/>
      <c r="P215" s="76"/>
      <c r="Q215" s="76"/>
      <c r="R215" s="76"/>
      <c r="S215" s="76"/>
      <c r="T215" s="76"/>
      <c r="U215" s="76"/>
      <c r="V215" s="76"/>
      <c r="W215" s="76"/>
      <c r="X215" s="76"/>
      <c r="Y215" s="76"/>
      <c r="Z215" s="76"/>
      <c r="AA215" s="76"/>
      <c r="AB215" s="76"/>
      <c r="AC215" s="76"/>
      <c r="AD215" s="76"/>
      <c r="AE215" s="76"/>
      <c r="AF215" s="76"/>
      <c r="AG215" s="76"/>
      <c r="AH215" s="76"/>
      <c r="AI215" s="76"/>
      <c r="AJ215" s="76"/>
      <c r="AK215" s="76"/>
      <c r="AL215" s="76"/>
      <c r="AM215" s="76"/>
      <c r="AN215" s="76"/>
      <c r="AO215" s="76"/>
      <c r="AP215" s="76"/>
      <c r="AQ215" s="76"/>
      <c r="AR215" s="76"/>
      <c r="AS215" s="76"/>
      <c r="AT215" s="76"/>
      <c r="AU215" s="76"/>
      <c r="AV215" s="76"/>
      <c r="AW215" s="76"/>
      <c r="AX215" s="76"/>
      <c r="AY215" s="76"/>
      <c r="AZ215" s="76"/>
      <c r="BA215" s="76"/>
      <c r="BB215" s="76"/>
      <c r="BC215" s="76"/>
      <c r="BD215" s="76"/>
      <c r="BE215" s="76"/>
      <c r="BF215" s="76"/>
      <c r="BG215" s="76"/>
      <c r="BH215" s="76"/>
      <c r="BI215" s="76"/>
      <c r="BJ215" s="76"/>
      <c r="BK215" s="76"/>
      <c r="BL215" s="76"/>
      <c r="BM215" s="76"/>
      <c r="BN215" s="76"/>
      <c r="BO215" s="76"/>
      <c r="BP215" s="76"/>
      <c r="BQ215" s="76"/>
      <c r="BR215" s="76"/>
      <c r="BS215" s="76"/>
      <c r="BT215" s="76"/>
      <c r="BU215" s="76"/>
      <c r="BV215" s="76"/>
      <c r="BW215" s="76"/>
      <c r="BX215" s="76"/>
      <c r="BY215" s="76"/>
      <c r="BZ215" s="76"/>
      <c r="CA215" s="76"/>
      <c r="CB215" s="76"/>
      <c r="CC215" s="76"/>
      <c r="CD215" s="76"/>
      <c r="CE215" s="76"/>
      <c r="CF215" s="76"/>
      <c r="CG215" s="76"/>
      <c r="CH215" s="76"/>
      <c r="CI215" s="76"/>
      <c r="CJ215" s="76"/>
      <c r="CK215" s="76"/>
      <c r="CL215" s="76"/>
      <c r="CM215" s="76"/>
      <c r="CN215" s="76"/>
      <c r="CO215" s="76"/>
      <c r="CP215" s="76"/>
      <c r="CQ215" s="76"/>
      <c r="CR215" s="76"/>
      <c r="CS215" s="76"/>
      <c r="CT215" s="76"/>
      <c r="CU215" s="76"/>
      <c r="CV215" s="76"/>
      <c r="CW215" s="76"/>
      <c r="CX215" s="76"/>
      <c r="CY215" s="76"/>
      <c r="CZ215" s="76"/>
      <c r="DA215" s="76"/>
      <c r="DB215" s="76"/>
      <c r="DC215" s="76"/>
      <c r="DD215" s="76"/>
      <c r="DE215" s="76"/>
      <c r="DF215" s="76"/>
      <c r="DG215" s="76"/>
      <c r="DH215" s="76"/>
      <c r="DI215" s="76"/>
      <c r="DJ215" s="76"/>
      <c r="DK215" s="76"/>
      <c r="DL215" s="76"/>
      <c r="DM215" s="76"/>
      <c r="DN215" s="76"/>
      <c r="DO215" s="76"/>
      <c r="DP215" s="76"/>
      <c r="DQ215" s="76"/>
      <c r="DR215" s="76"/>
      <c r="DS215" s="76"/>
      <c r="DT215" s="76"/>
      <c r="DU215" s="76"/>
      <c r="DV215" s="76"/>
      <c r="DW215" s="76"/>
      <c r="DX215" s="76"/>
      <c r="DY215" s="76"/>
      <c r="DZ215" s="76"/>
      <c r="EA215" s="76"/>
      <c r="EB215" s="76"/>
      <c r="EC215" s="76"/>
      <c r="ED215" s="76"/>
      <c r="EE215" s="76"/>
      <c r="EF215" s="76"/>
      <c r="EG215" s="76"/>
      <c r="EH215" s="76"/>
      <c r="EI215" s="76"/>
      <c r="EJ215" s="76"/>
      <c r="EK215" s="76"/>
      <c r="EL215" s="76"/>
      <c r="EM215" s="76"/>
      <c r="EN215" s="76"/>
      <c r="EO215" s="76"/>
      <c r="EP215" s="76"/>
      <c r="EQ215" s="76"/>
      <c r="ER215" s="76"/>
      <c r="ES215" s="76"/>
      <c r="ET215" s="76"/>
      <c r="EU215" s="76"/>
      <c r="EV215" s="76"/>
      <c r="EW215" s="76"/>
      <c r="EX215" s="76"/>
      <c r="EY215" s="76"/>
      <c r="EZ215" s="76"/>
      <c r="FA215" s="76"/>
      <c r="FB215" s="76"/>
      <c r="FC215" s="76"/>
      <c r="FD215" s="76"/>
      <c r="FE215" s="76"/>
      <c r="FF215" s="76"/>
      <c r="FG215" s="76"/>
      <c r="FH215" s="76"/>
      <c r="FI215" s="76"/>
      <c r="FJ215" s="76"/>
      <c r="FK215" s="76"/>
      <c r="FL215" s="76"/>
      <c r="FM215" s="76"/>
      <c r="FN215" s="76"/>
      <c r="FO215" s="76"/>
      <c r="FP215" s="76"/>
      <c r="FQ215" s="76"/>
      <c r="FR215" s="76"/>
      <c r="FS215" s="76"/>
      <c r="FT215" s="76"/>
      <c r="FU215" s="76"/>
      <c r="FV215" s="76"/>
      <c r="FW215" s="76"/>
      <c r="FX215" s="76"/>
      <c r="FY215" s="76"/>
      <c r="FZ215" s="76"/>
      <c r="GA215" s="76"/>
      <c r="GB215" s="76"/>
      <c r="GC215" s="76"/>
      <c r="GD215" s="76"/>
      <c r="GE215" s="76"/>
      <c r="GF215" s="76"/>
      <c r="GG215" s="76"/>
      <c r="GH215" s="76"/>
      <c r="GI215" s="76"/>
      <c r="GJ215" s="76"/>
      <c r="GK215" s="76"/>
      <c r="GL215" s="76"/>
      <c r="GM215" s="76"/>
      <c r="GN215" s="76"/>
      <c r="GO215" s="76"/>
      <c r="GP215" s="76"/>
      <c r="GQ215" s="76"/>
      <c r="GR215" s="76"/>
      <c r="GS215" s="76"/>
      <c r="GT215" s="76"/>
      <c r="GU215" s="76"/>
      <c r="GV215" s="76"/>
      <c r="GW215" s="76"/>
      <c r="GX215" s="76"/>
      <c r="GY215" s="76"/>
      <c r="GZ215" s="76"/>
      <c r="HA215" s="76"/>
      <c r="HB215" s="76"/>
      <c r="HC215" s="76"/>
      <c r="HD215" s="76"/>
      <c r="HE215" s="76"/>
      <c r="HF215" s="76"/>
      <c r="HG215" s="76"/>
      <c r="HH215" s="76"/>
      <c r="HI215" s="76"/>
      <c r="HJ215" s="76"/>
      <c r="HK215" s="76"/>
      <c r="HL215" s="76"/>
      <c r="HM215" s="76"/>
      <c r="HN215" s="76"/>
      <c r="HO215" s="76"/>
      <c r="HP215" s="76"/>
      <c r="HQ215" s="76"/>
      <c r="HR215" s="76"/>
      <c r="HS215" s="76"/>
      <c r="HT215" s="76"/>
      <c r="HU215" s="76"/>
      <c r="HV215" s="76"/>
      <c r="HW215" s="76"/>
      <c r="HX215" s="76"/>
      <c r="HY215" s="76"/>
      <c r="HZ215" s="76"/>
      <c r="IA215" s="76"/>
      <c r="IB215" s="76"/>
      <c r="IC215" s="76"/>
      <c r="ID215" s="76"/>
      <c r="IE215" s="76"/>
      <c r="IF215" s="76"/>
      <c r="IG215" s="76"/>
      <c r="IH215" s="76"/>
      <c r="II215" s="76"/>
      <c r="IJ215" s="76"/>
      <c r="IK215" s="76"/>
      <c r="IL215" s="76"/>
      <c r="IM215" s="76"/>
      <c r="IN215" s="76"/>
      <c r="IO215" s="76"/>
      <c r="IP215" s="76"/>
      <c r="IQ215" s="76"/>
      <c r="IR215" s="76"/>
      <c r="IS215" s="76"/>
      <c r="IT215" s="76"/>
      <c r="IU215" s="76"/>
      <c r="IV215" s="76"/>
      <c r="IW215" s="76"/>
      <c r="IX215" s="76"/>
      <c r="IY215" s="76"/>
      <c r="IZ215" s="76"/>
      <c r="JA215" s="76"/>
      <c r="JB215" s="76"/>
      <c r="JC215" s="76"/>
      <c r="JD215" s="76"/>
      <c r="JE215" s="76"/>
      <c r="JF215" s="76"/>
      <c r="JG215" s="76"/>
      <c r="JH215" s="76"/>
      <c r="JI215" s="76"/>
      <c r="JJ215" s="76"/>
      <c r="JK215" s="76"/>
      <c r="JL215" s="76"/>
      <c r="JM215" s="76"/>
      <c r="JN215" s="76"/>
      <c r="JO215" s="76"/>
      <c r="JP215" s="76"/>
      <c r="JQ215" s="76"/>
      <c r="JR215" s="76"/>
      <c r="JS215" s="76"/>
      <c r="JT215" s="76"/>
      <c r="JU215" s="76"/>
      <c r="JV215" s="76"/>
      <c r="JW215" s="76"/>
      <c r="JX215" s="76"/>
      <c r="JY215" s="76"/>
      <c r="JZ215" s="76"/>
      <c r="KA215" s="76"/>
      <c r="KB215" s="76"/>
      <c r="KC215" s="76"/>
      <c r="KD215" s="76"/>
      <c r="KE215" s="76"/>
      <c r="KF215" s="76"/>
      <c r="KG215" s="76"/>
      <c r="KH215" s="76"/>
      <c r="KI215" s="76"/>
      <c r="KJ215" s="76"/>
      <c r="KK215" s="76"/>
      <c r="KL215" s="76"/>
      <c r="KM215" s="76"/>
      <c r="KN215" s="76"/>
      <c r="KO215" s="76"/>
      <c r="KP215" s="76"/>
      <c r="KQ215" s="76"/>
      <c r="KR215" s="76"/>
      <c r="KS215" s="76"/>
      <c r="KT215" s="76"/>
      <c r="KU215" s="76"/>
      <c r="KV215" s="76"/>
      <c r="KW215" s="76"/>
      <c r="KX215" s="76"/>
      <c r="KY215" s="76"/>
      <c r="KZ215" s="76"/>
      <c r="LA215" s="76"/>
      <c r="LB215" s="76"/>
      <c r="LC215" s="76"/>
      <c r="LD215" s="76"/>
      <c r="LE215" s="76"/>
      <c r="LF215" s="76"/>
      <c r="LG215" s="76"/>
      <c r="LH215" s="76"/>
      <c r="LI215" s="76"/>
      <c r="LJ215" s="76"/>
      <c r="LK215" s="76"/>
      <c r="LL215" s="76"/>
      <c r="LM215" s="76"/>
      <c r="LN215" s="76"/>
      <c r="LO215" s="76"/>
      <c r="LP215" s="76"/>
      <c r="LQ215" s="76"/>
      <c r="LR215" s="76"/>
      <c r="LS215" s="76"/>
      <c r="LT215" s="76"/>
      <c r="LU215" s="76"/>
      <c r="LV215" s="76"/>
      <c r="LW215" s="76"/>
      <c r="LX215" s="76"/>
      <c r="LY215" s="76"/>
      <c r="LZ215" s="76"/>
      <c r="MA215" s="76"/>
      <c r="MB215" s="76"/>
      <c r="MC215" s="76"/>
      <c r="MD215" s="76"/>
      <c r="ME215" s="76"/>
      <c r="MF215" s="76"/>
      <c r="MG215" s="76"/>
      <c r="MH215" s="76"/>
      <c r="MI215" s="76"/>
      <c r="MJ215" s="76"/>
      <c r="MK215" s="76"/>
      <c r="ML215" s="76"/>
      <c r="MM215" s="76"/>
      <c r="MN215" s="76"/>
      <c r="MO215" s="76"/>
      <c r="MP215" s="76"/>
      <c r="MQ215" s="76"/>
      <c r="MR215" s="76"/>
      <c r="MS215" s="76"/>
      <c r="MT215" s="76"/>
      <c r="MU215" s="76"/>
      <c r="MV215" s="76"/>
      <c r="MW215" s="76"/>
      <c r="MX215" s="76"/>
      <c r="MY215" s="76"/>
      <c r="MZ215" s="76"/>
      <c r="NA215" s="76"/>
      <c r="NB215" s="76"/>
      <c r="NC215" s="76"/>
      <c r="ND215" s="76"/>
      <c r="NE215" s="76"/>
      <c r="NF215" s="76"/>
      <c r="NG215" s="76"/>
      <c r="NH215" s="76"/>
      <c r="NI215" s="76"/>
      <c r="NJ215" s="76"/>
      <c r="NK215" s="76"/>
      <c r="NL215" s="76"/>
      <c r="NM215" s="76"/>
      <c r="NN215" s="76"/>
      <c r="NO215" s="76"/>
      <c r="NP215" s="76"/>
      <c r="NQ215" s="76"/>
      <c r="NR215" s="76"/>
      <c r="NS215" s="76"/>
      <c r="NT215" s="76"/>
      <c r="NU215" s="76"/>
      <c r="NV215" s="76"/>
      <c r="NW215" s="76"/>
      <c r="NX215" s="76"/>
      <c r="NY215" s="76"/>
      <c r="NZ215" s="76"/>
      <c r="OA215" s="76"/>
      <c r="OB215" s="76"/>
      <c r="OC215" s="76"/>
      <c r="OD215" s="76"/>
      <c r="OE215" s="76"/>
      <c r="OF215" s="76"/>
      <c r="OG215" s="76"/>
      <c r="OH215" s="76"/>
      <c r="OI215" s="76"/>
      <c r="OJ215" s="76"/>
      <c r="OK215" s="76"/>
      <c r="OL215" s="76"/>
      <c r="OM215" s="76"/>
      <c r="ON215" s="76"/>
      <c r="OO215" s="76"/>
      <c r="OP215" s="76"/>
      <c r="OQ215" s="76"/>
      <c r="OR215" s="76"/>
      <c r="OS215" s="76"/>
      <c r="OT215" s="76"/>
      <c r="OU215" s="76"/>
      <c r="OV215" s="76"/>
      <c r="OW215" s="76"/>
      <c r="OX215" s="76"/>
      <c r="OY215" s="76"/>
      <c r="OZ215" s="76"/>
      <c r="PA215" s="76"/>
      <c r="PB215" s="76"/>
      <c r="PC215" s="76"/>
      <c r="PD215" s="76"/>
      <c r="PE215" s="76"/>
      <c r="PF215" s="76"/>
      <c r="PG215" s="76"/>
      <c r="PH215" s="76"/>
      <c r="PI215" s="76"/>
      <c r="PJ215" s="76"/>
      <c r="PK215" s="76"/>
      <c r="PL215" s="76"/>
      <c r="PM215" s="76"/>
      <c r="PN215" s="76"/>
      <c r="PO215" s="76"/>
      <c r="PP215" s="76"/>
      <c r="PQ215" s="76"/>
      <c r="PR215" s="76"/>
      <c r="PS215" s="76"/>
      <c r="PT215" s="76"/>
      <c r="PU215" s="76"/>
      <c r="PV215" s="76"/>
      <c r="PW215" s="76"/>
      <c r="PX215" s="76"/>
      <c r="PY215" s="76"/>
      <c r="PZ215" s="76"/>
      <c r="QA215" s="76"/>
      <c r="QB215" s="76"/>
      <c r="QC215" s="76"/>
      <c r="QD215" s="76"/>
      <c r="QE215" s="76"/>
      <c r="QF215" s="76"/>
      <c r="QG215" s="76"/>
      <c r="QH215" s="76"/>
      <c r="QI215" s="76"/>
      <c r="QJ215" s="76"/>
      <c r="QK215" s="76"/>
      <c r="QL215" s="76"/>
      <c r="QM215" s="76"/>
      <c r="QN215" s="76"/>
      <c r="QO215" s="76"/>
      <c r="QP215" s="76"/>
      <c r="QQ215" s="76"/>
      <c r="QR215" s="76"/>
      <c r="QS215" s="76"/>
      <c r="QT215" s="76"/>
      <c r="QU215" s="76"/>
      <c r="QV215" s="76"/>
      <c r="QW215" s="76"/>
      <c r="QX215" s="76"/>
      <c r="QY215" s="76"/>
      <c r="QZ215" s="76"/>
      <c r="RA215" s="76"/>
      <c r="RB215" s="76"/>
      <c r="RC215" s="76"/>
      <c r="RD215" s="76"/>
      <c r="RE215" s="76"/>
      <c r="RF215" s="76"/>
      <c r="RG215" s="76"/>
      <c r="RH215" s="76"/>
      <c r="RI215" s="76"/>
      <c r="RJ215" s="76"/>
      <c r="RK215" s="76"/>
      <c r="RL215" s="76"/>
      <c r="RM215" s="76"/>
      <c r="RN215" s="76"/>
      <c r="RO215" s="76"/>
      <c r="RP215" s="76"/>
      <c r="RQ215" s="76"/>
      <c r="RR215" s="76"/>
      <c r="RS215" s="76"/>
      <c r="RT215" s="76"/>
      <c r="RU215" s="76"/>
      <c r="RV215" s="76"/>
      <c r="RW215" s="76"/>
      <c r="RX215" s="76"/>
      <c r="RY215" s="76"/>
      <c r="RZ215" s="76"/>
      <c r="SA215" s="76"/>
      <c r="SB215" s="76"/>
      <c r="SC215" s="76"/>
      <c r="SD215" s="76"/>
      <c r="SE215" s="76"/>
      <c r="SF215" s="76"/>
      <c r="SG215" s="76"/>
      <c r="SH215" s="76"/>
      <c r="SI215" s="76"/>
      <c r="SJ215" s="76"/>
      <c r="SK215" s="76"/>
      <c r="SL215" s="76"/>
      <c r="SM215" s="76"/>
      <c r="SN215" s="76"/>
      <c r="SO215" s="76"/>
      <c r="SP215" s="76"/>
      <c r="SQ215" s="76"/>
      <c r="SR215" s="76"/>
      <c r="SS215" s="76"/>
      <c r="ST215" s="76"/>
      <c r="SU215" s="76"/>
      <c r="SV215" s="76"/>
      <c r="SW215" s="76"/>
      <c r="SX215" s="76"/>
      <c r="SY215" s="76"/>
      <c r="SZ215" s="76"/>
      <c r="TA215" s="76"/>
      <c r="TB215" s="76"/>
      <c r="TC215" s="76"/>
      <c r="TD215" s="76"/>
      <c r="TE215" s="76"/>
      <c r="TF215" s="76"/>
      <c r="TG215" s="76"/>
      <c r="TH215" s="76"/>
      <c r="TI215" s="76"/>
      <c r="TJ215" s="76"/>
      <c r="TK215" s="76"/>
      <c r="TL215" s="76"/>
      <c r="TM215" s="76"/>
      <c r="TN215" s="76"/>
      <c r="TO215" s="76"/>
      <c r="TP215" s="76"/>
      <c r="TQ215" s="76"/>
      <c r="TR215" s="76"/>
      <c r="TS215" s="76"/>
      <c r="TT215" s="76"/>
      <c r="TU215" s="76"/>
      <c r="TV215" s="76"/>
      <c r="TW215" s="76"/>
      <c r="TX215" s="76"/>
      <c r="TY215" s="76"/>
      <c r="TZ215" s="76"/>
      <c r="UA215" s="76"/>
      <c r="UB215" s="76"/>
      <c r="UC215" s="76"/>
      <c r="UD215" s="76"/>
      <c r="UE215" s="76"/>
      <c r="UF215" s="76"/>
      <c r="UG215" s="76"/>
      <c r="UH215" s="76"/>
      <c r="UI215" s="76"/>
      <c r="UJ215" s="76"/>
      <c r="UK215" s="76"/>
      <c r="UL215" s="76"/>
      <c r="UM215" s="76"/>
      <c r="UN215" s="76"/>
      <c r="UO215" s="76"/>
      <c r="UP215" s="76"/>
      <c r="UQ215" s="76"/>
      <c r="UR215" s="76"/>
      <c r="US215" s="76"/>
      <c r="UT215" s="76"/>
      <c r="UU215" s="76"/>
      <c r="UV215" s="76"/>
      <c r="UW215" s="76"/>
      <c r="UX215" s="76"/>
      <c r="UY215" s="76"/>
      <c r="UZ215" s="76"/>
      <c r="VA215" s="76"/>
      <c r="VB215" s="76"/>
      <c r="VC215" s="76"/>
      <c r="VD215" s="76"/>
      <c r="VE215" s="76"/>
      <c r="VF215" s="76"/>
      <c r="VG215" s="76"/>
      <c r="VH215" s="76"/>
      <c r="VI215" s="76"/>
      <c r="VJ215" s="76"/>
      <c r="VK215" s="76"/>
      <c r="VL215" s="76"/>
      <c r="VM215" s="76"/>
      <c r="VN215" s="76"/>
      <c r="VO215" s="76"/>
      <c r="VP215" s="76"/>
      <c r="VQ215" s="76"/>
      <c r="VR215" s="76"/>
      <c r="VS215" s="76"/>
      <c r="VT215" s="76"/>
      <c r="VU215" s="76"/>
      <c r="VV215" s="76"/>
      <c r="VW215" s="76"/>
      <c r="VX215" s="76"/>
      <c r="VY215" s="76"/>
      <c r="VZ215" s="76"/>
      <c r="WA215" s="76"/>
      <c r="WB215" s="76"/>
      <c r="WC215" s="76"/>
      <c r="WD215" s="76"/>
      <c r="WE215" s="76"/>
      <c r="WF215" s="76"/>
      <c r="WG215" s="76"/>
      <c r="WH215" s="76"/>
      <c r="WI215" s="76"/>
      <c r="WJ215" s="76"/>
      <c r="WK215" s="76"/>
      <c r="WL215" s="76"/>
      <c r="WM215" s="76"/>
      <c r="WN215" s="76"/>
      <c r="WO215" s="76"/>
      <c r="WP215" s="76"/>
      <c r="WQ215" s="76"/>
      <c r="WR215" s="76"/>
      <c r="WS215" s="76"/>
      <c r="WT215" s="76"/>
      <c r="WU215" s="76"/>
      <c r="WV215" s="76"/>
      <c r="WW215" s="76"/>
      <c r="WX215" s="76"/>
      <c r="WY215" s="76"/>
      <c r="WZ215" s="76"/>
      <c r="XA215" s="76"/>
      <c r="XB215" s="76"/>
      <c r="XC215" s="76"/>
      <c r="XD215" s="76"/>
      <c r="XE215" s="76"/>
      <c r="XF215" s="76"/>
      <c r="XG215" s="76"/>
      <c r="XH215" s="76"/>
      <c r="XI215" s="76"/>
      <c r="XJ215" s="76"/>
      <c r="XK215" s="76"/>
      <c r="XL215" s="76"/>
      <c r="XM215" s="76"/>
      <c r="XN215" s="76"/>
      <c r="XO215" s="76"/>
      <c r="XP215" s="76"/>
      <c r="XQ215" s="76"/>
      <c r="XR215" s="76"/>
      <c r="XS215" s="76"/>
      <c r="XT215" s="76"/>
      <c r="XU215" s="76"/>
      <c r="XV215" s="76"/>
      <c r="XW215" s="76"/>
      <c r="XX215" s="76"/>
      <c r="XY215" s="76"/>
      <c r="XZ215" s="76"/>
      <c r="YA215" s="76"/>
      <c r="YB215" s="76"/>
      <c r="YC215" s="76"/>
      <c r="YD215" s="76"/>
      <c r="YE215" s="76"/>
      <c r="YF215" s="76"/>
      <c r="YG215" s="76"/>
      <c r="YH215" s="76"/>
      <c r="YI215" s="76"/>
      <c r="YJ215" s="76"/>
      <c r="YK215" s="76"/>
      <c r="YL215" s="76"/>
      <c r="YM215" s="76"/>
      <c r="YN215" s="76"/>
      <c r="YO215" s="76"/>
      <c r="YP215" s="76"/>
      <c r="YQ215" s="76"/>
      <c r="YR215" s="76"/>
      <c r="YS215" s="76"/>
      <c r="YT215" s="76"/>
      <c r="YU215" s="76"/>
      <c r="YV215" s="76"/>
      <c r="YW215" s="76"/>
      <c r="YX215" s="76"/>
      <c r="YY215" s="76"/>
      <c r="YZ215" s="76"/>
      <c r="ZA215" s="76"/>
      <c r="ZB215" s="76"/>
      <c r="ZC215" s="76"/>
      <c r="ZD215" s="76"/>
      <c r="ZE215" s="76"/>
      <c r="ZF215" s="76"/>
      <c r="ZG215" s="76"/>
      <c r="ZH215" s="76"/>
      <c r="ZI215" s="76"/>
      <c r="ZJ215" s="76"/>
      <c r="ZK215" s="76"/>
      <c r="ZL215" s="76"/>
      <c r="ZM215" s="76"/>
      <c r="ZN215" s="76"/>
      <c r="ZO215" s="76"/>
      <c r="ZP215" s="76"/>
      <c r="ZQ215" s="76"/>
      <c r="ZR215" s="76"/>
      <c r="ZS215" s="76"/>
      <c r="ZT215" s="76"/>
      <c r="ZU215" s="76"/>
      <c r="ZV215" s="76"/>
      <c r="ZW215" s="76"/>
      <c r="ZX215" s="76"/>
      <c r="ZY215" s="76"/>
      <c r="ZZ215" s="76"/>
      <c r="AAA215" s="76"/>
      <c r="AAB215" s="76"/>
      <c r="AAC215" s="76"/>
      <c r="AAD215" s="76"/>
      <c r="AAE215" s="76"/>
      <c r="AAF215" s="76"/>
      <c r="AAG215" s="76"/>
      <c r="AAH215" s="76"/>
      <c r="AAI215" s="76"/>
      <c r="AAJ215" s="76"/>
      <c r="AAK215" s="76"/>
      <c r="AAL215" s="76"/>
      <c r="AAM215" s="76"/>
      <c r="AAN215" s="76"/>
      <c r="AAO215" s="76"/>
      <c r="AAP215" s="76"/>
      <c r="AAQ215" s="76"/>
      <c r="AAR215" s="76"/>
      <c r="AAS215" s="76"/>
      <c r="AAT215" s="76"/>
      <c r="AAU215" s="76"/>
      <c r="AAV215" s="76"/>
      <c r="AAW215" s="76"/>
      <c r="AAX215" s="76"/>
      <c r="AAY215" s="76"/>
      <c r="AAZ215" s="76"/>
      <c r="ABA215" s="76"/>
      <c r="ABB215" s="76"/>
      <c r="ABC215" s="76"/>
      <c r="ABD215" s="76"/>
      <c r="ABE215" s="76"/>
      <c r="ABF215" s="76"/>
      <c r="ABG215" s="76"/>
      <c r="ABH215" s="76"/>
      <c r="ABI215" s="76"/>
      <c r="ABJ215" s="76"/>
      <c r="ABK215" s="76"/>
      <c r="ABL215" s="76"/>
      <c r="ABM215" s="76"/>
      <c r="ABN215" s="76"/>
      <c r="ABO215" s="76"/>
      <c r="ABP215" s="76"/>
      <c r="ABQ215" s="76"/>
      <c r="ABR215" s="76"/>
      <c r="ABS215" s="76"/>
      <c r="ABT215" s="76"/>
      <c r="ABU215" s="76"/>
      <c r="ABV215" s="76"/>
      <c r="ABW215" s="76"/>
      <c r="ABX215" s="76"/>
      <c r="ABY215" s="76"/>
      <c r="ABZ215" s="76"/>
      <c r="ACA215" s="76"/>
      <c r="ACB215" s="76"/>
      <c r="ACC215" s="76"/>
      <c r="ACD215" s="76"/>
      <c r="ACE215" s="76"/>
      <c r="ACF215" s="76"/>
      <c r="ACG215" s="76"/>
      <c r="ACH215" s="76"/>
      <c r="ACI215" s="76"/>
      <c r="ACJ215" s="76"/>
      <c r="ACK215" s="76"/>
      <c r="ACL215" s="76"/>
      <c r="ACM215" s="76"/>
      <c r="ACN215" s="76"/>
      <c r="ACO215" s="76"/>
      <c r="ACP215" s="76"/>
      <c r="ACQ215" s="76"/>
      <c r="ACR215" s="76"/>
      <c r="ACS215" s="76"/>
      <c r="ACT215" s="76"/>
      <c r="ACU215" s="76"/>
      <c r="ACV215" s="76"/>
      <c r="ACW215" s="76"/>
      <c r="ACX215" s="76"/>
      <c r="ACY215" s="76"/>
      <c r="ACZ215" s="76"/>
      <c r="ADA215" s="76"/>
      <c r="ADB215" s="76"/>
      <c r="ADC215" s="76"/>
      <c r="ADD215" s="76"/>
      <c r="ADE215" s="76"/>
      <c r="ADF215" s="76"/>
      <c r="ADG215" s="76"/>
      <c r="ADH215" s="76"/>
      <c r="ADI215" s="76"/>
      <c r="ADJ215" s="76"/>
      <c r="ADK215" s="76"/>
      <c r="ADL215" s="76"/>
      <c r="ADM215" s="76"/>
      <c r="ADN215" s="76"/>
      <c r="ADO215" s="76"/>
      <c r="ADP215" s="76"/>
      <c r="ADQ215" s="76"/>
      <c r="ADR215" s="76"/>
      <c r="ADS215" s="76"/>
      <c r="ADT215" s="76"/>
      <c r="ADU215" s="76"/>
      <c r="ADV215" s="76"/>
      <c r="ADW215" s="76"/>
      <c r="ADX215" s="76"/>
      <c r="ADY215" s="76"/>
      <c r="ADZ215" s="76"/>
      <c r="AEA215" s="76"/>
      <c r="AEB215" s="76"/>
      <c r="AEC215" s="76"/>
      <c r="AED215" s="76"/>
      <c r="AEE215" s="76"/>
      <c r="AEF215" s="76"/>
      <c r="AEG215" s="76"/>
      <c r="AEH215" s="76"/>
      <c r="AEI215" s="76"/>
      <c r="AEJ215" s="76"/>
      <c r="AEK215" s="76"/>
      <c r="AEL215" s="76"/>
      <c r="AEM215" s="76"/>
      <c r="AEN215" s="76"/>
      <c r="AEO215" s="76"/>
      <c r="AEP215" s="76"/>
      <c r="AEQ215" s="76"/>
      <c r="AER215" s="76"/>
      <c r="AES215" s="76"/>
      <c r="AET215" s="76"/>
      <c r="AEU215" s="76"/>
      <c r="AEV215" s="76"/>
      <c r="AEW215" s="76"/>
      <c r="AEX215" s="76"/>
      <c r="AEY215" s="76"/>
      <c r="AEZ215" s="76"/>
      <c r="AFA215" s="76"/>
      <c r="AFB215" s="76"/>
      <c r="AFC215" s="76"/>
      <c r="AFD215" s="76"/>
      <c r="AFE215" s="76"/>
      <c r="AFF215" s="76"/>
      <c r="AFG215" s="76"/>
      <c r="AFH215" s="76"/>
      <c r="AFI215" s="76"/>
      <c r="AFJ215" s="76"/>
      <c r="AFK215" s="76"/>
      <c r="AFL215" s="76"/>
      <c r="AFM215" s="76"/>
      <c r="AFN215" s="76"/>
      <c r="AFO215" s="76"/>
      <c r="AFP215" s="76"/>
      <c r="AFQ215" s="76"/>
      <c r="AFR215" s="76"/>
      <c r="AFS215" s="76"/>
      <c r="AFT215" s="76"/>
      <c r="AFU215" s="76"/>
      <c r="AFV215" s="76"/>
      <c r="AFW215" s="76"/>
      <c r="AFX215" s="76"/>
      <c r="AFY215" s="76"/>
      <c r="AFZ215" s="76"/>
      <c r="AGA215" s="76"/>
      <c r="AGB215" s="76"/>
      <c r="AGC215" s="76"/>
      <c r="AGD215" s="76"/>
      <c r="AGE215" s="76"/>
      <c r="AGF215" s="76"/>
      <c r="AGG215" s="76"/>
      <c r="AGH215" s="76"/>
      <c r="AGI215" s="76"/>
      <c r="AGJ215" s="76"/>
      <c r="AGK215" s="76"/>
      <c r="AGL215" s="76"/>
      <c r="AGM215" s="76"/>
      <c r="AGN215" s="76"/>
      <c r="AGO215" s="76"/>
      <c r="AGP215" s="76"/>
      <c r="AGQ215" s="76"/>
      <c r="AGR215" s="76"/>
      <c r="AGS215" s="76"/>
      <c r="AGT215" s="76"/>
      <c r="AGU215" s="76"/>
      <c r="AGV215" s="76"/>
      <c r="AGW215" s="76"/>
      <c r="AGX215" s="76"/>
      <c r="AGY215" s="76"/>
      <c r="AGZ215" s="76"/>
      <c r="AHA215" s="76"/>
      <c r="AHB215" s="76"/>
      <c r="AHC215" s="76"/>
      <c r="AHD215" s="76"/>
      <c r="AHE215" s="76"/>
      <c r="AHF215" s="76"/>
      <c r="AHG215" s="76"/>
      <c r="AHH215" s="76"/>
      <c r="AHI215" s="76"/>
      <c r="AHJ215" s="76"/>
      <c r="AHK215" s="76"/>
      <c r="AHL215" s="76"/>
      <c r="AHM215" s="76"/>
      <c r="AHN215" s="76"/>
      <c r="AHO215" s="76"/>
      <c r="AHP215" s="76"/>
      <c r="AHQ215" s="76"/>
      <c r="AHR215" s="76"/>
      <c r="AHS215" s="76"/>
      <c r="AHT215" s="76"/>
      <c r="AHU215" s="76"/>
      <c r="AHV215" s="76"/>
      <c r="AHW215" s="76"/>
      <c r="AHX215" s="76"/>
      <c r="AHY215" s="76"/>
      <c r="AHZ215" s="76"/>
      <c r="AIA215" s="76"/>
      <c r="AIB215" s="76"/>
      <c r="AIC215" s="76"/>
      <c r="AID215" s="76"/>
      <c r="AIE215" s="76"/>
      <c r="AIF215" s="76"/>
      <c r="AIG215" s="76"/>
      <c r="AIH215" s="76"/>
      <c r="AII215" s="76"/>
      <c r="AIJ215" s="76"/>
      <c r="AIK215" s="76"/>
      <c r="AIL215" s="76"/>
      <c r="AIM215" s="76"/>
      <c r="AIN215" s="76"/>
      <c r="AIO215" s="76"/>
      <c r="AIP215" s="76"/>
      <c r="AIQ215" s="76"/>
      <c r="AIR215" s="76"/>
      <c r="AIS215" s="76"/>
      <c r="AIT215" s="76"/>
      <c r="AIU215" s="76"/>
      <c r="AIV215" s="76"/>
      <c r="AIW215" s="76"/>
      <c r="AIX215" s="76"/>
      <c r="AIY215" s="76"/>
      <c r="AIZ215" s="76"/>
      <c r="AJA215" s="76"/>
      <c r="AJB215" s="76"/>
      <c r="AJC215" s="76"/>
      <c r="AJD215" s="76"/>
      <c r="AJE215" s="76"/>
      <c r="AJF215" s="76"/>
      <c r="AJG215" s="76"/>
      <c r="AJH215" s="76"/>
      <c r="AJI215" s="76"/>
      <c r="AJJ215" s="76"/>
      <c r="AJK215" s="76"/>
      <c r="AJL215" s="76"/>
      <c r="AJM215" s="76"/>
      <c r="AJN215" s="76"/>
      <c r="AJO215" s="76"/>
      <c r="AJP215" s="76"/>
      <c r="AJQ215" s="76"/>
      <c r="AJR215" s="76"/>
      <c r="AJS215" s="76"/>
      <c r="AJT215" s="76"/>
      <c r="AJU215" s="76"/>
      <c r="AJV215" s="76"/>
      <c r="AJW215" s="76"/>
      <c r="AJX215" s="76"/>
      <c r="AJY215" s="76"/>
      <c r="AJZ215" s="76"/>
      <c r="AKA215" s="76"/>
      <c r="AKB215" s="76"/>
      <c r="AKC215" s="76"/>
      <c r="AKD215" s="76"/>
      <c r="AKE215" s="76"/>
      <c r="AKF215" s="76"/>
      <c r="AKG215" s="76"/>
      <c r="AKH215" s="76"/>
      <c r="AKI215" s="76"/>
      <c r="AKJ215" s="76"/>
      <c r="AKK215" s="76"/>
      <c r="AKL215" s="76"/>
      <c r="AKM215" s="76"/>
      <c r="AKN215" s="76"/>
      <c r="AKO215" s="76"/>
      <c r="AKP215" s="76"/>
      <c r="AKQ215" s="76"/>
      <c r="AKR215" s="76"/>
      <c r="AKS215" s="76"/>
      <c r="AKT215" s="76"/>
      <c r="AKU215" s="76"/>
      <c r="AKV215" s="76"/>
      <c r="AKW215" s="76"/>
      <c r="AKX215" s="76"/>
      <c r="AKY215" s="76"/>
      <c r="AKZ215" s="76"/>
      <c r="ALA215" s="76"/>
      <c r="ALB215" s="76"/>
      <c r="ALC215" s="76"/>
      <c r="ALD215" s="76"/>
      <c r="ALE215" s="76"/>
      <c r="ALF215" s="76"/>
      <c r="ALG215" s="76"/>
      <c r="ALH215" s="76"/>
      <c r="ALI215" s="76"/>
      <c r="ALJ215" s="76"/>
      <c r="ALK215" s="76"/>
      <c r="ALL215" s="76"/>
      <c r="ALM215" s="76"/>
      <c r="ALN215" s="76"/>
      <c r="ALO215" s="76"/>
      <c r="ALP215" s="76"/>
      <c r="ALQ215" s="76"/>
      <c r="ALR215" s="76"/>
      <c r="ALS215" s="76"/>
      <c r="ALT215" s="76"/>
      <c r="ALU215" s="76"/>
      <c r="ALV215" s="76"/>
      <c r="ALW215" s="76"/>
      <c r="ALX215" s="76"/>
      <c r="ALY215" s="76"/>
      <c r="ALZ215" s="76"/>
      <c r="AMA215" s="76"/>
      <c r="AMB215" s="76"/>
      <c r="AMC215" s="76"/>
      <c r="AMD215" s="76"/>
      <c r="AME215" s="76"/>
    </row>
    <row r="216" spans="1:1019" s="77" customFormat="1">
      <c r="A216" s="49" t="s">
        <v>247</v>
      </c>
      <c r="B216" s="49"/>
      <c r="C216" s="49"/>
      <c r="D216" s="50" t="s">
        <v>80</v>
      </c>
      <c r="E216" s="49"/>
      <c r="F216" s="62"/>
      <c r="G216" s="51"/>
      <c r="H216" s="51"/>
      <c r="I216" s="51"/>
      <c r="J216" s="51">
        <f>SUM(J217:J223)</f>
        <v>179100.74</v>
      </c>
      <c r="K216" s="76"/>
      <c r="L216" s="76"/>
      <c r="M216" s="76"/>
      <c r="N216" s="76"/>
      <c r="O216" s="76"/>
      <c r="P216" s="76"/>
      <c r="Q216" s="76"/>
      <c r="R216" s="76"/>
      <c r="S216" s="76"/>
      <c r="T216" s="76"/>
      <c r="U216" s="76"/>
      <c r="V216" s="76"/>
      <c r="W216" s="76"/>
      <c r="X216" s="76"/>
      <c r="Y216" s="76"/>
      <c r="Z216" s="76"/>
      <c r="AA216" s="76"/>
      <c r="AB216" s="76"/>
      <c r="AC216" s="76"/>
      <c r="AD216" s="76"/>
      <c r="AE216" s="76"/>
      <c r="AF216" s="76"/>
      <c r="AG216" s="76"/>
      <c r="AH216" s="76"/>
      <c r="AI216" s="76"/>
      <c r="AJ216" s="76"/>
      <c r="AK216" s="76"/>
      <c r="AL216" s="76"/>
      <c r="AM216" s="76"/>
      <c r="AN216" s="76"/>
      <c r="AO216" s="76"/>
      <c r="AP216" s="76"/>
      <c r="AQ216" s="76"/>
      <c r="AR216" s="76"/>
      <c r="AS216" s="76"/>
      <c r="AT216" s="76"/>
      <c r="AU216" s="76"/>
      <c r="AV216" s="76"/>
      <c r="AW216" s="76"/>
      <c r="AX216" s="76"/>
      <c r="AY216" s="76"/>
      <c r="AZ216" s="76"/>
      <c r="BA216" s="76"/>
      <c r="BB216" s="76"/>
      <c r="BC216" s="76"/>
      <c r="BD216" s="76"/>
      <c r="BE216" s="76"/>
      <c r="BF216" s="76"/>
      <c r="BG216" s="76"/>
      <c r="BH216" s="76"/>
      <c r="BI216" s="76"/>
      <c r="BJ216" s="76"/>
      <c r="BK216" s="76"/>
      <c r="BL216" s="76"/>
      <c r="BM216" s="76"/>
      <c r="BN216" s="76"/>
      <c r="BO216" s="76"/>
      <c r="BP216" s="76"/>
      <c r="BQ216" s="76"/>
      <c r="BR216" s="76"/>
      <c r="BS216" s="76"/>
      <c r="BT216" s="76"/>
      <c r="BU216" s="76"/>
      <c r="BV216" s="76"/>
      <c r="BW216" s="76"/>
      <c r="BX216" s="76"/>
      <c r="BY216" s="76"/>
      <c r="BZ216" s="76"/>
      <c r="CA216" s="76"/>
      <c r="CB216" s="76"/>
      <c r="CC216" s="76"/>
      <c r="CD216" s="76"/>
      <c r="CE216" s="76"/>
      <c r="CF216" s="76"/>
      <c r="CG216" s="76"/>
      <c r="CH216" s="76"/>
      <c r="CI216" s="76"/>
      <c r="CJ216" s="76"/>
      <c r="CK216" s="76"/>
      <c r="CL216" s="76"/>
      <c r="CM216" s="76"/>
      <c r="CN216" s="76"/>
      <c r="CO216" s="76"/>
      <c r="CP216" s="76"/>
      <c r="CQ216" s="76"/>
      <c r="CR216" s="76"/>
      <c r="CS216" s="76"/>
      <c r="CT216" s="76"/>
      <c r="CU216" s="76"/>
      <c r="CV216" s="76"/>
      <c r="CW216" s="76"/>
      <c r="CX216" s="76"/>
      <c r="CY216" s="76"/>
      <c r="CZ216" s="76"/>
      <c r="DA216" s="76"/>
      <c r="DB216" s="76"/>
      <c r="DC216" s="76"/>
      <c r="DD216" s="76"/>
      <c r="DE216" s="76"/>
      <c r="DF216" s="76"/>
      <c r="DG216" s="76"/>
      <c r="DH216" s="76"/>
      <c r="DI216" s="76"/>
      <c r="DJ216" s="76"/>
      <c r="DK216" s="76"/>
      <c r="DL216" s="76"/>
      <c r="DM216" s="76"/>
      <c r="DN216" s="76"/>
      <c r="DO216" s="76"/>
      <c r="DP216" s="76"/>
      <c r="DQ216" s="76"/>
      <c r="DR216" s="76"/>
      <c r="DS216" s="76"/>
      <c r="DT216" s="76"/>
      <c r="DU216" s="76"/>
      <c r="DV216" s="76"/>
      <c r="DW216" s="76"/>
      <c r="DX216" s="76"/>
      <c r="DY216" s="76"/>
      <c r="DZ216" s="76"/>
      <c r="EA216" s="76"/>
      <c r="EB216" s="76"/>
      <c r="EC216" s="76"/>
      <c r="ED216" s="76"/>
      <c r="EE216" s="76"/>
      <c r="EF216" s="76"/>
      <c r="EG216" s="76"/>
      <c r="EH216" s="76"/>
      <c r="EI216" s="76"/>
      <c r="EJ216" s="76"/>
      <c r="EK216" s="76"/>
      <c r="EL216" s="76"/>
      <c r="EM216" s="76"/>
      <c r="EN216" s="76"/>
      <c r="EO216" s="76"/>
      <c r="EP216" s="76"/>
      <c r="EQ216" s="76"/>
      <c r="ER216" s="76"/>
      <c r="ES216" s="76"/>
      <c r="ET216" s="76"/>
      <c r="EU216" s="76"/>
      <c r="EV216" s="76"/>
      <c r="EW216" s="76"/>
      <c r="EX216" s="76"/>
      <c r="EY216" s="76"/>
      <c r="EZ216" s="76"/>
      <c r="FA216" s="76"/>
      <c r="FB216" s="76"/>
      <c r="FC216" s="76"/>
      <c r="FD216" s="76"/>
      <c r="FE216" s="76"/>
      <c r="FF216" s="76"/>
      <c r="FG216" s="76"/>
      <c r="FH216" s="76"/>
      <c r="FI216" s="76"/>
      <c r="FJ216" s="76"/>
      <c r="FK216" s="76"/>
      <c r="FL216" s="76"/>
      <c r="FM216" s="76"/>
      <c r="FN216" s="76"/>
      <c r="FO216" s="76"/>
      <c r="FP216" s="76"/>
      <c r="FQ216" s="76"/>
      <c r="FR216" s="76"/>
      <c r="FS216" s="76"/>
      <c r="FT216" s="76"/>
      <c r="FU216" s="76"/>
      <c r="FV216" s="76"/>
      <c r="FW216" s="76"/>
      <c r="FX216" s="76"/>
      <c r="FY216" s="76"/>
      <c r="FZ216" s="76"/>
      <c r="GA216" s="76"/>
      <c r="GB216" s="76"/>
      <c r="GC216" s="76"/>
      <c r="GD216" s="76"/>
      <c r="GE216" s="76"/>
      <c r="GF216" s="76"/>
      <c r="GG216" s="76"/>
      <c r="GH216" s="76"/>
      <c r="GI216" s="76"/>
      <c r="GJ216" s="76"/>
      <c r="GK216" s="76"/>
      <c r="GL216" s="76"/>
      <c r="GM216" s="76"/>
      <c r="GN216" s="76"/>
      <c r="GO216" s="76"/>
      <c r="GP216" s="76"/>
      <c r="GQ216" s="76"/>
      <c r="GR216" s="76"/>
      <c r="GS216" s="76"/>
      <c r="GT216" s="76"/>
      <c r="GU216" s="76"/>
      <c r="GV216" s="76"/>
      <c r="GW216" s="76"/>
      <c r="GX216" s="76"/>
      <c r="GY216" s="76"/>
      <c r="GZ216" s="76"/>
      <c r="HA216" s="76"/>
      <c r="HB216" s="76"/>
      <c r="HC216" s="76"/>
      <c r="HD216" s="76"/>
      <c r="HE216" s="76"/>
      <c r="HF216" s="76"/>
      <c r="HG216" s="76"/>
      <c r="HH216" s="76"/>
      <c r="HI216" s="76"/>
      <c r="HJ216" s="76"/>
      <c r="HK216" s="76"/>
      <c r="HL216" s="76"/>
      <c r="HM216" s="76"/>
      <c r="HN216" s="76"/>
      <c r="HO216" s="76"/>
      <c r="HP216" s="76"/>
      <c r="HQ216" s="76"/>
      <c r="HR216" s="76"/>
      <c r="HS216" s="76"/>
      <c r="HT216" s="76"/>
      <c r="HU216" s="76"/>
      <c r="HV216" s="76"/>
      <c r="HW216" s="76"/>
      <c r="HX216" s="76"/>
      <c r="HY216" s="76"/>
      <c r="HZ216" s="76"/>
      <c r="IA216" s="76"/>
      <c r="IB216" s="76"/>
      <c r="IC216" s="76"/>
      <c r="ID216" s="76"/>
      <c r="IE216" s="76"/>
      <c r="IF216" s="76"/>
      <c r="IG216" s="76"/>
      <c r="IH216" s="76"/>
      <c r="II216" s="76"/>
      <c r="IJ216" s="76"/>
      <c r="IK216" s="76"/>
      <c r="IL216" s="76"/>
      <c r="IM216" s="76"/>
      <c r="IN216" s="76"/>
      <c r="IO216" s="76"/>
      <c r="IP216" s="76"/>
      <c r="IQ216" s="76"/>
      <c r="IR216" s="76"/>
      <c r="IS216" s="76"/>
      <c r="IT216" s="76"/>
      <c r="IU216" s="76"/>
      <c r="IV216" s="76"/>
      <c r="IW216" s="76"/>
      <c r="IX216" s="76"/>
      <c r="IY216" s="76"/>
      <c r="IZ216" s="76"/>
      <c r="JA216" s="76"/>
      <c r="JB216" s="76"/>
      <c r="JC216" s="76"/>
      <c r="JD216" s="76"/>
      <c r="JE216" s="76"/>
      <c r="JF216" s="76"/>
      <c r="JG216" s="76"/>
      <c r="JH216" s="76"/>
      <c r="JI216" s="76"/>
      <c r="JJ216" s="76"/>
      <c r="JK216" s="76"/>
      <c r="JL216" s="76"/>
      <c r="JM216" s="76"/>
      <c r="JN216" s="76"/>
      <c r="JO216" s="76"/>
      <c r="JP216" s="76"/>
      <c r="JQ216" s="76"/>
      <c r="JR216" s="76"/>
      <c r="JS216" s="76"/>
      <c r="JT216" s="76"/>
      <c r="JU216" s="76"/>
      <c r="JV216" s="76"/>
      <c r="JW216" s="76"/>
      <c r="JX216" s="76"/>
      <c r="JY216" s="76"/>
      <c r="JZ216" s="76"/>
      <c r="KA216" s="76"/>
      <c r="KB216" s="76"/>
      <c r="KC216" s="76"/>
      <c r="KD216" s="76"/>
      <c r="KE216" s="76"/>
      <c r="KF216" s="76"/>
      <c r="KG216" s="76"/>
      <c r="KH216" s="76"/>
      <c r="KI216" s="76"/>
      <c r="KJ216" s="76"/>
      <c r="KK216" s="76"/>
      <c r="KL216" s="76"/>
      <c r="KM216" s="76"/>
      <c r="KN216" s="76"/>
      <c r="KO216" s="76"/>
      <c r="KP216" s="76"/>
      <c r="KQ216" s="76"/>
      <c r="KR216" s="76"/>
      <c r="KS216" s="76"/>
      <c r="KT216" s="76"/>
      <c r="KU216" s="76"/>
      <c r="KV216" s="76"/>
      <c r="KW216" s="76"/>
      <c r="KX216" s="76"/>
      <c r="KY216" s="76"/>
      <c r="KZ216" s="76"/>
      <c r="LA216" s="76"/>
      <c r="LB216" s="76"/>
      <c r="LC216" s="76"/>
      <c r="LD216" s="76"/>
      <c r="LE216" s="76"/>
      <c r="LF216" s="76"/>
      <c r="LG216" s="76"/>
      <c r="LH216" s="76"/>
      <c r="LI216" s="76"/>
      <c r="LJ216" s="76"/>
      <c r="LK216" s="76"/>
      <c r="LL216" s="76"/>
      <c r="LM216" s="76"/>
      <c r="LN216" s="76"/>
      <c r="LO216" s="76"/>
      <c r="LP216" s="76"/>
      <c r="LQ216" s="76"/>
      <c r="LR216" s="76"/>
      <c r="LS216" s="76"/>
      <c r="LT216" s="76"/>
      <c r="LU216" s="76"/>
      <c r="LV216" s="76"/>
      <c r="LW216" s="76"/>
      <c r="LX216" s="76"/>
      <c r="LY216" s="76"/>
      <c r="LZ216" s="76"/>
      <c r="MA216" s="76"/>
      <c r="MB216" s="76"/>
      <c r="MC216" s="76"/>
      <c r="MD216" s="76"/>
      <c r="ME216" s="76"/>
      <c r="MF216" s="76"/>
      <c r="MG216" s="76"/>
      <c r="MH216" s="76"/>
      <c r="MI216" s="76"/>
      <c r="MJ216" s="76"/>
      <c r="MK216" s="76"/>
      <c r="ML216" s="76"/>
      <c r="MM216" s="76"/>
      <c r="MN216" s="76"/>
      <c r="MO216" s="76"/>
      <c r="MP216" s="76"/>
      <c r="MQ216" s="76"/>
      <c r="MR216" s="76"/>
      <c r="MS216" s="76"/>
      <c r="MT216" s="76"/>
      <c r="MU216" s="76"/>
      <c r="MV216" s="76"/>
      <c r="MW216" s="76"/>
      <c r="MX216" s="76"/>
      <c r="MY216" s="76"/>
      <c r="MZ216" s="76"/>
      <c r="NA216" s="76"/>
      <c r="NB216" s="76"/>
      <c r="NC216" s="76"/>
      <c r="ND216" s="76"/>
      <c r="NE216" s="76"/>
      <c r="NF216" s="76"/>
      <c r="NG216" s="76"/>
      <c r="NH216" s="76"/>
      <c r="NI216" s="76"/>
      <c r="NJ216" s="76"/>
      <c r="NK216" s="76"/>
      <c r="NL216" s="76"/>
      <c r="NM216" s="76"/>
      <c r="NN216" s="76"/>
      <c r="NO216" s="76"/>
      <c r="NP216" s="76"/>
      <c r="NQ216" s="76"/>
      <c r="NR216" s="76"/>
      <c r="NS216" s="76"/>
      <c r="NT216" s="76"/>
      <c r="NU216" s="76"/>
      <c r="NV216" s="76"/>
      <c r="NW216" s="76"/>
      <c r="NX216" s="76"/>
      <c r="NY216" s="76"/>
      <c r="NZ216" s="76"/>
      <c r="OA216" s="76"/>
      <c r="OB216" s="76"/>
      <c r="OC216" s="76"/>
      <c r="OD216" s="76"/>
      <c r="OE216" s="76"/>
      <c r="OF216" s="76"/>
      <c r="OG216" s="76"/>
      <c r="OH216" s="76"/>
      <c r="OI216" s="76"/>
      <c r="OJ216" s="76"/>
      <c r="OK216" s="76"/>
      <c r="OL216" s="76"/>
      <c r="OM216" s="76"/>
      <c r="ON216" s="76"/>
      <c r="OO216" s="76"/>
      <c r="OP216" s="76"/>
      <c r="OQ216" s="76"/>
      <c r="OR216" s="76"/>
      <c r="OS216" s="76"/>
      <c r="OT216" s="76"/>
      <c r="OU216" s="76"/>
      <c r="OV216" s="76"/>
      <c r="OW216" s="76"/>
      <c r="OX216" s="76"/>
      <c r="OY216" s="76"/>
      <c r="OZ216" s="76"/>
      <c r="PA216" s="76"/>
      <c r="PB216" s="76"/>
      <c r="PC216" s="76"/>
      <c r="PD216" s="76"/>
      <c r="PE216" s="76"/>
      <c r="PF216" s="76"/>
      <c r="PG216" s="76"/>
      <c r="PH216" s="76"/>
      <c r="PI216" s="76"/>
      <c r="PJ216" s="76"/>
      <c r="PK216" s="76"/>
      <c r="PL216" s="76"/>
      <c r="PM216" s="76"/>
      <c r="PN216" s="76"/>
      <c r="PO216" s="76"/>
      <c r="PP216" s="76"/>
      <c r="PQ216" s="76"/>
      <c r="PR216" s="76"/>
      <c r="PS216" s="76"/>
      <c r="PT216" s="76"/>
      <c r="PU216" s="76"/>
      <c r="PV216" s="76"/>
      <c r="PW216" s="76"/>
      <c r="PX216" s="76"/>
      <c r="PY216" s="76"/>
      <c r="PZ216" s="76"/>
      <c r="QA216" s="76"/>
      <c r="QB216" s="76"/>
      <c r="QC216" s="76"/>
      <c r="QD216" s="76"/>
      <c r="QE216" s="76"/>
      <c r="QF216" s="76"/>
      <c r="QG216" s="76"/>
      <c r="QH216" s="76"/>
      <c r="QI216" s="76"/>
      <c r="QJ216" s="76"/>
      <c r="QK216" s="76"/>
      <c r="QL216" s="76"/>
      <c r="QM216" s="76"/>
      <c r="QN216" s="76"/>
      <c r="QO216" s="76"/>
      <c r="QP216" s="76"/>
      <c r="QQ216" s="76"/>
      <c r="QR216" s="76"/>
      <c r="QS216" s="76"/>
      <c r="QT216" s="76"/>
      <c r="QU216" s="76"/>
      <c r="QV216" s="76"/>
      <c r="QW216" s="76"/>
      <c r="QX216" s="76"/>
      <c r="QY216" s="76"/>
      <c r="QZ216" s="76"/>
      <c r="RA216" s="76"/>
      <c r="RB216" s="76"/>
      <c r="RC216" s="76"/>
      <c r="RD216" s="76"/>
      <c r="RE216" s="76"/>
      <c r="RF216" s="76"/>
      <c r="RG216" s="76"/>
      <c r="RH216" s="76"/>
      <c r="RI216" s="76"/>
      <c r="RJ216" s="76"/>
      <c r="RK216" s="76"/>
      <c r="RL216" s="76"/>
      <c r="RM216" s="76"/>
      <c r="RN216" s="76"/>
      <c r="RO216" s="76"/>
      <c r="RP216" s="76"/>
      <c r="RQ216" s="76"/>
      <c r="RR216" s="76"/>
      <c r="RS216" s="76"/>
      <c r="RT216" s="76"/>
      <c r="RU216" s="76"/>
      <c r="RV216" s="76"/>
      <c r="RW216" s="76"/>
      <c r="RX216" s="76"/>
      <c r="RY216" s="76"/>
      <c r="RZ216" s="76"/>
      <c r="SA216" s="76"/>
      <c r="SB216" s="76"/>
      <c r="SC216" s="76"/>
      <c r="SD216" s="76"/>
      <c r="SE216" s="76"/>
      <c r="SF216" s="76"/>
      <c r="SG216" s="76"/>
      <c r="SH216" s="76"/>
      <c r="SI216" s="76"/>
      <c r="SJ216" s="76"/>
      <c r="SK216" s="76"/>
      <c r="SL216" s="76"/>
      <c r="SM216" s="76"/>
      <c r="SN216" s="76"/>
      <c r="SO216" s="76"/>
      <c r="SP216" s="76"/>
      <c r="SQ216" s="76"/>
      <c r="SR216" s="76"/>
      <c r="SS216" s="76"/>
      <c r="ST216" s="76"/>
      <c r="SU216" s="76"/>
      <c r="SV216" s="76"/>
      <c r="SW216" s="76"/>
      <c r="SX216" s="76"/>
      <c r="SY216" s="76"/>
      <c r="SZ216" s="76"/>
      <c r="TA216" s="76"/>
      <c r="TB216" s="76"/>
      <c r="TC216" s="76"/>
      <c r="TD216" s="76"/>
      <c r="TE216" s="76"/>
      <c r="TF216" s="76"/>
      <c r="TG216" s="76"/>
      <c r="TH216" s="76"/>
      <c r="TI216" s="76"/>
      <c r="TJ216" s="76"/>
      <c r="TK216" s="76"/>
      <c r="TL216" s="76"/>
      <c r="TM216" s="76"/>
      <c r="TN216" s="76"/>
      <c r="TO216" s="76"/>
      <c r="TP216" s="76"/>
      <c r="TQ216" s="76"/>
      <c r="TR216" s="76"/>
      <c r="TS216" s="76"/>
      <c r="TT216" s="76"/>
      <c r="TU216" s="76"/>
      <c r="TV216" s="76"/>
      <c r="TW216" s="76"/>
      <c r="TX216" s="76"/>
      <c r="TY216" s="76"/>
      <c r="TZ216" s="76"/>
      <c r="UA216" s="76"/>
      <c r="UB216" s="76"/>
      <c r="UC216" s="76"/>
      <c r="UD216" s="76"/>
      <c r="UE216" s="76"/>
      <c r="UF216" s="76"/>
      <c r="UG216" s="76"/>
      <c r="UH216" s="76"/>
      <c r="UI216" s="76"/>
      <c r="UJ216" s="76"/>
      <c r="UK216" s="76"/>
      <c r="UL216" s="76"/>
      <c r="UM216" s="76"/>
      <c r="UN216" s="76"/>
      <c r="UO216" s="76"/>
      <c r="UP216" s="76"/>
      <c r="UQ216" s="76"/>
      <c r="UR216" s="76"/>
      <c r="US216" s="76"/>
      <c r="UT216" s="76"/>
      <c r="UU216" s="76"/>
      <c r="UV216" s="76"/>
      <c r="UW216" s="76"/>
      <c r="UX216" s="76"/>
      <c r="UY216" s="76"/>
      <c r="UZ216" s="76"/>
      <c r="VA216" s="76"/>
      <c r="VB216" s="76"/>
      <c r="VC216" s="76"/>
      <c r="VD216" s="76"/>
      <c r="VE216" s="76"/>
      <c r="VF216" s="76"/>
      <c r="VG216" s="76"/>
      <c r="VH216" s="76"/>
      <c r="VI216" s="76"/>
      <c r="VJ216" s="76"/>
      <c r="VK216" s="76"/>
      <c r="VL216" s="76"/>
      <c r="VM216" s="76"/>
      <c r="VN216" s="76"/>
      <c r="VO216" s="76"/>
      <c r="VP216" s="76"/>
      <c r="VQ216" s="76"/>
      <c r="VR216" s="76"/>
      <c r="VS216" s="76"/>
      <c r="VT216" s="76"/>
      <c r="VU216" s="76"/>
      <c r="VV216" s="76"/>
      <c r="VW216" s="76"/>
      <c r="VX216" s="76"/>
      <c r="VY216" s="76"/>
      <c r="VZ216" s="76"/>
      <c r="WA216" s="76"/>
      <c r="WB216" s="76"/>
      <c r="WC216" s="76"/>
      <c r="WD216" s="76"/>
      <c r="WE216" s="76"/>
      <c r="WF216" s="76"/>
      <c r="WG216" s="76"/>
      <c r="WH216" s="76"/>
      <c r="WI216" s="76"/>
      <c r="WJ216" s="76"/>
      <c r="WK216" s="76"/>
      <c r="WL216" s="76"/>
      <c r="WM216" s="76"/>
      <c r="WN216" s="76"/>
      <c r="WO216" s="76"/>
      <c r="WP216" s="76"/>
      <c r="WQ216" s="76"/>
      <c r="WR216" s="76"/>
      <c r="WS216" s="76"/>
      <c r="WT216" s="76"/>
      <c r="WU216" s="76"/>
      <c r="WV216" s="76"/>
      <c r="WW216" s="76"/>
      <c r="WX216" s="76"/>
      <c r="WY216" s="76"/>
      <c r="WZ216" s="76"/>
      <c r="XA216" s="76"/>
      <c r="XB216" s="76"/>
      <c r="XC216" s="76"/>
      <c r="XD216" s="76"/>
      <c r="XE216" s="76"/>
      <c r="XF216" s="76"/>
      <c r="XG216" s="76"/>
      <c r="XH216" s="76"/>
      <c r="XI216" s="76"/>
      <c r="XJ216" s="76"/>
      <c r="XK216" s="76"/>
      <c r="XL216" s="76"/>
      <c r="XM216" s="76"/>
      <c r="XN216" s="76"/>
      <c r="XO216" s="76"/>
      <c r="XP216" s="76"/>
      <c r="XQ216" s="76"/>
      <c r="XR216" s="76"/>
      <c r="XS216" s="76"/>
      <c r="XT216" s="76"/>
      <c r="XU216" s="76"/>
      <c r="XV216" s="76"/>
      <c r="XW216" s="76"/>
      <c r="XX216" s="76"/>
      <c r="XY216" s="76"/>
      <c r="XZ216" s="76"/>
      <c r="YA216" s="76"/>
      <c r="YB216" s="76"/>
      <c r="YC216" s="76"/>
      <c r="YD216" s="76"/>
      <c r="YE216" s="76"/>
      <c r="YF216" s="76"/>
      <c r="YG216" s="76"/>
      <c r="YH216" s="76"/>
      <c r="YI216" s="76"/>
      <c r="YJ216" s="76"/>
      <c r="YK216" s="76"/>
      <c r="YL216" s="76"/>
      <c r="YM216" s="76"/>
      <c r="YN216" s="76"/>
      <c r="YO216" s="76"/>
      <c r="YP216" s="76"/>
      <c r="YQ216" s="76"/>
      <c r="YR216" s="76"/>
      <c r="YS216" s="76"/>
      <c r="YT216" s="76"/>
      <c r="YU216" s="76"/>
      <c r="YV216" s="76"/>
      <c r="YW216" s="76"/>
      <c r="YX216" s="76"/>
      <c r="YY216" s="76"/>
      <c r="YZ216" s="76"/>
      <c r="ZA216" s="76"/>
      <c r="ZB216" s="76"/>
      <c r="ZC216" s="76"/>
      <c r="ZD216" s="76"/>
      <c r="ZE216" s="76"/>
      <c r="ZF216" s="76"/>
      <c r="ZG216" s="76"/>
      <c r="ZH216" s="76"/>
      <c r="ZI216" s="76"/>
      <c r="ZJ216" s="76"/>
      <c r="ZK216" s="76"/>
      <c r="ZL216" s="76"/>
      <c r="ZM216" s="76"/>
      <c r="ZN216" s="76"/>
      <c r="ZO216" s="76"/>
      <c r="ZP216" s="76"/>
      <c r="ZQ216" s="76"/>
      <c r="ZR216" s="76"/>
      <c r="ZS216" s="76"/>
      <c r="ZT216" s="76"/>
      <c r="ZU216" s="76"/>
      <c r="ZV216" s="76"/>
      <c r="ZW216" s="76"/>
      <c r="ZX216" s="76"/>
      <c r="ZY216" s="76"/>
      <c r="ZZ216" s="76"/>
      <c r="AAA216" s="76"/>
      <c r="AAB216" s="76"/>
      <c r="AAC216" s="76"/>
      <c r="AAD216" s="76"/>
      <c r="AAE216" s="76"/>
      <c r="AAF216" s="76"/>
      <c r="AAG216" s="76"/>
      <c r="AAH216" s="76"/>
      <c r="AAI216" s="76"/>
      <c r="AAJ216" s="76"/>
      <c r="AAK216" s="76"/>
      <c r="AAL216" s="76"/>
      <c r="AAM216" s="76"/>
      <c r="AAN216" s="76"/>
      <c r="AAO216" s="76"/>
      <c r="AAP216" s="76"/>
      <c r="AAQ216" s="76"/>
      <c r="AAR216" s="76"/>
      <c r="AAS216" s="76"/>
      <c r="AAT216" s="76"/>
      <c r="AAU216" s="76"/>
      <c r="AAV216" s="76"/>
      <c r="AAW216" s="76"/>
      <c r="AAX216" s="76"/>
      <c r="AAY216" s="76"/>
      <c r="AAZ216" s="76"/>
      <c r="ABA216" s="76"/>
      <c r="ABB216" s="76"/>
      <c r="ABC216" s="76"/>
      <c r="ABD216" s="76"/>
      <c r="ABE216" s="76"/>
      <c r="ABF216" s="76"/>
      <c r="ABG216" s="76"/>
      <c r="ABH216" s="76"/>
      <c r="ABI216" s="76"/>
      <c r="ABJ216" s="76"/>
      <c r="ABK216" s="76"/>
      <c r="ABL216" s="76"/>
      <c r="ABM216" s="76"/>
      <c r="ABN216" s="76"/>
      <c r="ABO216" s="76"/>
      <c r="ABP216" s="76"/>
      <c r="ABQ216" s="76"/>
      <c r="ABR216" s="76"/>
      <c r="ABS216" s="76"/>
      <c r="ABT216" s="76"/>
      <c r="ABU216" s="76"/>
      <c r="ABV216" s="76"/>
      <c r="ABW216" s="76"/>
      <c r="ABX216" s="76"/>
      <c r="ABY216" s="76"/>
      <c r="ABZ216" s="76"/>
      <c r="ACA216" s="76"/>
      <c r="ACB216" s="76"/>
      <c r="ACC216" s="76"/>
      <c r="ACD216" s="76"/>
      <c r="ACE216" s="76"/>
      <c r="ACF216" s="76"/>
      <c r="ACG216" s="76"/>
      <c r="ACH216" s="76"/>
      <c r="ACI216" s="76"/>
      <c r="ACJ216" s="76"/>
      <c r="ACK216" s="76"/>
      <c r="ACL216" s="76"/>
      <c r="ACM216" s="76"/>
      <c r="ACN216" s="76"/>
      <c r="ACO216" s="76"/>
      <c r="ACP216" s="76"/>
      <c r="ACQ216" s="76"/>
      <c r="ACR216" s="76"/>
      <c r="ACS216" s="76"/>
      <c r="ACT216" s="76"/>
      <c r="ACU216" s="76"/>
      <c r="ACV216" s="76"/>
      <c r="ACW216" s="76"/>
      <c r="ACX216" s="76"/>
      <c r="ACY216" s="76"/>
      <c r="ACZ216" s="76"/>
      <c r="ADA216" s="76"/>
      <c r="ADB216" s="76"/>
      <c r="ADC216" s="76"/>
      <c r="ADD216" s="76"/>
      <c r="ADE216" s="76"/>
      <c r="ADF216" s="76"/>
      <c r="ADG216" s="76"/>
      <c r="ADH216" s="76"/>
      <c r="ADI216" s="76"/>
      <c r="ADJ216" s="76"/>
      <c r="ADK216" s="76"/>
      <c r="ADL216" s="76"/>
      <c r="ADM216" s="76"/>
      <c r="ADN216" s="76"/>
      <c r="ADO216" s="76"/>
      <c r="ADP216" s="76"/>
      <c r="ADQ216" s="76"/>
      <c r="ADR216" s="76"/>
      <c r="ADS216" s="76"/>
      <c r="ADT216" s="76"/>
      <c r="ADU216" s="76"/>
      <c r="ADV216" s="76"/>
      <c r="ADW216" s="76"/>
      <c r="ADX216" s="76"/>
      <c r="ADY216" s="76"/>
      <c r="ADZ216" s="76"/>
      <c r="AEA216" s="76"/>
      <c r="AEB216" s="76"/>
      <c r="AEC216" s="76"/>
      <c r="AED216" s="76"/>
      <c r="AEE216" s="76"/>
      <c r="AEF216" s="76"/>
      <c r="AEG216" s="76"/>
      <c r="AEH216" s="76"/>
      <c r="AEI216" s="76"/>
      <c r="AEJ216" s="76"/>
      <c r="AEK216" s="76"/>
      <c r="AEL216" s="76"/>
      <c r="AEM216" s="76"/>
      <c r="AEN216" s="76"/>
      <c r="AEO216" s="76"/>
      <c r="AEP216" s="76"/>
      <c r="AEQ216" s="76"/>
      <c r="AER216" s="76"/>
      <c r="AES216" s="76"/>
      <c r="AET216" s="76"/>
      <c r="AEU216" s="76"/>
      <c r="AEV216" s="76"/>
      <c r="AEW216" s="76"/>
      <c r="AEX216" s="76"/>
      <c r="AEY216" s="76"/>
      <c r="AEZ216" s="76"/>
      <c r="AFA216" s="76"/>
      <c r="AFB216" s="76"/>
      <c r="AFC216" s="76"/>
      <c r="AFD216" s="76"/>
      <c r="AFE216" s="76"/>
      <c r="AFF216" s="76"/>
      <c r="AFG216" s="76"/>
      <c r="AFH216" s="76"/>
      <c r="AFI216" s="76"/>
      <c r="AFJ216" s="76"/>
      <c r="AFK216" s="76"/>
      <c r="AFL216" s="76"/>
      <c r="AFM216" s="76"/>
      <c r="AFN216" s="76"/>
      <c r="AFO216" s="76"/>
      <c r="AFP216" s="76"/>
      <c r="AFQ216" s="76"/>
      <c r="AFR216" s="76"/>
      <c r="AFS216" s="76"/>
      <c r="AFT216" s="76"/>
      <c r="AFU216" s="76"/>
      <c r="AFV216" s="76"/>
      <c r="AFW216" s="76"/>
      <c r="AFX216" s="76"/>
      <c r="AFY216" s="76"/>
      <c r="AFZ216" s="76"/>
      <c r="AGA216" s="76"/>
      <c r="AGB216" s="76"/>
      <c r="AGC216" s="76"/>
      <c r="AGD216" s="76"/>
      <c r="AGE216" s="76"/>
      <c r="AGF216" s="76"/>
      <c r="AGG216" s="76"/>
      <c r="AGH216" s="76"/>
      <c r="AGI216" s="76"/>
      <c r="AGJ216" s="76"/>
      <c r="AGK216" s="76"/>
      <c r="AGL216" s="76"/>
      <c r="AGM216" s="76"/>
      <c r="AGN216" s="76"/>
      <c r="AGO216" s="76"/>
      <c r="AGP216" s="76"/>
      <c r="AGQ216" s="76"/>
      <c r="AGR216" s="76"/>
      <c r="AGS216" s="76"/>
      <c r="AGT216" s="76"/>
      <c r="AGU216" s="76"/>
      <c r="AGV216" s="76"/>
      <c r="AGW216" s="76"/>
      <c r="AGX216" s="76"/>
      <c r="AGY216" s="76"/>
      <c r="AGZ216" s="76"/>
      <c r="AHA216" s="76"/>
      <c r="AHB216" s="76"/>
      <c r="AHC216" s="76"/>
      <c r="AHD216" s="76"/>
      <c r="AHE216" s="76"/>
      <c r="AHF216" s="76"/>
      <c r="AHG216" s="76"/>
      <c r="AHH216" s="76"/>
      <c r="AHI216" s="76"/>
      <c r="AHJ216" s="76"/>
      <c r="AHK216" s="76"/>
      <c r="AHL216" s="76"/>
      <c r="AHM216" s="76"/>
      <c r="AHN216" s="76"/>
      <c r="AHO216" s="76"/>
      <c r="AHP216" s="76"/>
      <c r="AHQ216" s="76"/>
      <c r="AHR216" s="76"/>
      <c r="AHS216" s="76"/>
      <c r="AHT216" s="76"/>
      <c r="AHU216" s="76"/>
      <c r="AHV216" s="76"/>
      <c r="AHW216" s="76"/>
      <c r="AHX216" s="76"/>
      <c r="AHY216" s="76"/>
      <c r="AHZ216" s="76"/>
      <c r="AIA216" s="76"/>
      <c r="AIB216" s="76"/>
      <c r="AIC216" s="76"/>
      <c r="AID216" s="76"/>
      <c r="AIE216" s="76"/>
      <c r="AIF216" s="76"/>
      <c r="AIG216" s="76"/>
      <c r="AIH216" s="76"/>
      <c r="AII216" s="76"/>
      <c r="AIJ216" s="76"/>
      <c r="AIK216" s="76"/>
      <c r="AIL216" s="76"/>
      <c r="AIM216" s="76"/>
      <c r="AIN216" s="76"/>
      <c r="AIO216" s="76"/>
      <c r="AIP216" s="76"/>
      <c r="AIQ216" s="76"/>
      <c r="AIR216" s="76"/>
      <c r="AIS216" s="76"/>
      <c r="AIT216" s="76"/>
      <c r="AIU216" s="76"/>
      <c r="AIV216" s="76"/>
      <c r="AIW216" s="76"/>
      <c r="AIX216" s="76"/>
      <c r="AIY216" s="76"/>
      <c r="AIZ216" s="76"/>
      <c r="AJA216" s="76"/>
      <c r="AJB216" s="76"/>
      <c r="AJC216" s="76"/>
      <c r="AJD216" s="76"/>
      <c r="AJE216" s="76"/>
      <c r="AJF216" s="76"/>
      <c r="AJG216" s="76"/>
      <c r="AJH216" s="76"/>
      <c r="AJI216" s="76"/>
      <c r="AJJ216" s="76"/>
      <c r="AJK216" s="76"/>
      <c r="AJL216" s="76"/>
      <c r="AJM216" s="76"/>
      <c r="AJN216" s="76"/>
      <c r="AJO216" s="76"/>
      <c r="AJP216" s="76"/>
      <c r="AJQ216" s="76"/>
      <c r="AJR216" s="76"/>
      <c r="AJS216" s="76"/>
      <c r="AJT216" s="76"/>
      <c r="AJU216" s="76"/>
      <c r="AJV216" s="76"/>
      <c r="AJW216" s="76"/>
      <c r="AJX216" s="76"/>
      <c r="AJY216" s="76"/>
      <c r="AJZ216" s="76"/>
      <c r="AKA216" s="76"/>
      <c r="AKB216" s="76"/>
      <c r="AKC216" s="76"/>
      <c r="AKD216" s="76"/>
      <c r="AKE216" s="76"/>
      <c r="AKF216" s="76"/>
      <c r="AKG216" s="76"/>
      <c r="AKH216" s="76"/>
      <c r="AKI216" s="76"/>
      <c r="AKJ216" s="76"/>
      <c r="AKK216" s="76"/>
      <c r="AKL216" s="76"/>
      <c r="AKM216" s="76"/>
      <c r="AKN216" s="76"/>
      <c r="AKO216" s="76"/>
      <c r="AKP216" s="76"/>
      <c r="AKQ216" s="76"/>
      <c r="AKR216" s="76"/>
      <c r="AKS216" s="76"/>
      <c r="AKT216" s="76"/>
      <c r="AKU216" s="76"/>
      <c r="AKV216" s="76"/>
      <c r="AKW216" s="76"/>
      <c r="AKX216" s="76"/>
      <c r="AKY216" s="76"/>
      <c r="AKZ216" s="76"/>
      <c r="ALA216" s="76"/>
      <c r="ALB216" s="76"/>
      <c r="ALC216" s="76"/>
      <c r="ALD216" s="76"/>
      <c r="ALE216" s="76"/>
      <c r="ALF216" s="76"/>
      <c r="ALG216" s="76"/>
      <c r="ALH216" s="76"/>
      <c r="ALI216" s="76"/>
      <c r="ALJ216" s="76"/>
      <c r="ALK216" s="76"/>
      <c r="ALL216" s="76"/>
      <c r="ALM216" s="76"/>
      <c r="ALN216" s="76"/>
      <c r="ALO216" s="76"/>
      <c r="ALP216" s="76"/>
      <c r="ALQ216" s="76"/>
      <c r="ALR216" s="76"/>
      <c r="ALS216" s="76"/>
      <c r="ALT216" s="76"/>
      <c r="ALU216" s="76"/>
      <c r="ALV216" s="76"/>
      <c r="ALW216" s="76"/>
      <c r="ALX216" s="76"/>
      <c r="ALY216" s="76"/>
      <c r="ALZ216" s="76"/>
      <c r="AMA216" s="76"/>
      <c r="AMB216" s="76"/>
      <c r="AMC216" s="76"/>
      <c r="AMD216" s="76"/>
      <c r="AME216" s="76"/>
    </row>
    <row r="217" spans="1:1019" s="80" customFormat="1" ht="28.5" customHeight="1">
      <c r="A217" s="20" t="s">
        <v>248</v>
      </c>
      <c r="B217" s="21">
        <v>5212556</v>
      </c>
      <c r="C217" s="21" t="s">
        <v>96</v>
      </c>
      <c r="D217" s="71" t="s">
        <v>126</v>
      </c>
      <c r="E217" s="22" t="s">
        <v>72</v>
      </c>
      <c r="F217" s="59">
        <v>15</v>
      </c>
      <c r="G217" s="23">
        <v>1.96</v>
      </c>
      <c r="H217" s="69">
        <f t="shared" ref="H217:H223" si="76">$J$6</f>
        <v>0.21229999999999999</v>
      </c>
      <c r="I217" s="23">
        <f t="shared" ref="I217:I223" si="77">ROUND(((H217+1)*G217),2)</f>
        <v>2.38</v>
      </c>
      <c r="J217" s="23">
        <f t="shared" ref="J217:J223" si="78">TRUNC((I217*F217),2)</f>
        <v>35.700000000000003</v>
      </c>
      <c r="K217" s="78">
        <f t="shared" ref="K217:K223" si="79">G217*F217</f>
        <v>29.4</v>
      </c>
      <c r="L217" s="76"/>
      <c r="M217" s="79"/>
      <c r="N217" s="76"/>
      <c r="O217" s="76"/>
      <c r="P217" s="76"/>
      <c r="Q217" s="76"/>
      <c r="R217" s="76"/>
      <c r="S217" s="76"/>
      <c r="T217" s="76"/>
      <c r="U217" s="76"/>
      <c r="V217" s="76"/>
      <c r="W217" s="76"/>
      <c r="X217" s="76"/>
      <c r="Y217" s="76"/>
      <c r="Z217" s="76"/>
      <c r="AA217" s="76"/>
      <c r="AB217" s="76"/>
      <c r="AC217" s="76"/>
      <c r="AD217" s="76"/>
      <c r="AE217" s="76"/>
      <c r="AF217" s="76"/>
      <c r="AG217" s="76"/>
      <c r="AH217" s="76"/>
      <c r="AI217" s="76"/>
      <c r="AJ217" s="76"/>
      <c r="AK217" s="76"/>
      <c r="AL217" s="76"/>
      <c r="AM217" s="76"/>
      <c r="AN217" s="76"/>
      <c r="AO217" s="76"/>
      <c r="AP217" s="76"/>
      <c r="AQ217" s="76"/>
      <c r="AR217" s="76"/>
      <c r="AS217" s="76"/>
      <c r="AT217" s="76"/>
      <c r="AU217" s="76"/>
      <c r="AV217" s="76"/>
      <c r="AW217" s="76"/>
      <c r="AX217" s="76"/>
      <c r="AY217" s="76"/>
      <c r="AZ217" s="76"/>
      <c r="BA217" s="76"/>
      <c r="BB217" s="76"/>
      <c r="BC217" s="76"/>
      <c r="BD217" s="76"/>
      <c r="BE217" s="76"/>
      <c r="BF217" s="76"/>
      <c r="BG217" s="76"/>
      <c r="BH217" s="76"/>
      <c r="BI217" s="76"/>
      <c r="BJ217" s="76"/>
      <c r="BK217" s="76"/>
      <c r="BL217" s="76"/>
      <c r="BM217" s="76"/>
      <c r="BN217" s="76"/>
      <c r="BO217" s="76"/>
      <c r="BP217" s="76"/>
      <c r="BQ217" s="76"/>
      <c r="BR217" s="76"/>
      <c r="BS217" s="76"/>
      <c r="BT217" s="76"/>
      <c r="BU217" s="76"/>
      <c r="BV217" s="76"/>
      <c r="BW217" s="76"/>
      <c r="BX217" s="76"/>
      <c r="BY217" s="76"/>
      <c r="BZ217" s="76"/>
      <c r="CA217" s="76"/>
      <c r="CB217" s="76"/>
      <c r="CC217" s="76"/>
      <c r="CD217" s="76"/>
      <c r="CE217" s="76"/>
      <c r="CF217" s="76"/>
      <c r="CG217" s="76"/>
      <c r="CH217" s="76"/>
      <c r="CI217" s="76"/>
      <c r="CJ217" s="76"/>
      <c r="CK217" s="76"/>
      <c r="CL217" s="76"/>
      <c r="CM217" s="76"/>
      <c r="CN217" s="76"/>
      <c r="CO217" s="76"/>
      <c r="CP217" s="76"/>
      <c r="CQ217" s="76"/>
      <c r="CR217" s="76"/>
      <c r="CS217" s="76"/>
      <c r="CT217" s="76"/>
      <c r="CU217" s="76"/>
      <c r="CV217" s="76"/>
      <c r="CW217" s="76"/>
      <c r="CX217" s="76"/>
      <c r="CY217" s="76"/>
      <c r="CZ217" s="76"/>
      <c r="DA217" s="76"/>
      <c r="DB217" s="76"/>
      <c r="DC217" s="76"/>
      <c r="DD217" s="76"/>
      <c r="DE217" s="76"/>
      <c r="DF217" s="76"/>
      <c r="DG217" s="76"/>
      <c r="DH217" s="76"/>
      <c r="DI217" s="76"/>
      <c r="DJ217" s="76"/>
      <c r="DK217" s="76"/>
      <c r="DL217" s="76"/>
      <c r="DM217" s="76"/>
      <c r="DN217" s="76"/>
      <c r="DO217" s="76"/>
      <c r="DP217" s="76"/>
      <c r="DQ217" s="76"/>
      <c r="DR217" s="76"/>
      <c r="DS217" s="76"/>
      <c r="DT217" s="76"/>
      <c r="DU217" s="76"/>
      <c r="DV217" s="76"/>
      <c r="DW217" s="76"/>
      <c r="DX217" s="76"/>
      <c r="DY217" s="76"/>
      <c r="DZ217" s="76"/>
      <c r="EA217" s="76"/>
      <c r="EB217" s="76"/>
      <c r="EC217" s="76"/>
      <c r="ED217" s="76"/>
      <c r="EE217" s="76"/>
      <c r="EF217" s="76"/>
      <c r="EG217" s="76"/>
      <c r="EH217" s="76"/>
      <c r="EI217" s="76"/>
      <c r="EJ217" s="76"/>
      <c r="EK217" s="76"/>
      <c r="EL217" s="76"/>
      <c r="EM217" s="76"/>
      <c r="EN217" s="76"/>
      <c r="EO217" s="76"/>
      <c r="EP217" s="76"/>
      <c r="EQ217" s="76"/>
      <c r="ER217" s="76"/>
      <c r="ES217" s="76"/>
      <c r="ET217" s="76"/>
      <c r="EU217" s="76"/>
      <c r="EV217" s="76"/>
      <c r="EW217" s="76"/>
      <c r="EX217" s="76"/>
      <c r="EY217" s="76"/>
      <c r="EZ217" s="76"/>
      <c r="FA217" s="76"/>
      <c r="FB217" s="76"/>
      <c r="FC217" s="76"/>
      <c r="FD217" s="76"/>
      <c r="FE217" s="76"/>
      <c r="FF217" s="76"/>
      <c r="FG217" s="76"/>
      <c r="FH217" s="76"/>
      <c r="FI217" s="76"/>
      <c r="FJ217" s="76"/>
      <c r="FK217" s="76"/>
      <c r="FL217" s="76"/>
      <c r="FM217" s="76"/>
      <c r="FN217" s="76"/>
      <c r="FO217" s="76"/>
      <c r="FP217" s="76"/>
      <c r="FQ217" s="76"/>
      <c r="FR217" s="76"/>
      <c r="FS217" s="76"/>
      <c r="FT217" s="76"/>
      <c r="FU217" s="76"/>
      <c r="FV217" s="76"/>
      <c r="FW217" s="76"/>
      <c r="FX217" s="76"/>
      <c r="FY217" s="76"/>
      <c r="FZ217" s="76"/>
      <c r="GA217" s="76"/>
      <c r="GB217" s="76"/>
      <c r="GC217" s="76"/>
      <c r="GD217" s="76"/>
      <c r="GE217" s="76"/>
      <c r="GF217" s="76"/>
      <c r="GG217" s="76"/>
      <c r="GH217" s="76"/>
      <c r="GI217" s="76"/>
      <c r="GJ217" s="76"/>
      <c r="GK217" s="76"/>
      <c r="GL217" s="76"/>
      <c r="GM217" s="76"/>
      <c r="GN217" s="76"/>
      <c r="GO217" s="76"/>
      <c r="GP217" s="76"/>
      <c r="GQ217" s="76"/>
      <c r="GR217" s="76"/>
      <c r="GS217" s="76"/>
      <c r="GT217" s="76"/>
      <c r="GU217" s="76"/>
      <c r="GV217" s="76"/>
      <c r="GW217" s="76"/>
      <c r="GX217" s="76"/>
      <c r="GY217" s="76"/>
      <c r="GZ217" s="76"/>
      <c r="HA217" s="76"/>
      <c r="HB217" s="76"/>
      <c r="HC217" s="76"/>
      <c r="HD217" s="76"/>
      <c r="HE217" s="76"/>
      <c r="HF217" s="76"/>
      <c r="HG217" s="76"/>
      <c r="HH217" s="76"/>
      <c r="HI217" s="76"/>
      <c r="HJ217" s="76"/>
      <c r="HK217" s="76"/>
      <c r="HL217" s="76"/>
      <c r="HM217" s="76"/>
      <c r="HN217" s="76"/>
      <c r="HO217" s="76"/>
      <c r="HP217" s="76"/>
      <c r="HQ217" s="76"/>
      <c r="HR217" s="76"/>
      <c r="HS217" s="76"/>
      <c r="HT217" s="76"/>
      <c r="HU217" s="76"/>
      <c r="HV217" s="76"/>
      <c r="HW217" s="76"/>
      <c r="HX217" s="76"/>
      <c r="HY217" s="76"/>
      <c r="HZ217" s="76"/>
      <c r="IA217" s="76"/>
      <c r="IB217" s="76"/>
      <c r="IC217" s="76"/>
      <c r="ID217" s="76"/>
      <c r="IE217" s="76"/>
      <c r="IF217" s="76"/>
      <c r="IG217" s="76"/>
      <c r="IH217" s="76"/>
      <c r="II217" s="76"/>
      <c r="IJ217" s="76"/>
      <c r="IK217" s="76"/>
      <c r="IL217" s="76"/>
      <c r="IM217" s="76"/>
      <c r="IN217" s="76"/>
      <c r="IO217" s="76"/>
      <c r="IP217" s="76"/>
      <c r="IQ217" s="76"/>
      <c r="IR217" s="76"/>
      <c r="IS217" s="76"/>
      <c r="IT217" s="76"/>
      <c r="IU217" s="76"/>
      <c r="IV217" s="76"/>
      <c r="IW217" s="76"/>
      <c r="IX217" s="76"/>
      <c r="IY217" s="76"/>
      <c r="IZ217" s="76"/>
      <c r="JA217" s="76"/>
      <c r="JB217" s="76"/>
      <c r="JC217" s="76"/>
      <c r="JD217" s="76"/>
      <c r="JE217" s="76"/>
      <c r="JF217" s="76"/>
      <c r="JG217" s="76"/>
      <c r="JH217" s="76"/>
      <c r="JI217" s="76"/>
      <c r="JJ217" s="76"/>
      <c r="JK217" s="76"/>
      <c r="JL217" s="76"/>
      <c r="JM217" s="76"/>
      <c r="JN217" s="76"/>
      <c r="JO217" s="76"/>
      <c r="JP217" s="76"/>
      <c r="JQ217" s="76"/>
      <c r="JR217" s="76"/>
      <c r="JS217" s="76"/>
      <c r="JT217" s="76"/>
      <c r="JU217" s="76"/>
      <c r="JV217" s="76"/>
      <c r="JW217" s="76"/>
      <c r="JX217" s="76"/>
      <c r="JY217" s="76"/>
      <c r="JZ217" s="76"/>
      <c r="KA217" s="76"/>
      <c r="KB217" s="76"/>
      <c r="KC217" s="76"/>
      <c r="KD217" s="76"/>
      <c r="KE217" s="76"/>
      <c r="KF217" s="76"/>
      <c r="KG217" s="76"/>
      <c r="KH217" s="76"/>
      <c r="KI217" s="76"/>
      <c r="KJ217" s="76"/>
      <c r="KK217" s="76"/>
      <c r="KL217" s="76"/>
      <c r="KM217" s="76"/>
      <c r="KN217" s="76"/>
      <c r="KO217" s="76"/>
      <c r="KP217" s="76"/>
      <c r="KQ217" s="76"/>
      <c r="KR217" s="76"/>
      <c r="KS217" s="76"/>
      <c r="KT217" s="76"/>
      <c r="KU217" s="76"/>
      <c r="KV217" s="76"/>
      <c r="KW217" s="76"/>
      <c r="KX217" s="76"/>
      <c r="KY217" s="76"/>
      <c r="KZ217" s="76"/>
      <c r="LA217" s="76"/>
      <c r="LB217" s="76"/>
      <c r="LC217" s="76"/>
      <c r="LD217" s="76"/>
      <c r="LE217" s="76"/>
      <c r="LF217" s="76"/>
      <c r="LG217" s="76"/>
      <c r="LH217" s="76"/>
      <c r="LI217" s="76"/>
      <c r="LJ217" s="76"/>
      <c r="LK217" s="76"/>
      <c r="LL217" s="76"/>
      <c r="LM217" s="76"/>
      <c r="LN217" s="76"/>
      <c r="LO217" s="76"/>
      <c r="LP217" s="76"/>
      <c r="LQ217" s="76"/>
      <c r="LR217" s="76"/>
      <c r="LS217" s="76"/>
      <c r="LT217" s="76"/>
      <c r="LU217" s="76"/>
      <c r="LV217" s="76"/>
      <c r="LW217" s="76"/>
      <c r="LX217" s="76"/>
      <c r="LY217" s="76"/>
      <c r="LZ217" s="76"/>
      <c r="MA217" s="76"/>
      <c r="MB217" s="76"/>
      <c r="MC217" s="76"/>
      <c r="MD217" s="76"/>
      <c r="ME217" s="76"/>
      <c r="MF217" s="76"/>
      <c r="MG217" s="76"/>
      <c r="MH217" s="76"/>
      <c r="MI217" s="76"/>
      <c r="MJ217" s="76"/>
      <c r="MK217" s="76"/>
      <c r="ML217" s="76"/>
      <c r="MM217" s="76"/>
      <c r="MN217" s="76"/>
      <c r="MO217" s="76"/>
      <c r="MP217" s="76"/>
      <c r="MQ217" s="76"/>
      <c r="MR217" s="76"/>
      <c r="MS217" s="76"/>
      <c r="MT217" s="76"/>
      <c r="MU217" s="76"/>
      <c r="MV217" s="76"/>
      <c r="MW217" s="76"/>
      <c r="MX217" s="76"/>
      <c r="MY217" s="76"/>
      <c r="MZ217" s="76"/>
      <c r="NA217" s="76"/>
      <c r="NB217" s="76"/>
      <c r="NC217" s="76"/>
      <c r="ND217" s="76"/>
      <c r="NE217" s="76"/>
      <c r="NF217" s="76"/>
      <c r="NG217" s="76"/>
      <c r="NH217" s="76"/>
      <c r="NI217" s="76"/>
      <c r="NJ217" s="76"/>
      <c r="NK217" s="76"/>
      <c r="NL217" s="76"/>
      <c r="NM217" s="76"/>
      <c r="NN217" s="76"/>
      <c r="NO217" s="76"/>
      <c r="NP217" s="76"/>
      <c r="NQ217" s="76"/>
      <c r="NR217" s="76"/>
      <c r="NS217" s="76"/>
      <c r="NT217" s="76"/>
      <c r="NU217" s="76"/>
      <c r="NV217" s="76"/>
      <c r="NW217" s="76"/>
      <c r="NX217" s="76"/>
      <c r="NY217" s="76"/>
      <c r="NZ217" s="76"/>
      <c r="OA217" s="76"/>
      <c r="OB217" s="76"/>
      <c r="OC217" s="76"/>
      <c r="OD217" s="76"/>
      <c r="OE217" s="76"/>
      <c r="OF217" s="76"/>
      <c r="OG217" s="76"/>
      <c r="OH217" s="76"/>
      <c r="OI217" s="76"/>
      <c r="OJ217" s="76"/>
      <c r="OK217" s="76"/>
      <c r="OL217" s="76"/>
      <c r="OM217" s="76"/>
      <c r="ON217" s="76"/>
      <c r="OO217" s="76"/>
      <c r="OP217" s="76"/>
      <c r="OQ217" s="76"/>
      <c r="OR217" s="76"/>
      <c r="OS217" s="76"/>
      <c r="OT217" s="76"/>
      <c r="OU217" s="76"/>
      <c r="OV217" s="76"/>
      <c r="OW217" s="76"/>
      <c r="OX217" s="76"/>
      <c r="OY217" s="76"/>
      <c r="OZ217" s="76"/>
      <c r="PA217" s="76"/>
      <c r="PB217" s="76"/>
      <c r="PC217" s="76"/>
      <c r="PD217" s="76"/>
      <c r="PE217" s="76"/>
      <c r="PF217" s="76"/>
      <c r="PG217" s="76"/>
      <c r="PH217" s="76"/>
      <c r="PI217" s="76"/>
      <c r="PJ217" s="76"/>
      <c r="PK217" s="76"/>
      <c r="PL217" s="76"/>
      <c r="PM217" s="76"/>
      <c r="PN217" s="76"/>
      <c r="PO217" s="76"/>
      <c r="PP217" s="76"/>
      <c r="PQ217" s="76"/>
      <c r="PR217" s="76"/>
      <c r="PS217" s="76"/>
      <c r="PT217" s="76"/>
      <c r="PU217" s="76"/>
      <c r="PV217" s="76"/>
      <c r="PW217" s="76"/>
      <c r="PX217" s="76"/>
      <c r="PY217" s="76"/>
      <c r="PZ217" s="76"/>
      <c r="QA217" s="76"/>
      <c r="QB217" s="76"/>
      <c r="QC217" s="76"/>
      <c r="QD217" s="76"/>
      <c r="QE217" s="76"/>
      <c r="QF217" s="76"/>
      <c r="QG217" s="76"/>
      <c r="QH217" s="76"/>
      <c r="QI217" s="76"/>
      <c r="QJ217" s="76"/>
      <c r="QK217" s="76"/>
      <c r="QL217" s="76"/>
      <c r="QM217" s="76"/>
      <c r="QN217" s="76"/>
      <c r="QO217" s="76"/>
      <c r="QP217" s="76"/>
      <c r="QQ217" s="76"/>
      <c r="QR217" s="76"/>
      <c r="QS217" s="76"/>
      <c r="QT217" s="76"/>
      <c r="QU217" s="76"/>
      <c r="QV217" s="76"/>
      <c r="QW217" s="76"/>
      <c r="QX217" s="76"/>
      <c r="QY217" s="76"/>
      <c r="QZ217" s="76"/>
      <c r="RA217" s="76"/>
      <c r="RB217" s="76"/>
      <c r="RC217" s="76"/>
      <c r="RD217" s="76"/>
      <c r="RE217" s="76"/>
      <c r="RF217" s="76"/>
      <c r="RG217" s="76"/>
      <c r="RH217" s="76"/>
      <c r="RI217" s="76"/>
      <c r="RJ217" s="76"/>
      <c r="RK217" s="76"/>
      <c r="RL217" s="76"/>
      <c r="RM217" s="76"/>
      <c r="RN217" s="76"/>
      <c r="RO217" s="76"/>
      <c r="RP217" s="76"/>
      <c r="RQ217" s="76"/>
      <c r="RR217" s="76"/>
      <c r="RS217" s="76"/>
      <c r="RT217" s="76"/>
      <c r="RU217" s="76"/>
      <c r="RV217" s="76"/>
      <c r="RW217" s="76"/>
      <c r="RX217" s="76"/>
      <c r="RY217" s="76"/>
      <c r="RZ217" s="76"/>
      <c r="SA217" s="76"/>
      <c r="SB217" s="76"/>
      <c r="SC217" s="76"/>
      <c r="SD217" s="76"/>
      <c r="SE217" s="76"/>
      <c r="SF217" s="76"/>
      <c r="SG217" s="76"/>
      <c r="SH217" s="76"/>
      <c r="SI217" s="76"/>
      <c r="SJ217" s="76"/>
      <c r="SK217" s="76"/>
      <c r="SL217" s="76"/>
      <c r="SM217" s="76"/>
      <c r="SN217" s="76"/>
      <c r="SO217" s="76"/>
      <c r="SP217" s="76"/>
      <c r="SQ217" s="76"/>
      <c r="SR217" s="76"/>
      <c r="SS217" s="76"/>
      <c r="ST217" s="76"/>
      <c r="SU217" s="76"/>
      <c r="SV217" s="76"/>
      <c r="SW217" s="76"/>
      <c r="SX217" s="76"/>
      <c r="SY217" s="76"/>
      <c r="SZ217" s="76"/>
      <c r="TA217" s="76"/>
      <c r="TB217" s="76"/>
      <c r="TC217" s="76"/>
      <c r="TD217" s="76"/>
      <c r="TE217" s="76"/>
      <c r="TF217" s="76"/>
      <c r="TG217" s="76"/>
      <c r="TH217" s="76"/>
      <c r="TI217" s="76"/>
      <c r="TJ217" s="76"/>
      <c r="TK217" s="76"/>
      <c r="TL217" s="76"/>
      <c r="TM217" s="76"/>
      <c r="TN217" s="76"/>
      <c r="TO217" s="76"/>
      <c r="TP217" s="76"/>
      <c r="TQ217" s="76"/>
      <c r="TR217" s="76"/>
      <c r="TS217" s="76"/>
      <c r="TT217" s="76"/>
      <c r="TU217" s="76"/>
      <c r="TV217" s="76"/>
      <c r="TW217" s="76"/>
      <c r="TX217" s="76"/>
      <c r="TY217" s="76"/>
      <c r="TZ217" s="76"/>
      <c r="UA217" s="76"/>
      <c r="UB217" s="76"/>
      <c r="UC217" s="76"/>
      <c r="UD217" s="76"/>
      <c r="UE217" s="76"/>
      <c r="UF217" s="76"/>
      <c r="UG217" s="76"/>
      <c r="UH217" s="76"/>
      <c r="UI217" s="76"/>
      <c r="UJ217" s="76"/>
      <c r="UK217" s="76"/>
      <c r="UL217" s="76"/>
      <c r="UM217" s="76"/>
      <c r="UN217" s="76"/>
      <c r="UO217" s="76"/>
      <c r="UP217" s="76"/>
      <c r="UQ217" s="76"/>
      <c r="UR217" s="76"/>
      <c r="US217" s="76"/>
      <c r="UT217" s="76"/>
      <c r="UU217" s="76"/>
      <c r="UV217" s="76"/>
      <c r="UW217" s="76"/>
      <c r="UX217" s="76"/>
      <c r="UY217" s="76"/>
      <c r="UZ217" s="76"/>
      <c r="VA217" s="76"/>
      <c r="VB217" s="76"/>
      <c r="VC217" s="76"/>
      <c r="VD217" s="76"/>
      <c r="VE217" s="76"/>
      <c r="VF217" s="76"/>
      <c r="VG217" s="76"/>
      <c r="VH217" s="76"/>
      <c r="VI217" s="76"/>
      <c r="VJ217" s="76"/>
      <c r="VK217" s="76"/>
      <c r="VL217" s="76"/>
      <c r="VM217" s="76"/>
      <c r="VN217" s="76"/>
      <c r="VO217" s="76"/>
      <c r="VP217" s="76"/>
      <c r="VQ217" s="76"/>
      <c r="VR217" s="76"/>
      <c r="VS217" s="76"/>
      <c r="VT217" s="76"/>
      <c r="VU217" s="76"/>
      <c r="VV217" s="76"/>
      <c r="VW217" s="76"/>
      <c r="VX217" s="76"/>
      <c r="VY217" s="76"/>
      <c r="VZ217" s="76"/>
      <c r="WA217" s="76"/>
      <c r="WB217" s="76"/>
      <c r="WC217" s="76"/>
      <c r="WD217" s="76"/>
      <c r="WE217" s="76"/>
      <c r="WF217" s="76"/>
      <c r="WG217" s="76"/>
      <c r="WH217" s="76"/>
      <c r="WI217" s="76"/>
      <c r="WJ217" s="76"/>
      <c r="WK217" s="76"/>
      <c r="WL217" s="76"/>
      <c r="WM217" s="76"/>
      <c r="WN217" s="76"/>
      <c r="WO217" s="76"/>
      <c r="WP217" s="76"/>
      <c r="WQ217" s="76"/>
      <c r="WR217" s="76"/>
      <c r="WS217" s="76"/>
      <c r="WT217" s="76"/>
      <c r="WU217" s="76"/>
      <c r="WV217" s="76"/>
      <c r="WW217" s="76"/>
      <c r="WX217" s="76"/>
      <c r="WY217" s="76"/>
      <c r="WZ217" s="76"/>
      <c r="XA217" s="76"/>
      <c r="XB217" s="76"/>
      <c r="XC217" s="76"/>
      <c r="XD217" s="76"/>
      <c r="XE217" s="76"/>
      <c r="XF217" s="76"/>
      <c r="XG217" s="76"/>
      <c r="XH217" s="76"/>
      <c r="XI217" s="76"/>
      <c r="XJ217" s="76"/>
      <c r="XK217" s="76"/>
      <c r="XL217" s="76"/>
      <c r="XM217" s="76"/>
      <c r="XN217" s="76"/>
      <c r="XO217" s="76"/>
      <c r="XP217" s="76"/>
      <c r="XQ217" s="76"/>
      <c r="XR217" s="76"/>
      <c r="XS217" s="76"/>
      <c r="XT217" s="76"/>
      <c r="XU217" s="76"/>
      <c r="XV217" s="76"/>
      <c r="XW217" s="76"/>
      <c r="XX217" s="76"/>
      <c r="XY217" s="76"/>
      <c r="XZ217" s="76"/>
      <c r="YA217" s="76"/>
      <c r="YB217" s="76"/>
      <c r="YC217" s="76"/>
      <c r="YD217" s="76"/>
      <c r="YE217" s="76"/>
      <c r="YF217" s="76"/>
      <c r="YG217" s="76"/>
      <c r="YH217" s="76"/>
      <c r="YI217" s="76"/>
      <c r="YJ217" s="76"/>
      <c r="YK217" s="76"/>
      <c r="YL217" s="76"/>
      <c r="YM217" s="76"/>
      <c r="YN217" s="76"/>
      <c r="YO217" s="76"/>
      <c r="YP217" s="76"/>
      <c r="YQ217" s="76"/>
      <c r="YR217" s="76"/>
      <c r="YS217" s="76"/>
      <c r="YT217" s="76"/>
      <c r="YU217" s="76"/>
      <c r="YV217" s="76"/>
      <c r="YW217" s="76"/>
      <c r="YX217" s="76"/>
      <c r="YY217" s="76"/>
      <c r="YZ217" s="76"/>
      <c r="ZA217" s="76"/>
      <c r="ZB217" s="76"/>
      <c r="ZC217" s="76"/>
      <c r="ZD217" s="76"/>
      <c r="ZE217" s="76"/>
      <c r="ZF217" s="76"/>
      <c r="ZG217" s="76"/>
      <c r="ZH217" s="76"/>
      <c r="ZI217" s="76"/>
      <c r="ZJ217" s="76"/>
      <c r="ZK217" s="76"/>
      <c r="ZL217" s="76"/>
      <c r="ZM217" s="76"/>
      <c r="ZN217" s="76"/>
      <c r="ZO217" s="76"/>
      <c r="ZP217" s="76"/>
      <c r="ZQ217" s="76"/>
      <c r="ZR217" s="76"/>
      <c r="ZS217" s="76"/>
      <c r="ZT217" s="76"/>
      <c r="ZU217" s="76"/>
      <c r="ZV217" s="76"/>
      <c r="ZW217" s="76"/>
      <c r="ZX217" s="76"/>
      <c r="ZY217" s="76"/>
      <c r="ZZ217" s="76"/>
      <c r="AAA217" s="76"/>
      <c r="AAB217" s="76"/>
      <c r="AAC217" s="76"/>
      <c r="AAD217" s="76"/>
      <c r="AAE217" s="76"/>
      <c r="AAF217" s="76"/>
      <c r="AAG217" s="76"/>
      <c r="AAH217" s="76"/>
      <c r="AAI217" s="76"/>
      <c r="AAJ217" s="76"/>
      <c r="AAK217" s="76"/>
      <c r="AAL217" s="76"/>
      <c r="AAM217" s="76"/>
      <c r="AAN217" s="76"/>
      <c r="AAO217" s="76"/>
      <c r="AAP217" s="76"/>
      <c r="AAQ217" s="76"/>
      <c r="AAR217" s="76"/>
      <c r="AAS217" s="76"/>
      <c r="AAT217" s="76"/>
      <c r="AAU217" s="76"/>
      <c r="AAV217" s="76"/>
      <c r="AAW217" s="76"/>
      <c r="AAX217" s="76"/>
      <c r="AAY217" s="76"/>
      <c r="AAZ217" s="76"/>
      <c r="ABA217" s="76"/>
      <c r="ABB217" s="76"/>
      <c r="ABC217" s="76"/>
      <c r="ABD217" s="76"/>
      <c r="ABE217" s="76"/>
      <c r="ABF217" s="76"/>
      <c r="ABG217" s="76"/>
      <c r="ABH217" s="76"/>
      <c r="ABI217" s="76"/>
      <c r="ABJ217" s="76"/>
      <c r="ABK217" s="76"/>
      <c r="ABL217" s="76"/>
      <c r="ABM217" s="76"/>
      <c r="ABN217" s="76"/>
      <c r="ABO217" s="76"/>
      <c r="ABP217" s="76"/>
      <c r="ABQ217" s="76"/>
      <c r="ABR217" s="76"/>
      <c r="ABS217" s="76"/>
      <c r="ABT217" s="76"/>
      <c r="ABU217" s="76"/>
      <c r="ABV217" s="76"/>
      <c r="ABW217" s="76"/>
      <c r="ABX217" s="76"/>
      <c r="ABY217" s="76"/>
      <c r="ABZ217" s="76"/>
      <c r="ACA217" s="76"/>
      <c r="ACB217" s="76"/>
      <c r="ACC217" s="76"/>
      <c r="ACD217" s="76"/>
      <c r="ACE217" s="76"/>
      <c r="ACF217" s="76"/>
      <c r="ACG217" s="76"/>
      <c r="ACH217" s="76"/>
      <c r="ACI217" s="76"/>
      <c r="ACJ217" s="76"/>
      <c r="ACK217" s="76"/>
      <c r="ACL217" s="76"/>
      <c r="ACM217" s="76"/>
      <c r="ACN217" s="76"/>
      <c r="ACO217" s="76"/>
      <c r="ACP217" s="76"/>
      <c r="ACQ217" s="76"/>
      <c r="ACR217" s="76"/>
      <c r="ACS217" s="76"/>
      <c r="ACT217" s="76"/>
      <c r="ACU217" s="76"/>
      <c r="ACV217" s="76"/>
      <c r="ACW217" s="76"/>
      <c r="ACX217" s="76"/>
      <c r="ACY217" s="76"/>
      <c r="ACZ217" s="76"/>
      <c r="ADA217" s="76"/>
      <c r="ADB217" s="76"/>
      <c r="ADC217" s="76"/>
      <c r="ADD217" s="76"/>
      <c r="ADE217" s="76"/>
      <c r="ADF217" s="76"/>
      <c r="ADG217" s="76"/>
      <c r="ADH217" s="76"/>
      <c r="ADI217" s="76"/>
      <c r="ADJ217" s="76"/>
      <c r="ADK217" s="76"/>
      <c r="ADL217" s="76"/>
      <c r="ADM217" s="76"/>
      <c r="ADN217" s="76"/>
      <c r="ADO217" s="76"/>
      <c r="ADP217" s="76"/>
      <c r="ADQ217" s="76"/>
      <c r="ADR217" s="76"/>
      <c r="ADS217" s="76"/>
      <c r="ADT217" s="76"/>
      <c r="ADU217" s="76"/>
      <c r="ADV217" s="76"/>
      <c r="ADW217" s="76"/>
      <c r="ADX217" s="76"/>
      <c r="ADY217" s="76"/>
      <c r="ADZ217" s="76"/>
      <c r="AEA217" s="76"/>
      <c r="AEB217" s="76"/>
      <c r="AEC217" s="76"/>
      <c r="AED217" s="76"/>
      <c r="AEE217" s="76"/>
      <c r="AEF217" s="76"/>
      <c r="AEG217" s="76"/>
      <c r="AEH217" s="76"/>
      <c r="AEI217" s="76"/>
      <c r="AEJ217" s="76"/>
      <c r="AEK217" s="76"/>
      <c r="AEL217" s="76"/>
      <c r="AEM217" s="76"/>
      <c r="AEN217" s="76"/>
      <c r="AEO217" s="76"/>
      <c r="AEP217" s="76"/>
      <c r="AEQ217" s="76"/>
      <c r="AER217" s="76"/>
      <c r="AES217" s="76"/>
      <c r="AET217" s="76"/>
      <c r="AEU217" s="76"/>
      <c r="AEV217" s="76"/>
      <c r="AEW217" s="76"/>
      <c r="AEX217" s="76"/>
      <c r="AEY217" s="76"/>
      <c r="AEZ217" s="76"/>
      <c r="AFA217" s="76"/>
      <c r="AFB217" s="76"/>
      <c r="AFC217" s="76"/>
      <c r="AFD217" s="76"/>
      <c r="AFE217" s="76"/>
      <c r="AFF217" s="76"/>
      <c r="AFG217" s="76"/>
      <c r="AFH217" s="76"/>
      <c r="AFI217" s="76"/>
      <c r="AFJ217" s="76"/>
      <c r="AFK217" s="76"/>
      <c r="AFL217" s="76"/>
      <c r="AFM217" s="76"/>
      <c r="AFN217" s="76"/>
      <c r="AFO217" s="76"/>
      <c r="AFP217" s="76"/>
      <c r="AFQ217" s="76"/>
      <c r="AFR217" s="76"/>
      <c r="AFS217" s="76"/>
      <c r="AFT217" s="76"/>
      <c r="AFU217" s="76"/>
      <c r="AFV217" s="76"/>
      <c r="AFW217" s="76"/>
      <c r="AFX217" s="76"/>
      <c r="AFY217" s="76"/>
      <c r="AFZ217" s="76"/>
      <c r="AGA217" s="76"/>
      <c r="AGB217" s="76"/>
      <c r="AGC217" s="76"/>
      <c r="AGD217" s="76"/>
      <c r="AGE217" s="76"/>
      <c r="AGF217" s="76"/>
      <c r="AGG217" s="76"/>
      <c r="AGH217" s="76"/>
      <c r="AGI217" s="76"/>
      <c r="AGJ217" s="76"/>
      <c r="AGK217" s="76"/>
      <c r="AGL217" s="76"/>
      <c r="AGM217" s="76"/>
      <c r="AGN217" s="76"/>
      <c r="AGO217" s="76"/>
      <c r="AGP217" s="76"/>
      <c r="AGQ217" s="76"/>
      <c r="AGR217" s="76"/>
      <c r="AGS217" s="76"/>
      <c r="AGT217" s="76"/>
      <c r="AGU217" s="76"/>
      <c r="AGV217" s="76"/>
      <c r="AGW217" s="76"/>
      <c r="AGX217" s="76"/>
      <c r="AGY217" s="76"/>
      <c r="AGZ217" s="76"/>
      <c r="AHA217" s="76"/>
      <c r="AHB217" s="76"/>
      <c r="AHC217" s="76"/>
      <c r="AHD217" s="76"/>
      <c r="AHE217" s="76"/>
      <c r="AHF217" s="76"/>
      <c r="AHG217" s="76"/>
      <c r="AHH217" s="76"/>
      <c r="AHI217" s="76"/>
      <c r="AHJ217" s="76"/>
      <c r="AHK217" s="76"/>
      <c r="AHL217" s="76"/>
      <c r="AHM217" s="76"/>
      <c r="AHN217" s="76"/>
      <c r="AHO217" s="76"/>
      <c r="AHP217" s="76"/>
      <c r="AHQ217" s="76"/>
      <c r="AHR217" s="76"/>
      <c r="AHS217" s="76"/>
      <c r="AHT217" s="76"/>
      <c r="AHU217" s="76"/>
      <c r="AHV217" s="76"/>
      <c r="AHW217" s="76"/>
      <c r="AHX217" s="76"/>
      <c r="AHY217" s="76"/>
      <c r="AHZ217" s="76"/>
      <c r="AIA217" s="76"/>
      <c r="AIB217" s="76"/>
      <c r="AIC217" s="76"/>
      <c r="AID217" s="76"/>
      <c r="AIE217" s="76"/>
      <c r="AIF217" s="76"/>
      <c r="AIG217" s="76"/>
      <c r="AIH217" s="76"/>
      <c r="AII217" s="76"/>
      <c r="AIJ217" s="76"/>
      <c r="AIK217" s="76"/>
      <c r="AIL217" s="76"/>
      <c r="AIM217" s="76"/>
      <c r="AIN217" s="76"/>
      <c r="AIO217" s="76"/>
      <c r="AIP217" s="76"/>
      <c r="AIQ217" s="76"/>
      <c r="AIR217" s="76"/>
      <c r="AIS217" s="76"/>
      <c r="AIT217" s="76"/>
      <c r="AIU217" s="76"/>
      <c r="AIV217" s="76"/>
      <c r="AIW217" s="76"/>
      <c r="AIX217" s="76"/>
      <c r="AIY217" s="76"/>
      <c r="AIZ217" s="76"/>
      <c r="AJA217" s="76"/>
      <c r="AJB217" s="76"/>
      <c r="AJC217" s="76"/>
      <c r="AJD217" s="76"/>
      <c r="AJE217" s="76"/>
      <c r="AJF217" s="76"/>
      <c r="AJG217" s="76"/>
      <c r="AJH217" s="76"/>
      <c r="AJI217" s="76"/>
      <c r="AJJ217" s="76"/>
      <c r="AJK217" s="76"/>
      <c r="AJL217" s="76"/>
      <c r="AJM217" s="76"/>
      <c r="AJN217" s="76"/>
      <c r="AJO217" s="76"/>
      <c r="AJP217" s="76"/>
      <c r="AJQ217" s="76"/>
      <c r="AJR217" s="76"/>
      <c r="AJS217" s="76"/>
      <c r="AJT217" s="76"/>
      <c r="AJU217" s="76"/>
      <c r="AJV217" s="76"/>
      <c r="AJW217" s="76"/>
      <c r="AJX217" s="76"/>
      <c r="AJY217" s="76"/>
      <c r="AJZ217" s="76"/>
      <c r="AKA217" s="76"/>
      <c r="AKB217" s="76"/>
      <c r="AKC217" s="76"/>
      <c r="AKD217" s="76"/>
      <c r="AKE217" s="76"/>
      <c r="AKF217" s="76"/>
      <c r="AKG217" s="76"/>
      <c r="AKH217" s="76"/>
      <c r="AKI217" s="76"/>
      <c r="AKJ217" s="76"/>
      <c r="AKK217" s="76"/>
      <c r="AKL217" s="76"/>
      <c r="AKM217" s="76"/>
      <c r="AKN217" s="76"/>
      <c r="AKO217" s="76"/>
      <c r="AKP217" s="76"/>
      <c r="AKQ217" s="76"/>
      <c r="AKR217" s="76"/>
      <c r="AKS217" s="76"/>
      <c r="AKT217" s="76"/>
      <c r="AKU217" s="76"/>
      <c r="AKV217" s="76"/>
      <c r="AKW217" s="76"/>
      <c r="AKX217" s="76"/>
      <c r="AKY217" s="76"/>
      <c r="AKZ217" s="76"/>
      <c r="ALA217" s="76"/>
      <c r="ALB217" s="76"/>
      <c r="ALC217" s="76"/>
      <c r="ALD217" s="76"/>
      <c r="ALE217" s="76"/>
      <c r="ALF217" s="76"/>
      <c r="ALG217" s="76"/>
      <c r="ALH217" s="76"/>
      <c r="ALI217" s="76"/>
      <c r="ALJ217" s="76"/>
      <c r="ALK217" s="76"/>
      <c r="ALL217" s="76"/>
      <c r="ALM217" s="76"/>
      <c r="ALN217" s="76"/>
      <c r="ALO217" s="76"/>
      <c r="ALP217" s="76"/>
      <c r="ALQ217" s="76"/>
      <c r="ALR217" s="76"/>
      <c r="ALS217" s="76"/>
      <c r="ALT217" s="76"/>
      <c r="ALU217" s="76"/>
      <c r="ALV217" s="76"/>
      <c r="ALW217" s="76"/>
      <c r="ALX217" s="76"/>
      <c r="ALY217" s="76"/>
      <c r="ALZ217" s="76"/>
      <c r="AMA217" s="76"/>
      <c r="AMB217" s="76"/>
      <c r="AMC217" s="76"/>
      <c r="AMD217" s="76"/>
      <c r="AME217" s="76"/>
    </row>
    <row r="218" spans="1:1019" s="80" customFormat="1" ht="25.5">
      <c r="A218" s="20" t="s">
        <v>249</v>
      </c>
      <c r="B218" s="21">
        <v>5213343</v>
      </c>
      <c r="C218" s="21" t="s">
        <v>96</v>
      </c>
      <c r="D218" s="71" t="s">
        <v>71</v>
      </c>
      <c r="E218" s="22" t="s">
        <v>72</v>
      </c>
      <c r="F218" s="59">
        <v>40</v>
      </c>
      <c r="G218" s="23">
        <v>4.1399999999999997</v>
      </c>
      <c r="H218" s="69">
        <f t="shared" si="76"/>
        <v>0.21229999999999999</v>
      </c>
      <c r="I218" s="23">
        <f t="shared" si="77"/>
        <v>5.0199999999999996</v>
      </c>
      <c r="J218" s="23">
        <f t="shared" si="78"/>
        <v>200.8</v>
      </c>
      <c r="K218" s="78">
        <f t="shared" si="79"/>
        <v>165.6</v>
      </c>
      <c r="L218" s="76"/>
      <c r="M218" s="79"/>
      <c r="N218" s="76"/>
      <c r="O218" s="76"/>
      <c r="P218" s="76"/>
      <c r="Q218" s="76"/>
      <c r="R218" s="76"/>
      <c r="S218" s="76"/>
      <c r="T218" s="76"/>
      <c r="U218" s="76"/>
      <c r="V218" s="76"/>
      <c r="W218" s="76"/>
      <c r="X218" s="76"/>
      <c r="Y218" s="76"/>
      <c r="Z218" s="76"/>
      <c r="AA218" s="76"/>
      <c r="AB218" s="76"/>
      <c r="AC218" s="76"/>
      <c r="AD218" s="76"/>
      <c r="AE218" s="76"/>
      <c r="AF218" s="76"/>
      <c r="AG218" s="76"/>
      <c r="AH218" s="76"/>
      <c r="AI218" s="76"/>
      <c r="AJ218" s="76"/>
      <c r="AK218" s="76"/>
      <c r="AL218" s="76"/>
      <c r="AM218" s="76"/>
      <c r="AN218" s="76"/>
      <c r="AO218" s="76"/>
      <c r="AP218" s="76"/>
      <c r="AQ218" s="76"/>
      <c r="AR218" s="76"/>
      <c r="AS218" s="76"/>
      <c r="AT218" s="76"/>
      <c r="AU218" s="76"/>
      <c r="AV218" s="76"/>
      <c r="AW218" s="76"/>
      <c r="AX218" s="76"/>
      <c r="AY218" s="76"/>
      <c r="AZ218" s="76"/>
      <c r="BA218" s="76"/>
      <c r="BB218" s="76"/>
      <c r="BC218" s="76"/>
      <c r="BD218" s="76"/>
      <c r="BE218" s="76"/>
      <c r="BF218" s="76"/>
      <c r="BG218" s="76"/>
      <c r="BH218" s="76"/>
      <c r="BI218" s="76"/>
      <c r="BJ218" s="76"/>
      <c r="BK218" s="76"/>
      <c r="BL218" s="76"/>
      <c r="BM218" s="76"/>
      <c r="BN218" s="76"/>
      <c r="BO218" s="76"/>
      <c r="BP218" s="76"/>
      <c r="BQ218" s="76"/>
      <c r="BR218" s="76"/>
      <c r="BS218" s="76"/>
      <c r="BT218" s="76"/>
      <c r="BU218" s="76"/>
      <c r="BV218" s="76"/>
      <c r="BW218" s="76"/>
      <c r="BX218" s="76"/>
      <c r="BY218" s="76"/>
      <c r="BZ218" s="76"/>
      <c r="CA218" s="76"/>
      <c r="CB218" s="76"/>
      <c r="CC218" s="76"/>
      <c r="CD218" s="76"/>
      <c r="CE218" s="76"/>
      <c r="CF218" s="76"/>
      <c r="CG218" s="76"/>
      <c r="CH218" s="76"/>
      <c r="CI218" s="76"/>
      <c r="CJ218" s="76"/>
      <c r="CK218" s="76"/>
      <c r="CL218" s="76"/>
      <c r="CM218" s="76"/>
      <c r="CN218" s="76"/>
      <c r="CO218" s="76"/>
      <c r="CP218" s="76"/>
      <c r="CQ218" s="76"/>
      <c r="CR218" s="76"/>
      <c r="CS218" s="76"/>
      <c r="CT218" s="76"/>
      <c r="CU218" s="76"/>
      <c r="CV218" s="76"/>
      <c r="CW218" s="76"/>
      <c r="CX218" s="76"/>
      <c r="CY218" s="76"/>
      <c r="CZ218" s="76"/>
      <c r="DA218" s="76"/>
      <c r="DB218" s="76"/>
      <c r="DC218" s="76"/>
      <c r="DD218" s="76"/>
      <c r="DE218" s="76"/>
      <c r="DF218" s="76"/>
      <c r="DG218" s="76"/>
      <c r="DH218" s="76"/>
      <c r="DI218" s="76"/>
      <c r="DJ218" s="76"/>
      <c r="DK218" s="76"/>
      <c r="DL218" s="76"/>
      <c r="DM218" s="76"/>
      <c r="DN218" s="76"/>
      <c r="DO218" s="76"/>
      <c r="DP218" s="76"/>
      <c r="DQ218" s="76"/>
      <c r="DR218" s="76"/>
      <c r="DS218" s="76"/>
      <c r="DT218" s="76"/>
      <c r="DU218" s="76"/>
      <c r="DV218" s="76"/>
      <c r="DW218" s="76"/>
      <c r="DX218" s="76"/>
      <c r="DY218" s="76"/>
      <c r="DZ218" s="76"/>
      <c r="EA218" s="76"/>
      <c r="EB218" s="76"/>
      <c r="EC218" s="76"/>
      <c r="ED218" s="76"/>
      <c r="EE218" s="76"/>
      <c r="EF218" s="76"/>
      <c r="EG218" s="76"/>
      <c r="EH218" s="76"/>
      <c r="EI218" s="76"/>
      <c r="EJ218" s="76"/>
      <c r="EK218" s="76"/>
      <c r="EL218" s="76"/>
      <c r="EM218" s="76"/>
      <c r="EN218" s="76"/>
      <c r="EO218" s="76"/>
      <c r="EP218" s="76"/>
      <c r="EQ218" s="76"/>
      <c r="ER218" s="76"/>
      <c r="ES218" s="76"/>
      <c r="ET218" s="76"/>
      <c r="EU218" s="76"/>
      <c r="EV218" s="76"/>
      <c r="EW218" s="76"/>
      <c r="EX218" s="76"/>
      <c r="EY218" s="76"/>
      <c r="EZ218" s="76"/>
      <c r="FA218" s="76"/>
      <c r="FB218" s="76"/>
      <c r="FC218" s="76"/>
      <c r="FD218" s="76"/>
      <c r="FE218" s="76"/>
      <c r="FF218" s="76"/>
      <c r="FG218" s="76"/>
      <c r="FH218" s="76"/>
      <c r="FI218" s="76"/>
      <c r="FJ218" s="76"/>
      <c r="FK218" s="76"/>
      <c r="FL218" s="76"/>
      <c r="FM218" s="76"/>
      <c r="FN218" s="76"/>
      <c r="FO218" s="76"/>
      <c r="FP218" s="76"/>
      <c r="FQ218" s="76"/>
      <c r="FR218" s="76"/>
      <c r="FS218" s="76"/>
      <c r="FT218" s="76"/>
      <c r="FU218" s="76"/>
      <c r="FV218" s="76"/>
      <c r="FW218" s="76"/>
      <c r="FX218" s="76"/>
      <c r="FY218" s="76"/>
      <c r="FZ218" s="76"/>
      <c r="GA218" s="76"/>
      <c r="GB218" s="76"/>
      <c r="GC218" s="76"/>
      <c r="GD218" s="76"/>
      <c r="GE218" s="76"/>
      <c r="GF218" s="76"/>
      <c r="GG218" s="76"/>
      <c r="GH218" s="76"/>
      <c r="GI218" s="76"/>
      <c r="GJ218" s="76"/>
      <c r="GK218" s="76"/>
      <c r="GL218" s="76"/>
      <c r="GM218" s="76"/>
      <c r="GN218" s="76"/>
      <c r="GO218" s="76"/>
      <c r="GP218" s="76"/>
      <c r="GQ218" s="76"/>
      <c r="GR218" s="76"/>
      <c r="GS218" s="76"/>
      <c r="GT218" s="76"/>
      <c r="GU218" s="76"/>
      <c r="GV218" s="76"/>
      <c r="GW218" s="76"/>
      <c r="GX218" s="76"/>
      <c r="GY218" s="76"/>
      <c r="GZ218" s="76"/>
      <c r="HA218" s="76"/>
      <c r="HB218" s="76"/>
      <c r="HC218" s="76"/>
      <c r="HD218" s="76"/>
      <c r="HE218" s="76"/>
      <c r="HF218" s="76"/>
      <c r="HG218" s="76"/>
      <c r="HH218" s="76"/>
      <c r="HI218" s="76"/>
      <c r="HJ218" s="76"/>
      <c r="HK218" s="76"/>
      <c r="HL218" s="76"/>
      <c r="HM218" s="76"/>
      <c r="HN218" s="76"/>
      <c r="HO218" s="76"/>
      <c r="HP218" s="76"/>
      <c r="HQ218" s="76"/>
      <c r="HR218" s="76"/>
      <c r="HS218" s="76"/>
      <c r="HT218" s="76"/>
      <c r="HU218" s="76"/>
      <c r="HV218" s="76"/>
      <c r="HW218" s="76"/>
      <c r="HX218" s="76"/>
      <c r="HY218" s="76"/>
      <c r="HZ218" s="76"/>
      <c r="IA218" s="76"/>
      <c r="IB218" s="76"/>
      <c r="IC218" s="76"/>
      <c r="ID218" s="76"/>
      <c r="IE218" s="76"/>
      <c r="IF218" s="76"/>
      <c r="IG218" s="76"/>
      <c r="IH218" s="76"/>
      <c r="II218" s="76"/>
      <c r="IJ218" s="76"/>
      <c r="IK218" s="76"/>
      <c r="IL218" s="76"/>
      <c r="IM218" s="76"/>
      <c r="IN218" s="76"/>
      <c r="IO218" s="76"/>
      <c r="IP218" s="76"/>
      <c r="IQ218" s="76"/>
      <c r="IR218" s="76"/>
      <c r="IS218" s="76"/>
      <c r="IT218" s="76"/>
      <c r="IU218" s="76"/>
      <c r="IV218" s="76"/>
      <c r="IW218" s="76"/>
      <c r="IX218" s="76"/>
      <c r="IY218" s="76"/>
      <c r="IZ218" s="76"/>
      <c r="JA218" s="76"/>
      <c r="JB218" s="76"/>
      <c r="JC218" s="76"/>
      <c r="JD218" s="76"/>
      <c r="JE218" s="76"/>
      <c r="JF218" s="76"/>
      <c r="JG218" s="76"/>
      <c r="JH218" s="76"/>
      <c r="JI218" s="76"/>
      <c r="JJ218" s="76"/>
      <c r="JK218" s="76"/>
      <c r="JL218" s="76"/>
      <c r="JM218" s="76"/>
      <c r="JN218" s="76"/>
      <c r="JO218" s="76"/>
      <c r="JP218" s="76"/>
      <c r="JQ218" s="76"/>
      <c r="JR218" s="76"/>
      <c r="JS218" s="76"/>
      <c r="JT218" s="76"/>
      <c r="JU218" s="76"/>
      <c r="JV218" s="76"/>
      <c r="JW218" s="76"/>
      <c r="JX218" s="76"/>
      <c r="JY218" s="76"/>
      <c r="JZ218" s="76"/>
      <c r="KA218" s="76"/>
      <c r="KB218" s="76"/>
      <c r="KC218" s="76"/>
      <c r="KD218" s="76"/>
      <c r="KE218" s="76"/>
      <c r="KF218" s="76"/>
      <c r="KG218" s="76"/>
      <c r="KH218" s="76"/>
      <c r="KI218" s="76"/>
      <c r="KJ218" s="76"/>
      <c r="KK218" s="76"/>
      <c r="KL218" s="76"/>
      <c r="KM218" s="76"/>
      <c r="KN218" s="76"/>
      <c r="KO218" s="76"/>
      <c r="KP218" s="76"/>
      <c r="KQ218" s="76"/>
      <c r="KR218" s="76"/>
      <c r="KS218" s="76"/>
      <c r="KT218" s="76"/>
      <c r="KU218" s="76"/>
      <c r="KV218" s="76"/>
      <c r="KW218" s="76"/>
      <c r="KX218" s="76"/>
      <c r="KY218" s="76"/>
      <c r="KZ218" s="76"/>
      <c r="LA218" s="76"/>
      <c r="LB218" s="76"/>
      <c r="LC218" s="76"/>
      <c r="LD218" s="76"/>
      <c r="LE218" s="76"/>
      <c r="LF218" s="76"/>
      <c r="LG218" s="76"/>
      <c r="LH218" s="76"/>
      <c r="LI218" s="76"/>
      <c r="LJ218" s="76"/>
      <c r="LK218" s="76"/>
      <c r="LL218" s="76"/>
      <c r="LM218" s="76"/>
      <c r="LN218" s="76"/>
      <c r="LO218" s="76"/>
      <c r="LP218" s="76"/>
      <c r="LQ218" s="76"/>
      <c r="LR218" s="76"/>
      <c r="LS218" s="76"/>
      <c r="LT218" s="76"/>
      <c r="LU218" s="76"/>
      <c r="LV218" s="76"/>
      <c r="LW218" s="76"/>
      <c r="LX218" s="76"/>
      <c r="LY218" s="76"/>
      <c r="LZ218" s="76"/>
      <c r="MA218" s="76"/>
      <c r="MB218" s="76"/>
      <c r="MC218" s="76"/>
      <c r="MD218" s="76"/>
      <c r="ME218" s="76"/>
      <c r="MF218" s="76"/>
      <c r="MG218" s="76"/>
      <c r="MH218" s="76"/>
      <c r="MI218" s="76"/>
      <c r="MJ218" s="76"/>
      <c r="MK218" s="76"/>
      <c r="ML218" s="76"/>
      <c r="MM218" s="76"/>
      <c r="MN218" s="76"/>
      <c r="MO218" s="76"/>
      <c r="MP218" s="76"/>
      <c r="MQ218" s="76"/>
      <c r="MR218" s="76"/>
      <c r="MS218" s="76"/>
      <c r="MT218" s="76"/>
      <c r="MU218" s="76"/>
      <c r="MV218" s="76"/>
      <c r="MW218" s="76"/>
      <c r="MX218" s="76"/>
      <c r="MY218" s="76"/>
      <c r="MZ218" s="76"/>
      <c r="NA218" s="76"/>
      <c r="NB218" s="76"/>
      <c r="NC218" s="76"/>
      <c r="ND218" s="76"/>
      <c r="NE218" s="76"/>
      <c r="NF218" s="76"/>
      <c r="NG218" s="76"/>
      <c r="NH218" s="76"/>
      <c r="NI218" s="76"/>
      <c r="NJ218" s="76"/>
      <c r="NK218" s="76"/>
      <c r="NL218" s="76"/>
      <c r="NM218" s="76"/>
      <c r="NN218" s="76"/>
      <c r="NO218" s="76"/>
      <c r="NP218" s="76"/>
      <c r="NQ218" s="76"/>
      <c r="NR218" s="76"/>
      <c r="NS218" s="76"/>
      <c r="NT218" s="76"/>
      <c r="NU218" s="76"/>
      <c r="NV218" s="76"/>
      <c r="NW218" s="76"/>
      <c r="NX218" s="76"/>
      <c r="NY218" s="76"/>
      <c r="NZ218" s="76"/>
      <c r="OA218" s="76"/>
      <c r="OB218" s="76"/>
      <c r="OC218" s="76"/>
      <c r="OD218" s="76"/>
      <c r="OE218" s="76"/>
      <c r="OF218" s="76"/>
      <c r="OG218" s="76"/>
      <c r="OH218" s="76"/>
      <c r="OI218" s="76"/>
      <c r="OJ218" s="76"/>
      <c r="OK218" s="76"/>
      <c r="OL218" s="76"/>
      <c r="OM218" s="76"/>
      <c r="ON218" s="76"/>
      <c r="OO218" s="76"/>
      <c r="OP218" s="76"/>
      <c r="OQ218" s="76"/>
      <c r="OR218" s="76"/>
      <c r="OS218" s="76"/>
      <c r="OT218" s="76"/>
      <c r="OU218" s="76"/>
      <c r="OV218" s="76"/>
      <c r="OW218" s="76"/>
      <c r="OX218" s="76"/>
      <c r="OY218" s="76"/>
      <c r="OZ218" s="76"/>
      <c r="PA218" s="76"/>
      <c r="PB218" s="76"/>
      <c r="PC218" s="76"/>
      <c r="PD218" s="76"/>
      <c r="PE218" s="76"/>
      <c r="PF218" s="76"/>
      <c r="PG218" s="76"/>
      <c r="PH218" s="76"/>
      <c r="PI218" s="76"/>
      <c r="PJ218" s="76"/>
      <c r="PK218" s="76"/>
      <c r="PL218" s="76"/>
      <c r="PM218" s="76"/>
      <c r="PN218" s="76"/>
      <c r="PO218" s="76"/>
      <c r="PP218" s="76"/>
      <c r="PQ218" s="76"/>
      <c r="PR218" s="76"/>
      <c r="PS218" s="76"/>
      <c r="PT218" s="76"/>
      <c r="PU218" s="76"/>
      <c r="PV218" s="76"/>
      <c r="PW218" s="76"/>
      <c r="PX218" s="76"/>
      <c r="PY218" s="76"/>
      <c r="PZ218" s="76"/>
      <c r="QA218" s="76"/>
      <c r="QB218" s="76"/>
      <c r="QC218" s="76"/>
      <c r="QD218" s="76"/>
      <c r="QE218" s="76"/>
      <c r="QF218" s="76"/>
      <c r="QG218" s="76"/>
      <c r="QH218" s="76"/>
      <c r="QI218" s="76"/>
      <c r="QJ218" s="76"/>
      <c r="QK218" s="76"/>
      <c r="QL218" s="76"/>
      <c r="QM218" s="76"/>
      <c r="QN218" s="76"/>
      <c r="QO218" s="76"/>
      <c r="QP218" s="76"/>
      <c r="QQ218" s="76"/>
      <c r="QR218" s="76"/>
      <c r="QS218" s="76"/>
      <c r="QT218" s="76"/>
      <c r="QU218" s="76"/>
      <c r="QV218" s="76"/>
      <c r="QW218" s="76"/>
      <c r="QX218" s="76"/>
      <c r="QY218" s="76"/>
      <c r="QZ218" s="76"/>
      <c r="RA218" s="76"/>
      <c r="RB218" s="76"/>
      <c r="RC218" s="76"/>
      <c r="RD218" s="76"/>
      <c r="RE218" s="76"/>
      <c r="RF218" s="76"/>
      <c r="RG218" s="76"/>
      <c r="RH218" s="76"/>
      <c r="RI218" s="76"/>
      <c r="RJ218" s="76"/>
      <c r="RK218" s="76"/>
      <c r="RL218" s="76"/>
      <c r="RM218" s="76"/>
      <c r="RN218" s="76"/>
      <c r="RO218" s="76"/>
      <c r="RP218" s="76"/>
      <c r="RQ218" s="76"/>
      <c r="RR218" s="76"/>
      <c r="RS218" s="76"/>
      <c r="RT218" s="76"/>
      <c r="RU218" s="76"/>
      <c r="RV218" s="76"/>
      <c r="RW218" s="76"/>
      <c r="RX218" s="76"/>
      <c r="RY218" s="76"/>
      <c r="RZ218" s="76"/>
      <c r="SA218" s="76"/>
      <c r="SB218" s="76"/>
      <c r="SC218" s="76"/>
      <c r="SD218" s="76"/>
      <c r="SE218" s="76"/>
      <c r="SF218" s="76"/>
      <c r="SG218" s="76"/>
      <c r="SH218" s="76"/>
      <c r="SI218" s="76"/>
      <c r="SJ218" s="76"/>
      <c r="SK218" s="76"/>
      <c r="SL218" s="76"/>
      <c r="SM218" s="76"/>
      <c r="SN218" s="76"/>
      <c r="SO218" s="76"/>
      <c r="SP218" s="76"/>
      <c r="SQ218" s="76"/>
      <c r="SR218" s="76"/>
      <c r="SS218" s="76"/>
      <c r="ST218" s="76"/>
      <c r="SU218" s="76"/>
      <c r="SV218" s="76"/>
      <c r="SW218" s="76"/>
      <c r="SX218" s="76"/>
      <c r="SY218" s="76"/>
      <c r="SZ218" s="76"/>
      <c r="TA218" s="76"/>
      <c r="TB218" s="76"/>
      <c r="TC218" s="76"/>
      <c r="TD218" s="76"/>
      <c r="TE218" s="76"/>
      <c r="TF218" s="76"/>
      <c r="TG218" s="76"/>
      <c r="TH218" s="76"/>
      <c r="TI218" s="76"/>
      <c r="TJ218" s="76"/>
      <c r="TK218" s="76"/>
      <c r="TL218" s="76"/>
      <c r="TM218" s="76"/>
      <c r="TN218" s="76"/>
      <c r="TO218" s="76"/>
      <c r="TP218" s="76"/>
      <c r="TQ218" s="76"/>
      <c r="TR218" s="76"/>
      <c r="TS218" s="76"/>
      <c r="TT218" s="76"/>
      <c r="TU218" s="76"/>
      <c r="TV218" s="76"/>
      <c r="TW218" s="76"/>
      <c r="TX218" s="76"/>
      <c r="TY218" s="76"/>
      <c r="TZ218" s="76"/>
      <c r="UA218" s="76"/>
      <c r="UB218" s="76"/>
      <c r="UC218" s="76"/>
      <c r="UD218" s="76"/>
      <c r="UE218" s="76"/>
      <c r="UF218" s="76"/>
      <c r="UG218" s="76"/>
      <c r="UH218" s="76"/>
      <c r="UI218" s="76"/>
      <c r="UJ218" s="76"/>
      <c r="UK218" s="76"/>
      <c r="UL218" s="76"/>
      <c r="UM218" s="76"/>
      <c r="UN218" s="76"/>
      <c r="UO218" s="76"/>
      <c r="UP218" s="76"/>
      <c r="UQ218" s="76"/>
      <c r="UR218" s="76"/>
      <c r="US218" s="76"/>
      <c r="UT218" s="76"/>
      <c r="UU218" s="76"/>
      <c r="UV218" s="76"/>
      <c r="UW218" s="76"/>
      <c r="UX218" s="76"/>
      <c r="UY218" s="76"/>
      <c r="UZ218" s="76"/>
      <c r="VA218" s="76"/>
      <c r="VB218" s="76"/>
      <c r="VC218" s="76"/>
      <c r="VD218" s="76"/>
      <c r="VE218" s="76"/>
      <c r="VF218" s="76"/>
      <c r="VG218" s="76"/>
      <c r="VH218" s="76"/>
      <c r="VI218" s="76"/>
      <c r="VJ218" s="76"/>
      <c r="VK218" s="76"/>
      <c r="VL218" s="76"/>
      <c r="VM218" s="76"/>
      <c r="VN218" s="76"/>
      <c r="VO218" s="76"/>
      <c r="VP218" s="76"/>
      <c r="VQ218" s="76"/>
      <c r="VR218" s="76"/>
      <c r="VS218" s="76"/>
      <c r="VT218" s="76"/>
      <c r="VU218" s="76"/>
      <c r="VV218" s="76"/>
      <c r="VW218" s="76"/>
      <c r="VX218" s="76"/>
      <c r="VY218" s="76"/>
      <c r="VZ218" s="76"/>
      <c r="WA218" s="76"/>
      <c r="WB218" s="76"/>
      <c r="WC218" s="76"/>
      <c r="WD218" s="76"/>
      <c r="WE218" s="76"/>
      <c r="WF218" s="76"/>
      <c r="WG218" s="76"/>
      <c r="WH218" s="76"/>
      <c r="WI218" s="76"/>
      <c r="WJ218" s="76"/>
      <c r="WK218" s="76"/>
      <c r="WL218" s="76"/>
      <c r="WM218" s="76"/>
      <c r="WN218" s="76"/>
      <c r="WO218" s="76"/>
      <c r="WP218" s="76"/>
      <c r="WQ218" s="76"/>
      <c r="WR218" s="76"/>
      <c r="WS218" s="76"/>
      <c r="WT218" s="76"/>
      <c r="WU218" s="76"/>
      <c r="WV218" s="76"/>
      <c r="WW218" s="76"/>
      <c r="WX218" s="76"/>
      <c r="WY218" s="76"/>
      <c r="WZ218" s="76"/>
      <c r="XA218" s="76"/>
      <c r="XB218" s="76"/>
      <c r="XC218" s="76"/>
      <c r="XD218" s="76"/>
      <c r="XE218" s="76"/>
      <c r="XF218" s="76"/>
      <c r="XG218" s="76"/>
      <c r="XH218" s="76"/>
      <c r="XI218" s="76"/>
      <c r="XJ218" s="76"/>
      <c r="XK218" s="76"/>
      <c r="XL218" s="76"/>
      <c r="XM218" s="76"/>
      <c r="XN218" s="76"/>
      <c r="XO218" s="76"/>
      <c r="XP218" s="76"/>
      <c r="XQ218" s="76"/>
      <c r="XR218" s="76"/>
      <c r="XS218" s="76"/>
      <c r="XT218" s="76"/>
      <c r="XU218" s="76"/>
      <c r="XV218" s="76"/>
      <c r="XW218" s="76"/>
      <c r="XX218" s="76"/>
      <c r="XY218" s="76"/>
      <c r="XZ218" s="76"/>
      <c r="YA218" s="76"/>
      <c r="YB218" s="76"/>
      <c r="YC218" s="76"/>
      <c r="YD218" s="76"/>
      <c r="YE218" s="76"/>
      <c r="YF218" s="76"/>
      <c r="YG218" s="76"/>
      <c r="YH218" s="76"/>
      <c r="YI218" s="76"/>
      <c r="YJ218" s="76"/>
      <c r="YK218" s="76"/>
      <c r="YL218" s="76"/>
      <c r="YM218" s="76"/>
      <c r="YN218" s="76"/>
      <c r="YO218" s="76"/>
      <c r="YP218" s="76"/>
      <c r="YQ218" s="76"/>
      <c r="YR218" s="76"/>
      <c r="YS218" s="76"/>
      <c r="YT218" s="76"/>
      <c r="YU218" s="76"/>
      <c r="YV218" s="76"/>
      <c r="YW218" s="76"/>
      <c r="YX218" s="76"/>
      <c r="YY218" s="76"/>
      <c r="YZ218" s="76"/>
      <c r="ZA218" s="76"/>
      <c r="ZB218" s="76"/>
      <c r="ZC218" s="76"/>
      <c r="ZD218" s="76"/>
      <c r="ZE218" s="76"/>
      <c r="ZF218" s="76"/>
      <c r="ZG218" s="76"/>
      <c r="ZH218" s="76"/>
      <c r="ZI218" s="76"/>
      <c r="ZJ218" s="76"/>
      <c r="ZK218" s="76"/>
      <c r="ZL218" s="76"/>
      <c r="ZM218" s="76"/>
      <c r="ZN218" s="76"/>
      <c r="ZO218" s="76"/>
      <c r="ZP218" s="76"/>
      <c r="ZQ218" s="76"/>
      <c r="ZR218" s="76"/>
      <c r="ZS218" s="76"/>
      <c r="ZT218" s="76"/>
      <c r="ZU218" s="76"/>
      <c r="ZV218" s="76"/>
      <c r="ZW218" s="76"/>
      <c r="ZX218" s="76"/>
      <c r="ZY218" s="76"/>
      <c r="ZZ218" s="76"/>
      <c r="AAA218" s="76"/>
      <c r="AAB218" s="76"/>
      <c r="AAC218" s="76"/>
      <c r="AAD218" s="76"/>
      <c r="AAE218" s="76"/>
      <c r="AAF218" s="76"/>
      <c r="AAG218" s="76"/>
      <c r="AAH218" s="76"/>
      <c r="AAI218" s="76"/>
      <c r="AAJ218" s="76"/>
      <c r="AAK218" s="76"/>
      <c r="AAL218" s="76"/>
      <c r="AAM218" s="76"/>
      <c r="AAN218" s="76"/>
      <c r="AAO218" s="76"/>
      <c r="AAP218" s="76"/>
      <c r="AAQ218" s="76"/>
      <c r="AAR218" s="76"/>
      <c r="AAS218" s="76"/>
      <c r="AAT218" s="76"/>
      <c r="AAU218" s="76"/>
      <c r="AAV218" s="76"/>
      <c r="AAW218" s="76"/>
      <c r="AAX218" s="76"/>
      <c r="AAY218" s="76"/>
      <c r="AAZ218" s="76"/>
      <c r="ABA218" s="76"/>
      <c r="ABB218" s="76"/>
      <c r="ABC218" s="76"/>
      <c r="ABD218" s="76"/>
      <c r="ABE218" s="76"/>
      <c r="ABF218" s="76"/>
      <c r="ABG218" s="76"/>
      <c r="ABH218" s="76"/>
      <c r="ABI218" s="76"/>
      <c r="ABJ218" s="76"/>
      <c r="ABK218" s="76"/>
      <c r="ABL218" s="76"/>
      <c r="ABM218" s="76"/>
      <c r="ABN218" s="76"/>
      <c r="ABO218" s="76"/>
      <c r="ABP218" s="76"/>
      <c r="ABQ218" s="76"/>
      <c r="ABR218" s="76"/>
      <c r="ABS218" s="76"/>
      <c r="ABT218" s="76"/>
      <c r="ABU218" s="76"/>
      <c r="ABV218" s="76"/>
      <c r="ABW218" s="76"/>
      <c r="ABX218" s="76"/>
      <c r="ABY218" s="76"/>
      <c r="ABZ218" s="76"/>
      <c r="ACA218" s="76"/>
      <c r="ACB218" s="76"/>
      <c r="ACC218" s="76"/>
      <c r="ACD218" s="76"/>
      <c r="ACE218" s="76"/>
      <c r="ACF218" s="76"/>
      <c r="ACG218" s="76"/>
      <c r="ACH218" s="76"/>
      <c r="ACI218" s="76"/>
      <c r="ACJ218" s="76"/>
      <c r="ACK218" s="76"/>
      <c r="ACL218" s="76"/>
      <c r="ACM218" s="76"/>
      <c r="ACN218" s="76"/>
      <c r="ACO218" s="76"/>
      <c r="ACP218" s="76"/>
      <c r="ACQ218" s="76"/>
      <c r="ACR218" s="76"/>
      <c r="ACS218" s="76"/>
      <c r="ACT218" s="76"/>
      <c r="ACU218" s="76"/>
      <c r="ACV218" s="76"/>
      <c r="ACW218" s="76"/>
      <c r="ACX218" s="76"/>
      <c r="ACY218" s="76"/>
      <c r="ACZ218" s="76"/>
      <c r="ADA218" s="76"/>
      <c r="ADB218" s="76"/>
      <c r="ADC218" s="76"/>
      <c r="ADD218" s="76"/>
      <c r="ADE218" s="76"/>
      <c r="ADF218" s="76"/>
      <c r="ADG218" s="76"/>
      <c r="ADH218" s="76"/>
      <c r="ADI218" s="76"/>
      <c r="ADJ218" s="76"/>
      <c r="ADK218" s="76"/>
      <c r="ADL218" s="76"/>
      <c r="ADM218" s="76"/>
      <c r="ADN218" s="76"/>
      <c r="ADO218" s="76"/>
      <c r="ADP218" s="76"/>
      <c r="ADQ218" s="76"/>
      <c r="ADR218" s="76"/>
      <c r="ADS218" s="76"/>
      <c r="ADT218" s="76"/>
      <c r="ADU218" s="76"/>
      <c r="ADV218" s="76"/>
      <c r="ADW218" s="76"/>
      <c r="ADX218" s="76"/>
      <c r="ADY218" s="76"/>
      <c r="ADZ218" s="76"/>
      <c r="AEA218" s="76"/>
      <c r="AEB218" s="76"/>
      <c r="AEC218" s="76"/>
      <c r="AED218" s="76"/>
      <c r="AEE218" s="76"/>
      <c r="AEF218" s="76"/>
      <c r="AEG218" s="76"/>
      <c r="AEH218" s="76"/>
      <c r="AEI218" s="76"/>
      <c r="AEJ218" s="76"/>
      <c r="AEK218" s="76"/>
      <c r="AEL218" s="76"/>
      <c r="AEM218" s="76"/>
      <c r="AEN218" s="76"/>
      <c r="AEO218" s="76"/>
      <c r="AEP218" s="76"/>
      <c r="AEQ218" s="76"/>
      <c r="AER218" s="76"/>
      <c r="AES218" s="76"/>
      <c r="AET218" s="76"/>
      <c r="AEU218" s="76"/>
      <c r="AEV218" s="76"/>
      <c r="AEW218" s="76"/>
      <c r="AEX218" s="76"/>
      <c r="AEY218" s="76"/>
      <c r="AEZ218" s="76"/>
      <c r="AFA218" s="76"/>
      <c r="AFB218" s="76"/>
      <c r="AFC218" s="76"/>
      <c r="AFD218" s="76"/>
      <c r="AFE218" s="76"/>
      <c r="AFF218" s="76"/>
      <c r="AFG218" s="76"/>
      <c r="AFH218" s="76"/>
      <c r="AFI218" s="76"/>
      <c r="AFJ218" s="76"/>
      <c r="AFK218" s="76"/>
      <c r="AFL218" s="76"/>
      <c r="AFM218" s="76"/>
      <c r="AFN218" s="76"/>
      <c r="AFO218" s="76"/>
      <c r="AFP218" s="76"/>
      <c r="AFQ218" s="76"/>
      <c r="AFR218" s="76"/>
      <c r="AFS218" s="76"/>
      <c r="AFT218" s="76"/>
      <c r="AFU218" s="76"/>
      <c r="AFV218" s="76"/>
      <c r="AFW218" s="76"/>
      <c r="AFX218" s="76"/>
      <c r="AFY218" s="76"/>
      <c r="AFZ218" s="76"/>
      <c r="AGA218" s="76"/>
      <c r="AGB218" s="76"/>
      <c r="AGC218" s="76"/>
      <c r="AGD218" s="76"/>
      <c r="AGE218" s="76"/>
      <c r="AGF218" s="76"/>
      <c r="AGG218" s="76"/>
      <c r="AGH218" s="76"/>
      <c r="AGI218" s="76"/>
      <c r="AGJ218" s="76"/>
      <c r="AGK218" s="76"/>
      <c r="AGL218" s="76"/>
      <c r="AGM218" s="76"/>
      <c r="AGN218" s="76"/>
      <c r="AGO218" s="76"/>
      <c r="AGP218" s="76"/>
      <c r="AGQ218" s="76"/>
      <c r="AGR218" s="76"/>
      <c r="AGS218" s="76"/>
      <c r="AGT218" s="76"/>
      <c r="AGU218" s="76"/>
      <c r="AGV218" s="76"/>
      <c r="AGW218" s="76"/>
      <c r="AGX218" s="76"/>
      <c r="AGY218" s="76"/>
      <c r="AGZ218" s="76"/>
      <c r="AHA218" s="76"/>
      <c r="AHB218" s="76"/>
      <c r="AHC218" s="76"/>
      <c r="AHD218" s="76"/>
      <c r="AHE218" s="76"/>
      <c r="AHF218" s="76"/>
      <c r="AHG218" s="76"/>
      <c r="AHH218" s="76"/>
      <c r="AHI218" s="76"/>
      <c r="AHJ218" s="76"/>
      <c r="AHK218" s="76"/>
      <c r="AHL218" s="76"/>
      <c r="AHM218" s="76"/>
      <c r="AHN218" s="76"/>
      <c r="AHO218" s="76"/>
      <c r="AHP218" s="76"/>
      <c r="AHQ218" s="76"/>
      <c r="AHR218" s="76"/>
      <c r="AHS218" s="76"/>
      <c r="AHT218" s="76"/>
      <c r="AHU218" s="76"/>
      <c r="AHV218" s="76"/>
      <c r="AHW218" s="76"/>
      <c r="AHX218" s="76"/>
      <c r="AHY218" s="76"/>
      <c r="AHZ218" s="76"/>
      <c r="AIA218" s="76"/>
      <c r="AIB218" s="76"/>
      <c r="AIC218" s="76"/>
      <c r="AID218" s="76"/>
      <c r="AIE218" s="76"/>
      <c r="AIF218" s="76"/>
      <c r="AIG218" s="76"/>
      <c r="AIH218" s="76"/>
      <c r="AII218" s="76"/>
      <c r="AIJ218" s="76"/>
      <c r="AIK218" s="76"/>
      <c r="AIL218" s="76"/>
      <c r="AIM218" s="76"/>
      <c r="AIN218" s="76"/>
      <c r="AIO218" s="76"/>
      <c r="AIP218" s="76"/>
      <c r="AIQ218" s="76"/>
      <c r="AIR218" s="76"/>
      <c r="AIS218" s="76"/>
      <c r="AIT218" s="76"/>
      <c r="AIU218" s="76"/>
      <c r="AIV218" s="76"/>
      <c r="AIW218" s="76"/>
      <c r="AIX218" s="76"/>
      <c r="AIY218" s="76"/>
      <c r="AIZ218" s="76"/>
      <c r="AJA218" s="76"/>
      <c r="AJB218" s="76"/>
      <c r="AJC218" s="76"/>
      <c r="AJD218" s="76"/>
      <c r="AJE218" s="76"/>
      <c r="AJF218" s="76"/>
      <c r="AJG218" s="76"/>
      <c r="AJH218" s="76"/>
      <c r="AJI218" s="76"/>
      <c r="AJJ218" s="76"/>
      <c r="AJK218" s="76"/>
      <c r="AJL218" s="76"/>
      <c r="AJM218" s="76"/>
      <c r="AJN218" s="76"/>
      <c r="AJO218" s="76"/>
      <c r="AJP218" s="76"/>
      <c r="AJQ218" s="76"/>
      <c r="AJR218" s="76"/>
      <c r="AJS218" s="76"/>
      <c r="AJT218" s="76"/>
      <c r="AJU218" s="76"/>
      <c r="AJV218" s="76"/>
      <c r="AJW218" s="76"/>
      <c r="AJX218" s="76"/>
      <c r="AJY218" s="76"/>
      <c r="AJZ218" s="76"/>
      <c r="AKA218" s="76"/>
      <c r="AKB218" s="76"/>
      <c r="AKC218" s="76"/>
      <c r="AKD218" s="76"/>
      <c r="AKE218" s="76"/>
      <c r="AKF218" s="76"/>
      <c r="AKG218" s="76"/>
      <c r="AKH218" s="76"/>
      <c r="AKI218" s="76"/>
      <c r="AKJ218" s="76"/>
      <c r="AKK218" s="76"/>
      <c r="AKL218" s="76"/>
      <c r="AKM218" s="76"/>
      <c r="AKN218" s="76"/>
      <c r="AKO218" s="76"/>
      <c r="AKP218" s="76"/>
      <c r="AKQ218" s="76"/>
      <c r="AKR218" s="76"/>
      <c r="AKS218" s="76"/>
      <c r="AKT218" s="76"/>
      <c r="AKU218" s="76"/>
      <c r="AKV218" s="76"/>
      <c r="AKW218" s="76"/>
      <c r="AKX218" s="76"/>
      <c r="AKY218" s="76"/>
      <c r="AKZ218" s="76"/>
      <c r="ALA218" s="76"/>
      <c r="ALB218" s="76"/>
      <c r="ALC218" s="76"/>
      <c r="ALD218" s="76"/>
      <c r="ALE218" s="76"/>
      <c r="ALF218" s="76"/>
      <c r="ALG218" s="76"/>
      <c r="ALH218" s="76"/>
      <c r="ALI218" s="76"/>
      <c r="ALJ218" s="76"/>
      <c r="ALK218" s="76"/>
      <c r="ALL218" s="76"/>
      <c r="ALM218" s="76"/>
      <c r="ALN218" s="76"/>
      <c r="ALO218" s="76"/>
      <c r="ALP218" s="76"/>
      <c r="ALQ218" s="76"/>
      <c r="ALR218" s="76"/>
      <c r="ALS218" s="76"/>
      <c r="ALT218" s="76"/>
      <c r="ALU218" s="76"/>
      <c r="ALV218" s="76"/>
      <c r="ALW218" s="76"/>
      <c r="ALX218" s="76"/>
      <c r="ALY218" s="76"/>
      <c r="ALZ218" s="76"/>
      <c r="AMA218" s="76"/>
      <c r="AMB218" s="76"/>
      <c r="AMC218" s="76"/>
      <c r="AMD218" s="76"/>
      <c r="AME218" s="76"/>
    </row>
    <row r="219" spans="1:1019" s="80" customFormat="1" ht="25.5">
      <c r="A219" s="20" t="s">
        <v>250</v>
      </c>
      <c r="B219" s="21">
        <v>5213345</v>
      </c>
      <c r="C219" s="21" t="s">
        <v>96</v>
      </c>
      <c r="D219" s="71" t="s">
        <v>73</v>
      </c>
      <c r="E219" s="22" t="s">
        <v>72</v>
      </c>
      <c r="F219" s="59">
        <v>2</v>
      </c>
      <c r="G219" s="23">
        <v>6.09</v>
      </c>
      <c r="H219" s="69">
        <f t="shared" si="76"/>
        <v>0.21229999999999999</v>
      </c>
      <c r="I219" s="23">
        <f t="shared" si="77"/>
        <v>7.38</v>
      </c>
      <c r="J219" s="23">
        <f t="shared" si="78"/>
        <v>14.76</v>
      </c>
      <c r="K219" s="78">
        <f t="shared" si="79"/>
        <v>12.18</v>
      </c>
      <c r="L219" s="76"/>
      <c r="M219" s="79"/>
      <c r="N219" s="76"/>
      <c r="O219" s="76"/>
      <c r="P219" s="76"/>
      <c r="Q219" s="76"/>
      <c r="R219" s="76"/>
      <c r="S219" s="76"/>
      <c r="T219" s="76"/>
      <c r="U219" s="76"/>
      <c r="V219" s="76"/>
      <c r="W219" s="76"/>
      <c r="X219" s="76"/>
      <c r="Y219" s="76"/>
      <c r="Z219" s="76"/>
      <c r="AA219" s="76"/>
      <c r="AB219" s="76"/>
      <c r="AC219" s="76"/>
      <c r="AD219" s="76"/>
      <c r="AE219" s="76"/>
      <c r="AF219" s="76"/>
      <c r="AG219" s="76"/>
      <c r="AH219" s="76"/>
      <c r="AI219" s="76"/>
      <c r="AJ219" s="76"/>
      <c r="AK219" s="76"/>
      <c r="AL219" s="76"/>
      <c r="AM219" s="76"/>
      <c r="AN219" s="76"/>
      <c r="AO219" s="76"/>
      <c r="AP219" s="76"/>
      <c r="AQ219" s="76"/>
      <c r="AR219" s="76"/>
      <c r="AS219" s="76"/>
      <c r="AT219" s="76"/>
      <c r="AU219" s="76"/>
      <c r="AV219" s="76"/>
      <c r="AW219" s="76"/>
      <c r="AX219" s="76"/>
      <c r="AY219" s="76"/>
      <c r="AZ219" s="76"/>
      <c r="BA219" s="76"/>
      <c r="BB219" s="76"/>
      <c r="BC219" s="76"/>
      <c r="BD219" s="76"/>
      <c r="BE219" s="76"/>
      <c r="BF219" s="76"/>
      <c r="BG219" s="76"/>
      <c r="BH219" s="76"/>
      <c r="BI219" s="76"/>
      <c r="BJ219" s="76"/>
      <c r="BK219" s="76"/>
      <c r="BL219" s="76"/>
      <c r="BM219" s="76"/>
      <c r="BN219" s="76"/>
      <c r="BO219" s="76"/>
      <c r="BP219" s="76"/>
      <c r="BQ219" s="76"/>
      <c r="BR219" s="76"/>
      <c r="BS219" s="76"/>
      <c r="BT219" s="76"/>
      <c r="BU219" s="76"/>
      <c r="BV219" s="76"/>
      <c r="BW219" s="76"/>
      <c r="BX219" s="76"/>
      <c r="BY219" s="76"/>
      <c r="BZ219" s="76"/>
      <c r="CA219" s="76"/>
      <c r="CB219" s="76"/>
      <c r="CC219" s="76"/>
      <c r="CD219" s="76"/>
      <c r="CE219" s="76"/>
      <c r="CF219" s="76"/>
      <c r="CG219" s="76"/>
      <c r="CH219" s="76"/>
      <c r="CI219" s="76"/>
      <c r="CJ219" s="76"/>
      <c r="CK219" s="76"/>
      <c r="CL219" s="76"/>
      <c r="CM219" s="76"/>
      <c r="CN219" s="76"/>
      <c r="CO219" s="76"/>
      <c r="CP219" s="76"/>
      <c r="CQ219" s="76"/>
      <c r="CR219" s="76"/>
      <c r="CS219" s="76"/>
      <c r="CT219" s="76"/>
      <c r="CU219" s="76"/>
      <c r="CV219" s="76"/>
      <c r="CW219" s="76"/>
      <c r="CX219" s="76"/>
      <c r="CY219" s="76"/>
      <c r="CZ219" s="76"/>
      <c r="DA219" s="76"/>
      <c r="DB219" s="76"/>
      <c r="DC219" s="76"/>
      <c r="DD219" s="76"/>
      <c r="DE219" s="76"/>
      <c r="DF219" s="76"/>
      <c r="DG219" s="76"/>
      <c r="DH219" s="76"/>
      <c r="DI219" s="76"/>
      <c r="DJ219" s="76"/>
      <c r="DK219" s="76"/>
      <c r="DL219" s="76"/>
      <c r="DM219" s="76"/>
      <c r="DN219" s="76"/>
      <c r="DO219" s="76"/>
      <c r="DP219" s="76"/>
      <c r="DQ219" s="76"/>
      <c r="DR219" s="76"/>
      <c r="DS219" s="76"/>
      <c r="DT219" s="76"/>
      <c r="DU219" s="76"/>
      <c r="DV219" s="76"/>
      <c r="DW219" s="76"/>
      <c r="DX219" s="76"/>
      <c r="DY219" s="76"/>
      <c r="DZ219" s="76"/>
      <c r="EA219" s="76"/>
      <c r="EB219" s="76"/>
      <c r="EC219" s="76"/>
      <c r="ED219" s="76"/>
      <c r="EE219" s="76"/>
      <c r="EF219" s="76"/>
      <c r="EG219" s="76"/>
      <c r="EH219" s="76"/>
      <c r="EI219" s="76"/>
      <c r="EJ219" s="76"/>
      <c r="EK219" s="76"/>
      <c r="EL219" s="76"/>
      <c r="EM219" s="76"/>
      <c r="EN219" s="76"/>
      <c r="EO219" s="76"/>
      <c r="EP219" s="76"/>
      <c r="EQ219" s="76"/>
      <c r="ER219" s="76"/>
      <c r="ES219" s="76"/>
      <c r="ET219" s="76"/>
      <c r="EU219" s="76"/>
      <c r="EV219" s="76"/>
      <c r="EW219" s="76"/>
      <c r="EX219" s="76"/>
      <c r="EY219" s="76"/>
      <c r="EZ219" s="76"/>
      <c r="FA219" s="76"/>
      <c r="FB219" s="76"/>
      <c r="FC219" s="76"/>
      <c r="FD219" s="76"/>
      <c r="FE219" s="76"/>
      <c r="FF219" s="76"/>
      <c r="FG219" s="76"/>
      <c r="FH219" s="76"/>
      <c r="FI219" s="76"/>
      <c r="FJ219" s="76"/>
      <c r="FK219" s="76"/>
      <c r="FL219" s="76"/>
      <c r="FM219" s="76"/>
      <c r="FN219" s="76"/>
      <c r="FO219" s="76"/>
      <c r="FP219" s="76"/>
      <c r="FQ219" s="76"/>
      <c r="FR219" s="76"/>
      <c r="FS219" s="76"/>
      <c r="FT219" s="76"/>
      <c r="FU219" s="76"/>
      <c r="FV219" s="76"/>
      <c r="FW219" s="76"/>
      <c r="FX219" s="76"/>
      <c r="FY219" s="76"/>
      <c r="FZ219" s="76"/>
      <c r="GA219" s="76"/>
      <c r="GB219" s="76"/>
      <c r="GC219" s="76"/>
      <c r="GD219" s="76"/>
      <c r="GE219" s="76"/>
      <c r="GF219" s="76"/>
      <c r="GG219" s="76"/>
      <c r="GH219" s="76"/>
      <c r="GI219" s="76"/>
      <c r="GJ219" s="76"/>
      <c r="GK219" s="76"/>
      <c r="GL219" s="76"/>
      <c r="GM219" s="76"/>
      <c r="GN219" s="76"/>
      <c r="GO219" s="76"/>
      <c r="GP219" s="76"/>
      <c r="GQ219" s="76"/>
      <c r="GR219" s="76"/>
      <c r="GS219" s="76"/>
      <c r="GT219" s="76"/>
      <c r="GU219" s="76"/>
      <c r="GV219" s="76"/>
      <c r="GW219" s="76"/>
      <c r="GX219" s="76"/>
      <c r="GY219" s="76"/>
      <c r="GZ219" s="76"/>
      <c r="HA219" s="76"/>
      <c r="HB219" s="76"/>
      <c r="HC219" s="76"/>
      <c r="HD219" s="76"/>
      <c r="HE219" s="76"/>
      <c r="HF219" s="76"/>
      <c r="HG219" s="76"/>
      <c r="HH219" s="76"/>
      <c r="HI219" s="76"/>
      <c r="HJ219" s="76"/>
      <c r="HK219" s="76"/>
      <c r="HL219" s="76"/>
      <c r="HM219" s="76"/>
      <c r="HN219" s="76"/>
      <c r="HO219" s="76"/>
      <c r="HP219" s="76"/>
      <c r="HQ219" s="76"/>
      <c r="HR219" s="76"/>
      <c r="HS219" s="76"/>
      <c r="HT219" s="76"/>
      <c r="HU219" s="76"/>
      <c r="HV219" s="76"/>
      <c r="HW219" s="76"/>
      <c r="HX219" s="76"/>
      <c r="HY219" s="76"/>
      <c r="HZ219" s="76"/>
      <c r="IA219" s="76"/>
      <c r="IB219" s="76"/>
      <c r="IC219" s="76"/>
      <c r="ID219" s="76"/>
      <c r="IE219" s="76"/>
      <c r="IF219" s="76"/>
      <c r="IG219" s="76"/>
      <c r="IH219" s="76"/>
      <c r="II219" s="76"/>
      <c r="IJ219" s="76"/>
      <c r="IK219" s="76"/>
      <c r="IL219" s="76"/>
      <c r="IM219" s="76"/>
      <c r="IN219" s="76"/>
      <c r="IO219" s="76"/>
      <c r="IP219" s="76"/>
      <c r="IQ219" s="76"/>
      <c r="IR219" s="76"/>
      <c r="IS219" s="76"/>
      <c r="IT219" s="76"/>
      <c r="IU219" s="76"/>
      <c r="IV219" s="76"/>
      <c r="IW219" s="76"/>
      <c r="IX219" s="76"/>
      <c r="IY219" s="76"/>
      <c r="IZ219" s="76"/>
      <c r="JA219" s="76"/>
      <c r="JB219" s="76"/>
      <c r="JC219" s="76"/>
      <c r="JD219" s="76"/>
      <c r="JE219" s="76"/>
      <c r="JF219" s="76"/>
      <c r="JG219" s="76"/>
      <c r="JH219" s="76"/>
      <c r="JI219" s="76"/>
      <c r="JJ219" s="76"/>
      <c r="JK219" s="76"/>
      <c r="JL219" s="76"/>
      <c r="JM219" s="76"/>
      <c r="JN219" s="76"/>
      <c r="JO219" s="76"/>
      <c r="JP219" s="76"/>
      <c r="JQ219" s="76"/>
      <c r="JR219" s="76"/>
      <c r="JS219" s="76"/>
      <c r="JT219" s="76"/>
      <c r="JU219" s="76"/>
      <c r="JV219" s="76"/>
      <c r="JW219" s="76"/>
      <c r="JX219" s="76"/>
      <c r="JY219" s="76"/>
      <c r="JZ219" s="76"/>
      <c r="KA219" s="76"/>
      <c r="KB219" s="76"/>
      <c r="KC219" s="76"/>
      <c r="KD219" s="76"/>
      <c r="KE219" s="76"/>
      <c r="KF219" s="76"/>
      <c r="KG219" s="76"/>
      <c r="KH219" s="76"/>
      <c r="KI219" s="76"/>
      <c r="KJ219" s="76"/>
      <c r="KK219" s="76"/>
      <c r="KL219" s="76"/>
      <c r="KM219" s="76"/>
      <c r="KN219" s="76"/>
      <c r="KO219" s="76"/>
      <c r="KP219" s="76"/>
      <c r="KQ219" s="76"/>
      <c r="KR219" s="76"/>
      <c r="KS219" s="76"/>
      <c r="KT219" s="76"/>
      <c r="KU219" s="76"/>
      <c r="KV219" s="76"/>
      <c r="KW219" s="76"/>
      <c r="KX219" s="76"/>
      <c r="KY219" s="76"/>
      <c r="KZ219" s="76"/>
      <c r="LA219" s="76"/>
      <c r="LB219" s="76"/>
      <c r="LC219" s="76"/>
      <c r="LD219" s="76"/>
      <c r="LE219" s="76"/>
      <c r="LF219" s="76"/>
      <c r="LG219" s="76"/>
      <c r="LH219" s="76"/>
      <c r="LI219" s="76"/>
      <c r="LJ219" s="76"/>
      <c r="LK219" s="76"/>
      <c r="LL219" s="76"/>
      <c r="LM219" s="76"/>
      <c r="LN219" s="76"/>
      <c r="LO219" s="76"/>
      <c r="LP219" s="76"/>
      <c r="LQ219" s="76"/>
      <c r="LR219" s="76"/>
      <c r="LS219" s="76"/>
      <c r="LT219" s="76"/>
      <c r="LU219" s="76"/>
      <c r="LV219" s="76"/>
      <c r="LW219" s="76"/>
      <c r="LX219" s="76"/>
      <c r="LY219" s="76"/>
      <c r="LZ219" s="76"/>
      <c r="MA219" s="76"/>
      <c r="MB219" s="76"/>
      <c r="MC219" s="76"/>
      <c r="MD219" s="76"/>
      <c r="ME219" s="76"/>
      <c r="MF219" s="76"/>
      <c r="MG219" s="76"/>
      <c r="MH219" s="76"/>
      <c r="MI219" s="76"/>
      <c r="MJ219" s="76"/>
      <c r="MK219" s="76"/>
      <c r="ML219" s="76"/>
      <c r="MM219" s="76"/>
      <c r="MN219" s="76"/>
      <c r="MO219" s="76"/>
      <c r="MP219" s="76"/>
      <c r="MQ219" s="76"/>
      <c r="MR219" s="76"/>
      <c r="MS219" s="76"/>
      <c r="MT219" s="76"/>
      <c r="MU219" s="76"/>
      <c r="MV219" s="76"/>
      <c r="MW219" s="76"/>
      <c r="MX219" s="76"/>
      <c r="MY219" s="76"/>
      <c r="MZ219" s="76"/>
      <c r="NA219" s="76"/>
      <c r="NB219" s="76"/>
      <c r="NC219" s="76"/>
      <c r="ND219" s="76"/>
      <c r="NE219" s="76"/>
      <c r="NF219" s="76"/>
      <c r="NG219" s="76"/>
      <c r="NH219" s="76"/>
      <c r="NI219" s="76"/>
      <c r="NJ219" s="76"/>
      <c r="NK219" s="76"/>
      <c r="NL219" s="76"/>
      <c r="NM219" s="76"/>
      <c r="NN219" s="76"/>
      <c r="NO219" s="76"/>
      <c r="NP219" s="76"/>
      <c r="NQ219" s="76"/>
      <c r="NR219" s="76"/>
      <c r="NS219" s="76"/>
      <c r="NT219" s="76"/>
      <c r="NU219" s="76"/>
      <c r="NV219" s="76"/>
      <c r="NW219" s="76"/>
      <c r="NX219" s="76"/>
      <c r="NY219" s="76"/>
      <c r="NZ219" s="76"/>
      <c r="OA219" s="76"/>
      <c r="OB219" s="76"/>
      <c r="OC219" s="76"/>
      <c r="OD219" s="76"/>
      <c r="OE219" s="76"/>
      <c r="OF219" s="76"/>
      <c r="OG219" s="76"/>
      <c r="OH219" s="76"/>
      <c r="OI219" s="76"/>
      <c r="OJ219" s="76"/>
      <c r="OK219" s="76"/>
      <c r="OL219" s="76"/>
      <c r="OM219" s="76"/>
      <c r="ON219" s="76"/>
      <c r="OO219" s="76"/>
      <c r="OP219" s="76"/>
      <c r="OQ219" s="76"/>
      <c r="OR219" s="76"/>
      <c r="OS219" s="76"/>
      <c r="OT219" s="76"/>
      <c r="OU219" s="76"/>
      <c r="OV219" s="76"/>
      <c r="OW219" s="76"/>
      <c r="OX219" s="76"/>
      <c r="OY219" s="76"/>
      <c r="OZ219" s="76"/>
      <c r="PA219" s="76"/>
      <c r="PB219" s="76"/>
      <c r="PC219" s="76"/>
      <c r="PD219" s="76"/>
      <c r="PE219" s="76"/>
      <c r="PF219" s="76"/>
      <c r="PG219" s="76"/>
      <c r="PH219" s="76"/>
      <c r="PI219" s="76"/>
      <c r="PJ219" s="76"/>
      <c r="PK219" s="76"/>
      <c r="PL219" s="76"/>
      <c r="PM219" s="76"/>
      <c r="PN219" s="76"/>
      <c r="PO219" s="76"/>
      <c r="PP219" s="76"/>
      <c r="PQ219" s="76"/>
      <c r="PR219" s="76"/>
      <c r="PS219" s="76"/>
      <c r="PT219" s="76"/>
      <c r="PU219" s="76"/>
      <c r="PV219" s="76"/>
      <c r="PW219" s="76"/>
      <c r="PX219" s="76"/>
      <c r="PY219" s="76"/>
      <c r="PZ219" s="76"/>
      <c r="QA219" s="76"/>
      <c r="QB219" s="76"/>
      <c r="QC219" s="76"/>
      <c r="QD219" s="76"/>
      <c r="QE219" s="76"/>
      <c r="QF219" s="76"/>
      <c r="QG219" s="76"/>
      <c r="QH219" s="76"/>
      <c r="QI219" s="76"/>
      <c r="QJ219" s="76"/>
      <c r="QK219" s="76"/>
      <c r="QL219" s="76"/>
      <c r="QM219" s="76"/>
      <c r="QN219" s="76"/>
      <c r="QO219" s="76"/>
      <c r="QP219" s="76"/>
      <c r="QQ219" s="76"/>
      <c r="QR219" s="76"/>
      <c r="QS219" s="76"/>
      <c r="QT219" s="76"/>
      <c r="QU219" s="76"/>
      <c r="QV219" s="76"/>
      <c r="QW219" s="76"/>
      <c r="QX219" s="76"/>
      <c r="QY219" s="76"/>
      <c r="QZ219" s="76"/>
      <c r="RA219" s="76"/>
      <c r="RB219" s="76"/>
      <c r="RC219" s="76"/>
      <c r="RD219" s="76"/>
      <c r="RE219" s="76"/>
      <c r="RF219" s="76"/>
      <c r="RG219" s="76"/>
      <c r="RH219" s="76"/>
      <c r="RI219" s="76"/>
      <c r="RJ219" s="76"/>
      <c r="RK219" s="76"/>
      <c r="RL219" s="76"/>
      <c r="RM219" s="76"/>
      <c r="RN219" s="76"/>
      <c r="RO219" s="76"/>
      <c r="RP219" s="76"/>
      <c r="RQ219" s="76"/>
      <c r="RR219" s="76"/>
      <c r="RS219" s="76"/>
      <c r="RT219" s="76"/>
      <c r="RU219" s="76"/>
      <c r="RV219" s="76"/>
      <c r="RW219" s="76"/>
      <c r="RX219" s="76"/>
      <c r="RY219" s="76"/>
      <c r="RZ219" s="76"/>
      <c r="SA219" s="76"/>
      <c r="SB219" s="76"/>
      <c r="SC219" s="76"/>
      <c r="SD219" s="76"/>
      <c r="SE219" s="76"/>
      <c r="SF219" s="76"/>
      <c r="SG219" s="76"/>
      <c r="SH219" s="76"/>
      <c r="SI219" s="76"/>
      <c r="SJ219" s="76"/>
      <c r="SK219" s="76"/>
      <c r="SL219" s="76"/>
      <c r="SM219" s="76"/>
      <c r="SN219" s="76"/>
      <c r="SO219" s="76"/>
      <c r="SP219" s="76"/>
      <c r="SQ219" s="76"/>
      <c r="SR219" s="76"/>
      <c r="SS219" s="76"/>
      <c r="ST219" s="76"/>
      <c r="SU219" s="76"/>
      <c r="SV219" s="76"/>
      <c r="SW219" s="76"/>
      <c r="SX219" s="76"/>
      <c r="SY219" s="76"/>
      <c r="SZ219" s="76"/>
      <c r="TA219" s="76"/>
      <c r="TB219" s="76"/>
      <c r="TC219" s="76"/>
      <c r="TD219" s="76"/>
      <c r="TE219" s="76"/>
      <c r="TF219" s="76"/>
      <c r="TG219" s="76"/>
      <c r="TH219" s="76"/>
      <c r="TI219" s="76"/>
      <c r="TJ219" s="76"/>
      <c r="TK219" s="76"/>
      <c r="TL219" s="76"/>
      <c r="TM219" s="76"/>
      <c r="TN219" s="76"/>
      <c r="TO219" s="76"/>
      <c r="TP219" s="76"/>
      <c r="TQ219" s="76"/>
      <c r="TR219" s="76"/>
      <c r="TS219" s="76"/>
      <c r="TT219" s="76"/>
      <c r="TU219" s="76"/>
      <c r="TV219" s="76"/>
      <c r="TW219" s="76"/>
      <c r="TX219" s="76"/>
      <c r="TY219" s="76"/>
      <c r="TZ219" s="76"/>
      <c r="UA219" s="76"/>
      <c r="UB219" s="76"/>
      <c r="UC219" s="76"/>
      <c r="UD219" s="76"/>
      <c r="UE219" s="76"/>
      <c r="UF219" s="76"/>
      <c r="UG219" s="76"/>
      <c r="UH219" s="76"/>
      <c r="UI219" s="76"/>
      <c r="UJ219" s="76"/>
      <c r="UK219" s="76"/>
      <c r="UL219" s="76"/>
      <c r="UM219" s="76"/>
      <c r="UN219" s="76"/>
      <c r="UO219" s="76"/>
      <c r="UP219" s="76"/>
      <c r="UQ219" s="76"/>
      <c r="UR219" s="76"/>
      <c r="US219" s="76"/>
      <c r="UT219" s="76"/>
      <c r="UU219" s="76"/>
      <c r="UV219" s="76"/>
      <c r="UW219" s="76"/>
      <c r="UX219" s="76"/>
      <c r="UY219" s="76"/>
      <c r="UZ219" s="76"/>
      <c r="VA219" s="76"/>
      <c r="VB219" s="76"/>
      <c r="VC219" s="76"/>
      <c r="VD219" s="76"/>
      <c r="VE219" s="76"/>
      <c r="VF219" s="76"/>
      <c r="VG219" s="76"/>
      <c r="VH219" s="76"/>
      <c r="VI219" s="76"/>
      <c r="VJ219" s="76"/>
      <c r="VK219" s="76"/>
      <c r="VL219" s="76"/>
      <c r="VM219" s="76"/>
      <c r="VN219" s="76"/>
      <c r="VO219" s="76"/>
      <c r="VP219" s="76"/>
      <c r="VQ219" s="76"/>
      <c r="VR219" s="76"/>
      <c r="VS219" s="76"/>
      <c r="VT219" s="76"/>
      <c r="VU219" s="76"/>
      <c r="VV219" s="76"/>
      <c r="VW219" s="76"/>
      <c r="VX219" s="76"/>
      <c r="VY219" s="76"/>
      <c r="VZ219" s="76"/>
      <c r="WA219" s="76"/>
      <c r="WB219" s="76"/>
      <c r="WC219" s="76"/>
      <c r="WD219" s="76"/>
      <c r="WE219" s="76"/>
      <c r="WF219" s="76"/>
      <c r="WG219" s="76"/>
      <c r="WH219" s="76"/>
      <c r="WI219" s="76"/>
      <c r="WJ219" s="76"/>
      <c r="WK219" s="76"/>
      <c r="WL219" s="76"/>
      <c r="WM219" s="76"/>
      <c r="WN219" s="76"/>
      <c r="WO219" s="76"/>
      <c r="WP219" s="76"/>
      <c r="WQ219" s="76"/>
      <c r="WR219" s="76"/>
      <c r="WS219" s="76"/>
      <c r="WT219" s="76"/>
      <c r="WU219" s="76"/>
      <c r="WV219" s="76"/>
      <c r="WW219" s="76"/>
      <c r="WX219" s="76"/>
      <c r="WY219" s="76"/>
      <c r="WZ219" s="76"/>
      <c r="XA219" s="76"/>
      <c r="XB219" s="76"/>
      <c r="XC219" s="76"/>
      <c r="XD219" s="76"/>
      <c r="XE219" s="76"/>
      <c r="XF219" s="76"/>
      <c r="XG219" s="76"/>
      <c r="XH219" s="76"/>
      <c r="XI219" s="76"/>
      <c r="XJ219" s="76"/>
      <c r="XK219" s="76"/>
      <c r="XL219" s="76"/>
      <c r="XM219" s="76"/>
      <c r="XN219" s="76"/>
      <c r="XO219" s="76"/>
      <c r="XP219" s="76"/>
      <c r="XQ219" s="76"/>
      <c r="XR219" s="76"/>
      <c r="XS219" s="76"/>
      <c r="XT219" s="76"/>
      <c r="XU219" s="76"/>
      <c r="XV219" s="76"/>
      <c r="XW219" s="76"/>
      <c r="XX219" s="76"/>
      <c r="XY219" s="76"/>
      <c r="XZ219" s="76"/>
      <c r="YA219" s="76"/>
      <c r="YB219" s="76"/>
      <c r="YC219" s="76"/>
      <c r="YD219" s="76"/>
      <c r="YE219" s="76"/>
      <c r="YF219" s="76"/>
      <c r="YG219" s="76"/>
      <c r="YH219" s="76"/>
      <c r="YI219" s="76"/>
      <c r="YJ219" s="76"/>
      <c r="YK219" s="76"/>
      <c r="YL219" s="76"/>
      <c r="YM219" s="76"/>
      <c r="YN219" s="76"/>
      <c r="YO219" s="76"/>
      <c r="YP219" s="76"/>
      <c r="YQ219" s="76"/>
      <c r="YR219" s="76"/>
      <c r="YS219" s="76"/>
      <c r="YT219" s="76"/>
      <c r="YU219" s="76"/>
      <c r="YV219" s="76"/>
      <c r="YW219" s="76"/>
      <c r="YX219" s="76"/>
      <c r="YY219" s="76"/>
      <c r="YZ219" s="76"/>
      <c r="ZA219" s="76"/>
      <c r="ZB219" s="76"/>
      <c r="ZC219" s="76"/>
      <c r="ZD219" s="76"/>
      <c r="ZE219" s="76"/>
      <c r="ZF219" s="76"/>
      <c r="ZG219" s="76"/>
      <c r="ZH219" s="76"/>
      <c r="ZI219" s="76"/>
      <c r="ZJ219" s="76"/>
      <c r="ZK219" s="76"/>
      <c r="ZL219" s="76"/>
      <c r="ZM219" s="76"/>
      <c r="ZN219" s="76"/>
      <c r="ZO219" s="76"/>
      <c r="ZP219" s="76"/>
      <c r="ZQ219" s="76"/>
      <c r="ZR219" s="76"/>
      <c r="ZS219" s="76"/>
      <c r="ZT219" s="76"/>
      <c r="ZU219" s="76"/>
      <c r="ZV219" s="76"/>
      <c r="ZW219" s="76"/>
      <c r="ZX219" s="76"/>
      <c r="ZY219" s="76"/>
      <c r="ZZ219" s="76"/>
      <c r="AAA219" s="76"/>
      <c r="AAB219" s="76"/>
      <c r="AAC219" s="76"/>
      <c r="AAD219" s="76"/>
      <c r="AAE219" s="76"/>
      <c r="AAF219" s="76"/>
      <c r="AAG219" s="76"/>
      <c r="AAH219" s="76"/>
      <c r="AAI219" s="76"/>
      <c r="AAJ219" s="76"/>
      <c r="AAK219" s="76"/>
      <c r="AAL219" s="76"/>
      <c r="AAM219" s="76"/>
      <c r="AAN219" s="76"/>
      <c r="AAO219" s="76"/>
      <c r="AAP219" s="76"/>
      <c r="AAQ219" s="76"/>
      <c r="AAR219" s="76"/>
      <c r="AAS219" s="76"/>
      <c r="AAT219" s="76"/>
      <c r="AAU219" s="76"/>
      <c r="AAV219" s="76"/>
      <c r="AAW219" s="76"/>
      <c r="AAX219" s="76"/>
      <c r="AAY219" s="76"/>
      <c r="AAZ219" s="76"/>
      <c r="ABA219" s="76"/>
      <c r="ABB219" s="76"/>
      <c r="ABC219" s="76"/>
      <c r="ABD219" s="76"/>
      <c r="ABE219" s="76"/>
      <c r="ABF219" s="76"/>
      <c r="ABG219" s="76"/>
      <c r="ABH219" s="76"/>
      <c r="ABI219" s="76"/>
      <c r="ABJ219" s="76"/>
      <c r="ABK219" s="76"/>
      <c r="ABL219" s="76"/>
      <c r="ABM219" s="76"/>
      <c r="ABN219" s="76"/>
      <c r="ABO219" s="76"/>
      <c r="ABP219" s="76"/>
      <c r="ABQ219" s="76"/>
      <c r="ABR219" s="76"/>
      <c r="ABS219" s="76"/>
      <c r="ABT219" s="76"/>
      <c r="ABU219" s="76"/>
      <c r="ABV219" s="76"/>
      <c r="ABW219" s="76"/>
      <c r="ABX219" s="76"/>
      <c r="ABY219" s="76"/>
      <c r="ABZ219" s="76"/>
      <c r="ACA219" s="76"/>
      <c r="ACB219" s="76"/>
      <c r="ACC219" s="76"/>
      <c r="ACD219" s="76"/>
      <c r="ACE219" s="76"/>
      <c r="ACF219" s="76"/>
      <c r="ACG219" s="76"/>
      <c r="ACH219" s="76"/>
      <c r="ACI219" s="76"/>
      <c r="ACJ219" s="76"/>
      <c r="ACK219" s="76"/>
      <c r="ACL219" s="76"/>
      <c r="ACM219" s="76"/>
      <c r="ACN219" s="76"/>
      <c r="ACO219" s="76"/>
      <c r="ACP219" s="76"/>
      <c r="ACQ219" s="76"/>
      <c r="ACR219" s="76"/>
      <c r="ACS219" s="76"/>
      <c r="ACT219" s="76"/>
      <c r="ACU219" s="76"/>
      <c r="ACV219" s="76"/>
      <c r="ACW219" s="76"/>
      <c r="ACX219" s="76"/>
      <c r="ACY219" s="76"/>
      <c r="ACZ219" s="76"/>
      <c r="ADA219" s="76"/>
      <c r="ADB219" s="76"/>
      <c r="ADC219" s="76"/>
      <c r="ADD219" s="76"/>
      <c r="ADE219" s="76"/>
      <c r="ADF219" s="76"/>
      <c r="ADG219" s="76"/>
      <c r="ADH219" s="76"/>
      <c r="ADI219" s="76"/>
      <c r="ADJ219" s="76"/>
      <c r="ADK219" s="76"/>
      <c r="ADL219" s="76"/>
      <c r="ADM219" s="76"/>
      <c r="ADN219" s="76"/>
      <c r="ADO219" s="76"/>
      <c r="ADP219" s="76"/>
      <c r="ADQ219" s="76"/>
      <c r="ADR219" s="76"/>
      <c r="ADS219" s="76"/>
      <c r="ADT219" s="76"/>
      <c r="ADU219" s="76"/>
      <c r="ADV219" s="76"/>
      <c r="ADW219" s="76"/>
      <c r="ADX219" s="76"/>
      <c r="ADY219" s="76"/>
      <c r="ADZ219" s="76"/>
      <c r="AEA219" s="76"/>
      <c r="AEB219" s="76"/>
      <c r="AEC219" s="76"/>
      <c r="AED219" s="76"/>
      <c r="AEE219" s="76"/>
      <c r="AEF219" s="76"/>
      <c r="AEG219" s="76"/>
      <c r="AEH219" s="76"/>
      <c r="AEI219" s="76"/>
      <c r="AEJ219" s="76"/>
      <c r="AEK219" s="76"/>
      <c r="AEL219" s="76"/>
      <c r="AEM219" s="76"/>
      <c r="AEN219" s="76"/>
      <c r="AEO219" s="76"/>
      <c r="AEP219" s="76"/>
      <c r="AEQ219" s="76"/>
      <c r="AER219" s="76"/>
      <c r="AES219" s="76"/>
      <c r="AET219" s="76"/>
      <c r="AEU219" s="76"/>
      <c r="AEV219" s="76"/>
      <c r="AEW219" s="76"/>
      <c r="AEX219" s="76"/>
      <c r="AEY219" s="76"/>
      <c r="AEZ219" s="76"/>
      <c r="AFA219" s="76"/>
      <c r="AFB219" s="76"/>
      <c r="AFC219" s="76"/>
      <c r="AFD219" s="76"/>
      <c r="AFE219" s="76"/>
      <c r="AFF219" s="76"/>
      <c r="AFG219" s="76"/>
      <c r="AFH219" s="76"/>
      <c r="AFI219" s="76"/>
      <c r="AFJ219" s="76"/>
      <c r="AFK219" s="76"/>
      <c r="AFL219" s="76"/>
      <c r="AFM219" s="76"/>
      <c r="AFN219" s="76"/>
      <c r="AFO219" s="76"/>
      <c r="AFP219" s="76"/>
      <c r="AFQ219" s="76"/>
      <c r="AFR219" s="76"/>
      <c r="AFS219" s="76"/>
      <c r="AFT219" s="76"/>
      <c r="AFU219" s="76"/>
      <c r="AFV219" s="76"/>
      <c r="AFW219" s="76"/>
      <c r="AFX219" s="76"/>
      <c r="AFY219" s="76"/>
      <c r="AFZ219" s="76"/>
      <c r="AGA219" s="76"/>
      <c r="AGB219" s="76"/>
      <c r="AGC219" s="76"/>
      <c r="AGD219" s="76"/>
      <c r="AGE219" s="76"/>
      <c r="AGF219" s="76"/>
      <c r="AGG219" s="76"/>
      <c r="AGH219" s="76"/>
      <c r="AGI219" s="76"/>
      <c r="AGJ219" s="76"/>
      <c r="AGK219" s="76"/>
      <c r="AGL219" s="76"/>
      <c r="AGM219" s="76"/>
      <c r="AGN219" s="76"/>
      <c r="AGO219" s="76"/>
      <c r="AGP219" s="76"/>
      <c r="AGQ219" s="76"/>
      <c r="AGR219" s="76"/>
      <c r="AGS219" s="76"/>
      <c r="AGT219" s="76"/>
      <c r="AGU219" s="76"/>
      <c r="AGV219" s="76"/>
      <c r="AGW219" s="76"/>
      <c r="AGX219" s="76"/>
      <c r="AGY219" s="76"/>
      <c r="AGZ219" s="76"/>
      <c r="AHA219" s="76"/>
      <c r="AHB219" s="76"/>
      <c r="AHC219" s="76"/>
      <c r="AHD219" s="76"/>
      <c r="AHE219" s="76"/>
      <c r="AHF219" s="76"/>
      <c r="AHG219" s="76"/>
      <c r="AHH219" s="76"/>
      <c r="AHI219" s="76"/>
      <c r="AHJ219" s="76"/>
      <c r="AHK219" s="76"/>
      <c r="AHL219" s="76"/>
      <c r="AHM219" s="76"/>
      <c r="AHN219" s="76"/>
      <c r="AHO219" s="76"/>
      <c r="AHP219" s="76"/>
      <c r="AHQ219" s="76"/>
      <c r="AHR219" s="76"/>
      <c r="AHS219" s="76"/>
      <c r="AHT219" s="76"/>
      <c r="AHU219" s="76"/>
      <c r="AHV219" s="76"/>
      <c r="AHW219" s="76"/>
      <c r="AHX219" s="76"/>
      <c r="AHY219" s="76"/>
      <c r="AHZ219" s="76"/>
      <c r="AIA219" s="76"/>
      <c r="AIB219" s="76"/>
      <c r="AIC219" s="76"/>
      <c r="AID219" s="76"/>
      <c r="AIE219" s="76"/>
      <c r="AIF219" s="76"/>
      <c r="AIG219" s="76"/>
      <c r="AIH219" s="76"/>
      <c r="AII219" s="76"/>
      <c r="AIJ219" s="76"/>
      <c r="AIK219" s="76"/>
      <c r="AIL219" s="76"/>
      <c r="AIM219" s="76"/>
      <c r="AIN219" s="76"/>
      <c r="AIO219" s="76"/>
      <c r="AIP219" s="76"/>
      <c r="AIQ219" s="76"/>
      <c r="AIR219" s="76"/>
      <c r="AIS219" s="76"/>
      <c r="AIT219" s="76"/>
      <c r="AIU219" s="76"/>
      <c r="AIV219" s="76"/>
      <c r="AIW219" s="76"/>
      <c r="AIX219" s="76"/>
      <c r="AIY219" s="76"/>
      <c r="AIZ219" s="76"/>
      <c r="AJA219" s="76"/>
      <c r="AJB219" s="76"/>
      <c r="AJC219" s="76"/>
      <c r="AJD219" s="76"/>
      <c r="AJE219" s="76"/>
      <c r="AJF219" s="76"/>
      <c r="AJG219" s="76"/>
      <c r="AJH219" s="76"/>
      <c r="AJI219" s="76"/>
      <c r="AJJ219" s="76"/>
      <c r="AJK219" s="76"/>
      <c r="AJL219" s="76"/>
      <c r="AJM219" s="76"/>
      <c r="AJN219" s="76"/>
      <c r="AJO219" s="76"/>
      <c r="AJP219" s="76"/>
      <c r="AJQ219" s="76"/>
      <c r="AJR219" s="76"/>
      <c r="AJS219" s="76"/>
      <c r="AJT219" s="76"/>
      <c r="AJU219" s="76"/>
      <c r="AJV219" s="76"/>
      <c r="AJW219" s="76"/>
      <c r="AJX219" s="76"/>
      <c r="AJY219" s="76"/>
      <c r="AJZ219" s="76"/>
      <c r="AKA219" s="76"/>
      <c r="AKB219" s="76"/>
      <c r="AKC219" s="76"/>
      <c r="AKD219" s="76"/>
      <c r="AKE219" s="76"/>
      <c r="AKF219" s="76"/>
      <c r="AKG219" s="76"/>
      <c r="AKH219" s="76"/>
      <c r="AKI219" s="76"/>
      <c r="AKJ219" s="76"/>
      <c r="AKK219" s="76"/>
      <c r="AKL219" s="76"/>
      <c r="AKM219" s="76"/>
      <c r="AKN219" s="76"/>
      <c r="AKO219" s="76"/>
      <c r="AKP219" s="76"/>
      <c r="AKQ219" s="76"/>
      <c r="AKR219" s="76"/>
      <c r="AKS219" s="76"/>
      <c r="AKT219" s="76"/>
      <c r="AKU219" s="76"/>
      <c r="AKV219" s="76"/>
      <c r="AKW219" s="76"/>
      <c r="AKX219" s="76"/>
      <c r="AKY219" s="76"/>
      <c r="AKZ219" s="76"/>
      <c r="ALA219" s="76"/>
      <c r="ALB219" s="76"/>
      <c r="ALC219" s="76"/>
      <c r="ALD219" s="76"/>
      <c r="ALE219" s="76"/>
      <c r="ALF219" s="76"/>
      <c r="ALG219" s="76"/>
      <c r="ALH219" s="76"/>
      <c r="ALI219" s="76"/>
      <c r="ALJ219" s="76"/>
      <c r="ALK219" s="76"/>
      <c r="ALL219" s="76"/>
      <c r="ALM219" s="76"/>
      <c r="ALN219" s="76"/>
      <c r="ALO219" s="76"/>
      <c r="ALP219" s="76"/>
      <c r="ALQ219" s="76"/>
      <c r="ALR219" s="76"/>
      <c r="ALS219" s="76"/>
      <c r="ALT219" s="76"/>
      <c r="ALU219" s="76"/>
      <c r="ALV219" s="76"/>
      <c r="ALW219" s="76"/>
      <c r="ALX219" s="76"/>
      <c r="ALY219" s="76"/>
      <c r="ALZ219" s="76"/>
      <c r="AMA219" s="76"/>
      <c r="AMB219" s="76"/>
      <c r="AMC219" s="76"/>
      <c r="AMD219" s="76"/>
      <c r="AME219" s="76"/>
    </row>
    <row r="220" spans="1:1019" s="80" customFormat="1" ht="25.5">
      <c r="A220" s="20" t="s">
        <v>251</v>
      </c>
      <c r="B220" s="21">
        <v>5213835</v>
      </c>
      <c r="C220" s="21" t="s">
        <v>96</v>
      </c>
      <c r="D220" s="71" t="s">
        <v>74</v>
      </c>
      <c r="E220" s="22" t="s">
        <v>72</v>
      </c>
      <c r="F220" s="59">
        <v>217</v>
      </c>
      <c r="G220" s="23">
        <v>0.78</v>
      </c>
      <c r="H220" s="69">
        <f t="shared" si="76"/>
        <v>0.21229999999999999</v>
      </c>
      <c r="I220" s="23">
        <f t="shared" si="77"/>
        <v>0.95</v>
      </c>
      <c r="J220" s="23">
        <f t="shared" si="78"/>
        <v>206.15</v>
      </c>
      <c r="K220" s="78">
        <f t="shared" si="79"/>
        <v>169.26000000000002</v>
      </c>
      <c r="L220" s="76"/>
      <c r="M220" s="79"/>
      <c r="N220" s="76"/>
      <c r="O220" s="76"/>
      <c r="P220" s="76"/>
      <c r="Q220" s="76"/>
      <c r="R220" s="76"/>
      <c r="S220" s="76"/>
      <c r="T220" s="76"/>
      <c r="U220" s="76"/>
      <c r="V220" s="76"/>
      <c r="W220" s="76"/>
      <c r="X220" s="76"/>
      <c r="Y220" s="76"/>
      <c r="Z220" s="76"/>
      <c r="AA220" s="76"/>
      <c r="AB220" s="76"/>
      <c r="AC220" s="76"/>
      <c r="AD220" s="76"/>
      <c r="AE220" s="76"/>
      <c r="AF220" s="76"/>
      <c r="AG220" s="76"/>
      <c r="AH220" s="76"/>
      <c r="AI220" s="76"/>
      <c r="AJ220" s="76"/>
      <c r="AK220" s="76"/>
      <c r="AL220" s="76"/>
      <c r="AM220" s="76"/>
      <c r="AN220" s="76"/>
      <c r="AO220" s="76"/>
      <c r="AP220" s="76"/>
      <c r="AQ220" s="76"/>
      <c r="AR220" s="76"/>
      <c r="AS220" s="76"/>
      <c r="AT220" s="76"/>
      <c r="AU220" s="76"/>
      <c r="AV220" s="76"/>
      <c r="AW220" s="76"/>
      <c r="AX220" s="76"/>
      <c r="AY220" s="76"/>
      <c r="AZ220" s="76"/>
      <c r="BA220" s="76"/>
      <c r="BB220" s="76"/>
      <c r="BC220" s="76"/>
      <c r="BD220" s="76"/>
      <c r="BE220" s="76"/>
      <c r="BF220" s="76"/>
      <c r="BG220" s="76"/>
      <c r="BH220" s="76"/>
      <c r="BI220" s="76"/>
      <c r="BJ220" s="76"/>
      <c r="BK220" s="76"/>
      <c r="BL220" s="76"/>
      <c r="BM220" s="76"/>
      <c r="BN220" s="76"/>
      <c r="BO220" s="76"/>
      <c r="BP220" s="76"/>
      <c r="BQ220" s="76"/>
      <c r="BR220" s="76"/>
      <c r="BS220" s="76"/>
      <c r="BT220" s="76"/>
      <c r="BU220" s="76"/>
      <c r="BV220" s="76"/>
      <c r="BW220" s="76"/>
      <c r="BX220" s="76"/>
      <c r="BY220" s="76"/>
      <c r="BZ220" s="76"/>
      <c r="CA220" s="76"/>
      <c r="CB220" s="76"/>
      <c r="CC220" s="76"/>
      <c r="CD220" s="76"/>
      <c r="CE220" s="76"/>
      <c r="CF220" s="76"/>
      <c r="CG220" s="76"/>
      <c r="CH220" s="76"/>
      <c r="CI220" s="76"/>
      <c r="CJ220" s="76"/>
      <c r="CK220" s="76"/>
      <c r="CL220" s="76"/>
      <c r="CM220" s="76"/>
      <c r="CN220" s="76"/>
      <c r="CO220" s="76"/>
      <c r="CP220" s="76"/>
      <c r="CQ220" s="76"/>
      <c r="CR220" s="76"/>
      <c r="CS220" s="76"/>
      <c r="CT220" s="76"/>
      <c r="CU220" s="76"/>
      <c r="CV220" s="76"/>
      <c r="CW220" s="76"/>
      <c r="CX220" s="76"/>
      <c r="CY220" s="76"/>
      <c r="CZ220" s="76"/>
      <c r="DA220" s="76"/>
      <c r="DB220" s="76"/>
      <c r="DC220" s="76"/>
      <c r="DD220" s="76"/>
      <c r="DE220" s="76"/>
      <c r="DF220" s="76"/>
      <c r="DG220" s="76"/>
      <c r="DH220" s="76"/>
      <c r="DI220" s="76"/>
      <c r="DJ220" s="76"/>
      <c r="DK220" s="76"/>
      <c r="DL220" s="76"/>
      <c r="DM220" s="76"/>
      <c r="DN220" s="76"/>
      <c r="DO220" s="76"/>
      <c r="DP220" s="76"/>
      <c r="DQ220" s="76"/>
      <c r="DR220" s="76"/>
      <c r="DS220" s="76"/>
      <c r="DT220" s="76"/>
      <c r="DU220" s="76"/>
      <c r="DV220" s="76"/>
      <c r="DW220" s="76"/>
      <c r="DX220" s="76"/>
      <c r="DY220" s="76"/>
      <c r="DZ220" s="76"/>
      <c r="EA220" s="76"/>
      <c r="EB220" s="76"/>
      <c r="EC220" s="76"/>
      <c r="ED220" s="76"/>
      <c r="EE220" s="76"/>
      <c r="EF220" s="76"/>
      <c r="EG220" s="76"/>
      <c r="EH220" s="76"/>
      <c r="EI220" s="76"/>
      <c r="EJ220" s="76"/>
      <c r="EK220" s="76"/>
      <c r="EL220" s="76"/>
      <c r="EM220" s="76"/>
      <c r="EN220" s="76"/>
      <c r="EO220" s="76"/>
      <c r="EP220" s="76"/>
      <c r="EQ220" s="76"/>
      <c r="ER220" s="76"/>
      <c r="ES220" s="76"/>
      <c r="ET220" s="76"/>
      <c r="EU220" s="76"/>
      <c r="EV220" s="76"/>
      <c r="EW220" s="76"/>
      <c r="EX220" s="76"/>
      <c r="EY220" s="76"/>
      <c r="EZ220" s="76"/>
      <c r="FA220" s="76"/>
      <c r="FB220" s="76"/>
      <c r="FC220" s="76"/>
      <c r="FD220" s="76"/>
      <c r="FE220" s="76"/>
      <c r="FF220" s="76"/>
      <c r="FG220" s="76"/>
      <c r="FH220" s="76"/>
      <c r="FI220" s="76"/>
      <c r="FJ220" s="76"/>
      <c r="FK220" s="76"/>
      <c r="FL220" s="76"/>
      <c r="FM220" s="76"/>
      <c r="FN220" s="76"/>
      <c r="FO220" s="76"/>
      <c r="FP220" s="76"/>
      <c r="FQ220" s="76"/>
      <c r="FR220" s="76"/>
      <c r="FS220" s="76"/>
      <c r="FT220" s="76"/>
      <c r="FU220" s="76"/>
      <c r="FV220" s="76"/>
      <c r="FW220" s="76"/>
      <c r="FX220" s="76"/>
      <c r="FY220" s="76"/>
      <c r="FZ220" s="76"/>
      <c r="GA220" s="76"/>
      <c r="GB220" s="76"/>
      <c r="GC220" s="76"/>
      <c r="GD220" s="76"/>
      <c r="GE220" s="76"/>
      <c r="GF220" s="76"/>
      <c r="GG220" s="76"/>
      <c r="GH220" s="76"/>
      <c r="GI220" s="76"/>
      <c r="GJ220" s="76"/>
      <c r="GK220" s="76"/>
      <c r="GL220" s="76"/>
      <c r="GM220" s="76"/>
      <c r="GN220" s="76"/>
      <c r="GO220" s="76"/>
      <c r="GP220" s="76"/>
      <c r="GQ220" s="76"/>
      <c r="GR220" s="76"/>
      <c r="GS220" s="76"/>
      <c r="GT220" s="76"/>
      <c r="GU220" s="76"/>
      <c r="GV220" s="76"/>
      <c r="GW220" s="76"/>
      <c r="GX220" s="76"/>
      <c r="GY220" s="76"/>
      <c r="GZ220" s="76"/>
      <c r="HA220" s="76"/>
      <c r="HB220" s="76"/>
      <c r="HC220" s="76"/>
      <c r="HD220" s="76"/>
      <c r="HE220" s="76"/>
      <c r="HF220" s="76"/>
      <c r="HG220" s="76"/>
      <c r="HH220" s="76"/>
      <c r="HI220" s="76"/>
      <c r="HJ220" s="76"/>
      <c r="HK220" s="76"/>
      <c r="HL220" s="76"/>
      <c r="HM220" s="76"/>
      <c r="HN220" s="76"/>
      <c r="HO220" s="76"/>
      <c r="HP220" s="76"/>
      <c r="HQ220" s="76"/>
      <c r="HR220" s="76"/>
      <c r="HS220" s="76"/>
      <c r="HT220" s="76"/>
      <c r="HU220" s="76"/>
      <c r="HV220" s="76"/>
      <c r="HW220" s="76"/>
      <c r="HX220" s="76"/>
      <c r="HY220" s="76"/>
      <c r="HZ220" s="76"/>
      <c r="IA220" s="76"/>
      <c r="IB220" s="76"/>
      <c r="IC220" s="76"/>
      <c r="ID220" s="76"/>
      <c r="IE220" s="76"/>
      <c r="IF220" s="76"/>
      <c r="IG220" s="76"/>
      <c r="IH220" s="76"/>
      <c r="II220" s="76"/>
      <c r="IJ220" s="76"/>
      <c r="IK220" s="76"/>
      <c r="IL220" s="76"/>
      <c r="IM220" s="76"/>
      <c r="IN220" s="76"/>
      <c r="IO220" s="76"/>
      <c r="IP220" s="76"/>
      <c r="IQ220" s="76"/>
      <c r="IR220" s="76"/>
      <c r="IS220" s="76"/>
      <c r="IT220" s="76"/>
      <c r="IU220" s="76"/>
      <c r="IV220" s="76"/>
      <c r="IW220" s="76"/>
      <c r="IX220" s="76"/>
      <c r="IY220" s="76"/>
      <c r="IZ220" s="76"/>
      <c r="JA220" s="76"/>
      <c r="JB220" s="76"/>
      <c r="JC220" s="76"/>
      <c r="JD220" s="76"/>
      <c r="JE220" s="76"/>
      <c r="JF220" s="76"/>
      <c r="JG220" s="76"/>
      <c r="JH220" s="76"/>
      <c r="JI220" s="76"/>
      <c r="JJ220" s="76"/>
      <c r="JK220" s="76"/>
      <c r="JL220" s="76"/>
      <c r="JM220" s="76"/>
      <c r="JN220" s="76"/>
      <c r="JO220" s="76"/>
      <c r="JP220" s="76"/>
      <c r="JQ220" s="76"/>
      <c r="JR220" s="76"/>
      <c r="JS220" s="76"/>
      <c r="JT220" s="76"/>
      <c r="JU220" s="76"/>
      <c r="JV220" s="76"/>
      <c r="JW220" s="76"/>
      <c r="JX220" s="76"/>
      <c r="JY220" s="76"/>
      <c r="JZ220" s="76"/>
      <c r="KA220" s="76"/>
      <c r="KB220" s="76"/>
      <c r="KC220" s="76"/>
      <c r="KD220" s="76"/>
      <c r="KE220" s="76"/>
      <c r="KF220" s="76"/>
      <c r="KG220" s="76"/>
      <c r="KH220" s="76"/>
      <c r="KI220" s="76"/>
      <c r="KJ220" s="76"/>
      <c r="KK220" s="76"/>
      <c r="KL220" s="76"/>
      <c r="KM220" s="76"/>
      <c r="KN220" s="76"/>
      <c r="KO220" s="76"/>
      <c r="KP220" s="76"/>
      <c r="KQ220" s="76"/>
      <c r="KR220" s="76"/>
      <c r="KS220" s="76"/>
      <c r="KT220" s="76"/>
      <c r="KU220" s="76"/>
      <c r="KV220" s="76"/>
      <c r="KW220" s="76"/>
      <c r="KX220" s="76"/>
      <c r="KY220" s="76"/>
      <c r="KZ220" s="76"/>
      <c r="LA220" s="76"/>
      <c r="LB220" s="76"/>
      <c r="LC220" s="76"/>
      <c r="LD220" s="76"/>
      <c r="LE220" s="76"/>
      <c r="LF220" s="76"/>
      <c r="LG220" s="76"/>
      <c r="LH220" s="76"/>
      <c r="LI220" s="76"/>
      <c r="LJ220" s="76"/>
      <c r="LK220" s="76"/>
      <c r="LL220" s="76"/>
      <c r="LM220" s="76"/>
      <c r="LN220" s="76"/>
      <c r="LO220" s="76"/>
      <c r="LP220" s="76"/>
      <c r="LQ220" s="76"/>
      <c r="LR220" s="76"/>
      <c r="LS220" s="76"/>
      <c r="LT220" s="76"/>
      <c r="LU220" s="76"/>
      <c r="LV220" s="76"/>
      <c r="LW220" s="76"/>
      <c r="LX220" s="76"/>
      <c r="LY220" s="76"/>
      <c r="LZ220" s="76"/>
      <c r="MA220" s="76"/>
      <c r="MB220" s="76"/>
      <c r="MC220" s="76"/>
      <c r="MD220" s="76"/>
      <c r="ME220" s="76"/>
      <c r="MF220" s="76"/>
      <c r="MG220" s="76"/>
      <c r="MH220" s="76"/>
      <c r="MI220" s="76"/>
      <c r="MJ220" s="76"/>
      <c r="MK220" s="76"/>
      <c r="ML220" s="76"/>
      <c r="MM220" s="76"/>
      <c r="MN220" s="76"/>
      <c r="MO220" s="76"/>
      <c r="MP220" s="76"/>
      <c r="MQ220" s="76"/>
      <c r="MR220" s="76"/>
      <c r="MS220" s="76"/>
      <c r="MT220" s="76"/>
      <c r="MU220" s="76"/>
      <c r="MV220" s="76"/>
      <c r="MW220" s="76"/>
      <c r="MX220" s="76"/>
      <c r="MY220" s="76"/>
      <c r="MZ220" s="76"/>
      <c r="NA220" s="76"/>
      <c r="NB220" s="76"/>
      <c r="NC220" s="76"/>
      <c r="ND220" s="76"/>
      <c r="NE220" s="76"/>
      <c r="NF220" s="76"/>
      <c r="NG220" s="76"/>
      <c r="NH220" s="76"/>
      <c r="NI220" s="76"/>
      <c r="NJ220" s="76"/>
      <c r="NK220" s="76"/>
      <c r="NL220" s="76"/>
      <c r="NM220" s="76"/>
      <c r="NN220" s="76"/>
      <c r="NO220" s="76"/>
      <c r="NP220" s="76"/>
      <c r="NQ220" s="76"/>
      <c r="NR220" s="76"/>
      <c r="NS220" s="76"/>
      <c r="NT220" s="76"/>
      <c r="NU220" s="76"/>
      <c r="NV220" s="76"/>
      <c r="NW220" s="76"/>
      <c r="NX220" s="76"/>
      <c r="NY220" s="76"/>
      <c r="NZ220" s="76"/>
      <c r="OA220" s="76"/>
      <c r="OB220" s="76"/>
      <c r="OC220" s="76"/>
      <c r="OD220" s="76"/>
      <c r="OE220" s="76"/>
      <c r="OF220" s="76"/>
      <c r="OG220" s="76"/>
      <c r="OH220" s="76"/>
      <c r="OI220" s="76"/>
      <c r="OJ220" s="76"/>
      <c r="OK220" s="76"/>
      <c r="OL220" s="76"/>
      <c r="OM220" s="76"/>
      <c r="ON220" s="76"/>
      <c r="OO220" s="76"/>
      <c r="OP220" s="76"/>
      <c r="OQ220" s="76"/>
      <c r="OR220" s="76"/>
      <c r="OS220" s="76"/>
      <c r="OT220" s="76"/>
      <c r="OU220" s="76"/>
      <c r="OV220" s="76"/>
      <c r="OW220" s="76"/>
      <c r="OX220" s="76"/>
      <c r="OY220" s="76"/>
      <c r="OZ220" s="76"/>
      <c r="PA220" s="76"/>
      <c r="PB220" s="76"/>
      <c r="PC220" s="76"/>
      <c r="PD220" s="76"/>
      <c r="PE220" s="76"/>
      <c r="PF220" s="76"/>
      <c r="PG220" s="76"/>
      <c r="PH220" s="76"/>
      <c r="PI220" s="76"/>
      <c r="PJ220" s="76"/>
      <c r="PK220" s="76"/>
      <c r="PL220" s="76"/>
      <c r="PM220" s="76"/>
      <c r="PN220" s="76"/>
      <c r="PO220" s="76"/>
      <c r="PP220" s="76"/>
      <c r="PQ220" s="76"/>
      <c r="PR220" s="76"/>
      <c r="PS220" s="76"/>
      <c r="PT220" s="76"/>
      <c r="PU220" s="76"/>
      <c r="PV220" s="76"/>
      <c r="PW220" s="76"/>
      <c r="PX220" s="76"/>
      <c r="PY220" s="76"/>
      <c r="PZ220" s="76"/>
      <c r="QA220" s="76"/>
      <c r="QB220" s="76"/>
      <c r="QC220" s="76"/>
      <c r="QD220" s="76"/>
      <c r="QE220" s="76"/>
      <c r="QF220" s="76"/>
      <c r="QG220" s="76"/>
      <c r="QH220" s="76"/>
      <c r="QI220" s="76"/>
      <c r="QJ220" s="76"/>
      <c r="QK220" s="76"/>
      <c r="QL220" s="76"/>
      <c r="QM220" s="76"/>
      <c r="QN220" s="76"/>
      <c r="QO220" s="76"/>
      <c r="QP220" s="76"/>
      <c r="QQ220" s="76"/>
      <c r="QR220" s="76"/>
      <c r="QS220" s="76"/>
      <c r="QT220" s="76"/>
      <c r="QU220" s="76"/>
      <c r="QV220" s="76"/>
      <c r="QW220" s="76"/>
      <c r="QX220" s="76"/>
      <c r="QY220" s="76"/>
      <c r="QZ220" s="76"/>
      <c r="RA220" s="76"/>
      <c r="RB220" s="76"/>
      <c r="RC220" s="76"/>
      <c r="RD220" s="76"/>
      <c r="RE220" s="76"/>
      <c r="RF220" s="76"/>
      <c r="RG220" s="76"/>
      <c r="RH220" s="76"/>
      <c r="RI220" s="76"/>
      <c r="RJ220" s="76"/>
      <c r="RK220" s="76"/>
      <c r="RL220" s="76"/>
      <c r="RM220" s="76"/>
      <c r="RN220" s="76"/>
      <c r="RO220" s="76"/>
      <c r="RP220" s="76"/>
      <c r="RQ220" s="76"/>
      <c r="RR220" s="76"/>
      <c r="RS220" s="76"/>
      <c r="RT220" s="76"/>
      <c r="RU220" s="76"/>
      <c r="RV220" s="76"/>
      <c r="RW220" s="76"/>
      <c r="RX220" s="76"/>
      <c r="RY220" s="76"/>
      <c r="RZ220" s="76"/>
      <c r="SA220" s="76"/>
      <c r="SB220" s="76"/>
      <c r="SC220" s="76"/>
      <c r="SD220" s="76"/>
      <c r="SE220" s="76"/>
      <c r="SF220" s="76"/>
      <c r="SG220" s="76"/>
      <c r="SH220" s="76"/>
      <c r="SI220" s="76"/>
      <c r="SJ220" s="76"/>
      <c r="SK220" s="76"/>
      <c r="SL220" s="76"/>
      <c r="SM220" s="76"/>
      <c r="SN220" s="76"/>
      <c r="SO220" s="76"/>
      <c r="SP220" s="76"/>
      <c r="SQ220" s="76"/>
      <c r="SR220" s="76"/>
      <c r="SS220" s="76"/>
      <c r="ST220" s="76"/>
      <c r="SU220" s="76"/>
      <c r="SV220" s="76"/>
      <c r="SW220" s="76"/>
      <c r="SX220" s="76"/>
      <c r="SY220" s="76"/>
      <c r="SZ220" s="76"/>
      <c r="TA220" s="76"/>
      <c r="TB220" s="76"/>
      <c r="TC220" s="76"/>
      <c r="TD220" s="76"/>
      <c r="TE220" s="76"/>
      <c r="TF220" s="76"/>
      <c r="TG220" s="76"/>
      <c r="TH220" s="76"/>
      <c r="TI220" s="76"/>
      <c r="TJ220" s="76"/>
      <c r="TK220" s="76"/>
      <c r="TL220" s="76"/>
      <c r="TM220" s="76"/>
      <c r="TN220" s="76"/>
      <c r="TO220" s="76"/>
      <c r="TP220" s="76"/>
      <c r="TQ220" s="76"/>
      <c r="TR220" s="76"/>
      <c r="TS220" s="76"/>
      <c r="TT220" s="76"/>
      <c r="TU220" s="76"/>
      <c r="TV220" s="76"/>
      <c r="TW220" s="76"/>
      <c r="TX220" s="76"/>
      <c r="TY220" s="76"/>
      <c r="TZ220" s="76"/>
      <c r="UA220" s="76"/>
      <c r="UB220" s="76"/>
      <c r="UC220" s="76"/>
      <c r="UD220" s="76"/>
      <c r="UE220" s="76"/>
      <c r="UF220" s="76"/>
      <c r="UG220" s="76"/>
      <c r="UH220" s="76"/>
      <c r="UI220" s="76"/>
      <c r="UJ220" s="76"/>
      <c r="UK220" s="76"/>
      <c r="UL220" s="76"/>
      <c r="UM220" s="76"/>
      <c r="UN220" s="76"/>
      <c r="UO220" s="76"/>
      <c r="UP220" s="76"/>
      <c r="UQ220" s="76"/>
      <c r="UR220" s="76"/>
      <c r="US220" s="76"/>
      <c r="UT220" s="76"/>
      <c r="UU220" s="76"/>
      <c r="UV220" s="76"/>
      <c r="UW220" s="76"/>
      <c r="UX220" s="76"/>
      <c r="UY220" s="76"/>
      <c r="UZ220" s="76"/>
      <c r="VA220" s="76"/>
      <c r="VB220" s="76"/>
      <c r="VC220" s="76"/>
      <c r="VD220" s="76"/>
      <c r="VE220" s="76"/>
      <c r="VF220" s="76"/>
      <c r="VG220" s="76"/>
      <c r="VH220" s="76"/>
      <c r="VI220" s="76"/>
      <c r="VJ220" s="76"/>
      <c r="VK220" s="76"/>
      <c r="VL220" s="76"/>
      <c r="VM220" s="76"/>
      <c r="VN220" s="76"/>
      <c r="VO220" s="76"/>
      <c r="VP220" s="76"/>
      <c r="VQ220" s="76"/>
      <c r="VR220" s="76"/>
      <c r="VS220" s="76"/>
      <c r="VT220" s="76"/>
      <c r="VU220" s="76"/>
      <c r="VV220" s="76"/>
      <c r="VW220" s="76"/>
      <c r="VX220" s="76"/>
      <c r="VY220" s="76"/>
      <c r="VZ220" s="76"/>
      <c r="WA220" s="76"/>
      <c r="WB220" s="76"/>
      <c r="WC220" s="76"/>
      <c r="WD220" s="76"/>
      <c r="WE220" s="76"/>
      <c r="WF220" s="76"/>
      <c r="WG220" s="76"/>
      <c r="WH220" s="76"/>
      <c r="WI220" s="76"/>
      <c r="WJ220" s="76"/>
      <c r="WK220" s="76"/>
      <c r="WL220" s="76"/>
      <c r="WM220" s="76"/>
      <c r="WN220" s="76"/>
      <c r="WO220" s="76"/>
      <c r="WP220" s="76"/>
      <c r="WQ220" s="76"/>
      <c r="WR220" s="76"/>
      <c r="WS220" s="76"/>
      <c r="WT220" s="76"/>
      <c r="WU220" s="76"/>
      <c r="WV220" s="76"/>
      <c r="WW220" s="76"/>
      <c r="WX220" s="76"/>
      <c r="WY220" s="76"/>
      <c r="WZ220" s="76"/>
      <c r="XA220" s="76"/>
      <c r="XB220" s="76"/>
      <c r="XC220" s="76"/>
      <c r="XD220" s="76"/>
      <c r="XE220" s="76"/>
      <c r="XF220" s="76"/>
      <c r="XG220" s="76"/>
      <c r="XH220" s="76"/>
      <c r="XI220" s="76"/>
      <c r="XJ220" s="76"/>
      <c r="XK220" s="76"/>
      <c r="XL220" s="76"/>
      <c r="XM220" s="76"/>
      <c r="XN220" s="76"/>
      <c r="XO220" s="76"/>
      <c r="XP220" s="76"/>
      <c r="XQ220" s="76"/>
      <c r="XR220" s="76"/>
      <c r="XS220" s="76"/>
      <c r="XT220" s="76"/>
      <c r="XU220" s="76"/>
      <c r="XV220" s="76"/>
      <c r="XW220" s="76"/>
      <c r="XX220" s="76"/>
      <c r="XY220" s="76"/>
      <c r="XZ220" s="76"/>
      <c r="YA220" s="76"/>
      <c r="YB220" s="76"/>
      <c r="YC220" s="76"/>
      <c r="YD220" s="76"/>
      <c r="YE220" s="76"/>
      <c r="YF220" s="76"/>
      <c r="YG220" s="76"/>
      <c r="YH220" s="76"/>
      <c r="YI220" s="76"/>
      <c r="YJ220" s="76"/>
      <c r="YK220" s="76"/>
      <c r="YL220" s="76"/>
      <c r="YM220" s="76"/>
      <c r="YN220" s="76"/>
      <c r="YO220" s="76"/>
      <c r="YP220" s="76"/>
      <c r="YQ220" s="76"/>
      <c r="YR220" s="76"/>
      <c r="YS220" s="76"/>
      <c r="YT220" s="76"/>
      <c r="YU220" s="76"/>
      <c r="YV220" s="76"/>
      <c r="YW220" s="76"/>
      <c r="YX220" s="76"/>
      <c r="YY220" s="76"/>
      <c r="YZ220" s="76"/>
      <c r="ZA220" s="76"/>
      <c r="ZB220" s="76"/>
      <c r="ZC220" s="76"/>
      <c r="ZD220" s="76"/>
      <c r="ZE220" s="76"/>
      <c r="ZF220" s="76"/>
      <c r="ZG220" s="76"/>
      <c r="ZH220" s="76"/>
      <c r="ZI220" s="76"/>
      <c r="ZJ220" s="76"/>
      <c r="ZK220" s="76"/>
      <c r="ZL220" s="76"/>
      <c r="ZM220" s="76"/>
      <c r="ZN220" s="76"/>
      <c r="ZO220" s="76"/>
      <c r="ZP220" s="76"/>
      <c r="ZQ220" s="76"/>
      <c r="ZR220" s="76"/>
      <c r="ZS220" s="76"/>
      <c r="ZT220" s="76"/>
      <c r="ZU220" s="76"/>
      <c r="ZV220" s="76"/>
      <c r="ZW220" s="76"/>
      <c r="ZX220" s="76"/>
      <c r="ZY220" s="76"/>
      <c r="ZZ220" s="76"/>
      <c r="AAA220" s="76"/>
      <c r="AAB220" s="76"/>
      <c r="AAC220" s="76"/>
      <c r="AAD220" s="76"/>
      <c r="AAE220" s="76"/>
      <c r="AAF220" s="76"/>
      <c r="AAG220" s="76"/>
      <c r="AAH220" s="76"/>
      <c r="AAI220" s="76"/>
      <c r="AAJ220" s="76"/>
      <c r="AAK220" s="76"/>
      <c r="AAL220" s="76"/>
      <c r="AAM220" s="76"/>
      <c r="AAN220" s="76"/>
      <c r="AAO220" s="76"/>
      <c r="AAP220" s="76"/>
      <c r="AAQ220" s="76"/>
      <c r="AAR220" s="76"/>
      <c r="AAS220" s="76"/>
      <c r="AAT220" s="76"/>
      <c r="AAU220" s="76"/>
      <c r="AAV220" s="76"/>
      <c r="AAW220" s="76"/>
      <c r="AAX220" s="76"/>
      <c r="AAY220" s="76"/>
      <c r="AAZ220" s="76"/>
      <c r="ABA220" s="76"/>
      <c r="ABB220" s="76"/>
      <c r="ABC220" s="76"/>
      <c r="ABD220" s="76"/>
      <c r="ABE220" s="76"/>
      <c r="ABF220" s="76"/>
      <c r="ABG220" s="76"/>
      <c r="ABH220" s="76"/>
      <c r="ABI220" s="76"/>
      <c r="ABJ220" s="76"/>
      <c r="ABK220" s="76"/>
      <c r="ABL220" s="76"/>
      <c r="ABM220" s="76"/>
      <c r="ABN220" s="76"/>
      <c r="ABO220" s="76"/>
      <c r="ABP220" s="76"/>
      <c r="ABQ220" s="76"/>
      <c r="ABR220" s="76"/>
      <c r="ABS220" s="76"/>
      <c r="ABT220" s="76"/>
      <c r="ABU220" s="76"/>
      <c r="ABV220" s="76"/>
      <c r="ABW220" s="76"/>
      <c r="ABX220" s="76"/>
      <c r="ABY220" s="76"/>
      <c r="ABZ220" s="76"/>
      <c r="ACA220" s="76"/>
      <c r="ACB220" s="76"/>
      <c r="ACC220" s="76"/>
      <c r="ACD220" s="76"/>
      <c r="ACE220" s="76"/>
      <c r="ACF220" s="76"/>
      <c r="ACG220" s="76"/>
      <c r="ACH220" s="76"/>
      <c r="ACI220" s="76"/>
      <c r="ACJ220" s="76"/>
      <c r="ACK220" s="76"/>
      <c r="ACL220" s="76"/>
      <c r="ACM220" s="76"/>
      <c r="ACN220" s="76"/>
      <c r="ACO220" s="76"/>
      <c r="ACP220" s="76"/>
      <c r="ACQ220" s="76"/>
      <c r="ACR220" s="76"/>
      <c r="ACS220" s="76"/>
      <c r="ACT220" s="76"/>
      <c r="ACU220" s="76"/>
      <c r="ACV220" s="76"/>
      <c r="ACW220" s="76"/>
      <c r="ACX220" s="76"/>
      <c r="ACY220" s="76"/>
      <c r="ACZ220" s="76"/>
      <c r="ADA220" s="76"/>
      <c r="ADB220" s="76"/>
      <c r="ADC220" s="76"/>
      <c r="ADD220" s="76"/>
      <c r="ADE220" s="76"/>
      <c r="ADF220" s="76"/>
      <c r="ADG220" s="76"/>
      <c r="ADH220" s="76"/>
      <c r="ADI220" s="76"/>
      <c r="ADJ220" s="76"/>
      <c r="ADK220" s="76"/>
      <c r="ADL220" s="76"/>
      <c r="ADM220" s="76"/>
      <c r="ADN220" s="76"/>
      <c r="ADO220" s="76"/>
      <c r="ADP220" s="76"/>
      <c r="ADQ220" s="76"/>
      <c r="ADR220" s="76"/>
      <c r="ADS220" s="76"/>
      <c r="ADT220" s="76"/>
      <c r="ADU220" s="76"/>
      <c r="ADV220" s="76"/>
      <c r="ADW220" s="76"/>
      <c r="ADX220" s="76"/>
      <c r="ADY220" s="76"/>
      <c r="ADZ220" s="76"/>
      <c r="AEA220" s="76"/>
      <c r="AEB220" s="76"/>
      <c r="AEC220" s="76"/>
      <c r="AED220" s="76"/>
      <c r="AEE220" s="76"/>
      <c r="AEF220" s="76"/>
      <c r="AEG220" s="76"/>
      <c r="AEH220" s="76"/>
      <c r="AEI220" s="76"/>
      <c r="AEJ220" s="76"/>
      <c r="AEK220" s="76"/>
      <c r="AEL220" s="76"/>
      <c r="AEM220" s="76"/>
      <c r="AEN220" s="76"/>
      <c r="AEO220" s="76"/>
      <c r="AEP220" s="76"/>
      <c r="AEQ220" s="76"/>
      <c r="AER220" s="76"/>
      <c r="AES220" s="76"/>
      <c r="AET220" s="76"/>
      <c r="AEU220" s="76"/>
      <c r="AEV220" s="76"/>
      <c r="AEW220" s="76"/>
      <c r="AEX220" s="76"/>
      <c r="AEY220" s="76"/>
      <c r="AEZ220" s="76"/>
      <c r="AFA220" s="76"/>
      <c r="AFB220" s="76"/>
      <c r="AFC220" s="76"/>
      <c r="AFD220" s="76"/>
      <c r="AFE220" s="76"/>
      <c r="AFF220" s="76"/>
      <c r="AFG220" s="76"/>
      <c r="AFH220" s="76"/>
      <c r="AFI220" s="76"/>
      <c r="AFJ220" s="76"/>
      <c r="AFK220" s="76"/>
      <c r="AFL220" s="76"/>
      <c r="AFM220" s="76"/>
      <c r="AFN220" s="76"/>
      <c r="AFO220" s="76"/>
      <c r="AFP220" s="76"/>
      <c r="AFQ220" s="76"/>
      <c r="AFR220" s="76"/>
      <c r="AFS220" s="76"/>
      <c r="AFT220" s="76"/>
      <c r="AFU220" s="76"/>
      <c r="AFV220" s="76"/>
      <c r="AFW220" s="76"/>
      <c r="AFX220" s="76"/>
      <c r="AFY220" s="76"/>
      <c r="AFZ220" s="76"/>
      <c r="AGA220" s="76"/>
      <c r="AGB220" s="76"/>
      <c r="AGC220" s="76"/>
      <c r="AGD220" s="76"/>
      <c r="AGE220" s="76"/>
      <c r="AGF220" s="76"/>
      <c r="AGG220" s="76"/>
      <c r="AGH220" s="76"/>
      <c r="AGI220" s="76"/>
      <c r="AGJ220" s="76"/>
      <c r="AGK220" s="76"/>
      <c r="AGL220" s="76"/>
      <c r="AGM220" s="76"/>
      <c r="AGN220" s="76"/>
      <c r="AGO220" s="76"/>
      <c r="AGP220" s="76"/>
      <c r="AGQ220" s="76"/>
      <c r="AGR220" s="76"/>
      <c r="AGS220" s="76"/>
      <c r="AGT220" s="76"/>
      <c r="AGU220" s="76"/>
      <c r="AGV220" s="76"/>
      <c r="AGW220" s="76"/>
      <c r="AGX220" s="76"/>
      <c r="AGY220" s="76"/>
      <c r="AGZ220" s="76"/>
      <c r="AHA220" s="76"/>
      <c r="AHB220" s="76"/>
      <c r="AHC220" s="76"/>
      <c r="AHD220" s="76"/>
      <c r="AHE220" s="76"/>
      <c r="AHF220" s="76"/>
      <c r="AHG220" s="76"/>
      <c r="AHH220" s="76"/>
      <c r="AHI220" s="76"/>
      <c r="AHJ220" s="76"/>
      <c r="AHK220" s="76"/>
      <c r="AHL220" s="76"/>
      <c r="AHM220" s="76"/>
      <c r="AHN220" s="76"/>
      <c r="AHO220" s="76"/>
      <c r="AHP220" s="76"/>
      <c r="AHQ220" s="76"/>
      <c r="AHR220" s="76"/>
      <c r="AHS220" s="76"/>
      <c r="AHT220" s="76"/>
      <c r="AHU220" s="76"/>
      <c r="AHV220" s="76"/>
      <c r="AHW220" s="76"/>
      <c r="AHX220" s="76"/>
      <c r="AHY220" s="76"/>
      <c r="AHZ220" s="76"/>
      <c r="AIA220" s="76"/>
      <c r="AIB220" s="76"/>
      <c r="AIC220" s="76"/>
      <c r="AID220" s="76"/>
      <c r="AIE220" s="76"/>
      <c r="AIF220" s="76"/>
      <c r="AIG220" s="76"/>
      <c r="AIH220" s="76"/>
      <c r="AII220" s="76"/>
      <c r="AIJ220" s="76"/>
      <c r="AIK220" s="76"/>
      <c r="AIL220" s="76"/>
      <c r="AIM220" s="76"/>
      <c r="AIN220" s="76"/>
      <c r="AIO220" s="76"/>
      <c r="AIP220" s="76"/>
      <c r="AIQ220" s="76"/>
      <c r="AIR220" s="76"/>
      <c r="AIS220" s="76"/>
      <c r="AIT220" s="76"/>
      <c r="AIU220" s="76"/>
      <c r="AIV220" s="76"/>
      <c r="AIW220" s="76"/>
      <c r="AIX220" s="76"/>
      <c r="AIY220" s="76"/>
      <c r="AIZ220" s="76"/>
      <c r="AJA220" s="76"/>
      <c r="AJB220" s="76"/>
      <c r="AJC220" s="76"/>
      <c r="AJD220" s="76"/>
      <c r="AJE220" s="76"/>
      <c r="AJF220" s="76"/>
      <c r="AJG220" s="76"/>
      <c r="AJH220" s="76"/>
      <c r="AJI220" s="76"/>
      <c r="AJJ220" s="76"/>
      <c r="AJK220" s="76"/>
      <c r="AJL220" s="76"/>
      <c r="AJM220" s="76"/>
      <c r="AJN220" s="76"/>
      <c r="AJO220" s="76"/>
      <c r="AJP220" s="76"/>
      <c r="AJQ220" s="76"/>
      <c r="AJR220" s="76"/>
      <c r="AJS220" s="76"/>
      <c r="AJT220" s="76"/>
      <c r="AJU220" s="76"/>
      <c r="AJV220" s="76"/>
      <c r="AJW220" s="76"/>
      <c r="AJX220" s="76"/>
      <c r="AJY220" s="76"/>
      <c r="AJZ220" s="76"/>
      <c r="AKA220" s="76"/>
      <c r="AKB220" s="76"/>
      <c r="AKC220" s="76"/>
      <c r="AKD220" s="76"/>
      <c r="AKE220" s="76"/>
      <c r="AKF220" s="76"/>
      <c r="AKG220" s="76"/>
      <c r="AKH220" s="76"/>
      <c r="AKI220" s="76"/>
      <c r="AKJ220" s="76"/>
      <c r="AKK220" s="76"/>
      <c r="AKL220" s="76"/>
      <c r="AKM220" s="76"/>
      <c r="AKN220" s="76"/>
      <c r="AKO220" s="76"/>
      <c r="AKP220" s="76"/>
      <c r="AKQ220" s="76"/>
      <c r="AKR220" s="76"/>
      <c r="AKS220" s="76"/>
      <c r="AKT220" s="76"/>
      <c r="AKU220" s="76"/>
      <c r="AKV220" s="76"/>
      <c r="AKW220" s="76"/>
      <c r="AKX220" s="76"/>
      <c r="AKY220" s="76"/>
      <c r="AKZ220" s="76"/>
      <c r="ALA220" s="76"/>
      <c r="ALB220" s="76"/>
      <c r="ALC220" s="76"/>
      <c r="ALD220" s="76"/>
      <c r="ALE220" s="76"/>
      <c r="ALF220" s="76"/>
      <c r="ALG220" s="76"/>
      <c r="ALH220" s="76"/>
      <c r="ALI220" s="76"/>
      <c r="ALJ220" s="76"/>
      <c r="ALK220" s="76"/>
      <c r="ALL220" s="76"/>
      <c r="ALM220" s="76"/>
      <c r="ALN220" s="76"/>
      <c r="ALO220" s="76"/>
      <c r="ALP220" s="76"/>
      <c r="ALQ220" s="76"/>
      <c r="ALR220" s="76"/>
      <c r="ALS220" s="76"/>
      <c r="ALT220" s="76"/>
      <c r="ALU220" s="76"/>
      <c r="ALV220" s="76"/>
      <c r="ALW220" s="76"/>
      <c r="ALX220" s="76"/>
      <c r="ALY220" s="76"/>
      <c r="ALZ220" s="76"/>
      <c r="AMA220" s="76"/>
      <c r="AMB220" s="76"/>
      <c r="AMC220" s="76"/>
      <c r="AMD220" s="76"/>
      <c r="AME220" s="76"/>
    </row>
    <row r="221" spans="1:1019" s="80" customFormat="1" ht="25.5">
      <c r="A221" s="20" t="s">
        <v>252</v>
      </c>
      <c r="B221" s="21">
        <v>5213848</v>
      </c>
      <c r="C221" s="21" t="s">
        <v>96</v>
      </c>
      <c r="D221" s="71" t="s">
        <v>75</v>
      </c>
      <c r="E221" s="22" t="s">
        <v>72</v>
      </c>
      <c r="F221" s="59">
        <v>2</v>
      </c>
      <c r="G221" s="23">
        <v>1.1000000000000001</v>
      </c>
      <c r="H221" s="69">
        <f t="shared" si="76"/>
        <v>0.21229999999999999</v>
      </c>
      <c r="I221" s="23">
        <f t="shared" si="77"/>
        <v>1.33</v>
      </c>
      <c r="J221" s="23">
        <f t="shared" si="78"/>
        <v>2.66</v>
      </c>
      <c r="K221" s="78">
        <f t="shared" si="79"/>
        <v>2.2000000000000002</v>
      </c>
      <c r="L221" s="76"/>
      <c r="M221" s="79"/>
      <c r="N221" s="76"/>
      <c r="O221" s="76"/>
      <c r="P221" s="76"/>
      <c r="Q221" s="76"/>
      <c r="R221" s="76"/>
      <c r="S221" s="76"/>
      <c r="T221" s="76"/>
      <c r="U221" s="76"/>
      <c r="V221" s="76"/>
      <c r="W221" s="76"/>
      <c r="X221" s="76"/>
      <c r="Y221" s="76"/>
      <c r="Z221" s="76"/>
      <c r="AA221" s="76"/>
      <c r="AB221" s="76"/>
      <c r="AC221" s="76"/>
      <c r="AD221" s="76"/>
      <c r="AE221" s="76"/>
      <c r="AF221" s="76"/>
      <c r="AG221" s="76"/>
      <c r="AH221" s="76"/>
      <c r="AI221" s="76"/>
      <c r="AJ221" s="76"/>
      <c r="AK221" s="76"/>
      <c r="AL221" s="76"/>
      <c r="AM221" s="76"/>
      <c r="AN221" s="76"/>
      <c r="AO221" s="76"/>
      <c r="AP221" s="76"/>
      <c r="AQ221" s="76"/>
      <c r="AR221" s="76"/>
      <c r="AS221" s="76"/>
      <c r="AT221" s="76"/>
      <c r="AU221" s="76"/>
      <c r="AV221" s="76"/>
      <c r="AW221" s="76"/>
      <c r="AX221" s="76"/>
      <c r="AY221" s="76"/>
      <c r="AZ221" s="76"/>
      <c r="BA221" s="76"/>
      <c r="BB221" s="76"/>
      <c r="BC221" s="76"/>
      <c r="BD221" s="76"/>
      <c r="BE221" s="76"/>
      <c r="BF221" s="76"/>
      <c r="BG221" s="76"/>
      <c r="BH221" s="76"/>
      <c r="BI221" s="76"/>
      <c r="BJ221" s="76"/>
      <c r="BK221" s="76"/>
      <c r="BL221" s="76"/>
      <c r="BM221" s="76"/>
      <c r="BN221" s="76"/>
      <c r="BO221" s="76"/>
      <c r="BP221" s="76"/>
      <c r="BQ221" s="76"/>
      <c r="BR221" s="76"/>
      <c r="BS221" s="76"/>
      <c r="BT221" s="76"/>
      <c r="BU221" s="76"/>
      <c r="BV221" s="76"/>
      <c r="BW221" s="76"/>
      <c r="BX221" s="76"/>
      <c r="BY221" s="76"/>
      <c r="BZ221" s="76"/>
      <c r="CA221" s="76"/>
      <c r="CB221" s="76"/>
      <c r="CC221" s="76"/>
      <c r="CD221" s="76"/>
      <c r="CE221" s="76"/>
      <c r="CF221" s="76"/>
      <c r="CG221" s="76"/>
      <c r="CH221" s="76"/>
      <c r="CI221" s="76"/>
      <c r="CJ221" s="76"/>
      <c r="CK221" s="76"/>
      <c r="CL221" s="76"/>
      <c r="CM221" s="76"/>
      <c r="CN221" s="76"/>
      <c r="CO221" s="76"/>
      <c r="CP221" s="76"/>
      <c r="CQ221" s="76"/>
      <c r="CR221" s="76"/>
      <c r="CS221" s="76"/>
      <c r="CT221" s="76"/>
      <c r="CU221" s="76"/>
      <c r="CV221" s="76"/>
      <c r="CW221" s="76"/>
      <c r="CX221" s="76"/>
      <c r="CY221" s="76"/>
      <c r="CZ221" s="76"/>
      <c r="DA221" s="76"/>
      <c r="DB221" s="76"/>
      <c r="DC221" s="76"/>
      <c r="DD221" s="76"/>
      <c r="DE221" s="76"/>
      <c r="DF221" s="76"/>
      <c r="DG221" s="76"/>
      <c r="DH221" s="76"/>
      <c r="DI221" s="76"/>
      <c r="DJ221" s="76"/>
      <c r="DK221" s="76"/>
      <c r="DL221" s="76"/>
      <c r="DM221" s="76"/>
      <c r="DN221" s="76"/>
      <c r="DO221" s="76"/>
      <c r="DP221" s="76"/>
      <c r="DQ221" s="76"/>
      <c r="DR221" s="76"/>
      <c r="DS221" s="76"/>
      <c r="DT221" s="76"/>
      <c r="DU221" s="76"/>
      <c r="DV221" s="76"/>
      <c r="DW221" s="76"/>
      <c r="DX221" s="76"/>
      <c r="DY221" s="76"/>
      <c r="DZ221" s="76"/>
      <c r="EA221" s="76"/>
      <c r="EB221" s="76"/>
      <c r="EC221" s="76"/>
      <c r="ED221" s="76"/>
      <c r="EE221" s="76"/>
      <c r="EF221" s="76"/>
      <c r="EG221" s="76"/>
      <c r="EH221" s="76"/>
      <c r="EI221" s="76"/>
      <c r="EJ221" s="76"/>
      <c r="EK221" s="76"/>
      <c r="EL221" s="76"/>
      <c r="EM221" s="76"/>
      <c r="EN221" s="76"/>
      <c r="EO221" s="76"/>
      <c r="EP221" s="76"/>
      <c r="EQ221" s="76"/>
      <c r="ER221" s="76"/>
      <c r="ES221" s="76"/>
      <c r="ET221" s="76"/>
      <c r="EU221" s="76"/>
      <c r="EV221" s="76"/>
      <c r="EW221" s="76"/>
      <c r="EX221" s="76"/>
      <c r="EY221" s="76"/>
      <c r="EZ221" s="76"/>
      <c r="FA221" s="76"/>
      <c r="FB221" s="76"/>
      <c r="FC221" s="76"/>
      <c r="FD221" s="76"/>
      <c r="FE221" s="76"/>
      <c r="FF221" s="76"/>
      <c r="FG221" s="76"/>
      <c r="FH221" s="76"/>
      <c r="FI221" s="76"/>
      <c r="FJ221" s="76"/>
      <c r="FK221" s="76"/>
      <c r="FL221" s="76"/>
      <c r="FM221" s="76"/>
      <c r="FN221" s="76"/>
      <c r="FO221" s="76"/>
      <c r="FP221" s="76"/>
      <c r="FQ221" s="76"/>
      <c r="FR221" s="76"/>
      <c r="FS221" s="76"/>
      <c r="FT221" s="76"/>
      <c r="FU221" s="76"/>
      <c r="FV221" s="76"/>
      <c r="FW221" s="76"/>
      <c r="FX221" s="76"/>
      <c r="FY221" s="76"/>
      <c r="FZ221" s="76"/>
      <c r="GA221" s="76"/>
      <c r="GB221" s="76"/>
      <c r="GC221" s="76"/>
      <c r="GD221" s="76"/>
      <c r="GE221" s="76"/>
      <c r="GF221" s="76"/>
      <c r="GG221" s="76"/>
      <c r="GH221" s="76"/>
      <c r="GI221" s="76"/>
      <c r="GJ221" s="76"/>
      <c r="GK221" s="76"/>
      <c r="GL221" s="76"/>
      <c r="GM221" s="76"/>
      <c r="GN221" s="76"/>
      <c r="GO221" s="76"/>
      <c r="GP221" s="76"/>
      <c r="GQ221" s="76"/>
      <c r="GR221" s="76"/>
      <c r="GS221" s="76"/>
      <c r="GT221" s="76"/>
      <c r="GU221" s="76"/>
      <c r="GV221" s="76"/>
      <c r="GW221" s="76"/>
      <c r="GX221" s="76"/>
      <c r="GY221" s="76"/>
      <c r="GZ221" s="76"/>
      <c r="HA221" s="76"/>
      <c r="HB221" s="76"/>
      <c r="HC221" s="76"/>
      <c r="HD221" s="76"/>
      <c r="HE221" s="76"/>
      <c r="HF221" s="76"/>
      <c r="HG221" s="76"/>
      <c r="HH221" s="76"/>
      <c r="HI221" s="76"/>
      <c r="HJ221" s="76"/>
      <c r="HK221" s="76"/>
      <c r="HL221" s="76"/>
      <c r="HM221" s="76"/>
      <c r="HN221" s="76"/>
      <c r="HO221" s="76"/>
      <c r="HP221" s="76"/>
      <c r="HQ221" s="76"/>
      <c r="HR221" s="76"/>
      <c r="HS221" s="76"/>
      <c r="HT221" s="76"/>
      <c r="HU221" s="76"/>
      <c r="HV221" s="76"/>
      <c r="HW221" s="76"/>
      <c r="HX221" s="76"/>
      <c r="HY221" s="76"/>
      <c r="HZ221" s="76"/>
      <c r="IA221" s="76"/>
      <c r="IB221" s="76"/>
      <c r="IC221" s="76"/>
      <c r="ID221" s="76"/>
      <c r="IE221" s="76"/>
      <c r="IF221" s="76"/>
      <c r="IG221" s="76"/>
      <c r="IH221" s="76"/>
      <c r="II221" s="76"/>
      <c r="IJ221" s="76"/>
      <c r="IK221" s="76"/>
      <c r="IL221" s="76"/>
      <c r="IM221" s="76"/>
      <c r="IN221" s="76"/>
      <c r="IO221" s="76"/>
      <c r="IP221" s="76"/>
      <c r="IQ221" s="76"/>
      <c r="IR221" s="76"/>
      <c r="IS221" s="76"/>
      <c r="IT221" s="76"/>
      <c r="IU221" s="76"/>
      <c r="IV221" s="76"/>
      <c r="IW221" s="76"/>
      <c r="IX221" s="76"/>
      <c r="IY221" s="76"/>
      <c r="IZ221" s="76"/>
      <c r="JA221" s="76"/>
      <c r="JB221" s="76"/>
      <c r="JC221" s="76"/>
      <c r="JD221" s="76"/>
      <c r="JE221" s="76"/>
      <c r="JF221" s="76"/>
      <c r="JG221" s="76"/>
      <c r="JH221" s="76"/>
      <c r="JI221" s="76"/>
      <c r="JJ221" s="76"/>
      <c r="JK221" s="76"/>
      <c r="JL221" s="76"/>
      <c r="JM221" s="76"/>
      <c r="JN221" s="76"/>
      <c r="JO221" s="76"/>
      <c r="JP221" s="76"/>
      <c r="JQ221" s="76"/>
      <c r="JR221" s="76"/>
      <c r="JS221" s="76"/>
      <c r="JT221" s="76"/>
      <c r="JU221" s="76"/>
      <c r="JV221" s="76"/>
      <c r="JW221" s="76"/>
      <c r="JX221" s="76"/>
      <c r="JY221" s="76"/>
      <c r="JZ221" s="76"/>
      <c r="KA221" s="76"/>
      <c r="KB221" s="76"/>
      <c r="KC221" s="76"/>
      <c r="KD221" s="76"/>
      <c r="KE221" s="76"/>
      <c r="KF221" s="76"/>
      <c r="KG221" s="76"/>
      <c r="KH221" s="76"/>
      <c r="KI221" s="76"/>
      <c r="KJ221" s="76"/>
      <c r="KK221" s="76"/>
      <c r="KL221" s="76"/>
      <c r="KM221" s="76"/>
      <c r="KN221" s="76"/>
      <c r="KO221" s="76"/>
      <c r="KP221" s="76"/>
      <c r="KQ221" s="76"/>
      <c r="KR221" s="76"/>
      <c r="KS221" s="76"/>
      <c r="KT221" s="76"/>
      <c r="KU221" s="76"/>
      <c r="KV221" s="76"/>
      <c r="KW221" s="76"/>
      <c r="KX221" s="76"/>
      <c r="KY221" s="76"/>
      <c r="KZ221" s="76"/>
      <c r="LA221" s="76"/>
      <c r="LB221" s="76"/>
      <c r="LC221" s="76"/>
      <c r="LD221" s="76"/>
      <c r="LE221" s="76"/>
      <c r="LF221" s="76"/>
      <c r="LG221" s="76"/>
      <c r="LH221" s="76"/>
      <c r="LI221" s="76"/>
      <c r="LJ221" s="76"/>
      <c r="LK221" s="76"/>
      <c r="LL221" s="76"/>
      <c r="LM221" s="76"/>
      <c r="LN221" s="76"/>
      <c r="LO221" s="76"/>
      <c r="LP221" s="76"/>
      <c r="LQ221" s="76"/>
      <c r="LR221" s="76"/>
      <c r="LS221" s="76"/>
      <c r="LT221" s="76"/>
      <c r="LU221" s="76"/>
      <c r="LV221" s="76"/>
      <c r="LW221" s="76"/>
      <c r="LX221" s="76"/>
      <c r="LY221" s="76"/>
      <c r="LZ221" s="76"/>
      <c r="MA221" s="76"/>
      <c r="MB221" s="76"/>
      <c r="MC221" s="76"/>
      <c r="MD221" s="76"/>
      <c r="ME221" s="76"/>
      <c r="MF221" s="76"/>
      <c r="MG221" s="76"/>
      <c r="MH221" s="76"/>
      <c r="MI221" s="76"/>
      <c r="MJ221" s="76"/>
      <c r="MK221" s="76"/>
      <c r="ML221" s="76"/>
      <c r="MM221" s="76"/>
      <c r="MN221" s="76"/>
      <c r="MO221" s="76"/>
      <c r="MP221" s="76"/>
      <c r="MQ221" s="76"/>
      <c r="MR221" s="76"/>
      <c r="MS221" s="76"/>
      <c r="MT221" s="76"/>
      <c r="MU221" s="76"/>
      <c r="MV221" s="76"/>
      <c r="MW221" s="76"/>
      <c r="MX221" s="76"/>
      <c r="MY221" s="76"/>
      <c r="MZ221" s="76"/>
      <c r="NA221" s="76"/>
      <c r="NB221" s="76"/>
      <c r="NC221" s="76"/>
      <c r="ND221" s="76"/>
      <c r="NE221" s="76"/>
      <c r="NF221" s="76"/>
      <c r="NG221" s="76"/>
      <c r="NH221" s="76"/>
      <c r="NI221" s="76"/>
      <c r="NJ221" s="76"/>
      <c r="NK221" s="76"/>
      <c r="NL221" s="76"/>
      <c r="NM221" s="76"/>
      <c r="NN221" s="76"/>
      <c r="NO221" s="76"/>
      <c r="NP221" s="76"/>
      <c r="NQ221" s="76"/>
      <c r="NR221" s="76"/>
      <c r="NS221" s="76"/>
      <c r="NT221" s="76"/>
      <c r="NU221" s="76"/>
      <c r="NV221" s="76"/>
      <c r="NW221" s="76"/>
      <c r="NX221" s="76"/>
      <c r="NY221" s="76"/>
      <c r="NZ221" s="76"/>
      <c r="OA221" s="76"/>
      <c r="OB221" s="76"/>
      <c r="OC221" s="76"/>
      <c r="OD221" s="76"/>
      <c r="OE221" s="76"/>
      <c r="OF221" s="76"/>
      <c r="OG221" s="76"/>
      <c r="OH221" s="76"/>
      <c r="OI221" s="76"/>
      <c r="OJ221" s="76"/>
      <c r="OK221" s="76"/>
      <c r="OL221" s="76"/>
      <c r="OM221" s="76"/>
      <c r="ON221" s="76"/>
      <c r="OO221" s="76"/>
      <c r="OP221" s="76"/>
      <c r="OQ221" s="76"/>
      <c r="OR221" s="76"/>
      <c r="OS221" s="76"/>
      <c r="OT221" s="76"/>
      <c r="OU221" s="76"/>
      <c r="OV221" s="76"/>
      <c r="OW221" s="76"/>
      <c r="OX221" s="76"/>
      <c r="OY221" s="76"/>
      <c r="OZ221" s="76"/>
      <c r="PA221" s="76"/>
      <c r="PB221" s="76"/>
      <c r="PC221" s="76"/>
      <c r="PD221" s="76"/>
      <c r="PE221" s="76"/>
      <c r="PF221" s="76"/>
      <c r="PG221" s="76"/>
      <c r="PH221" s="76"/>
      <c r="PI221" s="76"/>
      <c r="PJ221" s="76"/>
      <c r="PK221" s="76"/>
      <c r="PL221" s="76"/>
      <c r="PM221" s="76"/>
      <c r="PN221" s="76"/>
      <c r="PO221" s="76"/>
      <c r="PP221" s="76"/>
      <c r="PQ221" s="76"/>
      <c r="PR221" s="76"/>
      <c r="PS221" s="76"/>
      <c r="PT221" s="76"/>
      <c r="PU221" s="76"/>
      <c r="PV221" s="76"/>
      <c r="PW221" s="76"/>
      <c r="PX221" s="76"/>
      <c r="PY221" s="76"/>
      <c r="PZ221" s="76"/>
      <c r="QA221" s="76"/>
      <c r="QB221" s="76"/>
      <c r="QC221" s="76"/>
      <c r="QD221" s="76"/>
      <c r="QE221" s="76"/>
      <c r="QF221" s="76"/>
      <c r="QG221" s="76"/>
      <c r="QH221" s="76"/>
      <c r="QI221" s="76"/>
      <c r="QJ221" s="76"/>
      <c r="QK221" s="76"/>
      <c r="QL221" s="76"/>
      <c r="QM221" s="76"/>
      <c r="QN221" s="76"/>
      <c r="QO221" s="76"/>
      <c r="QP221" s="76"/>
      <c r="QQ221" s="76"/>
      <c r="QR221" s="76"/>
      <c r="QS221" s="76"/>
      <c r="QT221" s="76"/>
      <c r="QU221" s="76"/>
      <c r="QV221" s="76"/>
      <c r="QW221" s="76"/>
      <c r="QX221" s="76"/>
      <c r="QY221" s="76"/>
      <c r="QZ221" s="76"/>
      <c r="RA221" s="76"/>
      <c r="RB221" s="76"/>
      <c r="RC221" s="76"/>
      <c r="RD221" s="76"/>
      <c r="RE221" s="76"/>
      <c r="RF221" s="76"/>
      <c r="RG221" s="76"/>
      <c r="RH221" s="76"/>
      <c r="RI221" s="76"/>
      <c r="RJ221" s="76"/>
      <c r="RK221" s="76"/>
      <c r="RL221" s="76"/>
      <c r="RM221" s="76"/>
      <c r="RN221" s="76"/>
      <c r="RO221" s="76"/>
      <c r="RP221" s="76"/>
      <c r="RQ221" s="76"/>
      <c r="RR221" s="76"/>
      <c r="RS221" s="76"/>
      <c r="RT221" s="76"/>
      <c r="RU221" s="76"/>
      <c r="RV221" s="76"/>
      <c r="RW221" s="76"/>
      <c r="RX221" s="76"/>
      <c r="RY221" s="76"/>
      <c r="RZ221" s="76"/>
      <c r="SA221" s="76"/>
      <c r="SB221" s="76"/>
      <c r="SC221" s="76"/>
      <c r="SD221" s="76"/>
      <c r="SE221" s="76"/>
      <c r="SF221" s="76"/>
      <c r="SG221" s="76"/>
      <c r="SH221" s="76"/>
      <c r="SI221" s="76"/>
      <c r="SJ221" s="76"/>
      <c r="SK221" s="76"/>
      <c r="SL221" s="76"/>
      <c r="SM221" s="76"/>
      <c r="SN221" s="76"/>
      <c r="SO221" s="76"/>
      <c r="SP221" s="76"/>
      <c r="SQ221" s="76"/>
      <c r="SR221" s="76"/>
      <c r="SS221" s="76"/>
      <c r="ST221" s="76"/>
      <c r="SU221" s="76"/>
      <c r="SV221" s="76"/>
      <c r="SW221" s="76"/>
      <c r="SX221" s="76"/>
      <c r="SY221" s="76"/>
      <c r="SZ221" s="76"/>
      <c r="TA221" s="76"/>
      <c r="TB221" s="76"/>
      <c r="TC221" s="76"/>
      <c r="TD221" s="76"/>
      <c r="TE221" s="76"/>
      <c r="TF221" s="76"/>
      <c r="TG221" s="76"/>
      <c r="TH221" s="76"/>
      <c r="TI221" s="76"/>
      <c r="TJ221" s="76"/>
      <c r="TK221" s="76"/>
      <c r="TL221" s="76"/>
      <c r="TM221" s="76"/>
      <c r="TN221" s="76"/>
      <c r="TO221" s="76"/>
      <c r="TP221" s="76"/>
      <c r="TQ221" s="76"/>
      <c r="TR221" s="76"/>
      <c r="TS221" s="76"/>
      <c r="TT221" s="76"/>
      <c r="TU221" s="76"/>
      <c r="TV221" s="76"/>
      <c r="TW221" s="76"/>
      <c r="TX221" s="76"/>
      <c r="TY221" s="76"/>
      <c r="TZ221" s="76"/>
      <c r="UA221" s="76"/>
      <c r="UB221" s="76"/>
      <c r="UC221" s="76"/>
      <c r="UD221" s="76"/>
      <c r="UE221" s="76"/>
      <c r="UF221" s="76"/>
      <c r="UG221" s="76"/>
      <c r="UH221" s="76"/>
      <c r="UI221" s="76"/>
      <c r="UJ221" s="76"/>
      <c r="UK221" s="76"/>
      <c r="UL221" s="76"/>
      <c r="UM221" s="76"/>
      <c r="UN221" s="76"/>
      <c r="UO221" s="76"/>
      <c r="UP221" s="76"/>
      <c r="UQ221" s="76"/>
      <c r="UR221" s="76"/>
      <c r="US221" s="76"/>
      <c r="UT221" s="76"/>
      <c r="UU221" s="76"/>
      <c r="UV221" s="76"/>
      <c r="UW221" s="76"/>
      <c r="UX221" s="76"/>
      <c r="UY221" s="76"/>
      <c r="UZ221" s="76"/>
      <c r="VA221" s="76"/>
      <c r="VB221" s="76"/>
      <c r="VC221" s="76"/>
      <c r="VD221" s="76"/>
      <c r="VE221" s="76"/>
      <c r="VF221" s="76"/>
      <c r="VG221" s="76"/>
      <c r="VH221" s="76"/>
      <c r="VI221" s="76"/>
      <c r="VJ221" s="76"/>
      <c r="VK221" s="76"/>
      <c r="VL221" s="76"/>
      <c r="VM221" s="76"/>
      <c r="VN221" s="76"/>
      <c r="VO221" s="76"/>
      <c r="VP221" s="76"/>
      <c r="VQ221" s="76"/>
      <c r="VR221" s="76"/>
      <c r="VS221" s="76"/>
      <c r="VT221" s="76"/>
      <c r="VU221" s="76"/>
      <c r="VV221" s="76"/>
      <c r="VW221" s="76"/>
      <c r="VX221" s="76"/>
      <c r="VY221" s="76"/>
      <c r="VZ221" s="76"/>
      <c r="WA221" s="76"/>
      <c r="WB221" s="76"/>
      <c r="WC221" s="76"/>
      <c r="WD221" s="76"/>
      <c r="WE221" s="76"/>
      <c r="WF221" s="76"/>
      <c r="WG221" s="76"/>
      <c r="WH221" s="76"/>
      <c r="WI221" s="76"/>
      <c r="WJ221" s="76"/>
      <c r="WK221" s="76"/>
      <c r="WL221" s="76"/>
      <c r="WM221" s="76"/>
      <c r="WN221" s="76"/>
      <c r="WO221" s="76"/>
      <c r="WP221" s="76"/>
      <c r="WQ221" s="76"/>
      <c r="WR221" s="76"/>
      <c r="WS221" s="76"/>
      <c r="WT221" s="76"/>
      <c r="WU221" s="76"/>
      <c r="WV221" s="76"/>
      <c r="WW221" s="76"/>
      <c r="WX221" s="76"/>
      <c r="WY221" s="76"/>
      <c r="WZ221" s="76"/>
      <c r="XA221" s="76"/>
      <c r="XB221" s="76"/>
      <c r="XC221" s="76"/>
      <c r="XD221" s="76"/>
      <c r="XE221" s="76"/>
      <c r="XF221" s="76"/>
      <c r="XG221" s="76"/>
      <c r="XH221" s="76"/>
      <c r="XI221" s="76"/>
      <c r="XJ221" s="76"/>
      <c r="XK221" s="76"/>
      <c r="XL221" s="76"/>
      <c r="XM221" s="76"/>
      <c r="XN221" s="76"/>
      <c r="XO221" s="76"/>
      <c r="XP221" s="76"/>
      <c r="XQ221" s="76"/>
      <c r="XR221" s="76"/>
      <c r="XS221" s="76"/>
      <c r="XT221" s="76"/>
      <c r="XU221" s="76"/>
      <c r="XV221" s="76"/>
      <c r="XW221" s="76"/>
      <c r="XX221" s="76"/>
      <c r="XY221" s="76"/>
      <c r="XZ221" s="76"/>
      <c r="YA221" s="76"/>
      <c r="YB221" s="76"/>
      <c r="YC221" s="76"/>
      <c r="YD221" s="76"/>
      <c r="YE221" s="76"/>
      <c r="YF221" s="76"/>
      <c r="YG221" s="76"/>
      <c r="YH221" s="76"/>
      <c r="YI221" s="76"/>
      <c r="YJ221" s="76"/>
      <c r="YK221" s="76"/>
      <c r="YL221" s="76"/>
      <c r="YM221" s="76"/>
      <c r="YN221" s="76"/>
      <c r="YO221" s="76"/>
      <c r="YP221" s="76"/>
      <c r="YQ221" s="76"/>
      <c r="YR221" s="76"/>
      <c r="YS221" s="76"/>
      <c r="YT221" s="76"/>
      <c r="YU221" s="76"/>
      <c r="YV221" s="76"/>
      <c r="YW221" s="76"/>
      <c r="YX221" s="76"/>
      <c r="YY221" s="76"/>
      <c r="YZ221" s="76"/>
      <c r="ZA221" s="76"/>
      <c r="ZB221" s="76"/>
      <c r="ZC221" s="76"/>
      <c r="ZD221" s="76"/>
      <c r="ZE221" s="76"/>
      <c r="ZF221" s="76"/>
      <c r="ZG221" s="76"/>
      <c r="ZH221" s="76"/>
      <c r="ZI221" s="76"/>
      <c r="ZJ221" s="76"/>
      <c r="ZK221" s="76"/>
      <c r="ZL221" s="76"/>
      <c r="ZM221" s="76"/>
      <c r="ZN221" s="76"/>
      <c r="ZO221" s="76"/>
      <c r="ZP221" s="76"/>
      <c r="ZQ221" s="76"/>
      <c r="ZR221" s="76"/>
      <c r="ZS221" s="76"/>
      <c r="ZT221" s="76"/>
      <c r="ZU221" s="76"/>
      <c r="ZV221" s="76"/>
      <c r="ZW221" s="76"/>
      <c r="ZX221" s="76"/>
      <c r="ZY221" s="76"/>
      <c r="ZZ221" s="76"/>
      <c r="AAA221" s="76"/>
      <c r="AAB221" s="76"/>
      <c r="AAC221" s="76"/>
      <c r="AAD221" s="76"/>
      <c r="AAE221" s="76"/>
      <c r="AAF221" s="76"/>
      <c r="AAG221" s="76"/>
      <c r="AAH221" s="76"/>
      <c r="AAI221" s="76"/>
      <c r="AAJ221" s="76"/>
      <c r="AAK221" s="76"/>
      <c r="AAL221" s="76"/>
      <c r="AAM221" s="76"/>
      <c r="AAN221" s="76"/>
      <c r="AAO221" s="76"/>
      <c r="AAP221" s="76"/>
      <c r="AAQ221" s="76"/>
      <c r="AAR221" s="76"/>
      <c r="AAS221" s="76"/>
      <c r="AAT221" s="76"/>
      <c r="AAU221" s="76"/>
      <c r="AAV221" s="76"/>
      <c r="AAW221" s="76"/>
      <c r="AAX221" s="76"/>
      <c r="AAY221" s="76"/>
      <c r="AAZ221" s="76"/>
      <c r="ABA221" s="76"/>
      <c r="ABB221" s="76"/>
      <c r="ABC221" s="76"/>
      <c r="ABD221" s="76"/>
      <c r="ABE221" s="76"/>
      <c r="ABF221" s="76"/>
      <c r="ABG221" s="76"/>
      <c r="ABH221" s="76"/>
      <c r="ABI221" s="76"/>
      <c r="ABJ221" s="76"/>
      <c r="ABK221" s="76"/>
      <c r="ABL221" s="76"/>
      <c r="ABM221" s="76"/>
      <c r="ABN221" s="76"/>
      <c r="ABO221" s="76"/>
      <c r="ABP221" s="76"/>
      <c r="ABQ221" s="76"/>
      <c r="ABR221" s="76"/>
      <c r="ABS221" s="76"/>
      <c r="ABT221" s="76"/>
      <c r="ABU221" s="76"/>
      <c r="ABV221" s="76"/>
      <c r="ABW221" s="76"/>
      <c r="ABX221" s="76"/>
      <c r="ABY221" s="76"/>
      <c r="ABZ221" s="76"/>
      <c r="ACA221" s="76"/>
      <c r="ACB221" s="76"/>
      <c r="ACC221" s="76"/>
      <c r="ACD221" s="76"/>
      <c r="ACE221" s="76"/>
      <c r="ACF221" s="76"/>
      <c r="ACG221" s="76"/>
      <c r="ACH221" s="76"/>
      <c r="ACI221" s="76"/>
      <c r="ACJ221" s="76"/>
      <c r="ACK221" s="76"/>
      <c r="ACL221" s="76"/>
      <c r="ACM221" s="76"/>
      <c r="ACN221" s="76"/>
      <c r="ACO221" s="76"/>
      <c r="ACP221" s="76"/>
      <c r="ACQ221" s="76"/>
      <c r="ACR221" s="76"/>
      <c r="ACS221" s="76"/>
      <c r="ACT221" s="76"/>
      <c r="ACU221" s="76"/>
      <c r="ACV221" s="76"/>
      <c r="ACW221" s="76"/>
      <c r="ACX221" s="76"/>
      <c r="ACY221" s="76"/>
      <c r="ACZ221" s="76"/>
      <c r="ADA221" s="76"/>
      <c r="ADB221" s="76"/>
      <c r="ADC221" s="76"/>
      <c r="ADD221" s="76"/>
      <c r="ADE221" s="76"/>
      <c r="ADF221" s="76"/>
      <c r="ADG221" s="76"/>
      <c r="ADH221" s="76"/>
      <c r="ADI221" s="76"/>
      <c r="ADJ221" s="76"/>
      <c r="ADK221" s="76"/>
      <c r="ADL221" s="76"/>
      <c r="ADM221" s="76"/>
      <c r="ADN221" s="76"/>
      <c r="ADO221" s="76"/>
      <c r="ADP221" s="76"/>
      <c r="ADQ221" s="76"/>
      <c r="ADR221" s="76"/>
      <c r="ADS221" s="76"/>
      <c r="ADT221" s="76"/>
      <c r="ADU221" s="76"/>
      <c r="ADV221" s="76"/>
      <c r="ADW221" s="76"/>
      <c r="ADX221" s="76"/>
      <c r="ADY221" s="76"/>
      <c r="ADZ221" s="76"/>
      <c r="AEA221" s="76"/>
      <c r="AEB221" s="76"/>
      <c r="AEC221" s="76"/>
      <c r="AED221" s="76"/>
      <c r="AEE221" s="76"/>
      <c r="AEF221" s="76"/>
      <c r="AEG221" s="76"/>
      <c r="AEH221" s="76"/>
      <c r="AEI221" s="76"/>
      <c r="AEJ221" s="76"/>
      <c r="AEK221" s="76"/>
      <c r="AEL221" s="76"/>
      <c r="AEM221" s="76"/>
      <c r="AEN221" s="76"/>
      <c r="AEO221" s="76"/>
      <c r="AEP221" s="76"/>
      <c r="AEQ221" s="76"/>
      <c r="AER221" s="76"/>
      <c r="AES221" s="76"/>
      <c r="AET221" s="76"/>
      <c r="AEU221" s="76"/>
      <c r="AEV221" s="76"/>
      <c r="AEW221" s="76"/>
      <c r="AEX221" s="76"/>
      <c r="AEY221" s="76"/>
      <c r="AEZ221" s="76"/>
      <c r="AFA221" s="76"/>
      <c r="AFB221" s="76"/>
      <c r="AFC221" s="76"/>
      <c r="AFD221" s="76"/>
      <c r="AFE221" s="76"/>
      <c r="AFF221" s="76"/>
      <c r="AFG221" s="76"/>
      <c r="AFH221" s="76"/>
      <c r="AFI221" s="76"/>
      <c r="AFJ221" s="76"/>
      <c r="AFK221" s="76"/>
      <c r="AFL221" s="76"/>
      <c r="AFM221" s="76"/>
      <c r="AFN221" s="76"/>
      <c r="AFO221" s="76"/>
      <c r="AFP221" s="76"/>
      <c r="AFQ221" s="76"/>
      <c r="AFR221" s="76"/>
      <c r="AFS221" s="76"/>
      <c r="AFT221" s="76"/>
      <c r="AFU221" s="76"/>
      <c r="AFV221" s="76"/>
      <c r="AFW221" s="76"/>
      <c r="AFX221" s="76"/>
      <c r="AFY221" s="76"/>
      <c r="AFZ221" s="76"/>
      <c r="AGA221" s="76"/>
      <c r="AGB221" s="76"/>
      <c r="AGC221" s="76"/>
      <c r="AGD221" s="76"/>
      <c r="AGE221" s="76"/>
      <c r="AGF221" s="76"/>
      <c r="AGG221" s="76"/>
      <c r="AGH221" s="76"/>
      <c r="AGI221" s="76"/>
      <c r="AGJ221" s="76"/>
      <c r="AGK221" s="76"/>
      <c r="AGL221" s="76"/>
      <c r="AGM221" s="76"/>
      <c r="AGN221" s="76"/>
      <c r="AGO221" s="76"/>
      <c r="AGP221" s="76"/>
      <c r="AGQ221" s="76"/>
      <c r="AGR221" s="76"/>
      <c r="AGS221" s="76"/>
      <c r="AGT221" s="76"/>
      <c r="AGU221" s="76"/>
      <c r="AGV221" s="76"/>
      <c r="AGW221" s="76"/>
      <c r="AGX221" s="76"/>
      <c r="AGY221" s="76"/>
      <c r="AGZ221" s="76"/>
      <c r="AHA221" s="76"/>
      <c r="AHB221" s="76"/>
      <c r="AHC221" s="76"/>
      <c r="AHD221" s="76"/>
      <c r="AHE221" s="76"/>
      <c r="AHF221" s="76"/>
      <c r="AHG221" s="76"/>
      <c r="AHH221" s="76"/>
      <c r="AHI221" s="76"/>
      <c r="AHJ221" s="76"/>
      <c r="AHK221" s="76"/>
      <c r="AHL221" s="76"/>
      <c r="AHM221" s="76"/>
      <c r="AHN221" s="76"/>
      <c r="AHO221" s="76"/>
      <c r="AHP221" s="76"/>
      <c r="AHQ221" s="76"/>
      <c r="AHR221" s="76"/>
      <c r="AHS221" s="76"/>
      <c r="AHT221" s="76"/>
      <c r="AHU221" s="76"/>
      <c r="AHV221" s="76"/>
      <c r="AHW221" s="76"/>
      <c r="AHX221" s="76"/>
      <c r="AHY221" s="76"/>
      <c r="AHZ221" s="76"/>
      <c r="AIA221" s="76"/>
      <c r="AIB221" s="76"/>
      <c r="AIC221" s="76"/>
      <c r="AID221" s="76"/>
      <c r="AIE221" s="76"/>
      <c r="AIF221" s="76"/>
      <c r="AIG221" s="76"/>
      <c r="AIH221" s="76"/>
      <c r="AII221" s="76"/>
      <c r="AIJ221" s="76"/>
      <c r="AIK221" s="76"/>
      <c r="AIL221" s="76"/>
      <c r="AIM221" s="76"/>
      <c r="AIN221" s="76"/>
      <c r="AIO221" s="76"/>
      <c r="AIP221" s="76"/>
      <c r="AIQ221" s="76"/>
      <c r="AIR221" s="76"/>
      <c r="AIS221" s="76"/>
      <c r="AIT221" s="76"/>
      <c r="AIU221" s="76"/>
      <c r="AIV221" s="76"/>
      <c r="AIW221" s="76"/>
      <c r="AIX221" s="76"/>
      <c r="AIY221" s="76"/>
      <c r="AIZ221" s="76"/>
      <c r="AJA221" s="76"/>
      <c r="AJB221" s="76"/>
      <c r="AJC221" s="76"/>
      <c r="AJD221" s="76"/>
      <c r="AJE221" s="76"/>
      <c r="AJF221" s="76"/>
      <c r="AJG221" s="76"/>
      <c r="AJH221" s="76"/>
      <c r="AJI221" s="76"/>
      <c r="AJJ221" s="76"/>
      <c r="AJK221" s="76"/>
      <c r="AJL221" s="76"/>
      <c r="AJM221" s="76"/>
      <c r="AJN221" s="76"/>
      <c r="AJO221" s="76"/>
      <c r="AJP221" s="76"/>
      <c r="AJQ221" s="76"/>
      <c r="AJR221" s="76"/>
      <c r="AJS221" s="76"/>
      <c r="AJT221" s="76"/>
      <c r="AJU221" s="76"/>
      <c r="AJV221" s="76"/>
      <c r="AJW221" s="76"/>
      <c r="AJX221" s="76"/>
      <c r="AJY221" s="76"/>
      <c r="AJZ221" s="76"/>
      <c r="AKA221" s="76"/>
      <c r="AKB221" s="76"/>
      <c r="AKC221" s="76"/>
      <c r="AKD221" s="76"/>
      <c r="AKE221" s="76"/>
      <c r="AKF221" s="76"/>
      <c r="AKG221" s="76"/>
      <c r="AKH221" s="76"/>
      <c r="AKI221" s="76"/>
      <c r="AKJ221" s="76"/>
      <c r="AKK221" s="76"/>
      <c r="AKL221" s="76"/>
      <c r="AKM221" s="76"/>
      <c r="AKN221" s="76"/>
      <c r="AKO221" s="76"/>
      <c r="AKP221" s="76"/>
      <c r="AKQ221" s="76"/>
      <c r="AKR221" s="76"/>
      <c r="AKS221" s="76"/>
      <c r="AKT221" s="76"/>
      <c r="AKU221" s="76"/>
      <c r="AKV221" s="76"/>
      <c r="AKW221" s="76"/>
      <c r="AKX221" s="76"/>
      <c r="AKY221" s="76"/>
      <c r="AKZ221" s="76"/>
      <c r="ALA221" s="76"/>
      <c r="ALB221" s="76"/>
      <c r="ALC221" s="76"/>
      <c r="ALD221" s="76"/>
      <c r="ALE221" s="76"/>
      <c r="ALF221" s="76"/>
      <c r="ALG221" s="76"/>
      <c r="ALH221" s="76"/>
      <c r="ALI221" s="76"/>
      <c r="ALJ221" s="76"/>
      <c r="ALK221" s="76"/>
      <c r="ALL221" s="76"/>
      <c r="ALM221" s="76"/>
      <c r="ALN221" s="76"/>
      <c r="ALO221" s="76"/>
      <c r="ALP221" s="76"/>
      <c r="ALQ221" s="76"/>
      <c r="ALR221" s="76"/>
      <c r="ALS221" s="76"/>
      <c r="ALT221" s="76"/>
      <c r="ALU221" s="76"/>
      <c r="ALV221" s="76"/>
      <c r="ALW221" s="76"/>
      <c r="ALX221" s="76"/>
      <c r="ALY221" s="76"/>
      <c r="ALZ221" s="76"/>
      <c r="AMA221" s="76"/>
      <c r="AMB221" s="76"/>
      <c r="AMC221" s="76"/>
      <c r="AMD221" s="76"/>
      <c r="AME221" s="76"/>
    </row>
    <row r="222" spans="1:1019" s="80" customFormat="1">
      <c r="A222" s="20" t="s">
        <v>253</v>
      </c>
      <c r="B222" s="21" t="s">
        <v>293</v>
      </c>
      <c r="C222" s="21" t="s">
        <v>102</v>
      </c>
      <c r="D222" s="71" t="s">
        <v>294</v>
      </c>
      <c r="E222" s="22" t="s">
        <v>55</v>
      </c>
      <c r="F222" s="59">
        <v>14.34</v>
      </c>
      <c r="G222" s="23">
        <v>451.96</v>
      </c>
      <c r="H222" s="69">
        <f t="shared" si="76"/>
        <v>0.21229999999999999</v>
      </c>
      <c r="I222" s="23">
        <f t="shared" si="77"/>
        <v>547.91</v>
      </c>
      <c r="J222" s="23">
        <f t="shared" si="78"/>
        <v>7857.02</v>
      </c>
      <c r="K222" s="78">
        <f t="shared" si="79"/>
        <v>6481.1063999999997</v>
      </c>
      <c r="L222" s="76"/>
      <c r="M222" s="79"/>
      <c r="N222" s="76"/>
      <c r="O222" s="76"/>
      <c r="P222" s="76"/>
      <c r="Q222" s="76"/>
      <c r="R222" s="76"/>
      <c r="S222" s="76"/>
      <c r="T222" s="76"/>
      <c r="U222" s="76"/>
      <c r="V222" s="76"/>
      <c r="W222" s="76"/>
      <c r="X222" s="76"/>
      <c r="Y222" s="76"/>
      <c r="Z222" s="76"/>
      <c r="AA222" s="76"/>
      <c r="AB222" s="76"/>
      <c r="AC222" s="76"/>
      <c r="AD222" s="76"/>
      <c r="AE222" s="76"/>
      <c r="AF222" s="76"/>
      <c r="AG222" s="76"/>
      <c r="AH222" s="76"/>
      <c r="AI222" s="76"/>
      <c r="AJ222" s="76"/>
      <c r="AK222" s="76"/>
      <c r="AL222" s="76"/>
      <c r="AM222" s="76"/>
      <c r="AN222" s="76"/>
      <c r="AO222" s="76"/>
      <c r="AP222" s="76"/>
      <c r="AQ222" s="76"/>
      <c r="AR222" s="76"/>
      <c r="AS222" s="76"/>
      <c r="AT222" s="76"/>
      <c r="AU222" s="76"/>
      <c r="AV222" s="76"/>
      <c r="AW222" s="76"/>
      <c r="AX222" s="76"/>
      <c r="AY222" s="76"/>
      <c r="AZ222" s="76"/>
      <c r="BA222" s="76"/>
      <c r="BB222" s="76"/>
      <c r="BC222" s="76"/>
      <c r="BD222" s="76"/>
      <c r="BE222" s="76"/>
      <c r="BF222" s="76"/>
      <c r="BG222" s="76"/>
      <c r="BH222" s="76"/>
      <c r="BI222" s="76"/>
      <c r="BJ222" s="76"/>
      <c r="BK222" s="76"/>
      <c r="BL222" s="76"/>
      <c r="BM222" s="76"/>
      <c r="BN222" s="76"/>
      <c r="BO222" s="76"/>
      <c r="BP222" s="76"/>
      <c r="BQ222" s="76"/>
      <c r="BR222" s="76"/>
      <c r="BS222" s="76"/>
      <c r="BT222" s="76"/>
      <c r="BU222" s="76"/>
      <c r="BV222" s="76"/>
      <c r="BW222" s="76"/>
      <c r="BX222" s="76"/>
      <c r="BY222" s="76"/>
      <c r="BZ222" s="76"/>
      <c r="CA222" s="76"/>
      <c r="CB222" s="76"/>
      <c r="CC222" s="76"/>
      <c r="CD222" s="76"/>
      <c r="CE222" s="76"/>
      <c r="CF222" s="76"/>
      <c r="CG222" s="76"/>
      <c r="CH222" s="76"/>
      <c r="CI222" s="76"/>
      <c r="CJ222" s="76"/>
      <c r="CK222" s="76"/>
      <c r="CL222" s="76"/>
      <c r="CM222" s="76"/>
      <c r="CN222" s="76"/>
      <c r="CO222" s="76"/>
      <c r="CP222" s="76"/>
      <c r="CQ222" s="76"/>
      <c r="CR222" s="76"/>
      <c r="CS222" s="76"/>
      <c r="CT222" s="76"/>
      <c r="CU222" s="76"/>
      <c r="CV222" s="76"/>
      <c r="CW222" s="76"/>
      <c r="CX222" s="76"/>
      <c r="CY222" s="76"/>
      <c r="CZ222" s="76"/>
      <c r="DA222" s="76"/>
      <c r="DB222" s="76"/>
      <c r="DC222" s="76"/>
      <c r="DD222" s="76"/>
      <c r="DE222" s="76"/>
      <c r="DF222" s="76"/>
      <c r="DG222" s="76"/>
      <c r="DH222" s="76"/>
      <c r="DI222" s="76"/>
      <c r="DJ222" s="76"/>
      <c r="DK222" s="76"/>
      <c r="DL222" s="76"/>
      <c r="DM222" s="76"/>
      <c r="DN222" s="76"/>
      <c r="DO222" s="76"/>
      <c r="DP222" s="76"/>
      <c r="DQ222" s="76"/>
      <c r="DR222" s="76"/>
      <c r="DS222" s="76"/>
      <c r="DT222" s="76"/>
      <c r="DU222" s="76"/>
      <c r="DV222" s="76"/>
      <c r="DW222" s="76"/>
      <c r="DX222" s="76"/>
      <c r="DY222" s="76"/>
      <c r="DZ222" s="76"/>
      <c r="EA222" s="76"/>
      <c r="EB222" s="76"/>
      <c r="EC222" s="76"/>
      <c r="ED222" s="76"/>
      <c r="EE222" s="76"/>
      <c r="EF222" s="76"/>
      <c r="EG222" s="76"/>
      <c r="EH222" s="76"/>
      <c r="EI222" s="76"/>
      <c r="EJ222" s="76"/>
      <c r="EK222" s="76"/>
      <c r="EL222" s="76"/>
      <c r="EM222" s="76"/>
      <c r="EN222" s="76"/>
      <c r="EO222" s="76"/>
      <c r="EP222" s="76"/>
      <c r="EQ222" s="76"/>
      <c r="ER222" s="76"/>
      <c r="ES222" s="76"/>
      <c r="ET222" s="76"/>
      <c r="EU222" s="76"/>
      <c r="EV222" s="76"/>
      <c r="EW222" s="76"/>
      <c r="EX222" s="76"/>
      <c r="EY222" s="76"/>
      <c r="EZ222" s="76"/>
      <c r="FA222" s="76"/>
      <c r="FB222" s="76"/>
      <c r="FC222" s="76"/>
      <c r="FD222" s="76"/>
      <c r="FE222" s="76"/>
      <c r="FF222" s="76"/>
      <c r="FG222" s="76"/>
      <c r="FH222" s="76"/>
      <c r="FI222" s="76"/>
      <c r="FJ222" s="76"/>
      <c r="FK222" s="76"/>
      <c r="FL222" s="76"/>
      <c r="FM222" s="76"/>
      <c r="FN222" s="76"/>
      <c r="FO222" s="76"/>
      <c r="FP222" s="76"/>
      <c r="FQ222" s="76"/>
      <c r="FR222" s="76"/>
      <c r="FS222" s="76"/>
      <c r="FT222" s="76"/>
      <c r="FU222" s="76"/>
      <c r="FV222" s="76"/>
      <c r="FW222" s="76"/>
      <c r="FX222" s="76"/>
      <c r="FY222" s="76"/>
      <c r="FZ222" s="76"/>
      <c r="GA222" s="76"/>
      <c r="GB222" s="76"/>
      <c r="GC222" s="76"/>
      <c r="GD222" s="76"/>
      <c r="GE222" s="76"/>
      <c r="GF222" s="76"/>
      <c r="GG222" s="76"/>
      <c r="GH222" s="76"/>
      <c r="GI222" s="76"/>
      <c r="GJ222" s="76"/>
      <c r="GK222" s="76"/>
      <c r="GL222" s="76"/>
      <c r="GM222" s="76"/>
      <c r="GN222" s="76"/>
      <c r="GO222" s="76"/>
      <c r="GP222" s="76"/>
      <c r="GQ222" s="76"/>
      <c r="GR222" s="76"/>
      <c r="GS222" s="76"/>
      <c r="GT222" s="76"/>
      <c r="GU222" s="76"/>
      <c r="GV222" s="76"/>
      <c r="GW222" s="76"/>
      <c r="GX222" s="76"/>
      <c r="GY222" s="76"/>
      <c r="GZ222" s="76"/>
      <c r="HA222" s="76"/>
      <c r="HB222" s="76"/>
      <c r="HC222" s="76"/>
      <c r="HD222" s="76"/>
      <c r="HE222" s="76"/>
      <c r="HF222" s="76"/>
      <c r="HG222" s="76"/>
      <c r="HH222" s="76"/>
      <c r="HI222" s="76"/>
      <c r="HJ222" s="76"/>
      <c r="HK222" s="76"/>
      <c r="HL222" s="76"/>
      <c r="HM222" s="76"/>
      <c r="HN222" s="76"/>
      <c r="HO222" s="76"/>
      <c r="HP222" s="76"/>
      <c r="HQ222" s="76"/>
      <c r="HR222" s="76"/>
      <c r="HS222" s="76"/>
      <c r="HT222" s="76"/>
      <c r="HU222" s="76"/>
      <c r="HV222" s="76"/>
      <c r="HW222" s="76"/>
      <c r="HX222" s="76"/>
      <c r="HY222" s="76"/>
      <c r="HZ222" s="76"/>
      <c r="IA222" s="76"/>
      <c r="IB222" s="76"/>
      <c r="IC222" s="76"/>
      <c r="ID222" s="76"/>
      <c r="IE222" s="76"/>
      <c r="IF222" s="76"/>
      <c r="IG222" s="76"/>
      <c r="IH222" s="76"/>
      <c r="II222" s="76"/>
      <c r="IJ222" s="76"/>
      <c r="IK222" s="76"/>
      <c r="IL222" s="76"/>
      <c r="IM222" s="76"/>
      <c r="IN222" s="76"/>
      <c r="IO222" s="76"/>
      <c r="IP222" s="76"/>
      <c r="IQ222" s="76"/>
      <c r="IR222" s="76"/>
      <c r="IS222" s="76"/>
      <c r="IT222" s="76"/>
      <c r="IU222" s="76"/>
      <c r="IV222" s="76"/>
      <c r="IW222" s="76"/>
      <c r="IX222" s="76"/>
      <c r="IY222" s="76"/>
      <c r="IZ222" s="76"/>
      <c r="JA222" s="76"/>
      <c r="JB222" s="76"/>
      <c r="JC222" s="76"/>
      <c r="JD222" s="76"/>
      <c r="JE222" s="76"/>
      <c r="JF222" s="76"/>
      <c r="JG222" s="76"/>
      <c r="JH222" s="76"/>
      <c r="JI222" s="76"/>
      <c r="JJ222" s="76"/>
      <c r="JK222" s="76"/>
      <c r="JL222" s="76"/>
      <c r="JM222" s="76"/>
      <c r="JN222" s="76"/>
      <c r="JO222" s="76"/>
      <c r="JP222" s="76"/>
      <c r="JQ222" s="76"/>
      <c r="JR222" s="76"/>
      <c r="JS222" s="76"/>
      <c r="JT222" s="76"/>
      <c r="JU222" s="76"/>
      <c r="JV222" s="76"/>
      <c r="JW222" s="76"/>
      <c r="JX222" s="76"/>
      <c r="JY222" s="76"/>
      <c r="JZ222" s="76"/>
      <c r="KA222" s="76"/>
      <c r="KB222" s="76"/>
      <c r="KC222" s="76"/>
      <c r="KD222" s="76"/>
      <c r="KE222" s="76"/>
      <c r="KF222" s="76"/>
      <c r="KG222" s="76"/>
      <c r="KH222" s="76"/>
      <c r="KI222" s="76"/>
      <c r="KJ222" s="76"/>
      <c r="KK222" s="76"/>
      <c r="KL222" s="76"/>
      <c r="KM222" s="76"/>
      <c r="KN222" s="76"/>
      <c r="KO222" s="76"/>
      <c r="KP222" s="76"/>
      <c r="KQ222" s="76"/>
      <c r="KR222" s="76"/>
      <c r="KS222" s="76"/>
      <c r="KT222" s="76"/>
      <c r="KU222" s="76"/>
      <c r="KV222" s="76"/>
      <c r="KW222" s="76"/>
      <c r="KX222" s="76"/>
      <c r="KY222" s="76"/>
      <c r="KZ222" s="76"/>
      <c r="LA222" s="76"/>
      <c r="LB222" s="76"/>
      <c r="LC222" s="76"/>
      <c r="LD222" s="76"/>
      <c r="LE222" s="76"/>
      <c r="LF222" s="76"/>
      <c r="LG222" s="76"/>
      <c r="LH222" s="76"/>
      <c r="LI222" s="76"/>
      <c r="LJ222" s="76"/>
      <c r="LK222" s="76"/>
      <c r="LL222" s="76"/>
      <c r="LM222" s="76"/>
      <c r="LN222" s="76"/>
      <c r="LO222" s="76"/>
      <c r="LP222" s="76"/>
      <c r="LQ222" s="76"/>
      <c r="LR222" s="76"/>
      <c r="LS222" s="76"/>
      <c r="LT222" s="76"/>
      <c r="LU222" s="76"/>
      <c r="LV222" s="76"/>
      <c r="LW222" s="76"/>
      <c r="LX222" s="76"/>
      <c r="LY222" s="76"/>
      <c r="LZ222" s="76"/>
      <c r="MA222" s="76"/>
      <c r="MB222" s="76"/>
      <c r="MC222" s="76"/>
      <c r="MD222" s="76"/>
      <c r="ME222" s="76"/>
      <c r="MF222" s="76"/>
      <c r="MG222" s="76"/>
      <c r="MH222" s="76"/>
      <c r="MI222" s="76"/>
      <c r="MJ222" s="76"/>
      <c r="MK222" s="76"/>
      <c r="ML222" s="76"/>
      <c r="MM222" s="76"/>
      <c r="MN222" s="76"/>
      <c r="MO222" s="76"/>
      <c r="MP222" s="76"/>
      <c r="MQ222" s="76"/>
      <c r="MR222" s="76"/>
      <c r="MS222" s="76"/>
      <c r="MT222" s="76"/>
      <c r="MU222" s="76"/>
      <c r="MV222" s="76"/>
      <c r="MW222" s="76"/>
      <c r="MX222" s="76"/>
      <c r="MY222" s="76"/>
      <c r="MZ222" s="76"/>
      <c r="NA222" s="76"/>
      <c r="NB222" s="76"/>
      <c r="NC222" s="76"/>
      <c r="ND222" s="76"/>
      <c r="NE222" s="76"/>
      <c r="NF222" s="76"/>
      <c r="NG222" s="76"/>
      <c r="NH222" s="76"/>
      <c r="NI222" s="76"/>
      <c r="NJ222" s="76"/>
      <c r="NK222" s="76"/>
      <c r="NL222" s="76"/>
      <c r="NM222" s="76"/>
      <c r="NN222" s="76"/>
      <c r="NO222" s="76"/>
      <c r="NP222" s="76"/>
      <c r="NQ222" s="76"/>
      <c r="NR222" s="76"/>
      <c r="NS222" s="76"/>
      <c r="NT222" s="76"/>
      <c r="NU222" s="76"/>
      <c r="NV222" s="76"/>
      <c r="NW222" s="76"/>
      <c r="NX222" s="76"/>
      <c r="NY222" s="76"/>
      <c r="NZ222" s="76"/>
      <c r="OA222" s="76"/>
      <c r="OB222" s="76"/>
      <c r="OC222" s="76"/>
      <c r="OD222" s="76"/>
      <c r="OE222" s="76"/>
      <c r="OF222" s="76"/>
      <c r="OG222" s="76"/>
      <c r="OH222" s="76"/>
      <c r="OI222" s="76"/>
      <c r="OJ222" s="76"/>
      <c r="OK222" s="76"/>
      <c r="OL222" s="76"/>
      <c r="OM222" s="76"/>
      <c r="ON222" s="76"/>
      <c r="OO222" s="76"/>
      <c r="OP222" s="76"/>
      <c r="OQ222" s="76"/>
      <c r="OR222" s="76"/>
      <c r="OS222" s="76"/>
      <c r="OT222" s="76"/>
      <c r="OU222" s="76"/>
      <c r="OV222" s="76"/>
      <c r="OW222" s="76"/>
      <c r="OX222" s="76"/>
      <c r="OY222" s="76"/>
      <c r="OZ222" s="76"/>
      <c r="PA222" s="76"/>
      <c r="PB222" s="76"/>
      <c r="PC222" s="76"/>
      <c r="PD222" s="76"/>
      <c r="PE222" s="76"/>
      <c r="PF222" s="76"/>
      <c r="PG222" s="76"/>
      <c r="PH222" s="76"/>
      <c r="PI222" s="76"/>
      <c r="PJ222" s="76"/>
      <c r="PK222" s="76"/>
      <c r="PL222" s="76"/>
      <c r="PM222" s="76"/>
      <c r="PN222" s="76"/>
      <c r="PO222" s="76"/>
      <c r="PP222" s="76"/>
      <c r="PQ222" s="76"/>
      <c r="PR222" s="76"/>
      <c r="PS222" s="76"/>
      <c r="PT222" s="76"/>
      <c r="PU222" s="76"/>
      <c r="PV222" s="76"/>
      <c r="PW222" s="76"/>
      <c r="PX222" s="76"/>
      <c r="PY222" s="76"/>
      <c r="PZ222" s="76"/>
      <c r="QA222" s="76"/>
      <c r="QB222" s="76"/>
      <c r="QC222" s="76"/>
      <c r="QD222" s="76"/>
      <c r="QE222" s="76"/>
      <c r="QF222" s="76"/>
      <c r="QG222" s="76"/>
      <c r="QH222" s="76"/>
      <c r="QI222" s="76"/>
      <c r="QJ222" s="76"/>
      <c r="QK222" s="76"/>
      <c r="QL222" s="76"/>
      <c r="QM222" s="76"/>
      <c r="QN222" s="76"/>
      <c r="QO222" s="76"/>
      <c r="QP222" s="76"/>
      <c r="QQ222" s="76"/>
      <c r="QR222" s="76"/>
      <c r="QS222" s="76"/>
      <c r="QT222" s="76"/>
      <c r="QU222" s="76"/>
      <c r="QV222" s="76"/>
      <c r="QW222" s="76"/>
      <c r="QX222" s="76"/>
      <c r="QY222" s="76"/>
      <c r="QZ222" s="76"/>
      <c r="RA222" s="76"/>
      <c r="RB222" s="76"/>
      <c r="RC222" s="76"/>
      <c r="RD222" s="76"/>
      <c r="RE222" s="76"/>
      <c r="RF222" s="76"/>
      <c r="RG222" s="76"/>
      <c r="RH222" s="76"/>
      <c r="RI222" s="76"/>
      <c r="RJ222" s="76"/>
      <c r="RK222" s="76"/>
      <c r="RL222" s="76"/>
      <c r="RM222" s="76"/>
      <c r="RN222" s="76"/>
      <c r="RO222" s="76"/>
      <c r="RP222" s="76"/>
      <c r="RQ222" s="76"/>
      <c r="RR222" s="76"/>
      <c r="RS222" s="76"/>
      <c r="RT222" s="76"/>
      <c r="RU222" s="76"/>
      <c r="RV222" s="76"/>
      <c r="RW222" s="76"/>
      <c r="RX222" s="76"/>
      <c r="RY222" s="76"/>
      <c r="RZ222" s="76"/>
      <c r="SA222" s="76"/>
      <c r="SB222" s="76"/>
      <c r="SC222" s="76"/>
      <c r="SD222" s="76"/>
      <c r="SE222" s="76"/>
      <c r="SF222" s="76"/>
      <c r="SG222" s="76"/>
      <c r="SH222" s="76"/>
      <c r="SI222" s="76"/>
      <c r="SJ222" s="76"/>
      <c r="SK222" s="76"/>
      <c r="SL222" s="76"/>
      <c r="SM222" s="76"/>
      <c r="SN222" s="76"/>
      <c r="SO222" s="76"/>
      <c r="SP222" s="76"/>
      <c r="SQ222" s="76"/>
      <c r="SR222" s="76"/>
      <c r="SS222" s="76"/>
      <c r="ST222" s="76"/>
      <c r="SU222" s="76"/>
      <c r="SV222" s="76"/>
      <c r="SW222" s="76"/>
      <c r="SX222" s="76"/>
      <c r="SY222" s="76"/>
      <c r="SZ222" s="76"/>
      <c r="TA222" s="76"/>
      <c r="TB222" s="76"/>
      <c r="TC222" s="76"/>
      <c r="TD222" s="76"/>
      <c r="TE222" s="76"/>
      <c r="TF222" s="76"/>
      <c r="TG222" s="76"/>
      <c r="TH222" s="76"/>
      <c r="TI222" s="76"/>
      <c r="TJ222" s="76"/>
      <c r="TK222" s="76"/>
      <c r="TL222" s="76"/>
      <c r="TM222" s="76"/>
      <c r="TN222" s="76"/>
      <c r="TO222" s="76"/>
      <c r="TP222" s="76"/>
      <c r="TQ222" s="76"/>
      <c r="TR222" s="76"/>
      <c r="TS222" s="76"/>
      <c r="TT222" s="76"/>
      <c r="TU222" s="76"/>
      <c r="TV222" s="76"/>
      <c r="TW222" s="76"/>
      <c r="TX222" s="76"/>
      <c r="TY222" s="76"/>
      <c r="TZ222" s="76"/>
      <c r="UA222" s="76"/>
      <c r="UB222" s="76"/>
      <c r="UC222" s="76"/>
      <c r="UD222" s="76"/>
      <c r="UE222" s="76"/>
      <c r="UF222" s="76"/>
      <c r="UG222" s="76"/>
      <c r="UH222" s="76"/>
      <c r="UI222" s="76"/>
      <c r="UJ222" s="76"/>
      <c r="UK222" s="76"/>
      <c r="UL222" s="76"/>
      <c r="UM222" s="76"/>
      <c r="UN222" s="76"/>
      <c r="UO222" s="76"/>
      <c r="UP222" s="76"/>
      <c r="UQ222" s="76"/>
      <c r="UR222" s="76"/>
      <c r="US222" s="76"/>
      <c r="UT222" s="76"/>
      <c r="UU222" s="76"/>
      <c r="UV222" s="76"/>
      <c r="UW222" s="76"/>
      <c r="UX222" s="76"/>
      <c r="UY222" s="76"/>
      <c r="UZ222" s="76"/>
      <c r="VA222" s="76"/>
      <c r="VB222" s="76"/>
      <c r="VC222" s="76"/>
      <c r="VD222" s="76"/>
      <c r="VE222" s="76"/>
      <c r="VF222" s="76"/>
      <c r="VG222" s="76"/>
      <c r="VH222" s="76"/>
      <c r="VI222" s="76"/>
      <c r="VJ222" s="76"/>
      <c r="VK222" s="76"/>
      <c r="VL222" s="76"/>
      <c r="VM222" s="76"/>
      <c r="VN222" s="76"/>
      <c r="VO222" s="76"/>
      <c r="VP222" s="76"/>
      <c r="VQ222" s="76"/>
      <c r="VR222" s="76"/>
      <c r="VS222" s="76"/>
      <c r="VT222" s="76"/>
      <c r="VU222" s="76"/>
      <c r="VV222" s="76"/>
      <c r="VW222" s="76"/>
      <c r="VX222" s="76"/>
      <c r="VY222" s="76"/>
      <c r="VZ222" s="76"/>
      <c r="WA222" s="76"/>
      <c r="WB222" s="76"/>
      <c r="WC222" s="76"/>
      <c r="WD222" s="76"/>
      <c r="WE222" s="76"/>
      <c r="WF222" s="76"/>
      <c r="WG222" s="76"/>
      <c r="WH222" s="76"/>
      <c r="WI222" s="76"/>
      <c r="WJ222" s="76"/>
      <c r="WK222" s="76"/>
      <c r="WL222" s="76"/>
      <c r="WM222" s="76"/>
      <c r="WN222" s="76"/>
      <c r="WO222" s="76"/>
      <c r="WP222" s="76"/>
      <c r="WQ222" s="76"/>
      <c r="WR222" s="76"/>
      <c r="WS222" s="76"/>
      <c r="WT222" s="76"/>
      <c r="WU222" s="76"/>
      <c r="WV222" s="76"/>
      <c r="WW222" s="76"/>
      <c r="WX222" s="76"/>
      <c r="WY222" s="76"/>
      <c r="WZ222" s="76"/>
      <c r="XA222" s="76"/>
      <c r="XB222" s="76"/>
      <c r="XC222" s="76"/>
      <c r="XD222" s="76"/>
      <c r="XE222" s="76"/>
      <c r="XF222" s="76"/>
      <c r="XG222" s="76"/>
      <c r="XH222" s="76"/>
      <c r="XI222" s="76"/>
      <c r="XJ222" s="76"/>
      <c r="XK222" s="76"/>
      <c r="XL222" s="76"/>
      <c r="XM222" s="76"/>
      <c r="XN222" s="76"/>
      <c r="XO222" s="76"/>
      <c r="XP222" s="76"/>
      <c r="XQ222" s="76"/>
      <c r="XR222" s="76"/>
      <c r="XS222" s="76"/>
      <c r="XT222" s="76"/>
      <c r="XU222" s="76"/>
      <c r="XV222" s="76"/>
      <c r="XW222" s="76"/>
      <c r="XX222" s="76"/>
      <c r="XY222" s="76"/>
      <c r="XZ222" s="76"/>
      <c r="YA222" s="76"/>
      <c r="YB222" s="76"/>
      <c r="YC222" s="76"/>
      <c r="YD222" s="76"/>
      <c r="YE222" s="76"/>
      <c r="YF222" s="76"/>
      <c r="YG222" s="76"/>
      <c r="YH222" s="76"/>
      <c r="YI222" s="76"/>
      <c r="YJ222" s="76"/>
      <c r="YK222" s="76"/>
      <c r="YL222" s="76"/>
      <c r="YM222" s="76"/>
      <c r="YN222" s="76"/>
      <c r="YO222" s="76"/>
      <c r="YP222" s="76"/>
      <c r="YQ222" s="76"/>
      <c r="YR222" s="76"/>
      <c r="YS222" s="76"/>
      <c r="YT222" s="76"/>
      <c r="YU222" s="76"/>
      <c r="YV222" s="76"/>
      <c r="YW222" s="76"/>
      <c r="YX222" s="76"/>
      <c r="YY222" s="76"/>
      <c r="YZ222" s="76"/>
      <c r="ZA222" s="76"/>
      <c r="ZB222" s="76"/>
      <c r="ZC222" s="76"/>
      <c r="ZD222" s="76"/>
      <c r="ZE222" s="76"/>
      <c r="ZF222" s="76"/>
      <c r="ZG222" s="76"/>
      <c r="ZH222" s="76"/>
      <c r="ZI222" s="76"/>
      <c r="ZJ222" s="76"/>
      <c r="ZK222" s="76"/>
      <c r="ZL222" s="76"/>
      <c r="ZM222" s="76"/>
      <c r="ZN222" s="76"/>
      <c r="ZO222" s="76"/>
      <c r="ZP222" s="76"/>
      <c r="ZQ222" s="76"/>
      <c r="ZR222" s="76"/>
      <c r="ZS222" s="76"/>
      <c r="ZT222" s="76"/>
      <c r="ZU222" s="76"/>
      <c r="ZV222" s="76"/>
      <c r="ZW222" s="76"/>
      <c r="ZX222" s="76"/>
      <c r="ZY222" s="76"/>
      <c r="ZZ222" s="76"/>
      <c r="AAA222" s="76"/>
      <c r="AAB222" s="76"/>
      <c r="AAC222" s="76"/>
      <c r="AAD222" s="76"/>
      <c r="AAE222" s="76"/>
      <c r="AAF222" s="76"/>
      <c r="AAG222" s="76"/>
      <c r="AAH222" s="76"/>
      <c r="AAI222" s="76"/>
      <c r="AAJ222" s="76"/>
      <c r="AAK222" s="76"/>
      <c r="AAL222" s="76"/>
      <c r="AAM222" s="76"/>
      <c r="AAN222" s="76"/>
      <c r="AAO222" s="76"/>
      <c r="AAP222" s="76"/>
      <c r="AAQ222" s="76"/>
      <c r="AAR222" s="76"/>
      <c r="AAS222" s="76"/>
      <c r="AAT222" s="76"/>
      <c r="AAU222" s="76"/>
      <c r="AAV222" s="76"/>
      <c r="AAW222" s="76"/>
      <c r="AAX222" s="76"/>
      <c r="AAY222" s="76"/>
      <c r="AAZ222" s="76"/>
      <c r="ABA222" s="76"/>
      <c r="ABB222" s="76"/>
      <c r="ABC222" s="76"/>
      <c r="ABD222" s="76"/>
      <c r="ABE222" s="76"/>
      <c r="ABF222" s="76"/>
      <c r="ABG222" s="76"/>
      <c r="ABH222" s="76"/>
      <c r="ABI222" s="76"/>
      <c r="ABJ222" s="76"/>
      <c r="ABK222" s="76"/>
      <c r="ABL222" s="76"/>
      <c r="ABM222" s="76"/>
      <c r="ABN222" s="76"/>
      <c r="ABO222" s="76"/>
      <c r="ABP222" s="76"/>
      <c r="ABQ222" s="76"/>
      <c r="ABR222" s="76"/>
      <c r="ABS222" s="76"/>
      <c r="ABT222" s="76"/>
      <c r="ABU222" s="76"/>
      <c r="ABV222" s="76"/>
      <c r="ABW222" s="76"/>
      <c r="ABX222" s="76"/>
      <c r="ABY222" s="76"/>
      <c r="ABZ222" s="76"/>
      <c r="ACA222" s="76"/>
      <c r="ACB222" s="76"/>
      <c r="ACC222" s="76"/>
      <c r="ACD222" s="76"/>
      <c r="ACE222" s="76"/>
      <c r="ACF222" s="76"/>
      <c r="ACG222" s="76"/>
      <c r="ACH222" s="76"/>
      <c r="ACI222" s="76"/>
      <c r="ACJ222" s="76"/>
      <c r="ACK222" s="76"/>
      <c r="ACL222" s="76"/>
      <c r="ACM222" s="76"/>
      <c r="ACN222" s="76"/>
      <c r="ACO222" s="76"/>
      <c r="ACP222" s="76"/>
      <c r="ACQ222" s="76"/>
      <c r="ACR222" s="76"/>
      <c r="ACS222" s="76"/>
      <c r="ACT222" s="76"/>
      <c r="ACU222" s="76"/>
      <c r="ACV222" s="76"/>
      <c r="ACW222" s="76"/>
      <c r="ACX222" s="76"/>
      <c r="ACY222" s="76"/>
      <c r="ACZ222" s="76"/>
      <c r="ADA222" s="76"/>
      <c r="ADB222" s="76"/>
      <c r="ADC222" s="76"/>
      <c r="ADD222" s="76"/>
      <c r="ADE222" s="76"/>
      <c r="ADF222" s="76"/>
      <c r="ADG222" s="76"/>
      <c r="ADH222" s="76"/>
      <c r="ADI222" s="76"/>
      <c r="ADJ222" s="76"/>
      <c r="ADK222" s="76"/>
      <c r="ADL222" s="76"/>
      <c r="ADM222" s="76"/>
      <c r="ADN222" s="76"/>
      <c r="ADO222" s="76"/>
      <c r="ADP222" s="76"/>
      <c r="ADQ222" s="76"/>
      <c r="ADR222" s="76"/>
      <c r="ADS222" s="76"/>
      <c r="ADT222" s="76"/>
      <c r="ADU222" s="76"/>
      <c r="ADV222" s="76"/>
      <c r="ADW222" s="76"/>
      <c r="ADX222" s="76"/>
      <c r="ADY222" s="76"/>
      <c r="ADZ222" s="76"/>
      <c r="AEA222" s="76"/>
      <c r="AEB222" s="76"/>
      <c r="AEC222" s="76"/>
      <c r="AED222" s="76"/>
      <c r="AEE222" s="76"/>
      <c r="AEF222" s="76"/>
      <c r="AEG222" s="76"/>
      <c r="AEH222" s="76"/>
      <c r="AEI222" s="76"/>
      <c r="AEJ222" s="76"/>
      <c r="AEK222" s="76"/>
      <c r="AEL222" s="76"/>
      <c r="AEM222" s="76"/>
      <c r="AEN222" s="76"/>
      <c r="AEO222" s="76"/>
      <c r="AEP222" s="76"/>
      <c r="AEQ222" s="76"/>
      <c r="AER222" s="76"/>
      <c r="AES222" s="76"/>
      <c r="AET222" s="76"/>
      <c r="AEU222" s="76"/>
      <c r="AEV222" s="76"/>
      <c r="AEW222" s="76"/>
      <c r="AEX222" s="76"/>
      <c r="AEY222" s="76"/>
      <c r="AEZ222" s="76"/>
      <c r="AFA222" s="76"/>
      <c r="AFB222" s="76"/>
      <c r="AFC222" s="76"/>
      <c r="AFD222" s="76"/>
      <c r="AFE222" s="76"/>
      <c r="AFF222" s="76"/>
      <c r="AFG222" s="76"/>
      <c r="AFH222" s="76"/>
      <c r="AFI222" s="76"/>
      <c r="AFJ222" s="76"/>
      <c r="AFK222" s="76"/>
      <c r="AFL222" s="76"/>
      <c r="AFM222" s="76"/>
      <c r="AFN222" s="76"/>
      <c r="AFO222" s="76"/>
      <c r="AFP222" s="76"/>
      <c r="AFQ222" s="76"/>
      <c r="AFR222" s="76"/>
      <c r="AFS222" s="76"/>
      <c r="AFT222" s="76"/>
      <c r="AFU222" s="76"/>
      <c r="AFV222" s="76"/>
      <c r="AFW222" s="76"/>
      <c r="AFX222" s="76"/>
      <c r="AFY222" s="76"/>
      <c r="AFZ222" s="76"/>
      <c r="AGA222" s="76"/>
      <c r="AGB222" s="76"/>
      <c r="AGC222" s="76"/>
      <c r="AGD222" s="76"/>
      <c r="AGE222" s="76"/>
      <c r="AGF222" s="76"/>
      <c r="AGG222" s="76"/>
      <c r="AGH222" s="76"/>
      <c r="AGI222" s="76"/>
      <c r="AGJ222" s="76"/>
      <c r="AGK222" s="76"/>
      <c r="AGL222" s="76"/>
      <c r="AGM222" s="76"/>
      <c r="AGN222" s="76"/>
      <c r="AGO222" s="76"/>
      <c r="AGP222" s="76"/>
      <c r="AGQ222" s="76"/>
      <c r="AGR222" s="76"/>
      <c r="AGS222" s="76"/>
      <c r="AGT222" s="76"/>
      <c r="AGU222" s="76"/>
      <c r="AGV222" s="76"/>
      <c r="AGW222" s="76"/>
      <c r="AGX222" s="76"/>
      <c r="AGY222" s="76"/>
      <c r="AGZ222" s="76"/>
      <c r="AHA222" s="76"/>
      <c r="AHB222" s="76"/>
      <c r="AHC222" s="76"/>
      <c r="AHD222" s="76"/>
      <c r="AHE222" s="76"/>
      <c r="AHF222" s="76"/>
      <c r="AHG222" s="76"/>
      <c r="AHH222" s="76"/>
      <c r="AHI222" s="76"/>
      <c r="AHJ222" s="76"/>
      <c r="AHK222" s="76"/>
      <c r="AHL222" s="76"/>
      <c r="AHM222" s="76"/>
      <c r="AHN222" s="76"/>
      <c r="AHO222" s="76"/>
      <c r="AHP222" s="76"/>
      <c r="AHQ222" s="76"/>
      <c r="AHR222" s="76"/>
      <c r="AHS222" s="76"/>
      <c r="AHT222" s="76"/>
      <c r="AHU222" s="76"/>
      <c r="AHV222" s="76"/>
      <c r="AHW222" s="76"/>
      <c r="AHX222" s="76"/>
      <c r="AHY222" s="76"/>
      <c r="AHZ222" s="76"/>
      <c r="AIA222" s="76"/>
      <c r="AIB222" s="76"/>
      <c r="AIC222" s="76"/>
      <c r="AID222" s="76"/>
      <c r="AIE222" s="76"/>
      <c r="AIF222" s="76"/>
      <c r="AIG222" s="76"/>
      <c r="AIH222" s="76"/>
      <c r="AII222" s="76"/>
      <c r="AIJ222" s="76"/>
      <c r="AIK222" s="76"/>
      <c r="AIL222" s="76"/>
      <c r="AIM222" s="76"/>
      <c r="AIN222" s="76"/>
      <c r="AIO222" s="76"/>
      <c r="AIP222" s="76"/>
      <c r="AIQ222" s="76"/>
      <c r="AIR222" s="76"/>
      <c r="AIS222" s="76"/>
      <c r="AIT222" s="76"/>
      <c r="AIU222" s="76"/>
      <c r="AIV222" s="76"/>
      <c r="AIW222" s="76"/>
      <c r="AIX222" s="76"/>
      <c r="AIY222" s="76"/>
      <c r="AIZ222" s="76"/>
      <c r="AJA222" s="76"/>
      <c r="AJB222" s="76"/>
      <c r="AJC222" s="76"/>
      <c r="AJD222" s="76"/>
      <c r="AJE222" s="76"/>
      <c r="AJF222" s="76"/>
      <c r="AJG222" s="76"/>
      <c r="AJH222" s="76"/>
      <c r="AJI222" s="76"/>
      <c r="AJJ222" s="76"/>
      <c r="AJK222" s="76"/>
      <c r="AJL222" s="76"/>
      <c r="AJM222" s="76"/>
      <c r="AJN222" s="76"/>
      <c r="AJO222" s="76"/>
      <c r="AJP222" s="76"/>
      <c r="AJQ222" s="76"/>
      <c r="AJR222" s="76"/>
      <c r="AJS222" s="76"/>
      <c r="AJT222" s="76"/>
      <c r="AJU222" s="76"/>
      <c r="AJV222" s="76"/>
      <c r="AJW222" s="76"/>
      <c r="AJX222" s="76"/>
      <c r="AJY222" s="76"/>
      <c r="AJZ222" s="76"/>
      <c r="AKA222" s="76"/>
      <c r="AKB222" s="76"/>
      <c r="AKC222" s="76"/>
      <c r="AKD222" s="76"/>
      <c r="AKE222" s="76"/>
      <c r="AKF222" s="76"/>
      <c r="AKG222" s="76"/>
      <c r="AKH222" s="76"/>
      <c r="AKI222" s="76"/>
      <c r="AKJ222" s="76"/>
      <c r="AKK222" s="76"/>
      <c r="AKL222" s="76"/>
      <c r="AKM222" s="76"/>
      <c r="AKN222" s="76"/>
      <c r="AKO222" s="76"/>
      <c r="AKP222" s="76"/>
      <c r="AKQ222" s="76"/>
      <c r="AKR222" s="76"/>
      <c r="AKS222" s="76"/>
      <c r="AKT222" s="76"/>
      <c r="AKU222" s="76"/>
      <c r="AKV222" s="76"/>
      <c r="AKW222" s="76"/>
      <c r="AKX222" s="76"/>
      <c r="AKY222" s="76"/>
      <c r="AKZ222" s="76"/>
      <c r="ALA222" s="76"/>
      <c r="ALB222" s="76"/>
      <c r="ALC222" s="76"/>
      <c r="ALD222" s="76"/>
      <c r="ALE222" s="76"/>
      <c r="ALF222" s="76"/>
      <c r="ALG222" s="76"/>
      <c r="ALH222" s="76"/>
      <c r="ALI222" s="76"/>
      <c r="ALJ222" s="76"/>
      <c r="ALK222" s="76"/>
      <c r="ALL222" s="76"/>
      <c r="ALM222" s="76"/>
      <c r="ALN222" s="76"/>
      <c r="ALO222" s="76"/>
      <c r="ALP222" s="76"/>
      <c r="ALQ222" s="76"/>
      <c r="ALR222" s="76"/>
      <c r="ALS222" s="76"/>
      <c r="ALT222" s="76"/>
      <c r="ALU222" s="76"/>
      <c r="ALV222" s="76"/>
      <c r="ALW222" s="76"/>
      <c r="ALX222" s="76"/>
      <c r="ALY222" s="76"/>
      <c r="ALZ222" s="76"/>
      <c r="AMA222" s="76"/>
      <c r="AMB222" s="76"/>
      <c r="AMC222" s="76"/>
      <c r="AMD222" s="76"/>
      <c r="AME222" s="76"/>
    </row>
    <row r="223" spans="1:1019" s="80" customFormat="1">
      <c r="A223" s="20" t="s">
        <v>342</v>
      </c>
      <c r="B223" s="21">
        <v>5213850</v>
      </c>
      <c r="C223" s="21" t="s">
        <v>96</v>
      </c>
      <c r="D223" s="71" t="s">
        <v>76</v>
      </c>
      <c r="E223" s="22" t="s">
        <v>77</v>
      </c>
      <c r="F223" s="59">
        <v>6360.6575000000003</v>
      </c>
      <c r="G223" s="23">
        <v>22.15</v>
      </c>
      <c r="H223" s="69">
        <f t="shared" si="76"/>
        <v>0.21229999999999999</v>
      </c>
      <c r="I223" s="23">
        <f t="shared" si="77"/>
        <v>26.85</v>
      </c>
      <c r="J223" s="23">
        <f t="shared" si="78"/>
        <v>170783.65</v>
      </c>
      <c r="K223" s="78">
        <f t="shared" si="79"/>
        <v>140888.56362500001</v>
      </c>
      <c r="L223" s="76"/>
      <c r="M223" s="79"/>
      <c r="N223" s="76"/>
      <c r="O223" s="76"/>
      <c r="P223" s="76"/>
      <c r="Q223" s="76"/>
      <c r="R223" s="76"/>
      <c r="S223" s="76"/>
      <c r="T223" s="76"/>
      <c r="U223" s="76"/>
      <c r="V223" s="76"/>
      <c r="W223" s="76"/>
      <c r="X223" s="76"/>
      <c r="Y223" s="76"/>
      <c r="Z223" s="76"/>
      <c r="AA223" s="76"/>
      <c r="AB223" s="76"/>
      <c r="AC223" s="76"/>
      <c r="AD223" s="76"/>
      <c r="AE223" s="76"/>
      <c r="AF223" s="76"/>
      <c r="AG223" s="76"/>
      <c r="AH223" s="76"/>
      <c r="AI223" s="76"/>
      <c r="AJ223" s="76"/>
      <c r="AK223" s="76"/>
      <c r="AL223" s="76"/>
      <c r="AM223" s="76"/>
      <c r="AN223" s="76"/>
      <c r="AO223" s="76"/>
      <c r="AP223" s="76"/>
      <c r="AQ223" s="76"/>
      <c r="AR223" s="76"/>
      <c r="AS223" s="76"/>
      <c r="AT223" s="76"/>
      <c r="AU223" s="76"/>
      <c r="AV223" s="76"/>
      <c r="AW223" s="76"/>
      <c r="AX223" s="76"/>
      <c r="AY223" s="76"/>
      <c r="AZ223" s="76"/>
      <c r="BA223" s="76"/>
      <c r="BB223" s="76"/>
      <c r="BC223" s="76"/>
      <c r="BD223" s="76"/>
      <c r="BE223" s="76"/>
      <c r="BF223" s="76"/>
      <c r="BG223" s="76"/>
      <c r="BH223" s="76"/>
      <c r="BI223" s="76"/>
      <c r="BJ223" s="76"/>
      <c r="BK223" s="76"/>
      <c r="BL223" s="76"/>
      <c r="BM223" s="76"/>
      <c r="BN223" s="76"/>
      <c r="BO223" s="76"/>
      <c r="BP223" s="76"/>
      <c r="BQ223" s="76"/>
      <c r="BR223" s="76"/>
      <c r="BS223" s="76"/>
      <c r="BT223" s="76"/>
      <c r="BU223" s="76"/>
      <c r="BV223" s="76"/>
      <c r="BW223" s="76"/>
      <c r="BX223" s="76"/>
      <c r="BY223" s="76"/>
      <c r="BZ223" s="76"/>
      <c r="CA223" s="76"/>
      <c r="CB223" s="76"/>
      <c r="CC223" s="76"/>
      <c r="CD223" s="76"/>
      <c r="CE223" s="76"/>
      <c r="CF223" s="76"/>
      <c r="CG223" s="76"/>
      <c r="CH223" s="76"/>
      <c r="CI223" s="76"/>
      <c r="CJ223" s="76"/>
      <c r="CK223" s="76"/>
      <c r="CL223" s="76"/>
      <c r="CM223" s="76"/>
      <c r="CN223" s="76"/>
      <c r="CO223" s="76"/>
      <c r="CP223" s="76"/>
      <c r="CQ223" s="76"/>
      <c r="CR223" s="76"/>
      <c r="CS223" s="76"/>
      <c r="CT223" s="76"/>
      <c r="CU223" s="76"/>
      <c r="CV223" s="76"/>
      <c r="CW223" s="76"/>
      <c r="CX223" s="76"/>
      <c r="CY223" s="76"/>
      <c r="CZ223" s="76"/>
      <c r="DA223" s="76"/>
      <c r="DB223" s="76"/>
      <c r="DC223" s="76"/>
      <c r="DD223" s="76"/>
      <c r="DE223" s="76"/>
      <c r="DF223" s="76"/>
      <c r="DG223" s="76"/>
      <c r="DH223" s="76"/>
      <c r="DI223" s="76"/>
      <c r="DJ223" s="76"/>
      <c r="DK223" s="76"/>
      <c r="DL223" s="76"/>
      <c r="DM223" s="76"/>
      <c r="DN223" s="76"/>
      <c r="DO223" s="76"/>
      <c r="DP223" s="76"/>
      <c r="DQ223" s="76"/>
      <c r="DR223" s="76"/>
      <c r="DS223" s="76"/>
      <c r="DT223" s="76"/>
      <c r="DU223" s="76"/>
      <c r="DV223" s="76"/>
      <c r="DW223" s="76"/>
      <c r="DX223" s="76"/>
      <c r="DY223" s="76"/>
      <c r="DZ223" s="76"/>
      <c r="EA223" s="76"/>
      <c r="EB223" s="76"/>
      <c r="EC223" s="76"/>
      <c r="ED223" s="76"/>
      <c r="EE223" s="76"/>
      <c r="EF223" s="76"/>
      <c r="EG223" s="76"/>
      <c r="EH223" s="76"/>
      <c r="EI223" s="76"/>
      <c r="EJ223" s="76"/>
      <c r="EK223" s="76"/>
      <c r="EL223" s="76"/>
      <c r="EM223" s="76"/>
      <c r="EN223" s="76"/>
      <c r="EO223" s="76"/>
      <c r="EP223" s="76"/>
      <c r="EQ223" s="76"/>
      <c r="ER223" s="76"/>
      <c r="ES223" s="76"/>
      <c r="ET223" s="76"/>
      <c r="EU223" s="76"/>
      <c r="EV223" s="76"/>
      <c r="EW223" s="76"/>
      <c r="EX223" s="76"/>
      <c r="EY223" s="76"/>
      <c r="EZ223" s="76"/>
      <c r="FA223" s="76"/>
      <c r="FB223" s="76"/>
      <c r="FC223" s="76"/>
      <c r="FD223" s="76"/>
      <c r="FE223" s="76"/>
      <c r="FF223" s="76"/>
      <c r="FG223" s="76"/>
      <c r="FH223" s="76"/>
      <c r="FI223" s="76"/>
      <c r="FJ223" s="76"/>
      <c r="FK223" s="76"/>
      <c r="FL223" s="76"/>
      <c r="FM223" s="76"/>
      <c r="FN223" s="76"/>
      <c r="FO223" s="76"/>
      <c r="FP223" s="76"/>
      <c r="FQ223" s="76"/>
      <c r="FR223" s="76"/>
      <c r="FS223" s="76"/>
      <c r="FT223" s="76"/>
      <c r="FU223" s="76"/>
      <c r="FV223" s="76"/>
      <c r="FW223" s="76"/>
      <c r="FX223" s="76"/>
      <c r="FY223" s="76"/>
      <c r="FZ223" s="76"/>
      <c r="GA223" s="76"/>
      <c r="GB223" s="76"/>
      <c r="GC223" s="76"/>
      <c r="GD223" s="76"/>
      <c r="GE223" s="76"/>
      <c r="GF223" s="76"/>
      <c r="GG223" s="76"/>
      <c r="GH223" s="76"/>
      <c r="GI223" s="76"/>
      <c r="GJ223" s="76"/>
      <c r="GK223" s="76"/>
      <c r="GL223" s="76"/>
      <c r="GM223" s="76"/>
      <c r="GN223" s="76"/>
      <c r="GO223" s="76"/>
      <c r="GP223" s="76"/>
      <c r="GQ223" s="76"/>
      <c r="GR223" s="76"/>
      <c r="GS223" s="76"/>
      <c r="GT223" s="76"/>
      <c r="GU223" s="76"/>
      <c r="GV223" s="76"/>
      <c r="GW223" s="76"/>
      <c r="GX223" s="76"/>
      <c r="GY223" s="76"/>
      <c r="GZ223" s="76"/>
      <c r="HA223" s="76"/>
      <c r="HB223" s="76"/>
      <c r="HC223" s="76"/>
      <c r="HD223" s="76"/>
      <c r="HE223" s="76"/>
      <c r="HF223" s="76"/>
      <c r="HG223" s="76"/>
      <c r="HH223" s="76"/>
      <c r="HI223" s="76"/>
      <c r="HJ223" s="76"/>
      <c r="HK223" s="76"/>
      <c r="HL223" s="76"/>
      <c r="HM223" s="76"/>
      <c r="HN223" s="76"/>
      <c r="HO223" s="76"/>
      <c r="HP223" s="76"/>
      <c r="HQ223" s="76"/>
      <c r="HR223" s="76"/>
      <c r="HS223" s="76"/>
      <c r="HT223" s="76"/>
      <c r="HU223" s="76"/>
      <c r="HV223" s="76"/>
      <c r="HW223" s="76"/>
      <c r="HX223" s="76"/>
      <c r="HY223" s="76"/>
      <c r="HZ223" s="76"/>
      <c r="IA223" s="76"/>
      <c r="IB223" s="76"/>
      <c r="IC223" s="76"/>
      <c r="ID223" s="76"/>
      <c r="IE223" s="76"/>
      <c r="IF223" s="76"/>
      <c r="IG223" s="76"/>
      <c r="IH223" s="76"/>
      <c r="II223" s="76"/>
      <c r="IJ223" s="76"/>
      <c r="IK223" s="76"/>
      <c r="IL223" s="76"/>
      <c r="IM223" s="76"/>
      <c r="IN223" s="76"/>
      <c r="IO223" s="76"/>
      <c r="IP223" s="76"/>
      <c r="IQ223" s="76"/>
      <c r="IR223" s="76"/>
      <c r="IS223" s="76"/>
      <c r="IT223" s="76"/>
      <c r="IU223" s="76"/>
      <c r="IV223" s="76"/>
      <c r="IW223" s="76"/>
      <c r="IX223" s="76"/>
      <c r="IY223" s="76"/>
      <c r="IZ223" s="76"/>
      <c r="JA223" s="76"/>
      <c r="JB223" s="76"/>
      <c r="JC223" s="76"/>
      <c r="JD223" s="76"/>
      <c r="JE223" s="76"/>
      <c r="JF223" s="76"/>
      <c r="JG223" s="76"/>
      <c r="JH223" s="76"/>
      <c r="JI223" s="76"/>
      <c r="JJ223" s="76"/>
      <c r="JK223" s="76"/>
      <c r="JL223" s="76"/>
      <c r="JM223" s="76"/>
      <c r="JN223" s="76"/>
      <c r="JO223" s="76"/>
      <c r="JP223" s="76"/>
      <c r="JQ223" s="76"/>
      <c r="JR223" s="76"/>
      <c r="JS223" s="76"/>
      <c r="JT223" s="76"/>
      <c r="JU223" s="76"/>
      <c r="JV223" s="76"/>
      <c r="JW223" s="76"/>
      <c r="JX223" s="76"/>
      <c r="JY223" s="76"/>
      <c r="JZ223" s="76"/>
      <c r="KA223" s="76"/>
      <c r="KB223" s="76"/>
      <c r="KC223" s="76"/>
      <c r="KD223" s="76"/>
      <c r="KE223" s="76"/>
      <c r="KF223" s="76"/>
      <c r="KG223" s="76"/>
      <c r="KH223" s="76"/>
      <c r="KI223" s="76"/>
      <c r="KJ223" s="76"/>
      <c r="KK223" s="76"/>
      <c r="KL223" s="76"/>
      <c r="KM223" s="76"/>
      <c r="KN223" s="76"/>
      <c r="KO223" s="76"/>
      <c r="KP223" s="76"/>
      <c r="KQ223" s="76"/>
      <c r="KR223" s="76"/>
      <c r="KS223" s="76"/>
      <c r="KT223" s="76"/>
      <c r="KU223" s="76"/>
      <c r="KV223" s="76"/>
      <c r="KW223" s="76"/>
      <c r="KX223" s="76"/>
      <c r="KY223" s="76"/>
      <c r="KZ223" s="76"/>
      <c r="LA223" s="76"/>
      <c r="LB223" s="76"/>
      <c r="LC223" s="76"/>
      <c r="LD223" s="76"/>
      <c r="LE223" s="76"/>
      <c r="LF223" s="76"/>
      <c r="LG223" s="76"/>
      <c r="LH223" s="76"/>
      <c r="LI223" s="76"/>
      <c r="LJ223" s="76"/>
      <c r="LK223" s="76"/>
      <c r="LL223" s="76"/>
      <c r="LM223" s="76"/>
      <c r="LN223" s="76"/>
      <c r="LO223" s="76"/>
      <c r="LP223" s="76"/>
      <c r="LQ223" s="76"/>
      <c r="LR223" s="76"/>
      <c r="LS223" s="76"/>
      <c r="LT223" s="76"/>
      <c r="LU223" s="76"/>
      <c r="LV223" s="76"/>
      <c r="LW223" s="76"/>
      <c r="LX223" s="76"/>
      <c r="LY223" s="76"/>
      <c r="LZ223" s="76"/>
      <c r="MA223" s="76"/>
      <c r="MB223" s="76"/>
      <c r="MC223" s="76"/>
      <c r="MD223" s="76"/>
      <c r="ME223" s="76"/>
      <c r="MF223" s="76"/>
      <c r="MG223" s="76"/>
      <c r="MH223" s="76"/>
      <c r="MI223" s="76"/>
      <c r="MJ223" s="76"/>
      <c r="MK223" s="76"/>
      <c r="ML223" s="76"/>
      <c r="MM223" s="76"/>
      <c r="MN223" s="76"/>
      <c r="MO223" s="76"/>
      <c r="MP223" s="76"/>
      <c r="MQ223" s="76"/>
      <c r="MR223" s="76"/>
      <c r="MS223" s="76"/>
      <c r="MT223" s="76"/>
      <c r="MU223" s="76"/>
      <c r="MV223" s="76"/>
      <c r="MW223" s="76"/>
      <c r="MX223" s="76"/>
      <c r="MY223" s="76"/>
      <c r="MZ223" s="76"/>
      <c r="NA223" s="76"/>
      <c r="NB223" s="76"/>
      <c r="NC223" s="76"/>
      <c r="ND223" s="76"/>
      <c r="NE223" s="76"/>
      <c r="NF223" s="76"/>
      <c r="NG223" s="76"/>
      <c r="NH223" s="76"/>
      <c r="NI223" s="76"/>
      <c r="NJ223" s="76"/>
      <c r="NK223" s="76"/>
      <c r="NL223" s="76"/>
      <c r="NM223" s="76"/>
      <c r="NN223" s="76"/>
      <c r="NO223" s="76"/>
      <c r="NP223" s="76"/>
      <c r="NQ223" s="76"/>
      <c r="NR223" s="76"/>
      <c r="NS223" s="76"/>
      <c r="NT223" s="76"/>
      <c r="NU223" s="76"/>
      <c r="NV223" s="76"/>
      <c r="NW223" s="76"/>
      <c r="NX223" s="76"/>
      <c r="NY223" s="76"/>
      <c r="NZ223" s="76"/>
      <c r="OA223" s="76"/>
      <c r="OB223" s="76"/>
      <c r="OC223" s="76"/>
      <c r="OD223" s="76"/>
      <c r="OE223" s="76"/>
      <c r="OF223" s="76"/>
      <c r="OG223" s="76"/>
      <c r="OH223" s="76"/>
      <c r="OI223" s="76"/>
      <c r="OJ223" s="76"/>
      <c r="OK223" s="76"/>
      <c r="OL223" s="76"/>
      <c r="OM223" s="76"/>
      <c r="ON223" s="76"/>
      <c r="OO223" s="76"/>
      <c r="OP223" s="76"/>
      <c r="OQ223" s="76"/>
      <c r="OR223" s="76"/>
      <c r="OS223" s="76"/>
      <c r="OT223" s="76"/>
      <c r="OU223" s="76"/>
      <c r="OV223" s="76"/>
      <c r="OW223" s="76"/>
      <c r="OX223" s="76"/>
      <c r="OY223" s="76"/>
      <c r="OZ223" s="76"/>
      <c r="PA223" s="76"/>
      <c r="PB223" s="76"/>
      <c r="PC223" s="76"/>
      <c r="PD223" s="76"/>
      <c r="PE223" s="76"/>
      <c r="PF223" s="76"/>
      <c r="PG223" s="76"/>
      <c r="PH223" s="76"/>
      <c r="PI223" s="76"/>
      <c r="PJ223" s="76"/>
      <c r="PK223" s="76"/>
      <c r="PL223" s="76"/>
      <c r="PM223" s="76"/>
      <c r="PN223" s="76"/>
      <c r="PO223" s="76"/>
      <c r="PP223" s="76"/>
      <c r="PQ223" s="76"/>
      <c r="PR223" s="76"/>
      <c r="PS223" s="76"/>
      <c r="PT223" s="76"/>
      <c r="PU223" s="76"/>
      <c r="PV223" s="76"/>
      <c r="PW223" s="76"/>
      <c r="PX223" s="76"/>
      <c r="PY223" s="76"/>
      <c r="PZ223" s="76"/>
      <c r="QA223" s="76"/>
      <c r="QB223" s="76"/>
      <c r="QC223" s="76"/>
      <c r="QD223" s="76"/>
      <c r="QE223" s="76"/>
      <c r="QF223" s="76"/>
      <c r="QG223" s="76"/>
      <c r="QH223" s="76"/>
      <c r="QI223" s="76"/>
      <c r="QJ223" s="76"/>
      <c r="QK223" s="76"/>
      <c r="QL223" s="76"/>
      <c r="QM223" s="76"/>
      <c r="QN223" s="76"/>
      <c r="QO223" s="76"/>
      <c r="QP223" s="76"/>
      <c r="QQ223" s="76"/>
      <c r="QR223" s="76"/>
      <c r="QS223" s="76"/>
      <c r="QT223" s="76"/>
      <c r="QU223" s="76"/>
      <c r="QV223" s="76"/>
      <c r="QW223" s="76"/>
      <c r="QX223" s="76"/>
      <c r="QY223" s="76"/>
      <c r="QZ223" s="76"/>
      <c r="RA223" s="76"/>
      <c r="RB223" s="76"/>
      <c r="RC223" s="76"/>
      <c r="RD223" s="76"/>
      <c r="RE223" s="76"/>
      <c r="RF223" s="76"/>
      <c r="RG223" s="76"/>
      <c r="RH223" s="76"/>
      <c r="RI223" s="76"/>
      <c r="RJ223" s="76"/>
      <c r="RK223" s="76"/>
      <c r="RL223" s="76"/>
      <c r="RM223" s="76"/>
      <c r="RN223" s="76"/>
      <c r="RO223" s="76"/>
      <c r="RP223" s="76"/>
      <c r="RQ223" s="76"/>
      <c r="RR223" s="76"/>
      <c r="RS223" s="76"/>
      <c r="RT223" s="76"/>
      <c r="RU223" s="76"/>
      <c r="RV223" s="76"/>
      <c r="RW223" s="76"/>
      <c r="RX223" s="76"/>
      <c r="RY223" s="76"/>
      <c r="RZ223" s="76"/>
      <c r="SA223" s="76"/>
      <c r="SB223" s="76"/>
      <c r="SC223" s="76"/>
      <c r="SD223" s="76"/>
      <c r="SE223" s="76"/>
      <c r="SF223" s="76"/>
      <c r="SG223" s="76"/>
      <c r="SH223" s="76"/>
      <c r="SI223" s="76"/>
      <c r="SJ223" s="76"/>
      <c r="SK223" s="76"/>
      <c r="SL223" s="76"/>
      <c r="SM223" s="76"/>
      <c r="SN223" s="76"/>
      <c r="SO223" s="76"/>
      <c r="SP223" s="76"/>
      <c r="SQ223" s="76"/>
      <c r="SR223" s="76"/>
      <c r="SS223" s="76"/>
      <c r="ST223" s="76"/>
      <c r="SU223" s="76"/>
      <c r="SV223" s="76"/>
      <c r="SW223" s="76"/>
      <c r="SX223" s="76"/>
      <c r="SY223" s="76"/>
      <c r="SZ223" s="76"/>
      <c r="TA223" s="76"/>
      <c r="TB223" s="76"/>
      <c r="TC223" s="76"/>
      <c r="TD223" s="76"/>
      <c r="TE223" s="76"/>
      <c r="TF223" s="76"/>
      <c r="TG223" s="76"/>
      <c r="TH223" s="76"/>
      <c r="TI223" s="76"/>
      <c r="TJ223" s="76"/>
      <c r="TK223" s="76"/>
      <c r="TL223" s="76"/>
      <c r="TM223" s="76"/>
      <c r="TN223" s="76"/>
      <c r="TO223" s="76"/>
      <c r="TP223" s="76"/>
      <c r="TQ223" s="76"/>
      <c r="TR223" s="76"/>
      <c r="TS223" s="76"/>
      <c r="TT223" s="76"/>
      <c r="TU223" s="76"/>
      <c r="TV223" s="76"/>
      <c r="TW223" s="76"/>
      <c r="TX223" s="76"/>
      <c r="TY223" s="76"/>
      <c r="TZ223" s="76"/>
      <c r="UA223" s="76"/>
      <c r="UB223" s="76"/>
      <c r="UC223" s="76"/>
      <c r="UD223" s="76"/>
      <c r="UE223" s="76"/>
      <c r="UF223" s="76"/>
      <c r="UG223" s="76"/>
      <c r="UH223" s="76"/>
      <c r="UI223" s="76"/>
      <c r="UJ223" s="76"/>
      <c r="UK223" s="76"/>
      <c r="UL223" s="76"/>
      <c r="UM223" s="76"/>
      <c r="UN223" s="76"/>
      <c r="UO223" s="76"/>
      <c r="UP223" s="76"/>
      <c r="UQ223" s="76"/>
      <c r="UR223" s="76"/>
      <c r="US223" s="76"/>
      <c r="UT223" s="76"/>
      <c r="UU223" s="76"/>
      <c r="UV223" s="76"/>
      <c r="UW223" s="76"/>
      <c r="UX223" s="76"/>
      <c r="UY223" s="76"/>
      <c r="UZ223" s="76"/>
      <c r="VA223" s="76"/>
      <c r="VB223" s="76"/>
      <c r="VC223" s="76"/>
      <c r="VD223" s="76"/>
      <c r="VE223" s="76"/>
      <c r="VF223" s="76"/>
      <c r="VG223" s="76"/>
      <c r="VH223" s="76"/>
      <c r="VI223" s="76"/>
      <c r="VJ223" s="76"/>
      <c r="VK223" s="76"/>
      <c r="VL223" s="76"/>
      <c r="VM223" s="76"/>
      <c r="VN223" s="76"/>
      <c r="VO223" s="76"/>
      <c r="VP223" s="76"/>
      <c r="VQ223" s="76"/>
      <c r="VR223" s="76"/>
      <c r="VS223" s="76"/>
      <c r="VT223" s="76"/>
      <c r="VU223" s="76"/>
      <c r="VV223" s="76"/>
      <c r="VW223" s="76"/>
      <c r="VX223" s="76"/>
      <c r="VY223" s="76"/>
      <c r="VZ223" s="76"/>
      <c r="WA223" s="76"/>
      <c r="WB223" s="76"/>
      <c r="WC223" s="76"/>
      <c r="WD223" s="76"/>
      <c r="WE223" s="76"/>
      <c r="WF223" s="76"/>
      <c r="WG223" s="76"/>
      <c r="WH223" s="76"/>
      <c r="WI223" s="76"/>
      <c r="WJ223" s="76"/>
      <c r="WK223" s="76"/>
      <c r="WL223" s="76"/>
      <c r="WM223" s="76"/>
      <c r="WN223" s="76"/>
      <c r="WO223" s="76"/>
      <c r="WP223" s="76"/>
      <c r="WQ223" s="76"/>
      <c r="WR223" s="76"/>
      <c r="WS223" s="76"/>
      <c r="WT223" s="76"/>
      <c r="WU223" s="76"/>
      <c r="WV223" s="76"/>
      <c r="WW223" s="76"/>
      <c r="WX223" s="76"/>
      <c r="WY223" s="76"/>
      <c r="WZ223" s="76"/>
      <c r="XA223" s="76"/>
      <c r="XB223" s="76"/>
      <c r="XC223" s="76"/>
      <c r="XD223" s="76"/>
      <c r="XE223" s="76"/>
      <c r="XF223" s="76"/>
      <c r="XG223" s="76"/>
      <c r="XH223" s="76"/>
      <c r="XI223" s="76"/>
      <c r="XJ223" s="76"/>
      <c r="XK223" s="76"/>
      <c r="XL223" s="76"/>
      <c r="XM223" s="76"/>
      <c r="XN223" s="76"/>
      <c r="XO223" s="76"/>
      <c r="XP223" s="76"/>
      <c r="XQ223" s="76"/>
      <c r="XR223" s="76"/>
      <c r="XS223" s="76"/>
      <c r="XT223" s="76"/>
      <c r="XU223" s="76"/>
      <c r="XV223" s="76"/>
      <c r="XW223" s="76"/>
      <c r="XX223" s="76"/>
      <c r="XY223" s="76"/>
      <c r="XZ223" s="76"/>
      <c r="YA223" s="76"/>
      <c r="YB223" s="76"/>
      <c r="YC223" s="76"/>
      <c r="YD223" s="76"/>
      <c r="YE223" s="76"/>
      <c r="YF223" s="76"/>
      <c r="YG223" s="76"/>
      <c r="YH223" s="76"/>
      <c r="YI223" s="76"/>
      <c r="YJ223" s="76"/>
      <c r="YK223" s="76"/>
      <c r="YL223" s="76"/>
      <c r="YM223" s="76"/>
      <c r="YN223" s="76"/>
      <c r="YO223" s="76"/>
      <c r="YP223" s="76"/>
      <c r="YQ223" s="76"/>
      <c r="YR223" s="76"/>
      <c r="YS223" s="76"/>
      <c r="YT223" s="76"/>
      <c r="YU223" s="76"/>
      <c r="YV223" s="76"/>
      <c r="YW223" s="76"/>
      <c r="YX223" s="76"/>
      <c r="YY223" s="76"/>
      <c r="YZ223" s="76"/>
      <c r="ZA223" s="76"/>
      <c r="ZB223" s="76"/>
      <c r="ZC223" s="76"/>
      <c r="ZD223" s="76"/>
      <c r="ZE223" s="76"/>
      <c r="ZF223" s="76"/>
      <c r="ZG223" s="76"/>
      <c r="ZH223" s="76"/>
      <c r="ZI223" s="76"/>
      <c r="ZJ223" s="76"/>
      <c r="ZK223" s="76"/>
      <c r="ZL223" s="76"/>
      <c r="ZM223" s="76"/>
      <c r="ZN223" s="76"/>
      <c r="ZO223" s="76"/>
      <c r="ZP223" s="76"/>
      <c r="ZQ223" s="76"/>
      <c r="ZR223" s="76"/>
      <c r="ZS223" s="76"/>
      <c r="ZT223" s="76"/>
      <c r="ZU223" s="76"/>
      <c r="ZV223" s="76"/>
      <c r="ZW223" s="76"/>
      <c r="ZX223" s="76"/>
      <c r="ZY223" s="76"/>
      <c r="ZZ223" s="76"/>
      <c r="AAA223" s="76"/>
      <c r="AAB223" s="76"/>
      <c r="AAC223" s="76"/>
      <c r="AAD223" s="76"/>
      <c r="AAE223" s="76"/>
      <c r="AAF223" s="76"/>
      <c r="AAG223" s="76"/>
      <c r="AAH223" s="76"/>
      <c r="AAI223" s="76"/>
      <c r="AAJ223" s="76"/>
      <c r="AAK223" s="76"/>
      <c r="AAL223" s="76"/>
      <c r="AAM223" s="76"/>
      <c r="AAN223" s="76"/>
      <c r="AAO223" s="76"/>
      <c r="AAP223" s="76"/>
      <c r="AAQ223" s="76"/>
      <c r="AAR223" s="76"/>
      <c r="AAS223" s="76"/>
      <c r="AAT223" s="76"/>
      <c r="AAU223" s="76"/>
      <c r="AAV223" s="76"/>
      <c r="AAW223" s="76"/>
      <c r="AAX223" s="76"/>
      <c r="AAY223" s="76"/>
      <c r="AAZ223" s="76"/>
      <c r="ABA223" s="76"/>
      <c r="ABB223" s="76"/>
      <c r="ABC223" s="76"/>
      <c r="ABD223" s="76"/>
      <c r="ABE223" s="76"/>
      <c r="ABF223" s="76"/>
      <c r="ABG223" s="76"/>
      <c r="ABH223" s="76"/>
      <c r="ABI223" s="76"/>
      <c r="ABJ223" s="76"/>
      <c r="ABK223" s="76"/>
      <c r="ABL223" s="76"/>
      <c r="ABM223" s="76"/>
      <c r="ABN223" s="76"/>
      <c r="ABO223" s="76"/>
      <c r="ABP223" s="76"/>
      <c r="ABQ223" s="76"/>
      <c r="ABR223" s="76"/>
      <c r="ABS223" s="76"/>
      <c r="ABT223" s="76"/>
      <c r="ABU223" s="76"/>
      <c r="ABV223" s="76"/>
      <c r="ABW223" s="76"/>
      <c r="ABX223" s="76"/>
      <c r="ABY223" s="76"/>
      <c r="ABZ223" s="76"/>
      <c r="ACA223" s="76"/>
      <c r="ACB223" s="76"/>
      <c r="ACC223" s="76"/>
      <c r="ACD223" s="76"/>
      <c r="ACE223" s="76"/>
      <c r="ACF223" s="76"/>
      <c r="ACG223" s="76"/>
      <c r="ACH223" s="76"/>
      <c r="ACI223" s="76"/>
      <c r="ACJ223" s="76"/>
      <c r="ACK223" s="76"/>
      <c r="ACL223" s="76"/>
      <c r="ACM223" s="76"/>
      <c r="ACN223" s="76"/>
      <c r="ACO223" s="76"/>
      <c r="ACP223" s="76"/>
      <c r="ACQ223" s="76"/>
      <c r="ACR223" s="76"/>
      <c r="ACS223" s="76"/>
      <c r="ACT223" s="76"/>
      <c r="ACU223" s="76"/>
      <c r="ACV223" s="76"/>
      <c r="ACW223" s="76"/>
      <c r="ACX223" s="76"/>
      <c r="ACY223" s="76"/>
      <c r="ACZ223" s="76"/>
      <c r="ADA223" s="76"/>
      <c r="ADB223" s="76"/>
      <c r="ADC223" s="76"/>
      <c r="ADD223" s="76"/>
      <c r="ADE223" s="76"/>
      <c r="ADF223" s="76"/>
      <c r="ADG223" s="76"/>
      <c r="ADH223" s="76"/>
      <c r="ADI223" s="76"/>
      <c r="ADJ223" s="76"/>
      <c r="ADK223" s="76"/>
      <c r="ADL223" s="76"/>
      <c r="ADM223" s="76"/>
      <c r="ADN223" s="76"/>
      <c r="ADO223" s="76"/>
      <c r="ADP223" s="76"/>
      <c r="ADQ223" s="76"/>
      <c r="ADR223" s="76"/>
      <c r="ADS223" s="76"/>
      <c r="ADT223" s="76"/>
      <c r="ADU223" s="76"/>
      <c r="ADV223" s="76"/>
      <c r="ADW223" s="76"/>
      <c r="ADX223" s="76"/>
      <c r="ADY223" s="76"/>
      <c r="ADZ223" s="76"/>
      <c r="AEA223" s="76"/>
      <c r="AEB223" s="76"/>
      <c r="AEC223" s="76"/>
      <c r="AED223" s="76"/>
      <c r="AEE223" s="76"/>
      <c r="AEF223" s="76"/>
      <c r="AEG223" s="76"/>
      <c r="AEH223" s="76"/>
      <c r="AEI223" s="76"/>
      <c r="AEJ223" s="76"/>
      <c r="AEK223" s="76"/>
      <c r="AEL223" s="76"/>
      <c r="AEM223" s="76"/>
      <c r="AEN223" s="76"/>
      <c r="AEO223" s="76"/>
      <c r="AEP223" s="76"/>
      <c r="AEQ223" s="76"/>
      <c r="AER223" s="76"/>
      <c r="AES223" s="76"/>
      <c r="AET223" s="76"/>
      <c r="AEU223" s="76"/>
      <c r="AEV223" s="76"/>
      <c r="AEW223" s="76"/>
      <c r="AEX223" s="76"/>
      <c r="AEY223" s="76"/>
      <c r="AEZ223" s="76"/>
      <c r="AFA223" s="76"/>
      <c r="AFB223" s="76"/>
      <c r="AFC223" s="76"/>
      <c r="AFD223" s="76"/>
      <c r="AFE223" s="76"/>
      <c r="AFF223" s="76"/>
      <c r="AFG223" s="76"/>
      <c r="AFH223" s="76"/>
      <c r="AFI223" s="76"/>
      <c r="AFJ223" s="76"/>
      <c r="AFK223" s="76"/>
      <c r="AFL223" s="76"/>
      <c r="AFM223" s="76"/>
      <c r="AFN223" s="76"/>
      <c r="AFO223" s="76"/>
      <c r="AFP223" s="76"/>
      <c r="AFQ223" s="76"/>
      <c r="AFR223" s="76"/>
      <c r="AFS223" s="76"/>
      <c r="AFT223" s="76"/>
      <c r="AFU223" s="76"/>
      <c r="AFV223" s="76"/>
      <c r="AFW223" s="76"/>
      <c r="AFX223" s="76"/>
      <c r="AFY223" s="76"/>
      <c r="AFZ223" s="76"/>
      <c r="AGA223" s="76"/>
      <c r="AGB223" s="76"/>
      <c r="AGC223" s="76"/>
      <c r="AGD223" s="76"/>
      <c r="AGE223" s="76"/>
      <c r="AGF223" s="76"/>
      <c r="AGG223" s="76"/>
      <c r="AGH223" s="76"/>
      <c r="AGI223" s="76"/>
      <c r="AGJ223" s="76"/>
      <c r="AGK223" s="76"/>
      <c r="AGL223" s="76"/>
      <c r="AGM223" s="76"/>
      <c r="AGN223" s="76"/>
      <c r="AGO223" s="76"/>
      <c r="AGP223" s="76"/>
      <c r="AGQ223" s="76"/>
      <c r="AGR223" s="76"/>
      <c r="AGS223" s="76"/>
      <c r="AGT223" s="76"/>
      <c r="AGU223" s="76"/>
      <c r="AGV223" s="76"/>
      <c r="AGW223" s="76"/>
      <c r="AGX223" s="76"/>
      <c r="AGY223" s="76"/>
      <c r="AGZ223" s="76"/>
      <c r="AHA223" s="76"/>
      <c r="AHB223" s="76"/>
      <c r="AHC223" s="76"/>
      <c r="AHD223" s="76"/>
      <c r="AHE223" s="76"/>
      <c r="AHF223" s="76"/>
      <c r="AHG223" s="76"/>
      <c r="AHH223" s="76"/>
      <c r="AHI223" s="76"/>
      <c r="AHJ223" s="76"/>
      <c r="AHK223" s="76"/>
      <c r="AHL223" s="76"/>
      <c r="AHM223" s="76"/>
      <c r="AHN223" s="76"/>
      <c r="AHO223" s="76"/>
      <c r="AHP223" s="76"/>
      <c r="AHQ223" s="76"/>
      <c r="AHR223" s="76"/>
      <c r="AHS223" s="76"/>
      <c r="AHT223" s="76"/>
      <c r="AHU223" s="76"/>
      <c r="AHV223" s="76"/>
      <c r="AHW223" s="76"/>
      <c r="AHX223" s="76"/>
      <c r="AHY223" s="76"/>
      <c r="AHZ223" s="76"/>
      <c r="AIA223" s="76"/>
      <c r="AIB223" s="76"/>
      <c r="AIC223" s="76"/>
      <c r="AID223" s="76"/>
      <c r="AIE223" s="76"/>
      <c r="AIF223" s="76"/>
      <c r="AIG223" s="76"/>
      <c r="AIH223" s="76"/>
      <c r="AII223" s="76"/>
      <c r="AIJ223" s="76"/>
      <c r="AIK223" s="76"/>
      <c r="AIL223" s="76"/>
      <c r="AIM223" s="76"/>
      <c r="AIN223" s="76"/>
      <c r="AIO223" s="76"/>
      <c r="AIP223" s="76"/>
      <c r="AIQ223" s="76"/>
      <c r="AIR223" s="76"/>
      <c r="AIS223" s="76"/>
      <c r="AIT223" s="76"/>
      <c r="AIU223" s="76"/>
      <c r="AIV223" s="76"/>
      <c r="AIW223" s="76"/>
      <c r="AIX223" s="76"/>
      <c r="AIY223" s="76"/>
      <c r="AIZ223" s="76"/>
      <c r="AJA223" s="76"/>
      <c r="AJB223" s="76"/>
      <c r="AJC223" s="76"/>
      <c r="AJD223" s="76"/>
      <c r="AJE223" s="76"/>
      <c r="AJF223" s="76"/>
      <c r="AJG223" s="76"/>
      <c r="AJH223" s="76"/>
      <c r="AJI223" s="76"/>
      <c r="AJJ223" s="76"/>
      <c r="AJK223" s="76"/>
      <c r="AJL223" s="76"/>
      <c r="AJM223" s="76"/>
      <c r="AJN223" s="76"/>
      <c r="AJO223" s="76"/>
      <c r="AJP223" s="76"/>
      <c r="AJQ223" s="76"/>
      <c r="AJR223" s="76"/>
      <c r="AJS223" s="76"/>
      <c r="AJT223" s="76"/>
      <c r="AJU223" s="76"/>
      <c r="AJV223" s="76"/>
      <c r="AJW223" s="76"/>
      <c r="AJX223" s="76"/>
      <c r="AJY223" s="76"/>
      <c r="AJZ223" s="76"/>
      <c r="AKA223" s="76"/>
      <c r="AKB223" s="76"/>
      <c r="AKC223" s="76"/>
      <c r="AKD223" s="76"/>
      <c r="AKE223" s="76"/>
      <c r="AKF223" s="76"/>
      <c r="AKG223" s="76"/>
      <c r="AKH223" s="76"/>
      <c r="AKI223" s="76"/>
      <c r="AKJ223" s="76"/>
      <c r="AKK223" s="76"/>
      <c r="AKL223" s="76"/>
      <c r="AKM223" s="76"/>
      <c r="AKN223" s="76"/>
      <c r="AKO223" s="76"/>
      <c r="AKP223" s="76"/>
      <c r="AKQ223" s="76"/>
      <c r="AKR223" s="76"/>
      <c r="AKS223" s="76"/>
      <c r="AKT223" s="76"/>
      <c r="AKU223" s="76"/>
      <c r="AKV223" s="76"/>
      <c r="AKW223" s="76"/>
      <c r="AKX223" s="76"/>
      <c r="AKY223" s="76"/>
      <c r="AKZ223" s="76"/>
      <c r="ALA223" s="76"/>
      <c r="ALB223" s="76"/>
      <c r="ALC223" s="76"/>
      <c r="ALD223" s="76"/>
      <c r="ALE223" s="76"/>
      <c r="ALF223" s="76"/>
      <c r="ALG223" s="76"/>
      <c r="ALH223" s="76"/>
      <c r="ALI223" s="76"/>
      <c r="ALJ223" s="76"/>
      <c r="ALK223" s="76"/>
      <c r="ALL223" s="76"/>
      <c r="ALM223" s="76"/>
      <c r="ALN223" s="76"/>
      <c r="ALO223" s="76"/>
      <c r="ALP223" s="76"/>
      <c r="ALQ223" s="76"/>
      <c r="ALR223" s="76"/>
      <c r="ALS223" s="76"/>
      <c r="ALT223" s="76"/>
      <c r="ALU223" s="76"/>
      <c r="ALV223" s="76"/>
      <c r="ALW223" s="76"/>
      <c r="ALX223" s="76"/>
      <c r="ALY223" s="76"/>
      <c r="ALZ223" s="76"/>
      <c r="AMA223" s="76"/>
      <c r="AMB223" s="76"/>
      <c r="AMC223" s="76"/>
      <c r="AMD223" s="76"/>
      <c r="AME223" s="76"/>
    </row>
    <row r="224" spans="1:1019" s="80" customFormat="1">
      <c r="A224" s="20"/>
      <c r="B224" s="21"/>
      <c r="C224" s="21"/>
      <c r="D224" s="71"/>
      <c r="E224" s="22"/>
      <c r="F224" s="59"/>
      <c r="G224" s="23"/>
      <c r="H224" s="69"/>
      <c r="I224" s="23"/>
      <c r="J224" s="23"/>
      <c r="K224" s="76"/>
      <c r="L224" s="76"/>
      <c r="M224" s="76"/>
      <c r="N224" s="76"/>
      <c r="O224" s="76"/>
      <c r="P224" s="76"/>
      <c r="Q224" s="76"/>
      <c r="R224" s="76"/>
      <c r="S224" s="76"/>
      <c r="T224" s="76"/>
      <c r="U224" s="76"/>
      <c r="V224" s="76"/>
      <c r="W224" s="76"/>
      <c r="X224" s="76"/>
      <c r="Y224" s="76"/>
      <c r="Z224" s="76"/>
      <c r="AA224" s="76"/>
      <c r="AB224" s="76"/>
      <c r="AC224" s="76"/>
      <c r="AD224" s="76"/>
      <c r="AE224" s="76"/>
      <c r="AF224" s="76"/>
      <c r="AG224" s="76"/>
      <c r="AH224" s="76"/>
      <c r="AI224" s="76"/>
      <c r="AJ224" s="76"/>
      <c r="AK224" s="76"/>
      <c r="AL224" s="76"/>
      <c r="AM224" s="76"/>
      <c r="AN224" s="76"/>
      <c r="AO224" s="76"/>
      <c r="AP224" s="76"/>
      <c r="AQ224" s="76"/>
      <c r="AR224" s="76"/>
      <c r="AS224" s="76"/>
      <c r="AT224" s="76"/>
      <c r="AU224" s="76"/>
      <c r="AV224" s="76"/>
      <c r="AW224" s="76"/>
      <c r="AX224" s="76"/>
      <c r="AY224" s="76"/>
      <c r="AZ224" s="76"/>
      <c r="BA224" s="76"/>
      <c r="BB224" s="76"/>
      <c r="BC224" s="76"/>
      <c r="BD224" s="76"/>
      <c r="BE224" s="76"/>
      <c r="BF224" s="76"/>
      <c r="BG224" s="76"/>
      <c r="BH224" s="76"/>
      <c r="BI224" s="76"/>
      <c r="BJ224" s="76"/>
      <c r="BK224" s="76"/>
      <c r="BL224" s="76"/>
      <c r="BM224" s="76"/>
      <c r="BN224" s="76"/>
      <c r="BO224" s="76"/>
      <c r="BP224" s="76"/>
      <c r="BQ224" s="76"/>
      <c r="BR224" s="76"/>
      <c r="BS224" s="76"/>
      <c r="BT224" s="76"/>
      <c r="BU224" s="76"/>
      <c r="BV224" s="76"/>
      <c r="BW224" s="76"/>
      <c r="BX224" s="76"/>
      <c r="BY224" s="76"/>
      <c r="BZ224" s="76"/>
      <c r="CA224" s="76"/>
      <c r="CB224" s="76"/>
      <c r="CC224" s="76"/>
      <c r="CD224" s="76"/>
      <c r="CE224" s="76"/>
      <c r="CF224" s="76"/>
      <c r="CG224" s="76"/>
      <c r="CH224" s="76"/>
      <c r="CI224" s="76"/>
      <c r="CJ224" s="76"/>
      <c r="CK224" s="76"/>
      <c r="CL224" s="76"/>
      <c r="CM224" s="76"/>
      <c r="CN224" s="76"/>
      <c r="CO224" s="76"/>
      <c r="CP224" s="76"/>
      <c r="CQ224" s="76"/>
      <c r="CR224" s="76"/>
      <c r="CS224" s="76"/>
      <c r="CT224" s="76"/>
      <c r="CU224" s="76"/>
      <c r="CV224" s="76"/>
      <c r="CW224" s="76"/>
      <c r="CX224" s="76"/>
      <c r="CY224" s="76"/>
      <c r="CZ224" s="76"/>
      <c r="DA224" s="76"/>
      <c r="DB224" s="76"/>
      <c r="DC224" s="76"/>
      <c r="DD224" s="76"/>
      <c r="DE224" s="76"/>
      <c r="DF224" s="76"/>
      <c r="DG224" s="76"/>
      <c r="DH224" s="76"/>
      <c r="DI224" s="76"/>
      <c r="DJ224" s="76"/>
      <c r="DK224" s="76"/>
      <c r="DL224" s="76"/>
      <c r="DM224" s="76"/>
      <c r="DN224" s="76"/>
      <c r="DO224" s="76"/>
      <c r="DP224" s="76"/>
      <c r="DQ224" s="76"/>
      <c r="DR224" s="76"/>
      <c r="DS224" s="76"/>
      <c r="DT224" s="76"/>
      <c r="DU224" s="76"/>
      <c r="DV224" s="76"/>
      <c r="DW224" s="76"/>
      <c r="DX224" s="76"/>
      <c r="DY224" s="76"/>
      <c r="DZ224" s="76"/>
      <c r="EA224" s="76"/>
      <c r="EB224" s="76"/>
      <c r="EC224" s="76"/>
      <c r="ED224" s="76"/>
      <c r="EE224" s="76"/>
      <c r="EF224" s="76"/>
      <c r="EG224" s="76"/>
      <c r="EH224" s="76"/>
      <c r="EI224" s="76"/>
      <c r="EJ224" s="76"/>
      <c r="EK224" s="76"/>
      <c r="EL224" s="76"/>
      <c r="EM224" s="76"/>
      <c r="EN224" s="76"/>
      <c r="EO224" s="76"/>
      <c r="EP224" s="76"/>
      <c r="EQ224" s="76"/>
      <c r="ER224" s="76"/>
      <c r="ES224" s="76"/>
      <c r="ET224" s="76"/>
      <c r="EU224" s="76"/>
      <c r="EV224" s="76"/>
      <c r="EW224" s="76"/>
      <c r="EX224" s="76"/>
      <c r="EY224" s="76"/>
      <c r="EZ224" s="76"/>
      <c r="FA224" s="76"/>
      <c r="FB224" s="76"/>
      <c r="FC224" s="76"/>
      <c r="FD224" s="76"/>
      <c r="FE224" s="76"/>
      <c r="FF224" s="76"/>
      <c r="FG224" s="76"/>
      <c r="FH224" s="76"/>
      <c r="FI224" s="76"/>
      <c r="FJ224" s="76"/>
      <c r="FK224" s="76"/>
      <c r="FL224" s="76"/>
      <c r="FM224" s="76"/>
      <c r="FN224" s="76"/>
      <c r="FO224" s="76"/>
      <c r="FP224" s="76"/>
      <c r="FQ224" s="76"/>
      <c r="FR224" s="76"/>
      <c r="FS224" s="76"/>
      <c r="FT224" s="76"/>
      <c r="FU224" s="76"/>
      <c r="FV224" s="76"/>
      <c r="FW224" s="76"/>
      <c r="FX224" s="76"/>
      <c r="FY224" s="76"/>
      <c r="FZ224" s="76"/>
      <c r="GA224" s="76"/>
      <c r="GB224" s="76"/>
      <c r="GC224" s="76"/>
      <c r="GD224" s="76"/>
      <c r="GE224" s="76"/>
      <c r="GF224" s="76"/>
      <c r="GG224" s="76"/>
      <c r="GH224" s="76"/>
      <c r="GI224" s="76"/>
      <c r="GJ224" s="76"/>
      <c r="GK224" s="76"/>
      <c r="GL224" s="76"/>
      <c r="GM224" s="76"/>
      <c r="GN224" s="76"/>
      <c r="GO224" s="76"/>
      <c r="GP224" s="76"/>
      <c r="GQ224" s="76"/>
      <c r="GR224" s="76"/>
      <c r="GS224" s="76"/>
      <c r="GT224" s="76"/>
      <c r="GU224" s="76"/>
      <c r="GV224" s="76"/>
      <c r="GW224" s="76"/>
      <c r="GX224" s="76"/>
      <c r="GY224" s="76"/>
      <c r="GZ224" s="76"/>
      <c r="HA224" s="76"/>
      <c r="HB224" s="76"/>
      <c r="HC224" s="76"/>
      <c r="HD224" s="76"/>
      <c r="HE224" s="76"/>
      <c r="HF224" s="76"/>
      <c r="HG224" s="76"/>
      <c r="HH224" s="76"/>
      <c r="HI224" s="76"/>
      <c r="HJ224" s="76"/>
      <c r="HK224" s="76"/>
      <c r="HL224" s="76"/>
      <c r="HM224" s="76"/>
      <c r="HN224" s="76"/>
      <c r="HO224" s="76"/>
      <c r="HP224" s="76"/>
      <c r="HQ224" s="76"/>
      <c r="HR224" s="76"/>
      <c r="HS224" s="76"/>
      <c r="HT224" s="76"/>
      <c r="HU224" s="76"/>
      <c r="HV224" s="76"/>
      <c r="HW224" s="76"/>
      <c r="HX224" s="76"/>
      <c r="HY224" s="76"/>
      <c r="HZ224" s="76"/>
      <c r="IA224" s="76"/>
      <c r="IB224" s="76"/>
      <c r="IC224" s="76"/>
      <c r="ID224" s="76"/>
      <c r="IE224" s="76"/>
      <c r="IF224" s="76"/>
      <c r="IG224" s="76"/>
      <c r="IH224" s="76"/>
      <c r="II224" s="76"/>
      <c r="IJ224" s="76"/>
      <c r="IK224" s="76"/>
      <c r="IL224" s="76"/>
      <c r="IM224" s="76"/>
      <c r="IN224" s="76"/>
      <c r="IO224" s="76"/>
      <c r="IP224" s="76"/>
      <c r="IQ224" s="76"/>
      <c r="IR224" s="76"/>
      <c r="IS224" s="76"/>
      <c r="IT224" s="76"/>
      <c r="IU224" s="76"/>
      <c r="IV224" s="76"/>
      <c r="IW224" s="76"/>
      <c r="IX224" s="76"/>
      <c r="IY224" s="76"/>
      <c r="IZ224" s="76"/>
      <c r="JA224" s="76"/>
      <c r="JB224" s="76"/>
      <c r="JC224" s="76"/>
      <c r="JD224" s="76"/>
      <c r="JE224" s="76"/>
      <c r="JF224" s="76"/>
      <c r="JG224" s="76"/>
      <c r="JH224" s="76"/>
      <c r="JI224" s="76"/>
      <c r="JJ224" s="76"/>
      <c r="JK224" s="76"/>
      <c r="JL224" s="76"/>
      <c r="JM224" s="76"/>
      <c r="JN224" s="76"/>
      <c r="JO224" s="76"/>
      <c r="JP224" s="76"/>
      <c r="JQ224" s="76"/>
      <c r="JR224" s="76"/>
      <c r="JS224" s="76"/>
      <c r="JT224" s="76"/>
      <c r="JU224" s="76"/>
      <c r="JV224" s="76"/>
      <c r="JW224" s="76"/>
      <c r="JX224" s="76"/>
      <c r="JY224" s="76"/>
      <c r="JZ224" s="76"/>
      <c r="KA224" s="76"/>
      <c r="KB224" s="76"/>
      <c r="KC224" s="76"/>
      <c r="KD224" s="76"/>
      <c r="KE224" s="76"/>
      <c r="KF224" s="76"/>
      <c r="KG224" s="76"/>
      <c r="KH224" s="76"/>
      <c r="KI224" s="76"/>
      <c r="KJ224" s="76"/>
      <c r="KK224" s="76"/>
      <c r="KL224" s="76"/>
      <c r="KM224" s="76"/>
      <c r="KN224" s="76"/>
      <c r="KO224" s="76"/>
      <c r="KP224" s="76"/>
      <c r="KQ224" s="76"/>
      <c r="KR224" s="76"/>
      <c r="KS224" s="76"/>
      <c r="KT224" s="76"/>
      <c r="KU224" s="76"/>
      <c r="KV224" s="76"/>
      <c r="KW224" s="76"/>
      <c r="KX224" s="76"/>
      <c r="KY224" s="76"/>
      <c r="KZ224" s="76"/>
      <c r="LA224" s="76"/>
      <c r="LB224" s="76"/>
      <c r="LC224" s="76"/>
      <c r="LD224" s="76"/>
      <c r="LE224" s="76"/>
      <c r="LF224" s="76"/>
      <c r="LG224" s="76"/>
      <c r="LH224" s="76"/>
      <c r="LI224" s="76"/>
      <c r="LJ224" s="76"/>
      <c r="LK224" s="76"/>
      <c r="LL224" s="76"/>
      <c r="LM224" s="76"/>
      <c r="LN224" s="76"/>
      <c r="LO224" s="76"/>
      <c r="LP224" s="76"/>
      <c r="LQ224" s="76"/>
      <c r="LR224" s="76"/>
      <c r="LS224" s="76"/>
      <c r="LT224" s="76"/>
      <c r="LU224" s="76"/>
      <c r="LV224" s="76"/>
      <c r="LW224" s="76"/>
      <c r="LX224" s="76"/>
      <c r="LY224" s="76"/>
      <c r="LZ224" s="76"/>
      <c r="MA224" s="76"/>
      <c r="MB224" s="76"/>
      <c r="MC224" s="76"/>
      <c r="MD224" s="76"/>
      <c r="ME224" s="76"/>
      <c r="MF224" s="76"/>
      <c r="MG224" s="76"/>
      <c r="MH224" s="76"/>
      <c r="MI224" s="76"/>
      <c r="MJ224" s="76"/>
      <c r="MK224" s="76"/>
      <c r="ML224" s="76"/>
      <c r="MM224" s="76"/>
      <c r="MN224" s="76"/>
      <c r="MO224" s="76"/>
      <c r="MP224" s="76"/>
      <c r="MQ224" s="76"/>
      <c r="MR224" s="76"/>
      <c r="MS224" s="76"/>
      <c r="MT224" s="76"/>
      <c r="MU224" s="76"/>
      <c r="MV224" s="76"/>
      <c r="MW224" s="76"/>
      <c r="MX224" s="76"/>
      <c r="MY224" s="76"/>
      <c r="MZ224" s="76"/>
      <c r="NA224" s="76"/>
      <c r="NB224" s="76"/>
      <c r="NC224" s="76"/>
      <c r="ND224" s="76"/>
      <c r="NE224" s="76"/>
      <c r="NF224" s="76"/>
      <c r="NG224" s="76"/>
      <c r="NH224" s="76"/>
      <c r="NI224" s="76"/>
      <c r="NJ224" s="76"/>
      <c r="NK224" s="76"/>
      <c r="NL224" s="76"/>
      <c r="NM224" s="76"/>
      <c r="NN224" s="76"/>
      <c r="NO224" s="76"/>
      <c r="NP224" s="76"/>
      <c r="NQ224" s="76"/>
      <c r="NR224" s="76"/>
      <c r="NS224" s="76"/>
      <c r="NT224" s="76"/>
      <c r="NU224" s="76"/>
      <c r="NV224" s="76"/>
      <c r="NW224" s="76"/>
      <c r="NX224" s="76"/>
      <c r="NY224" s="76"/>
      <c r="NZ224" s="76"/>
      <c r="OA224" s="76"/>
      <c r="OB224" s="76"/>
      <c r="OC224" s="76"/>
      <c r="OD224" s="76"/>
      <c r="OE224" s="76"/>
      <c r="OF224" s="76"/>
      <c r="OG224" s="76"/>
      <c r="OH224" s="76"/>
      <c r="OI224" s="76"/>
      <c r="OJ224" s="76"/>
      <c r="OK224" s="76"/>
      <c r="OL224" s="76"/>
      <c r="OM224" s="76"/>
      <c r="ON224" s="76"/>
      <c r="OO224" s="76"/>
      <c r="OP224" s="76"/>
      <c r="OQ224" s="76"/>
      <c r="OR224" s="76"/>
      <c r="OS224" s="76"/>
      <c r="OT224" s="76"/>
      <c r="OU224" s="76"/>
      <c r="OV224" s="76"/>
      <c r="OW224" s="76"/>
      <c r="OX224" s="76"/>
      <c r="OY224" s="76"/>
      <c r="OZ224" s="76"/>
      <c r="PA224" s="76"/>
      <c r="PB224" s="76"/>
      <c r="PC224" s="76"/>
      <c r="PD224" s="76"/>
      <c r="PE224" s="76"/>
      <c r="PF224" s="76"/>
      <c r="PG224" s="76"/>
      <c r="PH224" s="76"/>
      <c r="PI224" s="76"/>
      <c r="PJ224" s="76"/>
      <c r="PK224" s="76"/>
      <c r="PL224" s="76"/>
      <c r="PM224" s="76"/>
      <c r="PN224" s="76"/>
      <c r="PO224" s="76"/>
      <c r="PP224" s="76"/>
      <c r="PQ224" s="76"/>
      <c r="PR224" s="76"/>
      <c r="PS224" s="76"/>
      <c r="PT224" s="76"/>
      <c r="PU224" s="76"/>
      <c r="PV224" s="76"/>
      <c r="PW224" s="76"/>
      <c r="PX224" s="76"/>
      <c r="PY224" s="76"/>
      <c r="PZ224" s="76"/>
      <c r="QA224" s="76"/>
      <c r="QB224" s="76"/>
      <c r="QC224" s="76"/>
      <c r="QD224" s="76"/>
      <c r="QE224" s="76"/>
      <c r="QF224" s="76"/>
      <c r="QG224" s="76"/>
      <c r="QH224" s="76"/>
      <c r="QI224" s="76"/>
      <c r="QJ224" s="76"/>
      <c r="QK224" s="76"/>
      <c r="QL224" s="76"/>
      <c r="QM224" s="76"/>
      <c r="QN224" s="76"/>
      <c r="QO224" s="76"/>
      <c r="QP224" s="76"/>
      <c r="QQ224" s="76"/>
      <c r="QR224" s="76"/>
      <c r="QS224" s="76"/>
      <c r="QT224" s="76"/>
      <c r="QU224" s="76"/>
      <c r="QV224" s="76"/>
      <c r="QW224" s="76"/>
      <c r="QX224" s="76"/>
      <c r="QY224" s="76"/>
      <c r="QZ224" s="76"/>
      <c r="RA224" s="76"/>
      <c r="RB224" s="76"/>
      <c r="RC224" s="76"/>
      <c r="RD224" s="76"/>
      <c r="RE224" s="76"/>
      <c r="RF224" s="76"/>
      <c r="RG224" s="76"/>
      <c r="RH224" s="76"/>
      <c r="RI224" s="76"/>
      <c r="RJ224" s="76"/>
      <c r="RK224" s="76"/>
      <c r="RL224" s="76"/>
      <c r="RM224" s="76"/>
      <c r="RN224" s="76"/>
      <c r="RO224" s="76"/>
      <c r="RP224" s="76"/>
      <c r="RQ224" s="76"/>
      <c r="RR224" s="76"/>
      <c r="RS224" s="76"/>
      <c r="RT224" s="76"/>
      <c r="RU224" s="76"/>
      <c r="RV224" s="76"/>
      <c r="RW224" s="76"/>
      <c r="RX224" s="76"/>
      <c r="RY224" s="76"/>
      <c r="RZ224" s="76"/>
      <c r="SA224" s="76"/>
      <c r="SB224" s="76"/>
      <c r="SC224" s="76"/>
      <c r="SD224" s="76"/>
      <c r="SE224" s="76"/>
      <c r="SF224" s="76"/>
      <c r="SG224" s="76"/>
      <c r="SH224" s="76"/>
      <c r="SI224" s="76"/>
      <c r="SJ224" s="76"/>
      <c r="SK224" s="76"/>
      <c r="SL224" s="76"/>
      <c r="SM224" s="76"/>
      <c r="SN224" s="76"/>
      <c r="SO224" s="76"/>
      <c r="SP224" s="76"/>
      <c r="SQ224" s="76"/>
      <c r="SR224" s="76"/>
      <c r="SS224" s="76"/>
      <c r="ST224" s="76"/>
      <c r="SU224" s="76"/>
      <c r="SV224" s="76"/>
      <c r="SW224" s="76"/>
      <c r="SX224" s="76"/>
      <c r="SY224" s="76"/>
      <c r="SZ224" s="76"/>
      <c r="TA224" s="76"/>
      <c r="TB224" s="76"/>
      <c r="TC224" s="76"/>
      <c r="TD224" s="76"/>
      <c r="TE224" s="76"/>
      <c r="TF224" s="76"/>
      <c r="TG224" s="76"/>
      <c r="TH224" s="76"/>
      <c r="TI224" s="76"/>
      <c r="TJ224" s="76"/>
      <c r="TK224" s="76"/>
      <c r="TL224" s="76"/>
      <c r="TM224" s="76"/>
      <c r="TN224" s="76"/>
      <c r="TO224" s="76"/>
      <c r="TP224" s="76"/>
      <c r="TQ224" s="76"/>
      <c r="TR224" s="76"/>
      <c r="TS224" s="76"/>
      <c r="TT224" s="76"/>
      <c r="TU224" s="76"/>
      <c r="TV224" s="76"/>
      <c r="TW224" s="76"/>
      <c r="TX224" s="76"/>
      <c r="TY224" s="76"/>
      <c r="TZ224" s="76"/>
      <c r="UA224" s="76"/>
      <c r="UB224" s="76"/>
      <c r="UC224" s="76"/>
      <c r="UD224" s="76"/>
      <c r="UE224" s="76"/>
      <c r="UF224" s="76"/>
      <c r="UG224" s="76"/>
      <c r="UH224" s="76"/>
      <c r="UI224" s="76"/>
      <c r="UJ224" s="76"/>
      <c r="UK224" s="76"/>
      <c r="UL224" s="76"/>
      <c r="UM224" s="76"/>
      <c r="UN224" s="76"/>
      <c r="UO224" s="76"/>
      <c r="UP224" s="76"/>
      <c r="UQ224" s="76"/>
      <c r="UR224" s="76"/>
      <c r="US224" s="76"/>
      <c r="UT224" s="76"/>
      <c r="UU224" s="76"/>
      <c r="UV224" s="76"/>
      <c r="UW224" s="76"/>
      <c r="UX224" s="76"/>
      <c r="UY224" s="76"/>
      <c r="UZ224" s="76"/>
      <c r="VA224" s="76"/>
      <c r="VB224" s="76"/>
      <c r="VC224" s="76"/>
      <c r="VD224" s="76"/>
      <c r="VE224" s="76"/>
      <c r="VF224" s="76"/>
      <c r="VG224" s="76"/>
      <c r="VH224" s="76"/>
      <c r="VI224" s="76"/>
      <c r="VJ224" s="76"/>
      <c r="VK224" s="76"/>
      <c r="VL224" s="76"/>
      <c r="VM224" s="76"/>
      <c r="VN224" s="76"/>
      <c r="VO224" s="76"/>
      <c r="VP224" s="76"/>
      <c r="VQ224" s="76"/>
      <c r="VR224" s="76"/>
      <c r="VS224" s="76"/>
      <c r="VT224" s="76"/>
      <c r="VU224" s="76"/>
      <c r="VV224" s="76"/>
      <c r="VW224" s="76"/>
      <c r="VX224" s="76"/>
      <c r="VY224" s="76"/>
      <c r="VZ224" s="76"/>
      <c r="WA224" s="76"/>
      <c r="WB224" s="76"/>
      <c r="WC224" s="76"/>
      <c r="WD224" s="76"/>
      <c r="WE224" s="76"/>
      <c r="WF224" s="76"/>
      <c r="WG224" s="76"/>
      <c r="WH224" s="76"/>
      <c r="WI224" s="76"/>
      <c r="WJ224" s="76"/>
      <c r="WK224" s="76"/>
      <c r="WL224" s="76"/>
      <c r="WM224" s="76"/>
      <c r="WN224" s="76"/>
      <c r="WO224" s="76"/>
      <c r="WP224" s="76"/>
      <c r="WQ224" s="76"/>
      <c r="WR224" s="76"/>
      <c r="WS224" s="76"/>
      <c r="WT224" s="76"/>
      <c r="WU224" s="76"/>
      <c r="WV224" s="76"/>
      <c r="WW224" s="76"/>
      <c r="WX224" s="76"/>
      <c r="WY224" s="76"/>
      <c r="WZ224" s="76"/>
      <c r="XA224" s="76"/>
      <c r="XB224" s="76"/>
      <c r="XC224" s="76"/>
      <c r="XD224" s="76"/>
      <c r="XE224" s="76"/>
      <c r="XF224" s="76"/>
      <c r="XG224" s="76"/>
      <c r="XH224" s="76"/>
      <c r="XI224" s="76"/>
      <c r="XJ224" s="76"/>
      <c r="XK224" s="76"/>
      <c r="XL224" s="76"/>
      <c r="XM224" s="76"/>
      <c r="XN224" s="76"/>
      <c r="XO224" s="76"/>
      <c r="XP224" s="76"/>
      <c r="XQ224" s="76"/>
      <c r="XR224" s="76"/>
      <c r="XS224" s="76"/>
      <c r="XT224" s="76"/>
      <c r="XU224" s="76"/>
      <c r="XV224" s="76"/>
      <c r="XW224" s="76"/>
      <c r="XX224" s="76"/>
      <c r="XY224" s="76"/>
      <c r="XZ224" s="76"/>
      <c r="YA224" s="76"/>
      <c r="YB224" s="76"/>
      <c r="YC224" s="76"/>
      <c r="YD224" s="76"/>
      <c r="YE224" s="76"/>
      <c r="YF224" s="76"/>
      <c r="YG224" s="76"/>
      <c r="YH224" s="76"/>
      <c r="YI224" s="76"/>
      <c r="YJ224" s="76"/>
      <c r="YK224" s="76"/>
      <c r="YL224" s="76"/>
      <c r="YM224" s="76"/>
      <c r="YN224" s="76"/>
      <c r="YO224" s="76"/>
      <c r="YP224" s="76"/>
      <c r="YQ224" s="76"/>
      <c r="YR224" s="76"/>
      <c r="YS224" s="76"/>
      <c r="YT224" s="76"/>
      <c r="YU224" s="76"/>
      <c r="YV224" s="76"/>
      <c r="YW224" s="76"/>
      <c r="YX224" s="76"/>
      <c r="YY224" s="76"/>
      <c r="YZ224" s="76"/>
      <c r="ZA224" s="76"/>
      <c r="ZB224" s="76"/>
      <c r="ZC224" s="76"/>
      <c r="ZD224" s="76"/>
      <c r="ZE224" s="76"/>
      <c r="ZF224" s="76"/>
      <c r="ZG224" s="76"/>
      <c r="ZH224" s="76"/>
      <c r="ZI224" s="76"/>
      <c r="ZJ224" s="76"/>
      <c r="ZK224" s="76"/>
      <c r="ZL224" s="76"/>
      <c r="ZM224" s="76"/>
      <c r="ZN224" s="76"/>
      <c r="ZO224" s="76"/>
      <c r="ZP224" s="76"/>
      <c r="ZQ224" s="76"/>
      <c r="ZR224" s="76"/>
      <c r="ZS224" s="76"/>
      <c r="ZT224" s="76"/>
      <c r="ZU224" s="76"/>
      <c r="ZV224" s="76"/>
      <c r="ZW224" s="76"/>
      <c r="ZX224" s="76"/>
      <c r="ZY224" s="76"/>
      <c r="ZZ224" s="76"/>
      <c r="AAA224" s="76"/>
      <c r="AAB224" s="76"/>
      <c r="AAC224" s="76"/>
      <c r="AAD224" s="76"/>
      <c r="AAE224" s="76"/>
      <c r="AAF224" s="76"/>
      <c r="AAG224" s="76"/>
      <c r="AAH224" s="76"/>
      <c r="AAI224" s="76"/>
      <c r="AAJ224" s="76"/>
      <c r="AAK224" s="76"/>
      <c r="AAL224" s="76"/>
      <c r="AAM224" s="76"/>
      <c r="AAN224" s="76"/>
      <c r="AAO224" s="76"/>
      <c r="AAP224" s="76"/>
      <c r="AAQ224" s="76"/>
      <c r="AAR224" s="76"/>
      <c r="AAS224" s="76"/>
      <c r="AAT224" s="76"/>
      <c r="AAU224" s="76"/>
      <c r="AAV224" s="76"/>
      <c r="AAW224" s="76"/>
      <c r="AAX224" s="76"/>
      <c r="AAY224" s="76"/>
      <c r="AAZ224" s="76"/>
      <c r="ABA224" s="76"/>
      <c r="ABB224" s="76"/>
      <c r="ABC224" s="76"/>
      <c r="ABD224" s="76"/>
      <c r="ABE224" s="76"/>
      <c r="ABF224" s="76"/>
      <c r="ABG224" s="76"/>
      <c r="ABH224" s="76"/>
      <c r="ABI224" s="76"/>
      <c r="ABJ224" s="76"/>
      <c r="ABK224" s="76"/>
      <c r="ABL224" s="76"/>
      <c r="ABM224" s="76"/>
      <c r="ABN224" s="76"/>
      <c r="ABO224" s="76"/>
      <c r="ABP224" s="76"/>
      <c r="ABQ224" s="76"/>
      <c r="ABR224" s="76"/>
      <c r="ABS224" s="76"/>
      <c r="ABT224" s="76"/>
      <c r="ABU224" s="76"/>
      <c r="ABV224" s="76"/>
      <c r="ABW224" s="76"/>
      <c r="ABX224" s="76"/>
      <c r="ABY224" s="76"/>
      <c r="ABZ224" s="76"/>
      <c r="ACA224" s="76"/>
      <c r="ACB224" s="76"/>
      <c r="ACC224" s="76"/>
      <c r="ACD224" s="76"/>
      <c r="ACE224" s="76"/>
      <c r="ACF224" s="76"/>
      <c r="ACG224" s="76"/>
      <c r="ACH224" s="76"/>
      <c r="ACI224" s="76"/>
      <c r="ACJ224" s="76"/>
      <c r="ACK224" s="76"/>
      <c r="ACL224" s="76"/>
      <c r="ACM224" s="76"/>
      <c r="ACN224" s="76"/>
      <c r="ACO224" s="76"/>
      <c r="ACP224" s="76"/>
      <c r="ACQ224" s="76"/>
      <c r="ACR224" s="76"/>
      <c r="ACS224" s="76"/>
      <c r="ACT224" s="76"/>
      <c r="ACU224" s="76"/>
      <c r="ACV224" s="76"/>
      <c r="ACW224" s="76"/>
      <c r="ACX224" s="76"/>
      <c r="ACY224" s="76"/>
      <c r="ACZ224" s="76"/>
      <c r="ADA224" s="76"/>
      <c r="ADB224" s="76"/>
      <c r="ADC224" s="76"/>
      <c r="ADD224" s="76"/>
      <c r="ADE224" s="76"/>
      <c r="ADF224" s="76"/>
      <c r="ADG224" s="76"/>
      <c r="ADH224" s="76"/>
      <c r="ADI224" s="76"/>
      <c r="ADJ224" s="76"/>
      <c r="ADK224" s="76"/>
      <c r="ADL224" s="76"/>
      <c r="ADM224" s="76"/>
      <c r="ADN224" s="76"/>
      <c r="ADO224" s="76"/>
      <c r="ADP224" s="76"/>
      <c r="ADQ224" s="76"/>
      <c r="ADR224" s="76"/>
      <c r="ADS224" s="76"/>
      <c r="ADT224" s="76"/>
      <c r="ADU224" s="76"/>
      <c r="ADV224" s="76"/>
      <c r="ADW224" s="76"/>
      <c r="ADX224" s="76"/>
      <c r="ADY224" s="76"/>
      <c r="ADZ224" s="76"/>
      <c r="AEA224" s="76"/>
      <c r="AEB224" s="76"/>
      <c r="AEC224" s="76"/>
      <c r="AED224" s="76"/>
      <c r="AEE224" s="76"/>
      <c r="AEF224" s="76"/>
      <c r="AEG224" s="76"/>
      <c r="AEH224" s="76"/>
      <c r="AEI224" s="76"/>
      <c r="AEJ224" s="76"/>
      <c r="AEK224" s="76"/>
      <c r="AEL224" s="76"/>
      <c r="AEM224" s="76"/>
      <c r="AEN224" s="76"/>
      <c r="AEO224" s="76"/>
      <c r="AEP224" s="76"/>
      <c r="AEQ224" s="76"/>
      <c r="AER224" s="76"/>
      <c r="AES224" s="76"/>
      <c r="AET224" s="76"/>
      <c r="AEU224" s="76"/>
      <c r="AEV224" s="76"/>
      <c r="AEW224" s="76"/>
      <c r="AEX224" s="76"/>
      <c r="AEY224" s="76"/>
      <c r="AEZ224" s="76"/>
      <c r="AFA224" s="76"/>
      <c r="AFB224" s="76"/>
      <c r="AFC224" s="76"/>
      <c r="AFD224" s="76"/>
      <c r="AFE224" s="76"/>
      <c r="AFF224" s="76"/>
      <c r="AFG224" s="76"/>
      <c r="AFH224" s="76"/>
      <c r="AFI224" s="76"/>
      <c r="AFJ224" s="76"/>
      <c r="AFK224" s="76"/>
      <c r="AFL224" s="76"/>
      <c r="AFM224" s="76"/>
      <c r="AFN224" s="76"/>
      <c r="AFO224" s="76"/>
      <c r="AFP224" s="76"/>
      <c r="AFQ224" s="76"/>
      <c r="AFR224" s="76"/>
      <c r="AFS224" s="76"/>
      <c r="AFT224" s="76"/>
      <c r="AFU224" s="76"/>
      <c r="AFV224" s="76"/>
      <c r="AFW224" s="76"/>
      <c r="AFX224" s="76"/>
      <c r="AFY224" s="76"/>
      <c r="AFZ224" s="76"/>
      <c r="AGA224" s="76"/>
      <c r="AGB224" s="76"/>
      <c r="AGC224" s="76"/>
      <c r="AGD224" s="76"/>
      <c r="AGE224" s="76"/>
      <c r="AGF224" s="76"/>
      <c r="AGG224" s="76"/>
      <c r="AGH224" s="76"/>
      <c r="AGI224" s="76"/>
      <c r="AGJ224" s="76"/>
      <c r="AGK224" s="76"/>
      <c r="AGL224" s="76"/>
      <c r="AGM224" s="76"/>
      <c r="AGN224" s="76"/>
      <c r="AGO224" s="76"/>
      <c r="AGP224" s="76"/>
      <c r="AGQ224" s="76"/>
      <c r="AGR224" s="76"/>
      <c r="AGS224" s="76"/>
      <c r="AGT224" s="76"/>
      <c r="AGU224" s="76"/>
      <c r="AGV224" s="76"/>
      <c r="AGW224" s="76"/>
      <c r="AGX224" s="76"/>
      <c r="AGY224" s="76"/>
      <c r="AGZ224" s="76"/>
      <c r="AHA224" s="76"/>
      <c r="AHB224" s="76"/>
      <c r="AHC224" s="76"/>
      <c r="AHD224" s="76"/>
      <c r="AHE224" s="76"/>
      <c r="AHF224" s="76"/>
      <c r="AHG224" s="76"/>
      <c r="AHH224" s="76"/>
      <c r="AHI224" s="76"/>
      <c r="AHJ224" s="76"/>
      <c r="AHK224" s="76"/>
      <c r="AHL224" s="76"/>
      <c r="AHM224" s="76"/>
      <c r="AHN224" s="76"/>
      <c r="AHO224" s="76"/>
      <c r="AHP224" s="76"/>
      <c r="AHQ224" s="76"/>
      <c r="AHR224" s="76"/>
      <c r="AHS224" s="76"/>
      <c r="AHT224" s="76"/>
      <c r="AHU224" s="76"/>
      <c r="AHV224" s="76"/>
      <c r="AHW224" s="76"/>
      <c r="AHX224" s="76"/>
      <c r="AHY224" s="76"/>
      <c r="AHZ224" s="76"/>
      <c r="AIA224" s="76"/>
      <c r="AIB224" s="76"/>
      <c r="AIC224" s="76"/>
      <c r="AID224" s="76"/>
      <c r="AIE224" s="76"/>
      <c r="AIF224" s="76"/>
      <c r="AIG224" s="76"/>
      <c r="AIH224" s="76"/>
      <c r="AII224" s="76"/>
      <c r="AIJ224" s="76"/>
      <c r="AIK224" s="76"/>
      <c r="AIL224" s="76"/>
      <c r="AIM224" s="76"/>
      <c r="AIN224" s="76"/>
      <c r="AIO224" s="76"/>
      <c r="AIP224" s="76"/>
      <c r="AIQ224" s="76"/>
      <c r="AIR224" s="76"/>
      <c r="AIS224" s="76"/>
      <c r="AIT224" s="76"/>
      <c r="AIU224" s="76"/>
      <c r="AIV224" s="76"/>
      <c r="AIW224" s="76"/>
      <c r="AIX224" s="76"/>
      <c r="AIY224" s="76"/>
      <c r="AIZ224" s="76"/>
      <c r="AJA224" s="76"/>
      <c r="AJB224" s="76"/>
      <c r="AJC224" s="76"/>
      <c r="AJD224" s="76"/>
      <c r="AJE224" s="76"/>
      <c r="AJF224" s="76"/>
      <c r="AJG224" s="76"/>
      <c r="AJH224" s="76"/>
      <c r="AJI224" s="76"/>
      <c r="AJJ224" s="76"/>
      <c r="AJK224" s="76"/>
      <c r="AJL224" s="76"/>
      <c r="AJM224" s="76"/>
      <c r="AJN224" s="76"/>
      <c r="AJO224" s="76"/>
      <c r="AJP224" s="76"/>
      <c r="AJQ224" s="76"/>
      <c r="AJR224" s="76"/>
      <c r="AJS224" s="76"/>
      <c r="AJT224" s="76"/>
      <c r="AJU224" s="76"/>
      <c r="AJV224" s="76"/>
      <c r="AJW224" s="76"/>
      <c r="AJX224" s="76"/>
      <c r="AJY224" s="76"/>
      <c r="AJZ224" s="76"/>
      <c r="AKA224" s="76"/>
      <c r="AKB224" s="76"/>
      <c r="AKC224" s="76"/>
      <c r="AKD224" s="76"/>
      <c r="AKE224" s="76"/>
      <c r="AKF224" s="76"/>
      <c r="AKG224" s="76"/>
      <c r="AKH224" s="76"/>
      <c r="AKI224" s="76"/>
      <c r="AKJ224" s="76"/>
      <c r="AKK224" s="76"/>
      <c r="AKL224" s="76"/>
      <c r="AKM224" s="76"/>
      <c r="AKN224" s="76"/>
      <c r="AKO224" s="76"/>
      <c r="AKP224" s="76"/>
      <c r="AKQ224" s="76"/>
      <c r="AKR224" s="76"/>
      <c r="AKS224" s="76"/>
      <c r="AKT224" s="76"/>
      <c r="AKU224" s="76"/>
      <c r="AKV224" s="76"/>
      <c r="AKW224" s="76"/>
      <c r="AKX224" s="76"/>
      <c r="AKY224" s="76"/>
      <c r="AKZ224" s="76"/>
      <c r="ALA224" s="76"/>
      <c r="ALB224" s="76"/>
      <c r="ALC224" s="76"/>
      <c r="ALD224" s="76"/>
      <c r="ALE224" s="76"/>
      <c r="ALF224" s="76"/>
      <c r="ALG224" s="76"/>
      <c r="ALH224" s="76"/>
      <c r="ALI224" s="76"/>
      <c r="ALJ224" s="76"/>
      <c r="ALK224" s="76"/>
      <c r="ALL224" s="76"/>
      <c r="ALM224" s="76"/>
      <c r="ALN224" s="76"/>
      <c r="ALO224" s="76"/>
      <c r="ALP224" s="76"/>
      <c r="ALQ224" s="76"/>
      <c r="ALR224" s="76"/>
      <c r="ALS224" s="76"/>
      <c r="ALT224" s="76"/>
      <c r="ALU224" s="76"/>
      <c r="ALV224" s="76"/>
      <c r="ALW224" s="76"/>
      <c r="ALX224" s="76"/>
      <c r="ALY224" s="76"/>
      <c r="ALZ224" s="76"/>
      <c r="AMA224" s="76"/>
      <c r="AMB224" s="76"/>
      <c r="AMC224" s="76"/>
      <c r="AMD224" s="76"/>
      <c r="AME224" s="76"/>
    </row>
    <row r="225" spans="1:1019" s="77" customFormat="1">
      <c r="A225" s="17">
        <v>9</v>
      </c>
      <c r="B225" s="17"/>
      <c r="C225" s="17"/>
      <c r="D225" s="18" t="s">
        <v>345</v>
      </c>
      <c r="E225" s="17"/>
      <c r="F225" s="61"/>
      <c r="G225" s="19"/>
      <c r="H225" s="19"/>
      <c r="I225" s="19"/>
      <c r="J225" s="19">
        <f>J226+J228+J235+J241</f>
        <v>1905551.32</v>
      </c>
      <c r="K225" s="76"/>
      <c r="L225" s="76"/>
      <c r="M225" s="76"/>
      <c r="N225" s="76"/>
      <c r="O225" s="76"/>
      <c r="P225" s="76"/>
      <c r="Q225" s="76"/>
      <c r="R225" s="76"/>
      <c r="S225" s="76"/>
      <c r="T225" s="76"/>
      <c r="U225" s="76"/>
      <c r="V225" s="76"/>
      <c r="W225" s="76"/>
      <c r="X225" s="76"/>
      <c r="Y225" s="76"/>
      <c r="Z225" s="76"/>
      <c r="AA225" s="76"/>
      <c r="AB225" s="76"/>
      <c r="AC225" s="76"/>
      <c r="AD225" s="76"/>
      <c r="AE225" s="76"/>
      <c r="AF225" s="76"/>
      <c r="AG225" s="76"/>
      <c r="AH225" s="76"/>
      <c r="AI225" s="76"/>
      <c r="AJ225" s="76"/>
      <c r="AK225" s="76"/>
      <c r="AL225" s="76"/>
      <c r="AM225" s="76"/>
      <c r="AN225" s="76"/>
      <c r="AO225" s="76"/>
      <c r="AP225" s="76"/>
      <c r="AQ225" s="76"/>
      <c r="AR225" s="76"/>
      <c r="AS225" s="76"/>
      <c r="AT225" s="76"/>
      <c r="AU225" s="76"/>
      <c r="AV225" s="76"/>
      <c r="AW225" s="76"/>
      <c r="AX225" s="76"/>
      <c r="AY225" s="76"/>
      <c r="AZ225" s="76"/>
      <c r="BA225" s="76"/>
      <c r="BB225" s="76"/>
      <c r="BC225" s="76"/>
      <c r="BD225" s="76"/>
      <c r="BE225" s="76"/>
      <c r="BF225" s="76"/>
      <c r="BG225" s="76"/>
      <c r="BH225" s="76"/>
      <c r="BI225" s="76"/>
      <c r="BJ225" s="76"/>
      <c r="BK225" s="76"/>
      <c r="BL225" s="76"/>
      <c r="BM225" s="76"/>
      <c r="BN225" s="76"/>
      <c r="BO225" s="76"/>
      <c r="BP225" s="76"/>
      <c r="BQ225" s="76"/>
      <c r="BR225" s="76"/>
      <c r="BS225" s="76"/>
      <c r="BT225" s="76"/>
      <c r="BU225" s="76"/>
      <c r="BV225" s="76"/>
      <c r="BW225" s="76"/>
      <c r="BX225" s="76"/>
      <c r="BY225" s="76"/>
      <c r="BZ225" s="76"/>
      <c r="CA225" s="76"/>
      <c r="CB225" s="76"/>
      <c r="CC225" s="76"/>
      <c r="CD225" s="76"/>
      <c r="CE225" s="76"/>
      <c r="CF225" s="76"/>
      <c r="CG225" s="76"/>
      <c r="CH225" s="76"/>
      <c r="CI225" s="76"/>
      <c r="CJ225" s="76"/>
      <c r="CK225" s="76"/>
      <c r="CL225" s="76"/>
      <c r="CM225" s="76"/>
      <c r="CN225" s="76"/>
      <c r="CO225" s="76"/>
      <c r="CP225" s="76"/>
      <c r="CQ225" s="76"/>
      <c r="CR225" s="76"/>
      <c r="CS225" s="76"/>
      <c r="CT225" s="76"/>
      <c r="CU225" s="76"/>
      <c r="CV225" s="76"/>
      <c r="CW225" s="76"/>
      <c r="CX225" s="76"/>
      <c r="CY225" s="76"/>
      <c r="CZ225" s="76"/>
      <c r="DA225" s="76"/>
      <c r="DB225" s="76"/>
      <c r="DC225" s="76"/>
      <c r="DD225" s="76"/>
      <c r="DE225" s="76"/>
      <c r="DF225" s="76"/>
      <c r="DG225" s="76"/>
      <c r="DH225" s="76"/>
      <c r="DI225" s="76"/>
      <c r="DJ225" s="76"/>
      <c r="DK225" s="76"/>
      <c r="DL225" s="76"/>
      <c r="DM225" s="76"/>
      <c r="DN225" s="76"/>
      <c r="DO225" s="76"/>
      <c r="DP225" s="76"/>
      <c r="DQ225" s="76"/>
      <c r="DR225" s="76"/>
      <c r="DS225" s="76"/>
      <c r="DT225" s="76"/>
      <c r="DU225" s="76"/>
      <c r="DV225" s="76"/>
      <c r="DW225" s="76"/>
      <c r="DX225" s="76"/>
      <c r="DY225" s="76"/>
      <c r="DZ225" s="76"/>
      <c r="EA225" s="76"/>
      <c r="EB225" s="76"/>
      <c r="EC225" s="76"/>
      <c r="ED225" s="76"/>
      <c r="EE225" s="76"/>
      <c r="EF225" s="76"/>
      <c r="EG225" s="76"/>
      <c r="EH225" s="76"/>
      <c r="EI225" s="76"/>
      <c r="EJ225" s="76"/>
      <c r="EK225" s="76"/>
      <c r="EL225" s="76"/>
      <c r="EM225" s="76"/>
      <c r="EN225" s="76"/>
      <c r="EO225" s="76"/>
      <c r="EP225" s="76"/>
      <c r="EQ225" s="76"/>
      <c r="ER225" s="76"/>
      <c r="ES225" s="76"/>
      <c r="ET225" s="76"/>
      <c r="EU225" s="76"/>
      <c r="EV225" s="76"/>
      <c r="EW225" s="76"/>
      <c r="EX225" s="76"/>
      <c r="EY225" s="76"/>
      <c r="EZ225" s="76"/>
      <c r="FA225" s="76"/>
      <c r="FB225" s="76"/>
      <c r="FC225" s="76"/>
      <c r="FD225" s="76"/>
      <c r="FE225" s="76"/>
      <c r="FF225" s="76"/>
      <c r="FG225" s="76"/>
      <c r="FH225" s="76"/>
      <c r="FI225" s="76"/>
      <c r="FJ225" s="76"/>
      <c r="FK225" s="76"/>
      <c r="FL225" s="76"/>
      <c r="FM225" s="76"/>
      <c r="FN225" s="76"/>
      <c r="FO225" s="76"/>
      <c r="FP225" s="76"/>
      <c r="FQ225" s="76"/>
      <c r="FR225" s="76"/>
      <c r="FS225" s="76"/>
      <c r="FT225" s="76"/>
      <c r="FU225" s="76"/>
      <c r="FV225" s="76"/>
      <c r="FW225" s="76"/>
      <c r="FX225" s="76"/>
      <c r="FY225" s="76"/>
      <c r="FZ225" s="76"/>
      <c r="GA225" s="76"/>
      <c r="GB225" s="76"/>
      <c r="GC225" s="76"/>
      <c r="GD225" s="76"/>
      <c r="GE225" s="76"/>
      <c r="GF225" s="76"/>
      <c r="GG225" s="76"/>
      <c r="GH225" s="76"/>
      <c r="GI225" s="76"/>
      <c r="GJ225" s="76"/>
      <c r="GK225" s="76"/>
      <c r="GL225" s="76"/>
      <c r="GM225" s="76"/>
      <c r="GN225" s="76"/>
      <c r="GO225" s="76"/>
      <c r="GP225" s="76"/>
      <c r="GQ225" s="76"/>
      <c r="GR225" s="76"/>
      <c r="GS225" s="76"/>
      <c r="GT225" s="76"/>
      <c r="GU225" s="76"/>
      <c r="GV225" s="76"/>
      <c r="GW225" s="76"/>
      <c r="GX225" s="76"/>
      <c r="GY225" s="76"/>
      <c r="GZ225" s="76"/>
      <c r="HA225" s="76"/>
      <c r="HB225" s="76"/>
      <c r="HC225" s="76"/>
      <c r="HD225" s="76"/>
      <c r="HE225" s="76"/>
      <c r="HF225" s="76"/>
      <c r="HG225" s="76"/>
      <c r="HH225" s="76"/>
      <c r="HI225" s="76"/>
      <c r="HJ225" s="76"/>
      <c r="HK225" s="76"/>
      <c r="HL225" s="76"/>
      <c r="HM225" s="76"/>
      <c r="HN225" s="76"/>
      <c r="HO225" s="76"/>
      <c r="HP225" s="76"/>
      <c r="HQ225" s="76"/>
      <c r="HR225" s="76"/>
      <c r="HS225" s="76"/>
      <c r="HT225" s="76"/>
      <c r="HU225" s="76"/>
      <c r="HV225" s="76"/>
      <c r="HW225" s="76"/>
      <c r="HX225" s="76"/>
      <c r="HY225" s="76"/>
      <c r="HZ225" s="76"/>
      <c r="IA225" s="76"/>
      <c r="IB225" s="76"/>
      <c r="IC225" s="76"/>
      <c r="ID225" s="76"/>
      <c r="IE225" s="76"/>
      <c r="IF225" s="76"/>
      <c r="IG225" s="76"/>
      <c r="IH225" s="76"/>
      <c r="II225" s="76"/>
      <c r="IJ225" s="76"/>
      <c r="IK225" s="76"/>
      <c r="IL225" s="76"/>
      <c r="IM225" s="76"/>
      <c r="IN225" s="76"/>
      <c r="IO225" s="76"/>
      <c r="IP225" s="76"/>
      <c r="IQ225" s="76"/>
      <c r="IR225" s="76"/>
      <c r="IS225" s="76"/>
      <c r="IT225" s="76"/>
      <c r="IU225" s="76"/>
      <c r="IV225" s="76"/>
      <c r="IW225" s="76"/>
      <c r="IX225" s="76"/>
      <c r="IY225" s="76"/>
      <c r="IZ225" s="76"/>
      <c r="JA225" s="76"/>
      <c r="JB225" s="76"/>
      <c r="JC225" s="76"/>
      <c r="JD225" s="76"/>
      <c r="JE225" s="76"/>
      <c r="JF225" s="76"/>
      <c r="JG225" s="76"/>
      <c r="JH225" s="76"/>
      <c r="JI225" s="76"/>
      <c r="JJ225" s="76"/>
      <c r="JK225" s="76"/>
      <c r="JL225" s="76"/>
      <c r="JM225" s="76"/>
      <c r="JN225" s="76"/>
      <c r="JO225" s="76"/>
      <c r="JP225" s="76"/>
      <c r="JQ225" s="76"/>
      <c r="JR225" s="76"/>
      <c r="JS225" s="76"/>
      <c r="JT225" s="76"/>
      <c r="JU225" s="76"/>
      <c r="JV225" s="76"/>
      <c r="JW225" s="76"/>
      <c r="JX225" s="76"/>
      <c r="JY225" s="76"/>
      <c r="JZ225" s="76"/>
      <c r="KA225" s="76"/>
      <c r="KB225" s="76"/>
      <c r="KC225" s="76"/>
      <c r="KD225" s="76"/>
      <c r="KE225" s="76"/>
      <c r="KF225" s="76"/>
      <c r="KG225" s="76"/>
      <c r="KH225" s="76"/>
      <c r="KI225" s="76"/>
      <c r="KJ225" s="76"/>
      <c r="KK225" s="76"/>
      <c r="KL225" s="76"/>
      <c r="KM225" s="76"/>
      <c r="KN225" s="76"/>
      <c r="KO225" s="76"/>
      <c r="KP225" s="76"/>
      <c r="KQ225" s="76"/>
      <c r="KR225" s="76"/>
      <c r="KS225" s="76"/>
      <c r="KT225" s="76"/>
      <c r="KU225" s="76"/>
      <c r="KV225" s="76"/>
      <c r="KW225" s="76"/>
      <c r="KX225" s="76"/>
      <c r="KY225" s="76"/>
      <c r="KZ225" s="76"/>
      <c r="LA225" s="76"/>
      <c r="LB225" s="76"/>
      <c r="LC225" s="76"/>
      <c r="LD225" s="76"/>
      <c r="LE225" s="76"/>
      <c r="LF225" s="76"/>
      <c r="LG225" s="76"/>
      <c r="LH225" s="76"/>
      <c r="LI225" s="76"/>
      <c r="LJ225" s="76"/>
      <c r="LK225" s="76"/>
      <c r="LL225" s="76"/>
      <c r="LM225" s="76"/>
      <c r="LN225" s="76"/>
      <c r="LO225" s="76"/>
      <c r="LP225" s="76"/>
      <c r="LQ225" s="76"/>
      <c r="LR225" s="76"/>
      <c r="LS225" s="76"/>
      <c r="LT225" s="76"/>
      <c r="LU225" s="76"/>
      <c r="LV225" s="76"/>
      <c r="LW225" s="76"/>
      <c r="LX225" s="76"/>
      <c r="LY225" s="76"/>
      <c r="LZ225" s="76"/>
      <c r="MA225" s="76"/>
      <c r="MB225" s="76"/>
      <c r="MC225" s="76"/>
      <c r="MD225" s="76"/>
      <c r="ME225" s="76"/>
      <c r="MF225" s="76"/>
      <c r="MG225" s="76"/>
      <c r="MH225" s="76"/>
      <c r="MI225" s="76"/>
      <c r="MJ225" s="76"/>
      <c r="MK225" s="76"/>
      <c r="ML225" s="76"/>
      <c r="MM225" s="76"/>
      <c r="MN225" s="76"/>
      <c r="MO225" s="76"/>
      <c r="MP225" s="76"/>
      <c r="MQ225" s="76"/>
      <c r="MR225" s="76"/>
      <c r="MS225" s="76"/>
      <c r="MT225" s="76"/>
      <c r="MU225" s="76"/>
      <c r="MV225" s="76"/>
      <c r="MW225" s="76"/>
      <c r="MX225" s="76"/>
      <c r="MY225" s="76"/>
      <c r="MZ225" s="76"/>
      <c r="NA225" s="76"/>
      <c r="NB225" s="76"/>
      <c r="NC225" s="76"/>
      <c r="ND225" s="76"/>
      <c r="NE225" s="76"/>
      <c r="NF225" s="76"/>
      <c r="NG225" s="76"/>
      <c r="NH225" s="76"/>
      <c r="NI225" s="76"/>
      <c r="NJ225" s="76"/>
      <c r="NK225" s="76"/>
      <c r="NL225" s="76"/>
      <c r="NM225" s="76"/>
      <c r="NN225" s="76"/>
      <c r="NO225" s="76"/>
      <c r="NP225" s="76"/>
      <c r="NQ225" s="76"/>
      <c r="NR225" s="76"/>
      <c r="NS225" s="76"/>
      <c r="NT225" s="76"/>
      <c r="NU225" s="76"/>
      <c r="NV225" s="76"/>
      <c r="NW225" s="76"/>
      <c r="NX225" s="76"/>
      <c r="NY225" s="76"/>
      <c r="NZ225" s="76"/>
      <c r="OA225" s="76"/>
      <c r="OB225" s="76"/>
      <c r="OC225" s="76"/>
      <c r="OD225" s="76"/>
      <c r="OE225" s="76"/>
      <c r="OF225" s="76"/>
      <c r="OG225" s="76"/>
      <c r="OH225" s="76"/>
      <c r="OI225" s="76"/>
      <c r="OJ225" s="76"/>
      <c r="OK225" s="76"/>
      <c r="OL225" s="76"/>
      <c r="OM225" s="76"/>
      <c r="ON225" s="76"/>
      <c r="OO225" s="76"/>
      <c r="OP225" s="76"/>
      <c r="OQ225" s="76"/>
      <c r="OR225" s="76"/>
      <c r="OS225" s="76"/>
      <c r="OT225" s="76"/>
      <c r="OU225" s="76"/>
      <c r="OV225" s="76"/>
      <c r="OW225" s="76"/>
      <c r="OX225" s="76"/>
      <c r="OY225" s="76"/>
      <c r="OZ225" s="76"/>
      <c r="PA225" s="76"/>
      <c r="PB225" s="76"/>
      <c r="PC225" s="76"/>
      <c r="PD225" s="76"/>
      <c r="PE225" s="76"/>
      <c r="PF225" s="76"/>
      <c r="PG225" s="76"/>
      <c r="PH225" s="76"/>
      <c r="PI225" s="76"/>
      <c r="PJ225" s="76"/>
      <c r="PK225" s="76"/>
      <c r="PL225" s="76"/>
      <c r="PM225" s="76"/>
      <c r="PN225" s="76"/>
      <c r="PO225" s="76"/>
      <c r="PP225" s="76"/>
      <c r="PQ225" s="76"/>
      <c r="PR225" s="76"/>
      <c r="PS225" s="76"/>
      <c r="PT225" s="76"/>
      <c r="PU225" s="76"/>
      <c r="PV225" s="76"/>
      <c r="PW225" s="76"/>
      <c r="PX225" s="76"/>
      <c r="PY225" s="76"/>
      <c r="PZ225" s="76"/>
      <c r="QA225" s="76"/>
      <c r="QB225" s="76"/>
      <c r="QC225" s="76"/>
      <c r="QD225" s="76"/>
      <c r="QE225" s="76"/>
      <c r="QF225" s="76"/>
      <c r="QG225" s="76"/>
      <c r="QH225" s="76"/>
      <c r="QI225" s="76"/>
      <c r="QJ225" s="76"/>
      <c r="QK225" s="76"/>
      <c r="QL225" s="76"/>
      <c r="QM225" s="76"/>
      <c r="QN225" s="76"/>
      <c r="QO225" s="76"/>
      <c r="QP225" s="76"/>
      <c r="QQ225" s="76"/>
      <c r="QR225" s="76"/>
      <c r="QS225" s="76"/>
      <c r="QT225" s="76"/>
      <c r="QU225" s="76"/>
      <c r="QV225" s="76"/>
      <c r="QW225" s="76"/>
      <c r="QX225" s="76"/>
      <c r="QY225" s="76"/>
      <c r="QZ225" s="76"/>
      <c r="RA225" s="76"/>
      <c r="RB225" s="76"/>
      <c r="RC225" s="76"/>
      <c r="RD225" s="76"/>
      <c r="RE225" s="76"/>
      <c r="RF225" s="76"/>
      <c r="RG225" s="76"/>
      <c r="RH225" s="76"/>
      <c r="RI225" s="76"/>
      <c r="RJ225" s="76"/>
      <c r="RK225" s="76"/>
      <c r="RL225" s="76"/>
      <c r="RM225" s="76"/>
      <c r="RN225" s="76"/>
      <c r="RO225" s="76"/>
      <c r="RP225" s="76"/>
      <c r="RQ225" s="76"/>
      <c r="RR225" s="76"/>
      <c r="RS225" s="76"/>
      <c r="RT225" s="76"/>
      <c r="RU225" s="76"/>
      <c r="RV225" s="76"/>
      <c r="RW225" s="76"/>
      <c r="RX225" s="76"/>
      <c r="RY225" s="76"/>
      <c r="RZ225" s="76"/>
      <c r="SA225" s="76"/>
      <c r="SB225" s="76"/>
      <c r="SC225" s="76"/>
      <c r="SD225" s="76"/>
      <c r="SE225" s="76"/>
      <c r="SF225" s="76"/>
      <c r="SG225" s="76"/>
      <c r="SH225" s="76"/>
      <c r="SI225" s="76"/>
      <c r="SJ225" s="76"/>
      <c r="SK225" s="76"/>
      <c r="SL225" s="76"/>
      <c r="SM225" s="76"/>
      <c r="SN225" s="76"/>
      <c r="SO225" s="76"/>
      <c r="SP225" s="76"/>
      <c r="SQ225" s="76"/>
      <c r="SR225" s="76"/>
      <c r="SS225" s="76"/>
      <c r="ST225" s="76"/>
      <c r="SU225" s="76"/>
      <c r="SV225" s="76"/>
      <c r="SW225" s="76"/>
      <c r="SX225" s="76"/>
      <c r="SY225" s="76"/>
      <c r="SZ225" s="76"/>
      <c r="TA225" s="76"/>
      <c r="TB225" s="76"/>
      <c r="TC225" s="76"/>
      <c r="TD225" s="76"/>
      <c r="TE225" s="76"/>
      <c r="TF225" s="76"/>
      <c r="TG225" s="76"/>
      <c r="TH225" s="76"/>
      <c r="TI225" s="76"/>
      <c r="TJ225" s="76"/>
      <c r="TK225" s="76"/>
      <c r="TL225" s="76"/>
      <c r="TM225" s="76"/>
      <c r="TN225" s="76"/>
      <c r="TO225" s="76"/>
      <c r="TP225" s="76"/>
      <c r="TQ225" s="76"/>
      <c r="TR225" s="76"/>
      <c r="TS225" s="76"/>
      <c r="TT225" s="76"/>
      <c r="TU225" s="76"/>
      <c r="TV225" s="76"/>
      <c r="TW225" s="76"/>
      <c r="TX225" s="76"/>
      <c r="TY225" s="76"/>
      <c r="TZ225" s="76"/>
      <c r="UA225" s="76"/>
      <c r="UB225" s="76"/>
      <c r="UC225" s="76"/>
      <c r="UD225" s="76"/>
      <c r="UE225" s="76"/>
      <c r="UF225" s="76"/>
      <c r="UG225" s="76"/>
      <c r="UH225" s="76"/>
      <c r="UI225" s="76"/>
      <c r="UJ225" s="76"/>
      <c r="UK225" s="76"/>
      <c r="UL225" s="76"/>
      <c r="UM225" s="76"/>
      <c r="UN225" s="76"/>
      <c r="UO225" s="76"/>
      <c r="UP225" s="76"/>
      <c r="UQ225" s="76"/>
      <c r="UR225" s="76"/>
      <c r="US225" s="76"/>
      <c r="UT225" s="76"/>
      <c r="UU225" s="76"/>
      <c r="UV225" s="76"/>
      <c r="UW225" s="76"/>
      <c r="UX225" s="76"/>
      <c r="UY225" s="76"/>
      <c r="UZ225" s="76"/>
      <c r="VA225" s="76"/>
      <c r="VB225" s="76"/>
      <c r="VC225" s="76"/>
      <c r="VD225" s="76"/>
      <c r="VE225" s="76"/>
      <c r="VF225" s="76"/>
      <c r="VG225" s="76"/>
      <c r="VH225" s="76"/>
      <c r="VI225" s="76"/>
      <c r="VJ225" s="76"/>
      <c r="VK225" s="76"/>
      <c r="VL225" s="76"/>
      <c r="VM225" s="76"/>
      <c r="VN225" s="76"/>
      <c r="VO225" s="76"/>
      <c r="VP225" s="76"/>
      <c r="VQ225" s="76"/>
      <c r="VR225" s="76"/>
      <c r="VS225" s="76"/>
      <c r="VT225" s="76"/>
      <c r="VU225" s="76"/>
      <c r="VV225" s="76"/>
      <c r="VW225" s="76"/>
      <c r="VX225" s="76"/>
      <c r="VY225" s="76"/>
      <c r="VZ225" s="76"/>
      <c r="WA225" s="76"/>
      <c r="WB225" s="76"/>
      <c r="WC225" s="76"/>
      <c r="WD225" s="76"/>
      <c r="WE225" s="76"/>
      <c r="WF225" s="76"/>
      <c r="WG225" s="76"/>
      <c r="WH225" s="76"/>
      <c r="WI225" s="76"/>
      <c r="WJ225" s="76"/>
      <c r="WK225" s="76"/>
      <c r="WL225" s="76"/>
      <c r="WM225" s="76"/>
      <c r="WN225" s="76"/>
      <c r="WO225" s="76"/>
      <c r="WP225" s="76"/>
      <c r="WQ225" s="76"/>
      <c r="WR225" s="76"/>
      <c r="WS225" s="76"/>
      <c r="WT225" s="76"/>
      <c r="WU225" s="76"/>
      <c r="WV225" s="76"/>
      <c r="WW225" s="76"/>
      <c r="WX225" s="76"/>
      <c r="WY225" s="76"/>
      <c r="WZ225" s="76"/>
      <c r="XA225" s="76"/>
      <c r="XB225" s="76"/>
      <c r="XC225" s="76"/>
      <c r="XD225" s="76"/>
      <c r="XE225" s="76"/>
      <c r="XF225" s="76"/>
      <c r="XG225" s="76"/>
      <c r="XH225" s="76"/>
      <c r="XI225" s="76"/>
      <c r="XJ225" s="76"/>
      <c r="XK225" s="76"/>
      <c r="XL225" s="76"/>
      <c r="XM225" s="76"/>
      <c r="XN225" s="76"/>
      <c r="XO225" s="76"/>
      <c r="XP225" s="76"/>
      <c r="XQ225" s="76"/>
      <c r="XR225" s="76"/>
      <c r="XS225" s="76"/>
      <c r="XT225" s="76"/>
      <c r="XU225" s="76"/>
      <c r="XV225" s="76"/>
      <c r="XW225" s="76"/>
      <c r="XX225" s="76"/>
      <c r="XY225" s="76"/>
      <c r="XZ225" s="76"/>
      <c r="YA225" s="76"/>
      <c r="YB225" s="76"/>
      <c r="YC225" s="76"/>
      <c r="YD225" s="76"/>
      <c r="YE225" s="76"/>
      <c r="YF225" s="76"/>
      <c r="YG225" s="76"/>
      <c r="YH225" s="76"/>
      <c r="YI225" s="76"/>
      <c r="YJ225" s="76"/>
      <c r="YK225" s="76"/>
      <c r="YL225" s="76"/>
      <c r="YM225" s="76"/>
      <c r="YN225" s="76"/>
      <c r="YO225" s="76"/>
      <c r="YP225" s="76"/>
      <c r="YQ225" s="76"/>
      <c r="YR225" s="76"/>
      <c r="YS225" s="76"/>
      <c r="YT225" s="76"/>
      <c r="YU225" s="76"/>
      <c r="YV225" s="76"/>
      <c r="YW225" s="76"/>
      <c r="YX225" s="76"/>
      <c r="YY225" s="76"/>
      <c r="YZ225" s="76"/>
      <c r="ZA225" s="76"/>
      <c r="ZB225" s="76"/>
      <c r="ZC225" s="76"/>
      <c r="ZD225" s="76"/>
      <c r="ZE225" s="76"/>
      <c r="ZF225" s="76"/>
      <c r="ZG225" s="76"/>
      <c r="ZH225" s="76"/>
      <c r="ZI225" s="76"/>
      <c r="ZJ225" s="76"/>
      <c r="ZK225" s="76"/>
      <c r="ZL225" s="76"/>
      <c r="ZM225" s="76"/>
      <c r="ZN225" s="76"/>
      <c r="ZO225" s="76"/>
      <c r="ZP225" s="76"/>
      <c r="ZQ225" s="76"/>
      <c r="ZR225" s="76"/>
      <c r="ZS225" s="76"/>
      <c r="ZT225" s="76"/>
      <c r="ZU225" s="76"/>
      <c r="ZV225" s="76"/>
      <c r="ZW225" s="76"/>
      <c r="ZX225" s="76"/>
      <c r="ZY225" s="76"/>
      <c r="ZZ225" s="76"/>
      <c r="AAA225" s="76"/>
      <c r="AAB225" s="76"/>
      <c r="AAC225" s="76"/>
      <c r="AAD225" s="76"/>
      <c r="AAE225" s="76"/>
      <c r="AAF225" s="76"/>
      <c r="AAG225" s="76"/>
      <c r="AAH225" s="76"/>
      <c r="AAI225" s="76"/>
      <c r="AAJ225" s="76"/>
      <c r="AAK225" s="76"/>
      <c r="AAL225" s="76"/>
      <c r="AAM225" s="76"/>
      <c r="AAN225" s="76"/>
      <c r="AAO225" s="76"/>
      <c r="AAP225" s="76"/>
      <c r="AAQ225" s="76"/>
      <c r="AAR225" s="76"/>
      <c r="AAS225" s="76"/>
      <c r="AAT225" s="76"/>
      <c r="AAU225" s="76"/>
      <c r="AAV225" s="76"/>
      <c r="AAW225" s="76"/>
      <c r="AAX225" s="76"/>
      <c r="AAY225" s="76"/>
      <c r="AAZ225" s="76"/>
      <c r="ABA225" s="76"/>
      <c r="ABB225" s="76"/>
      <c r="ABC225" s="76"/>
      <c r="ABD225" s="76"/>
      <c r="ABE225" s="76"/>
      <c r="ABF225" s="76"/>
      <c r="ABG225" s="76"/>
      <c r="ABH225" s="76"/>
      <c r="ABI225" s="76"/>
      <c r="ABJ225" s="76"/>
      <c r="ABK225" s="76"/>
      <c r="ABL225" s="76"/>
      <c r="ABM225" s="76"/>
      <c r="ABN225" s="76"/>
      <c r="ABO225" s="76"/>
      <c r="ABP225" s="76"/>
      <c r="ABQ225" s="76"/>
      <c r="ABR225" s="76"/>
      <c r="ABS225" s="76"/>
      <c r="ABT225" s="76"/>
      <c r="ABU225" s="76"/>
      <c r="ABV225" s="76"/>
      <c r="ABW225" s="76"/>
      <c r="ABX225" s="76"/>
      <c r="ABY225" s="76"/>
      <c r="ABZ225" s="76"/>
      <c r="ACA225" s="76"/>
      <c r="ACB225" s="76"/>
      <c r="ACC225" s="76"/>
      <c r="ACD225" s="76"/>
      <c r="ACE225" s="76"/>
      <c r="ACF225" s="76"/>
      <c r="ACG225" s="76"/>
      <c r="ACH225" s="76"/>
      <c r="ACI225" s="76"/>
      <c r="ACJ225" s="76"/>
      <c r="ACK225" s="76"/>
      <c r="ACL225" s="76"/>
      <c r="ACM225" s="76"/>
      <c r="ACN225" s="76"/>
      <c r="ACO225" s="76"/>
      <c r="ACP225" s="76"/>
      <c r="ACQ225" s="76"/>
      <c r="ACR225" s="76"/>
      <c r="ACS225" s="76"/>
      <c r="ACT225" s="76"/>
      <c r="ACU225" s="76"/>
      <c r="ACV225" s="76"/>
      <c r="ACW225" s="76"/>
      <c r="ACX225" s="76"/>
      <c r="ACY225" s="76"/>
      <c r="ACZ225" s="76"/>
      <c r="ADA225" s="76"/>
      <c r="ADB225" s="76"/>
      <c r="ADC225" s="76"/>
      <c r="ADD225" s="76"/>
      <c r="ADE225" s="76"/>
      <c r="ADF225" s="76"/>
      <c r="ADG225" s="76"/>
      <c r="ADH225" s="76"/>
      <c r="ADI225" s="76"/>
      <c r="ADJ225" s="76"/>
      <c r="ADK225" s="76"/>
      <c r="ADL225" s="76"/>
      <c r="ADM225" s="76"/>
      <c r="ADN225" s="76"/>
      <c r="ADO225" s="76"/>
      <c r="ADP225" s="76"/>
      <c r="ADQ225" s="76"/>
      <c r="ADR225" s="76"/>
      <c r="ADS225" s="76"/>
      <c r="ADT225" s="76"/>
      <c r="ADU225" s="76"/>
      <c r="ADV225" s="76"/>
      <c r="ADW225" s="76"/>
      <c r="ADX225" s="76"/>
      <c r="ADY225" s="76"/>
      <c r="ADZ225" s="76"/>
      <c r="AEA225" s="76"/>
      <c r="AEB225" s="76"/>
      <c r="AEC225" s="76"/>
      <c r="AED225" s="76"/>
      <c r="AEE225" s="76"/>
      <c r="AEF225" s="76"/>
      <c r="AEG225" s="76"/>
      <c r="AEH225" s="76"/>
      <c r="AEI225" s="76"/>
      <c r="AEJ225" s="76"/>
      <c r="AEK225" s="76"/>
      <c r="AEL225" s="76"/>
      <c r="AEM225" s="76"/>
      <c r="AEN225" s="76"/>
      <c r="AEO225" s="76"/>
      <c r="AEP225" s="76"/>
      <c r="AEQ225" s="76"/>
      <c r="AER225" s="76"/>
      <c r="AES225" s="76"/>
      <c r="AET225" s="76"/>
      <c r="AEU225" s="76"/>
      <c r="AEV225" s="76"/>
      <c r="AEW225" s="76"/>
      <c r="AEX225" s="76"/>
      <c r="AEY225" s="76"/>
      <c r="AEZ225" s="76"/>
      <c r="AFA225" s="76"/>
      <c r="AFB225" s="76"/>
      <c r="AFC225" s="76"/>
      <c r="AFD225" s="76"/>
      <c r="AFE225" s="76"/>
      <c r="AFF225" s="76"/>
      <c r="AFG225" s="76"/>
      <c r="AFH225" s="76"/>
      <c r="AFI225" s="76"/>
      <c r="AFJ225" s="76"/>
      <c r="AFK225" s="76"/>
      <c r="AFL225" s="76"/>
      <c r="AFM225" s="76"/>
      <c r="AFN225" s="76"/>
      <c r="AFO225" s="76"/>
      <c r="AFP225" s="76"/>
      <c r="AFQ225" s="76"/>
      <c r="AFR225" s="76"/>
      <c r="AFS225" s="76"/>
      <c r="AFT225" s="76"/>
      <c r="AFU225" s="76"/>
      <c r="AFV225" s="76"/>
      <c r="AFW225" s="76"/>
      <c r="AFX225" s="76"/>
      <c r="AFY225" s="76"/>
      <c r="AFZ225" s="76"/>
      <c r="AGA225" s="76"/>
      <c r="AGB225" s="76"/>
      <c r="AGC225" s="76"/>
      <c r="AGD225" s="76"/>
      <c r="AGE225" s="76"/>
      <c r="AGF225" s="76"/>
      <c r="AGG225" s="76"/>
      <c r="AGH225" s="76"/>
      <c r="AGI225" s="76"/>
      <c r="AGJ225" s="76"/>
      <c r="AGK225" s="76"/>
      <c r="AGL225" s="76"/>
      <c r="AGM225" s="76"/>
      <c r="AGN225" s="76"/>
      <c r="AGO225" s="76"/>
      <c r="AGP225" s="76"/>
      <c r="AGQ225" s="76"/>
      <c r="AGR225" s="76"/>
      <c r="AGS225" s="76"/>
      <c r="AGT225" s="76"/>
      <c r="AGU225" s="76"/>
      <c r="AGV225" s="76"/>
      <c r="AGW225" s="76"/>
      <c r="AGX225" s="76"/>
      <c r="AGY225" s="76"/>
      <c r="AGZ225" s="76"/>
      <c r="AHA225" s="76"/>
      <c r="AHB225" s="76"/>
      <c r="AHC225" s="76"/>
      <c r="AHD225" s="76"/>
      <c r="AHE225" s="76"/>
      <c r="AHF225" s="76"/>
      <c r="AHG225" s="76"/>
      <c r="AHH225" s="76"/>
      <c r="AHI225" s="76"/>
      <c r="AHJ225" s="76"/>
      <c r="AHK225" s="76"/>
      <c r="AHL225" s="76"/>
      <c r="AHM225" s="76"/>
      <c r="AHN225" s="76"/>
      <c r="AHO225" s="76"/>
      <c r="AHP225" s="76"/>
      <c r="AHQ225" s="76"/>
      <c r="AHR225" s="76"/>
      <c r="AHS225" s="76"/>
      <c r="AHT225" s="76"/>
      <c r="AHU225" s="76"/>
      <c r="AHV225" s="76"/>
      <c r="AHW225" s="76"/>
      <c r="AHX225" s="76"/>
      <c r="AHY225" s="76"/>
      <c r="AHZ225" s="76"/>
      <c r="AIA225" s="76"/>
      <c r="AIB225" s="76"/>
      <c r="AIC225" s="76"/>
      <c r="AID225" s="76"/>
      <c r="AIE225" s="76"/>
      <c r="AIF225" s="76"/>
      <c r="AIG225" s="76"/>
      <c r="AIH225" s="76"/>
      <c r="AII225" s="76"/>
      <c r="AIJ225" s="76"/>
      <c r="AIK225" s="76"/>
      <c r="AIL225" s="76"/>
      <c r="AIM225" s="76"/>
      <c r="AIN225" s="76"/>
      <c r="AIO225" s="76"/>
      <c r="AIP225" s="76"/>
      <c r="AIQ225" s="76"/>
      <c r="AIR225" s="76"/>
      <c r="AIS225" s="76"/>
      <c r="AIT225" s="76"/>
      <c r="AIU225" s="76"/>
      <c r="AIV225" s="76"/>
      <c r="AIW225" s="76"/>
      <c r="AIX225" s="76"/>
      <c r="AIY225" s="76"/>
      <c r="AIZ225" s="76"/>
      <c r="AJA225" s="76"/>
      <c r="AJB225" s="76"/>
      <c r="AJC225" s="76"/>
      <c r="AJD225" s="76"/>
      <c r="AJE225" s="76"/>
      <c r="AJF225" s="76"/>
      <c r="AJG225" s="76"/>
      <c r="AJH225" s="76"/>
      <c r="AJI225" s="76"/>
      <c r="AJJ225" s="76"/>
      <c r="AJK225" s="76"/>
      <c r="AJL225" s="76"/>
      <c r="AJM225" s="76"/>
      <c r="AJN225" s="76"/>
      <c r="AJO225" s="76"/>
      <c r="AJP225" s="76"/>
      <c r="AJQ225" s="76"/>
      <c r="AJR225" s="76"/>
      <c r="AJS225" s="76"/>
      <c r="AJT225" s="76"/>
      <c r="AJU225" s="76"/>
      <c r="AJV225" s="76"/>
      <c r="AJW225" s="76"/>
      <c r="AJX225" s="76"/>
      <c r="AJY225" s="76"/>
      <c r="AJZ225" s="76"/>
      <c r="AKA225" s="76"/>
      <c r="AKB225" s="76"/>
      <c r="AKC225" s="76"/>
      <c r="AKD225" s="76"/>
      <c r="AKE225" s="76"/>
      <c r="AKF225" s="76"/>
      <c r="AKG225" s="76"/>
      <c r="AKH225" s="76"/>
      <c r="AKI225" s="76"/>
      <c r="AKJ225" s="76"/>
      <c r="AKK225" s="76"/>
      <c r="AKL225" s="76"/>
      <c r="AKM225" s="76"/>
      <c r="AKN225" s="76"/>
      <c r="AKO225" s="76"/>
      <c r="AKP225" s="76"/>
      <c r="AKQ225" s="76"/>
      <c r="AKR225" s="76"/>
      <c r="AKS225" s="76"/>
      <c r="AKT225" s="76"/>
      <c r="AKU225" s="76"/>
      <c r="AKV225" s="76"/>
      <c r="AKW225" s="76"/>
      <c r="AKX225" s="76"/>
      <c r="AKY225" s="76"/>
      <c r="AKZ225" s="76"/>
      <c r="ALA225" s="76"/>
      <c r="ALB225" s="76"/>
      <c r="ALC225" s="76"/>
      <c r="ALD225" s="76"/>
      <c r="ALE225" s="76"/>
      <c r="ALF225" s="76"/>
      <c r="ALG225" s="76"/>
      <c r="ALH225" s="76"/>
      <c r="ALI225" s="76"/>
      <c r="ALJ225" s="76"/>
      <c r="ALK225" s="76"/>
      <c r="ALL225" s="76"/>
      <c r="ALM225" s="76"/>
      <c r="ALN225" s="76"/>
      <c r="ALO225" s="76"/>
      <c r="ALP225" s="76"/>
      <c r="ALQ225" s="76"/>
      <c r="ALR225" s="76"/>
      <c r="ALS225" s="76"/>
      <c r="ALT225" s="76"/>
      <c r="ALU225" s="76"/>
      <c r="ALV225" s="76"/>
      <c r="ALW225" s="76"/>
      <c r="ALX225" s="76"/>
      <c r="ALY225" s="76"/>
      <c r="ALZ225" s="76"/>
      <c r="AMA225" s="76"/>
      <c r="AMB225" s="76"/>
      <c r="AMC225" s="76"/>
      <c r="AMD225" s="76"/>
      <c r="AME225" s="76"/>
    </row>
    <row r="226" spans="1:1019" s="77" customFormat="1">
      <c r="A226" s="49" t="s">
        <v>195</v>
      </c>
      <c r="B226" s="49"/>
      <c r="C226" s="49"/>
      <c r="D226" s="50" t="s">
        <v>98</v>
      </c>
      <c r="E226" s="49"/>
      <c r="F226" s="62"/>
      <c r="G226" s="51"/>
      <c r="H226" s="51"/>
      <c r="I226" s="51"/>
      <c r="J226" s="51">
        <f>J227</f>
        <v>1930.21</v>
      </c>
      <c r="K226" s="76"/>
      <c r="L226" s="76"/>
      <c r="M226" s="76"/>
      <c r="N226" s="76"/>
      <c r="O226" s="76"/>
      <c r="P226" s="76"/>
      <c r="Q226" s="76"/>
      <c r="R226" s="76"/>
      <c r="S226" s="76"/>
      <c r="T226" s="76"/>
      <c r="U226" s="76"/>
      <c r="V226" s="76"/>
      <c r="W226" s="76"/>
      <c r="X226" s="76"/>
      <c r="Y226" s="76"/>
      <c r="Z226" s="76"/>
      <c r="AA226" s="76"/>
      <c r="AB226" s="76"/>
      <c r="AC226" s="76"/>
      <c r="AD226" s="76"/>
      <c r="AE226" s="76"/>
      <c r="AF226" s="76"/>
      <c r="AG226" s="76"/>
      <c r="AH226" s="76"/>
      <c r="AI226" s="76"/>
      <c r="AJ226" s="76"/>
      <c r="AK226" s="76"/>
      <c r="AL226" s="76"/>
      <c r="AM226" s="76"/>
      <c r="AN226" s="76"/>
      <c r="AO226" s="76"/>
      <c r="AP226" s="76"/>
      <c r="AQ226" s="76"/>
      <c r="AR226" s="76"/>
      <c r="AS226" s="76"/>
      <c r="AT226" s="76"/>
      <c r="AU226" s="76"/>
      <c r="AV226" s="76"/>
      <c r="AW226" s="76"/>
      <c r="AX226" s="76"/>
      <c r="AY226" s="76"/>
      <c r="AZ226" s="76"/>
      <c r="BA226" s="76"/>
      <c r="BB226" s="76"/>
      <c r="BC226" s="76"/>
      <c r="BD226" s="76"/>
      <c r="BE226" s="76"/>
      <c r="BF226" s="76"/>
      <c r="BG226" s="76"/>
      <c r="BH226" s="76"/>
      <c r="BI226" s="76"/>
      <c r="BJ226" s="76"/>
      <c r="BK226" s="76"/>
      <c r="BL226" s="76"/>
      <c r="BM226" s="76"/>
      <c r="BN226" s="76"/>
      <c r="BO226" s="76"/>
      <c r="BP226" s="76"/>
      <c r="BQ226" s="76"/>
      <c r="BR226" s="76"/>
      <c r="BS226" s="76"/>
      <c r="BT226" s="76"/>
      <c r="BU226" s="76"/>
      <c r="BV226" s="76"/>
      <c r="BW226" s="76"/>
      <c r="BX226" s="76"/>
      <c r="BY226" s="76"/>
      <c r="BZ226" s="76"/>
      <c r="CA226" s="76"/>
      <c r="CB226" s="76"/>
      <c r="CC226" s="76"/>
      <c r="CD226" s="76"/>
      <c r="CE226" s="76"/>
      <c r="CF226" s="76"/>
      <c r="CG226" s="76"/>
      <c r="CH226" s="76"/>
      <c r="CI226" s="76"/>
      <c r="CJ226" s="76"/>
      <c r="CK226" s="76"/>
      <c r="CL226" s="76"/>
      <c r="CM226" s="76"/>
      <c r="CN226" s="76"/>
      <c r="CO226" s="76"/>
      <c r="CP226" s="76"/>
      <c r="CQ226" s="76"/>
      <c r="CR226" s="76"/>
      <c r="CS226" s="76"/>
      <c r="CT226" s="76"/>
      <c r="CU226" s="76"/>
      <c r="CV226" s="76"/>
      <c r="CW226" s="76"/>
      <c r="CX226" s="76"/>
      <c r="CY226" s="76"/>
      <c r="CZ226" s="76"/>
      <c r="DA226" s="76"/>
      <c r="DB226" s="76"/>
      <c r="DC226" s="76"/>
      <c r="DD226" s="76"/>
      <c r="DE226" s="76"/>
      <c r="DF226" s="76"/>
      <c r="DG226" s="76"/>
      <c r="DH226" s="76"/>
      <c r="DI226" s="76"/>
      <c r="DJ226" s="76"/>
      <c r="DK226" s="76"/>
      <c r="DL226" s="76"/>
      <c r="DM226" s="76"/>
      <c r="DN226" s="76"/>
      <c r="DO226" s="76"/>
      <c r="DP226" s="76"/>
      <c r="DQ226" s="76"/>
      <c r="DR226" s="76"/>
      <c r="DS226" s="76"/>
      <c r="DT226" s="76"/>
      <c r="DU226" s="76"/>
      <c r="DV226" s="76"/>
      <c r="DW226" s="76"/>
      <c r="DX226" s="76"/>
      <c r="DY226" s="76"/>
      <c r="DZ226" s="76"/>
      <c r="EA226" s="76"/>
      <c r="EB226" s="76"/>
      <c r="EC226" s="76"/>
      <c r="ED226" s="76"/>
      <c r="EE226" s="76"/>
      <c r="EF226" s="76"/>
      <c r="EG226" s="76"/>
      <c r="EH226" s="76"/>
      <c r="EI226" s="76"/>
      <c r="EJ226" s="76"/>
      <c r="EK226" s="76"/>
      <c r="EL226" s="76"/>
      <c r="EM226" s="76"/>
      <c r="EN226" s="76"/>
      <c r="EO226" s="76"/>
      <c r="EP226" s="76"/>
      <c r="EQ226" s="76"/>
      <c r="ER226" s="76"/>
      <c r="ES226" s="76"/>
      <c r="ET226" s="76"/>
      <c r="EU226" s="76"/>
      <c r="EV226" s="76"/>
      <c r="EW226" s="76"/>
      <c r="EX226" s="76"/>
      <c r="EY226" s="76"/>
      <c r="EZ226" s="76"/>
      <c r="FA226" s="76"/>
      <c r="FB226" s="76"/>
      <c r="FC226" s="76"/>
      <c r="FD226" s="76"/>
      <c r="FE226" s="76"/>
      <c r="FF226" s="76"/>
      <c r="FG226" s="76"/>
      <c r="FH226" s="76"/>
      <c r="FI226" s="76"/>
      <c r="FJ226" s="76"/>
      <c r="FK226" s="76"/>
      <c r="FL226" s="76"/>
      <c r="FM226" s="76"/>
      <c r="FN226" s="76"/>
      <c r="FO226" s="76"/>
      <c r="FP226" s="76"/>
      <c r="FQ226" s="76"/>
      <c r="FR226" s="76"/>
      <c r="FS226" s="76"/>
      <c r="FT226" s="76"/>
      <c r="FU226" s="76"/>
      <c r="FV226" s="76"/>
      <c r="FW226" s="76"/>
      <c r="FX226" s="76"/>
      <c r="FY226" s="76"/>
      <c r="FZ226" s="76"/>
      <c r="GA226" s="76"/>
      <c r="GB226" s="76"/>
      <c r="GC226" s="76"/>
      <c r="GD226" s="76"/>
      <c r="GE226" s="76"/>
      <c r="GF226" s="76"/>
      <c r="GG226" s="76"/>
      <c r="GH226" s="76"/>
      <c r="GI226" s="76"/>
      <c r="GJ226" s="76"/>
      <c r="GK226" s="76"/>
      <c r="GL226" s="76"/>
      <c r="GM226" s="76"/>
      <c r="GN226" s="76"/>
      <c r="GO226" s="76"/>
      <c r="GP226" s="76"/>
      <c r="GQ226" s="76"/>
      <c r="GR226" s="76"/>
      <c r="GS226" s="76"/>
      <c r="GT226" s="76"/>
      <c r="GU226" s="76"/>
      <c r="GV226" s="76"/>
      <c r="GW226" s="76"/>
      <c r="GX226" s="76"/>
      <c r="GY226" s="76"/>
      <c r="GZ226" s="76"/>
      <c r="HA226" s="76"/>
      <c r="HB226" s="76"/>
      <c r="HC226" s="76"/>
      <c r="HD226" s="76"/>
      <c r="HE226" s="76"/>
      <c r="HF226" s="76"/>
      <c r="HG226" s="76"/>
      <c r="HH226" s="76"/>
      <c r="HI226" s="76"/>
      <c r="HJ226" s="76"/>
      <c r="HK226" s="76"/>
      <c r="HL226" s="76"/>
      <c r="HM226" s="76"/>
      <c r="HN226" s="76"/>
      <c r="HO226" s="76"/>
      <c r="HP226" s="76"/>
      <c r="HQ226" s="76"/>
      <c r="HR226" s="76"/>
      <c r="HS226" s="76"/>
      <c r="HT226" s="76"/>
      <c r="HU226" s="76"/>
      <c r="HV226" s="76"/>
      <c r="HW226" s="76"/>
      <c r="HX226" s="76"/>
      <c r="HY226" s="76"/>
      <c r="HZ226" s="76"/>
      <c r="IA226" s="76"/>
      <c r="IB226" s="76"/>
      <c r="IC226" s="76"/>
      <c r="ID226" s="76"/>
      <c r="IE226" s="76"/>
      <c r="IF226" s="76"/>
      <c r="IG226" s="76"/>
      <c r="IH226" s="76"/>
      <c r="II226" s="76"/>
      <c r="IJ226" s="76"/>
      <c r="IK226" s="76"/>
      <c r="IL226" s="76"/>
      <c r="IM226" s="76"/>
      <c r="IN226" s="76"/>
      <c r="IO226" s="76"/>
      <c r="IP226" s="76"/>
      <c r="IQ226" s="76"/>
      <c r="IR226" s="76"/>
      <c r="IS226" s="76"/>
      <c r="IT226" s="76"/>
      <c r="IU226" s="76"/>
      <c r="IV226" s="76"/>
      <c r="IW226" s="76"/>
      <c r="IX226" s="76"/>
      <c r="IY226" s="76"/>
      <c r="IZ226" s="76"/>
      <c r="JA226" s="76"/>
      <c r="JB226" s="76"/>
      <c r="JC226" s="76"/>
      <c r="JD226" s="76"/>
      <c r="JE226" s="76"/>
      <c r="JF226" s="76"/>
      <c r="JG226" s="76"/>
      <c r="JH226" s="76"/>
      <c r="JI226" s="76"/>
      <c r="JJ226" s="76"/>
      <c r="JK226" s="76"/>
      <c r="JL226" s="76"/>
      <c r="JM226" s="76"/>
      <c r="JN226" s="76"/>
      <c r="JO226" s="76"/>
      <c r="JP226" s="76"/>
      <c r="JQ226" s="76"/>
      <c r="JR226" s="76"/>
      <c r="JS226" s="76"/>
      <c r="JT226" s="76"/>
      <c r="JU226" s="76"/>
      <c r="JV226" s="76"/>
      <c r="JW226" s="76"/>
      <c r="JX226" s="76"/>
      <c r="JY226" s="76"/>
      <c r="JZ226" s="76"/>
      <c r="KA226" s="76"/>
      <c r="KB226" s="76"/>
      <c r="KC226" s="76"/>
      <c r="KD226" s="76"/>
      <c r="KE226" s="76"/>
      <c r="KF226" s="76"/>
      <c r="KG226" s="76"/>
      <c r="KH226" s="76"/>
      <c r="KI226" s="76"/>
      <c r="KJ226" s="76"/>
      <c r="KK226" s="76"/>
      <c r="KL226" s="76"/>
      <c r="KM226" s="76"/>
      <c r="KN226" s="76"/>
      <c r="KO226" s="76"/>
      <c r="KP226" s="76"/>
      <c r="KQ226" s="76"/>
      <c r="KR226" s="76"/>
      <c r="KS226" s="76"/>
      <c r="KT226" s="76"/>
      <c r="KU226" s="76"/>
      <c r="KV226" s="76"/>
      <c r="KW226" s="76"/>
      <c r="KX226" s="76"/>
      <c r="KY226" s="76"/>
      <c r="KZ226" s="76"/>
      <c r="LA226" s="76"/>
      <c r="LB226" s="76"/>
      <c r="LC226" s="76"/>
      <c r="LD226" s="76"/>
      <c r="LE226" s="76"/>
      <c r="LF226" s="76"/>
      <c r="LG226" s="76"/>
      <c r="LH226" s="76"/>
      <c r="LI226" s="76"/>
      <c r="LJ226" s="76"/>
      <c r="LK226" s="76"/>
      <c r="LL226" s="76"/>
      <c r="LM226" s="76"/>
      <c r="LN226" s="76"/>
      <c r="LO226" s="76"/>
      <c r="LP226" s="76"/>
      <c r="LQ226" s="76"/>
      <c r="LR226" s="76"/>
      <c r="LS226" s="76"/>
      <c r="LT226" s="76"/>
      <c r="LU226" s="76"/>
      <c r="LV226" s="76"/>
      <c r="LW226" s="76"/>
      <c r="LX226" s="76"/>
      <c r="LY226" s="76"/>
      <c r="LZ226" s="76"/>
      <c r="MA226" s="76"/>
      <c r="MB226" s="76"/>
      <c r="MC226" s="76"/>
      <c r="MD226" s="76"/>
      <c r="ME226" s="76"/>
      <c r="MF226" s="76"/>
      <c r="MG226" s="76"/>
      <c r="MH226" s="76"/>
      <c r="MI226" s="76"/>
      <c r="MJ226" s="76"/>
      <c r="MK226" s="76"/>
      <c r="ML226" s="76"/>
      <c r="MM226" s="76"/>
      <c r="MN226" s="76"/>
      <c r="MO226" s="76"/>
      <c r="MP226" s="76"/>
      <c r="MQ226" s="76"/>
      <c r="MR226" s="76"/>
      <c r="MS226" s="76"/>
      <c r="MT226" s="76"/>
      <c r="MU226" s="76"/>
      <c r="MV226" s="76"/>
      <c r="MW226" s="76"/>
      <c r="MX226" s="76"/>
      <c r="MY226" s="76"/>
      <c r="MZ226" s="76"/>
      <c r="NA226" s="76"/>
      <c r="NB226" s="76"/>
      <c r="NC226" s="76"/>
      <c r="ND226" s="76"/>
      <c r="NE226" s="76"/>
      <c r="NF226" s="76"/>
      <c r="NG226" s="76"/>
      <c r="NH226" s="76"/>
      <c r="NI226" s="76"/>
      <c r="NJ226" s="76"/>
      <c r="NK226" s="76"/>
      <c r="NL226" s="76"/>
      <c r="NM226" s="76"/>
      <c r="NN226" s="76"/>
      <c r="NO226" s="76"/>
      <c r="NP226" s="76"/>
      <c r="NQ226" s="76"/>
      <c r="NR226" s="76"/>
      <c r="NS226" s="76"/>
      <c r="NT226" s="76"/>
      <c r="NU226" s="76"/>
      <c r="NV226" s="76"/>
      <c r="NW226" s="76"/>
      <c r="NX226" s="76"/>
      <c r="NY226" s="76"/>
      <c r="NZ226" s="76"/>
      <c r="OA226" s="76"/>
      <c r="OB226" s="76"/>
      <c r="OC226" s="76"/>
      <c r="OD226" s="76"/>
      <c r="OE226" s="76"/>
      <c r="OF226" s="76"/>
      <c r="OG226" s="76"/>
      <c r="OH226" s="76"/>
      <c r="OI226" s="76"/>
      <c r="OJ226" s="76"/>
      <c r="OK226" s="76"/>
      <c r="OL226" s="76"/>
      <c r="OM226" s="76"/>
      <c r="ON226" s="76"/>
      <c r="OO226" s="76"/>
      <c r="OP226" s="76"/>
      <c r="OQ226" s="76"/>
      <c r="OR226" s="76"/>
      <c r="OS226" s="76"/>
      <c r="OT226" s="76"/>
      <c r="OU226" s="76"/>
      <c r="OV226" s="76"/>
      <c r="OW226" s="76"/>
      <c r="OX226" s="76"/>
      <c r="OY226" s="76"/>
      <c r="OZ226" s="76"/>
      <c r="PA226" s="76"/>
      <c r="PB226" s="76"/>
      <c r="PC226" s="76"/>
      <c r="PD226" s="76"/>
      <c r="PE226" s="76"/>
      <c r="PF226" s="76"/>
      <c r="PG226" s="76"/>
      <c r="PH226" s="76"/>
      <c r="PI226" s="76"/>
      <c r="PJ226" s="76"/>
      <c r="PK226" s="76"/>
      <c r="PL226" s="76"/>
      <c r="PM226" s="76"/>
      <c r="PN226" s="76"/>
      <c r="PO226" s="76"/>
      <c r="PP226" s="76"/>
      <c r="PQ226" s="76"/>
      <c r="PR226" s="76"/>
      <c r="PS226" s="76"/>
      <c r="PT226" s="76"/>
      <c r="PU226" s="76"/>
      <c r="PV226" s="76"/>
      <c r="PW226" s="76"/>
      <c r="PX226" s="76"/>
      <c r="PY226" s="76"/>
      <c r="PZ226" s="76"/>
      <c r="QA226" s="76"/>
      <c r="QB226" s="76"/>
      <c r="QC226" s="76"/>
      <c r="QD226" s="76"/>
      <c r="QE226" s="76"/>
      <c r="QF226" s="76"/>
      <c r="QG226" s="76"/>
      <c r="QH226" s="76"/>
      <c r="QI226" s="76"/>
      <c r="QJ226" s="76"/>
      <c r="QK226" s="76"/>
      <c r="QL226" s="76"/>
      <c r="QM226" s="76"/>
      <c r="QN226" s="76"/>
      <c r="QO226" s="76"/>
      <c r="QP226" s="76"/>
      <c r="QQ226" s="76"/>
      <c r="QR226" s="76"/>
      <c r="QS226" s="76"/>
      <c r="QT226" s="76"/>
      <c r="QU226" s="76"/>
      <c r="QV226" s="76"/>
      <c r="QW226" s="76"/>
      <c r="QX226" s="76"/>
      <c r="QY226" s="76"/>
      <c r="QZ226" s="76"/>
      <c r="RA226" s="76"/>
      <c r="RB226" s="76"/>
      <c r="RC226" s="76"/>
      <c r="RD226" s="76"/>
      <c r="RE226" s="76"/>
      <c r="RF226" s="76"/>
      <c r="RG226" s="76"/>
      <c r="RH226" s="76"/>
      <c r="RI226" s="76"/>
      <c r="RJ226" s="76"/>
      <c r="RK226" s="76"/>
      <c r="RL226" s="76"/>
      <c r="RM226" s="76"/>
      <c r="RN226" s="76"/>
      <c r="RO226" s="76"/>
      <c r="RP226" s="76"/>
      <c r="RQ226" s="76"/>
      <c r="RR226" s="76"/>
      <c r="RS226" s="76"/>
      <c r="RT226" s="76"/>
      <c r="RU226" s="76"/>
      <c r="RV226" s="76"/>
      <c r="RW226" s="76"/>
      <c r="RX226" s="76"/>
      <c r="RY226" s="76"/>
      <c r="RZ226" s="76"/>
      <c r="SA226" s="76"/>
      <c r="SB226" s="76"/>
      <c r="SC226" s="76"/>
      <c r="SD226" s="76"/>
      <c r="SE226" s="76"/>
      <c r="SF226" s="76"/>
      <c r="SG226" s="76"/>
      <c r="SH226" s="76"/>
      <c r="SI226" s="76"/>
      <c r="SJ226" s="76"/>
      <c r="SK226" s="76"/>
      <c r="SL226" s="76"/>
      <c r="SM226" s="76"/>
      <c r="SN226" s="76"/>
      <c r="SO226" s="76"/>
      <c r="SP226" s="76"/>
      <c r="SQ226" s="76"/>
      <c r="SR226" s="76"/>
      <c r="SS226" s="76"/>
      <c r="ST226" s="76"/>
      <c r="SU226" s="76"/>
      <c r="SV226" s="76"/>
      <c r="SW226" s="76"/>
      <c r="SX226" s="76"/>
      <c r="SY226" s="76"/>
      <c r="SZ226" s="76"/>
      <c r="TA226" s="76"/>
      <c r="TB226" s="76"/>
      <c r="TC226" s="76"/>
      <c r="TD226" s="76"/>
      <c r="TE226" s="76"/>
      <c r="TF226" s="76"/>
      <c r="TG226" s="76"/>
      <c r="TH226" s="76"/>
      <c r="TI226" s="76"/>
      <c r="TJ226" s="76"/>
      <c r="TK226" s="76"/>
      <c r="TL226" s="76"/>
      <c r="TM226" s="76"/>
      <c r="TN226" s="76"/>
      <c r="TO226" s="76"/>
      <c r="TP226" s="76"/>
      <c r="TQ226" s="76"/>
      <c r="TR226" s="76"/>
      <c r="TS226" s="76"/>
      <c r="TT226" s="76"/>
      <c r="TU226" s="76"/>
      <c r="TV226" s="76"/>
      <c r="TW226" s="76"/>
      <c r="TX226" s="76"/>
      <c r="TY226" s="76"/>
      <c r="TZ226" s="76"/>
      <c r="UA226" s="76"/>
      <c r="UB226" s="76"/>
      <c r="UC226" s="76"/>
      <c r="UD226" s="76"/>
      <c r="UE226" s="76"/>
      <c r="UF226" s="76"/>
      <c r="UG226" s="76"/>
      <c r="UH226" s="76"/>
      <c r="UI226" s="76"/>
      <c r="UJ226" s="76"/>
      <c r="UK226" s="76"/>
      <c r="UL226" s="76"/>
      <c r="UM226" s="76"/>
      <c r="UN226" s="76"/>
      <c r="UO226" s="76"/>
      <c r="UP226" s="76"/>
      <c r="UQ226" s="76"/>
      <c r="UR226" s="76"/>
      <c r="US226" s="76"/>
      <c r="UT226" s="76"/>
      <c r="UU226" s="76"/>
      <c r="UV226" s="76"/>
      <c r="UW226" s="76"/>
      <c r="UX226" s="76"/>
      <c r="UY226" s="76"/>
      <c r="UZ226" s="76"/>
      <c r="VA226" s="76"/>
      <c r="VB226" s="76"/>
      <c r="VC226" s="76"/>
      <c r="VD226" s="76"/>
      <c r="VE226" s="76"/>
      <c r="VF226" s="76"/>
      <c r="VG226" s="76"/>
      <c r="VH226" s="76"/>
      <c r="VI226" s="76"/>
      <c r="VJ226" s="76"/>
      <c r="VK226" s="76"/>
      <c r="VL226" s="76"/>
      <c r="VM226" s="76"/>
      <c r="VN226" s="76"/>
      <c r="VO226" s="76"/>
      <c r="VP226" s="76"/>
      <c r="VQ226" s="76"/>
      <c r="VR226" s="76"/>
      <c r="VS226" s="76"/>
      <c r="VT226" s="76"/>
      <c r="VU226" s="76"/>
      <c r="VV226" s="76"/>
      <c r="VW226" s="76"/>
      <c r="VX226" s="76"/>
      <c r="VY226" s="76"/>
      <c r="VZ226" s="76"/>
      <c r="WA226" s="76"/>
      <c r="WB226" s="76"/>
      <c r="WC226" s="76"/>
      <c r="WD226" s="76"/>
      <c r="WE226" s="76"/>
      <c r="WF226" s="76"/>
      <c r="WG226" s="76"/>
      <c r="WH226" s="76"/>
      <c r="WI226" s="76"/>
      <c r="WJ226" s="76"/>
      <c r="WK226" s="76"/>
      <c r="WL226" s="76"/>
      <c r="WM226" s="76"/>
      <c r="WN226" s="76"/>
      <c r="WO226" s="76"/>
      <c r="WP226" s="76"/>
      <c r="WQ226" s="76"/>
      <c r="WR226" s="76"/>
      <c r="WS226" s="76"/>
      <c r="WT226" s="76"/>
      <c r="WU226" s="76"/>
      <c r="WV226" s="76"/>
      <c r="WW226" s="76"/>
      <c r="WX226" s="76"/>
      <c r="WY226" s="76"/>
      <c r="WZ226" s="76"/>
      <c r="XA226" s="76"/>
      <c r="XB226" s="76"/>
      <c r="XC226" s="76"/>
      <c r="XD226" s="76"/>
      <c r="XE226" s="76"/>
      <c r="XF226" s="76"/>
      <c r="XG226" s="76"/>
      <c r="XH226" s="76"/>
      <c r="XI226" s="76"/>
      <c r="XJ226" s="76"/>
      <c r="XK226" s="76"/>
      <c r="XL226" s="76"/>
      <c r="XM226" s="76"/>
      <c r="XN226" s="76"/>
      <c r="XO226" s="76"/>
      <c r="XP226" s="76"/>
      <c r="XQ226" s="76"/>
      <c r="XR226" s="76"/>
      <c r="XS226" s="76"/>
      <c r="XT226" s="76"/>
      <c r="XU226" s="76"/>
      <c r="XV226" s="76"/>
      <c r="XW226" s="76"/>
      <c r="XX226" s="76"/>
      <c r="XY226" s="76"/>
      <c r="XZ226" s="76"/>
      <c r="YA226" s="76"/>
      <c r="YB226" s="76"/>
      <c r="YC226" s="76"/>
      <c r="YD226" s="76"/>
      <c r="YE226" s="76"/>
      <c r="YF226" s="76"/>
      <c r="YG226" s="76"/>
      <c r="YH226" s="76"/>
      <c r="YI226" s="76"/>
      <c r="YJ226" s="76"/>
      <c r="YK226" s="76"/>
      <c r="YL226" s="76"/>
      <c r="YM226" s="76"/>
      <c r="YN226" s="76"/>
      <c r="YO226" s="76"/>
      <c r="YP226" s="76"/>
      <c r="YQ226" s="76"/>
      <c r="YR226" s="76"/>
      <c r="YS226" s="76"/>
      <c r="YT226" s="76"/>
      <c r="YU226" s="76"/>
      <c r="YV226" s="76"/>
      <c r="YW226" s="76"/>
      <c r="YX226" s="76"/>
      <c r="YY226" s="76"/>
      <c r="YZ226" s="76"/>
      <c r="ZA226" s="76"/>
      <c r="ZB226" s="76"/>
      <c r="ZC226" s="76"/>
      <c r="ZD226" s="76"/>
      <c r="ZE226" s="76"/>
      <c r="ZF226" s="76"/>
      <c r="ZG226" s="76"/>
      <c r="ZH226" s="76"/>
      <c r="ZI226" s="76"/>
      <c r="ZJ226" s="76"/>
      <c r="ZK226" s="76"/>
      <c r="ZL226" s="76"/>
      <c r="ZM226" s="76"/>
      <c r="ZN226" s="76"/>
      <c r="ZO226" s="76"/>
      <c r="ZP226" s="76"/>
      <c r="ZQ226" s="76"/>
      <c r="ZR226" s="76"/>
      <c r="ZS226" s="76"/>
      <c r="ZT226" s="76"/>
      <c r="ZU226" s="76"/>
      <c r="ZV226" s="76"/>
      <c r="ZW226" s="76"/>
      <c r="ZX226" s="76"/>
      <c r="ZY226" s="76"/>
      <c r="ZZ226" s="76"/>
      <c r="AAA226" s="76"/>
      <c r="AAB226" s="76"/>
      <c r="AAC226" s="76"/>
      <c r="AAD226" s="76"/>
      <c r="AAE226" s="76"/>
      <c r="AAF226" s="76"/>
      <c r="AAG226" s="76"/>
      <c r="AAH226" s="76"/>
      <c r="AAI226" s="76"/>
      <c r="AAJ226" s="76"/>
      <c r="AAK226" s="76"/>
      <c r="AAL226" s="76"/>
      <c r="AAM226" s="76"/>
      <c r="AAN226" s="76"/>
      <c r="AAO226" s="76"/>
      <c r="AAP226" s="76"/>
      <c r="AAQ226" s="76"/>
      <c r="AAR226" s="76"/>
      <c r="AAS226" s="76"/>
      <c r="AAT226" s="76"/>
      <c r="AAU226" s="76"/>
      <c r="AAV226" s="76"/>
      <c r="AAW226" s="76"/>
      <c r="AAX226" s="76"/>
      <c r="AAY226" s="76"/>
      <c r="AAZ226" s="76"/>
      <c r="ABA226" s="76"/>
      <c r="ABB226" s="76"/>
      <c r="ABC226" s="76"/>
      <c r="ABD226" s="76"/>
      <c r="ABE226" s="76"/>
      <c r="ABF226" s="76"/>
      <c r="ABG226" s="76"/>
      <c r="ABH226" s="76"/>
      <c r="ABI226" s="76"/>
      <c r="ABJ226" s="76"/>
      <c r="ABK226" s="76"/>
      <c r="ABL226" s="76"/>
      <c r="ABM226" s="76"/>
      <c r="ABN226" s="76"/>
      <c r="ABO226" s="76"/>
      <c r="ABP226" s="76"/>
      <c r="ABQ226" s="76"/>
      <c r="ABR226" s="76"/>
      <c r="ABS226" s="76"/>
      <c r="ABT226" s="76"/>
      <c r="ABU226" s="76"/>
      <c r="ABV226" s="76"/>
      <c r="ABW226" s="76"/>
      <c r="ABX226" s="76"/>
      <c r="ABY226" s="76"/>
      <c r="ABZ226" s="76"/>
      <c r="ACA226" s="76"/>
      <c r="ACB226" s="76"/>
      <c r="ACC226" s="76"/>
      <c r="ACD226" s="76"/>
      <c r="ACE226" s="76"/>
      <c r="ACF226" s="76"/>
      <c r="ACG226" s="76"/>
      <c r="ACH226" s="76"/>
      <c r="ACI226" s="76"/>
      <c r="ACJ226" s="76"/>
      <c r="ACK226" s="76"/>
      <c r="ACL226" s="76"/>
      <c r="ACM226" s="76"/>
      <c r="ACN226" s="76"/>
      <c r="ACO226" s="76"/>
      <c r="ACP226" s="76"/>
      <c r="ACQ226" s="76"/>
      <c r="ACR226" s="76"/>
      <c r="ACS226" s="76"/>
      <c r="ACT226" s="76"/>
      <c r="ACU226" s="76"/>
      <c r="ACV226" s="76"/>
      <c r="ACW226" s="76"/>
      <c r="ACX226" s="76"/>
      <c r="ACY226" s="76"/>
      <c r="ACZ226" s="76"/>
      <c r="ADA226" s="76"/>
      <c r="ADB226" s="76"/>
      <c r="ADC226" s="76"/>
      <c r="ADD226" s="76"/>
      <c r="ADE226" s="76"/>
      <c r="ADF226" s="76"/>
      <c r="ADG226" s="76"/>
      <c r="ADH226" s="76"/>
      <c r="ADI226" s="76"/>
      <c r="ADJ226" s="76"/>
      <c r="ADK226" s="76"/>
      <c r="ADL226" s="76"/>
      <c r="ADM226" s="76"/>
      <c r="ADN226" s="76"/>
      <c r="ADO226" s="76"/>
      <c r="ADP226" s="76"/>
      <c r="ADQ226" s="76"/>
      <c r="ADR226" s="76"/>
      <c r="ADS226" s="76"/>
      <c r="ADT226" s="76"/>
      <c r="ADU226" s="76"/>
      <c r="ADV226" s="76"/>
      <c r="ADW226" s="76"/>
      <c r="ADX226" s="76"/>
      <c r="ADY226" s="76"/>
      <c r="ADZ226" s="76"/>
      <c r="AEA226" s="76"/>
      <c r="AEB226" s="76"/>
      <c r="AEC226" s="76"/>
      <c r="AED226" s="76"/>
      <c r="AEE226" s="76"/>
      <c r="AEF226" s="76"/>
      <c r="AEG226" s="76"/>
      <c r="AEH226" s="76"/>
      <c r="AEI226" s="76"/>
      <c r="AEJ226" s="76"/>
      <c r="AEK226" s="76"/>
      <c r="AEL226" s="76"/>
      <c r="AEM226" s="76"/>
      <c r="AEN226" s="76"/>
      <c r="AEO226" s="76"/>
      <c r="AEP226" s="76"/>
      <c r="AEQ226" s="76"/>
      <c r="AER226" s="76"/>
      <c r="AES226" s="76"/>
      <c r="AET226" s="76"/>
      <c r="AEU226" s="76"/>
      <c r="AEV226" s="76"/>
      <c r="AEW226" s="76"/>
      <c r="AEX226" s="76"/>
      <c r="AEY226" s="76"/>
      <c r="AEZ226" s="76"/>
      <c r="AFA226" s="76"/>
      <c r="AFB226" s="76"/>
      <c r="AFC226" s="76"/>
      <c r="AFD226" s="76"/>
      <c r="AFE226" s="76"/>
      <c r="AFF226" s="76"/>
      <c r="AFG226" s="76"/>
      <c r="AFH226" s="76"/>
      <c r="AFI226" s="76"/>
      <c r="AFJ226" s="76"/>
      <c r="AFK226" s="76"/>
      <c r="AFL226" s="76"/>
      <c r="AFM226" s="76"/>
      <c r="AFN226" s="76"/>
      <c r="AFO226" s="76"/>
      <c r="AFP226" s="76"/>
      <c r="AFQ226" s="76"/>
      <c r="AFR226" s="76"/>
      <c r="AFS226" s="76"/>
      <c r="AFT226" s="76"/>
      <c r="AFU226" s="76"/>
      <c r="AFV226" s="76"/>
      <c r="AFW226" s="76"/>
      <c r="AFX226" s="76"/>
      <c r="AFY226" s="76"/>
      <c r="AFZ226" s="76"/>
      <c r="AGA226" s="76"/>
      <c r="AGB226" s="76"/>
      <c r="AGC226" s="76"/>
      <c r="AGD226" s="76"/>
      <c r="AGE226" s="76"/>
      <c r="AGF226" s="76"/>
      <c r="AGG226" s="76"/>
      <c r="AGH226" s="76"/>
      <c r="AGI226" s="76"/>
      <c r="AGJ226" s="76"/>
      <c r="AGK226" s="76"/>
      <c r="AGL226" s="76"/>
      <c r="AGM226" s="76"/>
      <c r="AGN226" s="76"/>
      <c r="AGO226" s="76"/>
      <c r="AGP226" s="76"/>
      <c r="AGQ226" s="76"/>
      <c r="AGR226" s="76"/>
      <c r="AGS226" s="76"/>
      <c r="AGT226" s="76"/>
      <c r="AGU226" s="76"/>
      <c r="AGV226" s="76"/>
      <c r="AGW226" s="76"/>
      <c r="AGX226" s="76"/>
      <c r="AGY226" s="76"/>
      <c r="AGZ226" s="76"/>
      <c r="AHA226" s="76"/>
      <c r="AHB226" s="76"/>
      <c r="AHC226" s="76"/>
      <c r="AHD226" s="76"/>
      <c r="AHE226" s="76"/>
      <c r="AHF226" s="76"/>
      <c r="AHG226" s="76"/>
      <c r="AHH226" s="76"/>
      <c r="AHI226" s="76"/>
      <c r="AHJ226" s="76"/>
      <c r="AHK226" s="76"/>
      <c r="AHL226" s="76"/>
      <c r="AHM226" s="76"/>
      <c r="AHN226" s="76"/>
      <c r="AHO226" s="76"/>
      <c r="AHP226" s="76"/>
      <c r="AHQ226" s="76"/>
      <c r="AHR226" s="76"/>
      <c r="AHS226" s="76"/>
      <c r="AHT226" s="76"/>
      <c r="AHU226" s="76"/>
      <c r="AHV226" s="76"/>
      <c r="AHW226" s="76"/>
      <c r="AHX226" s="76"/>
      <c r="AHY226" s="76"/>
      <c r="AHZ226" s="76"/>
      <c r="AIA226" s="76"/>
      <c r="AIB226" s="76"/>
      <c r="AIC226" s="76"/>
      <c r="AID226" s="76"/>
      <c r="AIE226" s="76"/>
      <c r="AIF226" s="76"/>
      <c r="AIG226" s="76"/>
      <c r="AIH226" s="76"/>
      <c r="AII226" s="76"/>
      <c r="AIJ226" s="76"/>
      <c r="AIK226" s="76"/>
      <c r="AIL226" s="76"/>
      <c r="AIM226" s="76"/>
      <c r="AIN226" s="76"/>
      <c r="AIO226" s="76"/>
      <c r="AIP226" s="76"/>
      <c r="AIQ226" s="76"/>
      <c r="AIR226" s="76"/>
      <c r="AIS226" s="76"/>
      <c r="AIT226" s="76"/>
      <c r="AIU226" s="76"/>
      <c r="AIV226" s="76"/>
      <c r="AIW226" s="76"/>
      <c r="AIX226" s="76"/>
      <c r="AIY226" s="76"/>
      <c r="AIZ226" s="76"/>
      <c r="AJA226" s="76"/>
      <c r="AJB226" s="76"/>
      <c r="AJC226" s="76"/>
      <c r="AJD226" s="76"/>
      <c r="AJE226" s="76"/>
      <c r="AJF226" s="76"/>
      <c r="AJG226" s="76"/>
      <c r="AJH226" s="76"/>
      <c r="AJI226" s="76"/>
      <c r="AJJ226" s="76"/>
      <c r="AJK226" s="76"/>
      <c r="AJL226" s="76"/>
      <c r="AJM226" s="76"/>
      <c r="AJN226" s="76"/>
      <c r="AJO226" s="76"/>
      <c r="AJP226" s="76"/>
      <c r="AJQ226" s="76"/>
      <c r="AJR226" s="76"/>
      <c r="AJS226" s="76"/>
      <c r="AJT226" s="76"/>
      <c r="AJU226" s="76"/>
      <c r="AJV226" s="76"/>
      <c r="AJW226" s="76"/>
      <c r="AJX226" s="76"/>
      <c r="AJY226" s="76"/>
      <c r="AJZ226" s="76"/>
      <c r="AKA226" s="76"/>
      <c r="AKB226" s="76"/>
      <c r="AKC226" s="76"/>
      <c r="AKD226" s="76"/>
      <c r="AKE226" s="76"/>
      <c r="AKF226" s="76"/>
      <c r="AKG226" s="76"/>
      <c r="AKH226" s="76"/>
      <c r="AKI226" s="76"/>
      <c r="AKJ226" s="76"/>
      <c r="AKK226" s="76"/>
      <c r="AKL226" s="76"/>
      <c r="AKM226" s="76"/>
      <c r="AKN226" s="76"/>
      <c r="AKO226" s="76"/>
      <c r="AKP226" s="76"/>
      <c r="AKQ226" s="76"/>
      <c r="AKR226" s="76"/>
      <c r="AKS226" s="76"/>
      <c r="AKT226" s="76"/>
      <c r="AKU226" s="76"/>
      <c r="AKV226" s="76"/>
      <c r="AKW226" s="76"/>
      <c r="AKX226" s="76"/>
      <c r="AKY226" s="76"/>
      <c r="AKZ226" s="76"/>
      <c r="ALA226" s="76"/>
      <c r="ALB226" s="76"/>
      <c r="ALC226" s="76"/>
      <c r="ALD226" s="76"/>
      <c r="ALE226" s="76"/>
      <c r="ALF226" s="76"/>
      <c r="ALG226" s="76"/>
      <c r="ALH226" s="76"/>
      <c r="ALI226" s="76"/>
      <c r="ALJ226" s="76"/>
      <c r="ALK226" s="76"/>
      <c r="ALL226" s="76"/>
      <c r="ALM226" s="76"/>
      <c r="ALN226" s="76"/>
      <c r="ALO226" s="76"/>
      <c r="ALP226" s="76"/>
      <c r="ALQ226" s="76"/>
      <c r="ALR226" s="76"/>
      <c r="ALS226" s="76"/>
      <c r="ALT226" s="76"/>
      <c r="ALU226" s="76"/>
      <c r="ALV226" s="76"/>
      <c r="ALW226" s="76"/>
      <c r="ALX226" s="76"/>
      <c r="ALY226" s="76"/>
      <c r="ALZ226" s="76"/>
      <c r="AMA226" s="76"/>
      <c r="AMB226" s="76"/>
      <c r="AMC226" s="76"/>
      <c r="AMD226" s="76"/>
      <c r="AME226" s="76"/>
    </row>
    <row r="227" spans="1:1019" s="80" customFormat="1">
      <c r="A227" s="20" t="s">
        <v>196</v>
      </c>
      <c r="B227" s="21">
        <v>4915742</v>
      </c>
      <c r="C227" s="21" t="s">
        <v>96</v>
      </c>
      <c r="D227" s="71" t="s">
        <v>100</v>
      </c>
      <c r="E227" s="22" t="s">
        <v>85</v>
      </c>
      <c r="F227" s="59">
        <v>3.42</v>
      </c>
      <c r="G227" s="23">
        <v>465.55</v>
      </c>
      <c r="H227" s="69">
        <f>$J$6</f>
        <v>0.21229999999999999</v>
      </c>
      <c r="I227" s="23">
        <f>ROUND(((H227+1)*G227),2)</f>
        <v>564.39</v>
      </c>
      <c r="J227" s="23">
        <f>TRUNC((I227*F227),2)</f>
        <v>1930.21</v>
      </c>
      <c r="K227" s="78">
        <f>G227*F227</f>
        <v>1592.181</v>
      </c>
      <c r="L227" s="76"/>
      <c r="M227" s="79"/>
      <c r="N227" s="76"/>
      <c r="O227" s="76"/>
      <c r="P227" s="76"/>
      <c r="Q227" s="76"/>
      <c r="R227" s="76"/>
      <c r="S227" s="76"/>
      <c r="T227" s="76"/>
      <c r="U227" s="76"/>
      <c r="V227" s="76"/>
      <c r="W227" s="76"/>
      <c r="X227" s="76"/>
      <c r="Y227" s="76"/>
      <c r="Z227" s="76"/>
      <c r="AA227" s="76"/>
      <c r="AB227" s="76"/>
      <c r="AC227" s="76"/>
      <c r="AD227" s="76"/>
      <c r="AE227" s="76"/>
      <c r="AF227" s="76"/>
      <c r="AG227" s="76"/>
      <c r="AH227" s="76"/>
      <c r="AI227" s="76"/>
      <c r="AJ227" s="76"/>
      <c r="AK227" s="76"/>
      <c r="AL227" s="76"/>
      <c r="AM227" s="76"/>
      <c r="AN227" s="76"/>
      <c r="AO227" s="76"/>
      <c r="AP227" s="76"/>
      <c r="AQ227" s="76"/>
      <c r="AR227" s="76"/>
      <c r="AS227" s="76"/>
      <c r="AT227" s="76"/>
      <c r="AU227" s="76"/>
      <c r="AV227" s="76"/>
      <c r="AW227" s="76"/>
      <c r="AX227" s="76"/>
      <c r="AY227" s="76"/>
      <c r="AZ227" s="76"/>
      <c r="BA227" s="76"/>
      <c r="BB227" s="76"/>
      <c r="BC227" s="76"/>
      <c r="BD227" s="76"/>
      <c r="BE227" s="76"/>
      <c r="BF227" s="76"/>
      <c r="BG227" s="76"/>
      <c r="BH227" s="76"/>
      <c r="BI227" s="76"/>
      <c r="BJ227" s="76"/>
      <c r="BK227" s="76"/>
      <c r="BL227" s="76"/>
      <c r="BM227" s="76"/>
      <c r="BN227" s="76"/>
      <c r="BO227" s="76"/>
      <c r="BP227" s="76"/>
      <c r="BQ227" s="76"/>
      <c r="BR227" s="76"/>
      <c r="BS227" s="76"/>
      <c r="BT227" s="76"/>
      <c r="BU227" s="76"/>
      <c r="BV227" s="76"/>
      <c r="BW227" s="76"/>
      <c r="BX227" s="76"/>
      <c r="BY227" s="76"/>
      <c r="BZ227" s="76"/>
      <c r="CA227" s="76"/>
      <c r="CB227" s="76"/>
      <c r="CC227" s="76"/>
      <c r="CD227" s="76"/>
      <c r="CE227" s="76"/>
      <c r="CF227" s="76"/>
      <c r="CG227" s="76"/>
      <c r="CH227" s="76"/>
      <c r="CI227" s="76"/>
      <c r="CJ227" s="76"/>
      <c r="CK227" s="76"/>
      <c r="CL227" s="76"/>
      <c r="CM227" s="76"/>
      <c r="CN227" s="76"/>
      <c r="CO227" s="76"/>
      <c r="CP227" s="76"/>
      <c r="CQ227" s="76"/>
      <c r="CR227" s="76"/>
      <c r="CS227" s="76"/>
      <c r="CT227" s="76"/>
      <c r="CU227" s="76"/>
      <c r="CV227" s="76"/>
      <c r="CW227" s="76"/>
      <c r="CX227" s="76"/>
      <c r="CY227" s="76"/>
      <c r="CZ227" s="76"/>
      <c r="DA227" s="76"/>
      <c r="DB227" s="76"/>
      <c r="DC227" s="76"/>
      <c r="DD227" s="76"/>
      <c r="DE227" s="76"/>
      <c r="DF227" s="76"/>
      <c r="DG227" s="76"/>
      <c r="DH227" s="76"/>
      <c r="DI227" s="76"/>
      <c r="DJ227" s="76"/>
      <c r="DK227" s="76"/>
      <c r="DL227" s="76"/>
      <c r="DM227" s="76"/>
      <c r="DN227" s="76"/>
      <c r="DO227" s="76"/>
      <c r="DP227" s="76"/>
      <c r="DQ227" s="76"/>
      <c r="DR227" s="76"/>
      <c r="DS227" s="76"/>
      <c r="DT227" s="76"/>
      <c r="DU227" s="76"/>
      <c r="DV227" s="76"/>
      <c r="DW227" s="76"/>
      <c r="DX227" s="76"/>
      <c r="DY227" s="76"/>
      <c r="DZ227" s="76"/>
      <c r="EA227" s="76"/>
      <c r="EB227" s="76"/>
      <c r="EC227" s="76"/>
      <c r="ED227" s="76"/>
      <c r="EE227" s="76"/>
      <c r="EF227" s="76"/>
      <c r="EG227" s="76"/>
      <c r="EH227" s="76"/>
      <c r="EI227" s="76"/>
      <c r="EJ227" s="76"/>
      <c r="EK227" s="76"/>
      <c r="EL227" s="76"/>
      <c r="EM227" s="76"/>
      <c r="EN227" s="76"/>
      <c r="EO227" s="76"/>
      <c r="EP227" s="76"/>
      <c r="EQ227" s="76"/>
      <c r="ER227" s="76"/>
      <c r="ES227" s="76"/>
      <c r="ET227" s="76"/>
      <c r="EU227" s="76"/>
      <c r="EV227" s="76"/>
      <c r="EW227" s="76"/>
      <c r="EX227" s="76"/>
      <c r="EY227" s="76"/>
      <c r="EZ227" s="76"/>
      <c r="FA227" s="76"/>
      <c r="FB227" s="76"/>
      <c r="FC227" s="76"/>
      <c r="FD227" s="76"/>
      <c r="FE227" s="76"/>
      <c r="FF227" s="76"/>
      <c r="FG227" s="76"/>
      <c r="FH227" s="76"/>
      <c r="FI227" s="76"/>
      <c r="FJ227" s="76"/>
      <c r="FK227" s="76"/>
      <c r="FL227" s="76"/>
      <c r="FM227" s="76"/>
      <c r="FN227" s="76"/>
      <c r="FO227" s="76"/>
      <c r="FP227" s="76"/>
      <c r="FQ227" s="76"/>
      <c r="FR227" s="76"/>
      <c r="FS227" s="76"/>
      <c r="FT227" s="76"/>
      <c r="FU227" s="76"/>
      <c r="FV227" s="76"/>
      <c r="FW227" s="76"/>
      <c r="FX227" s="76"/>
      <c r="FY227" s="76"/>
      <c r="FZ227" s="76"/>
      <c r="GA227" s="76"/>
      <c r="GB227" s="76"/>
      <c r="GC227" s="76"/>
      <c r="GD227" s="76"/>
      <c r="GE227" s="76"/>
      <c r="GF227" s="76"/>
      <c r="GG227" s="76"/>
      <c r="GH227" s="76"/>
      <c r="GI227" s="76"/>
      <c r="GJ227" s="76"/>
      <c r="GK227" s="76"/>
      <c r="GL227" s="76"/>
      <c r="GM227" s="76"/>
      <c r="GN227" s="76"/>
      <c r="GO227" s="76"/>
      <c r="GP227" s="76"/>
      <c r="GQ227" s="76"/>
      <c r="GR227" s="76"/>
      <c r="GS227" s="76"/>
      <c r="GT227" s="76"/>
      <c r="GU227" s="76"/>
      <c r="GV227" s="76"/>
      <c r="GW227" s="76"/>
      <c r="GX227" s="76"/>
      <c r="GY227" s="76"/>
      <c r="GZ227" s="76"/>
      <c r="HA227" s="76"/>
      <c r="HB227" s="76"/>
      <c r="HC227" s="76"/>
      <c r="HD227" s="76"/>
      <c r="HE227" s="76"/>
      <c r="HF227" s="76"/>
      <c r="HG227" s="76"/>
      <c r="HH227" s="76"/>
      <c r="HI227" s="76"/>
      <c r="HJ227" s="76"/>
      <c r="HK227" s="76"/>
      <c r="HL227" s="76"/>
      <c r="HM227" s="76"/>
      <c r="HN227" s="76"/>
      <c r="HO227" s="76"/>
      <c r="HP227" s="76"/>
      <c r="HQ227" s="76"/>
      <c r="HR227" s="76"/>
      <c r="HS227" s="76"/>
      <c r="HT227" s="76"/>
      <c r="HU227" s="76"/>
      <c r="HV227" s="76"/>
      <c r="HW227" s="76"/>
      <c r="HX227" s="76"/>
      <c r="HY227" s="76"/>
      <c r="HZ227" s="76"/>
      <c r="IA227" s="76"/>
      <c r="IB227" s="76"/>
      <c r="IC227" s="76"/>
      <c r="ID227" s="76"/>
      <c r="IE227" s="76"/>
      <c r="IF227" s="76"/>
      <c r="IG227" s="76"/>
      <c r="IH227" s="76"/>
      <c r="II227" s="76"/>
      <c r="IJ227" s="76"/>
      <c r="IK227" s="76"/>
      <c r="IL227" s="76"/>
      <c r="IM227" s="76"/>
      <c r="IN227" s="76"/>
      <c r="IO227" s="76"/>
      <c r="IP227" s="76"/>
      <c r="IQ227" s="76"/>
      <c r="IR227" s="76"/>
      <c r="IS227" s="76"/>
      <c r="IT227" s="76"/>
      <c r="IU227" s="76"/>
      <c r="IV227" s="76"/>
      <c r="IW227" s="76"/>
      <c r="IX227" s="76"/>
      <c r="IY227" s="76"/>
      <c r="IZ227" s="76"/>
      <c r="JA227" s="76"/>
      <c r="JB227" s="76"/>
      <c r="JC227" s="76"/>
      <c r="JD227" s="76"/>
      <c r="JE227" s="76"/>
      <c r="JF227" s="76"/>
      <c r="JG227" s="76"/>
      <c r="JH227" s="76"/>
      <c r="JI227" s="76"/>
      <c r="JJ227" s="76"/>
      <c r="JK227" s="76"/>
      <c r="JL227" s="76"/>
      <c r="JM227" s="76"/>
      <c r="JN227" s="76"/>
      <c r="JO227" s="76"/>
      <c r="JP227" s="76"/>
      <c r="JQ227" s="76"/>
      <c r="JR227" s="76"/>
      <c r="JS227" s="76"/>
      <c r="JT227" s="76"/>
      <c r="JU227" s="76"/>
      <c r="JV227" s="76"/>
      <c r="JW227" s="76"/>
      <c r="JX227" s="76"/>
      <c r="JY227" s="76"/>
      <c r="JZ227" s="76"/>
      <c r="KA227" s="76"/>
      <c r="KB227" s="76"/>
      <c r="KC227" s="76"/>
      <c r="KD227" s="76"/>
      <c r="KE227" s="76"/>
      <c r="KF227" s="76"/>
      <c r="KG227" s="76"/>
      <c r="KH227" s="76"/>
      <c r="KI227" s="76"/>
      <c r="KJ227" s="76"/>
      <c r="KK227" s="76"/>
      <c r="KL227" s="76"/>
      <c r="KM227" s="76"/>
      <c r="KN227" s="76"/>
      <c r="KO227" s="76"/>
      <c r="KP227" s="76"/>
      <c r="KQ227" s="76"/>
      <c r="KR227" s="76"/>
      <c r="KS227" s="76"/>
      <c r="KT227" s="76"/>
      <c r="KU227" s="76"/>
      <c r="KV227" s="76"/>
      <c r="KW227" s="76"/>
      <c r="KX227" s="76"/>
      <c r="KY227" s="76"/>
      <c r="KZ227" s="76"/>
      <c r="LA227" s="76"/>
      <c r="LB227" s="76"/>
      <c r="LC227" s="76"/>
      <c r="LD227" s="76"/>
      <c r="LE227" s="76"/>
      <c r="LF227" s="76"/>
      <c r="LG227" s="76"/>
      <c r="LH227" s="76"/>
      <c r="LI227" s="76"/>
      <c r="LJ227" s="76"/>
      <c r="LK227" s="76"/>
      <c r="LL227" s="76"/>
      <c r="LM227" s="76"/>
      <c r="LN227" s="76"/>
      <c r="LO227" s="76"/>
      <c r="LP227" s="76"/>
      <c r="LQ227" s="76"/>
      <c r="LR227" s="76"/>
      <c r="LS227" s="76"/>
      <c r="LT227" s="76"/>
      <c r="LU227" s="76"/>
      <c r="LV227" s="76"/>
      <c r="LW227" s="76"/>
      <c r="LX227" s="76"/>
      <c r="LY227" s="76"/>
      <c r="LZ227" s="76"/>
      <c r="MA227" s="76"/>
      <c r="MB227" s="76"/>
      <c r="MC227" s="76"/>
      <c r="MD227" s="76"/>
      <c r="ME227" s="76"/>
      <c r="MF227" s="76"/>
      <c r="MG227" s="76"/>
      <c r="MH227" s="76"/>
      <c r="MI227" s="76"/>
      <c r="MJ227" s="76"/>
      <c r="MK227" s="76"/>
      <c r="ML227" s="76"/>
      <c r="MM227" s="76"/>
      <c r="MN227" s="76"/>
      <c r="MO227" s="76"/>
      <c r="MP227" s="76"/>
      <c r="MQ227" s="76"/>
      <c r="MR227" s="76"/>
      <c r="MS227" s="76"/>
      <c r="MT227" s="76"/>
      <c r="MU227" s="76"/>
      <c r="MV227" s="76"/>
      <c r="MW227" s="76"/>
      <c r="MX227" s="76"/>
      <c r="MY227" s="76"/>
      <c r="MZ227" s="76"/>
      <c r="NA227" s="76"/>
      <c r="NB227" s="76"/>
      <c r="NC227" s="76"/>
      <c r="ND227" s="76"/>
      <c r="NE227" s="76"/>
      <c r="NF227" s="76"/>
      <c r="NG227" s="76"/>
      <c r="NH227" s="76"/>
      <c r="NI227" s="76"/>
      <c r="NJ227" s="76"/>
      <c r="NK227" s="76"/>
      <c r="NL227" s="76"/>
      <c r="NM227" s="76"/>
      <c r="NN227" s="76"/>
      <c r="NO227" s="76"/>
      <c r="NP227" s="76"/>
      <c r="NQ227" s="76"/>
      <c r="NR227" s="76"/>
      <c r="NS227" s="76"/>
      <c r="NT227" s="76"/>
      <c r="NU227" s="76"/>
      <c r="NV227" s="76"/>
      <c r="NW227" s="76"/>
      <c r="NX227" s="76"/>
      <c r="NY227" s="76"/>
      <c r="NZ227" s="76"/>
      <c r="OA227" s="76"/>
      <c r="OB227" s="76"/>
      <c r="OC227" s="76"/>
      <c r="OD227" s="76"/>
      <c r="OE227" s="76"/>
      <c r="OF227" s="76"/>
      <c r="OG227" s="76"/>
      <c r="OH227" s="76"/>
      <c r="OI227" s="76"/>
      <c r="OJ227" s="76"/>
      <c r="OK227" s="76"/>
      <c r="OL227" s="76"/>
      <c r="OM227" s="76"/>
      <c r="ON227" s="76"/>
      <c r="OO227" s="76"/>
      <c r="OP227" s="76"/>
      <c r="OQ227" s="76"/>
      <c r="OR227" s="76"/>
      <c r="OS227" s="76"/>
      <c r="OT227" s="76"/>
      <c r="OU227" s="76"/>
      <c r="OV227" s="76"/>
      <c r="OW227" s="76"/>
      <c r="OX227" s="76"/>
      <c r="OY227" s="76"/>
      <c r="OZ227" s="76"/>
      <c r="PA227" s="76"/>
      <c r="PB227" s="76"/>
      <c r="PC227" s="76"/>
      <c r="PD227" s="76"/>
      <c r="PE227" s="76"/>
      <c r="PF227" s="76"/>
      <c r="PG227" s="76"/>
      <c r="PH227" s="76"/>
      <c r="PI227" s="76"/>
      <c r="PJ227" s="76"/>
      <c r="PK227" s="76"/>
      <c r="PL227" s="76"/>
      <c r="PM227" s="76"/>
      <c r="PN227" s="76"/>
      <c r="PO227" s="76"/>
      <c r="PP227" s="76"/>
      <c r="PQ227" s="76"/>
      <c r="PR227" s="76"/>
      <c r="PS227" s="76"/>
      <c r="PT227" s="76"/>
      <c r="PU227" s="76"/>
      <c r="PV227" s="76"/>
      <c r="PW227" s="76"/>
      <c r="PX227" s="76"/>
      <c r="PY227" s="76"/>
      <c r="PZ227" s="76"/>
      <c r="QA227" s="76"/>
      <c r="QB227" s="76"/>
      <c r="QC227" s="76"/>
      <c r="QD227" s="76"/>
      <c r="QE227" s="76"/>
      <c r="QF227" s="76"/>
      <c r="QG227" s="76"/>
      <c r="QH227" s="76"/>
      <c r="QI227" s="76"/>
      <c r="QJ227" s="76"/>
      <c r="QK227" s="76"/>
      <c r="QL227" s="76"/>
      <c r="QM227" s="76"/>
      <c r="QN227" s="76"/>
      <c r="QO227" s="76"/>
      <c r="QP227" s="76"/>
      <c r="QQ227" s="76"/>
      <c r="QR227" s="76"/>
      <c r="QS227" s="76"/>
      <c r="QT227" s="76"/>
      <c r="QU227" s="76"/>
      <c r="QV227" s="76"/>
      <c r="QW227" s="76"/>
      <c r="QX227" s="76"/>
      <c r="QY227" s="76"/>
      <c r="QZ227" s="76"/>
      <c r="RA227" s="76"/>
      <c r="RB227" s="76"/>
      <c r="RC227" s="76"/>
      <c r="RD227" s="76"/>
      <c r="RE227" s="76"/>
      <c r="RF227" s="76"/>
      <c r="RG227" s="76"/>
      <c r="RH227" s="76"/>
      <c r="RI227" s="76"/>
      <c r="RJ227" s="76"/>
      <c r="RK227" s="76"/>
      <c r="RL227" s="76"/>
      <c r="RM227" s="76"/>
      <c r="RN227" s="76"/>
      <c r="RO227" s="76"/>
      <c r="RP227" s="76"/>
      <c r="RQ227" s="76"/>
      <c r="RR227" s="76"/>
      <c r="RS227" s="76"/>
      <c r="RT227" s="76"/>
      <c r="RU227" s="76"/>
      <c r="RV227" s="76"/>
      <c r="RW227" s="76"/>
      <c r="RX227" s="76"/>
      <c r="RY227" s="76"/>
      <c r="RZ227" s="76"/>
      <c r="SA227" s="76"/>
      <c r="SB227" s="76"/>
      <c r="SC227" s="76"/>
      <c r="SD227" s="76"/>
      <c r="SE227" s="76"/>
      <c r="SF227" s="76"/>
      <c r="SG227" s="76"/>
      <c r="SH227" s="76"/>
      <c r="SI227" s="76"/>
      <c r="SJ227" s="76"/>
      <c r="SK227" s="76"/>
      <c r="SL227" s="76"/>
      <c r="SM227" s="76"/>
      <c r="SN227" s="76"/>
      <c r="SO227" s="76"/>
      <c r="SP227" s="76"/>
      <c r="SQ227" s="76"/>
      <c r="SR227" s="76"/>
      <c r="SS227" s="76"/>
      <c r="ST227" s="76"/>
      <c r="SU227" s="76"/>
      <c r="SV227" s="76"/>
      <c r="SW227" s="76"/>
      <c r="SX227" s="76"/>
      <c r="SY227" s="76"/>
      <c r="SZ227" s="76"/>
      <c r="TA227" s="76"/>
      <c r="TB227" s="76"/>
      <c r="TC227" s="76"/>
      <c r="TD227" s="76"/>
      <c r="TE227" s="76"/>
      <c r="TF227" s="76"/>
      <c r="TG227" s="76"/>
      <c r="TH227" s="76"/>
      <c r="TI227" s="76"/>
      <c r="TJ227" s="76"/>
      <c r="TK227" s="76"/>
      <c r="TL227" s="76"/>
      <c r="TM227" s="76"/>
      <c r="TN227" s="76"/>
      <c r="TO227" s="76"/>
      <c r="TP227" s="76"/>
      <c r="TQ227" s="76"/>
      <c r="TR227" s="76"/>
      <c r="TS227" s="76"/>
      <c r="TT227" s="76"/>
      <c r="TU227" s="76"/>
      <c r="TV227" s="76"/>
      <c r="TW227" s="76"/>
      <c r="TX227" s="76"/>
      <c r="TY227" s="76"/>
      <c r="TZ227" s="76"/>
      <c r="UA227" s="76"/>
      <c r="UB227" s="76"/>
      <c r="UC227" s="76"/>
      <c r="UD227" s="76"/>
      <c r="UE227" s="76"/>
      <c r="UF227" s="76"/>
      <c r="UG227" s="76"/>
      <c r="UH227" s="76"/>
      <c r="UI227" s="76"/>
      <c r="UJ227" s="76"/>
      <c r="UK227" s="76"/>
      <c r="UL227" s="76"/>
      <c r="UM227" s="76"/>
      <c r="UN227" s="76"/>
      <c r="UO227" s="76"/>
      <c r="UP227" s="76"/>
      <c r="UQ227" s="76"/>
      <c r="UR227" s="76"/>
      <c r="US227" s="76"/>
      <c r="UT227" s="76"/>
      <c r="UU227" s="76"/>
      <c r="UV227" s="76"/>
      <c r="UW227" s="76"/>
      <c r="UX227" s="76"/>
      <c r="UY227" s="76"/>
      <c r="UZ227" s="76"/>
      <c r="VA227" s="76"/>
      <c r="VB227" s="76"/>
      <c r="VC227" s="76"/>
      <c r="VD227" s="76"/>
      <c r="VE227" s="76"/>
      <c r="VF227" s="76"/>
      <c r="VG227" s="76"/>
      <c r="VH227" s="76"/>
      <c r="VI227" s="76"/>
      <c r="VJ227" s="76"/>
      <c r="VK227" s="76"/>
      <c r="VL227" s="76"/>
      <c r="VM227" s="76"/>
      <c r="VN227" s="76"/>
      <c r="VO227" s="76"/>
      <c r="VP227" s="76"/>
      <c r="VQ227" s="76"/>
      <c r="VR227" s="76"/>
      <c r="VS227" s="76"/>
      <c r="VT227" s="76"/>
      <c r="VU227" s="76"/>
      <c r="VV227" s="76"/>
      <c r="VW227" s="76"/>
      <c r="VX227" s="76"/>
      <c r="VY227" s="76"/>
      <c r="VZ227" s="76"/>
      <c r="WA227" s="76"/>
      <c r="WB227" s="76"/>
      <c r="WC227" s="76"/>
      <c r="WD227" s="76"/>
      <c r="WE227" s="76"/>
      <c r="WF227" s="76"/>
      <c r="WG227" s="76"/>
      <c r="WH227" s="76"/>
      <c r="WI227" s="76"/>
      <c r="WJ227" s="76"/>
      <c r="WK227" s="76"/>
      <c r="WL227" s="76"/>
      <c r="WM227" s="76"/>
      <c r="WN227" s="76"/>
      <c r="WO227" s="76"/>
      <c r="WP227" s="76"/>
      <c r="WQ227" s="76"/>
      <c r="WR227" s="76"/>
      <c r="WS227" s="76"/>
      <c r="WT227" s="76"/>
      <c r="WU227" s="76"/>
      <c r="WV227" s="76"/>
      <c r="WW227" s="76"/>
      <c r="WX227" s="76"/>
      <c r="WY227" s="76"/>
      <c r="WZ227" s="76"/>
      <c r="XA227" s="76"/>
      <c r="XB227" s="76"/>
      <c r="XC227" s="76"/>
      <c r="XD227" s="76"/>
      <c r="XE227" s="76"/>
      <c r="XF227" s="76"/>
      <c r="XG227" s="76"/>
      <c r="XH227" s="76"/>
      <c r="XI227" s="76"/>
      <c r="XJ227" s="76"/>
      <c r="XK227" s="76"/>
      <c r="XL227" s="76"/>
      <c r="XM227" s="76"/>
      <c r="XN227" s="76"/>
      <c r="XO227" s="76"/>
      <c r="XP227" s="76"/>
      <c r="XQ227" s="76"/>
      <c r="XR227" s="76"/>
      <c r="XS227" s="76"/>
      <c r="XT227" s="76"/>
      <c r="XU227" s="76"/>
      <c r="XV227" s="76"/>
      <c r="XW227" s="76"/>
      <c r="XX227" s="76"/>
      <c r="XY227" s="76"/>
      <c r="XZ227" s="76"/>
      <c r="YA227" s="76"/>
      <c r="YB227" s="76"/>
      <c r="YC227" s="76"/>
      <c r="YD227" s="76"/>
      <c r="YE227" s="76"/>
      <c r="YF227" s="76"/>
      <c r="YG227" s="76"/>
      <c r="YH227" s="76"/>
      <c r="YI227" s="76"/>
      <c r="YJ227" s="76"/>
      <c r="YK227" s="76"/>
      <c r="YL227" s="76"/>
      <c r="YM227" s="76"/>
      <c r="YN227" s="76"/>
      <c r="YO227" s="76"/>
      <c r="YP227" s="76"/>
      <c r="YQ227" s="76"/>
      <c r="YR227" s="76"/>
      <c r="YS227" s="76"/>
      <c r="YT227" s="76"/>
      <c r="YU227" s="76"/>
      <c r="YV227" s="76"/>
      <c r="YW227" s="76"/>
      <c r="YX227" s="76"/>
      <c r="YY227" s="76"/>
      <c r="YZ227" s="76"/>
      <c r="ZA227" s="76"/>
      <c r="ZB227" s="76"/>
      <c r="ZC227" s="76"/>
      <c r="ZD227" s="76"/>
      <c r="ZE227" s="76"/>
      <c r="ZF227" s="76"/>
      <c r="ZG227" s="76"/>
      <c r="ZH227" s="76"/>
      <c r="ZI227" s="76"/>
      <c r="ZJ227" s="76"/>
      <c r="ZK227" s="76"/>
      <c r="ZL227" s="76"/>
      <c r="ZM227" s="76"/>
      <c r="ZN227" s="76"/>
      <c r="ZO227" s="76"/>
      <c r="ZP227" s="76"/>
      <c r="ZQ227" s="76"/>
      <c r="ZR227" s="76"/>
      <c r="ZS227" s="76"/>
      <c r="ZT227" s="76"/>
      <c r="ZU227" s="76"/>
      <c r="ZV227" s="76"/>
      <c r="ZW227" s="76"/>
      <c r="ZX227" s="76"/>
      <c r="ZY227" s="76"/>
      <c r="ZZ227" s="76"/>
      <c r="AAA227" s="76"/>
      <c r="AAB227" s="76"/>
      <c r="AAC227" s="76"/>
      <c r="AAD227" s="76"/>
      <c r="AAE227" s="76"/>
      <c r="AAF227" s="76"/>
      <c r="AAG227" s="76"/>
      <c r="AAH227" s="76"/>
      <c r="AAI227" s="76"/>
      <c r="AAJ227" s="76"/>
      <c r="AAK227" s="76"/>
      <c r="AAL227" s="76"/>
      <c r="AAM227" s="76"/>
      <c r="AAN227" s="76"/>
      <c r="AAO227" s="76"/>
      <c r="AAP227" s="76"/>
      <c r="AAQ227" s="76"/>
      <c r="AAR227" s="76"/>
      <c r="AAS227" s="76"/>
      <c r="AAT227" s="76"/>
      <c r="AAU227" s="76"/>
      <c r="AAV227" s="76"/>
      <c r="AAW227" s="76"/>
      <c r="AAX227" s="76"/>
      <c r="AAY227" s="76"/>
      <c r="AAZ227" s="76"/>
      <c r="ABA227" s="76"/>
      <c r="ABB227" s="76"/>
      <c r="ABC227" s="76"/>
      <c r="ABD227" s="76"/>
      <c r="ABE227" s="76"/>
      <c r="ABF227" s="76"/>
      <c r="ABG227" s="76"/>
      <c r="ABH227" s="76"/>
      <c r="ABI227" s="76"/>
      <c r="ABJ227" s="76"/>
      <c r="ABK227" s="76"/>
      <c r="ABL227" s="76"/>
      <c r="ABM227" s="76"/>
      <c r="ABN227" s="76"/>
      <c r="ABO227" s="76"/>
      <c r="ABP227" s="76"/>
      <c r="ABQ227" s="76"/>
      <c r="ABR227" s="76"/>
      <c r="ABS227" s="76"/>
      <c r="ABT227" s="76"/>
      <c r="ABU227" s="76"/>
      <c r="ABV227" s="76"/>
      <c r="ABW227" s="76"/>
      <c r="ABX227" s="76"/>
      <c r="ABY227" s="76"/>
      <c r="ABZ227" s="76"/>
      <c r="ACA227" s="76"/>
      <c r="ACB227" s="76"/>
      <c r="ACC227" s="76"/>
      <c r="ACD227" s="76"/>
      <c r="ACE227" s="76"/>
      <c r="ACF227" s="76"/>
      <c r="ACG227" s="76"/>
      <c r="ACH227" s="76"/>
      <c r="ACI227" s="76"/>
      <c r="ACJ227" s="76"/>
      <c r="ACK227" s="76"/>
      <c r="ACL227" s="76"/>
      <c r="ACM227" s="76"/>
      <c r="ACN227" s="76"/>
      <c r="ACO227" s="76"/>
      <c r="ACP227" s="76"/>
      <c r="ACQ227" s="76"/>
      <c r="ACR227" s="76"/>
      <c r="ACS227" s="76"/>
      <c r="ACT227" s="76"/>
      <c r="ACU227" s="76"/>
      <c r="ACV227" s="76"/>
      <c r="ACW227" s="76"/>
      <c r="ACX227" s="76"/>
      <c r="ACY227" s="76"/>
      <c r="ACZ227" s="76"/>
      <c r="ADA227" s="76"/>
      <c r="ADB227" s="76"/>
      <c r="ADC227" s="76"/>
      <c r="ADD227" s="76"/>
      <c r="ADE227" s="76"/>
      <c r="ADF227" s="76"/>
      <c r="ADG227" s="76"/>
      <c r="ADH227" s="76"/>
      <c r="ADI227" s="76"/>
      <c r="ADJ227" s="76"/>
      <c r="ADK227" s="76"/>
      <c r="ADL227" s="76"/>
      <c r="ADM227" s="76"/>
      <c r="ADN227" s="76"/>
      <c r="ADO227" s="76"/>
      <c r="ADP227" s="76"/>
      <c r="ADQ227" s="76"/>
      <c r="ADR227" s="76"/>
      <c r="ADS227" s="76"/>
      <c r="ADT227" s="76"/>
      <c r="ADU227" s="76"/>
      <c r="ADV227" s="76"/>
      <c r="ADW227" s="76"/>
      <c r="ADX227" s="76"/>
      <c r="ADY227" s="76"/>
      <c r="ADZ227" s="76"/>
      <c r="AEA227" s="76"/>
      <c r="AEB227" s="76"/>
      <c r="AEC227" s="76"/>
      <c r="AED227" s="76"/>
      <c r="AEE227" s="76"/>
      <c r="AEF227" s="76"/>
      <c r="AEG227" s="76"/>
      <c r="AEH227" s="76"/>
      <c r="AEI227" s="76"/>
      <c r="AEJ227" s="76"/>
      <c r="AEK227" s="76"/>
      <c r="AEL227" s="76"/>
      <c r="AEM227" s="76"/>
      <c r="AEN227" s="76"/>
      <c r="AEO227" s="76"/>
      <c r="AEP227" s="76"/>
      <c r="AEQ227" s="76"/>
      <c r="AER227" s="76"/>
      <c r="AES227" s="76"/>
      <c r="AET227" s="76"/>
      <c r="AEU227" s="76"/>
      <c r="AEV227" s="76"/>
      <c r="AEW227" s="76"/>
      <c r="AEX227" s="76"/>
      <c r="AEY227" s="76"/>
      <c r="AEZ227" s="76"/>
      <c r="AFA227" s="76"/>
      <c r="AFB227" s="76"/>
      <c r="AFC227" s="76"/>
      <c r="AFD227" s="76"/>
      <c r="AFE227" s="76"/>
      <c r="AFF227" s="76"/>
      <c r="AFG227" s="76"/>
      <c r="AFH227" s="76"/>
      <c r="AFI227" s="76"/>
      <c r="AFJ227" s="76"/>
      <c r="AFK227" s="76"/>
      <c r="AFL227" s="76"/>
      <c r="AFM227" s="76"/>
      <c r="AFN227" s="76"/>
      <c r="AFO227" s="76"/>
      <c r="AFP227" s="76"/>
      <c r="AFQ227" s="76"/>
      <c r="AFR227" s="76"/>
      <c r="AFS227" s="76"/>
      <c r="AFT227" s="76"/>
      <c r="AFU227" s="76"/>
      <c r="AFV227" s="76"/>
      <c r="AFW227" s="76"/>
      <c r="AFX227" s="76"/>
      <c r="AFY227" s="76"/>
      <c r="AFZ227" s="76"/>
      <c r="AGA227" s="76"/>
      <c r="AGB227" s="76"/>
      <c r="AGC227" s="76"/>
      <c r="AGD227" s="76"/>
      <c r="AGE227" s="76"/>
      <c r="AGF227" s="76"/>
      <c r="AGG227" s="76"/>
      <c r="AGH227" s="76"/>
      <c r="AGI227" s="76"/>
      <c r="AGJ227" s="76"/>
      <c r="AGK227" s="76"/>
      <c r="AGL227" s="76"/>
      <c r="AGM227" s="76"/>
      <c r="AGN227" s="76"/>
      <c r="AGO227" s="76"/>
      <c r="AGP227" s="76"/>
      <c r="AGQ227" s="76"/>
      <c r="AGR227" s="76"/>
      <c r="AGS227" s="76"/>
      <c r="AGT227" s="76"/>
      <c r="AGU227" s="76"/>
      <c r="AGV227" s="76"/>
      <c r="AGW227" s="76"/>
      <c r="AGX227" s="76"/>
      <c r="AGY227" s="76"/>
      <c r="AGZ227" s="76"/>
      <c r="AHA227" s="76"/>
      <c r="AHB227" s="76"/>
      <c r="AHC227" s="76"/>
      <c r="AHD227" s="76"/>
      <c r="AHE227" s="76"/>
      <c r="AHF227" s="76"/>
      <c r="AHG227" s="76"/>
      <c r="AHH227" s="76"/>
      <c r="AHI227" s="76"/>
      <c r="AHJ227" s="76"/>
      <c r="AHK227" s="76"/>
      <c r="AHL227" s="76"/>
      <c r="AHM227" s="76"/>
      <c r="AHN227" s="76"/>
      <c r="AHO227" s="76"/>
      <c r="AHP227" s="76"/>
      <c r="AHQ227" s="76"/>
      <c r="AHR227" s="76"/>
      <c r="AHS227" s="76"/>
      <c r="AHT227" s="76"/>
      <c r="AHU227" s="76"/>
      <c r="AHV227" s="76"/>
      <c r="AHW227" s="76"/>
      <c r="AHX227" s="76"/>
      <c r="AHY227" s="76"/>
      <c r="AHZ227" s="76"/>
      <c r="AIA227" s="76"/>
      <c r="AIB227" s="76"/>
      <c r="AIC227" s="76"/>
      <c r="AID227" s="76"/>
      <c r="AIE227" s="76"/>
      <c r="AIF227" s="76"/>
      <c r="AIG227" s="76"/>
      <c r="AIH227" s="76"/>
      <c r="AII227" s="76"/>
      <c r="AIJ227" s="76"/>
      <c r="AIK227" s="76"/>
      <c r="AIL227" s="76"/>
      <c r="AIM227" s="76"/>
      <c r="AIN227" s="76"/>
      <c r="AIO227" s="76"/>
      <c r="AIP227" s="76"/>
      <c r="AIQ227" s="76"/>
      <c r="AIR227" s="76"/>
      <c r="AIS227" s="76"/>
      <c r="AIT227" s="76"/>
      <c r="AIU227" s="76"/>
      <c r="AIV227" s="76"/>
      <c r="AIW227" s="76"/>
      <c r="AIX227" s="76"/>
      <c r="AIY227" s="76"/>
      <c r="AIZ227" s="76"/>
      <c r="AJA227" s="76"/>
      <c r="AJB227" s="76"/>
      <c r="AJC227" s="76"/>
      <c r="AJD227" s="76"/>
      <c r="AJE227" s="76"/>
      <c r="AJF227" s="76"/>
      <c r="AJG227" s="76"/>
      <c r="AJH227" s="76"/>
      <c r="AJI227" s="76"/>
      <c r="AJJ227" s="76"/>
      <c r="AJK227" s="76"/>
      <c r="AJL227" s="76"/>
      <c r="AJM227" s="76"/>
      <c r="AJN227" s="76"/>
      <c r="AJO227" s="76"/>
      <c r="AJP227" s="76"/>
      <c r="AJQ227" s="76"/>
      <c r="AJR227" s="76"/>
      <c r="AJS227" s="76"/>
      <c r="AJT227" s="76"/>
      <c r="AJU227" s="76"/>
      <c r="AJV227" s="76"/>
      <c r="AJW227" s="76"/>
      <c r="AJX227" s="76"/>
      <c r="AJY227" s="76"/>
      <c r="AJZ227" s="76"/>
      <c r="AKA227" s="76"/>
      <c r="AKB227" s="76"/>
      <c r="AKC227" s="76"/>
      <c r="AKD227" s="76"/>
      <c r="AKE227" s="76"/>
      <c r="AKF227" s="76"/>
      <c r="AKG227" s="76"/>
      <c r="AKH227" s="76"/>
      <c r="AKI227" s="76"/>
      <c r="AKJ227" s="76"/>
      <c r="AKK227" s="76"/>
      <c r="AKL227" s="76"/>
      <c r="AKM227" s="76"/>
      <c r="AKN227" s="76"/>
      <c r="AKO227" s="76"/>
      <c r="AKP227" s="76"/>
      <c r="AKQ227" s="76"/>
      <c r="AKR227" s="76"/>
      <c r="AKS227" s="76"/>
      <c r="AKT227" s="76"/>
      <c r="AKU227" s="76"/>
      <c r="AKV227" s="76"/>
      <c r="AKW227" s="76"/>
      <c r="AKX227" s="76"/>
      <c r="AKY227" s="76"/>
      <c r="AKZ227" s="76"/>
      <c r="ALA227" s="76"/>
      <c r="ALB227" s="76"/>
      <c r="ALC227" s="76"/>
      <c r="ALD227" s="76"/>
      <c r="ALE227" s="76"/>
      <c r="ALF227" s="76"/>
      <c r="ALG227" s="76"/>
      <c r="ALH227" s="76"/>
      <c r="ALI227" s="76"/>
      <c r="ALJ227" s="76"/>
      <c r="ALK227" s="76"/>
      <c r="ALL227" s="76"/>
      <c r="ALM227" s="76"/>
      <c r="ALN227" s="76"/>
      <c r="ALO227" s="76"/>
      <c r="ALP227" s="76"/>
      <c r="ALQ227" s="76"/>
      <c r="ALR227" s="76"/>
      <c r="ALS227" s="76"/>
      <c r="ALT227" s="76"/>
      <c r="ALU227" s="76"/>
      <c r="ALV227" s="76"/>
      <c r="ALW227" s="76"/>
      <c r="ALX227" s="76"/>
      <c r="ALY227" s="76"/>
      <c r="ALZ227" s="76"/>
      <c r="AMA227" s="76"/>
      <c r="AMB227" s="76"/>
      <c r="AMC227" s="76"/>
      <c r="AMD227" s="76"/>
      <c r="AME227" s="76"/>
    </row>
    <row r="228" spans="1:1019" s="77" customFormat="1">
      <c r="A228" s="49" t="s">
        <v>197</v>
      </c>
      <c r="B228" s="49"/>
      <c r="C228" s="49"/>
      <c r="D228" s="50" t="s">
        <v>34</v>
      </c>
      <c r="E228" s="49"/>
      <c r="F228" s="62"/>
      <c r="G228" s="51"/>
      <c r="H228" s="51"/>
      <c r="I228" s="51"/>
      <c r="J228" s="51">
        <f>J229+J232</f>
        <v>1179979.01</v>
      </c>
      <c r="K228" s="76"/>
      <c r="L228" s="76"/>
      <c r="M228" s="76"/>
      <c r="N228" s="76"/>
      <c r="O228" s="76"/>
      <c r="P228" s="76"/>
      <c r="Q228" s="76"/>
      <c r="R228" s="76"/>
      <c r="S228" s="76"/>
      <c r="T228" s="76"/>
      <c r="U228" s="76"/>
      <c r="V228" s="76"/>
      <c r="W228" s="76"/>
      <c r="X228" s="76"/>
      <c r="Y228" s="76"/>
      <c r="Z228" s="76"/>
      <c r="AA228" s="76"/>
      <c r="AB228" s="76"/>
      <c r="AC228" s="76"/>
      <c r="AD228" s="76"/>
      <c r="AE228" s="76"/>
      <c r="AF228" s="76"/>
      <c r="AG228" s="76"/>
      <c r="AH228" s="76"/>
      <c r="AI228" s="76"/>
      <c r="AJ228" s="76"/>
      <c r="AK228" s="76"/>
      <c r="AL228" s="76"/>
      <c r="AM228" s="76"/>
      <c r="AN228" s="76"/>
      <c r="AO228" s="76"/>
      <c r="AP228" s="76"/>
      <c r="AQ228" s="76"/>
      <c r="AR228" s="76"/>
      <c r="AS228" s="76"/>
      <c r="AT228" s="76"/>
      <c r="AU228" s="76"/>
      <c r="AV228" s="76"/>
      <c r="AW228" s="76"/>
      <c r="AX228" s="76"/>
      <c r="AY228" s="76"/>
      <c r="AZ228" s="76"/>
      <c r="BA228" s="76"/>
      <c r="BB228" s="76"/>
      <c r="BC228" s="76"/>
      <c r="BD228" s="76"/>
      <c r="BE228" s="76"/>
      <c r="BF228" s="76"/>
      <c r="BG228" s="76"/>
      <c r="BH228" s="76"/>
      <c r="BI228" s="76"/>
      <c r="BJ228" s="76"/>
      <c r="BK228" s="76"/>
      <c r="BL228" s="76"/>
      <c r="BM228" s="76"/>
      <c r="BN228" s="76"/>
      <c r="BO228" s="76"/>
      <c r="BP228" s="76"/>
      <c r="BQ228" s="76"/>
      <c r="BR228" s="76"/>
      <c r="BS228" s="76"/>
      <c r="BT228" s="76"/>
      <c r="BU228" s="76"/>
      <c r="BV228" s="76"/>
      <c r="BW228" s="76"/>
      <c r="BX228" s="76"/>
      <c r="BY228" s="76"/>
      <c r="BZ228" s="76"/>
      <c r="CA228" s="76"/>
      <c r="CB228" s="76"/>
      <c r="CC228" s="76"/>
      <c r="CD228" s="76"/>
      <c r="CE228" s="76"/>
      <c r="CF228" s="76"/>
      <c r="CG228" s="76"/>
      <c r="CH228" s="76"/>
      <c r="CI228" s="76"/>
      <c r="CJ228" s="76"/>
      <c r="CK228" s="76"/>
      <c r="CL228" s="76"/>
      <c r="CM228" s="76"/>
      <c r="CN228" s="76"/>
      <c r="CO228" s="76"/>
      <c r="CP228" s="76"/>
      <c r="CQ228" s="76"/>
      <c r="CR228" s="76"/>
      <c r="CS228" s="76"/>
      <c r="CT228" s="76"/>
      <c r="CU228" s="76"/>
      <c r="CV228" s="76"/>
      <c r="CW228" s="76"/>
      <c r="CX228" s="76"/>
      <c r="CY228" s="76"/>
      <c r="CZ228" s="76"/>
      <c r="DA228" s="76"/>
      <c r="DB228" s="76"/>
      <c r="DC228" s="76"/>
      <c r="DD228" s="76"/>
      <c r="DE228" s="76"/>
      <c r="DF228" s="76"/>
      <c r="DG228" s="76"/>
      <c r="DH228" s="76"/>
      <c r="DI228" s="76"/>
      <c r="DJ228" s="76"/>
      <c r="DK228" s="76"/>
      <c r="DL228" s="76"/>
      <c r="DM228" s="76"/>
      <c r="DN228" s="76"/>
      <c r="DO228" s="76"/>
      <c r="DP228" s="76"/>
      <c r="DQ228" s="76"/>
      <c r="DR228" s="76"/>
      <c r="DS228" s="76"/>
      <c r="DT228" s="76"/>
      <c r="DU228" s="76"/>
      <c r="DV228" s="76"/>
      <c r="DW228" s="76"/>
      <c r="DX228" s="76"/>
      <c r="DY228" s="76"/>
      <c r="DZ228" s="76"/>
      <c r="EA228" s="76"/>
      <c r="EB228" s="76"/>
      <c r="EC228" s="76"/>
      <c r="ED228" s="76"/>
      <c r="EE228" s="76"/>
      <c r="EF228" s="76"/>
      <c r="EG228" s="76"/>
      <c r="EH228" s="76"/>
      <c r="EI228" s="76"/>
      <c r="EJ228" s="76"/>
      <c r="EK228" s="76"/>
      <c r="EL228" s="76"/>
      <c r="EM228" s="76"/>
      <c r="EN228" s="76"/>
      <c r="EO228" s="76"/>
      <c r="EP228" s="76"/>
      <c r="EQ228" s="76"/>
      <c r="ER228" s="76"/>
      <c r="ES228" s="76"/>
      <c r="ET228" s="76"/>
      <c r="EU228" s="76"/>
      <c r="EV228" s="76"/>
      <c r="EW228" s="76"/>
      <c r="EX228" s="76"/>
      <c r="EY228" s="76"/>
      <c r="EZ228" s="76"/>
      <c r="FA228" s="76"/>
      <c r="FB228" s="76"/>
      <c r="FC228" s="76"/>
      <c r="FD228" s="76"/>
      <c r="FE228" s="76"/>
      <c r="FF228" s="76"/>
      <c r="FG228" s="76"/>
      <c r="FH228" s="76"/>
      <c r="FI228" s="76"/>
      <c r="FJ228" s="76"/>
      <c r="FK228" s="76"/>
      <c r="FL228" s="76"/>
      <c r="FM228" s="76"/>
      <c r="FN228" s="76"/>
      <c r="FO228" s="76"/>
      <c r="FP228" s="76"/>
      <c r="FQ228" s="76"/>
      <c r="FR228" s="76"/>
      <c r="FS228" s="76"/>
      <c r="FT228" s="76"/>
      <c r="FU228" s="76"/>
      <c r="FV228" s="76"/>
      <c r="FW228" s="76"/>
      <c r="FX228" s="76"/>
      <c r="FY228" s="76"/>
      <c r="FZ228" s="76"/>
      <c r="GA228" s="76"/>
      <c r="GB228" s="76"/>
      <c r="GC228" s="76"/>
      <c r="GD228" s="76"/>
      <c r="GE228" s="76"/>
      <c r="GF228" s="76"/>
      <c r="GG228" s="76"/>
      <c r="GH228" s="76"/>
      <c r="GI228" s="76"/>
      <c r="GJ228" s="76"/>
      <c r="GK228" s="76"/>
      <c r="GL228" s="76"/>
      <c r="GM228" s="76"/>
      <c r="GN228" s="76"/>
      <c r="GO228" s="76"/>
      <c r="GP228" s="76"/>
      <c r="GQ228" s="76"/>
      <c r="GR228" s="76"/>
      <c r="GS228" s="76"/>
      <c r="GT228" s="76"/>
      <c r="GU228" s="76"/>
      <c r="GV228" s="76"/>
      <c r="GW228" s="76"/>
      <c r="GX228" s="76"/>
      <c r="GY228" s="76"/>
      <c r="GZ228" s="76"/>
      <c r="HA228" s="76"/>
      <c r="HB228" s="76"/>
      <c r="HC228" s="76"/>
      <c r="HD228" s="76"/>
      <c r="HE228" s="76"/>
      <c r="HF228" s="76"/>
      <c r="HG228" s="76"/>
      <c r="HH228" s="76"/>
      <c r="HI228" s="76"/>
      <c r="HJ228" s="76"/>
      <c r="HK228" s="76"/>
      <c r="HL228" s="76"/>
      <c r="HM228" s="76"/>
      <c r="HN228" s="76"/>
      <c r="HO228" s="76"/>
      <c r="HP228" s="76"/>
      <c r="HQ228" s="76"/>
      <c r="HR228" s="76"/>
      <c r="HS228" s="76"/>
      <c r="HT228" s="76"/>
      <c r="HU228" s="76"/>
      <c r="HV228" s="76"/>
      <c r="HW228" s="76"/>
      <c r="HX228" s="76"/>
      <c r="HY228" s="76"/>
      <c r="HZ228" s="76"/>
      <c r="IA228" s="76"/>
      <c r="IB228" s="76"/>
      <c r="IC228" s="76"/>
      <c r="ID228" s="76"/>
      <c r="IE228" s="76"/>
      <c r="IF228" s="76"/>
      <c r="IG228" s="76"/>
      <c r="IH228" s="76"/>
      <c r="II228" s="76"/>
      <c r="IJ228" s="76"/>
      <c r="IK228" s="76"/>
      <c r="IL228" s="76"/>
      <c r="IM228" s="76"/>
      <c r="IN228" s="76"/>
      <c r="IO228" s="76"/>
      <c r="IP228" s="76"/>
      <c r="IQ228" s="76"/>
      <c r="IR228" s="76"/>
      <c r="IS228" s="76"/>
      <c r="IT228" s="76"/>
      <c r="IU228" s="76"/>
      <c r="IV228" s="76"/>
      <c r="IW228" s="76"/>
      <c r="IX228" s="76"/>
      <c r="IY228" s="76"/>
      <c r="IZ228" s="76"/>
      <c r="JA228" s="76"/>
      <c r="JB228" s="76"/>
      <c r="JC228" s="76"/>
      <c r="JD228" s="76"/>
      <c r="JE228" s="76"/>
      <c r="JF228" s="76"/>
      <c r="JG228" s="76"/>
      <c r="JH228" s="76"/>
      <c r="JI228" s="76"/>
      <c r="JJ228" s="76"/>
      <c r="JK228" s="76"/>
      <c r="JL228" s="76"/>
      <c r="JM228" s="76"/>
      <c r="JN228" s="76"/>
      <c r="JO228" s="76"/>
      <c r="JP228" s="76"/>
      <c r="JQ228" s="76"/>
      <c r="JR228" s="76"/>
      <c r="JS228" s="76"/>
      <c r="JT228" s="76"/>
      <c r="JU228" s="76"/>
      <c r="JV228" s="76"/>
      <c r="JW228" s="76"/>
      <c r="JX228" s="76"/>
      <c r="JY228" s="76"/>
      <c r="JZ228" s="76"/>
      <c r="KA228" s="76"/>
      <c r="KB228" s="76"/>
      <c r="KC228" s="76"/>
      <c r="KD228" s="76"/>
      <c r="KE228" s="76"/>
      <c r="KF228" s="76"/>
      <c r="KG228" s="76"/>
      <c r="KH228" s="76"/>
      <c r="KI228" s="76"/>
      <c r="KJ228" s="76"/>
      <c r="KK228" s="76"/>
      <c r="KL228" s="76"/>
      <c r="KM228" s="76"/>
      <c r="KN228" s="76"/>
      <c r="KO228" s="76"/>
      <c r="KP228" s="76"/>
      <c r="KQ228" s="76"/>
      <c r="KR228" s="76"/>
      <c r="KS228" s="76"/>
      <c r="KT228" s="76"/>
      <c r="KU228" s="76"/>
      <c r="KV228" s="76"/>
      <c r="KW228" s="76"/>
      <c r="KX228" s="76"/>
      <c r="KY228" s="76"/>
      <c r="KZ228" s="76"/>
      <c r="LA228" s="76"/>
      <c r="LB228" s="76"/>
      <c r="LC228" s="76"/>
      <c r="LD228" s="76"/>
      <c r="LE228" s="76"/>
      <c r="LF228" s="76"/>
      <c r="LG228" s="76"/>
      <c r="LH228" s="76"/>
      <c r="LI228" s="76"/>
      <c r="LJ228" s="76"/>
      <c r="LK228" s="76"/>
      <c r="LL228" s="76"/>
      <c r="LM228" s="76"/>
      <c r="LN228" s="76"/>
      <c r="LO228" s="76"/>
      <c r="LP228" s="76"/>
      <c r="LQ228" s="76"/>
      <c r="LR228" s="76"/>
      <c r="LS228" s="76"/>
      <c r="LT228" s="76"/>
      <c r="LU228" s="76"/>
      <c r="LV228" s="76"/>
      <c r="LW228" s="76"/>
      <c r="LX228" s="76"/>
      <c r="LY228" s="76"/>
      <c r="LZ228" s="76"/>
      <c r="MA228" s="76"/>
      <c r="MB228" s="76"/>
      <c r="MC228" s="76"/>
      <c r="MD228" s="76"/>
      <c r="ME228" s="76"/>
      <c r="MF228" s="76"/>
      <c r="MG228" s="76"/>
      <c r="MH228" s="76"/>
      <c r="MI228" s="76"/>
      <c r="MJ228" s="76"/>
      <c r="MK228" s="76"/>
      <c r="ML228" s="76"/>
      <c r="MM228" s="76"/>
      <c r="MN228" s="76"/>
      <c r="MO228" s="76"/>
      <c r="MP228" s="76"/>
      <c r="MQ228" s="76"/>
      <c r="MR228" s="76"/>
      <c r="MS228" s="76"/>
      <c r="MT228" s="76"/>
      <c r="MU228" s="76"/>
      <c r="MV228" s="76"/>
      <c r="MW228" s="76"/>
      <c r="MX228" s="76"/>
      <c r="MY228" s="76"/>
      <c r="MZ228" s="76"/>
      <c r="NA228" s="76"/>
      <c r="NB228" s="76"/>
      <c r="NC228" s="76"/>
      <c r="ND228" s="76"/>
      <c r="NE228" s="76"/>
      <c r="NF228" s="76"/>
      <c r="NG228" s="76"/>
      <c r="NH228" s="76"/>
      <c r="NI228" s="76"/>
      <c r="NJ228" s="76"/>
      <c r="NK228" s="76"/>
      <c r="NL228" s="76"/>
      <c r="NM228" s="76"/>
      <c r="NN228" s="76"/>
      <c r="NO228" s="76"/>
      <c r="NP228" s="76"/>
      <c r="NQ228" s="76"/>
      <c r="NR228" s="76"/>
      <c r="NS228" s="76"/>
      <c r="NT228" s="76"/>
      <c r="NU228" s="76"/>
      <c r="NV228" s="76"/>
      <c r="NW228" s="76"/>
      <c r="NX228" s="76"/>
      <c r="NY228" s="76"/>
      <c r="NZ228" s="76"/>
      <c r="OA228" s="76"/>
      <c r="OB228" s="76"/>
      <c r="OC228" s="76"/>
      <c r="OD228" s="76"/>
      <c r="OE228" s="76"/>
      <c r="OF228" s="76"/>
      <c r="OG228" s="76"/>
      <c r="OH228" s="76"/>
      <c r="OI228" s="76"/>
      <c r="OJ228" s="76"/>
      <c r="OK228" s="76"/>
      <c r="OL228" s="76"/>
      <c r="OM228" s="76"/>
      <c r="ON228" s="76"/>
      <c r="OO228" s="76"/>
      <c r="OP228" s="76"/>
      <c r="OQ228" s="76"/>
      <c r="OR228" s="76"/>
      <c r="OS228" s="76"/>
      <c r="OT228" s="76"/>
      <c r="OU228" s="76"/>
      <c r="OV228" s="76"/>
      <c r="OW228" s="76"/>
      <c r="OX228" s="76"/>
      <c r="OY228" s="76"/>
      <c r="OZ228" s="76"/>
      <c r="PA228" s="76"/>
      <c r="PB228" s="76"/>
      <c r="PC228" s="76"/>
      <c r="PD228" s="76"/>
      <c r="PE228" s="76"/>
      <c r="PF228" s="76"/>
      <c r="PG228" s="76"/>
      <c r="PH228" s="76"/>
      <c r="PI228" s="76"/>
      <c r="PJ228" s="76"/>
      <c r="PK228" s="76"/>
      <c r="PL228" s="76"/>
      <c r="PM228" s="76"/>
      <c r="PN228" s="76"/>
      <c r="PO228" s="76"/>
      <c r="PP228" s="76"/>
      <c r="PQ228" s="76"/>
      <c r="PR228" s="76"/>
      <c r="PS228" s="76"/>
      <c r="PT228" s="76"/>
      <c r="PU228" s="76"/>
      <c r="PV228" s="76"/>
      <c r="PW228" s="76"/>
      <c r="PX228" s="76"/>
      <c r="PY228" s="76"/>
      <c r="PZ228" s="76"/>
      <c r="QA228" s="76"/>
      <c r="QB228" s="76"/>
      <c r="QC228" s="76"/>
      <c r="QD228" s="76"/>
      <c r="QE228" s="76"/>
      <c r="QF228" s="76"/>
      <c r="QG228" s="76"/>
      <c r="QH228" s="76"/>
      <c r="QI228" s="76"/>
      <c r="QJ228" s="76"/>
      <c r="QK228" s="76"/>
      <c r="QL228" s="76"/>
      <c r="QM228" s="76"/>
      <c r="QN228" s="76"/>
      <c r="QO228" s="76"/>
      <c r="QP228" s="76"/>
      <c r="QQ228" s="76"/>
      <c r="QR228" s="76"/>
      <c r="QS228" s="76"/>
      <c r="QT228" s="76"/>
      <c r="QU228" s="76"/>
      <c r="QV228" s="76"/>
      <c r="QW228" s="76"/>
      <c r="QX228" s="76"/>
      <c r="QY228" s="76"/>
      <c r="QZ228" s="76"/>
      <c r="RA228" s="76"/>
      <c r="RB228" s="76"/>
      <c r="RC228" s="76"/>
      <c r="RD228" s="76"/>
      <c r="RE228" s="76"/>
      <c r="RF228" s="76"/>
      <c r="RG228" s="76"/>
      <c r="RH228" s="76"/>
      <c r="RI228" s="76"/>
      <c r="RJ228" s="76"/>
      <c r="RK228" s="76"/>
      <c r="RL228" s="76"/>
      <c r="RM228" s="76"/>
      <c r="RN228" s="76"/>
      <c r="RO228" s="76"/>
      <c r="RP228" s="76"/>
      <c r="RQ228" s="76"/>
      <c r="RR228" s="76"/>
      <c r="RS228" s="76"/>
      <c r="RT228" s="76"/>
      <c r="RU228" s="76"/>
      <c r="RV228" s="76"/>
      <c r="RW228" s="76"/>
      <c r="RX228" s="76"/>
      <c r="RY228" s="76"/>
      <c r="RZ228" s="76"/>
      <c r="SA228" s="76"/>
      <c r="SB228" s="76"/>
      <c r="SC228" s="76"/>
      <c r="SD228" s="76"/>
      <c r="SE228" s="76"/>
      <c r="SF228" s="76"/>
      <c r="SG228" s="76"/>
      <c r="SH228" s="76"/>
      <c r="SI228" s="76"/>
      <c r="SJ228" s="76"/>
      <c r="SK228" s="76"/>
      <c r="SL228" s="76"/>
      <c r="SM228" s="76"/>
      <c r="SN228" s="76"/>
      <c r="SO228" s="76"/>
      <c r="SP228" s="76"/>
      <c r="SQ228" s="76"/>
      <c r="SR228" s="76"/>
      <c r="SS228" s="76"/>
      <c r="ST228" s="76"/>
      <c r="SU228" s="76"/>
      <c r="SV228" s="76"/>
      <c r="SW228" s="76"/>
      <c r="SX228" s="76"/>
      <c r="SY228" s="76"/>
      <c r="SZ228" s="76"/>
      <c r="TA228" s="76"/>
      <c r="TB228" s="76"/>
      <c r="TC228" s="76"/>
      <c r="TD228" s="76"/>
      <c r="TE228" s="76"/>
      <c r="TF228" s="76"/>
      <c r="TG228" s="76"/>
      <c r="TH228" s="76"/>
      <c r="TI228" s="76"/>
      <c r="TJ228" s="76"/>
      <c r="TK228" s="76"/>
      <c r="TL228" s="76"/>
      <c r="TM228" s="76"/>
      <c r="TN228" s="76"/>
      <c r="TO228" s="76"/>
      <c r="TP228" s="76"/>
      <c r="TQ228" s="76"/>
      <c r="TR228" s="76"/>
      <c r="TS228" s="76"/>
      <c r="TT228" s="76"/>
      <c r="TU228" s="76"/>
      <c r="TV228" s="76"/>
      <c r="TW228" s="76"/>
      <c r="TX228" s="76"/>
      <c r="TY228" s="76"/>
      <c r="TZ228" s="76"/>
      <c r="UA228" s="76"/>
      <c r="UB228" s="76"/>
      <c r="UC228" s="76"/>
      <c r="UD228" s="76"/>
      <c r="UE228" s="76"/>
      <c r="UF228" s="76"/>
      <c r="UG228" s="76"/>
      <c r="UH228" s="76"/>
      <c r="UI228" s="76"/>
      <c r="UJ228" s="76"/>
      <c r="UK228" s="76"/>
      <c r="UL228" s="76"/>
      <c r="UM228" s="76"/>
      <c r="UN228" s="76"/>
      <c r="UO228" s="76"/>
      <c r="UP228" s="76"/>
      <c r="UQ228" s="76"/>
      <c r="UR228" s="76"/>
      <c r="US228" s="76"/>
      <c r="UT228" s="76"/>
      <c r="UU228" s="76"/>
      <c r="UV228" s="76"/>
      <c r="UW228" s="76"/>
      <c r="UX228" s="76"/>
      <c r="UY228" s="76"/>
      <c r="UZ228" s="76"/>
      <c r="VA228" s="76"/>
      <c r="VB228" s="76"/>
      <c r="VC228" s="76"/>
      <c r="VD228" s="76"/>
      <c r="VE228" s="76"/>
      <c r="VF228" s="76"/>
      <c r="VG228" s="76"/>
      <c r="VH228" s="76"/>
      <c r="VI228" s="76"/>
      <c r="VJ228" s="76"/>
      <c r="VK228" s="76"/>
      <c r="VL228" s="76"/>
      <c r="VM228" s="76"/>
      <c r="VN228" s="76"/>
      <c r="VO228" s="76"/>
      <c r="VP228" s="76"/>
      <c r="VQ228" s="76"/>
      <c r="VR228" s="76"/>
      <c r="VS228" s="76"/>
      <c r="VT228" s="76"/>
      <c r="VU228" s="76"/>
      <c r="VV228" s="76"/>
      <c r="VW228" s="76"/>
      <c r="VX228" s="76"/>
      <c r="VY228" s="76"/>
      <c r="VZ228" s="76"/>
      <c r="WA228" s="76"/>
      <c r="WB228" s="76"/>
      <c r="WC228" s="76"/>
      <c r="WD228" s="76"/>
      <c r="WE228" s="76"/>
      <c r="WF228" s="76"/>
      <c r="WG228" s="76"/>
      <c r="WH228" s="76"/>
      <c r="WI228" s="76"/>
      <c r="WJ228" s="76"/>
      <c r="WK228" s="76"/>
      <c r="WL228" s="76"/>
      <c r="WM228" s="76"/>
      <c r="WN228" s="76"/>
      <c r="WO228" s="76"/>
      <c r="WP228" s="76"/>
      <c r="WQ228" s="76"/>
      <c r="WR228" s="76"/>
      <c r="WS228" s="76"/>
      <c r="WT228" s="76"/>
      <c r="WU228" s="76"/>
      <c r="WV228" s="76"/>
      <c r="WW228" s="76"/>
      <c r="WX228" s="76"/>
      <c r="WY228" s="76"/>
      <c r="WZ228" s="76"/>
      <c r="XA228" s="76"/>
      <c r="XB228" s="76"/>
      <c r="XC228" s="76"/>
      <c r="XD228" s="76"/>
      <c r="XE228" s="76"/>
      <c r="XF228" s="76"/>
      <c r="XG228" s="76"/>
      <c r="XH228" s="76"/>
      <c r="XI228" s="76"/>
      <c r="XJ228" s="76"/>
      <c r="XK228" s="76"/>
      <c r="XL228" s="76"/>
      <c r="XM228" s="76"/>
      <c r="XN228" s="76"/>
      <c r="XO228" s="76"/>
      <c r="XP228" s="76"/>
      <c r="XQ228" s="76"/>
      <c r="XR228" s="76"/>
      <c r="XS228" s="76"/>
      <c r="XT228" s="76"/>
      <c r="XU228" s="76"/>
      <c r="XV228" s="76"/>
      <c r="XW228" s="76"/>
      <c r="XX228" s="76"/>
      <c r="XY228" s="76"/>
      <c r="XZ228" s="76"/>
      <c r="YA228" s="76"/>
      <c r="YB228" s="76"/>
      <c r="YC228" s="76"/>
      <c r="YD228" s="76"/>
      <c r="YE228" s="76"/>
      <c r="YF228" s="76"/>
      <c r="YG228" s="76"/>
      <c r="YH228" s="76"/>
      <c r="YI228" s="76"/>
      <c r="YJ228" s="76"/>
      <c r="YK228" s="76"/>
      <c r="YL228" s="76"/>
      <c r="YM228" s="76"/>
      <c r="YN228" s="76"/>
      <c r="YO228" s="76"/>
      <c r="YP228" s="76"/>
      <c r="YQ228" s="76"/>
      <c r="YR228" s="76"/>
      <c r="YS228" s="76"/>
      <c r="YT228" s="76"/>
      <c r="YU228" s="76"/>
      <c r="YV228" s="76"/>
      <c r="YW228" s="76"/>
      <c r="YX228" s="76"/>
      <c r="YY228" s="76"/>
      <c r="YZ228" s="76"/>
      <c r="ZA228" s="76"/>
      <c r="ZB228" s="76"/>
      <c r="ZC228" s="76"/>
      <c r="ZD228" s="76"/>
      <c r="ZE228" s="76"/>
      <c r="ZF228" s="76"/>
      <c r="ZG228" s="76"/>
      <c r="ZH228" s="76"/>
      <c r="ZI228" s="76"/>
      <c r="ZJ228" s="76"/>
      <c r="ZK228" s="76"/>
      <c r="ZL228" s="76"/>
      <c r="ZM228" s="76"/>
      <c r="ZN228" s="76"/>
      <c r="ZO228" s="76"/>
      <c r="ZP228" s="76"/>
      <c r="ZQ228" s="76"/>
      <c r="ZR228" s="76"/>
      <c r="ZS228" s="76"/>
      <c r="ZT228" s="76"/>
      <c r="ZU228" s="76"/>
      <c r="ZV228" s="76"/>
      <c r="ZW228" s="76"/>
      <c r="ZX228" s="76"/>
      <c r="ZY228" s="76"/>
      <c r="ZZ228" s="76"/>
      <c r="AAA228" s="76"/>
      <c r="AAB228" s="76"/>
      <c r="AAC228" s="76"/>
      <c r="AAD228" s="76"/>
      <c r="AAE228" s="76"/>
      <c r="AAF228" s="76"/>
      <c r="AAG228" s="76"/>
      <c r="AAH228" s="76"/>
      <c r="AAI228" s="76"/>
      <c r="AAJ228" s="76"/>
      <c r="AAK228" s="76"/>
      <c r="AAL228" s="76"/>
      <c r="AAM228" s="76"/>
      <c r="AAN228" s="76"/>
      <c r="AAO228" s="76"/>
      <c r="AAP228" s="76"/>
      <c r="AAQ228" s="76"/>
      <c r="AAR228" s="76"/>
      <c r="AAS228" s="76"/>
      <c r="AAT228" s="76"/>
      <c r="AAU228" s="76"/>
      <c r="AAV228" s="76"/>
      <c r="AAW228" s="76"/>
      <c r="AAX228" s="76"/>
      <c r="AAY228" s="76"/>
      <c r="AAZ228" s="76"/>
      <c r="ABA228" s="76"/>
      <c r="ABB228" s="76"/>
      <c r="ABC228" s="76"/>
      <c r="ABD228" s="76"/>
      <c r="ABE228" s="76"/>
      <c r="ABF228" s="76"/>
      <c r="ABG228" s="76"/>
      <c r="ABH228" s="76"/>
      <c r="ABI228" s="76"/>
      <c r="ABJ228" s="76"/>
      <c r="ABK228" s="76"/>
      <c r="ABL228" s="76"/>
      <c r="ABM228" s="76"/>
      <c r="ABN228" s="76"/>
      <c r="ABO228" s="76"/>
      <c r="ABP228" s="76"/>
      <c r="ABQ228" s="76"/>
      <c r="ABR228" s="76"/>
      <c r="ABS228" s="76"/>
      <c r="ABT228" s="76"/>
      <c r="ABU228" s="76"/>
      <c r="ABV228" s="76"/>
      <c r="ABW228" s="76"/>
      <c r="ABX228" s="76"/>
      <c r="ABY228" s="76"/>
      <c r="ABZ228" s="76"/>
      <c r="ACA228" s="76"/>
      <c r="ACB228" s="76"/>
      <c r="ACC228" s="76"/>
      <c r="ACD228" s="76"/>
      <c r="ACE228" s="76"/>
      <c r="ACF228" s="76"/>
      <c r="ACG228" s="76"/>
      <c r="ACH228" s="76"/>
      <c r="ACI228" s="76"/>
      <c r="ACJ228" s="76"/>
      <c r="ACK228" s="76"/>
      <c r="ACL228" s="76"/>
      <c r="ACM228" s="76"/>
      <c r="ACN228" s="76"/>
      <c r="ACO228" s="76"/>
      <c r="ACP228" s="76"/>
      <c r="ACQ228" s="76"/>
      <c r="ACR228" s="76"/>
      <c r="ACS228" s="76"/>
      <c r="ACT228" s="76"/>
      <c r="ACU228" s="76"/>
      <c r="ACV228" s="76"/>
      <c r="ACW228" s="76"/>
      <c r="ACX228" s="76"/>
      <c r="ACY228" s="76"/>
      <c r="ACZ228" s="76"/>
      <c r="ADA228" s="76"/>
      <c r="ADB228" s="76"/>
      <c r="ADC228" s="76"/>
      <c r="ADD228" s="76"/>
      <c r="ADE228" s="76"/>
      <c r="ADF228" s="76"/>
      <c r="ADG228" s="76"/>
      <c r="ADH228" s="76"/>
      <c r="ADI228" s="76"/>
      <c r="ADJ228" s="76"/>
      <c r="ADK228" s="76"/>
      <c r="ADL228" s="76"/>
      <c r="ADM228" s="76"/>
      <c r="ADN228" s="76"/>
      <c r="ADO228" s="76"/>
      <c r="ADP228" s="76"/>
      <c r="ADQ228" s="76"/>
      <c r="ADR228" s="76"/>
      <c r="ADS228" s="76"/>
      <c r="ADT228" s="76"/>
      <c r="ADU228" s="76"/>
      <c r="ADV228" s="76"/>
      <c r="ADW228" s="76"/>
      <c r="ADX228" s="76"/>
      <c r="ADY228" s="76"/>
      <c r="ADZ228" s="76"/>
      <c r="AEA228" s="76"/>
      <c r="AEB228" s="76"/>
      <c r="AEC228" s="76"/>
      <c r="AED228" s="76"/>
      <c r="AEE228" s="76"/>
      <c r="AEF228" s="76"/>
      <c r="AEG228" s="76"/>
      <c r="AEH228" s="76"/>
      <c r="AEI228" s="76"/>
      <c r="AEJ228" s="76"/>
      <c r="AEK228" s="76"/>
      <c r="AEL228" s="76"/>
      <c r="AEM228" s="76"/>
      <c r="AEN228" s="76"/>
      <c r="AEO228" s="76"/>
      <c r="AEP228" s="76"/>
      <c r="AEQ228" s="76"/>
      <c r="AER228" s="76"/>
      <c r="AES228" s="76"/>
      <c r="AET228" s="76"/>
      <c r="AEU228" s="76"/>
      <c r="AEV228" s="76"/>
      <c r="AEW228" s="76"/>
      <c r="AEX228" s="76"/>
      <c r="AEY228" s="76"/>
      <c r="AEZ228" s="76"/>
      <c r="AFA228" s="76"/>
      <c r="AFB228" s="76"/>
      <c r="AFC228" s="76"/>
      <c r="AFD228" s="76"/>
      <c r="AFE228" s="76"/>
      <c r="AFF228" s="76"/>
      <c r="AFG228" s="76"/>
      <c r="AFH228" s="76"/>
      <c r="AFI228" s="76"/>
      <c r="AFJ228" s="76"/>
      <c r="AFK228" s="76"/>
      <c r="AFL228" s="76"/>
      <c r="AFM228" s="76"/>
      <c r="AFN228" s="76"/>
      <c r="AFO228" s="76"/>
      <c r="AFP228" s="76"/>
      <c r="AFQ228" s="76"/>
      <c r="AFR228" s="76"/>
      <c r="AFS228" s="76"/>
      <c r="AFT228" s="76"/>
      <c r="AFU228" s="76"/>
      <c r="AFV228" s="76"/>
      <c r="AFW228" s="76"/>
      <c r="AFX228" s="76"/>
      <c r="AFY228" s="76"/>
      <c r="AFZ228" s="76"/>
      <c r="AGA228" s="76"/>
      <c r="AGB228" s="76"/>
      <c r="AGC228" s="76"/>
      <c r="AGD228" s="76"/>
      <c r="AGE228" s="76"/>
      <c r="AGF228" s="76"/>
      <c r="AGG228" s="76"/>
      <c r="AGH228" s="76"/>
      <c r="AGI228" s="76"/>
      <c r="AGJ228" s="76"/>
      <c r="AGK228" s="76"/>
      <c r="AGL228" s="76"/>
      <c r="AGM228" s="76"/>
      <c r="AGN228" s="76"/>
      <c r="AGO228" s="76"/>
      <c r="AGP228" s="76"/>
      <c r="AGQ228" s="76"/>
      <c r="AGR228" s="76"/>
      <c r="AGS228" s="76"/>
      <c r="AGT228" s="76"/>
      <c r="AGU228" s="76"/>
      <c r="AGV228" s="76"/>
      <c r="AGW228" s="76"/>
      <c r="AGX228" s="76"/>
      <c r="AGY228" s="76"/>
      <c r="AGZ228" s="76"/>
      <c r="AHA228" s="76"/>
      <c r="AHB228" s="76"/>
      <c r="AHC228" s="76"/>
      <c r="AHD228" s="76"/>
      <c r="AHE228" s="76"/>
      <c r="AHF228" s="76"/>
      <c r="AHG228" s="76"/>
      <c r="AHH228" s="76"/>
      <c r="AHI228" s="76"/>
      <c r="AHJ228" s="76"/>
      <c r="AHK228" s="76"/>
      <c r="AHL228" s="76"/>
      <c r="AHM228" s="76"/>
      <c r="AHN228" s="76"/>
      <c r="AHO228" s="76"/>
      <c r="AHP228" s="76"/>
      <c r="AHQ228" s="76"/>
      <c r="AHR228" s="76"/>
      <c r="AHS228" s="76"/>
      <c r="AHT228" s="76"/>
      <c r="AHU228" s="76"/>
      <c r="AHV228" s="76"/>
      <c r="AHW228" s="76"/>
      <c r="AHX228" s="76"/>
      <c r="AHY228" s="76"/>
      <c r="AHZ228" s="76"/>
      <c r="AIA228" s="76"/>
      <c r="AIB228" s="76"/>
      <c r="AIC228" s="76"/>
      <c r="AID228" s="76"/>
      <c r="AIE228" s="76"/>
      <c r="AIF228" s="76"/>
      <c r="AIG228" s="76"/>
      <c r="AIH228" s="76"/>
      <c r="AII228" s="76"/>
      <c r="AIJ228" s="76"/>
      <c r="AIK228" s="76"/>
      <c r="AIL228" s="76"/>
      <c r="AIM228" s="76"/>
      <c r="AIN228" s="76"/>
      <c r="AIO228" s="76"/>
      <c r="AIP228" s="76"/>
      <c r="AIQ228" s="76"/>
      <c r="AIR228" s="76"/>
      <c r="AIS228" s="76"/>
      <c r="AIT228" s="76"/>
      <c r="AIU228" s="76"/>
      <c r="AIV228" s="76"/>
      <c r="AIW228" s="76"/>
      <c r="AIX228" s="76"/>
      <c r="AIY228" s="76"/>
      <c r="AIZ228" s="76"/>
      <c r="AJA228" s="76"/>
      <c r="AJB228" s="76"/>
      <c r="AJC228" s="76"/>
      <c r="AJD228" s="76"/>
      <c r="AJE228" s="76"/>
      <c r="AJF228" s="76"/>
      <c r="AJG228" s="76"/>
      <c r="AJH228" s="76"/>
      <c r="AJI228" s="76"/>
      <c r="AJJ228" s="76"/>
      <c r="AJK228" s="76"/>
      <c r="AJL228" s="76"/>
      <c r="AJM228" s="76"/>
      <c r="AJN228" s="76"/>
      <c r="AJO228" s="76"/>
      <c r="AJP228" s="76"/>
      <c r="AJQ228" s="76"/>
      <c r="AJR228" s="76"/>
      <c r="AJS228" s="76"/>
      <c r="AJT228" s="76"/>
      <c r="AJU228" s="76"/>
      <c r="AJV228" s="76"/>
      <c r="AJW228" s="76"/>
      <c r="AJX228" s="76"/>
      <c r="AJY228" s="76"/>
      <c r="AJZ228" s="76"/>
      <c r="AKA228" s="76"/>
      <c r="AKB228" s="76"/>
      <c r="AKC228" s="76"/>
      <c r="AKD228" s="76"/>
      <c r="AKE228" s="76"/>
      <c r="AKF228" s="76"/>
      <c r="AKG228" s="76"/>
      <c r="AKH228" s="76"/>
      <c r="AKI228" s="76"/>
      <c r="AKJ228" s="76"/>
      <c r="AKK228" s="76"/>
      <c r="AKL228" s="76"/>
      <c r="AKM228" s="76"/>
      <c r="AKN228" s="76"/>
      <c r="AKO228" s="76"/>
      <c r="AKP228" s="76"/>
      <c r="AKQ228" s="76"/>
      <c r="AKR228" s="76"/>
      <c r="AKS228" s="76"/>
      <c r="AKT228" s="76"/>
      <c r="AKU228" s="76"/>
      <c r="AKV228" s="76"/>
      <c r="AKW228" s="76"/>
      <c r="AKX228" s="76"/>
      <c r="AKY228" s="76"/>
      <c r="AKZ228" s="76"/>
      <c r="ALA228" s="76"/>
      <c r="ALB228" s="76"/>
      <c r="ALC228" s="76"/>
      <c r="ALD228" s="76"/>
      <c r="ALE228" s="76"/>
      <c r="ALF228" s="76"/>
      <c r="ALG228" s="76"/>
      <c r="ALH228" s="76"/>
      <c r="ALI228" s="76"/>
      <c r="ALJ228" s="76"/>
      <c r="ALK228" s="76"/>
      <c r="ALL228" s="76"/>
      <c r="ALM228" s="76"/>
      <c r="ALN228" s="76"/>
      <c r="ALO228" s="76"/>
      <c r="ALP228" s="76"/>
      <c r="ALQ228" s="76"/>
      <c r="ALR228" s="76"/>
      <c r="ALS228" s="76"/>
      <c r="ALT228" s="76"/>
      <c r="ALU228" s="76"/>
      <c r="ALV228" s="76"/>
      <c r="ALW228" s="76"/>
      <c r="ALX228" s="76"/>
      <c r="ALY228" s="76"/>
      <c r="ALZ228" s="76"/>
      <c r="AMA228" s="76"/>
      <c r="AMB228" s="76"/>
      <c r="AMC228" s="76"/>
      <c r="AMD228" s="76"/>
      <c r="AME228" s="76"/>
    </row>
    <row r="229" spans="1:1019" s="77" customFormat="1">
      <c r="A229" s="49" t="s">
        <v>198</v>
      </c>
      <c r="B229" s="49"/>
      <c r="C229" s="49"/>
      <c r="D229" s="50" t="s">
        <v>107</v>
      </c>
      <c r="E229" s="49"/>
      <c r="F229" s="62"/>
      <c r="G229" s="51"/>
      <c r="H229" s="51"/>
      <c r="I229" s="51"/>
      <c r="J229" s="51">
        <f>SUM(J230:J231)</f>
        <v>318402</v>
      </c>
      <c r="K229" s="76"/>
      <c r="L229" s="76"/>
      <c r="M229" s="76"/>
      <c r="N229" s="76"/>
      <c r="O229" s="76"/>
      <c r="P229" s="76"/>
      <c r="Q229" s="76"/>
      <c r="R229" s="76"/>
      <c r="S229" s="76"/>
      <c r="T229" s="76"/>
      <c r="U229" s="76"/>
      <c r="V229" s="76"/>
      <c r="W229" s="76"/>
      <c r="X229" s="76"/>
      <c r="Y229" s="76"/>
      <c r="Z229" s="76"/>
      <c r="AA229" s="76"/>
      <c r="AB229" s="76"/>
      <c r="AC229" s="76"/>
      <c r="AD229" s="76"/>
      <c r="AE229" s="76"/>
      <c r="AF229" s="76"/>
      <c r="AG229" s="76"/>
      <c r="AH229" s="76"/>
      <c r="AI229" s="76"/>
      <c r="AJ229" s="76"/>
      <c r="AK229" s="76"/>
      <c r="AL229" s="76"/>
      <c r="AM229" s="76"/>
      <c r="AN229" s="76"/>
      <c r="AO229" s="76"/>
      <c r="AP229" s="76"/>
      <c r="AQ229" s="76"/>
      <c r="AR229" s="76"/>
      <c r="AS229" s="76"/>
      <c r="AT229" s="76"/>
      <c r="AU229" s="76"/>
      <c r="AV229" s="76"/>
      <c r="AW229" s="76"/>
      <c r="AX229" s="76"/>
      <c r="AY229" s="76"/>
      <c r="AZ229" s="76"/>
      <c r="BA229" s="76"/>
      <c r="BB229" s="76"/>
      <c r="BC229" s="76"/>
      <c r="BD229" s="76"/>
      <c r="BE229" s="76"/>
      <c r="BF229" s="76"/>
      <c r="BG229" s="76"/>
      <c r="BH229" s="76"/>
      <c r="BI229" s="76"/>
      <c r="BJ229" s="76"/>
      <c r="BK229" s="76"/>
      <c r="BL229" s="76"/>
      <c r="BM229" s="76"/>
      <c r="BN229" s="76"/>
      <c r="BO229" s="76"/>
      <c r="BP229" s="76"/>
      <c r="BQ229" s="76"/>
      <c r="BR229" s="76"/>
      <c r="BS229" s="76"/>
      <c r="BT229" s="76"/>
      <c r="BU229" s="76"/>
      <c r="BV229" s="76"/>
      <c r="BW229" s="76"/>
      <c r="BX229" s="76"/>
      <c r="BY229" s="76"/>
      <c r="BZ229" s="76"/>
      <c r="CA229" s="76"/>
      <c r="CB229" s="76"/>
      <c r="CC229" s="76"/>
      <c r="CD229" s="76"/>
      <c r="CE229" s="76"/>
      <c r="CF229" s="76"/>
      <c r="CG229" s="76"/>
      <c r="CH229" s="76"/>
      <c r="CI229" s="76"/>
      <c r="CJ229" s="76"/>
      <c r="CK229" s="76"/>
      <c r="CL229" s="76"/>
      <c r="CM229" s="76"/>
      <c r="CN229" s="76"/>
      <c r="CO229" s="76"/>
      <c r="CP229" s="76"/>
      <c r="CQ229" s="76"/>
      <c r="CR229" s="76"/>
      <c r="CS229" s="76"/>
      <c r="CT229" s="76"/>
      <c r="CU229" s="76"/>
      <c r="CV229" s="76"/>
      <c r="CW229" s="76"/>
      <c r="CX229" s="76"/>
      <c r="CY229" s="76"/>
      <c r="CZ229" s="76"/>
      <c r="DA229" s="76"/>
      <c r="DB229" s="76"/>
      <c r="DC229" s="76"/>
      <c r="DD229" s="76"/>
      <c r="DE229" s="76"/>
      <c r="DF229" s="76"/>
      <c r="DG229" s="76"/>
      <c r="DH229" s="76"/>
      <c r="DI229" s="76"/>
      <c r="DJ229" s="76"/>
      <c r="DK229" s="76"/>
      <c r="DL229" s="76"/>
      <c r="DM229" s="76"/>
      <c r="DN229" s="76"/>
      <c r="DO229" s="76"/>
      <c r="DP229" s="76"/>
      <c r="DQ229" s="76"/>
      <c r="DR229" s="76"/>
      <c r="DS229" s="76"/>
      <c r="DT229" s="76"/>
      <c r="DU229" s="76"/>
      <c r="DV229" s="76"/>
      <c r="DW229" s="76"/>
      <c r="DX229" s="76"/>
      <c r="DY229" s="76"/>
      <c r="DZ229" s="76"/>
      <c r="EA229" s="76"/>
      <c r="EB229" s="76"/>
      <c r="EC229" s="76"/>
      <c r="ED229" s="76"/>
      <c r="EE229" s="76"/>
      <c r="EF229" s="76"/>
      <c r="EG229" s="76"/>
      <c r="EH229" s="76"/>
      <c r="EI229" s="76"/>
      <c r="EJ229" s="76"/>
      <c r="EK229" s="76"/>
      <c r="EL229" s="76"/>
      <c r="EM229" s="76"/>
      <c r="EN229" s="76"/>
      <c r="EO229" s="76"/>
      <c r="EP229" s="76"/>
      <c r="EQ229" s="76"/>
      <c r="ER229" s="76"/>
      <c r="ES229" s="76"/>
      <c r="ET229" s="76"/>
      <c r="EU229" s="76"/>
      <c r="EV229" s="76"/>
      <c r="EW229" s="76"/>
      <c r="EX229" s="76"/>
      <c r="EY229" s="76"/>
      <c r="EZ229" s="76"/>
      <c r="FA229" s="76"/>
      <c r="FB229" s="76"/>
      <c r="FC229" s="76"/>
      <c r="FD229" s="76"/>
      <c r="FE229" s="76"/>
      <c r="FF229" s="76"/>
      <c r="FG229" s="76"/>
      <c r="FH229" s="76"/>
      <c r="FI229" s="76"/>
      <c r="FJ229" s="76"/>
      <c r="FK229" s="76"/>
      <c r="FL229" s="76"/>
      <c r="FM229" s="76"/>
      <c r="FN229" s="76"/>
      <c r="FO229" s="76"/>
      <c r="FP229" s="76"/>
      <c r="FQ229" s="76"/>
      <c r="FR229" s="76"/>
      <c r="FS229" s="76"/>
      <c r="FT229" s="76"/>
      <c r="FU229" s="76"/>
      <c r="FV229" s="76"/>
      <c r="FW229" s="76"/>
      <c r="FX229" s="76"/>
      <c r="FY229" s="76"/>
      <c r="FZ229" s="76"/>
      <c r="GA229" s="76"/>
      <c r="GB229" s="76"/>
      <c r="GC229" s="76"/>
      <c r="GD229" s="76"/>
      <c r="GE229" s="76"/>
      <c r="GF229" s="76"/>
      <c r="GG229" s="76"/>
      <c r="GH229" s="76"/>
      <c r="GI229" s="76"/>
      <c r="GJ229" s="76"/>
      <c r="GK229" s="76"/>
      <c r="GL229" s="76"/>
      <c r="GM229" s="76"/>
      <c r="GN229" s="76"/>
      <c r="GO229" s="76"/>
      <c r="GP229" s="76"/>
      <c r="GQ229" s="76"/>
      <c r="GR229" s="76"/>
      <c r="GS229" s="76"/>
      <c r="GT229" s="76"/>
      <c r="GU229" s="76"/>
      <c r="GV229" s="76"/>
      <c r="GW229" s="76"/>
      <c r="GX229" s="76"/>
      <c r="GY229" s="76"/>
      <c r="GZ229" s="76"/>
      <c r="HA229" s="76"/>
      <c r="HB229" s="76"/>
      <c r="HC229" s="76"/>
      <c r="HD229" s="76"/>
      <c r="HE229" s="76"/>
      <c r="HF229" s="76"/>
      <c r="HG229" s="76"/>
      <c r="HH229" s="76"/>
      <c r="HI229" s="76"/>
      <c r="HJ229" s="76"/>
      <c r="HK229" s="76"/>
      <c r="HL229" s="76"/>
      <c r="HM229" s="76"/>
      <c r="HN229" s="76"/>
      <c r="HO229" s="76"/>
      <c r="HP229" s="76"/>
      <c r="HQ229" s="76"/>
      <c r="HR229" s="76"/>
      <c r="HS229" s="76"/>
      <c r="HT229" s="76"/>
      <c r="HU229" s="76"/>
      <c r="HV229" s="76"/>
      <c r="HW229" s="76"/>
      <c r="HX229" s="76"/>
      <c r="HY229" s="76"/>
      <c r="HZ229" s="76"/>
      <c r="IA229" s="76"/>
      <c r="IB229" s="76"/>
      <c r="IC229" s="76"/>
      <c r="ID229" s="76"/>
      <c r="IE229" s="76"/>
      <c r="IF229" s="76"/>
      <c r="IG229" s="76"/>
      <c r="IH229" s="76"/>
      <c r="II229" s="76"/>
      <c r="IJ229" s="76"/>
      <c r="IK229" s="76"/>
      <c r="IL229" s="76"/>
      <c r="IM229" s="76"/>
      <c r="IN229" s="76"/>
      <c r="IO229" s="76"/>
      <c r="IP229" s="76"/>
      <c r="IQ229" s="76"/>
      <c r="IR229" s="76"/>
      <c r="IS229" s="76"/>
      <c r="IT229" s="76"/>
      <c r="IU229" s="76"/>
      <c r="IV229" s="76"/>
      <c r="IW229" s="76"/>
      <c r="IX229" s="76"/>
      <c r="IY229" s="76"/>
      <c r="IZ229" s="76"/>
      <c r="JA229" s="76"/>
      <c r="JB229" s="76"/>
      <c r="JC229" s="76"/>
      <c r="JD229" s="76"/>
      <c r="JE229" s="76"/>
      <c r="JF229" s="76"/>
      <c r="JG229" s="76"/>
      <c r="JH229" s="76"/>
      <c r="JI229" s="76"/>
      <c r="JJ229" s="76"/>
      <c r="JK229" s="76"/>
      <c r="JL229" s="76"/>
      <c r="JM229" s="76"/>
      <c r="JN229" s="76"/>
      <c r="JO229" s="76"/>
      <c r="JP229" s="76"/>
      <c r="JQ229" s="76"/>
      <c r="JR229" s="76"/>
      <c r="JS229" s="76"/>
      <c r="JT229" s="76"/>
      <c r="JU229" s="76"/>
      <c r="JV229" s="76"/>
      <c r="JW229" s="76"/>
      <c r="JX229" s="76"/>
      <c r="JY229" s="76"/>
      <c r="JZ229" s="76"/>
      <c r="KA229" s="76"/>
      <c r="KB229" s="76"/>
      <c r="KC229" s="76"/>
      <c r="KD229" s="76"/>
      <c r="KE229" s="76"/>
      <c r="KF229" s="76"/>
      <c r="KG229" s="76"/>
      <c r="KH229" s="76"/>
      <c r="KI229" s="76"/>
      <c r="KJ229" s="76"/>
      <c r="KK229" s="76"/>
      <c r="KL229" s="76"/>
      <c r="KM229" s="76"/>
      <c r="KN229" s="76"/>
      <c r="KO229" s="76"/>
      <c r="KP229" s="76"/>
      <c r="KQ229" s="76"/>
      <c r="KR229" s="76"/>
      <c r="KS229" s="76"/>
      <c r="KT229" s="76"/>
      <c r="KU229" s="76"/>
      <c r="KV229" s="76"/>
      <c r="KW229" s="76"/>
      <c r="KX229" s="76"/>
      <c r="KY229" s="76"/>
      <c r="KZ229" s="76"/>
      <c r="LA229" s="76"/>
      <c r="LB229" s="76"/>
      <c r="LC229" s="76"/>
      <c r="LD229" s="76"/>
      <c r="LE229" s="76"/>
      <c r="LF229" s="76"/>
      <c r="LG229" s="76"/>
      <c r="LH229" s="76"/>
      <c r="LI229" s="76"/>
      <c r="LJ229" s="76"/>
      <c r="LK229" s="76"/>
      <c r="LL229" s="76"/>
      <c r="LM229" s="76"/>
      <c r="LN229" s="76"/>
      <c r="LO229" s="76"/>
      <c r="LP229" s="76"/>
      <c r="LQ229" s="76"/>
      <c r="LR229" s="76"/>
      <c r="LS229" s="76"/>
      <c r="LT229" s="76"/>
      <c r="LU229" s="76"/>
      <c r="LV229" s="76"/>
      <c r="LW229" s="76"/>
      <c r="LX229" s="76"/>
      <c r="LY229" s="76"/>
      <c r="LZ229" s="76"/>
      <c r="MA229" s="76"/>
      <c r="MB229" s="76"/>
      <c r="MC229" s="76"/>
      <c r="MD229" s="76"/>
      <c r="ME229" s="76"/>
      <c r="MF229" s="76"/>
      <c r="MG229" s="76"/>
      <c r="MH229" s="76"/>
      <c r="MI229" s="76"/>
      <c r="MJ229" s="76"/>
      <c r="MK229" s="76"/>
      <c r="ML229" s="76"/>
      <c r="MM229" s="76"/>
      <c r="MN229" s="76"/>
      <c r="MO229" s="76"/>
      <c r="MP229" s="76"/>
      <c r="MQ229" s="76"/>
      <c r="MR229" s="76"/>
      <c r="MS229" s="76"/>
      <c r="MT229" s="76"/>
      <c r="MU229" s="76"/>
      <c r="MV229" s="76"/>
      <c r="MW229" s="76"/>
      <c r="MX229" s="76"/>
      <c r="MY229" s="76"/>
      <c r="MZ229" s="76"/>
      <c r="NA229" s="76"/>
      <c r="NB229" s="76"/>
      <c r="NC229" s="76"/>
      <c r="ND229" s="76"/>
      <c r="NE229" s="76"/>
      <c r="NF229" s="76"/>
      <c r="NG229" s="76"/>
      <c r="NH229" s="76"/>
      <c r="NI229" s="76"/>
      <c r="NJ229" s="76"/>
      <c r="NK229" s="76"/>
      <c r="NL229" s="76"/>
      <c r="NM229" s="76"/>
      <c r="NN229" s="76"/>
      <c r="NO229" s="76"/>
      <c r="NP229" s="76"/>
      <c r="NQ229" s="76"/>
      <c r="NR229" s="76"/>
      <c r="NS229" s="76"/>
      <c r="NT229" s="76"/>
      <c r="NU229" s="76"/>
      <c r="NV229" s="76"/>
      <c r="NW229" s="76"/>
      <c r="NX229" s="76"/>
      <c r="NY229" s="76"/>
      <c r="NZ229" s="76"/>
      <c r="OA229" s="76"/>
      <c r="OB229" s="76"/>
      <c r="OC229" s="76"/>
      <c r="OD229" s="76"/>
      <c r="OE229" s="76"/>
      <c r="OF229" s="76"/>
      <c r="OG229" s="76"/>
      <c r="OH229" s="76"/>
      <c r="OI229" s="76"/>
      <c r="OJ229" s="76"/>
      <c r="OK229" s="76"/>
      <c r="OL229" s="76"/>
      <c r="OM229" s="76"/>
      <c r="ON229" s="76"/>
      <c r="OO229" s="76"/>
      <c r="OP229" s="76"/>
      <c r="OQ229" s="76"/>
      <c r="OR229" s="76"/>
      <c r="OS229" s="76"/>
      <c r="OT229" s="76"/>
      <c r="OU229" s="76"/>
      <c r="OV229" s="76"/>
      <c r="OW229" s="76"/>
      <c r="OX229" s="76"/>
      <c r="OY229" s="76"/>
      <c r="OZ229" s="76"/>
      <c r="PA229" s="76"/>
      <c r="PB229" s="76"/>
      <c r="PC229" s="76"/>
      <c r="PD229" s="76"/>
      <c r="PE229" s="76"/>
      <c r="PF229" s="76"/>
      <c r="PG229" s="76"/>
      <c r="PH229" s="76"/>
      <c r="PI229" s="76"/>
      <c r="PJ229" s="76"/>
      <c r="PK229" s="76"/>
      <c r="PL229" s="76"/>
      <c r="PM229" s="76"/>
      <c r="PN229" s="76"/>
      <c r="PO229" s="76"/>
      <c r="PP229" s="76"/>
      <c r="PQ229" s="76"/>
      <c r="PR229" s="76"/>
      <c r="PS229" s="76"/>
      <c r="PT229" s="76"/>
      <c r="PU229" s="76"/>
      <c r="PV229" s="76"/>
      <c r="PW229" s="76"/>
      <c r="PX229" s="76"/>
      <c r="PY229" s="76"/>
      <c r="PZ229" s="76"/>
      <c r="QA229" s="76"/>
      <c r="QB229" s="76"/>
      <c r="QC229" s="76"/>
      <c r="QD229" s="76"/>
      <c r="QE229" s="76"/>
      <c r="QF229" s="76"/>
      <c r="QG229" s="76"/>
      <c r="QH229" s="76"/>
      <c r="QI229" s="76"/>
      <c r="QJ229" s="76"/>
      <c r="QK229" s="76"/>
      <c r="QL229" s="76"/>
      <c r="QM229" s="76"/>
      <c r="QN229" s="76"/>
      <c r="QO229" s="76"/>
      <c r="QP229" s="76"/>
      <c r="QQ229" s="76"/>
      <c r="QR229" s="76"/>
      <c r="QS229" s="76"/>
      <c r="QT229" s="76"/>
      <c r="QU229" s="76"/>
      <c r="QV229" s="76"/>
      <c r="QW229" s="76"/>
      <c r="QX229" s="76"/>
      <c r="QY229" s="76"/>
      <c r="QZ229" s="76"/>
      <c r="RA229" s="76"/>
      <c r="RB229" s="76"/>
      <c r="RC229" s="76"/>
      <c r="RD229" s="76"/>
      <c r="RE229" s="76"/>
      <c r="RF229" s="76"/>
      <c r="RG229" s="76"/>
      <c r="RH229" s="76"/>
      <c r="RI229" s="76"/>
      <c r="RJ229" s="76"/>
      <c r="RK229" s="76"/>
      <c r="RL229" s="76"/>
      <c r="RM229" s="76"/>
      <c r="RN229" s="76"/>
      <c r="RO229" s="76"/>
      <c r="RP229" s="76"/>
      <c r="RQ229" s="76"/>
      <c r="RR229" s="76"/>
      <c r="RS229" s="76"/>
      <c r="RT229" s="76"/>
      <c r="RU229" s="76"/>
      <c r="RV229" s="76"/>
      <c r="RW229" s="76"/>
      <c r="RX229" s="76"/>
      <c r="RY229" s="76"/>
      <c r="RZ229" s="76"/>
      <c r="SA229" s="76"/>
      <c r="SB229" s="76"/>
      <c r="SC229" s="76"/>
      <c r="SD229" s="76"/>
      <c r="SE229" s="76"/>
      <c r="SF229" s="76"/>
      <c r="SG229" s="76"/>
      <c r="SH229" s="76"/>
      <c r="SI229" s="76"/>
      <c r="SJ229" s="76"/>
      <c r="SK229" s="76"/>
      <c r="SL229" s="76"/>
      <c r="SM229" s="76"/>
      <c r="SN229" s="76"/>
      <c r="SO229" s="76"/>
      <c r="SP229" s="76"/>
      <c r="SQ229" s="76"/>
      <c r="SR229" s="76"/>
      <c r="SS229" s="76"/>
      <c r="ST229" s="76"/>
      <c r="SU229" s="76"/>
      <c r="SV229" s="76"/>
      <c r="SW229" s="76"/>
      <c r="SX229" s="76"/>
      <c r="SY229" s="76"/>
      <c r="SZ229" s="76"/>
      <c r="TA229" s="76"/>
      <c r="TB229" s="76"/>
      <c r="TC229" s="76"/>
      <c r="TD229" s="76"/>
      <c r="TE229" s="76"/>
      <c r="TF229" s="76"/>
      <c r="TG229" s="76"/>
      <c r="TH229" s="76"/>
      <c r="TI229" s="76"/>
      <c r="TJ229" s="76"/>
      <c r="TK229" s="76"/>
      <c r="TL229" s="76"/>
      <c r="TM229" s="76"/>
      <c r="TN229" s="76"/>
      <c r="TO229" s="76"/>
      <c r="TP229" s="76"/>
      <c r="TQ229" s="76"/>
      <c r="TR229" s="76"/>
      <c r="TS229" s="76"/>
      <c r="TT229" s="76"/>
      <c r="TU229" s="76"/>
      <c r="TV229" s="76"/>
      <c r="TW229" s="76"/>
      <c r="TX229" s="76"/>
      <c r="TY229" s="76"/>
      <c r="TZ229" s="76"/>
      <c r="UA229" s="76"/>
      <c r="UB229" s="76"/>
      <c r="UC229" s="76"/>
      <c r="UD229" s="76"/>
      <c r="UE229" s="76"/>
      <c r="UF229" s="76"/>
      <c r="UG229" s="76"/>
      <c r="UH229" s="76"/>
      <c r="UI229" s="76"/>
      <c r="UJ229" s="76"/>
      <c r="UK229" s="76"/>
      <c r="UL229" s="76"/>
      <c r="UM229" s="76"/>
      <c r="UN229" s="76"/>
      <c r="UO229" s="76"/>
      <c r="UP229" s="76"/>
      <c r="UQ229" s="76"/>
      <c r="UR229" s="76"/>
      <c r="US229" s="76"/>
      <c r="UT229" s="76"/>
      <c r="UU229" s="76"/>
      <c r="UV229" s="76"/>
      <c r="UW229" s="76"/>
      <c r="UX229" s="76"/>
      <c r="UY229" s="76"/>
      <c r="UZ229" s="76"/>
      <c r="VA229" s="76"/>
      <c r="VB229" s="76"/>
      <c r="VC229" s="76"/>
      <c r="VD229" s="76"/>
      <c r="VE229" s="76"/>
      <c r="VF229" s="76"/>
      <c r="VG229" s="76"/>
      <c r="VH229" s="76"/>
      <c r="VI229" s="76"/>
      <c r="VJ229" s="76"/>
      <c r="VK229" s="76"/>
      <c r="VL229" s="76"/>
      <c r="VM229" s="76"/>
      <c r="VN229" s="76"/>
      <c r="VO229" s="76"/>
      <c r="VP229" s="76"/>
      <c r="VQ229" s="76"/>
      <c r="VR229" s="76"/>
      <c r="VS229" s="76"/>
      <c r="VT229" s="76"/>
      <c r="VU229" s="76"/>
      <c r="VV229" s="76"/>
      <c r="VW229" s="76"/>
      <c r="VX229" s="76"/>
      <c r="VY229" s="76"/>
      <c r="VZ229" s="76"/>
      <c r="WA229" s="76"/>
      <c r="WB229" s="76"/>
      <c r="WC229" s="76"/>
      <c r="WD229" s="76"/>
      <c r="WE229" s="76"/>
      <c r="WF229" s="76"/>
      <c r="WG229" s="76"/>
      <c r="WH229" s="76"/>
      <c r="WI229" s="76"/>
      <c r="WJ229" s="76"/>
      <c r="WK229" s="76"/>
      <c r="WL229" s="76"/>
      <c r="WM229" s="76"/>
      <c r="WN229" s="76"/>
      <c r="WO229" s="76"/>
      <c r="WP229" s="76"/>
      <c r="WQ229" s="76"/>
      <c r="WR229" s="76"/>
      <c r="WS229" s="76"/>
      <c r="WT229" s="76"/>
      <c r="WU229" s="76"/>
      <c r="WV229" s="76"/>
      <c r="WW229" s="76"/>
      <c r="WX229" s="76"/>
      <c r="WY229" s="76"/>
      <c r="WZ229" s="76"/>
      <c r="XA229" s="76"/>
      <c r="XB229" s="76"/>
      <c r="XC229" s="76"/>
      <c r="XD229" s="76"/>
      <c r="XE229" s="76"/>
      <c r="XF229" s="76"/>
      <c r="XG229" s="76"/>
      <c r="XH229" s="76"/>
      <c r="XI229" s="76"/>
      <c r="XJ229" s="76"/>
      <c r="XK229" s="76"/>
      <c r="XL229" s="76"/>
      <c r="XM229" s="76"/>
      <c r="XN229" s="76"/>
      <c r="XO229" s="76"/>
      <c r="XP229" s="76"/>
      <c r="XQ229" s="76"/>
      <c r="XR229" s="76"/>
      <c r="XS229" s="76"/>
      <c r="XT229" s="76"/>
      <c r="XU229" s="76"/>
      <c r="XV229" s="76"/>
      <c r="XW229" s="76"/>
      <c r="XX229" s="76"/>
      <c r="XY229" s="76"/>
      <c r="XZ229" s="76"/>
      <c r="YA229" s="76"/>
      <c r="YB229" s="76"/>
      <c r="YC229" s="76"/>
      <c r="YD229" s="76"/>
      <c r="YE229" s="76"/>
      <c r="YF229" s="76"/>
      <c r="YG229" s="76"/>
      <c r="YH229" s="76"/>
      <c r="YI229" s="76"/>
      <c r="YJ229" s="76"/>
      <c r="YK229" s="76"/>
      <c r="YL229" s="76"/>
      <c r="YM229" s="76"/>
      <c r="YN229" s="76"/>
      <c r="YO229" s="76"/>
      <c r="YP229" s="76"/>
      <c r="YQ229" s="76"/>
      <c r="YR229" s="76"/>
      <c r="YS229" s="76"/>
      <c r="YT229" s="76"/>
      <c r="YU229" s="76"/>
      <c r="YV229" s="76"/>
      <c r="YW229" s="76"/>
      <c r="YX229" s="76"/>
      <c r="YY229" s="76"/>
      <c r="YZ229" s="76"/>
      <c r="ZA229" s="76"/>
      <c r="ZB229" s="76"/>
      <c r="ZC229" s="76"/>
      <c r="ZD229" s="76"/>
      <c r="ZE229" s="76"/>
      <c r="ZF229" s="76"/>
      <c r="ZG229" s="76"/>
      <c r="ZH229" s="76"/>
      <c r="ZI229" s="76"/>
      <c r="ZJ229" s="76"/>
      <c r="ZK229" s="76"/>
      <c r="ZL229" s="76"/>
      <c r="ZM229" s="76"/>
      <c r="ZN229" s="76"/>
      <c r="ZO229" s="76"/>
      <c r="ZP229" s="76"/>
      <c r="ZQ229" s="76"/>
      <c r="ZR229" s="76"/>
      <c r="ZS229" s="76"/>
      <c r="ZT229" s="76"/>
      <c r="ZU229" s="76"/>
      <c r="ZV229" s="76"/>
      <c r="ZW229" s="76"/>
      <c r="ZX229" s="76"/>
      <c r="ZY229" s="76"/>
      <c r="ZZ229" s="76"/>
      <c r="AAA229" s="76"/>
      <c r="AAB229" s="76"/>
      <c r="AAC229" s="76"/>
      <c r="AAD229" s="76"/>
      <c r="AAE229" s="76"/>
      <c r="AAF229" s="76"/>
      <c r="AAG229" s="76"/>
      <c r="AAH229" s="76"/>
      <c r="AAI229" s="76"/>
      <c r="AAJ229" s="76"/>
      <c r="AAK229" s="76"/>
      <c r="AAL229" s="76"/>
      <c r="AAM229" s="76"/>
      <c r="AAN229" s="76"/>
      <c r="AAO229" s="76"/>
      <c r="AAP229" s="76"/>
      <c r="AAQ229" s="76"/>
      <c r="AAR229" s="76"/>
      <c r="AAS229" s="76"/>
      <c r="AAT229" s="76"/>
      <c r="AAU229" s="76"/>
      <c r="AAV229" s="76"/>
      <c r="AAW229" s="76"/>
      <c r="AAX229" s="76"/>
      <c r="AAY229" s="76"/>
      <c r="AAZ229" s="76"/>
      <c r="ABA229" s="76"/>
      <c r="ABB229" s="76"/>
      <c r="ABC229" s="76"/>
      <c r="ABD229" s="76"/>
      <c r="ABE229" s="76"/>
      <c r="ABF229" s="76"/>
      <c r="ABG229" s="76"/>
      <c r="ABH229" s="76"/>
      <c r="ABI229" s="76"/>
      <c r="ABJ229" s="76"/>
      <c r="ABK229" s="76"/>
      <c r="ABL229" s="76"/>
      <c r="ABM229" s="76"/>
      <c r="ABN229" s="76"/>
      <c r="ABO229" s="76"/>
      <c r="ABP229" s="76"/>
      <c r="ABQ229" s="76"/>
      <c r="ABR229" s="76"/>
      <c r="ABS229" s="76"/>
      <c r="ABT229" s="76"/>
      <c r="ABU229" s="76"/>
      <c r="ABV229" s="76"/>
      <c r="ABW229" s="76"/>
      <c r="ABX229" s="76"/>
      <c r="ABY229" s="76"/>
      <c r="ABZ229" s="76"/>
      <c r="ACA229" s="76"/>
      <c r="ACB229" s="76"/>
      <c r="ACC229" s="76"/>
      <c r="ACD229" s="76"/>
      <c r="ACE229" s="76"/>
      <c r="ACF229" s="76"/>
      <c r="ACG229" s="76"/>
      <c r="ACH229" s="76"/>
      <c r="ACI229" s="76"/>
      <c r="ACJ229" s="76"/>
      <c r="ACK229" s="76"/>
      <c r="ACL229" s="76"/>
      <c r="ACM229" s="76"/>
      <c r="ACN229" s="76"/>
      <c r="ACO229" s="76"/>
      <c r="ACP229" s="76"/>
      <c r="ACQ229" s="76"/>
      <c r="ACR229" s="76"/>
      <c r="ACS229" s="76"/>
      <c r="ACT229" s="76"/>
      <c r="ACU229" s="76"/>
      <c r="ACV229" s="76"/>
      <c r="ACW229" s="76"/>
      <c r="ACX229" s="76"/>
      <c r="ACY229" s="76"/>
      <c r="ACZ229" s="76"/>
      <c r="ADA229" s="76"/>
      <c r="ADB229" s="76"/>
      <c r="ADC229" s="76"/>
      <c r="ADD229" s="76"/>
      <c r="ADE229" s="76"/>
      <c r="ADF229" s="76"/>
      <c r="ADG229" s="76"/>
      <c r="ADH229" s="76"/>
      <c r="ADI229" s="76"/>
      <c r="ADJ229" s="76"/>
      <c r="ADK229" s="76"/>
      <c r="ADL229" s="76"/>
      <c r="ADM229" s="76"/>
      <c r="ADN229" s="76"/>
      <c r="ADO229" s="76"/>
      <c r="ADP229" s="76"/>
      <c r="ADQ229" s="76"/>
      <c r="ADR229" s="76"/>
      <c r="ADS229" s="76"/>
      <c r="ADT229" s="76"/>
      <c r="ADU229" s="76"/>
      <c r="ADV229" s="76"/>
      <c r="ADW229" s="76"/>
      <c r="ADX229" s="76"/>
      <c r="ADY229" s="76"/>
      <c r="ADZ229" s="76"/>
      <c r="AEA229" s="76"/>
      <c r="AEB229" s="76"/>
      <c r="AEC229" s="76"/>
      <c r="AED229" s="76"/>
      <c r="AEE229" s="76"/>
      <c r="AEF229" s="76"/>
      <c r="AEG229" s="76"/>
      <c r="AEH229" s="76"/>
      <c r="AEI229" s="76"/>
      <c r="AEJ229" s="76"/>
      <c r="AEK229" s="76"/>
      <c r="AEL229" s="76"/>
      <c r="AEM229" s="76"/>
      <c r="AEN229" s="76"/>
      <c r="AEO229" s="76"/>
      <c r="AEP229" s="76"/>
      <c r="AEQ229" s="76"/>
      <c r="AER229" s="76"/>
      <c r="AES229" s="76"/>
      <c r="AET229" s="76"/>
      <c r="AEU229" s="76"/>
      <c r="AEV229" s="76"/>
      <c r="AEW229" s="76"/>
      <c r="AEX229" s="76"/>
      <c r="AEY229" s="76"/>
      <c r="AEZ229" s="76"/>
      <c r="AFA229" s="76"/>
      <c r="AFB229" s="76"/>
      <c r="AFC229" s="76"/>
      <c r="AFD229" s="76"/>
      <c r="AFE229" s="76"/>
      <c r="AFF229" s="76"/>
      <c r="AFG229" s="76"/>
      <c r="AFH229" s="76"/>
      <c r="AFI229" s="76"/>
      <c r="AFJ229" s="76"/>
      <c r="AFK229" s="76"/>
      <c r="AFL229" s="76"/>
      <c r="AFM229" s="76"/>
      <c r="AFN229" s="76"/>
      <c r="AFO229" s="76"/>
      <c r="AFP229" s="76"/>
      <c r="AFQ229" s="76"/>
      <c r="AFR229" s="76"/>
      <c r="AFS229" s="76"/>
      <c r="AFT229" s="76"/>
      <c r="AFU229" s="76"/>
      <c r="AFV229" s="76"/>
      <c r="AFW229" s="76"/>
      <c r="AFX229" s="76"/>
      <c r="AFY229" s="76"/>
      <c r="AFZ229" s="76"/>
      <c r="AGA229" s="76"/>
      <c r="AGB229" s="76"/>
      <c r="AGC229" s="76"/>
      <c r="AGD229" s="76"/>
      <c r="AGE229" s="76"/>
      <c r="AGF229" s="76"/>
      <c r="AGG229" s="76"/>
      <c r="AGH229" s="76"/>
      <c r="AGI229" s="76"/>
      <c r="AGJ229" s="76"/>
      <c r="AGK229" s="76"/>
      <c r="AGL229" s="76"/>
      <c r="AGM229" s="76"/>
      <c r="AGN229" s="76"/>
      <c r="AGO229" s="76"/>
      <c r="AGP229" s="76"/>
      <c r="AGQ229" s="76"/>
      <c r="AGR229" s="76"/>
      <c r="AGS229" s="76"/>
      <c r="AGT229" s="76"/>
      <c r="AGU229" s="76"/>
      <c r="AGV229" s="76"/>
      <c r="AGW229" s="76"/>
      <c r="AGX229" s="76"/>
      <c r="AGY229" s="76"/>
      <c r="AGZ229" s="76"/>
      <c r="AHA229" s="76"/>
      <c r="AHB229" s="76"/>
      <c r="AHC229" s="76"/>
      <c r="AHD229" s="76"/>
      <c r="AHE229" s="76"/>
      <c r="AHF229" s="76"/>
      <c r="AHG229" s="76"/>
      <c r="AHH229" s="76"/>
      <c r="AHI229" s="76"/>
      <c r="AHJ229" s="76"/>
      <c r="AHK229" s="76"/>
      <c r="AHL229" s="76"/>
      <c r="AHM229" s="76"/>
      <c r="AHN229" s="76"/>
      <c r="AHO229" s="76"/>
      <c r="AHP229" s="76"/>
      <c r="AHQ229" s="76"/>
      <c r="AHR229" s="76"/>
      <c r="AHS229" s="76"/>
      <c r="AHT229" s="76"/>
      <c r="AHU229" s="76"/>
      <c r="AHV229" s="76"/>
      <c r="AHW229" s="76"/>
      <c r="AHX229" s="76"/>
      <c r="AHY229" s="76"/>
      <c r="AHZ229" s="76"/>
      <c r="AIA229" s="76"/>
      <c r="AIB229" s="76"/>
      <c r="AIC229" s="76"/>
      <c r="AID229" s="76"/>
      <c r="AIE229" s="76"/>
      <c r="AIF229" s="76"/>
      <c r="AIG229" s="76"/>
      <c r="AIH229" s="76"/>
      <c r="AII229" s="76"/>
      <c r="AIJ229" s="76"/>
      <c r="AIK229" s="76"/>
      <c r="AIL229" s="76"/>
      <c r="AIM229" s="76"/>
      <c r="AIN229" s="76"/>
      <c r="AIO229" s="76"/>
      <c r="AIP229" s="76"/>
      <c r="AIQ229" s="76"/>
      <c r="AIR229" s="76"/>
      <c r="AIS229" s="76"/>
      <c r="AIT229" s="76"/>
      <c r="AIU229" s="76"/>
      <c r="AIV229" s="76"/>
      <c r="AIW229" s="76"/>
      <c r="AIX229" s="76"/>
      <c r="AIY229" s="76"/>
      <c r="AIZ229" s="76"/>
      <c r="AJA229" s="76"/>
      <c r="AJB229" s="76"/>
      <c r="AJC229" s="76"/>
      <c r="AJD229" s="76"/>
      <c r="AJE229" s="76"/>
      <c r="AJF229" s="76"/>
      <c r="AJG229" s="76"/>
      <c r="AJH229" s="76"/>
      <c r="AJI229" s="76"/>
      <c r="AJJ229" s="76"/>
      <c r="AJK229" s="76"/>
      <c r="AJL229" s="76"/>
      <c r="AJM229" s="76"/>
      <c r="AJN229" s="76"/>
      <c r="AJO229" s="76"/>
      <c r="AJP229" s="76"/>
      <c r="AJQ229" s="76"/>
      <c r="AJR229" s="76"/>
      <c r="AJS229" s="76"/>
      <c r="AJT229" s="76"/>
      <c r="AJU229" s="76"/>
      <c r="AJV229" s="76"/>
      <c r="AJW229" s="76"/>
      <c r="AJX229" s="76"/>
      <c r="AJY229" s="76"/>
      <c r="AJZ229" s="76"/>
      <c r="AKA229" s="76"/>
      <c r="AKB229" s="76"/>
      <c r="AKC229" s="76"/>
      <c r="AKD229" s="76"/>
      <c r="AKE229" s="76"/>
      <c r="AKF229" s="76"/>
      <c r="AKG229" s="76"/>
      <c r="AKH229" s="76"/>
      <c r="AKI229" s="76"/>
      <c r="AKJ229" s="76"/>
      <c r="AKK229" s="76"/>
      <c r="AKL229" s="76"/>
      <c r="AKM229" s="76"/>
      <c r="AKN229" s="76"/>
      <c r="AKO229" s="76"/>
      <c r="AKP229" s="76"/>
      <c r="AKQ229" s="76"/>
      <c r="AKR229" s="76"/>
      <c r="AKS229" s="76"/>
      <c r="AKT229" s="76"/>
      <c r="AKU229" s="76"/>
      <c r="AKV229" s="76"/>
      <c r="AKW229" s="76"/>
      <c r="AKX229" s="76"/>
      <c r="AKY229" s="76"/>
      <c r="AKZ229" s="76"/>
      <c r="ALA229" s="76"/>
      <c r="ALB229" s="76"/>
      <c r="ALC229" s="76"/>
      <c r="ALD229" s="76"/>
      <c r="ALE229" s="76"/>
      <c r="ALF229" s="76"/>
      <c r="ALG229" s="76"/>
      <c r="ALH229" s="76"/>
      <c r="ALI229" s="76"/>
      <c r="ALJ229" s="76"/>
      <c r="ALK229" s="76"/>
      <c r="ALL229" s="76"/>
      <c r="ALM229" s="76"/>
      <c r="ALN229" s="76"/>
      <c r="ALO229" s="76"/>
      <c r="ALP229" s="76"/>
      <c r="ALQ229" s="76"/>
      <c r="ALR229" s="76"/>
      <c r="ALS229" s="76"/>
      <c r="ALT229" s="76"/>
      <c r="ALU229" s="76"/>
      <c r="ALV229" s="76"/>
      <c r="ALW229" s="76"/>
      <c r="ALX229" s="76"/>
      <c r="ALY229" s="76"/>
      <c r="ALZ229" s="76"/>
      <c r="AMA229" s="76"/>
      <c r="AMB229" s="76"/>
      <c r="AMC229" s="76"/>
      <c r="AMD229" s="76"/>
      <c r="AME229" s="76"/>
    </row>
    <row r="230" spans="1:1019" s="80" customFormat="1">
      <c r="A230" s="20" t="s">
        <v>427</v>
      </c>
      <c r="B230" s="21">
        <v>4011212</v>
      </c>
      <c r="C230" s="21" t="s">
        <v>96</v>
      </c>
      <c r="D230" s="71" t="s">
        <v>63</v>
      </c>
      <c r="E230" s="22" t="s">
        <v>55</v>
      </c>
      <c r="F230" s="59">
        <v>64980</v>
      </c>
      <c r="G230" s="23">
        <v>7.0000000000000007E-2</v>
      </c>
      <c r="H230" s="69">
        <f>$J$6</f>
        <v>0.21229999999999999</v>
      </c>
      <c r="I230" s="23">
        <f t="shared" ref="I230:I231" si="80">ROUND(((H230+1)*G230),2)</f>
        <v>0.08</v>
      </c>
      <c r="J230" s="23">
        <f t="shared" ref="J230:J231" si="81">TRUNC((I230*F230),2)</f>
        <v>5198.3999999999996</v>
      </c>
      <c r="K230" s="78">
        <f t="shared" ref="K230:K231" si="82">G230*F230</f>
        <v>4548.6000000000004</v>
      </c>
      <c r="L230" s="76"/>
      <c r="M230" s="79"/>
      <c r="N230" s="76"/>
      <c r="O230" s="76"/>
      <c r="P230" s="76"/>
      <c r="Q230" s="76"/>
      <c r="R230" s="76"/>
      <c r="S230" s="76"/>
      <c r="T230" s="76"/>
      <c r="U230" s="76"/>
      <c r="V230" s="76"/>
      <c r="W230" s="76"/>
      <c r="X230" s="76"/>
      <c r="Y230" s="76"/>
      <c r="Z230" s="76"/>
      <c r="AA230" s="76"/>
      <c r="AB230" s="76"/>
      <c r="AC230" s="76"/>
      <c r="AD230" s="76"/>
      <c r="AE230" s="76"/>
      <c r="AF230" s="76"/>
      <c r="AG230" s="76"/>
      <c r="AH230" s="76"/>
      <c r="AI230" s="76"/>
      <c r="AJ230" s="76"/>
      <c r="AK230" s="76"/>
      <c r="AL230" s="76"/>
      <c r="AM230" s="76"/>
      <c r="AN230" s="76"/>
      <c r="AO230" s="76"/>
      <c r="AP230" s="76"/>
      <c r="AQ230" s="76"/>
      <c r="AR230" s="76"/>
      <c r="AS230" s="76"/>
      <c r="AT230" s="76"/>
      <c r="AU230" s="76"/>
      <c r="AV230" s="76"/>
      <c r="AW230" s="76"/>
      <c r="AX230" s="76"/>
      <c r="AY230" s="76"/>
      <c r="AZ230" s="76"/>
      <c r="BA230" s="76"/>
      <c r="BB230" s="76"/>
      <c r="BC230" s="76"/>
      <c r="BD230" s="76"/>
      <c r="BE230" s="76"/>
      <c r="BF230" s="76"/>
      <c r="BG230" s="76"/>
      <c r="BH230" s="76"/>
      <c r="BI230" s="76"/>
      <c r="BJ230" s="76"/>
      <c r="BK230" s="76"/>
      <c r="BL230" s="76"/>
      <c r="BM230" s="76"/>
      <c r="BN230" s="76"/>
      <c r="BO230" s="76"/>
      <c r="BP230" s="76"/>
      <c r="BQ230" s="76"/>
      <c r="BR230" s="76"/>
      <c r="BS230" s="76"/>
      <c r="BT230" s="76"/>
      <c r="BU230" s="76"/>
      <c r="BV230" s="76"/>
      <c r="BW230" s="76"/>
      <c r="BX230" s="76"/>
      <c r="BY230" s="76"/>
      <c r="BZ230" s="76"/>
      <c r="CA230" s="76"/>
      <c r="CB230" s="76"/>
      <c r="CC230" s="76"/>
      <c r="CD230" s="76"/>
      <c r="CE230" s="76"/>
      <c r="CF230" s="76"/>
      <c r="CG230" s="76"/>
      <c r="CH230" s="76"/>
      <c r="CI230" s="76"/>
      <c r="CJ230" s="76"/>
      <c r="CK230" s="76"/>
      <c r="CL230" s="76"/>
      <c r="CM230" s="76"/>
      <c r="CN230" s="76"/>
      <c r="CO230" s="76"/>
      <c r="CP230" s="76"/>
      <c r="CQ230" s="76"/>
      <c r="CR230" s="76"/>
      <c r="CS230" s="76"/>
      <c r="CT230" s="76"/>
      <c r="CU230" s="76"/>
      <c r="CV230" s="76"/>
      <c r="CW230" s="76"/>
      <c r="CX230" s="76"/>
      <c r="CY230" s="76"/>
      <c r="CZ230" s="76"/>
      <c r="DA230" s="76"/>
      <c r="DB230" s="76"/>
      <c r="DC230" s="76"/>
      <c r="DD230" s="76"/>
      <c r="DE230" s="76"/>
      <c r="DF230" s="76"/>
      <c r="DG230" s="76"/>
      <c r="DH230" s="76"/>
      <c r="DI230" s="76"/>
      <c r="DJ230" s="76"/>
      <c r="DK230" s="76"/>
      <c r="DL230" s="76"/>
      <c r="DM230" s="76"/>
      <c r="DN230" s="76"/>
      <c r="DO230" s="76"/>
      <c r="DP230" s="76"/>
      <c r="DQ230" s="76"/>
      <c r="DR230" s="76"/>
      <c r="DS230" s="76"/>
      <c r="DT230" s="76"/>
      <c r="DU230" s="76"/>
      <c r="DV230" s="76"/>
      <c r="DW230" s="76"/>
      <c r="DX230" s="76"/>
      <c r="DY230" s="76"/>
      <c r="DZ230" s="76"/>
      <c r="EA230" s="76"/>
      <c r="EB230" s="76"/>
      <c r="EC230" s="76"/>
      <c r="ED230" s="76"/>
      <c r="EE230" s="76"/>
      <c r="EF230" s="76"/>
      <c r="EG230" s="76"/>
      <c r="EH230" s="76"/>
      <c r="EI230" s="76"/>
      <c r="EJ230" s="76"/>
      <c r="EK230" s="76"/>
      <c r="EL230" s="76"/>
      <c r="EM230" s="76"/>
      <c r="EN230" s="76"/>
      <c r="EO230" s="76"/>
      <c r="EP230" s="76"/>
      <c r="EQ230" s="76"/>
      <c r="ER230" s="76"/>
      <c r="ES230" s="76"/>
      <c r="ET230" s="76"/>
      <c r="EU230" s="76"/>
      <c r="EV230" s="76"/>
      <c r="EW230" s="76"/>
      <c r="EX230" s="76"/>
      <c r="EY230" s="76"/>
      <c r="EZ230" s="76"/>
      <c r="FA230" s="76"/>
      <c r="FB230" s="76"/>
      <c r="FC230" s="76"/>
      <c r="FD230" s="76"/>
      <c r="FE230" s="76"/>
      <c r="FF230" s="76"/>
      <c r="FG230" s="76"/>
      <c r="FH230" s="76"/>
      <c r="FI230" s="76"/>
      <c r="FJ230" s="76"/>
      <c r="FK230" s="76"/>
      <c r="FL230" s="76"/>
      <c r="FM230" s="76"/>
      <c r="FN230" s="76"/>
      <c r="FO230" s="76"/>
      <c r="FP230" s="76"/>
      <c r="FQ230" s="76"/>
      <c r="FR230" s="76"/>
      <c r="FS230" s="76"/>
      <c r="FT230" s="76"/>
      <c r="FU230" s="76"/>
      <c r="FV230" s="76"/>
      <c r="FW230" s="76"/>
      <c r="FX230" s="76"/>
      <c r="FY230" s="76"/>
      <c r="FZ230" s="76"/>
      <c r="GA230" s="76"/>
      <c r="GB230" s="76"/>
      <c r="GC230" s="76"/>
      <c r="GD230" s="76"/>
      <c r="GE230" s="76"/>
      <c r="GF230" s="76"/>
      <c r="GG230" s="76"/>
      <c r="GH230" s="76"/>
      <c r="GI230" s="76"/>
      <c r="GJ230" s="76"/>
      <c r="GK230" s="76"/>
      <c r="GL230" s="76"/>
      <c r="GM230" s="76"/>
      <c r="GN230" s="76"/>
      <c r="GO230" s="76"/>
      <c r="GP230" s="76"/>
      <c r="GQ230" s="76"/>
      <c r="GR230" s="76"/>
      <c r="GS230" s="76"/>
      <c r="GT230" s="76"/>
      <c r="GU230" s="76"/>
      <c r="GV230" s="76"/>
      <c r="GW230" s="76"/>
      <c r="GX230" s="76"/>
      <c r="GY230" s="76"/>
      <c r="GZ230" s="76"/>
      <c r="HA230" s="76"/>
      <c r="HB230" s="76"/>
      <c r="HC230" s="76"/>
      <c r="HD230" s="76"/>
      <c r="HE230" s="76"/>
      <c r="HF230" s="76"/>
      <c r="HG230" s="76"/>
      <c r="HH230" s="76"/>
      <c r="HI230" s="76"/>
      <c r="HJ230" s="76"/>
      <c r="HK230" s="76"/>
      <c r="HL230" s="76"/>
      <c r="HM230" s="76"/>
      <c r="HN230" s="76"/>
      <c r="HO230" s="76"/>
      <c r="HP230" s="76"/>
      <c r="HQ230" s="76"/>
      <c r="HR230" s="76"/>
      <c r="HS230" s="76"/>
      <c r="HT230" s="76"/>
      <c r="HU230" s="76"/>
      <c r="HV230" s="76"/>
      <c r="HW230" s="76"/>
      <c r="HX230" s="76"/>
      <c r="HY230" s="76"/>
      <c r="HZ230" s="76"/>
      <c r="IA230" s="76"/>
      <c r="IB230" s="76"/>
      <c r="IC230" s="76"/>
      <c r="ID230" s="76"/>
      <c r="IE230" s="76"/>
      <c r="IF230" s="76"/>
      <c r="IG230" s="76"/>
      <c r="IH230" s="76"/>
      <c r="II230" s="76"/>
      <c r="IJ230" s="76"/>
      <c r="IK230" s="76"/>
      <c r="IL230" s="76"/>
      <c r="IM230" s="76"/>
      <c r="IN230" s="76"/>
      <c r="IO230" s="76"/>
      <c r="IP230" s="76"/>
      <c r="IQ230" s="76"/>
      <c r="IR230" s="76"/>
      <c r="IS230" s="76"/>
      <c r="IT230" s="76"/>
      <c r="IU230" s="76"/>
      <c r="IV230" s="76"/>
      <c r="IW230" s="76"/>
      <c r="IX230" s="76"/>
      <c r="IY230" s="76"/>
      <c r="IZ230" s="76"/>
      <c r="JA230" s="76"/>
      <c r="JB230" s="76"/>
      <c r="JC230" s="76"/>
      <c r="JD230" s="76"/>
      <c r="JE230" s="76"/>
      <c r="JF230" s="76"/>
      <c r="JG230" s="76"/>
      <c r="JH230" s="76"/>
      <c r="JI230" s="76"/>
      <c r="JJ230" s="76"/>
      <c r="JK230" s="76"/>
      <c r="JL230" s="76"/>
      <c r="JM230" s="76"/>
      <c r="JN230" s="76"/>
      <c r="JO230" s="76"/>
      <c r="JP230" s="76"/>
      <c r="JQ230" s="76"/>
      <c r="JR230" s="76"/>
      <c r="JS230" s="76"/>
      <c r="JT230" s="76"/>
      <c r="JU230" s="76"/>
      <c r="JV230" s="76"/>
      <c r="JW230" s="76"/>
      <c r="JX230" s="76"/>
      <c r="JY230" s="76"/>
      <c r="JZ230" s="76"/>
      <c r="KA230" s="76"/>
      <c r="KB230" s="76"/>
      <c r="KC230" s="76"/>
      <c r="KD230" s="76"/>
      <c r="KE230" s="76"/>
      <c r="KF230" s="76"/>
      <c r="KG230" s="76"/>
      <c r="KH230" s="76"/>
      <c r="KI230" s="76"/>
      <c r="KJ230" s="76"/>
      <c r="KK230" s="76"/>
      <c r="KL230" s="76"/>
      <c r="KM230" s="76"/>
      <c r="KN230" s="76"/>
      <c r="KO230" s="76"/>
      <c r="KP230" s="76"/>
      <c r="KQ230" s="76"/>
      <c r="KR230" s="76"/>
      <c r="KS230" s="76"/>
      <c r="KT230" s="76"/>
      <c r="KU230" s="76"/>
      <c r="KV230" s="76"/>
      <c r="KW230" s="76"/>
      <c r="KX230" s="76"/>
      <c r="KY230" s="76"/>
      <c r="KZ230" s="76"/>
      <c r="LA230" s="76"/>
      <c r="LB230" s="76"/>
      <c r="LC230" s="76"/>
      <c r="LD230" s="76"/>
      <c r="LE230" s="76"/>
      <c r="LF230" s="76"/>
      <c r="LG230" s="76"/>
      <c r="LH230" s="76"/>
      <c r="LI230" s="76"/>
      <c r="LJ230" s="76"/>
      <c r="LK230" s="76"/>
      <c r="LL230" s="76"/>
      <c r="LM230" s="76"/>
      <c r="LN230" s="76"/>
      <c r="LO230" s="76"/>
      <c r="LP230" s="76"/>
      <c r="LQ230" s="76"/>
      <c r="LR230" s="76"/>
      <c r="LS230" s="76"/>
      <c r="LT230" s="76"/>
      <c r="LU230" s="76"/>
      <c r="LV230" s="76"/>
      <c r="LW230" s="76"/>
      <c r="LX230" s="76"/>
      <c r="LY230" s="76"/>
      <c r="LZ230" s="76"/>
      <c r="MA230" s="76"/>
      <c r="MB230" s="76"/>
      <c r="MC230" s="76"/>
      <c r="MD230" s="76"/>
      <c r="ME230" s="76"/>
      <c r="MF230" s="76"/>
      <c r="MG230" s="76"/>
      <c r="MH230" s="76"/>
      <c r="MI230" s="76"/>
      <c r="MJ230" s="76"/>
      <c r="MK230" s="76"/>
      <c r="ML230" s="76"/>
      <c r="MM230" s="76"/>
      <c r="MN230" s="76"/>
      <c r="MO230" s="76"/>
      <c r="MP230" s="76"/>
      <c r="MQ230" s="76"/>
      <c r="MR230" s="76"/>
      <c r="MS230" s="76"/>
      <c r="MT230" s="76"/>
      <c r="MU230" s="76"/>
      <c r="MV230" s="76"/>
      <c r="MW230" s="76"/>
      <c r="MX230" s="76"/>
      <c r="MY230" s="76"/>
      <c r="MZ230" s="76"/>
      <c r="NA230" s="76"/>
      <c r="NB230" s="76"/>
      <c r="NC230" s="76"/>
      <c r="ND230" s="76"/>
      <c r="NE230" s="76"/>
      <c r="NF230" s="76"/>
      <c r="NG230" s="76"/>
      <c r="NH230" s="76"/>
      <c r="NI230" s="76"/>
      <c r="NJ230" s="76"/>
      <c r="NK230" s="76"/>
      <c r="NL230" s="76"/>
      <c r="NM230" s="76"/>
      <c r="NN230" s="76"/>
      <c r="NO230" s="76"/>
      <c r="NP230" s="76"/>
      <c r="NQ230" s="76"/>
      <c r="NR230" s="76"/>
      <c r="NS230" s="76"/>
      <c r="NT230" s="76"/>
      <c r="NU230" s="76"/>
      <c r="NV230" s="76"/>
      <c r="NW230" s="76"/>
      <c r="NX230" s="76"/>
      <c r="NY230" s="76"/>
      <c r="NZ230" s="76"/>
      <c r="OA230" s="76"/>
      <c r="OB230" s="76"/>
      <c r="OC230" s="76"/>
      <c r="OD230" s="76"/>
      <c r="OE230" s="76"/>
      <c r="OF230" s="76"/>
      <c r="OG230" s="76"/>
      <c r="OH230" s="76"/>
      <c r="OI230" s="76"/>
      <c r="OJ230" s="76"/>
      <c r="OK230" s="76"/>
      <c r="OL230" s="76"/>
      <c r="OM230" s="76"/>
      <c r="ON230" s="76"/>
      <c r="OO230" s="76"/>
      <c r="OP230" s="76"/>
      <c r="OQ230" s="76"/>
      <c r="OR230" s="76"/>
      <c r="OS230" s="76"/>
      <c r="OT230" s="76"/>
      <c r="OU230" s="76"/>
      <c r="OV230" s="76"/>
      <c r="OW230" s="76"/>
      <c r="OX230" s="76"/>
      <c r="OY230" s="76"/>
      <c r="OZ230" s="76"/>
      <c r="PA230" s="76"/>
      <c r="PB230" s="76"/>
      <c r="PC230" s="76"/>
      <c r="PD230" s="76"/>
      <c r="PE230" s="76"/>
      <c r="PF230" s="76"/>
      <c r="PG230" s="76"/>
      <c r="PH230" s="76"/>
      <c r="PI230" s="76"/>
      <c r="PJ230" s="76"/>
      <c r="PK230" s="76"/>
      <c r="PL230" s="76"/>
      <c r="PM230" s="76"/>
      <c r="PN230" s="76"/>
      <c r="PO230" s="76"/>
      <c r="PP230" s="76"/>
      <c r="PQ230" s="76"/>
      <c r="PR230" s="76"/>
      <c r="PS230" s="76"/>
      <c r="PT230" s="76"/>
      <c r="PU230" s="76"/>
      <c r="PV230" s="76"/>
      <c r="PW230" s="76"/>
      <c r="PX230" s="76"/>
      <c r="PY230" s="76"/>
      <c r="PZ230" s="76"/>
      <c r="QA230" s="76"/>
      <c r="QB230" s="76"/>
      <c r="QC230" s="76"/>
      <c r="QD230" s="76"/>
      <c r="QE230" s="76"/>
      <c r="QF230" s="76"/>
      <c r="QG230" s="76"/>
      <c r="QH230" s="76"/>
      <c r="QI230" s="76"/>
      <c r="QJ230" s="76"/>
      <c r="QK230" s="76"/>
      <c r="QL230" s="76"/>
      <c r="QM230" s="76"/>
      <c r="QN230" s="76"/>
      <c r="QO230" s="76"/>
      <c r="QP230" s="76"/>
      <c r="QQ230" s="76"/>
      <c r="QR230" s="76"/>
      <c r="QS230" s="76"/>
      <c r="QT230" s="76"/>
      <c r="QU230" s="76"/>
      <c r="QV230" s="76"/>
      <c r="QW230" s="76"/>
      <c r="QX230" s="76"/>
      <c r="QY230" s="76"/>
      <c r="QZ230" s="76"/>
      <c r="RA230" s="76"/>
      <c r="RB230" s="76"/>
      <c r="RC230" s="76"/>
      <c r="RD230" s="76"/>
      <c r="RE230" s="76"/>
      <c r="RF230" s="76"/>
      <c r="RG230" s="76"/>
      <c r="RH230" s="76"/>
      <c r="RI230" s="76"/>
      <c r="RJ230" s="76"/>
      <c r="RK230" s="76"/>
      <c r="RL230" s="76"/>
      <c r="RM230" s="76"/>
      <c r="RN230" s="76"/>
      <c r="RO230" s="76"/>
      <c r="RP230" s="76"/>
      <c r="RQ230" s="76"/>
      <c r="RR230" s="76"/>
      <c r="RS230" s="76"/>
      <c r="RT230" s="76"/>
      <c r="RU230" s="76"/>
      <c r="RV230" s="76"/>
      <c r="RW230" s="76"/>
      <c r="RX230" s="76"/>
      <c r="RY230" s="76"/>
      <c r="RZ230" s="76"/>
      <c r="SA230" s="76"/>
      <c r="SB230" s="76"/>
      <c r="SC230" s="76"/>
      <c r="SD230" s="76"/>
      <c r="SE230" s="76"/>
      <c r="SF230" s="76"/>
      <c r="SG230" s="76"/>
      <c r="SH230" s="76"/>
      <c r="SI230" s="76"/>
      <c r="SJ230" s="76"/>
      <c r="SK230" s="76"/>
      <c r="SL230" s="76"/>
      <c r="SM230" s="76"/>
      <c r="SN230" s="76"/>
      <c r="SO230" s="76"/>
      <c r="SP230" s="76"/>
      <c r="SQ230" s="76"/>
      <c r="SR230" s="76"/>
      <c r="SS230" s="76"/>
      <c r="ST230" s="76"/>
      <c r="SU230" s="76"/>
      <c r="SV230" s="76"/>
      <c r="SW230" s="76"/>
      <c r="SX230" s="76"/>
      <c r="SY230" s="76"/>
      <c r="SZ230" s="76"/>
      <c r="TA230" s="76"/>
      <c r="TB230" s="76"/>
      <c r="TC230" s="76"/>
      <c r="TD230" s="76"/>
      <c r="TE230" s="76"/>
      <c r="TF230" s="76"/>
      <c r="TG230" s="76"/>
      <c r="TH230" s="76"/>
      <c r="TI230" s="76"/>
      <c r="TJ230" s="76"/>
      <c r="TK230" s="76"/>
      <c r="TL230" s="76"/>
      <c r="TM230" s="76"/>
      <c r="TN230" s="76"/>
      <c r="TO230" s="76"/>
      <c r="TP230" s="76"/>
      <c r="TQ230" s="76"/>
      <c r="TR230" s="76"/>
      <c r="TS230" s="76"/>
      <c r="TT230" s="76"/>
      <c r="TU230" s="76"/>
      <c r="TV230" s="76"/>
      <c r="TW230" s="76"/>
      <c r="TX230" s="76"/>
      <c r="TY230" s="76"/>
      <c r="TZ230" s="76"/>
      <c r="UA230" s="76"/>
      <c r="UB230" s="76"/>
      <c r="UC230" s="76"/>
      <c r="UD230" s="76"/>
      <c r="UE230" s="76"/>
      <c r="UF230" s="76"/>
      <c r="UG230" s="76"/>
      <c r="UH230" s="76"/>
      <c r="UI230" s="76"/>
      <c r="UJ230" s="76"/>
      <c r="UK230" s="76"/>
      <c r="UL230" s="76"/>
      <c r="UM230" s="76"/>
      <c r="UN230" s="76"/>
      <c r="UO230" s="76"/>
      <c r="UP230" s="76"/>
      <c r="UQ230" s="76"/>
      <c r="UR230" s="76"/>
      <c r="US230" s="76"/>
      <c r="UT230" s="76"/>
      <c r="UU230" s="76"/>
      <c r="UV230" s="76"/>
      <c r="UW230" s="76"/>
      <c r="UX230" s="76"/>
      <c r="UY230" s="76"/>
      <c r="UZ230" s="76"/>
      <c r="VA230" s="76"/>
      <c r="VB230" s="76"/>
      <c r="VC230" s="76"/>
      <c r="VD230" s="76"/>
      <c r="VE230" s="76"/>
      <c r="VF230" s="76"/>
      <c r="VG230" s="76"/>
      <c r="VH230" s="76"/>
      <c r="VI230" s="76"/>
      <c r="VJ230" s="76"/>
      <c r="VK230" s="76"/>
      <c r="VL230" s="76"/>
      <c r="VM230" s="76"/>
      <c r="VN230" s="76"/>
      <c r="VO230" s="76"/>
      <c r="VP230" s="76"/>
      <c r="VQ230" s="76"/>
      <c r="VR230" s="76"/>
      <c r="VS230" s="76"/>
      <c r="VT230" s="76"/>
      <c r="VU230" s="76"/>
      <c r="VV230" s="76"/>
      <c r="VW230" s="76"/>
      <c r="VX230" s="76"/>
      <c r="VY230" s="76"/>
      <c r="VZ230" s="76"/>
      <c r="WA230" s="76"/>
      <c r="WB230" s="76"/>
      <c r="WC230" s="76"/>
      <c r="WD230" s="76"/>
      <c r="WE230" s="76"/>
      <c r="WF230" s="76"/>
      <c r="WG230" s="76"/>
      <c r="WH230" s="76"/>
      <c r="WI230" s="76"/>
      <c r="WJ230" s="76"/>
      <c r="WK230" s="76"/>
      <c r="WL230" s="76"/>
      <c r="WM230" s="76"/>
      <c r="WN230" s="76"/>
      <c r="WO230" s="76"/>
      <c r="WP230" s="76"/>
      <c r="WQ230" s="76"/>
      <c r="WR230" s="76"/>
      <c r="WS230" s="76"/>
      <c r="WT230" s="76"/>
      <c r="WU230" s="76"/>
      <c r="WV230" s="76"/>
      <c r="WW230" s="76"/>
      <c r="WX230" s="76"/>
      <c r="WY230" s="76"/>
      <c r="WZ230" s="76"/>
      <c r="XA230" s="76"/>
      <c r="XB230" s="76"/>
      <c r="XC230" s="76"/>
      <c r="XD230" s="76"/>
      <c r="XE230" s="76"/>
      <c r="XF230" s="76"/>
      <c r="XG230" s="76"/>
      <c r="XH230" s="76"/>
      <c r="XI230" s="76"/>
      <c r="XJ230" s="76"/>
      <c r="XK230" s="76"/>
      <c r="XL230" s="76"/>
      <c r="XM230" s="76"/>
      <c r="XN230" s="76"/>
      <c r="XO230" s="76"/>
      <c r="XP230" s="76"/>
      <c r="XQ230" s="76"/>
      <c r="XR230" s="76"/>
      <c r="XS230" s="76"/>
      <c r="XT230" s="76"/>
      <c r="XU230" s="76"/>
      <c r="XV230" s="76"/>
      <c r="XW230" s="76"/>
      <c r="XX230" s="76"/>
      <c r="XY230" s="76"/>
      <c r="XZ230" s="76"/>
      <c r="YA230" s="76"/>
      <c r="YB230" s="76"/>
      <c r="YC230" s="76"/>
      <c r="YD230" s="76"/>
      <c r="YE230" s="76"/>
      <c r="YF230" s="76"/>
      <c r="YG230" s="76"/>
      <c r="YH230" s="76"/>
      <c r="YI230" s="76"/>
      <c r="YJ230" s="76"/>
      <c r="YK230" s="76"/>
      <c r="YL230" s="76"/>
      <c r="YM230" s="76"/>
      <c r="YN230" s="76"/>
      <c r="YO230" s="76"/>
      <c r="YP230" s="76"/>
      <c r="YQ230" s="76"/>
      <c r="YR230" s="76"/>
      <c r="YS230" s="76"/>
      <c r="YT230" s="76"/>
      <c r="YU230" s="76"/>
      <c r="YV230" s="76"/>
      <c r="YW230" s="76"/>
      <c r="YX230" s="76"/>
      <c r="YY230" s="76"/>
      <c r="YZ230" s="76"/>
      <c r="ZA230" s="76"/>
      <c r="ZB230" s="76"/>
      <c r="ZC230" s="76"/>
      <c r="ZD230" s="76"/>
      <c r="ZE230" s="76"/>
      <c r="ZF230" s="76"/>
      <c r="ZG230" s="76"/>
      <c r="ZH230" s="76"/>
      <c r="ZI230" s="76"/>
      <c r="ZJ230" s="76"/>
      <c r="ZK230" s="76"/>
      <c r="ZL230" s="76"/>
      <c r="ZM230" s="76"/>
      <c r="ZN230" s="76"/>
      <c r="ZO230" s="76"/>
      <c r="ZP230" s="76"/>
      <c r="ZQ230" s="76"/>
      <c r="ZR230" s="76"/>
      <c r="ZS230" s="76"/>
      <c r="ZT230" s="76"/>
      <c r="ZU230" s="76"/>
      <c r="ZV230" s="76"/>
      <c r="ZW230" s="76"/>
      <c r="ZX230" s="76"/>
      <c r="ZY230" s="76"/>
      <c r="ZZ230" s="76"/>
      <c r="AAA230" s="76"/>
      <c r="AAB230" s="76"/>
      <c r="AAC230" s="76"/>
      <c r="AAD230" s="76"/>
      <c r="AAE230" s="76"/>
      <c r="AAF230" s="76"/>
      <c r="AAG230" s="76"/>
      <c r="AAH230" s="76"/>
      <c r="AAI230" s="76"/>
      <c r="AAJ230" s="76"/>
      <c r="AAK230" s="76"/>
      <c r="AAL230" s="76"/>
      <c r="AAM230" s="76"/>
      <c r="AAN230" s="76"/>
      <c r="AAO230" s="76"/>
      <c r="AAP230" s="76"/>
      <c r="AAQ230" s="76"/>
      <c r="AAR230" s="76"/>
      <c r="AAS230" s="76"/>
      <c r="AAT230" s="76"/>
      <c r="AAU230" s="76"/>
      <c r="AAV230" s="76"/>
      <c r="AAW230" s="76"/>
      <c r="AAX230" s="76"/>
      <c r="AAY230" s="76"/>
      <c r="AAZ230" s="76"/>
      <c r="ABA230" s="76"/>
      <c r="ABB230" s="76"/>
      <c r="ABC230" s="76"/>
      <c r="ABD230" s="76"/>
      <c r="ABE230" s="76"/>
      <c r="ABF230" s="76"/>
      <c r="ABG230" s="76"/>
      <c r="ABH230" s="76"/>
      <c r="ABI230" s="76"/>
      <c r="ABJ230" s="76"/>
      <c r="ABK230" s="76"/>
      <c r="ABL230" s="76"/>
      <c r="ABM230" s="76"/>
      <c r="ABN230" s="76"/>
      <c r="ABO230" s="76"/>
      <c r="ABP230" s="76"/>
      <c r="ABQ230" s="76"/>
      <c r="ABR230" s="76"/>
      <c r="ABS230" s="76"/>
      <c r="ABT230" s="76"/>
      <c r="ABU230" s="76"/>
      <c r="ABV230" s="76"/>
      <c r="ABW230" s="76"/>
      <c r="ABX230" s="76"/>
      <c r="ABY230" s="76"/>
      <c r="ABZ230" s="76"/>
      <c r="ACA230" s="76"/>
      <c r="ACB230" s="76"/>
      <c r="ACC230" s="76"/>
      <c r="ACD230" s="76"/>
      <c r="ACE230" s="76"/>
      <c r="ACF230" s="76"/>
      <c r="ACG230" s="76"/>
      <c r="ACH230" s="76"/>
      <c r="ACI230" s="76"/>
      <c r="ACJ230" s="76"/>
      <c r="ACK230" s="76"/>
      <c r="ACL230" s="76"/>
      <c r="ACM230" s="76"/>
      <c r="ACN230" s="76"/>
      <c r="ACO230" s="76"/>
      <c r="ACP230" s="76"/>
      <c r="ACQ230" s="76"/>
      <c r="ACR230" s="76"/>
      <c r="ACS230" s="76"/>
      <c r="ACT230" s="76"/>
      <c r="ACU230" s="76"/>
      <c r="ACV230" s="76"/>
      <c r="ACW230" s="76"/>
      <c r="ACX230" s="76"/>
      <c r="ACY230" s="76"/>
      <c r="ACZ230" s="76"/>
      <c r="ADA230" s="76"/>
      <c r="ADB230" s="76"/>
      <c r="ADC230" s="76"/>
      <c r="ADD230" s="76"/>
      <c r="ADE230" s="76"/>
      <c r="ADF230" s="76"/>
      <c r="ADG230" s="76"/>
      <c r="ADH230" s="76"/>
      <c r="ADI230" s="76"/>
      <c r="ADJ230" s="76"/>
      <c r="ADK230" s="76"/>
      <c r="ADL230" s="76"/>
      <c r="ADM230" s="76"/>
      <c r="ADN230" s="76"/>
      <c r="ADO230" s="76"/>
      <c r="ADP230" s="76"/>
      <c r="ADQ230" s="76"/>
      <c r="ADR230" s="76"/>
      <c r="ADS230" s="76"/>
      <c r="ADT230" s="76"/>
      <c r="ADU230" s="76"/>
      <c r="ADV230" s="76"/>
      <c r="ADW230" s="76"/>
      <c r="ADX230" s="76"/>
      <c r="ADY230" s="76"/>
      <c r="ADZ230" s="76"/>
      <c r="AEA230" s="76"/>
      <c r="AEB230" s="76"/>
      <c r="AEC230" s="76"/>
      <c r="AED230" s="76"/>
      <c r="AEE230" s="76"/>
      <c r="AEF230" s="76"/>
      <c r="AEG230" s="76"/>
      <c r="AEH230" s="76"/>
      <c r="AEI230" s="76"/>
      <c r="AEJ230" s="76"/>
      <c r="AEK230" s="76"/>
      <c r="AEL230" s="76"/>
      <c r="AEM230" s="76"/>
      <c r="AEN230" s="76"/>
      <c r="AEO230" s="76"/>
      <c r="AEP230" s="76"/>
      <c r="AEQ230" s="76"/>
      <c r="AER230" s="76"/>
      <c r="AES230" s="76"/>
      <c r="AET230" s="76"/>
      <c r="AEU230" s="76"/>
      <c r="AEV230" s="76"/>
      <c r="AEW230" s="76"/>
      <c r="AEX230" s="76"/>
      <c r="AEY230" s="76"/>
      <c r="AEZ230" s="76"/>
      <c r="AFA230" s="76"/>
      <c r="AFB230" s="76"/>
      <c r="AFC230" s="76"/>
      <c r="AFD230" s="76"/>
      <c r="AFE230" s="76"/>
      <c r="AFF230" s="76"/>
      <c r="AFG230" s="76"/>
      <c r="AFH230" s="76"/>
      <c r="AFI230" s="76"/>
      <c r="AFJ230" s="76"/>
      <c r="AFK230" s="76"/>
      <c r="AFL230" s="76"/>
      <c r="AFM230" s="76"/>
      <c r="AFN230" s="76"/>
      <c r="AFO230" s="76"/>
      <c r="AFP230" s="76"/>
      <c r="AFQ230" s="76"/>
      <c r="AFR230" s="76"/>
      <c r="AFS230" s="76"/>
      <c r="AFT230" s="76"/>
      <c r="AFU230" s="76"/>
      <c r="AFV230" s="76"/>
      <c r="AFW230" s="76"/>
      <c r="AFX230" s="76"/>
      <c r="AFY230" s="76"/>
      <c r="AFZ230" s="76"/>
      <c r="AGA230" s="76"/>
      <c r="AGB230" s="76"/>
      <c r="AGC230" s="76"/>
      <c r="AGD230" s="76"/>
      <c r="AGE230" s="76"/>
      <c r="AGF230" s="76"/>
      <c r="AGG230" s="76"/>
      <c r="AGH230" s="76"/>
      <c r="AGI230" s="76"/>
      <c r="AGJ230" s="76"/>
      <c r="AGK230" s="76"/>
      <c r="AGL230" s="76"/>
      <c r="AGM230" s="76"/>
      <c r="AGN230" s="76"/>
      <c r="AGO230" s="76"/>
      <c r="AGP230" s="76"/>
      <c r="AGQ230" s="76"/>
      <c r="AGR230" s="76"/>
      <c r="AGS230" s="76"/>
      <c r="AGT230" s="76"/>
      <c r="AGU230" s="76"/>
      <c r="AGV230" s="76"/>
      <c r="AGW230" s="76"/>
      <c r="AGX230" s="76"/>
      <c r="AGY230" s="76"/>
      <c r="AGZ230" s="76"/>
      <c r="AHA230" s="76"/>
      <c r="AHB230" s="76"/>
      <c r="AHC230" s="76"/>
      <c r="AHD230" s="76"/>
      <c r="AHE230" s="76"/>
      <c r="AHF230" s="76"/>
      <c r="AHG230" s="76"/>
      <c r="AHH230" s="76"/>
      <c r="AHI230" s="76"/>
      <c r="AHJ230" s="76"/>
      <c r="AHK230" s="76"/>
      <c r="AHL230" s="76"/>
      <c r="AHM230" s="76"/>
      <c r="AHN230" s="76"/>
      <c r="AHO230" s="76"/>
      <c r="AHP230" s="76"/>
      <c r="AHQ230" s="76"/>
      <c r="AHR230" s="76"/>
      <c r="AHS230" s="76"/>
      <c r="AHT230" s="76"/>
      <c r="AHU230" s="76"/>
      <c r="AHV230" s="76"/>
      <c r="AHW230" s="76"/>
      <c r="AHX230" s="76"/>
      <c r="AHY230" s="76"/>
      <c r="AHZ230" s="76"/>
      <c r="AIA230" s="76"/>
      <c r="AIB230" s="76"/>
      <c r="AIC230" s="76"/>
      <c r="AID230" s="76"/>
      <c r="AIE230" s="76"/>
      <c r="AIF230" s="76"/>
      <c r="AIG230" s="76"/>
      <c r="AIH230" s="76"/>
      <c r="AII230" s="76"/>
      <c r="AIJ230" s="76"/>
      <c r="AIK230" s="76"/>
      <c r="AIL230" s="76"/>
      <c r="AIM230" s="76"/>
      <c r="AIN230" s="76"/>
      <c r="AIO230" s="76"/>
      <c r="AIP230" s="76"/>
      <c r="AIQ230" s="76"/>
      <c r="AIR230" s="76"/>
      <c r="AIS230" s="76"/>
      <c r="AIT230" s="76"/>
      <c r="AIU230" s="76"/>
      <c r="AIV230" s="76"/>
      <c r="AIW230" s="76"/>
      <c r="AIX230" s="76"/>
      <c r="AIY230" s="76"/>
      <c r="AIZ230" s="76"/>
      <c r="AJA230" s="76"/>
      <c r="AJB230" s="76"/>
      <c r="AJC230" s="76"/>
      <c r="AJD230" s="76"/>
      <c r="AJE230" s="76"/>
      <c r="AJF230" s="76"/>
      <c r="AJG230" s="76"/>
      <c r="AJH230" s="76"/>
      <c r="AJI230" s="76"/>
      <c r="AJJ230" s="76"/>
      <c r="AJK230" s="76"/>
      <c r="AJL230" s="76"/>
      <c r="AJM230" s="76"/>
      <c r="AJN230" s="76"/>
      <c r="AJO230" s="76"/>
      <c r="AJP230" s="76"/>
      <c r="AJQ230" s="76"/>
      <c r="AJR230" s="76"/>
      <c r="AJS230" s="76"/>
      <c r="AJT230" s="76"/>
      <c r="AJU230" s="76"/>
      <c r="AJV230" s="76"/>
      <c r="AJW230" s="76"/>
      <c r="AJX230" s="76"/>
      <c r="AJY230" s="76"/>
      <c r="AJZ230" s="76"/>
      <c r="AKA230" s="76"/>
      <c r="AKB230" s="76"/>
      <c r="AKC230" s="76"/>
      <c r="AKD230" s="76"/>
      <c r="AKE230" s="76"/>
      <c r="AKF230" s="76"/>
      <c r="AKG230" s="76"/>
      <c r="AKH230" s="76"/>
      <c r="AKI230" s="76"/>
      <c r="AKJ230" s="76"/>
      <c r="AKK230" s="76"/>
      <c r="AKL230" s="76"/>
      <c r="AKM230" s="76"/>
      <c r="AKN230" s="76"/>
      <c r="AKO230" s="76"/>
      <c r="AKP230" s="76"/>
      <c r="AKQ230" s="76"/>
      <c r="AKR230" s="76"/>
      <c r="AKS230" s="76"/>
      <c r="AKT230" s="76"/>
      <c r="AKU230" s="76"/>
      <c r="AKV230" s="76"/>
      <c r="AKW230" s="76"/>
      <c r="AKX230" s="76"/>
      <c r="AKY230" s="76"/>
      <c r="AKZ230" s="76"/>
      <c r="ALA230" s="76"/>
      <c r="ALB230" s="76"/>
      <c r="ALC230" s="76"/>
      <c r="ALD230" s="76"/>
      <c r="ALE230" s="76"/>
      <c r="ALF230" s="76"/>
      <c r="ALG230" s="76"/>
      <c r="ALH230" s="76"/>
      <c r="ALI230" s="76"/>
      <c r="ALJ230" s="76"/>
      <c r="ALK230" s="76"/>
      <c r="ALL230" s="76"/>
      <c r="ALM230" s="76"/>
      <c r="ALN230" s="76"/>
      <c r="ALO230" s="76"/>
      <c r="ALP230" s="76"/>
      <c r="ALQ230" s="76"/>
      <c r="ALR230" s="76"/>
      <c r="ALS230" s="76"/>
      <c r="ALT230" s="76"/>
      <c r="ALU230" s="76"/>
      <c r="ALV230" s="76"/>
      <c r="ALW230" s="76"/>
      <c r="ALX230" s="76"/>
      <c r="ALY230" s="76"/>
      <c r="ALZ230" s="76"/>
      <c r="AMA230" s="76"/>
      <c r="AMB230" s="76"/>
      <c r="AMC230" s="76"/>
      <c r="AMD230" s="76"/>
      <c r="AME230" s="76"/>
    </row>
    <row r="231" spans="1:1019" s="80" customFormat="1" ht="25.5">
      <c r="A231" s="20" t="s">
        <v>428</v>
      </c>
      <c r="B231" s="21">
        <v>4011410</v>
      </c>
      <c r="C231" s="21" t="s">
        <v>96</v>
      </c>
      <c r="D231" s="71" t="s">
        <v>104</v>
      </c>
      <c r="E231" s="22" t="s">
        <v>55</v>
      </c>
      <c r="F231" s="59">
        <v>64980</v>
      </c>
      <c r="G231" s="23">
        <v>3.98</v>
      </c>
      <c r="H231" s="69">
        <f>$J$6</f>
        <v>0.21229999999999999</v>
      </c>
      <c r="I231" s="23">
        <f t="shared" si="80"/>
        <v>4.82</v>
      </c>
      <c r="J231" s="23">
        <f t="shared" si="81"/>
        <v>313203.59999999998</v>
      </c>
      <c r="K231" s="78">
        <f t="shared" si="82"/>
        <v>258620.4</v>
      </c>
      <c r="L231" s="76"/>
      <c r="M231" s="79"/>
      <c r="N231" s="76"/>
      <c r="O231" s="76"/>
      <c r="P231" s="76"/>
      <c r="Q231" s="76"/>
      <c r="R231" s="76"/>
      <c r="S231" s="76"/>
      <c r="T231" s="76"/>
      <c r="U231" s="76"/>
      <c r="V231" s="76"/>
      <c r="W231" s="76"/>
      <c r="X231" s="76"/>
      <c r="Y231" s="76"/>
      <c r="Z231" s="76"/>
      <c r="AA231" s="76"/>
      <c r="AB231" s="76"/>
      <c r="AC231" s="76"/>
      <c r="AD231" s="76"/>
      <c r="AE231" s="76"/>
      <c r="AF231" s="76"/>
      <c r="AG231" s="76"/>
      <c r="AH231" s="76"/>
      <c r="AI231" s="76"/>
      <c r="AJ231" s="76"/>
      <c r="AK231" s="76"/>
      <c r="AL231" s="76"/>
      <c r="AM231" s="76"/>
      <c r="AN231" s="76"/>
      <c r="AO231" s="76"/>
      <c r="AP231" s="76"/>
      <c r="AQ231" s="76"/>
      <c r="AR231" s="76"/>
      <c r="AS231" s="76"/>
      <c r="AT231" s="76"/>
      <c r="AU231" s="76"/>
      <c r="AV231" s="76"/>
      <c r="AW231" s="76"/>
      <c r="AX231" s="76"/>
      <c r="AY231" s="76"/>
      <c r="AZ231" s="76"/>
      <c r="BA231" s="76"/>
      <c r="BB231" s="76"/>
      <c r="BC231" s="76"/>
      <c r="BD231" s="76"/>
      <c r="BE231" s="76"/>
      <c r="BF231" s="76"/>
      <c r="BG231" s="76"/>
      <c r="BH231" s="76"/>
      <c r="BI231" s="76"/>
      <c r="BJ231" s="76"/>
      <c r="BK231" s="76"/>
      <c r="BL231" s="76"/>
      <c r="BM231" s="76"/>
      <c r="BN231" s="76"/>
      <c r="BO231" s="76"/>
      <c r="BP231" s="76"/>
      <c r="BQ231" s="76"/>
      <c r="BR231" s="76"/>
      <c r="BS231" s="76"/>
      <c r="BT231" s="76"/>
      <c r="BU231" s="76"/>
      <c r="BV231" s="76"/>
      <c r="BW231" s="76"/>
      <c r="BX231" s="76"/>
      <c r="BY231" s="76"/>
      <c r="BZ231" s="76"/>
      <c r="CA231" s="76"/>
      <c r="CB231" s="76"/>
      <c r="CC231" s="76"/>
      <c r="CD231" s="76"/>
      <c r="CE231" s="76"/>
      <c r="CF231" s="76"/>
      <c r="CG231" s="76"/>
      <c r="CH231" s="76"/>
      <c r="CI231" s="76"/>
      <c r="CJ231" s="76"/>
      <c r="CK231" s="76"/>
      <c r="CL231" s="76"/>
      <c r="CM231" s="76"/>
      <c r="CN231" s="76"/>
      <c r="CO231" s="76"/>
      <c r="CP231" s="76"/>
      <c r="CQ231" s="76"/>
      <c r="CR231" s="76"/>
      <c r="CS231" s="76"/>
      <c r="CT231" s="76"/>
      <c r="CU231" s="76"/>
      <c r="CV231" s="76"/>
      <c r="CW231" s="76"/>
      <c r="CX231" s="76"/>
      <c r="CY231" s="76"/>
      <c r="CZ231" s="76"/>
      <c r="DA231" s="76"/>
      <c r="DB231" s="76"/>
      <c r="DC231" s="76"/>
      <c r="DD231" s="76"/>
      <c r="DE231" s="76"/>
      <c r="DF231" s="76"/>
      <c r="DG231" s="76"/>
      <c r="DH231" s="76"/>
      <c r="DI231" s="76"/>
      <c r="DJ231" s="76"/>
      <c r="DK231" s="76"/>
      <c r="DL231" s="76"/>
      <c r="DM231" s="76"/>
      <c r="DN231" s="76"/>
      <c r="DO231" s="76"/>
      <c r="DP231" s="76"/>
      <c r="DQ231" s="76"/>
      <c r="DR231" s="76"/>
      <c r="DS231" s="76"/>
      <c r="DT231" s="76"/>
      <c r="DU231" s="76"/>
      <c r="DV231" s="76"/>
      <c r="DW231" s="76"/>
      <c r="DX231" s="76"/>
      <c r="DY231" s="76"/>
      <c r="DZ231" s="76"/>
      <c r="EA231" s="76"/>
      <c r="EB231" s="76"/>
      <c r="EC231" s="76"/>
      <c r="ED231" s="76"/>
      <c r="EE231" s="76"/>
      <c r="EF231" s="76"/>
      <c r="EG231" s="76"/>
      <c r="EH231" s="76"/>
      <c r="EI231" s="76"/>
      <c r="EJ231" s="76"/>
      <c r="EK231" s="76"/>
      <c r="EL231" s="76"/>
      <c r="EM231" s="76"/>
      <c r="EN231" s="76"/>
      <c r="EO231" s="76"/>
      <c r="EP231" s="76"/>
      <c r="EQ231" s="76"/>
      <c r="ER231" s="76"/>
      <c r="ES231" s="76"/>
      <c r="ET231" s="76"/>
      <c r="EU231" s="76"/>
      <c r="EV231" s="76"/>
      <c r="EW231" s="76"/>
      <c r="EX231" s="76"/>
      <c r="EY231" s="76"/>
      <c r="EZ231" s="76"/>
      <c r="FA231" s="76"/>
      <c r="FB231" s="76"/>
      <c r="FC231" s="76"/>
      <c r="FD231" s="76"/>
      <c r="FE231" s="76"/>
      <c r="FF231" s="76"/>
      <c r="FG231" s="76"/>
      <c r="FH231" s="76"/>
      <c r="FI231" s="76"/>
      <c r="FJ231" s="76"/>
      <c r="FK231" s="76"/>
      <c r="FL231" s="76"/>
      <c r="FM231" s="76"/>
      <c r="FN231" s="76"/>
      <c r="FO231" s="76"/>
      <c r="FP231" s="76"/>
      <c r="FQ231" s="76"/>
      <c r="FR231" s="76"/>
      <c r="FS231" s="76"/>
      <c r="FT231" s="76"/>
      <c r="FU231" s="76"/>
      <c r="FV231" s="76"/>
      <c r="FW231" s="76"/>
      <c r="FX231" s="76"/>
      <c r="FY231" s="76"/>
      <c r="FZ231" s="76"/>
      <c r="GA231" s="76"/>
      <c r="GB231" s="76"/>
      <c r="GC231" s="76"/>
      <c r="GD231" s="76"/>
      <c r="GE231" s="76"/>
      <c r="GF231" s="76"/>
      <c r="GG231" s="76"/>
      <c r="GH231" s="76"/>
      <c r="GI231" s="76"/>
      <c r="GJ231" s="76"/>
      <c r="GK231" s="76"/>
      <c r="GL231" s="76"/>
      <c r="GM231" s="76"/>
      <c r="GN231" s="76"/>
      <c r="GO231" s="76"/>
      <c r="GP231" s="76"/>
      <c r="GQ231" s="76"/>
      <c r="GR231" s="76"/>
      <c r="GS231" s="76"/>
      <c r="GT231" s="76"/>
      <c r="GU231" s="76"/>
      <c r="GV231" s="76"/>
      <c r="GW231" s="76"/>
      <c r="GX231" s="76"/>
      <c r="GY231" s="76"/>
      <c r="GZ231" s="76"/>
      <c r="HA231" s="76"/>
      <c r="HB231" s="76"/>
      <c r="HC231" s="76"/>
      <c r="HD231" s="76"/>
      <c r="HE231" s="76"/>
      <c r="HF231" s="76"/>
      <c r="HG231" s="76"/>
      <c r="HH231" s="76"/>
      <c r="HI231" s="76"/>
      <c r="HJ231" s="76"/>
      <c r="HK231" s="76"/>
      <c r="HL231" s="76"/>
      <c r="HM231" s="76"/>
      <c r="HN231" s="76"/>
      <c r="HO231" s="76"/>
      <c r="HP231" s="76"/>
      <c r="HQ231" s="76"/>
      <c r="HR231" s="76"/>
      <c r="HS231" s="76"/>
      <c r="HT231" s="76"/>
      <c r="HU231" s="76"/>
      <c r="HV231" s="76"/>
      <c r="HW231" s="76"/>
      <c r="HX231" s="76"/>
      <c r="HY231" s="76"/>
      <c r="HZ231" s="76"/>
      <c r="IA231" s="76"/>
      <c r="IB231" s="76"/>
      <c r="IC231" s="76"/>
      <c r="ID231" s="76"/>
      <c r="IE231" s="76"/>
      <c r="IF231" s="76"/>
      <c r="IG231" s="76"/>
      <c r="IH231" s="76"/>
      <c r="II231" s="76"/>
      <c r="IJ231" s="76"/>
      <c r="IK231" s="76"/>
      <c r="IL231" s="76"/>
      <c r="IM231" s="76"/>
      <c r="IN231" s="76"/>
      <c r="IO231" s="76"/>
      <c r="IP231" s="76"/>
      <c r="IQ231" s="76"/>
      <c r="IR231" s="76"/>
      <c r="IS231" s="76"/>
      <c r="IT231" s="76"/>
      <c r="IU231" s="76"/>
      <c r="IV231" s="76"/>
      <c r="IW231" s="76"/>
      <c r="IX231" s="76"/>
      <c r="IY231" s="76"/>
      <c r="IZ231" s="76"/>
      <c r="JA231" s="76"/>
      <c r="JB231" s="76"/>
      <c r="JC231" s="76"/>
      <c r="JD231" s="76"/>
      <c r="JE231" s="76"/>
      <c r="JF231" s="76"/>
      <c r="JG231" s="76"/>
      <c r="JH231" s="76"/>
      <c r="JI231" s="76"/>
      <c r="JJ231" s="76"/>
      <c r="JK231" s="76"/>
      <c r="JL231" s="76"/>
      <c r="JM231" s="76"/>
      <c r="JN231" s="76"/>
      <c r="JO231" s="76"/>
      <c r="JP231" s="76"/>
      <c r="JQ231" s="76"/>
      <c r="JR231" s="76"/>
      <c r="JS231" s="76"/>
      <c r="JT231" s="76"/>
      <c r="JU231" s="76"/>
      <c r="JV231" s="76"/>
      <c r="JW231" s="76"/>
      <c r="JX231" s="76"/>
      <c r="JY231" s="76"/>
      <c r="JZ231" s="76"/>
      <c r="KA231" s="76"/>
      <c r="KB231" s="76"/>
      <c r="KC231" s="76"/>
      <c r="KD231" s="76"/>
      <c r="KE231" s="76"/>
      <c r="KF231" s="76"/>
      <c r="KG231" s="76"/>
      <c r="KH231" s="76"/>
      <c r="KI231" s="76"/>
      <c r="KJ231" s="76"/>
      <c r="KK231" s="76"/>
      <c r="KL231" s="76"/>
      <c r="KM231" s="76"/>
      <c r="KN231" s="76"/>
      <c r="KO231" s="76"/>
      <c r="KP231" s="76"/>
      <c r="KQ231" s="76"/>
      <c r="KR231" s="76"/>
      <c r="KS231" s="76"/>
      <c r="KT231" s="76"/>
      <c r="KU231" s="76"/>
      <c r="KV231" s="76"/>
      <c r="KW231" s="76"/>
      <c r="KX231" s="76"/>
      <c r="KY231" s="76"/>
      <c r="KZ231" s="76"/>
      <c r="LA231" s="76"/>
      <c r="LB231" s="76"/>
      <c r="LC231" s="76"/>
      <c r="LD231" s="76"/>
      <c r="LE231" s="76"/>
      <c r="LF231" s="76"/>
      <c r="LG231" s="76"/>
      <c r="LH231" s="76"/>
      <c r="LI231" s="76"/>
      <c r="LJ231" s="76"/>
      <c r="LK231" s="76"/>
      <c r="LL231" s="76"/>
      <c r="LM231" s="76"/>
      <c r="LN231" s="76"/>
      <c r="LO231" s="76"/>
      <c r="LP231" s="76"/>
      <c r="LQ231" s="76"/>
      <c r="LR231" s="76"/>
      <c r="LS231" s="76"/>
      <c r="LT231" s="76"/>
      <c r="LU231" s="76"/>
      <c r="LV231" s="76"/>
      <c r="LW231" s="76"/>
      <c r="LX231" s="76"/>
      <c r="LY231" s="76"/>
      <c r="LZ231" s="76"/>
      <c r="MA231" s="76"/>
      <c r="MB231" s="76"/>
      <c r="MC231" s="76"/>
      <c r="MD231" s="76"/>
      <c r="ME231" s="76"/>
      <c r="MF231" s="76"/>
      <c r="MG231" s="76"/>
      <c r="MH231" s="76"/>
      <c r="MI231" s="76"/>
      <c r="MJ231" s="76"/>
      <c r="MK231" s="76"/>
      <c r="ML231" s="76"/>
      <c r="MM231" s="76"/>
      <c r="MN231" s="76"/>
      <c r="MO231" s="76"/>
      <c r="MP231" s="76"/>
      <c r="MQ231" s="76"/>
      <c r="MR231" s="76"/>
      <c r="MS231" s="76"/>
      <c r="MT231" s="76"/>
      <c r="MU231" s="76"/>
      <c r="MV231" s="76"/>
      <c r="MW231" s="76"/>
      <c r="MX231" s="76"/>
      <c r="MY231" s="76"/>
      <c r="MZ231" s="76"/>
      <c r="NA231" s="76"/>
      <c r="NB231" s="76"/>
      <c r="NC231" s="76"/>
      <c r="ND231" s="76"/>
      <c r="NE231" s="76"/>
      <c r="NF231" s="76"/>
      <c r="NG231" s="76"/>
      <c r="NH231" s="76"/>
      <c r="NI231" s="76"/>
      <c r="NJ231" s="76"/>
      <c r="NK231" s="76"/>
      <c r="NL231" s="76"/>
      <c r="NM231" s="76"/>
      <c r="NN231" s="76"/>
      <c r="NO231" s="76"/>
      <c r="NP231" s="76"/>
      <c r="NQ231" s="76"/>
      <c r="NR231" s="76"/>
      <c r="NS231" s="76"/>
      <c r="NT231" s="76"/>
      <c r="NU231" s="76"/>
      <c r="NV231" s="76"/>
      <c r="NW231" s="76"/>
      <c r="NX231" s="76"/>
      <c r="NY231" s="76"/>
      <c r="NZ231" s="76"/>
      <c r="OA231" s="76"/>
      <c r="OB231" s="76"/>
      <c r="OC231" s="76"/>
      <c r="OD231" s="76"/>
      <c r="OE231" s="76"/>
      <c r="OF231" s="76"/>
      <c r="OG231" s="76"/>
      <c r="OH231" s="76"/>
      <c r="OI231" s="76"/>
      <c r="OJ231" s="76"/>
      <c r="OK231" s="76"/>
      <c r="OL231" s="76"/>
      <c r="OM231" s="76"/>
      <c r="ON231" s="76"/>
      <c r="OO231" s="76"/>
      <c r="OP231" s="76"/>
      <c r="OQ231" s="76"/>
      <c r="OR231" s="76"/>
      <c r="OS231" s="76"/>
      <c r="OT231" s="76"/>
      <c r="OU231" s="76"/>
      <c r="OV231" s="76"/>
      <c r="OW231" s="76"/>
      <c r="OX231" s="76"/>
      <c r="OY231" s="76"/>
      <c r="OZ231" s="76"/>
      <c r="PA231" s="76"/>
      <c r="PB231" s="76"/>
      <c r="PC231" s="76"/>
      <c r="PD231" s="76"/>
      <c r="PE231" s="76"/>
      <c r="PF231" s="76"/>
      <c r="PG231" s="76"/>
      <c r="PH231" s="76"/>
      <c r="PI231" s="76"/>
      <c r="PJ231" s="76"/>
      <c r="PK231" s="76"/>
      <c r="PL231" s="76"/>
      <c r="PM231" s="76"/>
      <c r="PN231" s="76"/>
      <c r="PO231" s="76"/>
      <c r="PP231" s="76"/>
      <c r="PQ231" s="76"/>
      <c r="PR231" s="76"/>
      <c r="PS231" s="76"/>
      <c r="PT231" s="76"/>
      <c r="PU231" s="76"/>
      <c r="PV231" s="76"/>
      <c r="PW231" s="76"/>
      <c r="PX231" s="76"/>
      <c r="PY231" s="76"/>
      <c r="PZ231" s="76"/>
      <c r="QA231" s="76"/>
      <c r="QB231" s="76"/>
      <c r="QC231" s="76"/>
      <c r="QD231" s="76"/>
      <c r="QE231" s="76"/>
      <c r="QF231" s="76"/>
      <c r="QG231" s="76"/>
      <c r="QH231" s="76"/>
      <c r="QI231" s="76"/>
      <c r="QJ231" s="76"/>
      <c r="QK231" s="76"/>
      <c r="QL231" s="76"/>
      <c r="QM231" s="76"/>
      <c r="QN231" s="76"/>
      <c r="QO231" s="76"/>
      <c r="QP231" s="76"/>
      <c r="QQ231" s="76"/>
      <c r="QR231" s="76"/>
      <c r="QS231" s="76"/>
      <c r="QT231" s="76"/>
      <c r="QU231" s="76"/>
      <c r="QV231" s="76"/>
      <c r="QW231" s="76"/>
      <c r="QX231" s="76"/>
      <c r="QY231" s="76"/>
      <c r="QZ231" s="76"/>
      <c r="RA231" s="76"/>
      <c r="RB231" s="76"/>
      <c r="RC231" s="76"/>
      <c r="RD231" s="76"/>
      <c r="RE231" s="76"/>
      <c r="RF231" s="76"/>
      <c r="RG231" s="76"/>
      <c r="RH231" s="76"/>
      <c r="RI231" s="76"/>
      <c r="RJ231" s="76"/>
      <c r="RK231" s="76"/>
      <c r="RL231" s="76"/>
      <c r="RM231" s="76"/>
      <c r="RN231" s="76"/>
      <c r="RO231" s="76"/>
      <c r="RP231" s="76"/>
      <c r="RQ231" s="76"/>
      <c r="RR231" s="76"/>
      <c r="RS231" s="76"/>
      <c r="RT231" s="76"/>
      <c r="RU231" s="76"/>
      <c r="RV231" s="76"/>
      <c r="RW231" s="76"/>
      <c r="RX231" s="76"/>
      <c r="RY231" s="76"/>
      <c r="RZ231" s="76"/>
      <c r="SA231" s="76"/>
      <c r="SB231" s="76"/>
      <c r="SC231" s="76"/>
      <c r="SD231" s="76"/>
      <c r="SE231" s="76"/>
      <c r="SF231" s="76"/>
      <c r="SG231" s="76"/>
      <c r="SH231" s="76"/>
      <c r="SI231" s="76"/>
      <c r="SJ231" s="76"/>
      <c r="SK231" s="76"/>
      <c r="SL231" s="76"/>
      <c r="SM231" s="76"/>
      <c r="SN231" s="76"/>
      <c r="SO231" s="76"/>
      <c r="SP231" s="76"/>
      <c r="SQ231" s="76"/>
      <c r="SR231" s="76"/>
      <c r="SS231" s="76"/>
      <c r="ST231" s="76"/>
      <c r="SU231" s="76"/>
      <c r="SV231" s="76"/>
      <c r="SW231" s="76"/>
      <c r="SX231" s="76"/>
      <c r="SY231" s="76"/>
      <c r="SZ231" s="76"/>
      <c r="TA231" s="76"/>
      <c r="TB231" s="76"/>
      <c r="TC231" s="76"/>
      <c r="TD231" s="76"/>
      <c r="TE231" s="76"/>
      <c r="TF231" s="76"/>
      <c r="TG231" s="76"/>
      <c r="TH231" s="76"/>
      <c r="TI231" s="76"/>
      <c r="TJ231" s="76"/>
      <c r="TK231" s="76"/>
      <c r="TL231" s="76"/>
      <c r="TM231" s="76"/>
      <c r="TN231" s="76"/>
      <c r="TO231" s="76"/>
      <c r="TP231" s="76"/>
      <c r="TQ231" s="76"/>
      <c r="TR231" s="76"/>
      <c r="TS231" s="76"/>
      <c r="TT231" s="76"/>
      <c r="TU231" s="76"/>
      <c r="TV231" s="76"/>
      <c r="TW231" s="76"/>
      <c r="TX231" s="76"/>
      <c r="TY231" s="76"/>
      <c r="TZ231" s="76"/>
      <c r="UA231" s="76"/>
      <c r="UB231" s="76"/>
      <c r="UC231" s="76"/>
      <c r="UD231" s="76"/>
      <c r="UE231" s="76"/>
      <c r="UF231" s="76"/>
      <c r="UG231" s="76"/>
      <c r="UH231" s="76"/>
      <c r="UI231" s="76"/>
      <c r="UJ231" s="76"/>
      <c r="UK231" s="76"/>
      <c r="UL231" s="76"/>
      <c r="UM231" s="76"/>
      <c r="UN231" s="76"/>
      <c r="UO231" s="76"/>
      <c r="UP231" s="76"/>
      <c r="UQ231" s="76"/>
      <c r="UR231" s="76"/>
      <c r="US231" s="76"/>
      <c r="UT231" s="76"/>
      <c r="UU231" s="76"/>
      <c r="UV231" s="76"/>
      <c r="UW231" s="76"/>
      <c r="UX231" s="76"/>
      <c r="UY231" s="76"/>
      <c r="UZ231" s="76"/>
      <c r="VA231" s="76"/>
      <c r="VB231" s="76"/>
      <c r="VC231" s="76"/>
      <c r="VD231" s="76"/>
      <c r="VE231" s="76"/>
      <c r="VF231" s="76"/>
      <c r="VG231" s="76"/>
      <c r="VH231" s="76"/>
      <c r="VI231" s="76"/>
      <c r="VJ231" s="76"/>
      <c r="VK231" s="76"/>
      <c r="VL231" s="76"/>
      <c r="VM231" s="76"/>
      <c r="VN231" s="76"/>
      <c r="VO231" s="76"/>
      <c r="VP231" s="76"/>
      <c r="VQ231" s="76"/>
      <c r="VR231" s="76"/>
      <c r="VS231" s="76"/>
      <c r="VT231" s="76"/>
      <c r="VU231" s="76"/>
      <c r="VV231" s="76"/>
      <c r="VW231" s="76"/>
      <c r="VX231" s="76"/>
      <c r="VY231" s="76"/>
      <c r="VZ231" s="76"/>
      <c r="WA231" s="76"/>
      <c r="WB231" s="76"/>
      <c r="WC231" s="76"/>
      <c r="WD231" s="76"/>
      <c r="WE231" s="76"/>
      <c r="WF231" s="76"/>
      <c r="WG231" s="76"/>
      <c r="WH231" s="76"/>
      <c r="WI231" s="76"/>
      <c r="WJ231" s="76"/>
      <c r="WK231" s="76"/>
      <c r="WL231" s="76"/>
      <c r="WM231" s="76"/>
      <c r="WN231" s="76"/>
      <c r="WO231" s="76"/>
      <c r="WP231" s="76"/>
      <c r="WQ231" s="76"/>
      <c r="WR231" s="76"/>
      <c r="WS231" s="76"/>
      <c r="WT231" s="76"/>
      <c r="WU231" s="76"/>
      <c r="WV231" s="76"/>
      <c r="WW231" s="76"/>
      <c r="WX231" s="76"/>
      <c r="WY231" s="76"/>
      <c r="WZ231" s="76"/>
      <c r="XA231" s="76"/>
      <c r="XB231" s="76"/>
      <c r="XC231" s="76"/>
      <c r="XD231" s="76"/>
      <c r="XE231" s="76"/>
      <c r="XF231" s="76"/>
      <c r="XG231" s="76"/>
      <c r="XH231" s="76"/>
      <c r="XI231" s="76"/>
      <c r="XJ231" s="76"/>
      <c r="XK231" s="76"/>
      <c r="XL231" s="76"/>
      <c r="XM231" s="76"/>
      <c r="XN231" s="76"/>
      <c r="XO231" s="76"/>
      <c r="XP231" s="76"/>
      <c r="XQ231" s="76"/>
      <c r="XR231" s="76"/>
      <c r="XS231" s="76"/>
      <c r="XT231" s="76"/>
      <c r="XU231" s="76"/>
      <c r="XV231" s="76"/>
      <c r="XW231" s="76"/>
      <c r="XX231" s="76"/>
      <c r="XY231" s="76"/>
      <c r="XZ231" s="76"/>
      <c r="YA231" s="76"/>
      <c r="YB231" s="76"/>
      <c r="YC231" s="76"/>
      <c r="YD231" s="76"/>
      <c r="YE231" s="76"/>
      <c r="YF231" s="76"/>
      <c r="YG231" s="76"/>
      <c r="YH231" s="76"/>
      <c r="YI231" s="76"/>
      <c r="YJ231" s="76"/>
      <c r="YK231" s="76"/>
      <c r="YL231" s="76"/>
      <c r="YM231" s="76"/>
      <c r="YN231" s="76"/>
      <c r="YO231" s="76"/>
      <c r="YP231" s="76"/>
      <c r="YQ231" s="76"/>
      <c r="YR231" s="76"/>
      <c r="YS231" s="76"/>
      <c r="YT231" s="76"/>
      <c r="YU231" s="76"/>
      <c r="YV231" s="76"/>
      <c r="YW231" s="76"/>
      <c r="YX231" s="76"/>
      <c r="YY231" s="76"/>
      <c r="YZ231" s="76"/>
      <c r="ZA231" s="76"/>
      <c r="ZB231" s="76"/>
      <c r="ZC231" s="76"/>
      <c r="ZD231" s="76"/>
      <c r="ZE231" s="76"/>
      <c r="ZF231" s="76"/>
      <c r="ZG231" s="76"/>
      <c r="ZH231" s="76"/>
      <c r="ZI231" s="76"/>
      <c r="ZJ231" s="76"/>
      <c r="ZK231" s="76"/>
      <c r="ZL231" s="76"/>
      <c r="ZM231" s="76"/>
      <c r="ZN231" s="76"/>
      <c r="ZO231" s="76"/>
      <c r="ZP231" s="76"/>
      <c r="ZQ231" s="76"/>
      <c r="ZR231" s="76"/>
      <c r="ZS231" s="76"/>
      <c r="ZT231" s="76"/>
      <c r="ZU231" s="76"/>
      <c r="ZV231" s="76"/>
      <c r="ZW231" s="76"/>
      <c r="ZX231" s="76"/>
      <c r="ZY231" s="76"/>
      <c r="ZZ231" s="76"/>
      <c r="AAA231" s="76"/>
      <c r="AAB231" s="76"/>
      <c r="AAC231" s="76"/>
      <c r="AAD231" s="76"/>
      <c r="AAE231" s="76"/>
      <c r="AAF231" s="76"/>
      <c r="AAG231" s="76"/>
      <c r="AAH231" s="76"/>
      <c r="AAI231" s="76"/>
      <c r="AAJ231" s="76"/>
      <c r="AAK231" s="76"/>
      <c r="AAL231" s="76"/>
      <c r="AAM231" s="76"/>
      <c r="AAN231" s="76"/>
      <c r="AAO231" s="76"/>
      <c r="AAP231" s="76"/>
      <c r="AAQ231" s="76"/>
      <c r="AAR231" s="76"/>
      <c r="AAS231" s="76"/>
      <c r="AAT231" s="76"/>
      <c r="AAU231" s="76"/>
      <c r="AAV231" s="76"/>
      <c r="AAW231" s="76"/>
      <c r="AAX231" s="76"/>
      <c r="AAY231" s="76"/>
      <c r="AAZ231" s="76"/>
      <c r="ABA231" s="76"/>
      <c r="ABB231" s="76"/>
      <c r="ABC231" s="76"/>
      <c r="ABD231" s="76"/>
      <c r="ABE231" s="76"/>
      <c r="ABF231" s="76"/>
      <c r="ABG231" s="76"/>
      <c r="ABH231" s="76"/>
      <c r="ABI231" s="76"/>
      <c r="ABJ231" s="76"/>
      <c r="ABK231" s="76"/>
      <c r="ABL231" s="76"/>
      <c r="ABM231" s="76"/>
      <c r="ABN231" s="76"/>
      <c r="ABO231" s="76"/>
      <c r="ABP231" s="76"/>
      <c r="ABQ231" s="76"/>
      <c r="ABR231" s="76"/>
      <c r="ABS231" s="76"/>
      <c r="ABT231" s="76"/>
      <c r="ABU231" s="76"/>
      <c r="ABV231" s="76"/>
      <c r="ABW231" s="76"/>
      <c r="ABX231" s="76"/>
      <c r="ABY231" s="76"/>
      <c r="ABZ231" s="76"/>
      <c r="ACA231" s="76"/>
      <c r="ACB231" s="76"/>
      <c r="ACC231" s="76"/>
      <c r="ACD231" s="76"/>
      <c r="ACE231" s="76"/>
      <c r="ACF231" s="76"/>
      <c r="ACG231" s="76"/>
      <c r="ACH231" s="76"/>
      <c r="ACI231" s="76"/>
      <c r="ACJ231" s="76"/>
      <c r="ACK231" s="76"/>
      <c r="ACL231" s="76"/>
      <c r="ACM231" s="76"/>
      <c r="ACN231" s="76"/>
      <c r="ACO231" s="76"/>
      <c r="ACP231" s="76"/>
      <c r="ACQ231" s="76"/>
      <c r="ACR231" s="76"/>
      <c r="ACS231" s="76"/>
      <c r="ACT231" s="76"/>
      <c r="ACU231" s="76"/>
      <c r="ACV231" s="76"/>
      <c r="ACW231" s="76"/>
      <c r="ACX231" s="76"/>
      <c r="ACY231" s="76"/>
      <c r="ACZ231" s="76"/>
      <c r="ADA231" s="76"/>
      <c r="ADB231" s="76"/>
      <c r="ADC231" s="76"/>
      <c r="ADD231" s="76"/>
      <c r="ADE231" s="76"/>
      <c r="ADF231" s="76"/>
      <c r="ADG231" s="76"/>
      <c r="ADH231" s="76"/>
      <c r="ADI231" s="76"/>
      <c r="ADJ231" s="76"/>
      <c r="ADK231" s="76"/>
      <c r="ADL231" s="76"/>
      <c r="ADM231" s="76"/>
      <c r="ADN231" s="76"/>
      <c r="ADO231" s="76"/>
      <c r="ADP231" s="76"/>
      <c r="ADQ231" s="76"/>
      <c r="ADR231" s="76"/>
      <c r="ADS231" s="76"/>
      <c r="ADT231" s="76"/>
      <c r="ADU231" s="76"/>
      <c r="ADV231" s="76"/>
      <c r="ADW231" s="76"/>
      <c r="ADX231" s="76"/>
      <c r="ADY231" s="76"/>
      <c r="ADZ231" s="76"/>
      <c r="AEA231" s="76"/>
      <c r="AEB231" s="76"/>
      <c r="AEC231" s="76"/>
      <c r="AED231" s="76"/>
      <c r="AEE231" s="76"/>
      <c r="AEF231" s="76"/>
      <c r="AEG231" s="76"/>
      <c r="AEH231" s="76"/>
      <c r="AEI231" s="76"/>
      <c r="AEJ231" s="76"/>
      <c r="AEK231" s="76"/>
      <c r="AEL231" s="76"/>
      <c r="AEM231" s="76"/>
      <c r="AEN231" s="76"/>
      <c r="AEO231" s="76"/>
      <c r="AEP231" s="76"/>
      <c r="AEQ231" s="76"/>
      <c r="AER231" s="76"/>
      <c r="AES231" s="76"/>
      <c r="AET231" s="76"/>
      <c r="AEU231" s="76"/>
      <c r="AEV231" s="76"/>
      <c r="AEW231" s="76"/>
      <c r="AEX231" s="76"/>
      <c r="AEY231" s="76"/>
      <c r="AEZ231" s="76"/>
      <c r="AFA231" s="76"/>
      <c r="AFB231" s="76"/>
      <c r="AFC231" s="76"/>
      <c r="AFD231" s="76"/>
      <c r="AFE231" s="76"/>
      <c r="AFF231" s="76"/>
      <c r="AFG231" s="76"/>
      <c r="AFH231" s="76"/>
      <c r="AFI231" s="76"/>
      <c r="AFJ231" s="76"/>
      <c r="AFK231" s="76"/>
      <c r="AFL231" s="76"/>
      <c r="AFM231" s="76"/>
      <c r="AFN231" s="76"/>
      <c r="AFO231" s="76"/>
      <c r="AFP231" s="76"/>
      <c r="AFQ231" s="76"/>
      <c r="AFR231" s="76"/>
      <c r="AFS231" s="76"/>
      <c r="AFT231" s="76"/>
      <c r="AFU231" s="76"/>
      <c r="AFV231" s="76"/>
      <c r="AFW231" s="76"/>
      <c r="AFX231" s="76"/>
      <c r="AFY231" s="76"/>
      <c r="AFZ231" s="76"/>
      <c r="AGA231" s="76"/>
      <c r="AGB231" s="76"/>
      <c r="AGC231" s="76"/>
      <c r="AGD231" s="76"/>
      <c r="AGE231" s="76"/>
      <c r="AGF231" s="76"/>
      <c r="AGG231" s="76"/>
      <c r="AGH231" s="76"/>
      <c r="AGI231" s="76"/>
      <c r="AGJ231" s="76"/>
      <c r="AGK231" s="76"/>
      <c r="AGL231" s="76"/>
      <c r="AGM231" s="76"/>
      <c r="AGN231" s="76"/>
      <c r="AGO231" s="76"/>
      <c r="AGP231" s="76"/>
      <c r="AGQ231" s="76"/>
      <c r="AGR231" s="76"/>
      <c r="AGS231" s="76"/>
      <c r="AGT231" s="76"/>
      <c r="AGU231" s="76"/>
      <c r="AGV231" s="76"/>
      <c r="AGW231" s="76"/>
      <c r="AGX231" s="76"/>
      <c r="AGY231" s="76"/>
      <c r="AGZ231" s="76"/>
      <c r="AHA231" s="76"/>
      <c r="AHB231" s="76"/>
      <c r="AHC231" s="76"/>
      <c r="AHD231" s="76"/>
      <c r="AHE231" s="76"/>
      <c r="AHF231" s="76"/>
      <c r="AHG231" s="76"/>
      <c r="AHH231" s="76"/>
      <c r="AHI231" s="76"/>
      <c r="AHJ231" s="76"/>
      <c r="AHK231" s="76"/>
      <c r="AHL231" s="76"/>
      <c r="AHM231" s="76"/>
      <c r="AHN231" s="76"/>
      <c r="AHO231" s="76"/>
      <c r="AHP231" s="76"/>
      <c r="AHQ231" s="76"/>
      <c r="AHR231" s="76"/>
      <c r="AHS231" s="76"/>
      <c r="AHT231" s="76"/>
      <c r="AHU231" s="76"/>
      <c r="AHV231" s="76"/>
      <c r="AHW231" s="76"/>
      <c r="AHX231" s="76"/>
      <c r="AHY231" s="76"/>
      <c r="AHZ231" s="76"/>
      <c r="AIA231" s="76"/>
      <c r="AIB231" s="76"/>
      <c r="AIC231" s="76"/>
      <c r="AID231" s="76"/>
      <c r="AIE231" s="76"/>
      <c r="AIF231" s="76"/>
      <c r="AIG231" s="76"/>
      <c r="AIH231" s="76"/>
      <c r="AII231" s="76"/>
      <c r="AIJ231" s="76"/>
      <c r="AIK231" s="76"/>
      <c r="AIL231" s="76"/>
      <c r="AIM231" s="76"/>
      <c r="AIN231" s="76"/>
      <c r="AIO231" s="76"/>
      <c r="AIP231" s="76"/>
      <c r="AIQ231" s="76"/>
      <c r="AIR231" s="76"/>
      <c r="AIS231" s="76"/>
      <c r="AIT231" s="76"/>
      <c r="AIU231" s="76"/>
      <c r="AIV231" s="76"/>
      <c r="AIW231" s="76"/>
      <c r="AIX231" s="76"/>
      <c r="AIY231" s="76"/>
      <c r="AIZ231" s="76"/>
      <c r="AJA231" s="76"/>
      <c r="AJB231" s="76"/>
      <c r="AJC231" s="76"/>
      <c r="AJD231" s="76"/>
      <c r="AJE231" s="76"/>
      <c r="AJF231" s="76"/>
      <c r="AJG231" s="76"/>
      <c r="AJH231" s="76"/>
      <c r="AJI231" s="76"/>
      <c r="AJJ231" s="76"/>
      <c r="AJK231" s="76"/>
      <c r="AJL231" s="76"/>
      <c r="AJM231" s="76"/>
      <c r="AJN231" s="76"/>
      <c r="AJO231" s="76"/>
      <c r="AJP231" s="76"/>
      <c r="AJQ231" s="76"/>
      <c r="AJR231" s="76"/>
      <c r="AJS231" s="76"/>
      <c r="AJT231" s="76"/>
      <c r="AJU231" s="76"/>
      <c r="AJV231" s="76"/>
      <c r="AJW231" s="76"/>
      <c r="AJX231" s="76"/>
      <c r="AJY231" s="76"/>
      <c r="AJZ231" s="76"/>
      <c r="AKA231" s="76"/>
      <c r="AKB231" s="76"/>
      <c r="AKC231" s="76"/>
      <c r="AKD231" s="76"/>
      <c r="AKE231" s="76"/>
      <c r="AKF231" s="76"/>
      <c r="AKG231" s="76"/>
      <c r="AKH231" s="76"/>
      <c r="AKI231" s="76"/>
      <c r="AKJ231" s="76"/>
      <c r="AKK231" s="76"/>
      <c r="AKL231" s="76"/>
      <c r="AKM231" s="76"/>
      <c r="AKN231" s="76"/>
      <c r="AKO231" s="76"/>
      <c r="AKP231" s="76"/>
      <c r="AKQ231" s="76"/>
      <c r="AKR231" s="76"/>
      <c r="AKS231" s="76"/>
      <c r="AKT231" s="76"/>
      <c r="AKU231" s="76"/>
      <c r="AKV231" s="76"/>
      <c r="AKW231" s="76"/>
      <c r="AKX231" s="76"/>
      <c r="AKY231" s="76"/>
      <c r="AKZ231" s="76"/>
      <c r="ALA231" s="76"/>
      <c r="ALB231" s="76"/>
      <c r="ALC231" s="76"/>
      <c r="ALD231" s="76"/>
      <c r="ALE231" s="76"/>
      <c r="ALF231" s="76"/>
      <c r="ALG231" s="76"/>
      <c r="ALH231" s="76"/>
      <c r="ALI231" s="76"/>
      <c r="ALJ231" s="76"/>
      <c r="ALK231" s="76"/>
      <c r="ALL231" s="76"/>
      <c r="ALM231" s="76"/>
      <c r="ALN231" s="76"/>
      <c r="ALO231" s="76"/>
      <c r="ALP231" s="76"/>
      <c r="ALQ231" s="76"/>
      <c r="ALR231" s="76"/>
      <c r="ALS231" s="76"/>
      <c r="ALT231" s="76"/>
      <c r="ALU231" s="76"/>
      <c r="ALV231" s="76"/>
      <c r="ALW231" s="76"/>
      <c r="ALX231" s="76"/>
      <c r="ALY231" s="76"/>
      <c r="ALZ231" s="76"/>
      <c r="AMA231" s="76"/>
      <c r="AMB231" s="76"/>
      <c r="AMC231" s="76"/>
      <c r="AMD231" s="76"/>
      <c r="AME231" s="76"/>
    </row>
    <row r="232" spans="1:1019" s="77" customFormat="1">
      <c r="A232" s="49" t="s">
        <v>199</v>
      </c>
      <c r="B232" s="49"/>
      <c r="C232" s="49"/>
      <c r="D232" s="50" t="s">
        <v>106</v>
      </c>
      <c r="E232" s="49"/>
      <c r="F232" s="62"/>
      <c r="G232" s="51"/>
      <c r="H232" s="51"/>
      <c r="I232" s="51"/>
      <c r="J232" s="51">
        <f>SUM(J233:J234)</f>
        <v>861577.01</v>
      </c>
      <c r="K232" s="76"/>
      <c r="L232" s="76"/>
      <c r="M232" s="76"/>
      <c r="N232" s="76"/>
      <c r="O232" s="76"/>
      <c r="P232" s="76"/>
      <c r="Q232" s="76"/>
      <c r="R232" s="76"/>
      <c r="S232" s="76"/>
      <c r="T232" s="76"/>
      <c r="U232" s="76"/>
      <c r="V232" s="76"/>
      <c r="W232" s="76"/>
      <c r="X232" s="76"/>
      <c r="Y232" s="76"/>
      <c r="Z232" s="76"/>
      <c r="AA232" s="76"/>
      <c r="AB232" s="76"/>
      <c r="AC232" s="76"/>
      <c r="AD232" s="76"/>
      <c r="AE232" s="76"/>
      <c r="AF232" s="76"/>
      <c r="AG232" s="76"/>
      <c r="AH232" s="76"/>
      <c r="AI232" s="76"/>
      <c r="AJ232" s="76"/>
      <c r="AK232" s="76"/>
      <c r="AL232" s="76"/>
      <c r="AM232" s="76"/>
      <c r="AN232" s="76"/>
      <c r="AO232" s="76"/>
      <c r="AP232" s="76"/>
      <c r="AQ232" s="76"/>
      <c r="AR232" s="76"/>
      <c r="AS232" s="76"/>
      <c r="AT232" s="76"/>
      <c r="AU232" s="76"/>
      <c r="AV232" s="76"/>
      <c r="AW232" s="76"/>
      <c r="AX232" s="76"/>
      <c r="AY232" s="76"/>
      <c r="AZ232" s="76"/>
      <c r="BA232" s="76"/>
      <c r="BB232" s="76"/>
      <c r="BC232" s="76"/>
      <c r="BD232" s="76"/>
      <c r="BE232" s="76"/>
      <c r="BF232" s="76"/>
      <c r="BG232" s="76"/>
      <c r="BH232" s="76"/>
      <c r="BI232" s="76"/>
      <c r="BJ232" s="76"/>
      <c r="BK232" s="76"/>
      <c r="BL232" s="76"/>
      <c r="BM232" s="76"/>
      <c r="BN232" s="76"/>
      <c r="BO232" s="76"/>
      <c r="BP232" s="76"/>
      <c r="BQ232" s="76"/>
      <c r="BR232" s="76"/>
      <c r="BS232" s="76"/>
      <c r="BT232" s="76"/>
      <c r="BU232" s="76"/>
      <c r="BV232" s="76"/>
      <c r="BW232" s="76"/>
      <c r="BX232" s="76"/>
      <c r="BY232" s="76"/>
      <c r="BZ232" s="76"/>
      <c r="CA232" s="76"/>
      <c r="CB232" s="76"/>
      <c r="CC232" s="76"/>
      <c r="CD232" s="76"/>
      <c r="CE232" s="76"/>
      <c r="CF232" s="76"/>
      <c r="CG232" s="76"/>
      <c r="CH232" s="76"/>
      <c r="CI232" s="76"/>
      <c r="CJ232" s="76"/>
      <c r="CK232" s="76"/>
      <c r="CL232" s="76"/>
      <c r="CM232" s="76"/>
      <c r="CN232" s="76"/>
      <c r="CO232" s="76"/>
      <c r="CP232" s="76"/>
      <c r="CQ232" s="76"/>
      <c r="CR232" s="76"/>
      <c r="CS232" s="76"/>
      <c r="CT232" s="76"/>
      <c r="CU232" s="76"/>
      <c r="CV232" s="76"/>
      <c r="CW232" s="76"/>
      <c r="CX232" s="76"/>
      <c r="CY232" s="76"/>
      <c r="CZ232" s="76"/>
      <c r="DA232" s="76"/>
      <c r="DB232" s="76"/>
      <c r="DC232" s="76"/>
      <c r="DD232" s="76"/>
      <c r="DE232" s="76"/>
      <c r="DF232" s="76"/>
      <c r="DG232" s="76"/>
      <c r="DH232" s="76"/>
      <c r="DI232" s="76"/>
      <c r="DJ232" s="76"/>
      <c r="DK232" s="76"/>
      <c r="DL232" s="76"/>
      <c r="DM232" s="76"/>
      <c r="DN232" s="76"/>
      <c r="DO232" s="76"/>
      <c r="DP232" s="76"/>
      <c r="DQ232" s="76"/>
      <c r="DR232" s="76"/>
      <c r="DS232" s="76"/>
      <c r="DT232" s="76"/>
      <c r="DU232" s="76"/>
      <c r="DV232" s="76"/>
      <c r="DW232" s="76"/>
      <c r="DX232" s="76"/>
      <c r="DY232" s="76"/>
      <c r="DZ232" s="76"/>
      <c r="EA232" s="76"/>
      <c r="EB232" s="76"/>
      <c r="EC232" s="76"/>
      <c r="ED232" s="76"/>
      <c r="EE232" s="76"/>
      <c r="EF232" s="76"/>
      <c r="EG232" s="76"/>
      <c r="EH232" s="76"/>
      <c r="EI232" s="76"/>
      <c r="EJ232" s="76"/>
      <c r="EK232" s="76"/>
      <c r="EL232" s="76"/>
      <c r="EM232" s="76"/>
      <c r="EN232" s="76"/>
      <c r="EO232" s="76"/>
      <c r="EP232" s="76"/>
      <c r="EQ232" s="76"/>
      <c r="ER232" s="76"/>
      <c r="ES232" s="76"/>
      <c r="ET232" s="76"/>
      <c r="EU232" s="76"/>
      <c r="EV232" s="76"/>
      <c r="EW232" s="76"/>
      <c r="EX232" s="76"/>
      <c r="EY232" s="76"/>
      <c r="EZ232" s="76"/>
      <c r="FA232" s="76"/>
      <c r="FB232" s="76"/>
      <c r="FC232" s="76"/>
      <c r="FD232" s="76"/>
      <c r="FE232" s="76"/>
      <c r="FF232" s="76"/>
      <c r="FG232" s="76"/>
      <c r="FH232" s="76"/>
      <c r="FI232" s="76"/>
      <c r="FJ232" s="76"/>
      <c r="FK232" s="76"/>
      <c r="FL232" s="76"/>
      <c r="FM232" s="76"/>
      <c r="FN232" s="76"/>
      <c r="FO232" s="76"/>
      <c r="FP232" s="76"/>
      <c r="FQ232" s="76"/>
      <c r="FR232" s="76"/>
      <c r="FS232" s="76"/>
      <c r="FT232" s="76"/>
      <c r="FU232" s="76"/>
      <c r="FV232" s="76"/>
      <c r="FW232" s="76"/>
      <c r="FX232" s="76"/>
      <c r="FY232" s="76"/>
      <c r="FZ232" s="76"/>
      <c r="GA232" s="76"/>
      <c r="GB232" s="76"/>
      <c r="GC232" s="76"/>
      <c r="GD232" s="76"/>
      <c r="GE232" s="76"/>
      <c r="GF232" s="76"/>
      <c r="GG232" s="76"/>
      <c r="GH232" s="76"/>
      <c r="GI232" s="76"/>
      <c r="GJ232" s="76"/>
      <c r="GK232" s="76"/>
      <c r="GL232" s="76"/>
      <c r="GM232" s="76"/>
      <c r="GN232" s="76"/>
      <c r="GO232" s="76"/>
      <c r="GP232" s="76"/>
      <c r="GQ232" s="76"/>
      <c r="GR232" s="76"/>
      <c r="GS232" s="76"/>
      <c r="GT232" s="76"/>
      <c r="GU232" s="76"/>
      <c r="GV232" s="76"/>
      <c r="GW232" s="76"/>
      <c r="GX232" s="76"/>
      <c r="GY232" s="76"/>
      <c r="GZ232" s="76"/>
      <c r="HA232" s="76"/>
      <c r="HB232" s="76"/>
      <c r="HC232" s="76"/>
      <c r="HD232" s="76"/>
      <c r="HE232" s="76"/>
      <c r="HF232" s="76"/>
      <c r="HG232" s="76"/>
      <c r="HH232" s="76"/>
      <c r="HI232" s="76"/>
      <c r="HJ232" s="76"/>
      <c r="HK232" s="76"/>
      <c r="HL232" s="76"/>
      <c r="HM232" s="76"/>
      <c r="HN232" s="76"/>
      <c r="HO232" s="76"/>
      <c r="HP232" s="76"/>
      <c r="HQ232" s="76"/>
      <c r="HR232" s="76"/>
      <c r="HS232" s="76"/>
      <c r="HT232" s="76"/>
      <c r="HU232" s="76"/>
      <c r="HV232" s="76"/>
      <c r="HW232" s="76"/>
      <c r="HX232" s="76"/>
      <c r="HY232" s="76"/>
      <c r="HZ232" s="76"/>
      <c r="IA232" s="76"/>
      <c r="IB232" s="76"/>
      <c r="IC232" s="76"/>
      <c r="ID232" s="76"/>
      <c r="IE232" s="76"/>
      <c r="IF232" s="76"/>
      <c r="IG232" s="76"/>
      <c r="IH232" s="76"/>
      <c r="II232" s="76"/>
      <c r="IJ232" s="76"/>
      <c r="IK232" s="76"/>
      <c r="IL232" s="76"/>
      <c r="IM232" s="76"/>
      <c r="IN232" s="76"/>
      <c r="IO232" s="76"/>
      <c r="IP232" s="76"/>
      <c r="IQ232" s="76"/>
      <c r="IR232" s="76"/>
      <c r="IS232" s="76"/>
      <c r="IT232" s="76"/>
      <c r="IU232" s="76"/>
      <c r="IV232" s="76"/>
      <c r="IW232" s="76"/>
      <c r="IX232" s="76"/>
      <c r="IY232" s="76"/>
      <c r="IZ232" s="76"/>
      <c r="JA232" s="76"/>
      <c r="JB232" s="76"/>
      <c r="JC232" s="76"/>
      <c r="JD232" s="76"/>
      <c r="JE232" s="76"/>
      <c r="JF232" s="76"/>
      <c r="JG232" s="76"/>
      <c r="JH232" s="76"/>
      <c r="JI232" s="76"/>
      <c r="JJ232" s="76"/>
      <c r="JK232" s="76"/>
      <c r="JL232" s="76"/>
      <c r="JM232" s="76"/>
      <c r="JN232" s="76"/>
      <c r="JO232" s="76"/>
      <c r="JP232" s="76"/>
      <c r="JQ232" s="76"/>
      <c r="JR232" s="76"/>
      <c r="JS232" s="76"/>
      <c r="JT232" s="76"/>
      <c r="JU232" s="76"/>
      <c r="JV232" s="76"/>
      <c r="JW232" s="76"/>
      <c r="JX232" s="76"/>
      <c r="JY232" s="76"/>
      <c r="JZ232" s="76"/>
      <c r="KA232" s="76"/>
      <c r="KB232" s="76"/>
      <c r="KC232" s="76"/>
      <c r="KD232" s="76"/>
      <c r="KE232" s="76"/>
      <c r="KF232" s="76"/>
      <c r="KG232" s="76"/>
      <c r="KH232" s="76"/>
      <c r="KI232" s="76"/>
      <c r="KJ232" s="76"/>
      <c r="KK232" s="76"/>
      <c r="KL232" s="76"/>
      <c r="KM232" s="76"/>
      <c r="KN232" s="76"/>
      <c r="KO232" s="76"/>
      <c r="KP232" s="76"/>
      <c r="KQ232" s="76"/>
      <c r="KR232" s="76"/>
      <c r="KS232" s="76"/>
      <c r="KT232" s="76"/>
      <c r="KU232" s="76"/>
      <c r="KV232" s="76"/>
      <c r="KW232" s="76"/>
      <c r="KX232" s="76"/>
      <c r="KY232" s="76"/>
      <c r="KZ232" s="76"/>
      <c r="LA232" s="76"/>
      <c r="LB232" s="76"/>
      <c r="LC232" s="76"/>
      <c r="LD232" s="76"/>
      <c r="LE232" s="76"/>
      <c r="LF232" s="76"/>
      <c r="LG232" s="76"/>
      <c r="LH232" s="76"/>
      <c r="LI232" s="76"/>
      <c r="LJ232" s="76"/>
      <c r="LK232" s="76"/>
      <c r="LL232" s="76"/>
      <c r="LM232" s="76"/>
      <c r="LN232" s="76"/>
      <c r="LO232" s="76"/>
      <c r="LP232" s="76"/>
      <c r="LQ232" s="76"/>
      <c r="LR232" s="76"/>
      <c r="LS232" s="76"/>
      <c r="LT232" s="76"/>
      <c r="LU232" s="76"/>
      <c r="LV232" s="76"/>
      <c r="LW232" s="76"/>
      <c r="LX232" s="76"/>
      <c r="LY232" s="76"/>
      <c r="LZ232" s="76"/>
      <c r="MA232" s="76"/>
      <c r="MB232" s="76"/>
      <c r="MC232" s="76"/>
      <c r="MD232" s="76"/>
      <c r="ME232" s="76"/>
      <c r="MF232" s="76"/>
      <c r="MG232" s="76"/>
      <c r="MH232" s="76"/>
      <c r="MI232" s="76"/>
      <c r="MJ232" s="76"/>
      <c r="MK232" s="76"/>
      <c r="ML232" s="76"/>
      <c r="MM232" s="76"/>
      <c r="MN232" s="76"/>
      <c r="MO232" s="76"/>
      <c r="MP232" s="76"/>
      <c r="MQ232" s="76"/>
      <c r="MR232" s="76"/>
      <c r="MS232" s="76"/>
      <c r="MT232" s="76"/>
      <c r="MU232" s="76"/>
      <c r="MV232" s="76"/>
      <c r="MW232" s="76"/>
      <c r="MX232" s="76"/>
      <c r="MY232" s="76"/>
      <c r="MZ232" s="76"/>
      <c r="NA232" s="76"/>
      <c r="NB232" s="76"/>
      <c r="NC232" s="76"/>
      <c r="ND232" s="76"/>
      <c r="NE232" s="76"/>
      <c r="NF232" s="76"/>
      <c r="NG232" s="76"/>
      <c r="NH232" s="76"/>
      <c r="NI232" s="76"/>
      <c r="NJ232" s="76"/>
      <c r="NK232" s="76"/>
      <c r="NL232" s="76"/>
      <c r="NM232" s="76"/>
      <c r="NN232" s="76"/>
      <c r="NO232" s="76"/>
      <c r="NP232" s="76"/>
      <c r="NQ232" s="76"/>
      <c r="NR232" s="76"/>
      <c r="NS232" s="76"/>
      <c r="NT232" s="76"/>
      <c r="NU232" s="76"/>
      <c r="NV232" s="76"/>
      <c r="NW232" s="76"/>
      <c r="NX232" s="76"/>
      <c r="NY232" s="76"/>
      <c r="NZ232" s="76"/>
      <c r="OA232" s="76"/>
      <c r="OB232" s="76"/>
      <c r="OC232" s="76"/>
      <c r="OD232" s="76"/>
      <c r="OE232" s="76"/>
      <c r="OF232" s="76"/>
      <c r="OG232" s="76"/>
      <c r="OH232" s="76"/>
      <c r="OI232" s="76"/>
      <c r="OJ232" s="76"/>
      <c r="OK232" s="76"/>
      <c r="OL232" s="76"/>
      <c r="OM232" s="76"/>
      <c r="ON232" s="76"/>
      <c r="OO232" s="76"/>
      <c r="OP232" s="76"/>
      <c r="OQ232" s="76"/>
      <c r="OR232" s="76"/>
      <c r="OS232" s="76"/>
      <c r="OT232" s="76"/>
      <c r="OU232" s="76"/>
      <c r="OV232" s="76"/>
      <c r="OW232" s="76"/>
      <c r="OX232" s="76"/>
      <c r="OY232" s="76"/>
      <c r="OZ232" s="76"/>
      <c r="PA232" s="76"/>
      <c r="PB232" s="76"/>
      <c r="PC232" s="76"/>
      <c r="PD232" s="76"/>
      <c r="PE232" s="76"/>
      <c r="PF232" s="76"/>
      <c r="PG232" s="76"/>
      <c r="PH232" s="76"/>
      <c r="PI232" s="76"/>
      <c r="PJ232" s="76"/>
      <c r="PK232" s="76"/>
      <c r="PL232" s="76"/>
      <c r="PM232" s="76"/>
      <c r="PN232" s="76"/>
      <c r="PO232" s="76"/>
      <c r="PP232" s="76"/>
      <c r="PQ232" s="76"/>
      <c r="PR232" s="76"/>
      <c r="PS232" s="76"/>
      <c r="PT232" s="76"/>
      <c r="PU232" s="76"/>
      <c r="PV232" s="76"/>
      <c r="PW232" s="76"/>
      <c r="PX232" s="76"/>
      <c r="PY232" s="76"/>
      <c r="PZ232" s="76"/>
      <c r="QA232" s="76"/>
      <c r="QB232" s="76"/>
      <c r="QC232" s="76"/>
      <c r="QD232" s="76"/>
      <c r="QE232" s="76"/>
      <c r="QF232" s="76"/>
      <c r="QG232" s="76"/>
      <c r="QH232" s="76"/>
      <c r="QI232" s="76"/>
      <c r="QJ232" s="76"/>
      <c r="QK232" s="76"/>
      <c r="QL232" s="76"/>
      <c r="QM232" s="76"/>
      <c r="QN232" s="76"/>
      <c r="QO232" s="76"/>
      <c r="QP232" s="76"/>
      <c r="QQ232" s="76"/>
      <c r="QR232" s="76"/>
      <c r="QS232" s="76"/>
      <c r="QT232" s="76"/>
      <c r="QU232" s="76"/>
      <c r="QV232" s="76"/>
      <c r="QW232" s="76"/>
      <c r="QX232" s="76"/>
      <c r="QY232" s="76"/>
      <c r="QZ232" s="76"/>
      <c r="RA232" s="76"/>
      <c r="RB232" s="76"/>
      <c r="RC232" s="76"/>
      <c r="RD232" s="76"/>
      <c r="RE232" s="76"/>
      <c r="RF232" s="76"/>
      <c r="RG232" s="76"/>
      <c r="RH232" s="76"/>
      <c r="RI232" s="76"/>
      <c r="RJ232" s="76"/>
      <c r="RK232" s="76"/>
      <c r="RL232" s="76"/>
      <c r="RM232" s="76"/>
      <c r="RN232" s="76"/>
      <c r="RO232" s="76"/>
      <c r="RP232" s="76"/>
      <c r="RQ232" s="76"/>
      <c r="RR232" s="76"/>
      <c r="RS232" s="76"/>
      <c r="RT232" s="76"/>
      <c r="RU232" s="76"/>
      <c r="RV232" s="76"/>
      <c r="RW232" s="76"/>
      <c r="RX232" s="76"/>
      <c r="RY232" s="76"/>
      <c r="RZ232" s="76"/>
      <c r="SA232" s="76"/>
      <c r="SB232" s="76"/>
      <c r="SC232" s="76"/>
      <c r="SD232" s="76"/>
      <c r="SE232" s="76"/>
      <c r="SF232" s="76"/>
      <c r="SG232" s="76"/>
      <c r="SH232" s="76"/>
      <c r="SI232" s="76"/>
      <c r="SJ232" s="76"/>
      <c r="SK232" s="76"/>
      <c r="SL232" s="76"/>
      <c r="SM232" s="76"/>
      <c r="SN232" s="76"/>
      <c r="SO232" s="76"/>
      <c r="SP232" s="76"/>
      <c r="SQ232" s="76"/>
      <c r="SR232" s="76"/>
      <c r="SS232" s="76"/>
      <c r="ST232" s="76"/>
      <c r="SU232" s="76"/>
      <c r="SV232" s="76"/>
      <c r="SW232" s="76"/>
      <c r="SX232" s="76"/>
      <c r="SY232" s="76"/>
      <c r="SZ232" s="76"/>
      <c r="TA232" s="76"/>
      <c r="TB232" s="76"/>
      <c r="TC232" s="76"/>
      <c r="TD232" s="76"/>
      <c r="TE232" s="76"/>
      <c r="TF232" s="76"/>
      <c r="TG232" s="76"/>
      <c r="TH232" s="76"/>
      <c r="TI232" s="76"/>
      <c r="TJ232" s="76"/>
      <c r="TK232" s="76"/>
      <c r="TL232" s="76"/>
      <c r="TM232" s="76"/>
      <c r="TN232" s="76"/>
      <c r="TO232" s="76"/>
      <c r="TP232" s="76"/>
      <c r="TQ232" s="76"/>
      <c r="TR232" s="76"/>
      <c r="TS232" s="76"/>
      <c r="TT232" s="76"/>
      <c r="TU232" s="76"/>
      <c r="TV232" s="76"/>
      <c r="TW232" s="76"/>
      <c r="TX232" s="76"/>
      <c r="TY232" s="76"/>
      <c r="TZ232" s="76"/>
      <c r="UA232" s="76"/>
      <c r="UB232" s="76"/>
      <c r="UC232" s="76"/>
      <c r="UD232" s="76"/>
      <c r="UE232" s="76"/>
      <c r="UF232" s="76"/>
      <c r="UG232" s="76"/>
      <c r="UH232" s="76"/>
      <c r="UI232" s="76"/>
      <c r="UJ232" s="76"/>
      <c r="UK232" s="76"/>
      <c r="UL232" s="76"/>
      <c r="UM232" s="76"/>
      <c r="UN232" s="76"/>
      <c r="UO232" s="76"/>
      <c r="UP232" s="76"/>
      <c r="UQ232" s="76"/>
      <c r="UR232" s="76"/>
      <c r="US232" s="76"/>
      <c r="UT232" s="76"/>
      <c r="UU232" s="76"/>
      <c r="UV232" s="76"/>
      <c r="UW232" s="76"/>
      <c r="UX232" s="76"/>
      <c r="UY232" s="76"/>
      <c r="UZ232" s="76"/>
      <c r="VA232" s="76"/>
      <c r="VB232" s="76"/>
      <c r="VC232" s="76"/>
      <c r="VD232" s="76"/>
      <c r="VE232" s="76"/>
      <c r="VF232" s="76"/>
      <c r="VG232" s="76"/>
      <c r="VH232" s="76"/>
      <c r="VI232" s="76"/>
      <c r="VJ232" s="76"/>
      <c r="VK232" s="76"/>
      <c r="VL232" s="76"/>
      <c r="VM232" s="76"/>
      <c r="VN232" s="76"/>
      <c r="VO232" s="76"/>
      <c r="VP232" s="76"/>
      <c r="VQ232" s="76"/>
      <c r="VR232" s="76"/>
      <c r="VS232" s="76"/>
      <c r="VT232" s="76"/>
      <c r="VU232" s="76"/>
      <c r="VV232" s="76"/>
      <c r="VW232" s="76"/>
      <c r="VX232" s="76"/>
      <c r="VY232" s="76"/>
      <c r="VZ232" s="76"/>
      <c r="WA232" s="76"/>
      <c r="WB232" s="76"/>
      <c r="WC232" s="76"/>
      <c r="WD232" s="76"/>
      <c r="WE232" s="76"/>
      <c r="WF232" s="76"/>
      <c r="WG232" s="76"/>
      <c r="WH232" s="76"/>
      <c r="WI232" s="76"/>
      <c r="WJ232" s="76"/>
      <c r="WK232" s="76"/>
      <c r="WL232" s="76"/>
      <c r="WM232" s="76"/>
      <c r="WN232" s="76"/>
      <c r="WO232" s="76"/>
      <c r="WP232" s="76"/>
      <c r="WQ232" s="76"/>
      <c r="WR232" s="76"/>
      <c r="WS232" s="76"/>
      <c r="WT232" s="76"/>
      <c r="WU232" s="76"/>
      <c r="WV232" s="76"/>
      <c r="WW232" s="76"/>
      <c r="WX232" s="76"/>
      <c r="WY232" s="76"/>
      <c r="WZ232" s="76"/>
      <c r="XA232" s="76"/>
      <c r="XB232" s="76"/>
      <c r="XC232" s="76"/>
      <c r="XD232" s="76"/>
      <c r="XE232" s="76"/>
      <c r="XF232" s="76"/>
      <c r="XG232" s="76"/>
      <c r="XH232" s="76"/>
      <c r="XI232" s="76"/>
      <c r="XJ232" s="76"/>
      <c r="XK232" s="76"/>
      <c r="XL232" s="76"/>
      <c r="XM232" s="76"/>
      <c r="XN232" s="76"/>
      <c r="XO232" s="76"/>
      <c r="XP232" s="76"/>
      <c r="XQ232" s="76"/>
      <c r="XR232" s="76"/>
      <c r="XS232" s="76"/>
      <c r="XT232" s="76"/>
      <c r="XU232" s="76"/>
      <c r="XV232" s="76"/>
      <c r="XW232" s="76"/>
      <c r="XX232" s="76"/>
      <c r="XY232" s="76"/>
      <c r="XZ232" s="76"/>
      <c r="YA232" s="76"/>
      <c r="YB232" s="76"/>
      <c r="YC232" s="76"/>
      <c r="YD232" s="76"/>
      <c r="YE232" s="76"/>
      <c r="YF232" s="76"/>
      <c r="YG232" s="76"/>
      <c r="YH232" s="76"/>
      <c r="YI232" s="76"/>
      <c r="YJ232" s="76"/>
      <c r="YK232" s="76"/>
      <c r="YL232" s="76"/>
      <c r="YM232" s="76"/>
      <c r="YN232" s="76"/>
      <c r="YO232" s="76"/>
      <c r="YP232" s="76"/>
      <c r="YQ232" s="76"/>
      <c r="YR232" s="76"/>
      <c r="YS232" s="76"/>
      <c r="YT232" s="76"/>
      <c r="YU232" s="76"/>
      <c r="YV232" s="76"/>
      <c r="YW232" s="76"/>
      <c r="YX232" s="76"/>
      <c r="YY232" s="76"/>
      <c r="YZ232" s="76"/>
      <c r="ZA232" s="76"/>
      <c r="ZB232" s="76"/>
      <c r="ZC232" s="76"/>
      <c r="ZD232" s="76"/>
      <c r="ZE232" s="76"/>
      <c r="ZF232" s="76"/>
      <c r="ZG232" s="76"/>
      <c r="ZH232" s="76"/>
      <c r="ZI232" s="76"/>
      <c r="ZJ232" s="76"/>
      <c r="ZK232" s="76"/>
      <c r="ZL232" s="76"/>
      <c r="ZM232" s="76"/>
      <c r="ZN232" s="76"/>
      <c r="ZO232" s="76"/>
      <c r="ZP232" s="76"/>
      <c r="ZQ232" s="76"/>
      <c r="ZR232" s="76"/>
      <c r="ZS232" s="76"/>
      <c r="ZT232" s="76"/>
      <c r="ZU232" s="76"/>
      <c r="ZV232" s="76"/>
      <c r="ZW232" s="76"/>
      <c r="ZX232" s="76"/>
      <c r="ZY232" s="76"/>
      <c r="ZZ232" s="76"/>
      <c r="AAA232" s="76"/>
      <c r="AAB232" s="76"/>
      <c r="AAC232" s="76"/>
      <c r="AAD232" s="76"/>
      <c r="AAE232" s="76"/>
      <c r="AAF232" s="76"/>
      <c r="AAG232" s="76"/>
      <c r="AAH232" s="76"/>
      <c r="AAI232" s="76"/>
      <c r="AAJ232" s="76"/>
      <c r="AAK232" s="76"/>
      <c r="AAL232" s="76"/>
      <c r="AAM232" s="76"/>
      <c r="AAN232" s="76"/>
      <c r="AAO232" s="76"/>
      <c r="AAP232" s="76"/>
      <c r="AAQ232" s="76"/>
      <c r="AAR232" s="76"/>
      <c r="AAS232" s="76"/>
      <c r="AAT232" s="76"/>
      <c r="AAU232" s="76"/>
      <c r="AAV232" s="76"/>
      <c r="AAW232" s="76"/>
      <c r="AAX232" s="76"/>
      <c r="AAY232" s="76"/>
      <c r="AAZ232" s="76"/>
      <c r="ABA232" s="76"/>
      <c r="ABB232" s="76"/>
      <c r="ABC232" s="76"/>
      <c r="ABD232" s="76"/>
      <c r="ABE232" s="76"/>
      <c r="ABF232" s="76"/>
      <c r="ABG232" s="76"/>
      <c r="ABH232" s="76"/>
      <c r="ABI232" s="76"/>
      <c r="ABJ232" s="76"/>
      <c r="ABK232" s="76"/>
      <c r="ABL232" s="76"/>
      <c r="ABM232" s="76"/>
      <c r="ABN232" s="76"/>
      <c r="ABO232" s="76"/>
      <c r="ABP232" s="76"/>
      <c r="ABQ232" s="76"/>
      <c r="ABR232" s="76"/>
      <c r="ABS232" s="76"/>
      <c r="ABT232" s="76"/>
      <c r="ABU232" s="76"/>
      <c r="ABV232" s="76"/>
      <c r="ABW232" s="76"/>
      <c r="ABX232" s="76"/>
      <c r="ABY232" s="76"/>
      <c r="ABZ232" s="76"/>
      <c r="ACA232" s="76"/>
      <c r="ACB232" s="76"/>
      <c r="ACC232" s="76"/>
      <c r="ACD232" s="76"/>
      <c r="ACE232" s="76"/>
      <c r="ACF232" s="76"/>
      <c r="ACG232" s="76"/>
      <c r="ACH232" s="76"/>
      <c r="ACI232" s="76"/>
      <c r="ACJ232" s="76"/>
      <c r="ACK232" s="76"/>
      <c r="ACL232" s="76"/>
      <c r="ACM232" s="76"/>
      <c r="ACN232" s="76"/>
      <c r="ACO232" s="76"/>
      <c r="ACP232" s="76"/>
      <c r="ACQ232" s="76"/>
      <c r="ACR232" s="76"/>
      <c r="ACS232" s="76"/>
      <c r="ACT232" s="76"/>
      <c r="ACU232" s="76"/>
      <c r="ACV232" s="76"/>
      <c r="ACW232" s="76"/>
      <c r="ACX232" s="76"/>
      <c r="ACY232" s="76"/>
      <c r="ACZ232" s="76"/>
      <c r="ADA232" s="76"/>
      <c r="ADB232" s="76"/>
      <c r="ADC232" s="76"/>
      <c r="ADD232" s="76"/>
      <c r="ADE232" s="76"/>
      <c r="ADF232" s="76"/>
      <c r="ADG232" s="76"/>
      <c r="ADH232" s="76"/>
      <c r="ADI232" s="76"/>
      <c r="ADJ232" s="76"/>
      <c r="ADK232" s="76"/>
      <c r="ADL232" s="76"/>
      <c r="ADM232" s="76"/>
      <c r="ADN232" s="76"/>
      <c r="ADO232" s="76"/>
      <c r="ADP232" s="76"/>
      <c r="ADQ232" s="76"/>
      <c r="ADR232" s="76"/>
      <c r="ADS232" s="76"/>
      <c r="ADT232" s="76"/>
      <c r="ADU232" s="76"/>
      <c r="ADV232" s="76"/>
      <c r="ADW232" s="76"/>
      <c r="ADX232" s="76"/>
      <c r="ADY232" s="76"/>
      <c r="ADZ232" s="76"/>
      <c r="AEA232" s="76"/>
      <c r="AEB232" s="76"/>
      <c r="AEC232" s="76"/>
      <c r="AED232" s="76"/>
      <c r="AEE232" s="76"/>
      <c r="AEF232" s="76"/>
      <c r="AEG232" s="76"/>
      <c r="AEH232" s="76"/>
      <c r="AEI232" s="76"/>
      <c r="AEJ232" s="76"/>
      <c r="AEK232" s="76"/>
      <c r="AEL232" s="76"/>
      <c r="AEM232" s="76"/>
      <c r="AEN232" s="76"/>
      <c r="AEO232" s="76"/>
      <c r="AEP232" s="76"/>
      <c r="AEQ232" s="76"/>
      <c r="AER232" s="76"/>
      <c r="AES232" s="76"/>
      <c r="AET232" s="76"/>
      <c r="AEU232" s="76"/>
      <c r="AEV232" s="76"/>
      <c r="AEW232" s="76"/>
      <c r="AEX232" s="76"/>
      <c r="AEY232" s="76"/>
      <c r="AEZ232" s="76"/>
      <c r="AFA232" s="76"/>
      <c r="AFB232" s="76"/>
      <c r="AFC232" s="76"/>
      <c r="AFD232" s="76"/>
      <c r="AFE232" s="76"/>
      <c r="AFF232" s="76"/>
      <c r="AFG232" s="76"/>
      <c r="AFH232" s="76"/>
      <c r="AFI232" s="76"/>
      <c r="AFJ232" s="76"/>
      <c r="AFK232" s="76"/>
      <c r="AFL232" s="76"/>
      <c r="AFM232" s="76"/>
      <c r="AFN232" s="76"/>
      <c r="AFO232" s="76"/>
      <c r="AFP232" s="76"/>
      <c r="AFQ232" s="76"/>
      <c r="AFR232" s="76"/>
      <c r="AFS232" s="76"/>
      <c r="AFT232" s="76"/>
      <c r="AFU232" s="76"/>
      <c r="AFV232" s="76"/>
      <c r="AFW232" s="76"/>
      <c r="AFX232" s="76"/>
      <c r="AFY232" s="76"/>
      <c r="AFZ232" s="76"/>
      <c r="AGA232" s="76"/>
      <c r="AGB232" s="76"/>
      <c r="AGC232" s="76"/>
      <c r="AGD232" s="76"/>
      <c r="AGE232" s="76"/>
      <c r="AGF232" s="76"/>
      <c r="AGG232" s="76"/>
      <c r="AGH232" s="76"/>
      <c r="AGI232" s="76"/>
      <c r="AGJ232" s="76"/>
      <c r="AGK232" s="76"/>
      <c r="AGL232" s="76"/>
      <c r="AGM232" s="76"/>
      <c r="AGN232" s="76"/>
      <c r="AGO232" s="76"/>
      <c r="AGP232" s="76"/>
      <c r="AGQ232" s="76"/>
      <c r="AGR232" s="76"/>
      <c r="AGS232" s="76"/>
      <c r="AGT232" s="76"/>
      <c r="AGU232" s="76"/>
      <c r="AGV232" s="76"/>
      <c r="AGW232" s="76"/>
      <c r="AGX232" s="76"/>
      <c r="AGY232" s="76"/>
      <c r="AGZ232" s="76"/>
      <c r="AHA232" s="76"/>
      <c r="AHB232" s="76"/>
      <c r="AHC232" s="76"/>
      <c r="AHD232" s="76"/>
      <c r="AHE232" s="76"/>
      <c r="AHF232" s="76"/>
      <c r="AHG232" s="76"/>
      <c r="AHH232" s="76"/>
      <c r="AHI232" s="76"/>
      <c r="AHJ232" s="76"/>
      <c r="AHK232" s="76"/>
      <c r="AHL232" s="76"/>
      <c r="AHM232" s="76"/>
      <c r="AHN232" s="76"/>
      <c r="AHO232" s="76"/>
      <c r="AHP232" s="76"/>
      <c r="AHQ232" s="76"/>
      <c r="AHR232" s="76"/>
      <c r="AHS232" s="76"/>
      <c r="AHT232" s="76"/>
      <c r="AHU232" s="76"/>
      <c r="AHV232" s="76"/>
      <c r="AHW232" s="76"/>
      <c r="AHX232" s="76"/>
      <c r="AHY232" s="76"/>
      <c r="AHZ232" s="76"/>
      <c r="AIA232" s="76"/>
      <c r="AIB232" s="76"/>
      <c r="AIC232" s="76"/>
      <c r="AID232" s="76"/>
      <c r="AIE232" s="76"/>
      <c r="AIF232" s="76"/>
      <c r="AIG232" s="76"/>
      <c r="AIH232" s="76"/>
      <c r="AII232" s="76"/>
      <c r="AIJ232" s="76"/>
      <c r="AIK232" s="76"/>
      <c r="AIL232" s="76"/>
      <c r="AIM232" s="76"/>
      <c r="AIN232" s="76"/>
      <c r="AIO232" s="76"/>
      <c r="AIP232" s="76"/>
      <c r="AIQ232" s="76"/>
      <c r="AIR232" s="76"/>
      <c r="AIS232" s="76"/>
      <c r="AIT232" s="76"/>
      <c r="AIU232" s="76"/>
      <c r="AIV232" s="76"/>
      <c r="AIW232" s="76"/>
      <c r="AIX232" s="76"/>
      <c r="AIY232" s="76"/>
      <c r="AIZ232" s="76"/>
      <c r="AJA232" s="76"/>
      <c r="AJB232" s="76"/>
      <c r="AJC232" s="76"/>
      <c r="AJD232" s="76"/>
      <c r="AJE232" s="76"/>
      <c r="AJF232" s="76"/>
      <c r="AJG232" s="76"/>
      <c r="AJH232" s="76"/>
      <c r="AJI232" s="76"/>
      <c r="AJJ232" s="76"/>
      <c r="AJK232" s="76"/>
      <c r="AJL232" s="76"/>
      <c r="AJM232" s="76"/>
      <c r="AJN232" s="76"/>
      <c r="AJO232" s="76"/>
      <c r="AJP232" s="76"/>
      <c r="AJQ232" s="76"/>
      <c r="AJR232" s="76"/>
      <c r="AJS232" s="76"/>
      <c r="AJT232" s="76"/>
      <c r="AJU232" s="76"/>
      <c r="AJV232" s="76"/>
      <c r="AJW232" s="76"/>
      <c r="AJX232" s="76"/>
      <c r="AJY232" s="76"/>
      <c r="AJZ232" s="76"/>
      <c r="AKA232" s="76"/>
      <c r="AKB232" s="76"/>
      <c r="AKC232" s="76"/>
      <c r="AKD232" s="76"/>
      <c r="AKE232" s="76"/>
      <c r="AKF232" s="76"/>
      <c r="AKG232" s="76"/>
      <c r="AKH232" s="76"/>
      <c r="AKI232" s="76"/>
      <c r="AKJ232" s="76"/>
      <c r="AKK232" s="76"/>
      <c r="AKL232" s="76"/>
      <c r="AKM232" s="76"/>
      <c r="AKN232" s="76"/>
      <c r="AKO232" s="76"/>
      <c r="AKP232" s="76"/>
      <c r="AKQ232" s="76"/>
      <c r="AKR232" s="76"/>
      <c r="AKS232" s="76"/>
      <c r="AKT232" s="76"/>
      <c r="AKU232" s="76"/>
      <c r="AKV232" s="76"/>
      <c r="AKW232" s="76"/>
      <c r="AKX232" s="76"/>
      <c r="AKY232" s="76"/>
      <c r="AKZ232" s="76"/>
      <c r="ALA232" s="76"/>
      <c r="ALB232" s="76"/>
      <c r="ALC232" s="76"/>
      <c r="ALD232" s="76"/>
      <c r="ALE232" s="76"/>
      <c r="ALF232" s="76"/>
      <c r="ALG232" s="76"/>
      <c r="ALH232" s="76"/>
      <c r="ALI232" s="76"/>
      <c r="ALJ232" s="76"/>
      <c r="ALK232" s="76"/>
      <c r="ALL232" s="76"/>
      <c r="ALM232" s="76"/>
      <c r="ALN232" s="76"/>
      <c r="ALO232" s="76"/>
      <c r="ALP232" s="76"/>
      <c r="ALQ232" s="76"/>
      <c r="ALR232" s="76"/>
      <c r="ALS232" s="76"/>
      <c r="ALT232" s="76"/>
      <c r="ALU232" s="76"/>
      <c r="ALV232" s="76"/>
      <c r="ALW232" s="76"/>
      <c r="ALX232" s="76"/>
      <c r="ALY232" s="76"/>
      <c r="ALZ232" s="76"/>
      <c r="AMA232" s="76"/>
      <c r="AMB232" s="76"/>
      <c r="AMC232" s="76"/>
      <c r="AMD232" s="76"/>
      <c r="AME232" s="76"/>
    </row>
    <row r="233" spans="1:1019" s="80" customFormat="1" ht="25.5">
      <c r="A233" s="20" t="s">
        <v>429</v>
      </c>
      <c r="B233" s="21" t="s">
        <v>41</v>
      </c>
      <c r="C233" s="21" t="s">
        <v>112</v>
      </c>
      <c r="D233" s="71" t="s">
        <v>109</v>
      </c>
      <c r="E233" s="22" t="s">
        <v>62</v>
      </c>
      <c r="F233" s="59">
        <v>153.35300000000001</v>
      </c>
      <c r="G233" s="23">
        <v>4516.8500000000004</v>
      </c>
      <c r="H233" s="69">
        <f t="shared" ref="H233:H234" si="83">$J$7</f>
        <v>0.15</v>
      </c>
      <c r="I233" s="23">
        <f t="shared" ref="I233:I234" si="84">ROUND(((H233+1)*G233),2)</f>
        <v>5194.38</v>
      </c>
      <c r="J233" s="23">
        <f t="shared" ref="J233:J234" si="85">TRUNC((I233*F233),2)</f>
        <v>796573.75</v>
      </c>
      <c r="K233" s="78">
        <f t="shared" ref="K233:K234" si="86">G233*F233</f>
        <v>692672.49805000005</v>
      </c>
      <c r="L233" s="76"/>
      <c r="M233" s="79"/>
      <c r="N233" s="76"/>
      <c r="O233" s="76"/>
      <c r="P233" s="76"/>
      <c r="Q233" s="76"/>
      <c r="R233" s="76"/>
      <c r="S233" s="76"/>
      <c r="T233" s="76"/>
      <c r="U233" s="76"/>
      <c r="V233" s="76"/>
      <c r="W233" s="76"/>
      <c r="X233" s="76"/>
      <c r="Y233" s="76"/>
      <c r="Z233" s="76"/>
      <c r="AA233" s="76"/>
      <c r="AB233" s="76"/>
      <c r="AC233" s="76"/>
      <c r="AD233" s="76"/>
      <c r="AE233" s="76"/>
      <c r="AF233" s="76"/>
      <c r="AG233" s="76"/>
      <c r="AH233" s="76"/>
      <c r="AI233" s="76"/>
      <c r="AJ233" s="76"/>
      <c r="AK233" s="76"/>
      <c r="AL233" s="76"/>
      <c r="AM233" s="76"/>
      <c r="AN233" s="76"/>
      <c r="AO233" s="76"/>
      <c r="AP233" s="76"/>
      <c r="AQ233" s="76"/>
      <c r="AR233" s="76"/>
      <c r="AS233" s="76"/>
      <c r="AT233" s="76"/>
      <c r="AU233" s="76"/>
      <c r="AV233" s="76"/>
      <c r="AW233" s="76"/>
      <c r="AX233" s="76"/>
      <c r="AY233" s="76"/>
      <c r="AZ233" s="76"/>
      <c r="BA233" s="76"/>
      <c r="BB233" s="76"/>
      <c r="BC233" s="76"/>
      <c r="BD233" s="76"/>
      <c r="BE233" s="76"/>
      <c r="BF233" s="76"/>
      <c r="BG233" s="76"/>
      <c r="BH233" s="76"/>
      <c r="BI233" s="76"/>
      <c r="BJ233" s="76"/>
      <c r="BK233" s="76"/>
      <c r="BL233" s="76"/>
      <c r="BM233" s="76"/>
      <c r="BN233" s="76"/>
      <c r="BO233" s="76"/>
      <c r="BP233" s="76"/>
      <c r="BQ233" s="76"/>
      <c r="BR233" s="76"/>
      <c r="BS233" s="76"/>
      <c r="BT233" s="76"/>
      <c r="BU233" s="76"/>
      <c r="BV233" s="76"/>
      <c r="BW233" s="76"/>
      <c r="BX233" s="76"/>
      <c r="BY233" s="76"/>
      <c r="BZ233" s="76"/>
      <c r="CA233" s="76"/>
      <c r="CB233" s="76"/>
      <c r="CC233" s="76"/>
      <c r="CD233" s="76"/>
      <c r="CE233" s="76"/>
      <c r="CF233" s="76"/>
      <c r="CG233" s="76"/>
      <c r="CH233" s="76"/>
      <c r="CI233" s="76"/>
      <c r="CJ233" s="76"/>
      <c r="CK233" s="76"/>
      <c r="CL233" s="76"/>
      <c r="CM233" s="76"/>
      <c r="CN233" s="76"/>
      <c r="CO233" s="76"/>
      <c r="CP233" s="76"/>
      <c r="CQ233" s="76"/>
      <c r="CR233" s="76"/>
      <c r="CS233" s="76"/>
      <c r="CT233" s="76"/>
      <c r="CU233" s="76"/>
      <c r="CV233" s="76"/>
      <c r="CW233" s="76"/>
      <c r="CX233" s="76"/>
      <c r="CY233" s="76"/>
      <c r="CZ233" s="76"/>
      <c r="DA233" s="76"/>
      <c r="DB233" s="76"/>
      <c r="DC233" s="76"/>
      <c r="DD233" s="76"/>
      <c r="DE233" s="76"/>
      <c r="DF233" s="76"/>
      <c r="DG233" s="76"/>
      <c r="DH233" s="76"/>
      <c r="DI233" s="76"/>
      <c r="DJ233" s="76"/>
      <c r="DK233" s="76"/>
      <c r="DL233" s="76"/>
      <c r="DM233" s="76"/>
      <c r="DN233" s="76"/>
      <c r="DO233" s="76"/>
      <c r="DP233" s="76"/>
      <c r="DQ233" s="76"/>
      <c r="DR233" s="76"/>
      <c r="DS233" s="76"/>
      <c r="DT233" s="76"/>
      <c r="DU233" s="76"/>
      <c r="DV233" s="76"/>
      <c r="DW233" s="76"/>
      <c r="DX233" s="76"/>
      <c r="DY233" s="76"/>
      <c r="DZ233" s="76"/>
      <c r="EA233" s="76"/>
      <c r="EB233" s="76"/>
      <c r="EC233" s="76"/>
      <c r="ED233" s="76"/>
      <c r="EE233" s="76"/>
      <c r="EF233" s="76"/>
      <c r="EG233" s="76"/>
      <c r="EH233" s="76"/>
      <c r="EI233" s="76"/>
      <c r="EJ233" s="76"/>
      <c r="EK233" s="76"/>
      <c r="EL233" s="76"/>
      <c r="EM233" s="76"/>
      <c r="EN233" s="76"/>
      <c r="EO233" s="76"/>
      <c r="EP233" s="76"/>
      <c r="EQ233" s="76"/>
      <c r="ER233" s="76"/>
      <c r="ES233" s="76"/>
      <c r="ET233" s="76"/>
      <c r="EU233" s="76"/>
      <c r="EV233" s="76"/>
      <c r="EW233" s="76"/>
      <c r="EX233" s="76"/>
      <c r="EY233" s="76"/>
      <c r="EZ233" s="76"/>
      <c r="FA233" s="76"/>
      <c r="FB233" s="76"/>
      <c r="FC233" s="76"/>
      <c r="FD233" s="76"/>
      <c r="FE233" s="76"/>
      <c r="FF233" s="76"/>
      <c r="FG233" s="76"/>
      <c r="FH233" s="76"/>
      <c r="FI233" s="76"/>
      <c r="FJ233" s="76"/>
      <c r="FK233" s="76"/>
      <c r="FL233" s="76"/>
      <c r="FM233" s="76"/>
      <c r="FN233" s="76"/>
      <c r="FO233" s="76"/>
      <c r="FP233" s="76"/>
      <c r="FQ233" s="76"/>
      <c r="FR233" s="76"/>
      <c r="FS233" s="76"/>
      <c r="FT233" s="76"/>
      <c r="FU233" s="76"/>
      <c r="FV233" s="76"/>
      <c r="FW233" s="76"/>
      <c r="FX233" s="76"/>
      <c r="FY233" s="76"/>
      <c r="FZ233" s="76"/>
      <c r="GA233" s="76"/>
      <c r="GB233" s="76"/>
      <c r="GC233" s="76"/>
      <c r="GD233" s="76"/>
      <c r="GE233" s="76"/>
      <c r="GF233" s="76"/>
      <c r="GG233" s="76"/>
      <c r="GH233" s="76"/>
      <c r="GI233" s="76"/>
      <c r="GJ233" s="76"/>
      <c r="GK233" s="76"/>
      <c r="GL233" s="76"/>
      <c r="GM233" s="76"/>
      <c r="GN233" s="76"/>
      <c r="GO233" s="76"/>
      <c r="GP233" s="76"/>
      <c r="GQ233" s="76"/>
      <c r="GR233" s="76"/>
      <c r="GS233" s="76"/>
      <c r="GT233" s="76"/>
      <c r="GU233" s="76"/>
      <c r="GV233" s="76"/>
      <c r="GW233" s="76"/>
      <c r="GX233" s="76"/>
      <c r="GY233" s="76"/>
      <c r="GZ233" s="76"/>
      <c r="HA233" s="76"/>
      <c r="HB233" s="76"/>
      <c r="HC233" s="76"/>
      <c r="HD233" s="76"/>
      <c r="HE233" s="76"/>
      <c r="HF233" s="76"/>
      <c r="HG233" s="76"/>
      <c r="HH233" s="76"/>
      <c r="HI233" s="76"/>
      <c r="HJ233" s="76"/>
      <c r="HK233" s="76"/>
      <c r="HL233" s="76"/>
      <c r="HM233" s="76"/>
      <c r="HN233" s="76"/>
      <c r="HO233" s="76"/>
      <c r="HP233" s="76"/>
      <c r="HQ233" s="76"/>
      <c r="HR233" s="76"/>
      <c r="HS233" s="76"/>
      <c r="HT233" s="76"/>
      <c r="HU233" s="76"/>
      <c r="HV233" s="76"/>
      <c r="HW233" s="76"/>
      <c r="HX233" s="76"/>
      <c r="HY233" s="76"/>
      <c r="HZ233" s="76"/>
      <c r="IA233" s="76"/>
      <c r="IB233" s="76"/>
      <c r="IC233" s="76"/>
      <c r="ID233" s="76"/>
      <c r="IE233" s="76"/>
      <c r="IF233" s="76"/>
      <c r="IG233" s="76"/>
      <c r="IH233" s="76"/>
      <c r="II233" s="76"/>
      <c r="IJ233" s="76"/>
      <c r="IK233" s="76"/>
      <c r="IL233" s="76"/>
      <c r="IM233" s="76"/>
      <c r="IN233" s="76"/>
      <c r="IO233" s="76"/>
      <c r="IP233" s="76"/>
      <c r="IQ233" s="76"/>
      <c r="IR233" s="76"/>
      <c r="IS233" s="76"/>
      <c r="IT233" s="76"/>
      <c r="IU233" s="76"/>
      <c r="IV233" s="76"/>
      <c r="IW233" s="76"/>
      <c r="IX233" s="76"/>
      <c r="IY233" s="76"/>
      <c r="IZ233" s="76"/>
      <c r="JA233" s="76"/>
      <c r="JB233" s="76"/>
      <c r="JC233" s="76"/>
      <c r="JD233" s="76"/>
      <c r="JE233" s="76"/>
      <c r="JF233" s="76"/>
      <c r="JG233" s="76"/>
      <c r="JH233" s="76"/>
      <c r="JI233" s="76"/>
      <c r="JJ233" s="76"/>
      <c r="JK233" s="76"/>
      <c r="JL233" s="76"/>
      <c r="JM233" s="76"/>
      <c r="JN233" s="76"/>
      <c r="JO233" s="76"/>
      <c r="JP233" s="76"/>
      <c r="JQ233" s="76"/>
      <c r="JR233" s="76"/>
      <c r="JS233" s="76"/>
      <c r="JT233" s="76"/>
      <c r="JU233" s="76"/>
      <c r="JV233" s="76"/>
      <c r="JW233" s="76"/>
      <c r="JX233" s="76"/>
      <c r="JY233" s="76"/>
      <c r="JZ233" s="76"/>
      <c r="KA233" s="76"/>
      <c r="KB233" s="76"/>
      <c r="KC233" s="76"/>
      <c r="KD233" s="76"/>
      <c r="KE233" s="76"/>
      <c r="KF233" s="76"/>
      <c r="KG233" s="76"/>
      <c r="KH233" s="76"/>
      <c r="KI233" s="76"/>
      <c r="KJ233" s="76"/>
      <c r="KK233" s="76"/>
      <c r="KL233" s="76"/>
      <c r="KM233" s="76"/>
      <c r="KN233" s="76"/>
      <c r="KO233" s="76"/>
      <c r="KP233" s="76"/>
      <c r="KQ233" s="76"/>
      <c r="KR233" s="76"/>
      <c r="KS233" s="76"/>
      <c r="KT233" s="76"/>
      <c r="KU233" s="76"/>
      <c r="KV233" s="76"/>
      <c r="KW233" s="76"/>
      <c r="KX233" s="76"/>
      <c r="KY233" s="76"/>
      <c r="KZ233" s="76"/>
      <c r="LA233" s="76"/>
      <c r="LB233" s="76"/>
      <c r="LC233" s="76"/>
      <c r="LD233" s="76"/>
      <c r="LE233" s="76"/>
      <c r="LF233" s="76"/>
      <c r="LG233" s="76"/>
      <c r="LH233" s="76"/>
      <c r="LI233" s="76"/>
      <c r="LJ233" s="76"/>
      <c r="LK233" s="76"/>
      <c r="LL233" s="76"/>
      <c r="LM233" s="76"/>
      <c r="LN233" s="76"/>
      <c r="LO233" s="76"/>
      <c r="LP233" s="76"/>
      <c r="LQ233" s="76"/>
      <c r="LR233" s="76"/>
      <c r="LS233" s="76"/>
      <c r="LT233" s="76"/>
      <c r="LU233" s="76"/>
      <c r="LV233" s="76"/>
      <c r="LW233" s="76"/>
      <c r="LX233" s="76"/>
      <c r="LY233" s="76"/>
      <c r="LZ233" s="76"/>
      <c r="MA233" s="76"/>
      <c r="MB233" s="76"/>
      <c r="MC233" s="76"/>
      <c r="MD233" s="76"/>
      <c r="ME233" s="76"/>
      <c r="MF233" s="76"/>
      <c r="MG233" s="76"/>
      <c r="MH233" s="76"/>
      <c r="MI233" s="76"/>
      <c r="MJ233" s="76"/>
      <c r="MK233" s="76"/>
      <c r="ML233" s="76"/>
      <c r="MM233" s="76"/>
      <c r="MN233" s="76"/>
      <c r="MO233" s="76"/>
      <c r="MP233" s="76"/>
      <c r="MQ233" s="76"/>
      <c r="MR233" s="76"/>
      <c r="MS233" s="76"/>
      <c r="MT233" s="76"/>
      <c r="MU233" s="76"/>
      <c r="MV233" s="76"/>
      <c r="MW233" s="76"/>
      <c r="MX233" s="76"/>
      <c r="MY233" s="76"/>
      <c r="MZ233" s="76"/>
      <c r="NA233" s="76"/>
      <c r="NB233" s="76"/>
      <c r="NC233" s="76"/>
      <c r="ND233" s="76"/>
      <c r="NE233" s="76"/>
      <c r="NF233" s="76"/>
      <c r="NG233" s="76"/>
      <c r="NH233" s="76"/>
      <c r="NI233" s="76"/>
      <c r="NJ233" s="76"/>
      <c r="NK233" s="76"/>
      <c r="NL233" s="76"/>
      <c r="NM233" s="76"/>
      <c r="NN233" s="76"/>
      <c r="NO233" s="76"/>
      <c r="NP233" s="76"/>
      <c r="NQ233" s="76"/>
      <c r="NR233" s="76"/>
      <c r="NS233" s="76"/>
      <c r="NT233" s="76"/>
      <c r="NU233" s="76"/>
      <c r="NV233" s="76"/>
      <c r="NW233" s="76"/>
      <c r="NX233" s="76"/>
      <c r="NY233" s="76"/>
      <c r="NZ233" s="76"/>
      <c r="OA233" s="76"/>
      <c r="OB233" s="76"/>
      <c r="OC233" s="76"/>
      <c r="OD233" s="76"/>
      <c r="OE233" s="76"/>
      <c r="OF233" s="76"/>
      <c r="OG233" s="76"/>
      <c r="OH233" s="76"/>
      <c r="OI233" s="76"/>
      <c r="OJ233" s="76"/>
      <c r="OK233" s="76"/>
      <c r="OL233" s="76"/>
      <c r="OM233" s="76"/>
      <c r="ON233" s="76"/>
      <c r="OO233" s="76"/>
      <c r="OP233" s="76"/>
      <c r="OQ233" s="76"/>
      <c r="OR233" s="76"/>
      <c r="OS233" s="76"/>
      <c r="OT233" s="76"/>
      <c r="OU233" s="76"/>
      <c r="OV233" s="76"/>
      <c r="OW233" s="76"/>
      <c r="OX233" s="76"/>
      <c r="OY233" s="76"/>
      <c r="OZ233" s="76"/>
      <c r="PA233" s="76"/>
      <c r="PB233" s="76"/>
      <c r="PC233" s="76"/>
      <c r="PD233" s="76"/>
      <c r="PE233" s="76"/>
      <c r="PF233" s="76"/>
      <c r="PG233" s="76"/>
      <c r="PH233" s="76"/>
      <c r="PI233" s="76"/>
      <c r="PJ233" s="76"/>
      <c r="PK233" s="76"/>
      <c r="PL233" s="76"/>
      <c r="PM233" s="76"/>
      <c r="PN233" s="76"/>
      <c r="PO233" s="76"/>
      <c r="PP233" s="76"/>
      <c r="PQ233" s="76"/>
      <c r="PR233" s="76"/>
      <c r="PS233" s="76"/>
      <c r="PT233" s="76"/>
      <c r="PU233" s="76"/>
      <c r="PV233" s="76"/>
      <c r="PW233" s="76"/>
      <c r="PX233" s="76"/>
      <c r="PY233" s="76"/>
      <c r="PZ233" s="76"/>
      <c r="QA233" s="76"/>
      <c r="QB233" s="76"/>
      <c r="QC233" s="76"/>
      <c r="QD233" s="76"/>
      <c r="QE233" s="76"/>
      <c r="QF233" s="76"/>
      <c r="QG233" s="76"/>
      <c r="QH233" s="76"/>
      <c r="QI233" s="76"/>
      <c r="QJ233" s="76"/>
      <c r="QK233" s="76"/>
      <c r="QL233" s="76"/>
      <c r="QM233" s="76"/>
      <c r="QN233" s="76"/>
      <c r="QO233" s="76"/>
      <c r="QP233" s="76"/>
      <c r="QQ233" s="76"/>
      <c r="QR233" s="76"/>
      <c r="QS233" s="76"/>
      <c r="QT233" s="76"/>
      <c r="QU233" s="76"/>
      <c r="QV233" s="76"/>
      <c r="QW233" s="76"/>
      <c r="QX233" s="76"/>
      <c r="QY233" s="76"/>
      <c r="QZ233" s="76"/>
      <c r="RA233" s="76"/>
      <c r="RB233" s="76"/>
      <c r="RC233" s="76"/>
      <c r="RD233" s="76"/>
      <c r="RE233" s="76"/>
      <c r="RF233" s="76"/>
      <c r="RG233" s="76"/>
      <c r="RH233" s="76"/>
      <c r="RI233" s="76"/>
      <c r="RJ233" s="76"/>
      <c r="RK233" s="76"/>
      <c r="RL233" s="76"/>
      <c r="RM233" s="76"/>
      <c r="RN233" s="76"/>
      <c r="RO233" s="76"/>
      <c r="RP233" s="76"/>
      <c r="RQ233" s="76"/>
      <c r="RR233" s="76"/>
      <c r="RS233" s="76"/>
      <c r="RT233" s="76"/>
      <c r="RU233" s="76"/>
      <c r="RV233" s="76"/>
      <c r="RW233" s="76"/>
      <c r="RX233" s="76"/>
      <c r="RY233" s="76"/>
      <c r="RZ233" s="76"/>
      <c r="SA233" s="76"/>
      <c r="SB233" s="76"/>
      <c r="SC233" s="76"/>
      <c r="SD233" s="76"/>
      <c r="SE233" s="76"/>
      <c r="SF233" s="76"/>
      <c r="SG233" s="76"/>
      <c r="SH233" s="76"/>
      <c r="SI233" s="76"/>
      <c r="SJ233" s="76"/>
      <c r="SK233" s="76"/>
      <c r="SL233" s="76"/>
      <c r="SM233" s="76"/>
      <c r="SN233" s="76"/>
      <c r="SO233" s="76"/>
      <c r="SP233" s="76"/>
      <c r="SQ233" s="76"/>
      <c r="SR233" s="76"/>
      <c r="SS233" s="76"/>
      <c r="ST233" s="76"/>
      <c r="SU233" s="76"/>
      <c r="SV233" s="76"/>
      <c r="SW233" s="76"/>
      <c r="SX233" s="76"/>
      <c r="SY233" s="76"/>
      <c r="SZ233" s="76"/>
      <c r="TA233" s="76"/>
      <c r="TB233" s="76"/>
      <c r="TC233" s="76"/>
      <c r="TD233" s="76"/>
      <c r="TE233" s="76"/>
      <c r="TF233" s="76"/>
      <c r="TG233" s="76"/>
      <c r="TH233" s="76"/>
      <c r="TI233" s="76"/>
      <c r="TJ233" s="76"/>
      <c r="TK233" s="76"/>
      <c r="TL233" s="76"/>
      <c r="TM233" s="76"/>
      <c r="TN233" s="76"/>
      <c r="TO233" s="76"/>
      <c r="TP233" s="76"/>
      <c r="TQ233" s="76"/>
      <c r="TR233" s="76"/>
      <c r="TS233" s="76"/>
      <c r="TT233" s="76"/>
      <c r="TU233" s="76"/>
      <c r="TV233" s="76"/>
      <c r="TW233" s="76"/>
      <c r="TX233" s="76"/>
      <c r="TY233" s="76"/>
      <c r="TZ233" s="76"/>
      <c r="UA233" s="76"/>
      <c r="UB233" s="76"/>
      <c r="UC233" s="76"/>
      <c r="UD233" s="76"/>
      <c r="UE233" s="76"/>
      <c r="UF233" s="76"/>
      <c r="UG233" s="76"/>
      <c r="UH233" s="76"/>
      <c r="UI233" s="76"/>
      <c r="UJ233" s="76"/>
      <c r="UK233" s="76"/>
      <c r="UL233" s="76"/>
      <c r="UM233" s="76"/>
      <c r="UN233" s="76"/>
      <c r="UO233" s="76"/>
      <c r="UP233" s="76"/>
      <c r="UQ233" s="76"/>
      <c r="UR233" s="76"/>
      <c r="US233" s="76"/>
      <c r="UT233" s="76"/>
      <c r="UU233" s="76"/>
      <c r="UV233" s="76"/>
      <c r="UW233" s="76"/>
      <c r="UX233" s="76"/>
      <c r="UY233" s="76"/>
      <c r="UZ233" s="76"/>
      <c r="VA233" s="76"/>
      <c r="VB233" s="76"/>
      <c r="VC233" s="76"/>
      <c r="VD233" s="76"/>
      <c r="VE233" s="76"/>
      <c r="VF233" s="76"/>
      <c r="VG233" s="76"/>
      <c r="VH233" s="76"/>
      <c r="VI233" s="76"/>
      <c r="VJ233" s="76"/>
      <c r="VK233" s="76"/>
      <c r="VL233" s="76"/>
      <c r="VM233" s="76"/>
      <c r="VN233" s="76"/>
      <c r="VO233" s="76"/>
      <c r="VP233" s="76"/>
      <c r="VQ233" s="76"/>
      <c r="VR233" s="76"/>
      <c r="VS233" s="76"/>
      <c r="VT233" s="76"/>
      <c r="VU233" s="76"/>
      <c r="VV233" s="76"/>
      <c r="VW233" s="76"/>
      <c r="VX233" s="76"/>
      <c r="VY233" s="76"/>
      <c r="VZ233" s="76"/>
      <c r="WA233" s="76"/>
      <c r="WB233" s="76"/>
      <c r="WC233" s="76"/>
      <c r="WD233" s="76"/>
      <c r="WE233" s="76"/>
      <c r="WF233" s="76"/>
      <c r="WG233" s="76"/>
      <c r="WH233" s="76"/>
      <c r="WI233" s="76"/>
      <c r="WJ233" s="76"/>
      <c r="WK233" s="76"/>
      <c r="WL233" s="76"/>
      <c r="WM233" s="76"/>
      <c r="WN233" s="76"/>
      <c r="WO233" s="76"/>
      <c r="WP233" s="76"/>
      <c r="WQ233" s="76"/>
      <c r="WR233" s="76"/>
      <c r="WS233" s="76"/>
      <c r="WT233" s="76"/>
      <c r="WU233" s="76"/>
      <c r="WV233" s="76"/>
      <c r="WW233" s="76"/>
      <c r="WX233" s="76"/>
      <c r="WY233" s="76"/>
      <c r="WZ233" s="76"/>
      <c r="XA233" s="76"/>
      <c r="XB233" s="76"/>
      <c r="XC233" s="76"/>
      <c r="XD233" s="76"/>
      <c r="XE233" s="76"/>
      <c r="XF233" s="76"/>
      <c r="XG233" s="76"/>
      <c r="XH233" s="76"/>
      <c r="XI233" s="76"/>
      <c r="XJ233" s="76"/>
      <c r="XK233" s="76"/>
      <c r="XL233" s="76"/>
      <c r="XM233" s="76"/>
      <c r="XN233" s="76"/>
      <c r="XO233" s="76"/>
      <c r="XP233" s="76"/>
      <c r="XQ233" s="76"/>
      <c r="XR233" s="76"/>
      <c r="XS233" s="76"/>
      <c r="XT233" s="76"/>
      <c r="XU233" s="76"/>
      <c r="XV233" s="76"/>
      <c r="XW233" s="76"/>
      <c r="XX233" s="76"/>
      <c r="XY233" s="76"/>
      <c r="XZ233" s="76"/>
      <c r="YA233" s="76"/>
      <c r="YB233" s="76"/>
      <c r="YC233" s="76"/>
      <c r="YD233" s="76"/>
      <c r="YE233" s="76"/>
      <c r="YF233" s="76"/>
      <c r="YG233" s="76"/>
      <c r="YH233" s="76"/>
      <c r="YI233" s="76"/>
      <c r="YJ233" s="76"/>
      <c r="YK233" s="76"/>
      <c r="YL233" s="76"/>
      <c r="YM233" s="76"/>
      <c r="YN233" s="76"/>
      <c r="YO233" s="76"/>
      <c r="YP233" s="76"/>
      <c r="YQ233" s="76"/>
      <c r="YR233" s="76"/>
      <c r="YS233" s="76"/>
      <c r="YT233" s="76"/>
      <c r="YU233" s="76"/>
      <c r="YV233" s="76"/>
      <c r="YW233" s="76"/>
      <c r="YX233" s="76"/>
      <c r="YY233" s="76"/>
      <c r="YZ233" s="76"/>
      <c r="ZA233" s="76"/>
      <c r="ZB233" s="76"/>
      <c r="ZC233" s="76"/>
      <c r="ZD233" s="76"/>
      <c r="ZE233" s="76"/>
      <c r="ZF233" s="76"/>
      <c r="ZG233" s="76"/>
      <c r="ZH233" s="76"/>
      <c r="ZI233" s="76"/>
      <c r="ZJ233" s="76"/>
      <c r="ZK233" s="76"/>
      <c r="ZL233" s="76"/>
      <c r="ZM233" s="76"/>
      <c r="ZN233" s="76"/>
      <c r="ZO233" s="76"/>
      <c r="ZP233" s="76"/>
      <c r="ZQ233" s="76"/>
      <c r="ZR233" s="76"/>
      <c r="ZS233" s="76"/>
      <c r="ZT233" s="76"/>
      <c r="ZU233" s="76"/>
      <c r="ZV233" s="76"/>
      <c r="ZW233" s="76"/>
      <c r="ZX233" s="76"/>
      <c r="ZY233" s="76"/>
      <c r="ZZ233" s="76"/>
      <c r="AAA233" s="76"/>
      <c r="AAB233" s="76"/>
      <c r="AAC233" s="76"/>
      <c r="AAD233" s="76"/>
      <c r="AAE233" s="76"/>
      <c r="AAF233" s="76"/>
      <c r="AAG233" s="76"/>
      <c r="AAH233" s="76"/>
      <c r="AAI233" s="76"/>
      <c r="AAJ233" s="76"/>
      <c r="AAK233" s="76"/>
      <c r="AAL233" s="76"/>
      <c r="AAM233" s="76"/>
      <c r="AAN233" s="76"/>
      <c r="AAO233" s="76"/>
      <c r="AAP233" s="76"/>
      <c r="AAQ233" s="76"/>
      <c r="AAR233" s="76"/>
      <c r="AAS233" s="76"/>
      <c r="AAT233" s="76"/>
      <c r="AAU233" s="76"/>
      <c r="AAV233" s="76"/>
      <c r="AAW233" s="76"/>
      <c r="AAX233" s="76"/>
      <c r="AAY233" s="76"/>
      <c r="AAZ233" s="76"/>
      <c r="ABA233" s="76"/>
      <c r="ABB233" s="76"/>
      <c r="ABC233" s="76"/>
      <c r="ABD233" s="76"/>
      <c r="ABE233" s="76"/>
      <c r="ABF233" s="76"/>
      <c r="ABG233" s="76"/>
      <c r="ABH233" s="76"/>
      <c r="ABI233" s="76"/>
      <c r="ABJ233" s="76"/>
      <c r="ABK233" s="76"/>
      <c r="ABL233" s="76"/>
      <c r="ABM233" s="76"/>
      <c r="ABN233" s="76"/>
      <c r="ABO233" s="76"/>
      <c r="ABP233" s="76"/>
      <c r="ABQ233" s="76"/>
      <c r="ABR233" s="76"/>
      <c r="ABS233" s="76"/>
      <c r="ABT233" s="76"/>
      <c r="ABU233" s="76"/>
      <c r="ABV233" s="76"/>
      <c r="ABW233" s="76"/>
      <c r="ABX233" s="76"/>
      <c r="ABY233" s="76"/>
      <c r="ABZ233" s="76"/>
      <c r="ACA233" s="76"/>
      <c r="ACB233" s="76"/>
      <c r="ACC233" s="76"/>
      <c r="ACD233" s="76"/>
      <c r="ACE233" s="76"/>
      <c r="ACF233" s="76"/>
      <c r="ACG233" s="76"/>
      <c r="ACH233" s="76"/>
      <c r="ACI233" s="76"/>
      <c r="ACJ233" s="76"/>
      <c r="ACK233" s="76"/>
      <c r="ACL233" s="76"/>
      <c r="ACM233" s="76"/>
      <c r="ACN233" s="76"/>
      <c r="ACO233" s="76"/>
      <c r="ACP233" s="76"/>
      <c r="ACQ233" s="76"/>
      <c r="ACR233" s="76"/>
      <c r="ACS233" s="76"/>
      <c r="ACT233" s="76"/>
      <c r="ACU233" s="76"/>
      <c r="ACV233" s="76"/>
      <c r="ACW233" s="76"/>
      <c r="ACX233" s="76"/>
      <c r="ACY233" s="76"/>
      <c r="ACZ233" s="76"/>
      <c r="ADA233" s="76"/>
      <c r="ADB233" s="76"/>
      <c r="ADC233" s="76"/>
      <c r="ADD233" s="76"/>
      <c r="ADE233" s="76"/>
      <c r="ADF233" s="76"/>
      <c r="ADG233" s="76"/>
      <c r="ADH233" s="76"/>
      <c r="ADI233" s="76"/>
      <c r="ADJ233" s="76"/>
      <c r="ADK233" s="76"/>
      <c r="ADL233" s="76"/>
      <c r="ADM233" s="76"/>
      <c r="ADN233" s="76"/>
      <c r="ADO233" s="76"/>
      <c r="ADP233" s="76"/>
      <c r="ADQ233" s="76"/>
      <c r="ADR233" s="76"/>
      <c r="ADS233" s="76"/>
      <c r="ADT233" s="76"/>
      <c r="ADU233" s="76"/>
      <c r="ADV233" s="76"/>
      <c r="ADW233" s="76"/>
      <c r="ADX233" s="76"/>
      <c r="ADY233" s="76"/>
      <c r="ADZ233" s="76"/>
      <c r="AEA233" s="76"/>
      <c r="AEB233" s="76"/>
      <c r="AEC233" s="76"/>
      <c r="AED233" s="76"/>
      <c r="AEE233" s="76"/>
      <c r="AEF233" s="76"/>
      <c r="AEG233" s="76"/>
      <c r="AEH233" s="76"/>
      <c r="AEI233" s="76"/>
      <c r="AEJ233" s="76"/>
      <c r="AEK233" s="76"/>
      <c r="AEL233" s="76"/>
      <c r="AEM233" s="76"/>
      <c r="AEN233" s="76"/>
      <c r="AEO233" s="76"/>
      <c r="AEP233" s="76"/>
      <c r="AEQ233" s="76"/>
      <c r="AER233" s="76"/>
      <c r="AES233" s="76"/>
      <c r="AET233" s="76"/>
      <c r="AEU233" s="76"/>
      <c r="AEV233" s="76"/>
      <c r="AEW233" s="76"/>
      <c r="AEX233" s="76"/>
      <c r="AEY233" s="76"/>
      <c r="AEZ233" s="76"/>
      <c r="AFA233" s="76"/>
      <c r="AFB233" s="76"/>
      <c r="AFC233" s="76"/>
      <c r="AFD233" s="76"/>
      <c r="AFE233" s="76"/>
      <c r="AFF233" s="76"/>
      <c r="AFG233" s="76"/>
      <c r="AFH233" s="76"/>
      <c r="AFI233" s="76"/>
      <c r="AFJ233" s="76"/>
      <c r="AFK233" s="76"/>
      <c r="AFL233" s="76"/>
      <c r="AFM233" s="76"/>
      <c r="AFN233" s="76"/>
      <c r="AFO233" s="76"/>
      <c r="AFP233" s="76"/>
      <c r="AFQ233" s="76"/>
      <c r="AFR233" s="76"/>
      <c r="AFS233" s="76"/>
      <c r="AFT233" s="76"/>
      <c r="AFU233" s="76"/>
      <c r="AFV233" s="76"/>
      <c r="AFW233" s="76"/>
      <c r="AFX233" s="76"/>
      <c r="AFY233" s="76"/>
      <c r="AFZ233" s="76"/>
      <c r="AGA233" s="76"/>
      <c r="AGB233" s="76"/>
      <c r="AGC233" s="76"/>
      <c r="AGD233" s="76"/>
      <c r="AGE233" s="76"/>
      <c r="AGF233" s="76"/>
      <c r="AGG233" s="76"/>
      <c r="AGH233" s="76"/>
      <c r="AGI233" s="76"/>
      <c r="AGJ233" s="76"/>
      <c r="AGK233" s="76"/>
      <c r="AGL233" s="76"/>
      <c r="AGM233" s="76"/>
      <c r="AGN233" s="76"/>
      <c r="AGO233" s="76"/>
      <c r="AGP233" s="76"/>
      <c r="AGQ233" s="76"/>
      <c r="AGR233" s="76"/>
      <c r="AGS233" s="76"/>
      <c r="AGT233" s="76"/>
      <c r="AGU233" s="76"/>
      <c r="AGV233" s="76"/>
      <c r="AGW233" s="76"/>
      <c r="AGX233" s="76"/>
      <c r="AGY233" s="76"/>
      <c r="AGZ233" s="76"/>
      <c r="AHA233" s="76"/>
      <c r="AHB233" s="76"/>
      <c r="AHC233" s="76"/>
      <c r="AHD233" s="76"/>
      <c r="AHE233" s="76"/>
      <c r="AHF233" s="76"/>
      <c r="AHG233" s="76"/>
      <c r="AHH233" s="76"/>
      <c r="AHI233" s="76"/>
      <c r="AHJ233" s="76"/>
      <c r="AHK233" s="76"/>
      <c r="AHL233" s="76"/>
      <c r="AHM233" s="76"/>
      <c r="AHN233" s="76"/>
      <c r="AHO233" s="76"/>
      <c r="AHP233" s="76"/>
      <c r="AHQ233" s="76"/>
      <c r="AHR233" s="76"/>
      <c r="AHS233" s="76"/>
      <c r="AHT233" s="76"/>
      <c r="AHU233" s="76"/>
      <c r="AHV233" s="76"/>
      <c r="AHW233" s="76"/>
      <c r="AHX233" s="76"/>
      <c r="AHY233" s="76"/>
      <c r="AHZ233" s="76"/>
      <c r="AIA233" s="76"/>
      <c r="AIB233" s="76"/>
      <c r="AIC233" s="76"/>
      <c r="AID233" s="76"/>
      <c r="AIE233" s="76"/>
      <c r="AIF233" s="76"/>
      <c r="AIG233" s="76"/>
      <c r="AIH233" s="76"/>
      <c r="AII233" s="76"/>
      <c r="AIJ233" s="76"/>
      <c r="AIK233" s="76"/>
      <c r="AIL233" s="76"/>
      <c r="AIM233" s="76"/>
      <c r="AIN233" s="76"/>
      <c r="AIO233" s="76"/>
      <c r="AIP233" s="76"/>
      <c r="AIQ233" s="76"/>
      <c r="AIR233" s="76"/>
      <c r="AIS233" s="76"/>
      <c r="AIT233" s="76"/>
      <c r="AIU233" s="76"/>
      <c r="AIV233" s="76"/>
      <c r="AIW233" s="76"/>
      <c r="AIX233" s="76"/>
      <c r="AIY233" s="76"/>
      <c r="AIZ233" s="76"/>
      <c r="AJA233" s="76"/>
      <c r="AJB233" s="76"/>
      <c r="AJC233" s="76"/>
      <c r="AJD233" s="76"/>
      <c r="AJE233" s="76"/>
      <c r="AJF233" s="76"/>
      <c r="AJG233" s="76"/>
      <c r="AJH233" s="76"/>
      <c r="AJI233" s="76"/>
      <c r="AJJ233" s="76"/>
      <c r="AJK233" s="76"/>
      <c r="AJL233" s="76"/>
      <c r="AJM233" s="76"/>
      <c r="AJN233" s="76"/>
      <c r="AJO233" s="76"/>
      <c r="AJP233" s="76"/>
      <c r="AJQ233" s="76"/>
      <c r="AJR233" s="76"/>
      <c r="AJS233" s="76"/>
      <c r="AJT233" s="76"/>
      <c r="AJU233" s="76"/>
      <c r="AJV233" s="76"/>
      <c r="AJW233" s="76"/>
      <c r="AJX233" s="76"/>
      <c r="AJY233" s="76"/>
      <c r="AJZ233" s="76"/>
      <c r="AKA233" s="76"/>
      <c r="AKB233" s="76"/>
      <c r="AKC233" s="76"/>
      <c r="AKD233" s="76"/>
      <c r="AKE233" s="76"/>
      <c r="AKF233" s="76"/>
      <c r="AKG233" s="76"/>
      <c r="AKH233" s="76"/>
      <c r="AKI233" s="76"/>
      <c r="AKJ233" s="76"/>
      <c r="AKK233" s="76"/>
      <c r="AKL233" s="76"/>
      <c r="AKM233" s="76"/>
      <c r="AKN233" s="76"/>
      <c r="AKO233" s="76"/>
      <c r="AKP233" s="76"/>
      <c r="AKQ233" s="76"/>
      <c r="AKR233" s="76"/>
      <c r="AKS233" s="76"/>
      <c r="AKT233" s="76"/>
      <c r="AKU233" s="76"/>
      <c r="AKV233" s="76"/>
      <c r="AKW233" s="76"/>
      <c r="AKX233" s="76"/>
      <c r="AKY233" s="76"/>
      <c r="AKZ233" s="76"/>
      <c r="ALA233" s="76"/>
      <c r="ALB233" s="76"/>
      <c r="ALC233" s="76"/>
      <c r="ALD233" s="76"/>
      <c r="ALE233" s="76"/>
      <c r="ALF233" s="76"/>
      <c r="ALG233" s="76"/>
      <c r="ALH233" s="76"/>
      <c r="ALI233" s="76"/>
      <c r="ALJ233" s="76"/>
      <c r="ALK233" s="76"/>
      <c r="ALL233" s="76"/>
      <c r="ALM233" s="76"/>
      <c r="ALN233" s="76"/>
      <c r="ALO233" s="76"/>
      <c r="ALP233" s="76"/>
      <c r="ALQ233" s="76"/>
      <c r="ALR233" s="76"/>
      <c r="ALS233" s="76"/>
      <c r="ALT233" s="76"/>
      <c r="ALU233" s="76"/>
      <c r="ALV233" s="76"/>
      <c r="ALW233" s="76"/>
      <c r="ALX233" s="76"/>
      <c r="ALY233" s="76"/>
      <c r="ALZ233" s="76"/>
      <c r="AMA233" s="76"/>
      <c r="AMB233" s="76"/>
      <c r="AMC233" s="76"/>
      <c r="AMD233" s="76"/>
      <c r="AME233" s="76"/>
    </row>
    <row r="234" spans="1:1019" s="80" customFormat="1" ht="25.5">
      <c r="A234" s="20" t="s">
        <v>430</v>
      </c>
      <c r="B234" s="21" t="s">
        <v>65</v>
      </c>
      <c r="C234" s="21" t="s">
        <v>96</v>
      </c>
      <c r="D234" s="71" t="s">
        <v>111</v>
      </c>
      <c r="E234" s="22" t="s">
        <v>62</v>
      </c>
      <c r="F234" s="59">
        <f>F233</f>
        <v>153.35300000000001</v>
      </c>
      <c r="G234" s="23">
        <v>368.59</v>
      </c>
      <c r="H234" s="69">
        <f t="shared" si="83"/>
        <v>0.15</v>
      </c>
      <c r="I234" s="23">
        <f t="shared" si="84"/>
        <v>423.88</v>
      </c>
      <c r="J234" s="23">
        <f t="shared" si="85"/>
        <v>65003.26</v>
      </c>
      <c r="K234" s="78">
        <f t="shared" si="86"/>
        <v>56524.382270000002</v>
      </c>
      <c r="L234" s="76"/>
      <c r="M234" s="79"/>
      <c r="N234" s="76"/>
      <c r="O234" s="76"/>
      <c r="P234" s="76"/>
      <c r="Q234" s="76"/>
      <c r="R234" s="76"/>
      <c r="S234" s="76"/>
      <c r="T234" s="76"/>
      <c r="U234" s="76"/>
      <c r="V234" s="76"/>
      <c r="W234" s="76"/>
      <c r="X234" s="76"/>
      <c r="Y234" s="76"/>
      <c r="Z234" s="76"/>
      <c r="AA234" s="76"/>
      <c r="AB234" s="76"/>
      <c r="AC234" s="76"/>
      <c r="AD234" s="76"/>
      <c r="AE234" s="76"/>
      <c r="AF234" s="76"/>
      <c r="AG234" s="76"/>
      <c r="AH234" s="76"/>
      <c r="AI234" s="76"/>
      <c r="AJ234" s="76"/>
      <c r="AK234" s="76"/>
      <c r="AL234" s="76"/>
      <c r="AM234" s="76"/>
      <c r="AN234" s="76"/>
      <c r="AO234" s="76"/>
      <c r="AP234" s="76"/>
      <c r="AQ234" s="76"/>
      <c r="AR234" s="76"/>
      <c r="AS234" s="76"/>
      <c r="AT234" s="76"/>
      <c r="AU234" s="76"/>
      <c r="AV234" s="76"/>
      <c r="AW234" s="76"/>
      <c r="AX234" s="76"/>
      <c r="AY234" s="76"/>
      <c r="AZ234" s="76"/>
      <c r="BA234" s="76"/>
      <c r="BB234" s="76"/>
      <c r="BC234" s="76"/>
      <c r="BD234" s="76"/>
      <c r="BE234" s="76"/>
      <c r="BF234" s="76"/>
      <c r="BG234" s="76"/>
      <c r="BH234" s="76"/>
      <c r="BI234" s="76"/>
      <c r="BJ234" s="76"/>
      <c r="BK234" s="76"/>
      <c r="BL234" s="76"/>
      <c r="BM234" s="76"/>
      <c r="BN234" s="76"/>
      <c r="BO234" s="76"/>
      <c r="BP234" s="76"/>
      <c r="BQ234" s="76"/>
      <c r="BR234" s="76"/>
      <c r="BS234" s="76"/>
      <c r="BT234" s="76"/>
      <c r="BU234" s="76"/>
      <c r="BV234" s="76"/>
      <c r="BW234" s="76"/>
      <c r="BX234" s="76"/>
      <c r="BY234" s="76"/>
      <c r="BZ234" s="76"/>
      <c r="CA234" s="76"/>
      <c r="CB234" s="76"/>
      <c r="CC234" s="76"/>
      <c r="CD234" s="76"/>
      <c r="CE234" s="76"/>
      <c r="CF234" s="76"/>
      <c r="CG234" s="76"/>
      <c r="CH234" s="76"/>
      <c r="CI234" s="76"/>
      <c r="CJ234" s="76"/>
      <c r="CK234" s="76"/>
      <c r="CL234" s="76"/>
      <c r="CM234" s="76"/>
      <c r="CN234" s="76"/>
      <c r="CO234" s="76"/>
      <c r="CP234" s="76"/>
      <c r="CQ234" s="76"/>
      <c r="CR234" s="76"/>
      <c r="CS234" s="76"/>
      <c r="CT234" s="76"/>
      <c r="CU234" s="76"/>
      <c r="CV234" s="76"/>
      <c r="CW234" s="76"/>
      <c r="CX234" s="76"/>
      <c r="CY234" s="76"/>
      <c r="CZ234" s="76"/>
      <c r="DA234" s="76"/>
      <c r="DB234" s="76"/>
      <c r="DC234" s="76"/>
      <c r="DD234" s="76"/>
      <c r="DE234" s="76"/>
      <c r="DF234" s="76"/>
      <c r="DG234" s="76"/>
      <c r="DH234" s="76"/>
      <c r="DI234" s="76"/>
      <c r="DJ234" s="76"/>
      <c r="DK234" s="76"/>
      <c r="DL234" s="76"/>
      <c r="DM234" s="76"/>
      <c r="DN234" s="76"/>
      <c r="DO234" s="76"/>
      <c r="DP234" s="76"/>
      <c r="DQ234" s="76"/>
      <c r="DR234" s="76"/>
      <c r="DS234" s="76"/>
      <c r="DT234" s="76"/>
      <c r="DU234" s="76"/>
      <c r="DV234" s="76"/>
      <c r="DW234" s="76"/>
      <c r="DX234" s="76"/>
      <c r="DY234" s="76"/>
      <c r="DZ234" s="76"/>
      <c r="EA234" s="76"/>
      <c r="EB234" s="76"/>
      <c r="EC234" s="76"/>
      <c r="ED234" s="76"/>
      <c r="EE234" s="76"/>
      <c r="EF234" s="76"/>
      <c r="EG234" s="76"/>
      <c r="EH234" s="76"/>
      <c r="EI234" s="76"/>
      <c r="EJ234" s="76"/>
      <c r="EK234" s="76"/>
      <c r="EL234" s="76"/>
      <c r="EM234" s="76"/>
      <c r="EN234" s="76"/>
      <c r="EO234" s="76"/>
      <c r="EP234" s="76"/>
      <c r="EQ234" s="76"/>
      <c r="ER234" s="76"/>
      <c r="ES234" s="76"/>
      <c r="ET234" s="76"/>
      <c r="EU234" s="76"/>
      <c r="EV234" s="76"/>
      <c r="EW234" s="76"/>
      <c r="EX234" s="76"/>
      <c r="EY234" s="76"/>
      <c r="EZ234" s="76"/>
      <c r="FA234" s="76"/>
      <c r="FB234" s="76"/>
      <c r="FC234" s="76"/>
      <c r="FD234" s="76"/>
      <c r="FE234" s="76"/>
      <c r="FF234" s="76"/>
      <c r="FG234" s="76"/>
      <c r="FH234" s="76"/>
      <c r="FI234" s="76"/>
      <c r="FJ234" s="76"/>
      <c r="FK234" s="76"/>
      <c r="FL234" s="76"/>
      <c r="FM234" s="76"/>
      <c r="FN234" s="76"/>
      <c r="FO234" s="76"/>
      <c r="FP234" s="76"/>
      <c r="FQ234" s="76"/>
      <c r="FR234" s="76"/>
      <c r="FS234" s="76"/>
      <c r="FT234" s="76"/>
      <c r="FU234" s="76"/>
      <c r="FV234" s="76"/>
      <c r="FW234" s="76"/>
      <c r="FX234" s="76"/>
      <c r="FY234" s="76"/>
      <c r="FZ234" s="76"/>
      <c r="GA234" s="76"/>
      <c r="GB234" s="76"/>
      <c r="GC234" s="76"/>
      <c r="GD234" s="76"/>
      <c r="GE234" s="76"/>
      <c r="GF234" s="76"/>
      <c r="GG234" s="76"/>
      <c r="GH234" s="76"/>
      <c r="GI234" s="76"/>
      <c r="GJ234" s="76"/>
      <c r="GK234" s="76"/>
      <c r="GL234" s="76"/>
      <c r="GM234" s="76"/>
      <c r="GN234" s="76"/>
      <c r="GO234" s="76"/>
      <c r="GP234" s="76"/>
      <c r="GQ234" s="76"/>
      <c r="GR234" s="76"/>
      <c r="GS234" s="76"/>
      <c r="GT234" s="76"/>
      <c r="GU234" s="76"/>
      <c r="GV234" s="76"/>
      <c r="GW234" s="76"/>
      <c r="GX234" s="76"/>
      <c r="GY234" s="76"/>
      <c r="GZ234" s="76"/>
      <c r="HA234" s="76"/>
      <c r="HB234" s="76"/>
      <c r="HC234" s="76"/>
      <c r="HD234" s="76"/>
      <c r="HE234" s="76"/>
      <c r="HF234" s="76"/>
      <c r="HG234" s="76"/>
      <c r="HH234" s="76"/>
      <c r="HI234" s="76"/>
      <c r="HJ234" s="76"/>
      <c r="HK234" s="76"/>
      <c r="HL234" s="76"/>
      <c r="HM234" s="76"/>
      <c r="HN234" s="76"/>
      <c r="HO234" s="76"/>
      <c r="HP234" s="76"/>
      <c r="HQ234" s="76"/>
      <c r="HR234" s="76"/>
      <c r="HS234" s="76"/>
      <c r="HT234" s="76"/>
      <c r="HU234" s="76"/>
      <c r="HV234" s="76"/>
      <c r="HW234" s="76"/>
      <c r="HX234" s="76"/>
      <c r="HY234" s="76"/>
      <c r="HZ234" s="76"/>
      <c r="IA234" s="76"/>
      <c r="IB234" s="76"/>
      <c r="IC234" s="76"/>
      <c r="ID234" s="76"/>
      <c r="IE234" s="76"/>
      <c r="IF234" s="76"/>
      <c r="IG234" s="76"/>
      <c r="IH234" s="76"/>
      <c r="II234" s="76"/>
      <c r="IJ234" s="76"/>
      <c r="IK234" s="76"/>
      <c r="IL234" s="76"/>
      <c r="IM234" s="76"/>
      <c r="IN234" s="76"/>
      <c r="IO234" s="76"/>
      <c r="IP234" s="76"/>
      <c r="IQ234" s="76"/>
      <c r="IR234" s="76"/>
      <c r="IS234" s="76"/>
      <c r="IT234" s="76"/>
      <c r="IU234" s="76"/>
      <c r="IV234" s="76"/>
      <c r="IW234" s="76"/>
      <c r="IX234" s="76"/>
      <c r="IY234" s="76"/>
      <c r="IZ234" s="76"/>
      <c r="JA234" s="76"/>
      <c r="JB234" s="76"/>
      <c r="JC234" s="76"/>
      <c r="JD234" s="76"/>
      <c r="JE234" s="76"/>
      <c r="JF234" s="76"/>
      <c r="JG234" s="76"/>
      <c r="JH234" s="76"/>
      <c r="JI234" s="76"/>
      <c r="JJ234" s="76"/>
      <c r="JK234" s="76"/>
      <c r="JL234" s="76"/>
      <c r="JM234" s="76"/>
      <c r="JN234" s="76"/>
      <c r="JO234" s="76"/>
      <c r="JP234" s="76"/>
      <c r="JQ234" s="76"/>
      <c r="JR234" s="76"/>
      <c r="JS234" s="76"/>
      <c r="JT234" s="76"/>
      <c r="JU234" s="76"/>
      <c r="JV234" s="76"/>
      <c r="JW234" s="76"/>
      <c r="JX234" s="76"/>
      <c r="JY234" s="76"/>
      <c r="JZ234" s="76"/>
      <c r="KA234" s="76"/>
      <c r="KB234" s="76"/>
      <c r="KC234" s="76"/>
      <c r="KD234" s="76"/>
      <c r="KE234" s="76"/>
      <c r="KF234" s="76"/>
      <c r="KG234" s="76"/>
      <c r="KH234" s="76"/>
      <c r="KI234" s="76"/>
      <c r="KJ234" s="76"/>
      <c r="KK234" s="76"/>
      <c r="KL234" s="76"/>
      <c r="KM234" s="76"/>
      <c r="KN234" s="76"/>
      <c r="KO234" s="76"/>
      <c r="KP234" s="76"/>
      <c r="KQ234" s="76"/>
      <c r="KR234" s="76"/>
      <c r="KS234" s="76"/>
      <c r="KT234" s="76"/>
      <c r="KU234" s="76"/>
      <c r="KV234" s="76"/>
      <c r="KW234" s="76"/>
      <c r="KX234" s="76"/>
      <c r="KY234" s="76"/>
      <c r="KZ234" s="76"/>
      <c r="LA234" s="76"/>
      <c r="LB234" s="76"/>
      <c r="LC234" s="76"/>
      <c r="LD234" s="76"/>
      <c r="LE234" s="76"/>
      <c r="LF234" s="76"/>
      <c r="LG234" s="76"/>
      <c r="LH234" s="76"/>
      <c r="LI234" s="76"/>
      <c r="LJ234" s="76"/>
      <c r="LK234" s="76"/>
      <c r="LL234" s="76"/>
      <c r="LM234" s="76"/>
      <c r="LN234" s="76"/>
      <c r="LO234" s="76"/>
      <c r="LP234" s="76"/>
      <c r="LQ234" s="76"/>
      <c r="LR234" s="76"/>
      <c r="LS234" s="76"/>
      <c r="LT234" s="76"/>
      <c r="LU234" s="76"/>
      <c r="LV234" s="76"/>
      <c r="LW234" s="76"/>
      <c r="LX234" s="76"/>
      <c r="LY234" s="76"/>
      <c r="LZ234" s="76"/>
      <c r="MA234" s="76"/>
      <c r="MB234" s="76"/>
      <c r="MC234" s="76"/>
      <c r="MD234" s="76"/>
      <c r="ME234" s="76"/>
      <c r="MF234" s="76"/>
      <c r="MG234" s="76"/>
      <c r="MH234" s="76"/>
      <c r="MI234" s="76"/>
      <c r="MJ234" s="76"/>
      <c r="MK234" s="76"/>
      <c r="ML234" s="76"/>
      <c r="MM234" s="76"/>
      <c r="MN234" s="76"/>
      <c r="MO234" s="76"/>
      <c r="MP234" s="76"/>
      <c r="MQ234" s="76"/>
      <c r="MR234" s="76"/>
      <c r="MS234" s="76"/>
      <c r="MT234" s="76"/>
      <c r="MU234" s="76"/>
      <c r="MV234" s="76"/>
      <c r="MW234" s="76"/>
      <c r="MX234" s="76"/>
      <c r="MY234" s="76"/>
      <c r="MZ234" s="76"/>
      <c r="NA234" s="76"/>
      <c r="NB234" s="76"/>
      <c r="NC234" s="76"/>
      <c r="ND234" s="76"/>
      <c r="NE234" s="76"/>
      <c r="NF234" s="76"/>
      <c r="NG234" s="76"/>
      <c r="NH234" s="76"/>
      <c r="NI234" s="76"/>
      <c r="NJ234" s="76"/>
      <c r="NK234" s="76"/>
      <c r="NL234" s="76"/>
      <c r="NM234" s="76"/>
      <c r="NN234" s="76"/>
      <c r="NO234" s="76"/>
      <c r="NP234" s="76"/>
      <c r="NQ234" s="76"/>
      <c r="NR234" s="76"/>
      <c r="NS234" s="76"/>
      <c r="NT234" s="76"/>
      <c r="NU234" s="76"/>
      <c r="NV234" s="76"/>
      <c r="NW234" s="76"/>
      <c r="NX234" s="76"/>
      <c r="NY234" s="76"/>
      <c r="NZ234" s="76"/>
      <c r="OA234" s="76"/>
      <c r="OB234" s="76"/>
      <c r="OC234" s="76"/>
      <c r="OD234" s="76"/>
      <c r="OE234" s="76"/>
      <c r="OF234" s="76"/>
      <c r="OG234" s="76"/>
      <c r="OH234" s="76"/>
      <c r="OI234" s="76"/>
      <c r="OJ234" s="76"/>
      <c r="OK234" s="76"/>
      <c r="OL234" s="76"/>
      <c r="OM234" s="76"/>
      <c r="ON234" s="76"/>
      <c r="OO234" s="76"/>
      <c r="OP234" s="76"/>
      <c r="OQ234" s="76"/>
      <c r="OR234" s="76"/>
      <c r="OS234" s="76"/>
      <c r="OT234" s="76"/>
      <c r="OU234" s="76"/>
      <c r="OV234" s="76"/>
      <c r="OW234" s="76"/>
      <c r="OX234" s="76"/>
      <c r="OY234" s="76"/>
      <c r="OZ234" s="76"/>
      <c r="PA234" s="76"/>
      <c r="PB234" s="76"/>
      <c r="PC234" s="76"/>
      <c r="PD234" s="76"/>
      <c r="PE234" s="76"/>
      <c r="PF234" s="76"/>
      <c r="PG234" s="76"/>
      <c r="PH234" s="76"/>
      <c r="PI234" s="76"/>
      <c r="PJ234" s="76"/>
      <c r="PK234" s="76"/>
      <c r="PL234" s="76"/>
      <c r="PM234" s="76"/>
      <c r="PN234" s="76"/>
      <c r="PO234" s="76"/>
      <c r="PP234" s="76"/>
      <c r="PQ234" s="76"/>
      <c r="PR234" s="76"/>
      <c r="PS234" s="76"/>
      <c r="PT234" s="76"/>
      <c r="PU234" s="76"/>
      <c r="PV234" s="76"/>
      <c r="PW234" s="76"/>
      <c r="PX234" s="76"/>
      <c r="PY234" s="76"/>
      <c r="PZ234" s="76"/>
      <c r="QA234" s="76"/>
      <c r="QB234" s="76"/>
      <c r="QC234" s="76"/>
      <c r="QD234" s="76"/>
      <c r="QE234" s="76"/>
      <c r="QF234" s="76"/>
      <c r="QG234" s="76"/>
      <c r="QH234" s="76"/>
      <c r="QI234" s="76"/>
      <c r="QJ234" s="76"/>
      <c r="QK234" s="76"/>
      <c r="QL234" s="76"/>
      <c r="QM234" s="76"/>
      <c r="QN234" s="76"/>
      <c r="QO234" s="76"/>
      <c r="QP234" s="76"/>
      <c r="QQ234" s="76"/>
      <c r="QR234" s="76"/>
      <c r="QS234" s="76"/>
      <c r="QT234" s="76"/>
      <c r="QU234" s="76"/>
      <c r="QV234" s="76"/>
      <c r="QW234" s="76"/>
      <c r="QX234" s="76"/>
      <c r="QY234" s="76"/>
      <c r="QZ234" s="76"/>
      <c r="RA234" s="76"/>
      <c r="RB234" s="76"/>
      <c r="RC234" s="76"/>
      <c r="RD234" s="76"/>
      <c r="RE234" s="76"/>
      <c r="RF234" s="76"/>
      <c r="RG234" s="76"/>
      <c r="RH234" s="76"/>
      <c r="RI234" s="76"/>
      <c r="RJ234" s="76"/>
      <c r="RK234" s="76"/>
      <c r="RL234" s="76"/>
      <c r="RM234" s="76"/>
      <c r="RN234" s="76"/>
      <c r="RO234" s="76"/>
      <c r="RP234" s="76"/>
      <c r="RQ234" s="76"/>
      <c r="RR234" s="76"/>
      <c r="RS234" s="76"/>
      <c r="RT234" s="76"/>
      <c r="RU234" s="76"/>
      <c r="RV234" s="76"/>
      <c r="RW234" s="76"/>
      <c r="RX234" s="76"/>
      <c r="RY234" s="76"/>
      <c r="RZ234" s="76"/>
      <c r="SA234" s="76"/>
      <c r="SB234" s="76"/>
      <c r="SC234" s="76"/>
      <c r="SD234" s="76"/>
      <c r="SE234" s="76"/>
      <c r="SF234" s="76"/>
      <c r="SG234" s="76"/>
      <c r="SH234" s="76"/>
      <c r="SI234" s="76"/>
      <c r="SJ234" s="76"/>
      <c r="SK234" s="76"/>
      <c r="SL234" s="76"/>
      <c r="SM234" s="76"/>
      <c r="SN234" s="76"/>
      <c r="SO234" s="76"/>
      <c r="SP234" s="76"/>
      <c r="SQ234" s="76"/>
      <c r="SR234" s="76"/>
      <c r="SS234" s="76"/>
      <c r="ST234" s="76"/>
      <c r="SU234" s="76"/>
      <c r="SV234" s="76"/>
      <c r="SW234" s="76"/>
      <c r="SX234" s="76"/>
      <c r="SY234" s="76"/>
      <c r="SZ234" s="76"/>
      <c r="TA234" s="76"/>
      <c r="TB234" s="76"/>
      <c r="TC234" s="76"/>
      <c r="TD234" s="76"/>
      <c r="TE234" s="76"/>
      <c r="TF234" s="76"/>
      <c r="TG234" s="76"/>
      <c r="TH234" s="76"/>
      <c r="TI234" s="76"/>
      <c r="TJ234" s="76"/>
      <c r="TK234" s="76"/>
      <c r="TL234" s="76"/>
      <c r="TM234" s="76"/>
      <c r="TN234" s="76"/>
      <c r="TO234" s="76"/>
      <c r="TP234" s="76"/>
      <c r="TQ234" s="76"/>
      <c r="TR234" s="76"/>
      <c r="TS234" s="76"/>
      <c r="TT234" s="76"/>
      <c r="TU234" s="76"/>
      <c r="TV234" s="76"/>
      <c r="TW234" s="76"/>
      <c r="TX234" s="76"/>
      <c r="TY234" s="76"/>
      <c r="TZ234" s="76"/>
      <c r="UA234" s="76"/>
      <c r="UB234" s="76"/>
      <c r="UC234" s="76"/>
      <c r="UD234" s="76"/>
      <c r="UE234" s="76"/>
      <c r="UF234" s="76"/>
      <c r="UG234" s="76"/>
      <c r="UH234" s="76"/>
      <c r="UI234" s="76"/>
      <c r="UJ234" s="76"/>
      <c r="UK234" s="76"/>
      <c r="UL234" s="76"/>
      <c r="UM234" s="76"/>
      <c r="UN234" s="76"/>
      <c r="UO234" s="76"/>
      <c r="UP234" s="76"/>
      <c r="UQ234" s="76"/>
      <c r="UR234" s="76"/>
      <c r="US234" s="76"/>
      <c r="UT234" s="76"/>
      <c r="UU234" s="76"/>
      <c r="UV234" s="76"/>
      <c r="UW234" s="76"/>
      <c r="UX234" s="76"/>
      <c r="UY234" s="76"/>
      <c r="UZ234" s="76"/>
      <c r="VA234" s="76"/>
      <c r="VB234" s="76"/>
      <c r="VC234" s="76"/>
      <c r="VD234" s="76"/>
      <c r="VE234" s="76"/>
      <c r="VF234" s="76"/>
      <c r="VG234" s="76"/>
      <c r="VH234" s="76"/>
      <c r="VI234" s="76"/>
      <c r="VJ234" s="76"/>
      <c r="VK234" s="76"/>
      <c r="VL234" s="76"/>
      <c r="VM234" s="76"/>
      <c r="VN234" s="76"/>
      <c r="VO234" s="76"/>
      <c r="VP234" s="76"/>
      <c r="VQ234" s="76"/>
      <c r="VR234" s="76"/>
      <c r="VS234" s="76"/>
      <c r="VT234" s="76"/>
      <c r="VU234" s="76"/>
      <c r="VV234" s="76"/>
      <c r="VW234" s="76"/>
      <c r="VX234" s="76"/>
      <c r="VY234" s="76"/>
      <c r="VZ234" s="76"/>
      <c r="WA234" s="76"/>
      <c r="WB234" s="76"/>
      <c r="WC234" s="76"/>
      <c r="WD234" s="76"/>
      <c r="WE234" s="76"/>
      <c r="WF234" s="76"/>
      <c r="WG234" s="76"/>
      <c r="WH234" s="76"/>
      <c r="WI234" s="76"/>
      <c r="WJ234" s="76"/>
      <c r="WK234" s="76"/>
      <c r="WL234" s="76"/>
      <c r="WM234" s="76"/>
      <c r="WN234" s="76"/>
      <c r="WO234" s="76"/>
      <c r="WP234" s="76"/>
      <c r="WQ234" s="76"/>
      <c r="WR234" s="76"/>
      <c r="WS234" s="76"/>
      <c r="WT234" s="76"/>
      <c r="WU234" s="76"/>
      <c r="WV234" s="76"/>
      <c r="WW234" s="76"/>
      <c r="WX234" s="76"/>
      <c r="WY234" s="76"/>
      <c r="WZ234" s="76"/>
      <c r="XA234" s="76"/>
      <c r="XB234" s="76"/>
      <c r="XC234" s="76"/>
      <c r="XD234" s="76"/>
      <c r="XE234" s="76"/>
      <c r="XF234" s="76"/>
      <c r="XG234" s="76"/>
      <c r="XH234" s="76"/>
      <c r="XI234" s="76"/>
      <c r="XJ234" s="76"/>
      <c r="XK234" s="76"/>
      <c r="XL234" s="76"/>
      <c r="XM234" s="76"/>
      <c r="XN234" s="76"/>
      <c r="XO234" s="76"/>
      <c r="XP234" s="76"/>
      <c r="XQ234" s="76"/>
      <c r="XR234" s="76"/>
      <c r="XS234" s="76"/>
      <c r="XT234" s="76"/>
      <c r="XU234" s="76"/>
      <c r="XV234" s="76"/>
      <c r="XW234" s="76"/>
      <c r="XX234" s="76"/>
      <c r="XY234" s="76"/>
      <c r="XZ234" s="76"/>
      <c r="YA234" s="76"/>
      <c r="YB234" s="76"/>
      <c r="YC234" s="76"/>
      <c r="YD234" s="76"/>
      <c r="YE234" s="76"/>
      <c r="YF234" s="76"/>
      <c r="YG234" s="76"/>
      <c r="YH234" s="76"/>
      <c r="YI234" s="76"/>
      <c r="YJ234" s="76"/>
      <c r="YK234" s="76"/>
      <c r="YL234" s="76"/>
      <c r="YM234" s="76"/>
      <c r="YN234" s="76"/>
      <c r="YO234" s="76"/>
      <c r="YP234" s="76"/>
      <c r="YQ234" s="76"/>
      <c r="YR234" s="76"/>
      <c r="YS234" s="76"/>
      <c r="YT234" s="76"/>
      <c r="YU234" s="76"/>
      <c r="YV234" s="76"/>
      <c r="YW234" s="76"/>
      <c r="YX234" s="76"/>
      <c r="YY234" s="76"/>
      <c r="YZ234" s="76"/>
      <c r="ZA234" s="76"/>
      <c r="ZB234" s="76"/>
      <c r="ZC234" s="76"/>
      <c r="ZD234" s="76"/>
      <c r="ZE234" s="76"/>
      <c r="ZF234" s="76"/>
      <c r="ZG234" s="76"/>
      <c r="ZH234" s="76"/>
      <c r="ZI234" s="76"/>
      <c r="ZJ234" s="76"/>
      <c r="ZK234" s="76"/>
      <c r="ZL234" s="76"/>
      <c r="ZM234" s="76"/>
      <c r="ZN234" s="76"/>
      <c r="ZO234" s="76"/>
      <c r="ZP234" s="76"/>
      <c r="ZQ234" s="76"/>
      <c r="ZR234" s="76"/>
      <c r="ZS234" s="76"/>
      <c r="ZT234" s="76"/>
      <c r="ZU234" s="76"/>
      <c r="ZV234" s="76"/>
      <c r="ZW234" s="76"/>
      <c r="ZX234" s="76"/>
      <c r="ZY234" s="76"/>
      <c r="ZZ234" s="76"/>
      <c r="AAA234" s="76"/>
      <c r="AAB234" s="76"/>
      <c r="AAC234" s="76"/>
      <c r="AAD234" s="76"/>
      <c r="AAE234" s="76"/>
      <c r="AAF234" s="76"/>
      <c r="AAG234" s="76"/>
      <c r="AAH234" s="76"/>
      <c r="AAI234" s="76"/>
      <c r="AAJ234" s="76"/>
      <c r="AAK234" s="76"/>
      <c r="AAL234" s="76"/>
      <c r="AAM234" s="76"/>
      <c r="AAN234" s="76"/>
      <c r="AAO234" s="76"/>
      <c r="AAP234" s="76"/>
      <c r="AAQ234" s="76"/>
      <c r="AAR234" s="76"/>
      <c r="AAS234" s="76"/>
      <c r="AAT234" s="76"/>
      <c r="AAU234" s="76"/>
      <c r="AAV234" s="76"/>
      <c r="AAW234" s="76"/>
      <c r="AAX234" s="76"/>
      <c r="AAY234" s="76"/>
      <c r="AAZ234" s="76"/>
      <c r="ABA234" s="76"/>
      <c r="ABB234" s="76"/>
      <c r="ABC234" s="76"/>
      <c r="ABD234" s="76"/>
      <c r="ABE234" s="76"/>
      <c r="ABF234" s="76"/>
      <c r="ABG234" s="76"/>
      <c r="ABH234" s="76"/>
      <c r="ABI234" s="76"/>
      <c r="ABJ234" s="76"/>
      <c r="ABK234" s="76"/>
      <c r="ABL234" s="76"/>
      <c r="ABM234" s="76"/>
      <c r="ABN234" s="76"/>
      <c r="ABO234" s="76"/>
      <c r="ABP234" s="76"/>
      <c r="ABQ234" s="76"/>
      <c r="ABR234" s="76"/>
      <c r="ABS234" s="76"/>
      <c r="ABT234" s="76"/>
      <c r="ABU234" s="76"/>
      <c r="ABV234" s="76"/>
      <c r="ABW234" s="76"/>
      <c r="ABX234" s="76"/>
      <c r="ABY234" s="76"/>
      <c r="ABZ234" s="76"/>
      <c r="ACA234" s="76"/>
      <c r="ACB234" s="76"/>
      <c r="ACC234" s="76"/>
      <c r="ACD234" s="76"/>
      <c r="ACE234" s="76"/>
      <c r="ACF234" s="76"/>
      <c r="ACG234" s="76"/>
      <c r="ACH234" s="76"/>
      <c r="ACI234" s="76"/>
      <c r="ACJ234" s="76"/>
      <c r="ACK234" s="76"/>
      <c r="ACL234" s="76"/>
      <c r="ACM234" s="76"/>
      <c r="ACN234" s="76"/>
      <c r="ACO234" s="76"/>
      <c r="ACP234" s="76"/>
      <c r="ACQ234" s="76"/>
      <c r="ACR234" s="76"/>
      <c r="ACS234" s="76"/>
      <c r="ACT234" s="76"/>
      <c r="ACU234" s="76"/>
      <c r="ACV234" s="76"/>
      <c r="ACW234" s="76"/>
      <c r="ACX234" s="76"/>
      <c r="ACY234" s="76"/>
      <c r="ACZ234" s="76"/>
      <c r="ADA234" s="76"/>
      <c r="ADB234" s="76"/>
      <c r="ADC234" s="76"/>
      <c r="ADD234" s="76"/>
      <c r="ADE234" s="76"/>
      <c r="ADF234" s="76"/>
      <c r="ADG234" s="76"/>
      <c r="ADH234" s="76"/>
      <c r="ADI234" s="76"/>
      <c r="ADJ234" s="76"/>
      <c r="ADK234" s="76"/>
      <c r="ADL234" s="76"/>
      <c r="ADM234" s="76"/>
      <c r="ADN234" s="76"/>
      <c r="ADO234" s="76"/>
      <c r="ADP234" s="76"/>
      <c r="ADQ234" s="76"/>
      <c r="ADR234" s="76"/>
      <c r="ADS234" s="76"/>
      <c r="ADT234" s="76"/>
      <c r="ADU234" s="76"/>
      <c r="ADV234" s="76"/>
      <c r="ADW234" s="76"/>
      <c r="ADX234" s="76"/>
      <c r="ADY234" s="76"/>
      <c r="ADZ234" s="76"/>
      <c r="AEA234" s="76"/>
      <c r="AEB234" s="76"/>
      <c r="AEC234" s="76"/>
      <c r="AED234" s="76"/>
      <c r="AEE234" s="76"/>
      <c r="AEF234" s="76"/>
      <c r="AEG234" s="76"/>
      <c r="AEH234" s="76"/>
      <c r="AEI234" s="76"/>
      <c r="AEJ234" s="76"/>
      <c r="AEK234" s="76"/>
      <c r="AEL234" s="76"/>
      <c r="AEM234" s="76"/>
      <c r="AEN234" s="76"/>
      <c r="AEO234" s="76"/>
      <c r="AEP234" s="76"/>
      <c r="AEQ234" s="76"/>
      <c r="AER234" s="76"/>
      <c r="AES234" s="76"/>
      <c r="AET234" s="76"/>
      <c r="AEU234" s="76"/>
      <c r="AEV234" s="76"/>
      <c r="AEW234" s="76"/>
      <c r="AEX234" s="76"/>
      <c r="AEY234" s="76"/>
      <c r="AEZ234" s="76"/>
      <c r="AFA234" s="76"/>
      <c r="AFB234" s="76"/>
      <c r="AFC234" s="76"/>
      <c r="AFD234" s="76"/>
      <c r="AFE234" s="76"/>
      <c r="AFF234" s="76"/>
      <c r="AFG234" s="76"/>
      <c r="AFH234" s="76"/>
      <c r="AFI234" s="76"/>
      <c r="AFJ234" s="76"/>
      <c r="AFK234" s="76"/>
      <c r="AFL234" s="76"/>
      <c r="AFM234" s="76"/>
      <c r="AFN234" s="76"/>
      <c r="AFO234" s="76"/>
      <c r="AFP234" s="76"/>
      <c r="AFQ234" s="76"/>
      <c r="AFR234" s="76"/>
      <c r="AFS234" s="76"/>
      <c r="AFT234" s="76"/>
      <c r="AFU234" s="76"/>
      <c r="AFV234" s="76"/>
      <c r="AFW234" s="76"/>
      <c r="AFX234" s="76"/>
      <c r="AFY234" s="76"/>
      <c r="AFZ234" s="76"/>
      <c r="AGA234" s="76"/>
      <c r="AGB234" s="76"/>
      <c r="AGC234" s="76"/>
      <c r="AGD234" s="76"/>
      <c r="AGE234" s="76"/>
      <c r="AGF234" s="76"/>
      <c r="AGG234" s="76"/>
      <c r="AGH234" s="76"/>
      <c r="AGI234" s="76"/>
      <c r="AGJ234" s="76"/>
      <c r="AGK234" s="76"/>
      <c r="AGL234" s="76"/>
      <c r="AGM234" s="76"/>
      <c r="AGN234" s="76"/>
      <c r="AGO234" s="76"/>
      <c r="AGP234" s="76"/>
      <c r="AGQ234" s="76"/>
      <c r="AGR234" s="76"/>
      <c r="AGS234" s="76"/>
      <c r="AGT234" s="76"/>
      <c r="AGU234" s="76"/>
      <c r="AGV234" s="76"/>
      <c r="AGW234" s="76"/>
      <c r="AGX234" s="76"/>
      <c r="AGY234" s="76"/>
      <c r="AGZ234" s="76"/>
      <c r="AHA234" s="76"/>
      <c r="AHB234" s="76"/>
      <c r="AHC234" s="76"/>
      <c r="AHD234" s="76"/>
      <c r="AHE234" s="76"/>
      <c r="AHF234" s="76"/>
      <c r="AHG234" s="76"/>
      <c r="AHH234" s="76"/>
      <c r="AHI234" s="76"/>
      <c r="AHJ234" s="76"/>
      <c r="AHK234" s="76"/>
      <c r="AHL234" s="76"/>
      <c r="AHM234" s="76"/>
      <c r="AHN234" s="76"/>
      <c r="AHO234" s="76"/>
      <c r="AHP234" s="76"/>
      <c r="AHQ234" s="76"/>
      <c r="AHR234" s="76"/>
      <c r="AHS234" s="76"/>
      <c r="AHT234" s="76"/>
      <c r="AHU234" s="76"/>
      <c r="AHV234" s="76"/>
      <c r="AHW234" s="76"/>
      <c r="AHX234" s="76"/>
      <c r="AHY234" s="76"/>
      <c r="AHZ234" s="76"/>
      <c r="AIA234" s="76"/>
      <c r="AIB234" s="76"/>
      <c r="AIC234" s="76"/>
      <c r="AID234" s="76"/>
      <c r="AIE234" s="76"/>
      <c r="AIF234" s="76"/>
      <c r="AIG234" s="76"/>
      <c r="AIH234" s="76"/>
      <c r="AII234" s="76"/>
      <c r="AIJ234" s="76"/>
      <c r="AIK234" s="76"/>
      <c r="AIL234" s="76"/>
      <c r="AIM234" s="76"/>
      <c r="AIN234" s="76"/>
      <c r="AIO234" s="76"/>
      <c r="AIP234" s="76"/>
      <c r="AIQ234" s="76"/>
      <c r="AIR234" s="76"/>
      <c r="AIS234" s="76"/>
      <c r="AIT234" s="76"/>
      <c r="AIU234" s="76"/>
      <c r="AIV234" s="76"/>
      <c r="AIW234" s="76"/>
      <c r="AIX234" s="76"/>
      <c r="AIY234" s="76"/>
      <c r="AIZ234" s="76"/>
      <c r="AJA234" s="76"/>
      <c r="AJB234" s="76"/>
      <c r="AJC234" s="76"/>
      <c r="AJD234" s="76"/>
      <c r="AJE234" s="76"/>
      <c r="AJF234" s="76"/>
      <c r="AJG234" s="76"/>
      <c r="AJH234" s="76"/>
      <c r="AJI234" s="76"/>
      <c r="AJJ234" s="76"/>
      <c r="AJK234" s="76"/>
      <c r="AJL234" s="76"/>
      <c r="AJM234" s="76"/>
      <c r="AJN234" s="76"/>
      <c r="AJO234" s="76"/>
      <c r="AJP234" s="76"/>
      <c r="AJQ234" s="76"/>
      <c r="AJR234" s="76"/>
      <c r="AJS234" s="76"/>
      <c r="AJT234" s="76"/>
      <c r="AJU234" s="76"/>
      <c r="AJV234" s="76"/>
      <c r="AJW234" s="76"/>
      <c r="AJX234" s="76"/>
      <c r="AJY234" s="76"/>
      <c r="AJZ234" s="76"/>
      <c r="AKA234" s="76"/>
      <c r="AKB234" s="76"/>
      <c r="AKC234" s="76"/>
      <c r="AKD234" s="76"/>
      <c r="AKE234" s="76"/>
      <c r="AKF234" s="76"/>
      <c r="AKG234" s="76"/>
      <c r="AKH234" s="76"/>
      <c r="AKI234" s="76"/>
      <c r="AKJ234" s="76"/>
      <c r="AKK234" s="76"/>
      <c r="AKL234" s="76"/>
      <c r="AKM234" s="76"/>
      <c r="AKN234" s="76"/>
      <c r="AKO234" s="76"/>
      <c r="AKP234" s="76"/>
      <c r="AKQ234" s="76"/>
      <c r="AKR234" s="76"/>
      <c r="AKS234" s="76"/>
      <c r="AKT234" s="76"/>
      <c r="AKU234" s="76"/>
      <c r="AKV234" s="76"/>
      <c r="AKW234" s="76"/>
      <c r="AKX234" s="76"/>
      <c r="AKY234" s="76"/>
      <c r="AKZ234" s="76"/>
      <c r="ALA234" s="76"/>
      <c r="ALB234" s="76"/>
      <c r="ALC234" s="76"/>
      <c r="ALD234" s="76"/>
      <c r="ALE234" s="76"/>
      <c r="ALF234" s="76"/>
      <c r="ALG234" s="76"/>
      <c r="ALH234" s="76"/>
      <c r="ALI234" s="76"/>
      <c r="ALJ234" s="76"/>
      <c r="ALK234" s="76"/>
      <c r="ALL234" s="76"/>
      <c r="ALM234" s="76"/>
      <c r="ALN234" s="76"/>
      <c r="ALO234" s="76"/>
      <c r="ALP234" s="76"/>
      <c r="ALQ234" s="76"/>
      <c r="ALR234" s="76"/>
      <c r="ALS234" s="76"/>
      <c r="ALT234" s="76"/>
      <c r="ALU234" s="76"/>
      <c r="ALV234" s="76"/>
      <c r="ALW234" s="76"/>
      <c r="ALX234" s="76"/>
      <c r="ALY234" s="76"/>
      <c r="ALZ234" s="76"/>
      <c r="AMA234" s="76"/>
      <c r="AMB234" s="76"/>
      <c r="AMC234" s="76"/>
      <c r="AMD234" s="76"/>
      <c r="AME234" s="76"/>
    </row>
    <row r="235" spans="1:1019" s="77" customFormat="1">
      <c r="A235" s="49" t="s">
        <v>200</v>
      </c>
      <c r="B235" s="49"/>
      <c r="C235" s="49"/>
      <c r="D235" s="50" t="s">
        <v>30</v>
      </c>
      <c r="E235" s="49"/>
      <c r="F235" s="62"/>
      <c r="G235" s="51"/>
      <c r="H235" s="51"/>
      <c r="I235" s="51"/>
      <c r="J235" s="51">
        <f>SUM(J236:J240)</f>
        <v>206272.83000000002</v>
      </c>
      <c r="K235" s="76"/>
      <c r="L235" s="76"/>
      <c r="M235" s="76"/>
      <c r="N235" s="76"/>
      <c r="O235" s="76"/>
      <c r="P235" s="76"/>
      <c r="Q235" s="76"/>
      <c r="R235" s="76"/>
      <c r="S235" s="76"/>
      <c r="T235" s="76"/>
      <c r="U235" s="76"/>
      <c r="V235" s="76"/>
      <c r="W235" s="76"/>
      <c r="X235" s="76"/>
      <c r="Y235" s="76"/>
      <c r="Z235" s="76"/>
      <c r="AA235" s="76"/>
      <c r="AB235" s="76"/>
      <c r="AC235" s="76"/>
      <c r="AD235" s="76"/>
      <c r="AE235" s="76"/>
      <c r="AF235" s="76"/>
      <c r="AG235" s="76"/>
      <c r="AH235" s="76"/>
      <c r="AI235" s="76"/>
      <c r="AJ235" s="76"/>
      <c r="AK235" s="76"/>
      <c r="AL235" s="76"/>
      <c r="AM235" s="76"/>
      <c r="AN235" s="76"/>
      <c r="AO235" s="76"/>
      <c r="AP235" s="76"/>
      <c r="AQ235" s="76"/>
      <c r="AR235" s="76"/>
      <c r="AS235" s="76"/>
      <c r="AT235" s="76"/>
      <c r="AU235" s="76"/>
      <c r="AV235" s="76"/>
      <c r="AW235" s="76"/>
      <c r="AX235" s="76"/>
      <c r="AY235" s="76"/>
      <c r="AZ235" s="76"/>
      <c r="BA235" s="76"/>
      <c r="BB235" s="76"/>
      <c r="BC235" s="76"/>
      <c r="BD235" s="76"/>
      <c r="BE235" s="76"/>
      <c r="BF235" s="76"/>
      <c r="BG235" s="76"/>
      <c r="BH235" s="76"/>
      <c r="BI235" s="76"/>
      <c r="BJ235" s="76"/>
      <c r="BK235" s="76"/>
      <c r="BL235" s="76"/>
      <c r="BM235" s="76"/>
      <c r="BN235" s="76"/>
      <c r="BO235" s="76"/>
      <c r="BP235" s="76"/>
      <c r="BQ235" s="76"/>
      <c r="BR235" s="76"/>
      <c r="BS235" s="76"/>
      <c r="BT235" s="76"/>
      <c r="BU235" s="76"/>
      <c r="BV235" s="76"/>
      <c r="BW235" s="76"/>
      <c r="BX235" s="76"/>
      <c r="BY235" s="76"/>
      <c r="BZ235" s="76"/>
      <c r="CA235" s="76"/>
      <c r="CB235" s="76"/>
      <c r="CC235" s="76"/>
      <c r="CD235" s="76"/>
      <c r="CE235" s="76"/>
      <c r="CF235" s="76"/>
      <c r="CG235" s="76"/>
      <c r="CH235" s="76"/>
      <c r="CI235" s="76"/>
      <c r="CJ235" s="76"/>
      <c r="CK235" s="76"/>
      <c r="CL235" s="76"/>
      <c r="CM235" s="76"/>
      <c r="CN235" s="76"/>
      <c r="CO235" s="76"/>
      <c r="CP235" s="76"/>
      <c r="CQ235" s="76"/>
      <c r="CR235" s="76"/>
      <c r="CS235" s="76"/>
      <c r="CT235" s="76"/>
      <c r="CU235" s="76"/>
      <c r="CV235" s="76"/>
      <c r="CW235" s="76"/>
      <c r="CX235" s="76"/>
      <c r="CY235" s="76"/>
      <c r="CZ235" s="76"/>
      <c r="DA235" s="76"/>
      <c r="DB235" s="76"/>
      <c r="DC235" s="76"/>
      <c r="DD235" s="76"/>
      <c r="DE235" s="76"/>
      <c r="DF235" s="76"/>
      <c r="DG235" s="76"/>
      <c r="DH235" s="76"/>
      <c r="DI235" s="76"/>
      <c r="DJ235" s="76"/>
      <c r="DK235" s="76"/>
      <c r="DL235" s="76"/>
      <c r="DM235" s="76"/>
      <c r="DN235" s="76"/>
      <c r="DO235" s="76"/>
      <c r="DP235" s="76"/>
      <c r="DQ235" s="76"/>
      <c r="DR235" s="76"/>
      <c r="DS235" s="76"/>
      <c r="DT235" s="76"/>
      <c r="DU235" s="76"/>
      <c r="DV235" s="76"/>
      <c r="DW235" s="76"/>
      <c r="DX235" s="76"/>
      <c r="DY235" s="76"/>
      <c r="DZ235" s="76"/>
      <c r="EA235" s="76"/>
      <c r="EB235" s="76"/>
      <c r="EC235" s="76"/>
      <c r="ED235" s="76"/>
      <c r="EE235" s="76"/>
      <c r="EF235" s="76"/>
      <c r="EG235" s="76"/>
      <c r="EH235" s="76"/>
      <c r="EI235" s="76"/>
      <c r="EJ235" s="76"/>
      <c r="EK235" s="76"/>
      <c r="EL235" s="76"/>
      <c r="EM235" s="76"/>
      <c r="EN235" s="76"/>
      <c r="EO235" s="76"/>
      <c r="EP235" s="76"/>
      <c r="EQ235" s="76"/>
      <c r="ER235" s="76"/>
      <c r="ES235" s="76"/>
      <c r="ET235" s="76"/>
      <c r="EU235" s="76"/>
      <c r="EV235" s="76"/>
      <c r="EW235" s="76"/>
      <c r="EX235" s="76"/>
      <c r="EY235" s="76"/>
      <c r="EZ235" s="76"/>
      <c r="FA235" s="76"/>
      <c r="FB235" s="76"/>
      <c r="FC235" s="76"/>
      <c r="FD235" s="76"/>
      <c r="FE235" s="76"/>
      <c r="FF235" s="76"/>
      <c r="FG235" s="76"/>
      <c r="FH235" s="76"/>
      <c r="FI235" s="76"/>
      <c r="FJ235" s="76"/>
      <c r="FK235" s="76"/>
      <c r="FL235" s="76"/>
      <c r="FM235" s="76"/>
      <c r="FN235" s="76"/>
      <c r="FO235" s="76"/>
      <c r="FP235" s="76"/>
      <c r="FQ235" s="76"/>
      <c r="FR235" s="76"/>
      <c r="FS235" s="76"/>
      <c r="FT235" s="76"/>
      <c r="FU235" s="76"/>
      <c r="FV235" s="76"/>
      <c r="FW235" s="76"/>
      <c r="FX235" s="76"/>
      <c r="FY235" s="76"/>
      <c r="FZ235" s="76"/>
      <c r="GA235" s="76"/>
      <c r="GB235" s="76"/>
      <c r="GC235" s="76"/>
      <c r="GD235" s="76"/>
      <c r="GE235" s="76"/>
      <c r="GF235" s="76"/>
      <c r="GG235" s="76"/>
      <c r="GH235" s="76"/>
      <c r="GI235" s="76"/>
      <c r="GJ235" s="76"/>
      <c r="GK235" s="76"/>
      <c r="GL235" s="76"/>
      <c r="GM235" s="76"/>
      <c r="GN235" s="76"/>
      <c r="GO235" s="76"/>
      <c r="GP235" s="76"/>
      <c r="GQ235" s="76"/>
      <c r="GR235" s="76"/>
      <c r="GS235" s="76"/>
      <c r="GT235" s="76"/>
      <c r="GU235" s="76"/>
      <c r="GV235" s="76"/>
      <c r="GW235" s="76"/>
      <c r="GX235" s="76"/>
      <c r="GY235" s="76"/>
      <c r="GZ235" s="76"/>
      <c r="HA235" s="76"/>
      <c r="HB235" s="76"/>
      <c r="HC235" s="76"/>
      <c r="HD235" s="76"/>
      <c r="HE235" s="76"/>
      <c r="HF235" s="76"/>
      <c r="HG235" s="76"/>
      <c r="HH235" s="76"/>
      <c r="HI235" s="76"/>
      <c r="HJ235" s="76"/>
      <c r="HK235" s="76"/>
      <c r="HL235" s="76"/>
      <c r="HM235" s="76"/>
      <c r="HN235" s="76"/>
      <c r="HO235" s="76"/>
      <c r="HP235" s="76"/>
      <c r="HQ235" s="76"/>
      <c r="HR235" s="76"/>
      <c r="HS235" s="76"/>
      <c r="HT235" s="76"/>
      <c r="HU235" s="76"/>
      <c r="HV235" s="76"/>
      <c r="HW235" s="76"/>
      <c r="HX235" s="76"/>
      <c r="HY235" s="76"/>
      <c r="HZ235" s="76"/>
      <c r="IA235" s="76"/>
      <c r="IB235" s="76"/>
      <c r="IC235" s="76"/>
      <c r="ID235" s="76"/>
      <c r="IE235" s="76"/>
      <c r="IF235" s="76"/>
      <c r="IG235" s="76"/>
      <c r="IH235" s="76"/>
      <c r="II235" s="76"/>
      <c r="IJ235" s="76"/>
      <c r="IK235" s="76"/>
      <c r="IL235" s="76"/>
      <c r="IM235" s="76"/>
      <c r="IN235" s="76"/>
      <c r="IO235" s="76"/>
      <c r="IP235" s="76"/>
      <c r="IQ235" s="76"/>
      <c r="IR235" s="76"/>
      <c r="IS235" s="76"/>
      <c r="IT235" s="76"/>
      <c r="IU235" s="76"/>
      <c r="IV235" s="76"/>
      <c r="IW235" s="76"/>
      <c r="IX235" s="76"/>
      <c r="IY235" s="76"/>
      <c r="IZ235" s="76"/>
      <c r="JA235" s="76"/>
      <c r="JB235" s="76"/>
      <c r="JC235" s="76"/>
      <c r="JD235" s="76"/>
      <c r="JE235" s="76"/>
      <c r="JF235" s="76"/>
      <c r="JG235" s="76"/>
      <c r="JH235" s="76"/>
      <c r="JI235" s="76"/>
      <c r="JJ235" s="76"/>
      <c r="JK235" s="76"/>
      <c r="JL235" s="76"/>
      <c r="JM235" s="76"/>
      <c r="JN235" s="76"/>
      <c r="JO235" s="76"/>
      <c r="JP235" s="76"/>
      <c r="JQ235" s="76"/>
      <c r="JR235" s="76"/>
      <c r="JS235" s="76"/>
      <c r="JT235" s="76"/>
      <c r="JU235" s="76"/>
      <c r="JV235" s="76"/>
      <c r="JW235" s="76"/>
      <c r="JX235" s="76"/>
      <c r="JY235" s="76"/>
      <c r="JZ235" s="76"/>
      <c r="KA235" s="76"/>
      <c r="KB235" s="76"/>
      <c r="KC235" s="76"/>
      <c r="KD235" s="76"/>
      <c r="KE235" s="76"/>
      <c r="KF235" s="76"/>
      <c r="KG235" s="76"/>
      <c r="KH235" s="76"/>
      <c r="KI235" s="76"/>
      <c r="KJ235" s="76"/>
      <c r="KK235" s="76"/>
      <c r="KL235" s="76"/>
      <c r="KM235" s="76"/>
      <c r="KN235" s="76"/>
      <c r="KO235" s="76"/>
      <c r="KP235" s="76"/>
      <c r="KQ235" s="76"/>
      <c r="KR235" s="76"/>
      <c r="KS235" s="76"/>
      <c r="KT235" s="76"/>
      <c r="KU235" s="76"/>
      <c r="KV235" s="76"/>
      <c r="KW235" s="76"/>
      <c r="KX235" s="76"/>
      <c r="KY235" s="76"/>
      <c r="KZ235" s="76"/>
      <c r="LA235" s="76"/>
      <c r="LB235" s="76"/>
      <c r="LC235" s="76"/>
      <c r="LD235" s="76"/>
      <c r="LE235" s="76"/>
      <c r="LF235" s="76"/>
      <c r="LG235" s="76"/>
      <c r="LH235" s="76"/>
      <c r="LI235" s="76"/>
      <c r="LJ235" s="76"/>
      <c r="LK235" s="76"/>
      <c r="LL235" s="76"/>
      <c r="LM235" s="76"/>
      <c r="LN235" s="76"/>
      <c r="LO235" s="76"/>
      <c r="LP235" s="76"/>
      <c r="LQ235" s="76"/>
      <c r="LR235" s="76"/>
      <c r="LS235" s="76"/>
      <c r="LT235" s="76"/>
      <c r="LU235" s="76"/>
      <c r="LV235" s="76"/>
      <c r="LW235" s="76"/>
      <c r="LX235" s="76"/>
      <c r="LY235" s="76"/>
      <c r="LZ235" s="76"/>
      <c r="MA235" s="76"/>
      <c r="MB235" s="76"/>
      <c r="MC235" s="76"/>
      <c r="MD235" s="76"/>
      <c r="ME235" s="76"/>
      <c r="MF235" s="76"/>
      <c r="MG235" s="76"/>
      <c r="MH235" s="76"/>
      <c r="MI235" s="76"/>
      <c r="MJ235" s="76"/>
      <c r="MK235" s="76"/>
      <c r="ML235" s="76"/>
      <c r="MM235" s="76"/>
      <c r="MN235" s="76"/>
      <c r="MO235" s="76"/>
      <c r="MP235" s="76"/>
      <c r="MQ235" s="76"/>
      <c r="MR235" s="76"/>
      <c r="MS235" s="76"/>
      <c r="MT235" s="76"/>
      <c r="MU235" s="76"/>
      <c r="MV235" s="76"/>
      <c r="MW235" s="76"/>
      <c r="MX235" s="76"/>
      <c r="MY235" s="76"/>
      <c r="MZ235" s="76"/>
      <c r="NA235" s="76"/>
      <c r="NB235" s="76"/>
      <c r="NC235" s="76"/>
      <c r="ND235" s="76"/>
      <c r="NE235" s="76"/>
      <c r="NF235" s="76"/>
      <c r="NG235" s="76"/>
      <c r="NH235" s="76"/>
      <c r="NI235" s="76"/>
      <c r="NJ235" s="76"/>
      <c r="NK235" s="76"/>
      <c r="NL235" s="76"/>
      <c r="NM235" s="76"/>
      <c r="NN235" s="76"/>
      <c r="NO235" s="76"/>
      <c r="NP235" s="76"/>
      <c r="NQ235" s="76"/>
      <c r="NR235" s="76"/>
      <c r="NS235" s="76"/>
      <c r="NT235" s="76"/>
      <c r="NU235" s="76"/>
      <c r="NV235" s="76"/>
      <c r="NW235" s="76"/>
      <c r="NX235" s="76"/>
      <c r="NY235" s="76"/>
      <c r="NZ235" s="76"/>
      <c r="OA235" s="76"/>
      <c r="OB235" s="76"/>
      <c r="OC235" s="76"/>
      <c r="OD235" s="76"/>
      <c r="OE235" s="76"/>
      <c r="OF235" s="76"/>
      <c r="OG235" s="76"/>
      <c r="OH235" s="76"/>
      <c r="OI235" s="76"/>
      <c r="OJ235" s="76"/>
      <c r="OK235" s="76"/>
      <c r="OL235" s="76"/>
      <c r="OM235" s="76"/>
      <c r="ON235" s="76"/>
      <c r="OO235" s="76"/>
      <c r="OP235" s="76"/>
      <c r="OQ235" s="76"/>
      <c r="OR235" s="76"/>
      <c r="OS235" s="76"/>
      <c r="OT235" s="76"/>
      <c r="OU235" s="76"/>
      <c r="OV235" s="76"/>
      <c r="OW235" s="76"/>
      <c r="OX235" s="76"/>
      <c r="OY235" s="76"/>
      <c r="OZ235" s="76"/>
      <c r="PA235" s="76"/>
      <c r="PB235" s="76"/>
      <c r="PC235" s="76"/>
      <c r="PD235" s="76"/>
      <c r="PE235" s="76"/>
      <c r="PF235" s="76"/>
      <c r="PG235" s="76"/>
      <c r="PH235" s="76"/>
      <c r="PI235" s="76"/>
      <c r="PJ235" s="76"/>
      <c r="PK235" s="76"/>
      <c r="PL235" s="76"/>
      <c r="PM235" s="76"/>
      <c r="PN235" s="76"/>
      <c r="PO235" s="76"/>
      <c r="PP235" s="76"/>
      <c r="PQ235" s="76"/>
      <c r="PR235" s="76"/>
      <c r="PS235" s="76"/>
      <c r="PT235" s="76"/>
      <c r="PU235" s="76"/>
      <c r="PV235" s="76"/>
      <c r="PW235" s="76"/>
      <c r="PX235" s="76"/>
      <c r="PY235" s="76"/>
      <c r="PZ235" s="76"/>
      <c r="QA235" s="76"/>
      <c r="QB235" s="76"/>
      <c r="QC235" s="76"/>
      <c r="QD235" s="76"/>
      <c r="QE235" s="76"/>
      <c r="QF235" s="76"/>
      <c r="QG235" s="76"/>
      <c r="QH235" s="76"/>
      <c r="QI235" s="76"/>
      <c r="QJ235" s="76"/>
      <c r="QK235" s="76"/>
      <c r="QL235" s="76"/>
      <c r="QM235" s="76"/>
      <c r="QN235" s="76"/>
      <c r="QO235" s="76"/>
      <c r="QP235" s="76"/>
      <c r="QQ235" s="76"/>
      <c r="QR235" s="76"/>
      <c r="QS235" s="76"/>
      <c r="QT235" s="76"/>
      <c r="QU235" s="76"/>
      <c r="QV235" s="76"/>
      <c r="QW235" s="76"/>
      <c r="QX235" s="76"/>
      <c r="QY235" s="76"/>
      <c r="QZ235" s="76"/>
      <c r="RA235" s="76"/>
      <c r="RB235" s="76"/>
      <c r="RC235" s="76"/>
      <c r="RD235" s="76"/>
      <c r="RE235" s="76"/>
      <c r="RF235" s="76"/>
      <c r="RG235" s="76"/>
      <c r="RH235" s="76"/>
      <c r="RI235" s="76"/>
      <c r="RJ235" s="76"/>
      <c r="RK235" s="76"/>
      <c r="RL235" s="76"/>
      <c r="RM235" s="76"/>
      <c r="RN235" s="76"/>
      <c r="RO235" s="76"/>
      <c r="RP235" s="76"/>
      <c r="RQ235" s="76"/>
      <c r="RR235" s="76"/>
      <c r="RS235" s="76"/>
      <c r="RT235" s="76"/>
      <c r="RU235" s="76"/>
      <c r="RV235" s="76"/>
      <c r="RW235" s="76"/>
      <c r="RX235" s="76"/>
      <c r="RY235" s="76"/>
      <c r="RZ235" s="76"/>
      <c r="SA235" s="76"/>
      <c r="SB235" s="76"/>
      <c r="SC235" s="76"/>
      <c r="SD235" s="76"/>
      <c r="SE235" s="76"/>
      <c r="SF235" s="76"/>
      <c r="SG235" s="76"/>
      <c r="SH235" s="76"/>
      <c r="SI235" s="76"/>
      <c r="SJ235" s="76"/>
      <c r="SK235" s="76"/>
      <c r="SL235" s="76"/>
      <c r="SM235" s="76"/>
      <c r="SN235" s="76"/>
      <c r="SO235" s="76"/>
      <c r="SP235" s="76"/>
      <c r="SQ235" s="76"/>
      <c r="SR235" s="76"/>
      <c r="SS235" s="76"/>
      <c r="ST235" s="76"/>
      <c r="SU235" s="76"/>
      <c r="SV235" s="76"/>
      <c r="SW235" s="76"/>
      <c r="SX235" s="76"/>
      <c r="SY235" s="76"/>
      <c r="SZ235" s="76"/>
      <c r="TA235" s="76"/>
      <c r="TB235" s="76"/>
      <c r="TC235" s="76"/>
      <c r="TD235" s="76"/>
      <c r="TE235" s="76"/>
      <c r="TF235" s="76"/>
      <c r="TG235" s="76"/>
      <c r="TH235" s="76"/>
      <c r="TI235" s="76"/>
      <c r="TJ235" s="76"/>
      <c r="TK235" s="76"/>
      <c r="TL235" s="76"/>
      <c r="TM235" s="76"/>
      <c r="TN235" s="76"/>
      <c r="TO235" s="76"/>
      <c r="TP235" s="76"/>
      <c r="TQ235" s="76"/>
      <c r="TR235" s="76"/>
      <c r="TS235" s="76"/>
      <c r="TT235" s="76"/>
      <c r="TU235" s="76"/>
      <c r="TV235" s="76"/>
      <c r="TW235" s="76"/>
      <c r="TX235" s="76"/>
      <c r="TY235" s="76"/>
      <c r="TZ235" s="76"/>
      <c r="UA235" s="76"/>
      <c r="UB235" s="76"/>
      <c r="UC235" s="76"/>
      <c r="UD235" s="76"/>
      <c r="UE235" s="76"/>
      <c r="UF235" s="76"/>
      <c r="UG235" s="76"/>
      <c r="UH235" s="76"/>
      <c r="UI235" s="76"/>
      <c r="UJ235" s="76"/>
      <c r="UK235" s="76"/>
      <c r="UL235" s="76"/>
      <c r="UM235" s="76"/>
      <c r="UN235" s="76"/>
      <c r="UO235" s="76"/>
      <c r="UP235" s="76"/>
      <c r="UQ235" s="76"/>
      <c r="UR235" s="76"/>
      <c r="US235" s="76"/>
      <c r="UT235" s="76"/>
      <c r="UU235" s="76"/>
      <c r="UV235" s="76"/>
      <c r="UW235" s="76"/>
      <c r="UX235" s="76"/>
      <c r="UY235" s="76"/>
      <c r="UZ235" s="76"/>
      <c r="VA235" s="76"/>
      <c r="VB235" s="76"/>
      <c r="VC235" s="76"/>
      <c r="VD235" s="76"/>
      <c r="VE235" s="76"/>
      <c r="VF235" s="76"/>
      <c r="VG235" s="76"/>
      <c r="VH235" s="76"/>
      <c r="VI235" s="76"/>
      <c r="VJ235" s="76"/>
      <c r="VK235" s="76"/>
      <c r="VL235" s="76"/>
      <c r="VM235" s="76"/>
      <c r="VN235" s="76"/>
      <c r="VO235" s="76"/>
      <c r="VP235" s="76"/>
      <c r="VQ235" s="76"/>
      <c r="VR235" s="76"/>
      <c r="VS235" s="76"/>
      <c r="VT235" s="76"/>
      <c r="VU235" s="76"/>
      <c r="VV235" s="76"/>
      <c r="VW235" s="76"/>
      <c r="VX235" s="76"/>
      <c r="VY235" s="76"/>
      <c r="VZ235" s="76"/>
      <c r="WA235" s="76"/>
      <c r="WB235" s="76"/>
      <c r="WC235" s="76"/>
      <c r="WD235" s="76"/>
      <c r="WE235" s="76"/>
      <c r="WF235" s="76"/>
      <c r="WG235" s="76"/>
      <c r="WH235" s="76"/>
      <c r="WI235" s="76"/>
      <c r="WJ235" s="76"/>
      <c r="WK235" s="76"/>
      <c r="WL235" s="76"/>
      <c r="WM235" s="76"/>
      <c r="WN235" s="76"/>
      <c r="WO235" s="76"/>
      <c r="WP235" s="76"/>
      <c r="WQ235" s="76"/>
      <c r="WR235" s="76"/>
      <c r="WS235" s="76"/>
      <c r="WT235" s="76"/>
      <c r="WU235" s="76"/>
      <c r="WV235" s="76"/>
      <c r="WW235" s="76"/>
      <c r="WX235" s="76"/>
      <c r="WY235" s="76"/>
      <c r="WZ235" s="76"/>
      <c r="XA235" s="76"/>
      <c r="XB235" s="76"/>
      <c r="XC235" s="76"/>
      <c r="XD235" s="76"/>
      <c r="XE235" s="76"/>
      <c r="XF235" s="76"/>
      <c r="XG235" s="76"/>
      <c r="XH235" s="76"/>
      <c r="XI235" s="76"/>
      <c r="XJ235" s="76"/>
      <c r="XK235" s="76"/>
      <c r="XL235" s="76"/>
      <c r="XM235" s="76"/>
      <c r="XN235" s="76"/>
      <c r="XO235" s="76"/>
      <c r="XP235" s="76"/>
      <c r="XQ235" s="76"/>
      <c r="XR235" s="76"/>
      <c r="XS235" s="76"/>
      <c r="XT235" s="76"/>
      <c r="XU235" s="76"/>
      <c r="XV235" s="76"/>
      <c r="XW235" s="76"/>
      <c r="XX235" s="76"/>
      <c r="XY235" s="76"/>
      <c r="XZ235" s="76"/>
      <c r="YA235" s="76"/>
      <c r="YB235" s="76"/>
      <c r="YC235" s="76"/>
      <c r="YD235" s="76"/>
      <c r="YE235" s="76"/>
      <c r="YF235" s="76"/>
      <c r="YG235" s="76"/>
      <c r="YH235" s="76"/>
      <c r="YI235" s="76"/>
      <c r="YJ235" s="76"/>
      <c r="YK235" s="76"/>
      <c r="YL235" s="76"/>
      <c r="YM235" s="76"/>
      <c r="YN235" s="76"/>
      <c r="YO235" s="76"/>
      <c r="YP235" s="76"/>
      <c r="YQ235" s="76"/>
      <c r="YR235" s="76"/>
      <c r="YS235" s="76"/>
      <c r="YT235" s="76"/>
      <c r="YU235" s="76"/>
      <c r="YV235" s="76"/>
      <c r="YW235" s="76"/>
      <c r="YX235" s="76"/>
      <c r="YY235" s="76"/>
      <c r="YZ235" s="76"/>
      <c r="ZA235" s="76"/>
      <c r="ZB235" s="76"/>
      <c r="ZC235" s="76"/>
      <c r="ZD235" s="76"/>
      <c r="ZE235" s="76"/>
      <c r="ZF235" s="76"/>
      <c r="ZG235" s="76"/>
      <c r="ZH235" s="76"/>
      <c r="ZI235" s="76"/>
      <c r="ZJ235" s="76"/>
      <c r="ZK235" s="76"/>
      <c r="ZL235" s="76"/>
      <c r="ZM235" s="76"/>
      <c r="ZN235" s="76"/>
      <c r="ZO235" s="76"/>
      <c r="ZP235" s="76"/>
      <c r="ZQ235" s="76"/>
      <c r="ZR235" s="76"/>
      <c r="ZS235" s="76"/>
      <c r="ZT235" s="76"/>
      <c r="ZU235" s="76"/>
      <c r="ZV235" s="76"/>
      <c r="ZW235" s="76"/>
      <c r="ZX235" s="76"/>
      <c r="ZY235" s="76"/>
      <c r="ZZ235" s="76"/>
      <c r="AAA235" s="76"/>
      <c r="AAB235" s="76"/>
      <c r="AAC235" s="76"/>
      <c r="AAD235" s="76"/>
      <c r="AAE235" s="76"/>
      <c r="AAF235" s="76"/>
      <c r="AAG235" s="76"/>
      <c r="AAH235" s="76"/>
      <c r="AAI235" s="76"/>
      <c r="AAJ235" s="76"/>
      <c r="AAK235" s="76"/>
      <c r="AAL235" s="76"/>
      <c r="AAM235" s="76"/>
      <c r="AAN235" s="76"/>
      <c r="AAO235" s="76"/>
      <c r="AAP235" s="76"/>
      <c r="AAQ235" s="76"/>
      <c r="AAR235" s="76"/>
      <c r="AAS235" s="76"/>
      <c r="AAT235" s="76"/>
      <c r="AAU235" s="76"/>
      <c r="AAV235" s="76"/>
      <c r="AAW235" s="76"/>
      <c r="AAX235" s="76"/>
      <c r="AAY235" s="76"/>
      <c r="AAZ235" s="76"/>
      <c r="ABA235" s="76"/>
      <c r="ABB235" s="76"/>
      <c r="ABC235" s="76"/>
      <c r="ABD235" s="76"/>
      <c r="ABE235" s="76"/>
      <c r="ABF235" s="76"/>
      <c r="ABG235" s="76"/>
      <c r="ABH235" s="76"/>
      <c r="ABI235" s="76"/>
      <c r="ABJ235" s="76"/>
      <c r="ABK235" s="76"/>
      <c r="ABL235" s="76"/>
      <c r="ABM235" s="76"/>
      <c r="ABN235" s="76"/>
      <c r="ABO235" s="76"/>
      <c r="ABP235" s="76"/>
      <c r="ABQ235" s="76"/>
      <c r="ABR235" s="76"/>
      <c r="ABS235" s="76"/>
      <c r="ABT235" s="76"/>
      <c r="ABU235" s="76"/>
      <c r="ABV235" s="76"/>
      <c r="ABW235" s="76"/>
      <c r="ABX235" s="76"/>
      <c r="ABY235" s="76"/>
      <c r="ABZ235" s="76"/>
      <c r="ACA235" s="76"/>
      <c r="ACB235" s="76"/>
      <c r="ACC235" s="76"/>
      <c r="ACD235" s="76"/>
      <c r="ACE235" s="76"/>
      <c r="ACF235" s="76"/>
      <c r="ACG235" s="76"/>
      <c r="ACH235" s="76"/>
      <c r="ACI235" s="76"/>
      <c r="ACJ235" s="76"/>
      <c r="ACK235" s="76"/>
      <c r="ACL235" s="76"/>
      <c r="ACM235" s="76"/>
      <c r="ACN235" s="76"/>
      <c r="ACO235" s="76"/>
      <c r="ACP235" s="76"/>
      <c r="ACQ235" s="76"/>
      <c r="ACR235" s="76"/>
      <c r="ACS235" s="76"/>
      <c r="ACT235" s="76"/>
      <c r="ACU235" s="76"/>
      <c r="ACV235" s="76"/>
      <c r="ACW235" s="76"/>
      <c r="ACX235" s="76"/>
      <c r="ACY235" s="76"/>
      <c r="ACZ235" s="76"/>
      <c r="ADA235" s="76"/>
      <c r="ADB235" s="76"/>
      <c r="ADC235" s="76"/>
      <c r="ADD235" s="76"/>
      <c r="ADE235" s="76"/>
      <c r="ADF235" s="76"/>
      <c r="ADG235" s="76"/>
      <c r="ADH235" s="76"/>
      <c r="ADI235" s="76"/>
      <c r="ADJ235" s="76"/>
      <c r="ADK235" s="76"/>
      <c r="ADL235" s="76"/>
      <c r="ADM235" s="76"/>
      <c r="ADN235" s="76"/>
      <c r="ADO235" s="76"/>
      <c r="ADP235" s="76"/>
      <c r="ADQ235" s="76"/>
      <c r="ADR235" s="76"/>
      <c r="ADS235" s="76"/>
      <c r="ADT235" s="76"/>
      <c r="ADU235" s="76"/>
      <c r="ADV235" s="76"/>
      <c r="ADW235" s="76"/>
      <c r="ADX235" s="76"/>
      <c r="ADY235" s="76"/>
      <c r="ADZ235" s="76"/>
      <c r="AEA235" s="76"/>
      <c r="AEB235" s="76"/>
      <c r="AEC235" s="76"/>
      <c r="AED235" s="76"/>
      <c r="AEE235" s="76"/>
      <c r="AEF235" s="76"/>
      <c r="AEG235" s="76"/>
      <c r="AEH235" s="76"/>
      <c r="AEI235" s="76"/>
      <c r="AEJ235" s="76"/>
      <c r="AEK235" s="76"/>
      <c r="AEL235" s="76"/>
      <c r="AEM235" s="76"/>
      <c r="AEN235" s="76"/>
      <c r="AEO235" s="76"/>
      <c r="AEP235" s="76"/>
      <c r="AEQ235" s="76"/>
      <c r="AER235" s="76"/>
      <c r="AES235" s="76"/>
      <c r="AET235" s="76"/>
      <c r="AEU235" s="76"/>
      <c r="AEV235" s="76"/>
      <c r="AEW235" s="76"/>
      <c r="AEX235" s="76"/>
      <c r="AEY235" s="76"/>
      <c r="AEZ235" s="76"/>
      <c r="AFA235" s="76"/>
      <c r="AFB235" s="76"/>
      <c r="AFC235" s="76"/>
      <c r="AFD235" s="76"/>
      <c r="AFE235" s="76"/>
      <c r="AFF235" s="76"/>
      <c r="AFG235" s="76"/>
      <c r="AFH235" s="76"/>
      <c r="AFI235" s="76"/>
      <c r="AFJ235" s="76"/>
      <c r="AFK235" s="76"/>
      <c r="AFL235" s="76"/>
      <c r="AFM235" s="76"/>
      <c r="AFN235" s="76"/>
      <c r="AFO235" s="76"/>
      <c r="AFP235" s="76"/>
      <c r="AFQ235" s="76"/>
      <c r="AFR235" s="76"/>
      <c r="AFS235" s="76"/>
      <c r="AFT235" s="76"/>
      <c r="AFU235" s="76"/>
      <c r="AFV235" s="76"/>
      <c r="AFW235" s="76"/>
      <c r="AFX235" s="76"/>
      <c r="AFY235" s="76"/>
      <c r="AFZ235" s="76"/>
      <c r="AGA235" s="76"/>
      <c r="AGB235" s="76"/>
      <c r="AGC235" s="76"/>
      <c r="AGD235" s="76"/>
      <c r="AGE235" s="76"/>
      <c r="AGF235" s="76"/>
      <c r="AGG235" s="76"/>
      <c r="AGH235" s="76"/>
      <c r="AGI235" s="76"/>
      <c r="AGJ235" s="76"/>
      <c r="AGK235" s="76"/>
      <c r="AGL235" s="76"/>
      <c r="AGM235" s="76"/>
      <c r="AGN235" s="76"/>
      <c r="AGO235" s="76"/>
      <c r="AGP235" s="76"/>
      <c r="AGQ235" s="76"/>
      <c r="AGR235" s="76"/>
      <c r="AGS235" s="76"/>
      <c r="AGT235" s="76"/>
      <c r="AGU235" s="76"/>
      <c r="AGV235" s="76"/>
      <c r="AGW235" s="76"/>
      <c r="AGX235" s="76"/>
      <c r="AGY235" s="76"/>
      <c r="AGZ235" s="76"/>
      <c r="AHA235" s="76"/>
      <c r="AHB235" s="76"/>
      <c r="AHC235" s="76"/>
      <c r="AHD235" s="76"/>
      <c r="AHE235" s="76"/>
      <c r="AHF235" s="76"/>
      <c r="AHG235" s="76"/>
      <c r="AHH235" s="76"/>
      <c r="AHI235" s="76"/>
      <c r="AHJ235" s="76"/>
      <c r="AHK235" s="76"/>
      <c r="AHL235" s="76"/>
      <c r="AHM235" s="76"/>
      <c r="AHN235" s="76"/>
      <c r="AHO235" s="76"/>
      <c r="AHP235" s="76"/>
      <c r="AHQ235" s="76"/>
      <c r="AHR235" s="76"/>
      <c r="AHS235" s="76"/>
      <c r="AHT235" s="76"/>
      <c r="AHU235" s="76"/>
      <c r="AHV235" s="76"/>
      <c r="AHW235" s="76"/>
      <c r="AHX235" s="76"/>
      <c r="AHY235" s="76"/>
      <c r="AHZ235" s="76"/>
      <c r="AIA235" s="76"/>
      <c r="AIB235" s="76"/>
      <c r="AIC235" s="76"/>
      <c r="AID235" s="76"/>
      <c r="AIE235" s="76"/>
      <c r="AIF235" s="76"/>
      <c r="AIG235" s="76"/>
      <c r="AIH235" s="76"/>
      <c r="AII235" s="76"/>
      <c r="AIJ235" s="76"/>
      <c r="AIK235" s="76"/>
      <c r="AIL235" s="76"/>
      <c r="AIM235" s="76"/>
      <c r="AIN235" s="76"/>
      <c r="AIO235" s="76"/>
      <c r="AIP235" s="76"/>
      <c r="AIQ235" s="76"/>
      <c r="AIR235" s="76"/>
      <c r="AIS235" s="76"/>
      <c r="AIT235" s="76"/>
      <c r="AIU235" s="76"/>
      <c r="AIV235" s="76"/>
      <c r="AIW235" s="76"/>
      <c r="AIX235" s="76"/>
      <c r="AIY235" s="76"/>
      <c r="AIZ235" s="76"/>
      <c r="AJA235" s="76"/>
      <c r="AJB235" s="76"/>
      <c r="AJC235" s="76"/>
      <c r="AJD235" s="76"/>
      <c r="AJE235" s="76"/>
      <c r="AJF235" s="76"/>
      <c r="AJG235" s="76"/>
      <c r="AJH235" s="76"/>
      <c r="AJI235" s="76"/>
      <c r="AJJ235" s="76"/>
      <c r="AJK235" s="76"/>
      <c r="AJL235" s="76"/>
      <c r="AJM235" s="76"/>
      <c r="AJN235" s="76"/>
      <c r="AJO235" s="76"/>
      <c r="AJP235" s="76"/>
      <c r="AJQ235" s="76"/>
      <c r="AJR235" s="76"/>
      <c r="AJS235" s="76"/>
      <c r="AJT235" s="76"/>
      <c r="AJU235" s="76"/>
      <c r="AJV235" s="76"/>
      <c r="AJW235" s="76"/>
      <c r="AJX235" s="76"/>
      <c r="AJY235" s="76"/>
      <c r="AJZ235" s="76"/>
      <c r="AKA235" s="76"/>
      <c r="AKB235" s="76"/>
      <c r="AKC235" s="76"/>
      <c r="AKD235" s="76"/>
      <c r="AKE235" s="76"/>
      <c r="AKF235" s="76"/>
      <c r="AKG235" s="76"/>
      <c r="AKH235" s="76"/>
      <c r="AKI235" s="76"/>
      <c r="AKJ235" s="76"/>
      <c r="AKK235" s="76"/>
      <c r="AKL235" s="76"/>
      <c r="AKM235" s="76"/>
      <c r="AKN235" s="76"/>
      <c r="AKO235" s="76"/>
      <c r="AKP235" s="76"/>
      <c r="AKQ235" s="76"/>
      <c r="AKR235" s="76"/>
      <c r="AKS235" s="76"/>
      <c r="AKT235" s="76"/>
      <c r="AKU235" s="76"/>
      <c r="AKV235" s="76"/>
      <c r="AKW235" s="76"/>
      <c r="AKX235" s="76"/>
      <c r="AKY235" s="76"/>
      <c r="AKZ235" s="76"/>
      <c r="ALA235" s="76"/>
      <c r="ALB235" s="76"/>
      <c r="ALC235" s="76"/>
      <c r="ALD235" s="76"/>
      <c r="ALE235" s="76"/>
      <c r="ALF235" s="76"/>
      <c r="ALG235" s="76"/>
      <c r="ALH235" s="76"/>
      <c r="ALI235" s="76"/>
      <c r="ALJ235" s="76"/>
      <c r="ALK235" s="76"/>
      <c r="ALL235" s="76"/>
      <c r="ALM235" s="76"/>
      <c r="ALN235" s="76"/>
      <c r="ALO235" s="76"/>
      <c r="ALP235" s="76"/>
      <c r="ALQ235" s="76"/>
      <c r="ALR235" s="76"/>
      <c r="ALS235" s="76"/>
      <c r="ALT235" s="76"/>
      <c r="ALU235" s="76"/>
      <c r="ALV235" s="76"/>
      <c r="ALW235" s="76"/>
      <c r="ALX235" s="76"/>
      <c r="ALY235" s="76"/>
      <c r="ALZ235" s="76"/>
      <c r="AMA235" s="76"/>
      <c r="AMB235" s="76"/>
      <c r="AMC235" s="76"/>
      <c r="AMD235" s="76"/>
      <c r="AME235" s="76"/>
    </row>
    <row r="236" spans="1:1019" s="80" customFormat="1">
      <c r="A236" s="20" t="s">
        <v>201</v>
      </c>
      <c r="B236" s="21">
        <v>2003377</v>
      </c>
      <c r="C236" s="21" t="s">
        <v>96</v>
      </c>
      <c r="D236" s="71" t="s">
        <v>84</v>
      </c>
      <c r="E236" s="22" t="s">
        <v>59</v>
      </c>
      <c r="F236" s="59">
        <v>2494.8000000000002</v>
      </c>
      <c r="G236" s="23">
        <v>57.4</v>
      </c>
      <c r="H236" s="69">
        <f>$J$6</f>
        <v>0.21229999999999999</v>
      </c>
      <c r="I236" s="23">
        <f>ROUND(((H236+1)*G236),2)</f>
        <v>69.59</v>
      </c>
      <c r="J236" s="23">
        <f>TRUNC((I236*F236),2)</f>
        <v>173613.13</v>
      </c>
      <c r="K236" s="78">
        <f t="shared" ref="K236:K240" si="87">G236*F236</f>
        <v>143201.52000000002</v>
      </c>
      <c r="L236" s="76"/>
      <c r="M236" s="79"/>
      <c r="N236" s="76"/>
      <c r="O236" s="76"/>
      <c r="P236" s="76"/>
      <c r="Q236" s="76"/>
      <c r="R236" s="76"/>
      <c r="S236" s="76"/>
      <c r="T236" s="76"/>
      <c r="U236" s="76"/>
      <c r="V236" s="76"/>
      <c r="W236" s="76"/>
      <c r="X236" s="76"/>
      <c r="Y236" s="76"/>
      <c r="Z236" s="76"/>
      <c r="AA236" s="76"/>
      <c r="AB236" s="76"/>
      <c r="AC236" s="76"/>
      <c r="AD236" s="76"/>
      <c r="AE236" s="76"/>
      <c r="AF236" s="76"/>
      <c r="AG236" s="76"/>
      <c r="AH236" s="76"/>
      <c r="AI236" s="76"/>
      <c r="AJ236" s="76"/>
      <c r="AK236" s="76"/>
      <c r="AL236" s="76"/>
      <c r="AM236" s="76"/>
      <c r="AN236" s="76"/>
      <c r="AO236" s="76"/>
      <c r="AP236" s="76"/>
      <c r="AQ236" s="76"/>
      <c r="AR236" s="76"/>
      <c r="AS236" s="76"/>
      <c r="AT236" s="76"/>
      <c r="AU236" s="76"/>
      <c r="AV236" s="76"/>
      <c r="AW236" s="76"/>
      <c r="AX236" s="76"/>
      <c r="AY236" s="76"/>
      <c r="AZ236" s="76"/>
      <c r="BA236" s="76"/>
      <c r="BB236" s="76"/>
      <c r="BC236" s="76"/>
      <c r="BD236" s="76"/>
      <c r="BE236" s="76"/>
      <c r="BF236" s="76"/>
      <c r="BG236" s="76"/>
      <c r="BH236" s="76"/>
      <c r="BI236" s="76"/>
      <c r="BJ236" s="76"/>
      <c r="BK236" s="76"/>
      <c r="BL236" s="76"/>
      <c r="BM236" s="76"/>
      <c r="BN236" s="76"/>
      <c r="BO236" s="76"/>
      <c r="BP236" s="76"/>
      <c r="BQ236" s="76"/>
      <c r="BR236" s="76"/>
      <c r="BS236" s="76"/>
      <c r="BT236" s="76"/>
      <c r="BU236" s="76"/>
      <c r="BV236" s="76"/>
      <c r="BW236" s="76"/>
      <c r="BX236" s="76"/>
      <c r="BY236" s="76"/>
      <c r="BZ236" s="76"/>
      <c r="CA236" s="76"/>
      <c r="CB236" s="76"/>
      <c r="CC236" s="76"/>
      <c r="CD236" s="76"/>
      <c r="CE236" s="76"/>
      <c r="CF236" s="76"/>
      <c r="CG236" s="76"/>
      <c r="CH236" s="76"/>
      <c r="CI236" s="76"/>
      <c r="CJ236" s="76"/>
      <c r="CK236" s="76"/>
      <c r="CL236" s="76"/>
      <c r="CM236" s="76"/>
      <c r="CN236" s="76"/>
      <c r="CO236" s="76"/>
      <c r="CP236" s="76"/>
      <c r="CQ236" s="76"/>
      <c r="CR236" s="76"/>
      <c r="CS236" s="76"/>
      <c r="CT236" s="76"/>
      <c r="CU236" s="76"/>
      <c r="CV236" s="76"/>
      <c r="CW236" s="76"/>
      <c r="CX236" s="76"/>
      <c r="CY236" s="76"/>
      <c r="CZ236" s="76"/>
      <c r="DA236" s="76"/>
      <c r="DB236" s="76"/>
      <c r="DC236" s="76"/>
      <c r="DD236" s="76"/>
      <c r="DE236" s="76"/>
      <c r="DF236" s="76"/>
      <c r="DG236" s="76"/>
      <c r="DH236" s="76"/>
      <c r="DI236" s="76"/>
      <c r="DJ236" s="76"/>
      <c r="DK236" s="76"/>
      <c r="DL236" s="76"/>
      <c r="DM236" s="76"/>
      <c r="DN236" s="76"/>
      <c r="DO236" s="76"/>
      <c r="DP236" s="76"/>
      <c r="DQ236" s="76"/>
      <c r="DR236" s="76"/>
      <c r="DS236" s="76"/>
      <c r="DT236" s="76"/>
      <c r="DU236" s="76"/>
      <c r="DV236" s="76"/>
      <c r="DW236" s="76"/>
      <c r="DX236" s="76"/>
      <c r="DY236" s="76"/>
      <c r="DZ236" s="76"/>
      <c r="EA236" s="76"/>
      <c r="EB236" s="76"/>
      <c r="EC236" s="76"/>
      <c r="ED236" s="76"/>
      <c r="EE236" s="76"/>
      <c r="EF236" s="76"/>
      <c r="EG236" s="76"/>
      <c r="EH236" s="76"/>
      <c r="EI236" s="76"/>
      <c r="EJ236" s="76"/>
      <c r="EK236" s="76"/>
      <c r="EL236" s="76"/>
      <c r="EM236" s="76"/>
      <c r="EN236" s="76"/>
      <c r="EO236" s="76"/>
      <c r="EP236" s="76"/>
      <c r="EQ236" s="76"/>
      <c r="ER236" s="76"/>
      <c r="ES236" s="76"/>
      <c r="ET236" s="76"/>
      <c r="EU236" s="76"/>
      <c r="EV236" s="76"/>
      <c r="EW236" s="76"/>
      <c r="EX236" s="76"/>
      <c r="EY236" s="76"/>
      <c r="EZ236" s="76"/>
      <c r="FA236" s="76"/>
      <c r="FB236" s="76"/>
      <c r="FC236" s="76"/>
      <c r="FD236" s="76"/>
      <c r="FE236" s="76"/>
      <c r="FF236" s="76"/>
      <c r="FG236" s="76"/>
      <c r="FH236" s="76"/>
      <c r="FI236" s="76"/>
      <c r="FJ236" s="76"/>
      <c r="FK236" s="76"/>
      <c r="FL236" s="76"/>
      <c r="FM236" s="76"/>
      <c r="FN236" s="76"/>
      <c r="FO236" s="76"/>
      <c r="FP236" s="76"/>
      <c r="FQ236" s="76"/>
      <c r="FR236" s="76"/>
      <c r="FS236" s="76"/>
      <c r="FT236" s="76"/>
      <c r="FU236" s="76"/>
      <c r="FV236" s="76"/>
      <c r="FW236" s="76"/>
      <c r="FX236" s="76"/>
      <c r="FY236" s="76"/>
      <c r="FZ236" s="76"/>
      <c r="GA236" s="76"/>
      <c r="GB236" s="76"/>
      <c r="GC236" s="76"/>
      <c r="GD236" s="76"/>
      <c r="GE236" s="76"/>
      <c r="GF236" s="76"/>
      <c r="GG236" s="76"/>
      <c r="GH236" s="76"/>
      <c r="GI236" s="76"/>
      <c r="GJ236" s="76"/>
      <c r="GK236" s="76"/>
      <c r="GL236" s="76"/>
      <c r="GM236" s="76"/>
      <c r="GN236" s="76"/>
      <c r="GO236" s="76"/>
      <c r="GP236" s="76"/>
      <c r="GQ236" s="76"/>
      <c r="GR236" s="76"/>
      <c r="GS236" s="76"/>
      <c r="GT236" s="76"/>
      <c r="GU236" s="76"/>
      <c r="GV236" s="76"/>
      <c r="GW236" s="76"/>
      <c r="GX236" s="76"/>
      <c r="GY236" s="76"/>
      <c r="GZ236" s="76"/>
      <c r="HA236" s="76"/>
      <c r="HB236" s="76"/>
      <c r="HC236" s="76"/>
      <c r="HD236" s="76"/>
      <c r="HE236" s="76"/>
      <c r="HF236" s="76"/>
      <c r="HG236" s="76"/>
      <c r="HH236" s="76"/>
      <c r="HI236" s="76"/>
      <c r="HJ236" s="76"/>
      <c r="HK236" s="76"/>
      <c r="HL236" s="76"/>
      <c r="HM236" s="76"/>
      <c r="HN236" s="76"/>
      <c r="HO236" s="76"/>
      <c r="HP236" s="76"/>
      <c r="HQ236" s="76"/>
      <c r="HR236" s="76"/>
      <c r="HS236" s="76"/>
      <c r="HT236" s="76"/>
      <c r="HU236" s="76"/>
      <c r="HV236" s="76"/>
      <c r="HW236" s="76"/>
      <c r="HX236" s="76"/>
      <c r="HY236" s="76"/>
      <c r="HZ236" s="76"/>
      <c r="IA236" s="76"/>
      <c r="IB236" s="76"/>
      <c r="IC236" s="76"/>
      <c r="ID236" s="76"/>
      <c r="IE236" s="76"/>
      <c r="IF236" s="76"/>
      <c r="IG236" s="76"/>
      <c r="IH236" s="76"/>
      <c r="II236" s="76"/>
      <c r="IJ236" s="76"/>
      <c r="IK236" s="76"/>
      <c r="IL236" s="76"/>
      <c r="IM236" s="76"/>
      <c r="IN236" s="76"/>
      <c r="IO236" s="76"/>
      <c r="IP236" s="76"/>
      <c r="IQ236" s="76"/>
      <c r="IR236" s="76"/>
      <c r="IS236" s="76"/>
      <c r="IT236" s="76"/>
      <c r="IU236" s="76"/>
      <c r="IV236" s="76"/>
      <c r="IW236" s="76"/>
      <c r="IX236" s="76"/>
      <c r="IY236" s="76"/>
      <c r="IZ236" s="76"/>
      <c r="JA236" s="76"/>
      <c r="JB236" s="76"/>
      <c r="JC236" s="76"/>
      <c r="JD236" s="76"/>
      <c r="JE236" s="76"/>
      <c r="JF236" s="76"/>
      <c r="JG236" s="76"/>
      <c r="JH236" s="76"/>
      <c r="JI236" s="76"/>
      <c r="JJ236" s="76"/>
      <c r="JK236" s="76"/>
      <c r="JL236" s="76"/>
      <c r="JM236" s="76"/>
      <c r="JN236" s="76"/>
      <c r="JO236" s="76"/>
      <c r="JP236" s="76"/>
      <c r="JQ236" s="76"/>
      <c r="JR236" s="76"/>
      <c r="JS236" s="76"/>
      <c r="JT236" s="76"/>
      <c r="JU236" s="76"/>
      <c r="JV236" s="76"/>
      <c r="JW236" s="76"/>
      <c r="JX236" s="76"/>
      <c r="JY236" s="76"/>
      <c r="JZ236" s="76"/>
      <c r="KA236" s="76"/>
      <c r="KB236" s="76"/>
      <c r="KC236" s="76"/>
      <c r="KD236" s="76"/>
      <c r="KE236" s="76"/>
      <c r="KF236" s="76"/>
      <c r="KG236" s="76"/>
      <c r="KH236" s="76"/>
      <c r="KI236" s="76"/>
      <c r="KJ236" s="76"/>
      <c r="KK236" s="76"/>
      <c r="KL236" s="76"/>
      <c r="KM236" s="76"/>
      <c r="KN236" s="76"/>
      <c r="KO236" s="76"/>
      <c r="KP236" s="76"/>
      <c r="KQ236" s="76"/>
      <c r="KR236" s="76"/>
      <c r="KS236" s="76"/>
      <c r="KT236" s="76"/>
      <c r="KU236" s="76"/>
      <c r="KV236" s="76"/>
      <c r="KW236" s="76"/>
      <c r="KX236" s="76"/>
      <c r="KY236" s="76"/>
      <c r="KZ236" s="76"/>
      <c r="LA236" s="76"/>
      <c r="LB236" s="76"/>
      <c r="LC236" s="76"/>
      <c r="LD236" s="76"/>
      <c r="LE236" s="76"/>
      <c r="LF236" s="76"/>
      <c r="LG236" s="76"/>
      <c r="LH236" s="76"/>
      <c r="LI236" s="76"/>
      <c r="LJ236" s="76"/>
      <c r="LK236" s="76"/>
      <c r="LL236" s="76"/>
      <c r="LM236" s="76"/>
      <c r="LN236" s="76"/>
      <c r="LO236" s="76"/>
      <c r="LP236" s="76"/>
      <c r="LQ236" s="76"/>
      <c r="LR236" s="76"/>
      <c r="LS236" s="76"/>
      <c r="LT236" s="76"/>
      <c r="LU236" s="76"/>
      <c r="LV236" s="76"/>
      <c r="LW236" s="76"/>
      <c r="LX236" s="76"/>
      <c r="LY236" s="76"/>
      <c r="LZ236" s="76"/>
      <c r="MA236" s="76"/>
      <c r="MB236" s="76"/>
      <c r="MC236" s="76"/>
      <c r="MD236" s="76"/>
      <c r="ME236" s="76"/>
      <c r="MF236" s="76"/>
      <c r="MG236" s="76"/>
      <c r="MH236" s="76"/>
      <c r="MI236" s="76"/>
      <c r="MJ236" s="76"/>
      <c r="MK236" s="76"/>
      <c r="ML236" s="76"/>
      <c r="MM236" s="76"/>
      <c r="MN236" s="76"/>
      <c r="MO236" s="76"/>
      <c r="MP236" s="76"/>
      <c r="MQ236" s="76"/>
      <c r="MR236" s="76"/>
      <c r="MS236" s="76"/>
      <c r="MT236" s="76"/>
      <c r="MU236" s="76"/>
      <c r="MV236" s="76"/>
      <c r="MW236" s="76"/>
      <c r="MX236" s="76"/>
      <c r="MY236" s="76"/>
      <c r="MZ236" s="76"/>
      <c r="NA236" s="76"/>
      <c r="NB236" s="76"/>
      <c r="NC236" s="76"/>
      <c r="ND236" s="76"/>
      <c r="NE236" s="76"/>
      <c r="NF236" s="76"/>
      <c r="NG236" s="76"/>
      <c r="NH236" s="76"/>
      <c r="NI236" s="76"/>
      <c r="NJ236" s="76"/>
      <c r="NK236" s="76"/>
      <c r="NL236" s="76"/>
      <c r="NM236" s="76"/>
      <c r="NN236" s="76"/>
      <c r="NO236" s="76"/>
      <c r="NP236" s="76"/>
      <c r="NQ236" s="76"/>
      <c r="NR236" s="76"/>
      <c r="NS236" s="76"/>
      <c r="NT236" s="76"/>
      <c r="NU236" s="76"/>
      <c r="NV236" s="76"/>
      <c r="NW236" s="76"/>
      <c r="NX236" s="76"/>
      <c r="NY236" s="76"/>
      <c r="NZ236" s="76"/>
      <c r="OA236" s="76"/>
      <c r="OB236" s="76"/>
      <c r="OC236" s="76"/>
      <c r="OD236" s="76"/>
      <c r="OE236" s="76"/>
      <c r="OF236" s="76"/>
      <c r="OG236" s="76"/>
      <c r="OH236" s="76"/>
      <c r="OI236" s="76"/>
      <c r="OJ236" s="76"/>
      <c r="OK236" s="76"/>
      <c r="OL236" s="76"/>
      <c r="OM236" s="76"/>
      <c r="ON236" s="76"/>
      <c r="OO236" s="76"/>
      <c r="OP236" s="76"/>
      <c r="OQ236" s="76"/>
      <c r="OR236" s="76"/>
      <c r="OS236" s="76"/>
      <c r="OT236" s="76"/>
      <c r="OU236" s="76"/>
      <c r="OV236" s="76"/>
      <c r="OW236" s="76"/>
      <c r="OX236" s="76"/>
      <c r="OY236" s="76"/>
      <c r="OZ236" s="76"/>
      <c r="PA236" s="76"/>
      <c r="PB236" s="76"/>
      <c r="PC236" s="76"/>
      <c r="PD236" s="76"/>
      <c r="PE236" s="76"/>
      <c r="PF236" s="76"/>
      <c r="PG236" s="76"/>
      <c r="PH236" s="76"/>
      <c r="PI236" s="76"/>
      <c r="PJ236" s="76"/>
      <c r="PK236" s="76"/>
      <c r="PL236" s="76"/>
      <c r="PM236" s="76"/>
      <c r="PN236" s="76"/>
      <c r="PO236" s="76"/>
      <c r="PP236" s="76"/>
      <c r="PQ236" s="76"/>
      <c r="PR236" s="76"/>
      <c r="PS236" s="76"/>
      <c r="PT236" s="76"/>
      <c r="PU236" s="76"/>
      <c r="PV236" s="76"/>
      <c r="PW236" s="76"/>
      <c r="PX236" s="76"/>
      <c r="PY236" s="76"/>
      <c r="PZ236" s="76"/>
      <c r="QA236" s="76"/>
      <c r="QB236" s="76"/>
      <c r="QC236" s="76"/>
      <c r="QD236" s="76"/>
      <c r="QE236" s="76"/>
      <c r="QF236" s="76"/>
      <c r="QG236" s="76"/>
      <c r="QH236" s="76"/>
      <c r="QI236" s="76"/>
      <c r="QJ236" s="76"/>
      <c r="QK236" s="76"/>
      <c r="QL236" s="76"/>
      <c r="QM236" s="76"/>
      <c r="QN236" s="76"/>
      <c r="QO236" s="76"/>
      <c r="QP236" s="76"/>
      <c r="QQ236" s="76"/>
      <c r="QR236" s="76"/>
      <c r="QS236" s="76"/>
      <c r="QT236" s="76"/>
      <c r="QU236" s="76"/>
      <c r="QV236" s="76"/>
      <c r="QW236" s="76"/>
      <c r="QX236" s="76"/>
      <c r="QY236" s="76"/>
      <c r="QZ236" s="76"/>
      <c r="RA236" s="76"/>
      <c r="RB236" s="76"/>
      <c r="RC236" s="76"/>
      <c r="RD236" s="76"/>
      <c r="RE236" s="76"/>
      <c r="RF236" s="76"/>
      <c r="RG236" s="76"/>
      <c r="RH236" s="76"/>
      <c r="RI236" s="76"/>
      <c r="RJ236" s="76"/>
      <c r="RK236" s="76"/>
      <c r="RL236" s="76"/>
      <c r="RM236" s="76"/>
      <c r="RN236" s="76"/>
      <c r="RO236" s="76"/>
      <c r="RP236" s="76"/>
      <c r="RQ236" s="76"/>
      <c r="RR236" s="76"/>
      <c r="RS236" s="76"/>
      <c r="RT236" s="76"/>
      <c r="RU236" s="76"/>
      <c r="RV236" s="76"/>
      <c r="RW236" s="76"/>
      <c r="RX236" s="76"/>
      <c r="RY236" s="76"/>
      <c r="RZ236" s="76"/>
      <c r="SA236" s="76"/>
      <c r="SB236" s="76"/>
      <c r="SC236" s="76"/>
      <c r="SD236" s="76"/>
      <c r="SE236" s="76"/>
      <c r="SF236" s="76"/>
      <c r="SG236" s="76"/>
      <c r="SH236" s="76"/>
      <c r="SI236" s="76"/>
      <c r="SJ236" s="76"/>
      <c r="SK236" s="76"/>
      <c r="SL236" s="76"/>
      <c r="SM236" s="76"/>
      <c r="SN236" s="76"/>
      <c r="SO236" s="76"/>
      <c r="SP236" s="76"/>
      <c r="SQ236" s="76"/>
      <c r="SR236" s="76"/>
      <c r="SS236" s="76"/>
      <c r="ST236" s="76"/>
      <c r="SU236" s="76"/>
      <c r="SV236" s="76"/>
      <c r="SW236" s="76"/>
      <c r="SX236" s="76"/>
      <c r="SY236" s="76"/>
      <c r="SZ236" s="76"/>
      <c r="TA236" s="76"/>
      <c r="TB236" s="76"/>
      <c r="TC236" s="76"/>
      <c r="TD236" s="76"/>
      <c r="TE236" s="76"/>
      <c r="TF236" s="76"/>
      <c r="TG236" s="76"/>
      <c r="TH236" s="76"/>
      <c r="TI236" s="76"/>
      <c r="TJ236" s="76"/>
      <c r="TK236" s="76"/>
      <c r="TL236" s="76"/>
      <c r="TM236" s="76"/>
      <c r="TN236" s="76"/>
      <c r="TO236" s="76"/>
      <c r="TP236" s="76"/>
      <c r="TQ236" s="76"/>
      <c r="TR236" s="76"/>
      <c r="TS236" s="76"/>
      <c r="TT236" s="76"/>
      <c r="TU236" s="76"/>
      <c r="TV236" s="76"/>
      <c r="TW236" s="76"/>
      <c r="TX236" s="76"/>
      <c r="TY236" s="76"/>
      <c r="TZ236" s="76"/>
      <c r="UA236" s="76"/>
      <c r="UB236" s="76"/>
      <c r="UC236" s="76"/>
      <c r="UD236" s="76"/>
      <c r="UE236" s="76"/>
      <c r="UF236" s="76"/>
      <c r="UG236" s="76"/>
      <c r="UH236" s="76"/>
      <c r="UI236" s="76"/>
      <c r="UJ236" s="76"/>
      <c r="UK236" s="76"/>
      <c r="UL236" s="76"/>
      <c r="UM236" s="76"/>
      <c r="UN236" s="76"/>
      <c r="UO236" s="76"/>
      <c r="UP236" s="76"/>
      <c r="UQ236" s="76"/>
      <c r="UR236" s="76"/>
      <c r="US236" s="76"/>
      <c r="UT236" s="76"/>
      <c r="UU236" s="76"/>
      <c r="UV236" s="76"/>
      <c r="UW236" s="76"/>
      <c r="UX236" s="76"/>
      <c r="UY236" s="76"/>
      <c r="UZ236" s="76"/>
      <c r="VA236" s="76"/>
      <c r="VB236" s="76"/>
      <c r="VC236" s="76"/>
      <c r="VD236" s="76"/>
      <c r="VE236" s="76"/>
      <c r="VF236" s="76"/>
      <c r="VG236" s="76"/>
      <c r="VH236" s="76"/>
      <c r="VI236" s="76"/>
      <c r="VJ236" s="76"/>
      <c r="VK236" s="76"/>
      <c r="VL236" s="76"/>
      <c r="VM236" s="76"/>
      <c r="VN236" s="76"/>
      <c r="VO236" s="76"/>
      <c r="VP236" s="76"/>
      <c r="VQ236" s="76"/>
      <c r="VR236" s="76"/>
      <c r="VS236" s="76"/>
      <c r="VT236" s="76"/>
      <c r="VU236" s="76"/>
      <c r="VV236" s="76"/>
      <c r="VW236" s="76"/>
      <c r="VX236" s="76"/>
      <c r="VY236" s="76"/>
      <c r="VZ236" s="76"/>
      <c r="WA236" s="76"/>
      <c r="WB236" s="76"/>
      <c r="WC236" s="76"/>
      <c r="WD236" s="76"/>
      <c r="WE236" s="76"/>
      <c r="WF236" s="76"/>
      <c r="WG236" s="76"/>
      <c r="WH236" s="76"/>
      <c r="WI236" s="76"/>
      <c r="WJ236" s="76"/>
      <c r="WK236" s="76"/>
      <c r="WL236" s="76"/>
      <c r="WM236" s="76"/>
      <c r="WN236" s="76"/>
      <c r="WO236" s="76"/>
      <c r="WP236" s="76"/>
      <c r="WQ236" s="76"/>
      <c r="WR236" s="76"/>
      <c r="WS236" s="76"/>
      <c r="WT236" s="76"/>
      <c r="WU236" s="76"/>
      <c r="WV236" s="76"/>
      <c r="WW236" s="76"/>
      <c r="WX236" s="76"/>
      <c r="WY236" s="76"/>
      <c r="WZ236" s="76"/>
      <c r="XA236" s="76"/>
      <c r="XB236" s="76"/>
      <c r="XC236" s="76"/>
      <c r="XD236" s="76"/>
      <c r="XE236" s="76"/>
      <c r="XF236" s="76"/>
      <c r="XG236" s="76"/>
      <c r="XH236" s="76"/>
      <c r="XI236" s="76"/>
      <c r="XJ236" s="76"/>
      <c r="XK236" s="76"/>
      <c r="XL236" s="76"/>
      <c r="XM236" s="76"/>
      <c r="XN236" s="76"/>
      <c r="XO236" s="76"/>
      <c r="XP236" s="76"/>
      <c r="XQ236" s="76"/>
      <c r="XR236" s="76"/>
      <c r="XS236" s="76"/>
      <c r="XT236" s="76"/>
      <c r="XU236" s="76"/>
      <c r="XV236" s="76"/>
      <c r="XW236" s="76"/>
      <c r="XX236" s="76"/>
      <c r="XY236" s="76"/>
      <c r="XZ236" s="76"/>
      <c r="YA236" s="76"/>
      <c r="YB236" s="76"/>
      <c r="YC236" s="76"/>
      <c r="YD236" s="76"/>
      <c r="YE236" s="76"/>
      <c r="YF236" s="76"/>
      <c r="YG236" s="76"/>
      <c r="YH236" s="76"/>
      <c r="YI236" s="76"/>
      <c r="YJ236" s="76"/>
      <c r="YK236" s="76"/>
      <c r="YL236" s="76"/>
      <c r="YM236" s="76"/>
      <c r="YN236" s="76"/>
      <c r="YO236" s="76"/>
      <c r="YP236" s="76"/>
      <c r="YQ236" s="76"/>
      <c r="YR236" s="76"/>
      <c r="YS236" s="76"/>
      <c r="YT236" s="76"/>
      <c r="YU236" s="76"/>
      <c r="YV236" s="76"/>
      <c r="YW236" s="76"/>
      <c r="YX236" s="76"/>
      <c r="YY236" s="76"/>
      <c r="YZ236" s="76"/>
      <c r="ZA236" s="76"/>
      <c r="ZB236" s="76"/>
      <c r="ZC236" s="76"/>
      <c r="ZD236" s="76"/>
      <c r="ZE236" s="76"/>
      <c r="ZF236" s="76"/>
      <c r="ZG236" s="76"/>
      <c r="ZH236" s="76"/>
      <c r="ZI236" s="76"/>
      <c r="ZJ236" s="76"/>
      <c r="ZK236" s="76"/>
      <c r="ZL236" s="76"/>
      <c r="ZM236" s="76"/>
      <c r="ZN236" s="76"/>
      <c r="ZO236" s="76"/>
      <c r="ZP236" s="76"/>
      <c r="ZQ236" s="76"/>
      <c r="ZR236" s="76"/>
      <c r="ZS236" s="76"/>
      <c r="ZT236" s="76"/>
      <c r="ZU236" s="76"/>
      <c r="ZV236" s="76"/>
      <c r="ZW236" s="76"/>
      <c r="ZX236" s="76"/>
      <c r="ZY236" s="76"/>
      <c r="ZZ236" s="76"/>
      <c r="AAA236" s="76"/>
      <c r="AAB236" s="76"/>
      <c r="AAC236" s="76"/>
      <c r="AAD236" s="76"/>
      <c r="AAE236" s="76"/>
      <c r="AAF236" s="76"/>
      <c r="AAG236" s="76"/>
      <c r="AAH236" s="76"/>
      <c r="AAI236" s="76"/>
      <c r="AAJ236" s="76"/>
      <c r="AAK236" s="76"/>
      <c r="AAL236" s="76"/>
      <c r="AAM236" s="76"/>
      <c r="AAN236" s="76"/>
      <c r="AAO236" s="76"/>
      <c r="AAP236" s="76"/>
      <c r="AAQ236" s="76"/>
      <c r="AAR236" s="76"/>
      <c r="AAS236" s="76"/>
      <c r="AAT236" s="76"/>
      <c r="AAU236" s="76"/>
      <c r="AAV236" s="76"/>
      <c r="AAW236" s="76"/>
      <c r="AAX236" s="76"/>
      <c r="AAY236" s="76"/>
      <c r="AAZ236" s="76"/>
      <c r="ABA236" s="76"/>
      <c r="ABB236" s="76"/>
      <c r="ABC236" s="76"/>
      <c r="ABD236" s="76"/>
      <c r="ABE236" s="76"/>
      <c r="ABF236" s="76"/>
      <c r="ABG236" s="76"/>
      <c r="ABH236" s="76"/>
      <c r="ABI236" s="76"/>
      <c r="ABJ236" s="76"/>
      <c r="ABK236" s="76"/>
      <c r="ABL236" s="76"/>
      <c r="ABM236" s="76"/>
      <c r="ABN236" s="76"/>
      <c r="ABO236" s="76"/>
      <c r="ABP236" s="76"/>
      <c r="ABQ236" s="76"/>
      <c r="ABR236" s="76"/>
      <c r="ABS236" s="76"/>
      <c r="ABT236" s="76"/>
      <c r="ABU236" s="76"/>
      <c r="ABV236" s="76"/>
      <c r="ABW236" s="76"/>
      <c r="ABX236" s="76"/>
      <c r="ABY236" s="76"/>
      <c r="ABZ236" s="76"/>
      <c r="ACA236" s="76"/>
      <c r="ACB236" s="76"/>
      <c r="ACC236" s="76"/>
      <c r="ACD236" s="76"/>
      <c r="ACE236" s="76"/>
      <c r="ACF236" s="76"/>
      <c r="ACG236" s="76"/>
      <c r="ACH236" s="76"/>
      <c r="ACI236" s="76"/>
      <c r="ACJ236" s="76"/>
      <c r="ACK236" s="76"/>
      <c r="ACL236" s="76"/>
      <c r="ACM236" s="76"/>
      <c r="ACN236" s="76"/>
      <c r="ACO236" s="76"/>
      <c r="ACP236" s="76"/>
      <c r="ACQ236" s="76"/>
      <c r="ACR236" s="76"/>
      <c r="ACS236" s="76"/>
      <c r="ACT236" s="76"/>
      <c r="ACU236" s="76"/>
      <c r="ACV236" s="76"/>
      <c r="ACW236" s="76"/>
      <c r="ACX236" s="76"/>
      <c r="ACY236" s="76"/>
      <c r="ACZ236" s="76"/>
      <c r="ADA236" s="76"/>
      <c r="ADB236" s="76"/>
      <c r="ADC236" s="76"/>
      <c r="ADD236" s="76"/>
      <c r="ADE236" s="76"/>
      <c r="ADF236" s="76"/>
      <c r="ADG236" s="76"/>
      <c r="ADH236" s="76"/>
      <c r="ADI236" s="76"/>
      <c r="ADJ236" s="76"/>
      <c r="ADK236" s="76"/>
      <c r="ADL236" s="76"/>
      <c r="ADM236" s="76"/>
      <c r="ADN236" s="76"/>
      <c r="ADO236" s="76"/>
      <c r="ADP236" s="76"/>
      <c r="ADQ236" s="76"/>
      <c r="ADR236" s="76"/>
      <c r="ADS236" s="76"/>
      <c r="ADT236" s="76"/>
      <c r="ADU236" s="76"/>
      <c r="ADV236" s="76"/>
      <c r="ADW236" s="76"/>
      <c r="ADX236" s="76"/>
      <c r="ADY236" s="76"/>
      <c r="ADZ236" s="76"/>
      <c r="AEA236" s="76"/>
      <c r="AEB236" s="76"/>
      <c r="AEC236" s="76"/>
      <c r="AED236" s="76"/>
      <c r="AEE236" s="76"/>
      <c r="AEF236" s="76"/>
      <c r="AEG236" s="76"/>
      <c r="AEH236" s="76"/>
      <c r="AEI236" s="76"/>
      <c r="AEJ236" s="76"/>
      <c r="AEK236" s="76"/>
      <c r="AEL236" s="76"/>
      <c r="AEM236" s="76"/>
      <c r="AEN236" s="76"/>
      <c r="AEO236" s="76"/>
      <c r="AEP236" s="76"/>
      <c r="AEQ236" s="76"/>
      <c r="AER236" s="76"/>
      <c r="AES236" s="76"/>
      <c r="AET236" s="76"/>
      <c r="AEU236" s="76"/>
      <c r="AEV236" s="76"/>
      <c r="AEW236" s="76"/>
      <c r="AEX236" s="76"/>
      <c r="AEY236" s="76"/>
      <c r="AEZ236" s="76"/>
      <c r="AFA236" s="76"/>
      <c r="AFB236" s="76"/>
      <c r="AFC236" s="76"/>
      <c r="AFD236" s="76"/>
      <c r="AFE236" s="76"/>
      <c r="AFF236" s="76"/>
      <c r="AFG236" s="76"/>
      <c r="AFH236" s="76"/>
      <c r="AFI236" s="76"/>
      <c r="AFJ236" s="76"/>
      <c r="AFK236" s="76"/>
      <c r="AFL236" s="76"/>
      <c r="AFM236" s="76"/>
      <c r="AFN236" s="76"/>
      <c r="AFO236" s="76"/>
      <c r="AFP236" s="76"/>
      <c r="AFQ236" s="76"/>
      <c r="AFR236" s="76"/>
      <c r="AFS236" s="76"/>
      <c r="AFT236" s="76"/>
      <c r="AFU236" s="76"/>
      <c r="AFV236" s="76"/>
      <c r="AFW236" s="76"/>
      <c r="AFX236" s="76"/>
      <c r="AFY236" s="76"/>
      <c r="AFZ236" s="76"/>
      <c r="AGA236" s="76"/>
      <c r="AGB236" s="76"/>
      <c r="AGC236" s="76"/>
      <c r="AGD236" s="76"/>
      <c r="AGE236" s="76"/>
      <c r="AGF236" s="76"/>
      <c r="AGG236" s="76"/>
      <c r="AGH236" s="76"/>
      <c r="AGI236" s="76"/>
      <c r="AGJ236" s="76"/>
      <c r="AGK236" s="76"/>
      <c r="AGL236" s="76"/>
      <c r="AGM236" s="76"/>
      <c r="AGN236" s="76"/>
      <c r="AGO236" s="76"/>
      <c r="AGP236" s="76"/>
      <c r="AGQ236" s="76"/>
      <c r="AGR236" s="76"/>
      <c r="AGS236" s="76"/>
      <c r="AGT236" s="76"/>
      <c r="AGU236" s="76"/>
      <c r="AGV236" s="76"/>
      <c r="AGW236" s="76"/>
      <c r="AGX236" s="76"/>
      <c r="AGY236" s="76"/>
      <c r="AGZ236" s="76"/>
      <c r="AHA236" s="76"/>
      <c r="AHB236" s="76"/>
      <c r="AHC236" s="76"/>
      <c r="AHD236" s="76"/>
      <c r="AHE236" s="76"/>
      <c r="AHF236" s="76"/>
      <c r="AHG236" s="76"/>
      <c r="AHH236" s="76"/>
      <c r="AHI236" s="76"/>
      <c r="AHJ236" s="76"/>
      <c r="AHK236" s="76"/>
      <c r="AHL236" s="76"/>
      <c r="AHM236" s="76"/>
      <c r="AHN236" s="76"/>
      <c r="AHO236" s="76"/>
      <c r="AHP236" s="76"/>
      <c r="AHQ236" s="76"/>
      <c r="AHR236" s="76"/>
      <c r="AHS236" s="76"/>
      <c r="AHT236" s="76"/>
      <c r="AHU236" s="76"/>
      <c r="AHV236" s="76"/>
      <c r="AHW236" s="76"/>
      <c r="AHX236" s="76"/>
      <c r="AHY236" s="76"/>
      <c r="AHZ236" s="76"/>
      <c r="AIA236" s="76"/>
      <c r="AIB236" s="76"/>
      <c r="AIC236" s="76"/>
      <c r="AID236" s="76"/>
      <c r="AIE236" s="76"/>
      <c r="AIF236" s="76"/>
      <c r="AIG236" s="76"/>
      <c r="AIH236" s="76"/>
      <c r="AII236" s="76"/>
      <c r="AIJ236" s="76"/>
      <c r="AIK236" s="76"/>
      <c r="AIL236" s="76"/>
      <c r="AIM236" s="76"/>
      <c r="AIN236" s="76"/>
      <c r="AIO236" s="76"/>
      <c r="AIP236" s="76"/>
      <c r="AIQ236" s="76"/>
      <c r="AIR236" s="76"/>
      <c r="AIS236" s="76"/>
      <c r="AIT236" s="76"/>
      <c r="AIU236" s="76"/>
      <c r="AIV236" s="76"/>
      <c r="AIW236" s="76"/>
      <c r="AIX236" s="76"/>
      <c r="AIY236" s="76"/>
      <c r="AIZ236" s="76"/>
      <c r="AJA236" s="76"/>
      <c r="AJB236" s="76"/>
      <c r="AJC236" s="76"/>
      <c r="AJD236" s="76"/>
      <c r="AJE236" s="76"/>
      <c r="AJF236" s="76"/>
      <c r="AJG236" s="76"/>
      <c r="AJH236" s="76"/>
      <c r="AJI236" s="76"/>
      <c r="AJJ236" s="76"/>
      <c r="AJK236" s="76"/>
      <c r="AJL236" s="76"/>
      <c r="AJM236" s="76"/>
      <c r="AJN236" s="76"/>
      <c r="AJO236" s="76"/>
      <c r="AJP236" s="76"/>
      <c r="AJQ236" s="76"/>
      <c r="AJR236" s="76"/>
      <c r="AJS236" s="76"/>
      <c r="AJT236" s="76"/>
      <c r="AJU236" s="76"/>
      <c r="AJV236" s="76"/>
      <c r="AJW236" s="76"/>
      <c r="AJX236" s="76"/>
      <c r="AJY236" s="76"/>
      <c r="AJZ236" s="76"/>
      <c r="AKA236" s="76"/>
      <c r="AKB236" s="76"/>
      <c r="AKC236" s="76"/>
      <c r="AKD236" s="76"/>
      <c r="AKE236" s="76"/>
      <c r="AKF236" s="76"/>
      <c r="AKG236" s="76"/>
      <c r="AKH236" s="76"/>
      <c r="AKI236" s="76"/>
      <c r="AKJ236" s="76"/>
      <c r="AKK236" s="76"/>
      <c r="AKL236" s="76"/>
      <c r="AKM236" s="76"/>
      <c r="AKN236" s="76"/>
      <c r="AKO236" s="76"/>
      <c r="AKP236" s="76"/>
      <c r="AKQ236" s="76"/>
      <c r="AKR236" s="76"/>
      <c r="AKS236" s="76"/>
      <c r="AKT236" s="76"/>
      <c r="AKU236" s="76"/>
      <c r="AKV236" s="76"/>
      <c r="AKW236" s="76"/>
      <c r="AKX236" s="76"/>
      <c r="AKY236" s="76"/>
      <c r="AKZ236" s="76"/>
      <c r="ALA236" s="76"/>
      <c r="ALB236" s="76"/>
      <c r="ALC236" s="76"/>
      <c r="ALD236" s="76"/>
      <c r="ALE236" s="76"/>
      <c r="ALF236" s="76"/>
      <c r="ALG236" s="76"/>
      <c r="ALH236" s="76"/>
      <c r="ALI236" s="76"/>
      <c r="ALJ236" s="76"/>
      <c r="ALK236" s="76"/>
      <c r="ALL236" s="76"/>
      <c r="ALM236" s="76"/>
      <c r="ALN236" s="76"/>
      <c r="ALO236" s="76"/>
      <c r="ALP236" s="76"/>
      <c r="ALQ236" s="76"/>
      <c r="ALR236" s="76"/>
      <c r="ALS236" s="76"/>
      <c r="ALT236" s="76"/>
      <c r="ALU236" s="76"/>
      <c r="ALV236" s="76"/>
      <c r="ALW236" s="76"/>
      <c r="ALX236" s="76"/>
      <c r="ALY236" s="76"/>
      <c r="ALZ236" s="76"/>
      <c r="AMA236" s="76"/>
      <c r="AMB236" s="76"/>
      <c r="AMC236" s="76"/>
      <c r="AMD236" s="76"/>
      <c r="AME236" s="76"/>
    </row>
    <row r="237" spans="1:1019" s="80" customFormat="1">
      <c r="A237" s="20" t="s">
        <v>202</v>
      </c>
      <c r="B237" s="21">
        <v>1619006</v>
      </c>
      <c r="C237" s="21" t="s">
        <v>96</v>
      </c>
      <c r="D237" s="71" t="s">
        <v>119</v>
      </c>
      <c r="E237" s="22" t="s">
        <v>58</v>
      </c>
      <c r="F237" s="59">
        <v>83.326300000000003</v>
      </c>
      <c r="G237" s="23">
        <v>113.84</v>
      </c>
      <c r="H237" s="69">
        <f>$J$6</f>
        <v>0.21229999999999999</v>
      </c>
      <c r="I237" s="23">
        <f>ROUND(((H237+1)*G237),2)</f>
        <v>138.01</v>
      </c>
      <c r="J237" s="23">
        <f>TRUNC((I237*F237),2)</f>
        <v>11499.86</v>
      </c>
      <c r="K237" s="78">
        <f t="shared" si="87"/>
        <v>9485.8659920000009</v>
      </c>
      <c r="L237" s="76"/>
      <c r="M237" s="79"/>
      <c r="N237" s="76"/>
      <c r="O237" s="76"/>
      <c r="P237" s="76"/>
      <c r="Q237" s="76"/>
      <c r="R237" s="76"/>
      <c r="S237" s="76"/>
      <c r="T237" s="76"/>
      <c r="U237" s="76"/>
      <c r="V237" s="76"/>
      <c r="W237" s="76"/>
      <c r="X237" s="76"/>
      <c r="Y237" s="76"/>
      <c r="Z237" s="76"/>
      <c r="AA237" s="76"/>
      <c r="AB237" s="76"/>
      <c r="AC237" s="76"/>
      <c r="AD237" s="76"/>
      <c r="AE237" s="76"/>
      <c r="AF237" s="76"/>
      <c r="AG237" s="76"/>
      <c r="AH237" s="76"/>
      <c r="AI237" s="76"/>
      <c r="AJ237" s="76"/>
      <c r="AK237" s="76"/>
      <c r="AL237" s="76"/>
      <c r="AM237" s="76"/>
      <c r="AN237" s="76"/>
      <c r="AO237" s="76"/>
      <c r="AP237" s="76"/>
      <c r="AQ237" s="76"/>
      <c r="AR237" s="76"/>
      <c r="AS237" s="76"/>
      <c r="AT237" s="76"/>
      <c r="AU237" s="76"/>
      <c r="AV237" s="76"/>
      <c r="AW237" s="76"/>
      <c r="AX237" s="76"/>
      <c r="AY237" s="76"/>
      <c r="AZ237" s="76"/>
      <c r="BA237" s="76"/>
      <c r="BB237" s="76"/>
      <c r="BC237" s="76"/>
      <c r="BD237" s="76"/>
      <c r="BE237" s="76"/>
      <c r="BF237" s="76"/>
      <c r="BG237" s="76"/>
      <c r="BH237" s="76"/>
      <c r="BI237" s="76"/>
      <c r="BJ237" s="76"/>
      <c r="BK237" s="76"/>
      <c r="BL237" s="76"/>
      <c r="BM237" s="76"/>
      <c r="BN237" s="76"/>
      <c r="BO237" s="76"/>
      <c r="BP237" s="76"/>
      <c r="BQ237" s="76"/>
      <c r="BR237" s="76"/>
      <c r="BS237" s="76"/>
      <c r="BT237" s="76"/>
      <c r="BU237" s="76"/>
      <c r="BV237" s="76"/>
      <c r="BW237" s="76"/>
      <c r="BX237" s="76"/>
      <c r="BY237" s="76"/>
      <c r="BZ237" s="76"/>
      <c r="CA237" s="76"/>
      <c r="CB237" s="76"/>
      <c r="CC237" s="76"/>
      <c r="CD237" s="76"/>
      <c r="CE237" s="76"/>
      <c r="CF237" s="76"/>
      <c r="CG237" s="76"/>
      <c r="CH237" s="76"/>
      <c r="CI237" s="76"/>
      <c r="CJ237" s="76"/>
      <c r="CK237" s="76"/>
      <c r="CL237" s="76"/>
      <c r="CM237" s="76"/>
      <c r="CN237" s="76"/>
      <c r="CO237" s="76"/>
      <c r="CP237" s="76"/>
      <c r="CQ237" s="76"/>
      <c r="CR237" s="76"/>
      <c r="CS237" s="76"/>
      <c r="CT237" s="76"/>
      <c r="CU237" s="76"/>
      <c r="CV237" s="76"/>
      <c r="CW237" s="76"/>
      <c r="CX237" s="76"/>
      <c r="CY237" s="76"/>
      <c r="CZ237" s="76"/>
      <c r="DA237" s="76"/>
      <c r="DB237" s="76"/>
      <c r="DC237" s="76"/>
      <c r="DD237" s="76"/>
      <c r="DE237" s="76"/>
      <c r="DF237" s="76"/>
      <c r="DG237" s="76"/>
      <c r="DH237" s="76"/>
      <c r="DI237" s="76"/>
      <c r="DJ237" s="76"/>
      <c r="DK237" s="76"/>
      <c r="DL237" s="76"/>
      <c r="DM237" s="76"/>
      <c r="DN237" s="76"/>
      <c r="DO237" s="76"/>
      <c r="DP237" s="76"/>
      <c r="DQ237" s="76"/>
      <c r="DR237" s="76"/>
      <c r="DS237" s="76"/>
      <c r="DT237" s="76"/>
      <c r="DU237" s="76"/>
      <c r="DV237" s="76"/>
      <c r="DW237" s="76"/>
      <c r="DX237" s="76"/>
      <c r="DY237" s="76"/>
      <c r="DZ237" s="76"/>
      <c r="EA237" s="76"/>
      <c r="EB237" s="76"/>
      <c r="EC237" s="76"/>
      <c r="ED237" s="76"/>
      <c r="EE237" s="76"/>
      <c r="EF237" s="76"/>
      <c r="EG237" s="76"/>
      <c r="EH237" s="76"/>
      <c r="EI237" s="76"/>
      <c r="EJ237" s="76"/>
      <c r="EK237" s="76"/>
      <c r="EL237" s="76"/>
      <c r="EM237" s="76"/>
      <c r="EN237" s="76"/>
      <c r="EO237" s="76"/>
      <c r="EP237" s="76"/>
      <c r="EQ237" s="76"/>
      <c r="ER237" s="76"/>
      <c r="ES237" s="76"/>
      <c r="ET237" s="76"/>
      <c r="EU237" s="76"/>
      <c r="EV237" s="76"/>
      <c r="EW237" s="76"/>
      <c r="EX237" s="76"/>
      <c r="EY237" s="76"/>
      <c r="EZ237" s="76"/>
      <c r="FA237" s="76"/>
      <c r="FB237" s="76"/>
      <c r="FC237" s="76"/>
      <c r="FD237" s="76"/>
      <c r="FE237" s="76"/>
      <c r="FF237" s="76"/>
      <c r="FG237" s="76"/>
      <c r="FH237" s="76"/>
      <c r="FI237" s="76"/>
      <c r="FJ237" s="76"/>
      <c r="FK237" s="76"/>
      <c r="FL237" s="76"/>
      <c r="FM237" s="76"/>
      <c r="FN237" s="76"/>
      <c r="FO237" s="76"/>
      <c r="FP237" s="76"/>
      <c r="FQ237" s="76"/>
      <c r="FR237" s="76"/>
      <c r="FS237" s="76"/>
      <c r="FT237" s="76"/>
      <c r="FU237" s="76"/>
      <c r="FV237" s="76"/>
      <c r="FW237" s="76"/>
      <c r="FX237" s="76"/>
      <c r="FY237" s="76"/>
      <c r="FZ237" s="76"/>
      <c r="GA237" s="76"/>
      <c r="GB237" s="76"/>
      <c r="GC237" s="76"/>
      <c r="GD237" s="76"/>
      <c r="GE237" s="76"/>
      <c r="GF237" s="76"/>
      <c r="GG237" s="76"/>
      <c r="GH237" s="76"/>
      <c r="GI237" s="76"/>
      <c r="GJ237" s="76"/>
      <c r="GK237" s="76"/>
      <c r="GL237" s="76"/>
      <c r="GM237" s="76"/>
      <c r="GN237" s="76"/>
      <c r="GO237" s="76"/>
      <c r="GP237" s="76"/>
      <c r="GQ237" s="76"/>
      <c r="GR237" s="76"/>
      <c r="GS237" s="76"/>
      <c r="GT237" s="76"/>
      <c r="GU237" s="76"/>
      <c r="GV237" s="76"/>
      <c r="GW237" s="76"/>
      <c r="GX237" s="76"/>
      <c r="GY237" s="76"/>
      <c r="GZ237" s="76"/>
      <c r="HA237" s="76"/>
      <c r="HB237" s="76"/>
      <c r="HC237" s="76"/>
      <c r="HD237" s="76"/>
      <c r="HE237" s="76"/>
      <c r="HF237" s="76"/>
      <c r="HG237" s="76"/>
      <c r="HH237" s="76"/>
      <c r="HI237" s="76"/>
      <c r="HJ237" s="76"/>
      <c r="HK237" s="76"/>
      <c r="HL237" s="76"/>
      <c r="HM237" s="76"/>
      <c r="HN237" s="76"/>
      <c r="HO237" s="76"/>
      <c r="HP237" s="76"/>
      <c r="HQ237" s="76"/>
      <c r="HR237" s="76"/>
      <c r="HS237" s="76"/>
      <c r="HT237" s="76"/>
      <c r="HU237" s="76"/>
      <c r="HV237" s="76"/>
      <c r="HW237" s="76"/>
      <c r="HX237" s="76"/>
      <c r="HY237" s="76"/>
      <c r="HZ237" s="76"/>
      <c r="IA237" s="76"/>
      <c r="IB237" s="76"/>
      <c r="IC237" s="76"/>
      <c r="ID237" s="76"/>
      <c r="IE237" s="76"/>
      <c r="IF237" s="76"/>
      <c r="IG237" s="76"/>
      <c r="IH237" s="76"/>
      <c r="II237" s="76"/>
      <c r="IJ237" s="76"/>
      <c r="IK237" s="76"/>
      <c r="IL237" s="76"/>
      <c r="IM237" s="76"/>
      <c r="IN237" s="76"/>
      <c r="IO237" s="76"/>
      <c r="IP237" s="76"/>
      <c r="IQ237" s="76"/>
      <c r="IR237" s="76"/>
      <c r="IS237" s="76"/>
      <c r="IT237" s="76"/>
      <c r="IU237" s="76"/>
      <c r="IV237" s="76"/>
      <c r="IW237" s="76"/>
      <c r="IX237" s="76"/>
      <c r="IY237" s="76"/>
      <c r="IZ237" s="76"/>
      <c r="JA237" s="76"/>
      <c r="JB237" s="76"/>
      <c r="JC237" s="76"/>
      <c r="JD237" s="76"/>
      <c r="JE237" s="76"/>
      <c r="JF237" s="76"/>
      <c r="JG237" s="76"/>
      <c r="JH237" s="76"/>
      <c r="JI237" s="76"/>
      <c r="JJ237" s="76"/>
      <c r="JK237" s="76"/>
      <c r="JL237" s="76"/>
      <c r="JM237" s="76"/>
      <c r="JN237" s="76"/>
      <c r="JO237" s="76"/>
      <c r="JP237" s="76"/>
      <c r="JQ237" s="76"/>
      <c r="JR237" s="76"/>
      <c r="JS237" s="76"/>
      <c r="JT237" s="76"/>
      <c r="JU237" s="76"/>
      <c r="JV237" s="76"/>
      <c r="JW237" s="76"/>
      <c r="JX237" s="76"/>
      <c r="JY237" s="76"/>
      <c r="JZ237" s="76"/>
      <c r="KA237" s="76"/>
      <c r="KB237" s="76"/>
      <c r="KC237" s="76"/>
      <c r="KD237" s="76"/>
      <c r="KE237" s="76"/>
      <c r="KF237" s="76"/>
      <c r="KG237" s="76"/>
      <c r="KH237" s="76"/>
      <c r="KI237" s="76"/>
      <c r="KJ237" s="76"/>
      <c r="KK237" s="76"/>
      <c r="KL237" s="76"/>
      <c r="KM237" s="76"/>
      <c r="KN237" s="76"/>
      <c r="KO237" s="76"/>
      <c r="KP237" s="76"/>
      <c r="KQ237" s="76"/>
      <c r="KR237" s="76"/>
      <c r="KS237" s="76"/>
      <c r="KT237" s="76"/>
      <c r="KU237" s="76"/>
      <c r="KV237" s="76"/>
      <c r="KW237" s="76"/>
      <c r="KX237" s="76"/>
      <c r="KY237" s="76"/>
      <c r="KZ237" s="76"/>
      <c r="LA237" s="76"/>
      <c r="LB237" s="76"/>
      <c r="LC237" s="76"/>
      <c r="LD237" s="76"/>
      <c r="LE237" s="76"/>
      <c r="LF237" s="76"/>
      <c r="LG237" s="76"/>
      <c r="LH237" s="76"/>
      <c r="LI237" s="76"/>
      <c r="LJ237" s="76"/>
      <c r="LK237" s="76"/>
      <c r="LL237" s="76"/>
      <c r="LM237" s="76"/>
      <c r="LN237" s="76"/>
      <c r="LO237" s="76"/>
      <c r="LP237" s="76"/>
      <c r="LQ237" s="76"/>
      <c r="LR237" s="76"/>
      <c r="LS237" s="76"/>
      <c r="LT237" s="76"/>
      <c r="LU237" s="76"/>
      <c r="LV237" s="76"/>
      <c r="LW237" s="76"/>
      <c r="LX237" s="76"/>
      <c r="LY237" s="76"/>
      <c r="LZ237" s="76"/>
      <c r="MA237" s="76"/>
      <c r="MB237" s="76"/>
      <c r="MC237" s="76"/>
      <c r="MD237" s="76"/>
      <c r="ME237" s="76"/>
      <c r="MF237" s="76"/>
      <c r="MG237" s="76"/>
      <c r="MH237" s="76"/>
      <c r="MI237" s="76"/>
      <c r="MJ237" s="76"/>
      <c r="MK237" s="76"/>
      <c r="ML237" s="76"/>
      <c r="MM237" s="76"/>
      <c r="MN237" s="76"/>
      <c r="MO237" s="76"/>
      <c r="MP237" s="76"/>
      <c r="MQ237" s="76"/>
      <c r="MR237" s="76"/>
      <c r="MS237" s="76"/>
      <c r="MT237" s="76"/>
      <c r="MU237" s="76"/>
      <c r="MV237" s="76"/>
      <c r="MW237" s="76"/>
      <c r="MX237" s="76"/>
      <c r="MY237" s="76"/>
      <c r="MZ237" s="76"/>
      <c r="NA237" s="76"/>
      <c r="NB237" s="76"/>
      <c r="NC237" s="76"/>
      <c r="ND237" s="76"/>
      <c r="NE237" s="76"/>
      <c r="NF237" s="76"/>
      <c r="NG237" s="76"/>
      <c r="NH237" s="76"/>
      <c r="NI237" s="76"/>
      <c r="NJ237" s="76"/>
      <c r="NK237" s="76"/>
      <c r="NL237" s="76"/>
      <c r="NM237" s="76"/>
      <c r="NN237" s="76"/>
      <c r="NO237" s="76"/>
      <c r="NP237" s="76"/>
      <c r="NQ237" s="76"/>
      <c r="NR237" s="76"/>
      <c r="NS237" s="76"/>
      <c r="NT237" s="76"/>
      <c r="NU237" s="76"/>
      <c r="NV237" s="76"/>
      <c r="NW237" s="76"/>
      <c r="NX237" s="76"/>
      <c r="NY237" s="76"/>
      <c r="NZ237" s="76"/>
      <c r="OA237" s="76"/>
      <c r="OB237" s="76"/>
      <c r="OC237" s="76"/>
      <c r="OD237" s="76"/>
      <c r="OE237" s="76"/>
      <c r="OF237" s="76"/>
      <c r="OG237" s="76"/>
      <c r="OH237" s="76"/>
      <c r="OI237" s="76"/>
      <c r="OJ237" s="76"/>
      <c r="OK237" s="76"/>
      <c r="OL237" s="76"/>
      <c r="OM237" s="76"/>
      <c r="ON237" s="76"/>
      <c r="OO237" s="76"/>
      <c r="OP237" s="76"/>
      <c r="OQ237" s="76"/>
      <c r="OR237" s="76"/>
      <c r="OS237" s="76"/>
      <c r="OT237" s="76"/>
      <c r="OU237" s="76"/>
      <c r="OV237" s="76"/>
      <c r="OW237" s="76"/>
      <c r="OX237" s="76"/>
      <c r="OY237" s="76"/>
      <c r="OZ237" s="76"/>
      <c r="PA237" s="76"/>
      <c r="PB237" s="76"/>
      <c r="PC237" s="76"/>
      <c r="PD237" s="76"/>
      <c r="PE237" s="76"/>
      <c r="PF237" s="76"/>
      <c r="PG237" s="76"/>
      <c r="PH237" s="76"/>
      <c r="PI237" s="76"/>
      <c r="PJ237" s="76"/>
      <c r="PK237" s="76"/>
      <c r="PL237" s="76"/>
      <c r="PM237" s="76"/>
      <c r="PN237" s="76"/>
      <c r="PO237" s="76"/>
      <c r="PP237" s="76"/>
      <c r="PQ237" s="76"/>
      <c r="PR237" s="76"/>
      <c r="PS237" s="76"/>
      <c r="PT237" s="76"/>
      <c r="PU237" s="76"/>
      <c r="PV237" s="76"/>
      <c r="PW237" s="76"/>
      <c r="PX237" s="76"/>
      <c r="PY237" s="76"/>
      <c r="PZ237" s="76"/>
      <c r="QA237" s="76"/>
      <c r="QB237" s="76"/>
      <c r="QC237" s="76"/>
      <c r="QD237" s="76"/>
      <c r="QE237" s="76"/>
      <c r="QF237" s="76"/>
      <c r="QG237" s="76"/>
      <c r="QH237" s="76"/>
      <c r="QI237" s="76"/>
      <c r="QJ237" s="76"/>
      <c r="QK237" s="76"/>
      <c r="QL237" s="76"/>
      <c r="QM237" s="76"/>
      <c r="QN237" s="76"/>
      <c r="QO237" s="76"/>
      <c r="QP237" s="76"/>
      <c r="QQ237" s="76"/>
      <c r="QR237" s="76"/>
      <c r="QS237" s="76"/>
      <c r="QT237" s="76"/>
      <c r="QU237" s="76"/>
      <c r="QV237" s="76"/>
      <c r="QW237" s="76"/>
      <c r="QX237" s="76"/>
      <c r="QY237" s="76"/>
      <c r="QZ237" s="76"/>
      <c r="RA237" s="76"/>
      <c r="RB237" s="76"/>
      <c r="RC237" s="76"/>
      <c r="RD237" s="76"/>
      <c r="RE237" s="76"/>
      <c r="RF237" s="76"/>
      <c r="RG237" s="76"/>
      <c r="RH237" s="76"/>
      <c r="RI237" s="76"/>
      <c r="RJ237" s="76"/>
      <c r="RK237" s="76"/>
      <c r="RL237" s="76"/>
      <c r="RM237" s="76"/>
      <c r="RN237" s="76"/>
      <c r="RO237" s="76"/>
      <c r="RP237" s="76"/>
      <c r="RQ237" s="76"/>
      <c r="RR237" s="76"/>
      <c r="RS237" s="76"/>
      <c r="RT237" s="76"/>
      <c r="RU237" s="76"/>
      <c r="RV237" s="76"/>
      <c r="RW237" s="76"/>
      <c r="RX237" s="76"/>
      <c r="RY237" s="76"/>
      <c r="RZ237" s="76"/>
      <c r="SA237" s="76"/>
      <c r="SB237" s="76"/>
      <c r="SC237" s="76"/>
      <c r="SD237" s="76"/>
      <c r="SE237" s="76"/>
      <c r="SF237" s="76"/>
      <c r="SG237" s="76"/>
      <c r="SH237" s="76"/>
      <c r="SI237" s="76"/>
      <c r="SJ237" s="76"/>
      <c r="SK237" s="76"/>
      <c r="SL237" s="76"/>
      <c r="SM237" s="76"/>
      <c r="SN237" s="76"/>
      <c r="SO237" s="76"/>
      <c r="SP237" s="76"/>
      <c r="SQ237" s="76"/>
      <c r="SR237" s="76"/>
      <c r="SS237" s="76"/>
      <c r="ST237" s="76"/>
      <c r="SU237" s="76"/>
      <c r="SV237" s="76"/>
      <c r="SW237" s="76"/>
      <c r="SX237" s="76"/>
      <c r="SY237" s="76"/>
      <c r="SZ237" s="76"/>
      <c r="TA237" s="76"/>
      <c r="TB237" s="76"/>
      <c r="TC237" s="76"/>
      <c r="TD237" s="76"/>
      <c r="TE237" s="76"/>
      <c r="TF237" s="76"/>
      <c r="TG237" s="76"/>
      <c r="TH237" s="76"/>
      <c r="TI237" s="76"/>
      <c r="TJ237" s="76"/>
      <c r="TK237" s="76"/>
      <c r="TL237" s="76"/>
      <c r="TM237" s="76"/>
      <c r="TN237" s="76"/>
      <c r="TO237" s="76"/>
      <c r="TP237" s="76"/>
      <c r="TQ237" s="76"/>
      <c r="TR237" s="76"/>
      <c r="TS237" s="76"/>
      <c r="TT237" s="76"/>
      <c r="TU237" s="76"/>
      <c r="TV237" s="76"/>
      <c r="TW237" s="76"/>
      <c r="TX237" s="76"/>
      <c r="TY237" s="76"/>
      <c r="TZ237" s="76"/>
      <c r="UA237" s="76"/>
      <c r="UB237" s="76"/>
      <c r="UC237" s="76"/>
      <c r="UD237" s="76"/>
      <c r="UE237" s="76"/>
      <c r="UF237" s="76"/>
      <c r="UG237" s="76"/>
      <c r="UH237" s="76"/>
      <c r="UI237" s="76"/>
      <c r="UJ237" s="76"/>
      <c r="UK237" s="76"/>
      <c r="UL237" s="76"/>
      <c r="UM237" s="76"/>
      <c r="UN237" s="76"/>
      <c r="UO237" s="76"/>
      <c r="UP237" s="76"/>
      <c r="UQ237" s="76"/>
      <c r="UR237" s="76"/>
      <c r="US237" s="76"/>
      <c r="UT237" s="76"/>
      <c r="UU237" s="76"/>
      <c r="UV237" s="76"/>
      <c r="UW237" s="76"/>
      <c r="UX237" s="76"/>
      <c r="UY237" s="76"/>
      <c r="UZ237" s="76"/>
      <c r="VA237" s="76"/>
      <c r="VB237" s="76"/>
      <c r="VC237" s="76"/>
      <c r="VD237" s="76"/>
      <c r="VE237" s="76"/>
      <c r="VF237" s="76"/>
      <c r="VG237" s="76"/>
      <c r="VH237" s="76"/>
      <c r="VI237" s="76"/>
      <c r="VJ237" s="76"/>
      <c r="VK237" s="76"/>
      <c r="VL237" s="76"/>
      <c r="VM237" s="76"/>
      <c r="VN237" s="76"/>
      <c r="VO237" s="76"/>
      <c r="VP237" s="76"/>
      <c r="VQ237" s="76"/>
      <c r="VR237" s="76"/>
      <c r="VS237" s="76"/>
      <c r="VT237" s="76"/>
      <c r="VU237" s="76"/>
      <c r="VV237" s="76"/>
      <c r="VW237" s="76"/>
      <c r="VX237" s="76"/>
      <c r="VY237" s="76"/>
      <c r="VZ237" s="76"/>
      <c r="WA237" s="76"/>
      <c r="WB237" s="76"/>
      <c r="WC237" s="76"/>
      <c r="WD237" s="76"/>
      <c r="WE237" s="76"/>
      <c r="WF237" s="76"/>
      <c r="WG237" s="76"/>
      <c r="WH237" s="76"/>
      <c r="WI237" s="76"/>
      <c r="WJ237" s="76"/>
      <c r="WK237" s="76"/>
      <c r="WL237" s="76"/>
      <c r="WM237" s="76"/>
      <c r="WN237" s="76"/>
      <c r="WO237" s="76"/>
      <c r="WP237" s="76"/>
      <c r="WQ237" s="76"/>
      <c r="WR237" s="76"/>
      <c r="WS237" s="76"/>
      <c r="WT237" s="76"/>
      <c r="WU237" s="76"/>
      <c r="WV237" s="76"/>
      <c r="WW237" s="76"/>
      <c r="WX237" s="76"/>
      <c r="WY237" s="76"/>
      <c r="WZ237" s="76"/>
      <c r="XA237" s="76"/>
      <c r="XB237" s="76"/>
      <c r="XC237" s="76"/>
      <c r="XD237" s="76"/>
      <c r="XE237" s="76"/>
      <c r="XF237" s="76"/>
      <c r="XG237" s="76"/>
      <c r="XH237" s="76"/>
      <c r="XI237" s="76"/>
      <c r="XJ237" s="76"/>
      <c r="XK237" s="76"/>
      <c r="XL237" s="76"/>
      <c r="XM237" s="76"/>
      <c r="XN237" s="76"/>
      <c r="XO237" s="76"/>
      <c r="XP237" s="76"/>
      <c r="XQ237" s="76"/>
      <c r="XR237" s="76"/>
      <c r="XS237" s="76"/>
      <c r="XT237" s="76"/>
      <c r="XU237" s="76"/>
      <c r="XV237" s="76"/>
      <c r="XW237" s="76"/>
      <c r="XX237" s="76"/>
      <c r="XY237" s="76"/>
      <c r="XZ237" s="76"/>
      <c r="YA237" s="76"/>
      <c r="YB237" s="76"/>
      <c r="YC237" s="76"/>
      <c r="YD237" s="76"/>
      <c r="YE237" s="76"/>
      <c r="YF237" s="76"/>
      <c r="YG237" s="76"/>
      <c r="YH237" s="76"/>
      <c r="YI237" s="76"/>
      <c r="YJ237" s="76"/>
      <c r="YK237" s="76"/>
      <c r="YL237" s="76"/>
      <c r="YM237" s="76"/>
      <c r="YN237" s="76"/>
      <c r="YO237" s="76"/>
      <c r="YP237" s="76"/>
      <c r="YQ237" s="76"/>
      <c r="YR237" s="76"/>
      <c r="YS237" s="76"/>
      <c r="YT237" s="76"/>
      <c r="YU237" s="76"/>
      <c r="YV237" s="76"/>
      <c r="YW237" s="76"/>
      <c r="YX237" s="76"/>
      <c r="YY237" s="76"/>
      <c r="YZ237" s="76"/>
      <c r="ZA237" s="76"/>
      <c r="ZB237" s="76"/>
      <c r="ZC237" s="76"/>
      <c r="ZD237" s="76"/>
      <c r="ZE237" s="76"/>
      <c r="ZF237" s="76"/>
      <c r="ZG237" s="76"/>
      <c r="ZH237" s="76"/>
      <c r="ZI237" s="76"/>
      <c r="ZJ237" s="76"/>
      <c r="ZK237" s="76"/>
      <c r="ZL237" s="76"/>
      <c r="ZM237" s="76"/>
      <c r="ZN237" s="76"/>
      <c r="ZO237" s="76"/>
      <c r="ZP237" s="76"/>
      <c r="ZQ237" s="76"/>
      <c r="ZR237" s="76"/>
      <c r="ZS237" s="76"/>
      <c r="ZT237" s="76"/>
      <c r="ZU237" s="76"/>
      <c r="ZV237" s="76"/>
      <c r="ZW237" s="76"/>
      <c r="ZX237" s="76"/>
      <c r="ZY237" s="76"/>
      <c r="ZZ237" s="76"/>
      <c r="AAA237" s="76"/>
      <c r="AAB237" s="76"/>
      <c r="AAC237" s="76"/>
      <c r="AAD237" s="76"/>
      <c r="AAE237" s="76"/>
      <c r="AAF237" s="76"/>
      <c r="AAG237" s="76"/>
      <c r="AAH237" s="76"/>
      <c r="AAI237" s="76"/>
      <c r="AAJ237" s="76"/>
      <c r="AAK237" s="76"/>
      <c r="AAL237" s="76"/>
      <c r="AAM237" s="76"/>
      <c r="AAN237" s="76"/>
      <c r="AAO237" s="76"/>
      <c r="AAP237" s="76"/>
      <c r="AAQ237" s="76"/>
      <c r="AAR237" s="76"/>
      <c r="AAS237" s="76"/>
      <c r="AAT237" s="76"/>
      <c r="AAU237" s="76"/>
      <c r="AAV237" s="76"/>
      <c r="AAW237" s="76"/>
      <c r="AAX237" s="76"/>
      <c r="AAY237" s="76"/>
      <c r="AAZ237" s="76"/>
      <c r="ABA237" s="76"/>
      <c r="ABB237" s="76"/>
      <c r="ABC237" s="76"/>
      <c r="ABD237" s="76"/>
      <c r="ABE237" s="76"/>
      <c r="ABF237" s="76"/>
      <c r="ABG237" s="76"/>
      <c r="ABH237" s="76"/>
      <c r="ABI237" s="76"/>
      <c r="ABJ237" s="76"/>
      <c r="ABK237" s="76"/>
      <c r="ABL237" s="76"/>
      <c r="ABM237" s="76"/>
      <c r="ABN237" s="76"/>
      <c r="ABO237" s="76"/>
      <c r="ABP237" s="76"/>
      <c r="ABQ237" s="76"/>
      <c r="ABR237" s="76"/>
      <c r="ABS237" s="76"/>
      <c r="ABT237" s="76"/>
      <c r="ABU237" s="76"/>
      <c r="ABV237" s="76"/>
      <c r="ABW237" s="76"/>
      <c r="ABX237" s="76"/>
      <c r="ABY237" s="76"/>
      <c r="ABZ237" s="76"/>
      <c r="ACA237" s="76"/>
      <c r="ACB237" s="76"/>
      <c r="ACC237" s="76"/>
      <c r="ACD237" s="76"/>
      <c r="ACE237" s="76"/>
      <c r="ACF237" s="76"/>
      <c r="ACG237" s="76"/>
      <c r="ACH237" s="76"/>
      <c r="ACI237" s="76"/>
      <c r="ACJ237" s="76"/>
      <c r="ACK237" s="76"/>
      <c r="ACL237" s="76"/>
      <c r="ACM237" s="76"/>
      <c r="ACN237" s="76"/>
      <c r="ACO237" s="76"/>
      <c r="ACP237" s="76"/>
      <c r="ACQ237" s="76"/>
      <c r="ACR237" s="76"/>
      <c r="ACS237" s="76"/>
      <c r="ACT237" s="76"/>
      <c r="ACU237" s="76"/>
      <c r="ACV237" s="76"/>
      <c r="ACW237" s="76"/>
      <c r="ACX237" s="76"/>
      <c r="ACY237" s="76"/>
      <c r="ACZ237" s="76"/>
      <c r="ADA237" s="76"/>
      <c r="ADB237" s="76"/>
      <c r="ADC237" s="76"/>
      <c r="ADD237" s="76"/>
      <c r="ADE237" s="76"/>
      <c r="ADF237" s="76"/>
      <c r="ADG237" s="76"/>
      <c r="ADH237" s="76"/>
      <c r="ADI237" s="76"/>
      <c r="ADJ237" s="76"/>
      <c r="ADK237" s="76"/>
      <c r="ADL237" s="76"/>
      <c r="ADM237" s="76"/>
      <c r="ADN237" s="76"/>
      <c r="ADO237" s="76"/>
      <c r="ADP237" s="76"/>
      <c r="ADQ237" s="76"/>
      <c r="ADR237" s="76"/>
      <c r="ADS237" s="76"/>
      <c r="ADT237" s="76"/>
      <c r="ADU237" s="76"/>
      <c r="ADV237" s="76"/>
      <c r="ADW237" s="76"/>
      <c r="ADX237" s="76"/>
      <c r="ADY237" s="76"/>
      <c r="ADZ237" s="76"/>
      <c r="AEA237" s="76"/>
      <c r="AEB237" s="76"/>
      <c r="AEC237" s="76"/>
      <c r="AED237" s="76"/>
      <c r="AEE237" s="76"/>
      <c r="AEF237" s="76"/>
      <c r="AEG237" s="76"/>
      <c r="AEH237" s="76"/>
      <c r="AEI237" s="76"/>
      <c r="AEJ237" s="76"/>
      <c r="AEK237" s="76"/>
      <c r="AEL237" s="76"/>
      <c r="AEM237" s="76"/>
      <c r="AEN237" s="76"/>
      <c r="AEO237" s="76"/>
      <c r="AEP237" s="76"/>
      <c r="AEQ237" s="76"/>
      <c r="AER237" s="76"/>
      <c r="AES237" s="76"/>
      <c r="AET237" s="76"/>
      <c r="AEU237" s="76"/>
      <c r="AEV237" s="76"/>
      <c r="AEW237" s="76"/>
      <c r="AEX237" s="76"/>
      <c r="AEY237" s="76"/>
      <c r="AEZ237" s="76"/>
      <c r="AFA237" s="76"/>
      <c r="AFB237" s="76"/>
      <c r="AFC237" s="76"/>
      <c r="AFD237" s="76"/>
      <c r="AFE237" s="76"/>
      <c r="AFF237" s="76"/>
      <c r="AFG237" s="76"/>
      <c r="AFH237" s="76"/>
      <c r="AFI237" s="76"/>
      <c r="AFJ237" s="76"/>
      <c r="AFK237" s="76"/>
      <c r="AFL237" s="76"/>
      <c r="AFM237" s="76"/>
      <c r="AFN237" s="76"/>
      <c r="AFO237" s="76"/>
      <c r="AFP237" s="76"/>
      <c r="AFQ237" s="76"/>
      <c r="AFR237" s="76"/>
      <c r="AFS237" s="76"/>
      <c r="AFT237" s="76"/>
      <c r="AFU237" s="76"/>
      <c r="AFV237" s="76"/>
      <c r="AFW237" s="76"/>
      <c r="AFX237" s="76"/>
      <c r="AFY237" s="76"/>
      <c r="AFZ237" s="76"/>
      <c r="AGA237" s="76"/>
      <c r="AGB237" s="76"/>
      <c r="AGC237" s="76"/>
      <c r="AGD237" s="76"/>
      <c r="AGE237" s="76"/>
      <c r="AGF237" s="76"/>
      <c r="AGG237" s="76"/>
      <c r="AGH237" s="76"/>
      <c r="AGI237" s="76"/>
      <c r="AGJ237" s="76"/>
      <c r="AGK237" s="76"/>
      <c r="AGL237" s="76"/>
      <c r="AGM237" s="76"/>
      <c r="AGN237" s="76"/>
      <c r="AGO237" s="76"/>
      <c r="AGP237" s="76"/>
      <c r="AGQ237" s="76"/>
      <c r="AGR237" s="76"/>
      <c r="AGS237" s="76"/>
      <c r="AGT237" s="76"/>
      <c r="AGU237" s="76"/>
      <c r="AGV237" s="76"/>
      <c r="AGW237" s="76"/>
      <c r="AGX237" s="76"/>
      <c r="AGY237" s="76"/>
      <c r="AGZ237" s="76"/>
      <c r="AHA237" s="76"/>
      <c r="AHB237" s="76"/>
      <c r="AHC237" s="76"/>
      <c r="AHD237" s="76"/>
      <c r="AHE237" s="76"/>
      <c r="AHF237" s="76"/>
      <c r="AHG237" s="76"/>
      <c r="AHH237" s="76"/>
      <c r="AHI237" s="76"/>
      <c r="AHJ237" s="76"/>
      <c r="AHK237" s="76"/>
      <c r="AHL237" s="76"/>
      <c r="AHM237" s="76"/>
      <c r="AHN237" s="76"/>
      <c r="AHO237" s="76"/>
      <c r="AHP237" s="76"/>
      <c r="AHQ237" s="76"/>
      <c r="AHR237" s="76"/>
      <c r="AHS237" s="76"/>
      <c r="AHT237" s="76"/>
      <c r="AHU237" s="76"/>
      <c r="AHV237" s="76"/>
      <c r="AHW237" s="76"/>
      <c r="AHX237" s="76"/>
      <c r="AHY237" s="76"/>
      <c r="AHZ237" s="76"/>
      <c r="AIA237" s="76"/>
      <c r="AIB237" s="76"/>
      <c r="AIC237" s="76"/>
      <c r="AID237" s="76"/>
      <c r="AIE237" s="76"/>
      <c r="AIF237" s="76"/>
      <c r="AIG237" s="76"/>
      <c r="AIH237" s="76"/>
      <c r="AII237" s="76"/>
      <c r="AIJ237" s="76"/>
      <c r="AIK237" s="76"/>
      <c r="AIL237" s="76"/>
      <c r="AIM237" s="76"/>
      <c r="AIN237" s="76"/>
      <c r="AIO237" s="76"/>
      <c r="AIP237" s="76"/>
      <c r="AIQ237" s="76"/>
      <c r="AIR237" s="76"/>
      <c r="AIS237" s="76"/>
      <c r="AIT237" s="76"/>
      <c r="AIU237" s="76"/>
      <c r="AIV237" s="76"/>
      <c r="AIW237" s="76"/>
      <c r="AIX237" s="76"/>
      <c r="AIY237" s="76"/>
      <c r="AIZ237" s="76"/>
      <c r="AJA237" s="76"/>
      <c r="AJB237" s="76"/>
      <c r="AJC237" s="76"/>
      <c r="AJD237" s="76"/>
      <c r="AJE237" s="76"/>
      <c r="AJF237" s="76"/>
      <c r="AJG237" s="76"/>
      <c r="AJH237" s="76"/>
      <c r="AJI237" s="76"/>
      <c r="AJJ237" s="76"/>
      <c r="AJK237" s="76"/>
      <c r="AJL237" s="76"/>
      <c r="AJM237" s="76"/>
      <c r="AJN237" s="76"/>
      <c r="AJO237" s="76"/>
      <c r="AJP237" s="76"/>
      <c r="AJQ237" s="76"/>
      <c r="AJR237" s="76"/>
      <c r="AJS237" s="76"/>
      <c r="AJT237" s="76"/>
      <c r="AJU237" s="76"/>
      <c r="AJV237" s="76"/>
      <c r="AJW237" s="76"/>
      <c r="AJX237" s="76"/>
      <c r="AJY237" s="76"/>
      <c r="AJZ237" s="76"/>
      <c r="AKA237" s="76"/>
      <c r="AKB237" s="76"/>
      <c r="AKC237" s="76"/>
      <c r="AKD237" s="76"/>
      <c r="AKE237" s="76"/>
      <c r="AKF237" s="76"/>
      <c r="AKG237" s="76"/>
      <c r="AKH237" s="76"/>
      <c r="AKI237" s="76"/>
      <c r="AKJ237" s="76"/>
      <c r="AKK237" s="76"/>
      <c r="AKL237" s="76"/>
      <c r="AKM237" s="76"/>
      <c r="AKN237" s="76"/>
      <c r="AKO237" s="76"/>
      <c r="AKP237" s="76"/>
      <c r="AKQ237" s="76"/>
      <c r="AKR237" s="76"/>
      <c r="AKS237" s="76"/>
      <c r="AKT237" s="76"/>
      <c r="AKU237" s="76"/>
      <c r="AKV237" s="76"/>
      <c r="AKW237" s="76"/>
      <c r="AKX237" s="76"/>
      <c r="AKY237" s="76"/>
      <c r="AKZ237" s="76"/>
      <c r="ALA237" s="76"/>
      <c r="ALB237" s="76"/>
      <c r="ALC237" s="76"/>
      <c r="ALD237" s="76"/>
      <c r="ALE237" s="76"/>
      <c r="ALF237" s="76"/>
      <c r="ALG237" s="76"/>
      <c r="ALH237" s="76"/>
      <c r="ALI237" s="76"/>
      <c r="ALJ237" s="76"/>
      <c r="ALK237" s="76"/>
      <c r="ALL237" s="76"/>
      <c r="ALM237" s="76"/>
      <c r="ALN237" s="76"/>
      <c r="ALO237" s="76"/>
      <c r="ALP237" s="76"/>
      <c r="ALQ237" s="76"/>
      <c r="ALR237" s="76"/>
      <c r="ALS237" s="76"/>
      <c r="ALT237" s="76"/>
      <c r="ALU237" s="76"/>
      <c r="ALV237" s="76"/>
      <c r="ALW237" s="76"/>
      <c r="ALX237" s="76"/>
      <c r="ALY237" s="76"/>
      <c r="ALZ237" s="76"/>
      <c r="AMA237" s="76"/>
      <c r="AMB237" s="76"/>
      <c r="AMC237" s="76"/>
      <c r="AMD237" s="76"/>
      <c r="AME237" s="76"/>
    </row>
    <row r="238" spans="1:1019" s="80" customFormat="1">
      <c r="A238" s="20" t="s">
        <v>203</v>
      </c>
      <c r="B238" s="21">
        <v>4915712</v>
      </c>
      <c r="C238" s="21" t="s">
        <v>96</v>
      </c>
      <c r="D238" s="71" t="s">
        <v>86</v>
      </c>
      <c r="E238" s="22" t="s">
        <v>58</v>
      </c>
      <c r="F238" s="59">
        <v>26.73</v>
      </c>
      <c r="G238" s="23">
        <v>22.15</v>
      </c>
      <c r="H238" s="69">
        <f>$J$6</f>
        <v>0.21229999999999999</v>
      </c>
      <c r="I238" s="23">
        <f>ROUND(((H238+1)*G238),2)</f>
        <v>26.85</v>
      </c>
      <c r="J238" s="23">
        <f>TRUNC((I238*F238),2)</f>
        <v>717.7</v>
      </c>
      <c r="K238" s="78">
        <f t="shared" si="87"/>
        <v>592.06949999999995</v>
      </c>
      <c r="L238" s="76"/>
      <c r="M238" s="79"/>
      <c r="N238" s="76"/>
      <c r="O238" s="76"/>
      <c r="P238" s="76"/>
      <c r="Q238" s="76"/>
      <c r="R238" s="76"/>
      <c r="S238" s="76"/>
      <c r="T238" s="76"/>
      <c r="U238" s="76"/>
      <c r="V238" s="76"/>
      <c r="W238" s="76"/>
      <c r="X238" s="76"/>
      <c r="Y238" s="76"/>
      <c r="Z238" s="76"/>
      <c r="AA238" s="76"/>
      <c r="AB238" s="76"/>
      <c r="AC238" s="76"/>
      <c r="AD238" s="76"/>
      <c r="AE238" s="76"/>
      <c r="AF238" s="76"/>
      <c r="AG238" s="76"/>
      <c r="AH238" s="76"/>
      <c r="AI238" s="76"/>
      <c r="AJ238" s="76"/>
      <c r="AK238" s="76"/>
      <c r="AL238" s="76"/>
      <c r="AM238" s="76"/>
      <c r="AN238" s="76"/>
      <c r="AO238" s="76"/>
      <c r="AP238" s="76"/>
      <c r="AQ238" s="76"/>
      <c r="AR238" s="76"/>
      <c r="AS238" s="76"/>
      <c r="AT238" s="76"/>
      <c r="AU238" s="76"/>
      <c r="AV238" s="76"/>
      <c r="AW238" s="76"/>
      <c r="AX238" s="76"/>
      <c r="AY238" s="76"/>
      <c r="AZ238" s="76"/>
      <c r="BA238" s="76"/>
      <c r="BB238" s="76"/>
      <c r="BC238" s="76"/>
      <c r="BD238" s="76"/>
      <c r="BE238" s="76"/>
      <c r="BF238" s="76"/>
      <c r="BG238" s="76"/>
      <c r="BH238" s="76"/>
      <c r="BI238" s="76"/>
      <c r="BJ238" s="76"/>
      <c r="BK238" s="76"/>
      <c r="BL238" s="76"/>
      <c r="BM238" s="76"/>
      <c r="BN238" s="76"/>
      <c r="BO238" s="76"/>
      <c r="BP238" s="76"/>
      <c r="BQ238" s="76"/>
      <c r="BR238" s="76"/>
      <c r="BS238" s="76"/>
      <c r="BT238" s="76"/>
      <c r="BU238" s="76"/>
      <c r="BV238" s="76"/>
      <c r="BW238" s="76"/>
      <c r="BX238" s="76"/>
      <c r="BY238" s="76"/>
      <c r="BZ238" s="76"/>
      <c r="CA238" s="76"/>
      <c r="CB238" s="76"/>
      <c r="CC238" s="76"/>
      <c r="CD238" s="76"/>
      <c r="CE238" s="76"/>
      <c r="CF238" s="76"/>
      <c r="CG238" s="76"/>
      <c r="CH238" s="76"/>
      <c r="CI238" s="76"/>
      <c r="CJ238" s="76"/>
      <c r="CK238" s="76"/>
      <c r="CL238" s="76"/>
      <c r="CM238" s="76"/>
      <c r="CN238" s="76"/>
      <c r="CO238" s="76"/>
      <c r="CP238" s="76"/>
      <c r="CQ238" s="76"/>
      <c r="CR238" s="76"/>
      <c r="CS238" s="76"/>
      <c r="CT238" s="76"/>
      <c r="CU238" s="76"/>
      <c r="CV238" s="76"/>
      <c r="CW238" s="76"/>
      <c r="CX238" s="76"/>
      <c r="CY238" s="76"/>
      <c r="CZ238" s="76"/>
      <c r="DA238" s="76"/>
      <c r="DB238" s="76"/>
      <c r="DC238" s="76"/>
      <c r="DD238" s="76"/>
      <c r="DE238" s="76"/>
      <c r="DF238" s="76"/>
      <c r="DG238" s="76"/>
      <c r="DH238" s="76"/>
      <c r="DI238" s="76"/>
      <c r="DJ238" s="76"/>
      <c r="DK238" s="76"/>
      <c r="DL238" s="76"/>
      <c r="DM238" s="76"/>
      <c r="DN238" s="76"/>
      <c r="DO238" s="76"/>
      <c r="DP238" s="76"/>
      <c r="DQ238" s="76"/>
      <c r="DR238" s="76"/>
      <c r="DS238" s="76"/>
      <c r="DT238" s="76"/>
      <c r="DU238" s="76"/>
      <c r="DV238" s="76"/>
      <c r="DW238" s="76"/>
      <c r="DX238" s="76"/>
      <c r="DY238" s="76"/>
      <c r="DZ238" s="76"/>
      <c r="EA238" s="76"/>
      <c r="EB238" s="76"/>
      <c r="EC238" s="76"/>
      <c r="ED238" s="76"/>
      <c r="EE238" s="76"/>
      <c r="EF238" s="76"/>
      <c r="EG238" s="76"/>
      <c r="EH238" s="76"/>
      <c r="EI238" s="76"/>
      <c r="EJ238" s="76"/>
      <c r="EK238" s="76"/>
      <c r="EL238" s="76"/>
      <c r="EM238" s="76"/>
      <c r="EN238" s="76"/>
      <c r="EO238" s="76"/>
      <c r="EP238" s="76"/>
      <c r="EQ238" s="76"/>
      <c r="ER238" s="76"/>
      <c r="ES238" s="76"/>
      <c r="ET238" s="76"/>
      <c r="EU238" s="76"/>
      <c r="EV238" s="76"/>
      <c r="EW238" s="76"/>
      <c r="EX238" s="76"/>
      <c r="EY238" s="76"/>
      <c r="EZ238" s="76"/>
      <c r="FA238" s="76"/>
      <c r="FB238" s="76"/>
      <c r="FC238" s="76"/>
      <c r="FD238" s="76"/>
      <c r="FE238" s="76"/>
      <c r="FF238" s="76"/>
      <c r="FG238" s="76"/>
      <c r="FH238" s="76"/>
      <c r="FI238" s="76"/>
      <c r="FJ238" s="76"/>
      <c r="FK238" s="76"/>
      <c r="FL238" s="76"/>
      <c r="FM238" s="76"/>
      <c r="FN238" s="76"/>
      <c r="FO238" s="76"/>
      <c r="FP238" s="76"/>
      <c r="FQ238" s="76"/>
      <c r="FR238" s="76"/>
      <c r="FS238" s="76"/>
      <c r="FT238" s="76"/>
      <c r="FU238" s="76"/>
      <c r="FV238" s="76"/>
      <c r="FW238" s="76"/>
      <c r="FX238" s="76"/>
      <c r="FY238" s="76"/>
      <c r="FZ238" s="76"/>
      <c r="GA238" s="76"/>
      <c r="GB238" s="76"/>
      <c r="GC238" s="76"/>
      <c r="GD238" s="76"/>
      <c r="GE238" s="76"/>
      <c r="GF238" s="76"/>
      <c r="GG238" s="76"/>
      <c r="GH238" s="76"/>
      <c r="GI238" s="76"/>
      <c r="GJ238" s="76"/>
      <c r="GK238" s="76"/>
      <c r="GL238" s="76"/>
      <c r="GM238" s="76"/>
      <c r="GN238" s="76"/>
      <c r="GO238" s="76"/>
      <c r="GP238" s="76"/>
      <c r="GQ238" s="76"/>
      <c r="GR238" s="76"/>
      <c r="GS238" s="76"/>
      <c r="GT238" s="76"/>
      <c r="GU238" s="76"/>
      <c r="GV238" s="76"/>
      <c r="GW238" s="76"/>
      <c r="GX238" s="76"/>
      <c r="GY238" s="76"/>
      <c r="GZ238" s="76"/>
      <c r="HA238" s="76"/>
      <c r="HB238" s="76"/>
      <c r="HC238" s="76"/>
      <c r="HD238" s="76"/>
      <c r="HE238" s="76"/>
      <c r="HF238" s="76"/>
      <c r="HG238" s="76"/>
      <c r="HH238" s="76"/>
      <c r="HI238" s="76"/>
      <c r="HJ238" s="76"/>
      <c r="HK238" s="76"/>
      <c r="HL238" s="76"/>
      <c r="HM238" s="76"/>
      <c r="HN238" s="76"/>
      <c r="HO238" s="76"/>
      <c r="HP238" s="76"/>
      <c r="HQ238" s="76"/>
      <c r="HR238" s="76"/>
      <c r="HS238" s="76"/>
      <c r="HT238" s="76"/>
      <c r="HU238" s="76"/>
      <c r="HV238" s="76"/>
      <c r="HW238" s="76"/>
      <c r="HX238" s="76"/>
      <c r="HY238" s="76"/>
      <c r="HZ238" s="76"/>
      <c r="IA238" s="76"/>
      <c r="IB238" s="76"/>
      <c r="IC238" s="76"/>
      <c r="ID238" s="76"/>
      <c r="IE238" s="76"/>
      <c r="IF238" s="76"/>
      <c r="IG238" s="76"/>
      <c r="IH238" s="76"/>
      <c r="II238" s="76"/>
      <c r="IJ238" s="76"/>
      <c r="IK238" s="76"/>
      <c r="IL238" s="76"/>
      <c r="IM238" s="76"/>
      <c r="IN238" s="76"/>
      <c r="IO238" s="76"/>
      <c r="IP238" s="76"/>
      <c r="IQ238" s="76"/>
      <c r="IR238" s="76"/>
      <c r="IS238" s="76"/>
      <c r="IT238" s="76"/>
      <c r="IU238" s="76"/>
      <c r="IV238" s="76"/>
      <c r="IW238" s="76"/>
      <c r="IX238" s="76"/>
      <c r="IY238" s="76"/>
      <c r="IZ238" s="76"/>
      <c r="JA238" s="76"/>
      <c r="JB238" s="76"/>
      <c r="JC238" s="76"/>
      <c r="JD238" s="76"/>
      <c r="JE238" s="76"/>
      <c r="JF238" s="76"/>
      <c r="JG238" s="76"/>
      <c r="JH238" s="76"/>
      <c r="JI238" s="76"/>
      <c r="JJ238" s="76"/>
      <c r="JK238" s="76"/>
      <c r="JL238" s="76"/>
      <c r="JM238" s="76"/>
      <c r="JN238" s="76"/>
      <c r="JO238" s="76"/>
      <c r="JP238" s="76"/>
      <c r="JQ238" s="76"/>
      <c r="JR238" s="76"/>
      <c r="JS238" s="76"/>
      <c r="JT238" s="76"/>
      <c r="JU238" s="76"/>
      <c r="JV238" s="76"/>
      <c r="JW238" s="76"/>
      <c r="JX238" s="76"/>
      <c r="JY238" s="76"/>
      <c r="JZ238" s="76"/>
      <c r="KA238" s="76"/>
      <c r="KB238" s="76"/>
      <c r="KC238" s="76"/>
      <c r="KD238" s="76"/>
      <c r="KE238" s="76"/>
      <c r="KF238" s="76"/>
      <c r="KG238" s="76"/>
      <c r="KH238" s="76"/>
      <c r="KI238" s="76"/>
      <c r="KJ238" s="76"/>
      <c r="KK238" s="76"/>
      <c r="KL238" s="76"/>
      <c r="KM238" s="76"/>
      <c r="KN238" s="76"/>
      <c r="KO238" s="76"/>
      <c r="KP238" s="76"/>
      <c r="KQ238" s="76"/>
      <c r="KR238" s="76"/>
      <c r="KS238" s="76"/>
      <c r="KT238" s="76"/>
      <c r="KU238" s="76"/>
      <c r="KV238" s="76"/>
      <c r="KW238" s="76"/>
      <c r="KX238" s="76"/>
      <c r="KY238" s="76"/>
      <c r="KZ238" s="76"/>
      <c r="LA238" s="76"/>
      <c r="LB238" s="76"/>
      <c r="LC238" s="76"/>
      <c r="LD238" s="76"/>
      <c r="LE238" s="76"/>
      <c r="LF238" s="76"/>
      <c r="LG238" s="76"/>
      <c r="LH238" s="76"/>
      <c r="LI238" s="76"/>
      <c r="LJ238" s="76"/>
      <c r="LK238" s="76"/>
      <c r="LL238" s="76"/>
      <c r="LM238" s="76"/>
      <c r="LN238" s="76"/>
      <c r="LO238" s="76"/>
      <c r="LP238" s="76"/>
      <c r="LQ238" s="76"/>
      <c r="LR238" s="76"/>
      <c r="LS238" s="76"/>
      <c r="LT238" s="76"/>
      <c r="LU238" s="76"/>
      <c r="LV238" s="76"/>
      <c r="LW238" s="76"/>
      <c r="LX238" s="76"/>
      <c r="LY238" s="76"/>
      <c r="LZ238" s="76"/>
      <c r="MA238" s="76"/>
      <c r="MB238" s="76"/>
      <c r="MC238" s="76"/>
      <c r="MD238" s="76"/>
      <c r="ME238" s="76"/>
      <c r="MF238" s="76"/>
      <c r="MG238" s="76"/>
      <c r="MH238" s="76"/>
      <c r="MI238" s="76"/>
      <c r="MJ238" s="76"/>
      <c r="MK238" s="76"/>
      <c r="ML238" s="76"/>
      <c r="MM238" s="76"/>
      <c r="MN238" s="76"/>
      <c r="MO238" s="76"/>
      <c r="MP238" s="76"/>
      <c r="MQ238" s="76"/>
      <c r="MR238" s="76"/>
      <c r="MS238" s="76"/>
      <c r="MT238" s="76"/>
      <c r="MU238" s="76"/>
      <c r="MV238" s="76"/>
      <c r="MW238" s="76"/>
      <c r="MX238" s="76"/>
      <c r="MY238" s="76"/>
      <c r="MZ238" s="76"/>
      <c r="NA238" s="76"/>
      <c r="NB238" s="76"/>
      <c r="NC238" s="76"/>
      <c r="ND238" s="76"/>
      <c r="NE238" s="76"/>
      <c r="NF238" s="76"/>
      <c r="NG238" s="76"/>
      <c r="NH238" s="76"/>
      <c r="NI238" s="76"/>
      <c r="NJ238" s="76"/>
      <c r="NK238" s="76"/>
      <c r="NL238" s="76"/>
      <c r="NM238" s="76"/>
      <c r="NN238" s="76"/>
      <c r="NO238" s="76"/>
      <c r="NP238" s="76"/>
      <c r="NQ238" s="76"/>
      <c r="NR238" s="76"/>
      <c r="NS238" s="76"/>
      <c r="NT238" s="76"/>
      <c r="NU238" s="76"/>
      <c r="NV238" s="76"/>
      <c r="NW238" s="76"/>
      <c r="NX238" s="76"/>
      <c r="NY238" s="76"/>
      <c r="NZ238" s="76"/>
      <c r="OA238" s="76"/>
      <c r="OB238" s="76"/>
      <c r="OC238" s="76"/>
      <c r="OD238" s="76"/>
      <c r="OE238" s="76"/>
      <c r="OF238" s="76"/>
      <c r="OG238" s="76"/>
      <c r="OH238" s="76"/>
      <c r="OI238" s="76"/>
      <c r="OJ238" s="76"/>
      <c r="OK238" s="76"/>
      <c r="OL238" s="76"/>
      <c r="OM238" s="76"/>
      <c r="ON238" s="76"/>
      <c r="OO238" s="76"/>
      <c r="OP238" s="76"/>
      <c r="OQ238" s="76"/>
      <c r="OR238" s="76"/>
      <c r="OS238" s="76"/>
      <c r="OT238" s="76"/>
      <c r="OU238" s="76"/>
      <c r="OV238" s="76"/>
      <c r="OW238" s="76"/>
      <c r="OX238" s="76"/>
      <c r="OY238" s="76"/>
      <c r="OZ238" s="76"/>
      <c r="PA238" s="76"/>
      <c r="PB238" s="76"/>
      <c r="PC238" s="76"/>
      <c r="PD238" s="76"/>
      <c r="PE238" s="76"/>
      <c r="PF238" s="76"/>
      <c r="PG238" s="76"/>
      <c r="PH238" s="76"/>
      <c r="PI238" s="76"/>
      <c r="PJ238" s="76"/>
      <c r="PK238" s="76"/>
      <c r="PL238" s="76"/>
      <c r="PM238" s="76"/>
      <c r="PN238" s="76"/>
      <c r="PO238" s="76"/>
      <c r="PP238" s="76"/>
      <c r="PQ238" s="76"/>
      <c r="PR238" s="76"/>
      <c r="PS238" s="76"/>
      <c r="PT238" s="76"/>
      <c r="PU238" s="76"/>
      <c r="PV238" s="76"/>
      <c r="PW238" s="76"/>
      <c r="PX238" s="76"/>
      <c r="PY238" s="76"/>
      <c r="PZ238" s="76"/>
      <c r="QA238" s="76"/>
      <c r="QB238" s="76"/>
      <c r="QC238" s="76"/>
      <c r="QD238" s="76"/>
      <c r="QE238" s="76"/>
      <c r="QF238" s="76"/>
      <c r="QG238" s="76"/>
      <c r="QH238" s="76"/>
      <c r="QI238" s="76"/>
      <c r="QJ238" s="76"/>
      <c r="QK238" s="76"/>
      <c r="QL238" s="76"/>
      <c r="QM238" s="76"/>
      <c r="QN238" s="76"/>
      <c r="QO238" s="76"/>
      <c r="QP238" s="76"/>
      <c r="QQ238" s="76"/>
      <c r="QR238" s="76"/>
      <c r="QS238" s="76"/>
      <c r="QT238" s="76"/>
      <c r="QU238" s="76"/>
      <c r="QV238" s="76"/>
      <c r="QW238" s="76"/>
      <c r="QX238" s="76"/>
      <c r="QY238" s="76"/>
      <c r="QZ238" s="76"/>
      <c r="RA238" s="76"/>
      <c r="RB238" s="76"/>
      <c r="RC238" s="76"/>
      <c r="RD238" s="76"/>
      <c r="RE238" s="76"/>
      <c r="RF238" s="76"/>
      <c r="RG238" s="76"/>
      <c r="RH238" s="76"/>
      <c r="RI238" s="76"/>
      <c r="RJ238" s="76"/>
      <c r="RK238" s="76"/>
      <c r="RL238" s="76"/>
      <c r="RM238" s="76"/>
      <c r="RN238" s="76"/>
      <c r="RO238" s="76"/>
      <c r="RP238" s="76"/>
      <c r="RQ238" s="76"/>
      <c r="RR238" s="76"/>
      <c r="RS238" s="76"/>
      <c r="RT238" s="76"/>
      <c r="RU238" s="76"/>
      <c r="RV238" s="76"/>
      <c r="RW238" s="76"/>
      <c r="RX238" s="76"/>
      <c r="RY238" s="76"/>
      <c r="RZ238" s="76"/>
      <c r="SA238" s="76"/>
      <c r="SB238" s="76"/>
      <c r="SC238" s="76"/>
      <c r="SD238" s="76"/>
      <c r="SE238" s="76"/>
      <c r="SF238" s="76"/>
      <c r="SG238" s="76"/>
      <c r="SH238" s="76"/>
      <c r="SI238" s="76"/>
      <c r="SJ238" s="76"/>
      <c r="SK238" s="76"/>
      <c r="SL238" s="76"/>
      <c r="SM238" s="76"/>
      <c r="SN238" s="76"/>
      <c r="SO238" s="76"/>
      <c r="SP238" s="76"/>
      <c r="SQ238" s="76"/>
      <c r="SR238" s="76"/>
      <c r="SS238" s="76"/>
      <c r="ST238" s="76"/>
      <c r="SU238" s="76"/>
      <c r="SV238" s="76"/>
      <c r="SW238" s="76"/>
      <c r="SX238" s="76"/>
      <c r="SY238" s="76"/>
      <c r="SZ238" s="76"/>
      <c r="TA238" s="76"/>
      <c r="TB238" s="76"/>
      <c r="TC238" s="76"/>
      <c r="TD238" s="76"/>
      <c r="TE238" s="76"/>
      <c r="TF238" s="76"/>
      <c r="TG238" s="76"/>
      <c r="TH238" s="76"/>
      <c r="TI238" s="76"/>
      <c r="TJ238" s="76"/>
      <c r="TK238" s="76"/>
      <c r="TL238" s="76"/>
      <c r="TM238" s="76"/>
      <c r="TN238" s="76"/>
      <c r="TO238" s="76"/>
      <c r="TP238" s="76"/>
      <c r="TQ238" s="76"/>
      <c r="TR238" s="76"/>
      <c r="TS238" s="76"/>
      <c r="TT238" s="76"/>
      <c r="TU238" s="76"/>
      <c r="TV238" s="76"/>
      <c r="TW238" s="76"/>
      <c r="TX238" s="76"/>
      <c r="TY238" s="76"/>
      <c r="TZ238" s="76"/>
      <c r="UA238" s="76"/>
      <c r="UB238" s="76"/>
      <c r="UC238" s="76"/>
      <c r="UD238" s="76"/>
      <c r="UE238" s="76"/>
      <c r="UF238" s="76"/>
      <c r="UG238" s="76"/>
      <c r="UH238" s="76"/>
      <c r="UI238" s="76"/>
      <c r="UJ238" s="76"/>
      <c r="UK238" s="76"/>
      <c r="UL238" s="76"/>
      <c r="UM238" s="76"/>
      <c r="UN238" s="76"/>
      <c r="UO238" s="76"/>
      <c r="UP238" s="76"/>
      <c r="UQ238" s="76"/>
      <c r="UR238" s="76"/>
      <c r="US238" s="76"/>
      <c r="UT238" s="76"/>
      <c r="UU238" s="76"/>
      <c r="UV238" s="76"/>
      <c r="UW238" s="76"/>
      <c r="UX238" s="76"/>
      <c r="UY238" s="76"/>
      <c r="UZ238" s="76"/>
      <c r="VA238" s="76"/>
      <c r="VB238" s="76"/>
      <c r="VC238" s="76"/>
      <c r="VD238" s="76"/>
      <c r="VE238" s="76"/>
      <c r="VF238" s="76"/>
      <c r="VG238" s="76"/>
      <c r="VH238" s="76"/>
      <c r="VI238" s="76"/>
      <c r="VJ238" s="76"/>
      <c r="VK238" s="76"/>
      <c r="VL238" s="76"/>
      <c r="VM238" s="76"/>
      <c r="VN238" s="76"/>
      <c r="VO238" s="76"/>
      <c r="VP238" s="76"/>
      <c r="VQ238" s="76"/>
      <c r="VR238" s="76"/>
      <c r="VS238" s="76"/>
      <c r="VT238" s="76"/>
      <c r="VU238" s="76"/>
      <c r="VV238" s="76"/>
      <c r="VW238" s="76"/>
      <c r="VX238" s="76"/>
      <c r="VY238" s="76"/>
      <c r="VZ238" s="76"/>
      <c r="WA238" s="76"/>
      <c r="WB238" s="76"/>
      <c r="WC238" s="76"/>
      <c r="WD238" s="76"/>
      <c r="WE238" s="76"/>
      <c r="WF238" s="76"/>
      <c r="WG238" s="76"/>
      <c r="WH238" s="76"/>
      <c r="WI238" s="76"/>
      <c r="WJ238" s="76"/>
      <c r="WK238" s="76"/>
      <c r="WL238" s="76"/>
      <c r="WM238" s="76"/>
      <c r="WN238" s="76"/>
      <c r="WO238" s="76"/>
      <c r="WP238" s="76"/>
      <c r="WQ238" s="76"/>
      <c r="WR238" s="76"/>
      <c r="WS238" s="76"/>
      <c r="WT238" s="76"/>
      <c r="WU238" s="76"/>
      <c r="WV238" s="76"/>
      <c r="WW238" s="76"/>
      <c r="WX238" s="76"/>
      <c r="WY238" s="76"/>
      <c r="WZ238" s="76"/>
      <c r="XA238" s="76"/>
      <c r="XB238" s="76"/>
      <c r="XC238" s="76"/>
      <c r="XD238" s="76"/>
      <c r="XE238" s="76"/>
      <c r="XF238" s="76"/>
      <c r="XG238" s="76"/>
      <c r="XH238" s="76"/>
      <c r="XI238" s="76"/>
      <c r="XJ238" s="76"/>
      <c r="XK238" s="76"/>
      <c r="XL238" s="76"/>
      <c r="XM238" s="76"/>
      <c r="XN238" s="76"/>
      <c r="XO238" s="76"/>
      <c r="XP238" s="76"/>
      <c r="XQ238" s="76"/>
      <c r="XR238" s="76"/>
      <c r="XS238" s="76"/>
      <c r="XT238" s="76"/>
      <c r="XU238" s="76"/>
      <c r="XV238" s="76"/>
      <c r="XW238" s="76"/>
      <c r="XX238" s="76"/>
      <c r="XY238" s="76"/>
      <c r="XZ238" s="76"/>
      <c r="YA238" s="76"/>
      <c r="YB238" s="76"/>
      <c r="YC238" s="76"/>
      <c r="YD238" s="76"/>
      <c r="YE238" s="76"/>
      <c r="YF238" s="76"/>
      <c r="YG238" s="76"/>
      <c r="YH238" s="76"/>
      <c r="YI238" s="76"/>
      <c r="YJ238" s="76"/>
      <c r="YK238" s="76"/>
      <c r="YL238" s="76"/>
      <c r="YM238" s="76"/>
      <c r="YN238" s="76"/>
      <c r="YO238" s="76"/>
      <c r="YP238" s="76"/>
      <c r="YQ238" s="76"/>
      <c r="YR238" s="76"/>
      <c r="YS238" s="76"/>
      <c r="YT238" s="76"/>
      <c r="YU238" s="76"/>
      <c r="YV238" s="76"/>
      <c r="YW238" s="76"/>
      <c r="YX238" s="76"/>
      <c r="YY238" s="76"/>
      <c r="YZ238" s="76"/>
      <c r="ZA238" s="76"/>
      <c r="ZB238" s="76"/>
      <c r="ZC238" s="76"/>
      <c r="ZD238" s="76"/>
      <c r="ZE238" s="76"/>
      <c r="ZF238" s="76"/>
      <c r="ZG238" s="76"/>
      <c r="ZH238" s="76"/>
      <c r="ZI238" s="76"/>
      <c r="ZJ238" s="76"/>
      <c r="ZK238" s="76"/>
      <c r="ZL238" s="76"/>
      <c r="ZM238" s="76"/>
      <c r="ZN238" s="76"/>
      <c r="ZO238" s="76"/>
      <c r="ZP238" s="76"/>
      <c r="ZQ238" s="76"/>
      <c r="ZR238" s="76"/>
      <c r="ZS238" s="76"/>
      <c r="ZT238" s="76"/>
      <c r="ZU238" s="76"/>
      <c r="ZV238" s="76"/>
      <c r="ZW238" s="76"/>
      <c r="ZX238" s="76"/>
      <c r="ZY238" s="76"/>
      <c r="ZZ238" s="76"/>
      <c r="AAA238" s="76"/>
      <c r="AAB238" s="76"/>
      <c r="AAC238" s="76"/>
      <c r="AAD238" s="76"/>
      <c r="AAE238" s="76"/>
      <c r="AAF238" s="76"/>
      <c r="AAG238" s="76"/>
      <c r="AAH238" s="76"/>
      <c r="AAI238" s="76"/>
      <c r="AAJ238" s="76"/>
      <c r="AAK238" s="76"/>
      <c r="AAL238" s="76"/>
      <c r="AAM238" s="76"/>
      <c r="AAN238" s="76"/>
      <c r="AAO238" s="76"/>
      <c r="AAP238" s="76"/>
      <c r="AAQ238" s="76"/>
      <c r="AAR238" s="76"/>
      <c r="AAS238" s="76"/>
      <c r="AAT238" s="76"/>
      <c r="AAU238" s="76"/>
      <c r="AAV238" s="76"/>
      <c r="AAW238" s="76"/>
      <c r="AAX238" s="76"/>
      <c r="AAY238" s="76"/>
      <c r="AAZ238" s="76"/>
      <c r="ABA238" s="76"/>
      <c r="ABB238" s="76"/>
      <c r="ABC238" s="76"/>
      <c r="ABD238" s="76"/>
      <c r="ABE238" s="76"/>
      <c r="ABF238" s="76"/>
      <c r="ABG238" s="76"/>
      <c r="ABH238" s="76"/>
      <c r="ABI238" s="76"/>
      <c r="ABJ238" s="76"/>
      <c r="ABK238" s="76"/>
      <c r="ABL238" s="76"/>
      <c r="ABM238" s="76"/>
      <c r="ABN238" s="76"/>
      <c r="ABO238" s="76"/>
      <c r="ABP238" s="76"/>
      <c r="ABQ238" s="76"/>
      <c r="ABR238" s="76"/>
      <c r="ABS238" s="76"/>
      <c r="ABT238" s="76"/>
      <c r="ABU238" s="76"/>
      <c r="ABV238" s="76"/>
      <c r="ABW238" s="76"/>
      <c r="ABX238" s="76"/>
      <c r="ABY238" s="76"/>
      <c r="ABZ238" s="76"/>
      <c r="ACA238" s="76"/>
      <c r="ACB238" s="76"/>
      <c r="ACC238" s="76"/>
      <c r="ACD238" s="76"/>
      <c r="ACE238" s="76"/>
      <c r="ACF238" s="76"/>
      <c r="ACG238" s="76"/>
      <c r="ACH238" s="76"/>
      <c r="ACI238" s="76"/>
      <c r="ACJ238" s="76"/>
      <c r="ACK238" s="76"/>
      <c r="ACL238" s="76"/>
      <c r="ACM238" s="76"/>
      <c r="ACN238" s="76"/>
      <c r="ACO238" s="76"/>
      <c r="ACP238" s="76"/>
      <c r="ACQ238" s="76"/>
      <c r="ACR238" s="76"/>
      <c r="ACS238" s="76"/>
      <c r="ACT238" s="76"/>
      <c r="ACU238" s="76"/>
      <c r="ACV238" s="76"/>
      <c r="ACW238" s="76"/>
      <c r="ACX238" s="76"/>
      <c r="ACY238" s="76"/>
      <c r="ACZ238" s="76"/>
      <c r="ADA238" s="76"/>
      <c r="ADB238" s="76"/>
      <c r="ADC238" s="76"/>
      <c r="ADD238" s="76"/>
      <c r="ADE238" s="76"/>
      <c r="ADF238" s="76"/>
      <c r="ADG238" s="76"/>
      <c r="ADH238" s="76"/>
      <c r="ADI238" s="76"/>
      <c r="ADJ238" s="76"/>
      <c r="ADK238" s="76"/>
      <c r="ADL238" s="76"/>
      <c r="ADM238" s="76"/>
      <c r="ADN238" s="76"/>
      <c r="ADO238" s="76"/>
      <c r="ADP238" s="76"/>
      <c r="ADQ238" s="76"/>
      <c r="ADR238" s="76"/>
      <c r="ADS238" s="76"/>
      <c r="ADT238" s="76"/>
      <c r="ADU238" s="76"/>
      <c r="ADV238" s="76"/>
      <c r="ADW238" s="76"/>
      <c r="ADX238" s="76"/>
      <c r="ADY238" s="76"/>
      <c r="ADZ238" s="76"/>
      <c r="AEA238" s="76"/>
      <c r="AEB238" s="76"/>
      <c r="AEC238" s="76"/>
      <c r="AED238" s="76"/>
      <c r="AEE238" s="76"/>
      <c r="AEF238" s="76"/>
      <c r="AEG238" s="76"/>
      <c r="AEH238" s="76"/>
      <c r="AEI238" s="76"/>
      <c r="AEJ238" s="76"/>
      <c r="AEK238" s="76"/>
      <c r="AEL238" s="76"/>
      <c r="AEM238" s="76"/>
      <c r="AEN238" s="76"/>
      <c r="AEO238" s="76"/>
      <c r="AEP238" s="76"/>
      <c r="AEQ238" s="76"/>
      <c r="AER238" s="76"/>
      <c r="AES238" s="76"/>
      <c r="AET238" s="76"/>
      <c r="AEU238" s="76"/>
      <c r="AEV238" s="76"/>
      <c r="AEW238" s="76"/>
      <c r="AEX238" s="76"/>
      <c r="AEY238" s="76"/>
      <c r="AEZ238" s="76"/>
      <c r="AFA238" s="76"/>
      <c r="AFB238" s="76"/>
      <c r="AFC238" s="76"/>
      <c r="AFD238" s="76"/>
      <c r="AFE238" s="76"/>
      <c r="AFF238" s="76"/>
      <c r="AFG238" s="76"/>
      <c r="AFH238" s="76"/>
      <c r="AFI238" s="76"/>
      <c r="AFJ238" s="76"/>
      <c r="AFK238" s="76"/>
      <c r="AFL238" s="76"/>
      <c r="AFM238" s="76"/>
      <c r="AFN238" s="76"/>
      <c r="AFO238" s="76"/>
      <c r="AFP238" s="76"/>
      <c r="AFQ238" s="76"/>
      <c r="AFR238" s="76"/>
      <c r="AFS238" s="76"/>
      <c r="AFT238" s="76"/>
      <c r="AFU238" s="76"/>
      <c r="AFV238" s="76"/>
      <c r="AFW238" s="76"/>
      <c r="AFX238" s="76"/>
      <c r="AFY238" s="76"/>
      <c r="AFZ238" s="76"/>
      <c r="AGA238" s="76"/>
      <c r="AGB238" s="76"/>
      <c r="AGC238" s="76"/>
      <c r="AGD238" s="76"/>
      <c r="AGE238" s="76"/>
      <c r="AGF238" s="76"/>
      <c r="AGG238" s="76"/>
      <c r="AGH238" s="76"/>
      <c r="AGI238" s="76"/>
      <c r="AGJ238" s="76"/>
      <c r="AGK238" s="76"/>
      <c r="AGL238" s="76"/>
      <c r="AGM238" s="76"/>
      <c r="AGN238" s="76"/>
      <c r="AGO238" s="76"/>
      <c r="AGP238" s="76"/>
      <c r="AGQ238" s="76"/>
      <c r="AGR238" s="76"/>
      <c r="AGS238" s="76"/>
      <c r="AGT238" s="76"/>
      <c r="AGU238" s="76"/>
      <c r="AGV238" s="76"/>
      <c r="AGW238" s="76"/>
      <c r="AGX238" s="76"/>
      <c r="AGY238" s="76"/>
      <c r="AGZ238" s="76"/>
      <c r="AHA238" s="76"/>
      <c r="AHB238" s="76"/>
      <c r="AHC238" s="76"/>
      <c r="AHD238" s="76"/>
      <c r="AHE238" s="76"/>
      <c r="AHF238" s="76"/>
      <c r="AHG238" s="76"/>
      <c r="AHH238" s="76"/>
      <c r="AHI238" s="76"/>
      <c r="AHJ238" s="76"/>
      <c r="AHK238" s="76"/>
      <c r="AHL238" s="76"/>
      <c r="AHM238" s="76"/>
      <c r="AHN238" s="76"/>
      <c r="AHO238" s="76"/>
      <c r="AHP238" s="76"/>
      <c r="AHQ238" s="76"/>
      <c r="AHR238" s="76"/>
      <c r="AHS238" s="76"/>
      <c r="AHT238" s="76"/>
      <c r="AHU238" s="76"/>
      <c r="AHV238" s="76"/>
      <c r="AHW238" s="76"/>
      <c r="AHX238" s="76"/>
      <c r="AHY238" s="76"/>
      <c r="AHZ238" s="76"/>
      <c r="AIA238" s="76"/>
      <c r="AIB238" s="76"/>
      <c r="AIC238" s="76"/>
      <c r="AID238" s="76"/>
      <c r="AIE238" s="76"/>
      <c r="AIF238" s="76"/>
      <c r="AIG238" s="76"/>
      <c r="AIH238" s="76"/>
      <c r="AII238" s="76"/>
      <c r="AIJ238" s="76"/>
      <c r="AIK238" s="76"/>
      <c r="AIL238" s="76"/>
      <c r="AIM238" s="76"/>
      <c r="AIN238" s="76"/>
      <c r="AIO238" s="76"/>
      <c r="AIP238" s="76"/>
      <c r="AIQ238" s="76"/>
      <c r="AIR238" s="76"/>
      <c r="AIS238" s="76"/>
      <c r="AIT238" s="76"/>
      <c r="AIU238" s="76"/>
      <c r="AIV238" s="76"/>
      <c r="AIW238" s="76"/>
      <c r="AIX238" s="76"/>
      <c r="AIY238" s="76"/>
      <c r="AIZ238" s="76"/>
      <c r="AJA238" s="76"/>
      <c r="AJB238" s="76"/>
      <c r="AJC238" s="76"/>
      <c r="AJD238" s="76"/>
      <c r="AJE238" s="76"/>
      <c r="AJF238" s="76"/>
      <c r="AJG238" s="76"/>
      <c r="AJH238" s="76"/>
      <c r="AJI238" s="76"/>
      <c r="AJJ238" s="76"/>
      <c r="AJK238" s="76"/>
      <c r="AJL238" s="76"/>
      <c r="AJM238" s="76"/>
      <c r="AJN238" s="76"/>
      <c r="AJO238" s="76"/>
      <c r="AJP238" s="76"/>
      <c r="AJQ238" s="76"/>
      <c r="AJR238" s="76"/>
      <c r="AJS238" s="76"/>
      <c r="AJT238" s="76"/>
      <c r="AJU238" s="76"/>
      <c r="AJV238" s="76"/>
      <c r="AJW238" s="76"/>
      <c r="AJX238" s="76"/>
      <c r="AJY238" s="76"/>
      <c r="AJZ238" s="76"/>
      <c r="AKA238" s="76"/>
      <c r="AKB238" s="76"/>
      <c r="AKC238" s="76"/>
      <c r="AKD238" s="76"/>
      <c r="AKE238" s="76"/>
      <c r="AKF238" s="76"/>
      <c r="AKG238" s="76"/>
      <c r="AKH238" s="76"/>
      <c r="AKI238" s="76"/>
      <c r="AKJ238" s="76"/>
      <c r="AKK238" s="76"/>
      <c r="AKL238" s="76"/>
      <c r="AKM238" s="76"/>
      <c r="AKN238" s="76"/>
      <c r="AKO238" s="76"/>
      <c r="AKP238" s="76"/>
      <c r="AKQ238" s="76"/>
      <c r="AKR238" s="76"/>
      <c r="AKS238" s="76"/>
      <c r="AKT238" s="76"/>
      <c r="AKU238" s="76"/>
      <c r="AKV238" s="76"/>
      <c r="AKW238" s="76"/>
      <c r="AKX238" s="76"/>
      <c r="AKY238" s="76"/>
      <c r="AKZ238" s="76"/>
      <c r="ALA238" s="76"/>
      <c r="ALB238" s="76"/>
      <c r="ALC238" s="76"/>
      <c r="ALD238" s="76"/>
      <c r="ALE238" s="76"/>
      <c r="ALF238" s="76"/>
      <c r="ALG238" s="76"/>
      <c r="ALH238" s="76"/>
      <c r="ALI238" s="76"/>
      <c r="ALJ238" s="76"/>
      <c r="ALK238" s="76"/>
      <c r="ALL238" s="76"/>
      <c r="ALM238" s="76"/>
      <c r="ALN238" s="76"/>
      <c r="ALO238" s="76"/>
      <c r="ALP238" s="76"/>
      <c r="ALQ238" s="76"/>
      <c r="ALR238" s="76"/>
      <c r="ALS238" s="76"/>
      <c r="ALT238" s="76"/>
      <c r="ALU238" s="76"/>
      <c r="ALV238" s="76"/>
      <c r="ALW238" s="76"/>
      <c r="ALX238" s="76"/>
      <c r="ALY238" s="76"/>
      <c r="ALZ238" s="76"/>
      <c r="AMA238" s="76"/>
      <c r="AMB238" s="76"/>
      <c r="AMC238" s="76"/>
      <c r="AMD238" s="76"/>
      <c r="AME238" s="76"/>
    </row>
    <row r="239" spans="1:1019" s="80" customFormat="1">
      <c r="A239" s="20" t="s">
        <v>204</v>
      </c>
      <c r="B239" s="21">
        <v>4915633</v>
      </c>
      <c r="C239" s="21" t="s">
        <v>96</v>
      </c>
      <c r="D239" s="71" t="s">
        <v>120</v>
      </c>
      <c r="E239" s="22" t="s">
        <v>59</v>
      </c>
      <c r="F239" s="59">
        <v>11.88</v>
      </c>
      <c r="G239" s="23">
        <v>19.73</v>
      </c>
      <c r="H239" s="69">
        <f>$J$6</f>
        <v>0.21229999999999999</v>
      </c>
      <c r="I239" s="23">
        <f>ROUND(((H239+1)*G239),2)</f>
        <v>23.92</v>
      </c>
      <c r="J239" s="23">
        <f>TRUNC((I239*F239),2)</f>
        <v>284.16000000000003</v>
      </c>
      <c r="K239" s="78">
        <f t="shared" si="87"/>
        <v>234.39240000000001</v>
      </c>
      <c r="L239" s="76"/>
      <c r="M239" s="79"/>
      <c r="N239" s="76"/>
      <c r="O239" s="76"/>
      <c r="P239" s="76"/>
      <c r="Q239" s="76"/>
      <c r="R239" s="76"/>
      <c r="S239" s="76"/>
      <c r="T239" s="76"/>
      <c r="U239" s="76"/>
      <c r="V239" s="76"/>
      <c r="W239" s="76"/>
      <c r="X239" s="76"/>
      <c r="Y239" s="76"/>
      <c r="Z239" s="76"/>
      <c r="AA239" s="76"/>
      <c r="AB239" s="76"/>
      <c r="AC239" s="76"/>
      <c r="AD239" s="76"/>
      <c r="AE239" s="76"/>
      <c r="AF239" s="76"/>
      <c r="AG239" s="76"/>
      <c r="AH239" s="76"/>
      <c r="AI239" s="76"/>
      <c r="AJ239" s="76"/>
      <c r="AK239" s="76"/>
      <c r="AL239" s="76"/>
      <c r="AM239" s="76"/>
      <c r="AN239" s="76"/>
      <c r="AO239" s="76"/>
      <c r="AP239" s="76"/>
      <c r="AQ239" s="76"/>
      <c r="AR239" s="76"/>
      <c r="AS239" s="76"/>
      <c r="AT239" s="76"/>
      <c r="AU239" s="76"/>
      <c r="AV239" s="76"/>
      <c r="AW239" s="76"/>
      <c r="AX239" s="76"/>
      <c r="AY239" s="76"/>
      <c r="AZ239" s="76"/>
      <c r="BA239" s="76"/>
      <c r="BB239" s="76"/>
      <c r="BC239" s="76"/>
      <c r="BD239" s="76"/>
      <c r="BE239" s="76"/>
      <c r="BF239" s="76"/>
      <c r="BG239" s="76"/>
      <c r="BH239" s="76"/>
      <c r="BI239" s="76"/>
      <c r="BJ239" s="76"/>
      <c r="BK239" s="76"/>
      <c r="BL239" s="76"/>
      <c r="BM239" s="76"/>
      <c r="BN239" s="76"/>
      <c r="BO239" s="76"/>
      <c r="BP239" s="76"/>
      <c r="BQ239" s="76"/>
      <c r="BR239" s="76"/>
      <c r="BS239" s="76"/>
      <c r="BT239" s="76"/>
      <c r="BU239" s="76"/>
      <c r="BV239" s="76"/>
      <c r="BW239" s="76"/>
      <c r="BX239" s="76"/>
      <c r="BY239" s="76"/>
      <c r="BZ239" s="76"/>
      <c r="CA239" s="76"/>
      <c r="CB239" s="76"/>
      <c r="CC239" s="76"/>
      <c r="CD239" s="76"/>
      <c r="CE239" s="76"/>
      <c r="CF239" s="76"/>
      <c r="CG239" s="76"/>
      <c r="CH239" s="76"/>
      <c r="CI239" s="76"/>
      <c r="CJ239" s="76"/>
      <c r="CK239" s="76"/>
      <c r="CL239" s="76"/>
      <c r="CM239" s="76"/>
      <c r="CN239" s="76"/>
      <c r="CO239" s="76"/>
      <c r="CP239" s="76"/>
      <c r="CQ239" s="76"/>
      <c r="CR239" s="76"/>
      <c r="CS239" s="76"/>
      <c r="CT239" s="76"/>
      <c r="CU239" s="76"/>
      <c r="CV239" s="76"/>
      <c r="CW239" s="76"/>
      <c r="CX239" s="76"/>
      <c r="CY239" s="76"/>
      <c r="CZ239" s="76"/>
      <c r="DA239" s="76"/>
      <c r="DB239" s="76"/>
      <c r="DC239" s="76"/>
      <c r="DD239" s="76"/>
      <c r="DE239" s="76"/>
      <c r="DF239" s="76"/>
      <c r="DG239" s="76"/>
      <c r="DH239" s="76"/>
      <c r="DI239" s="76"/>
      <c r="DJ239" s="76"/>
      <c r="DK239" s="76"/>
      <c r="DL239" s="76"/>
      <c r="DM239" s="76"/>
      <c r="DN239" s="76"/>
      <c r="DO239" s="76"/>
      <c r="DP239" s="76"/>
      <c r="DQ239" s="76"/>
      <c r="DR239" s="76"/>
      <c r="DS239" s="76"/>
      <c r="DT239" s="76"/>
      <c r="DU239" s="76"/>
      <c r="DV239" s="76"/>
      <c r="DW239" s="76"/>
      <c r="DX239" s="76"/>
      <c r="DY239" s="76"/>
      <c r="DZ239" s="76"/>
      <c r="EA239" s="76"/>
      <c r="EB239" s="76"/>
      <c r="EC239" s="76"/>
      <c r="ED239" s="76"/>
      <c r="EE239" s="76"/>
      <c r="EF239" s="76"/>
      <c r="EG239" s="76"/>
      <c r="EH239" s="76"/>
      <c r="EI239" s="76"/>
      <c r="EJ239" s="76"/>
      <c r="EK239" s="76"/>
      <c r="EL239" s="76"/>
      <c r="EM239" s="76"/>
      <c r="EN239" s="76"/>
      <c r="EO239" s="76"/>
      <c r="EP239" s="76"/>
      <c r="EQ239" s="76"/>
      <c r="ER239" s="76"/>
      <c r="ES239" s="76"/>
      <c r="ET239" s="76"/>
      <c r="EU239" s="76"/>
      <c r="EV239" s="76"/>
      <c r="EW239" s="76"/>
      <c r="EX239" s="76"/>
      <c r="EY239" s="76"/>
      <c r="EZ239" s="76"/>
      <c r="FA239" s="76"/>
      <c r="FB239" s="76"/>
      <c r="FC239" s="76"/>
      <c r="FD239" s="76"/>
      <c r="FE239" s="76"/>
      <c r="FF239" s="76"/>
      <c r="FG239" s="76"/>
      <c r="FH239" s="76"/>
      <c r="FI239" s="76"/>
      <c r="FJ239" s="76"/>
      <c r="FK239" s="76"/>
      <c r="FL239" s="76"/>
      <c r="FM239" s="76"/>
      <c r="FN239" s="76"/>
      <c r="FO239" s="76"/>
      <c r="FP239" s="76"/>
      <c r="FQ239" s="76"/>
      <c r="FR239" s="76"/>
      <c r="FS239" s="76"/>
      <c r="FT239" s="76"/>
      <c r="FU239" s="76"/>
      <c r="FV239" s="76"/>
      <c r="FW239" s="76"/>
      <c r="FX239" s="76"/>
      <c r="FY239" s="76"/>
      <c r="FZ239" s="76"/>
      <c r="GA239" s="76"/>
      <c r="GB239" s="76"/>
      <c r="GC239" s="76"/>
      <c r="GD239" s="76"/>
      <c r="GE239" s="76"/>
      <c r="GF239" s="76"/>
      <c r="GG239" s="76"/>
      <c r="GH239" s="76"/>
      <c r="GI239" s="76"/>
      <c r="GJ239" s="76"/>
      <c r="GK239" s="76"/>
      <c r="GL239" s="76"/>
      <c r="GM239" s="76"/>
      <c r="GN239" s="76"/>
      <c r="GO239" s="76"/>
      <c r="GP239" s="76"/>
      <c r="GQ239" s="76"/>
      <c r="GR239" s="76"/>
      <c r="GS239" s="76"/>
      <c r="GT239" s="76"/>
      <c r="GU239" s="76"/>
      <c r="GV239" s="76"/>
      <c r="GW239" s="76"/>
      <c r="GX239" s="76"/>
      <c r="GY239" s="76"/>
      <c r="GZ239" s="76"/>
      <c r="HA239" s="76"/>
      <c r="HB239" s="76"/>
      <c r="HC239" s="76"/>
      <c r="HD239" s="76"/>
      <c r="HE239" s="76"/>
      <c r="HF239" s="76"/>
      <c r="HG239" s="76"/>
      <c r="HH239" s="76"/>
      <c r="HI239" s="76"/>
      <c r="HJ239" s="76"/>
      <c r="HK239" s="76"/>
      <c r="HL239" s="76"/>
      <c r="HM239" s="76"/>
      <c r="HN239" s="76"/>
      <c r="HO239" s="76"/>
      <c r="HP239" s="76"/>
      <c r="HQ239" s="76"/>
      <c r="HR239" s="76"/>
      <c r="HS239" s="76"/>
      <c r="HT239" s="76"/>
      <c r="HU239" s="76"/>
      <c r="HV239" s="76"/>
      <c r="HW239" s="76"/>
      <c r="HX239" s="76"/>
      <c r="HY239" s="76"/>
      <c r="HZ239" s="76"/>
      <c r="IA239" s="76"/>
      <c r="IB239" s="76"/>
      <c r="IC239" s="76"/>
      <c r="ID239" s="76"/>
      <c r="IE239" s="76"/>
      <c r="IF239" s="76"/>
      <c r="IG239" s="76"/>
      <c r="IH239" s="76"/>
      <c r="II239" s="76"/>
      <c r="IJ239" s="76"/>
      <c r="IK239" s="76"/>
      <c r="IL239" s="76"/>
      <c r="IM239" s="76"/>
      <c r="IN239" s="76"/>
      <c r="IO239" s="76"/>
      <c r="IP239" s="76"/>
      <c r="IQ239" s="76"/>
      <c r="IR239" s="76"/>
      <c r="IS239" s="76"/>
      <c r="IT239" s="76"/>
      <c r="IU239" s="76"/>
      <c r="IV239" s="76"/>
      <c r="IW239" s="76"/>
      <c r="IX239" s="76"/>
      <c r="IY239" s="76"/>
      <c r="IZ239" s="76"/>
      <c r="JA239" s="76"/>
      <c r="JB239" s="76"/>
      <c r="JC239" s="76"/>
      <c r="JD239" s="76"/>
      <c r="JE239" s="76"/>
      <c r="JF239" s="76"/>
      <c r="JG239" s="76"/>
      <c r="JH239" s="76"/>
      <c r="JI239" s="76"/>
      <c r="JJ239" s="76"/>
      <c r="JK239" s="76"/>
      <c r="JL239" s="76"/>
      <c r="JM239" s="76"/>
      <c r="JN239" s="76"/>
      <c r="JO239" s="76"/>
      <c r="JP239" s="76"/>
      <c r="JQ239" s="76"/>
      <c r="JR239" s="76"/>
      <c r="JS239" s="76"/>
      <c r="JT239" s="76"/>
      <c r="JU239" s="76"/>
      <c r="JV239" s="76"/>
      <c r="JW239" s="76"/>
      <c r="JX239" s="76"/>
      <c r="JY239" s="76"/>
      <c r="JZ239" s="76"/>
      <c r="KA239" s="76"/>
      <c r="KB239" s="76"/>
      <c r="KC239" s="76"/>
      <c r="KD239" s="76"/>
      <c r="KE239" s="76"/>
      <c r="KF239" s="76"/>
      <c r="KG239" s="76"/>
      <c r="KH239" s="76"/>
      <c r="KI239" s="76"/>
      <c r="KJ239" s="76"/>
      <c r="KK239" s="76"/>
      <c r="KL239" s="76"/>
      <c r="KM239" s="76"/>
      <c r="KN239" s="76"/>
      <c r="KO239" s="76"/>
      <c r="KP239" s="76"/>
      <c r="KQ239" s="76"/>
      <c r="KR239" s="76"/>
      <c r="KS239" s="76"/>
      <c r="KT239" s="76"/>
      <c r="KU239" s="76"/>
      <c r="KV239" s="76"/>
      <c r="KW239" s="76"/>
      <c r="KX239" s="76"/>
      <c r="KY239" s="76"/>
      <c r="KZ239" s="76"/>
      <c r="LA239" s="76"/>
      <c r="LB239" s="76"/>
      <c r="LC239" s="76"/>
      <c r="LD239" s="76"/>
      <c r="LE239" s="76"/>
      <c r="LF239" s="76"/>
      <c r="LG239" s="76"/>
      <c r="LH239" s="76"/>
      <c r="LI239" s="76"/>
      <c r="LJ239" s="76"/>
      <c r="LK239" s="76"/>
      <c r="LL239" s="76"/>
      <c r="LM239" s="76"/>
      <c r="LN239" s="76"/>
      <c r="LO239" s="76"/>
      <c r="LP239" s="76"/>
      <c r="LQ239" s="76"/>
      <c r="LR239" s="76"/>
      <c r="LS239" s="76"/>
      <c r="LT239" s="76"/>
      <c r="LU239" s="76"/>
      <c r="LV239" s="76"/>
      <c r="LW239" s="76"/>
      <c r="LX239" s="76"/>
      <c r="LY239" s="76"/>
      <c r="LZ239" s="76"/>
      <c r="MA239" s="76"/>
      <c r="MB239" s="76"/>
      <c r="MC239" s="76"/>
      <c r="MD239" s="76"/>
      <c r="ME239" s="76"/>
      <c r="MF239" s="76"/>
      <c r="MG239" s="76"/>
      <c r="MH239" s="76"/>
      <c r="MI239" s="76"/>
      <c r="MJ239" s="76"/>
      <c r="MK239" s="76"/>
      <c r="ML239" s="76"/>
      <c r="MM239" s="76"/>
      <c r="MN239" s="76"/>
      <c r="MO239" s="76"/>
      <c r="MP239" s="76"/>
      <c r="MQ239" s="76"/>
      <c r="MR239" s="76"/>
      <c r="MS239" s="76"/>
      <c r="MT239" s="76"/>
      <c r="MU239" s="76"/>
      <c r="MV239" s="76"/>
      <c r="MW239" s="76"/>
      <c r="MX239" s="76"/>
      <c r="MY239" s="76"/>
      <c r="MZ239" s="76"/>
      <c r="NA239" s="76"/>
      <c r="NB239" s="76"/>
      <c r="NC239" s="76"/>
      <c r="ND239" s="76"/>
      <c r="NE239" s="76"/>
      <c r="NF239" s="76"/>
      <c r="NG239" s="76"/>
      <c r="NH239" s="76"/>
      <c r="NI239" s="76"/>
      <c r="NJ239" s="76"/>
      <c r="NK239" s="76"/>
      <c r="NL239" s="76"/>
      <c r="NM239" s="76"/>
      <c r="NN239" s="76"/>
      <c r="NO239" s="76"/>
      <c r="NP239" s="76"/>
      <c r="NQ239" s="76"/>
      <c r="NR239" s="76"/>
      <c r="NS239" s="76"/>
      <c r="NT239" s="76"/>
      <c r="NU239" s="76"/>
      <c r="NV239" s="76"/>
      <c r="NW239" s="76"/>
      <c r="NX239" s="76"/>
      <c r="NY239" s="76"/>
      <c r="NZ239" s="76"/>
      <c r="OA239" s="76"/>
      <c r="OB239" s="76"/>
      <c r="OC239" s="76"/>
      <c r="OD239" s="76"/>
      <c r="OE239" s="76"/>
      <c r="OF239" s="76"/>
      <c r="OG239" s="76"/>
      <c r="OH239" s="76"/>
      <c r="OI239" s="76"/>
      <c r="OJ239" s="76"/>
      <c r="OK239" s="76"/>
      <c r="OL239" s="76"/>
      <c r="OM239" s="76"/>
      <c r="ON239" s="76"/>
      <c r="OO239" s="76"/>
      <c r="OP239" s="76"/>
      <c r="OQ239" s="76"/>
      <c r="OR239" s="76"/>
      <c r="OS239" s="76"/>
      <c r="OT239" s="76"/>
      <c r="OU239" s="76"/>
      <c r="OV239" s="76"/>
      <c r="OW239" s="76"/>
      <c r="OX239" s="76"/>
      <c r="OY239" s="76"/>
      <c r="OZ239" s="76"/>
      <c r="PA239" s="76"/>
      <c r="PB239" s="76"/>
      <c r="PC239" s="76"/>
      <c r="PD239" s="76"/>
      <c r="PE239" s="76"/>
      <c r="PF239" s="76"/>
      <c r="PG239" s="76"/>
      <c r="PH239" s="76"/>
      <c r="PI239" s="76"/>
      <c r="PJ239" s="76"/>
      <c r="PK239" s="76"/>
      <c r="PL239" s="76"/>
      <c r="PM239" s="76"/>
      <c r="PN239" s="76"/>
      <c r="PO239" s="76"/>
      <c r="PP239" s="76"/>
      <c r="PQ239" s="76"/>
      <c r="PR239" s="76"/>
      <c r="PS239" s="76"/>
      <c r="PT239" s="76"/>
      <c r="PU239" s="76"/>
      <c r="PV239" s="76"/>
      <c r="PW239" s="76"/>
      <c r="PX239" s="76"/>
      <c r="PY239" s="76"/>
      <c r="PZ239" s="76"/>
      <c r="QA239" s="76"/>
      <c r="QB239" s="76"/>
      <c r="QC239" s="76"/>
      <c r="QD239" s="76"/>
      <c r="QE239" s="76"/>
      <c r="QF239" s="76"/>
      <c r="QG239" s="76"/>
      <c r="QH239" s="76"/>
      <c r="QI239" s="76"/>
      <c r="QJ239" s="76"/>
      <c r="QK239" s="76"/>
      <c r="QL239" s="76"/>
      <c r="QM239" s="76"/>
      <c r="QN239" s="76"/>
      <c r="QO239" s="76"/>
      <c r="QP239" s="76"/>
      <c r="QQ239" s="76"/>
      <c r="QR239" s="76"/>
      <c r="QS239" s="76"/>
      <c r="QT239" s="76"/>
      <c r="QU239" s="76"/>
      <c r="QV239" s="76"/>
      <c r="QW239" s="76"/>
      <c r="QX239" s="76"/>
      <c r="QY239" s="76"/>
      <c r="QZ239" s="76"/>
      <c r="RA239" s="76"/>
      <c r="RB239" s="76"/>
      <c r="RC239" s="76"/>
      <c r="RD239" s="76"/>
      <c r="RE239" s="76"/>
      <c r="RF239" s="76"/>
      <c r="RG239" s="76"/>
      <c r="RH239" s="76"/>
      <c r="RI239" s="76"/>
      <c r="RJ239" s="76"/>
      <c r="RK239" s="76"/>
      <c r="RL239" s="76"/>
      <c r="RM239" s="76"/>
      <c r="RN239" s="76"/>
      <c r="RO239" s="76"/>
      <c r="RP239" s="76"/>
      <c r="RQ239" s="76"/>
      <c r="RR239" s="76"/>
      <c r="RS239" s="76"/>
      <c r="RT239" s="76"/>
      <c r="RU239" s="76"/>
      <c r="RV239" s="76"/>
      <c r="RW239" s="76"/>
      <c r="RX239" s="76"/>
      <c r="RY239" s="76"/>
      <c r="RZ239" s="76"/>
      <c r="SA239" s="76"/>
      <c r="SB239" s="76"/>
      <c r="SC239" s="76"/>
      <c r="SD239" s="76"/>
      <c r="SE239" s="76"/>
      <c r="SF239" s="76"/>
      <c r="SG239" s="76"/>
      <c r="SH239" s="76"/>
      <c r="SI239" s="76"/>
      <c r="SJ239" s="76"/>
      <c r="SK239" s="76"/>
      <c r="SL239" s="76"/>
      <c r="SM239" s="76"/>
      <c r="SN239" s="76"/>
      <c r="SO239" s="76"/>
      <c r="SP239" s="76"/>
      <c r="SQ239" s="76"/>
      <c r="SR239" s="76"/>
      <c r="SS239" s="76"/>
      <c r="ST239" s="76"/>
      <c r="SU239" s="76"/>
      <c r="SV239" s="76"/>
      <c r="SW239" s="76"/>
      <c r="SX239" s="76"/>
      <c r="SY239" s="76"/>
      <c r="SZ239" s="76"/>
      <c r="TA239" s="76"/>
      <c r="TB239" s="76"/>
      <c r="TC239" s="76"/>
      <c r="TD239" s="76"/>
      <c r="TE239" s="76"/>
      <c r="TF239" s="76"/>
      <c r="TG239" s="76"/>
      <c r="TH239" s="76"/>
      <c r="TI239" s="76"/>
      <c r="TJ239" s="76"/>
      <c r="TK239" s="76"/>
      <c r="TL239" s="76"/>
      <c r="TM239" s="76"/>
      <c r="TN239" s="76"/>
      <c r="TO239" s="76"/>
      <c r="TP239" s="76"/>
      <c r="TQ239" s="76"/>
      <c r="TR239" s="76"/>
      <c r="TS239" s="76"/>
      <c r="TT239" s="76"/>
      <c r="TU239" s="76"/>
      <c r="TV239" s="76"/>
      <c r="TW239" s="76"/>
      <c r="TX239" s="76"/>
      <c r="TY239" s="76"/>
      <c r="TZ239" s="76"/>
      <c r="UA239" s="76"/>
      <c r="UB239" s="76"/>
      <c r="UC239" s="76"/>
      <c r="UD239" s="76"/>
      <c r="UE239" s="76"/>
      <c r="UF239" s="76"/>
      <c r="UG239" s="76"/>
      <c r="UH239" s="76"/>
      <c r="UI239" s="76"/>
      <c r="UJ239" s="76"/>
      <c r="UK239" s="76"/>
      <c r="UL239" s="76"/>
      <c r="UM239" s="76"/>
      <c r="UN239" s="76"/>
      <c r="UO239" s="76"/>
      <c r="UP239" s="76"/>
      <c r="UQ239" s="76"/>
      <c r="UR239" s="76"/>
      <c r="US239" s="76"/>
      <c r="UT239" s="76"/>
      <c r="UU239" s="76"/>
      <c r="UV239" s="76"/>
      <c r="UW239" s="76"/>
      <c r="UX239" s="76"/>
      <c r="UY239" s="76"/>
      <c r="UZ239" s="76"/>
      <c r="VA239" s="76"/>
      <c r="VB239" s="76"/>
      <c r="VC239" s="76"/>
      <c r="VD239" s="76"/>
      <c r="VE239" s="76"/>
      <c r="VF239" s="76"/>
      <c r="VG239" s="76"/>
      <c r="VH239" s="76"/>
      <c r="VI239" s="76"/>
      <c r="VJ239" s="76"/>
      <c r="VK239" s="76"/>
      <c r="VL239" s="76"/>
      <c r="VM239" s="76"/>
      <c r="VN239" s="76"/>
      <c r="VO239" s="76"/>
      <c r="VP239" s="76"/>
      <c r="VQ239" s="76"/>
      <c r="VR239" s="76"/>
      <c r="VS239" s="76"/>
      <c r="VT239" s="76"/>
      <c r="VU239" s="76"/>
      <c r="VV239" s="76"/>
      <c r="VW239" s="76"/>
      <c r="VX239" s="76"/>
      <c r="VY239" s="76"/>
      <c r="VZ239" s="76"/>
      <c r="WA239" s="76"/>
      <c r="WB239" s="76"/>
      <c r="WC239" s="76"/>
      <c r="WD239" s="76"/>
      <c r="WE239" s="76"/>
      <c r="WF239" s="76"/>
      <c r="WG239" s="76"/>
      <c r="WH239" s="76"/>
      <c r="WI239" s="76"/>
      <c r="WJ239" s="76"/>
      <c r="WK239" s="76"/>
      <c r="WL239" s="76"/>
      <c r="WM239" s="76"/>
      <c r="WN239" s="76"/>
      <c r="WO239" s="76"/>
      <c r="WP239" s="76"/>
      <c r="WQ239" s="76"/>
      <c r="WR239" s="76"/>
      <c r="WS239" s="76"/>
      <c r="WT239" s="76"/>
      <c r="WU239" s="76"/>
      <c r="WV239" s="76"/>
      <c r="WW239" s="76"/>
      <c r="WX239" s="76"/>
      <c r="WY239" s="76"/>
      <c r="WZ239" s="76"/>
      <c r="XA239" s="76"/>
      <c r="XB239" s="76"/>
      <c r="XC239" s="76"/>
      <c r="XD239" s="76"/>
      <c r="XE239" s="76"/>
      <c r="XF239" s="76"/>
      <c r="XG239" s="76"/>
      <c r="XH239" s="76"/>
      <c r="XI239" s="76"/>
      <c r="XJ239" s="76"/>
      <c r="XK239" s="76"/>
      <c r="XL239" s="76"/>
      <c r="XM239" s="76"/>
      <c r="XN239" s="76"/>
      <c r="XO239" s="76"/>
      <c r="XP239" s="76"/>
      <c r="XQ239" s="76"/>
      <c r="XR239" s="76"/>
      <c r="XS239" s="76"/>
      <c r="XT239" s="76"/>
      <c r="XU239" s="76"/>
      <c r="XV239" s="76"/>
      <c r="XW239" s="76"/>
      <c r="XX239" s="76"/>
      <c r="XY239" s="76"/>
      <c r="XZ239" s="76"/>
      <c r="YA239" s="76"/>
      <c r="YB239" s="76"/>
      <c r="YC239" s="76"/>
      <c r="YD239" s="76"/>
      <c r="YE239" s="76"/>
      <c r="YF239" s="76"/>
      <c r="YG239" s="76"/>
      <c r="YH239" s="76"/>
      <c r="YI239" s="76"/>
      <c r="YJ239" s="76"/>
      <c r="YK239" s="76"/>
      <c r="YL239" s="76"/>
      <c r="YM239" s="76"/>
      <c r="YN239" s="76"/>
      <c r="YO239" s="76"/>
      <c r="YP239" s="76"/>
      <c r="YQ239" s="76"/>
      <c r="YR239" s="76"/>
      <c r="YS239" s="76"/>
      <c r="YT239" s="76"/>
      <c r="YU239" s="76"/>
      <c r="YV239" s="76"/>
      <c r="YW239" s="76"/>
      <c r="YX239" s="76"/>
      <c r="YY239" s="76"/>
      <c r="YZ239" s="76"/>
      <c r="ZA239" s="76"/>
      <c r="ZB239" s="76"/>
      <c r="ZC239" s="76"/>
      <c r="ZD239" s="76"/>
      <c r="ZE239" s="76"/>
      <c r="ZF239" s="76"/>
      <c r="ZG239" s="76"/>
      <c r="ZH239" s="76"/>
      <c r="ZI239" s="76"/>
      <c r="ZJ239" s="76"/>
      <c r="ZK239" s="76"/>
      <c r="ZL239" s="76"/>
      <c r="ZM239" s="76"/>
      <c r="ZN239" s="76"/>
      <c r="ZO239" s="76"/>
      <c r="ZP239" s="76"/>
      <c r="ZQ239" s="76"/>
      <c r="ZR239" s="76"/>
      <c r="ZS239" s="76"/>
      <c r="ZT239" s="76"/>
      <c r="ZU239" s="76"/>
      <c r="ZV239" s="76"/>
      <c r="ZW239" s="76"/>
      <c r="ZX239" s="76"/>
      <c r="ZY239" s="76"/>
      <c r="ZZ239" s="76"/>
      <c r="AAA239" s="76"/>
      <c r="AAB239" s="76"/>
      <c r="AAC239" s="76"/>
      <c r="AAD239" s="76"/>
      <c r="AAE239" s="76"/>
      <c r="AAF239" s="76"/>
      <c r="AAG239" s="76"/>
      <c r="AAH239" s="76"/>
      <c r="AAI239" s="76"/>
      <c r="AAJ239" s="76"/>
      <c r="AAK239" s="76"/>
      <c r="AAL239" s="76"/>
      <c r="AAM239" s="76"/>
      <c r="AAN239" s="76"/>
      <c r="AAO239" s="76"/>
      <c r="AAP239" s="76"/>
      <c r="AAQ239" s="76"/>
      <c r="AAR239" s="76"/>
      <c r="AAS239" s="76"/>
      <c r="AAT239" s="76"/>
      <c r="AAU239" s="76"/>
      <c r="AAV239" s="76"/>
      <c r="AAW239" s="76"/>
      <c r="AAX239" s="76"/>
      <c r="AAY239" s="76"/>
      <c r="AAZ239" s="76"/>
      <c r="ABA239" s="76"/>
      <c r="ABB239" s="76"/>
      <c r="ABC239" s="76"/>
      <c r="ABD239" s="76"/>
      <c r="ABE239" s="76"/>
      <c r="ABF239" s="76"/>
      <c r="ABG239" s="76"/>
      <c r="ABH239" s="76"/>
      <c r="ABI239" s="76"/>
      <c r="ABJ239" s="76"/>
      <c r="ABK239" s="76"/>
      <c r="ABL239" s="76"/>
      <c r="ABM239" s="76"/>
      <c r="ABN239" s="76"/>
      <c r="ABO239" s="76"/>
      <c r="ABP239" s="76"/>
      <c r="ABQ239" s="76"/>
      <c r="ABR239" s="76"/>
      <c r="ABS239" s="76"/>
      <c r="ABT239" s="76"/>
      <c r="ABU239" s="76"/>
      <c r="ABV239" s="76"/>
      <c r="ABW239" s="76"/>
      <c r="ABX239" s="76"/>
      <c r="ABY239" s="76"/>
      <c r="ABZ239" s="76"/>
      <c r="ACA239" s="76"/>
      <c r="ACB239" s="76"/>
      <c r="ACC239" s="76"/>
      <c r="ACD239" s="76"/>
      <c r="ACE239" s="76"/>
      <c r="ACF239" s="76"/>
      <c r="ACG239" s="76"/>
      <c r="ACH239" s="76"/>
      <c r="ACI239" s="76"/>
      <c r="ACJ239" s="76"/>
      <c r="ACK239" s="76"/>
      <c r="ACL239" s="76"/>
      <c r="ACM239" s="76"/>
      <c r="ACN239" s="76"/>
      <c r="ACO239" s="76"/>
      <c r="ACP239" s="76"/>
      <c r="ACQ239" s="76"/>
      <c r="ACR239" s="76"/>
      <c r="ACS239" s="76"/>
      <c r="ACT239" s="76"/>
      <c r="ACU239" s="76"/>
      <c r="ACV239" s="76"/>
      <c r="ACW239" s="76"/>
      <c r="ACX239" s="76"/>
      <c r="ACY239" s="76"/>
      <c r="ACZ239" s="76"/>
      <c r="ADA239" s="76"/>
      <c r="ADB239" s="76"/>
      <c r="ADC239" s="76"/>
      <c r="ADD239" s="76"/>
      <c r="ADE239" s="76"/>
      <c r="ADF239" s="76"/>
      <c r="ADG239" s="76"/>
      <c r="ADH239" s="76"/>
      <c r="ADI239" s="76"/>
      <c r="ADJ239" s="76"/>
      <c r="ADK239" s="76"/>
      <c r="ADL239" s="76"/>
      <c r="ADM239" s="76"/>
      <c r="ADN239" s="76"/>
      <c r="ADO239" s="76"/>
      <c r="ADP239" s="76"/>
      <c r="ADQ239" s="76"/>
      <c r="ADR239" s="76"/>
      <c r="ADS239" s="76"/>
      <c r="ADT239" s="76"/>
      <c r="ADU239" s="76"/>
      <c r="ADV239" s="76"/>
      <c r="ADW239" s="76"/>
      <c r="ADX239" s="76"/>
      <c r="ADY239" s="76"/>
      <c r="ADZ239" s="76"/>
      <c r="AEA239" s="76"/>
      <c r="AEB239" s="76"/>
      <c r="AEC239" s="76"/>
      <c r="AED239" s="76"/>
      <c r="AEE239" s="76"/>
      <c r="AEF239" s="76"/>
      <c r="AEG239" s="76"/>
      <c r="AEH239" s="76"/>
      <c r="AEI239" s="76"/>
      <c r="AEJ239" s="76"/>
      <c r="AEK239" s="76"/>
      <c r="AEL239" s="76"/>
      <c r="AEM239" s="76"/>
      <c r="AEN239" s="76"/>
      <c r="AEO239" s="76"/>
      <c r="AEP239" s="76"/>
      <c r="AEQ239" s="76"/>
      <c r="AER239" s="76"/>
      <c r="AES239" s="76"/>
      <c r="AET239" s="76"/>
      <c r="AEU239" s="76"/>
      <c r="AEV239" s="76"/>
      <c r="AEW239" s="76"/>
      <c r="AEX239" s="76"/>
      <c r="AEY239" s="76"/>
      <c r="AEZ239" s="76"/>
      <c r="AFA239" s="76"/>
      <c r="AFB239" s="76"/>
      <c r="AFC239" s="76"/>
      <c r="AFD239" s="76"/>
      <c r="AFE239" s="76"/>
      <c r="AFF239" s="76"/>
      <c r="AFG239" s="76"/>
      <c r="AFH239" s="76"/>
      <c r="AFI239" s="76"/>
      <c r="AFJ239" s="76"/>
      <c r="AFK239" s="76"/>
      <c r="AFL239" s="76"/>
      <c r="AFM239" s="76"/>
      <c r="AFN239" s="76"/>
      <c r="AFO239" s="76"/>
      <c r="AFP239" s="76"/>
      <c r="AFQ239" s="76"/>
      <c r="AFR239" s="76"/>
      <c r="AFS239" s="76"/>
      <c r="AFT239" s="76"/>
      <c r="AFU239" s="76"/>
      <c r="AFV239" s="76"/>
      <c r="AFW239" s="76"/>
      <c r="AFX239" s="76"/>
      <c r="AFY239" s="76"/>
      <c r="AFZ239" s="76"/>
      <c r="AGA239" s="76"/>
      <c r="AGB239" s="76"/>
      <c r="AGC239" s="76"/>
      <c r="AGD239" s="76"/>
      <c r="AGE239" s="76"/>
      <c r="AGF239" s="76"/>
      <c r="AGG239" s="76"/>
      <c r="AGH239" s="76"/>
      <c r="AGI239" s="76"/>
      <c r="AGJ239" s="76"/>
      <c r="AGK239" s="76"/>
      <c r="AGL239" s="76"/>
      <c r="AGM239" s="76"/>
      <c r="AGN239" s="76"/>
      <c r="AGO239" s="76"/>
      <c r="AGP239" s="76"/>
      <c r="AGQ239" s="76"/>
      <c r="AGR239" s="76"/>
      <c r="AGS239" s="76"/>
      <c r="AGT239" s="76"/>
      <c r="AGU239" s="76"/>
      <c r="AGV239" s="76"/>
      <c r="AGW239" s="76"/>
      <c r="AGX239" s="76"/>
      <c r="AGY239" s="76"/>
      <c r="AGZ239" s="76"/>
      <c r="AHA239" s="76"/>
      <c r="AHB239" s="76"/>
      <c r="AHC239" s="76"/>
      <c r="AHD239" s="76"/>
      <c r="AHE239" s="76"/>
      <c r="AHF239" s="76"/>
      <c r="AHG239" s="76"/>
      <c r="AHH239" s="76"/>
      <c r="AHI239" s="76"/>
      <c r="AHJ239" s="76"/>
      <c r="AHK239" s="76"/>
      <c r="AHL239" s="76"/>
      <c r="AHM239" s="76"/>
      <c r="AHN239" s="76"/>
      <c r="AHO239" s="76"/>
      <c r="AHP239" s="76"/>
      <c r="AHQ239" s="76"/>
      <c r="AHR239" s="76"/>
      <c r="AHS239" s="76"/>
      <c r="AHT239" s="76"/>
      <c r="AHU239" s="76"/>
      <c r="AHV239" s="76"/>
      <c r="AHW239" s="76"/>
      <c r="AHX239" s="76"/>
      <c r="AHY239" s="76"/>
      <c r="AHZ239" s="76"/>
      <c r="AIA239" s="76"/>
      <c r="AIB239" s="76"/>
      <c r="AIC239" s="76"/>
      <c r="AID239" s="76"/>
      <c r="AIE239" s="76"/>
      <c r="AIF239" s="76"/>
      <c r="AIG239" s="76"/>
      <c r="AIH239" s="76"/>
      <c r="AII239" s="76"/>
      <c r="AIJ239" s="76"/>
      <c r="AIK239" s="76"/>
      <c r="AIL239" s="76"/>
      <c r="AIM239" s="76"/>
      <c r="AIN239" s="76"/>
      <c r="AIO239" s="76"/>
      <c r="AIP239" s="76"/>
      <c r="AIQ239" s="76"/>
      <c r="AIR239" s="76"/>
      <c r="AIS239" s="76"/>
      <c r="AIT239" s="76"/>
      <c r="AIU239" s="76"/>
      <c r="AIV239" s="76"/>
      <c r="AIW239" s="76"/>
      <c r="AIX239" s="76"/>
      <c r="AIY239" s="76"/>
      <c r="AIZ239" s="76"/>
      <c r="AJA239" s="76"/>
      <c r="AJB239" s="76"/>
      <c r="AJC239" s="76"/>
      <c r="AJD239" s="76"/>
      <c r="AJE239" s="76"/>
      <c r="AJF239" s="76"/>
      <c r="AJG239" s="76"/>
      <c r="AJH239" s="76"/>
      <c r="AJI239" s="76"/>
      <c r="AJJ239" s="76"/>
      <c r="AJK239" s="76"/>
      <c r="AJL239" s="76"/>
      <c r="AJM239" s="76"/>
      <c r="AJN239" s="76"/>
      <c r="AJO239" s="76"/>
      <c r="AJP239" s="76"/>
      <c r="AJQ239" s="76"/>
      <c r="AJR239" s="76"/>
      <c r="AJS239" s="76"/>
      <c r="AJT239" s="76"/>
      <c r="AJU239" s="76"/>
      <c r="AJV239" s="76"/>
      <c r="AJW239" s="76"/>
      <c r="AJX239" s="76"/>
      <c r="AJY239" s="76"/>
      <c r="AJZ239" s="76"/>
      <c r="AKA239" s="76"/>
      <c r="AKB239" s="76"/>
      <c r="AKC239" s="76"/>
      <c r="AKD239" s="76"/>
      <c r="AKE239" s="76"/>
      <c r="AKF239" s="76"/>
      <c r="AKG239" s="76"/>
      <c r="AKH239" s="76"/>
      <c r="AKI239" s="76"/>
      <c r="AKJ239" s="76"/>
      <c r="AKK239" s="76"/>
      <c r="AKL239" s="76"/>
      <c r="AKM239" s="76"/>
      <c r="AKN239" s="76"/>
      <c r="AKO239" s="76"/>
      <c r="AKP239" s="76"/>
      <c r="AKQ239" s="76"/>
      <c r="AKR239" s="76"/>
      <c r="AKS239" s="76"/>
      <c r="AKT239" s="76"/>
      <c r="AKU239" s="76"/>
      <c r="AKV239" s="76"/>
      <c r="AKW239" s="76"/>
      <c r="AKX239" s="76"/>
      <c r="AKY239" s="76"/>
      <c r="AKZ239" s="76"/>
      <c r="ALA239" s="76"/>
      <c r="ALB239" s="76"/>
      <c r="ALC239" s="76"/>
      <c r="ALD239" s="76"/>
      <c r="ALE239" s="76"/>
      <c r="ALF239" s="76"/>
      <c r="ALG239" s="76"/>
      <c r="ALH239" s="76"/>
      <c r="ALI239" s="76"/>
      <c r="ALJ239" s="76"/>
      <c r="ALK239" s="76"/>
      <c r="ALL239" s="76"/>
      <c r="ALM239" s="76"/>
      <c r="ALN239" s="76"/>
      <c r="ALO239" s="76"/>
      <c r="ALP239" s="76"/>
      <c r="ALQ239" s="76"/>
      <c r="ALR239" s="76"/>
      <c r="ALS239" s="76"/>
      <c r="ALT239" s="76"/>
      <c r="ALU239" s="76"/>
      <c r="ALV239" s="76"/>
      <c r="ALW239" s="76"/>
      <c r="ALX239" s="76"/>
      <c r="ALY239" s="76"/>
      <c r="ALZ239" s="76"/>
      <c r="AMA239" s="76"/>
      <c r="AMB239" s="76"/>
      <c r="AMC239" s="76"/>
      <c r="AMD239" s="76"/>
      <c r="AME239" s="76"/>
    </row>
    <row r="240" spans="1:1019" s="80" customFormat="1" ht="16.5" customHeight="1">
      <c r="A240" s="20" t="s">
        <v>205</v>
      </c>
      <c r="B240" s="21" t="s">
        <v>66</v>
      </c>
      <c r="C240" s="21" t="s">
        <v>102</v>
      </c>
      <c r="D240" s="71" t="s">
        <v>121</v>
      </c>
      <c r="E240" s="22" t="s">
        <v>62</v>
      </c>
      <c r="F240" s="59">
        <v>199.98</v>
      </c>
      <c r="G240" s="23">
        <v>87.65</v>
      </c>
      <c r="H240" s="69">
        <f>$J$7</f>
        <v>0.15</v>
      </c>
      <c r="I240" s="23">
        <f>ROUND(((H240+1)*G240),2)</f>
        <v>100.8</v>
      </c>
      <c r="J240" s="23">
        <f>TRUNC((I240*F240),2)</f>
        <v>20157.98</v>
      </c>
      <c r="K240" s="78">
        <f t="shared" si="87"/>
        <v>17528.246999999999</v>
      </c>
      <c r="L240" s="76"/>
      <c r="M240" s="79"/>
      <c r="N240" s="76"/>
      <c r="O240" s="76"/>
      <c r="P240" s="76"/>
      <c r="Q240" s="76"/>
      <c r="R240" s="76"/>
      <c r="S240" s="76"/>
      <c r="T240" s="76"/>
      <c r="U240" s="76"/>
      <c r="V240" s="76"/>
      <c r="W240" s="76"/>
      <c r="X240" s="76"/>
      <c r="Y240" s="76"/>
      <c r="Z240" s="76"/>
      <c r="AA240" s="76"/>
      <c r="AB240" s="76"/>
      <c r="AC240" s="76"/>
      <c r="AD240" s="76"/>
      <c r="AE240" s="76"/>
      <c r="AF240" s="76"/>
      <c r="AG240" s="76"/>
      <c r="AH240" s="76"/>
      <c r="AI240" s="76"/>
      <c r="AJ240" s="76"/>
      <c r="AK240" s="76"/>
      <c r="AL240" s="76"/>
      <c r="AM240" s="76"/>
      <c r="AN240" s="76"/>
      <c r="AO240" s="76"/>
      <c r="AP240" s="76"/>
      <c r="AQ240" s="76"/>
      <c r="AR240" s="76"/>
      <c r="AS240" s="76"/>
      <c r="AT240" s="76"/>
      <c r="AU240" s="76"/>
      <c r="AV240" s="76"/>
      <c r="AW240" s="76"/>
      <c r="AX240" s="76"/>
      <c r="AY240" s="76"/>
      <c r="AZ240" s="76"/>
      <c r="BA240" s="76"/>
      <c r="BB240" s="76"/>
      <c r="BC240" s="76"/>
      <c r="BD240" s="76"/>
      <c r="BE240" s="76"/>
      <c r="BF240" s="76"/>
      <c r="BG240" s="76"/>
      <c r="BH240" s="76"/>
      <c r="BI240" s="76"/>
      <c r="BJ240" s="76"/>
      <c r="BK240" s="76"/>
      <c r="BL240" s="76"/>
      <c r="BM240" s="76"/>
      <c r="BN240" s="76"/>
      <c r="BO240" s="76"/>
      <c r="BP240" s="76"/>
      <c r="BQ240" s="76"/>
      <c r="BR240" s="76"/>
      <c r="BS240" s="76"/>
      <c r="BT240" s="76"/>
      <c r="BU240" s="76"/>
      <c r="BV240" s="76"/>
      <c r="BW240" s="76"/>
      <c r="BX240" s="76"/>
      <c r="BY240" s="76"/>
      <c r="BZ240" s="76"/>
      <c r="CA240" s="76"/>
      <c r="CB240" s="76"/>
      <c r="CC240" s="76"/>
      <c r="CD240" s="76"/>
      <c r="CE240" s="76"/>
      <c r="CF240" s="76"/>
      <c r="CG240" s="76"/>
      <c r="CH240" s="76"/>
      <c r="CI240" s="76"/>
      <c r="CJ240" s="76"/>
      <c r="CK240" s="76"/>
      <c r="CL240" s="76"/>
      <c r="CM240" s="76"/>
      <c r="CN240" s="76"/>
      <c r="CO240" s="76"/>
      <c r="CP240" s="76"/>
      <c r="CQ240" s="76"/>
      <c r="CR240" s="76"/>
      <c r="CS240" s="76"/>
      <c r="CT240" s="76"/>
      <c r="CU240" s="76"/>
      <c r="CV240" s="76"/>
      <c r="CW240" s="76"/>
      <c r="CX240" s="76"/>
      <c r="CY240" s="76"/>
      <c r="CZ240" s="76"/>
      <c r="DA240" s="76"/>
      <c r="DB240" s="76"/>
      <c r="DC240" s="76"/>
      <c r="DD240" s="76"/>
      <c r="DE240" s="76"/>
      <c r="DF240" s="76"/>
      <c r="DG240" s="76"/>
      <c r="DH240" s="76"/>
      <c r="DI240" s="76"/>
      <c r="DJ240" s="76"/>
      <c r="DK240" s="76"/>
      <c r="DL240" s="76"/>
      <c r="DM240" s="76"/>
      <c r="DN240" s="76"/>
      <c r="DO240" s="76"/>
      <c r="DP240" s="76"/>
      <c r="DQ240" s="76"/>
      <c r="DR240" s="76"/>
      <c r="DS240" s="76"/>
      <c r="DT240" s="76"/>
      <c r="DU240" s="76"/>
      <c r="DV240" s="76"/>
      <c r="DW240" s="76"/>
      <c r="DX240" s="76"/>
      <c r="DY240" s="76"/>
      <c r="DZ240" s="76"/>
      <c r="EA240" s="76"/>
      <c r="EB240" s="76"/>
      <c r="EC240" s="76"/>
      <c r="ED240" s="76"/>
      <c r="EE240" s="76"/>
      <c r="EF240" s="76"/>
      <c r="EG240" s="76"/>
      <c r="EH240" s="76"/>
      <c r="EI240" s="76"/>
      <c r="EJ240" s="76"/>
      <c r="EK240" s="76"/>
      <c r="EL240" s="76"/>
      <c r="EM240" s="76"/>
      <c r="EN240" s="76"/>
      <c r="EO240" s="76"/>
      <c r="EP240" s="76"/>
      <c r="EQ240" s="76"/>
      <c r="ER240" s="76"/>
      <c r="ES240" s="76"/>
      <c r="ET240" s="76"/>
      <c r="EU240" s="76"/>
      <c r="EV240" s="76"/>
      <c r="EW240" s="76"/>
      <c r="EX240" s="76"/>
      <c r="EY240" s="76"/>
      <c r="EZ240" s="76"/>
      <c r="FA240" s="76"/>
      <c r="FB240" s="76"/>
      <c r="FC240" s="76"/>
      <c r="FD240" s="76"/>
      <c r="FE240" s="76"/>
      <c r="FF240" s="76"/>
      <c r="FG240" s="76"/>
      <c r="FH240" s="76"/>
      <c r="FI240" s="76"/>
      <c r="FJ240" s="76"/>
      <c r="FK240" s="76"/>
      <c r="FL240" s="76"/>
      <c r="FM240" s="76"/>
      <c r="FN240" s="76"/>
      <c r="FO240" s="76"/>
      <c r="FP240" s="76"/>
      <c r="FQ240" s="76"/>
      <c r="FR240" s="76"/>
      <c r="FS240" s="76"/>
      <c r="FT240" s="76"/>
      <c r="FU240" s="76"/>
      <c r="FV240" s="76"/>
      <c r="FW240" s="76"/>
      <c r="FX240" s="76"/>
      <c r="FY240" s="76"/>
      <c r="FZ240" s="76"/>
      <c r="GA240" s="76"/>
      <c r="GB240" s="76"/>
      <c r="GC240" s="76"/>
      <c r="GD240" s="76"/>
      <c r="GE240" s="76"/>
      <c r="GF240" s="76"/>
      <c r="GG240" s="76"/>
      <c r="GH240" s="76"/>
      <c r="GI240" s="76"/>
      <c r="GJ240" s="76"/>
      <c r="GK240" s="76"/>
      <c r="GL240" s="76"/>
      <c r="GM240" s="76"/>
      <c r="GN240" s="76"/>
      <c r="GO240" s="76"/>
      <c r="GP240" s="76"/>
      <c r="GQ240" s="76"/>
      <c r="GR240" s="76"/>
      <c r="GS240" s="76"/>
      <c r="GT240" s="76"/>
      <c r="GU240" s="76"/>
      <c r="GV240" s="76"/>
      <c r="GW240" s="76"/>
      <c r="GX240" s="76"/>
      <c r="GY240" s="76"/>
      <c r="GZ240" s="76"/>
      <c r="HA240" s="76"/>
      <c r="HB240" s="76"/>
      <c r="HC240" s="76"/>
      <c r="HD240" s="76"/>
      <c r="HE240" s="76"/>
      <c r="HF240" s="76"/>
      <c r="HG240" s="76"/>
      <c r="HH240" s="76"/>
      <c r="HI240" s="76"/>
      <c r="HJ240" s="76"/>
      <c r="HK240" s="76"/>
      <c r="HL240" s="76"/>
      <c r="HM240" s="76"/>
      <c r="HN240" s="76"/>
      <c r="HO240" s="76"/>
      <c r="HP240" s="76"/>
      <c r="HQ240" s="76"/>
      <c r="HR240" s="76"/>
      <c r="HS240" s="76"/>
      <c r="HT240" s="76"/>
      <c r="HU240" s="76"/>
      <c r="HV240" s="76"/>
      <c r="HW240" s="76"/>
      <c r="HX240" s="76"/>
      <c r="HY240" s="76"/>
      <c r="HZ240" s="76"/>
      <c r="IA240" s="76"/>
      <c r="IB240" s="76"/>
      <c r="IC240" s="76"/>
      <c r="ID240" s="76"/>
      <c r="IE240" s="76"/>
      <c r="IF240" s="76"/>
      <c r="IG240" s="76"/>
      <c r="IH240" s="76"/>
      <c r="II240" s="76"/>
      <c r="IJ240" s="76"/>
      <c r="IK240" s="76"/>
      <c r="IL240" s="76"/>
      <c r="IM240" s="76"/>
      <c r="IN240" s="76"/>
      <c r="IO240" s="76"/>
      <c r="IP240" s="76"/>
      <c r="IQ240" s="76"/>
      <c r="IR240" s="76"/>
      <c r="IS240" s="76"/>
      <c r="IT240" s="76"/>
      <c r="IU240" s="76"/>
      <c r="IV240" s="76"/>
      <c r="IW240" s="76"/>
      <c r="IX240" s="76"/>
      <c r="IY240" s="76"/>
      <c r="IZ240" s="76"/>
      <c r="JA240" s="76"/>
      <c r="JB240" s="76"/>
      <c r="JC240" s="76"/>
      <c r="JD240" s="76"/>
      <c r="JE240" s="76"/>
      <c r="JF240" s="76"/>
      <c r="JG240" s="76"/>
      <c r="JH240" s="76"/>
      <c r="JI240" s="76"/>
      <c r="JJ240" s="76"/>
      <c r="JK240" s="76"/>
      <c r="JL240" s="76"/>
      <c r="JM240" s="76"/>
      <c r="JN240" s="76"/>
      <c r="JO240" s="76"/>
      <c r="JP240" s="76"/>
      <c r="JQ240" s="76"/>
      <c r="JR240" s="76"/>
      <c r="JS240" s="76"/>
      <c r="JT240" s="76"/>
      <c r="JU240" s="76"/>
      <c r="JV240" s="76"/>
      <c r="JW240" s="76"/>
      <c r="JX240" s="76"/>
      <c r="JY240" s="76"/>
      <c r="JZ240" s="76"/>
      <c r="KA240" s="76"/>
      <c r="KB240" s="76"/>
      <c r="KC240" s="76"/>
      <c r="KD240" s="76"/>
      <c r="KE240" s="76"/>
      <c r="KF240" s="76"/>
      <c r="KG240" s="76"/>
      <c r="KH240" s="76"/>
      <c r="KI240" s="76"/>
      <c r="KJ240" s="76"/>
      <c r="KK240" s="76"/>
      <c r="KL240" s="76"/>
      <c r="KM240" s="76"/>
      <c r="KN240" s="76"/>
      <c r="KO240" s="76"/>
      <c r="KP240" s="76"/>
      <c r="KQ240" s="76"/>
      <c r="KR240" s="76"/>
      <c r="KS240" s="76"/>
      <c r="KT240" s="76"/>
      <c r="KU240" s="76"/>
      <c r="KV240" s="76"/>
      <c r="KW240" s="76"/>
      <c r="KX240" s="76"/>
      <c r="KY240" s="76"/>
      <c r="KZ240" s="76"/>
      <c r="LA240" s="76"/>
      <c r="LB240" s="76"/>
      <c r="LC240" s="76"/>
      <c r="LD240" s="76"/>
      <c r="LE240" s="76"/>
      <c r="LF240" s="76"/>
      <c r="LG240" s="76"/>
      <c r="LH240" s="76"/>
      <c r="LI240" s="76"/>
      <c r="LJ240" s="76"/>
      <c r="LK240" s="76"/>
      <c r="LL240" s="76"/>
      <c r="LM240" s="76"/>
      <c r="LN240" s="76"/>
      <c r="LO240" s="76"/>
      <c r="LP240" s="76"/>
      <c r="LQ240" s="76"/>
      <c r="LR240" s="76"/>
      <c r="LS240" s="76"/>
      <c r="LT240" s="76"/>
      <c r="LU240" s="76"/>
      <c r="LV240" s="76"/>
      <c r="LW240" s="76"/>
      <c r="LX240" s="76"/>
      <c r="LY240" s="76"/>
      <c r="LZ240" s="76"/>
      <c r="MA240" s="76"/>
      <c r="MB240" s="76"/>
      <c r="MC240" s="76"/>
      <c r="MD240" s="76"/>
      <c r="ME240" s="76"/>
      <c r="MF240" s="76"/>
      <c r="MG240" s="76"/>
      <c r="MH240" s="76"/>
      <c r="MI240" s="76"/>
      <c r="MJ240" s="76"/>
      <c r="MK240" s="76"/>
      <c r="ML240" s="76"/>
      <c r="MM240" s="76"/>
      <c r="MN240" s="76"/>
      <c r="MO240" s="76"/>
      <c r="MP240" s="76"/>
      <c r="MQ240" s="76"/>
      <c r="MR240" s="76"/>
      <c r="MS240" s="76"/>
      <c r="MT240" s="76"/>
      <c r="MU240" s="76"/>
      <c r="MV240" s="76"/>
      <c r="MW240" s="76"/>
      <c r="MX240" s="76"/>
      <c r="MY240" s="76"/>
      <c r="MZ240" s="76"/>
      <c r="NA240" s="76"/>
      <c r="NB240" s="76"/>
      <c r="NC240" s="76"/>
      <c r="ND240" s="76"/>
      <c r="NE240" s="76"/>
      <c r="NF240" s="76"/>
      <c r="NG240" s="76"/>
      <c r="NH240" s="76"/>
      <c r="NI240" s="76"/>
      <c r="NJ240" s="76"/>
      <c r="NK240" s="76"/>
      <c r="NL240" s="76"/>
      <c r="NM240" s="76"/>
      <c r="NN240" s="76"/>
      <c r="NO240" s="76"/>
      <c r="NP240" s="76"/>
      <c r="NQ240" s="76"/>
      <c r="NR240" s="76"/>
      <c r="NS240" s="76"/>
      <c r="NT240" s="76"/>
      <c r="NU240" s="76"/>
      <c r="NV240" s="76"/>
      <c r="NW240" s="76"/>
      <c r="NX240" s="76"/>
      <c r="NY240" s="76"/>
      <c r="NZ240" s="76"/>
      <c r="OA240" s="76"/>
      <c r="OB240" s="76"/>
      <c r="OC240" s="76"/>
      <c r="OD240" s="76"/>
      <c r="OE240" s="76"/>
      <c r="OF240" s="76"/>
      <c r="OG240" s="76"/>
      <c r="OH240" s="76"/>
      <c r="OI240" s="76"/>
      <c r="OJ240" s="76"/>
      <c r="OK240" s="76"/>
      <c r="OL240" s="76"/>
      <c r="OM240" s="76"/>
      <c r="ON240" s="76"/>
      <c r="OO240" s="76"/>
      <c r="OP240" s="76"/>
      <c r="OQ240" s="76"/>
      <c r="OR240" s="76"/>
      <c r="OS240" s="76"/>
      <c r="OT240" s="76"/>
      <c r="OU240" s="76"/>
      <c r="OV240" s="76"/>
      <c r="OW240" s="76"/>
      <c r="OX240" s="76"/>
      <c r="OY240" s="76"/>
      <c r="OZ240" s="76"/>
      <c r="PA240" s="76"/>
      <c r="PB240" s="76"/>
      <c r="PC240" s="76"/>
      <c r="PD240" s="76"/>
      <c r="PE240" s="76"/>
      <c r="PF240" s="76"/>
      <c r="PG240" s="76"/>
      <c r="PH240" s="76"/>
      <c r="PI240" s="76"/>
      <c r="PJ240" s="76"/>
      <c r="PK240" s="76"/>
      <c r="PL240" s="76"/>
      <c r="PM240" s="76"/>
      <c r="PN240" s="76"/>
      <c r="PO240" s="76"/>
      <c r="PP240" s="76"/>
      <c r="PQ240" s="76"/>
      <c r="PR240" s="76"/>
      <c r="PS240" s="76"/>
      <c r="PT240" s="76"/>
      <c r="PU240" s="76"/>
      <c r="PV240" s="76"/>
      <c r="PW240" s="76"/>
      <c r="PX240" s="76"/>
      <c r="PY240" s="76"/>
      <c r="PZ240" s="76"/>
      <c r="QA240" s="76"/>
      <c r="QB240" s="76"/>
      <c r="QC240" s="76"/>
      <c r="QD240" s="76"/>
      <c r="QE240" s="76"/>
      <c r="QF240" s="76"/>
      <c r="QG240" s="76"/>
      <c r="QH240" s="76"/>
      <c r="QI240" s="76"/>
      <c r="QJ240" s="76"/>
      <c r="QK240" s="76"/>
      <c r="QL240" s="76"/>
      <c r="QM240" s="76"/>
      <c r="QN240" s="76"/>
      <c r="QO240" s="76"/>
      <c r="QP240" s="76"/>
      <c r="QQ240" s="76"/>
      <c r="QR240" s="76"/>
      <c r="QS240" s="76"/>
      <c r="QT240" s="76"/>
      <c r="QU240" s="76"/>
      <c r="QV240" s="76"/>
      <c r="QW240" s="76"/>
      <c r="QX240" s="76"/>
      <c r="QY240" s="76"/>
      <c r="QZ240" s="76"/>
      <c r="RA240" s="76"/>
      <c r="RB240" s="76"/>
      <c r="RC240" s="76"/>
      <c r="RD240" s="76"/>
      <c r="RE240" s="76"/>
      <c r="RF240" s="76"/>
      <c r="RG240" s="76"/>
      <c r="RH240" s="76"/>
      <c r="RI240" s="76"/>
      <c r="RJ240" s="76"/>
      <c r="RK240" s="76"/>
      <c r="RL240" s="76"/>
      <c r="RM240" s="76"/>
      <c r="RN240" s="76"/>
      <c r="RO240" s="76"/>
      <c r="RP240" s="76"/>
      <c r="RQ240" s="76"/>
      <c r="RR240" s="76"/>
      <c r="RS240" s="76"/>
      <c r="RT240" s="76"/>
      <c r="RU240" s="76"/>
      <c r="RV240" s="76"/>
      <c r="RW240" s="76"/>
      <c r="RX240" s="76"/>
      <c r="RY240" s="76"/>
      <c r="RZ240" s="76"/>
      <c r="SA240" s="76"/>
      <c r="SB240" s="76"/>
      <c r="SC240" s="76"/>
      <c r="SD240" s="76"/>
      <c r="SE240" s="76"/>
      <c r="SF240" s="76"/>
      <c r="SG240" s="76"/>
      <c r="SH240" s="76"/>
      <c r="SI240" s="76"/>
      <c r="SJ240" s="76"/>
      <c r="SK240" s="76"/>
      <c r="SL240" s="76"/>
      <c r="SM240" s="76"/>
      <c r="SN240" s="76"/>
      <c r="SO240" s="76"/>
      <c r="SP240" s="76"/>
      <c r="SQ240" s="76"/>
      <c r="SR240" s="76"/>
      <c r="SS240" s="76"/>
      <c r="ST240" s="76"/>
      <c r="SU240" s="76"/>
      <c r="SV240" s="76"/>
      <c r="SW240" s="76"/>
      <c r="SX240" s="76"/>
      <c r="SY240" s="76"/>
      <c r="SZ240" s="76"/>
      <c r="TA240" s="76"/>
      <c r="TB240" s="76"/>
      <c r="TC240" s="76"/>
      <c r="TD240" s="76"/>
      <c r="TE240" s="76"/>
      <c r="TF240" s="76"/>
      <c r="TG240" s="76"/>
      <c r="TH240" s="76"/>
      <c r="TI240" s="76"/>
      <c r="TJ240" s="76"/>
      <c r="TK240" s="76"/>
      <c r="TL240" s="76"/>
      <c r="TM240" s="76"/>
      <c r="TN240" s="76"/>
      <c r="TO240" s="76"/>
      <c r="TP240" s="76"/>
      <c r="TQ240" s="76"/>
      <c r="TR240" s="76"/>
      <c r="TS240" s="76"/>
      <c r="TT240" s="76"/>
      <c r="TU240" s="76"/>
      <c r="TV240" s="76"/>
      <c r="TW240" s="76"/>
      <c r="TX240" s="76"/>
      <c r="TY240" s="76"/>
      <c r="TZ240" s="76"/>
      <c r="UA240" s="76"/>
      <c r="UB240" s="76"/>
      <c r="UC240" s="76"/>
      <c r="UD240" s="76"/>
      <c r="UE240" s="76"/>
      <c r="UF240" s="76"/>
      <c r="UG240" s="76"/>
      <c r="UH240" s="76"/>
      <c r="UI240" s="76"/>
      <c r="UJ240" s="76"/>
      <c r="UK240" s="76"/>
      <c r="UL240" s="76"/>
      <c r="UM240" s="76"/>
      <c r="UN240" s="76"/>
      <c r="UO240" s="76"/>
      <c r="UP240" s="76"/>
      <c r="UQ240" s="76"/>
      <c r="UR240" s="76"/>
      <c r="US240" s="76"/>
      <c r="UT240" s="76"/>
      <c r="UU240" s="76"/>
      <c r="UV240" s="76"/>
      <c r="UW240" s="76"/>
      <c r="UX240" s="76"/>
      <c r="UY240" s="76"/>
      <c r="UZ240" s="76"/>
      <c r="VA240" s="76"/>
      <c r="VB240" s="76"/>
      <c r="VC240" s="76"/>
      <c r="VD240" s="76"/>
      <c r="VE240" s="76"/>
      <c r="VF240" s="76"/>
      <c r="VG240" s="76"/>
      <c r="VH240" s="76"/>
      <c r="VI240" s="76"/>
      <c r="VJ240" s="76"/>
      <c r="VK240" s="76"/>
      <c r="VL240" s="76"/>
      <c r="VM240" s="76"/>
      <c r="VN240" s="76"/>
      <c r="VO240" s="76"/>
      <c r="VP240" s="76"/>
      <c r="VQ240" s="76"/>
      <c r="VR240" s="76"/>
      <c r="VS240" s="76"/>
      <c r="VT240" s="76"/>
      <c r="VU240" s="76"/>
      <c r="VV240" s="76"/>
      <c r="VW240" s="76"/>
      <c r="VX240" s="76"/>
      <c r="VY240" s="76"/>
      <c r="VZ240" s="76"/>
      <c r="WA240" s="76"/>
      <c r="WB240" s="76"/>
      <c r="WC240" s="76"/>
      <c r="WD240" s="76"/>
      <c r="WE240" s="76"/>
      <c r="WF240" s="76"/>
      <c r="WG240" s="76"/>
      <c r="WH240" s="76"/>
      <c r="WI240" s="76"/>
      <c r="WJ240" s="76"/>
      <c r="WK240" s="76"/>
      <c r="WL240" s="76"/>
      <c r="WM240" s="76"/>
      <c r="WN240" s="76"/>
      <c r="WO240" s="76"/>
      <c r="WP240" s="76"/>
      <c r="WQ240" s="76"/>
      <c r="WR240" s="76"/>
      <c r="WS240" s="76"/>
      <c r="WT240" s="76"/>
      <c r="WU240" s="76"/>
      <c r="WV240" s="76"/>
      <c r="WW240" s="76"/>
      <c r="WX240" s="76"/>
      <c r="WY240" s="76"/>
      <c r="WZ240" s="76"/>
      <c r="XA240" s="76"/>
      <c r="XB240" s="76"/>
      <c r="XC240" s="76"/>
      <c r="XD240" s="76"/>
      <c r="XE240" s="76"/>
      <c r="XF240" s="76"/>
      <c r="XG240" s="76"/>
      <c r="XH240" s="76"/>
      <c r="XI240" s="76"/>
      <c r="XJ240" s="76"/>
      <c r="XK240" s="76"/>
      <c r="XL240" s="76"/>
      <c r="XM240" s="76"/>
      <c r="XN240" s="76"/>
      <c r="XO240" s="76"/>
      <c r="XP240" s="76"/>
      <c r="XQ240" s="76"/>
      <c r="XR240" s="76"/>
      <c r="XS240" s="76"/>
      <c r="XT240" s="76"/>
      <c r="XU240" s="76"/>
      <c r="XV240" s="76"/>
      <c r="XW240" s="76"/>
      <c r="XX240" s="76"/>
      <c r="XY240" s="76"/>
      <c r="XZ240" s="76"/>
      <c r="YA240" s="76"/>
      <c r="YB240" s="76"/>
      <c r="YC240" s="76"/>
      <c r="YD240" s="76"/>
      <c r="YE240" s="76"/>
      <c r="YF240" s="76"/>
      <c r="YG240" s="76"/>
      <c r="YH240" s="76"/>
      <c r="YI240" s="76"/>
      <c r="YJ240" s="76"/>
      <c r="YK240" s="76"/>
      <c r="YL240" s="76"/>
      <c r="YM240" s="76"/>
      <c r="YN240" s="76"/>
      <c r="YO240" s="76"/>
      <c r="YP240" s="76"/>
      <c r="YQ240" s="76"/>
      <c r="YR240" s="76"/>
      <c r="YS240" s="76"/>
      <c r="YT240" s="76"/>
      <c r="YU240" s="76"/>
      <c r="YV240" s="76"/>
      <c r="YW240" s="76"/>
      <c r="YX240" s="76"/>
      <c r="YY240" s="76"/>
      <c r="YZ240" s="76"/>
      <c r="ZA240" s="76"/>
      <c r="ZB240" s="76"/>
      <c r="ZC240" s="76"/>
      <c r="ZD240" s="76"/>
      <c r="ZE240" s="76"/>
      <c r="ZF240" s="76"/>
      <c r="ZG240" s="76"/>
      <c r="ZH240" s="76"/>
      <c r="ZI240" s="76"/>
      <c r="ZJ240" s="76"/>
      <c r="ZK240" s="76"/>
      <c r="ZL240" s="76"/>
      <c r="ZM240" s="76"/>
      <c r="ZN240" s="76"/>
      <c r="ZO240" s="76"/>
      <c r="ZP240" s="76"/>
      <c r="ZQ240" s="76"/>
      <c r="ZR240" s="76"/>
      <c r="ZS240" s="76"/>
      <c r="ZT240" s="76"/>
      <c r="ZU240" s="76"/>
      <c r="ZV240" s="76"/>
      <c r="ZW240" s="76"/>
      <c r="ZX240" s="76"/>
      <c r="ZY240" s="76"/>
      <c r="ZZ240" s="76"/>
      <c r="AAA240" s="76"/>
      <c r="AAB240" s="76"/>
      <c r="AAC240" s="76"/>
      <c r="AAD240" s="76"/>
      <c r="AAE240" s="76"/>
      <c r="AAF240" s="76"/>
      <c r="AAG240" s="76"/>
      <c r="AAH240" s="76"/>
      <c r="AAI240" s="76"/>
      <c r="AAJ240" s="76"/>
      <c r="AAK240" s="76"/>
      <c r="AAL240" s="76"/>
      <c r="AAM240" s="76"/>
      <c r="AAN240" s="76"/>
      <c r="AAO240" s="76"/>
      <c r="AAP240" s="76"/>
      <c r="AAQ240" s="76"/>
      <c r="AAR240" s="76"/>
      <c r="AAS240" s="76"/>
      <c r="AAT240" s="76"/>
      <c r="AAU240" s="76"/>
      <c r="AAV240" s="76"/>
      <c r="AAW240" s="76"/>
      <c r="AAX240" s="76"/>
      <c r="AAY240" s="76"/>
      <c r="AAZ240" s="76"/>
      <c r="ABA240" s="76"/>
      <c r="ABB240" s="76"/>
      <c r="ABC240" s="76"/>
      <c r="ABD240" s="76"/>
      <c r="ABE240" s="76"/>
      <c r="ABF240" s="76"/>
      <c r="ABG240" s="76"/>
      <c r="ABH240" s="76"/>
      <c r="ABI240" s="76"/>
      <c r="ABJ240" s="76"/>
      <c r="ABK240" s="76"/>
      <c r="ABL240" s="76"/>
      <c r="ABM240" s="76"/>
      <c r="ABN240" s="76"/>
      <c r="ABO240" s="76"/>
      <c r="ABP240" s="76"/>
      <c r="ABQ240" s="76"/>
      <c r="ABR240" s="76"/>
      <c r="ABS240" s="76"/>
      <c r="ABT240" s="76"/>
      <c r="ABU240" s="76"/>
      <c r="ABV240" s="76"/>
      <c r="ABW240" s="76"/>
      <c r="ABX240" s="76"/>
      <c r="ABY240" s="76"/>
      <c r="ABZ240" s="76"/>
      <c r="ACA240" s="76"/>
      <c r="ACB240" s="76"/>
      <c r="ACC240" s="76"/>
      <c r="ACD240" s="76"/>
      <c r="ACE240" s="76"/>
      <c r="ACF240" s="76"/>
      <c r="ACG240" s="76"/>
      <c r="ACH240" s="76"/>
      <c r="ACI240" s="76"/>
      <c r="ACJ240" s="76"/>
      <c r="ACK240" s="76"/>
      <c r="ACL240" s="76"/>
      <c r="ACM240" s="76"/>
      <c r="ACN240" s="76"/>
      <c r="ACO240" s="76"/>
      <c r="ACP240" s="76"/>
      <c r="ACQ240" s="76"/>
      <c r="ACR240" s="76"/>
      <c r="ACS240" s="76"/>
      <c r="ACT240" s="76"/>
      <c r="ACU240" s="76"/>
      <c r="ACV240" s="76"/>
      <c r="ACW240" s="76"/>
      <c r="ACX240" s="76"/>
      <c r="ACY240" s="76"/>
      <c r="ACZ240" s="76"/>
      <c r="ADA240" s="76"/>
      <c r="ADB240" s="76"/>
      <c r="ADC240" s="76"/>
      <c r="ADD240" s="76"/>
      <c r="ADE240" s="76"/>
      <c r="ADF240" s="76"/>
      <c r="ADG240" s="76"/>
      <c r="ADH240" s="76"/>
      <c r="ADI240" s="76"/>
      <c r="ADJ240" s="76"/>
      <c r="ADK240" s="76"/>
      <c r="ADL240" s="76"/>
      <c r="ADM240" s="76"/>
      <c r="ADN240" s="76"/>
      <c r="ADO240" s="76"/>
      <c r="ADP240" s="76"/>
      <c r="ADQ240" s="76"/>
      <c r="ADR240" s="76"/>
      <c r="ADS240" s="76"/>
      <c r="ADT240" s="76"/>
      <c r="ADU240" s="76"/>
      <c r="ADV240" s="76"/>
      <c r="ADW240" s="76"/>
      <c r="ADX240" s="76"/>
      <c r="ADY240" s="76"/>
      <c r="ADZ240" s="76"/>
      <c r="AEA240" s="76"/>
      <c r="AEB240" s="76"/>
      <c r="AEC240" s="76"/>
      <c r="AED240" s="76"/>
      <c r="AEE240" s="76"/>
      <c r="AEF240" s="76"/>
      <c r="AEG240" s="76"/>
      <c r="AEH240" s="76"/>
      <c r="AEI240" s="76"/>
      <c r="AEJ240" s="76"/>
      <c r="AEK240" s="76"/>
      <c r="AEL240" s="76"/>
      <c r="AEM240" s="76"/>
      <c r="AEN240" s="76"/>
      <c r="AEO240" s="76"/>
      <c r="AEP240" s="76"/>
      <c r="AEQ240" s="76"/>
      <c r="AER240" s="76"/>
      <c r="AES240" s="76"/>
      <c r="AET240" s="76"/>
      <c r="AEU240" s="76"/>
      <c r="AEV240" s="76"/>
      <c r="AEW240" s="76"/>
      <c r="AEX240" s="76"/>
      <c r="AEY240" s="76"/>
      <c r="AEZ240" s="76"/>
      <c r="AFA240" s="76"/>
      <c r="AFB240" s="76"/>
      <c r="AFC240" s="76"/>
      <c r="AFD240" s="76"/>
      <c r="AFE240" s="76"/>
      <c r="AFF240" s="76"/>
      <c r="AFG240" s="76"/>
      <c r="AFH240" s="76"/>
      <c r="AFI240" s="76"/>
      <c r="AFJ240" s="76"/>
      <c r="AFK240" s="76"/>
      <c r="AFL240" s="76"/>
      <c r="AFM240" s="76"/>
      <c r="AFN240" s="76"/>
      <c r="AFO240" s="76"/>
      <c r="AFP240" s="76"/>
      <c r="AFQ240" s="76"/>
      <c r="AFR240" s="76"/>
      <c r="AFS240" s="76"/>
      <c r="AFT240" s="76"/>
      <c r="AFU240" s="76"/>
      <c r="AFV240" s="76"/>
      <c r="AFW240" s="76"/>
      <c r="AFX240" s="76"/>
      <c r="AFY240" s="76"/>
      <c r="AFZ240" s="76"/>
      <c r="AGA240" s="76"/>
      <c r="AGB240" s="76"/>
      <c r="AGC240" s="76"/>
      <c r="AGD240" s="76"/>
      <c r="AGE240" s="76"/>
      <c r="AGF240" s="76"/>
      <c r="AGG240" s="76"/>
      <c r="AGH240" s="76"/>
      <c r="AGI240" s="76"/>
      <c r="AGJ240" s="76"/>
      <c r="AGK240" s="76"/>
      <c r="AGL240" s="76"/>
      <c r="AGM240" s="76"/>
      <c r="AGN240" s="76"/>
      <c r="AGO240" s="76"/>
      <c r="AGP240" s="76"/>
      <c r="AGQ240" s="76"/>
      <c r="AGR240" s="76"/>
      <c r="AGS240" s="76"/>
      <c r="AGT240" s="76"/>
      <c r="AGU240" s="76"/>
      <c r="AGV240" s="76"/>
      <c r="AGW240" s="76"/>
      <c r="AGX240" s="76"/>
      <c r="AGY240" s="76"/>
      <c r="AGZ240" s="76"/>
      <c r="AHA240" s="76"/>
      <c r="AHB240" s="76"/>
      <c r="AHC240" s="76"/>
      <c r="AHD240" s="76"/>
      <c r="AHE240" s="76"/>
      <c r="AHF240" s="76"/>
      <c r="AHG240" s="76"/>
      <c r="AHH240" s="76"/>
      <c r="AHI240" s="76"/>
      <c r="AHJ240" s="76"/>
      <c r="AHK240" s="76"/>
      <c r="AHL240" s="76"/>
      <c r="AHM240" s="76"/>
      <c r="AHN240" s="76"/>
      <c r="AHO240" s="76"/>
      <c r="AHP240" s="76"/>
      <c r="AHQ240" s="76"/>
      <c r="AHR240" s="76"/>
      <c r="AHS240" s="76"/>
      <c r="AHT240" s="76"/>
      <c r="AHU240" s="76"/>
      <c r="AHV240" s="76"/>
      <c r="AHW240" s="76"/>
      <c r="AHX240" s="76"/>
      <c r="AHY240" s="76"/>
      <c r="AHZ240" s="76"/>
      <c r="AIA240" s="76"/>
      <c r="AIB240" s="76"/>
      <c r="AIC240" s="76"/>
      <c r="AID240" s="76"/>
      <c r="AIE240" s="76"/>
      <c r="AIF240" s="76"/>
      <c r="AIG240" s="76"/>
      <c r="AIH240" s="76"/>
      <c r="AII240" s="76"/>
      <c r="AIJ240" s="76"/>
      <c r="AIK240" s="76"/>
      <c r="AIL240" s="76"/>
      <c r="AIM240" s="76"/>
      <c r="AIN240" s="76"/>
      <c r="AIO240" s="76"/>
      <c r="AIP240" s="76"/>
      <c r="AIQ240" s="76"/>
      <c r="AIR240" s="76"/>
      <c r="AIS240" s="76"/>
      <c r="AIT240" s="76"/>
      <c r="AIU240" s="76"/>
      <c r="AIV240" s="76"/>
      <c r="AIW240" s="76"/>
      <c r="AIX240" s="76"/>
      <c r="AIY240" s="76"/>
      <c r="AIZ240" s="76"/>
      <c r="AJA240" s="76"/>
      <c r="AJB240" s="76"/>
      <c r="AJC240" s="76"/>
      <c r="AJD240" s="76"/>
      <c r="AJE240" s="76"/>
      <c r="AJF240" s="76"/>
      <c r="AJG240" s="76"/>
      <c r="AJH240" s="76"/>
      <c r="AJI240" s="76"/>
      <c r="AJJ240" s="76"/>
      <c r="AJK240" s="76"/>
      <c r="AJL240" s="76"/>
      <c r="AJM240" s="76"/>
      <c r="AJN240" s="76"/>
      <c r="AJO240" s="76"/>
      <c r="AJP240" s="76"/>
      <c r="AJQ240" s="76"/>
      <c r="AJR240" s="76"/>
      <c r="AJS240" s="76"/>
      <c r="AJT240" s="76"/>
      <c r="AJU240" s="76"/>
      <c r="AJV240" s="76"/>
      <c r="AJW240" s="76"/>
      <c r="AJX240" s="76"/>
      <c r="AJY240" s="76"/>
      <c r="AJZ240" s="76"/>
      <c r="AKA240" s="76"/>
      <c r="AKB240" s="76"/>
      <c r="AKC240" s="76"/>
      <c r="AKD240" s="76"/>
      <c r="AKE240" s="76"/>
      <c r="AKF240" s="76"/>
      <c r="AKG240" s="76"/>
      <c r="AKH240" s="76"/>
      <c r="AKI240" s="76"/>
      <c r="AKJ240" s="76"/>
      <c r="AKK240" s="76"/>
      <c r="AKL240" s="76"/>
      <c r="AKM240" s="76"/>
      <c r="AKN240" s="76"/>
      <c r="AKO240" s="76"/>
      <c r="AKP240" s="76"/>
      <c r="AKQ240" s="76"/>
      <c r="AKR240" s="76"/>
      <c r="AKS240" s="76"/>
      <c r="AKT240" s="76"/>
      <c r="AKU240" s="76"/>
      <c r="AKV240" s="76"/>
      <c r="AKW240" s="76"/>
      <c r="AKX240" s="76"/>
      <c r="AKY240" s="76"/>
      <c r="AKZ240" s="76"/>
      <c r="ALA240" s="76"/>
      <c r="ALB240" s="76"/>
      <c r="ALC240" s="76"/>
      <c r="ALD240" s="76"/>
      <c r="ALE240" s="76"/>
      <c r="ALF240" s="76"/>
      <c r="ALG240" s="76"/>
      <c r="ALH240" s="76"/>
      <c r="ALI240" s="76"/>
      <c r="ALJ240" s="76"/>
      <c r="ALK240" s="76"/>
      <c r="ALL240" s="76"/>
      <c r="ALM240" s="76"/>
      <c r="ALN240" s="76"/>
      <c r="ALO240" s="76"/>
      <c r="ALP240" s="76"/>
      <c r="ALQ240" s="76"/>
      <c r="ALR240" s="76"/>
      <c r="ALS240" s="76"/>
      <c r="ALT240" s="76"/>
      <c r="ALU240" s="76"/>
      <c r="ALV240" s="76"/>
      <c r="ALW240" s="76"/>
      <c r="ALX240" s="76"/>
      <c r="ALY240" s="76"/>
      <c r="ALZ240" s="76"/>
      <c r="AMA240" s="76"/>
      <c r="AMB240" s="76"/>
      <c r="AMC240" s="76"/>
      <c r="AMD240" s="76"/>
      <c r="AME240" s="76"/>
    </row>
    <row r="241" spans="1:1019" s="77" customFormat="1">
      <c r="A241" s="17" t="s">
        <v>206</v>
      </c>
      <c r="B241" s="17"/>
      <c r="C241" s="17"/>
      <c r="D241" s="18" t="s">
        <v>43</v>
      </c>
      <c r="E241" s="17"/>
      <c r="F241" s="61"/>
      <c r="G241" s="19"/>
      <c r="H241" s="19"/>
      <c r="I241" s="19"/>
      <c r="J241" s="19">
        <f>J242+J246+J250</f>
        <v>517369.26999999996</v>
      </c>
      <c r="K241" s="76"/>
      <c r="L241" s="76"/>
      <c r="M241" s="76"/>
      <c r="N241" s="76"/>
      <c r="O241" s="76"/>
      <c r="P241" s="76"/>
      <c r="Q241" s="76"/>
      <c r="R241" s="76"/>
      <c r="S241" s="76"/>
      <c r="T241" s="76"/>
      <c r="U241" s="76"/>
      <c r="V241" s="76"/>
      <c r="W241" s="76"/>
      <c r="X241" s="76"/>
      <c r="Y241" s="76"/>
      <c r="Z241" s="76"/>
      <c r="AA241" s="76"/>
      <c r="AB241" s="76"/>
      <c r="AC241" s="76"/>
      <c r="AD241" s="76"/>
      <c r="AE241" s="76"/>
      <c r="AF241" s="76"/>
      <c r="AG241" s="76"/>
      <c r="AH241" s="76"/>
      <c r="AI241" s="76"/>
      <c r="AJ241" s="76"/>
      <c r="AK241" s="76"/>
      <c r="AL241" s="76"/>
      <c r="AM241" s="76"/>
      <c r="AN241" s="76"/>
      <c r="AO241" s="76"/>
      <c r="AP241" s="76"/>
      <c r="AQ241" s="76"/>
      <c r="AR241" s="76"/>
      <c r="AS241" s="76"/>
      <c r="AT241" s="76"/>
      <c r="AU241" s="76"/>
      <c r="AV241" s="76"/>
      <c r="AW241" s="76"/>
      <c r="AX241" s="76"/>
      <c r="AY241" s="76"/>
      <c r="AZ241" s="76"/>
      <c r="BA241" s="76"/>
      <c r="BB241" s="76"/>
      <c r="BC241" s="76"/>
      <c r="BD241" s="76"/>
      <c r="BE241" s="76"/>
      <c r="BF241" s="76"/>
      <c r="BG241" s="76"/>
      <c r="BH241" s="76"/>
      <c r="BI241" s="76"/>
      <c r="BJ241" s="76"/>
      <c r="BK241" s="76"/>
      <c r="BL241" s="76"/>
      <c r="BM241" s="76"/>
      <c r="BN241" s="76"/>
      <c r="BO241" s="76"/>
      <c r="BP241" s="76"/>
      <c r="BQ241" s="76"/>
      <c r="BR241" s="76"/>
      <c r="BS241" s="76"/>
      <c r="BT241" s="76"/>
      <c r="BU241" s="76"/>
      <c r="BV241" s="76"/>
      <c r="BW241" s="76"/>
      <c r="BX241" s="76"/>
      <c r="BY241" s="76"/>
      <c r="BZ241" s="76"/>
      <c r="CA241" s="76"/>
      <c r="CB241" s="76"/>
      <c r="CC241" s="76"/>
      <c r="CD241" s="76"/>
      <c r="CE241" s="76"/>
      <c r="CF241" s="76"/>
      <c r="CG241" s="76"/>
      <c r="CH241" s="76"/>
      <c r="CI241" s="76"/>
      <c r="CJ241" s="76"/>
      <c r="CK241" s="76"/>
      <c r="CL241" s="76"/>
      <c r="CM241" s="76"/>
      <c r="CN241" s="76"/>
      <c r="CO241" s="76"/>
      <c r="CP241" s="76"/>
      <c r="CQ241" s="76"/>
      <c r="CR241" s="76"/>
      <c r="CS241" s="76"/>
      <c r="CT241" s="76"/>
      <c r="CU241" s="76"/>
      <c r="CV241" s="76"/>
      <c r="CW241" s="76"/>
      <c r="CX241" s="76"/>
      <c r="CY241" s="76"/>
      <c r="CZ241" s="76"/>
      <c r="DA241" s="76"/>
      <c r="DB241" s="76"/>
      <c r="DC241" s="76"/>
      <c r="DD241" s="76"/>
      <c r="DE241" s="76"/>
      <c r="DF241" s="76"/>
      <c r="DG241" s="76"/>
      <c r="DH241" s="76"/>
      <c r="DI241" s="76"/>
      <c r="DJ241" s="76"/>
      <c r="DK241" s="76"/>
      <c r="DL241" s="76"/>
      <c r="DM241" s="76"/>
      <c r="DN241" s="76"/>
      <c r="DO241" s="76"/>
      <c r="DP241" s="76"/>
      <c r="DQ241" s="76"/>
      <c r="DR241" s="76"/>
      <c r="DS241" s="76"/>
      <c r="DT241" s="76"/>
      <c r="DU241" s="76"/>
      <c r="DV241" s="76"/>
      <c r="DW241" s="76"/>
      <c r="DX241" s="76"/>
      <c r="DY241" s="76"/>
      <c r="DZ241" s="76"/>
      <c r="EA241" s="76"/>
      <c r="EB241" s="76"/>
      <c r="EC241" s="76"/>
      <c r="ED241" s="76"/>
      <c r="EE241" s="76"/>
      <c r="EF241" s="76"/>
      <c r="EG241" s="76"/>
      <c r="EH241" s="76"/>
      <c r="EI241" s="76"/>
      <c r="EJ241" s="76"/>
      <c r="EK241" s="76"/>
      <c r="EL241" s="76"/>
      <c r="EM241" s="76"/>
      <c r="EN241" s="76"/>
      <c r="EO241" s="76"/>
      <c r="EP241" s="76"/>
      <c r="EQ241" s="76"/>
      <c r="ER241" s="76"/>
      <c r="ES241" s="76"/>
      <c r="ET241" s="76"/>
      <c r="EU241" s="76"/>
      <c r="EV241" s="76"/>
      <c r="EW241" s="76"/>
      <c r="EX241" s="76"/>
      <c r="EY241" s="76"/>
      <c r="EZ241" s="76"/>
      <c r="FA241" s="76"/>
      <c r="FB241" s="76"/>
      <c r="FC241" s="76"/>
      <c r="FD241" s="76"/>
      <c r="FE241" s="76"/>
      <c r="FF241" s="76"/>
      <c r="FG241" s="76"/>
      <c r="FH241" s="76"/>
      <c r="FI241" s="76"/>
      <c r="FJ241" s="76"/>
      <c r="FK241" s="76"/>
      <c r="FL241" s="76"/>
      <c r="FM241" s="76"/>
      <c r="FN241" s="76"/>
      <c r="FO241" s="76"/>
      <c r="FP241" s="76"/>
      <c r="FQ241" s="76"/>
      <c r="FR241" s="76"/>
      <c r="FS241" s="76"/>
      <c r="FT241" s="76"/>
      <c r="FU241" s="76"/>
      <c r="FV241" s="76"/>
      <c r="FW241" s="76"/>
      <c r="FX241" s="76"/>
      <c r="FY241" s="76"/>
      <c r="FZ241" s="76"/>
      <c r="GA241" s="76"/>
      <c r="GB241" s="76"/>
      <c r="GC241" s="76"/>
      <c r="GD241" s="76"/>
      <c r="GE241" s="76"/>
      <c r="GF241" s="76"/>
      <c r="GG241" s="76"/>
      <c r="GH241" s="76"/>
      <c r="GI241" s="76"/>
      <c r="GJ241" s="76"/>
      <c r="GK241" s="76"/>
      <c r="GL241" s="76"/>
      <c r="GM241" s="76"/>
      <c r="GN241" s="76"/>
      <c r="GO241" s="76"/>
      <c r="GP241" s="76"/>
      <c r="GQ241" s="76"/>
      <c r="GR241" s="76"/>
      <c r="GS241" s="76"/>
      <c r="GT241" s="76"/>
      <c r="GU241" s="76"/>
      <c r="GV241" s="76"/>
      <c r="GW241" s="76"/>
      <c r="GX241" s="76"/>
      <c r="GY241" s="76"/>
      <c r="GZ241" s="76"/>
      <c r="HA241" s="76"/>
      <c r="HB241" s="76"/>
      <c r="HC241" s="76"/>
      <c r="HD241" s="76"/>
      <c r="HE241" s="76"/>
      <c r="HF241" s="76"/>
      <c r="HG241" s="76"/>
      <c r="HH241" s="76"/>
      <c r="HI241" s="76"/>
      <c r="HJ241" s="76"/>
      <c r="HK241" s="76"/>
      <c r="HL241" s="76"/>
      <c r="HM241" s="76"/>
      <c r="HN241" s="76"/>
      <c r="HO241" s="76"/>
      <c r="HP241" s="76"/>
      <c r="HQ241" s="76"/>
      <c r="HR241" s="76"/>
      <c r="HS241" s="76"/>
      <c r="HT241" s="76"/>
      <c r="HU241" s="76"/>
      <c r="HV241" s="76"/>
      <c r="HW241" s="76"/>
      <c r="HX241" s="76"/>
      <c r="HY241" s="76"/>
      <c r="HZ241" s="76"/>
      <c r="IA241" s="76"/>
      <c r="IB241" s="76"/>
      <c r="IC241" s="76"/>
      <c r="ID241" s="76"/>
      <c r="IE241" s="76"/>
      <c r="IF241" s="76"/>
      <c r="IG241" s="76"/>
      <c r="IH241" s="76"/>
      <c r="II241" s="76"/>
      <c r="IJ241" s="76"/>
      <c r="IK241" s="76"/>
      <c r="IL241" s="76"/>
      <c r="IM241" s="76"/>
      <c r="IN241" s="76"/>
      <c r="IO241" s="76"/>
      <c r="IP241" s="76"/>
      <c r="IQ241" s="76"/>
      <c r="IR241" s="76"/>
      <c r="IS241" s="76"/>
      <c r="IT241" s="76"/>
      <c r="IU241" s="76"/>
      <c r="IV241" s="76"/>
      <c r="IW241" s="76"/>
      <c r="IX241" s="76"/>
      <c r="IY241" s="76"/>
      <c r="IZ241" s="76"/>
      <c r="JA241" s="76"/>
      <c r="JB241" s="76"/>
      <c r="JC241" s="76"/>
      <c r="JD241" s="76"/>
      <c r="JE241" s="76"/>
      <c r="JF241" s="76"/>
      <c r="JG241" s="76"/>
      <c r="JH241" s="76"/>
      <c r="JI241" s="76"/>
      <c r="JJ241" s="76"/>
      <c r="JK241" s="76"/>
      <c r="JL241" s="76"/>
      <c r="JM241" s="76"/>
      <c r="JN241" s="76"/>
      <c r="JO241" s="76"/>
      <c r="JP241" s="76"/>
      <c r="JQ241" s="76"/>
      <c r="JR241" s="76"/>
      <c r="JS241" s="76"/>
      <c r="JT241" s="76"/>
      <c r="JU241" s="76"/>
      <c r="JV241" s="76"/>
      <c r="JW241" s="76"/>
      <c r="JX241" s="76"/>
      <c r="JY241" s="76"/>
      <c r="JZ241" s="76"/>
      <c r="KA241" s="76"/>
      <c r="KB241" s="76"/>
      <c r="KC241" s="76"/>
      <c r="KD241" s="76"/>
      <c r="KE241" s="76"/>
      <c r="KF241" s="76"/>
      <c r="KG241" s="76"/>
      <c r="KH241" s="76"/>
      <c r="KI241" s="76"/>
      <c r="KJ241" s="76"/>
      <c r="KK241" s="76"/>
      <c r="KL241" s="76"/>
      <c r="KM241" s="76"/>
      <c r="KN241" s="76"/>
      <c r="KO241" s="76"/>
      <c r="KP241" s="76"/>
      <c r="KQ241" s="76"/>
      <c r="KR241" s="76"/>
      <c r="KS241" s="76"/>
      <c r="KT241" s="76"/>
      <c r="KU241" s="76"/>
      <c r="KV241" s="76"/>
      <c r="KW241" s="76"/>
      <c r="KX241" s="76"/>
      <c r="KY241" s="76"/>
      <c r="KZ241" s="76"/>
      <c r="LA241" s="76"/>
      <c r="LB241" s="76"/>
      <c r="LC241" s="76"/>
      <c r="LD241" s="76"/>
      <c r="LE241" s="76"/>
      <c r="LF241" s="76"/>
      <c r="LG241" s="76"/>
      <c r="LH241" s="76"/>
      <c r="LI241" s="76"/>
      <c r="LJ241" s="76"/>
      <c r="LK241" s="76"/>
      <c r="LL241" s="76"/>
      <c r="LM241" s="76"/>
      <c r="LN241" s="76"/>
      <c r="LO241" s="76"/>
      <c r="LP241" s="76"/>
      <c r="LQ241" s="76"/>
      <c r="LR241" s="76"/>
      <c r="LS241" s="76"/>
      <c r="LT241" s="76"/>
      <c r="LU241" s="76"/>
      <c r="LV241" s="76"/>
      <c r="LW241" s="76"/>
      <c r="LX241" s="76"/>
      <c r="LY241" s="76"/>
      <c r="LZ241" s="76"/>
      <c r="MA241" s="76"/>
      <c r="MB241" s="76"/>
      <c r="MC241" s="76"/>
      <c r="MD241" s="76"/>
      <c r="ME241" s="76"/>
      <c r="MF241" s="76"/>
      <c r="MG241" s="76"/>
      <c r="MH241" s="76"/>
      <c r="MI241" s="76"/>
      <c r="MJ241" s="76"/>
      <c r="MK241" s="76"/>
      <c r="ML241" s="76"/>
      <c r="MM241" s="76"/>
      <c r="MN241" s="76"/>
      <c r="MO241" s="76"/>
      <c r="MP241" s="76"/>
      <c r="MQ241" s="76"/>
      <c r="MR241" s="76"/>
      <c r="MS241" s="76"/>
      <c r="MT241" s="76"/>
      <c r="MU241" s="76"/>
      <c r="MV241" s="76"/>
      <c r="MW241" s="76"/>
      <c r="MX241" s="76"/>
      <c r="MY241" s="76"/>
      <c r="MZ241" s="76"/>
      <c r="NA241" s="76"/>
      <c r="NB241" s="76"/>
      <c r="NC241" s="76"/>
      <c r="ND241" s="76"/>
      <c r="NE241" s="76"/>
      <c r="NF241" s="76"/>
      <c r="NG241" s="76"/>
      <c r="NH241" s="76"/>
      <c r="NI241" s="76"/>
      <c r="NJ241" s="76"/>
      <c r="NK241" s="76"/>
      <c r="NL241" s="76"/>
      <c r="NM241" s="76"/>
      <c r="NN241" s="76"/>
      <c r="NO241" s="76"/>
      <c r="NP241" s="76"/>
      <c r="NQ241" s="76"/>
      <c r="NR241" s="76"/>
      <c r="NS241" s="76"/>
      <c r="NT241" s="76"/>
      <c r="NU241" s="76"/>
      <c r="NV241" s="76"/>
      <c r="NW241" s="76"/>
      <c r="NX241" s="76"/>
      <c r="NY241" s="76"/>
      <c r="NZ241" s="76"/>
      <c r="OA241" s="76"/>
      <c r="OB241" s="76"/>
      <c r="OC241" s="76"/>
      <c r="OD241" s="76"/>
      <c r="OE241" s="76"/>
      <c r="OF241" s="76"/>
      <c r="OG241" s="76"/>
      <c r="OH241" s="76"/>
      <c r="OI241" s="76"/>
      <c r="OJ241" s="76"/>
      <c r="OK241" s="76"/>
      <c r="OL241" s="76"/>
      <c r="OM241" s="76"/>
      <c r="ON241" s="76"/>
      <c r="OO241" s="76"/>
      <c r="OP241" s="76"/>
      <c r="OQ241" s="76"/>
      <c r="OR241" s="76"/>
      <c r="OS241" s="76"/>
      <c r="OT241" s="76"/>
      <c r="OU241" s="76"/>
      <c r="OV241" s="76"/>
      <c r="OW241" s="76"/>
      <c r="OX241" s="76"/>
      <c r="OY241" s="76"/>
      <c r="OZ241" s="76"/>
      <c r="PA241" s="76"/>
      <c r="PB241" s="76"/>
      <c r="PC241" s="76"/>
      <c r="PD241" s="76"/>
      <c r="PE241" s="76"/>
      <c r="PF241" s="76"/>
      <c r="PG241" s="76"/>
      <c r="PH241" s="76"/>
      <c r="PI241" s="76"/>
      <c r="PJ241" s="76"/>
      <c r="PK241" s="76"/>
      <c r="PL241" s="76"/>
      <c r="PM241" s="76"/>
      <c r="PN241" s="76"/>
      <c r="PO241" s="76"/>
      <c r="PP241" s="76"/>
      <c r="PQ241" s="76"/>
      <c r="PR241" s="76"/>
      <c r="PS241" s="76"/>
      <c r="PT241" s="76"/>
      <c r="PU241" s="76"/>
      <c r="PV241" s="76"/>
      <c r="PW241" s="76"/>
      <c r="PX241" s="76"/>
      <c r="PY241" s="76"/>
      <c r="PZ241" s="76"/>
      <c r="QA241" s="76"/>
      <c r="QB241" s="76"/>
      <c r="QC241" s="76"/>
      <c r="QD241" s="76"/>
      <c r="QE241" s="76"/>
      <c r="QF241" s="76"/>
      <c r="QG241" s="76"/>
      <c r="QH241" s="76"/>
      <c r="QI241" s="76"/>
      <c r="QJ241" s="76"/>
      <c r="QK241" s="76"/>
      <c r="QL241" s="76"/>
      <c r="QM241" s="76"/>
      <c r="QN241" s="76"/>
      <c r="QO241" s="76"/>
      <c r="QP241" s="76"/>
      <c r="QQ241" s="76"/>
      <c r="QR241" s="76"/>
      <c r="QS241" s="76"/>
      <c r="QT241" s="76"/>
      <c r="QU241" s="76"/>
      <c r="QV241" s="76"/>
      <c r="QW241" s="76"/>
      <c r="QX241" s="76"/>
      <c r="QY241" s="76"/>
      <c r="QZ241" s="76"/>
      <c r="RA241" s="76"/>
      <c r="RB241" s="76"/>
      <c r="RC241" s="76"/>
      <c r="RD241" s="76"/>
      <c r="RE241" s="76"/>
      <c r="RF241" s="76"/>
      <c r="RG241" s="76"/>
      <c r="RH241" s="76"/>
      <c r="RI241" s="76"/>
      <c r="RJ241" s="76"/>
      <c r="RK241" s="76"/>
      <c r="RL241" s="76"/>
      <c r="RM241" s="76"/>
      <c r="RN241" s="76"/>
      <c r="RO241" s="76"/>
      <c r="RP241" s="76"/>
      <c r="RQ241" s="76"/>
      <c r="RR241" s="76"/>
      <c r="RS241" s="76"/>
      <c r="RT241" s="76"/>
      <c r="RU241" s="76"/>
      <c r="RV241" s="76"/>
      <c r="RW241" s="76"/>
      <c r="RX241" s="76"/>
      <c r="RY241" s="76"/>
      <c r="RZ241" s="76"/>
      <c r="SA241" s="76"/>
      <c r="SB241" s="76"/>
      <c r="SC241" s="76"/>
      <c r="SD241" s="76"/>
      <c r="SE241" s="76"/>
      <c r="SF241" s="76"/>
      <c r="SG241" s="76"/>
      <c r="SH241" s="76"/>
      <c r="SI241" s="76"/>
      <c r="SJ241" s="76"/>
      <c r="SK241" s="76"/>
      <c r="SL241" s="76"/>
      <c r="SM241" s="76"/>
      <c r="SN241" s="76"/>
      <c r="SO241" s="76"/>
      <c r="SP241" s="76"/>
      <c r="SQ241" s="76"/>
      <c r="SR241" s="76"/>
      <c r="SS241" s="76"/>
      <c r="ST241" s="76"/>
      <c r="SU241" s="76"/>
      <c r="SV241" s="76"/>
      <c r="SW241" s="76"/>
      <c r="SX241" s="76"/>
      <c r="SY241" s="76"/>
      <c r="SZ241" s="76"/>
      <c r="TA241" s="76"/>
      <c r="TB241" s="76"/>
      <c r="TC241" s="76"/>
      <c r="TD241" s="76"/>
      <c r="TE241" s="76"/>
      <c r="TF241" s="76"/>
      <c r="TG241" s="76"/>
      <c r="TH241" s="76"/>
      <c r="TI241" s="76"/>
      <c r="TJ241" s="76"/>
      <c r="TK241" s="76"/>
      <c r="TL241" s="76"/>
      <c r="TM241" s="76"/>
      <c r="TN241" s="76"/>
      <c r="TO241" s="76"/>
      <c r="TP241" s="76"/>
      <c r="TQ241" s="76"/>
      <c r="TR241" s="76"/>
      <c r="TS241" s="76"/>
      <c r="TT241" s="76"/>
      <c r="TU241" s="76"/>
      <c r="TV241" s="76"/>
      <c r="TW241" s="76"/>
      <c r="TX241" s="76"/>
      <c r="TY241" s="76"/>
      <c r="TZ241" s="76"/>
      <c r="UA241" s="76"/>
      <c r="UB241" s="76"/>
      <c r="UC241" s="76"/>
      <c r="UD241" s="76"/>
      <c r="UE241" s="76"/>
      <c r="UF241" s="76"/>
      <c r="UG241" s="76"/>
      <c r="UH241" s="76"/>
      <c r="UI241" s="76"/>
      <c r="UJ241" s="76"/>
      <c r="UK241" s="76"/>
      <c r="UL241" s="76"/>
      <c r="UM241" s="76"/>
      <c r="UN241" s="76"/>
      <c r="UO241" s="76"/>
      <c r="UP241" s="76"/>
      <c r="UQ241" s="76"/>
      <c r="UR241" s="76"/>
      <c r="US241" s="76"/>
      <c r="UT241" s="76"/>
      <c r="UU241" s="76"/>
      <c r="UV241" s="76"/>
      <c r="UW241" s="76"/>
      <c r="UX241" s="76"/>
      <c r="UY241" s="76"/>
      <c r="UZ241" s="76"/>
      <c r="VA241" s="76"/>
      <c r="VB241" s="76"/>
      <c r="VC241" s="76"/>
      <c r="VD241" s="76"/>
      <c r="VE241" s="76"/>
      <c r="VF241" s="76"/>
      <c r="VG241" s="76"/>
      <c r="VH241" s="76"/>
      <c r="VI241" s="76"/>
      <c r="VJ241" s="76"/>
      <c r="VK241" s="76"/>
      <c r="VL241" s="76"/>
      <c r="VM241" s="76"/>
      <c r="VN241" s="76"/>
      <c r="VO241" s="76"/>
      <c r="VP241" s="76"/>
      <c r="VQ241" s="76"/>
      <c r="VR241" s="76"/>
      <c r="VS241" s="76"/>
      <c r="VT241" s="76"/>
      <c r="VU241" s="76"/>
      <c r="VV241" s="76"/>
      <c r="VW241" s="76"/>
      <c r="VX241" s="76"/>
      <c r="VY241" s="76"/>
      <c r="VZ241" s="76"/>
      <c r="WA241" s="76"/>
      <c r="WB241" s="76"/>
      <c r="WC241" s="76"/>
      <c r="WD241" s="76"/>
      <c r="WE241" s="76"/>
      <c r="WF241" s="76"/>
      <c r="WG241" s="76"/>
      <c r="WH241" s="76"/>
      <c r="WI241" s="76"/>
      <c r="WJ241" s="76"/>
      <c r="WK241" s="76"/>
      <c r="WL241" s="76"/>
      <c r="WM241" s="76"/>
      <c r="WN241" s="76"/>
      <c r="WO241" s="76"/>
      <c r="WP241" s="76"/>
      <c r="WQ241" s="76"/>
      <c r="WR241" s="76"/>
      <c r="WS241" s="76"/>
      <c r="WT241" s="76"/>
      <c r="WU241" s="76"/>
      <c r="WV241" s="76"/>
      <c r="WW241" s="76"/>
      <c r="WX241" s="76"/>
      <c r="WY241" s="76"/>
      <c r="WZ241" s="76"/>
      <c r="XA241" s="76"/>
      <c r="XB241" s="76"/>
      <c r="XC241" s="76"/>
      <c r="XD241" s="76"/>
      <c r="XE241" s="76"/>
      <c r="XF241" s="76"/>
      <c r="XG241" s="76"/>
      <c r="XH241" s="76"/>
      <c r="XI241" s="76"/>
      <c r="XJ241" s="76"/>
      <c r="XK241" s="76"/>
      <c r="XL241" s="76"/>
      <c r="XM241" s="76"/>
      <c r="XN241" s="76"/>
      <c r="XO241" s="76"/>
      <c r="XP241" s="76"/>
      <c r="XQ241" s="76"/>
      <c r="XR241" s="76"/>
      <c r="XS241" s="76"/>
      <c r="XT241" s="76"/>
      <c r="XU241" s="76"/>
      <c r="XV241" s="76"/>
      <c r="XW241" s="76"/>
      <c r="XX241" s="76"/>
      <c r="XY241" s="76"/>
      <c r="XZ241" s="76"/>
      <c r="YA241" s="76"/>
      <c r="YB241" s="76"/>
      <c r="YC241" s="76"/>
      <c r="YD241" s="76"/>
      <c r="YE241" s="76"/>
      <c r="YF241" s="76"/>
      <c r="YG241" s="76"/>
      <c r="YH241" s="76"/>
      <c r="YI241" s="76"/>
      <c r="YJ241" s="76"/>
      <c r="YK241" s="76"/>
      <c r="YL241" s="76"/>
      <c r="YM241" s="76"/>
      <c r="YN241" s="76"/>
      <c r="YO241" s="76"/>
      <c r="YP241" s="76"/>
      <c r="YQ241" s="76"/>
      <c r="YR241" s="76"/>
      <c r="YS241" s="76"/>
      <c r="YT241" s="76"/>
      <c r="YU241" s="76"/>
      <c r="YV241" s="76"/>
      <c r="YW241" s="76"/>
      <c r="YX241" s="76"/>
      <c r="YY241" s="76"/>
      <c r="YZ241" s="76"/>
      <c r="ZA241" s="76"/>
      <c r="ZB241" s="76"/>
      <c r="ZC241" s="76"/>
      <c r="ZD241" s="76"/>
      <c r="ZE241" s="76"/>
      <c r="ZF241" s="76"/>
      <c r="ZG241" s="76"/>
      <c r="ZH241" s="76"/>
      <c r="ZI241" s="76"/>
      <c r="ZJ241" s="76"/>
      <c r="ZK241" s="76"/>
      <c r="ZL241" s="76"/>
      <c r="ZM241" s="76"/>
      <c r="ZN241" s="76"/>
      <c r="ZO241" s="76"/>
      <c r="ZP241" s="76"/>
      <c r="ZQ241" s="76"/>
      <c r="ZR241" s="76"/>
      <c r="ZS241" s="76"/>
      <c r="ZT241" s="76"/>
      <c r="ZU241" s="76"/>
      <c r="ZV241" s="76"/>
      <c r="ZW241" s="76"/>
      <c r="ZX241" s="76"/>
      <c r="ZY241" s="76"/>
      <c r="ZZ241" s="76"/>
      <c r="AAA241" s="76"/>
      <c r="AAB241" s="76"/>
      <c r="AAC241" s="76"/>
      <c r="AAD241" s="76"/>
      <c r="AAE241" s="76"/>
      <c r="AAF241" s="76"/>
      <c r="AAG241" s="76"/>
      <c r="AAH241" s="76"/>
      <c r="AAI241" s="76"/>
      <c r="AAJ241" s="76"/>
      <c r="AAK241" s="76"/>
      <c r="AAL241" s="76"/>
      <c r="AAM241" s="76"/>
      <c r="AAN241" s="76"/>
      <c r="AAO241" s="76"/>
      <c r="AAP241" s="76"/>
      <c r="AAQ241" s="76"/>
      <c r="AAR241" s="76"/>
      <c r="AAS241" s="76"/>
      <c r="AAT241" s="76"/>
      <c r="AAU241" s="76"/>
      <c r="AAV241" s="76"/>
      <c r="AAW241" s="76"/>
      <c r="AAX241" s="76"/>
      <c r="AAY241" s="76"/>
      <c r="AAZ241" s="76"/>
      <c r="ABA241" s="76"/>
      <c r="ABB241" s="76"/>
      <c r="ABC241" s="76"/>
      <c r="ABD241" s="76"/>
      <c r="ABE241" s="76"/>
      <c r="ABF241" s="76"/>
      <c r="ABG241" s="76"/>
      <c r="ABH241" s="76"/>
      <c r="ABI241" s="76"/>
      <c r="ABJ241" s="76"/>
      <c r="ABK241" s="76"/>
      <c r="ABL241" s="76"/>
      <c r="ABM241" s="76"/>
      <c r="ABN241" s="76"/>
      <c r="ABO241" s="76"/>
      <c r="ABP241" s="76"/>
      <c r="ABQ241" s="76"/>
      <c r="ABR241" s="76"/>
      <c r="ABS241" s="76"/>
      <c r="ABT241" s="76"/>
      <c r="ABU241" s="76"/>
      <c r="ABV241" s="76"/>
      <c r="ABW241" s="76"/>
      <c r="ABX241" s="76"/>
      <c r="ABY241" s="76"/>
      <c r="ABZ241" s="76"/>
      <c r="ACA241" s="76"/>
      <c r="ACB241" s="76"/>
      <c r="ACC241" s="76"/>
      <c r="ACD241" s="76"/>
      <c r="ACE241" s="76"/>
      <c r="ACF241" s="76"/>
      <c r="ACG241" s="76"/>
      <c r="ACH241" s="76"/>
      <c r="ACI241" s="76"/>
      <c r="ACJ241" s="76"/>
      <c r="ACK241" s="76"/>
      <c r="ACL241" s="76"/>
      <c r="ACM241" s="76"/>
      <c r="ACN241" s="76"/>
      <c r="ACO241" s="76"/>
      <c r="ACP241" s="76"/>
      <c r="ACQ241" s="76"/>
      <c r="ACR241" s="76"/>
      <c r="ACS241" s="76"/>
      <c r="ACT241" s="76"/>
      <c r="ACU241" s="76"/>
      <c r="ACV241" s="76"/>
      <c r="ACW241" s="76"/>
      <c r="ACX241" s="76"/>
      <c r="ACY241" s="76"/>
      <c r="ACZ241" s="76"/>
      <c r="ADA241" s="76"/>
      <c r="ADB241" s="76"/>
      <c r="ADC241" s="76"/>
      <c r="ADD241" s="76"/>
      <c r="ADE241" s="76"/>
      <c r="ADF241" s="76"/>
      <c r="ADG241" s="76"/>
      <c r="ADH241" s="76"/>
      <c r="ADI241" s="76"/>
      <c r="ADJ241" s="76"/>
      <c r="ADK241" s="76"/>
      <c r="ADL241" s="76"/>
      <c r="ADM241" s="76"/>
      <c r="ADN241" s="76"/>
      <c r="ADO241" s="76"/>
      <c r="ADP241" s="76"/>
      <c r="ADQ241" s="76"/>
      <c r="ADR241" s="76"/>
      <c r="ADS241" s="76"/>
      <c r="ADT241" s="76"/>
      <c r="ADU241" s="76"/>
      <c r="ADV241" s="76"/>
      <c r="ADW241" s="76"/>
      <c r="ADX241" s="76"/>
      <c r="ADY241" s="76"/>
      <c r="ADZ241" s="76"/>
      <c r="AEA241" s="76"/>
      <c r="AEB241" s="76"/>
      <c r="AEC241" s="76"/>
      <c r="AED241" s="76"/>
      <c r="AEE241" s="76"/>
      <c r="AEF241" s="76"/>
      <c r="AEG241" s="76"/>
      <c r="AEH241" s="76"/>
      <c r="AEI241" s="76"/>
      <c r="AEJ241" s="76"/>
      <c r="AEK241" s="76"/>
      <c r="AEL241" s="76"/>
      <c r="AEM241" s="76"/>
      <c r="AEN241" s="76"/>
      <c r="AEO241" s="76"/>
      <c r="AEP241" s="76"/>
      <c r="AEQ241" s="76"/>
      <c r="AER241" s="76"/>
      <c r="AES241" s="76"/>
      <c r="AET241" s="76"/>
      <c r="AEU241" s="76"/>
      <c r="AEV241" s="76"/>
      <c r="AEW241" s="76"/>
      <c r="AEX241" s="76"/>
      <c r="AEY241" s="76"/>
      <c r="AEZ241" s="76"/>
      <c r="AFA241" s="76"/>
      <c r="AFB241" s="76"/>
      <c r="AFC241" s="76"/>
      <c r="AFD241" s="76"/>
      <c r="AFE241" s="76"/>
      <c r="AFF241" s="76"/>
      <c r="AFG241" s="76"/>
      <c r="AFH241" s="76"/>
      <c r="AFI241" s="76"/>
      <c r="AFJ241" s="76"/>
      <c r="AFK241" s="76"/>
      <c r="AFL241" s="76"/>
      <c r="AFM241" s="76"/>
      <c r="AFN241" s="76"/>
      <c r="AFO241" s="76"/>
      <c r="AFP241" s="76"/>
      <c r="AFQ241" s="76"/>
      <c r="AFR241" s="76"/>
      <c r="AFS241" s="76"/>
      <c r="AFT241" s="76"/>
      <c r="AFU241" s="76"/>
      <c r="AFV241" s="76"/>
      <c r="AFW241" s="76"/>
      <c r="AFX241" s="76"/>
      <c r="AFY241" s="76"/>
      <c r="AFZ241" s="76"/>
      <c r="AGA241" s="76"/>
      <c r="AGB241" s="76"/>
      <c r="AGC241" s="76"/>
      <c r="AGD241" s="76"/>
      <c r="AGE241" s="76"/>
      <c r="AGF241" s="76"/>
      <c r="AGG241" s="76"/>
      <c r="AGH241" s="76"/>
      <c r="AGI241" s="76"/>
      <c r="AGJ241" s="76"/>
      <c r="AGK241" s="76"/>
      <c r="AGL241" s="76"/>
      <c r="AGM241" s="76"/>
      <c r="AGN241" s="76"/>
      <c r="AGO241" s="76"/>
      <c r="AGP241" s="76"/>
      <c r="AGQ241" s="76"/>
      <c r="AGR241" s="76"/>
      <c r="AGS241" s="76"/>
      <c r="AGT241" s="76"/>
      <c r="AGU241" s="76"/>
      <c r="AGV241" s="76"/>
      <c r="AGW241" s="76"/>
      <c r="AGX241" s="76"/>
      <c r="AGY241" s="76"/>
      <c r="AGZ241" s="76"/>
      <c r="AHA241" s="76"/>
      <c r="AHB241" s="76"/>
      <c r="AHC241" s="76"/>
      <c r="AHD241" s="76"/>
      <c r="AHE241" s="76"/>
      <c r="AHF241" s="76"/>
      <c r="AHG241" s="76"/>
      <c r="AHH241" s="76"/>
      <c r="AHI241" s="76"/>
      <c r="AHJ241" s="76"/>
      <c r="AHK241" s="76"/>
      <c r="AHL241" s="76"/>
      <c r="AHM241" s="76"/>
      <c r="AHN241" s="76"/>
      <c r="AHO241" s="76"/>
      <c r="AHP241" s="76"/>
      <c r="AHQ241" s="76"/>
      <c r="AHR241" s="76"/>
      <c r="AHS241" s="76"/>
      <c r="AHT241" s="76"/>
      <c r="AHU241" s="76"/>
      <c r="AHV241" s="76"/>
      <c r="AHW241" s="76"/>
      <c r="AHX241" s="76"/>
      <c r="AHY241" s="76"/>
      <c r="AHZ241" s="76"/>
      <c r="AIA241" s="76"/>
      <c r="AIB241" s="76"/>
      <c r="AIC241" s="76"/>
      <c r="AID241" s="76"/>
      <c r="AIE241" s="76"/>
      <c r="AIF241" s="76"/>
      <c r="AIG241" s="76"/>
      <c r="AIH241" s="76"/>
      <c r="AII241" s="76"/>
      <c r="AIJ241" s="76"/>
      <c r="AIK241" s="76"/>
      <c r="AIL241" s="76"/>
      <c r="AIM241" s="76"/>
      <c r="AIN241" s="76"/>
      <c r="AIO241" s="76"/>
      <c r="AIP241" s="76"/>
      <c r="AIQ241" s="76"/>
      <c r="AIR241" s="76"/>
      <c r="AIS241" s="76"/>
      <c r="AIT241" s="76"/>
      <c r="AIU241" s="76"/>
      <c r="AIV241" s="76"/>
      <c r="AIW241" s="76"/>
      <c r="AIX241" s="76"/>
      <c r="AIY241" s="76"/>
      <c r="AIZ241" s="76"/>
      <c r="AJA241" s="76"/>
      <c r="AJB241" s="76"/>
      <c r="AJC241" s="76"/>
      <c r="AJD241" s="76"/>
      <c r="AJE241" s="76"/>
      <c r="AJF241" s="76"/>
      <c r="AJG241" s="76"/>
      <c r="AJH241" s="76"/>
      <c r="AJI241" s="76"/>
      <c r="AJJ241" s="76"/>
      <c r="AJK241" s="76"/>
      <c r="AJL241" s="76"/>
      <c r="AJM241" s="76"/>
      <c r="AJN241" s="76"/>
      <c r="AJO241" s="76"/>
      <c r="AJP241" s="76"/>
      <c r="AJQ241" s="76"/>
      <c r="AJR241" s="76"/>
      <c r="AJS241" s="76"/>
      <c r="AJT241" s="76"/>
      <c r="AJU241" s="76"/>
      <c r="AJV241" s="76"/>
      <c r="AJW241" s="76"/>
      <c r="AJX241" s="76"/>
      <c r="AJY241" s="76"/>
      <c r="AJZ241" s="76"/>
      <c r="AKA241" s="76"/>
      <c r="AKB241" s="76"/>
      <c r="AKC241" s="76"/>
      <c r="AKD241" s="76"/>
      <c r="AKE241" s="76"/>
      <c r="AKF241" s="76"/>
      <c r="AKG241" s="76"/>
      <c r="AKH241" s="76"/>
      <c r="AKI241" s="76"/>
      <c r="AKJ241" s="76"/>
      <c r="AKK241" s="76"/>
      <c r="AKL241" s="76"/>
      <c r="AKM241" s="76"/>
      <c r="AKN241" s="76"/>
      <c r="AKO241" s="76"/>
      <c r="AKP241" s="76"/>
      <c r="AKQ241" s="76"/>
      <c r="AKR241" s="76"/>
      <c r="AKS241" s="76"/>
      <c r="AKT241" s="76"/>
      <c r="AKU241" s="76"/>
      <c r="AKV241" s="76"/>
      <c r="AKW241" s="76"/>
      <c r="AKX241" s="76"/>
      <c r="AKY241" s="76"/>
      <c r="AKZ241" s="76"/>
      <c r="ALA241" s="76"/>
      <c r="ALB241" s="76"/>
      <c r="ALC241" s="76"/>
      <c r="ALD241" s="76"/>
      <c r="ALE241" s="76"/>
      <c r="ALF241" s="76"/>
      <c r="ALG241" s="76"/>
      <c r="ALH241" s="76"/>
      <c r="ALI241" s="76"/>
      <c r="ALJ241" s="76"/>
      <c r="ALK241" s="76"/>
      <c r="ALL241" s="76"/>
      <c r="ALM241" s="76"/>
      <c r="ALN241" s="76"/>
      <c r="ALO241" s="76"/>
      <c r="ALP241" s="76"/>
      <c r="ALQ241" s="76"/>
      <c r="ALR241" s="76"/>
      <c r="ALS241" s="76"/>
      <c r="ALT241" s="76"/>
      <c r="ALU241" s="76"/>
      <c r="ALV241" s="76"/>
      <c r="ALW241" s="76"/>
      <c r="ALX241" s="76"/>
      <c r="ALY241" s="76"/>
      <c r="ALZ241" s="76"/>
      <c r="AMA241" s="76"/>
      <c r="AMB241" s="76"/>
      <c r="AMC241" s="76"/>
      <c r="AMD241" s="76"/>
      <c r="AME241" s="76"/>
    </row>
    <row r="242" spans="1:1019" s="77" customFormat="1">
      <c r="A242" s="49" t="s">
        <v>207</v>
      </c>
      <c r="B242" s="49"/>
      <c r="C242" s="49"/>
      <c r="D242" s="50" t="s">
        <v>67</v>
      </c>
      <c r="E242" s="49"/>
      <c r="F242" s="62"/>
      <c r="G242" s="51"/>
      <c r="H242" s="51"/>
      <c r="I242" s="51"/>
      <c r="J242" s="51">
        <f>SUM(J243:J245)</f>
        <v>399268.58999999997</v>
      </c>
      <c r="K242" s="76"/>
      <c r="L242" s="76"/>
      <c r="M242" s="76"/>
      <c r="N242" s="76"/>
      <c r="O242" s="76"/>
      <c r="P242" s="76"/>
      <c r="Q242" s="76"/>
      <c r="R242" s="76"/>
      <c r="S242" s="76"/>
      <c r="T242" s="76"/>
      <c r="U242" s="76"/>
      <c r="V242" s="76"/>
      <c r="W242" s="76"/>
      <c r="X242" s="76"/>
      <c r="Y242" s="76"/>
      <c r="Z242" s="76"/>
      <c r="AA242" s="76"/>
      <c r="AB242" s="76"/>
      <c r="AC242" s="76"/>
      <c r="AD242" s="76"/>
      <c r="AE242" s="76"/>
      <c r="AF242" s="76"/>
      <c r="AG242" s="76"/>
      <c r="AH242" s="76"/>
      <c r="AI242" s="76"/>
      <c r="AJ242" s="76"/>
      <c r="AK242" s="76"/>
      <c r="AL242" s="76"/>
      <c r="AM242" s="76"/>
      <c r="AN242" s="76"/>
      <c r="AO242" s="76"/>
      <c r="AP242" s="76"/>
      <c r="AQ242" s="76"/>
      <c r="AR242" s="76"/>
      <c r="AS242" s="76"/>
      <c r="AT242" s="76"/>
      <c r="AU242" s="76"/>
      <c r="AV242" s="76"/>
      <c r="AW242" s="76"/>
      <c r="AX242" s="76"/>
      <c r="AY242" s="76"/>
      <c r="AZ242" s="76"/>
      <c r="BA242" s="76"/>
      <c r="BB242" s="76"/>
      <c r="BC242" s="76"/>
      <c r="BD242" s="76"/>
      <c r="BE242" s="76"/>
      <c r="BF242" s="76"/>
      <c r="BG242" s="76"/>
      <c r="BH242" s="76"/>
      <c r="BI242" s="76"/>
      <c r="BJ242" s="76"/>
      <c r="BK242" s="76"/>
      <c r="BL242" s="76"/>
      <c r="BM242" s="76"/>
      <c r="BN242" s="76"/>
      <c r="BO242" s="76"/>
      <c r="BP242" s="76"/>
      <c r="BQ242" s="76"/>
      <c r="BR242" s="76"/>
      <c r="BS242" s="76"/>
      <c r="BT242" s="76"/>
      <c r="BU242" s="76"/>
      <c r="BV242" s="76"/>
      <c r="BW242" s="76"/>
      <c r="BX242" s="76"/>
      <c r="BY242" s="76"/>
      <c r="BZ242" s="76"/>
      <c r="CA242" s="76"/>
      <c r="CB242" s="76"/>
      <c r="CC242" s="76"/>
      <c r="CD242" s="76"/>
      <c r="CE242" s="76"/>
      <c r="CF242" s="76"/>
      <c r="CG242" s="76"/>
      <c r="CH242" s="76"/>
      <c r="CI242" s="76"/>
      <c r="CJ242" s="76"/>
      <c r="CK242" s="76"/>
      <c r="CL242" s="76"/>
      <c r="CM242" s="76"/>
      <c r="CN242" s="76"/>
      <c r="CO242" s="76"/>
      <c r="CP242" s="76"/>
      <c r="CQ242" s="76"/>
      <c r="CR242" s="76"/>
      <c r="CS242" s="76"/>
      <c r="CT242" s="76"/>
      <c r="CU242" s="76"/>
      <c r="CV242" s="76"/>
      <c r="CW242" s="76"/>
      <c r="CX242" s="76"/>
      <c r="CY242" s="76"/>
      <c r="CZ242" s="76"/>
      <c r="DA242" s="76"/>
      <c r="DB242" s="76"/>
      <c r="DC242" s="76"/>
      <c r="DD242" s="76"/>
      <c r="DE242" s="76"/>
      <c r="DF242" s="76"/>
      <c r="DG242" s="76"/>
      <c r="DH242" s="76"/>
      <c r="DI242" s="76"/>
      <c r="DJ242" s="76"/>
      <c r="DK242" s="76"/>
      <c r="DL242" s="76"/>
      <c r="DM242" s="76"/>
      <c r="DN242" s="76"/>
      <c r="DO242" s="76"/>
      <c r="DP242" s="76"/>
      <c r="DQ242" s="76"/>
      <c r="DR242" s="76"/>
      <c r="DS242" s="76"/>
      <c r="DT242" s="76"/>
      <c r="DU242" s="76"/>
      <c r="DV242" s="76"/>
      <c r="DW242" s="76"/>
      <c r="DX242" s="76"/>
      <c r="DY242" s="76"/>
      <c r="DZ242" s="76"/>
      <c r="EA242" s="76"/>
      <c r="EB242" s="76"/>
      <c r="EC242" s="76"/>
      <c r="ED242" s="76"/>
      <c r="EE242" s="76"/>
      <c r="EF242" s="76"/>
      <c r="EG242" s="76"/>
      <c r="EH242" s="76"/>
      <c r="EI242" s="76"/>
      <c r="EJ242" s="76"/>
      <c r="EK242" s="76"/>
      <c r="EL242" s="76"/>
      <c r="EM242" s="76"/>
      <c r="EN242" s="76"/>
      <c r="EO242" s="76"/>
      <c r="EP242" s="76"/>
      <c r="EQ242" s="76"/>
      <c r="ER242" s="76"/>
      <c r="ES242" s="76"/>
      <c r="ET242" s="76"/>
      <c r="EU242" s="76"/>
      <c r="EV242" s="76"/>
      <c r="EW242" s="76"/>
      <c r="EX242" s="76"/>
      <c r="EY242" s="76"/>
      <c r="EZ242" s="76"/>
      <c r="FA242" s="76"/>
      <c r="FB242" s="76"/>
      <c r="FC242" s="76"/>
      <c r="FD242" s="76"/>
      <c r="FE242" s="76"/>
      <c r="FF242" s="76"/>
      <c r="FG242" s="76"/>
      <c r="FH242" s="76"/>
      <c r="FI242" s="76"/>
      <c r="FJ242" s="76"/>
      <c r="FK242" s="76"/>
      <c r="FL242" s="76"/>
      <c r="FM242" s="76"/>
      <c r="FN242" s="76"/>
      <c r="FO242" s="76"/>
      <c r="FP242" s="76"/>
      <c r="FQ242" s="76"/>
      <c r="FR242" s="76"/>
      <c r="FS242" s="76"/>
      <c r="FT242" s="76"/>
      <c r="FU242" s="76"/>
      <c r="FV242" s="76"/>
      <c r="FW242" s="76"/>
      <c r="FX242" s="76"/>
      <c r="FY242" s="76"/>
      <c r="FZ242" s="76"/>
      <c r="GA242" s="76"/>
      <c r="GB242" s="76"/>
      <c r="GC242" s="76"/>
      <c r="GD242" s="76"/>
      <c r="GE242" s="76"/>
      <c r="GF242" s="76"/>
      <c r="GG242" s="76"/>
      <c r="GH242" s="76"/>
      <c r="GI242" s="76"/>
      <c r="GJ242" s="76"/>
      <c r="GK242" s="76"/>
      <c r="GL242" s="76"/>
      <c r="GM242" s="76"/>
      <c r="GN242" s="76"/>
      <c r="GO242" s="76"/>
      <c r="GP242" s="76"/>
      <c r="GQ242" s="76"/>
      <c r="GR242" s="76"/>
      <c r="GS242" s="76"/>
      <c r="GT242" s="76"/>
      <c r="GU242" s="76"/>
      <c r="GV242" s="76"/>
      <c r="GW242" s="76"/>
      <c r="GX242" s="76"/>
      <c r="GY242" s="76"/>
      <c r="GZ242" s="76"/>
      <c r="HA242" s="76"/>
      <c r="HB242" s="76"/>
      <c r="HC242" s="76"/>
      <c r="HD242" s="76"/>
      <c r="HE242" s="76"/>
      <c r="HF242" s="76"/>
      <c r="HG242" s="76"/>
      <c r="HH242" s="76"/>
      <c r="HI242" s="76"/>
      <c r="HJ242" s="76"/>
      <c r="HK242" s="76"/>
      <c r="HL242" s="76"/>
      <c r="HM242" s="76"/>
      <c r="HN242" s="76"/>
      <c r="HO242" s="76"/>
      <c r="HP242" s="76"/>
      <c r="HQ242" s="76"/>
      <c r="HR242" s="76"/>
      <c r="HS242" s="76"/>
      <c r="HT242" s="76"/>
      <c r="HU242" s="76"/>
      <c r="HV242" s="76"/>
      <c r="HW242" s="76"/>
      <c r="HX242" s="76"/>
      <c r="HY242" s="76"/>
      <c r="HZ242" s="76"/>
      <c r="IA242" s="76"/>
      <c r="IB242" s="76"/>
      <c r="IC242" s="76"/>
      <c r="ID242" s="76"/>
      <c r="IE242" s="76"/>
      <c r="IF242" s="76"/>
      <c r="IG242" s="76"/>
      <c r="IH242" s="76"/>
      <c r="II242" s="76"/>
      <c r="IJ242" s="76"/>
      <c r="IK242" s="76"/>
      <c r="IL242" s="76"/>
      <c r="IM242" s="76"/>
      <c r="IN242" s="76"/>
      <c r="IO242" s="76"/>
      <c r="IP242" s="76"/>
      <c r="IQ242" s="76"/>
      <c r="IR242" s="76"/>
      <c r="IS242" s="76"/>
      <c r="IT242" s="76"/>
      <c r="IU242" s="76"/>
      <c r="IV242" s="76"/>
      <c r="IW242" s="76"/>
      <c r="IX242" s="76"/>
      <c r="IY242" s="76"/>
      <c r="IZ242" s="76"/>
      <c r="JA242" s="76"/>
      <c r="JB242" s="76"/>
      <c r="JC242" s="76"/>
      <c r="JD242" s="76"/>
      <c r="JE242" s="76"/>
      <c r="JF242" s="76"/>
      <c r="JG242" s="76"/>
      <c r="JH242" s="76"/>
      <c r="JI242" s="76"/>
      <c r="JJ242" s="76"/>
      <c r="JK242" s="76"/>
      <c r="JL242" s="76"/>
      <c r="JM242" s="76"/>
      <c r="JN242" s="76"/>
      <c r="JO242" s="76"/>
      <c r="JP242" s="76"/>
      <c r="JQ242" s="76"/>
      <c r="JR242" s="76"/>
      <c r="JS242" s="76"/>
      <c r="JT242" s="76"/>
      <c r="JU242" s="76"/>
      <c r="JV242" s="76"/>
      <c r="JW242" s="76"/>
      <c r="JX242" s="76"/>
      <c r="JY242" s="76"/>
      <c r="JZ242" s="76"/>
      <c r="KA242" s="76"/>
      <c r="KB242" s="76"/>
      <c r="KC242" s="76"/>
      <c r="KD242" s="76"/>
      <c r="KE242" s="76"/>
      <c r="KF242" s="76"/>
      <c r="KG242" s="76"/>
      <c r="KH242" s="76"/>
      <c r="KI242" s="76"/>
      <c r="KJ242" s="76"/>
      <c r="KK242" s="76"/>
      <c r="KL242" s="76"/>
      <c r="KM242" s="76"/>
      <c r="KN242" s="76"/>
      <c r="KO242" s="76"/>
      <c r="KP242" s="76"/>
      <c r="KQ242" s="76"/>
      <c r="KR242" s="76"/>
      <c r="KS242" s="76"/>
      <c r="KT242" s="76"/>
      <c r="KU242" s="76"/>
      <c r="KV242" s="76"/>
      <c r="KW242" s="76"/>
      <c r="KX242" s="76"/>
      <c r="KY242" s="76"/>
      <c r="KZ242" s="76"/>
      <c r="LA242" s="76"/>
      <c r="LB242" s="76"/>
      <c r="LC242" s="76"/>
      <c r="LD242" s="76"/>
      <c r="LE242" s="76"/>
      <c r="LF242" s="76"/>
      <c r="LG242" s="76"/>
      <c r="LH242" s="76"/>
      <c r="LI242" s="76"/>
      <c r="LJ242" s="76"/>
      <c r="LK242" s="76"/>
      <c r="LL242" s="76"/>
      <c r="LM242" s="76"/>
      <c r="LN242" s="76"/>
      <c r="LO242" s="76"/>
      <c r="LP242" s="76"/>
      <c r="LQ242" s="76"/>
      <c r="LR242" s="76"/>
      <c r="LS242" s="76"/>
      <c r="LT242" s="76"/>
      <c r="LU242" s="76"/>
      <c r="LV242" s="76"/>
      <c r="LW242" s="76"/>
      <c r="LX242" s="76"/>
      <c r="LY242" s="76"/>
      <c r="LZ242" s="76"/>
      <c r="MA242" s="76"/>
      <c r="MB242" s="76"/>
      <c r="MC242" s="76"/>
      <c r="MD242" s="76"/>
      <c r="ME242" s="76"/>
      <c r="MF242" s="76"/>
      <c r="MG242" s="76"/>
      <c r="MH242" s="76"/>
      <c r="MI242" s="76"/>
      <c r="MJ242" s="76"/>
      <c r="MK242" s="76"/>
      <c r="ML242" s="76"/>
      <c r="MM242" s="76"/>
      <c r="MN242" s="76"/>
      <c r="MO242" s="76"/>
      <c r="MP242" s="76"/>
      <c r="MQ242" s="76"/>
      <c r="MR242" s="76"/>
      <c r="MS242" s="76"/>
      <c r="MT242" s="76"/>
      <c r="MU242" s="76"/>
      <c r="MV242" s="76"/>
      <c r="MW242" s="76"/>
      <c r="MX242" s="76"/>
      <c r="MY242" s="76"/>
      <c r="MZ242" s="76"/>
      <c r="NA242" s="76"/>
      <c r="NB242" s="76"/>
      <c r="NC242" s="76"/>
      <c r="ND242" s="76"/>
      <c r="NE242" s="76"/>
      <c r="NF242" s="76"/>
      <c r="NG242" s="76"/>
      <c r="NH242" s="76"/>
      <c r="NI242" s="76"/>
      <c r="NJ242" s="76"/>
      <c r="NK242" s="76"/>
      <c r="NL242" s="76"/>
      <c r="NM242" s="76"/>
      <c r="NN242" s="76"/>
      <c r="NO242" s="76"/>
      <c r="NP242" s="76"/>
      <c r="NQ242" s="76"/>
      <c r="NR242" s="76"/>
      <c r="NS242" s="76"/>
      <c r="NT242" s="76"/>
      <c r="NU242" s="76"/>
      <c r="NV242" s="76"/>
      <c r="NW242" s="76"/>
      <c r="NX242" s="76"/>
      <c r="NY242" s="76"/>
      <c r="NZ242" s="76"/>
      <c r="OA242" s="76"/>
      <c r="OB242" s="76"/>
      <c r="OC242" s="76"/>
      <c r="OD242" s="76"/>
      <c r="OE242" s="76"/>
      <c r="OF242" s="76"/>
      <c r="OG242" s="76"/>
      <c r="OH242" s="76"/>
      <c r="OI242" s="76"/>
      <c r="OJ242" s="76"/>
      <c r="OK242" s="76"/>
      <c r="OL242" s="76"/>
      <c r="OM242" s="76"/>
      <c r="ON242" s="76"/>
      <c r="OO242" s="76"/>
      <c r="OP242" s="76"/>
      <c r="OQ242" s="76"/>
      <c r="OR242" s="76"/>
      <c r="OS242" s="76"/>
      <c r="OT242" s="76"/>
      <c r="OU242" s="76"/>
      <c r="OV242" s="76"/>
      <c r="OW242" s="76"/>
      <c r="OX242" s="76"/>
      <c r="OY242" s="76"/>
      <c r="OZ242" s="76"/>
      <c r="PA242" s="76"/>
      <c r="PB242" s="76"/>
      <c r="PC242" s="76"/>
      <c r="PD242" s="76"/>
      <c r="PE242" s="76"/>
      <c r="PF242" s="76"/>
      <c r="PG242" s="76"/>
      <c r="PH242" s="76"/>
      <c r="PI242" s="76"/>
      <c r="PJ242" s="76"/>
      <c r="PK242" s="76"/>
      <c r="PL242" s="76"/>
      <c r="PM242" s="76"/>
      <c r="PN242" s="76"/>
      <c r="PO242" s="76"/>
      <c r="PP242" s="76"/>
      <c r="PQ242" s="76"/>
      <c r="PR242" s="76"/>
      <c r="PS242" s="76"/>
      <c r="PT242" s="76"/>
      <c r="PU242" s="76"/>
      <c r="PV242" s="76"/>
      <c r="PW242" s="76"/>
      <c r="PX242" s="76"/>
      <c r="PY242" s="76"/>
      <c r="PZ242" s="76"/>
      <c r="QA242" s="76"/>
      <c r="QB242" s="76"/>
      <c r="QC242" s="76"/>
      <c r="QD242" s="76"/>
      <c r="QE242" s="76"/>
      <c r="QF242" s="76"/>
      <c r="QG242" s="76"/>
      <c r="QH242" s="76"/>
      <c r="QI242" s="76"/>
      <c r="QJ242" s="76"/>
      <c r="QK242" s="76"/>
      <c r="QL242" s="76"/>
      <c r="QM242" s="76"/>
      <c r="QN242" s="76"/>
      <c r="QO242" s="76"/>
      <c r="QP242" s="76"/>
      <c r="QQ242" s="76"/>
      <c r="QR242" s="76"/>
      <c r="QS242" s="76"/>
      <c r="QT242" s="76"/>
      <c r="QU242" s="76"/>
      <c r="QV242" s="76"/>
      <c r="QW242" s="76"/>
      <c r="QX242" s="76"/>
      <c r="QY242" s="76"/>
      <c r="QZ242" s="76"/>
      <c r="RA242" s="76"/>
      <c r="RB242" s="76"/>
      <c r="RC242" s="76"/>
      <c r="RD242" s="76"/>
      <c r="RE242" s="76"/>
      <c r="RF242" s="76"/>
      <c r="RG242" s="76"/>
      <c r="RH242" s="76"/>
      <c r="RI242" s="76"/>
      <c r="RJ242" s="76"/>
      <c r="RK242" s="76"/>
      <c r="RL242" s="76"/>
      <c r="RM242" s="76"/>
      <c r="RN242" s="76"/>
      <c r="RO242" s="76"/>
      <c r="RP242" s="76"/>
      <c r="RQ242" s="76"/>
      <c r="RR242" s="76"/>
      <c r="RS242" s="76"/>
      <c r="RT242" s="76"/>
      <c r="RU242" s="76"/>
      <c r="RV242" s="76"/>
      <c r="RW242" s="76"/>
      <c r="RX242" s="76"/>
      <c r="RY242" s="76"/>
      <c r="RZ242" s="76"/>
      <c r="SA242" s="76"/>
      <c r="SB242" s="76"/>
      <c r="SC242" s="76"/>
      <c r="SD242" s="76"/>
      <c r="SE242" s="76"/>
      <c r="SF242" s="76"/>
      <c r="SG242" s="76"/>
      <c r="SH242" s="76"/>
      <c r="SI242" s="76"/>
      <c r="SJ242" s="76"/>
      <c r="SK242" s="76"/>
      <c r="SL242" s="76"/>
      <c r="SM242" s="76"/>
      <c r="SN242" s="76"/>
      <c r="SO242" s="76"/>
      <c r="SP242" s="76"/>
      <c r="SQ242" s="76"/>
      <c r="SR242" s="76"/>
      <c r="SS242" s="76"/>
      <c r="ST242" s="76"/>
      <c r="SU242" s="76"/>
      <c r="SV242" s="76"/>
      <c r="SW242" s="76"/>
      <c r="SX242" s="76"/>
      <c r="SY242" s="76"/>
      <c r="SZ242" s="76"/>
      <c r="TA242" s="76"/>
      <c r="TB242" s="76"/>
      <c r="TC242" s="76"/>
      <c r="TD242" s="76"/>
      <c r="TE242" s="76"/>
      <c r="TF242" s="76"/>
      <c r="TG242" s="76"/>
      <c r="TH242" s="76"/>
      <c r="TI242" s="76"/>
      <c r="TJ242" s="76"/>
      <c r="TK242" s="76"/>
      <c r="TL242" s="76"/>
      <c r="TM242" s="76"/>
      <c r="TN242" s="76"/>
      <c r="TO242" s="76"/>
      <c r="TP242" s="76"/>
      <c r="TQ242" s="76"/>
      <c r="TR242" s="76"/>
      <c r="TS242" s="76"/>
      <c r="TT242" s="76"/>
      <c r="TU242" s="76"/>
      <c r="TV242" s="76"/>
      <c r="TW242" s="76"/>
      <c r="TX242" s="76"/>
      <c r="TY242" s="76"/>
      <c r="TZ242" s="76"/>
      <c r="UA242" s="76"/>
      <c r="UB242" s="76"/>
      <c r="UC242" s="76"/>
      <c r="UD242" s="76"/>
      <c r="UE242" s="76"/>
      <c r="UF242" s="76"/>
      <c r="UG242" s="76"/>
      <c r="UH242" s="76"/>
      <c r="UI242" s="76"/>
      <c r="UJ242" s="76"/>
      <c r="UK242" s="76"/>
      <c r="UL242" s="76"/>
      <c r="UM242" s="76"/>
      <c r="UN242" s="76"/>
      <c r="UO242" s="76"/>
      <c r="UP242" s="76"/>
      <c r="UQ242" s="76"/>
      <c r="UR242" s="76"/>
      <c r="US242" s="76"/>
      <c r="UT242" s="76"/>
      <c r="UU242" s="76"/>
      <c r="UV242" s="76"/>
      <c r="UW242" s="76"/>
      <c r="UX242" s="76"/>
      <c r="UY242" s="76"/>
      <c r="UZ242" s="76"/>
      <c r="VA242" s="76"/>
      <c r="VB242" s="76"/>
      <c r="VC242" s="76"/>
      <c r="VD242" s="76"/>
      <c r="VE242" s="76"/>
      <c r="VF242" s="76"/>
      <c r="VG242" s="76"/>
      <c r="VH242" s="76"/>
      <c r="VI242" s="76"/>
      <c r="VJ242" s="76"/>
      <c r="VK242" s="76"/>
      <c r="VL242" s="76"/>
      <c r="VM242" s="76"/>
      <c r="VN242" s="76"/>
      <c r="VO242" s="76"/>
      <c r="VP242" s="76"/>
      <c r="VQ242" s="76"/>
      <c r="VR242" s="76"/>
      <c r="VS242" s="76"/>
      <c r="VT242" s="76"/>
      <c r="VU242" s="76"/>
      <c r="VV242" s="76"/>
      <c r="VW242" s="76"/>
      <c r="VX242" s="76"/>
      <c r="VY242" s="76"/>
      <c r="VZ242" s="76"/>
      <c r="WA242" s="76"/>
      <c r="WB242" s="76"/>
      <c r="WC242" s="76"/>
      <c r="WD242" s="76"/>
      <c r="WE242" s="76"/>
      <c r="WF242" s="76"/>
      <c r="WG242" s="76"/>
      <c r="WH242" s="76"/>
      <c r="WI242" s="76"/>
      <c r="WJ242" s="76"/>
      <c r="WK242" s="76"/>
      <c r="WL242" s="76"/>
      <c r="WM242" s="76"/>
      <c r="WN242" s="76"/>
      <c r="WO242" s="76"/>
      <c r="WP242" s="76"/>
      <c r="WQ242" s="76"/>
      <c r="WR242" s="76"/>
      <c r="WS242" s="76"/>
      <c r="WT242" s="76"/>
      <c r="WU242" s="76"/>
      <c r="WV242" s="76"/>
      <c r="WW242" s="76"/>
      <c r="WX242" s="76"/>
      <c r="WY242" s="76"/>
      <c r="WZ242" s="76"/>
      <c r="XA242" s="76"/>
      <c r="XB242" s="76"/>
      <c r="XC242" s="76"/>
      <c r="XD242" s="76"/>
      <c r="XE242" s="76"/>
      <c r="XF242" s="76"/>
      <c r="XG242" s="76"/>
      <c r="XH242" s="76"/>
      <c r="XI242" s="76"/>
      <c r="XJ242" s="76"/>
      <c r="XK242" s="76"/>
      <c r="XL242" s="76"/>
      <c r="XM242" s="76"/>
      <c r="XN242" s="76"/>
      <c r="XO242" s="76"/>
      <c r="XP242" s="76"/>
      <c r="XQ242" s="76"/>
      <c r="XR242" s="76"/>
      <c r="XS242" s="76"/>
      <c r="XT242" s="76"/>
      <c r="XU242" s="76"/>
      <c r="XV242" s="76"/>
      <c r="XW242" s="76"/>
      <c r="XX242" s="76"/>
      <c r="XY242" s="76"/>
      <c r="XZ242" s="76"/>
      <c r="YA242" s="76"/>
      <c r="YB242" s="76"/>
      <c r="YC242" s="76"/>
      <c r="YD242" s="76"/>
      <c r="YE242" s="76"/>
      <c r="YF242" s="76"/>
      <c r="YG242" s="76"/>
      <c r="YH242" s="76"/>
      <c r="YI242" s="76"/>
      <c r="YJ242" s="76"/>
      <c r="YK242" s="76"/>
      <c r="YL242" s="76"/>
      <c r="YM242" s="76"/>
      <c r="YN242" s="76"/>
      <c r="YO242" s="76"/>
      <c r="YP242" s="76"/>
      <c r="YQ242" s="76"/>
      <c r="YR242" s="76"/>
      <c r="YS242" s="76"/>
      <c r="YT242" s="76"/>
      <c r="YU242" s="76"/>
      <c r="YV242" s="76"/>
      <c r="YW242" s="76"/>
      <c r="YX242" s="76"/>
      <c r="YY242" s="76"/>
      <c r="YZ242" s="76"/>
      <c r="ZA242" s="76"/>
      <c r="ZB242" s="76"/>
      <c r="ZC242" s="76"/>
      <c r="ZD242" s="76"/>
      <c r="ZE242" s="76"/>
      <c r="ZF242" s="76"/>
      <c r="ZG242" s="76"/>
      <c r="ZH242" s="76"/>
      <c r="ZI242" s="76"/>
      <c r="ZJ242" s="76"/>
      <c r="ZK242" s="76"/>
      <c r="ZL242" s="76"/>
      <c r="ZM242" s="76"/>
      <c r="ZN242" s="76"/>
      <c r="ZO242" s="76"/>
      <c r="ZP242" s="76"/>
      <c r="ZQ242" s="76"/>
      <c r="ZR242" s="76"/>
      <c r="ZS242" s="76"/>
      <c r="ZT242" s="76"/>
      <c r="ZU242" s="76"/>
      <c r="ZV242" s="76"/>
      <c r="ZW242" s="76"/>
      <c r="ZX242" s="76"/>
      <c r="ZY242" s="76"/>
      <c r="ZZ242" s="76"/>
      <c r="AAA242" s="76"/>
      <c r="AAB242" s="76"/>
      <c r="AAC242" s="76"/>
      <c r="AAD242" s="76"/>
      <c r="AAE242" s="76"/>
      <c r="AAF242" s="76"/>
      <c r="AAG242" s="76"/>
      <c r="AAH242" s="76"/>
      <c r="AAI242" s="76"/>
      <c r="AAJ242" s="76"/>
      <c r="AAK242" s="76"/>
      <c r="AAL242" s="76"/>
      <c r="AAM242" s="76"/>
      <c r="AAN242" s="76"/>
      <c r="AAO242" s="76"/>
      <c r="AAP242" s="76"/>
      <c r="AAQ242" s="76"/>
      <c r="AAR242" s="76"/>
      <c r="AAS242" s="76"/>
      <c r="AAT242" s="76"/>
      <c r="AAU242" s="76"/>
      <c r="AAV242" s="76"/>
      <c r="AAW242" s="76"/>
      <c r="AAX242" s="76"/>
      <c r="AAY242" s="76"/>
      <c r="AAZ242" s="76"/>
      <c r="ABA242" s="76"/>
      <c r="ABB242" s="76"/>
      <c r="ABC242" s="76"/>
      <c r="ABD242" s="76"/>
      <c r="ABE242" s="76"/>
      <c r="ABF242" s="76"/>
      <c r="ABG242" s="76"/>
      <c r="ABH242" s="76"/>
      <c r="ABI242" s="76"/>
      <c r="ABJ242" s="76"/>
      <c r="ABK242" s="76"/>
      <c r="ABL242" s="76"/>
      <c r="ABM242" s="76"/>
      <c r="ABN242" s="76"/>
      <c r="ABO242" s="76"/>
      <c r="ABP242" s="76"/>
      <c r="ABQ242" s="76"/>
      <c r="ABR242" s="76"/>
      <c r="ABS242" s="76"/>
      <c r="ABT242" s="76"/>
      <c r="ABU242" s="76"/>
      <c r="ABV242" s="76"/>
      <c r="ABW242" s="76"/>
      <c r="ABX242" s="76"/>
      <c r="ABY242" s="76"/>
      <c r="ABZ242" s="76"/>
      <c r="ACA242" s="76"/>
      <c r="ACB242" s="76"/>
      <c r="ACC242" s="76"/>
      <c r="ACD242" s="76"/>
      <c r="ACE242" s="76"/>
      <c r="ACF242" s="76"/>
      <c r="ACG242" s="76"/>
      <c r="ACH242" s="76"/>
      <c r="ACI242" s="76"/>
      <c r="ACJ242" s="76"/>
      <c r="ACK242" s="76"/>
      <c r="ACL242" s="76"/>
      <c r="ACM242" s="76"/>
      <c r="ACN242" s="76"/>
      <c r="ACO242" s="76"/>
      <c r="ACP242" s="76"/>
      <c r="ACQ242" s="76"/>
      <c r="ACR242" s="76"/>
      <c r="ACS242" s="76"/>
      <c r="ACT242" s="76"/>
      <c r="ACU242" s="76"/>
      <c r="ACV242" s="76"/>
      <c r="ACW242" s="76"/>
      <c r="ACX242" s="76"/>
      <c r="ACY242" s="76"/>
      <c r="ACZ242" s="76"/>
      <c r="ADA242" s="76"/>
      <c r="ADB242" s="76"/>
      <c r="ADC242" s="76"/>
      <c r="ADD242" s="76"/>
      <c r="ADE242" s="76"/>
      <c r="ADF242" s="76"/>
      <c r="ADG242" s="76"/>
      <c r="ADH242" s="76"/>
      <c r="ADI242" s="76"/>
      <c r="ADJ242" s="76"/>
      <c r="ADK242" s="76"/>
      <c r="ADL242" s="76"/>
      <c r="ADM242" s="76"/>
      <c r="ADN242" s="76"/>
      <c r="ADO242" s="76"/>
      <c r="ADP242" s="76"/>
      <c r="ADQ242" s="76"/>
      <c r="ADR242" s="76"/>
      <c r="ADS242" s="76"/>
      <c r="ADT242" s="76"/>
      <c r="ADU242" s="76"/>
      <c r="ADV242" s="76"/>
      <c r="ADW242" s="76"/>
      <c r="ADX242" s="76"/>
      <c r="ADY242" s="76"/>
      <c r="ADZ242" s="76"/>
      <c r="AEA242" s="76"/>
      <c r="AEB242" s="76"/>
      <c r="AEC242" s="76"/>
      <c r="AED242" s="76"/>
      <c r="AEE242" s="76"/>
      <c r="AEF242" s="76"/>
      <c r="AEG242" s="76"/>
      <c r="AEH242" s="76"/>
      <c r="AEI242" s="76"/>
      <c r="AEJ242" s="76"/>
      <c r="AEK242" s="76"/>
      <c r="AEL242" s="76"/>
      <c r="AEM242" s="76"/>
      <c r="AEN242" s="76"/>
      <c r="AEO242" s="76"/>
      <c r="AEP242" s="76"/>
      <c r="AEQ242" s="76"/>
      <c r="AER242" s="76"/>
      <c r="AES242" s="76"/>
      <c r="AET242" s="76"/>
      <c r="AEU242" s="76"/>
      <c r="AEV242" s="76"/>
      <c r="AEW242" s="76"/>
      <c r="AEX242" s="76"/>
      <c r="AEY242" s="76"/>
      <c r="AEZ242" s="76"/>
      <c r="AFA242" s="76"/>
      <c r="AFB242" s="76"/>
      <c r="AFC242" s="76"/>
      <c r="AFD242" s="76"/>
      <c r="AFE242" s="76"/>
      <c r="AFF242" s="76"/>
      <c r="AFG242" s="76"/>
      <c r="AFH242" s="76"/>
      <c r="AFI242" s="76"/>
      <c r="AFJ242" s="76"/>
      <c r="AFK242" s="76"/>
      <c r="AFL242" s="76"/>
      <c r="AFM242" s="76"/>
      <c r="AFN242" s="76"/>
      <c r="AFO242" s="76"/>
      <c r="AFP242" s="76"/>
      <c r="AFQ242" s="76"/>
      <c r="AFR242" s="76"/>
      <c r="AFS242" s="76"/>
      <c r="AFT242" s="76"/>
      <c r="AFU242" s="76"/>
      <c r="AFV242" s="76"/>
      <c r="AFW242" s="76"/>
      <c r="AFX242" s="76"/>
      <c r="AFY242" s="76"/>
      <c r="AFZ242" s="76"/>
      <c r="AGA242" s="76"/>
      <c r="AGB242" s="76"/>
      <c r="AGC242" s="76"/>
      <c r="AGD242" s="76"/>
      <c r="AGE242" s="76"/>
      <c r="AGF242" s="76"/>
      <c r="AGG242" s="76"/>
      <c r="AGH242" s="76"/>
      <c r="AGI242" s="76"/>
      <c r="AGJ242" s="76"/>
      <c r="AGK242" s="76"/>
      <c r="AGL242" s="76"/>
      <c r="AGM242" s="76"/>
      <c r="AGN242" s="76"/>
      <c r="AGO242" s="76"/>
      <c r="AGP242" s="76"/>
      <c r="AGQ242" s="76"/>
      <c r="AGR242" s="76"/>
      <c r="AGS242" s="76"/>
      <c r="AGT242" s="76"/>
      <c r="AGU242" s="76"/>
      <c r="AGV242" s="76"/>
      <c r="AGW242" s="76"/>
      <c r="AGX242" s="76"/>
      <c r="AGY242" s="76"/>
      <c r="AGZ242" s="76"/>
      <c r="AHA242" s="76"/>
      <c r="AHB242" s="76"/>
      <c r="AHC242" s="76"/>
      <c r="AHD242" s="76"/>
      <c r="AHE242" s="76"/>
      <c r="AHF242" s="76"/>
      <c r="AHG242" s="76"/>
      <c r="AHH242" s="76"/>
      <c r="AHI242" s="76"/>
      <c r="AHJ242" s="76"/>
      <c r="AHK242" s="76"/>
      <c r="AHL242" s="76"/>
      <c r="AHM242" s="76"/>
      <c r="AHN242" s="76"/>
      <c r="AHO242" s="76"/>
      <c r="AHP242" s="76"/>
      <c r="AHQ242" s="76"/>
      <c r="AHR242" s="76"/>
      <c r="AHS242" s="76"/>
      <c r="AHT242" s="76"/>
      <c r="AHU242" s="76"/>
      <c r="AHV242" s="76"/>
      <c r="AHW242" s="76"/>
      <c r="AHX242" s="76"/>
      <c r="AHY242" s="76"/>
      <c r="AHZ242" s="76"/>
      <c r="AIA242" s="76"/>
      <c r="AIB242" s="76"/>
      <c r="AIC242" s="76"/>
      <c r="AID242" s="76"/>
      <c r="AIE242" s="76"/>
      <c r="AIF242" s="76"/>
      <c r="AIG242" s="76"/>
      <c r="AIH242" s="76"/>
      <c r="AII242" s="76"/>
      <c r="AIJ242" s="76"/>
      <c r="AIK242" s="76"/>
      <c r="AIL242" s="76"/>
      <c r="AIM242" s="76"/>
      <c r="AIN242" s="76"/>
      <c r="AIO242" s="76"/>
      <c r="AIP242" s="76"/>
      <c r="AIQ242" s="76"/>
      <c r="AIR242" s="76"/>
      <c r="AIS242" s="76"/>
      <c r="AIT242" s="76"/>
      <c r="AIU242" s="76"/>
      <c r="AIV242" s="76"/>
      <c r="AIW242" s="76"/>
      <c r="AIX242" s="76"/>
      <c r="AIY242" s="76"/>
      <c r="AIZ242" s="76"/>
      <c r="AJA242" s="76"/>
      <c r="AJB242" s="76"/>
      <c r="AJC242" s="76"/>
      <c r="AJD242" s="76"/>
      <c r="AJE242" s="76"/>
      <c r="AJF242" s="76"/>
      <c r="AJG242" s="76"/>
      <c r="AJH242" s="76"/>
      <c r="AJI242" s="76"/>
      <c r="AJJ242" s="76"/>
      <c r="AJK242" s="76"/>
      <c r="AJL242" s="76"/>
      <c r="AJM242" s="76"/>
      <c r="AJN242" s="76"/>
      <c r="AJO242" s="76"/>
      <c r="AJP242" s="76"/>
      <c r="AJQ242" s="76"/>
      <c r="AJR242" s="76"/>
      <c r="AJS242" s="76"/>
      <c r="AJT242" s="76"/>
      <c r="AJU242" s="76"/>
      <c r="AJV242" s="76"/>
      <c r="AJW242" s="76"/>
      <c r="AJX242" s="76"/>
      <c r="AJY242" s="76"/>
      <c r="AJZ242" s="76"/>
      <c r="AKA242" s="76"/>
      <c r="AKB242" s="76"/>
      <c r="AKC242" s="76"/>
      <c r="AKD242" s="76"/>
      <c r="AKE242" s="76"/>
      <c r="AKF242" s="76"/>
      <c r="AKG242" s="76"/>
      <c r="AKH242" s="76"/>
      <c r="AKI242" s="76"/>
      <c r="AKJ242" s="76"/>
      <c r="AKK242" s="76"/>
      <c r="AKL242" s="76"/>
      <c r="AKM242" s="76"/>
      <c r="AKN242" s="76"/>
      <c r="AKO242" s="76"/>
      <c r="AKP242" s="76"/>
      <c r="AKQ242" s="76"/>
      <c r="AKR242" s="76"/>
      <c r="AKS242" s="76"/>
      <c r="AKT242" s="76"/>
      <c r="AKU242" s="76"/>
      <c r="AKV242" s="76"/>
      <c r="AKW242" s="76"/>
      <c r="AKX242" s="76"/>
      <c r="AKY242" s="76"/>
      <c r="AKZ242" s="76"/>
      <c r="ALA242" s="76"/>
      <c r="ALB242" s="76"/>
      <c r="ALC242" s="76"/>
      <c r="ALD242" s="76"/>
      <c r="ALE242" s="76"/>
      <c r="ALF242" s="76"/>
      <c r="ALG242" s="76"/>
      <c r="ALH242" s="76"/>
      <c r="ALI242" s="76"/>
      <c r="ALJ242" s="76"/>
      <c r="ALK242" s="76"/>
      <c r="ALL242" s="76"/>
      <c r="ALM242" s="76"/>
      <c r="ALN242" s="76"/>
      <c r="ALO242" s="76"/>
      <c r="ALP242" s="76"/>
      <c r="ALQ242" s="76"/>
      <c r="ALR242" s="76"/>
      <c r="ALS242" s="76"/>
      <c r="ALT242" s="76"/>
      <c r="ALU242" s="76"/>
      <c r="ALV242" s="76"/>
      <c r="ALW242" s="76"/>
      <c r="ALX242" s="76"/>
      <c r="ALY242" s="76"/>
      <c r="ALZ242" s="76"/>
      <c r="AMA242" s="76"/>
      <c r="AMB242" s="76"/>
      <c r="AMC242" s="76"/>
      <c r="AMD242" s="76"/>
      <c r="AME242" s="76"/>
    </row>
    <row r="243" spans="1:1019" s="80" customFormat="1" ht="17.25" customHeight="1">
      <c r="A243" s="20" t="s">
        <v>208</v>
      </c>
      <c r="B243" s="21">
        <v>5213408</v>
      </c>
      <c r="C243" s="21" t="s">
        <v>96</v>
      </c>
      <c r="D243" s="71" t="s">
        <v>353</v>
      </c>
      <c r="E243" s="22" t="s">
        <v>55</v>
      </c>
      <c r="F243" s="59">
        <v>2681.34</v>
      </c>
      <c r="G243" s="23">
        <v>48.21</v>
      </c>
      <c r="H243" s="69">
        <f>$J$6</f>
        <v>0.21229999999999999</v>
      </c>
      <c r="I243" s="23">
        <f>ROUND(((H243+1)*G243),2)</f>
        <v>58.44</v>
      </c>
      <c r="J243" s="23">
        <f>TRUNC((I243*F243),2)</f>
        <v>156697.5</v>
      </c>
      <c r="K243" s="78">
        <f t="shared" ref="K243:K245" si="88">G243*F243</f>
        <v>129267.4014</v>
      </c>
      <c r="L243" s="76"/>
      <c r="M243" s="79"/>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76"/>
      <c r="AL243" s="76"/>
      <c r="AM243" s="76"/>
      <c r="AN243" s="76"/>
      <c r="AO243" s="76"/>
      <c r="AP243" s="76"/>
      <c r="AQ243" s="76"/>
      <c r="AR243" s="76"/>
      <c r="AS243" s="76"/>
      <c r="AT243" s="76"/>
      <c r="AU243" s="76"/>
      <c r="AV243" s="76"/>
      <c r="AW243" s="76"/>
      <c r="AX243" s="76"/>
      <c r="AY243" s="76"/>
      <c r="AZ243" s="76"/>
      <c r="BA243" s="76"/>
      <c r="BB243" s="76"/>
      <c r="BC243" s="76"/>
      <c r="BD243" s="76"/>
      <c r="BE243" s="76"/>
      <c r="BF243" s="76"/>
      <c r="BG243" s="76"/>
      <c r="BH243" s="76"/>
      <c r="BI243" s="76"/>
      <c r="BJ243" s="76"/>
      <c r="BK243" s="76"/>
      <c r="BL243" s="76"/>
      <c r="BM243" s="76"/>
      <c r="BN243" s="76"/>
      <c r="BO243" s="76"/>
      <c r="BP243" s="76"/>
      <c r="BQ243" s="76"/>
      <c r="BR243" s="76"/>
      <c r="BS243" s="76"/>
      <c r="BT243" s="76"/>
      <c r="BU243" s="76"/>
      <c r="BV243" s="76"/>
      <c r="BW243" s="76"/>
      <c r="BX243" s="76"/>
      <c r="BY243" s="76"/>
      <c r="BZ243" s="76"/>
      <c r="CA243" s="76"/>
      <c r="CB243" s="76"/>
      <c r="CC243" s="76"/>
      <c r="CD243" s="76"/>
      <c r="CE243" s="76"/>
      <c r="CF243" s="76"/>
      <c r="CG243" s="76"/>
      <c r="CH243" s="76"/>
      <c r="CI243" s="76"/>
      <c r="CJ243" s="76"/>
      <c r="CK243" s="76"/>
      <c r="CL243" s="76"/>
      <c r="CM243" s="76"/>
      <c r="CN243" s="76"/>
      <c r="CO243" s="76"/>
      <c r="CP243" s="76"/>
      <c r="CQ243" s="76"/>
      <c r="CR243" s="76"/>
      <c r="CS243" s="76"/>
      <c r="CT243" s="76"/>
      <c r="CU243" s="76"/>
      <c r="CV243" s="76"/>
      <c r="CW243" s="76"/>
      <c r="CX243" s="76"/>
      <c r="CY243" s="76"/>
      <c r="CZ243" s="76"/>
      <c r="DA243" s="76"/>
      <c r="DB243" s="76"/>
      <c r="DC243" s="76"/>
      <c r="DD243" s="76"/>
      <c r="DE243" s="76"/>
      <c r="DF243" s="76"/>
      <c r="DG243" s="76"/>
      <c r="DH243" s="76"/>
      <c r="DI243" s="76"/>
      <c r="DJ243" s="76"/>
      <c r="DK243" s="76"/>
      <c r="DL243" s="76"/>
      <c r="DM243" s="76"/>
      <c r="DN243" s="76"/>
      <c r="DO243" s="76"/>
      <c r="DP243" s="76"/>
      <c r="DQ243" s="76"/>
      <c r="DR243" s="76"/>
      <c r="DS243" s="76"/>
      <c r="DT243" s="76"/>
      <c r="DU243" s="76"/>
      <c r="DV243" s="76"/>
      <c r="DW243" s="76"/>
      <c r="DX243" s="76"/>
      <c r="DY243" s="76"/>
      <c r="DZ243" s="76"/>
      <c r="EA243" s="76"/>
      <c r="EB243" s="76"/>
      <c r="EC243" s="76"/>
      <c r="ED243" s="76"/>
      <c r="EE243" s="76"/>
      <c r="EF243" s="76"/>
      <c r="EG243" s="76"/>
      <c r="EH243" s="76"/>
      <c r="EI243" s="76"/>
      <c r="EJ243" s="76"/>
      <c r="EK243" s="76"/>
      <c r="EL243" s="76"/>
      <c r="EM243" s="76"/>
      <c r="EN243" s="76"/>
      <c r="EO243" s="76"/>
      <c r="EP243" s="76"/>
      <c r="EQ243" s="76"/>
      <c r="ER243" s="76"/>
      <c r="ES243" s="76"/>
      <c r="ET243" s="76"/>
      <c r="EU243" s="76"/>
      <c r="EV243" s="76"/>
      <c r="EW243" s="76"/>
      <c r="EX243" s="76"/>
      <c r="EY243" s="76"/>
      <c r="EZ243" s="76"/>
      <c r="FA243" s="76"/>
      <c r="FB243" s="76"/>
      <c r="FC243" s="76"/>
      <c r="FD243" s="76"/>
      <c r="FE243" s="76"/>
      <c r="FF243" s="76"/>
      <c r="FG243" s="76"/>
      <c r="FH243" s="76"/>
      <c r="FI243" s="76"/>
      <c r="FJ243" s="76"/>
      <c r="FK243" s="76"/>
      <c r="FL243" s="76"/>
      <c r="FM243" s="76"/>
      <c r="FN243" s="76"/>
      <c r="FO243" s="76"/>
      <c r="FP243" s="76"/>
      <c r="FQ243" s="76"/>
      <c r="FR243" s="76"/>
      <c r="FS243" s="76"/>
      <c r="FT243" s="76"/>
      <c r="FU243" s="76"/>
      <c r="FV243" s="76"/>
      <c r="FW243" s="76"/>
      <c r="FX243" s="76"/>
      <c r="FY243" s="76"/>
      <c r="FZ243" s="76"/>
      <c r="GA243" s="76"/>
      <c r="GB243" s="76"/>
      <c r="GC243" s="76"/>
      <c r="GD243" s="76"/>
      <c r="GE243" s="76"/>
      <c r="GF243" s="76"/>
      <c r="GG243" s="76"/>
      <c r="GH243" s="76"/>
      <c r="GI243" s="76"/>
      <c r="GJ243" s="76"/>
      <c r="GK243" s="76"/>
      <c r="GL243" s="76"/>
      <c r="GM243" s="76"/>
      <c r="GN243" s="76"/>
      <c r="GO243" s="76"/>
      <c r="GP243" s="76"/>
      <c r="GQ243" s="76"/>
      <c r="GR243" s="76"/>
      <c r="GS243" s="76"/>
      <c r="GT243" s="76"/>
      <c r="GU243" s="76"/>
      <c r="GV243" s="76"/>
      <c r="GW243" s="76"/>
      <c r="GX243" s="76"/>
      <c r="GY243" s="76"/>
      <c r="GZ243" s="76"/>
      <c r="HA243" s="76"/>
      <c r="HB243" s="76"/>
      <c r="HC243" s="76"/>
      <c r="HD243" s="76"/>
      <c r="HE243" s="76"/>
      <c r="HF243" s="76"/>
      <c r="HG243" s="76"/>
      <c r="HH243" s="76"/>
      <c r="HI243" s="76"/>
      <c r="HJ243" s="76"/>
      <c r="HK243" s="76"/>
      <c r="HL243" s="76"/>
      <c r="HM243" s="76"/>
      <c r="HN243" s="76"/>
      <c r="HO243" s="76"/>
      <c r="HP243" s="76"/>
      <c r="HQ243" s="76"/>
      <c r="HR243" s="76"/>
      <c r="HS243" s="76"/>
      <c r="HT243" s="76"/>
      <c r="HU243" s="76"/>
      <c r="HV243" s="76"/>
      <c r="HW243" s="76"/>
      <c r="HX243" s="76"/>
      <c r="HY243" s="76"/>
      <c r="HZ243" s="76"/>
      <c r="IA243" s="76"/>
      <c r="IB243" s="76"/>
      <c r="IC243" s="76"/>
      <c r="ID243" s="76"/>
      <c r="IE243" s="76"/>
      <c r="IF243" s="76"/>
      <c r="IG243" s="76"/>
      <c r="IH243" s="76"/>
      <c r="II243" s="76"/>
      <c r="IJ243" s="76"/>
      <c r="IK243" s="76"/>
      <c r="IL243" s="76"/>
      <c r="IM243" s="76"/>
      <c r="IN243" s="76"/>
      <c r="IO243" s="76"/>
      <c r="IP243" s="76"/>
      <c r="IQ243" s="76"/>
      <c r="IR243" s="76"/>
      <c r="IS243" s="76"/>
      <c r="IT243" s="76"/>
      <c r="IU243" s="76"/>
      <c r="IV243" s="76"/>
      <c r="IW243" s="76"/>
      <c r="IX243" s="76"/>
      <c r="IY243" s="76"/>
      <c r="IZ243" s="76"/>
      <c r="JA243" s="76"/>
      <c r="JB243" s="76"/>
      <c r="JC243" s="76"/>
      <c r="JD243" s="76"/>
      <c r="JE243" s="76"/>
      <c r="JF243" s="76"/>
      <c r="JG243" s="76"/>
      <c r="JH243" s="76"/>
      <c r="JI243" s="76"/>
      <c r="JJ243" s="76"/>
      <c r="JK243" s="76"/>
      <c r="JL243" s="76"/>
      <c r="JM243" s="76"/>
      <c r="JN243" s="76"/>
      <c r="JO243" s="76"/>
      <c r="JP243" s="76"/>
      <c r="JQ243" s="76"/>
      <c r="JR243" s="76"/>
      <c r="JS243" s="76"/>
      <c r="JT243" s="76"/>
      <c r="JU243" s="76"/>
      <c r="JV243" s="76"/>
      <c r="JW243" s="76"/>
      <c r="JX243" s="76"/>
      <c r="JY243" s="76"/>
      <c r="JZ243" s="76"/>
      <c r="KA243" s="76"/>
      <c r="KB243" s="76"/>
      <c r="KC243" s="76"/>
      <c r="KD243" s="76"/>
      <c r="KE243" s="76"/>
      <c r="KF243" s="76"/>
      <c r="KG243" s="76"/>
      <c r="KH243" s="76"/>
      <c r="KI243" s="76"/>
      <c r="KJ243" s="76"/>
      <c r="KK243" s="76"/>
      <c r="KL243" s="76"/>
      <c r="KM243" s="76"/>
      <c r="KN243" s="76"/>
      <c r="KO243" s="76"/>
      <c r="KP243" s="76"/>
      <c r="KQ243" s="76"/>
      <c r="KR243" s="76"/>
      <c r="KS243" s="76"/>
      <c r="KT243" s="76"/>
      <c r="KU243" s="76"/>
      <c r="KV243" s="76"/>
      <c r="KW243" s="76"/>
      <c r="KX243" s="76"/>
      <c r="KY243" s="76"/>
      <c r="KZ243" s="76"/>
      <c r="LA243" s="76"/>
      <c r="LB243" s="76"/>
      <c r="LC243" s="76"/>
      <c r="LD243" s="76"/>
      <c r="LE243" s="76"/>
      <c r="LF243" s="76"/>
      <c r="LG243" s="76"/>
      <c r="LH243" s="76"/>
      <c r="LI243" s="76"/>
      <c r="LJ243" s="76"/>
      <c r="LK243" s="76"/>
      <c r="LL243" s="76"/>
      <c r="LM243" s="76"/>
      <c r="LN243" s="76"/>
      <c r="LO243" s="76"/>
      <c r="LP243" s="76"/>
      <c r="LQ243" s="76"/>
      <c r="LR243" s="76"/>
      <c r="LS243" s="76"/>
      <c r="LT243" s="76"/>
      <c r="LU243" s="76"/>
      <c r="LV243" s="76"/>
      <c r="LW243" s="76"/>
      <c r="LX243" s="76"/>
      <c r="LY243" s="76"/>
      <c r="LZ243" s="76"/>
      <c r="MA243" s="76"/>
      <c r="MB243" s="76"/>
      <c r="MC243" s="76"/>
      <c r="MD243" s="76"/>
      <c r="ME243" s="76"/>
      <c r="MF243" s="76"/>
      <c r="MG243" s="76"/>
      <c r="MH243" s="76"/>
      <c r="MI243" s="76"/>
      <c r="MJ243" s="76"/>
      <c r="MK243" s="76"/>
      <c r="ML243" s="76"/>
      <c r="MM243" s="76"/>
      <c r="MN243" s="76"/>
      <c r="MO243" s="76"/>
      <c r="MP243" s="76"/>
      <c r="MQ243" s="76"/>
      <c r="MR243" s="76"/>
      <c r="MS243" s="76"/>
      <c r="MT243" s="76"/>
      <c r="MU243" s="76"/>
      <c r="MV243" s="76"/>
      <c r="MW243" s="76"/>
      <c r="MX243" s="76"/>
      <c r="MY243" s="76"/>
      <c r="MZ243" s="76"/>
      <c r="NA243" s="76"/>
      <c r="NB243" s="76"/>
      <c r="NC243" s="76"/>
      <c r="ND243" s="76"/>
      <c r="NE243" s="76"/>
      <c r="NF243" s="76"/>
      <c r="NG243" s="76"/>
      <c r="NH243" s="76"/>
      <c r="NI243" s="76"/>
      <c r="NJ243" s="76"/>
      <c r="NK243" s="76"/>
      <c r="NL243" s="76"/>
      <c r="NM243" s="76"/>
      <c r="NN243" s="76"/>
      <c r="NO243" s="76"/>
      <c r="NP243" s="76"/>
      <c r="NQ243" s="76"/>
      <c r="NR243" s="76"/>
      <c r="NS243" s="76"/>
      <c r="NT243" s="76"/>
      <c r="NU243" s="76"/>
      <c r="NV243" s="76"/>
      <c r="NW243" s="76"/>
      <c r="NX243" s="76"/>
      <c r="NY243" s="76"/>
      <c r="NZ243" s="76"/>
      <c r="OA243" s="76"/>
      <c r="OB243" s="76"/>
      <c r="OC243" s="76"/>
      <c r="OD243" s="76"/>
      <c r="OE243" s="76"/>
      <c r="OF243" s="76"/>
      <c r="OG243" s="76"/>
      <c r="OH243" s="76"/>
      <c r="OI243" s="76"/>
      <c r="OJ243" s="76"/>
      <c r="OK243" s="76"/>
      <c r="OL243" s="76"/>
      <c r="OM243" s="76"/>
      <c r="ON243" s="76"/>
      <c r="OO243" s="76"/>
      <c r="OP243" s="76"/>
      <c r="OQ243" s="76"/>
      <c r="OR243" s="76"/>
      <c r="OS243" s="76"/>
      <c r="OT243" s="76"/>
      <c r="OU243" s="76"/>
      <c r="OV243" s="76"/>
      <c r="OW243" s="76"/>
      <c r="OX243" s="76"/>
      <c r="OY243" s="76"/>
      <c r="OZ243" s="76"/>
      <c r="PA243" s="76"/>
      <c r="PB243" s="76"/>
      <c r="PC243" s="76"/>
      <c r="PD243" s="76"/>
      <c r="PE243" s="76"/>
      <c r="PF243" s="76"/>
      <c r="PG243" s="76"/>
      <c r="PH243" s="76"/>
      <c r="PI243" s="76"/>
      <c r="PJ243" s="76"/>
      <c r="PK243" s="76"/>
      <c r="PL243" s="76"/>
      <c r="PM243" s="76"/>
      <c r="PN243" s="76"/>
      <c r="PO243" s="76"/>
      <c r="PP243" s="76"/>
      <c r="PQ243" s="76"/>
      <c r="PR243" s="76"/>
      <c r="PS243" s="76"/>
      <c r="PT243" s="76"/>
      <c r="PU243" s="76"/>
      <c r="PV243" s="76"/>
      <c r="PW243" s="76"/>
      <c r="PX243" s="76"/>
      <c r="PY243" s="76"/>
      <c r="PZ243" s="76"/>
      <c r="QA243" s="76"/>
      <c r="QB243" s="76"/>
      <c r="QC243" s="76"/>
      <c r="QD243" s="76"/>
      <c r="QE243" s="76"/>
      <c r="QF243" s="76"/>
      <c r="QG243" s="76"/>
      <c r="QH243" s="76"/>
      <c r="QI243" s="76"/>
      <c r="QJ243" s="76"/>
      <c r="QK243" s="76"/>
      <c r="QL243" s="76"/>
      <c r="QM243" s="76"/>
      <c r="QN243" s="76"/>
      <c r="QO243" s="76"/>
      <c r="QP243" s="76"/>
      <c r="QQ243" s="76"/>
      <c r="QR243" s="76"/>
      <c r="QS243" s="76"/>
      <c r="QT243" s="76"/>
      <c r="QU243" s="76"/>
      <c r="QV243" s="76"/>
      <c r="QW243" s="76"/>
      <c r="QX243" s="76"/>
      <c r="QY243" s="76"/>
      <c r="QZ243" s="76"/>
      <c r="RA243" s="76"/>
      <c r="RB243" s="76"/>
      <c r="RC243" s="76"/>
      <c r="RD243" s="76"/>
      <c r="RE243" s="76"/>
      <c r="RF243" s="76"/>
      <c r="RG243" s="76"/>
      <c r="RH243" s="76"/>
      <c r="RI243" s="76"/>
      <c r="RJ243" s="76"/>
      <c r="RK243" s="76"/>
      <c r="RL243" s="76"/>
      <c r="RM243" s="76"/>
      <c r="RN243" s="76"/>
      <c r="RO243" s="76"/>
      <c r="RP243" s="76"/>
      <c r="RQ243" s="76"/>
      <c r="RR243" s="76"/>
      <c r="RS243" s="76"/>
      <c r="RT243" s="76"/>
      <c r="RU243" s="76"/>
      <c r="RV243" s="76"/>
      <c r="RW243" s="76"/>
      <c r="RX243" s="76"/>
      <c r="RY243" s="76"/>
      <c r="RZ243" s="76"/>
      <c r="SA243" s="76"/>
      <c r="SB243" s="76"/>
      <c r="SC243" s="76"/>
      <c r="SD243" s="76"/>
      <c r="SE243" s="76"/>
      <c r="SF243" s="76"/>
      <c r="SG243" s="76"/>
      <c r="SH243" s="76"/>
      <c r="SI243" s="76"/>
      <c r="SJ243" s="76"/>
      <c r="SK243" s="76"/>
      <c r="SL243" s="76"/>
      <c r="SM243" s="76"/>
      <c r="SN243" s="76"/>
      <c r="SO243" s="76"/>
      <c r="SP243" s="76"/>
      <c r="SQ243" s="76"/>
      <c r="SR243" s="76"/>
      <c r="SS243" s="76"/>
      <c r="ST243" s="76"/>
      <c r="SU243" s="76"/>
      <c r="SV243" s="76"/>
      <c r="SW243" s="76"/>
      <c r="SX243" s="76"/>
      <c r="SY243" s="76"/>
      <c r="SZ243" s="76"/>
      <c r="TA243" s="76"/>
      <c r="TB243" s="76"/>
      <c r="TC243" s="76"/>
      <c r="TD243" s="76"/>
      <c r="TE243" s="76"/>
      <c r="TF243" s="76"/>
      <c r="TG243" s="76"/>
      <c r="TH243" s="76"/>
      <c r="TI243" s="76"/>
      <c r="TJ243" s="76"/>
      <c r="TK243" s="76"/>
      <c r="TL243" s="76"/>
      <c r="TM243" s="76"/>
      <c r="TN243" s="76"/>
      <c r="TO243" s="76"/>
      <c r="TP243" s="76"/>
      <c r="TQ243" s="76"/>
      <c r="TR243" s="76"/>
      <c r="TS243" s="76"/>
      <c r="TT243" s="76"/>
      <c r="TU243" s="76"/>
      <c r="TV243" s="76"/>
      <c r="TW243" s="76"/>
      <c r="TX243" s="76"/>
      <c r="TY243" s="76"/>
      <c r="TZ243" s="76"/>
      <c r="UA243" s="76"/>
      <c r="UB243" s="76"/>
      <c r="UC243" s="76"/>
      <c r="UD243" s="76"/>
      <c r="UE243" s="76"/>
      <c r="UF243" s="76"/>
      <c r="UG243" s="76"/>
      <c r="UH243" s="76"/>
      <c r="UI243" s="76"/>
      <c r="UJ243" s="76"/>
      <c r="UK243" s="76"/>
      <c r="UL243" s="76"/>
      <c r="UM243" s="76"/>
      <c r="UN243" s="76"/>
      <c r="UO243" s="76"/>
      <c r="UP243" s="76"/>
      <c r="UQ243" s="76"/>
      <c r="UR243" s="76"/>
      <c r="US243" s="76"/>
      <c r="UT243" s="76"/>
      <c r="UU243" s="76"/>
      <c r="UV243" s="76"/>
      <c r="UW243" s="76"/>
      <c r="UX243" s="76"/>
      <c r="UY243" s="76"/>
      <c r="UZ243" s="76"/>
      <c r="VA243" s="76"/>
      <c r="VB243" s="76"/>
      <c r="VC243" s="76"/>
      <c r="VD243" s="76"/>
      <c r="VE243" s="76"/>
      <c r="VF243" s="76"/>
      <c r="VG243" s="76"/>
      <c r="VH243" s="76"/>
      <c r="VI243" s="76"/>
      <c r="VJ243" s="76"/>
      <c r="VK243" s="76"/>
      <c r="VL243" s="76"/>
      <c r="VM243" s="76"/>
      <c r="VN243" s="76"/>
      <c r="VO243" s="76"/>
      <c r="VP243" s="76"/>
      <c r="VQ243" s="76"/>
      <c r="VR243" s="76"/>
      <c r="VS243" s="76"/>
      <c r="VT243" s="76"/>
      <c r="VU243" s="76"/>
      <c r="VV243" s="76"/>
      <c r="VW243" s="76"/>
      <c r="VX243" s="76"/>
      <c r="VY243" s="76"/>
      <c r="VZ243" s="76"/>
      <c r="WA243" s="76"/>
      <c r="WB243" s="76"/>
      <c r="WC243" s="76"/>
      <c r="WD243" s="76"/>
      <c r="WE243" s="76"/>
      <c r="WF243" s="76"/>
      <c r="WG243" s="76"/>
      <c r="WH243" s="76"/>
      <c r="WI243" s="76"/>
      <c r="WJ243" s="76"/>
      <c r="WK243" s="76"/>
      <c r="WL243" s="76"/>
      <c r="WM243" s="76"/>
      <c r="WN243" s="76"/>
      <c r="WO243" s="76"/>
      <c r="WP243" s="76"/>
      <c r="WQ243" s="76"/>
      <c r="WR243" s="76"/>
      <c r="WS243" s="76"/>
      <c r="WT243" s="76"/>
      <c r="WU243" s="76"/>
      <c r="WV243" s="76"/>
      <c r="WW243" s="76"/>
      <c r="WX243" s="76"/>
      <c r="WY243" s="76"/>
      <c r="WZ243" s="76"/>
      <c r="XA243" s="76"/>
      <c r="XB243" s="76"/>
      <c r="XC243" s="76"/>
      <c r="XD243" s="76"/>
      <c r="XE243" s="76"/>
      <c r="XF243" s="76"/>
      <c r="XG243" s="76"/>
      <c r="XH243" s="76"/>
      <c r="XI243" s="76"/>
      <c r="XJ243" s="76"/>
      <c r="XK243" s="76"/>
      <c r="XL243" s="76"/>
      <c r="XM243" s="76"/>
      <c r="XN243" s="76"/>
      <c r="XO243" s="76"/>
      <c r="XP243" s="76"/>
      <c r="XQ243" s="76"/>
      <c r="XR243" s="76"/>
      <c r="XS243" s="76"/>
      <c r="XT243" s="76"/>
      <c r="XU243" s="76"/>
      <c r="XV243" s="76"/>
      <c r="XW243" s="76"/>
      <c r="XX243" s="76"/>
      <c r="XY243" s="76"/>
      <c r="XZ243" s="76"/>
      <c r="YA243" s="76"/>
      <c r="YB243" s="76"/>
      <c r="YC243" s="76"/>
      <c r="YD243" s="76"/>
      <c r="YE243" s="76"/>
      <c r="YF243" s="76"/>
      <c r="YG243" s="76"/>
      <c r="YH243" s="76"/>
      <c r="YI243" s="76"/>
      <c r="YJ243" s="76"/>
      <c r="YK243" s="76"/>
      <c r="YL243" s="76"/>
      <c r="YM243" s="76"/>
      <c r="YN243" s="76"/>
      <c r="YO243" s="76"/>
      <c r="YP243" s="76"/>
      <c r="YQ243" s="76"/>
      <c r="YR243" s="76"/>
      <c r="YS243" s="76"/>
      <c r="YT243" s="76"/>
      <c r="YU243" s="76"/>
      <c r="YV243" s="76"/>
      <c r="YW243" s="76"/>
      <c r="YX243" s="76"/>
      <c r="YY243" s="76"/>
      <c r="YZ243" s="76"/>
      <c r="ZA243" s="76"/>
      <c r="ZB243" s="76"/>
      <c r="ZC243" s="76"/>
      <c r="ZD243" s="76"/>
      <c r="ZE243" s="76"/>
      <c r="ZF243" s="76"/>
      <c r="ZG243" s="76"/>
      <c r="ZH243" s="76"/>
      <c r="ZI243" s="76"/>
      <c r="ZJ243" s="76"/>
      <c r="ZK243" s="76"/>
      <c r="ZL243" s="76"/>
      <c r="ZM243" s="76"/>
      <c r="ZN243" s="76"/>
      <c r="ZO243" s="76"/>
      <c r="ZP243" s="76"/>
      <c r="ZQ243" s="76"/>
      <c r="ZR243" s="76"/>
      <c r="ZS243" s="76"/>
      <c r="ZT243" s="76"/>
      <c r="ZU243" s="76"/>
      <c r="ZV243" s="76"/>
      <c r="ZW243" s="76"/>
      <c r="ZX243" s="76"/>
      <c r="ZY243" s="76"/>
      <c r="ZZ243" s="76"/>
      <c r="AAA243" s="76"/>
      <c r="AAB243" s="76"/>
      <c r="AAC243" s="76"/>
      <c r="AAD243" s="76"/>
      <c r="AAE243" s="76"/>
      <c r="AAF243" s="76"/>
      <c r="AAG243" s="76"/>
      <c r="AAH243" s="76"/>
      <c r="AAI243" s="76"/>
      <c r="AAJ243" s="76"/>
      <c r="AAK243" s="76"/>
      <c r="AAL243" s="76"/>
      <c r="AAM243" s="76"/>
      <c r="AAN243" s="76"/>
      <c r="AAO243" s="76"/>
      <c r="AAP243" s="76"/>
      <c r="AAQ243" s="76"/>
      <c r="AAR243" s="76"/>
      <c r="AAS243" s="76"/>
      <c r="AAT243" s="76"/>
      <c r="AAU243" s="76"/>
      <c r="AAV243" s="76"/>
      <c r="AAW243" s="76"/>
      <c r="AAX243" s="76"/>
      <c r="AAY243" s="76"/>
      <c r="AAZ243" s="76"/>
      <c r="ABA243" s="76"/>
      <c r="ABB243" s="76"/>
      <c r="ABC243" s="76"/>
      <c r="ABD243" s="76"/>
      <c r="ABE243" s="76"/>
      <c r="ABF243" s="76"/>
      <c r="ABG243" s="76"/>
      <c r="ABH243" s="76"/>
      <c r="ABI243" s="76"/>
      <c r="ABJ243" s="76"/>
      <c r="ABK243" s="76"/>
      <c r="ABL243" s="76"/>
      <c r="ABM243" s="76"/>
      <c r="ABN243" s="76"/>
      <c r="ABO243" s="76"/>
      <c r="ABP243" s="76"/>
      <c r="ABQ243" s="76"/>
      <c r="ABR243" s="76"/>
      <c r="ABS243" s="76"/>
      <c r="ABT243" s="76"/>
      <c r="ABU243" s="76"/>
      <c r="ABV243" s="76"/>
      <c r="ABW243" s="76"/>
      <c r="ABX243" s="76"/>
      <c r="ABY243" s="76"/>
      <c r="ABZ243" s="76"/>
      <c r="ACA243" s="76"/>
      <c r="ACB243" s="76"/>
      <c r="ACC243" s="76"/>
      <c r="ACD243" s="76"/>
      <c r="ACE243" s="76"/>
      <c r="ACF243" s="76"/>
      <c r="ACG243" s="76"/>
      <c r="ACH243" s="76"/>
      <c r="ACI243" s="76"/>
      <c r="ACJ243" s="76"/>
      <c r="ACK243" s="76"/>
      <c r="ACL243" s="76"/>
      <c r="ACM243" s="76"/>
      <c r="ACN243" s="76"/>
      <c r="ACO243" s="76"/>
      <c r="ACP243" s="76"/>
      <c r="ACQ243" s="76"/>
      <c r="ACR243" s="76"/>
      <c r="ACS243" s="76"/>
      <c r="ACT243" s="76"/>
      <c r="ACU243" s="76"/>
      <c r="ACV243" s="76"/>
      <c r="ACW243" s="76"/>
      <c r="ACX243" s="76"/>
      <c r="ACY243" s="76"/>
      <c r="ACZ243" s="76"/>
      <c r="ADA243" s="76"/>
      <c r="ADB243" s="76"/>
      <c r="ADC243" s="76"/>
      <c r="ADD243" s="76"/>
      <c r="ADE243" s="76"/>
      <c r="ADF243" s="76"/>
      <c r="ADG243" s="76"/>
      <c r="ADH243" s="76"/>
      <c r="ADI243" s="76"/>
      <c r="ADJ243" s="76"/>
      <c r="ADK243" s="76"/>
      <c r="ADL243" s="76"/>
      <c r="ADM243" s="76"/>
      <c r="ADN243" s="76"/>
      <c r="ADO243" s="76"/>
      <c r="ADP243" s="76"/>
      <c r="ADQ243" s="76"/>
      <c r="ADR243" s="76"/>
      <c r="ADS243" s="76"/>
      <c r="ADT243" s="76"/>
      <c r="ADU243" s="76"/>
      <c r="ADV243" s="76"/>
      <c r="ADW243" s="76"/>
      <c r="ADX243" s="76"/>
      <c r="ADY243" s="76"/>
      <c r="ADZ243" s="76"/>
      <c r="AEA243" s="76"/>
      <c r="AEB243" s="76"/>
      <c r="AEC243" s="76"/>
      <c r="AED243" s="76"/>
      <c r="AEE243" s="76"/>
      <c r="AEF243" s="76"/>
      <c r="AEG243" s="76"/>
      <c r="AEH243" s="76"/>
      <c r="AEI243" s="76"/>
      <c r="AEJ243" s="76"/>
      <c r="AEK243" s="76"/>
      <c r="AEL243" s="76"/>
      <c r="AEM243" s="76"/>
      <c r="AEN243" s="76"/>
      <c r="AEO243" s="76"/>
      <c r="AEP243" s="76"/>
      <c r="AEQ243" s="76"/>
      <c r="AER243" s="76"/>
      <c r="AES243" s="76"/>
      <c r="AET243" s="76"/>
      <c r="AEU243" s="76"/>
      <c r="AEV243" s="76"/>
      <c r="AEW243" s="76"/>
      <c r="AEX243" s="76"/>
      <c r="AEY243" s="76"/>
      <c r="AEZ243" s="76"/>
      <c r="AFA243" s="76"/>
      <c r="AFB243" s="76"/>
      <c r="AFC243" s="76"/>
      <c r="AFD243" s="76"/>
      <c r="AFE243" s="76"/>
      <c r="AFF243" s="76"/>
      <c r="AFG243" s="76"/>
      <c r="AFH243" s="76"/>
      <c r="AFI243" s="76"/>
      <c r="AFJ243" s="76"/>
      <c r="AFK243" s="76"/>
      <c r="AFL243" s="76"/>
      <c r="AFM243" s="76"/>
      <c r="AFN243" s="76"/>
      <c r="AFO243" s="76"/>
      <c r="AFP243" s="76"/>
      <c r="AFQ243" s="76"/>
      <c r="AFR243" s="76"/>
      <c r="AFS243" s="76"/>
      <c r="AFT243" s="76"/>
      <c r="AFU243" s="76"/>
      <c r="AFV243" s="76"/>
      <c r="AFW243" s="76"/>
      <c r="AFX243" s="76"/>
      <c r="AFY243" s="76"/>
      <c r="AFZ243" s="76"/>
      <c r="AGA243" s="76"/>
      <c r="AGB243" s="76"/>
      <c r="AGC243" s="76"/>
      <c r="AGD243" s="76"/>
      <c r="AGE243" s="76"/>
      <c r="AGF243" s="76"/>
      <c r="AGG243" s="76"/>
      <c r="AGH243" s="76"/>
      <c r="AGI243" s="76"/>
      <c r="AGJ243" s="76"/>
      <c r="AGK243" s="76"/>
      <c r="AGL243" s="76"/>
      <c r="AGM243" s="76"/>
      <c r="AGN243" s="76"/>
      <c r="AGO243" s="76"/>
      <c r="AGP243" s="76"/>
      <c r="AGQ243" s="76"/>
      <c r="AGR243" s="76"/>
      <c r="AGS243" s="76"/>
      <c r="AGT243" s="76"/>
      <c r="AGU243" s="76"/>
      <c r="AGV243" s="76"/>
      <c r="AGW243" s="76"/>
      <c r="AGX243" s="76"/>
      <c r="AGY243" s="76"/>
      <c r="AGZ243" s="76"/>
      <c r="AHA243" s="76"/>
      <c r="AHB243" s="76"/>
      <c r="AHC243" s="76"/>
      <c r="AHD243" s="76"/>
      <c r="AHE243" s="76"/>
      <c r="AHF243" s="76"/>
      <c r="AHG243" s="76"/>
      <c r="AHH243" s="76"/>
      <c r="AHI243" s="76"/>
      <c r="AHJ243" s="76"/>
      <c r="AHK243" s="76"/>
      <c r="AHL243" s="76"/>
      <c r="AHM243" s="76"/>
      <c r="AHN243" s="76"/>
      <c r="AHO243" s="76"/>
      <c r="AHP243" s="76"/>
      <c r="AHQ243" s="76"/>
      <c r="AHR243" s="76"/>
      <c r="AHS243" s="76"/>
      <c r="AHT243" s="76"/>
      <c r="AHU243" s="76"/>
      <c r="AHV243" s="76"/>
      <c r="AHW243" s="76"/>
      <c r="AHX243" s="76"/>
      <c r="AHY243" s="76"/>
      <c r="AHZ243" s="76"/>
      <c r="AIA243" s="76"/>
      <c r="AIB243" s="76"/>
      <c r="AIC243" s="76"/>
      <c r="AID243" s="76"/>
      <c r="AIE243" s="76"/>
      <c r="AIF243" s="76"/>
      <c r="AIG243" s="76"/>
      <c r="AIH243" s="76"/>
      <c r="AII243" s="76"/>
      <c r="AIJ243" s="76"/>
      <c r="AIK243" s="76"/>
      <c r="AIL243" s="76"/>
      <c r="AIM243" s="76"/>
      <c r="AIN243" s="76"/>
      <c r="AIO243" s="76"/>
      <c r="AIP243" s="76"/>
      <c r="AIQ243" s="76"/>
      <c r="AIR243" s="76"/>
      <c r="AIS243" s="76"/>
      <c r="AIT243" s="76"/>
      <c r="AIU243" s="76"/>
      <c r="AIV243" s="76"/>
      <c r="AIW243" s="76"/>
      <c r="AIX243" s="76"/>
      <c r="AIY243" s="76"/>
      <c r="AIZ243" s="76"/>
      <c r="AJA243" s="76"/>
      <c r="AJB243" s="76"/>
      <c r="AJC243" s="76"/>
      <c r="AJD243" s="76"/>
      <c r="AJE243" s="76"/>
      <c r="AJF243" s="76"/>
      <c r="AJG243" s="76"/>
      <c r="AJH243" s="76"/>
      <c r="AJI243" s="76"/>
      <c r="AJJ243" s="76"/>
      <c r="AJK243" s="76"/>
      <c r="AJL243" s="76"/>
      <c r="AJM243" s="76"/>
      <c r="AJN243" s="76"/>
      <c r="AJO243" s="76"/>
      <c r="AJP243" s="76"/>
      <c r="AJQ243" s="76"/>
      <c r="AJR243" s="76"/>
      <c r="AJS243" s="76"/>
      <c r="AJT243" s="76"/>
      <c r="AJU243" s="76"/>
      <c r="AJV243" s="76"/>
      <c r="AJW243" s="76"/>
      <c r="AJX243" s="76"/>
      <c r="AJY243" s="76"/>
      <c r="AJZ243" s="76"/>
      <c r="AKA243" s="76"/>
      <c r="AKB243" s="76"/>
      <c r="AKC243" s="76"/>
      <c r="AKD243" s="76"/>
      <c r="AKE243" s="76"/>
      <c r="AKF243" s="76"/>
      <c r="AKG243" s="76"/>
      <c r="AKH243" s="76"/>
      <c r="AKI243" s="76"/>
      <c r="AKJ243" s="76"/>
      <c r="AKK243" s="76"/>
      <c r="AKL243" s="76"/>
      <c r="AKM243" s="76"/>
      <c r="AKN243" s="76"/>
      <c r="AKO243" s="76"/>
      <c r="AKP243" s="76"/>
      <c r="AKQ243" s="76"/>
      <c r="AKR243" s="76"/>
      <c r="AKS243" s="76"/>
      <c r="AKT243" s="76"/>
      <c r="AKU243" s="76"/>
      <c r="AKV243" s="76"/>
      <c r="AKW243" s="76"/>
      <c r="AKX243" s="76"/>
      <c r="AKY243" s="76"/>
      <c r="AKZ243" s="76"/>
      <c r="ALA243" s="76"/>
      <c r="ALB243" s="76"/>
      <c r="ALC243" s="76"/>
      <c r="ALD243" s="76"/>
      <c r="ALE243" s="76"/>
      <c r="ALF243" s="76"/>
      <c r="ALG243" s="76"/>
      <c r="ALH243" s="76"/>
      <c r="ALI243" s="76"/>
      <c r="ALJ243" s="76"/>
      <c r="ALK243" s="76"/>
      <c r="ALL243" s="76"/>
      <c r="ALM243" s="76"/>
      <c r="ALN243" s="76"/>
      <c r="ALO243" s="76"/>
      <c r="ALP243" s="76"/>
      <c r="ALQ243" s="76"/>
      <c r="ALR243" s="76"/>
      <c r="ALS243" s="76"/>
      <c r="ALT243" s="76"/>
      <c r="ALU243" s="76"/>
      <c r="ALV243" s="76"/>
      <c r="ALW243" s="76"/>
      <c r="ALX243" s="76"/>
      <c r="ALY243" s="76"/>
      <c r="ALZ243" s="76"/>
      <c r="AMA243" s="76"/>
      <c r="AMB243" s="76"/>
      <c r="AMC243" s="76"/>
      <c r="AMD243" s="76"/>
      <c r="AME243" s="76"/>
    </row>
    <row r="244" spans="1:1019" s="80" customFormat="1" ht="25.5">
      <c r="A244" s="20" t="s">
        <v>209</v>
      </c>
      <c r="B244" s="21">
        <v>5213409</v>
      </c>
      <c r="C244" s="21" t="s">
        <v>96</v>
      </c>
      <c r="D244" s="71" t="s">
        <v>122</v>
      </c>
      <c r="E244" s="22" t="s">
        <v>55</v>
      </c>
      <c r="F244" s="59">
        <v>10.68</v>
      </c>
      <c r="G244" s="23">
        <v>102.62</v>
      </c>
      <c r="H244" s="69">
        <f>$J$6</f>
        <v>0.21229999999999999</v>
      </c>
      <c r="I244" s="23">
        <f>ROUND(((H244+1)*G244),2)</f>
        <v>124.41</v>
      </c>
      <c r="J244" s="23">
        <f>TRUNC((I244*F244),2)</f>
        <v>1328.69</v>
      </c>
      <c r="K244" s="78">
        <f t="shared" si="88"/>
        <v>1095.9816000000001</v>
      </c>
      <c r="L244" s="76"/>
      <c r="M244" s="79"/>
      <c r="N244" s="76"/>
      <c r="O244" s="76"/>
      <c r="P244" s="76"/>
      <c r="Q244" s="76"/>
      <c r="R244" s="76"/>
      <c r="S244" s="76"/>
      <c r="T244" s="76"/>
      <c r="U244" s="76"/>
      <c r="V244" s="76"/>
      <c r="W244" s="76"/>
      <c r="X244" s="76"/>
      <c r="Y244" s="76"/>
      <c r="Z244" s="76"/>
      <c r="AA244" s="76"/>
      <c r="AB244" s="76"/>
      <c r="AC244" s="76"/>
      <c r="AD244" s="76"/>
      <c r="AE244" s="76"/>
      <c r="AF244" s="76"/>
      <c r="AG244" s="76"/>
      <c r="AH244" s="76"/>
      <c r="AI244" s="76"/>
      <c r="AJ244" s="76"/>
      <c r="AK244" s="76"/>
      <c r="AL244" s="76"/>
      <c r="AM244" s="76"/>
      <c r="AN244" s="76"/>
      <c r="AO244" s="76"/>
      <c r="AP244" s="76"/>
      <c r="AQ244" s="76"/>
      <c r="AR244" s="76"/>
      <c r="AS244" s="76"/>
      <c r="AT244" s="76"/>
      <c r="AU244" s="76"/>
      <c r="AV244" s="76"/>
      <c r="AW244" s="76"/>
      <c r="AX244" s="76"/>
      <c r="AY244" s="76"/>
      <c r="AZ244" s="76"/>
      <c r="BA244" s="76"/>
      <c r="BB244" s="76"/>
      <c r="BC244" s="76"/>
      <c r="BD244" s="76"/>
      <c r="BE244" s="76"/>
      <c r="BF244" s="76"/>
      <c r="BG244" s="76"/>
      <c r="BH244" s="76"/>
      <c r="BI244" s="76"/>
      <c r="BJ244" s="76"/>
      <c r="BK244" s="76"/>
      <c r="BL244" s="76"/>
      <c r="BM244" s="76"/>
      <c r="BN244" s="76"/>
      <c r="BO244" s="76"/>
      <c r="BP244" s="76"/>
      <c r="BQ244" s="76"/>
      <c r="BR244" s="76"/>
      <c r="BS244" s="76"/>
      <c r="BT244" s="76"/>
      <c r="BU244" s="76"/>
      <c r="BV244" s="76"/>
      <c r="BW244" s="76"/>
      <c r="BX244" s="76"/>
      <c r="BY244" s="76"/>
      <c r="BZ244" s="76"/>
      <c r="CA244" s="76"/>
      <c r="CB244" s="76"/>
      <c r="CC244" s="76"/>
      <c r="CD244" s="76"/>
      <c r="CE244" s="76"/>
      <c r="CF244" s="76"/>
      <c r="CG244" s="76"/>
      <c r="CH244" s="76"/>
      <c r="CI244" s="76"/>
      <c r="CJ244" s="76"/>
      <c r="CK244" s="76"/>
      <c r="CL244" s="76"/>
      <c r="CM244" s="76"/>
      <c r="CN244" s="76"/>
      <c r="CO244" s="76"/>
      <c r="CP244" s="76"/>
      <c r="CQ244" s="76"/>
      <c r="CR244" s="76"/>
      <c r="CS244" s="76"/>
      <c r="CT244" s="76"/>
      <c r="CU244" s="76"/>
      <c r="CV244" s="76"/>
      <c r="CW244" s="76"/>
      <c r="CX244" s="76"/>
      <c r="CY244" s="76"/>
      <c r="CZ244" s="76"/>
      <c r="DA244" s="76"/>
      <c r="DB244" s="76"/>
      <c r="DC244" s="76"/>
      <c r="DD244" s="76"/>
      <c r="DE244" s="76"/>
      <c r="DF244" s="76"/>
      <c r="DG244" s="76"/>
      <c r="DH244" s="76"/>
      <c r="DI244" s="76"/>
      <c r="DJ244" s="76"/>
      <c r="DK244" s="76"/>
      <c r="DL244" s="76"/>
      <c r="DM244" s="76"/>
      <c r="DN244" s="76"/>
      <c r="DO244" s="76"/>
      <c r="DP244" s="76"/>
      <c r="DQ244" s="76"/>
      <c r="DR244" s="76"/>
      <c r="DS244" s="76"/>
      <c r="DT244" s="76"/>
      <c r="DU244" s="76"/>
      <c r="DV244" s="76"/>
      <c r="DW244" s="76"/>
      <c r="DX244" s="76"/>
      <c r="DY244" s="76"/>
      <c r="DZ244" s="76"/>
      <c r="EA244" s="76"/>
      <c r="EB244" s="76"/>
      <c r="EC244" s="76"/>
      <c r="ED244" s="76"/>
      <c r="EE244" s="76"/>
      <c r="EF244" s="76"/>
      <c r="EG244" s="76"/>
      <c r="EH244" s="76"/>
      <c r="EI244" s="76"/>
      <c r="EJ244" s="76"/>
      <c r="EK244" s="76"/>
      <c r="EL244" s="76"/>
      <c r="EM244" s="76"/>
      <c r="EN244" s="76"/>
      <c r="EO244" s="76"/>
      <c r="EP244" s="76"/>
      <c r="EQ244" s="76"/>
      <c r="ER244" s="76"/>
      <c r="ES244" s="76"/>
      <c r="ET244" s="76"/>
      <c r="EU244" s="76"/>
      <c r="EV244" s="76"/>
      <c r="EW244" s="76"/>
      <c r="EX244" s="76"/>
      <c r="EY244" s="76"/>
      <c r="EZ244" s="76"/>
      <c r="FA244" s="76"/>
      <c r="FB244" s="76"/>
      <c r="FC244" s="76"/>
      <c r="FD244" s="76"/>
      <c r="FE244" s="76"/>
      <c r="FF244" s="76"/>
      <c r="FG244" s="76"/>
      <c r="FH244" s="76"/>
      <c r="FI244" s="76"/>
      <c r="FJ244" s="76"/>
      <c r="FK244" s="76"/>
      <c r="FL244" s="76"/>
      <c r="FM244" s="76"/>
      <c r="FN244" s="76"/>
      <c r="FO244" s="76"/>
      <c r="FP244" s="76"/>
      <c r="FQ244" s="76"/>
      <c r="FR244" s="76"/>
      <c r="FS244" s="76"/>
      <c r="FT244" s="76"/>
      <c r="FU244" s="76"/>
      <c r="FV244" s="76"/>
      <c r="FW244" s="76"/>
      <c r="FX244" s="76"/>
      <c r="FY244" s="76"/>
      <c r="FZ244" s="76"/>
      <c r="GA244" s="76"/>
      <c r="GB244" s="76"/>
      <c r="GC244" s="76"/>
      <c r="GD244" s="76"/>
      <c r="GE244" s="76"/>
      <c r="GF244" s="76"/>
      <c r="GG244" s="76"/>
      <c r="GH244" s="76"/>
      <c r="GI244" s="76"/>
      <c r="GJ244" s="76"/>
      <c r="GK244" s="76"/>
      <c r="GL244" s="76"/>
      <c r="GM244" s="76"/>
      <c r="GN244" s="76"/>
      <c r="GO244" s="76"/>
      <c r="GP244" s="76"/>
      <c r="GQ244" s="76"/>
      <c r="GR244" s="76"/>
      <c r="GS244" s="76"/>
      <c r="GT244" s="76"/>
      <c r="GU244" s="76"/>
      <c r="GV244" s="76"/>
      <c r="GW244" s="76"/>
      <c r="GX244" s="76"/>
      <c r="GY244" s="76"/>
      <c r="GZ244" s="76"/>
      <c r="HA244" s="76"/>
      <c r="HB244" s="76"/>
      <c r="HC244" s="76"/>
      <c r="HD244" s="76"/>
      <c r="HE244" s="76"/>
      <c r="HF244" s="76"/>
      <c r="HG244" s="76"/>
      <c r="HH244" s="76"/>
      <c r="HI244" s="76"/>
      <c r="HJ244" s="76"/>
      <c r="HK244" s="76"/>
      <c r="HL244" s="76"/>
      <c r="HM244" s="76"/>
      <c r="HN244" s="76"/>
      <c r="HO244" s="76"/>
      <c r="HP244" s="76"/>
      <c r="HQ244" s="76"/>
      <c r="HR244" s="76"/>
      <c r="HS244" s="76"/>
      <c r="HT244" s="76"/>
      <c r="HU244" s="76"/>
      <c r="HV244" s="76"/>
      <c r="HW244" s="76"/>
      <c r="HX244" s="76"/>
      <c r="HY244" s="76"/>
      <c r="HZ244" s="76"/>
      <c r="IA244" s="76"/>
      <c r="IB244" s="76"/>
      <c r="IC244" s="76"/>
      <c r="ID244" s="76"/>
      <c r="IE244" s="76"/>
      <c r="IF244" s="76"/>
      <c r="IG244" s="76"/>
      <c r="IH244" s="76"/>
      <c r="II244" s="76"/>
      <c r="IJ244" s="76"/>
      <c r="IK244" s="76"/>
      <c r="IL244" s="76"/>
      <c r="IM244" s="76"/>
      <c r="IN244" s="76"/>
      <c r="IO244" s="76"/>
      <c r="IP244" s="76"/>
      <c r="IQ244" s="76"/>
      <c r="IR244" s="76"/>
      <c r="IS244" s="76"/>
      <c r="IT244" s="76"/>
      <c r="IU244" s="76"/>
      <c r="IV244" s="76"/>
      <c r="IW244" s="76"/>
      <c r="IX244" s="76"/>
      <c r="IY244" s="76"/>
      <c r="IZ244" s="76"/>
      <c r="JA244" s="76"/>
      <c r="JB244" s="76"/>
      <c r="JC244" s="76"/>
      <c r="JD244" s="76"/>
      <c r="JE244" s="76"/>
      <c r="JF244" s="76"/>
      <c r="JG244" s="76"/>
      <c r="JH244" s="76"/>
      <c r="JI244" s="76"/>
      <c r="JJ244" s="76"/>
      <c r="JK244" s="76"/>
      <c r="JL244" s="76"/>
      <c r="JM244" s="76"/>
      <c r="JN244" s="76"/>
      <c r="JO244" s="76"/>
      <c r="JP244" s="76"/>
      <c r="JQ244" s="76"/>
      <c r="JR244" s="76"/>
      <c r="JS244" s="76"/>
      <c r="JT244" s="76"/>
      <c r="JU244" s="76"/>
      <c r="JV244" s="76"/>
      <c r="JW244" s="76"/>
      <c r="JX244" s="76"/>
      <c r="JY244" s="76"/>
      <c r="JZ244" s="76"/>
      <c r="KA244" s="76"/>
      <c r="KB244" s="76"/>
      <c r="KC244" s="76"/>
      <c r="KD244" s="76"/>
      <c r="KE244" s="76"/>
      <c r="KF244" s="76"/>
      <c r="KG244" s="76"/>
      <c r="KH244" s="76"/>
      <c r="KI244" s="76"/>
      <c r="KJ244" s="76"/>
      <c r="KK244" s="76"/>
      <c r="KL244" s="76"/>
      <c r="KM244" s="76"/>
      <c r="KN244" s="76"/>
      <c r="KO244" s="76"/>
      <c r="KP244" s="76"/>
      <c r="KQ244" s="76"/>
      <c r="KR244" s="76"/>
      <c r="KS244" s="76"/>
      <c r="KT244" s="76"/>
      <c r="KU244" s="76"/>
      <c r="KV244" s="76"/>
      <c r="KW244" s="76"/>
      <c r="KX244" s="76"/>
      <c r="KY244" s="76"/>
      <c r="KZ244" s="76"/>
      <c r="LA244" s="76"/>
      <c r="LB244" s="76"/>
      <c r="LC244" s="76"/>
      <c r="LD244" s="76"/>
      <c r="LE244" s="76"/>
      <c r="LF244" s="76"/>
      <c r="LG244" s="76"/>
      <c r="LH244" s="76"/>
      <c r="LI244" s="76"/>
      <c r="LJ244" s="76"/>
      <c r="LK244" s="76"/>
      <c r="LL244" s="76"/>
      <c r="LM244" s="76"/>
      <c r="LN244" s="76"/>
      <c r="LO244" s="76"/>
      <c r="LP244" s="76"/>
      <c r="LQ244" s="76"/>
      <c r="LR244" s="76"/>
      <c r="LS244" s="76"/>
      <c r="LT244" s="76"/>
      <c r="LU244" s="76"/>
      <c r="LV244" s="76"/>
      <c r="LW244" s="76"/>
      <c r="LX244" s="76"/>
      <c r="LY244" s="76"/>
      <c r="LZ244" s="76"/>
      <c r="MA244" s="76"/>
      <c r="MB244" s="76"/>
      <c r="MC244" s="76"/>
      <c r="MD244" s="76"/>
      <c r="ME244" s="76"/>
      <c r="MF244" s="76"/>
      <c r="MG244" s="76"/>
      <c r="MH244" s="76"/>
      <c r="MI244" s="76"/>
      <c r="MJ244" s="76"/>
      <c r="MK244" s="76"/>
      <c r="ML244" s="76"/>
      <c r="MM244" s="76"/>
      <c r="MN244" s="76"/>
      <c r="MO244" s="76"/>
      <c r="MP244" s="76"/>
      <c r="MQ244" s="76"/>
      <c r="MR244" s="76"/>
      <c r="MS244" s="76"/>
      <c r="MT244" s="76"/>
      <c r="MU244" s="76"/>
      <c r="MV244" s="76"/>
      <c r="MW244" s="76"/>
      <c r="MX244" s="76"/>
      <c r="MY244" s="76"/>
      <c r="MZ244" s="76"/>
      <c r="NA244" s="76"/>
      <c r="NB244" s="76"/>
      <c r="NC244" s="76"/>
      <c r="ND244" s="76"/>
      <c r="NE244" s="76"/>
      <c r="NF244" s="76"/>
      <c r="NG244" s="76"/>
      <c r="NH244" s="76"/>
      <c r="NI244" s="76"/>
      <c r="NJ244" s="76"/>
      <c r="NK244" s="76"/>
      <c r="NL244" s="76"/>
      <c r="NM244" s="76"/>
      <c r="NN244" s="76"/>
      <c r="NO244" s="76"/>
      <c r="NP244" s="76"/>
      <c r="NQ244" s="76"/>
      <c r="NR244" s="76"/>
      <c r="NS244" s="76"/>
      <c r="NT244" s="76"/>
      <c r="NU244" s="76"/>
      <c r="NV244" s="76"/>
      <c r="NW244" s="76"/>
      <c r="NX244" s="76"/>
      <c r="NY244" s="76"/>
      <c r="NZ244" s="76"/>
      <c r="OA244" s="76"/>
      <c r="OB244" s="76"/>
      <c r="OC244" s="76"/>
      <c r="OD244" s="76"/>
      <c r="OE244" s="76"/>
      <c r="OF244" s="76"/>
      <c r="OG244" s="76"/>
      <c r="OH244" s="76"/>
      <c r="OI244" s="76"/>
      <c r="OJ244" s="76"/>
      <c r="OK244" s="76"/>
      <c r="OL244" s="76"/>
      <c r="OM244" s="76"/>
      <c r="ON244" s="76"/>
      <c r="OO244" s="76"/>
      <c r="OP244" s="76"/>
      <c r="OQ244" s="76"/>
      <c r="OR244" s="76"/>
      <c r="OS244" s="76"/>
      <c r="OT244" s="76"/>
      <c r="OU244" s="76"/>
      <c r="OV244" s="76"/>
      <c r="OW244" s="76"/>
      <c r="OX244" s="76"/>
      <c r="OY244" s="76"/>
      <c r="OZ244" s="76"/>
      <c r="PA244" s="76"/>
      <c r="PB244" s="76"/>
      <c r="PC244" s="76"/>
      <c r="PD244" s="76"/>
      <c r="PE244" s="76"/>
      <c r="PF244" s="76"/>
      <c r="PG244" s="76"/>
      <c r="PH244" s="76"/>
      <c r="PI244" s="76"/>
      <c r="PJ244" s="76"/>
      <c r="PK244" s="76"/>
      <c r="PL244" s="76"/>
      <c r="PM244" s="76"/>
      <c r="PN244" s="76"/>
      <c r="PO244" s="76"/>
      <c r="PP244" s="76"/>
      <c r="PQ244" s="76"/>
      <c r="PR244" s="76"/>
      <c r="PS244" s="76"/>
      <c r="PT244" s="76"/>
      <c r="PU244" s="76"/>
      <c r="PV244" s="76"/>
      <c r="PW244" s="76"/>
      <c r="PX244" s="76"/>
      <c r="PY244" s="76"/>
      <c r="PZ244" s="76"/>
      <c r="QA244" s="76"/>
      <c r="QB244" s="76"/>
      <c r="QC244" s="76"/>
      <c r="QD244" s="76"/>
      <c r="QE244" s="76"/>
      <c r="QF244" s="76"/>
      <c r="QG244" s="76"/>
      <c r="QH244" s="76"/>
      <c r="QI244" s="76"/>
      <c r="QJ244" s="76"/>
      <c r="QK244" s="76"/>
      <c r="QL244" s="76"/>
      <c r="QM244" s="76"/>
      <c r="QN244" s="76"/>
      <c r="QO244" s="76"/>
      <c r="QP244" s="76"/>
      <c r="QQ244" s="76"/>
      <c r="QR244" s="76"/>
      <c r="QS244" s="76"/>
      <c r="QT244" s="76"/>
      <c r="QU244" s="76"/>
      <c r="QV244" s="76"/>
      <c r="QW244" s="76"/>
      <c r="QX244" s="76"/>
      <c r="QY244" s="76"/>
      <c r="QZ244" s="76"/>
      <c r="RA244" s="76"/>
      <c r="RB244" s="76"/>
      <c r="RC244" s="76"/>
      <c r="RD244" s="76"/>
      <c r="RE244" s="76"/>
      <c r="RF244" s="76"/>
      <c r="RG244" s="76"/>
      <c r="RH244" s="76"/>
      <c r="RI244" s="76"/>
      <c r="RJ244" s="76"/>
      <c r="RK244" s="76"/>
      <c r="RL244" s="76"/>
      <c r="RM244" s="76"/>
      <c r="RN244" s="76"/>
      <c r="RO244" s="76"/>
      <c r="RP244" s="76"/>
      <c r="RQ244" s="76"/>
      <c r="RR244" s="76"/>
      <c r="RS244" s="76"/>
      <c r="RT244" s="76"/>
      <c r="RU244" s="76"/>
      <c r="RV244" s="76"/>
      <c r="RW244" s="76"/>
      <c r="RX244" s="76"/>
      <c r="RY244" s="76"/>
      <c r="RZ244" s="76"/>
      <c r="SA244" s="76"/>
      <c r="SB244" s="76"/>
      <c r="SC244" s="76"/>
      <c r="SD244" s="76"/>
      <c r="SE244" s="76"/>
      <c r="SF244" s="76"/>
      <c r="SG244" s="76"/>
      <c r="SH244" s="76"/>
      <c r="SI244" s="76"/>
      <c r="SJ244" s="76"/>
      <c r="SK244" s="76"/>
      <c r="SL244" s="76"/>
      <c r="SM244" s="76"/>
      <c r="SN244" s="76"/>
      <c r="SO244" s="76"/>
      <c r="SP244" s="76"/>
      <c r="SQ244" s="76"/>
      <c r="SR244" s="76"/>
      <c r="SS244" s="76"/>
      <c r="ST244" s="76"/>
      <c r="SU244" s="76"/>
      <c r="SV244" s="76"/>
      <c r="SW244" s="76"/>
      <c r="SX244" s="76"/>
      <c r="SY244" s="76"/>
      <c r="SZ244" s="76"/>
      <c r="TA244" s="76"/>
      <c r="TB244" s="76"/>
      <c r="TC244" s="76"/>
      <c r="TD244" s="76"/>
      <c r="TE244" s="76"/>
      <c r="TF244" s="76"/>
      <c r="TG244" s="76"/>
      <c r="TH244" s="76"/>
      <c r="TI244" s="76"/>
      <c r="TJ244" s="76"/>
      <c r="TK244" s="76"/>
      <c r="TL244" s="76"/>
      <c r="TM244" s="76"/>
      <c r="TN244" s="76"/>
      <c r="TO244" s="76"/>
      <c r="TP244" s="76"/>
      <c r="TQ244" s="76"/>
      <c r="TR244" s="76"/>
      <c r="TS244" s="76"/>
      <c r="TT244" s="76"/>
      <c r="TU244" s="76"/>
      <c r="TV244" s="76"/>
      <c r="TW244" s="76"/>
      <c r="TX244" s="76"/>
      <c r="TY244" s="76"/>
      <c r="TZ244" s="76"/>
      <c r="UA244" s="76"/>
      <c r="UB244" s="76"/>
      <c r="UC244" s="76"/>
      <c r="UD244" s="76"/>
      <c r="UE244" s="76"/>
      <c r="UF244" s="76"/>
      <c r="UG244" s="76"/>
      <c r="UH244" s="76"/>
      <c r="UI244" s="76"/>
      <c r="UJ244" s="76"/>
      <c r="UK244" s="76"/>
      <c r="UL244" s="76"/>
      <c r="UM244" s="76"/>
      <c r="UN244" s="76"/>
      <c r="UO244" s="76"/>
      <c r="UP244" s="76"/>
      <c r="UQ244" s="76"/>
      <c r="UR244" s="76"/>
      <c r="US244" s="76"/>
      <c r="UT244" s="76"/>
      <c r="UU244" s="76"/>
      <c r="UV244" s="76"/>
      <c r="UW244" s="76"/>
      <c r="UX244" s="76"/>
      <c r="UY244" s="76"/>
      <c r="UZ244" s="76"/>
      <c r="VA244" s="76"/>
      <c r="VB244" s="76"/>
      <c r="VC244" s="76"/>
      <c r="VD244" s="76"/>
      <c r="VE244" s="76"/>
      <c r="VF244" s="76"/>
      <c r="VG244" s="76"/>
      <c r="VH244" s="76"/>
      <c r="VI244" s="76"/>
      <c r="VJ244" s="76"/>
      <c r="VK244" s="76"/>
      <c r="VL244" s="76"/>
      <c r="VM244" s="76"/>
      <c r="VN244" s="76"/>
      <c r="VO244" s="76"/>
      <c r="VP244" s="76"/>
      <c r="VQ244" s="76"/>
      <c r="VR244" s="76"/>
      <c r="VS244" s="76"/>
      <c r="VT244" s="76"/>
      <c r="VU244" s="76"/>
      <c r="VV244" s="76"/>
      <c r="VW244" s="76"/>
      <c r="VX244" s="76"/>
      <c r="VY244" s="76"/>
      <c r="VZ244" s="76"/>
      <c r="WA244" s="76"/>
      <c r="WB244" s="76"/>
      <c r="WC244" s="76"/>
      <c r="WD244" s="76"/>
      <c r="WE244" s="76"/>
      <c r="WF244" s="76"/>
      <c r="WG244" s="76"/>
      <c r="WH244" s="76"/>
      <c r="WI244" s="76"/>
      <c r="WJ244" s="76"/>
      <c r="WK244" s="76"/>
      <c r="WL244" s="76"/>
      <c r="WM244" s="76"/>
      <c r="WN244" s="76"/>
      <c r="WO244" s="76"/>
      <c r="WP244" s="76"/>
      <c r="WQ244" s="76"/>
      <c r="WR244" s="76"/>
      <c r="WS244" s="76"/>
      <c r="WT244" s="76"/>
      <c r="WU244" s="76"/>
      <c r="WV244" s="76"/>
      <c r="WW244" s="76"/>
      <c r="WX244" s="76"/>
      <c r="WY244" s="76"/>
      <c r="WZ244" s="76"/>
      <c r="XA244" s="76"/>
      <c r="XB244" s="76"/>
      <c r="XC244" s="76"/>
      <c r="XD244" s="76"/>
      <c r="XE244" s="76"/>
      <c r="XF244" s="76"/>
      <c r="XG244" s="76"/>
      <c r="XH244" s="76"/>
      <c r="XI244" s="76"/>
      <c r="XJ244" s="76"/>
      <c r="XK244" s="76"/>
      <c r="XL244" s="76"/>
      <c r="XM244" s="76"/>
      <c r="XN244" s="76"/>
      <c r="XO244" s="76"/>
      <c r="XP244" s="76"/>
      <c r="XQ244" s="76"/>
      <c r="XR244" s="76"/>
      <c r="XS244" s="76"/>
      <c r="XT244" s="76"/>
      <c r="XU244" s="76"/>
      <c r="XV244" s="76"/>
      <c r="XW244" s="76"/>
      <c r="XX244" s="76"/>
      <c r="XY244" s="76"/>
      <c r="XZ244" s="76"/>
      <c r="YA244" s="76"/>
      <c r="YB244" s="76"/>
      <c r="YC244" s="76"/>
      <c r="YD244" s="76"/>
      <c r="YE244" s="76"/>
      <c r="YF244" s="76"/>
      <c r="YG244" s="76"/>
      <c r="YH244" s="76"/>
      <c r="YI244" s="76"/>
      <c r="YJ244" s="76"/>
      <c r="YK244" s="76"/>
      <c r="YL244" s="76"/>
      <c r="YM244" s="76"/>
      <c r="YN244" s="76"/>
      <c r="YO244" s="76"/>
      <c r="YP244" s="76"/>
      <c r="YQ244" s="76"/>
      <c r="YR244" s="76"/>
      <c r="YS244" s="76"/>
      <c r="YT244" s="76"/>
      <c r="YU244" s="76"/>
      <c r="YV244" s="76"/>
      <c r="YW244" s="76"/>
      <c r="YX244" s="76"/>
      <c r="YY244" s="76"/>
      <c r="YZ244" s="76"/>
      <c r="ZA244" s="76"/>
      <c r="ZB244" s="76"/>
      <c r="ZC244" s="76"/>
      <c r="ZD244" s="76"/>
      <c r="ZE244" s="76"/>
      <c r="ZF244" s="76"/>
      <c r="ZG244" s="76"/>
      <c r="ZH244" s="76"/>
      <c r="ZI244" s="76"/>
      <c r="ZJ244" s="76"/>
      <c r="ZK244" s="76"/>
      <c r="ZL244" s="76"/>
      <c r="ZM244" s="76"/>
      <c r="ZN244" s="76"/>
      <c r="ZO244" s="76"/>
      <c r="ZP244" s="76"/>
      <c r="ZQ244" s="76"/>
      <c r="ZR244" s="76"/>
      <c r="ZS244" s="76"/>
      <c r="ZT244" s="76"/>
      <c r="ZU244" s="76"/>
      <c r="ZV244" s="76"/>
      <c r="ZW244" s="76"/>
      <c r="ZX244" s="76"/>
      <c r="ZY244" s="76"/>
      <c r="ZZ244" s="76"/>
      <c r="AAA244" s="76"/>
      <c r="AAB244" s="76"/>
      <c r="AAC244" s="76"/>
      <c r="AAD244" s="76"/>
      <c r="AAE244" s="76"/>
      <c r="AAF244" s="76"/>
      <c r="AAG244" s="76"/>
      <c r="AAH244" s="76"/>
      <c r="AAI244" s="76"/>
      <c r="AAJ244" s="76"/>
      <c r="AAK244" s="76"/>
      <c r="AAL244" s="76"/>
      <c r="AAM244" s="76"/>
      <c r="AAN244" s="76"/>
      <c r="AAO244" s="76"/>
      <c r="AAP244" s="76"/>
      <c r="AAQ244" s="76"/>
      <c r="AAR244" s="76"/>
      <c r="AAS244" s="76"/>
      <c r="AAT244" s="76"/>
      <c r="AAU244" s="76"/>
      <c r="AAV244" s="76"/>
      <c r="AAW244" s="76"/>
      <c r="AAX244" s="76"/>
      <c r="AAY244" s="76"/>
      <c r="AAZ244" s="76"/>
      <c r="ABA244" s="76"/>
      <c r="ABB244" s="76"/>
      <c r="ABC244" s="76"/>
      <c r="ABD244" s="76"/>
      <c r="ABE244" s="76"/>
      <c r="ABF244" s="76"/>
      <c r="ABG244" s="76"/>
      <c r="ABH244" s="76"/>
      <c r="ABI244" s="76"/>
      <c r="ABJ244" s="76"/>
      <c r="ABK244" s="76"/>
      <c r="ABL244" s="76"/>
      <c r="ABM244" s="76"/>
      <c r="ABN244" s="76"/>
      <c r="ABO244" s="76"/>
      <c r="ABP244" s="76"/>
      <c r="ABQ244" s="76"/>
      <c r="ABR244" s="76"/>
      <c r="ABS244" s="76"/>
      <c r="ABT244" s="76"/>
      <c r="ABU244" s="76"/>
      <c r="ABV244" s="76"/>
      <c r="ABW244" s="76"/>
      <c r="ABX244" s="76"/>
      <c r="ABY244" s="76"/>
      <c r="ABZ244" s="76"/>
      <c r="ACA244" s="76"/>
      <c r="ACB244" s="76"/>
      <c r="ACC244" s="76"/>
      <c r="ACD244" s="76"/>
      <c r="ACE244" s="76"/>
      <c r="ACF244" s="76"/>
      <c r="ACG244" s="76"/>
      <c r="ACH244" s="76"/>
      <c r="ACI244" s="76"/>
      <c r="ACJ244" s="76"/>
      <c r="ACK244" s="76"/>
      <c r="ACL244" s="76"/>
      <c r="ACM244" s="76"/>
      <c r="ACN244" s="76"/>
      <c r="ACO244" s="76"/>
      <c r="ACP244" s="76"/>
      <c r="ACQ244" s="76"/>
      <c r="ACR244" s="76"/>
      <c r="ACS244" s="76"/>
      <c r="ACT244" s="76"/>
      <c r="ACU244" s="76"/>
      <c r="ACV244" s="76"/>
      <c r="ACW244" s="76"/>
      <c r="ACX244" s="76"/>
      <c r="ACY244" s="76"/>
      <c r="ACZ244" s="76"/>
      <c r="ADA244" s="76"/>
      <c r="ADB244" s="76"/>
      <c r="ADC244" s="76"/>
      <c r="ADD244" s="76"/>
      <c r="ADE244" s="76"/>
      <c r="ADF244" s="76"/>
      <c r="ADG244" s="76"/>
      <c r="ADH244" s="76"/>
      <c r="ADI244" s="76"/>
      <c r="ADJ244" s="76"/>
      <c r="ADK244" s="76"/>
      <c r="ADL244" s="76"/>
      <c r="ADM244" s="76"/>
      <c r="ADN244" s="76"/>
      <c r="ADO244" s="76"/>
      <c r="ADP244" s="76"/>
      <c r="ADQ244" s="76"/>
      <c r="ADR244" s="76"/>
      <c r="ADS244" s="76"/>
      <c r="ADT244" s="76"/>
      <c r="ADU244" s="76"/>
      <c r="ADV244" s="76"/>
      <c r="ADW244" s="76"/>
      <c r="ADX244" s="76"/>
      <c r="ADY244" s="76"/>
      <c r="ADZ244" s="76"/>
      <c r="AEA244" s="76"/>
      <c r="AEB244" s="76"/>
      <c r="AEC244" s="76"/>
      <c r="AED244" s="76"/>
      <c r="AEE244" s="76"/>
      <c r="AEF244" s="76"/>
      <c r="AEG244" s="76"/>
      <c r="AEH244" s="76"/>
      <c r="AEI244" s="76"/>
      <c r="AEJ244" s="76"/>
      <c r="AEK244" s="76"/>
      <c r="AEL244" s="76"/>
      <c r="AEM244" s="76"/>
      <c r="AEN244" s="76"/>
      <c r="AEO244" s="76"/>
      <c r="AEP244" s="76"/>
      <c r="AEQ244" s="76"/>
      <c r="AER244" s="76"/>
      <c r="AES244" s="76"/>
      <c r="AET244" s="76"/>
      <c r="AEU244" s="76"/>
      <c r="AEV244" s="76"/>
      <c r="AEW244" s="76"/>
      <c r="AEX244" s="76"/>
      <c r="AEY244" s="76"/>
      <c r="AEZ244" s="76"/>
      <c r="AFA244" s="76"/>
      <c r="AFB244" s="76"/>
      <c r="AFC244" s="76"/>
      <c r="AFD244" s="76"/>
      <c r="AFE244" s="76"/>
      <c r="AFF244" s="76"/>
      <c r="AFG244" s="76"/>
      <c r="AFH244" s="76"/>
      <c r="AFI244" s="76"/>
      <c r="AFJ244" s="76"/>
      <c r="AFK244" s="76"/>
      <c r="AFL244" s="76"/>
      <c r="AFM244" s="76"/>
      <c r="AFN244" s="76"/>
      <c r="AFO244" s="76"/>
      <c r="AFP244" s="76"/>
      <c r="AFQ244" s="76"/>
      <c r="AFR244" s="76"/>
      <c r="AFS244" s="76"/>
      <c r="AFT244" s="76"/>
      <c r="AFU244" s="76"/>
      <c r="AFV244" s="76"/>
      <c r="AFW244" s="76"/>
      <c r="AFX244" s="76"/>
      <c r="AFY244" s="76"/>
      <c r="AFZ244" s="76"/>
      <c r="AGA244" s="76"/>
      <c r="AGB244" s="76"/>
      <c r="AGC244" s="76"/>
      <c r="AGD244" s="76"/>
      <c r="AGE244" s="76"/>
      <c r="AGF244" s="76"/>
      <c r="AGG244" s="76"/>
      <c r="AGH244" s="76"/>
      <c r="AGI244" s="76"/>
      <c r="AGJ244" s="76"/>
      <c r="AGK244" s="76"/>
      <c r="AGL244" s="76"/>
      <c r="AGM244" s="76"/>
      <c r="AGN244" s="76"/>
      <c r="AGO244" s="76"/>
      <c r="AGP244" s="76"/>
      <c r="AGQ244" s="76"/>
      <c r="AGR244" s="76"/>
      <c r="AGS244" s="76"/>
      <c r="AGT244" s="76"/>
      <c r="AGU244" s="76"/>
      <c r="AGV244" s="76"/>
      <c r="AGW244" s="76"/>
      <c r="AGX244" s="76"/>
      <c r="AGY244" s="76"/>
      <c r="AGZ244" s="76"/>
      <c r="AHA244" s="76"/>
      <c r="AHB244" s="76"/>
      <c r="AHC244" s="76"/>
      <c r="AHD244" s="76"/>
      <c r="AHE244" s="76"/>
      <c r="AHF244" s="76"/>
      <c r="AHG244" s="76"/>
      <c r="AHH244" s="76"/>
      <c r="AHI244" s="76"/>
      <c r="AHJ244" s="76"/>
      <c r="AHK244" s="76"/>
      <c r="AHL244" s="76"/>
      <c r="AHM244" s="76"/>
      <c r="AHN244" s="76"/>
      <c r="AHO244" s="76"/>
      <c r="AHP244" s="76"/>
      <c r="AHQ244" s="76"/>
      <c r="AHR244" s="76"/>
      <c r="AHS244" s="76"/>
      <c r="AHT244" s="76"/>
      <c r="AHU244" s="76"/>
      <c r="AHV244" s="76"/>
      <c r="AHW244" s="76"/>
      <c r="AHX244" s="76"/>
      <c r="AHY244" s="76"/>
      <c r="AHZ244" s="76"/>
      <c r="AIA244" s="76"/>
      <c r="AIB244" s="76"/>
      <c r="AIC244" s="76"/>
      <c r="AID244" s="76"/>
      <c r="AIE244" s="76"/>
      <c r="AIF244" s="76"/>
      <c r="AIG244" s="76"/>
      <c r="AIH244" s="76"/>
      <c r="AII244" s="76"/>
      <c r="AIJ244" s="76"/>
      <c r="AIK244" s="76"/>
      <c r="AIL244" s="76"/>
      <c r="AIM244" s="76"/>
      <c r="AIN244" s="76"/>
      <c r="AIO244" s="76"/>
      <c r="AIP244" s="76"/>
      <c r="AIQ244" s="76"/>
      <c r="AIR244" s="76"/>
      <c r="AIS244" s="76"/>
      <c r="AIT244" s="76"/>
      <c r="AIU244" s="76"/>
      <c r="AIV244" s="76"/>
      <c r="AIW244" s="76"/>
      <c r="AIX244" s="76"/>
      <c r="AIY244" s="76"/>
      <c r="AIZ244" s="76"/>
      <c r="AJA244" s="76"/>
      <c r="AJB244" s="76"/>
      <c r="AJC244" s="76"/>
      <c r="AJD244" s="76"/>
      <c r="AJE244" s="76"/>
      <c r="AJF244" s="76"/>
      <c r="AJG244" s="76"/>
      <c r="AJH244" s="76"/>
      <c r="AJI244" s="76"/>
      <c r="AJJ244" s="76"/>
      <c r="AJK244" s="76"/>
      <c r="AJL244" s="76"/>
      <c r="AJM244" s="76"/>
      <c r="AJN244" s="76"/>
      <c r="AJO244" s="76"/>
      <c r="AJP244" s="76"/>
      <c r="AJQ244" s="76"/>
      <c r="AJR244" s="76"/>
      <c r="AJS244" s="76"/>
      <c r="AJT244" s="76"/>
      <c r="AJU244" s="76"/>
      <c r="AJV244" s="76"/>
      <c r="AJW244" s="76"/>
      <c r="AJX244" s="76"/>
      <c r="AJY244" s="76"/>
      <c r="AJZ244" s="76"/>
      <c r="AKA244" s="76"/>
      <c r="AKB244" s="76"/>
      <c r="AKC244" s="76"/>
      <c r="AKD244" s="76"/>
      <c r="AKE244" s="76"/>
      <c r="AKF244" s="76"/>
      <c r="AKG244" s="76"/>
      <c r="AKH244" s="76"/>
      <c r="AKI244" s="76"/>
      <c r="AKJ244" s="76"/>
      <c r="AKK244" s="76"/>
      <c r="AKL244" s="76"/>
      <c r="AKM244" s="76"/>
      <c r="AKN244" s="76"/>
      <c r="AKO244" s="76"/>
      <c r="AKP244" s="76"/>
      <c r="AKQ244" s="76"/>
      <c r="AKR244" s="76"/>
      <c r="AKS244" s="76"/>
      <c r="AKT244" s="76"/>
      <c r="AKU244" s="76"/>
      <c r="AKV244" s="76"/>
      <c r="AKW244" s="76"/>
      <c r="AKX244" s="76"/>
      <c r="AKY244" s="76"/>
      <c r="AKZ244" s="76"/>
      <c r="ALA244" s="76"/>
      <c r="ALB244" s="76"/>
      <c r="ALC244" s="76"/>
      <c r="ALD244" s="76"/>
      <c r="ALE244" s="76"/>
      <c r="ALF244" s="76"/>
      <c r="ALG244" s="76"/>
      <c r="ALH244" s="76"/>
      <c r="ALI244" s="76"/>
      <c r="ALJ244" s="76"/>
      <c r="ALK244" s="76"/>
      <c r="ALL244" s="76"/>
      <c r="ALM244" s="76"/>
      <c r="ALN244" s="76"/>
      <c r="ALO244" s="76"/>
      <c r="ALP244" s="76"/>
      <c r="ALQ244" s="76"/>
      <c r="ALR244" s="76"/>
      <c r="ALS244" s="76"/>
      <c r="ALT244" s="76"/>
      <c r="ALU244" s="76"/>
      <c r="ALV244" s="76"/>
      <c r="ALW244" s="76"/>
      <c r="ALX244" s="76"/>
      <c r="ALY244" s="76"/>
      <c r="ALZ244" s="76"/>
      <c r="AMA244" s="76"/>
      <c r="AMB244" s="76"/>
      <c r="AMC244" s="76"/>
      <c r="AMD244" s="76"/>
      <c r="AME244" s="76"/>
    </row>
    <row r="245" spans="1:1019" s="80" customFormat="1" ht="25.5">
      <c r="A245" s="20" t="s">
        <v>210</v>
      </c>
      <c r="B245" s="21">
        <v>5219623</v>
      </c>
      <c r="C245" s="21" t="s">
        <v>96</v>
      </c>
      <c r="D245" s="71" t="s">
        <v>68</v>
      </c>
      <c r="E245" s="22" t="s">
        <v>51</v>
      </c>
      <c r="F245" s="59">
        <v>3746</v>
      </c>
      <c r="G245" s="23">
        <v>53.12</v>
      </c>
      <c r="H245" s="69">
        <f>$J$6</f>
        <v>0.21229999999999999</v>
      </c>
      <c r="I245" s="23">
        <f>ROUND(((H245+1)*G245),2)</f>
        <v>64.400000000000006</v>
      </c>
      <c r="J245" s="23">
        <f>TRUNC((I245*F245),2)</f>
        <v>241242.4</v>
      </c>
      <c r="K245" s="78">
        <f t="shared" si="88"/>
        <v>198987.51999999999</v>
      </c>
      <c r="L245" s="76"/>
      <c r="M245" s="79"/>
      <c r="N245" s="76"/>
      <c r="O245" s="76"/>
      <c r="P245" s="76"/>
      <c r="Q245" s="76"/>
      <c r="R245" s="76"/>
      <c r="S245" s="76"/>
      <c r="T245" s="76"/>
      <c r="U245" s="76"/>
      <c r="V245" s="76"/>
      <c r="W245" s="76"/>
      <c r="X245" s="76"/>
      <c r="Y245" s="76"/>
      <c r="Z245" s="76"/>
      <c r="AA245" s="76"/>
      <c r="AB245" s="76"/>
      <c r="AC245" s="76"/>
      <c r="AD245" s="76"/>
      <c r="AE245" s="76"/>
      <c r="AF245" s="76"/>
      <c r="AG245" s="76"/>
      <c r="AH245" s="76"/>
      <c r="AI245" s="76"/>
      <c r="AJ245" s="76"/>
      <c r="AK245" s="76"/>
      <c r="AL245" s="76"/>
      <c r="AM245" s="76"/>
      <c r="AN245" s="76"/>
      <c r="AO245" s="76"/>
      <c r="AP245" s="76"/>
      <c r="AQ245" s="76"/>
      <c r="AR245" s="76"/>
      <c r="AS245" s="76"/>
      <c r="AT245" s="76"/>
      <c r="AU245" s="76"/>
      <c r="AV245" s="76"/>
      <c r="AW245" s="76"/>
      <c r="AX245" s="76"/>
      <c r="AY245" s="76"/>
      <c r="AZ245" s="76"/>
      <c r="BA245" s="76"/>
      <c r="BB245" s="76"/>
      <c r="BC245" s="76"/>
      <c r="BD245" s="76"/>
      <c r="BE245" s="76"/>
      <c r="BF245" s="76"/>
      <c r="BG245" s="76"/>
      <c r="BH245" s="76"/>
      <c r="BI245" s="76"/>
      <c r="BJ245" s="76"/>
      <c r="BK245" s="76"/>
      <c r="BL245" s="76"/>
      <c r="BM245" s="76"/>
      <c r="BN245" s="76"/>
      <c r="BO245" s="76"/>
      <c r="BP245" s="76"/>
      <c r="BQ245" s="76"/>
      <c r="BR245" s="76"/>
      <c r="BS245" s="76"/>
      <c r="BT245" s="76"/>
      <c r="BU245" s="76"/>
      <c r="BV245" s="76"/>
      <c r="BW245" s="76"/>
      <c r="BX245" s="76"/>
      <c r="BY245" s="76"/>
      <c r="BZ245" s="76"/>
      <c r="CA245" s="76"/>
      <c r="CB245" s="76"/>
      <c r="CC245" s="76"/>
      <c r="CD245" s="76"/>
      <c r="CE245" s="76"/>
      <c r="CF245" s="76"/>
      <c r="CG245" s="76"/>
      <c r="CH245" s="76"/>
      <c r="CI245" s="76"/>
      <c r="CJ245" s="76"/>
      <c r="CK245" s="76"/>
      <c r="CL245" s="76"/>
      <c r="CM245" s="76"/>
      <c r="CN245" s="76"/>
      <c r="CO245" s="76"/>
      <c r="CP245" s="76"/>
      <c r="CQ245" s="76"/>
      <c r="CR245" s="76"/>
      <c r="CS245" s="76"/>
      <c r="CT245" s="76"/>
      <c r="CU245" s="76"/>
      <c r="CV245" s="76"/>
      <c r="CW245" s="76"/>
      <c r="CX245" s="76"/>
      <c r="CY245" s="76"/>
      <c r="CZ245" s="76"/>
      <c r="DA245" s="76"/>
      <c r="DB245" s="76"/>
      <c r="DC245" s="76"/>
      <c r="DD245" s="76"/>
      <c r="DE245" s="76"/>
      <c r="DF245" s="76"/>
      <c r="DG245" s="76"/>
      <c r="DH245" s="76"/>
      <c r="DI245" s="76"/>
      <c r="DJ245" s="76"/>
      <c r="DK245" s="76"/>
      <c r="DL245" s="76"/>
      <c r="DM245" s="76"/>
      <c r="DN245" s="76"/>
      <c r="DO245" s="76"/>
      <c r="DP245" s="76"/>
      <c r="DQ245" s="76"/>
      <c r="DR245" s="76"/>
      <c r="DS245" s="76"/>
      <c r="DT245" s="76"/>
      <c r="DU245" s="76"/>
      <c r="DV245" s="76"/>
      <c r="DW245" s="76"/>
      <c r="DX245" s="76"/>
      <c r="DY245" s="76"/>
      <c r="DZ245" s="76"/>
      <c r="EA245" s="76"/>
      <c r="EB245" s="76"/>
      <c r="EC245" s="76"/>
      <c r="ED245" s="76"/>
      <c r="EE245" s="76"/>
      <c r="EF245" s="76"/>
      <c r="EG245" s="76"/>
      <c r="EH245" s="76"/>
      <c r="EI245" s="76"/>
      <c r="EJ245" s="76"/>
      <c r="EK245" s="76"/>
      <c r="EL245" s="76"/>
      <c r="EM245" s="76"/>
      <c r="EN245" s="76"/>
      <c r="EO245" s="76"/>
      <c r="EP245" s="76"/>
      <c r="EQ245" s="76"/>
      <c r="ER245" s="76"/>
      <c r="ES245" s="76"/>
      <c r="ET245" s="76"/>
      <c r="EU245" s="76"/>
      <c r="EV245" s="76"/>
      <c r="EW245" s="76"/>
      <c r="EX245" s="76"/>
      <c r="EY245" s="76"/>
      <c r="EZ245" s="76"/>
      <c r="FA245" s="76"/>
      <c r="FB245" s="76"/>
      <c r="FC245" s="76"/>
      <c r="FD245" s="76"/>
      <c r="FE245" s="76"/>
      <c r="FF245" s="76"/>
      <c r="FG245" s="76"/>
      <c r="FH245" s="76"/>
      <c r="FI245" s="76"/>
      <c r="FJ245" s="76"/>
      <c r="FK245" s="76"/>
      <c r="FL245" s="76"/>
      <c r="FM245" s="76"/>
      <c r="FN245" s="76"/>
      <c r="FO245" s="76"/>
      <c r="FP245" s="76"/>
      <c r="FQ245" s="76"/>
      <c r="FR245" s="76"/>
      <c r="FS245" s="76"/>
      <c r="FT245" s="76"/>
      <c r="FU245" s="76"/>
      <c r="FV245" s="76"/>
      <c r="FW245" s="76"/>
      <c r="FX245" s="76"/>
      <c r="FY245" s="76"/>
      <c r="FZ245" s="76"/>
      <c r="GA245" s="76"/>
      <c r="GB245" s="76"/>
      <c r="GC245" s="76"/>
      <c r="GD245" s="76"/>
      <c r="GE245" s="76"/>
      <c r="GF245" s="76"/>
      <c r="GG245" s="76"/>
      <c r="GH245" s="76"/>
      <c r="GI245" s="76"/>
      <c r="GJ245" s="76"/>
      <c r="GK245" s="76"/>
      <c r="GL245" s="76"/>
      <c r="GM245" s="76"/>
      <c r="GN245" s="76"/>
      <c r="GO245" s="76"/>
      <c r="GP245" s="76"/>
      <c r="GQ245" s="76"/>
      <c r="GR245" s="76"/>
      <c r="GS245" s="76"/>
      <c r="GT245" s="76"/>
      <c r="GU245" s="76"/>
      <c r="GV245" s="76"/>
      <c r="GW245" s="76"/>
      <c r="GX245" s="76"/>
      <c r="GY245" s="76"/>
      <c r="GZ245" s="76"/>
      <c r="HA245" s="76"/>
      <c r="HB245" s="76"/>
      <c r="HC245" s="76"/>
      <c r="HD245" s="76"/>
      <c r="HE245" s="76"/>
      <c r="HF245" s="76"/>
      <c r="HG245" s="76"/>
      <c r="HH245" s="76"/>
      <c r="HI245" s="76"/>
      <c r="HJ245" s="76"/>
      <c r="HK245" s="76"/>
      <c r="HL245" s="76"/>
      <c r="HM245" s="76"/>
      <c r="HN245" s="76"/>
      <c r="HO245" s="76"/>
      <c r="HP245" s="76"/>
      <c r="HQ245" s="76"/>
      <c r="HR245" s="76"/>
      <c r="HS245" s="76"/>
      <c r="HT245" s="76"/>
      <c r="HU245" s="76"/>
      <c r="HV245" s="76"/>
      <c r="HW245" s="76"/>
      <c r="HX245" s="76"/>
      <c r="HY245" s="76"/>
      <c r="HZ245" s="76"/>
      <c r="IA245" s="76"/>
      <c r="IB245" s="76"/>
      <c r="IC245" s="76"/>
      <c r="ID245" s="76"/>
      <c r="IE245" s="76"/>
      <c r="IF245" s="76"/>
      <c r="IG245" s="76"/>
      <c r="IH245" s="76"/>
      <c r="II245" s="76"/>
      <c r="IJ245" s="76"/>
      <c r="IK245" s="76"/>
      <c r="IL245" s="76"/>
      <c r="IM245" s="76"/>
      <c r="IN245" s="76"/>
      <c r="IO245" s="76"/>
      <c r="IP245" s="76"/>
      <c r="IQ245" s="76"/>
      <c r="IR245" s="76"/>
      <c r="IS245" s="76"/>
      <c r="IT245" s="76"/>
      <c r="IU245" s="76"/>
      <c r="IV245" s="76"/>
      <c r="IW245" s="76"/>
      <c r="IX245" s="76"/>
      <c r="IY245" s="76"/>
      <c r="IZ245" s="76"/>
      <c r="JA245" s="76"/>
      <c r="JB245" s="76"/>
      <c r="JC245" s="76"/>
      <c r="JD245" s="76"/>
      <c r="JE245" s="76"/>
      <c r="JF245" s="76"/>
      <c r="JG245" s="76"/>
      <c r="JH245" s="76"/>
      <c r="JI245" s="76"/>
      <c r="JJ245" s="76"/>
      <c r="JK245" s="76"/>
      <c r="JL245" s="76"/>
      <c r="JM245" s="76"/>
      <c r="JN245" s="76"/>
      <c r="JO245" s="76"/>
      <c r="JP245" s="76"/>
      <c r="JQ245" s="76"/>
      <c r="JR245" s="76"/>
      <c r="JS245" s="76"/>
      <c r="JT245" s="76"/>
      <c r="JU245" s="76"/>
      <c r="JV245" s="76"/>
      <c r="JW245" s="76"/>
      <c r="JX245" s="76"/>
      <c r="JY245" s="76"/>
      <c r="JZ245" s="76"/>
      <c r="KA245" s="76"/>
      <c r="KB245" s="76"/>
      <c r="KC245" s="76"/>
      <c r="KD245" s="76"/>
      <c r="KE245" s="76"/>
      <c r="KF245" s="76"/>
      <c r="KG245" s="76"/>
      <c r="KH245" s="76"/>
      <c r="KI245" s="76"/>
      <c r="KJ245" s="76"/>
      <c r="KK245" s="76"/>
      <c r="KL245" s="76"/>
      <c r="KM245" s="76"/>
      <c r="KN245" s="76"/>
      <c r="KO245" s="76"/>
      <c r="KP245" s="76"/>
      <c r="KQ245" s="76"/>
      <c r="KR245" s="76"/>
      <c r="KS245" s="76"/>
      <c r="KT245" s="76"/>
      <c r="KU245" s="76"/>
      <c r="KV245" s="76"/>
      <c r="KW245" s="76"/>
      <c r="KX245" s="76"/>
      <c r="KY245" s="76"/>
      <c r="KZ245" s="76"/>
      <c r="LA245" s="76"/>
      <c r="LB245" s="76"/>
      <c r="LC245" s="76"/>
      <c r="LD245" s="76"/>
      <c r="LE245" s="76"/>
      <c r="LF245" s="76"/>
      <c r="LG245" s="76"/>
      <c r="LH245" s="76"/>
      <c r="LI245" s="76"/>
      <c r="LJ245" s="76"/>
      <c r="LK245" s="76"/>
      <c r="LL245" s="76"/>
      <c r="LM245" s="76"/>
      <c r="LN245" s="76"/>
      <c r="LO245" s="76"/>
      <c r="LP245" s="76"/>
      <c r="LQ245" s="76"/>
      <c r="LR245" s="76"/>
      <c r="LS245" s="76"/>
      <c r="LT245" s="76"/>
      <c r="LU245" s="76"/>
      <c r="LV245" s="76"/>
      <c r="LW245" s="76"/>
      <c r="LX245" s="76"/>
      <c r="LY245" s="76"/>
      <c r="LZ245" s="76"/>
      <c r="MA245" s="76"/>
      <c r="MB245" s="76"/>
      <c r="MC245" s="76"/>
      <c r="MD245" s="76"/>
      <c r="ME245" s="76"/>
      <c r="MF245" s="76"/>
      <c r="MG245" s="76"/>
      <c r="MH245" s="76"/>
      <c r="MI245" s="76"/>
      <c r="MJ245" s="76"/>
      <c r="MK245" s="76"/>
      <c r="ML245" s="76"/>
      <c r="MM245" s="76"/>
      <c r="MN245" s="76"/>
      <c r="MO245" s="76"/>
      <c r="MP245" s="76"/>
      <c r="MQ245" s="76"/>
      <c r="MR245" s="76"/>
      <c r="MS245" s="76"/>
      <c r="MT245" s="76"/>
      <c r="MU245" s="76"/>
      <c r="MV245" s="76"/>
      <c r="MW245" s="76"/>
      <c r="MX245" s="76"/>
      <c r="MY245" s="76"/>
      <c r="MZ245" s="76"/>
      <c r="NA245" s="76"/>
      <c r="NB245" s="76"/>
      <c r="NC245" s="76"/>
      <c r="ND245" s="76"/>
      <c r="NE245" s="76"/>
      <c r="NF245" s="76"/>
      <c r="NG245" s="76"/>
      <c r="NH245" s="76"/>
      <c r="NI245" s="76"/>
      <c r="NJ245" s="76"/>
      <c r="NK245" s="76"/>
      <c r="NL245" s="76"/>
      <c r="NM245" s="76"/>
      <c r="NN245" s="76"/>
      <c r="NO245" s="76"/>
      <c r="NP245" s="76"/>
      <c r="NQ245" s="76"/>
      <c r="NR245" s="76"/>
      <c r="NS245" s="76"/>
      <c r="NT245" s="76"/>
      <c r="NU245" s="76"/>
      <c r="NV245" s="76"/>
      <c r="NW245" s="76"/>
      <c r="NX245" s="76"/>
      <c r="NY245" s="76"/>
      <c r="NZ245" s="76"/>
      <c r="OA245" s="76"/>
      <c r="OB245" s="76"/>
      <c r="OC245" s="76"/>
      <c r="OD245" s="76"/>
      <c r="OE245" s="76"/>
      <c r="OF245" s="76"/>
      <c r="OG245" s="76"/>
      <c r="OH245" s="76"/>
      <c r="OI245" s="76"/>
      <c r="OJ245" s="76"/>
      <c r="OK245" s="76"/>
      <c r="OL245" s="76"/>
      <c r="OM245" s="76"/>
      <c r="ON245" s="76"/>
      <c r="OO245" s="76"/>
      <c r="OP245" s="76"/>
      <c r="OQ245" s="76"/>
      <c r="OR245" s="76"/>
      <c r="OS245" s="76"/>
      <c r="OT245" s="76"/>
      <c r="OU245" s="76"/>
      <c r="OV245" s="76"/>
      <c r="OW245" s="76"/>
      <c r="OX245" s="76"/>
      <c r="OY245" s="76"/>
      <c r="OZ245" s="76"/>
      <c r="PA245" s="76"/>
      <c r="PB245" s="76"/>
      <c r="PC245" s="76"/>
      <c r="PD245" s="76"/>
      <c r="PE245" s="76"/>
      <c r="PF245" s="76"/>
      <c r="PG245" s="76"/>
      <c r="PH245" s="76"/>
      <c r="PI245" s="76"/>
      <c r="PJ245" s="76"/>
      <c r="PK245" s="76"/>
      <c r="PL245" s="76"/>
      <c r="PM245" s="76"/>
      <c r="PN245" s="76"/>
      <c r="PO245" s="76"/>
      <c r="PP245" s="76"/>
      <c r="PQ245" s="76"/>
      <c r="PR245" s="76"/>
      <c r="PS245" s="76"/>
      <c r="PT245" s="76"/>
      <c r="PU245" s="76"/>
      <c r="PV245" s="76"/>
      <c r="PW245" s="76"/>
      <c r="PX245" s="76"/>
      <c r="PY245" s="76"/>
      <c r="PZ245" s="76"/>
      <c r="QA245" s="76"/>
      <c r="QB245" s="76"/>
      <c r="QC245" s="76"/>
      <c r="QD245" s="76"/>
      <c r="QE245" s="76"/>
      <c r="QF245" s="76"/>
      <c r="QG245" s="76"/>
      <c r="QH245" s="76"/>
      <c r="QI245" s="76"/>
      <c r="QJ245" s="76"/>
      <c r="QK245" s="76"/>
      <c r="QL245" s="76"/>
      <c r="QM245" s="76"/>
      <c r="QN245" s="76"/>
      <c r="QO245" s="76"/>
      <c r="QP245" s="76"/>
      <c r="QQ245" s="76"/>
      <c r="QR245" s="76"/>
      <c r="QS245" s="76"/>
      <c r="QT245" s="76"/>
      <c r="QU245" s="76"/>
      <c r="QV245" s="76"/>
      <c r="QW245" s="76"/>
      <c r="QX245" s="76"/>
      <c r="QY245" s="76"/>
      <c r="QZ245" s="76"/>
      <c r="RA245" s="76"/>
      <c r="RB245" s="76"/>
      <c r="RC245" s="76"/>
      <c r="RD245" s="76"/>
      <c r="RE245" s="76"/>
      <c r="RF245" s="76"/>
      <c r="RG245" s="76"/>
      <c r="RH245" s="76"/>
      <c r="RI245" s="76"/>
      <c r="RJ245" s="76"/>
      <c r="RK245" s="76"/>
      <c r="RL245" s="76"/>
      <c r="RM245" s="76"/>
      <c r="RN245" s="76"/>
      <c r="RO245" s="76"/>
      <c r="RP245" s="76"/>
      <c r="RQ245" s="76"/>
      <c r="RR245" s="76"/>
      <c r="RS245" s="76"/>
      <c r="RT245" s="76"/>
      <c r="RU245" s="76"/>
      <c r="RV245" s="76"/>
      <c r="RW245" s="76"/>
      <c r="RX245" s="76"/>
      <c r="RY245" s="76"/>
      <c r="RZ245" s="76"/>
      <c r="SA245" s="76"/>
      <c r="SB245" s="76"/>
      <c r="SC245" s="76"/>
      <c r="SD245" s="76"/>
      <c r="SE245" s="76"/>
      <c r="SF245" s="76"/>
      <c r="SG245" s="76"/>
      <c r="SH245" s="76"/>
      <c r="SI245" s="76"/>
      <c r="SJ245" s="76"/>
      <c r="SK245" s="76"/>
      <c r="SL245" s="76"/>
      <c r="SM245" s="76"/>
      <c r="SN245" s="76"/>
      <c r="SO245" s="76"/>
      <c r="SP245" s="76"/>
      <c r="SQ245" s="76"/>
      <c r="SR245" s="76"/>
      <c r="SS245" s="76"/>
      <c r="ST245" s="76"/>
      <c r="SU245" s="76"/>
      <c r="SV245" s="76"/>
      <c r="SW245" s="76"/>
      <c r="SX245" s="76"/>
      <c r="SY245" s="76"/>
      <c r="SZ245" s="76"/>
      <c r="TA245" s="76"/>
      <c r="TB245" s="76"/>
      <c r="TC245" s="76"/>
      <c r="TD245" s="76"/>
      <c r="TE245" s="76"/>
      <c r="TF245" s="76"/>
      <c r="TG245" s="76"/>
      <c r="TH245" s="76"/>
      <c r="TI245" s="76"/>
      <c r="TJ245" s="76"/>
      <c r="TK245" s="76"/>
      <c r="TL245" s="76"/>
      <c r="TM245" s="76"/>
      <c r="TN245" s="76"/>
      <c r="TO245" s="76"/>
      <c r="TP245" s="76"/>
      <c r="TQ245" s="76"/>
      <c r="TR245" s="76"/>
      <c r="TS245" s="76"/>
      <c r="TT245" s="76"/>
      <c r="TU245" s="76"/>
      <c r="TV245" s="76"/>
      <c r="TW245" s="76"/>
      <c r="TX245" s="76"/>
      <c r="TY245" s="76"/>
      <c r="TZ245" s="76"/>
      <c r="UA245" s="76"/>
      <c r="UB245" s="76"/>
      <c r="UC245" s="76"/>
      <c r="UD245" s="76"/>
      <c r="UE245" s="76"/>
      <c r="UF245" s="76"/>
      <c r="UG245" s="76"/>
      <c r="UH245" s="76"/>
      <c r="UI245" s="76"/>
      <c r="UJ245" s="76"/>
      <c r="UK245" s="76"/>
      <c r="UL245" s="76"/>
      <c r="UM245" s="76"/>
      <c r="UN245" s="76"/>
      <c r="UO245" s="76"/>
      <c r="UP245" s="76"/>
      <c r="UQ245" s="76"/>
      <c r="UR245" s="76"/>
      <c r="US245" s="76"/>
      <c r="UT245" s="76"/>
      <c r="UU245" s="76"/>
      <c r="UV245" s="76"/>
      <c r="UW245" s="76"/>
      <c r="UX245" s="76"/>
      <c r="UY245" s="76"/>
      <c r="UZ245" s="76"/>
      <c r="VA245" s="76"/>
      <c r="VB245" s="76"/>
      <c r="VC245" s="76"/>
      <c r="VD245" s="76"/>
      <c r="VE245" s="76"/>
      <c r="VF245" s="76"/>
      <c r="VG245" s="76"/>
      <c r="VH245" s="76"/>
      <c r="VI245" s="76"/>
      <c r="VJ245" s="76"/>
      <c r="VK245" s="76"/>
      <c r="VL245" s="76"/>
      <c r="VM245" s="76"/>
      <c r="VN245" s="76"/>
      <c r="VO245" s="76"/>
      <c r="VP245" s="76"/>
      <c r="VQ245" s="76"/>
      <c r="VR245" s="76"/>
      <c r="VS245" s="76"/>
      <c r="VT245" s="76"/>
      <c r="VU245" s="76"/>
      <c r="VV245" s="76"/>
      <c r="VW245" s="76"/>
      <c r="VX245" s="76"/>
      <c r="VY245" s="76"/>
      <c r="VZ245" s="76"/>
      <c r="WA245" s="76"/>
      <c r="WB245" s="76"/>
      <c r="WC245" s="76"/>
      <c r="WD245" s="76"/>
      <c r="WE245" s="76"/>
      <c r="WF245" s="76"/>
      <c r="WG245" s="76"/>
      <c r="WH245" s="76"/>
      <c r="WI245" s="76"/>
      <c r="WJ245" s="76"/>
      <c r="WK245" s="76"/>
      <c r="WL245" s="76"/>
      <c r="WM245" s="76"/>
      <c r="WN245" s="76"/>
      <c r="WO245" s="76"/>
      <c r="WP245" s="76"/>
      <c r="WQ245" s="76"/>
      <c r="WR245" s="76"/>
      <c r="WS245" s="76"/>
      <c r="WT245" s="76"/>
      <c r="WU245" s="76"/>
      <c r="WV245" s="76"/>
      <c r="WW245" s="76"/>
      <c r="WX245" s="76"/>
      <c r="WY245" s="76"/>
      <c r="WZ245" s="76"/>
      <c r="XA245" s="76"/>
      <c r="XB245" s="76"/>
      <c r="XC245" s="76"/>
      <c r="XD245" s="76"/>
      <c r="XE245" s="76"/>
      <c r="XF245" s="76"/>
      <c r="XG245" s="76"/>
      <c r="XH245" s="76"/>
      <c r="XI245" s="76"/>
      <c r="XJ245" s="76"/>
      <c r="XK245" s="76"/>
      <c r="XL245" s="76"/>
      <c r="XM245" s="76"/>
      <c r="XN245" s="76"/>
      <c r="XO245" s="76"/>
      <c r="XP245" s="76"/>
      <c r="XQ245" s="76"/>
      <c r="XR245" s="76"/>
      <c r="XS245" s="76"/>
      <c r="XT245" s="76"/>
      <c r="XU245" s="76"/>
      <c r="XV245" s="76"/>
      <c r="XW245" s="76"/>
      <c r="XX245" s="76"/>
      <c r="XY245" s="76"/>
      <c r="XZ245" s="76"/>
      <c r="YA245" s="76"/>
      <c r="YB245" s="76"/>
      <c r="YC245" s="76"/>
      <c r="YD245" s="76"/>
      <c r="YE245" s="76"/>
      <c r="YF245" s="76"/>
      <c r="YG245" s="76"/>
      <c r="YH245" s="76"/>
      <c r="YI245" s="76"/>
      <c r="YJ245" s="76"/>
      <c r="YK245" s="76"/>
      <c r="YL245" s="76"/>
      <c r="YM245" s="76"/>
      <c r="YN245" s="76"/>
      <c r="YO245" s="76"/>
      <c r="YP245" s="76"/>
      <c r="YQ245" s="76"/>
      <c r="YR245" s="76"/>
      <c r="YS245" s="76"/>
      <c r="YT245" s="76"/>
      <c r="YU245" s="76"/>
      <c r="YV245" s="76"/>
      <c r="YW245" s="76"/>
      <c r="YX245" s="76"/>
      <c r="YY245" s="76"/>
      <c r="YZ245" s="76"/>
      <c r="ZA245" s="76"/>
      <c r="ZB245" s="76"/>
      <c r="ZC245" s="76"/>
      <c r="ZD245" s="76"/>
      <c r="ZE245" s="76"/>
      <c r="ZF245" s="76"/>
      <c r="ZG245" s="76"/>
      <c r="ZH245" s="76"/>
      <c r="ZI245" s="76"/>
      <c r="ZJ245" s="76"/>
      <c r="ZK245" s="76"/>
      <c r="ZL245" s="76"/>
      <c r="ZM245" s="76"/>
      <c r="ZN245" s="76"/>
      <c r="ZO245" s="76"/>
      <c r="ZP245" s="76"/>
      <c r="ZQ245" s="76"/>
      <c r="ZR245" s="76"/>
      <c r="ZS245" s="76"/>
      <c r="ZT245" s="76"/>
      <c r="ZU245" s="76"/>
      <c r="ZV245" s="76"/>
      <c r="ZW245" s="76"/>
      <c r="ZX245" s="76"/>
      <c r="ZY245" s="76"/>
      <c r="ZZ245" s="76"/>
      <c r="AAA245" s="76"/>
      <c r="AAB245" s="76"/>
      <c r="AAC245" s="76"/>
      <c r="AAD245" s="76"/>
      <c r="AAE245" s="76"/>
      <c r="AAF245" s="76"/>
      <c r="AAG245" s="76"/>
      <c r="AAH245" s="76"/>
      <c r="AAI245" s="76"/>
      <c r="AAJ245" s="76"/>
      <c r="AAK245" s="76"/>
      <c r="AAL245" s="76"/>
      <c r="AAM245" s="76"/>
      <c r="AAN245" s="76"/>
      <c r="AAO245" s="76"/>
      <c r="AAP245" s="76"/>
      <c r="AAQ245" s="76"/>
      <c r="AAR245" s="76"/>
      <c r="AAS245" s="76"/>
      <c r="AAT245" s="76"/>
      <c r="AAU245" s="76"/>
      <c r="AAV245" s="76"/>
      <c r="AAW245" s="76"/>
      <c r="AAX245" s="76"/>
      <c r="AAY245" s="76"/>
      <c r="AAZ245" s="76"/>
      <c r="ABA245" s="76"/>
      <c r="ABB245" s="76"/>
      <c r="ABC245" s="76"/>
      <c r="ABD245" s="76"/>
      <c r="ABE245" s="76"/>
      <c r="ABF245" s="76"/>
      <c r="ABG245" s="76"/>
      <c r="ABH245" s="76"/>
      <c r="ABI245" s="76"/>
      <c r="ABJ245" s="76"/>
      <c r="ABK245" s="76"/>
      <c r="ABL245" s="76"/>
      <c r="ABM245" s="76"/>
      <c r="ABN245" s="76"/>
      <c r="ABO245" s="76"/>
      <c r="ABP245" s="76"/>
      <c r="ABQ245" s="76"/>
      <c r="ABR245" s="76"/>
      <c r="ABS245" s="76"/>
      <c r="ABT245" s="76"/>
      <c r="ABU245" s="76"/>
      <c r="ABV245" s="76"/>
      <c r="ABW245" s="76"/>
      <c r="ABX245" s="76"/>
      <c r="ABY245" s="76"/>
      <c r="ABZ245" s="76"/>
      <c r="ACA245" s="76"/>
      <c r="ACB245" s="76"/>
      <c r="ACC245" s="76"/>
      <c r="ACD245" s="76"/>
      <c r="ACE245" s="76"/>
      <c r="ACF245" s="76"/>
      <c r="ACG245" s="76"/>
      <c r="ACH245" s="76"/>
      <c r="ACI245" s="76"/>
      <c r="ACJ245" s="76"/>
      <c r="ACK245" s="76"/>
      <c r="ACL245" s="76"/>
      <c r="ACM245" s="76"/>
      <c r="ACN245" s="76"/>
      <c r="ACO245" s="76"/>
      <c r="ACP245" s="76"/>
      <c r="ACQ245" s="76"/>
      <c r="ACR245" s="76"/>
      <c r="ACS245" s="76"/>
      <c r="ACT245" s="76"/>
      <c r="ACU245" s="76"/>
      <c r="ACV245" s="76"/>
      <c r="ACW245" s="76"/>
      <c r="ACX245" s="76"/>
      <c r="ACY245" s="76"/>
      <c r="ACZ245" s="76"/>
      <c r="ADA245" s="76"/>
      <c r="ADB245" s="76"/>
      <c r="ADC245" s="76"/>
      <c r="ADD245" s="76"/>
      <c r="ADE245" s="76"/>
      <c r="ADF245" s="76"/>
      <c r="ADG245" s="76"/>
      <c r="ADH245" s="76"/>
      <c r="ADI245" s="76"/>
      <c r="ADJ245" s="76"/>
      <c r="ADK245" s="76"/>
      <c r="ADL245" s="76"/>
      <c r="ADM245" s="76"/>
      <c r="ADN245" s="76"/>
      <c r="ADO245" s="76"/>
      <c r="ADP245" s="76"/>
      <c r="ADQ245" s="76"/>
      <c r="ADR245" s="76"/>
      <c r="ADS245" s="76"/>
      <c r="ADT245" s="76"/>
      <c r="ADU245" s="76"/>
      <c r="ADV245" s="76"/>
      <c r="ADW245" s="76"/>
      <c r="ADX245" s="76"/>
      <c r="ADY245" s="76"/>
      <c r="ADZ245" s="76"/>
      <c r="AEA245" s="76"/>
      <c r="AEB245" s="76"/>
      <c r="AEC245" s="76"/>
      <c r="AED245" s="76"/>
      <c r="AEE245" s="76"/>
      <c r="AEF245" s="76"/>
      <c r="AEG245" s="76"/>
      <c r="AEH245" s="76"/>
      <c r="AEI245" s="76"/>
      <c r="AEJ245" s="76"/>
      <c r="AEK245" s="76"/>
      <c r="AEL245" s="76"/>
      <c r="AEM245" s="76"/>
      <c r="AEN245" s="76"/>
      <c r="AEO245" s="76"/>
      <c r="AEP245" s="76"/>
      <c r="AEQ245" s="76"/>
      <c r="AER245" s="76"/>
      <c r="AES245" s="76"/>
      <c r="AET245" s="76"/>
      <c r="AEU245" s="76"/>
      <c r="AEV245" s="76"/>
      <c r="AEW245" s="76"/>
      <c r="AEX245" s="76"/>
      <c r="AEY245" s="76"/>
      <c r="AEZ245" s="76"/>
      <c r="AFA245" s="76"/>
      <c r="AFB245" s="76"/>
      <c r="AFC245" s="76"/>
      <c r="AFD245" s="76"/>
      <c r="AFE245" s="76"/>
      <c r="AFF245" s="76"/>
      <c r="AFG245" s="76"/>
      <c r="AFH245" s="76"/>
      <c r="AFI245" s="76"/>
      <c r="AFJ245" s="76"/>
      <c r="AFK245" s="76"/>
      <c r="AFL245" s="76"/>
      <c r="AFM245" s="76"/>
      <c r="AFN245" s="76"/>
      <c r="AFO245" s="76"/>
      <c r="AFP245" s="76"/>
      <c r="AFQ245" s="76"/>
      <c r="AFR245" s="76"/>
      <c r="AFS245" s="76"/>
      <c r="AFT245" s="76"/>
      <c r="AFU245" s="76"/>
      <c r="AFV245" s="76"/>
      <c r="AFW245" s="76"/>
      <c r="AFX245" s="76"/>
      <c r="AFY245" s="76"/>
      <c r="AFZ245" s="76"/>
      <c r="AGA245" s="76"/>
      <c r="AGB245" s="76"/>
      <c r="AGC245" s="76"/>
      <c r="AGD245" s="76"/>
      <c r="AGE245" s="76"/>
      <c r="AGF245" s="76"/>
      <c r="AGG245" s="76"/>
      <c r="AGH245" s="76"/>
      <c r="AGI245" s="76"/>
      <c r="AGJ245" s="76"/>
      <c r="AGK245" s="76"/>
      <c r="AGL245" s="76"/>
      <c r="AGM245" s="76"/>
      <c r="AGN245" s="76"/>
      <c r="AGO245" s="76"/>
      <c r="AGP245" s="76"/>
      <c r="AGQ245" s="76"/>
      <c r="AGR245" s="76"/>
      <c r="AGS245" s="76"/>
      <c r="AGT245" s="76"/>
      <c r="AGU245" s="76"/>
      <c r="AGV245" s="76"/>
      <c r="AGW245" s="76"/>
      <c r="AGX245" s="76"/>
      <c r="AGY245" s="76"/>
      <c r="AGZ245" s="76"/>
      <c r="AHA245" s="76"/>
      <c r="AHB245" s="76"/>
      <c r="AHC245" s="76"/>
      <c r="AHD245" s="76"/>
      <c r="AHE245" s="76"/>
      <c r="AHF245" s="76"/>
      <c r="AHG245" s="76"/>
      <c r="AHH245" s="76"/>
      <c r="AHI245" s="76"/>
      <c r="AHJ245" s="76"/>
      <c r="AHK245" s="76"/>
      <c r="AHL245" s="76"/>
      <c r="AHM245" s="76"/>
      <c r="AHN245" s="76"/>
      <c r="AHO245" s="76"/>
      <c r="AHP245" s="76"/>
      <c r="AHQ245" s="76"/>
      <c r="AHR245" s="76"/>
      <c r="AHS245" s="76"/>
      <c r="AHT245" s="76"/>
      <c r="AHU245" s="76"/>
      <c r="AHV245" s="76"/>
      <c r="AHW245" s="76"/>
      <c r="AHX245" s="76"/>
      <c r="AHY245" s="76"/>
      <c r="AHZ245" s="76"/>
      <c r="AIA245" s="76"/>
      <c r="AIB245" s="76"/>
      <c r="AIC245" s="76"/>
      <c r="AID245" s="76"/>
      <c r="AIE245" s="76"/>
      <c r="AIF245" s="76"/>
      <c r="AIG245" s="76"/>
      <c r="AIH245" s="76"/>
      <c r="AII245" s="76"/>
      <c r="AIJ245" s="76"/>
      <c r="AIK245" s="76"/>
      <c r="AIL245" s="76"/>
      <c r="AIM245" s="76"/>
      <c r="AIN245" s="76"/>
      <c r="AIO245" s="76"/>
      <c r="AIP245" s="76"/>
      <c r="AIQ245" s="76"/>
      <c r="AIR245" s="76"/>
      <c r="AIS245" s="76"/>
      <c r="AIT245" s="76"/>
      <c r="AIU245" s="76"/>
      <c r="AIV245" s="76"/>
      <c r="AIW245" s="76"/>
      <c r="AIX245" s="76"/>
      <c r="AIY245" s="76"/>
      <c r="AIZ245" s="76"/>
      <c r="AJA245" s="76"/>
      <c r="AJB245" s="76"/>
      <c r="AJC245" s="76"/>
      <c r="AJD245" s="76"/>
      <c r="AJE245" s="76"/>
      <c r="AJF245" s="76"/>
      <c r="AJG245" s="76"/>
      <c r="AJH245" s="76"/>
      <c r="AJI245" s="76"/>
      <c r="AJJ245" s="76"/>
      <c r="AJK245" s="76"/>
      <c r="AJL245" s="76"/>
      <c r="AJM245" s="76"/>
      <c r="AJN245" s="76"/>
      <c r="AJO245" s="76"/>
      <c r="AJP245" s="76"/>
      <c r="AJQ245" s="76"/>
      <c r="AJR245" s="76"/>
      <c r="AJS245" s="76"/>
      <c r="AJT245" s="76"/>
      <c r="AJU245" s="76"/>
      <c r="AJV245" s="76"/>
      <c r="AJW245" s="76"/>
      <c r="AJX245" s="76"/>
      <c r="AJY245" s="76"/>
      <c r="AJZ245" s="76"/>
      <c r="AKA245" s="76"/>
      <c r="AKB245" s="76"/>
      <c r="AKC245" s="76"/>
      <c r="AKD245" s="76"/>
      <c r="AKE245" s="76"/>
      <c r="AKF245" s="76"/>
      <c r="AKG245" s="76"/>
      <c r="AKH245" s="76"/>
      <c r="AKI245" s="76"/>
      <c r="AKJ245" s="76"/>
      <c r="AKK245" s="76"/>
      <c r="AKL245" s="76"/>
      <c r="AKM245" s="76"/>
      <c r="AKN245" s="76"/>
      <c r="AKO245" s="76"/>
      <c r="AKP245" s="76"/>
      <c r="AKQ245" s="76"/>
      <c r="AKR245" s="76"/>
      <c r="AKS245" s="76"/>
      <c r="AKT245" s="76"/>
      <c r="AKU245" s="76"/>
      <c r="AKV245" s="76"/>
      <c r="AKW245" s="76"/>
      <c r="AKX245" s="76"/>
      <c r="AKY245" s="76"/>
      <c r="AKZ245" s="76"/>
      <c r="ALA245" s="76"/>
      <c r="ALB245" s="76"/>
      <c r="ALC245" s="76"/>
      <c r="ALD245" s="76"/>
      <c r="ALE245" s="76"/>
      <c r="ALF245" s="76"/>
      <c r="ALG245" s="76"/>
      <c r="ALH245" s="76"/>
      <c r="ALI245" s="76"/>
      <c r="ALJ245" s="76"/>
      <c r="ALK245" s="76"/>
      <c r="ALL245" s="76"/>
      <c r="ALM245" s="76"/>
      <c r="ALN245" s="76"/>
      <c r="ALO245" s="76"/>
      <c r="ALP245" s="76"/>
      <c r="ALQ245" s="76"/>
      <c r="ALR245" s="76"/>
      <c r="ALS245" s="76"/>
      <c r="ALT245" s="76"/>
      <c r="ALU245" s="76"/>
      <c r="ALV245" s="76"/>
      <c r="ALW245" s="76"/>
      <c r="ALX245" s="76"/>
      <c r="ALY245" s="76"/>
      <c r="ALZ245" s="76"/>
      <c r="AMA245" s="76"/>
      <c r="AMB245" s="76"/>
      <c r="AMC245" s="76"/>
      <c r="AMD245" s="76"/>
      <c r="AME245" s="76"/>
    </row>
    <row r="246" spans="1:1019" s="77" customFormat="1">
      <c r="A246" s="49" t="s">
        <v>211</v>
      </c>
      <c r="B246" s="49"/>
      <c r="C246" s="49"/>
      <c r="D246" s="50" t="s">
        <v>69</v>
      </c>
      <c r="E246" s="49"/>
      <c r="F246" s="62"/>
      <c r="G246" s="51"/>
      <c r="H246" s="51"/>
      <c r="I246" s="51"/>
      <c r="J246" s="51">
        <f>SUM(J247:J249)</f>
        <v>79542.83</v>
      </c>
      <c r="K246" s="76"/>
      <c r="L246" s="76"/>
      <c r="M246" s="76"/>
      <c r="N246" s="76"/>
      <c r="O246" s="76"/>
      <c r="P246" s="76"/>
      <c r="Q246" s="76"/>
      <c r="R246" s="76"/>
      <c r="S246" s="76"/>
      <c r="T246" s="76"/>
      <c r="U246" s="76"/>
      <c r="V246" s="76"/>
      <c r="W246" s="76"/>
      <c r="X246" s="76"/>
      <c r="Y246" s="76"/>
      <c r="Z246" s="76"/>
      <c r="AA246" s="76"/>
      <c r="AB246" s="76"/>
      <c r="AC246" s="76"/>
      <c r="AD246" s="76"/>
      <c r="AE246" s="76"/>
      <c r="AF246" s="76"/>
      <c r="AG246" s="76"/>
      <c r="AH246" s="76"/>
      <c r="AI246" s="76"/>
      <c r="AJ246" s="76"/>
      <c r="AK246" s="76"/>
      <c r="AL246" s="76"/>
      <c r="AM246" s="76"/>
      <c r="AN246" s="76"/>
      <c r="AO246" s="76"/>
      <c r="AP246" s="76"/>
      <c r="AQ246" s="76"/>
      <c r="AR246" s="76"/>
      <c r="AS246" s="76"/>
      <c r="AT246" s="76"/>
      <c r="AU246" s="76"/>
      <c r="AV246" s="76"/>
      <c r="AW246" s="76"/>
      <c r="AX246" s="76"/>
      <c r="AY246" s="76"/>
      <c r="AZ246" s="76"/>
      <c r="BA246" s="76"/>
      <c r="BB246" s="76"/>
      <c r="BC246" s="76"/>
      <c r="BD246" s="76"/>
      <c r="BE246" s="76"/>
      <c r="BF246" s="76"/>
      <c r="BG246" s="76"/>
      <c r="BH246" s="76"/>
      <c r="BI246" s="76"/>
      <c r="BJ246" s="76"/>
      <c r="BK246" s="76"/>
      <c r="BL246" s="76"/>
      <c r="BM246" s="76"/>
      <c r="BN246" s="76"/>
      <c r="BO246" s="76"/>
      <c r="BP246" s="76"/>
      <c r="BQ246" s="76"/>
      <c r="BR246" s="76"/>
      <c r="BS246" s="76"/>
      <c r="BT246" s="76"/>
      <c r="BU246" s="76"/>
      <c r="BV246" s="76"/>
      <c r="BW246" s="76"/>
      <c r="BX246" s="76"/>
      <c r="BY246" s="76"/>
      <c r="BZ246" s="76"/>
      <c r="CA246" s="76"/>
      <c r="CB246" s="76"/>
      <c r="CC246" s="76"/>
      <c r="CD246" s="76"/>
      <c r="CE246" s="76"/>
      <c r="CF246" s="76"/>
      <c r="CG246" s="76"/>
      <c r="CH246" s="76"/>
      <c r="CI246" s="76"/>
      <c r="CJ246" s="76"/>
      <c r="CK246" s="76"/>
      <c r="CL246" s="76"/>
      <c r="CM246" s="76"/>
      <c r="CN246" s="76"/>
      <c r="CO246" s="76"/>
      <c r="CP246" s="76"/>
      <c r="CQ246" s="76"/>
      <c r="CR246" s="76"/>
      <c r="CS246" s="76"/>
      <c r="CT246" s="76"/>
      <c r="CU246" s="76"/>
      <c r="CV246" s="76"/>
      <c r="CW246" s="76"/>
      <c r="CX246" s="76"/>
      <c r="CY246" s="76"/>
      <c r="CZ246" s="76"/>
      <c r="DA246" s="76"/>
      <c r="DB246" s="76"/>
      <c r="DC246" s="76"/>
      <c r="DD246" s="76"/>
      <c r="DE246" s="76"/>
      <c r="DF246" s="76"/>
      <c r="DG246" s="76"/>
      <c r="DH246" s="76"/>
      <c r="DI246" s="76"/>
      <c r="DJ246" s="76"/>
      <c r="DK246" s="76"/>
      <c r="DL246" s="76"/>
      <c r="DM246" s="76"/>
      <c r="DN246" s="76"/>
      <c r="DO246" s="76"/>
      <c r="DP246" s="76"/>
      <c r="DQ246" s="76"/>
      <c r="DR246" s="76"/>
      <c r="DS246" s="76"/>
      <c r="DT246" s="76"/>
      <c r="DU246" s="76"/>
      <c r="DV246" s="76"/>
      <c r="DW246" s="76"/>
      <c r="DX246" s="76"/>
      <c r="DY246" s="76"/>
      <c r="DZ246" s="76"/>
      <c r="EA246" s="76"/>
      <c r="EB246" s="76"/>
      <c r="EC246" s="76"/>
      <c r="ED246" s="76"/>
      <c r="EE246" s="76"/>
      <c r="EF246" s="76"/>
      <c r="EG246" s="76"/>
      <c r="EH246" s="76"/>
      <c r="EI246" s="76"/>
      <c r="EJ246" s="76"/>
      <c r="EK246" s="76"/>
      <c r="EL246" s="76"/>
      <c r="EM246" s="76"/>
      <c r="EN246" s="76"/>
      <c r="EO246" s="76"/>
      <c r="EP246" s="76"/>
      <c r="EQ246" s="76"/>
      <c r="ER246" s="76"/>
      <c r="ES246" s="76"/>
      <c r="ET246" s="76"/>
      <c r="EU246" s="76"/>
      <c r="EV246" s="76"/>
      <c r="EW246" s="76"/>
      <c r="EX246" s="76"/>
      <c r="EY246" s="76"/>
      <c r="EZ246" s="76"/>
      <c r="FA246" s="76"/>
      <c r="FB246" s="76"/>
      <c r="FC246" s="76"/>
      <c r="FD246" s="76"/>
      <c r="FE246" s="76"/>
      <c r="FF246" s="76"/>
      <c r="FG246" s="76"/>
      <c r="FH246" s="76"/>
      <c r="FI246" s="76"/>
      <c r="FJ246" s="76"/>
      <c r="FK246" s="76"/>
      <c r="FL246" s="76"/>
      <c r="FM246" s="76"/>
      <c r="FN246" s="76"/>
      <c r="FO246" s="76"/>
      <c r="FP246" s="76"/>
      <c r="FQ246" s="76"/>
      <c r="FR246" s="76"/>
      <c r="FS246" s="76"/>
      <c r="FT246" s="76"/>
      <c r="FU246" s="76"/>
      <c r="FV246" s="76"/>
      <c r="FW246" s="76"/>
      <c r="FX246" s="76"/>
      <c r="FY246" s="76"/>
      <c r="FZ246" s="76"/>
      <c r="GA246" s="76"/>
      <c r="GB246" s="76"/>
      <c r="GC246" s="76"/>
      <c r="GD246" s="76"/>
      <c r="GE246" s="76"/>
      <c r="GF246" s="76"/>
      <c r="GG246" s="76"/>
      <c r="GH246" s="76"/>
      <c r="GI246" s="76"/>
      <c r="GJ246" s="76"/>
      <c r="GK246" s="76"/>
      <c r="GL246" s="76"/>
      <c r="GM246" s="76"/>
      <c r="GN246" s="76"/>
      <c r="GO246" s="76"/>
      <c r="GP246" s="76"/>
      <c r="GQ246" s="76"/>
      <c r="GR246" s="76"/>
      <c r="GS246" s="76"/>
      <c r="GT246" s="76"/>
      <c r="GU246" s="76"/>
      <c r="GV246" s="76"/>
      <c r="GW246" s="76"/>
      <c r="GX246" s="76"/>
      <c r="GY246" s="76"/>
      <c r="GZ246" s="76"/>
      <c r="HA246" s="76"/>
      <c r="HB246" s="76"/>
      <c r="HC246" s="76"/>
      <c r="HD246" s="76"/>
      <c r="HE246" s="76"/>
      <c r="HF246" s="76"/>
      <c r="HG246" s="76"/>
      <c r="HH246" s="76"/>
      <c r="HI246" s="76"/>
      <c r="HJ246" s="76"/>
      <c r="HK246" s="76"/>
      <c r="HL246" s="76"/>
      <c r="HM246" s="76"/>
      <c r="HN246" s="76"/>
      <c r="HO246" s="76"/>
      <c r="HP246" s="76"/>
      <c r="HQ246" s="76"/>
      <c r="HR246" s="76"/>
      <c r="HS246" s="76"/>
      <c r="HT246" s="76"/>
      <c r="HU246" s="76"/>
      <c r="HV246" s="76"/>
      <c r="HW246" s="76"/>
      <c r="HX246" s="76"/>
      <c r="HY246" s="76"/>
      <c r="HZ246" s="76"/>
      <c r="IA246" s="76"/>
      <c r="IB246" s="76"/>
      <c r="IC246" s="76"/>
      <c r="ID246" s="76"/>
      <c r="IE246" s="76"/>
      <c r="IF246" s="76"/>
      <c r="IG246" s="76"/>
      <c r="IH246" s="76"/>
      <c r="II246" s="76"/>
      <c r="IJ246" s="76"/>
      <c r="IK246" s="76"/>
      <c r="IL246" s="76"/>
      <c r="IM246" s="76"/>
      <c r="IN246" s="76"/>
      <c r="IO246" s="76"/>
      <c r="IP246" s="76"/>
      <c r="IQ246" s="76"/>
      <c r="IR246" s="76"/>
      <c r="IS246" s="76"/>
      <c r="IT246" s="76"/>
      <c r="IU246" s="76"/>
      <c r="IV246" s="76"/>
      <c r="IW246" s="76"/>
      <c r="IX246" s="76"/>
      <c r="IY246" s="76"/>
      <c r="IZ246" s="76"/>
      <c r="JA246" s="76"/>
      <c r="JB246" s="76"/>
      <c r="JC246" s="76"/>
      <c r="JD246" s="76"/>
      <c r="JE246" s="76"/>
      <c r="JF246" s="76"/>
      <c r="JG246" s="76"/>
      <c r="JH246" s="76"/>
      <c r="JI246" s="76"/>
      <c r="JJ246" s="76"/>
      <c r="JK246" s="76"/>
      <c r="JL246" s="76"/>
      <c r="JM246" s="76"/>
      <c r="JN246" s="76"/>
      <c r="JO246" s="76"/>
      <c r="JP246" s="76"/>
      <c r="JQ246" s="76"/>
      <c r="JR246" s="76"/>
      <c r="JS246" s="76"/>
      <c r="JT246" s="76"/>
      <c r="JU246" s="76"/>
      <c r="JV246" s="76"/>
      <c r="JW246" s="76"/>
      <c r="JX246" s="76"/>
      <c r="JY246" s="76"/>
      <c r="JZ246" s="76"/>
      <c r="KA246" s="76"/>
      <c r="KB246" s="76"/>
      <c r="KC246" s="76"/>
      <c r="KD246" s="76"/>
      <c r="KE246" s="76"/>
      <c r="KF246" s="76"/>
      <c r="KG246" s="76"/>
      <c r="KH246" s="76"/>
      <c r="KI246" s="76"/>
      <c r="KJ246" s="76"/>
      <c r="KK246" s="76"/>
      <c r="KL246" s="76"/>
      <c r="KM246" s="76"/>
      <c r="KN246" s="76"/>
      <c r="KO246" s="76"/>
      <c r="KP246" s="76"/>
      <c r="KQ246" s="76"/>
      <c r="KR246" s="76"/>
      <c r="KS246" s="76"/>
      <c r="KT246" s="76"/>
      <c r="KU246" s="76"/>
      <c r="KV246" s="76"/>
      <c r="KW246" s="76"/>
      <c r="KX246" s="76"/>
      <c r="KY246" s="76"/>
      <c r="KZ246" s="76"/>
      <c r="LA246" s="76"/>
      <c r="LB246" s="76"/>
      <c r="LC246" s="76"/>
      <c r="LD246" s="76"/>
      <c r="LE246" s="76"/>
      <c r="LF246" s="76"/>
      <c r="LG246" s="76"/>
      <c r="LH246" s="76"/>
      <c r="LI246" s="76"/>
      <c r="LJ246" s="76"/>
      <c r="LK246" s="76"/>
      <c r="LL246" s="76"/>
      <c r="LM246" s="76"/>
      <c r="LN246" s="76"/>
      <c r="LO246" s="76"/>
      <c r="LP246" s="76"/>
      <c r="LQ246" s="76"/>
      <c r="LR246" s="76"/>
      <c r="LS246" s="76"/>
      <c r="LT246" s="76"/>
      <c r="LU246" s="76"/>
      <c r="LV246" s="76"/>
      <c r="LW246" s="76"/>
      <c r="LX246" s="76"/>
      <c r="LY246" s="76"/>
      <c r="LZ246" s="76"/>
      <c r="MA246" s="76"/>
      <c r="MB246" s="76"/>
      <c r="MC246" s="76"/>
      <c r="MD246" s="76"/>
      <c r="ME246" s="76"/>
      <c r="MF246" s="76"/>
      <c r="MG246" s="76"/>
      <c r="MH246" s="76"/>
      <c r="MI246" s="76"/>
      <c r="MJ246" s="76"/>
      <c r="MK246" s="76"/>
      <c r="ML246" s="76"/>
      <c r="MM246" s="76"/>
      <c r="MN246" s="76"/>
      <c r="MO246" s="76"/>
      <c r="MP246" s="76"/>
      <c r="MQ246" s="76"/>
      <c r="MR246" s="76"/>
      <c r="MS246" s="76"/>
      <c r="MT246" s="76"/>
      <c r="MU246" s="76"/>
      <c r="MV246" s="76"/>
      <c r="MW246" s="76"/>
      <c r="MX246" s="76"/>
      <c r="MY246" s="76"/>
      <c r="MZ246" s="76"/>
      <c r="NA246" s="76"/>
      <c r="NB246" s="76"/>
      <c r="NC246" s="76"/>
      <c r="ND246" s="76"/>
      <c r="NE246" s="76"/>
      <c r="NF246" s="76"/>
      <c r="NG246" s="76"/>
      <c r="NH246" s="76"/>
      <c r="NI246" s="76"/>
      <c r="NJ246" s="76"/>
      <c r="NK246" s="76"/>
      <c r="NL246" s="76"/>
      <c r="NM246" s="76"/>
      <c r="NN246" s="76"/>
      <c r="NO246" s="76"/>
      <c r="NP246" s="76"/>
      <c r="NQ246" s="76"/>
      <c r="NR246" s="76"/>
      <c r="NS246" s="76"/>
      <c r="NT246" s="76"/>
      <c r="NU246" s="76"/>
      <c r="NV246" s="76"/>
      <c r="NW246" s="76"/>
      <c r="NX246" s="76"/>
      <c r="NY246" s="76"/>
      <c r="NZ246" s="76"/>
      <c r="OA246" s="76"/>
      <c r="OB246" s="76"/>
      <c r="OC246" s="76"/>
      <c r="OD246" s="76"/>
      <c r="OE246" s="76"/>
      <c r="OF246" s="76"/>
      <c r="OG246" s="76"/>
      <c r="OH246" s="76"/>
      <c r="OI246" s="76"/>
      <c r="OJ246" s="76"/>
      <c r="OK246" s="76"/>
      <c r="OL246" s="76"/>
      <c r="OM246" s="76"/>
      <c r="ON246" s="76"/>
      <c r="OO246" s="76"/>
      <c r="OP246" s="76"/>
      <c r="OQ246" s="76"/>
      <c r="OR246" s="76"/>
      <c r="OS246" s="76"/>
      <c r="OT246" s="76"/>
      <c r="OU246" s="76"/>
      <c r="OV246" s="76"/>
      <c r="OW246" s="76"/>
      <c r="OX246" s="76"/>
      <c r="OY246" s="76"/>
      <c r="OZ246" s="76"/>
      <c r="PA246" s="76"/>
      <c r="PB246" s="76"/>
      <c r="PC246" s="76"/>
      <c r="PD246" s="76"/>
      <c r="PE246" s="76"/>
      <c r="PF246" s="76"/>
      <c r="PG246" s="76"/>
      <c r="PH246" s="76"/>
      <c r="PI246" s="76"/>
      <c r="PJ246" s="76"/>
      <c r="PK246" s="76"/>
      <c r="PL246" s="76"/>
      <c r="PM246" s="76"/>
      <c r="PN246" s="76"/>
      <c r="PO246" s="76"/>
      <c r="PP246" s="76"/>
      <c r="PQ246" s="76"/>
      <c r="PR246" s="76"/>
      <c r="PS246" s="76"/>
      <c r="PT246" s="76"/>
      <c r="PU246" s="76"/>
      <c r="PV246" s="76"/>
      <c r="PW246" s="76"/>
      <c r="PX246" s="76"/>
      <c r="PY246" s="76"/>
      <c r="PZ246" s="76"/>
      <c r="QA246" s="76"/>
      <c r="QB246" s="76"/>
      <c r="QC246" s="76"/>
      <c r="QD246" s="76"/>
      <c r="QE246" s="76"/>
      <c r="QF246" s="76"/>
      <c r="QG246" s="76"/>
      <c r="QH246" s="76"/>
      <c r="QI246" s="76"/>
      <c r="QJ246" s="76"/>
      <c r="QK246" s="76"/>
      <c r="QL246" s="76"/>
      <c r="QM246" s="76"/>
      <c r="QN246" s="76"/>
      <c r="QO246" s="76"/>
      <c r="QP246" s="76"/>
      <c r="QQ246" s="76"/>
      <c r="QR246" s="76"/>
      <c r="QS246" s="76"/>
      <c r="QT246" s="76"/>
      <c r="QU246" s="76"/>
      <c r="QV246" s="76"/>
      <c r="QW246" s="76"/>
      <c r="QX246" s="76"/>
      <c r="QY246" s="76"/>
      <c r="QZ246" s="76"/>
      <c r="RA246" s="76"/>
      <c r="RB246" s="76"/>
      <c r="RC246" s="76"/>
      <c r="RD246" s="76"/>
      <c r="RE246" s="76"/>
      <c r="RF246" s="76"/>
      <c r="RG246" s="76"/>
      <c r="RH246" s="76"/>
      <c r="RI246" s="76"/>
      <c r="RJ246" s="76"/>
      <c r="RK246" s="76"/>
      <c r="RL246" s="76"/>
      <c r="RM246" s="76"/>
      <c r="RN246" s="76"/>
      <c r="RO246" s="76"/>
      <c r="RP246" s="76"/>
      <c r="RQ246" s="76"/>
      <c r="RR246" s="76"/>
      <c r="RS246" s="76"/>
      <c r="RT246" s="76"/>
      <c r="RU246" s="76"/>
      <c r="RV246" s="76"/>
      <c r="RW246" s="76"/>
      <c r="RX246" s="76"/>
      <c r="RY246" s="76"/>
      <c r="RZ246" s="76"/>
      <c r="SA246" s="76"/>
      <c r="SB246" s="76"/>
      <c r="SC246" s="76"/>
      <c r="SD246" s="76"/>
      <c r="SE246" s="76"/>
      <c r="SF246" s="76"/>
      <c r="SG246" s="76"/>
      <c r="SH246" s="76"/>
      <c r="SI246" s="76"/>
      <c r="SJ246" s="76"/>
      <c r="SK246" s="76"/>
      <c r="SL246" s="76"/>
      <c r="SM246" s="76"/>
      <c r="SN246" s="76"/>
      <c r="SO246" s="76"/>
      <c r="SP246" s="76"/>
      <c r="SQ246" s="76"/>
      <c r="SR246" s="76"/>
      <c r="SS246" s="76"/>
      <c r="ST246" s="76"/>
      <c r="SU246" s="76"/>
      <c r="SV246" s="76"/>
      <c r="SW246" s="76"/>
      <c r="SX246" s="76"/>
      <c r="SY246" s="76"/>
      <c r="SZ246" s="76"/>
      <c r="TA246" s="76"/>
      <c r="TB246" s="76"/>
      <c r="TC246" s="76"/>
      <c r="TD246" s="76"/>
      <c r="TE246" s="76"/>
      <c r="TF246" s="76"/>
      <c r="TG246" s="76"/>
      <c r="TH246" s="76"/>
      <c r="TI246" s="76"/>
      <c r="TJ246" s="76"/>
      <c r="TK246" s="76"/>
      <c r="TL246" s="76"/>
      <c r="TM246" s="76"/>
      <c r="TN246" s="76"/>
      <c r="TO246" s="76"/>
      <c r="TP246" s="76"/>
      <c r="TQ246" s="76"/>
      <c r="TR246" s="76"/>
      <c r="TS246" s="76"/>
      <c r="TT246" s="76"/>
      <c r="TU246" s="76"/>
      <c r="TV246" s="76"/>
      <c r="TW246" s="76"/>
      <c r="TX246" s="76"/>
      <c r="TY246" s="76"/>
      <c r="TZ246" s="76"/>
      <c r="UA246" s="76"/>
      <c r="UB246" s="76"/>
      <c r="UC246" s="76"/>
      <c r="UD246" s="76"/>
      <c r="UE246" s="76"/>
      <c r="UF246" s="76"/>
      <c r="UG246" s="76"/>
      <c r="UH246" s="76"/>
      <c r="UI246" s="76"/>
      <c r="UJ246" s="76"/>
      <c r="UK246" s="76"/>
      <c r="UL246" s="76"/>
      <c r="UM246" s="76"/>
      <c r="UN246" s="76"/>
      <c r="UO246" s="76"/>
      <c r="UP246" s="76"/>
      <c r="UQ246" s="76"/>
      <c r="UR246" s="76"/>
      <c r="US246" s="76"/>
      <c r="UT246" s="76"/>
      <c r="UU246" s="76"/>
      <c r="UV246" s="76"/>
      <c r="UW246" s="76"/>
      <c r="UX246" s="76"/>
      <c r="UY246" s="76"/>
      <c r="UZ246" s="76"/>
      <c r="VA246" s="76"/>
      <c r="VB246" s="76"/>
      <c r="VC246" s="76"/>
      <c r="VD246" s="76"/>
      <c r="VE246" s="76"/>
      <c r="VF246" s="76"/>
      <c r="VG246" s="76"/>
      <c r="VH246" s="76"/>
      <c r="VI246" s="76"/>
      <c r="VJ246" s="76"/>
      <c r="VK246" s="76"/>
      <c r="VL246" s="76"/>
      <c r="VM246" s="76"/>
      <c r="VN246" s="76"/>
      <c r="VO246" s="76"/>
      <c r="VP246" s="76"/>
      <c r="VQ246" s="76"/>
      <c r="VR246" s="76"/>
      <c r="VS246" s="76"/>
      <c r="VT246" s="76"/>
      <c r="VU246" s="76"/>
      <c r="VV246" s="76"/>
      <c r="VW246" s="76"/>
      <c r="VX246" s="76"/>
      <c r="VY246" s="76"/>
      <c r="VZ246" s="76"/>
      <c r="WA246" s="76"/>
      <c r="WB246" s="76"/>
      <c r="WC246" s="76"/>
      <c r="WD246" s="76"/>
      <c r="WE246" s="76"/>
      <c r="WF246" s="76"/>
      <c r="WG246" s="76"/>
      <c r="WH246" s="76"/>
      <c r="WI246" s="76"/>
      <c r="WJ246" s="76"/>
      <c r="WK246" s="76"/>
      <c r="WL246" s="76"/>
      <c r="WM246" s="76"/>
      <c r="WN246" s="76"/>
      <c r="WO246" s="76"/>
      <c r="WP246" s="76"/>
      <c r="WQ246" s="76"/>
      <c r="WR246" s="76"/>
      <c r="WS246" s="76"/>
      <c r="WT246" s="76"/>
      <c r="WU246" s="76"/>
      <c r="WV246" s="76"/>
      <c r="WW246" s="76"/>
      <c r="WX246" s="76"/>
      <c r="WY246" s="76"/>
      <c r="WZ246" s="76"/>
      <c r="XA246" s="76"/>
      <c r="XB246" s="76"/>
      <c r="XC246" s="76"/>
      <c r="XD246" s="76"/>
      <c r="XE246" s="76"/>
      <c r="XF246" s="76"/>
      <c r="XG246" s="76"/>
      <c r="XH246" s="76"/>
      <c r="XI246" s="76"/>
      <c r="XJ246" s="76"/>
      <c r="XK246" s="76"/>
      <c r="XL246" s="76"/>
      <c r="XM246" s="76"/>
      <c r="XN246" s="76"/>
      <c r="XO246" s="76"/>
      <c r="XP246" s="76"/>
      <c r="XQ246" s="76"/>
      <c r="XR246" s="76"/>
      <c r="XS246" s="76"/>
      <c r="XT246" s="76"/>
      <c r="XU246" s="76"/>
      <c r="XV246" s="76"/>
      <c r="XW246" s="76"/>
      <c r="XX246" s="76"/>
      <c r="XY246" s="76"/>
      <c r="XZ246" s="76"/>
      <c r="YA246" s="76"/>
      <c r="YB246" s="76"/>
      <c r="YC246" s="76"/>
      <c r="YD246" s="76"/>
      <c r="YE246" s="76"/>
      <c r="YF246" s="76"/>
      <c r="YG246" s="76"/>
      <c r="YH246" s="76"/>
      <c r="YI246" s="76"/>
      <c r="YJ246" s="76"/>
      <c r="YK246" s="76"/>
      <c r="YL246" s="76"/>
      <c r="YM246" s="76"/>
      <c r="YN246" s="76"/>
      <c r="YO246" s="76"/>
      <c r="YP246" s="76"/>
      <c r="YQ246" s="76"/>
      <c r="YR246" s="76"/>
      <c r="YS246" s="76"/>
      <c r="YT246" s="76"/>
      <c r="YU246" s="76"/>
      <c r="YV246" s="76"/>
      <c r="YW246" s="76"/>
      <c r="YX246" s="76"/>
      <c r="YY246" s="76"/>
      <c r="YZ246" s="76"/>
      <c r="ZA246" s="76"/>
      <c r="ZB246" s="76"/>
      <c r="ZC246" s="76"/>
      <c r="ZD246" s="76"/>
      <c r="ZE246" s="76"/>
      <c r="ZF246" s="76"/>
      <c r="ZG246" s="76"/>
      <c r="ZH246" s="76"/>
      <c r="ZI246" s="76"/>
      <c r="ZJ246" s="76"/>
      <c r="ZK246" s="76"/>
      <c r="ZL246" s="76"/>
      <c r="ZM246" s="76"/>
      <c r="ZN246" s="76"/>
      <c r="ZO246" s="76"/>
      <c r="ZP246" s="76"/>
      <c r="ZQ246" s="76"/>
      <c r="ZR246" s="76"/>
      <c r="ZS246" s="76"/>
      <c r="ZT246" s="76"/>
      <c r="ZU246" s="76"/>
      <c r="ZV246" s="76"/>
      <c r="ZW246" s="76"/>
      <c r="ZX246" s="76"/>
      <c r="ZY246" s="76"/>
      <c r="ZZ246" s="76"/>
      <c r="AAA246" s="76"/>
      <c r="AAB246" s="76"/>
      <c r="AAC246" s="76"/>
      <c r="AAD246" s="76"/>
      <c r="AAE246" s="76"/>
      <c r="AAF246" s="76"/>
      <c r="AAG246" s="76"/>
      <c r="AAH246" s="76"/>
      <c r="AAI246" s="76"/>
      <c r="AAJ246" s="76"/>
      <c r="AAK246" s="76"/>
      <c r="AAL246" s="76"/>
      <c r="AAM246" s="76"/>
      <c r="AAN246" s="76"/>
      <c r="AAO246" s="76"/>
      <c r="AAP246" s="76"/>
      <c r="AAQ246" s="76"/>
      <c r="AAR246" s="76"/>
      <c r="AAS246" s="76"/>
      <c r="AAT246" s="76"/>
      <c r="AAU246" s="76"/>
      <c r="AAV246" s="76"/>
      <c r="AAW246" s="76"/>
      <c r="AAX246" s="76"/>
      <c r="AAY246" s="76"/>
      <c r="AAZ246" s="76"/>
      <c r="ABA246" s="76"/>
      <c r="ABB246" s="76"/>
      <c r="ABC246" s="76"/>
      <c r="ABD246" s="76"/>
      <c r="ABE246" s="76"/>
      <c r="ABF246" s="76"/>
      <c r="ABG246" s="76"/>
      <c r="ABH246" s="76"/>
      <c r="ABI246" s="76"/>
      <c r="ABJ246" s="76"/>
      <c r="ABK246" s="76"/>
      <c r="ABL246" s="76"/>
      <c r="ABM246" s="76"/>
      <c r="ABN246" s="76"/>
      <c r="ABO246" s="76"/>
      <c r="ABP246" s="76"/>
      <c r="ABQ246" s="76"/>
      <c r="ABR246" s="76"/>
      <c r="ABS246" s="76"/>
      <c r="ABT246" s="76"/>
      <c r="ABU246" s="76"/>
      <c r="ABV246" s="76"/>
      <c r="ABW246" s="76"/>
      <c r="ABX246" s="76"/>
      <c r="ABY246" s="76"/>
      <c r="ABZ246" s="76"/>
      <c r="ACA246" s="76"/>
      <c r="ACB246" s="76"/>
      <c r="ACC246" s="76"/>
      <c r="ACD246" s="76"/>
      <c r="ACE246" s="76"/>
      <c r="ACF246" s="76"/>
      <c r="ACG246" s="76"/>
      <c r="ACH246" s="76"/>
      <c r="ACI246" s="76"/>
      <c r="ACJ246" s="76"/>
      <c r="ACK246" s="76"/>
      <c r="ACL246" s="76"/>
      <c r="ACM246" s="76"/>
      <c r="ACN246" s="76"/>
      <c r="ACO246" s="76"/>
      <c r="ACP246" s="76"/>
      <c r="ACQ246" s="76"/>
      <c r="ACR246" s="76"/>
      <c r="ACS246" s="76"/>
      <c r="ACT246" s="76"/>
      <c r="ACU246" s="76"/>
      <c r="ACV246" s="76"/>
      <c r="ACW246" s="76"/>
      <c r="ACX246" s="76"/>
      <c r="ACY246" s="76"/>
      <c r="ACZ246" s="76"/>
      <c r="ADA246" s="76"/>
      <c r="ADB246" s="76"/>
      <c r="ADC246" s="76"/>
      <c r="ADD246" s="76"/>
      <c r="ADE246" s="76"/>
      <c r="ADF246" s="76"/>
      <c r="ADG246" s="76"/>
      <c r="ADH246" s="76"/>
      <c r="ADI246" s="76"/>
      <c r="ADJ246" s="76"/>
      <c r="ADK246" s="76"/>
      <c r="ADL246" s="76"/>
      <c r="ADM246" s="76"/>
      <c r="ADN246" s="76"/>
      <c r="ADO246" s="76"/>
      <c r="ADP246" s="76"/>
      <c r="ADQ246" s="76"/>
      <c r="ADR246" s="76"/>
      <c r="ADS246" s="76"/>
      <c r="ADT246" s="76"/>
      <c r="ADU246" s="76"/>
      <c r="ADV246" s="76"/>
      <c r="ADW246" s="76"/>
      <c r="ADX246" s="76"/>
      <c r="ADY246" s="76"/>
      <c r="ADZ246" s="76"/>
      <c r="AEA246" s="76"/>
      <c r="AEB246" s="76"/>
      <c r="AEC246" s="76"/>
      <c r="AED246" s="76"/>
      <c r="AEE246" s="76"/>
      <c r="AEF246" s="76"/>
      <c r="AEG246" s="76"/>
      <c r="AEH246" s="76"/>
      <c r="AEI246" s="76"/>
      <c r="AEJ246" s="76"/>
      <c r="AEK246" s="76"/>
      <c r="AEL246" s="76"/>
      <c r="AEM246" s="76"/>
      <c r="AEN246" s="76"/>
      <c r="AEO246" s="76"/>
      <c r="AEP246" s="76"/>
      <c r="AEQ246" s="76"/>
      <c r="AER246" s="76"/>
      <c r="AES246" s="76"/>
      <c r="AET246" s="76"/>
      <c r="AEU246" s="76"/>
      <c r="AEV246" s="76"/>
      <c r="AEW246" s="76"/>
      <c r="AEX246" s="76"/>
      <c r="AEY246" s="76"/>
      <c r="AEZ246" s="76"/>
      <c r="AFA246" s="76"/>
      <c r="AFB246" s="76"/>
      <c r="AFC246" s="76"/>
      <c r="AFD246" s="76"/>
      <c r="AFE246" s="76"/>
      <c r="AFF246" s="76"/>
      <c r="AFG246" s="76"/>
      <c r="AFH246" s="76"/>
      <c r="AFI246" s="76"/>
      <c r="AFJ246" s="76"/>
      <c r="AFK246" s="76"/>
      <c r="AFL246" s="76"/>
      <c r="AFM246" s="76"/>
      <c r="AFN246" s="76"/>
      <c r="AFO246" s="76"/>
      <c r="AFP246" s="76"/>
      <c r="AFQ246" s="76"/>
      <c r="AFR246" s="76"/>
      <c r="AFS246" s="76"/>
      <c r="AFT246" s="76"/>
      <c r="AFU246" s="76"/>
      <c r="AFV246" s="76"/>
      <c r="AFW246" s="76"/>
      <c r="AFX246" s="76"/>
      <c r="AFY246" s="76"/>
      <c r="AFZ246" s="76"/>
      <c r="AGA246" s="76"/>
      <c r="AGB246" s="76"/>
      <c r="AGC246" s="76"/>
      <c r="AGD246" s="76"/>
      <c r="AGE246" s="76"/>
      <c r="AGF246" s="76"/>
      <c r="AGG246" s="76"/>
      <c r="AGH246" s="76"/>
      <c r="AGI246" s="76"/>
      <c r="AGJ246" s="76"/>
      <c r="AGK246" s="76"/>
      <c r="AGL246" s="76"/>
      <c r="AGM246" s="76"/>
      <c r="AGN246" s="76"/>
      <c r="AGO246" s="76"/>
      <c r="AGP246" s="76"/>
      <c r="AGQ246" s="76"/>
      <c r="AGR246" s="76"/>
      <c r="AGS246" s="76"/>
      <c r="AGT246" s="76"/>
      <c r="AGU246" s="76"/>
      <c r="AGV246" s="76"/>
      <c r="AGW246" s="76"/>
      <c r="AGX246" s="76"/>
      <c r="AGY246" s="76"/>
      <c r="AGZ246" s="76"/>
      <c r="AHA246" s="76"/>
      <c r="AHB246" s="76"/>
      <c r="AHC246" s="76"/>
      <c r="AHD246" s="76"/>
      <c r="AHE246" s="76"/>
      <c r="AHF246" s="76"/>
      <c r="AHG246" s="76"/>
      <c r="AHH246" s="76"/>
      <c r="AHI246" s="76"/>
      <c r="AHJ246" s="76"/>
      <c r="AHK246" s="76"/>
      <c r="AHL246" s="76"/>
      <c r="AHM246" s="76"/>
      <c r="AHN246" s="76"/>
      <c r="AHO246" s="76"/>
      <c r="AHP246" s="76"/>
      <c r="AHQ246" s="76"/>
      <c r="AHR246" s="76"/>
      <c r="AHS246" s="76"/>
      <c r="AHT246" s="76"/>
      <c r="AHU246" s="76"/>
      <c r="AHV246" s="76"/>
      <c r="AHW246" s="76"/>
      <c r="AHX246" s="76"/>
      <c r="AHY246" s="76"/>
      <c r="AHZ246" s="76"/>
      <c r="AIA246" s="76"/>
      <c r="AIB246" s="76"/>
      <c r="AIC246" s="76"/>
      <c r="AID246" s="76"/>
      <c r="AIE246" s="76"/>
      <c r="AIF246" s="76"/>
      <c r="AIG246" s="76"/>
      <c r="AIH246" s="76"/>
      <c r="AII246" s="76"/>
      <c r="AIJ246" s="76"/>
      <c r="AIK246" s="76"/>
      <c r="AIL246" s="76"/>
      <c r="AIM246" s="76"/>
      <c r="AIN246" s="76"/>
      <c r="AIO246" s="76"/>
      <c r="AIP246" s="76"/>
      <c r="AIQ246" s="76"/>
      <c r="AIR246" s="76"/>
      <c r="AIS246" s="76"/>
      <c r="AIT246" s="76"/>
      <c r="AIU246" s="76"/>
      <c r="AIV246" s="76"/>
      <c r="AIW246" s="76"/>
      <c r="AIX246" s="76"/>
      <c r="AIY246" s="76"/>
      <c r="AIZ246" s="76"/>
      <c r="AJA246" s="76"/>
      <c r="AJB246" s="76"/>
      <c r="AJC246" s="76"/>
      <c r="AJD246" s="76"/>
      <c r="AJE246" s="76"/>
      <c r="AJF246" s="76"/>
      <c r="AJG246" s="76"/>
      <c r="AJH246" s="76"/>
      <c r="AJI246" s="76"/>
      <c r="AJJ246" s="76"/>
      <c r="AJK246" s="76"/>
      <c r="AJL246" s="76"/>
      <c r="AJM246" s="76"/>
      <c r="AJN246" s="76"/>
      <c r="AJO246" s="76"/>
      <c r="AJP246" s="76"/>
      <c r="AJQ246" s="76"/>
      <c r="AJR246" s="76"/>
      <c r="AJS246" s="76"/>
      <c r="AJT246" s="76"/>
      <c r="AJU246" s="76"/>
      <c r="AJV246" s="76"/>
      <c r="AJW246" s="76"/>
      <c r="AJX246" s="76"/>
      <c r="AJY246" s="76"/>
      <c r="AJZ246" s="76"/>
      <c r="AKA246" s="76"/>
      <c r="AKB246" s="76"/>
      <c r="AKC246" s="76"/>
      <c r="AKD246" s="76"/>
      <c r="AKE246" s="76"/>
      <c r="AKF246" s="76"/>
      <c r="AKG246" s="76"/>
      <c r="AKH246" s="76"/>
      <c r="AKI246" s="76"/>
      <c r="AKJ246" s="76"/>
      <c r="AKK246" s="76"/>
      <c r="AKL246" s="76"/>
      <c r="AKM246" s="76"/>
      <c r="AKN246" s="76"/>
      <c r="AKO246" s="76"/>
      <c r="AKP246" s="76"/>
      <c r="AKQ246" s="76"/>
      <c r="AKR246" s="76"/>
      <c r="AKS246" s="76"/>
      <c r="AKT246" s="76"/>
      <c r="AKU246" s="76"/>
      <c r="AKV246" s="76"/>
      <c r="AKW246" s="76"/>
      <c r="AKX246" s="76"/>
      <c r="AKY246" s="76"/>
      <c r="AKZ246" s="76"/>
      <c r="ALA246" s="76"/>
      <c r="ALB246" s="76"/>
      <c r="ALC246" s="76"/>
      <c r="ALD246" s="76"/>
      <c r="ALE246" s="76"/>
      <c r="ALF246" s="76"/>
      <c r="ALG246" s="76"/>
      <c r="ALH246" s="76"/>
      <c r="ALI246" s="76"/>
      <c r="ALJ246" s="76"/>
      <c r="ALK246" s="76"/>
      <c r="ALL246" s="76"/>
      <c r="ALM246" s="76"/>
      <c r="ALN246" s="76"/>
      <c r="ALO246" s="76"/>
      <c r="ALP246" s="76"/>
      <c r="ALQ246" s="76"/>
      <c r="ALR246" s="76"/>
      <c r="ALS246" s="76"/>
      <c r="ALT246" s="76"/>
      <c r="ALU246" s="76"/>
      <c r="ALV246" s="76"/>
      <c r="ALW246" s="76"/>
      <c r="ALX246" s="76"/>
      <c r="ALY246" s="76"/>
      <c r="ALZ246" s="76"/>
      <c r="AMA246" s="76"/>
      <c r="AMB246" s="76"/>
      <c r="AMC246" s="76"/>
      <c r="AMD246" s="76"/>
      <c r="AME246" s="76"/>
    </row>
    <row r="247" spans="1:1019" s="80" customFormat="1">
      <c r="A247" s="20" t="s">
        <v>212</v>
      </c>
      <c r="B247" s="21">
        <v>5213572</v>
      </c>
      <c r="C247" s="21" t="s">
        <v>96</v>
      </c>
      <c r="D247" s="71" t="s">
        <v>124</v>
      </c>
      <c r="E247" s="22" t="s">
        <v>55</v>
      </c>
      <c r="F247" s="59">
        <v>48.06</v>
      </c>
      <c r="G247" s="23">
        <v>626.24</v>
      </c>
      <c r="H247" s="69">
        <f>$J$6</f>
        <v>0.21229999999999999</v>
      </c>
      <c r="I247" s="23">
        <f>ROUND(((H247+1)*G247),2)</f>
        <v>759.19</v>
      </c>
      <c r="J247" s="23">
        <f>TRUNC((I247*F247),2)</f>
        <v>36486.67</v>
      </c>
      <c r="K247" s="78">
        <f t="shared" ref="K247:K249" si="89">G247*F247</f>
        <v>30097.094400000002</v>
      </c>
      <c r="L247" s="76"/>
      <c r="M247" s="79"/>
      <c r="N247" s="76"/>
      <c r="O247" s="76"/>
      <c r="P247" s="76"/>
      <c r="Q247" s="76"/>
      <c r="R247" s="76"/>
      <c r="S247" s="76"/>
      <c r="T247" s="76"/>
      <c r="U247" s="76"/>
      <c r="V247" s="76"/>
      <c r="W247" s="76"/>
      <c r="X247" s="76"/>
      <c r="Y247" s="76"/>
      <c r="Z247" s="76"/>
      <c r="AA247" s="76"/>
      <c r="AB247" s="76"/>
      <c r="AC247" s="76"/>
      <c r="AD247" s="76"/>
      <c r="AE247" s="76"/>
      <c r="AF247" s="76"/>
      <c r="AG247" s="76"/>
      <c r="AH247" s="76"/>
      <c r="AI247" s="76"/>
      <c r="AJ247" s="76"/>
      <c r="AK247" s="76"/>
      <c r="AL247" s="76"/>
      <c r="AM247" s="76"/>
      <c r="AN247" s="76"/>
      <c r="AO247" s="76"/>
      <c r="AP247" s="76"/>
      <c r="AQ247" s="76"/>
      <c r="AR247" s="76"/>
      <c r="AS247" s="76"/>
      <c r="AT247" s="76"/>
      <c r="AU247" s="76"/>
      <c r="AV247" s="76"/>
      <c r="AW247" s="76"/>
      <c r="AX247" s="76"/>
      <c r="AY247" s="76"/>
      <c r="AZ247" s="76"/>
      <c r="BA247" s="76"/>
      <c r="BB247" s="76"/>
      <c r="BC247" s="76"/>
      <c r="BD247" s="76"/>
      <c r="BE247" s="76"/>
      <c r="BF247" s="76"/>
      <c r="BG247" s="76"/>
      <c r="BH247" s="76"/>
      <c r="BI247" s="76"/>
      <c r="BJ247" s="76"/>
      <c r="BK247" s="76"/>
      <c r="BL247" s="76"/>
      <c r="BM247" s="76"/>
      <c r="BN247" s="76"/>
      <c r="BO247" s="76"/>
      <c r="BP247" s="76"/>
      <c r="BQ247" s="76"/>
      <c r="BR247" s="76"/>
      <c r="BS247" s="76"/>
      <c r="BT247" s="76"/>
      <c r="BU247" s="76"/>
      <c r="BV247" s="76"/>
      <c r="BW247" s="76"/>
      <c r="BX247" s="76"/>
      <c r="BY247" s="76"/>
      <c r="BZ247" s="76"/>
      <c r="CA247" s="76"/>
      <c r="CB247" s="76"/>
      <c r="CC247" s="76"/>
      <c r="CD247" s="76"/>
      <c r="CE247" s="76"/>
      <c r="CF247" s="76"/>
      <c r="CG247" s="76"/>
      <c r="CH247" s="76"/>
      <c r="CI247" s="76"/>
      <c r="CJ247" s="76"/>
      <c r="CK247" s="76"/>
      <c r="CL247" s="76"/>
      <c r="CM247" s="76"/>
      <c r="CN247" s="76"/>
      <c r="CO247" s="76"/>
      <c r="CP247" s="76"/>
      <c r="CQ247" s="76"/>
      <c r="CR247" s="76"/>
      <c r="CS247" s="76"/>
      <c r="CT247" s="76"/>
      <c r="CU247" s="76"/>
      <c r="CV247" s="76"/>
      <c r="CW247" s="76"/>
      <c r="CX247" s="76"/>
      <c r="CY247" s="76"/>
      <c r="CZ247" s="76"/>
      <c r="DA247" s="76"/>
      <c r="DB247" s="76"/>
      <c r="DC247" s="76"/>
      <c r="DD247" s="76"/>
      <c r="DE247" s="76"/>
      <c r="DF247" s="76"/>
      <c r="DG247" s="76"/>
      <c r="DH247" s="76"/>
      <c r="DI247" s="76"/>
      <c r="DJ247" s="76"/>
      <c r="DK247" s="76"/>
      <c r="DL247" s="76"/>
      <c r="DM247" s="76"/>
      <c r="DN247" s="76"/>
      <c r="DO247" s="76"/>
      <c r="DP247" s="76"/>
      <c r="DQ247" s="76"/>
      <c r="DR247" s="76"/>
      <c r="DS247" s="76"/>
      <c r="DT247" s="76"/>
      <c r="DU247" s="76"/>
      <c r="DV247" s="76"/>
      <c r="DW247" s="76"/>
      <c r="DX247" s="76"/>
      <c r="DY247" s="76"/>
      <c r="DZ247" s="76"/>
      <c r="EA247" s="76"/>
      <c r="EB247" s="76"/>
      <c r="EC247" s="76"/>
      <c r="ED247" s="76"/>
      <c r="EE247" s="76"/>
      <c r="EF247" s="76"/>
      <c r="EG247" s="76"/>
      <c r="EH247" s="76"/>
      <c r="EI247" s="76"/>
      <c r="EJ247" s="76"/>
      <c r="EK247" s="76"/>
      <c r="EL247" s="76"/>
      <c r="EM247" s="76"/>
      <c r="EN247" s="76"/>
      <c r="EO247" s="76"/>
      <c r="EP247" s="76"/>
      <c r="EQ247" s="76"/>
      <c r="ER247" s="76"/>
      <c r="ES247" s="76"/>
      <c r="ET247" s="76"/>
      <c r="EU247" s="76"/>
      <c r="EV247" s="76"/>
      <c r="EW247" s="76"/>
      <c r="EX247" s="76"/>
      <c r="EY247" s="76"/>
      <c r="EZ247" s="76"/>
      <c r="FA247" s="76"/>
      <c r="FB247" s="76"/>
      <c r="FC247" s="76"/>
      <c r="FD247" s="76"/>
      <c r="FE247" s="76"/>
      <c r="FF247" s="76"/>
      <c r="FG247" s="76"/>
      <c r="FH247" s="76"/>
      <c r="FI247" s="76"/>
      <c r="FJ247" s="76"/>
      <c r="FK247" s="76"/>
      <c r="FL247" s="76"/>
      <c r="FM247" s="76"/>
      <c r="FN247" s="76"/>
      <c r="FO247" s="76"/>
      <c r="FP247" s="76"/>
      <c r="FQ247" s="76"/>
      <c r="FR247" s="76"/>
      <c r="FS247" s="76"/>
      <c r="FT247" s="76"/>
      <c r="FU247" s="76"/>
      <c r="FV247" s="76"/>
      <c r="FW247" s="76"/>
      <c r="FX247" s="76"/>
      <c r="FY247" s="76"/>
      <c r="FZ247" s="76"/>
      <c r="GA247" s="76"/>
      <c r="GB247" s="76"/>
      <c r="GC247" s="76"/>
      <c r="GD247" s="76"/>
      <c r="GE247" s="76"/>
      <c r="GF247" s="76"/>
      <c r="GG247" s="76"/>
      <c r="GH247" s="76"/>
      <c r="GI247" s="76"/>
      <c r="GJ247" s="76"/>
      <c r="GK247" s="76"/>
      <c r="GL247" s="76"/>
      <c r="GM247" s="76"/>
      <c r="GN247" s="76"/>
      <c r="GO247" s="76"/>
      <c r="GP247" s="76"/>
      <c r="GQ247" s="76"/>
      <c r="GR247" s="76"/>
      <c r="GS247" s="76"/>
      <c r="GT247" s="76"/>
      <c r="GU247" s="76"/>
      <c r="GV247" s="76"/>
      <c r="GW247" s="76"/>
      <c r="GX247" s="76"/>
      <c r="GY247" s="76"/>
      <c r="GZ247" s="76"/>
      <c r="HA247" s="76"/>
      <c r="HB247" s="76"/>
      <c r="HC247" s="76"/>
      <c r="HD247" s="76"/>
      <c r="HE247" s="76"/>
      <c r="HF247" s="76"/>
      <c r="HG247" s="76"/>
      <c r="HH247" s="76"/>
      <c r="HI247" s="76"/>
      <c r="HJ247" s="76"/>
      <c r="HK247" s="76"/>
      <c r="HL247" s="76"/>
      <c r="HM247" s="76"/>
      <c r="HN247" s="76"/>
      <c r="HO247" s="76"/>
      <c r="HP247" s="76"/>
      <c r="HQ247" s="76"/>
      <c r="HR247" s="76"/>
      <c r="HS247" s="76"/>
      <c r="HT247" s="76"/>
      <c r="HU247" s="76"/>
      <c r="HV247" s="76"/>
      <c r="HW247" s="76"/>
      <c r="HX247" s="76"/>
      <c r="HY247" s="76"/>
      <c r="HZ247" s="76"/>
      <c r="IA247" s="76"/>
      <c r="IB247" s="76"/>
      <c r="IC247" s="76"/>
      <c r="ID247" s="76"/>
      <c r="IE247" s="76"/>
      <c r="IF247" s="76"/>
      <c r="IG247" s="76"/>
      <c r="IH247" s="76"/>
      <c r="II247" s="76"/>
      <c r="IJ247" s="76"/>
      <c r="IK247" s="76"/>
      <c r="IL247" s="76"/>
      <c r="IM247" s="76"/>
      <c r="IN247" s="76"/>
      <c r="IO247" s="76"/>
      <c r="IP247" s="76"/>
      <c r="IQ247" s="76"/>
      <c r="IR247" s="76"/>
      <c r="IS247" s="76"/>
      <c r="IT247" s="76"/>
      <c r="IU247" s="76"/>
      <c r="IV247" s="76"/>
      <c r="IW247" s="76"/>
      <c r="IX247" s="76"/>
      <c r="IY247" s="76"/>
      <c r="IZ247" s="76"/>
      <c r="JA247" s="76"/>
      <c r="JB247" s="76"/>
      <c r="JC247" s="76"/>
      <c r="JD247" s="76"/>
      <c r="JE247" s="76"/>
      <c r="JF247" s="76"/>
      <c r="JG247" s="76"/>
      <c r="JH247" s="76"/>
      <c r="JI247" s="76"/>
      <c r="JJ247" s="76"/>
      <c r="JK247" s="76"/>
      <c r="JL247" s="76"/>
      <c r="JM247" s="76"/>
      <c r="JN247" s="76"/>
      <c r="JO247" s="76"/>
      <c r="JP247" s="76"/>
      <c r="JQ247" s="76"/>
      <c r="JR247" s="76"/>
      <c r="JS247" s="76"/>
      <c r="JT247" s="76"/>
      <c r="JU247" s="76"/>
      <c r="JV247" s="76"/>
      <c r="JW247" s="76"/>
      <c r="JX247" s="76"/>
      <c r="JY247" s="76"/>
      <c r="JZ247" s="76"/>
      <c r="KA247" s="76"/>
      <c r="KB247" s="76"/>
      <c r="KC247" s="76"/>
      <c r="KD247" s="76"/>
      <c r="KE247" s="76"/>
      <c r="KF247" s="76"/>
      <c r="KG247" s="76"/>
      <c r="KH247" s="76"/>
      <c r="KI247" s="76"/>
      <c r="KJ247" s="76"/>
      <c r="KK247" s="76"/>
      <c r="KL247" s="76"/>
      <c r="KM247" s="76"/>
      <c r="KN247" s="76"/>
      <c r="KO247" s="76"/>
      <c r="KP247" s="76"/>
      <c r="KQ247" s="76"/>
      <c r="KR247" s="76"/>
      <c r="KS247" s="76"/>
      <c r="KT247" s="76"/>
      <c r="KU247" s="76"/>
      <c r="KV247" s="76"/>
      <c r="KW247" s="76"/>
      <c r="KX247" s="76"/>
      <c r="KY247" s="76"/>
      <c r="KZ247" s="76"/>
      <c r="LA247" s="76"/>
      <c r="LB247" s="76"/>
      <c r="LC247" s="76"/>
      <c r="LD247" s="76"/>
      <c r="LE247" s="76"/>
      <c r="LF247" s="76"/>
      <c r="LG247" s="76"/>
      <c r="LH247" s="76"/>
      <c r="LI247" s="76"/>
      <c r="LJ247" s="76"/>
      <c r="LK247" s="76"/>
      <c r="LL247" s="76"/>
      <c r="LM247" s="76"/>
      <c r="LN247" s="76"/>
      <c r="LO247" s="76"/>
      <c r="LP247" s="76"/>
      <c r="LQ247" s="76"/>
      <c r="LR247" s="76"/>
      <c r="LS247" s="76"/>
      <c r="LT247" s="76"/>
      <c r="LU247" s="76"/>
      <c r="LV247" s="76"/>
      <c r="LW247" s="76"/>
      <c r="LX247" s="76"/>
      <c r="LY247" s="76"/>
      <c r="LZ247" s="76"/>
      <c r="MA247" s="76"/>
      <c r="MB247" s="76"/>
      <c r="MC247" s="76"/>
      <c r="MD247" s="76"/>
      <c r="ME247" s="76"/>
      <c r="MF247" s="76"/>
      <c r="MG247" s="76"/>
      <c r="MH247" s="76"/>
      <c r="MI247" s="76"/>
      <c r="MJ247" s="76"/>
      <c r="MK247" s="76"/>
      <c r="ML247" s="76"/>
      <c r="MM247" s="76"/>
      <c r="MN247" s="76"/>
      <c r="MO247" s="76"/>
      <c r="MP247" s="76"/>
      <c r="MQ247" s="76"/>
      <c r="MR247" s="76"/>
      <c r="MS247" s="76"/>
      <c r="MT247" s="76"/>
      <c r="MU247" s="76"/>
      <c r="MV247" s="76"/>
      <c r="MW247" s="76"/>
      <c r="MX247" s="76"/>
      <c r="MY247" s="76"/>
      <c r="MZ247" s="76"/>
      <c r="NA247" s="76"/>
      <c r="NB247" s="76"/>
      <c r="NC247" s="76"/>
      <c r="ND247" s="76"/>
      <c r="NE247" s="76"/>
      <c r="NF247" s="76"/>
      <c r="NG247" s="76"/>
      <c r="NH247" s="76"/>
      <c r="NI247" s="76"/>
      <c r="NJ247" s="76"/>
      <c r="NK247" s="76"/>
      <c r="NL247" s="76"/>
      <c r="NM247" s="76"/>
      <c r="NN247" s="76"/>
      <c r="NO247" s="76"/>
      <c r="NP247" s="76"/>
      <c r="NQ247" s="76"/>
      <c r="NR247" s="76"/>
      <c r="NS247" s="76"/>
      <c r="NT247" s="76"/>
      <c r="NU247" s="76"/>
      <c r="NV247" s="76"/>
      <c r="NW247" s="76"/>
      <c r="NX247" s="76"/>
      <c r="NY247" s="76"/>
      <c r="NZ247" s="76"/>
      <c r="OA247" s="76"/>
      <c r="OB247" s="76"/>
      <c r="OC247" s="76"/>
      <c r="OD247" s="76"/>
      <c r="OE247" s="76"/>
      <c r="OF247" s="76"/>
      <c r="OG247" s="76"/>
      <c r="OH247" s="76"/>
      <c r="OI247" s="76"/>
      <c r="OJ247" s="76"/>
      <c r="OK247" s="76"/>
      <c r="OL247" s="76"/>
      <c r="OM247" s="76"/>
      <c r="ON247" s="76"/>
      <c r="OO247" s="76"/>
      <c r="OP247" s="76"/>
      <c r="OQ247" s="76"/>
      <c r="OR247" s="76"/>
      <c r="OS247" s="76"/>
      <c r="OT247" s="76"/>
      <c r="OU247" s="76"/>
      <c r="OV247" s="76"/>
      <c r="OW247" s="76"/>
      <c r="OX247" s="76"/>
      <c r="OY247" s="76"/>
      <c r="OZ247" s="76"/>
      <c r="PA247" s="76"/>
      <c r="PB247" s="76"/>
      <c r="PC247" s="76"/>
      <c r="PD247" s="76"/>
      <c r="PE247" s="76"/>
      <c r="PF247" s="76"/>
      <c r="PG247" s="76"/>
      <c r="PH247" s="76"/>
      <c r="PI247" s="76"/>
      <c r="PJ247" s="76"/>
      <c r="PK247" s="76"/>
      <c r="PL247" s="76"/>
      <c r="PM247" s="76"/>
      <c r="PN247" s="76"/>
      <c r="PO247" s="76"/>
      <c r="PP247" s="76"/>
      <c r="PQ247" s="76"/>
      <c r="PR247" s="76"/>
      <c r="PS247" s="76"/>
      <c r="PT247" s="76"/>
      <c r="PU247" s="76"/>
      <c r="PV247" s="76"/>
      <c r="PW247" s="76"/>
      <c r="PX247" s="76"/>
      <c r="PY247" s="76"/>
      <c r="PZ247" s="76"/>
      <c r="QA247" s="76"/>
      <c r="QB247" s="76"/>
      <c r="QC247" s="76"/>
      <c r="QD247" s="76"/>
      <c r="QE247" s="76"/>
      <c r="QF247" s="76"/>
      <c r="QG247" s="76"/>
      <c r="QH247" s="76"/>
      <c r="QI247" s="76"/>
      <c r="QJ247" s="76"/>
      <c r="QK247" s="76"/>
      <c r="QL247" s="76"/>
      <c r="QM247" s="76"/>
      <c r="QN247" s="76"/>
      <c r="QO247" s="76"/>
      <c r="QP247" s="76"/>
      <c r="QQ247" s="76"/>
      <c r="QR247" s="76"/>
      <c r="QS247" s="76"/>
      <c r="QT247" s="76"/>
      <c r="QU247" s="76"/>
      <c r="QV247" s="76"/>
      <c r="QW247" s="76"/>
      <c r="QX247" s="76"/>
      <c r="QY247" s="76"/>
      <c r="QZ247" s="76"/>
      <c r="RA247" s="76"/>
      <c r="RB247" s="76"/>
      <c r="RC247" s="76"/>
      <c r="RD247" s="76"/>
      <c r="RE247" s="76"/>
      <c r="RF247" s="76"/>
      <c r="RG247" s="76"/>
      <c r="RH247" s="76"/>
      <c r="RI247" s="76"/>
      <c r="RJ247" s="76"/>
      <c r="RK247" s="76"/>
      <c r="RL247" s="76"/>
      <c r="RM247" s="76"/>
      <c r="RN247" s="76"/>
      <c r="RO247" s="76"/>
      <c r="RP247" s="76"/>
      <c r="RQ247" s="76"/>
      <c r="RR247" s="76"/>
      <c r="RS247" s="76"/>
      <c r="RT247" s="76"/>
      <c r="RU247" s="76"/>
      <c r="RV247" s="76"/>
      <c r="RW247" s="76"/>
      <c r="RX247" s="76"/>
      <c r="RY247" s="76"/>
      <c r="RZ247" s="76"/>
      <c r="SA247" s="76"/>
      <c r="SB247" s="76"/>
      <c r="SC247" s="76"/>
      <c r="SD247" s="76"/>
      <c r="SE247" s="76"/>
      <c r="SF247" s="76"/>
      <c r="SG247" s="76"/>
      <c r="SH247" s="76"/>
      <c r="SI247" s="76"/>
      <c r="SJ247" s="76"/>
      <c r="SK247" s="76"/>
      <c r="SL247" s="76"/>
      <c r="SM247" s="76"/>
      <c r="SN247" s="76"/>
      <c r="SO247" s="76"/>
      <c r="SP247" s="76"/>
      <c r="SQ247" s="76"/>
      <c r="SR247" s="76"/>
      <c r="SS247" s="76"/>
      <c r="ST247" s="76"/>
      <c r="SU247" s="76"/>
      <c r="SV247" s="76"/>
      <c r="SW247" s="76"/>
      <c r="SX247" s="76"/>
      <c r="SY247" s="76"/>
      <c r="SZ247" s="76"/>
      <c r="TA247" s="76"/>
      <c r="TB247" s="76"/>
      <c r="TC247" s="76"/>
      <c r="TD247" s="76"/>
      <c r="TE247" s="76"/>
      <c r="TF247" s="76"/>
      <c r="TG247" s="76"/>
      <c r="TH247" s="76"/>
      <c r="TI247" s="76"/>
      <c r="TJ247" s="76"/>
      <c r="TK247" s="76"/>
      <c r="TL247" s="76"/>
      <c r="TM247" s="76"/>
      <c r="TN247" s="76"/>
      <c r="TO247" s="76"/>
      <c r="TP247" s="76"/>
      <c r="TQ247" s="76"/>
      <c r="TR247" s="76"/>
      <c r="TS247" s="76"/>
      <c r="TT247" s="76"/>
      <c r="TU247" s="76"/>
      <c r="TV247" s="76"/>
      <c r="TW247" s="76"/>
      <c r="TX247" s="76"/>
      <c r="TY247" s="76"/>
      <c r="TZ247" s="76"/>
      <c r="UA247" s="76"/>
      <c r="UB247" s="76"/>
      <c r="UC247" s="76"/>
      <c r="UD247" s="76"/>
      <c r="UE247" s="76"/>
      <c r="UF247" s="76"/>
      <c r="UG247" s="76"/>
      <c r="UH247" s="76"/>
      <c r="UI247" s="76"/>
      <c r="UJ247" s="76"/>
      <c r="UK247" s="76"/>
      <c r="UL247" s="76"/>
      <c r="UM247" s="76"/>
      <c r="UN247" s="76"/>
      <c r="UO247" s="76"/>
      <c r="UP247" s="76"/>
      <c r="UQ247" s="76"/>
      <c r="UR247" s="76"/>
      <c r="US247" s="76"/>
      <c r="UT247" s="76"/>
      <c r="UU247" s="76"/>
      <c r="UV247" s="76"/>
      <c r="UW247" s="76"/>
      <c r="UX247" s="76"/>
      <c r="UY247" s="76"/>
      <c r="UZ247" s="76"/>
      <c r="VA247" s="76"/>
      <c r="VB247" s="76"/>
      <c r="VC247" s="76"/>
      <c r="VD247" s="76"/>
      <c r="VE247" s="76"/>
      <c r="VF247" s="76"/>
      <c r="VG247" s="76"/>
      <c r="VH247" s="76"/>
      <c r="VI247" s="76"/>
      <c r="VJ247" s="76"/>
      <c r="VK247" s="76"/>
      <c r="VL247" s="76"/>
      <c r="VM247" s="76"/>
      <c r="VN247" s="76"/>
      <c r="VO247" s="76"/>
      <c r="VP247" s="76"/>
      <c r="VQ247" s="76"/>
      <c r="VR247" s="76"/>
      <c r="VS247" s="76"/>
      <c r="VT247" s="76"/>
      <c r="VU247" s="76"/>
      <c r="VV247" s="76"/>
      <c r="VW247" s="76"/>
      <c r="VX247" s="76"/>
      <c r="VY247" s="76"/>
      <c r="VZ247" s="76"/>
      <c r="WA247" s="76"/>
      <c r="WB247" s="76"/>
      <c r="WC247" s="76"/>
      <c r="WD247" s="76"/>
      <c r="WE247" s="76"/>
      <c r="WF247" s="76"/>
      <c r="WG247" s="76"/>
      <c r="WH247" s="76"/>
      <c r="WI247" s="76"/>
      <c r="WJ247" s="76"/>
      <c r="WK247" s="76"/>
      <c r="WL247" s="76"/>
      <c r="WM247" s="76"/>
      <c r="WN247" s="76"/>
      <c r="WO247" s="76"/>
      <c r="WP247" s="76"/>
      <c r="WQ247" s="76"/>
      <c r="WR247" s="76"/>
      <c r="WS247" s="76"/>
      <c r="WT247" s="76"/>
      <c r="WU247" s="76"/>
      <c r="WV247" s="76"/>
      <c r="WW247" s="76"/>
      <c r="WX247" s="76"/>
      <c r="WY247" s="76"/>
      <c r="WZ247" s="76"/>
      <c r="XA247" s="76"/>
      <c r="XB247" s="76"/>
      <c r="XC247" s="76"/>
      <c r="XD247" s="76"/>
      <c r="XE247" s="76"/>
      <c r="XF247" s="76"/>
      <c r="XG247" s="76"/>
      <c r="XH247" s="76"/>
      <c r="XI247" s="76"/>
      <c r="XJ247" s="76"/>
      <c r="XK247" s="76"/>
      <c r="XL247" s="76"/>
      <c r="XM247" s="76"/>
      <c r="XN247" s="76"/>
      <c r="XO247" s="76"/>
      <c r="XP247" s="76"/>
      <c r="XQ247" s="76"/>
      <c r="XR247" s="76"/>
      <c r="XS247" s="76"/>
      <c r="XT247" s="76"/>
      <c r="XU247" s="76"/>
      <c r="XV247" s="76"/>
      <c r="XW247" s="76"/>
      <c r="XX247" s="76"/>
      <c r="XY247" s="76"/>
      <c r="XZ247" s="76"/>
      <c r="YA247" s="76"/>
      <c r="YB247" s="76"/>
      <c r="YC247" s="76"/>
      <c r="YD247" s="76"/>
      <c r="YE247" s="76"/>
      <c r="YF247" s="76"/>
      <c r="YG247" s="76"/>
      <c r="YH247" s="76"/>
      <c r="YI247" s="76"/>
      <c r="YJ247" s="76"/>
      <c r="YK247" s="76"/>
      <c r="YL247" s="76"/>
      <c r="YM247" s="76"/>
      <c r="YN247" s="76"/>
      <c r="YO247" s="76"/>
      <c r="YP247" s="76"/>
      <c r="YQ247" s="76"/>
      <c r="YR247" s="76"/>
      <c r="YS247" s="76"/>
      <c r="YT247" s="76"/>
      <c r="YU247" s="76"/>
      <c r="YV247" s="76"/>
      <c r="YW247" s="76"/>
      <c r="YX247" s="76"/>
      <c r="YY247" s="76"/>
      <c r="YZ247" s="76"/>
      <c r="ZA247" s="76"/>
      <c r="ZB247" s="76"/>
      <c r="ZC247" s="76"/>
      <c r="ZD247" s="76"/>
      <c r="ZE247" s="76"/>
      <c r="ZF247" s="76"/>
      <c r="ZG247" s="76"/>
      <c r="ZH247" s="76"/>
      <c r="ZI247" s="76"/>
      <c r="ZJ247" s="76"/>
      <c r="ZK247" s="76"/>
      <c r="ZL247" s="76"/>
      <c r="ZM247" s="76"/>
      <c r="ZN247" s="76"/>
      <c r="ZO247" s="76"/>
      <c r="ZP247" s="76"/>
      <c r="ZQ247" s="76"/>
      <c r="ZR247" s="76"/>
      <c r="ZS247" s="76"/>
      <c r="ZT247" s="76"/>
      <c r="ZU247" s="76"/>
      <c r="ZV247" s="76"/>
      <c r="ZW247" s="76"/>
      <c r="ZX247" s="76"/>
      <c r="ZY247" s="76"/>
      <c r="ZZ247" s="76"/>
      <c r="AAA247" s="76"/>
      <c r="AAB247" s="76"/>
      <c r="AAC247" s="76"/>
      <c r="AAD247" s="76"/>
      <c r="AAE247" s="76"/>
      <c r="AAF247" s="76"/>
      <c r="AAG247" s="76"/>
      <c r="AAH247" s="76"/>
      <c r="AAI247" s="76"/>
      <c r="AAJ247" s="76"/>
      <c r="AAK247" s="76"/>
      <c r="AAL247" s="76"/>
      <c r="AAM247" s="76"/>
      <c r="AAN247" s="76"/>
      <c r="AAO247" s="76"/>
      <c r="AAP247" s="76"/>
      <c r="AAQ247" s="76"/>
      <c r="AAR247" s="76"/>
      <c r="AAS247" s="76"/>
      <c r="AAT247" s="76"/>
      <c r="AAU247" s="76"/>
      <c r="AAV247" s="76"/>
      <c r="AAW247" s="76"/>
      <c r="AAX247" s="76"/>
      <c r="AAY247" s="76"/>
      <c r="AAZ247" s="76"/>
      <c r="ABA247" s="76"/>
      <c r="ABB247" s="76"/>
      <c r="ABC247" s="76"/>
      <c r="ABD247" s="76"/>
      <c r="ABE247" s="76"/>
      <c r="ABF247" s="76"/>
      <c r="ABG247" s="76"/>
      <c r="ABH247" s="76"/>
      <c r="ABI247" s="76"/>
      <c r="ABJ247" s="76"/>
      <c r="ABK247" s="76"/>
      <c r="ABL247" s="76"/>
      <c r="ABM247" s="76"/>
      <c r="ABN247" s="76"/>
      <c r="ABO247" s="76"/>
      <c r="ABP247" s="76"/>
      <c r="ABQ247" s="76"/>
      <c r="ABR247" s="76"/>
      <c r="ABS247" s="76"/>
      <c r="ABT247" s="76"/>
      <c r="ABU247" s="76"/>
      <c r="ABV247" s="76"/>
      <c r="ABW247" s="76"/>
      <c r="ABX247" s="76"/>
      <c r="ABY247" s="76"/>
      <c r="ABZ247" s="76"/>
      <c r="ACA247" s="76"/>
      <c r="ACB247" s="76"/>
      <c r="ACC247" s="76"/>
      <c r="ACD247" s="76"/>
      <c r="ACE247" s="76"/>
      <c r="ACF247" s="76"/>
      <c r="ACG247" s="76"/>
      <c r="ACH247" s="76"/>
      <c r="ACI247" s="76"/>
      <c r="ACJ247" s="76"/>
      <c r="ACK247" s="76"/>
      <c r="ACL247" s="76"/>
      <c r="ACM247" s="76"/>
      <c r="ACN247" s="76"/>
      <c r="ACO247" s="76"/>
      <c r="ACP247" s="76"/>
      <c r="ACQ247" s="76"/>
      <c r="ACR247" s="76"/>
      <c r="ACS247" s="76"/>
      <c r="ACT247" s="76"/>
      <c r="ACU247" s="76"/>
      <c r="ACV247" s="76"/>
      <c r="ACW247" s="76"/>
      <c r="ACX247" s="76"/>
      <c r="ACY247" s="76"/>
      <c r="ACZ247" s="76"/>
      <c r="ADA247" s="76"/>
      <c r="ADB247" s="76"/>
      <c r="ADC247" s="76"/>
      <c r="ADD247" s="76"/>
      <c r="ADE247" s="76"/>
      <c r="ADF247" s="76"/>
      <c r="ADG247" s="76"/>
      <c r="ADH247" s="76"/>
      <c r="ADI247" s="76"/>
      <c r="ADJ247" s="76"/>
      <c r="ADK247" s="76"/>
      <c r="ADL247" s="76"/>
      <c r="ADM247" s="76"/>
      <c r="ADN247" s="76"/>
      <c r="ADO247" s="76"/>
      <c r="ADP247" s="76"/>
      <c r="ADQ247" s="76"/>
      <c r="ADR247" s="76"/>
      <c r="ADS247" s="76"/>
      <c r="ADT247" s="76"/>
      <c r="ADU247" s="76"/>
      <c r="ADV247" s="76"/>
      <c r="ADW247" s="76"/>
      <c r="ADX247" s="76"/>
      <c r="ADY247" s="76"/>
      <c r="ADZ247" s="76"/>
      <c r="AEA247" s="76"/>
      <c r="AEB247" s="76"/>
      <c r="AEC247" s="76"/>
      <c r="AED247" s="76"/>
      <c r="AEE247" s="76"/>
      <c r="AEF247" s="76"/>
      <c r="AEG247" s="76"/>
      <c r="AEH247" s="76"/>
      <c r="AEI247" s="76"/>
      <c r="AEJ247" s="76"/>
      <c r="AEK247" s="76"/>
      <c r="AEL247" s="76"/>
      <c r="AEM247" s="76"/>
      <c r="AEN247" s="76"/>
      <c r="AEO247" s="76"/>
      <c r="AEP247" s="76"/>
      <c r="AEQ247" s="76"/>
      <c r="AER247" s="76"/>
      <c r="AES247" s="76"/>
      <c r="AET247" s="76"/>
      <c r="AEU247" s="76"/>
      <c r="AEV247" s="76"/>
      <c r="AEW247" s="76"/>
      <c r="AEX247" s="76"/>
      <c r="AEY247" s="76"/>
      <c r="AEZ247" s="76"/>
      <c r="AFA247" s="76"/>
      <c r="AFB247" s="76"/>
      <c r="AFC247" s="76"/>
      <c r="AFD247" s="76"/>
      <c r="AFE247" s="76"/>
      <c r="AFF247" s="76"/>
      <c r="AFG247" s="76"/>
      <c r="AFH247" s="76"/>
      <c r="AFI247" s="76"/>
      <c r="AFJ247" s="76"/>
      <c r="AFK247" s="76"/>
      <c r="AFL247" s="76"/>
      <c r="AFM247" s="76"/>
      <c r="AFN247" s="76"/>
      <c r="AFO247" s="76"/>
      <c r="AFP247" s="76"/>
      <c r="AFQ247" s="76"/>
      <c r="AFR247" s="76"/>
      <c r="AFS247" s="76"/>
      <c r="AFT247" s="76"/>
      <c r="AFU247" s="76"/>
      <c r="AFV247" s="76"/>
      <c r="AFW247" s="76"/>
      <c r="AFX247" s="76"/>
      <c r="AFY247" s="76"/>
      <c r="AFZ247" s="76"/>
      <c r="AGA247" s="76"/>
      <c r="AGB247" s="76"/>
      <c r="AGC247" s="76"/>
      <c r="AGD247" s="76"/>
      <c r="AGE247" s="76"/>
      <c r="AGF247" s="76"/>
      <c r="AGG247" s="76"/>
      <c r="AGH247" s="76"/>
      <c r="AGI247" s="76"/>
      <c r="AGJ247" s="76"/>
      <c r="AGK247" s="76"/>
      <c r="AGL247" s="76"/>
      <c r="AGM247" s="76"/>
      <c r="AGN247" s="76"/>
      <c r="AGO247" s="76"/>
      <c r="AGP247" s="76"/>
      <c r="AGQ247" s="76"/>
      <c r="AGR247" s="76"/>
      <c r="AGS247" s="76"/>
      <c r="AGT247" s="76"/>
      <c r="AGU247" s="76"/>
      <c r="AGV247" s="76"/>
      <c r="AGW247" s="76"/>
      <c r="AGX247" s="76"/>
      <c r="AGY247" s="76"/>
      <c r="AGZ247" s="76"/>
      <c r="AHA247" s="76"/>
      <c r="AHB247" s="76"/>
      <c r="AHC247" s="76"/>
      <c r="AHD247" s="76"/>
      <c r="AHE247" s="76"/>
      <c r="AHF247" s="76"/>
      <c r="AHG247" s="76"/>
      <c r="AHH247" s="76"/>
      <c r="AHI247" s="76"/>
      <c r="AHJ247" s="76"/>
      <c r="AHK247" s="76"/>
      <c r="AHL247" s="76"/>
      <c r="AHM247" s="76"/>
      <c r="AHN247" s="76"/>
      <c r="AHO247" s="76"/>
      <c r="AHP247" s="76"/>
      <c r="AHQ247" s="76"/>
      <c r="AHR247" s="76"/>
      <c r="AHS247" s="76"/>
      <c r="AHT247" s="76"/>
      <c r="AHU247" s="76"/>
      <c r="AHV247" s="76"/>
      <c r="AHW247" s="76"/>
      <c r="AHX247" s="76"/>
      <c r="AHY247" s="76"/>
      <c r="AHZ247" s="76"/>
      <c r="AIA247" s="76"/>
      <c r="AIB247" s="76"/>
      <c r="AIC247" s="76"/>
      <c r="AID247" s="76"/>
      <c r="AIE247" s="76"/>
      <c r="AIF247" s="76"/>
      <c r="AIG247" s="76"/>
      <c r="AIH247" s="76"/>
      <c r="AII247" s="76"/>
      <c r="AIJ247" s="76"/>
      <c r="AIK247" s="76"/>
      <c r="AIL247" s="76"/>
      <c r="AIM247" s="76"/>
      <c r="AIN247" s="76"/>
      <c r="AIO247" s="76"/>
      <c r="AIP247" s="76"/>
      <c r="AIQ247" s="76"/>
      <c r="AIR247" s="76"/>
      <c r="AIS247" s="76"/>
      <c r="AIT247" s="76"/>
      <c r="AIU247" s="76"/>
      <c r="AIV247" s="76"/>
      <c r="AIW247" s="76"/>
      <c r="AIX247" s="76"/>
      <c r="AIY247" s="76"/>
      <c r="AIZ247" s="76"/>
      <c r="AJA247" s="76"/>
      <c r="AJB247" s="76"/>
      <c r="AJC247" s="76"/>
      <c r="AJD247" s="76"/>
      <c r="AJE247" s="76"/>
      <c r="AJF247" s="76"/>
      <c r="AJG247" s="76"/>
      <c r="AJH247" s="76"/>
      <c r="AJI247" s="76"/>
      <c r="AJJ247" s="76"/>
      <c r="AJK247" s="76"/>
      <c r="AJL247" s="76"/>
      <c r="AJM247" s="76"/>
      <c r="AJN247" s="76"/>
      <c r="AJO247" s="76"/>
      <c r="AJP247" s="76"/>
      <c r="AJQ247" s="76"/>
      <c r="AJR247" s="76"/>
      <c r="AJS247" s="76"/>
      <c r="AJT247" s="76"/>
      <c r="AJU247" s="76"/>
      <c r="AJV247" s="76"/>
      <c r="AJW247" s="76"/>
      <c r="AJX247" s="76"/>
      <c r="AJY247" s="76"/>
      <c r="AJZ247" s="76"/>
      <c r="AKA247" s="76"/>
      <c r="AKB247" s="76"/>
      <c r="AKC247" s="76"/>
      <c r="AKD247" s="76"/>
      <c r="AKE247" s="76"/>
      <c r="AKF247" s="76"/>
      <c r="AKG247" s="76"/>
      <c r="AKH247" s="76"/>
      <c r="AKI247" s="76"/>
      <c r="AKJ247" s="76"/>
      <c r="AKK247" s="76"/>
      <c r="AKL247" s="76"/>
      <c r="AKM247" s="76"/>
      <c r="AKN247" s="76"/>
      <c r="AKO247" s="76"/>
      <c r="AKP247" s="76"/>
      <c r="AKQ247" s="76"/>
      <c r="AKR247" s="76"/>
      <c r="AKS247" s="76"/>
      <c r="AKT247" s="76"/>
      <c r="AKU247" s="76"/>
      <c r="AKV247" s="76"/>
      <c r="AKW247" s="76"/>
      <c r="AKX247" s="76"/>
      <c r="AKY247" s="76"/>
      <c r="AKZ247" s="76"/>
      <c r="ALA247" s="76"/>
      <c r="ALB247" s="76"/>
      <c r="ALC247" s="76"/>
      <c r="ALD247" s="76"/>
      <c r="ALE247" s="76"/>
      <c r="ALF247" s="76"/>
      <c r="ALG247" s="76"/>
      <c r="ALH247" s="76"/>
      <c r="ALI247" s="76"/>
      <c r="ALJ247" s="76"/>
      <c r="ALK247" s="76"/>
      <c r="ALL247" s="76"/>
      <c r="ALM247" s="76"/>
      <c r="ALN247" s="76"/>
      <c r="ALO247" s="76"/>
      <c r="ALP247" s="76"/>
      <c r="ALQ247" s="76"/>
      <c r="ALR247" s="76"/>
      <c r="ALS247" s="76"/>
      <c r="ALT247" s="76"/>
      <c r="ALU247" s="76"/>
      <c r="ALV247" s="76"/>
      <c r="ALW247" s="76"/>
      <c r="ALX247" s="76"/>
      <c r="ALY247" s="76"/>
      <c r="ALZ247" s="76"/>
      <c r="AMA247" s="76"/>
      <c r="AMB247" s="76"/>
      <c r="AMC247" s="76"/>
      <c r="AMD247" s="76"/>
      <c r="AME247" s="76"/>
    </row>
    <row r="248" spans="1:1019" s="80" customFormat="1">
      <c r="A248" s="20" t="s">
        <v>213</v>
      </c>
      <c r="B248" s="21" t="s">
        <v>155</v>
      </c>
      <c r="C248" s="21" t="s">
        <v>102</v>
      </c>
      <c r="D248" s="71" t="s">
        <v>125</v>
      </c>
      <c r="E248" s="22" t="s">
        <v>55</v>
      </c>
      <c r="F248" s="59">
        <v>26.77</v>
      </c>
      <c r="G248" s="23">
        <v>654.4</v>
      </c>
      <c r="H248" s="69">
        <f>$J$6</f>
        <v>0.21229999999999999</v>
      </c>
      <c r="I248" s="23">
        <f>ROUND(((H248+1)*G248),2)</f>
        <v>793.33</v>
      </c>
      <c r="J248" s="23">
        <f>TRUNC((I248*F248),2)</f>
        <v>21237.439999999999</v>
      </c>
      <c r="K248" s="78">
        <f t="shared" si="89"/>
        <v>17518.288</v>
      </c>
      <c r="L248" s="76"/>
      <c r="M248" s="79"/>
      <c r="N248" s="76"/>
      <c r="O248" s="76"/>
      <c r="P248" s="76"/>
      <c r="Q248" s="76"/>
      <c r="R248" s="76"/>
      <c r="S248" s="76"/>
      <c r="T248" s="76"/>
      <c r="U248" s="76"/>
      <c r="V248" s="76"/>
      <c r="W248" s="76"/>
      <c r="X248" s="76"/>
      <c r="Y248" s="76"/>
      <c r="Z248" s="76"/>
      <c r="AA248" s="76"/>
      <c r="AB248" s="76"/>
      <c r="AC248" s="76"/>
      <c r="AD248" s="76"/>
      <c r="AE248" s="76"/>
      <c r="AF248" s="76"/>
      <c r="AG248" s="76"/>
      <c r="AH248" s="76"/>
      <c r="AI248" s="76"/>
      <c r="AJ248" s="76"/>
      <c r="AK248" s="76"/>
      <c r="AL248" s="76"/>
      <c r="AM248" s="76"/>
      <c r="AN248" s="76"/>
      <c r="AO248" s="76"/>
      <c r="AP248" s="76"/>
      <c r="AQ248" s="76"/>
      <c r="AR248" s="76"/>
      <c r="AS248" s="76"/>
      <c r="AT248" s="76"/>
      <c r="AU248" s="76"/>
      <c r="AV248" s="76"/>
      <c r="AW248" s="76"/>
      <c r="AX248" s="76"/>
      <c r="AY248" s="76"/>
      <c r="AZ248" s="76"/>
      <c r="BA248" s="76"/>
      <c r="BB248" s="76"/>
      <c r="BC248" s="76"/>
      <c r="BD248" s="76"/>
      <c r="BE248" s="76"/>
      <c r="BF248" s="76"/>
      <c r="BG248" s="76"/>
      <c r="BH248" s="76"/>
      <c r="BI248" s="76"/>
      <c r="BJ248" s="76"/>
      <c r="BK248" s="76"/>
      <c r="BL248" s="76"/>
      <c r="BM248" s="76"/>
      <c r="BN248" s="76"/>
      <c r="BO248" s="76"/>
      <c r="BP248" s="76"/>
      <c r="BQ248" s="76"/>
      <c r="BR248" s="76"/>
      <c r="BS248" s="76"/>
      <c r="BT248" s="76"/>
      <c r="BU248" s="76"/>
      <c r="BV248" s="76"/>
      <c r="BW248" s="76"/>
      <c r="BX248" s="76"/>
      <c r="BY248" s="76"/>
      <c r="BZ248" s="76"/>
      <c r="CA248" s="76"/>
      <c r="CB248" s="76"/>
      <c r="CC248" s="76"/>
      <c r="CD248" s="76"/>
      <c r="CE248" s="76"/>
      <c r="CF248" s="76"/>
      <c r="CG248" s="76"/>
      <c r="CH248" s="76"/>
      <c r="CI248" s="76"/>
      <c r="CJ248" s="76"/>
      <c r="CK248" s="76"/>
      <c r="CL248" s="76"/>
      <c r="CM248" s="76"/>
      <c r="CN248" s="76"/>
      <c r="CO248" s="76"/>
      <c r="CP248" s="76"/>
      <c r="CQ248" s="76"/>
      <c r="CR248" s="76"/>
      <c r="CS248" s="76"/>
      <c r="CT248" s="76"/>
      <c r="CU248" s="76"/>
      <c r="CV248" s="76"/>
      <c r="CW248" s="76"/>
      <c r="CX248" s="76"/>
      <c r="CY248" s="76"/>
      <c r="CZ248" s="76"/>
      <c r="DA248" s="76"/>
      <c r="DB248" s="76"/>
      <c r="DC248" s="76"/>
      <c r="DD248" s="76"/>
      <c r="DE248" s="76"/>
      <c r="DF248" s="76"/>
      <c r="DG248" s="76"/>
      <c r="DH248" s="76"/>
      <c r="DI248" s="76"/>
      <c r="DJ248" s="76"/>
      <c r="DK248" s="76"/>
      <c r="DL248" s="76"/>
      <c r="DM248" s="76"/>
      <c r="DN248" s="76"/>
      <c r="DO248" s="76"/>
      <c r="DP248" s="76"/>
      <c r="DQ248" s="76"/>
      <c r="DR248" s="76"/>
      <c r="DS248" s="76"/>
      <c r="DT248" s="76"/>
      <c r="DU248" s="76"/>
      <c r="DV248" s="76"/>
      <c r="DW248" s="76"/>
      <c r="DX248" s="76"/>
      <c r="DY248" s="76"/>
      <c r="DZ248" s="76"/>
      <c r="EA248" s="76"/>
      <c r="EB248" s="76"/>
      <c r="EC248" s="76"/>
      <c r="ED248" s="76"/>
      <c r="EE248" s="76"/>
      <c r="EF248" s="76"/>
      <c r="EG248" s="76"/>
      <c r="EH248" s="76"/>
      <c r="EI248" s="76"/>
      <c r="EJ248" s="76"/>
      <c r="EK248" s="76"/>
      <c r="EL248" s="76"/>
      <c r="EM248" s="76"/>
      <c r="EN248" s="76"/>
      <c r="EO248" s="76"/>
      <c r="EP248" s="76"/>
      <c r="EQ248" s="76"/>
      <c r="ER248" s="76"/>
      <c r="ES248" s="76"/>
      <c r="ET248" s="76"/>
      <c r="EU248" s="76"/>
      <c r="EV248" s="76"/>
      <c r="EW248" s="76"/>
      <c r="EX248" s="76"/>
      <c r="EY248" s="76"/>
      <c r="EZ248" s="76"/>
      <c r="FA248" s="76"/>
      <c r="FB248" s="76"/>
      <c r="FC248" s="76"/>
      <c r="FD248" s="76"/>
      <c r="FE248" s="76"/>
      <c r="FF248" s="76"/>
      <c r="FG248" s="76"/>
      <c r="FH248" s="76"/>
      <c r="FI248" s="76"/>
      <c r="FJ248" s="76"/>
      <c r="FK248" s="76"/>
      <c r="FL248" s="76"/>
      <c r="FM248" s="76"/>
      <c r="FN248" s="76"/>
      <c r="FO248" s="76"/>
      <c r="FP248" s="76"/>
      <c r="FQ248" s="76"/>
      <c r="FR248" s="76"/>
      <c r="FS248" s="76"/>
      <c r="FT248" s="76"/>
      <c r="FU248" s="76"/>
      <c r="FV248" s="76"/>
      <c r="FW248" s="76"/>
      <c r="FX248" s="76"/>
      <c r="FY248" s="76"/>
      <c r="FZ248" s="76"/>
      <c r="GA248" s="76"/>
      <c r="GB248" s="76"/>
      <c r="GC248" s="76"/>
      <c r="GD248" s="76"/>
      <c r="GE248" s="76"/>
      <c r="GF248" s="76"/>
      <c r="GG248" s="76"/>
      <c r="GH248" s="76"/>
      <c r="GI248" s="76"/>
      <c r="GJ248" s="76"/>
      <c r="GK248" s="76"/>
      <c r="GL248" s="76"/>
      <c r="GM248" s="76"/>
      <c r="GN248" s="76"/>
      <c r="GO248" s="76"/>
      <c r="GP248" s="76"/>
      <c r="GQ248" s="76"/>
      <c r="GR248" s="76"/>
      <c r="GS248" s="76"/>
      <c r="GT248" s="76"/>
      <c r="GU248" s="76"/>
      <c r="GV248" s="76"/>
      <c r="GW248" s="76"/>
      <c r="GX248" s="76"/>
      <c r="GY248" s="76"/>
      <c r="GZ248" s="76"/>
      <c r="HA248" s="76"/>
      <c r="HB248" s="76"/>
      <c r="HC248" s="76"/>
      <c r="HD248" s="76"/>
      <c r="HE248" s="76"/>
      <c r="HF248" s="76"/>
      <c r="HG248" s="76"/>
      <c r="HH248" s="76"/>
      <c r="HI248" s="76"/>
      <c r="HJ248" s="76"/>
      <c r="HK248" s="76"/>
      <c r="HL248" s="76"/>
      <c r="HM248" s="76"/>
      <c r="HN248" s="76"/>
      <c r="HO248" s="76"/>
      <c r="HP248" s="76"/>
      <c r="HQ248" s="76"/>
      <c r="HR248" s="76"/>
      <c r="HS248" s="76"/>
      <c r="HT248" s="76"/>
      <c r="HU248" s="76"/>
      <c r="HV248" s="76"/>
      <c r="HW248" s="76"/>
      <c r="HX248" s="76"/>
      <c r="HY248" s="76"/>
      <c r="HZ248" s="76"/>
      <c r="IA248" s="76"/>
      <c r="IB248" s="76"/>
      <c r="IC248" s="76"/>
      <c r="ID248" s="76"/>
      <c r="IE248" s="76"/>
      <c r="IF248" s="76"/>
      <c r="IG248" s="76"/>
      <c r="IH248" s="76"/>
      <c r="II248" s="76"/>
      <c r="IJ248" s="76"/>
      <c r="IK248" s="76"/>
      <c r="IL248" s="76"/>
      <c r="IM248" s="76"/>
      <c r="IN248" s="76"/>
      <c r="IO248" s="76"/>
      <c r="IP248" s="76"/>
      <c r="IQ248" s="76"/>
      <c r="IR248" s="76"/>
      <c r="IS248" s="76"/>
      <c r="IT248" s="76"/>
      <c r="IU248" s="76"/>
      <c r="IV248" s="76"/>
      <c r="IW248" s="76"/>
      <c r="IX248" s="76"/>
      <c r="IY248" s="76"/>
      <c r="IZ248" s="76"/>
      <c r="JA248" s="76"/>
      <c r="JB248" s="76"/>
      <c r="JC248" s="76"/>
      <c r="JD248" s="76"/>
      <c r="JE248" s="76"/>
      <c r="JF248" s="76"/>
      <c r="JG248" s="76"/>
      <c r="JH248" s="76"/>
      <c r="JI248" s="76"/>
      <c r="JJ248" s="76"/>
      <c r="JK248" s="76"/>
      <c r="JL248" s="76"/>
      <c r="JM248" s="76"/>
      <c r="JN248" s="76"/>
      <c r="JO248" s="76"/>
      <c r="JP248" s="76"/>
      <c r="JQ248" s="76"/>
      <c r="JR248" s="76"/>
      <c r="JS248" s="76"/>
      <c r="JT248" s="76"/>
      <c r="JU248" s="76"/>
      <c r="JV248" s="76"/>
      <c r="JW248" s="76"/>
      <c r="JX248" s="76"/>
      <c r="JY248" s="76"/>
      <c r="JZ248" s="76"/>
      <c r="KA248" s="76"/>
      <c r="KB248" s="76"/>
      <c r="KC248" s="76"/>
      <c r="KD248" s="76"/>
      <c r="KE248" s="76"/>
      <c r="KF248" s="76"/>
      <c r="KG248" s="76"/>
      <c r="KH248" s="76"/>
      <c r="KI248" s="76"/>
      <c r="KJ248" s="76"/>
      <c r="KK248" s="76"/>
      <c r="KL248" s="76"/>
      <c r="KM248" s="76"/>
      <c r="KN248" s="76"/>
      <c r="KO248" s="76"/>
      <c r="KP248" s="76"/>
      <c r="KQ248" s="76"/>
      <c r="KR248" s="76"/>
      <c r="KS248" s="76"/>
      <c r="KT248" s="76"/>
      <c r="KU248" s="76"/>
      <c r="KV248" s="76"/>
      <c r="KW248" s="76"/>
      <c r="KX248" s="76"/>
      <c r="KY248" s="76"/>
      <c r="KZ248" s="76"/>
      <c r="LA248" s="76"/>
      <c r="LB248" s="76"/>
      <c r="LC248" s="76"/>
      <c r="LD248" s="76"/>
      <c r="LE248" s="76"/>
      <c r="LF248" s="76"/>
      <c r="LG248" s="76"/>
      <c r="LH248" s="76"/>
      <c r="LI248" s="76"/>
      <c r="LJ248" s="76"/>
      <c r="LK248" s="76"/>
      <c r="LL248" s="76"/>
      <c r="LM248" s="76"/>
      <c r="LN248" s="76"/>
      <c r="LO248" s="76"/>
      <c r="LP248" s="76"/>
      <c r="LQ248" s="76"/>
      <c r="LR248" s="76"/>
      <c r="LS248" s="76"/>
      <c r="LT248" s="76"/>
      <c r="LU248" s="76"/>
      <c r="LV248" s="76"/>
      <c r="LW248" s="76"/>
      <c r="LX248" s="76"/>
      <c r="LY248" s="76"/>
      <c r="LZ248" s="76"/>
      <c r="MA248" s="76"/>
      <c r="MB248" s="76"/>
      <c r="MC248" s="76"/>
      <c r="MD248" s="76"/>
      <c r="ME248" s="76"/>
      <c r="MF248" s="76"/>
      <c r="MG248" s="76"/>
      <c r="MH248" s="76"/>
      <c r="MI248" s="76"/>
      <c r="MJ248" s="76"/>
      <c r="MK248" s="76"/>
      <c r="ML248" s="76"/>
      <c r="MM248" s="76"/>
      <c r="MN248" s="76"/>
      <c r="MO248" s="76"/>
      <c r="MP248" s="76"/>
      <c r="MQ248" s="76"/>
      <c r="MR248" s="76"/>
      <c r="MS248" s="76"/>
      <c r="MT248" s="76"/>
      <c r="MU248" s="76"/>
      <c r="MV248" s="76"/>
      <c r="MW248" s="76"/>
      <c r="MX248" s="76"/>
      <c r="MY248" s="76"/>
      <c r="MZ248" s="76"/>
      <c r="NA248" s="76"/>
      <c r="NB248" s="76"/>
      <c r="NC248" s="76"/>
      <c r="ND248" s="76"/>
      <c r="NE248" s="76"/>
      <c r="NF248" s="76"/>
      <c r="NG248" s="76"/>
      <c r="NH248" s="76"/>
      <c r="NI248" s="76"/>
      <c r="NJ248" s="76"/>
      <c r="NK248" s="76"/>
      <c r="NL248" s="76"/>
      <c r="NM248" s="76"/>
      <c r="NN248" s="76"/>
      <c r="NO248" s="76"/>
      <c r="NP248" s="76"/>
      <c r="NQ248" s="76"/>
      <c r="NR248" s="76"/>
      <c r="NS248" s="76"/>
      <c r="NT248" s="76"/>
      <c r="NU248" s="76"/>
      <c r="NV248" s="76"/>
      <c r="NW248" s="76"/>
      <c r="NX248" s="76"/>
      <c r="NY248" s="76"/>
      <c r="NZ248" s="76"/>
      <c r="OA248" s="76"/>
      <c r="OB248" s="76"/>
      <c r="OC248" s="76"/>
      <c r="OD248" s="76"/>
      <c r="OE248" s="76"/>
      <c r="OF248" s="76"/>
      <c r="OG248" s="76"/>
      <c r="OH248" s="76"/>
      <c r="OI248" s="76"/>
      <c r="OJ248" s="76"/>
      <c r="OK248" s="76"/>
      <c r="OL248" s="76"/>
      <c r="OM248" s="76"/>
      <c r="ON248" s="76"/>
      <c r="OO248" s="76"/>
      <c r="OP248" s="76"/>
      <c r="OQ248" s="76"/>
      <c r="OR248" s="76"/>
      <c r="OS248" s="76"/>
      <c r="OT248" s="76"/>
      <c r="OU248" s="76"/>
      <c r="OV248" s="76"/>
      <c r="OW248" s="76"/>
      <c r="OX248" s="76"/>
      <c r="OY248" s="76"/>
      <c r="OZ248" s="76"/>
      <c r="PA248" s="76"/>
      <c r="PB248" s="76"/>
      <c r="PC248" s="76"/>
      <c r="PD248" s="76"/>
      <c r="PE248" s="76"/>
      <c r="PF248" s="76"/>
      <c r="PG248" s="76"/>
      <c r="PH248" s="76"/>
      <c r="PI248" s="76"/>
      <c r="PJ248" s="76"/>
      <c r="PK248" s="76"/>
      <c r="PL248" s="76"/>
      <c r="PM248" s="76"/>
      <c r="PN248" s="76"/>
      <c r="PO248" s="76"/>
      <c r="PP248" s="76"/>
      <c r="PQ248" s="76"/>
      <c r="PR248" s="76"/>
      <c r="PS248" s="76"/>
      <c r="PT248" s="76"/>
      <c r="PU248" s="76"/>
      <c r="PV248" s="76"/>
      <c r="PW248" s="76"/>
      <c r="PX248" s="76"/>
      <c r="PY248" s="76"/>
      <c r="PZ248" s="76"/>
      <c r="QA248" s="76"/>
      <c r="QB248" s="76"/>
      <c r="QC248" s="76"/>
      <c r="QD248" s="76"/>
      <c r="QE248" s="76"/>
      <c r="QF248" s="76"/>
      <c r="QG248" s="76"/>
      <c r="QH248" s="76"/>
      <c r="QI248" s="76"/>
      <c r="QJ248" s="76"/>
      <c r="QK248" s="76"/>
      <c r="QL248" s="76"/>
      <c r="QM248" s="76"/>
      <c r="QN248" s="76"/>
      <c r="QO248" s="76"/>
      <c r="QP248" s="76"/>
      <c r="QQ248" s="76"/>
      <c r="QR248" s="76"/>
      <c r="QS248" s="76"/>
      <c r="QT248" s="76"/>
      <c r="QU248" s="76"/>
      <c r="QV248" s="76"/>
      <c r="QW248" s="76"/>
      <c r="QX248" s="76"/>
      <c r="QY248" s="76"/>
      <c r="QZ248" s="76"/>
      <c r="RA248" s="76"/>
      <c r="RB248" s="76"/>
      <c r="RC248" s="76"/>
      <c r="RD248" s="76"/>
      <c r="RE248" s="76"/>
      <c r="RF248" s="76"/>
      <c r="RG248" s="76"/>
      <c r="RH248" s="76"/>
      <c r="RI248" s="76"/>
      <c r="RJ248" s="76"/>
      <c r="RK248" s="76"/>
      <c r="RL248" s="76"/>
      <c r="RM248" s="76"/>
      <c r="RN248" s="76"/>
      <c r="RO248" s="76"/>
      <c r="RP248" s="76"/>
      <c r="RQ248" s="76"/>
      <c r="RR248" s="76"/>
      <c r="RS248" s="76"/>
      <c r="RT248" s="76"/>
      <c r="RU248" s="76"/>
      <c r="RV248" s="76"/>
      <c r="RW248" s="76"/>
      <c r="RX248" s="76"/>
      <c r="RY248" s="76"/>
      <c r="RZ248" s="76"/>
      <c r="SA248" s="76"/>
      <c r="SB248" s="76"/>
      <c r="SC248" s="76"/>
      <c r="SD248" s="76"/>
      <c r="SE248" s="76"/>
      <c r="SF248" s="76"/>
      <c r="SG248" s="76"/>
      <c r="SH248" s="76"/>
      <c r="SI248" s="76"/>
      <c r="SJ248" s="76"/>
      <c r="SK248" s="76"/>
      <c r="SL248" s="76"/>
      <c r="SM248" s="76"/>
      <c r="SN248" s="76"/>
      <c r="SO248" s="76"/>
      <c r="SP248" s="76"/>
      <c r="SQ248" s="76"/>
      <c r="SR248" s="76"/>
      <c r="SS248" s="76"/>
      <c r="ST248" s="76"/>
      <c r="SU248" s="76"/>
      <c r="SV248" s="76"/>
      <c r="SW248" s="76"/>
      <c r="SX248" s="76"/>
      <c r="SY248" s="76"/>
      <c r="SZ248" s="76"/>
      <c r="TA248" s="76"/>
      <c r="TB248" s="76"/>
      <c r="TC248" s="76"/>
      <c r="TD248" s="76"/>
      <c r="TE248" s="76"/>
      <c r="TF248" s="76"/>
      <c r="TG248" s="76"/>
      <c r="TH248" s="76"/>
      <c r="TI248" s="76"/>
      <c r="TJ248" s="76"/>
      <c r="TK248" s="76"/>
      <c r="TL248" s="76"/>
      <c r="TM248" s="76"/>
      <c r="TN248" s="76"/>
      <c r="TO248" s="76"/>
      <c r="TP248" s="76"/>
      <c r="TQ248" s="76"/>
      <c r="TR248" s="76"/>
      <c r="TS248" s="76"/>
      <c r="TT248" s="76"/>
      <c r="TU248" s="76"/>
      <c r="TV248" s="76"/>
      <c r="TW248" s="76"/>
      <c r="TX248" s="76"/>
      <c r="TY248" s="76"/>
      <c r="TZ248" s="76"/>
      <c r="UA248" s="76"/>
      <c r="UB248" s="76"/>
      <c r="UC248" s="76"/>
      <c r="UD248" s="76"/>
      <c r="UE248" s="76"/>
      <c r="UF248" s="76"/>
      <c r="UG248" s="76"/>
      <c r="UH248" s="76"/>
      <c r="UI248" s="76"/>
      <c r="UJ248" s="76"/>
      <c r="UK248" s="76"/>
      <c r="UL248" s="76"/>
      <c r="UM248" s="76"/>
      <c r="UN248" s="76"/>
      <c r="UO248" s="76"/>
      <c r="UP248" s="76"/>
      <c r="UQ248" s="76"/>
      <c r="UR248" s="76"/>
      <c r="US248" s="76"/>
      <c r="UT248" s="76"/>
      <c r="UU248" s="76"/>
      <c r="UV248" s="76"/>
      <c r="UW248" s="76"/>
      <c r="UX248" s="76"/>
      <c r="UY248" s="76"/>
      <c r="UZ248" s="76"/>
      <c r="VA248" s="76"/>
      <c r="VB248" s="76"/>
      <c r="VC248" s="76"/>
      <c r="VD248" s="76"/>
      <c r="VE248" s="76"/>
      <c r="VF248" s="76"/>
      <c r="VG248" s="76"/>
      <c r="VH248" s="76"/>
      <c r="VI248" s="76"/>
      <c r="VJ248" s="76"/>
      <c r="VK248" s="76"/>
      <c r="VL248" s="76"/>
      <c r="VM248" s="76"/>
      <c r="VN248" s="76"/>
      <c r="VO248" s="76"/>
      <c r="VP248" s="76"/>
      <c r="VQ248" s="76"/>
      <c r="VR248" s="76"/>
      <c r="VS248" s="76"/>
      <c r="VT248" s="76"/>
      <c r="VU248" s="76"/>
      <c r="VV248" s="76"/>
      <c r="VW248" s="76"/>
      <c r="VX248" s="76"/>
      <c r="VY248" s="76"/>
      <c r="VZ248" s="76"/>
      <c r="WA248" s="76"/>
      <c r="WB248" s="76"/>
      <c r="WC248" s="76"/>
      <c r="WD248" s="76"/>
      <c r="WE248" s="76"/>
      <c r="WF248" s="76"/>
      <c r="WG248" s="76"/>
      <c r="WH248" s="76"/>
      <c r="WI248" s="76"/>
      <c r="WJ248" s="76"/>
      <c r="WK248" s="76"/>
      <c r="WL248" s="76"/>
      <c r="WM248" s="76"/>
      <c r="WN248" s="76"/>
      <c r="WO248" s="76"/>
      <c r="WP248" s="76"/>
      <c r="WQ248" s="76"/>
      <c r="WR248" s="76"/>
      <c r="WS248" s="76"/>
      <c r="WT248" s="76"/>
      <c r="WU248" s="76"/>
      <c r="WV248" s="76"/>
      <c r="WW248" s="76"/>
      <c r="WX248" s="76"/>
      <c r="WY248" s="76"/>
      <c r="WZ248" s="76"/>
      <c r="XA248" s="76"/>
      <c r="XB248" s="76"/>
      <c r="XC248" s="76"/>
      <c r="XD248" s="76"/>
      <c r="XE248" s="76"/>
      <c r="XF248" s="76"/>
      <c r="XG248" s="76"/>
      <c r="XH248" s="76"/>
      <c r="XI248" s="76"/>
      <c r="XJ248" s="76"/>
      <c r="XK248" s="76"/>
      <c r="XL248" s="76"/>
      <c r="XM248" s="76"/>
      <c r="XN248" s="76"/>
      <c r="XO248" s="76"/>
      <c r="XP248" s="76"/>
      <c r="XQ248" s="76"/>
      <c r="XR248" s="76"/>
      <c r="XS248" s="76"/>
      <c r="XT248" s="76"/>
      <c r="XU248" s="76"/>
      <c r="XV248" s="76"/>
      <c r="XW248" s="76"/>
      <c r="XX248" s="76"/>
      <c r="XY248" s="76"/>
      <c r="XZ248" s="76"/>
      <c r="YA248" s="76"/>
      <c r="YB248" s="76"/>
      <c r="YC248" s="76"/>
      <c r="YD248" s="76"/>
      <c r="YE248" s="76"/>
      <c r="YF248" s="76"/>
      <c r="YG248" s="76"/>
      <c r="YH248" s="76"/>
      <c r="YI248" s="76"/>
      <c r="YJ248" s="76"/>
      <c r="YK248" s="76"/>
      <c r="YL248" s="76"/>
      <c r="YM248" s="76"/>
      <c r="YN248" s="76"/>
      <c r="YO248" s="76"/>
      <c r="YP248" s="76"/>
      <c r="YQ248" s="76"/>
      <c r="YR248" s="76"/>
      <c r="YS248" s="76"/>
      <c r="YT248" s="76"/>
      <c r="YU248" s="76"/>
      <c r="YV248" s="76"/>
      <c r="YW248" s="76"/>
      <c r="YX248" s="76"/>
      <c r="YY248" s="76"/>
      <c r="YZ248" s="76"/>
      <c r="ZA248" s="76"/>
      <c r="ZB248" s="76"/>
      <c r="ZC248" s="76"/>
      <c r="ZD248" s="76"/>
      <c r="ZE248" s="76"/>
      <c r="ZF248" s="76"/>
      <c r="ZG248" s="76"/>
      <c r="ZH248" s="76"/>
      <c r="ZI248" s="76"/>
      <c r="ZJ248" s="76"/>
      <c r="ZK248" s="76"/>
      <c r="ZL248" s="76"/>
      <c r="ZM248" s="76"/>
      <c r="ZN248" s="76"/>
      <c r="ZO248" s="76"/>
      <c r="ZP248" s="76"/>
      <c r="ZQ248" s="76"/>
      <c r="ZR248" s="76"/>
      <c r="ZS248" s="76"/>
      <c r="ZT248" s="76"/>
      <c r="ZU248" s="76"/>
      <c r="ZV248" s="76"/>
      <c r="ZW248" s="76"/>
      <c r="ZX248" s="76"/>
      <c r="ZY248" s="76"/>
      <c r="ZZ248" s="76"/>
      <c r="AAA248" s="76"/>
      <c r="AAB248" s="76"/>
      <c r="AAC248" s="76"/>
      <c r="AAD248" s="76"/>
      <c r="AAE248" s="76"/>
      <c r="AAF248" s="76"/>
      <c r="AAG248" s="76"/>
      <c r="AAH248" s="76"/>
      <c r="AAI248" s="76"/>
      <c r="AAJ248" s="76"/>
      <c r="AAK248" s="76"/>
      <c r="AAL248" s="76"/>
      <c r="AAM248" s="76"/>
      <c r="AAN248" s="76"/>
      <c r="AAO248" s="76"/>
      <c r="AAP248" s="76"/>
      <c r="AAQ248" s="76"/>
      <c r="AAR248" s="76"/>
      <c r="AAS248" s="76"/>
      <c r="AAT248" s="76"/>
      <c r="AAU248" s="76"/>
      <c r="AAV248" s="76"/>
      <c r="AAW248" s="76"/>
      <c r="AAX248" s="76"/>
      <c r="AAY248" s="76"/>
      <c r="AAZ248" s="76"/>
      <c r="ABA248" s="76"/>
      <c r="ABB248" s="76"/>
      <c r="ABC248" s="76"/>
      <c r="ABD248" s="76"/>
      <c r="ABE248" s="76"/>
      <c r="ABF248" s="76"/>
      <c r="ABG248" s="76"/>
      <c r="ABH248" s="76"/>
      <c r="ABI248" s="76"/>
      <c r="ABJ248" s="76"/>
      <c r="ABK248" s="76"/>
      <c r="ABL248" s="76"/>
      <c r="ABM248" s="76"/>
      <c r="ABN248" s="76"/>
      <c r="ABO248" s="76"/>
      <c r="ABP248" s="76"/>
      <c r="ABQ248" s="76"/>
      <c r="ABR248" s="76"/>
      <c r="ABS248" s="76"/>
      <c r="ABT248" s="76"/>
      <c r="ABU248" s="76"/>
      <c r="ABV248" s="76"/>
      <c r="ABW248" s="76"/>
      <c r="ABX248" s="76"/>
      <c r="ABY248" s="76"/>
      <c r="ABZ248" s="76"/>
      <c r="ACA248" s="76"/>
      <c r="ACB248" s="76"/>
      <c r="ACC248" s="76"/>
      <c r="ACD248" s="76"/>
      <c r="ACE248" s="76"/>
      <c r="ACF248" s="76"/>
      <c r="ACG248" s="76"/>
      <c r="ACH248" s="76"/>
      <c r="ACI248" s="76"/>
      <c r="ACJ248" s="76"/>
      <c r="ACK248" s="76"/>
      <c r="ACL248" s="76"/>
      <c r="ACM248" s="76"/>
      <c r="ACN248" s="76"/>
      <c r="ACO248" s="76"/>
      <c r="ACP248" s="76"/>
      <c r="ACQ248" s="76"/>
      <c r="ACR248" s="76"/>
      <c r="ACS248" s="76"/>
      <c r="ACT248" s="76"/>
      <c r="ACU248" s="76"/>
      <c r="ACV248" s="76"/>
      <c r="ACW248" s="76"/>
      <c r="ACX248" s="76"/>
      <c r="ACY248" s="76"/>
      <c r="ACZ248" s="76"/>
      <c r="ADA248" s="76"/>
      <c r="ADB248" s="76"/>
      <c r="ADC248" s="76"/>
      <c r="ADD248" s="76"/>
      <c r="ADE248" s="76"/>
      <c r="ADF248" s="76"/>
      <c r="ADG248" s="76"/>
      <c r="ADH248" s="76"/>
      <c r="ADI248" s="76"/>
      <c r="ADJ248" s="76"/>
      <c r="ADK248" s="76"/>
      <c r="ADL248" s="76"/>
      <c r="ADM248" s="76"/>
      <c r="ADN248" s="76"/>
      <c r="ADO248" s="76"/>
      <c r="ADP248" s="76"/>
      <c r="ADQ248" s="76"/>
      <c r="ADR248" s="76"/>
      <c r="ADS248" s="76"/>
      <c r="ADT248" s="76"/>
      <c r="ADU248" s="76"/>
      <c r="ADV248" s="76"/>
      <c r="ADW248" s="76"/>
      <c r="ADX248" s="76"/>
      <c r="ADY248" s="76"/>
      <c r="ADZ248" s="76"/>
      <c r="AEA248" s="76"/>
      <c r="AEB248" s="76"/>
      <c r="AEC248" s="76"/>
      <c r="AED248" s="76"/>
      <c r="AEE248" s="76"/>
      <c r="AEF248" s="76"/>
      <c r="AEG248" s="76"/>
      <c r="AEH248" s="76"/>
      <c r="AEI248" s="76"/>
      <c r="AEJ248" s="76"/>
      <c r="AEK248" s="76"/>
      <c r="AEL248" s="76"/>
      <c r="AEM248" s="76"/>
      <c r="AEN248" s="76"/>
      <c r="AEO248" s="76"/>
      <c r="AEP248" s="76"/>
      <c r="AEQ248" s="76"/>
      <c r="AER248" s="76"/>
      <c r="AES248" s="76"/>
      <c r="AET248" s="76"/>
      <c r="AEU248" s="76"/>
      <c r="AEV248" s="76"/>
      <c r="AEW248" s="76"/>
      <c r="AEX248" s="76"/>
      <c r="AEY248" s="76"/>
      <c r="AEZ248" s="76"/>
      <c r="AFA248" s="76"/>
      <c r="AFB248" s="76"/>
      <c r="AFC248" s="76"/>
      <c r="AFD248" s="76"/>
      <c r="AFE248" s="76"/>
      <c r="AFF248" s="76"/>
      <c r="AFG248" s="76"/>
      <c r="AFH248" s="76"/>
      <c r="AFI248" s="76"/>
      <c r="AFJ248" s="76"/>
      <c r="AFK248" s="76"/>
      <c r="AFL248" s="76"/>
      <c r="AFM248" s="76"/>
      <c r="AFN248" s="76"/>
      <c r="AFO248" s="76"/>
      <c r="AFP248" s="76"/>
      <c r="AFQ248" s="76"/>
      <c r="AFR248" s="76"/>
      <c r="AFS248" s="76"/>
      <c r="AFT248" s="76"/>
      <c r="AFU248" s="76"/>
      <c r="AFV248" s="76"/>
      <c r="AFW248" s="76"/>
      <c r="AFX248" s="76"/>
      <c r="AFY248" s="76"/>
      <c r="AFZ248" s="76"/>
      <c r="AGA248" s="76"/>
      <c r="AGB248" s="76"/>
      <c r="AGC248" s="76"/>
      <c r="AGD248" s="76"/>
      <c r="AGE248" s="76"/>
      <c r="AGF248" s="76"/>
      <c r="AGG248" s="76"/>
      <c r="AGH248" s="76"/>
      <c r="AGI248" s="76"/>
      <c r="AGJ248" s="76"/>
      <c r="AGK248" s="76"/>
      <c r="AGL248" s="76"/>
      <c r="AGM248" s="76"/>
      <c r="AGN248" s="76"/>
      <c r="AGO248" s="76"/>
      <c r="AGP248" s="76"/>
      <c r="AGQ248" s="76"/>
      <c r="AGR248" s="76"/>
      <c r="AGS248" s="76"/>
      <c r="AGT248" s="76"/>
      <c r="AGU248" s="76"/>
      <c r="AGV248" s="76"/>
      <c r="AGW248" s="76"/>
      <c r="AGX248" s="76"/>
      <c r="AGY248" s="76"/>
      <c r="AGZ248" s="76"/>
      <c r="AHA248" s="76"/>
      <c r="AHB248" s="76"/>
      <c r="AHC248" s="76"/>
      <c r="AHD248" s="76"/>
      <c r="AHE248" s="76"/>
      <c r="AHF248" s="76"/>
      <c r="AHG248" s="76"/>
      <c r="AHH248" s="76"/>
      <c r="AHI248" s="76"/>
      <c r="AHJ248" s="76"/>
      <c r="AHK248" s="76"/>
      <c r="AHL248" s="76"/>
      <c r="AHM248" s="76"/>
      <c r="AHN248" s="76"/>
      <c r="AHO248" s="76"/>
      <c r="AHP248" s="76"/>
      <c r="AHQ248" s="76"/>
      <c r="AHR248" s="76"/>
      <c r="AHS248" s="76"/>
      <c r="AHT248" s="76"/>
      <c r="AHU248" s="76"/>
      <c r="AHV248" s="76"/>
      <c r="AHW248" s="76"/>
      <c r="AHX248" s="76"/>
      <c r="AHY248" s="76"/>
      <c r="AHZ248" s="76"/>
      <c r="AIA248" s="76"/>
      <c r="AIB248" s="76"/>
      <c r="AIC248" s="76"/>
      <c r="AID248" s="76"/>
      <c r="AIE248" s="76"/>
      <c r="AIF248" s="76"/>
      <c r="AIG248" s="76"/>
      <c r="AIH248" s="76"/>
      <c r="AII248" s="76"/>
      <c r="AIJ248" s="76"/>
      <c r="AIK248" s="76"/>
      <c r="AIL248" s="76"/>
      <c r="AIM248" s="76"/>
      <c r="AIN248" s="76"/>
      <c r="AIO248" s="76"/>
      <c r="AIP248" s="76"/>
      <c r="AIQ248" s="76"/>
      <c r="AIR248" s="76"/>
      <c r="AIS248" s="76"/>
      <c r="AIT248" s="76"/>
      <c r="AIU248" s="76"/>
      <c r="AIV248" s="76"/>
      <c r="AIW248" s="76"/>
      <c r="AIX248" s="76"/>
      <c r="AIY248" s="76"/>
      <c r="AIZ248" s="76"/>
      <c r="AJA248" s="76"/>
      <c r="AJB248" s="76"/>
      <c r="AJC248" s="76"/>
      <c r="AJD248" s="76"/>
      <c r="AJE248" s="76"/>
      <c r="AJF248" s="76"/>
      <c r="AJG248" s="76"/>
      <c r="AJH248" s="76"/>
      <c r="AJI248" s="76"/>
      <c r="AJJ248" s="76"/>
      <c r="AJK248" s="76"/>
      <c r="AJL248" s="76"/>
      <c r="AJM248" s="76"/>
      <c r="AJN248" s="76"/>
      <c r="AJO248" s="76"/>
      <c r="AJP248" s="76"/>
      <c r="AJQ248" s="76"/>
      <c r="AJR248" s="76"/>
      <c r="AJS248" s="76"/>
      <c r="AJT248" s="76"/>
      <c r="AJU248" s="76"/>
      <c r="AJV248" s="76"/>
      <c r="AJW248" s="76"/>
      <c r="AJX248" s="76"/>
      <c r="AJY248" s="76"/>
      <c r="AJZ248" s="76"/>
      <c r="AKA248" s="76"/>
      <c r="AKB248" s="76"/>
      <c r="AKC248" s="76"/>
      <c r="AKD248" s="76"/>
      <c r="AKE248" s="76"/>
      <c r="AKF248" s="76"/>
      <c r="AKG248" s="76"/>
      <c r="AKH248" s="76"/>
      <c r="AKI248" s="76"/>
      <c r="AKJ248" s="76"/>
      <c r="AKK248" s="76"/>
      <c r="AKL248" s="76"/>
      <c r="AKM248" s="76"/>
      <c r="AKN248" s="76"/>
      <c r="AKO248" s="76"/>
      <c r="AKP248" s="76"/>
      <c r="AKQ248" s="76"/>
      <c r="AKR248" s="76"/>
      <c r="AKS248" s="76"/>
      <c r="AKT248" s="76"/>
      <c r="AKU248" s="76"/>
      <c r="AKV248" s="76"/>
      <c r="AKW248" s="76"/>
      <c r="AKX248" s="76"/>
      <c r="AKY248" s="76"/>
      <c r="AKZ248" s="76"/>
      <c r="ALA248" s="76"/>
      <c r="ALB248" s="76"/>
      <c r="ALC248" s="76"/>
      <c r="ALD248" s="76"/>
      <c r="ALE248" s="76"/>
      <c r="ALF248" s="76"/>
      <c r="ALG248" s="76"/>
      <c r="ALH248" s="76"/>
      <c r="ALI248" s="76"/>
      <c r="ALJ248" s="76"/>
      <c r="ALK248" s="76"/>
      <c r="ALL248" s="76"/>
      <c r="ALM248" s="76"/>
      <c r="ALN248" s="76"/>
      <c r="ALO248" s="76"/>
      <c r="ALP248" s="76"/>
      <c r="ALQ248" s="76"/>
      <c r="ALR248" s="76"/>
      <c r="ALS248" s="76"/>
      <c r="ALT248" s="76"/>
      <c r="ALU248" s="76"/>
      <c r="ALV248" s="76"/>
      <c r="ALW248" s="76"/>
      <c r="ALX248" s="76"/>
      <c r="ALY248" s="76"/>
      <c r="ALZ248" s="76"/>
      <c r="AMA248" s="76"/>
      <c r="AMB248" s="76"/>
      <c r="AMC248" s="76"/>
      <c r="AMD248" s="76"/>
      <c r="AME248" s="76"/>
    </row>
    <row r="249" spans="1:1019" s="80" customFormat="1" ht="25.5">
      <c r="A249" s="20" t="s">
        <v>214</v>
      </c>
      <c r="B249" s="21">
        <v>5216111</v>
      </c>
      <c r="C249" s="21" t="s">
        <v>96</v>
      </c>
      <c r="D249" s="71" t="s">
        <v>70</v>
      </c>
      <c r="E249" s="22" t="s">
        <v>51</v>
      </c>
      <c r="F249" s="59">
        <v>154</v>
      </c>
      <c r="G249" s="23">
        <v>116.87</v>
      </c>
      <c r="H249" s="69">
        <f>$J$6</f>
        <v>0.21229999999999999</v>
      </c>
      <c r="I249" s="23">
        <f>ROUND(((H249+1)*G249),2)</f>
        <v>141.68</v>
      </c>
      <c r="J249" s="23">
        <f>TRUNC((I249*F249),2)</f>
        <v>21818.720000000001</v>
      </c>
      <c r="K249" s="78">
        <f t="shared" si="89"/>
        <v>17997.98</v>
      </c>
      <c r="L249" s="76"/>
      <c r="M249" s="79"/>
      <c r="N249" s="76"/>
      <c r="O249" s="76"/>
      <c r="P249" s="76"/>
      <c r="Q249" s="76"/>
      <c r="R249" s="76"/>
      <c r="S249" s="76"/>
      <c r="T249" s="76"/>
      <c r="U249" s="76"/>
      <c r="V249" s="76"/>
      <c r="W249" s="76"/>
      <c r="X249" s="76"/>
      <c r="Y249" s="76"/>
      <c r="Z249" s="76"/>
      <c r="AA249" s="76"/>
      <c r="AB249" s="76"/>
      <c r="AC249" s="76"/>
      <c r="AD249" s="76"/>
      <c r="AE249" s="76"/>
      <c r="AF249" s="76"/>
      <c r="AG249" s="76"/>
      <c r="AH249" s="76"/>
      <c r="AI249" s="76"/>
      <c r="AJ249" s="76"/>
      <c r="AK249" s="76"/>
      <c r="AL249" s="76"/>
      <c r="AM249" s="76"/>
      <c r="AN249" s="76"/>
      <c r="AO249" s="76"/>
      <c r="AP249" s="76"/>
      <c r="AQ249" s="76"/>
      <c r="AR249" s="76"/>
      <c r="AS249" s="76"/>
      <c r="AT249" s="76"/>
      <c r="AU249" s="76"/>
      <c r="AV249" s="76"/>
      <c r="AW249" s="76"/>
      <c r="AX249" s="76"/>
      <c r="AY249" s="76"/>
      <c r="AZ249" s="76"/>
      <c r="BA249" s="76"/>
      <c r="BB249" s="76"/>
      <c r="BC249" s="76"/>
      <c r="BD249" s="76"/>
      <c r="BE249" s="76"/>
      <c r="BF249" s="76"/>
      <c r="BG249" s="76"/>
      <c r="BH249" s="76"/>
      <c r="BI249" s="76"/>
      <c r="BJ249" s="76"/>
      <c r="BK249" s="76"/>
      <c r="BL249" s="76"/>
      <c r="BM249" s="76"/>
      <c r="BN249" s="76"/>
      <c r="BO249" s="76"/>
      <c r="BP249" s="76"/>
      <c r="BQ249" s="76"/>
      <c r="BR249" s="76"/>
      <c r="BS249" s="76"/>
      <c r="BT249" s="76"/>
      <c r="BU249" s="76"/>
      <c r="BV249" s="76"/>
      <c r="BW249" s="76"/>
      <c r="BX249" s="76"/>
      <c r="BY249" s="76"/>
      <c r="BZ249" s="76"/>
      <c r="CA249" s="76"/>
      <c r="CB249" s="76"/>
      <c r="CC249" s="76"/>
      <c r="CD249" s="76"/>
      <c r="CE249" s="76"/>
      <c r="CF249" s="76"/>
      <c r="CG249" s="76"/>
      <c r="CH249" s="76"/>
      <c r="CI249" s="76"/>
      <c r="CJ249" s="76"/>
      <c r="CK249" s="76"/>
      <c r="CL249" s="76"/>
      <c r="CM249" s="76"/>
      <c r="CN249" s="76"/>
      <c r="CO249" s="76"/>
      <c r="CP249" s="76"/>
      <c r="CQ249" s="76"/>
      <c r="CR249" s="76"/>
      <c r="CS249" s="76"/>
      <c r="CT249" s="76"/>
      <c r="CU249" s="76"/>
      <c r="CV249" s="76"/>
      <c r="CW249" s="76"/>
      <c r="CX249" s="76"/>
      <c r="CY249" s="76"/>
      <c r="CZ249" s="76"/>
      <c r="DA249" s="76"/>
      <c r="DB249" s="76"/>
      <c r="DC249" s="76"/>
      <c r="DD249" s="76"/>
      <c r="DE249" s="76"/>
      <c r="DF249" s="76"/>
      <c r="DG249" s="76"/>
      <c r="DH249" s="76"/>
      <c r="DI249" s="76"/>
      <c r="DJ249" s="76"/>
      <c r="DK249" s="76"/>
      <c r="DL249" s="76"/>
      <c r="DM249" s="76"/>
      <c r="DN249" s="76"/>
      <c r="DO249" s="76"/>
      <c r="DP249" s="76"/>
      <c r="DQ249" s="76"/>
      <c r="DR249" s="76"/>
      <c r="DS249" s="76"/>
      <c r="DT249" s="76"/>
      <c r="DU249" s="76"/>
      <c r="DV249" s="76"/>
      <c r="DW249" s="76"/>
      <c r="DX249" s="76"/>
      <c r="DY249" s="76"/>
      <c r="DZ249" s="76"/>
      <c r="EA249" s="76"/>
      <c r="EB249" s="76"/>
      <c r="EC249" s="76"/>
      <c r="ED249" s="76"/>
      <c r="EE249" s="76"/>
      <c r="EF249" s="76"/>
      <c r="EG249" s="76"/>
      <c r="EH249" s="76"/>
      <c r="EI249" s="76"/>
      <c r="EJ249" s="76"/>
      <c r="EK249" s="76"/>
      <c r="EL249" s="76"/>
      <c r="EM249" s="76"/>
      <c r="EN249" s="76"/>
      <c r="EO249" s="76"/>
      <c r="EP249" s="76"/>
      <c r="EQ249" s="76"/>
      <c r="ER249" s="76"/>
      <c r="ES249" s="76"/>
      <c r="ET249" s="76"/>
      <c r="EU249" s="76"/>
      <c r="EV249" s="76"/>
      <c r="EW249" s="76"/>
      <c r="EX249" s="76"/>
      <c r="EY249" s="76"/>
      <c r="EZ249" s="76"/>
      <c r="FA249" s="76"/>
      <c r="FB249" s="76"/>
      <c r="FC249" s="76"/>
      <c r="FD249" s="76"/>
      <c r="FE249" s="76"/>
      <c r="FF249" s="76"/>
      <c r="FG249" s="76"/>
      <c r="FH249" s="76"/>
      <c r="FI249" s="76"/>
      <c r="FJ249" s="76"/>
      <c r="FK249" s="76"/>
      <c r="FL249" s="76"/>
      <c r="FM249" s="76"/>
      <c r="FN249" s="76"/>
      <c r="FO249" s="76"/>
      <c r="FP249" s="76"/>
      <c r="FQ249" s="76"/>
      <c r="FR249" s="76"/>
      <c r="FS249" s="76"/>
      <c r="FT249" s="76"/>
      <c r="FU249" s="76"/>
      <c r="FV249" s="76"/>
      <c r="FW249" s="76"/>
      <c r="FX249" s="76"/>
      <c r="FY249" s="76"/>
      <c r="FZ249" s="76"/>
      <c r="GA249" s="76"/>
      <c r="GB249" s="76"/>
      <c r="GC249" s="76"/>
      <c r="GD249" s="76"/>
      <c r="GE249" s="76"/>
      <c r="GF249" s="76"/>
      <c r="GG249" s="76"/>
      <c r="GH249" s="76"/>
      <c r="GI249" s="76"/>
      <c r="GJ249" s="76"/>
      <c r="GK249" s="76"/>
      <c r="GL249" s="76"/>
      <c r="GM249" s="76"/>
      <c r="GN249" s="76"/>
      <c r="GO249" s="76"/>
      <c r="GP249" s="76"/>
      <c r="GQ249" s="76"/>
      <c r="GR249" s="76"/>
      <c r="GS249" s="76"/>
      <c r="GT249" s="76"/>
      <c r="GU249" s="76"/>
      <c r="GV249" s="76"/>
      <c r="GW249" s="76"/>
      <c r="GX249" s="76"/>
      <c r="GY249" s="76"/>
      <c r="GZ249" s="76"/>
      <c r="HA249" s="76"/>
      <c r="HB249" s="76"/>
      <c r="HC249" s="76"/>
      <c r="HD249" s="76"/>
      <c r="HE249" s="76"/>
      <c r="HF249" s="76"/>
      <c r="HG249" s="76"/>
      <c r="HH249" s="76"/>
      <c r="HI249" s="76"/>
      <c r="HJ249" s="76"/>
      <c r="HK249" s="76"/>
      <c r="HL249" s="76"/>
      <c r="HM249" s="76"/>
      <c r="HN249" s="76"/>
      <c r="HO249" s="76"/>
      <c r="HP249" s="76"/>
      <c r="HQ249" s="76"/>
      <c r="HR249" s="76"/>
      <c r="HS249" s="76"/>
      <c r="HT249" s="76"/>
      <c r="HU249" s="76"/>
      <c r="HV249" s="76"/>
      <c r="HW249" s="76"/>
      <c r="HX249" s="76"/>
      <c r="HY249" s="76"/>
      <c r="HZ249" s="76"/>
      <c r="IA249" s="76"/>
      <c r="IB249" s="76"/>
      <c r="IC249" s="76"/>
      <c r="ID249" s="76"/>
      <c r="IE249" s="76"/>
      <c r="IF249" s="76"/>
      <c r="IG249" s="76"/>
      <c r="IH249" s="76"/>
      <c r="II249" s="76"/>
      <c r="IJ249" s="76"/>
      <c r="IK249" s="76"/>
      <c r="IL249" s="76"/>
      <c r="IM249" s="76"/>
      <c r="IN249" s="76"/>
      <c r="IO249" s="76"/>
      <c r="IP249" s="76"/>
      <c r="IQ249" s="76"/>
      <c r="IR249" s="76"/>
      <c r="IS249" s="76"/>
      <c r="IT249" s="76"/>
      <c r="IU249" s="76"/>
      <c r="IV249" s="76"/>
      <c r="IW249" s="76"/>
      <c r="IX249" s="76"/>
      <c r="IY249" s="76"/>
      <c r="IZ249" s="76"/>
      <c r="JA249" s="76"/>
      <c r="JB249" s="76"/>
      <c r="JC249" s="76"/>
      <c r="JD249" s="76"/>
      <c r="JE249" s="76"/>
      <c r="JF249" s="76"/>
      <c r="JG249" s="76"/>
      <c r="JH249" s="76"/>
      <c r="JI249" s="76"/>
      <c r="JJ249" s="76"/>
      <c r="JK249" s="76"/>
      <c r="JL249" s="76"/>
      <c r="JM249" s="76"/>
      <c r="JN249" s="76"/>
      <c r="JO249" s="76"/>
      <c r="JP249" s="76"/>
      <c r="JQ249" s="76"/>
      <c r="JR249" s="76"/>
      <c r="JS249" s="76"/>
      <c r="JT249" s="76"/>
      <c r="JU249" s="76"/>
      <c r="JV249" s="76"/>
      <c r="JW249" s="76"/>
      <c r="JX249" s="76"/>
      <c r="JY249" s="76"/>
      <c r="JZ249" s="76"/>
      <c r="KA249" s="76"/>
      <c r="KB249" s="76"/>
      <c r="KC249" s="76"/>
      <c r="KD249" s="76"/>
      <c r="KE249" s="76"/>
      <c r="KF249" s="76"/>
      <c r="KG249" s="76"/>
      <c r="KH249" s="76"/>
      <c r="KI249" s="76"/>
      <c r="KJ249" s="76"/>
      <c r="KK249" s="76"/>
      <c r="KL249" s="76"/>
      <c r="KM249" s="76"/>
      <c r="KN249" s="76"/>
      <c r="KO249" s="76"/>
      <c r="KP249" s="76"/>
      <c r="KQ249" s="76"/>
      <c r="KR249" s="76"/>
      <c r="KS249" s="76"/>
      <c r="KT249" s="76"/>
      <c r="KU249" s="76"/>
      <c r="KV249" s="76"/>
      <c r="KW249" s="76"/>
      <c r="KX249" s="76"/>
      <c r="KY249" s="76"/>
      <c r="KZ249" s="76"/>
      <c r="LA249" s="76"/>
      <c r="LB249" s="76"/>
      <c r="LC249" s="76"/>
      <c r="LD249" s="76"/>
      <c r="LE249" s="76"/>
      <c r="LF249" s="76"/>
      <c r="LG249" s="76"/>
      <c r="LH249" s="76"/>
      <c r="LI249" s="76"/>
      <c r="LJ249" s="76"/>
      <c r="LK249" s="76"/>
      <c r="LL249" s="76"/>
      <c r="LM249" s="76"/>
      <c r="LN249" s="76"/>
      <c r="LO249" s="76"/>
      <c r="LP249" s="76"/>
      <c r="LQ249" s="76"/>
      <c r="LR249" s="76"/>
      <c r="LS249" s="76"/>
      <c r="LT249" s="76"/>
      <c r="LU249" s="76"/>
      <c r="LV249" s="76"/>
      <c r="LW249" s="76"/>
      <c r="LX249" s="76"/>
      <c r="LY249" s="76"/>
      <c r="LZ249" s="76"/>
      <c r="MA249" s="76"/>
      <c r="MB249" s="76"/>
      <c r="MC249" s="76"/>
      <c r="MD249" s="76"/>
      <c r="ME249" s="76"/>
      <c r="MF249" s="76"/>
      <c r="MG249" s="76"/>
      <c r="MH249" s="76"/>
      <c r="MI249" s="76"/>
      <c r="MJ249" s="76"/>
      <c r="MK249" s="76"/>
      <c r="ML249" s="76"/>
      <c r="MM249" s="76"/>
      <c r="MN249" s="76"/>
      <c r="MO249" s="76"/>
      <c r="MP249" s="76"/>
      <c r="MQ249" s="76"/>
      <c r="MR249" s="76"/>
      <c r="MS249" s="76"/>
      <c r="MT249" s="76"/>
      <c r="MU249" s="76"/>
      <c r="MV249" s="76"/>
      <c r="MW249" s="76"/>
      <c r="MX249" s="76"/>
      <c r="MY249" s="76"/>
      <c r="MZ249" s="76"/>
      <c r="NA249" s="76"/>
      <c r="NB249" s="76"/>
      <c r="NC249" s="76"/>
      <c r="ND249" s="76"/>
      <c r="NE249" s="76"/>
      <c r="NF249" s="76"/>
      <c r="NG249" s="76"/>
      <c r="NH249" s="76"/>
      <c r="NI249" s="76"/>
      <c r="NJ249" s="76"/>
      <c r="NK249" s="76"/>
      <c r="NL249" s="76"/>
      <c r="NM249" s="76"/>
      <c r="NN249" s="76"/>
      <c r="NO249" s="76"/>
      <c r="NP249" s="76"/>
      <c r="NQ249" s="76"/>
      <c r="NR249" s="76"/>
      <c r="NS249" s="76"/>
      <c r="NT249" s="76"/>
      <c r="NU249" s="76"/>
      <c r="NV249" s="76"/>
      <c r="NW249" s="76"/>
      <c r="NX249" s="76"/>
      <c r="NY249" s="76"/>
      <c r="NZ249" s="76"/>
      <c r="OA249" s="76"/>
      <c r="OB249" s="76"/>
      <c r="OC249" s="76"/>
      <c r="OD249" s="76"/>
      <c r="OE249" s="76"/>
      <c r="OF249" s="76"/>
      <c r="OG249" s="76"/>
      <c r="OH249" s="76"/>
      <c r="OI249" s="76"/>
      <c r="OJ249" s="76"/>
      <c r="OK249" s="76"/>
      <c r="OL249" s="76"/>
      <c r="OM249" s="76"/>
      <c r="ON249" s="76"/>
      <c r="OO249" s="76"/>
      <c r="OP249" s="76"/>
      <c r="OQ249" s="76"/>
      <c r="OR249" s="76"/>
      <c r="OS249" s="76"/>
      <c r="OT249" s="76"/>
      <c r="OU249" s="76"/>
      <c r="OV249" s="76"/>
      <c r="OW249" s="76"/>
      <c r="OX249" s="76"/>
      <c r="OY249" s="76"/>
      <c r="OZ249" s="76"/>
      <c r="PA249" s="76"/>
      <c r="PB249" s="76"/>
      <c r="PC249" s="76"/>
      <c r="PD249" s="76"/>
      <c r="PE249" s="76"/>
      <c r="PF249" s="76"/>
      <c r="PG249" s="76"/>
      <c r="PH249" s="76"/>
      <c r="PI249" s="76"/>
      <c r="PJ249" s="76"/>
      <c r="PK249" s="76"/>
      <c r="PL249" s="76"/>
      <c r="PM249" s="76"/>
      <c r="PN249" s="76"/>
      <c r="PO249" s="76"/>
      <c r="PP249" s="76"/>
      <c r="PQ249" s="76"/>
      <c r="PR249" s="76"/>
      <c r="PS249" s="76"/>
      <c r="PT249" s="76"/>
      <c r="PU249" s="76"/>
      <c r="PV249" s="76"/>
      <c r="PW249" s="76"/>
      <c r="PX249" s="76"/>
      <c r="PY249" s="76"/>
      <c r="PZ249" s="76"/>
      <c r="QA249" s="76"/>
      <c r="QB249" s="76"/>
      <c r="QC249" s="76"/>
      <c r="QD249" s="76"/>
      <c r="QE249" s="76"/>
      <c r="QF249" s="76"/>
      <c r="QG249" s="76"/>
      <c r="QH249" s="76"/>
      <c r="QI249" s="76"/>
      <c r="QJ249" s="76"/>
      <c r="QK249" s="76"/>
      <c r="QL249" s="76"/>
      <c r="QM249" s="76"/>
      <c r="QN249" s="76"/>
      <c r="QO249" s="76"/>
      <c r="QP249" s="76"/>
      <c r="QQ249" s="76"/>
      <c r="QR249" s="76"/>
      <c r="QS249" s="76"/>
      <c r="QT249" s="76"/>
      <c r="QU249" s="76"/>
      <c r="QV249" s="76"/>
      <c r="QW249" s="76"/>
      <c r="QX249" s="76"/>
      <c r="QY249" s="76"/>
      <c r="QZ249" s="76"/>
      <c r="RA249" s="76"/>
      <c r="RB249" s="76"/>
      <c r="RC249" s="76"/>
      <c r="RD249" s="76"/>
      <c r="RE249" s="76"/>
      <c r="RF249" s="76"/>
      <c r="RG249" s="76"/>
      <c r="RH249" s="76"/>
      <c r="RI249" s="76"/>
      <c r="RJ249" s="76"/>
      <c r="RK249" s="76"/>
      <c r="RL249" s="76"/>
      <c r="RM249" s="76"/>
      <c r="RN249" s="76"/>
      <c r="RO249" s="76"/>
      <c r="RP249" s="76"/>
      <c r="RQ249" s="76"/>
      <c r="RR249" s="76"/>
      <c r="RS249" s="76"/>
      <c r="RT249" s="76"/>
      <c r="RU249" s="76"/>
      <c r="RV249" s="76"/>
      <c r="RW249" s="76"/>
      <c r="RX249" s="76"/>
      <c r="RY249" s="76"/>
      <c r="RZ249" s="76"/>
      <c r="SA249" s="76"/>
      <c r="SB249" s="76"/>
      <c r="SC249" s="76"/>
      <c r="SD249" s="76"/>
      <c r="SE249" s="76"/>
      <c r="SF249" s="76"/>
      <c r="SG249" s="76"/>
      <c r="SH249" s="76"/>
      <c r="SI249" s="76"/>
      <c r="SJ249" s="76"/>
      <c r="SK249" s="76"/>
      <c r="SL249" s="76"/>
      <c r="SM249" s="76"/>
      <c r="SN249" s="76"/>
      <c r="SO249" s="76"/>
      <c r="SP249" s="76"/>
      <c r="SQ249" s="76"/>
      <c r="SR249" s="76"/>
      <c r="SS249" s="76"/>
      <c r="ST249" s="76"/>
      <c r="SU249" s="76"/>
      <c r="SV249" s="76"/>
      <c r="SW249" s="76"/>
      <c r="SX249" s="76"/>
      <c r="SY249" s="76"/>
      <c r="SZ249" s="76"/>
      <c r="TA249" s="76"/>
      <c r="TB249" s="76"/>
      <c r="TC249" s="76"/>
      <c r="TD249" s="76"/>
      <c r="TE249" s="76"/>
      <c r="TF249" s="76"/>
      <c r="TG249" s="76"/>
      <c r="TH249" s="76"/>
      <c r="TI249" s="76"/>
      <c r="TJ249" s="76"/>
      <c r="TK249" s="76"/>
      <c r="TL249" s="76"/>
      <c r="TM249" s="76"/>
      <c r="TN249" s="76"/>
      <c r="TO249" s="76"/>
      <c r="TP249" s="76"/>
      <c r="TQ249" s="76"/>
      <c r="TR249" s="76"/>
      <c r="TS249" s="76"/>
      <c r="TT249" s="76"/>
      <c r="TU249" s="76"/>
      <c r="TV249" s="76"/>
      <c r="TW249" s="76"/>
      <c r="TX249" s="76"/>
      <c r="TY249" s="76"/>
      <c r="TZ249" s="76"/>
      <c r="UA249" s="76"/>
      <c r="UB249" s="76"/>
      <c r="UC249" s="76"/>
      <c r="UD249" s="76"/>
      <c r="UE249" s="76"/>
      <c r="UF249" s="76"/>
      <c r="UG249" s="76"/>
      <c r="UH249" s="76"/>
      <c r="UI249" s="76"/>
      <c r="UJ249" s="76"/>
      <c r="UK249" s="76"/>
      <c r="UL249" s="76"/>
      <c r="UM249" s="76"/>
      <c r="UN249" s="76"/>
      <c r="UO249" s="76"/>
      <c r="UP249" s="76"/>
      <c r="UQ249" s="76"/>
      <c r="UR249" s="76"/>
      <c r="US249" s="76"/>
      <c r="UT249" s="76"/>
      <c r="UU249" s="76"/>
      <c r="UV249" s="76"/>
      <c r="UW249" s="76"/>
      <c r="UX249" s="76"/>
      <c r="UY249" s="76"/>
      <c r="UZ249" s="76"/>
      <c r="VA249" s="76"/>
      <c r="VB249" s="76"/>
      <c r="VC249" s="76"/>
      <c r="VD249" s="76"/>
      <c r="VE249" s="76"/>
      <c r="VF249" s="76"/>
      <c r="VG249" s="76"/>
      <c r="VH249" s="76"/>
      <c r="VI249" s="76"/>
      <c r="VJ249" s="76"/>
      <c r="VK249" s="76"/>
      <c r="VL249" s="76"/>
      <c r="VM249" s="76"/>
      <c r="VN249" s="76"/>
      <c r="VO249" s="76"/>
      <c r="VP249" s="76"/>
      <c r="VQ249" s="76"/>
      <c r="VR249" s="76"/>
      <c r="VS249" s="76"/>
      <c r="VT249" s="76"/>
      <c r="VU249" s="76"/>
      <c r="VV249" s="76"/>
      <c r="VW249" s="76"/>
      <c r="VX249" s="76"/>
      <c r="VY249" s="76"/>
      <c r="VZ249" s="76"/>
      <c r="WA249" s="76"/>
      <c r="WB249" s="76"/>
      <c r="WC249" s="76"/>
      <c r="WD249" s="76"/>
      <c r="WE249" s="76"/>
      <c r="WF249" s="76"/>
      <c r="WG249" s="76"/>
      <c r="WH249" s="76"/>
      <c r="WI249" s="76"/>
      <c r="WJ249" s="76"/>
      <c r="WK249" s="76"/>
      <c r="WL249" s="76"/>
      <c r="WM249" s="76"/>
      <c r="WN249" s="76"/>
      <c r="WO249" s="76"/>
      <c r="WP249" s="76"/>
      <c r="WQ249" s="76"/>
      <c r="WR249" s="76"/>
      <c r="WS249" s="76"/>
      <c r="WT249" s="76"/>
      <c r="WU249" s="76"/>
      <c r="WV249" s="76"/>
      <c r="WW249" s="76"/>
      <c r="WX249" s="76"/>
      <c r="WY249" s="76"/>
      <c r="WZ249" s="76"/>
      <c r="XA249" s="76"/>
      <c r="XB249" s="76"/>
      <c r="XC249" s="76"/>
      <c r="XD249" s="76"/>
      <c r="XE249" s="76"/>
      <c r="XF249" s="76"/>
      <c r="XG249" s="76"/>
      <c r="XH249" s="76"/>
      <c r="XI249" s="76"/>
      <c r="XJ249" s="76"/>
      <c r="XK249" s="76"/>
      <c r="XL249" s="76"/>
      <c r="XM249" s="76"/>
      <c r="XN249" s="76"/>
      <c r="XO249" s="76"/>
      <c r="XP249" s="76"/>
      <c r="XQ249" s="76"/>
      <c r="XR249" s="76"/>
      <c r="XS249" s="76"/>
      <c r="XT249" s="76"/>
      <c r="XU249" s="76"/>
      <c r="XV249" s="76"/>
      <c r="XW249" s="76"/>
      <c r="XX249" s="76"/>
      <c r="XY249" s="76"/>
      <c r="XZ249" s="76"/>
      <c r="YA249" s="76"/>
      <c r="YB249" s="76"/>
      <c r="YC249" s="76"/>
      <c r="YD249" s="76"/>
      <c r="YE249" s="76"/>
      <c r="YF249" s="76"/>
      <c r="YG249" s="76"/>
      <c r="YH249" s="76"/>
      <c r="YI249" s="76"/>
      <c r="YJ249" s="76"/>
      <c r="YK249" s="76"/>
      <c r="YL249" s="76"/>
      <c r="YM249" s="76"/>
      <c r="YN249" s="76"/>
      <c r="YO249" s="76"/>
      <c r="YP249" s="76"/>
      <c r="YQ249" s="76"/>
      <c r="YR249" s="76"/>
      <c r="YS249" s="76"/>
      <c r="YT249" s="76"/>
      <c r="YU249" s="76"/>
      <c r="YV249" s="76"/>
      <c r="YW249" s="76"/>
      <c r="YX249" s="76"/>
      <c r="YY249" s="76"/>
      <c r="YZ249" s="76"/>
      <c r="ZA249" s="76"/>
      <c r="ZB249" s="76"/>
      <c r="ZC249" s="76"/>
      <c r="ZD249" s="76"/>
      <c r="ZE249" s="76"/>
      <c r="ZF249" s="76"/>
      <c r="ZG249" s="76"/>
      <c r="ZH249" s="76"/>
      <c r="ZI249" s="76"/>
      <c r="ZJ249" s="76"/>
      <c r="ZK249" s="76"/>
      <c r="ZL249" s="76"/>
      <c r="ZM249" s="76"/>
      <c r="ZN249" s="76"/>
      <c r="ZO249" s="76"/>
      <c r="ZP249" s="76"/>
      <c r="ZQ249" s="76"/>
      <c r="ZR249" s="76"/>
      <c r="ZS249" s="76"/>
      <c r="ZT249" s="76"/>
      <c r="ZU249" s="76"/>
      <c r="ZV249" s="76"/>
      <c r="ZW249" s="76"/>
      <c r="ZX249" s="76"/>
      <c r="ZY249" s="76"/>
      <c r="ZZ249" s="76"/>
      <c r="AAA249" s="76"/>
      <c r="AAB249" s="76"/>
      <c r="AAC249" s="76"/>
      <c r="AAD249" s="76"/>
      <c r="AAE249" s="76"/>
      <c r="AAF249" s="76"/>
      <c r="AAG249" s="76"/>
      <c r="AAH249" s="76"/>
      <c r="AAI249" s="76"/>
      <c r="AAJ249" s="76"/>
      <c r="AAK249" s="76"/>
      <c r="AAL249" s="76"/>
      <c r="AAM249" s="76"/>
      <c r="AAN249" s="76"/>
      <c r="AAO249" s="76"/>
      <c r="AAP249" s="76"/>
      <c r="AAQ249" s="76"/>
      <c r="AAR249" s="76"/>
      <c r="AAS249" s="76"/>
      <c r="AAT249" s="76"/>
      <c r="AAU249" s="76"/>
      <c r="AAV249" s="76"/>
      <c r="AAW249" s="76"/>
      <c r="AAX249" s="76"/>
      <c r="AAY249" s="76"/>
      <c r="AAZ249" s="76"/>
      <c r="ABA249" s="76"/>
      <c r="ABB249" s="76"/>
      <c r="ABC249" s="76"/>
      <c r="ABD249" s="76"/>
      <c r="ABE249" s="76"/>
      <c r="ABF249" s="76"/>
      <c r="ABG249" s="76"/>
      <c r="ABH249" s="76"/>
      <c r="ABI249" s="76"/>
      <c r="ABJ249" s="76"/>
      <c r="ABK249" s="76"/>
      <c r="ABL249" s="76"/>
      <c r="ABM249" s="76"/>
      <c r="ABN249" s="76"/>
      <c r="ABO249" s="76"/>
      <c r="ABP249" s="76"/>
      <c r="ABQ249" s="76"/>
      <c r="ABR249" s="76"/>
      <c r="ABS249" s="76"/>
      <c r="ABT249" s="76"/>
      <c r="ABU249" s="76"/>
      <c r="ABV249" s="76"/>
      <c r="ABW249" s="76"/>
      <c r="ABX249" s="76"/>
      <c r="ABY249" s="76"/>
      <c r="ABZ249" s="76"/>
      <c r="ACA249" s="76"/>
      <c r="ACB249" s="76"/>
      <c r="ACC249" s="76"/>
      <c r="ACD249" s="76"/>
      <c r="ACE249" s="76"/>
      <c r="ACF249" s="76"/>
      <c r="ACG249" s="76"/>
      <c r="ACH249" s="76"/>
      <c r="ACI249" s="76"/>
      <c r="ACJ249" s="76"/>
      <c r="ACK249" s="76"/>
      <c r="ACL249" s="76"/>
      <c r="ACM249" s="76"/>
      <c r="ACN249" s="76"/>
      <c r="ACO249" s="76"/>
      <c r="ACP249" s="76"/>
      <c r="ACQ249" s="76"/>
      <c r="ACR249" s="76"/>
      <c r="ACS249" s="76"/>
      <c r="ACT249" s="76"/>
      <c r="ACU249" s="76"/>
      <c r="ACV249" s="76"/>
      <c r="ACW249" s="76"/>
      <c r="ACX249" s="76"/>
      <c r="ACY249" s="76"/>
      <c r="ACZ249" s="76"/>
      <c r="ADA249" s="76"/>
      <c r="ADB249" s="76"/>
      <c r="ADC249" s="76"/>
      <c r="ADD249" s="76"/>
      <c r="ADE249" s="76"/>
      <c r="ADF249" s="76"/>
      <c r="ADG249" s="76"/>
      <c r="ADH249" s="76"/>
      <c r="ADI249" s="76"/>
      <c r="ADJ249" s="76"/>
      <c r="ADK249" s="76"/>
      <c r="ADL249" s="76"/>
      <c r="ADM249" s="76"/>
      <c r="ADN249" s="76"/>
      <c r="ADO249" s="76"/>
      <c r="ADP249" s="76"/>
      <c r="ADQ249" s="76"/>
      <c r="ADR249" s="76"/>
      <c r="ADS249" s="76"/>
      <c r="ADT249" s="76"/>
      <c r="ADU249" s="76"/>
      <c r="ADV249" s="76"/>
      <c r="ADW249" s="76"/>
      <c r="ADX249" s="76"/>
      <c r="ADY249" s="76"/>
      <c r="ADZ249" s="76"/>
      <c r="AEA249" s="76"/>
      <c r="AEB249" s="76"/>
      <c r="AEC249" s="76"/>
      <c r="AED249" s="76"/>
      <c r="AEE249" s="76"/>
      <c r="AEF249" s="76"/>
      <c r="AEG249" s="76"/>
      <c r="AEH249" s="76"/>
      <c r="AEI249" s="76"/>
      <c r="AEJ249" s="76"/>
      <c r="AEK249" s="76"/>
      <c r="AEL249" s="76"/>
      <c r="AEM249" s="76"/>
      <c r="AEN249" s="76"/>
      <c r="AEO249" s="76"/>
      <c r="AEP249" s="76"/>
      <c r="AEQ249" s="76"/>
      <c r="AER249" s="76"/>
      <c r="AES249" s="76"/>
      <c r="AET249" s="76"/>
      <c r="AEU249" s="76"/>
      <c r="AEV249" s="76"/>
      <c r="AEW249" s="76"/>
      <c r="AEX249" s="76"/>
      <c r="AEY249" s="76"/>
      <c r="AEZ249" s="76"/>
      <c r="AFA249" s="76"/>
      <c r="AFB249" s="76"/>
      <c r="AFC249" s="76"/>
      <c r="AFD249" s="76"/>
      <c r="AFE249" s="76"/>
      <c r="AFF249" s="76"/>
      <c r="AFG249" s="76"/>
      <c r="AFH249" s="76"/>
      <c r="AFI249" s="76"/>
      <c r="AFJ249" s="76"/>
      <c r="AFK249" s="76"/>
      <c r="AFL249" s="76"/>
      <c r="AFM249" s="76"/>
      <c r="AFN249" s="76"/>
      <c r="AFO249" s="76"/>
      <c r="AFP249" s="76"/>
      <c r="AFQ249" s="76"/>
      <c r="AFR249" s="76"/>
      <c r="AFS249" s="76"/>
      <c r="AFT249" s="76"/>
      <c r="AFU249" s="76"/>
      <c r="AFV249" s="76"/>
      <c r="AFW249" s="76"/>
      <c r="AFX249" s="76"/>
      <c r="AFY249" s="76"/>
      <c r="AFZ249" s="76"/>
      <c r="AGA249" s="76"/>
      <c r="AGB249" s="76"/>
      <c r="AGC249" s="76"/>
      <c r="AGD249" s="76"/>
      <c r="AGE249" s="76"/>
      <c r="AGF249" s="76"/>
      <c r="AGG249" s="76"/>
      <c r="AGH249" s="76"/>
      <c r="AGI249" s="76"/>
      <c r="AGJ249" s="76"/>
      <c r="AGK249" s="76"/>
      <c r="AGL249" s="76"/>
      <c r="AGM249" s="76"/>
      <c r="AGN249" s="76"/>
      <c r="AGO249" s="76"/>
      <c r="AGP249" s="76"/>
      <c r="AGQ249" s="76"/>
      <c r="AGR249" s="76"/>
      <c r="AGS249" s="76"/>
      <c r="AGT249" s="76"/>
      <c r="AGU249" s="76"/>
      <c r="AGV249" s="76"/>
      <c r="AGW249" s="76"/>
      <c r="AGX249" s="76"/>
      <c r="AGY249" s="76"/>
      <c r="AGZ249" s="76"/>
      <c r="AHA249" s="76"/>
      <c r="AHB249" s="76"/>
      <c r="AHC249" s="76"/>
      <c r="AHD249" s="76"/>
      <c r="AHE249" s="76"/>
      <c r="AHF249" s="76"/>
      <c r="AHG249" s="76"/>
      <c r="AHH249" s="76"/>
      <c r="AHI249" s="76"/>
      <c r="AHJ249" s="76"/>
      <c r="AHK249" s="76"/>
      <c r="AHL249" s="76"/>
      <c r="AHM249" s="76"/>
      <c r="AHN249" s="76"/>
      <c r="AHO249" s="76"/>
      <c r="AHP249" s="76"/>
      <c r="AHQ249" s="76"/>
      <c r="AHR249" s="76"/>
      <c r="AHS249" s="76"/>
      <c r="AHT249" s="76"/>
      <c r="AHU249" s="76"/>
      <c r="AHV249" s="76"/>
      <c r="AHW249" s="76"/>
      <c r="AHX249" s="76"/>
      <c r="AHY249" s="76"/>
      <c r="AHZ249" s="76"/>
      <c r="AIA249" s="76"/>
      <c r="AIB249" s="76"/>
      <c r="AIC249" s="76"/>
      <c r="AID249" s="76"/>
      <c r="AIE249" s="76"/>
      <c r="AIF249" s="76"/>
      <c r="AIG249" s="76"/>
      <c r="AIH249" s="76"/>
      <c r="AII249" s="76"/>
      <c r="AIJ249" s="76"/>
      <c r="AIK249" s="76"/>
      <c r="AIL249" s="76"/>
      <c r="AIM249" s="76"/>
      <c r="AIN249" s="76"/>
      <c r="AIO249" s="76"/>
      <c r="AIP249" s="76"/>
      <c r="AIQ249" s="76"/>
      <c r="AIR249" s="76"/>
      <c r="AIS249" s="76"/>
      <c r="AIT249" s="76"/>
      <c r="AIU249" s="76"/>
      <c r="AIV249" s="76"/>
      <c r="AIW249" s="76"/>
      <c r="AIX249" s="76"/>
      <c r="AIY249" s="76"/>
      <c r="AIZ249" s="76"/>
      <c r="AJA249" s="76"/>
      <c r="AJB249" s="76"/>
      <c r="AJC249" s="76"/>
      <c r="AJD249" s="76"/>
      <c r="AJE249" s="76"/>
      <c r="AJF249" s="76"/>
      <c r="AJG249" s="76"/>
      <c r="AJH249" s="76"/>
      <c r="AJI249" s="76"/>
      <c r="AJJ249" s="76"/>
      <c r="AJK249" s="76"/>
      <c r="AJL249" s="76"/>
      <c r="AJM249" s="76"/>
      <c r="AJN249" s="76"/>
      <c r="AJO249" s="76"/>
      <c r="AJP249" s="76"/>
      <c r="AJQ249" s="76"/>
      <c r="AJR249" s="76"/>
      <c r="AJS249" s="76"/>
      <c r="AJT249" s="76"/>
      <c r="AJU249" s="76"/>
      <c r="AJV249" s="76"/>
      <c r="AJW249" s="76"/>
      <c r="AJX249" s="76"/>
      <c r="AJY249" s="76"/>
      <c r="AJZ249" s="76"/>
      <c r="AKA249" s="76"/>
      <c r="AKB249" s="76"/>
      <c r="AKC249" s="76"/>
      <c r="AKD249" s="76"/>
      <c r="AKE249" s="76"/>
      <c r="AKF249" s="76"/>
      <c r="AKG249" s="76"/>
      <c r="AKH249" s="76"/>
      <c r="AKI249" s="76"/>
      <c r="AKJ249" s="76"/>
      <c r="AKK249" s="76"/>
      <c r="AKL249" s="76"/>
      <c r="AKM249" s="76"/>
      <c r="AKN249" s="76"/>
      <c r="AKO249" s="76"/>
      <c r="AKP249" s="76"/>
      <c r="AKQ249" s="76"/>
      <c r="AKR249" s="76"/>
      <c r="AKS249" s="76"/>
      <c r="AKT249" s="76"/>
      <c r="AKU249" s="76"/>
      <c r="AKV249" s="76"/>
      <c r="AKW249" s="76"/>
      <c r="AKX249" s="76"/>
      <c r="AKY249" s="76"/>
      <c r="AKZ249" s="76"/>
      <c r="ALA249" s="76"/>
      <c r="ALB249" s="76"/>
      <c r="ALC249" s="76"/>
      <c r="ALD249" s="76"/>
      <c r="ALE249" s="76"/>
      <c r="ALF249" s="76"/>
      <c r="ALG249" s="76"/>
      <c r="ALH249" s="76"/>
      <c r="ALI249" s="76"/>
      <c r="ALJ249" s="76"/>
      <c r="ALK249" s="76"/>
      <c r="ALL249" s="76"/>
      <c r="ALM249" s="76"/>
      <c r="ALN249" s="76"/>
      <c r="ALO249" s="76"/>
      <c r="ALP249" s="76"/>
      <c r="ALQ249" s="76"/>
      <c r="ALR249" s="76"/>
      <c r="ALS249" s="76"/>
      <c r="ALT249" s="76"/>
      <c r="ALU249" s="76"/>
      <c r="ALV249" s="76"/>
      <c r="ALW249" s="76"/>
      <c r="ALX249" s="76"/>
      <c r="ALY249" s="76"/>
      <c r="ALZ249" s="76"/>
      <c r="AMA249" s="76"/>
      <c r="AMB249" s="76"/>
      <c r="AMC249" s="76"/>
      <c r="AMD249" s="76"/>
      <c r="AME249" s="76"/>
    </row>
    <row r="250" spans="1:1019" s="77" customFormat="1">
      <c r="A250" s="49" t="s">
        <v>215</v>
      </c>
      <c r="B250" s="49"/>
      <c r="C250" s="49"/>
      <c r="D250" s="50" t="s">
        <v>80</v>
      </c>
      <c r="E250" s="49"/>
      <c r="F250" s="62"/>
      <c r="G250" s="51"/>
      <c r="H250" s="51"/>
      <c r="I250" s="51"/>
      <c r="J250" s="51">
        <f>SUM(J251:J257)</f>
        <v>38557.85</v>
      </c>
      <c r="K250" s="76"/>
      <c r="L250" s="76"/>
      <c r="M250" s="76"/>
      <c r="N250" s="76"/>
      <c r="O250" s="76"/>
      <c r="P250" s="76"/>
      <c r="Q250" s="76"/>
      <c r="R250" s="76"/>
      <c r="S250" s="76"/>
      <c r="T250" s="76"/>
      <c r="U250" s="76"/>
      <c r="V250" s="76"/>
      <c r="W250" s="76"/>
      <c r="X250" s="76"/>
      <c r="Y250" s="76"/>
      <c r="Z250" s="76"/>
      <c r="AA250" s="76"/>
      <c r="AB250" s="76"/>
      <c r="AC250" s="76"/>
      <c r="AD250" s="76"/>
      <c r="AE250" s="76"/>
      <c r="AF250" s="76"/>
      <c r="AG250" s="76"/>
      <c r="AH250" s="76"/>
      <c r="AI250" s="76"/>
      <c r="AJ250" s="76"/>
      <c r="AK250" s="76"/>
      <c r="AL250" s="76"/>
      <c r="AM250" s="76"/>
      <c r="AN250" s="76"/>
      <c r="AO250" s="76"/>
      <c r="AP250" s="76"/>
      <c r="AQ250" s="76"/>
      <c r="AR250" s="76"/>
      <c r="AS250" s="76"/>
      <c r="AT250" s="76"/>
      <c r="AU250" s="76"/>
      <c r="AV250" s="76"/>
      <c r="AW250" s="76"/>
      <c r="AX250" s="76"/>
      <c r="AY250" s="76"/>
      <c r="AZ250" s="76"/>
      <c r="BA250" s="76"/>
      <c r="BB250" s="76"/>
      <c r="BC250" s="76"/>
      <c r="BD250" s="76"/>
      <c r="BE250" s="76"/>
      <c r="BF250" s="76"/>
      <c r="BG250" s="76"/>
      <c r="BH250" s="76"/>
      <c r="BI250" s="76"/>
      <c r="BJ250" s="76"/>
      <c r="BK250" s="76"/>
      <c r="BL250" s="76"/>
      <c r="BM250" s="76"/>
      <c r="BN250" s="76"/>
      <c r="BO250" s="76"/>
      <c r="BP250" s="76"/>
      <c r="BQ250" s="76"/>
      <c r="BR250" s="76"/>
      <c r="BS250" s="76"/>
      <c r="BT250" s="76"/>
      <c r="BU250" s="76"/>
      <c r="BV250" s="76"/>
      <c r="BW250" s="76"/>
      <c r="BX250" s="76"/>
      <c r="BY250" s="76"/>
      <c r="BZ250" s="76"/>
      <c r="CA250" s="76"/>
      <c r="CB250" s="76"/>
      <c r="CC250" s="76"/>
      <c r="CD250" s="76"/>
      <c r="CE250" s="76"/>
      <c r="CF250" s="76"/>
      <c r="CG250" s="76"/>
      <c r="CH250" s="76"/>
      <c r="CI250" s="76"/>
      <c r="CJ250" s="76"/>
      <c r="CK250" s="76"/>
      <c r="CL250" s="76"/>
      <c r="CM250" s="76"/>
      <c r="CN250" s="76"/>
      <c r="CO250" s="76"/>
      <c r="CP250" s="76"/>
      <c r="CQ250" s="76"/>
      <c r="CR250" s="76"/>
      <c r="CS250" s="76"/>
      <c r="CT250" s="76"/>
      <c r="CU250" s="76"/>
      <c r="CV250" s="76"/>
      <c r="CW250" s="76"/>
      <c r="CX250" s="76"/>
      <c r="CY250" s="76"/>
      <c r="CZ250" s="76"/>
      <c r="DA250" s="76"/>
      <c r="DB250" s="76"/>
      <c r="DC250" s="76"/>
      <c r="DD250" s="76"/>
      <c r="DE250" s="76"/>
      <c r="DF250" s="76"/>
      <c r="DG250" s="76"/>
      <c r="DH250" s="76"/>
      <c r="DI250" s="76"/>
      <c r="DJ250" s="76"/>
      <c r="DK250" s="76"/>
      <c r="DL250" s="76"/>
      <c r="DM250" s="76"/>
      <c r="DN250" s="76"/>
      <c r="DO250" s="76"/>
      <c r="DP250" s="76"/>
      <c r="DQ250" s="76"/>
      <c r="DR250" s="76"/>
      <c r="DS250" s="76"/>
      <c r="DT250" s="76"/>
      <c r="DU250" s="76"/>
      <c r="DV250" s="76"/>
      <c r="DW250" s="76"/>
      <c r="DX250" s="76"/>
      <c r="DY250" s="76"/>
      <c r="DZ250" s="76"/>
      <c r="EA250" s="76"/>
      <c r="EB250" s="76"/>
      <c r="EC250" s="76"/>
      <c r="ED250" s="76"/>
      <c r="EE250" s="76"/>
      <c r="EF250" s="76"/>
      <c r="EG250" s="76"/>
      <c r="EH250" s="76"/>
      <c r="EI250" s="76"/>
      <c r="EJ250" s="76"/>
      <c r="EK250" s="76"/>
      <c r="EL250" s="76"/>
      <c r="EM250" s="76"/>
      <c r="EN250" s="76"/>
      <c r="EO250" s="76"/>
      <c r="EP250" s="76"/>
      <c r="EQ250" s="76"/>
      <c r="ER250" s="76"/>
      <c r="ES250" s="76"/>
      <c r="ET250" s="76"/>
      <c r="EU250" s="76"/>
      <c r="EV250" s="76"/>
      <c r="EW250" s="76"/>
      <c r="EX250" s="76"/>
      <c r="EY250" s="76"/>
      <c r="EZ250" s="76"/>
      <c r="FA250" s="76"/>
      <c r="FB250" s="76"/>
      <c r="FC250" s="76"/>
      <c r="FD250" s="76"/>
      <c r="FE250" s="76"/>
      <c r="FF250" s="76"/>
      <c r="FG250" s="76"/>
      <c r="FH250" s="76"/>
      <c r="FI250" s="76"/>
      <c r="FJ250" s="76"/>
      <c r="FK250" s="76"/>
      <c r="FL250" s="76"/>
      <c r="FM250" s="76"/>
      <c r="FN250" s="76"/>
      <c r="FO250" s="76"/>
      <c r="FP250" s="76"/>
      <c r="FQ250" s="76"/>
      <c r="FR250" s="76"/>
      <c r="FS250" s="76"/>
      <c r="FT250" s="76"/>
      <c r="FU250" s="76"/>
      <c r="FV250" s="76"/>
      <c r="FW250" s="76"/>
      <c r="FX250" s="76"/>
      <c r="FY250" s="76"/>
      <c r="FZ250" s="76"/>
      <c r="GA250" s="76"/>
      <c r="GB250" s="76"/>
      <c r="GC250" s="76"/>
      <c r="GD250" s="76"/>
      <c r="GE250" s="76"/>
      <c r="GF250" s="76"/>
      <c r="GG250" s="76"/>
      <c r="GH250" s="76"/>
      <c r="GI250" s="76"/>
      <c r="GJ250" s="76"/>
      <c r="GK250" s="76"/>
      <c r="GL250" s="76"/>
      <c r="GM250" s="76"/>
      <c r="GN250" s="76"/>
      <c r="GO250" s="76"/>
      <c r="GP250" s="76"/>
      <c r="GQ250" s="76"/>
      <c r="GR250" s="76"/>
      <c r="GS250" s="76"/>
      <c r="GT250" s="76"/>
      <c r="GU250" s="76"/>
      <c r="GV250" s="76"/>
      <c r="GW250" s="76"/>
      <c r="GX250" s="76"/>
      <c r="GY250" s="76"/>
      <c r="GZ250" s="76"/>
      <c r="HA250" s="76"/>
      <c r="HB250" s="76"/>
      <c r="HC250" s="76"/>
      <c r="HD250" s="76"/>
      <c r="HE250" s="76"/>
      <c r="HF250" s="76"/>
      <c r="HG250" s="76"/>
      <c r="HH250" s="76"/>
      <c r="HI250" s="76"/>
      <c r="HJ250" s="76"/>
      <c r="HK250" s="76"/>
      <c r="HL250" s="76"/>
      <c r="HM250" s="76"/>
      <c r="HN250" s="76"/>
      <c r="HO250" s="76"/>
      <c r="HP250" s="76"/>
      <c r="HQ250" s="76"/>
      <c r="HR250" s="76"/>
      <c r="HS250" s="76"/>
      <c r="HT250" s="76"/>
      <c r="HU250" s="76"/>
      <c r="HV250" s="76"/>
      <c r="HW250" s="76"/>
      <c r="HX250" s="76"/>
      <c r="HY250" s="76"/>
      <c r="HZ250" s="76"/>
      <c r="IA250" s="76"/>
      <c r="IB250" s="76"/>
      <c r="IC250" s="76"/>
      <c r="ID250" s="76"/>
      <c r="IE250" s="76"/>
      <c r="IF250" s="76"/>
      <c r="IG250" s="76"/>
      <c r="IH250" s="76"/>
      <c r="II250" s="76"/>
      <c r="IJ250" s="76"/>
      <c r="IK250" s="76"/>
      <c r="IL250" s="76"/>
      <c r="IM250" s="76"/>
      <c r="IN250" s="76"/>
      <c r="IO250" s="76"/>
      <c r="IP250" s="76"/>
      <c r="IQ250" s="76"/>
      <c r="IR250" s="76"/>
      <c r="IS250" s="76"/>
      <c r="IT250" s="76"/>
      <c r="IU250" s="76"/>
      <c r="IV250" s="76"/>
      <c r="IW250" s="76"/>
      <c r="IX250" s="76"/>
      <c r="IY250" s="76"/>
      <c r="IZ250" s="76"/>
      <c r="JA250" s="76"/>
      <c r="JB250" s="76"/>
      <c r="JC250" s="76"/>
      <c r="JD250" s="76"/>
      <c r="JE250" s="76"/>
      <c r="JF250" s="76"/>
      <c r="JG250" s="76"/>
      <c r="JH250" s="76"/>
      <c r="JI250" s="76"/>
      <c r="JJ250" s="76"/>
      <c r="JK250" s="76"/>
      <c r="JL250" s="76"/>
      <c r="JM250" s="76"/>
      <c r="JN250" s="76"/>
      <c r="JO250" s="76"/>
      <c r="JP250" s="76"/>
      <c r="JQ250" s="76"/>
      <c r="JR250" s="76"/>
      <c r="JS250" s="76"/>
      <c r="JT250" s="76"/>
      <c r="JU250" s="76"/>
      <c r="JV250" s="76"/>
      <c r="JW250" s="76"/>
      <c r="JX250" s="76"/>
      <c r="JY250" s="76"/>
      <c r="JZ250" s="76"/>
      <c r="KA250" s="76"/>
      <c r="KB250" s="76"/>
      <c r="KC250" s="76"/>
      <c r="KD250" s="76"/>
      <c r="KE250" s="76"/>
      <c r="KF250" s="76"/>
      <c r="KG250" s="76"/>
      <c r="KH250" s="76"/>
      <c r="KI250" s="76"/>
      <c r="KJ250" s="76"/>
      <c r="KK250" s="76"/>
      <c r="KL250" s="76"/>
      <c r="KM250" s="76"/>
      <c r="KN250" s="76"/>
      <c r="KO250" s="76"/>
      <c r="KP250" s="76"/>
      <c r="KQ250" s="76"/>
      <c r="KR250" s="76"/>
      <c r="KS250" s="76"/>
      <c r="KT250" s="76"/>
      <c r="KU250" s="76"/>
      <c r="KV250" s="76"/>
      <c r="KW250" s="76"/>
      <c r="KX250" s="76"/>
      <c r="KY250" s="76"/>
      <c r="KZ250" s="76"/>
      <c r="LA250" s="76"/>
      <c r="LB250" s="76"/>
      <c r="LC250" s="76"/>
      <c r="LD250" s="76"/>
      <c r="LE250" s="76"/>
      <c r="LF250" s="76"/>
      <c r="LG250" s="76"/>
      <c r="LH250" s="76"/>
      <c r="LI250" s="76"/>
      <c r="LJ250" s="76"/>
      <c r="LK250" s="76"/>
      <c r="LL250" s="76"/>
      <c r="LM250" s="76"/>
      <c r="LN250" s="76"/>
      <c r="LO250" s="76"/>
      <c r="LP250" s="76"/>
      <c r="LQ250" s="76"/>
      <c r="LR250" s="76"/>
      <c r="LS250" s="76"/>
      <c r="LT250" s="76"/>
      <c r="LU250" s="76"/>
      <c r="LV250" s="76"/>
      <c r="LW250" s="76"/>
      <c r="LX250" s="76"/>
      <c r="LY250" s="76"/>
      <c r="LZ250" s="76"/>
      <c r="MA250" s="76"/>
      <c r="MB250" s="76"/>
      <c r="MC250" s="76"/>
      <c r="MD250" s="76"/>
      <c r="ME250" s="76"/>
      <c r="MF250" s="76"/>
      <c r="MG250" s="76"/>
      <c r="MH250" s="76"/>
      <c r="MI250" s="76"/>
      <c r="MJ250" s="76"/>
      <c r="MK250" s="76"/>
      <c r="ML250" s="76"/>
      <c r="MM250" s="76"/>
      <c r="MN250" s="76"/>
      <c r="MO250" s="76"/>
      <c r="MP250" s="76"/>
      <c r="MQ250" s="76"/>
      <c r="MR250" s="76"/>
      <c r="MS250" s="76"/>
      <c r="MT250" s="76"/>
      <c r="MU250" s="76"/>
      <c r="MV250" s="76"/>
      <c r="MW250" s="76"/>
      <c r="MX250" s="76"/>
      <c r="MY250" s="76"/>
      <c r="MZ250" s="76"/>
      <c r="NA250" s="76"/>
      <c r="NB250" s="76"/>
      <c r="NC250" s="76"/>
      <c r="ND250" s="76"/>
      <c r="NE250" s="76"/>
      <c r="NF250" s="76"/>
      <c r="NG250" s="76"/>
      <c r="NH250" s="76"/>
      <c r="NI250" s="76"/>
      <c r="NJ250" s="76"/>
      <c r="NK250" s="76"/>
      <c r="NL250" s="76"/>
      <c r="NM250" s="76"/>
      <c r="NN250" s="76"/>
      <c r="NO250" s="76"/>
      <c r="NP250" s="76"/>
      <c r="NQ250" s="76"/>
      <c r="NR250" s="76"/>
      <c r="NS250" s="76"/>
      <c r="NT250" s="76"/>
      <c r="NU250" s="76"/>
      <c r="NV250" s="76"/>
      <c r="NW250" s="76"/>
      <c r="NX250" s="76"/>
      <c r="NY250" s="76"/>
      <c r="NZ250" s="76"/>
      <c r="OA250" s="76"/>
      <c r="OB250" s="76"/>
      <c r="OC250" s="76"/>
      <c r="OD250" s="76"/>
      <c r="OE250" s="76"/>
      <c r="OF250" s="76"/>
      <c r="OG250" s="76"/>
      <c r="OH250" s="76"/>
      <c r="OI250" s="76"/>
      <c r="OJ250" s="76"/>
      <c r="OK250" s="76"/>
      <c r="OL250" s="76"/>
      <c r="OM250" s="76"/>
      <c r="ON250" s="76"/>
      <c r="OO250" s="76"/>
      <c r="OP250" s="76"/>
      <c r="OQ250" s="76"/>
      <c r="OR250" s="76"/>
      <c r="OS250" s="76"/>
      <c r="OT250" s="76"/>
      <c r="OU250" s="76"/>
      <c r="OV250" s="76"/>
      <c r="OW250" s="76"/>
      <c r="OX250" s="76"/>
      <c r="OY250" s="76"/>
      <c r="OZ250" s="76"/>
      <c r="PA250" s="76"/>
      <c r="PB250" s="76"/>
      <c r="PC250" s="76"/>
      <c r="PD250" s="76"/>
      <c r="PE250" s="76"/>
      <c r="PF250" s="76"/>
      <c r="PG250" s="76"/>
      <c r="PH250" s="76"/>
      <c r="PI250" s="76"/>
      <c r="PJ250" s="76"/>
      <c r="PK250" s="76"/>
      <c r="PL250" s="76"/>
      <c r="PM250" s="76"/>
      <c r="PN250" s="76"/>
      <c r="PO250" s="76"/>
      <c r="PP250" s="76"/>
      <c r="PQ250" s="76"/>
      <c r="PR250" s="76"/>
      <c r="PS250" s="76"/>
      <c r="PT250" s="76"/>
      <c r="PU250" s="76"/>
      <c r="PV250" s="76"/>
      <c r="PW250" s="76"/>
      <c r="PX250" s="76"/>
      <c r="PY250" s="76"/>
      <c r="PZ250" s="76"/>
      <c r="QA250" s="76"/>
      <c r="QB250" s="76"/>
      <c r="QC250" s="76"/>
      <c r="QD250" s="76"/>
      <c r="QE250" s="76"/>
      <c r="QF250" s="76"/>
      <c r="QG250" s="76"/>
      <c r="QH250" s="76"/>
      <c r="QI250" s="76"/>
      <c r="QJ250" s="76"/>
      <c r="QK250" s="76"/>
      <c r="QL250" s="76"/>
      <c r="QM250" s="76"/>
      <c r="QN250" s="76"/>
      <c r="QO250" s="76"/>
      <c r="QP250" s="76"/>
      <c r="QQ250" s="76"/>
      <c r="QR250" s="76"/>
      <c r="QS250" s="76"/>
      <c r="QT250" s="76"/>
      <c r="QU250" s="76"/>
      <c r="QV250" s="76"/>
      <c r="QW250" s="76"/>
      <c r="QX250" s="76"/>
      <c r="QY250" s="76"/>
      <c r="QZ250" s="76"/>
      <c r="RA250" s="76"/>
      <c r="RB250" s="76"/>
      <c r="RC250" s="76"/>
      <c r="RD250" s="76"/>
      <c r="RE250" s="76"/>
      <c r="RF250" s="76"/>
      <c r="RG250" s="76"/>
      <c r="RH250" s="76"/>
      <c r="RI250" s="76"/>
      <c r="RJ250" s="76"/>
      <c r="RK250" s="76"/>
      <c r="RL250" s="76"/>
      <c r="RM250" s="76"/>
      <c r="RN250" s="76"/>
      <c r="RO250" s="76"/>
      <c r="RP250" s="76"/>
      <c r="RQ250" s="76"/>
      <c r="RR250" s="76"/>
      <c r="RS250" s="76"/>
      <c r="RT250" s="76"/>
      <c r="RU250" s="76"/>
      <c r="RV250" s="76"/>
      <c r="RW250" s="76"/>
      <c r="RX250" s="76"/>
      <c r="RY250" s="76"/>
      <c r="RZ250" s="76"/>
      <c r="SA250" s="76"/>
      <c r="SB250" s="76"/>
      <c r="SC250" s="76"/>
      <c r="SD250" s="76"/>
      <c r="SE250" s="76"/>
      <c r="SF250" s="76"/>
      <c r="SG250" s="76"/>
      <c r="SH250" s="76"/>
      <c r="SI250" s="76"/>
      <c r="SJ250" s="76"/>
      <c r="SK250" s="76"/>
      <c r="SL250" s="76"/>
      <c r="SM250" s="76"/>
      <c r="SN250" s="76"/>
      <c r="SO250" s="76"/>
      <c r="SP250" s="76"/>
      <c r="SQ250" s="76"/>
      <c r="SR250" s="76"/>
      <c r="SS250" s="76"/>
      <c r="ST250" s="76"/>
      <c r="SU250" s="76"/>
      <c r="SV250" s="76"/>
      <c r="SW250" s="76"/>
      <c r="SX250" s="76"/>
      <c r="SY250" s="76"/>
      <c r="SZ250" s="76"/>
      <c r="TA250" s="76"/>
      <c r="TB250" s="76"/>
      <c r="TC250" s="76"/>
      <c r="TD250" s="76"/>
      <c r="TE250" s="76"/>
      <c r="TF250" s="76"/>
      <c r="TG250" s="76"/>
      <c r="TH250" s="76"/>
      <c r="TI250" s="76"/>
      <c r="TJ250" s="76"/>
      <c r="TK250" s="76"/>
      <c r="TL250" s="76"/>
      <c r="TM250" s="76"/>
      <c r="TN250" s="76"/>
      <c r="TO250" s="76"/>
      <c r="TP250" s="76"/>
      <c r="TQ250" s="76"/>
      <c r="TR250" s="76"/>
      <c r="TS250" s="76"/>
      <c r="TT250" s="76"/>
      <c r="TU250" s="76"/>
      <c r="TV250" s="76"/>
      <c r="TW250" s="76"/>
      <c r="TX250" s="76"/>
      <c r="TY250" s="76"/>
      <c r="TZ250" s="76"/>
      <c r="UA250" s="76"/>
      <c r="UB250" s="76"/>
      <c r="UC250" s="76"/>
      <c r="UD250" s="76"/>
      <c r="UE250" s="76"/>
      <c r="UF250" s="76"/>
      <c r="UG250" s="76"/>
      <c r="UH250" s="76"/>
      <c r="UI250" s="76"/>
      <c r="UJ250" s="76"/>
      <c r="UK250" s="76"/>
      <c r="UL250" s="76"/>
      <c r="UM250" s="76"/>
      <c r="UN250" s="76"/>
      <c r="UO250" s="76"/>
      <c r="UP250" s="76"/>
      <c r="UQ250" s="76"/>
      <c r="UR250" s="76"/>
      <c r="US250" s="76"/>
      <c r="UT250" s="76"/>
      <c r="UU250" s="76"/>
      <c r="UV250" s="76"/>
      <c r="UW250" s="76"/>
      <c r="UX250" s="76"/>
      <c r="UY250" s="76"/>
      <c r="UZ250" s="76"/>
      <c r="VA250" s="76"/>
      <c r="VB250" s="76"/>
      <c r="VC250" s="76"/>
      <c r="VD250" s="76"/>
      <c r="VE250" s="76"/>
      <c r="VF250" s="76"/>
      <c r="VG250" s="76"/>
      <c r="VH250" s="76"/>
      <c r="VI250" s="76"/>
      <c r="VJ250" s="76"/>
      <c r="VK250" s="76"/>
      <c r="VL250" s="76"/>
      <c r="VM250" s="76"/>
      <c r="VN250" s="76"/>
      <c r="VO250" s="76"/>
      <c r="VP250" s="76"/>
      <c r="VQ250" s="76"/>
      <c r="VR250" s="76"/>
      <c r="VS250" s="76"/>
      <c r="VT250" s="76"/>
      <c r="VU250" s="76"/>
      <c r="VV250" s="76"/>
      <c r="VW250" s="76"/>
      <c r="VX250" s="76"/>
      <c r="VY250" s="76"/>
      <c r="VZ250" s="76"/>
      <c r="WA250" s="76"/>
      <c r="WB250" s="76"/>
      <c r="WC250" s="76"/>
      <c r="WD250" s="76"/>
      <c r="WE250" s="76"/>
      <c r="WF250" s="76"/>
      <c r="WG250" s="76"/>
      <c r="WH250" s="76"/>
      <c r="WI250" s="76"/>
      <c r="WJ250" s="76"/>
      <c r="WK250" s="76"/>
      <c r="WL250" s="76"/>
      <c r="WM250" s="76"/>
      <c r="WN250" s="76"/>
      <c r="WO250" s="76"/>
      <c r="WP250" s="76"/>
      <c r="WQ250" s="76"/>
      <c r="WR250" s="76"/>
      <c r="WS250" s="76"/>
      <c r="WT250" s="76"/>
      <c r="WU250" s="76"/>
      <c r="WV250" s="76"/>
      <c r="WW250" s="76"/>
      <c r="WX250" s="76"/>
      <c r="WY250" s="76"/>
      <c r="WZ250" s="76"/>
      <c r="XA250" s="76"/>
      <c r="XB250" s="76"/>
      <c r="XC250" s="76"/>
      <c r="XD250" s="76"/>
      <c r="XE250" s="76"/>
      <c r="XF250" s="76"/>
      <c r="XG250" s="76"/>
      <c r="XH250" s="76"/>
      <c r="XI250" s="76"/>
      <c r="XJ250" s="76"/>
      <c r="XK250" s="76"/>
      <c r="XL250" s="76"/>
      <c r="XM250" s="76"/>
      <c r="XN250" s="76"/>
      <c r="XO250" s="76"/>
      <c r="XP250" s="76"/>
      <c r="XQ250" s="76"/>
      <c r="XR250" s="76"/>
      <c r="XS250" s="76"/>
      <c r="XT250" s="76"/>
      <c r="XU250" s="76"/>
      <c r="XV250" s="76"/>
      <c r="XW250" s="76"/>
      <c r="XX250" s="76"/>
      <c r="XY250" s="76"/>
      <c r="XZ250" s="76"/>
      <c r="YA250" s="76"/>
      <c r="YB250" s="76"/>
      <c r="YC250" s="76"/>
      <c r="YD250" s="76"/>
      <c r="YE250" s="76"/>
      <c r="YF250" s="76"/>
      <c r="YG250" s="76"/>
      <c r="YH250" s="76"/>
      <c r="YI250" s="76"/>
      <c r="YJ250" s="76"/>
      <c r="YK250" s="76"/>
      <c r="YL250" s="76"/>
      <c r="YM250" s="76"/>
      <c r="YN250" s="76"/>
      <c r="YO250" s="76"/>
      <c r="YP250" s="76"/>
      <c r="YQ250" s="76"/>
      <c r="YR250" s="76"/>
      <c r="YS250" s="76"/>
      <c r="YT250" s="76"/>
      <c r="YU250" s="76"/>
      <c r="YV250" s="76"/>
      <c r="YW250" s="76"/>
      <c r="YX250" s="76"/>
      <c r="YY250" s="76"/>
      <c r="YZ250" s="76"/>
      <c r="ZA250" s="76"/>
      <c r="ZB250" s="76"/>
      <c r="ZC250" s="76"/>
      <c r="ZD250" s="76"/>
      <c r="ZE250" s="76"/>
      <c r="ZF250" s="76"/>
      <c r="ZG250" s="76"/>
      <c r="ZH250" s="76"/>
      <c r="ZI250" s="76"/>
      <c r="ZJ250" s="76"/>
      <c r="ZK250" s="76"/>
      <c r="ZL250" s="76"/>
      <c r="ZM250" s="76"/>
      <c r="ZN250" s="76"/>
      <c r="ZO250" s="76"/>
      <c r="ZP250" s="76"/>
      <c r="ZQ250" s="76"/>
      <c r="ZR250" s="76"/>
      <c r="ZS250" s="76"/>
      <c r="ZT250" s="76"/>
      <c r="ZU250" s="76"/>
      <c r="ZV250" s="76"/>
      <c r="ZW250" s="76"/>
      <c r="ZX250" s="76"/>
      <c r="ZY250" s="76"/>
      <c r="ZZ250" s="76"/>
      <c r="AAA250" s="76"/>
      <c r="AAB250" s="76"/>
      <c r="AAC250" s="76"/>
      <c r="AAD250" s="76"/>
      <c r="AAE250" s="76"/>
      <c r="AAF250" s="76"/>
      <c r="AAG250" s="76"/>
      <c r="AAH250" s="76"/>
      <c r="AAI250" s="76"/>
      <c r="AAJ250" s="76"/>
      <c r="AAK250" s="76"/>
      <c r="AAL250" s="76"/>
      <c r="AAM250" s="76"/>
      <c r="AAN250" s="76"/>
      <c r="AAO250" s="76"/>
      <c r="AAP250" s="76"/>
      <c r="AAQ250" s="76"/>
      <c r="AAR250" s="76"/>
      <c r="AAS250" s="76"/>
      <c r="AAT250" s="76"/>
      <c r="AAU250" s="76"/>
      <c r="AAV250" s="76"/>
      <c r="AAW250" s="76"/>
      <c r="AAX250" s="76"/>
      <c r="AAY250" s="76"/>
      <c r="AAZ250" s="76"/>
      <c r="ABA250" s="76"/>
      <c r="ABB250" s="76"/>
      <c r="ABC250" s="76"/>
      <c r="ABD250" s="76"/>
      <c r="ABE250" s="76"/>
      <c r="ABF250" s="76"/>
      <c r="ABG250" s="76"/>
      <c r="ABH250" s="76"/>
      <c r="ABI250" s="76"/>
      <c r="ABJ250" s="76"/>
      <c r="ABK250" s="76"/>
      <c r="ABL250" s="76"/>
      <c r="ABM250" s="76"/>
      <c r="ABN250" s="76"/>
      <c r="ABO250" s="76"/>
      <c r="ABP250" s="76"/>
      <c r="ABQ250" s="76"/>
      <c r="ABR250" s="76"/>
      <c r="ABS250" s="76"/>
      <c r="ABT250" s="76"/>
      <c r="ABU250" s="76"/>
      <c r="ABV250" s="76"/>
      <c r="ABW250" s="76"/>
      <c r="ABX250" s="76"/>
      <c r="ABY250" s="76"/>
      <c r="ABZ250" s="76"/>
      <c r="ACA250" s="76"/>
      <c r="ACB250" s="76"/>
      <c r="ACC250" s="76"/>
      <c r="ACD250" s="76"/>
      <c r="ACE250" s="76"/>
      <c r="ACF250" s="76"/>
      <c r="ACG250" s="76"/>
      <c r="ACH250" s="76"/>
      <c r="ACI250" s="76"/>
      <c r="ACJ250" s="76"/>
      <c r="ACK250" s="76"/>
      <c r="ACL250" s="76"/>
      <c r="ACM250" s="76"/>
      <c r="ACN250" s="76"/>
      <c r="ACO250" s="76"/>
      <c r="ACP250" s="76"/>
      <c r="ACQ250" s="76"/>
      <c r="ACR250" s="76"/>
      <c r="ACS250" s="76"/>
      <c r="ACT250" s="76"/>
      <c r="ACU250" s="76"/>
      <c r="ACV250" s="76"/>
      <c r="ACW250" s="76"/>
      <c r="ACX250" s="76"/>
      <c r="ACY250" s="76"/>
      <c r="ACZ250" s="76"/>
      <c r="ADA250" s="76"/>
      <c r="ADB250" s="76"/>
      <c r="ADC250" s="76"/>
      <c r="ADD250" s="76"/>
      <c r="ADE250" s="76"/>
      <c r="ADF250" s="76"/>
      <c r="ADG250" s="76"/>
      <c r="ADH250" s="76"/>
      <c r="ADI250" s="76"/>
      <c r="ADJ250" s="76"/>
      <c r="ADK250" s="76"/>
      <c r="ADL250" s="76"/>
      <c r="ADM250" s="76"/>
      <c r="ADN250" s="76"/>
      <c r="ADO250" s="76"/>
      <c r="ADP250" s="76"/>
      <c r="ADQ250" s="76"/>
      <c r="ADR250" s="76"/>
      <c r="ADS250" s="76"/>
      <c r="ADT250" s="76"/>
      <c r="ADU250" s="76"/>
      <c r="ADV250" s="76"/>
      <c r="ADW250" s="76"/>
      <c r="ADX250" s="76"/>
      <c r="ADY250" s="76"/>
      <c r="ADZ250" s="76"/>
      <c r="AEA250" s="76"/>
      <c r="AEB250" s="76"/>
      <c r="AEC250" s="76"/>
      <c r="AED250" s="76"/>
      <c r="AEE250" s="76"/>
      <c r="AEF250" s="76"/>
      <c r="AEG250" s="76"/>
      <c r="AEH250" s="76"/>
      <c r="AEI250" s="76"/>
      <c r="AEJ250" s="76"/>
      <c r="AEK250" s="76"/>
      <c r="AEL250" s="76"/>
      <c r="AEM250" s="76"/>
      <c r="AEN250" s="76"/>
      <c r="AEO250" s="76"/>
      <c r="AEP250" s="76"/>
      <c r="AEQ250" s="76"/>
      <c r="AER250" s="76"/>
      <c r="AES250" s="76"/>
      <c r="AET250" s="76"/>
      <c r="AEU250" s="76"/>
      <c r="AEV250" s="76"/>
      <c r="AEW250" s="76"/>
      <c r="AEX250" s="76"/>
      <c r="AEY250" s="76"/>
      <c r="AEZ250" s="76"/>
      <c r="AFA250" s="76"/>
      <c r="AFB250" s="76"/>
      <c r="AFC250" s="76"/>
      <c r="AFD250" s="76"/>
      <c r="AFE250" s="76"/>
      <c r="AFF250" s="76"/>
      <c r="AFG250" s="76"/>
      <c r="AFH250" s="76"/>
      <c r="AFI250" s="76"/>
      <c r="AFJ250" s="76"/>
      <c r="AFK250" s="76"/>
      <c r="AFL250" s="76"/>
      <c r="AFM250" s="76"/>
      <c r="AFN250" s="76"/>
      <c r="AFO250" s="76"/>
      <c r="AFP250" s="76"/>
      <c r="AFQ250" s="76"/>
      <c r="AFR250" s="76"/>
      <c r="AFS250" s="76"/>
      <c r="AFT250" s="76"/>
      <c r="AFU250" s="76"/>
      <c r="AFV250" s="76"/>
      <c r="AFW250" s="76"/>
      <c r="AFX250" s="76"/>
      <c r="AFY250" s="76"/>
      <c r="AFZ250" s="76"/>
      <c r="AGA250" s="76"/>
      <c r="AGB250" s="76"/>
      <c r="AGC250" s="76"/>
      <c r="AGD250" s="76"/>
      <c r="AGE250" s="76"/>
      <c r="AGF250" s="76"/>
      <c r="AGG250" s="76"/>
      <c r="AGH250" s="76"/>
      <c r="AGI250" s="76"/>
      <c r="AGJ250" s="76"/>
      <c r="AGK250" s="76"/>
      <c r="AGL250" s="76"/>
      <c r="AGM250" s="76"/>
      <c r="AGN250" s="76"/>
      <c r="AGO250" s="76"/>
      <c r="AGP250" s="76"/>
      <c r="AGQ250" s="76"/>
      <c r="AGR250" s="76"/>
      <c r="AGS250" s="76"/>
      <c r="AGT250" s="76"/>
      <c r="AGU250" s="76"/>
      <c r="AGV250" s="76"/>
      <c r="AGW250" s="76"/>
      <c r="AGX250" s="76"/>
      <c r="AGY250" s="76"/>
      <c r="AGZ250" s="76"/>
      <c r="AHA250" s="76"/>
      <c r="AHB250" s="76"/>
      <c r="AHC250" s="76"/>
      <c r="AHD250" s="76"/>
      <c r="AHE250" s="76"/>
      <c r="AHF250" s="76"/>
      <c r="AHG250" s="76"/>
      <c r="AHH250" s="76"/>
      <c r="AHI250" s="76"/>
      <c r="AHJ250" s="76"/>
      <c r="AHK250" s="76"/>
      <c r="AHL250" s="76"/>
      <c r="AHM250" s="76"/>
      <c r="AHN250" s="76"/>
      <c r="AHO250" s="76"/>
      <c r="AHP250" s="76"/>
      <c r="AHQ250" s="76"/>
      <c r="AHR250" s="76"/>
      <c r="AHS250" s="76"/>
      <c r="AHT250" s="76"/>
      <c r="AHU250" s="76"/>
      <c r="AHV250" s="76"/>
      <c r="AHW250" s="76"/>
      <c r="AHX250" s="76"/>
      <c r="AHY250" s="76"/>
      <c r="AHZ250" s="76"/>
      <c r="AIA250" s="76"/>
      <c r="AIB250" s="76"/>
      <c r="AIC250" s="76"/>
      <c r="AID250" s="76"/>
      <c r="AIE250" s="76"/>
      <c r="AIF250" s="76"/>
      <c r="AIG250" s="76"/>
      <c r="AIH250" s="76"/>
      <c r="AII250" s="76"/>
      <c r="AIJ250" s="76"/>
      <c r="AIK250" s="76"/>
      <c r="AIL250" s="76"/>
      <c r="AIM250" s="76"/>
      <c r="AIN250" s="76"/>
      <c r="AIO250" s="76"/>
      <c r="AIP250" s="76"/>
      <c r="AIQ250" s="76"/>
      <c r="AIR250" s="76"/>
      <c r="AIS250" s="76"/>
      <c r="AIT250" s="76"/>
      <c r="AIU250" s="76"/>
      <c r="AIV250" s="76"/>
      <c r="AIW250" s="76"/>
      <c r="AIX250" s="76"/>
      <c r="AIY250" s="76"/>
      <c r="AIZ250" s="76"/>
      <c r="AJA250" s="76"/>
      <c r="AJB250" s="76"/>
      <c r="AJC250" s="76"/>
      <c r="AJD250" s="76"/>
      <c r="AJE250" s="76"/>
      <c r="AJF250" s="76"/>
      <c r="AJG250" s="76"/>
      <c r="AJH250" s="76"/>
      <c r="AJI250" s="76"/>
      <c r="AJJ250" s="76"/>
      <c r="AJK250" s="76"/>
      <c r="AJL250" s="76"/>
      <c r="AJM250" s="76"/>
      <c r="AJN250" s="76"/>
      <c r="AJO250" s="76"/>
      <c r="AJP250" s="76"/>
      <c r="AJQ250" s="76"/>
      <c r="AJR250" s="76"/>
      <c r="AJS250" s="76"/>
      <c r="AJT250" s="76"/>
      <c r="AJU250" s="76"/>
      <c r="AJV250" s="76"/>
      <c r="AJW250" s="76"/>
      <c r="AJX250" s="76"/>
      <c r="AJY250" s="76"/>
      <c r="AJZ250" s="76"/>
      <c r="AKA250" s="76"/>
      <c r="AKB250" s="76"/>
      <c r="AKC250" s="76"/>
      <c r="AKD250" s="76"/>
      <c r="AKE250" s="76"/>
      <c r="AKF250" s="76"/>
      <c r="AKG250" s="76"/>
      <c r="AKH250" s="76"/>
      <c r="AKI250" s="76"/>
      <c r="AKJ250" s="76"/>
      <c r="AKK250" s="76"/>
      <c r="AKL250" s="76"/>
      <c r="AKM250" s="76"/>
      <c r="AKN250" s="76"/>
      <c r="AKO250" s="76"/>
      <c r="AKP250" s="76"/>
      <c r="AKQ250" s="76"/>
      <c r="AKR250" s="76"/>
      <c r="AKS250" s="76"/>
      <c r="AKT250" s="76"/>
      <c r="AKU250" s="76"/>
      <c r="AKV250" s="76"/>
      <c r="AKW250" s="76"/>
      <c r="AKX250" s="76"/>
      <c r="AKY250" s="76"/>
      <c r="AKZ250" s="76"/>
      <c r="ALA250" s="76"/>
      <c r="ALB250" s="76"/>
      <c r="ALC250" s="76"/>
      <c r="ALD250" s="76"/>
      <c r="ALE250" s="76"/>
      <c r="ALF250" s="76"/>
      <c r="ALG250" s="76"/>
      <c r="ALH250" s="76"/>
      <c r="ALI250" s="76"/>
      <c r="ALJ250" s="76"/>
      <c r="ALK250" s="76"/>
      <c r="ALL250" s="76"/>
      <c r="ALM250" s="76"/>
      <c r="ALN250" s="76"/>
      <c r="ALO250" s="76"/>
      <c r="ALP250" s="76"/>
      <c r="ALQ250" s="76"/>
      <c r="ALR250" s="76"/>
      <c r="ALS250" s="76"/>
      <c r="ALT250" s="76"/>
      <c r="ALU250" s="76"/>
      <c r="ALV250" s="76"/>
      <c r="ALW250" s="76"/>
      <c r="ALX250" s="76"/>
      <c r="ALY250" s="76"/>
      <c r="ALZ250" s="76"/>
      <c r="AMA250" s="76"/>
      <c r="AMB250" s="76"/>
      <c r="AMC250" s="76"/>
      <c r="AMD250" s="76"/>
      <c r="AME250" s="76"/>
    </row>
    <row r="251" spans="1:1019" s="80" customFormat="1" ht="28.5" customHeight="1">
      <c r="A251" s="20" t="s">
        <v>216</v>
      </c>
      <c r="B251" s="21">
        <v>5212556</v>
      </c>
      <c r="C251" s="21" t="s">
        <v>96</v>
      </c>
      <c r="D251" s="71" t="s">
        <v>126</v>
      </c>
      <c r="E251" s="22" t="s">
        <v>72</v>
      </c>
      <c r="F251" s="59">
        <v>15</v>
      </c>
      <c r="G251" s="23">
        <v>1.96</v>
      </c>
      <c r="H251" s="69">
        <f t="shared" ref="H251:H257" si="90">$J$6</f>
        <v>0.21229999999999999</v>
      </c>
      <c r="I251" s="23">
        <f t="shared" ref="I251:I257" si="91">ROUND(((H251+1)*G251),2)</f>
        <v>2.38</v>
      </c>
      <c r="J251" s="23">
        <f t="shared" ref="J251:J257" si="92">TRUNC((I251*F251),2)</f>
        <v>35.700000000000003</v>
      </c>
      <c r="K251" s="78">
        <f t="shared" ref="K251:K257" si="93">G251*F251</f>
        <v>29.4</v>
      </c>
      <c r="L251" s="76"/>
      <c r="M251" s="79"/>
      <c r="N251" s="76"/>
      <c r="O251" s="76"/>
      <c r="P251" s="76"/>
      <c r="Q251" s="76"/>
      <c r="R251" s="76"/>
      <c r="S251" s="76"/>
      <c r="T251" s="76"/>
      <c r="U251" s="76"/>
      <c r="V251" s="76"/>
      <c r="W251" s="76"/>
      <c r="X251" s="76"/>
      <c r="Y251" s="76"/>
      <c r="Z251" s="76"/>
      <c r="AA251" s="76"/>
      <c r="AB251" s="76"/>
      <c r="AC251" s="76"/>
      <c r="AD251" s="76"/>
      <c r="AE251" s="76"/>
      <c r="AF251" s="76"/>
      <c r="AG251" s="76"/>
      <c r="AH251" s="76"/>
      <c r="AI251" s="76"/>
      <c r="AJ251" s="76"/>
      <c r="AK251" s="76"/>
      <c r="AL251" s="76"/>
      <c r="AM251" s="76"/>
      <c r="AN251" s="76"/>
      <c r="AO251" s="76"/>
      <c r="AP251" s="76"/>
      <c r="AQ251" s="76"/>
      <c r="AR251" s="76"/>
      <c r="AS251" s="76"/>
      <c r="AT251" s="76"/>
      <c r="AU251" s="76"/>
      <c r="AV251" s="76"/>
      <c r="AW251" s="76"/>
      <c r="AX251" s="76"/>
      <c r="AY251" s="76"/>
      <c r="AZ251" s="76"/>
      <c r="BA251" s="76"/>
      <c r="BB251" s="76"/>
      <c r="BC251" s="76"/>
      <c r="BD251" s="76"/>
      <c r="BE251" s="76"/>
      <c r="BF251" s="76"/>
      <c r="BG251" s="76"/>
      <c r="BH251" s="76"/>
      <c r="BI251" s="76"/>
      <c r="BJ251" s="76"/>
      <c r="BK251" s="76"/>
      <c r="BL251" s="76"/>
      <c r="BM251" s="76"/>
      <c r="BN251" s="76"/>
      <c r="BO251" s="76"/>
      <c r="BP251" s="76"/>
      <c r="BQ251" s="76"/>
      <c r="BR251" s="76"/>
      <c r="BS251" s="76"/>
      <c r="BT251" s="76"/>
      <c r="BU251" s="76"/>
      <c r="BV251" s="76"/>
      <c r="BW251" s="76"/>
      <c r="BX251" s="76"/>
      <c r="BY251" s="76"/>
      <c r="BZ251" s="76"/>
      <c r="CA251" s="76"/>
      <c r="CB251" s="76"/>
      <c r="CC251" s="76"/>
      <c r="CD251" s="76"/>
      <c r="CE251" s="76"/>
      <c r="CF251" s="76"/>
      <c r="CG251" s="76"/>
      <c r="CH251" s="76"/>
      <c r="CI251" s="76"/>
      <c r="CJ251" s="76"/>
      <c r="CK251" s="76"/>
      <c r="CL251" s="76"/>
      <c r="CM251" s="76"/>
      <c r="CN251" s="76"/>
      <c r="CO251" s="76"/>
      <c r="CP251" s="76"/>
      <c r="CQ251" s="76"/>
      <c r="CR251" s="76"/>
      <c r="CS251" s="76"/>
      <c r="CT251" s="76"/>
      <c r="CU251" s="76"/>
      <c r="CV251" s="76"/>
      <c r="CW251" s="76"/>
      <c r="CX251" s="76"/>
      <c r="CY251" s="76"/>
      <c r="CZ251" s="76"/>
      <c r="DA251" s="76"/>
      <c r="DB251" s="76"/>
      <c r="DC251" s="76"/>
      <c r="DD251" s="76"/>
      <c r="DE251" s="76"/>
      <c r="DF251" s="76"/>
      <c r="DG251" s="76"/>
      <c r="DH251" s="76"/>
      <c r="DI251" s="76"/>
      <c r="DJ251" s="76"/>
      <c r="DK251" s="76"/>
      <c r="DL251" s="76"/>
      <c r="DM251" s="76"/>
      <c r="DN251" s="76"/>
      <c r="DO251" s="76"/>
      <c r="DP251" s="76"/>
      <c r="DQ251" s="76"/>
      <c r="DR251" s="76"/>
      <c r="DS251" s="76"/>
      <c r="DT251" s="76"/>
      <c r="DU251" s="76"/>
      <c r="DV251" s="76"/>
      <c r="DW251" s="76"/>
      <c r="DX251" s="76"/>
      <c r="DY251" s="76"/>
      <c r="DZ251" s="76"/>
      <c r="EA251" s="76"/>
      <c r="EB251" s="76"/>
      <c r="EC251" s="76"/>
      <c r="ED251" s="76"/>
      <c r="EE251" s="76"/>
      <c r="EF251" s="76"/>
      <c r="EG251" s="76"/>
      <c r="EH251" s="76"/>
      <c r="EI251" s="76"/>
      <c r="EJ251" s="76"/>
      <c r="EK251" s="76"/>
      <c r="EL251" s="76"/>
      <c r="EM251" s="76"/>
      <c r="EN251" s="76"/>
      <c r="EO251" s="76"/>
      <c r="EP251" s="76"/>
      <c r="EQ251" s="76"/>
      <c r="ER251" s="76"/>
      <c r="ES251" s="76"/>
      <c r="ET251" s="76"/>
      <c r="EU251" s="76"/>
      <c r="EV251" s="76"/>
      <c r="EW251" s="76"/>
      <c r="EX251" s="76"/>
      <c r="EY251" s="76"/>
      <c r="EZ251" s="76"/>
      <c r="FA251" s="76"/>
      <c r="FB251" s="76"/>
      <c r="FC251" s="76"/>
      <c r="FD251" s="76"/>
      <c r="FE251" s="76"/>
      <c r="FF251" s="76"/>
      <c r="FG251" s="76"/>
      <c r="FH251" s="76"/>
      <c r="FI251" s="76"/>
      <c r="FJ251" s="76"/>
      <c r="FK251" s="76"/>
      <c r="FL251" s="76"/>
      <c r="FM251" s="76"/>
      <c r="FN251" s="76"/>
      <c r="FO251" s="76"/>
      <c r="FP251" s="76"/>
      <c r="FQ251" s="76"/>
      <c r="FR251" s="76"/>
      <c r="FS251" s="76"/>
      <c r="FT251" s="76"/>
      <c r="FU251" s="76"/>
      <c r="FV251" s="76"/>
      <c r="FW251" s="76"/>
      <c r="FX251" s="76"/>
      <c r="FY251" s="76"/>
      <c r="FZ251" s="76"/>
      <c r="GA251" s="76"/>
      <c r="GB251" s="76"/>
      <c r="GC251" s="76"/>
      <c r="GD251" s="76"/>
      <c r="GE251" s="76"/>
      <c r="GF251" s="76"/>
      <c r="GG251" s="76"/>
      <c r="GH251" s="76"/>
      <c r="GI251" s="76"/>
      <c r="GJ251" s="76"/>
      <c r="GK251" s="76"/>
      <c r="GL251" s="76"/>
      <c r="GM251" s="76"/>
      <c r="GN251" s="76"/>
      <c r="GO251" s="76"/>
      <c r="GP251" s="76"/>
      <c r="GQ251" s="76"/>
      <c r="GR251" s="76"/>
      <c r="GS251" s="76"/>
      <c r="GT251" s="76"/>
      <c r="GU251" s="76"/>
      <c r="GV251" s="76"/>
      <c r="GW251" s="76"/>
      <c r="GX251" s="76"/>
      <c r="GY251" s="76"/>
      <c r="GZ251" s="76"/>
      <c r="HA251" s="76"/>
      <c r="HB251" s="76"/>
      <c r="HC251" s="76"/>
      <c r="HD251" s="76"/>
      <c r="HE251" s="76"/>
      <c r="HF251" s="76"/>
      <c r="HG251" s="76"/>
      <c r="HH251" s="76"/>
      <c r="HI251" s="76"/>
      <c r="HJ251" s="76"/>
      <c r="HK251" s="76"/>
      <c r="HL251" s="76"/>
      <c r="HM251" s="76"/>
      <c r="HN251" s="76"/>
      <c r="HO251" s="76"/>
      <c r="HP251" s="76"/>
      <c r="HQ251" s="76"/>
      <c r="HR251" s="76"/>
      <c r="HS251" s="76"/>
      <c r="HT251" s="76"/>
      <c r="HU251" s="76"/>
      <c r="HV251" s="76"/>
      <c r="HW251" s="76"/>
      <c r="HX251" s="76"/>
      <c r="HY251" s="76"/>
      <c r="HZ251" s="76"/>
      <c r="IA251" s="76"/>
      <c r="IB251" s="76"/>
      <c r="IC251" s="76"/>
      <c r="ID251" s="76"/>
      <c r="IE251" s="76"/>
      <c r="IF251" s="76"/>
      <c r="IG251" s="76"/>
      <c r="IH251" s="76"/>
      <c r="II251" s="76"/>
      <c r="IJ251" s="76"/>
      <c r="IK251" s="76"/>
      <c r="IL251" s="76"/>
      <c r="IM251" s="76"/>
      <c r="IN251" s="76"/>
      <c r="IO251" s="76"/>
      <c r="IP251" s="76"/>
      <c r="IQ251" s="76"/>
      <c r="IR251" s="76"/>
      <c r="IS251" s="76"/>
      <c r="IT251" s="76"/>
      <c r="IU251" s="76"/>
      <c r="IV251" s="76"/>
      <c r="IW251" s="76"/>
      <c r="IX251" s="76"/>
      <c r="IY251" s="76"/>
      <c r="IZ251" s="76"/>
      <c r="JA251" s="76"/>
      <c r="JB251" s="76"/>
      <c r="JC251" s="76"/>
      <c r="JD251" s="76"/>
      <c r="JE251" s="76"/>
      <c r="JF251" s="76"/>
      <c r="JG251" s="76"/>
      <c r="JH251" s="76"/>
      <c r="JI251" s="76"/>
      <c r="JJ251" s="76"/>
      <c r="JK251" s="76"/>
      <c r="JL251" s="76"/>
      <c r="JM251" s="76"/>
      <c r="JN251" s="76"/>
      <c r="JO251" s="76"/>
      <c r="JP251" s="76"/>
      <c r="JQ251" s="76"/>
      <c r="JR251" s="76"/>
      <c r="JS251" s="76"/>
      <c r="JT251" s="76"/>
      <c r="JU251" s="76"/>
      <c r="JV251" s="76"/>
      <c r="JW251" s="76"/>
      <c r="JX251" s="76"/>
      <c r="JY251" s="76"/>
      <c r="JZ251" s="76"/>
      <c r="KA251" s="76"/>
      <c r="KB251" s="76"/>
      <c r="KC251" s="76"/>
      <c r="KD251" s="76"/>
      <c r="KE251" s="76"/>
      <c r="KF251" s="76"/>
      <c r="KG251" s="76"/>
      <c r="KH251" s="76"/>
      <c r="KI251" s="76"/>
      <c r="KJ251" s="76"/>
      <c r="KK251" s="76"/>
      <c r="KL251" s="76"/>
      <c r="KM251" s="76"/>
      <c r="KN251" s="76"/>
      <c r="KO251" s="76"/>
      <c r="KP251" s="76"/>
      <c r="KQ251" s="76"/>
      <c r="KR251" s="76"/>
      <c r="KS251" s="76"/>
      <c r="KT251" s="76"/>
      <c r="KU251" s="76"/>
      <c r="KV251" s="76"/>
      <c r="KW251" s="76"/>
      <c r="KX251" s="76"/>
      <c r="KY251" s="76"/>
      <c r="KZ251" s="76"/>
      <c r="LA251" s="76"/>
      <c r="LB251" s="76"/>
      <c r="LC251" s="76"/>
      <c r="LD251" s="76"/>
      <c r="LE251" s="76"/>
      <c r="LF251" s="76"/>
      <c r="LG251" s="76"/>
      <c r="LH251" s="76"/>
      <c r="LI251" s="76"/>
      <c r="LJ251" s="76"/>
      <c r="LK251" s="76"/>
      <c r="LL251" s="76"/>
      <c r="LM251" s="76"/>
      <c r="LN251" s="76"/>
      <c r="LO251" s="76"/>
      <c r="LP251" s="76"/>
      <c r="LQ251" s="76"/>
      <c r="LR251" s="76"/>
      <c r="LS251" s="76"/>
      <c r="LT251" s="76"/>
      <c r="LU251" s="76"/>
      <c r="LV251" s="76"/>
      <c r="LW251" s="76"/>
      <c r="LX251" s="76"/>
      <c r="LY251" s="76"/>
      <c r="LZ251" s="76"/>
      <c r="MA251" s="76"/>
      <c r="MB251" s="76"/>
      <c r="MC251" s="76"/>
      <c r="MD251" s="76"/>
      <c r="ME251" s="76"/>
      <c r="MF251" s="76"/>
      <c r="MG251" s="76"/>
      <c r="MH251" s="76"/>
      <c r="MI251" s="76"/>
      <c r="MJ251" s="76"/>
      <c r="MK251" s="76"/>
      <c r="ML251" s="76"/>
      <c r="MM251" s="76"/>
      <c r="MN251" s="76"/>
      <c r="MO251" s="76"/>
      <c r="MP251" s="76"/>
      <c r="MQ251" s="76"/>
      <c r="MR251" s="76"/>
      <c r="MS251" s="76"/>
      <c r="MT251" s="76"/>
      <c r="MU251" s="76"/>
      <c r="MV251" s="76"/>
      <c r="MW251" s="76"/>
      <c r="MX251" s="76"/>
      <c r="MY251" s="76"/>
      <c r="MZ251" s="76"/>
      <c r="NA251" s="76"/>
      <c r="NB251" s="76"/>
      <c r="NC251" s="76"/>
      <c r="ND251" s="76"/>
      <c r="NE251" s="76"/>
      <c r="NF251" s="76"/>
      <c r="NG251" s="76"/>
      <c r="NH251" s="76"/>
      <c r="NI251" s="76"/>
      <c r="NJ251" s="76"/>
      <c r="NK251" s="76"/>
      <c r="NL251" s="76"/>
      <c r="NM251" s="76"/>
      <c r="NN251" s="76"/>
      <c r="NO251" s="76"/>
      <c r="NP251" s="76"/>
      <c r="NQ251" s="76"/>
      <c r="NR251" s="76"/>
      <c r="NS251" s="76"/>
      <c r="NT251" s="76"/>
      <c r="NU251" s="76"/>
      <c r="NV251" s="76"/>
      <c r="NW251" s="76"/>
      <c r="NX251" s="76"/>
      <c r="NY251" s="76"/>
      <c r="NZ251" s="76"/>
      <c r="OA251" s="76"/>
      <c r="OB251" s="76"/>
      <c r="OC251" s="76"/>
      <c r="OD251" s="76"/>
      <c r="OE251" s="76"/>
      <c r="OF251" s="76"/>
      <c r="OG251" s="76"/>
      <c r="OH251" s="76"/>
      <c r="OI251" s="76"/>
      <c r="OJ251" s="76"/>
      <c r="OK251" s="76"/>
      <c r="OL251" s="76"/>
      <c r="OM251" s="76"/>
      <c r="ON251" s="76"/>
      <c r="OO251" s="76"/>
      <c r="OP251" s="76"/>
      <c r="OQ251" s="76"/>
      <c r="OR251" s="76"/>
      <c r="OS251" s="76"/>
      <c r="OT251" s="76"/>
      <c r="OU251" s="76"/>
      <c r="OV251" s="76"/>
      <c r="OW251" s="76"/>
      <c r="OX251" s="76"/>
      <c r="OY251" s="76"/>
      <c r="OZ251" s="76"/>
      <c r="PA251" s="76"/>
      <c r="PB251" s="76"/>
      <c r="PC251" s="76"/>
      <c r="PD251" s="76"/>
      <c r="PE251" s="76"/>
      <c r="PF251" s="76"/>
      <c r="PG251" s="76"/>
      <c r="PH251" s="76"/>
      <c r="PI251" s="76"/>
      <c r="PJ251" s="76"/>
      <c r="PK251" s="76"/>
      <c r="PL251" s="76"/>
      <c r="PM251" s="76"/>
      <c r="PN251" s="76"/>
      <c r="PO251" s="76"/>
      <c r="PP251" s="76"/>
      <c r="PQ251" s="76"/>
      <c r="PR251" s="76"/>
      <c r="PS251" s="76"/>
      <c r="PT251" s="76"/>
      <c r="PU251" s="76"/>
      <c r="PV251" s="76"/>
      <c r="PW251" s="76"/>
      <c r="PX251" s="76"/>
      <c r="PY251" s="76"/>
      <c r="PZ251" s="76"/>
      <c r="QA251" s="76"/>
      <c r="QB251" s="76"/>
      <c r="QC251" s="76"/>
      <c r="QD251" s="76"/>
      <c r="QE251" s="76"/>
      <c r="QF251" s="76"/>
      <c r="QG251" s="76"/>
      <c r="QH251" s="76"/>
      <c r="QI251" s="76"/>
      <c r="QJ251" s="76"/>
      <c r="QK251" s="76"/>
      <c r="QL251" s="76"/>
      <c r="QM251" s="76"/>
      <c r="QN251" s="76"/>
      <c r="QO251" s="76"/>
      <c r="QP251" s="76"/>
      <c r="QQ251" s="76"/>
      <c r="QR251" s="76"/>
      <c r="QS251" s="76"/>
      <c r="QT251" s="76"/>
      <c r="QU251" s="76"/>
      <c r="QV251" s="76"/>
      <c r="QW251" s="76"/>
      <c r="QX251" s="76"/>
      <c r="QY251" s="76"/>
      <c r="QZ251" s="76"/>
      <c r="RA251" s="76"/>
      <c r="RB251" s="76"/>
      <c r="RC251" s="76"/>
      <c r="RD251" s="76"/>
      <c r="RE251" s="76"/>
      <c r="RF251" s="76"/>
      <c r="RG251" s="76"/>
      <c r="RH251" s="76"/>
      <c r="RI251" s="76"/>
      <c r="RJ251" s="76"/>
      <c r="RK251" s="76"/>
      <c r="RL251" s="76"/>
      <c r="RM251" s="76"/>
      <c r="RN251" s="76"/>
      <c r="RO251" s="76"/>
      <c r="RP251" s="76"/>
      <c r="RQ251" s="76"/>
      <c r="RR251" s="76"/>
      <c r="RS251" s="76"/>
      <c r="RT251" s="76"/>
      <c r="RU251" s="76"/>
      <c r="RV251" s="76"/>
      <c r="RW251" s="76"/>
      <c r="RX251" s="76"/>
      <c r="RY251" s="76"/>
      <c r="RZ251" s="76"/>
      <c r="SA251" s="76"/>
      <c r="SB251" s="76"/>
      <c r="SC251" s="76"/>
      <c r="SD251" s="76"/>
      <c r="SE251" s="76"/>
      <c r="SF251" s="76"/>
      <c r="SG251" s="76"/>
      <c r="SH251" s="76"/>
      <c r="SI251" s="76"/>
      <c r="SJ251" s="76"/>
      <c r="SK251" s="76"/>
      <c r="SL251" s="76"/>
      <c r="SM251" s="76"/>
      <c r="SN251" s="76"/>
      <c r="SO251" s="76"/>
      <c r="SP251" s="76"/>
      <c r="SQ251" s="76"/>
      <c r="SR251" s="76"/>
      <c r="SS251" s="76"/>
      <c r="ST251" s="76"/>
      <c r="SU251" s="76"/>
      <c r="SV251" s="76"/>
      <c r="SW251" s="76"/>
      <c r="SX251" s="76"/>
      <c r="SY251" s="76"/>
      <c r="SZ251" s="76"/>
      <c r="TA251" s="76"/>
      <c r="TB251" s="76"/>
      <c r="TC251" s="76"/>
      <c r="TD251" s="76"/>
      <c r="TE251" s="76"/>
      <c r="TF251" s="76"/>
      <c r="TG251" s="76"/>
      <c r="TH251" s="76"/>
      <c r="TI251" s="76"/>
      <c r="TJ251" s="76"/>
      <c r="TK251" s="76"/>
      <c r="TL251" s="76"/>
      <c r="TM251" s="76"/>
      <c r="TN251" s="76"/>
      <c r="TO251" s="76"/>
      <c r="TP251" s="76"/>
      <c r="TQ251" s="76"/>
      <c r="TR251" s="76"/>
      <c r="TS251" s="76"/>
      <c r="TT251" s="76"/>
      <c r="TU251" s="76"/>
      <c r="TV251" s="76"/>
      <c r="TW251" s="76"/>
      <c r="TX251" s="76"/>
      <c r="TY251" s="76"/>
      <c r="TZ251" s="76"/>
      <c r="UA251" s="76"/>
      <c r="UB251" s="76"/>
      <c r="UC251" s="76"/>
      <c r="UD251" s="76"/>
      <c r="UE251" s="76"/>
      <c r="UF251" s="76"/>
      <c r="UG251" s="76"/>
      <c r="UH251" s="76"/>
      <c r="UI251" s="76"/>
      <c r="UJ251" s="76"/>
      <c r="UK251" s="76"/>
      <c r="UL251" s="76"/>
      <c r="UM251" s="76"/>
      <c r="UN251" s="76"/>
      <c r="UO251" s="76"/>
      <c r="UP251" s="76"/>
      <c r="UQ251" s="76"/>
      <c r="UR251" s="76"/>
      <c r="US251" s="76"/>
      <c r="UT251" s="76"/>
      <c r="UU251" s="76"/>
      <c r="UV251" s="76"/>
      <c r="UW251" s="76"/>
      <c r="UX251" s="76"/>
      <c r="UY251" s="76"/>
      <c r="UZ251" s="76"/>
      <c r="VA251" s="76"/>
      <c r="VB251" s="76"/>
      <c r="VC251" s="76"/>
      <c r="VD251" s="76"/>
      <c r="VE251" s="76"/>
      <c r="VF251" s="76"/>
      <c r="VG251" s="76"/>
      <c r="VH251" s="76"/>
      <c r="VI251" s="76"/>
      <c r="VJ251" s="76"/>
      <c r="VK251" s="76"/>
      <c r="VL251" s="76"/>
      <c r="VM251" s="76"/>
      <c r="VN251" s="76"/>
      <c r="VO251" s="76"/>
      <c r="VP251" s="76"/>
      <c r="VQ251" s="76"/>
      <c r="VR251" s="76"/>
      <c r="VS251" s="76"/>
      <c r="VT251" s="76"/>
      <c r="VU251" s="76"/>
      <c r="VV251" s="76"/>
      <c r="VW251" s="76"/>
      <c r="VX251" s="76"/>
      <c r="VY251" s="76"/>
      <c r="VZ251" s="76"/>
      <c r="WA251" s="76"/>
      <c r="WB251" s="76"/>
      <c r="WC251" s="76"/>
      <c r="WD251" s="76"/>
      <c r="WE251" s="76"/>
      <c r="WF251" s="76"/>
      <c r="WG251" s="76"/>
      <c r="WH251" s="76"/>
      <c r="WI251" s="76"/>
      <c r="WJ251" s="76"/>
      <c r="WK251" s="76"/>
      <c r="WL251" s="76"/>
      <c r="WM251" s="76"/>
      <c r="WN251" s="76"/>
      <c r="WO251" s="76"/>
      <c r="WP251" s="76"/>
      <c r="WQ251" s="76"/>
      <c r="WR251" s="76"/>
      <c r="WS251" s="76"/>
      <c r="WT251" s="76"/>
      <c r="WU251" s="76"/>
      <c r="WV251" s="76"/>
      <c r="WW251" s="76"/>
      <c r="WX251" s="76"/>
      <c r="WY251" s="76"/>
      <c r="WZ251" s="76"/>
      <c r="XA251" s="76"/>
      <c r="XB251" s="76"/>
      <c r="XC251" s="76"/>
      <c r="XD251" s="76"/>
      <c r="XE251" s="76"/>
      <c r="XF251" s="76"/>
      <c r="XG251" s="76"/>
      <c r="XH251" s="76"/>
      <c r="XI251" s="76"/>
      <c r="XJ251" s="76"/>
      <c r="XK251" s="76"/>
      <c r="XL251" s="76"/>
      <c r="XM251" s="76"/>
      <c r="XN251" s="76"/>
      <c r="XO251" s="76"/>
      <c r="XP251" s="76"/>
      <c r="XQ251" s="76"/>
      <c r="XR251" s="76"/>
      <c r="XS251" s="76"/>
      <c r="XT251" s="76"/>
      <c r="XU251" s="76"/>
      <c r="XV251" s="76"/>
      <c r="XW251" s="76"/>
      <c r="XX251" s="76"/>
      <c r="XY251" s="76"/>
      <c r="XZ251" s="76"/>
      <c r="YA251" s="76"/>
      <c r="YB251" s="76"/>
      <c r="YC251" s="76"/>
      <c r="YD251" s="76"/>
      <c r="YE251" s="76"/>
      <c r="YF251" s="76"/>
      <c r="YG251" s="76"/>
      <c r="YH251" s="76"/>
      <c r="YI251" s="76"/>
      <c r="YJ251" s="76"/>
      <c r="YK251" s="76"/>
      <c r="YL251" s="76"/>
      <c r="YM251" s="76"/>
      <c r="YN251" s="76"/>
      <c r="YO251" s="76"/>
      <c r="YP251" s="76"/>
      <c r="YQ251" s="76"/>
      <c r="YR251" s="76"/>
      <c r="YS251" s="76"/>
      <c r="YT251" s="76"/>
      <c r="YU251" s="76"/>
      <c r="YV251" s="76"/>
      <c r="YW251" s="76"/>
      <c r="YX251" s="76"/>
      <c r="YY251" s="76"/>
      <c r="YZ251" s="76"/>
      <c r="ZA251" s="76"/>
      <c r="ZB251" s="76"/>
      <c r="ZC251" s="76"/>
      <c r="ZD251" s="76"/>
      <c r="ZE251" s="76"/>
      <c r="ZF251" s="76"/>
      <c r="ZG251" s="76"/>
      <c r="ZH251" s="76"/>
      <c r="ZI251" s="76"/>
      <c r="ZJ251" s="76"/>
      <c r="ZK251" s="76"/>
      <c r="ZL251" s="76"/>
      <c r="ZM251" s="76"/>
      <c r="ZN251" s="76"/>
      <c r="ZO251" s="76"/>
      <c r="ZP251" s="76"/>
      <c r="ZQ251" s="76"/>
      <c r="ZR251" s="76"/>
      <c r="ZS251" s="76"/>
      <c r="ZT251" s="76"/>
      <c r="ZU251" s="76"/>
      <c r="ZV251" s="76"/>
      <c r="ZW251" s="76"/>
      <c r="ZX251" s="76"/>
      <c r="ZY251" s="76"/>
      <c r="ZZ251" s="76"/>
      <c r="AAA251" s="76"/>
      <c r="AAB251" s="76"/>
      <c r="AAC251" s="76"/>
      <c r="AAD251" s="76"/>
      <c r="AAE251" s="76"/>
      <c r="AAF251" s="76"/>
      <c r="AAG251" s="76"/>
      <c r="AAH251" s="76"/>
      <c r="AAI251" s="76"/>
      <c r="AAJ251" s="76"/>
      <c r="AAK251" s="76"/>
      <c r="AAL251" s="76"/>
      <c r="AAM251" s="76"/>
      <c r="AAN251" s="76"/>
      <c r="AAO251" s="76"/>
      <c r="AAP251" s="76"/>
      <c r="AAQ251" s="76"/>
      <c r="AAR251" s="76"/>
      <c r="AAS251" s="76"/>
      <c r="AAT251" s="76"/>
      <c r="AAU251" s="76"/>
      <c r="AAV251" s="76"/>
      <c r="AAW251" s="76"/>
      <c r="AAX251" s="76"/>
      <c r="AAY251" s="76"/>
      <c r="AAZ251" s="76"/>
      <c r="ABA251" s="76"/>
      <c r="ABB251" s="76"/>
      <c r="ABC251" s="76"/>
      <c r="ABD251" s="76"/>
      <c r="ABE251" s="76"/>
      <c r="ABF251" s="76"/>
      <c r="ABG251" s="76"/>
      <c r="ABH251" s="76"/>
      <c r="ABI251" s="76"/>
      <c r="ABJ251" s="76"/>
      <c r="ABK251" s="76"/>
      <c r="ABL251" s="76"/>
      <c r="ABM251" s="76"/>
      <c r="ABN251" s="76"/>
      <c r="ABO251" s="76"/>
      <c r="ABP251" s="76"/>
      <c r="ABQ251" s="76"/>
      <c r="ABR251" s="76"/>
      <c r="ABS251" s="76"/>
      <c r="ABT251" s="76"/>
      <c r="ABU251" s="76"/>
      <c r="ABV251" s="76"/>
      <c r="ABW251" s="76"/>
      <c r="ABX251" s="76"/>
      <c r="ABY251" s="76"/>
      <c r="ABZ251" s="76"/>
      <c r="ACA251" s="76"/>
      <c r="ACB251" s="76"/>
      <c r="ACC251" s="76"/>
      <c r="ACD251" s="76"/>
      <c r="ACE251" s="76"/>
      <c r="ACF251" s="76"/>
      <c r="ACG251" s="76"/>
      <c r="ACH251" s="76"/>
      <c r="ACI251" s="76"/>
      <c r="ACJ251" s="76"/>
      <c r="ACK251" s="76"/>
      <c r="ACL251" s="76"/>
      <c r="ACM251" s="76"/>
      <c r="ACN251" s="76"/>
      <c r="ACO251" s="76"/>
      <c r="ACP251" s="76"/>
      <c r="ACQ251" s="76"/>
      <c r="ACR251" s="76"/>
      <c r="ACS251" s="76"/>
      <c r="ACT251" s="76"/>
      <c r="ACU251" s="76"/>
      <c r="ACV251" s="76"/>
      <c r="ACW251" s="76"/>
      <c r="ACX251" s="76"/>
      <c r="ACY251" s="76"/>
      <c r="ACZ251" s="76"/>
      <c r="ADA251" s="76"/>
      <c r="ADB251" s="76"/>
      <c r="ADC251" s="76"/>
      <c r="ADD251" s="76"/>
      <c r="ADE251" s="76"/>
      <c r="ADF251" s="76"/>
      <c r="ADG251" s="76"/>
      <c r="ADH251" s="76"/>
      <c r="ADI251" s="76"/>
      <c r="ADJ251" s="76"/>
      <c r="ADK251" s="76"/>
      <c r="ADL251" s="76"/>
      <c r="ADM251" s="76"/>
      <c r="ADN251" s="76"/>
      <c r="ADO251" s="76"/>
      <c r="ADP251" s="76"/>
      <c r="ADQ251" s="76"/>
      <c r="ADR251" s="76"/>
      <c r="ADS251" s="76"/>
      <c r="ADT251" s="76"/>
      <c r="ADU251" s="76"/>
      <c r="ADV251" s="76"/>
      <c r="ADW251" s="76"/>
      <c r="ADX251" s="76"/>
      <c r="ADY251" s="76"/>
      <c r="ADZ251" s="76"/>
      <c r="AEA251" s="76"/>
      <c r="AEB251" s="76"/>
      <c r="AEC251" s="76"/>
      <c r="AED251" s="76"/>
      <c r="AEE251" s="76"/>
      <c r="AEF251" s="76"/>
      <c r="AEG251" s="76"/>
      <c r="AEH251" s="76"/>
      <c r="AEI251" s="76"/>
      <c r="AEJ251" s="76"/>
      <c r="AEK251" s="76"/>
      <c r="AEL251" s="76"/>
      <c r="AEM251" s="76"/>
      <c r="AEN251" s="76"/>
      <c r="AEO251" s="76"/>
      <c r="AEP251" s="76"/>
      <c r="AEQ251" s="76"/>
      <c r="AER251" s="76"/>
      <c r="AES251" s="76"/>
      <c r="AET251" s="76"/>
      <c r="AEU251" s="76"/>
      <c r="AEV251" s="76"/>
      <c r="AEW251" s="76"/>
      <c r="AEX251" s="76"/>
      <c r="AEY251" s="76"/>
      <c r="AEZ251" s="76"/>
      <c r="AFA251" s="76"/>
      <c r="AFB251" s="76"/>
      <c r="AFC251" s="76"/>
      <c r="AFD251" s="76"/>
      <c r="AFE251" s="76"/>
      <c r="AFF251" s="76"/>
      <c r="AFG251" s="76"/>
      <c r="AFH251" s="76"/>
      <c r="AFI251" s="76"/>
      <c r="AFJ251" s="76"/>
      <c r="AFK251" s="76"/>
      <c r="AFL251" s="76"/>
      <c r="AFM251" s="76"/>
      <c r="AFN251" s="76"/>
      <c r="AFO251" s="76"/>
      <c r="AFP251" s="76"/>
      <c r="AFQ251" s="76"/>
      <c r="AFR251" s="76"/>
      <c r="AFS251" s="76"/>
      <c r="AFT251" s="76"/>
      <c r="AFU251" s="76"/>
      <c r="AFV251" s="76"/>
      <c r="AFW251" s="76"/>
      <c r="AFX251" s="76"/>
      <c r="AFY251" s="76"/>
      <c r="AFZ251" s="76"/>
      <c r="AGA251" s="76"/>
      <c r="AGB251" s="76"/>
      <c r="AGC251" s="76"/>
      <c r="AGD251" s="76"/>
      <c r="AGE251" s="76"/>
      <c r="AGF251" s="76"/>
      <c r="AGG251" s="76"/>
      <c r="AGH251" s="76"/>
      <c r="AGI251" s="76"/>
      <c r="AGJ251" s="76"/>
      <c r="AGK251" s="76"/>
      <c r="AGL251" s="76"/>
      <c r="AGM251" s="76"/>
      <c r="AGN251" s="76"/>
      <c r="AGO251" s="76"/>
      <c r="AGP251" s="76"/>
      <c r="AGQ251" s="76"/>
      <c r="AGR251" s="76"/>
      <c r="AGS251" s="76"/>
      <c r="AGT251" s="76"/>
      <c r="AGU251" s="76"/>
      <c r="AGV251" s="76"/>
      <c r="AGW251" s="76"/>
      <c r="AGX251" s="76"/>
      <c r="AGY251" s="76"/>
      <c r="AGZ251" s="76"/>
      <c r="AHA251" s="76"/>
      <c r="AHB251" s="76"/>
      <c r="AHC251" s="76"/>
      <c r="AHD251" s="76"/>
      <c r="AHE251" s="76"/>
      <c r="AHF251" s="76"/>
      <c r="AHG251" s="76"/>
      <c r="AHH251" s="76"/>
      <c r="AHI251" s="76"/>
      <c r="AHJ251" s="76"/>
      <c r="AHK251" s="76"/>
      <c r="AHL251" s="76"/>
      <c r="AHM251" s="76"/>
      <c r="AHN251" s="76"/>
      <c r="AHO251" s="76"/>
      <c r="AHP251" s="76"/>
      <c r="AHQ251" s="76"/>
      <c r="AHR251" s="76"/>
      <c r="AHS251" s="76"/>
      <c r="AHT251" s="76"/>
      <c r="AHU251" s="76"/>
      <c r="AHV251" s="76"/>
      <c r="AHW251" s="76"/>
      <c r="AHX251" s="76"/>
      <c r="AHY251" s="76"/>
      <c r="AHZ251" s="76"/>
      <c r="AIA251" s="76"/>
      <c r="AIB251" s="76"/>
      <c r="AIC251" s="76"/>
      <c r="AID251" s="76"/>
      <c r="AIE251" s="76"/>
      <c r="AIF251" s="76"/>
      <c r="AIG251" s="76"/>
      <c r="AIH251" s="76"/>
      <c r="AII251" s="76"/>
      <c r="AIJ251" s="76"/>
      <c r="AIK251" s="76"/>
      <c r="AIL251" s="76"/>
      <c r="AIM251" s="76"/>
      <c r="AIN251" s="76"/>
      <c r="AIO251" s="76"/>
      <c r="AIP251" s="76"/>
      <c r="AIQ251" s="76"/>
      <c r="AIR251" s="76"/>
      <c r="AIS251" s="76"/>
      <c r="AIT251" s="76"/>
      <c r="AIU251" s="76"/>
      <c r="AIV251" s="76"/>
      <c r="AIW251" s="76"/>
      <c r="AIX251" s="76"/>
      <c r="AIY251" s="76"/>
      <c r="AIZ251" s="76"/>
      <c r="AJA251" s="76"/>
      <c r="AJB251" s="76"/>
      <c r="AJC251" s="76"/>
      <c r="AJD251" s="76"/>
      <c r="AJE251" s="76"/>
      <c r="AJF251" s="76"/>
      <c r="AJG251" s="76"/>
      <c r="AJH251" s="76"/>
      <c r="AJI251" s="76"/>
      <c r="AJJ251" s="76"/>
      <c r="AJK251" s="76"/>
      <c r="AJL251" s="76"/>
      <c r="AJM251" s="76"/>
      <c r="AJN251" s="76"/>
      <c r="AJO251" s="76"/>
      <c r="AJP251" s="76"/>
      <c r="AJQ251" s="76"/>
      <c r="AJR251" s="76"/>
      <c r="AJS251" s="76"/>
      <c r="AJT251" s="76"/>
      <c r="AJU251" s="76"/>
      <c r="AJV251" s="76"/>
      <c r="AJW251" s="76"/>
      <c r="AJX251" s="76"/>
      <c r="AJY251" s="76"/>
      <c r="AJZ251" s="76"/>
      <c r="AKA251" s="76"/>
      <c r="AKB251" s="76"/>
      <c r="AKC251" s="76"/>
      <c r="AKD251" s="76"/>
      <c r="AKE251" s="76"/>
      <c r="AKF251" s="76"/>
      <c r="AKG251" s="76"/>
      <c r="AKH251" s="76"/>
      <c r="AKI251" s="76"/>
      <c r="AKJ251" s="76"/>
      <c r="AKK251" s="76"/>
      <c r="AKL251" s="76"/>
      <c r="AKM251" s="76"/>
      <c r="AKN251" s="76"/>
      <c r="AKO251" s="76"/>
      <c r="AKP251" s="76"/>
      <c r="AKQ251" s="76"/>
      <c r="AKR251" s="76"/>
      <c r="AKS251" s="76"/>
      <c r="AKT251" s="76"/>
      <c r="AKU251" s="76"/>
      <c r="AKV251" s="76"/>
      <c r="AKW251" s="76"/>
      <c r="AKX251" s="76"/>
      <c r="AKY251" s="76"/>
      <c r="AKZ251" s="76"/>
      <c r="ALA251" s="76"/>
      <c r="ALB251" s="76"/>
      <c r="ALC251" s="76"/>
      <c r="ALD251" s="76"/>
      <c r="ALE251" s="76"/>
      <c r="ALF251" s="76"/>
      <c r="ALG251" s="76"/>
      <c r="ALH251" s="76"/>
      <c r="ALI251" s="76"/>
      <c r="ALJ251" s="76"/>
      <c r="ALK251" s="76"/>
      <c r="ALL251" s="76"/>
      <c r="ALM251" s="76"/>
      <c r="ALN251" s="76"/>
      <c r="ALO251" s="76"/>
      <c r="ALP251" s="76"/>
      <c r="ALQ251" s="76"/>
      <c r="ALR251" s="76"/>
      <c r="ALS251" s="76"/>
      <c r="ALT251" s="76"/>
      <c r="ALU251" s="76"/>
      <c r="ALV251" s="76"/>
      <c r="ALW251" s="76"/>
      <c r="ALX251" s="76"/>
      <c r="ALY251" s="76"/>
      <c r="ALZ251" s="76"/>
      <c r="AMA251" s="76"/>
      <c r="AMB251" s="76"/>
      <c r="AMC251" s="76"/>
      <c r="AMD251" s="76"/>
      <c r="AME251" s="76"/>
    </row>
    <row r="252" spans="1:1019" s="80" customFormat="1" ht="25.5">
      <c r="A252" s="20" t="s">
        <v>217</v>
      </c>
      <c r="B252" s="21">
        <v>5213343</v>
      </c>
      <c r="C252" s="21" t="s">
        <v>96</v>
      </c>
      <c r="D252" s="71" t="s">
        <v>71</v>
      </c>
      <c r="E252" s="22" t="s">
        <v>72</v>
      </c>
      <c r="F252" s="59">
        <v>40</v>
      </c>
      <c r="G252" s="23">
        <v>4.1399999999999997</v>
      </c>
      <c r="H252" s="69">
        <f t="shared" si="90"/>
        <v>0.21229999999999999</v>
      </c>
      <c r="I252" s="23">
        <f t="shared" si="91"/>
        <v>5.0199999999999996</v>
      </c>
      <c r="J252" s="23">
        <f t="shared" si="92"/>
        <v>200.8</v>
      </c>
      <c r="K252" s="78">
        <f t="shared" si="93"/>
        <v>165.6</v>
      </c>
      <c r="L252" s="76"/>
      <c r="M252" s="79"/>
      <c r="N252" s="76"/>
      <c r="O252" s="76"/>
      <c r="P252" s="76"/>
      <c r="Q252" s="76"/>
      <c r="R252" s="76"/>
      <c r="S252" s="76"/>
      <c r="T252" s="76"/>
      <c r="U252" s="76"/>
      <c r="V252" s="76"/>
      <c r="W252" s="76"/>
      <c r="X252" s="76"/>
      <c r="Y252" s="76"/>
      <c r="Z252" s="76"/>
      <c r="AA252" s="76"/>
      <c r="AB252" s="76"/>
      <c r="AC252" s="76"/>
      <c r="AD252" s="76"/>
      <c r="AE252" s="76"/>
      <c r="AF252" s="76"/>
      <c r="AG252" s="76"/>
      <c r="AH252" s="76"/>
      <c r="AI252" s="76"/>
      <c r="AJ252" s="76"/>
      <c r="AK252" s="76"/>
      <c r="AL252" s="76"/>
      <c r="AM252" s="76"/>
      <c r="AN252" s="76"/>
      <c r="AO252" s="76"/>
      <c r="AP252" s="76"/>
      <c r="AQ252" s="76"/>
      <c r="AR252" s="76"/>
      <c r="AS252" s="76"/>
      <c r="AT252" s="76"/>
      <c r="AU252" s="76"/>
      <c r="AV252" s="76"/>
      <c r="AW252" s="76"/>
      <c r="AX252" s="76"/>
      <c r="AY252" s="76"/>
      <c r="AZ252" s="76"/>
      <c r="BA252" s="76"/>
      <c r="BB252" s="76"/>
      <c r="BC252" s="76"/>
      <c r="BD252" s="76"/>
      <c r="BE252" s="76"/>
      <c r="BF252" s="76"/>
      <c r="BG252" s="76"/>
      <c r="BH252" s="76"/>
      <c r="BI252" s="76"/>
      <c r="BJ252" s="76"/>
      <c r="BK252" s="76"/>
      <c r="BL252" s="76"/>
      <c r="BM252" s="76"/>
      <c r="BN252" s="76"/>
      <c r="BO252" s="76"/>
      <c r="BP252" s="76"/>
      <c r="BQ252" s="76"/>
      <c r="BR252" s="76"/>
      <c r="BS252" s="76"/>
      <c r="BT252" s="76"/>
      <c r="BU252" s="76"/>
      <c r="BV252" s="76"/>
      <c r="BW252" s="76"/>
      <c r="BX252" s="76"/>
      <c r="BY252" s="76"/>
      <c r="BZ252" s="76"/>
      <c r="CA252" s="76"/>
      <c r="CB252" s="76"/>
      <c r="CC252" s="76"/>
      <c r="CD252" s="76"/>
      <c r="CE252" s="76"/>
      <c r="CF252" s="76"/>
      <c r="CG252" s="76"/>
      <c r="CH252" s="76"/>
      <c r="CI252" s="76"/>
      <c r="CJ252" s="76"/>
      <c r="CK252" s="76"/>
      <c r="CL252" s="76"/>
      <c r="CM252" s="76"/>
      <c r="CN252" s="76"/>
      <c r="CO252" s="76"/>
      <c r="CP252" s="76"/>
      <c r="CQ252" s="76"/>
      <c r="CR252" s="76"/>
      <c r="CS252" s="76"/>
      <c r="CT252" s="76"/>
      <c r="CU252" s="76"/>
      <c r="CV252" s="76"/>
      <c r="CW252" s="76"/>
      <c r="CX252" s="76"/>
      <c r="CY252" s="76"/>
      <c r="CZ252" s="76"/>
      <c r="DA252" s="76"/>
      <c r="DB252" s="76"/>
      <c r="DC252" s="76"/>
      <c r="DD252" s="76"/>
      <c r="DE252" s="76"/>
      <c r="DF252" s="76"/>
      <c r="DG252" s="76"/>
      <c r="DH252" s="76"/>
      <c r="DI252" s="76"/>
      <c r="DJ252" s="76"/>
      <c r="DK252" s="76"/>
      <c r="DL252" s="76"/>
      <c r="DM252" s="76"/>
      <c r="DN252" s="76"/>
      <c r="DO252" s="76"/>
      <c r="DP252" s="76"/>
      <c r="DQ252" s="76"/>
      <c r="DR252" s="76"/>
      <c r="DS252" s="76"/>
      <c r="DT252" s="76"/>
      <c r="DU252" s="76"/>
      <c r="DV252" s="76"/>
      <c r="DW252" s="76"/>
      <c r="DX252" s="76"/>
      <c r="DY252" s="76"/>
      <c r="DZ252" s="76"/>
      <c r="EA252" s="76"/>
      <c r="EB252" s="76"/>
      <c r="EC252" s="76"/>
      <c r="ED252" s="76"/>
      <c r="EE252" s="76"/>
      <c r="EF252" s="76"/>
      <c r="EG252" s="76"/>
      <c r="EH252" s="76"/>
      <c r="EI252" s="76"/>
      <c r="EJ252" s="76"/>
      <c r="EK252" s="76"/>
      <c r="EL252" s="76"/>
      <c r="EM252" s="76"/>
      <c r="EN252" s="76"/>
      <c r="EO252" s="76"/>
      <c r="EP252" s="76"/>
      <c r="EQ252" s="76"/>
      <c r="ER252" s="76"/>
      <c r="ES252" s="76"/>
      <c r="ET252" s="76"/>
      <c r="EU252" s="76"/>
      <c r="EV252" s="76"/>
      <c r="EW252" s="76"/>
      <c r="EX252" s="76"/>
      <c r="EY252" s="76"/>
      <c r="EZ252" s="76"/>
      <c r="FA252" s="76"/>
      <c r="FB252" s="76"/>
      <c r="FC252" s="76"/>
      <c r="FD252" s="76"/>
      <c r="FE252" s="76"/>
      <c r="FF252" s="76"/>
      <c r="FG252" s="76"/>
      <c r="FH252" s="76"/>
      <c r="FI252" s="76"/>
      <c r="FJ252" s="76"/>
      <c r="FK252" s="76"/>
      <c r="FL252" s="76"/>
      <c r="FM252" s="76"/>
      <c r="FN252" s="76"/>
      <c r="FO252" s="76"/>
      <c r="FP252" s="76"/>
      <c r="FQ252" s="76"/>
      <c r="FR252" s="76"/>
      <c r="FS252" s="76"/>
      <c r="FT252" s="76"/>
      <c r="FU252" s="76"/>
      <c r="FV252" s="76"/>
      <c r="FW252" s="76"/>
      <c r="FX252" s="76"/>
      <c r="FY252" s="76"/>
      <c r="FZ252" s="76"/>
      <c r="GA252" s="76"/>
      <c r="GB252" s="76"/>
      <c r="GC252" s="76"/>
      <c r="GD252" s="76"/>
      <c r="GE252" s="76"/>
      <c r="GF252" s="76"/>
      <c r="GG252" s="76"/>
      <c r="GH252" s="76"/>
      <c r="GI252" s="76"/>
      <c r="GJ252" s="76"/>
      <c r="GK252" s="76"/>
      <c r="GL252" s="76"/>
      <c r="GM252" s="76"/>
      <c r="GN252" s="76"/>
      <c r="GO252" s="76"/>
      <c r="GP252" s="76"/>
      <c r="GQ252" s="76"/>
      <c r="GR252" s="76"/>
      <c r="GS252" s="76"/>
      <c r="GT252" s="76"/>
      <c r="GU252" s="76"/>
      <c r="GV252" s="76"/>
      <c r="GW252" s="76"/>
      <c r="GX252" s="76"/>
      <c r="GY252" s="76"/>
      <c r="GZ252" s="76"/>
      <c r="HA252" s="76"/>
      <c r="HB252" s="76"/>
      <c r="HC252" s="76"/>
      <c r="HD252" s="76"/>
      <c r="HE252" s="76"/>
      <c r="HF252" s="76"/>
      <c r="HG252" s="76"/>
      <c r="HH252" s="76"/>
      <c r="HI252" s="76"/>
      <c r="HJ252" s="76"/>
      <c r="HK252" s="76"/>
      <c r="HL252" s="76"/>
      <c r="HM252" s="76"/>
      <c r="HN252" s="76"/>
      <c r="HO252" s="76"/>
      <c r="HP252" s="76"/>
      <c r="HQ252" s="76"/>
      <c r="HR252" s="76"/>
      <c r="HS252" s="76"/>
      <c r="HT252" s="76"/>
      <c r="HU252" s="76"/>
      <c r="HV252" s="76"/>
      <c r="HW252" s="76"/>
      <c r="HX252" s="76"/>
      <c r="HY252" s="76"/>
      <c r="HZ252" s="76"/>
      <c r="IA252" s="76"/>
      <c r="IB252" s="76"/>
      <c r="IC252" s="76"/>
      <c r="ID252" s="76"/>
      <c r="IE252" s="76"/>
      <c r="IF252" s="76"/>
      <c r="IG252" s="76"/>
      <c r="IH252" s="76"/>
      <c r="II252" s="76"/>
      <c r="IJ252" s="76"/>
      <c r="IK252" s="76"/>
      <c r="IL252" s="76"/>
      <c r="IM252" s="76"/>
      <c r="IN252" s="76"/>
      <c r="IO252" s="76"/>
      <c r="IP252" s="76"/>
      <c r="IQ252" s="76"/>
      <c r="IR252" s="76"/>
      <c r="IS252" s="76"/>
      <c r="IT252" s="76"/>
      <c r="IU252" s="76"/>
      <c r="IV252" s="76"/>
      <c r="IW252" s="76"/>
      <c r="IX252" s="76"/>
      <c r="IY252" s="76"/>
      <c r="IZ252" s="76"/>
      <c r="JA252" s="76"/>
      <c r="JB252" s="76"/>
      <c r="JC252" s="76"/>
      <c r="JD252" s="76"/>
      <c r="JE252" s="76"/>
      <c r="JF252" s="76"/>
      <c r="JG252" s="76"/>
      <c r="JH252" s="76"/>
      <c r="JI252" s="76"/>
      <c r="JJ252" s="76"/>
      <c r="JK252" s="76"/>
      <c r="JL252" s="76"/>
      <c r="JM252" s="76"/>
      <c r="JN252" s="76"/>
      <c r="JO252" s="76"/>
      <c r="JP252" s="76"/>
      <c r="JQ252" s="76"/>
      <c r="JR252" s="76"/>
      <c r="JS252" s="76"/>
      <c r="JT252" s="76"/>
      <c r="JU252" s="76"/>
      <c r="JV252" s="76"/>
      <c r="JW252" s="76"/>
      <c r="JX252" s="76"/>
      <c r="JY252" s="76"/>
      <c r="JZ252" s="76"/>
      <c r="KA252" s="76"/>
      <c r="KB252" s="76"/>
      <c r="KC252" s="76"/>
      <c r="KD252" s="76"/>
      <c r="KE252" s="76"/>
      <c r="KF252" s="76"/>
      <c r="KG252" s="76"/>
      <c r="KH252" s="76"/>
      <c r="KI252" s="76"/>
      <c r="KJ252" s="76"/>
      <c r="KK252" s="76"/>
      <c r="KL252" s="76"/>
      <c r="KM252" s="76"/>
      <c r="KN252" s="76"/>
      <c r="KO252" s="76"/>
      <c r="KP252" s="76"/>
      <c r="KQ252" s="76"/>
      <c r="KR252" s="76"/>
      <c r="KS252" s="76"/>
      <c r="KT252" s="76"/>
      <c r="KU252" s="76"/>
      <c r="KV252" s="76"/>
      <c r="KW252" s="76"/>
      <c r="KX252" s="76"/>
      <c r="KY252" s="76"/>
      <c r="KZ252" s="76"/>
      <c r="LA252" s="76"/>
      <c r="LB252" s="76"/>
      <c r="LC252" s="76"/>
      <c r="LD252" s="76"/>
      <c r="LE252" s="76"/>
      <c r="LF252" s="76"/>
      <c r="LG252" s="76"/>
      <c r="LH252" s="76"/>
      <c r="LI252" s="76"/>
      <c r="LJ252" s="76"/>
      <c r="LK252" s="76"/>
      <c r="LL252" s="76"/>
      <c r="LM252" s="76"/>
      <c r="LN252" s="76"/>
      <c r="LO252" s="76"/>
      <c r="LP252" s="76"/>
      <c r="LQ252" s="76"/>
      <c r="LR252" s="76"/>
      <c r="LS252" s="76"/>
      <c r="LT252" s="76"/>
      <c r="LU252" s="76"/>
      <c r="LV252" s="76"/>
      <c r="LW252" s="76"/>
      <c r="LX252" s="76"/>
      <c r="LY252" s="76"/>
      <c r="LZ252" s="76"/>
      <c r="MA252" s="76"/>
      <c r="MB252" s="76"/>
      <c r="MC252" s="76"/>
      <c r="MD252" s="76"/>
      <c r="ME252" s="76"/>
      <c r="MF252" s="76"/>
      <c r="MG252" s="76"/>
      <c r="MH252" s="76"/>
      <c r="MI252" s="76"/>
      <c r="MJ252" s="76"/>
      <c r="MK252" s="76"/>
      <c r="ML252" s="76"/>
      <c r="MM252" s="76"/>
      <c r="MN252" s="76"/>
      <c r="MO252" s="76"/>
      <c r="MP252" s="76"/>
      <c r="MQ252" s="76"/>
      <c r="MR252" s="76"/>
      <c r="MS252" s="76"/>
      <c r="MT252" s="76"/>
      <c r="MU252" s="76"/>
      <c r="MV252" s="76"/>
      <c r="MW252" s="76"/>
      <c r="MX252" s="76"/>
      <c r="MY252" s="76"/>
      <c r="MZ252" s="76"/>
      <c r="NA252" s="76"/>
      <c r="NB252" s="76"/>
      <c r="NC252" s="76"/>
      <c r="ND252" s="76"/>
      <c r="NE252" s="76"/>
      <c r="NF252" s="76"/>
      <c r="NG252" s="76"/>
      <c r="NH252" s="76"/>
      <c r="NI252" s="76"/>
      <c r="NJ252" s="76"/>
      <c r="NK252" s="76"/>
      <c r="NL252" s="76"/>
      <c r="NM252" s="76"/>
      <c r="NN252" s="76"/>
      <c r="NO252" s="76"/>
      <c r="NP252" s="76"/>
      <c r="NQ252" s="76"/>
      <c r="NR252" s="76"/>
      <c r="NS252" s="76"/>
      <c r="NT252" s="76"/>
      <c r="NU252" s="76"/>
      <c r="NV252" s="76"/>
      <c r="NW252" s="76"/>
      <c r="NX252" s="76"/>
      <c r="NY252" s="76"/>
      <c r="NZ252" s="76"/>
      <c r="OA252" s="76"/>
      <c r="OB252" s="76"/>
      <c r="OC252" s="76"/>
      <c r="OD252" s="76"/>
      <c r="OE252" s="76"/>
      <c r="OF252" s="76"/>
      <c r="OG252" s="76"/>
      <c r="OH252" s="76"/>
      <c r="OI252" s="76"/>
      <c r="OJ252" s="76"/>
      <c r="OK252" s="76"/>
      <c r="OL252" s="76"/>
      <c r="OM252" s="76"/>
      <c r="ON252" s="76"/>
      <c r="OO252" s="76"/>
      <c r="OP252" s="76"/>
      <c r="OQ252" s="76"/>
      <c r="OR252" s="76"/>
      <c r="OS252" s="76"/>
      <c r="OT252" s="76"/>
      <c r="OU252" s="76"/>
      <c r="OV252" s="76"/>
      <c r="OW252" s="76"/>
      <c r="OX252" s="76"/>
      <c r="OY252" s="76"/>
      <c r="OZ252" s="76"/>
      <c r="PA252" s="76"/>
      <c r="PB252" s="76"/>
      <c r="PC252" s="76"/>
      <c r="PD252" s="76"/>
      <c r="PE252" s="76"/>
      <c r="PF252" s="76"/>
      <c r="PG252" s="76"/>
      <c r="PH252" s="76"/>
      <c r="PI252" s="76"/>
      <c r="PJ252" s="76"/>
      <c r="PK252" s="76"/>
      <c r="PL252" s="76"/>
      <c r="PM252" s="76"/>
      <c r="PN252" s="76"/>
      <c r="PO252" s="76"/>
      <c r="PP252" s="76"/>
      <c r="PQ252" s="76"/>
      <c r="PR252" s="76"/>
      <c r="PS252" s="76"/>
      <c r="PT252" s="76"/>
      <c r="PU252" s="76"/>
      <c r="PV252" s="76"/>
      <c r="PW252" s="76"/>
      <c r="PX252" s="76"/>
      <c r="PY252" s="76"/>
      <c r="PZ252" s="76"/>
      <c r="QA252" s="76"/>
      <c r="QB252" s="76"/>
      <c r="QC252" s="76"/>
      <c r="QD252" s="76"/>
      <c r="QE252" s="76"/>
      <c r="QF252" s="76"/>
      <c r="QG252" s="76"/>
      <c r="QH252" s="76"/>
      <c r="QI252" s="76"/>
      <c r="QJ252" s="76"/>
      <c r="QK252" s="76"/>
      <c r="QL252" s="76"/>
      <c r="QM252" s="76"/>
      <c r="QN252" s="76"/>
      <c r="QO252" s="76"/>
      <c r="QP252" s="76"/>
      <c r="QQ252" s="76"/>
      <c r="QR252" s="76"/>
      <c r="QS252" s="76"/>
      <c r="QT252" s="76"/>
      <c r="QU252" s="76"/>
      <c r="QV252" s="76"/>
      <c r="QW252" s="76"/>
      <c r="QX252" s="76"/>
      <c r="QY252" s="76"/>
      <c r="QZ252" s="76"/>
      <c r="RA252" s="76"/>
      <c r="RB252" s="76"/>
      <c r="RC252" s="76"/>
      <c r="RD252" s="76"/>
      <c r="RE252" s="76"/>
      <c r="RF252" s="76"/>
      <c r="RG252" s="76"/>
      <c r="RH252" s="76"/>
      <c r="RI252" s="76"/>
      <c r="RJ252" s="76"/>
      <c r="RK252" s="76"/>
      <c r="RL252" s="76"/>
      <c r="RM252" s="76"/>
      <c r="RN252" s="76"/>
      <c r="RO252" s="76"/>
      <c r="RP252" s="76"/>
      <c r="RQ252" s="76"/>
      <c r="RR252" s="76"/>
      <c r="RS252" s="76"/>
      <c r="RT252" s="76"/>
      <c r="RU252" s="76"/>
      <c r="RV252" s="76"/>
      <c r="RW252" s="76"/>
      <c r="RX252" s="76"/>
      <c r="RY252" s="76"/>
      <c r="RZ252" s="76"/>
      <c r="SA252" s="76"/>
      <c r="SB252" s="76"/>
      <c r="SC252" s="76"/>
      <c r="SD252" s="76"/>
      <c r="SE252" s="76"/>
      <c r="SF252" s="76"/>
      <c r="SG252" s="76"/>
      <c r="SH252" s="76"/>
      <c r="SI252" s="76"/>
      <c r="SJ252" s="76"/>
      <c r="SK252" s="76"/>
      <c r="SL252" s="76"/>
      <c r="SM252" s="76"/>
      <c r="SN252" s="76"/>
      <c r="SO252" s="76"/>
      <c r="SP252" s="76"/>
      <c r="SQ252" s="76"/>
      <c r="SR252" s="76"/>
      <c r="SS252" s="76"/>
      <c r="ST252" s="76"/>
      <c r="SU252" s="76"/>
      <c r="SV252" s="76"/>
      <c r="SW252" s="76"/>
      <c r="SX252" s="76"/>
      <c r="SY252" s="76"/>
      <c r="SZ252" s="76"/>
      <c r="TA252" s="76"/>
      <c r="TB252" s="76"/>
      <c r="TC252" s="76"/>
      <c r="TD252" s="76"/>
      <c r="TE252" s="76"/>
      <c r="TF252" s="76"/>
      <c r="TG252" s="76"/>
      <c r="TH252" s="76"/>
      <c r="TI252" s="76"/>
      <c r="TJ252" s="76"/>
      <c r="TK252" s="76"/>
      <c r="TL252" s="76"/>
      <c r="TM252" s="76"/>
      <c r="TN252" s="76"/>
      <c r="TO252" s="76"/>
      <c r="TP252" s="76"/>
      <c r="TQ252" s="76"/>
      <c r="TR252" s="76"/>
      <c r="TS252" s="76"/>
      <c r="TT252" s="76"/>
      <c r="TU252" s="76"/>
      <c r="TV252" s="76"/>
      <c r="TW252" s="76"/>
      <c r="TX252" s="76"/>
      <c r="TY252" s="76"/>
      <c r="TZ252" s="76"/>
      <c r="UA252" s="76"/>
      <c r="UB252" s="76"/>
      <c r="UC252" s="76"/>
      <c r="UD252" s="76"/>
      <c r="UE252" s="76"/>
      <c r="UF252" s="76"/>
      <c r="UG252" s="76"/>
      <c r="UH252" s="76"/>
      <c r="UI252" s="76"/>
      <c r="UJ252" s="76"/>
      <c r="UK252" s="76"/>
      <c r="UL252" s="76"/>
      <c r="UM252" s="76"/>
      <c r="UN252" s="76"/>
      <c r="UO252" s="76"/>
      <c r="UP252" s="76"/>
      <c r="UQ252" s="76"/>
      <c r="UR252" s="76"/>
      <c r="US252" s="76"/>
      <c r="UT252" s="76"/>
      <c r="UU252" s="76"/>
      <c r="UV252" s="76"/>
      <c r="UW252" s="76"/>
      <c r="UX252" s="76"/>
      <c r="UY252" s="76"/>
      <c r="UZ252" s="76"/>
      <c r="VA252" s="76"/>
      <c r="VB252" s="76"/>
      <c r="VC252" s="76"/>
      <c r="VD252" s="76"/>
      <c r="VE252" s="76"/>
      <c r="VF252" s="76"/>
      <c r="VG252" s="76"/>
      <c r="VH252" s="76"/>
      <c r="VI252" s="76"/>
      <c r="VJ252" s="76"/>
      <c r="VK252" s="76"/>
      <c r="VL252" s="76"/>
      <c r="VM252" s="76"/>
      <c r="VN252" s="76"/>
      <c r="VO252" s="76"/>
      <c r="VP252" s="76"/>
      <c r="VQ252" s="76"/>
      <c r="VR252" s="76"/>
      <c r="VS252" s="76"/>
      <c r="VT252" s="76"/>
      <c r="VU252" s="76"/>
      <c r="VV252" s="76"/>
      <c r="VW252" s="76"/>
      <c r="VX252" s="76"/>
      <c r="VY252" s="76"/>
      <c r="VZ252" s="76"/>
      <c r="WA252" s="76"/>
      <c r="WB252" s="76"/>
      <c r="WC252" s="76"/>
      <c r="WD252" s="76"/>
      <c r="WE252" s="76"/>
      <c r="WF252" s="76"/>
      <c r="WG252" s="76"/>
      <c r="WH252" s="76"/>
      <c r="WI252" s="76"/>
      <c r="WJ252" s="76"/>
      <c r="WK252" s="76"/>
      <c r="WL252" s="76"/>
      <c r="WM252" s="76"/>
      <c r="WN252" s="76"/>
      <c r="WO252" s="76"/>
      <c r="WP252" s="76"/>
      <c r="WQ252" s="76"/>
      <c r="WR252" s="76"/>
      <c r="WS252" s="76"/>
      <c r="WT252" s="76"/>
      <c r="WU252" s="76"/>
      <c r="WV252" s="76"/>
      <c r="WW252" s="76"/>
      <c r="WX252" s="76"/>
      <c r="WY252" s="76"/>
      <c r="WZ252" s="76"/>
      <c r="XA252" s="76"/>
      <c r="XB252" s="76"/>
      <c r="XC252" s="76"/>
      <c r="XD252" s="76"/>
      <c r="XE252" s="76"/>
      <c r="XF252" s="76"/>
      <c r="XG252" s="76"/>
      <c r="XH252" s="76"/>
      <c r="XI252" s="76"/>
      <c r="XJ252" s="76"/>
      <c r="XK252" s="76"/>
      <c r="XL252" s="76"/>
      <c r="XM252" s="76"/>
      <c r="XN252" s="76"/>
      <c r="XO252" s="76"/>
      <c r="XP252" s="76"/>
      <c r="XQ252" s="76"/>
      <c r="XR252" s="76"/>
      <c r="XS252" s="76"/>
      <c r="XT252" s="76"/>
      <c r="XU252" s="76"/>
      <c r="XV252" s="76"/>
      <c r="XW252" s="76"/>
      <c r="XX252" s="76"/>
      <c r="XY252" s="76"/>
      <c r="XZ252" s="76"/>
      <c r="YA252" s="76"/>
      <c r="YB252" s="76"/>
      <c r="YC252" s="76"/>
      <c r="YD252" s="76"/>
      <c r="YE252" s="76"/>
      <c r="YF252" s="76"/>
      <c r="YG252" s="76"/>
      <c r="YH252" s="76"/>
      <c r="YI252" s="76"/>
      <c r="YJ252" s="76"/>
      <c r="YK252" s="76"/>
      <c r="YL252" s="76"/>
      <c r="YM252" s="76"/>
      <c r="YN252" s="76"/>
      <c r="YO252" s="76"/>
      <c r="YP252" s="76"/>
      <c r="YQ252" s="76"/>
      <c r="YR252" s="76"/>
      <c r="YS252" s="76"/>
      <c r="YT252" s="76"/>
      <c r="YU252" s="76"/>
      <c r="YV252" s="76"/>
      <c r="YW252" s="76"/>
      <c r="YX252" s="76"/>
      <c r="YY252" s="76"/>
      <c r="YZ252" s="76"/>
      <c r="ZA252" s="76"/>
      <c r="ZB252" s="76"/>
      <c r="ZC252" s="76"/>
      <c r="ZD252" s="76"/>
      <c r="ZE252" s="76"/>
      <c r="ZF252" s="76"/>
      <c r="ZG252" s="76"/>
      <c r="ZH252" s="76"/>
      <c r="ZI252" s="76"/>
      <c r="ZJ252" s="76"/>
      <c r="ZK252" s="76"/>
      <c r="ZL252" s="76"/>
      <c r="ZM252" s="76"/>
      <c r="ZN252" s="76"/>
      <c r="ZO252" s="76"/>
      <c r="ZP252" s="76"/>
      <c r="ZQ252" s="76"/>
      <c r="ZR252" s="76"/>
      <c r="ZS252" s="76"/>
      <c r="ZT252" s="76"/>
      <c r="ZU252" s="76"/>
      <c r="ZV252" s="76"/>
      <c r="ZW252" s="76"/>
      <c r="ZX252" s="76"/>
      <c r="ZY252" s="76"/>
      <c r="ZZ252" s="76"/>
      <c r="AAA252" s="76"/>
      <c r="AAB252" s="76"/>
      <c r="AAC252" s="76"/>
      <c r="AAD252" s="76"/>
      <c r="AAE252" s="76"/>
      <c r="AAF252" s="76"/>
      <c r="AAG252" s="76"/>
      <c r="AAH252" s="76"/>
      <c r="AAI252" s="76"/>
      <c r="AAJ252" s="76"/>
      <c r="AAK252" s="76"/>
      <c r="AAL252" s="76"/>
      <c r="AAM252" s="76"/>
      <c r="AAN252" s="76"/>
      <c r="AAO252" s="76"/>
      <c r="AAP252" s="76"/>
      <c r="AAQ252" s="76"/>
      <c r="AAR252" s="76"/>
      <c r="AAS252" s="76"/>
      <c r="AAT252" s="76"/>
      <c r="AAU252" s="76"/>
      <c r="AAV252" s="76"/>
      <c r="AAW252" s="76"/>
      <c r="AAX252" s="76"/>
      <c r="AAY252" s="76"/>
      <c r="AAZ252" s="76"/>
      <c r="ABA252" s="76"/>
      <c r="ABB252" s="76"/>
      <c r="ABC252" s="76"/>
      <c r="ABD252" s="76"/>
      <c r="ABE252" s="76"/>
      <c r="ABF252" s="76"/>
      <c r="ABG252" s="76"/>
      <c r="ABH252" s="76"/>
      <c r="ABI252" s="76"/>
      <c r="ABJ252" s="76"/>
      <c r="ABK252" s="76"/>
      <c r="ABL252" s="76"/>
      <c r="ABM252" s="76"/>
      <c r="ABN252" s="76"/>
      <c r="ABO252" s="76"/>
      <c r="ABP252" s="76"/>
      <c r="ABQ252" s="76"/>
      <c r="ABR252" s="76"/>
      <c r="ABS252" s="76"/>
      <c r="ABT252" s="76"/>
      <c r="ABU252" s="76"/>
      <c r="ABV252" s="76"/>
      <c r="ABW252" s="76"/>
      <c r="ABX252" s="76"/>
      <c r="ABY252" s="76"/>
      <c r="ABZ252" s="76"/>
      <c r="ACA252" s="76"/>
      <c r="ACB252" s="76"/>
      <c r="ACC252" s="76"/>
      <c r="ACD252" s="76"/>
      <c r="ACE252" s="76"/>
      <c r="ACF252" s="76"/>
      <c r="ACG252" s="76"/>
      <c r="ACH252" s="76"/>
      <c r="ACI252" s="76"/>
      <c r="ACJ252" s="76"/>
      <c r="ACK252" s="76"/>
      <c r="ACL252" s="76"/>
      <c r="ACM252" s="76"/>
      <c r="ACN252" s="76"/>
      <c r="ACO252" s="76"/>
      <c r="ACP252" s="76"/>
      <c r="ACQ252" s="76"/>
      <c r="ACR252" s="76"/>
      <c r="ACS252" s="76"/>
      <c r="ACT252" s="76"/>
      <c r="ACU252" s="76"/>
      <c r="ACV252" s="76"/>
      <c r="ACW252" s="76"/>
      <c r="ACX252" s="76"/>
      <c r="ACY252" s="76"/>
      <c r="ACZ252" s="76"/>
      <c r="ADA252" s="76"/>
      <c r="ADB252" s="76"/>
      <c r="ADC252" s="76"/>
      <c r="ADD252" s="76"/>
      <c r="ADE252" s="76"/>
      <c r="ADF252" s="76"/>
      <c r="ADG252" s="76"/>
      <c r="ADH252" s="76"/>
      <c r="ADI252" s="76"/>
      <c r="ADJ252" s="76"/>
      <c r="ADK252" s="76"/>
      <c r="ADL252" s="76"/>
      <c r="ADM252" s="76"/>
      <c r="ADN252" s="76"/>
      <c r="ADO252" s="76"/>
      <c r="ADP252" s="76"/>
      <c r="ADQ252" s="76"/>
      <c r="ADR252" s="76"/>
      <c r="ADS252" s="76"/>
      <c r="ADT252" s="76"/>
      <c r="ADU252" s="76"/>
      <c r="ADV252" s="76"/>
      <c r="ADW252" s="76"/>
      <c r="ADX252" s="76"/>
      <c r="ADY252" s="76"/>
      <c r="ADZ252" s="76"/>
      <c r="AEA252" s="76"/>
      <c r="AEB252" s="76"/>
      <c r="AEC252" s="76"/>
      <c r="AED252" s="76"/>
      <c r="AEE252" s="76"/>
      <c r="AEF252" s="76"/>
      <c r="AEG252" s="76"/>
      <c r="AEH252" s="76"/>
      <c r="AEI252" s="76"/>
      <c r="AEJ252" s="76"/>
      <c r="AEK252" s="76"/>
      <c r="AEL252" s="76"/>
      <c r="AEM252" s="76"/>
      <c r="AEN252" s="76"/>
      <c r="AEO252" s="76"/>
      <c r="AEP252" s="76"/>
      <c r="AEQ252" s="76"/>
      <c r="AER252" s="76"/>
      <c r="AES252" s="76"/>
      <c r="AET252" s="76"/>
      <c r="AEU252" s="76"/>
      <c r="AEV252" s="76"/>
      <c r="AEW252" s="76"/>
      <c r="AEX252" s="76"/>
      <c r="AEY252" s="76"/>
      <c r="AEZ252" s="76"/>
      <c r="AFA252" s="76"/>
      <c r="AFB252" s="76"/>
      <c r="AFC252" s="76"/>
      <c r="AFD252" s="76"/>
      <c r="AFE252" s="76"/>
      <c r="AFF252" s="76"/>
      <c r="AFG252" s="76"/>
      <c r="AFH252" s="76"/>
      <c r="AFI252" s="76"/>
      <c r="AFJ252" s="76"/>
      <c r="AFK252" s="76"/>
      <c r="AFL252" s="76"/>
      <c r="AFM252" s="76"/>
      <c r="AFN252" s="76"/>
      <c r="AFO252" s="76"/>
      <c r="AFP252" s="76"/>
      <c r="AFQ252" s="76"/>
      <c r="AFR252" s="76"/>
      <c r="AFS252" s="76"/>
      <c r="AFT252" s="76"/>
      <c r="AFU252" s="76"/>
      <c r="AFV252" s="76"/>
      <c r="AFW252" s="76"/>
      <c r="AFX252" s="76"/>
      <c r="AFY252" s="76"/>
      <c r="AFZ252" s="76"/>
      <c r="AGA252" s="76"/>
      <c r="AGB252" s="76"/>
      <c r="AGC252" s="76"/>
      <c r="AGD252" s="76"/>
      <c r="AGE252" s="76"/>
      <c r="AGF252" s="76"/>
      <c r="AGG252" s="76"/>
      <c r="AGH252" s="76"/>
      <c r="AGI252" s="76"/>
      <c r="AGJ252" s="76"/>
      <c r="AGK252" s="76"/>
      <c r="AGL252" s="76"/>
      <c r="AGM252" s="76"/>
      <c r="AGN252" s="76"/>
      <c r="AGO252" s="76"/>
      <c r="AGP252" s="76"/>
      <c r="AGQ252" s="76"/>
      <c r="AGR252" s="76"/>
      <c r="AGS252" s="76"/>
      <c r="AGT252" s="76"/>
      <c r="AGU252" s="76"/>
      <c r="AGV252" s="76"/>
      <c r="AGW252" s="76"/>
      <c r="AGX252" s="76"/>
      <c r="AGY252" s="76"/>
      <c r="AGZ252" s="76"/>
      <c r="AHA252" s="76"/>
      <c r="AHB252" s="76"/>
      <c r="AHC252" s="76"/>
      <c r="AHD252" s="76"/>
      <c r="AHE252" s="76"/>
      <c r="AHF252" s="76"/>
      <c r="AHG252" s="76"/>
      <c r="AHH252" s="76"/>
      <c r="AHI252" s="76"/>
      <c r="AHJ252" s="76"/>
      <c r="AHK252" s="76"/>
      <c r="AHL252" s="76"/>
      <c r="AHM252" s="76"/>
      <c r="AHN252" s="76"/>
      <c r="AHO252" s="76"/>
      <c r="AHP252" s="76"/>
      <c r="AHQ252" s="76"/>
      <c r="AHR252" s="76"/>
      <c r="AHS252" s="76"/>
      <c r="AHT252" s="76"/>
      <c r="AHU252" s="76"/>
      <c r="AHV252" s="76"/>
      <c r="AHW252" s="76"/>
      <c r="AHX252" s="76"/>
      <c r="AHY252" s="76"/>
      <c r="AHZ252" s="76"/>
      <c r="AIA252" s="76"/>
      <c r="AIB252" s="76"/>
      <c r="AIC252" s="76"/>
      <c r="AID252" s="76"/>
      <c r="AIE252" s="76"/>
      <c r="AIF252" s="76"/>
      <c r="AIG252" s="76"/>
      <c r="AIH252" s="76"/>
      <c r="AII252" s="76"/>
      <c r="AIJ252" s="76"/>
      <c r="AIK252" s="76"/>
      <c r="AIL252" s="76"/>
      <c r="AIM252" s="76"/>
      <c r="AIN252" s="76"/>
      <c r="AIO252" s="76"/>
      <c r="AIP252" s="76"/>
      <c r="AIQ252" s="76"/>
      <c r="AIR252" s="76"/>
      <c r="AIS252" s="76"/>
      <c r="AIT252" s="76"/>
      <c r="AIU252" s="76"/>
      <c r="AIV252" s="76"/>
      <c r="AIW252" s="76"/>
      <c r="AIX252" s="76"/>
      <c r="AIY252" s="76"/>
      <c r="AIZ252" s="76"/>
      <c r="AJA252" s="76"/>
      <c r="AJB252" s="76"/>
      <c r="AJC252" s="76"/>
      <c r="AJD252" s="76"/>
      <c r="AJE252" s="76"/>
      <c r="AJF252" s="76"/>
      <c r="AJG252" s="76"/>
      <c r="AJH252" s="76"/>
      <c r="AJI252" s="76"/>
      <c r="AJJ252" s="76"/>
      <c r="AJK252" s="76"/>
      <c r="AJL252" s="76"/>
      <c r="AJM252" s="76"/>
      <c r="AJN252" s="76"/>
      <c r="AJO252" s="76"/>
      <c r="AJP252" s="76"/>
      <c r="AJQ252" s="76"/>
      <c r="AJR252" s="76"/>
      <c r="AJS252" s="76"/>
      <c r="AJT252" s="76"/>
      <c r="AJU252" s="76"/>
      <c r="AJV252" s="76"/>
      <c r="AJW252" s="76"/>
      <c r="AJX252" s="76"/>
      <c r="AJY252" s="76"/>
      <c r="AJZ252" s="76"/>
      <c r="AKA252" s="76"/>
      <c r="AKB252" s="76"/>
      <c r="AKC252" s="76"/>
      <c r="AKD252" s="76"/>
      <c r="AKE252" s="76"/>
      <c r="AKF252" s="76"/>
      <c r="AKG252" s="76"/>
      <c r="AKH252" s="76"/>
      <c r="AKI252" s="76"/>
      <c r="AKJ252" s="76"/>
      <c r="AKK252" s="76"/>
      <c r="AKL252" s="76"/>
      <c r="AKM252" s="76"/>
      <c r="AKN252" s="76"/>
      <c r="AKO252" s="76"/>
      <c r="AKP252" s="76"/>
      <c r="AKQ252" s="76"/>
      <c r="AKR252" s="76"/>
      <c r="AKS252" s="76"/>
      <c r="AKT252" s="76"/>
      <c r="AKU252" s="76"/>
      <c r="AKV252" s="76"/>
      <c r="AKW252" s="76"/>
      <c r="AKX252" s="76"/>
      <c r="AKY252" s="76"/>
      <c r="AKZ252" s="76"/>
      <c r="ALA252" s="76"/>
      <c r="ALB252" s="76"/>
      <c r="ALC252" s="76"/>
      <c r="ALD252" s="76"/>
      <c r="ALE252" s="76"/>
      <c r="ALF252" s="76"/>
      <c r="ALG252" s="76"/>
      <c r="ALH252" s="76"/>
      <c r="ALI252" s="76"/>
      <c r="ALJ252" s="76"/>
      <c r="ALK252" s="76"/>
      <c r="ALL252" s="76"/>
      <c r="ALM252" s="76"/>
      <c r="ALN252" s="76"/>
      <c r="ALO252" s="76"/>
      <c r="ALP252" s="76"/>
      <c r="ALQ252" s="76"/>
      <c r="ALR252" s="76"/>
      <c r="ALS252" s="76"/>
      <c r="ALT252" s="76"/>
      <c r="ALU252" s="76"/>
      <c r="ALV252" s="76"/>
      <c r="ALW252" s="76"/>
      <c r="ALX252" s="76"/>
      <c r="ALY252" s="76"/>
      <c r="ALZ252" s="76"/>
      <c r="AMA252" s="76"/>
      <c r="AMB252" s="76"/>
      <c r="AMC252" s="76"/>
      <c r="AMD252" s="76"/>
      <c r="AME252" s="76"/>
    </row>
    <row r="253" spans="1:1019" s="80" customFormat="1" ht="25.5">
      <c r="A253" s="20" t="s">
        <v>218</v>
      </c>
      <c r="B253" s="21">
        <v>5213345</v>
      </c>
      <c r="C253" s="21" t="s">
        <v>96</v>
      </c>
      <c r="D253" s="71" t="s">
        <v>73</v>
      </c>
      <c r="E253" s="22" t="s">
        <v>72</v>
      </c>
      <c r="F253" s="59">
        <v>2</v>
      </c>
      <c r="G253" s="23">
        <v>6.09</v>
      </c>
      <c r="H253" s="69">
        <f t="shared" si="90"/>
        <v>0.21229999999999999</v>
      </c>
      <c r="I253" s="23">
        <f t="shared" si="91"/>
        <v>7.38</v>
      </c>
      <c r="J253" s="23">
        <f t="shared" si="92"/>
        <v>14.76</v>
      </c>
      <c r="K253" s="78">
        <f t="shared" si="93"/>
        <v>12.18</v>
      </c>
      <c r="L253" s="76"/>
      <c r="M253" s="79"/>
      <c r="N253" s="76"/>
      <c r="O253" s="76"/>
      <c r="P253" s="76"/>
      <c r="Q253" s="76"/>
      <c r="R253" s="76"/>
      <c r="S253" s="76"/>
      <c r="T253" s="76"/>
      <c r="U253" s="76"/>
      <c r="V253" s="76"/>
      <c r="W253" s="76"/>
      <c r="X253" s="76"/>
      <c r="Y253" s="76"/>
      <c r="Z253" s="76"/>
      <c r="AA253" s="76"/>
      <c r="AB253" s="76"/>
      <c r="AC253" s="76"/>
      <c r="AD253" s="76"/>
      <c r="AE253" s="76"/>
      <c r="AF253" s="76"/>
      <c r="AG253" s="76"/>
      <c r="AH253" s="76"/>
      <c r="AI253" s="76"/>
      <c r="AJ253" s="76"/>
      <c r="AK253" s="76"/>
      <c r="AL253" s="76"/>
      <c r="AM253" s="76"/>
      <c r="AN253" s="76"/>
      <c r="AO253" s="76"/>
      <c r="AP253" s="76"/>
      <c r="AQ253" s="76"/>
      <c r="AR253" s="76"/>
      <c r="AS253" s="76"/>
      <c r="AT253" s="76"/>
      <c r="AU253" s="76"/>
      <c r="AV253" s="76"/>
      <c r="AW253" s="76"/>
      <c r="AX253" s="76"/>
      <c r="AY253" s="76"/>
      <c r="AZ253" s="76"/>
      <c r="BA253" s="76"/>
      <c r="BB253" s="76"/>
      <c r="BC253" s="76"/>
      <c r="BD253" s="76"/>
      <c r="BE253" s="76"/>
      <c r="BF253" s="76"/>
      <c r="BG253" s="76"/>
      <c r="BH253" s="76"/>
      <c r="BI253" s="76"/>
      <c r="BJ253" s="76"/>
      <c r="BK253" s="76"/>
      <c r="BL253" s="76"/>
      <c r="BM253" s="76"/>
      <c r="BN253" s="76"/>
      <c r="BO253" s="76"/>
      <c r="BP253" s="76"/>
      <c r="BQ253" s="76"/>
      <c r="BR253" s="76"/>
      <c r="BS253" s="76"/>
      <c r="BT253" s="76"/>
      <c r="BU253" s="76"/>
      <c r="BV253" s="76"/>
      <c r="BW253" s="76"/>
      <c r="BX253" s="76"/>
      <c r="BY253" s="76"/>
      <c r="BZ253" s="76"/>
      <c r="CA253" s="76"/>
      <c r="CB253" s="76"/>
      <c r="CC253" s="76"/>
      <c r="CD253" s="76"/>
      <c r="CE253" s="76"/>
      <c r="CF253" s="76"/>
      <c r="CG253" s="76"/>
      <c r="CH253" s="76"/>
      <c r="CI253" s="76"/>
      <c r="CJ253" s="76"/>
      <c r="CK253" s="76"/>
      <c r="CL253" s="76"/>
      <c r="CM253" s="76"/>
      <c r="CN253" s="76"/>
      <c r="CO253" s="76"/>
      <c r="CP253" s="76"/>
      <c r="CQ253" s="76"/>
      <c r="CR253" s="76"/>
      <c r="CS253" s="76"/>
      <c r="CT253" s="76"/>
      <c r="CU253" s="76"/>
      <c r="CV253" s="76"/>
      <c r="CW253" s="76"/>
      <c r="CX253" s="76"/>
      <c r="CY253" s="76"/>
      <c r="CZ253" s="76"/>
      <c r="DA253" s="76"/>
      <c r="DB253" s="76"/>
      <c r="DC253" s="76"/>
      <c r="DD253" s="76"/>
      <c r="DE253" s="76"/>
      <c r="DF253" s="76"/>
      <c r="DG253" s="76"/>
      <c r="DH253" s="76"/>
      <c r="DI253" s="76"/>
      <c r="DJ253" s="76"/>
      <c r="DK253" s="76"/>
      <c r="DL253" s="76"/>
      <c r="DM253" s="76"/>
      <c r="DN253" s="76"/>
      <c r="DO253" s="76"/>
      <c r="DP253" s="76"/>
      <c r="DQ253" s="76"/>
      <c r="DR253" s="76"/>
      <c r="DS253" s="76"/>
      <c r="DT253" s="76"/>
      <c r="DU253" s="76"/>
      <c r="DV253" s="76"/>
      <c r="DW253" s="76"/>
      <c r="DX253" s="76"/>
      <c r="DY253" s="76"/>
      <c r="DZ253" s="76"/>
      <c r="EA253" s="76"/>
      <c r="EB253" s="76"/>
      <c r="EC253" s="76"/>
      <c r="ED253" s="76"/>
      <c r="EE253" s="76"/>
      <c r="EF253" s="76"/>
      <c r="EG253" s="76"/>
      <c r="EH253" s="76"/>
      <c r="EI253" s="76"/>
      <c r="EJ253" s="76"/>
      <c r="EK253" s="76"/>
      <c r="EL253" s="76"/>
      <c r="EM253" s="76"/>
      <c r="EN253" s="76"/>
      <c r="EO253" s="76"/>
      <c r="EP253" s="76"/>
      <c r="EQ253" s="76"/>
      <c r="ER253" s="76"/>
      <c r="ES253" s="76"/>
      <c r="ET253" s="76"/>
      <c r="EU253" s="76"/>
      <c r="EV253" s="76"/>
      <c r="EW253" s="76"/>
      <c r="EX253" s="76"/>
      <c r="EY253" s="76"/>
      <c r="EZ253" s="76"/>
      <c r="FA253" s="76"/>
      <c r="FB253" s="76"/>
      <c r="FC253" s="76"/>
      <c r="FD253" s="76"/>
      <c r="FE253" s="76"/>
      <c r="FF253" s="76"/>
      <c r="FG253" s="76"/>
      <c r="FH253" s="76"/>
      <c r="FI253" s="76"/>
      <c r="FJ253" s="76"/>
      <c r="FK253" s="76"/>
      <c r="FL253" s="76"/>
      <c r="FM253" s="76"/>
      <c r="FN253" s="76"/>
      <c r="FO253" s="76"/>
      <c r="FP253" s="76"/>
      <c r="FQ253" s="76"/>
      <c r="FR253" s="76"/>
      <c r="FS253" s="76"/>
      <c r="FT253" s="76"/>
      <c r="FU253" s="76"/>
      <c r="FV253" s="76"/>
      <c r="FW253" s="76"/>
      <c r="FX253" s="76"/>
      <c r="FY253" s="76"/>
      <c r="FZ253" s="76"/>
      <c r="GA253" s="76"/>
      <c r="GB253" s="76"/>
      <c r="GC253" s="76"/>
      <c r="GD253" s="76"/>
      <c r="GE253" s="76"/>
      <c r="GF253" s="76"/>
      <c r="GG253" s="76"/>
      <c r="GH253" s="76"/>
      <c r="GI253" s="76"/>
      <c r="GJ253" s="76"/>
      <c r="GK253" s="76"/>
      <c r="GL253" s="76"/>
      <c r="GM253" s="76"/>
      <c r="GN253" s="76"/>
      <c r="GO253" s="76"/>
      <c r="GP253" s="76"/>
      <c r="GQ253" s="76"/>
      <c r="GR253" s="76"/>
      <c r="GS253" s="76"/>
      <c r="GT253" s="76"/>
      <c r="GU253" s="76"/>
      <c r="GV253" s="76"/>
      <c r="GW253" s="76"/>
      <c r="GX253" s="76"/>
      <c r="GY253" s="76"/>
      <c r="GZ253" s="76"/>
      <c r="HA253" s="76"/>
      <c r="HB253" s="76"/>
      <c r="HC253" s="76"/>
      <c r="HD253" s="76"/>
      <c r="HE253" s="76"/>
      <c r="HF253" s="76"/>
      <c r="HG253" s="76"/>
      <c r="HH253" s="76"/>
      <c r="HI253" s="76"/>
      <c r="HJ253" s="76"/>
      <c r="HK253" s="76"/>
      <c r="HL253" s="76"/>
      <c r="HM253" s="76"/>
      <c r="HN253" s="76"/>
      <c r="HO253" s="76"/>
      <c r="HP253" s="76"/>
      <c r="HQ253" s="76"/>
      <c r="HR253" s="76"/>
      <c r="HS253" s="76"/>
      <c r="HT253" s="76"/>
      <c r="HU253" s="76"/>
      <c r="HV253" s="76"/>
      <c r="HW253" s="76"/>
      <c r="HX253" s="76"/>
      <c r="HY253" s="76"/>
      <c r="HZ253" s="76"/>
      <c r="IA253" s="76"/>
      <c r="IB253" s="76"/>
      <c r="IC253" s="76"/>
      <c r="ID253" s="76"/>
      <c r="IE253" s="76"/>
      <c r="IF253" s="76"/>
      <c r="IG253" s="76"/>
      <c r="IH253" s="76"/>
      <c r="II253" s="76"/>
      <c r="IJ253" s="76"/>
      <c r="IK253" s="76"/>
      <c r="IL253" s="76"/>
      <c r="IM253" s="76"/>
      <c r="IN253" s="76"/>
      <c r="IO253" s="76"/>
      <c r="IP253" s="76"/>
      <c r="IQ253" s="76"/>
      <c r="IR253" s="76"/>
      <c r="IS253" s="76"/>
      <c r="IT253" s="76"/>
      <c r="IU253" s="76"/>
      <c r="IV253" s="76"/>
      <c r="IW253" s="76"/>
      <c r="IX253" s="76"/>
      <c r="IY253" s="76"/>
      <c r="IZ253" s="76"/>
      <c r="JA253" s="76"/>
      <c r="JB253" s="76"/>
      <c r="JC253" s="76"/>
      <c r="JD253" s="76"/>
      <c r="JE253" s="76"/>
      <c r="JF253" s="76"/>
      <c r="JG253" s="76"/>
      <c r="JH253" s="76"/>
      <c r="JI253" s="76"/>
      <c r="JJ253" s="76"/>
      <c r="JK253" s="76"/>
      <c r="JL253" s="76"/>
      <c r="JM253" s="76"/>
      <c r="JN253" s="76"/>
      <c r="JO253" s="76"/>
      <c r="JP253" s="76"/>
      <c r="JQ253" s="76"/>
      <c r="JR253" s="76"/>
      <c r="JS253" s="76"/>
      <c r="JT253" s="76"/>
      <c r="JU253" s="76"/>
      <c r="JV253" s="76"/>
      <c r="JW253" s="76"/>
      <c r="JX253" s="76"/>
      <c r="JY253" s="76"/>
      <c r="JZ253" s="76"/>
      <c r="KA253" s="76"/>
      <c r="KB253" s="76"/>
      <c r="KC253" s="76"/>
      <c r="KD253" s="76"/>
      <c r="KE253" s="76"/>
      <c r="KF253" s="76"/>
      <c r="KG253" s="76"/>
      <c r="KH253" s="76"/>
      <c r="KI253" s="76"/>
      <c r="KJ253" s="76"/>
      <c r="KK253" s="76"/>
      <c r="KL253" s="76"/>
      <c r="KM253" s="76"/>
      <c r="KN253" s="76"/>
      <c r="KO253" s="76"/>
      <c r="KP253" s="76"/>
      <c r="KQ253" s="76"/>
      <c r="KR253" s="76"/>
      <c r="KS253" s="76"/>
      <c r="KT253" s="76"/>
      <c r="KU253" s="76"/>
      <c r="KV253" s="76"/>
      <c r="KW253" s="76"/>
      <c r="KX253" s="76"/>
      <c r="KY253" s="76"/>
      <c r="KZ253" s="76"/>
      <c r="LA253" s="76"/>
      <c r="LB253" s="76"/>
      <c r="LC253" s="76"/>
      <c r="LD253" s="76"/>
      <c r="LE253" s="76"/>
      <c r="LF253" s="76"/>
      <c r="LG253" s="76"/>
      <c r="LH253" s="76"/>
      <c r="LI253" s="76"/>
      <c r="LJ253" s="76"/>
      <c r="LK253" s="76"/>
      <c r="LL253" s="76"/>
      <c r="LM253" s="76"/>
      <c r="LN253" s="76"/>
      <c r="LO253" s="76"/>
      <c r="LP253" s="76"/>
      <c r="LQ253" s="76"/>
      <c r="LR253" s="76"/>
      <c r="LS253" s="76"/>
      <c r="LT253" s="76"/>
      <c r="LU253" s="76"/>
      <c r="LV253" s="76"/>
      <c r="LW253" s="76"/>
      <c r="LX253" s="76"/>
      <c r="LY253" s="76"/>
      <c r="LZ253" s="76"/>
      <c r="MA253" s="76"/>
      <c r="MB253" s="76"/>
      <c r="MC253" s="76"/>
      <c r="MD253" s="76"/>
      <c r="ME253" s="76"/>
      <c r="MF253" s="76"/>
      <c r="MG253" s="76"/>
      <c r="MH253" s="76"/>
      <c r="MI253" s="76"/>
      <c r="MJ253" s="76"/>
      <c r="MK253" s="76"/>
      <c r="ML253" s="76"/>
      <c r="MM253" s="76"/>
      <c r="MN253" s="76"/>
      <c r="MO253" s="76"/>
      <c r="MP253" s="76"/>
      <c r="MQ253" s="76"/>
      <c r="MR253" s="76"/>
      <c r="MS253" s="76"/>
      <c r="MT253" s="76"/>
      <c r="MU253" s="76"/>
      <c r="MV253" s="76"/>
      <c r="MW253" s="76"/>
      <c r="MX253" s="76"/>
      <c r="MY253" s="76"/>
      <c r="MZ253" s="76"/>
      <c r="NA253" s="76"/>
      <c r="NB253" s="76"/>
      <c r="NC253" s="76"/>
      <c r="ND253" s="76"/>
      <c r="NE253" s="76"/>
      <c r="NF253" s="76"/>
      <c r="NG253" s="76"/>
      <c r="NH253" s="76"/>
      <c r="NI253" s="76"/>
      <c r="NJ253" s="76"/>
      <c r="NK253" s="76"/>
      <c r="NL253" s="76"/>
      <c r="NM253" s="76"/>
      <c r="NN253" s="76"/>
      <c r="NO253" s="76"/>
      <c r="NP253" s="76"/>
      <c r="NQ253" s="76"/>
      <c r="NR253" s="76"/>
      <c r="NS253" s="76"/>
      <c r="NT253" s="76"/>
      <c r="NU253" s="76"/>
      <c r="NV253" s="76"/>
      <c r="NW253" s="76"/>
      <c r="NX253" s="76"/>
      <c r="NY253" s="76"/>
      <c r="NZ253" s="76"/>
      <c r="OA253" s="76"/>
      <c r="OB253" s="76"/>
      <c r="OC253" s="76"/>
      <c r="OD253" s="76"/>
      <c r="OE253" s="76"/>
      <c r="OF253" s="76"/>
      <c r="OG253" s="76"/>
      <c r="OH253" s="76"/>
      <c r="OI253" s="76"/>
      <c r="OJ253" s="76"/>
      <c r="OK253" s="76"/>
      <c r="OL253" s="76"/>
      <c r="OM253" s="76"/>
      <c r="ON253" s="76"/>
      <c r="OO253" s="76"/>
      <c r="OP253" s="76"/>
      <c r="OQ253" s="76"/>
      <c r="OR253" s="76"/>
      <c r="OS253" s="76"/>
      <c r="OT253" s="76"/>
      <c r="OU253" s="76"/>
      <c r="OV253" s="76"/>
      <c r="OW253" s="76"/>
      <c r="OX253" s="76"/>
      <c r="OY253" s="76"/>
      <c r="OZ253" s="76"/>
      <c r="PA253" s="76"/>
      <c r="PB253" s="76"/>
      <c r="PC253" s="76"/>
      <c r="PD253" s="76"/>
      <c r="PE253" s="76"/>
      <c r="PF253" s="76"/>
      <c r="PG253" s="76"/>
      <c r="PH253" s="76"/>
      <c r="PI253" s="76"/>
      <c r="PJ253" s="76"/>
      <c r="PK253" s="76"/>
      <c r="PL253" s="76"/>
      <c r="PM253" s="76"/>
      <c r="PN253" s="76"/>
      <c r="PO253" s="76"/>
      <c r="PP253" s="76"/>
      <c r="PQ253" s="76"/>
      <c r="PR253" s="76"/>
      <c r="PS253" s="76"/>
      <c r="PT253" s="76"/>
      <c r="PU253" s="76"/>
      <c r="PV253" s="76"/>
      <c r="PW253" s="76"/>
      <c r="PX253" s="76"/>
      <c r="PY253" s="76"/>
      <c r="PZ253" s="76"/>
      <c r="QA253" s="76"/>
      <c r="QB253" s="76"/>
      <c r="QC253" s="76"/>
      <c r="QD253" s="76"/>
      <c r="QE253" s="76"/>
      <c r="QF253" s="76"/>
      <c r="QG253" s="76"/>
      <c r="QH253" s="76"/>
      <c r="QI253" s="76"/>
      <c r="QJ253" s="76"/>
      <c r="QK253" s="76"/>
      <c r="QL253" s="76"/>
      <c r="QM253" s="76"/>
      <c r="QN253" s="76"/>
      <c r="QO253" s="76"/>
      <c r="QP253" s="76"/>
      <c r="QQ253" s="76"/>
      <c r="QR253" s="76"/>
      <c r="QS253" s="76"/>
      <c r="QT253" s="76"/>
      <c r="QU253" s="76"/>
      <c r="QV253" s="76"/>
      <c r="QW253" s="76"/>
      <c r="QX253" s="76"/>
      <c r="QY253" s="76"/>
      <c r="QZ253" s="76"/>
      <c r="RA253" s="76"/>
      <c r="RB253" s="76"/>
      <c r="RC253" s="76"/>
      <c r="RD253" s="76"/>
      <c r="RE253" s="76"/>
      <c r="RF253" s="76"/>
      <c r="RG253" s="76"/>
      <c r="RH253" s="76"/>
      <c r="RI253" s="76"/>
      <c r="RJ253" s="76"/>
      <c r="RK253" s="76"/>
      <c r="RL253" s="76"/>
      <c r="RM253" s="76"/>
      <c r="RN253" s="76"/>
      <c r="RO253" s="76"/>
      <c r="RP253" s="76"/>
      <c r="RQ253" s="76"/>
      <c r="RR253" s="76"/>
      <c r="RS253" s="76"/>
      <c r="RT253" s="76"/>
      <c r="RU253" s="76"/>
      <c r="RV253" s="76"/>
      <c r="RW253" s="76"/>
      <c r="RX253" s="76"/>
      <c r="RY253" s="76"/>
      <c r="RZ253" s="76"/>
      <c r="SA253" s="76"/>
      <c r="SB253" s="76"/>
      <c r="SC253" s="76"/>
      <c r="SD253" s="76"/>
      <c r="SE253" s="76"/>
      <c r="SF253" s="76"/>
      <c r="SG253" s="76"/>
      <c r="SH253" s="76"/>
      <c r="SI253" s="76"/>
      <c r="SJ253" s="76"/>
      <c r="SK253" s="76"/>
      <c r="SL253" s="76"/>
      <c r="SM253" s="76"/>
      <c r="SN253" s="76"/>
      <c r="SO253" s="76"/>
      <c r="SP253" s="76"/>
      <c r="SQ253" s="76"/>
      <c r="SR253" s="76"/>
      <c r="SS253" s="76"/>
      <c r="ST253" s="76"/>
      <c r="SU253" s="76"/>
      <c r="SV253" s="76"/>
      <c r="SW253" s="76"/>
      <c r="SX253" s="76"/>
      <c r="SY253" s="76"/>
      <c r="SZ253" s="76"/>
      <c r="TA253" s="76"/>
      <c r="TB253" s="76"/>
      <c r="TC253" s="76"/>
      <c r="TD253" s="76"/>
      <c r="TE253" s="76"/>
      <c r="TF253" s="76"/>
      <c r="TG253" s="76"/>
      <c r="TH253" s="76"/>
      <c r="TI253" s="76"/>
      <c r="TJ253" s="76"/>
      <c r="TK253" s="76"/>
      <c r="TL253" s="76"/>
      <c r="TM253" s="76"/>
      <c r="TN253" s="76"/>
      <c r="TO253" s="76"/>
      <c r="TP253" s="76"/>
      <c r="TQ253" s="76"/>
      <c r="TR253" s="76"/>
      <c r="TS253" s="76"/>
      <c r="TT253" s="76"/>
      <c r="TU253" s="76"/>
      <c r="TV253" s="76"/>
      <c r="TW253" s="76"/>
      <c r="TX253" s="76"/>
      <c r="TY253" s="76"/>
      <c r="TZ253" s="76"/>
      <c r="UA253" s="76"/>
      <c r="UB253" s="76"/>
      <c r="UC253" s="76"/>
      <c r="UD253" s="76"/>
      <c r="UE253" s="76"/>
      <c r="UF253" s="76"/>
      <c r="UG253" s="76"/>
      <c r="UH253" s="76"/>
      <c r="UI253" s="76"/>
      <c r="UJ253" s="76"/>
      <c r="UK253" s="76"/>
      <c r="UL253" s="76"/>
      <c r="UM253" s="76"/>
      <c r="UN253" s="76"/>
      <c r="UO253" s="76"/>
      <c r="UP253" s="76"/>
      <c r="UQ253" s="76"/>
      <c r="UR253" s="76"/>
      <c r="US253" s="76"/>
      <c r="UT253" s="76"/>
      <c r="UU253" s="76"/>
      <c r="UV253" s="76"/>
      <c r="UW253" s="76"/>
      <c r="UX253" s="76"/>
      <c r="UY253" s="76"/>
      <c r="UZ253" s="76"/>
      <c r="VA253" s="76"/>
      <c r="VB253" s="76"/>
      <c r="VC253" s="76"/>
      <c r="VD253" s="76"/>
      <c r="VE253" s="76"/>
      <c r="VF253" s="76"/>
      <c r="VG253" s="76"/>
      <c r="VH253" s="76"/>
      <c r="VI253" s="76"/>
      <c r="VJ253" s="76"/>
      <c r="VK253" s="76"/>
      <c r="VL253" s="76"/>
      <c r="VM253" s="76"/>
      <c r="VN253" s="76"/>
      <c r="VO253" s="76"/>
      <c r="VP253" s="76"/>
      <c r="VQ253" s="76"/>
      <c r="VR253" s="76"/>
      <c r="VS253" s="76"/>
      <c r="VT253" s="76"/>
      <c r="VU253" s="76"/>
      <c r="VV253" s="76"/>
      <c r="VW253" s="76"/>
      <c r="VX253" s="76"/>
      <c r="VY253" s="76"/>
      <c r="VZ253" s="76"/>
      <c r="WA253" s="76"/>
      <c r="WB253" s="76"/>
      <c r="WC253" s="76"/>
      <c r="WD253" s="76"/>
      <c r="WE253" s="76"/>
      <c r="WF253" s="76"/>
      <c r="WG253" s="76"/>
      <c r="WH253" s="76"/>
      <c r="WI253" s="76"/>
      <c r="WJ253" s="76"/>
      <c r="WK253" s="76"/>
      <c r="WL253" s="76"/>
      <c r="WM253" s="76"/>
      <c r="WN253" s="76"/>
      <c r="WO253" s="76"/>
      <c r="WP253" s="76"/>
      <c r="WQ253" s="76"/>
      <c r="WR253" s="76"/>
      <c r="WS253" s="76"/>
      <c r="WT253" s="76"/>
      <c r="WU253" s="76"/>
      <c r="WV253" s="76"/>
      <c r="WW253" s="76"/>
      <c r="WX253" s="76"/>
      <c r="WY253" s="76"/>
      <c r="WZ253" s="76"/>
      <c r="XA253" s="76"/>
      <c r="XB253" s="76"/>
      <c r="XC253" s="76"/>
      <c r="XD253" s="76"/>
      <c r="XE253" s="76"/>
      <c r="XF253" s="76"/>
      <c r="XG253" s="76"/>
      <c r="XH253" s="76"/>
      <c r="XI253" s="76"/>
      <c r="XJ253" s="76"/>
      <c r="XK253" s="76"/>
      <c r="XL253" s="76"/>
      <c r="XM253" s="76"/>
      <c r="XN253" s="76"/>
      <c r="XO253" s="76"/>
      <c r="XP253" s="76"/>
      <c r="XQ253" s="76"/>
      <c r="XR253" s="76"/>
      <c r="XS253" s="76"/>
      <c r="XT253" s="76"/>
      <c r="XU253" s="76"/>
      <c r="XV253" s="76"/>
      <c r="XW253" s="76"/>
      <c r="XX253" s="76"/>
      <c r="XY253" s="76"/>
      <c r="XZ253" s="76"/>
      <c r="YA253" s="76"/>
      <c r="YB253" s="76"/>
      <c r="YC253" s="76"/>
      <c r="YD253" s="76"/>
      <c r="YE253" s="76"/>
      <c r="YF253" s="76"/>
      <c r="YG253" s="76"/>
      <c r="YH253" s="76"/>
      <c r="YI253" s="76"/>
      <c r="YJ253" s="76"/>
      <c r="YK253" s="76"/>
      <c r="YL253" s="76"/>
      <c r="YM253" s="76"/>
      <c r="YN253" s="76"/>
      <c r="YO253" s="76"/>
      <c r="YP253" s="76"/>
      <c r="YQ253" s="76"/>
      <c r="YR253" s="76"/>
      <c r="YS253" s="76"/>
      <c r="YT253" s="76"/>
      <c r="YU253" s="76"/>
      <c r="YV253" s="76"/>
      <c r="YW253" s="76"/>
      <c r="YX253" s="76"/>
      <c r="YY253" s="76"/>
      <c r="YZ253" s="76"/>
      <c r="ZA253" s="76"/>
      <c r="ZB253" s="76"/>
      <c r="ZC253" s="76"/>
      <c r="ZD253" s="76"/>
      <c r="ZE253" s="76"/>
      <c r="ZF253" s="76"/>
      <c r="ZG253" s="76"/>
      <c r="ZH253" s="76"/>
      <c r="ZI253" s="76"/>
      <c r="ZJ253" s="76"/>
      <c r="ZK253" s="76"/>
      <c r="ZL253" s="76"/>
      <c r="ZM253" s="76"/>
      <c r="ZN253" s="76"/>
      <c r="ZO253" s="76"/>
      <c r="ZP253" s="76"/>
      <c r="ZQ253" s="76"/>
      <c r="ZR253" s="76"/>
      <c r="ZS253" s="76"/>
      <c r="ZT253" s="76"/>
      <c r="ZU253" s="76"/>
      <c r="ZV253" s="76"/>
      <c r="ZW253" s="76"/>
      <c r="ZX253" s="76"/>
      <c r="ZY253" s="76"/>
      <c r="ZZ253" s="76"/>
      <c r="AAA253" s="76"/>
      <c r="AAB253" s="76"/>
      <c r="AAC253" s="76"/>
      <c r="AAD253" s="76"/>
      <c r="AAE253" s="76"/>
      <c r="AAF253" s="76"/>
      <c r="AAG253" s="76"/>
      <c r="AAH253" s="76"/>
      <c r="AAI253" s="76"/>
      <c r="AAJ253" s="76"/>
      <c r="AAK253" s="76"/>
      <c r="AAL253" s="76"/>
      <c r="AAM253" s="76"/>
      <c r="AAN253" s="76"/>
      <c r="AAO253" s="76"/>
      <c r="AAP253" s="76"/>
      <c r="AAQ253" s="76"/>
      <c r="AAR253" s="76"/>
      <c r="AAS253" s="76"/>
      <c r="AAT253" s="76"/>
      <c r="AAU253" s="76"/>
      <c r="AAV253" s="76"/>
      <c r="AAW253" s="76"/>
      <c r="AAX253" s="76"/>
      <c r="AAY253" s="76"/>
      <c r="AAZ253" s="76"/>
      <c r="ABA253" s="76"/>
      <c r="ABB253" s="76"/>
      <c r="ABC253" s="76"/>
      <c r="ABD253" s="76"/>
      <c r="ABE253" s="76"/>
      <c r="ABF253" s="76"/>
      <c r="ABG253" s="76"/>
      <c r="ABH253" s="76"/>
      <c r="ABI253" s="76"/>
      <c r="ABJ253" s="76"/>
      <c r="ABK253" s="76"/>
      <c r="ABL253" s="76"/>
      <c r="ABM253" s="76"/>
      <c r="ABN253" s="76"/>
      <c r="ABO253" s="76"/>
      <c r="ABP253" s="76"/>
      <c r="ABQ253" s="76"/>
      <c r="ABR253" s="76"/>
      <c r="ABS253" s="76"/>
      <c r="ABT253" s="76"/>
      <c r="ABU253" s="76"/>
      <c r="ABV253" s="76"/>
      <c r="ABW253" s="76"/>
      <c r="ABX253" s="76"/>
      <c r="ABY253" s="76"/>
      <c r="ABZ253" s="76"/>
      <c r="ACA253" s="76"/>
      <c r="ACB253" s="76"/>
      <c r="ACC253" s="76"/>
      <c r="ACD253" s="76"/>
      <c r="ACE253" s="76"/>
      <c r="ACF253" s="76"/>
      <c r="ACG253" s="76"/>
      <c r="ACH253" s="76"/>
      <c r="ACI253" s="76"/>
      <c r="ACJ253" s="76"/>
      <c r="ACK253" s="76"/>
      <c r="ACL253" s="76"/>
      <c r="ACM253" s="76"/>
      <c r="ACN253" s="76"/>
      <c r="ACO253" s="76"/>
      <c r="ACP253" s="76"/>
      <c r="ACQ253" s="76"/>
      <c r="ACR253" s="76"/>
      <c r="ACS253" s="76"/>
      <c r="ACT253" s="76"/>
      <c r="ACU253" s="76"/>
      <c r="ACV253" s="76"/>
      <c r="ACW253" s="76"/>
      <c r="ACX253" s="76"/>
      <c r="ACY253" s="76"/>
      <c r="ACZ253" s="76"/>
      <c r="ADA253" s="76"/>
      <c r="ADB253" s="76"/>
      <c r="ADC253" s="76"/>
      <c r="ADD253" s="76"/>
      <c r="ADE253" s="76"/>
      <c r="ADF253" s="76"/>
      <c r="ADG253" s="76"/>
      <c r="ADH253" s="76"/>
      <c r="ADI253" s="76"/>
      <c r="ADJ253" s="76"/>
      <c r="ADK253" s="76"/>
      <c r="ADL253" s="76"/>
      <c r="ADM253" s="76"/>
      <c r="ADN253" s="76"/>
      <c r="ADO253" s="76"/>
      <c r="ADP253" s="76"/>
      <c r="ADQ253" s="76"/>
      <c r="ADR253" s="76"/>
      <c r="ADS253" s="76"/>
      <c r="ADT253" s="76"/>
      <c r="ADU253" s="76"/>
      <c r="ADV253" s="76"/>
      <c r="ADW253" s="76"/>
      <c r="ADX253" s="76"/>
      <c r="ADY253" s="76"/>
      <c r="ADZ253" s="76"/>
      <c r="AEA253" s="76"/>
      <c r="AEB253" s="76"/>
      <c r="AEC253" s="76"/>
      <c r="AED253" s="76"/>
      <c r="AEE253" s="76"/>
      <c r="AEF253" s="76"/>
      <c r="AEG253" s="76"/>
      <c r="AEH253" s="76"/>
      <c r="AEI253" s="76"/>
      <c r="AEJ253" s="76"/>
      <c r="AEK253" s="76"/>
      <c r="AEL253" s="76"/>
      <c r="AEM253" s="76"/>
      <c r="AEN253" s="76"/>
      <c r="AEO253" s="76"/>
      <c r="AEP253" s="76"/>
      <c r="AEQ253" s="76"/>
      <c r="AER253" s="76"/>
      <c r="AES253" s="76"/>
      <c r="AET253" s="76"/>
      <c r="AEU253" s="76"/>
      <c r="AEV253" s="76"/>
      <c r="AEW253" s="76"/>
      <c r="AEX253" s="76"/>
      <c r="AEY253" s="76"/>
      <c r="AEZ253" s="76"/>
      <c r="AFA253" s="76"/>
      <c r="AFB253" s="76"/>
      <c r="AFC253" s="76"/>
      <c r="AFD253" s="76"/>
      <c r="AFE253" s="76"/>
      <c r="AFF253" s="76"/>
      <c r="AFG253" s="76"/>
      <c r="AFH253" s="76"/>
      <c r="AFI253" s="76"/>
      <c r="AFJ253" s="76"/>
      <c r="AFK253" s="76"/>
      <c r="AFL253" s="76"/>
      <c r="AFM253" s="76"/>
      <c r="AFN253" s="76"/>
      <c r="AFO253" s="76"/>
      <c r="AFP253" s="76"/>
      <c r="AFQ253" s="76"/>
      <c r="AFR253" s="76"/>
      <c r="AFS253" s="76"/>
      <c r="AFT253" s="76"/>
      <c r="AFU253" s="76"/>
      <c r="AFV253" s="76"/>
      <c r="AFW253" s="76"/>
      <c r="AFX253" s="76"/>
      <c r="AFY253" s="76"/>
      <c r="AFZ253" s="76"/>
      <c r="AGA253" s="76"/>
      <c r="AGB253" s="76"/>
      <c r="AGC253" s="76"/>
      <c r="AGD253" s="76"/>
      <c r="AGE253" s="76"/>
      <c r="AGF253" s="76"/>
      <c r="AGG253" s="76"/>
      <c r="AGH253" s="76"/>
      <c r="AGI253" s="76"/>
      <c r="AGJ253" s="76"/>
      <c r="AGK253" s="76"/>
      <c r="AGL253" s="76"/>
      <c r="AGM253" s="76"/>
      <c r="AGN253" s="76"/>
      <c r="AGO253" s="76"/>
      <c r="AGP253" s="76"/>
      <c r="AGQ253" s="76"/>
      <c r="AGR253" s="76"/>
      <c r="AGS253" s="76"/>
      <c r="AGT253" s="76"/>
      <c r="AGU253" s="76"/>
      <c r="AGV253" s="76"/>
      <c r="AGW253" s="76"/>
      <c r="AGX253" s="76"/>
      <c r="AGY253" s="76"/>
      <c r="AGZ253" s="76"/>
      <c r="AHA253" s="76"/>
      <c r="AHB253" s="76"/>
      <c r="AHC253" s="76"/>
      <c r="AHD253" s="76"/>
      <c r="AHE253" s="76"/>
      <c r="AHF253" s="76"/>
      <c r="AHG253" s="76"/>
      <c r="AHH253" s="76"/>
      <c r="AHI253" s="76"/>
      <c r="AHJ253" s="76"/>
      <c r="AHK253" s="76"/>
      <c r="AHL253" s="76"/>
      <c r="AHM253" s="76"/>
      <c r="AHN253" s="76"/>
      <c r="AHO253" s="76"/>
      <c r="AHP253" s="76"/>
      <c r="AHQ253" s="76"/>
      <c r="AHR253" s="76"/>
      <c r="AHS253" s="76"/>
      <c r="AHT253" s="76"/>
      <c r="AHU253" s="76"/>
      <c r="AHV253" s="76"/>
      <c r="AHW253" s="76"/>
      <c r="AHX253" s="76"/>
      <c r="AHY253" s="76"/>
      <c r="AHZ253" s="76"/>
      <c r="AIA253" s="76"/>
      <c r="AIB253" s="76"/>
      <c r="AIC253" s="76"/>
      <c r="AID253" s="76"/>
      <c r="AIE253" s="76"/>
      <c r="AIF253" s="76"/>
      <c r="AIG253" s="76"/>
      <c r="AIH253" s="76"/>
      <c r="AII253" s="76"/>
      <c r="AIJ253" s="76"/>
      <c r="AIK253" s="76"/>
      <c r="AIL253" s="76"/>
      <c r="AIM253" s="76"/>
      <c r="AIN253" s="76"/>
      <c r="AIO253" s="76"/>
      <c r="AIP253" s="76"/>
      <c r="AIQ253" s="76"/>
      <c r="AIR253" s="76"/>
      <c r="AIS253" s="76"/>
      <c r="AIT253" s="76"/>
      <c r="AIU253" s="76"/>
      <c r="AIV253" s="76"/>
      <c r="AIW253" s="76"/>
      <c r="AIX253" s="76"/>
      <c r="AIY253" s="76"/>
      <c r="AIZ253" s="76"/>
      <c r="AJA253" s="76"/>
      <c r="AJB253" s="76"/>
      <c r="AJC253" s="76"/>
      <c r="AJD253" s="76"/>
      <c r="AJE253" s="76"/>
      <c r="AJF253" s="76"/>
      <c r="AJG253" s="76"/>
      <c r="AJH253" s="76"/>
      <c r="AJI253" s="76"/>
      <c r="AJJ253" s="76"/>
      <c r="AJK253" s="76"/>
      <c r="AJL253" s="76"/>
      <c r="AJM253" s="76"/>
      <c r="AJN253" s="76"/>
      <c r="AJO253" s="76"/>
      <c r="AJP253" s="76"/>
      <c r="AJQ253" s="76"/>
      <c r="AJR253" s="76"/>
      <c r="AJS253" s="76"/>
      <c r="AJT253" s="76"/>
      <c r="AJU253" s="76"/>
      <c r="AJV253" s="76"/>
      <c r="AJW253" s="76"/>
      <c r="AJX253" s="76"/>
      <c r="AJY253" s="76"/>
      <c r="AJZ253" s="76"/>
      <c r="AKA253" s="76"/>
      <c r="AKB253" s="76"/>
      <c r="AKC253" s="76"/>
      <c r="AKD253" s="76"/>
      <c r="AKE253" s="76"/>
      <c r="AKF253" s="76"/>
      <c r="AKG253" s="76"/>
      <c r="AKH253" s="76"/>
      <c r="AKI253" s="76"/>
      <c r="AKJ253" s="76"/>
      <c r="AKK253" s="76"/>
      <c r="AKL253" s="76"/>
      <c r="AKM253" s="76"/>
      <c r="AKN253" s="76"/>
      <c r="AKO253" s="76"/>
      <c r="AKP253" s="76"/>
      <c r="AKQ253" s="76"/>
      <c r="AKR253" s="76"/>
      <c r="AKS253" s="76"/>
      <c r="AKT253" s="76"/>
      <c r="AKU253" s="76"/>
      <c r="AKV253" s="76"/>
      <c r="AKW253" s="76"/>
      <c r="AKX253" s="76"/>
      <c r="AKY253" s="76"/>
      <c r="AKZ253" s="76"/>
      <c r="ALA253" s="76"/>
      <c r="ALB253" s="76"/>
      <c r="ALC253" s="76"/>
      <c r="ALD253" s="76"/>
      <c r="ALE253" s="76"/>
      <c r="ALF253" s="76"/>
      <c r="ALG253" s="76"/>
      <c r="ALH253" s="76"/>
      <c r="ALI253" s="76"/>
      <c r="ALJ253" s="76"/>
      <c r="ALK253" s="76"/>
      <c r="ALL253" s="76"/>
      <c r="ALM253" s="76"/>
      <c r="ALN253" s="76"/>
      <c r="ALO253" s="76"/>
      <c r="ALP253" s="76"/>
      <c r="ALQ253" s="76"/>
      <c r="ALR253" s="76"/>
      <c r="ALS253" s="76"/>
      <c r="ALT253" s="76"/>
      <c r="ALU253" s="76"/>
      <c r="ALV253" s="76"/>
      <c r="ALW253" s="76"/>
      <c r="ALX253" s="76"/>
      <c r="ALY253" s="76"/>
      <c r="ALZ253" s="76"/>
      <c r="AMA253" s="76"/>
      <c r="AMB253" s="76"/>
      <c r="AMC253" s="76"/>
      <c r="AMD253" s="76"/>
      <c r="AME253" s="76"/>
    </row>
    <row r="254" spans="1:1019" s="80" customFormat="1" ht="25.5">
      <c r="A254" s="20" t="s">
        <v>219</v>
      </c>
      <c r="B254" s="21">
        <v>5213835</v>
      </c>
      <c r="C254" s="21" t="s">
        <v>96</v>
      </c>
      <c r="D254" s="71" t="s">
        <v>74</v>
      </c>
      <c r="E254" s="22" t="s">
        <v>72</v>
      </c>
      <c r="F254" s="59">
        <v>217</v>
      </c>
      <c r="G254" s="23">
        <v>0.78</v>
      </c>
      <c r="H254" s="69">
        <f t="shared" si="90"/>
        <v>0.21229999999999999</v>
      </c>
      <c r="I254" s="23">
        <f t="shared" si="91"/>
        <v>0.95</v>
      </c>
      <c r="J254" s="23">
        <f t="shared" si="92"/>
        <v>206.15</v>
      </c>
      <c r="K254" s="78">
        <f t="shared" si="93"/>
        <v>169.26000000000002</v>
      </c>
      <c r="L254" s="76"/>
      <c r="M254" s="79"/>
      <c r="N254" s="76"/>
      <c r="O254" s="76"/>
      <c r="P254" s="76"/>
      <c r="Q254" s="76"/>
      <c r="R254" s="76"/>
      <c r="S254" s="76"/>
      <c r="T254" s="76"/>
      <c r="U254" s="76"/>
      <c r="V254" s="76"/>
      <c r="W254" s="76"/>
      <c r="X254" s="76"/>
      <c r="Y254" s="76"/>
      <c r="Z254" s="76"/>
      <c r="AA254" s="76"/>
      <c r="AB254" s="76"/>
      <c r="AC254" s="76"/>
      <c r="AD254" s="76"/>
      <c r="AE254" s="76"/>
      <c r="AF254" s="76"/>
      <c r="AG254" s="76"/>
      <c r="AH254" s="76"/>
      <c r="AI254" s="76"/>
      <c r="AJ254" s="76"/>
      <c r="AK254" s="76"/>
      <c r="AL254" s="76"/>
      <c r="AM254" s="76"/>
      <c r="AN254" s="76"/>
      <c r="AO254" s="76"/>
      <c r="AP254" s="76"/>
      <c r="AQ254" s="76"/>
      <c r="AR254" s="76"/>
      <c r="AS254" s="76"/>
      <c r="AT254" s="76"/>
      <c r="AU254" s="76"/>
      <c r="AV254" s="76"/>
      <c r="AW254" s="76"/>
      <c r="AX254" s="76"/>
      <c r="AY254" s="76"/>
      <c r="AZ254" s="76"/>
      <c r="BA254" s="76"/>
      <c r="BB254" s="76"/>
      <c r="BC254" s="76"/>
      <c r="BD254" s="76"/>
      <c r="BE254" s="76"/>
      <c r="BF254" s="76"/>
      <c r="BG254" s="76"/>
      <c r="BH254" s="76"/>
      <c r="BI254" s="76"/>
      <c r="BJ254" s="76"/>
      <c r="BK254" s="76"/>
      <c r="BL254" s="76"/>
      <c r="BM254" s="76"/>
      <c r="BN254" s="76"/>
      <c r="BO254" s="76"/>
      <c r="BP254" s="76"/>
      <c r="BQ254" s="76"/>
      <c r="BR254" s="76"/>
      <c r="BS254" s="76"/>
      <c r="BT254" s="76"/>
      <c r="BU254" s="76"/>
      <c r="BV254" s="76"/>
      <c r="BW254" s="76"/>
      <c r="BX254" s="76"/>
      <c r="BY254" s="76"/>
      <c r="BZ254" s="76"/>
      <c r="CA254" s="76"/>
      <c r="CB254" s="76"/>
      <c r="CC254" s="76"/>
      <c r="CD254" s="76"/>
      <c r="CE254" s="76"/>
      <c r="CF254" s="76"/>
      <c r="CG254" s="76"/>
      <c r="CH254" s="76"/>
      <c r="CI254" s="76"/>
      <c r="CJ254" s="76"/>
      <c r="CK254" s="76"/>
      <c r="CL254" s="76"/>
      <c r="CM254" s="76"/>
      <c r="CN254" s="76"/>
      <c r="CO254" s="76"/>
      <c r="CP254" s="76"/>
      <c r="CQ254" s="76"/>
      <c r="CR254" s="76"/>
      <c r="CS254" s="76"/>
      <c r="CT254" s="76"/>
      <c r="CU254" s="76"/>
      <c r="CV254" s="76"/>
      <c r="CW254" s="76"/>
      <c r="CX254" s="76"/>
      <c r="CY254" s="76"/>
      <c r="CZ254" s="76"/>
      <c r="DA254" s="76"/>
      <c r="DB254" s="76"/>
      <c r="DC254" s="76"/>
      <c r="DD254" s="76"/>
      <c r="DE254" s="76"/>
      <c r="DF254" s="76"/>
      <c r="DG254" s="76"/>
      <c r="DH254" s="76"/>
      <c r="DI254" s="76"/>
      <c r="DJ254" s="76"/>
      <c r="DK254" s="76"/>
      <c r="DL254" s="76"/>
      <c r="DM254" s="76"/>
      <c r="DN254" s="76"/>
      <c r="DO254" s="76"/>
      <c r="DP254" s="76"/>
      <c r="DQ254" s="76"/>
      <c r="DR254" s="76"/>
      <c r="DS254" s="76"/>
      <c r="DT254" s="76"/>
      <c r="DU254" s="76"/>
      <c r="DV254" s="76"/>
      <c r="DW254" s="76"/>
      <c r="DX254" s="76"/>
      <c r="DY254" s="76"/>
      <c r="DZ254" s="76"/>
      <c r="EA254" s="76"/>
      <c r="EB254" s="76"/>
      <c r="EC254" s="76"/>
      <c r="ED254" s="76"/>
      <c r="EE254" s="76"/>
      <c r="EF254" s="76"/>
      <c r="EG254" s="76"/>
      <c r="EH254" s="76"/>
      <c r="EI254" s="76"/>
      <c r="EJ254" s="76"/>
      <c r="EK254" s="76"/>
      <c r="EL254" s="76"/>
      <c r="EM254" s="76"/>
      <c r="EN254" s="76"/>
      <c r="EO254" s="76"/>
      <c r="EP254" s="76"/>
      <c r="EQ254" s="76"/>
      <c r="ER254" s="76"/>
      <c r="ES254" s="76"/>
      <c r="ET254" s="76"/>
      <c r="EU254" s="76"/>
      <c r="EV254" s="76"/>
      <c r="EW254" s="76"/>
      <c r="EX254" s="76"/>
      <c r="EY254" s="76"/>
      <c r="EZ254" s="76"/>
      <c r="FA254" s="76"/>
      <c r="FB254" s="76"/>
      <c r="FC254" s="76"/>
      <c r="FD254" s="76"/>
      <c r="FE254" s="76"/>
      <c r="FF254" s="76"/>
      <c r="FG254" s="76"/>
      <c r="FH254" s="76"/>
      <c r="FI254" s="76"/>
      <c r="FJ254" s="76"/>
      <c r="FK254" s="76"/>
      <c r="FL254" s="76"/>
      <c r="FM254" s="76"/>
      <c r="FN254" s="76"/>
      <c r="FO254" s="76"/>
      <c r="FP254" s="76"/>
      <c r="FQ254" s="76"/>
      <c r="FR254" s="76"/>
      <c r="FS254" s="76"/>
      <c r="FT254" s="76"/>
      <c r="FU254" s="76"/>
      <c r="FV254" s="76"/>
      <c r="FW254" s="76"/>
      <c r="FX254" s="76"/>
      <c r="FY254" s="76"/>
      <c r="FZ254" s="76"/>
      <c r="GA254" s="76"/>
      <c r="GB254" s="76"/>
      <c r="GC254" s="76"/>
      <c r="GD254" s="76"/>
      <c r="GE254" s="76"/>
      <c r="GF254" s="76"/>
      <c r="GG254" s="76"/>
      <c r="GH254" s="76"/>
      <c r="GI254" s="76"/>
      <c r="GJ254" s="76"/>
      <c r="GK254" s="76"/>
      <c r="GL254" s="76"/>
      <c r="GM254" s="76"/>
      <c r="GN254" s="76"/>
      <c r="GO254" s="76"/>
      <c r="GP254" s="76"/>
      <c r="GQ254" s="76"/>
      <c r="GR254" s="76"/>
      <c r="GS254" s="76"/>
      <c r="GT254" s="76"/>
      <c r="GU254" s="76"/>
      <c r="GV254" s="76"/>
      <c r="GW254" s="76"/>
      <c r="GX254" s="76"/>
      <c r="GY254" s="76"/>
      <c r="GZ254" s="76"/>
      <c r="HA254" s="76"/>
      <c r="HB254" s="76"/>
      <c r="HC254" s="76"/>
      <c r="HD254" s="76"/>
      <c r="HE254" s="76"/>
      <c r="HF254" s="76"/>
      <c r="HG254" s="76"/>
      <c r="HH254" s="76"/>
      <c r="HI254" s="76"/>
      <c r="HJ254" s="76"/>
      <c r="HK254" s="76"/>
      <c r="HL254" s="76"/>
      <c r="HM254" s="76"/>
      <c r="HN254" s="76"/>
      <c r="HO254" s="76"/>
      <c r="HP254" s="76"/>
      <c r="HQ254" s="76"/>
      <c r="HR254" s="76"/>
      <c r="HS254" s="76"/>
      <c r="HT254" s="76"/>
      <c r="HU254" s="76"/>
      <c r="HV254" s="76"/>
      <c r="HW254" s="76"/>
      <c r="HX254" s="76"/>
      <c r="HY254" s="76"/>
      <c r="HZ254" s="76"/>
      <c r="IA254" s="76"/>
      <c r="IB254" s="76"/>
      <c r="IC254" s="76"/>
      <c r="ID254" s="76"/>
      <c r="IE254" s="76"/>
      <c r="IF254" s="76"/>
      <c r="IG254" s="76"/>
      <c r="IH254" s="76"/>
      <c r="II254" s="76"/>
      <c r="IJ254" s="76"/>
      <c r="IK254" s="76"/>
      <c r="IL254" s="76"/>
      <c r="IM254" s="76"/>
      <c r="IN254" s="76"/>
      <c r="IO254" s="76"/>
      <c r="IP254" s="76"/>
      <c r="IQ254" s="76"/>
      <c r="IR254" s="76"/>
      <c r="IS254" s="76"/>
      <c r="IT254" s="76"/>
      <c r="IU254" s="76"/>
      <c r="IV254" s="76"/>
      <c r="IW254" s="76"/>
      <c r="IX254" s="76"/>
      <c r="IY254" s="76"/>
      <c r="IZ254" s="76"/>
      <c r="JA254" s="76"/>
      <c r="JB254" s="76"/>
      <c r="JC254" s="76"/>
      <c r="JD254" s="76"/>
      <c r="JE254" s="76"/>
      <c r="JF254" s="76"/>
      <c r="JG254" s="76"/>
      <c r="JH254" s="76"/>
      <c r="JI254" s="76"/>
      <c r="JJ254" s="76"/>
      <c r="JK254" s="76"/>
      <c r="JL254" s="76"/>
      <c r="JM254" s="76"/>
      <c r="JN254" s="76"/>
      <c r="JO254" s="76"/>
      <c r="JP254" s="76"/>
      <c r="JQ254" s="76"/>
      <c r="JR254" s="76"/>
      <c r="JS254" s="76"/>
      <c r="JT254" s="76"/>
      <c r="JU254" s="76"/>
      <c r="JV254" s="76"/>
      <c r="JW254" s="76"/>
      <c r="JX254" s="76"/>
      <c r="JY254" s="76"/>
      <c r="JZ254" s="76"/>
      <c r="KA254" s="76"/>
      <c r="KB254" s="76"/>
      <c r="KC254" s="76"/>
      <c r="KD254" s="76"/>
      <c r="KE254" s="76"/>
      <c r="KF254" s="76"/>
      <c r="KG254" s="76"/>
      <c r="KH254" s="76"/>
      <c r="KI254" s="76"/>
      <c r="KJ254" s="76"/>
      <c r="KK254" s="76"/>
      <c r="KL254" s="76"/>
      <c r="KM254" s="76"/>
      <c r="KN254" s="76"/>
      <c r="KO254" s="76"/>
      <c r="KP254" s="76"/>
      <c r="KQ254" s="76"/>
      <c r="KR254" s="76"/>
      <c r="KS254" s="76"/>
      <c r="KT254" s="76"/>
      <c r="KU254" s="76"/>
      <c r="KV254" s="76"/>
      <c r="KW254" s="76"/>
      <c r="KX254" s="76"/>
      <c r="KY254" s="76"/>
      <c r="KZ254" s="76"/>
      <c r="LA254" s="76"/>
      <c r="LB254" s="76"/>
      <c r="LC254" s="76"/>
      <c r="LD254" s="76"/>
      <c r="LE254" s="76"/>
      <c r="LF254" s="76"/>
      <c r="LG254" s="76"/>
      <c r="LH254" s="76"/>
      <c r="LI254" s="76"/>
      <c r="LJ254" s="76"/>
      <c r="LK254" s="76"/>
      <c r="LL254" s="76"/>
      <c r="LM254" s="76"/>
      <c r="LN254" s="76"/>
      <c r="LO254" s="76"/>
      <c r="LP254" s="76"/>
      <c r="LQ254" s="76"/>
      <c r="LR254" s="76"/>
      <c r="LS254" s="76"/>
      <c r="LT254" s="76"/>
      <c r="LU254" s="76"/>
      <c r="LV254" s="76"/>
      <c r="LW254" s="76"/>
      <c r="LX254" s="76"/>
      <c r="LY254" s="76"/>
      <c r="LZ254" s="76"/>
      <c r="MA254" s="76"/>
      <c r="MB254" s="76"/>
      <c r="MC254" s="76"/>
      <c r="MD254" s="76"/>
      <c r="ME254" s="76"/>
      <c r="MF254" s="76"/>
      <c r="MG254" s="76"/>
      <c r="MH254" s="76"/>
      <c r="MI254" s="76"/>
      <c r="MJ254" s="76"/>
      <c r="MK254" s="76"/>
      <c r="ML254" s="76"/>
      <c r="MM254" s="76"/>
      <c r="MN254" s="76"/>
      <c r="MO254" s="76"/>
      <c r="MP254" s="76"/>
      <c r="MQ254" s="76"/>
      <c r="MR254" s="76"/>
      <c r="MS254" s="76"/>
      <c r="MT254" s="76"/>
      <c r="MU254" s="76"/>
      <c r="MV254" s="76"/>
      <c r="MW254" s="76"/>
      <c r="MX254" s="76"/>
      <c r="MY254" s="76"/>
      <c r="MZ254" s="76"/>
      <c r="NA254" s="76"/>
      <c r="NB254" s="76"/>
      <c r="NC254" s="76"/>
      <c r="ND254" s="76"/>
      <c r="NE254" s="76"/>
      <c r="NF254" s="76"/>
      <c r="NG254" s="76"/>
      <c r="NH254" s="76"/>
      <c r="NI254" s="76"/>
      <c r="NJ254" s="76"/>
      <c r="NK254" s="76"/>
      <c r="NL254" s="76"/>
      <c r="NM254" s="76"/>
      <c r="NN254" s="76"/>
      <c r="NO254" s="76"/>
      <c r="NP254" s="76"/>
      <c r="NQ254" s="76"/>
      <c r="NR254" s="76"/>
      <c r="NS254" s="76"/>
      <c r="NT254" s="76"/>
      <c r="NU254" s="76"/>
      <c r="NV254" s="76"/>
      <c r="NW254" s="76"/>
      <c r="NX254" s="76"/>
      <c r="NY254" s="76"/>
      <c r="NZ254" s="76"/>
      <c r="OA254" s="76"/>
      <c r="OB254" s="76"/>
      <c r="OC254" s="76"/>
      <c r="OD254" s="76"/>
      <c r="OE254" s="76"/>
      <c r="OF254" s="76"/>
      <c r="OG254" s="76"/>
      <c r="OH254" s="76"/>
      <c r="OI254" s="76"/>
      <c r="OJ254" s="76"/>
      <c r="OK254" s="76"/>
      <c r="OL254" s="76"/>
      <c r="OM254" s="76"/>
      <c r="ON254" s="76"/>
      <c r="OO254" s="76"/>
      <c r="OP254" s="76"/>
      <c r="OQ254" s="76"/>
      <c r="OR254" s="76"/>
      <c r="OS254" s="76"/>
      <c r="OT254" s="76"/>
      <c r="OU254" s="76"/>
      <c r="OV254" s="76"/>
      <c r="OW254" s="76"/>
      <c r="OX254" s="76"/>
      <c r="OY254" s="76"/>
      <c r="OZ254" s="76"/>
      <c r="PA254" s="76"/>
      <c r="PB254" s="76"/>
      <c r="PC254" s="76"/>
      <c r="PD254" s="76"/>
      <c r="PE254" s="76"/>
      <c r="PF254" s="76"/>
      <c r="PG254" s="76"/>
      <c r="PH254" s="76"/>
      <c r="PI254" s="76"/>
      <c r="PJ254" s="76"/>
      <c r="PK254" s="76"/>
      <c r="PL254" s="76"/>
      <c r="PM254" s="76"/>
      <c r="PN254" s="76"/>
      <c r="PO254" s="76"/>
      <c r="PP254" s="76"/>
      <c r="PQ254" s="76"/>
      <c r="PR254" s="76"/>
      <c r="PS254" s="76"/>
      <c r="PT254" s="76"/>
      <c r="PU254" s="76"/>
      <c r="PV254" s="76"/>
      <c r="PW254" s="76"/>
      <c r="PX254" s="76"/>
      <c r="PY254" s="76"/>
      <c r="PZ254" s="76"/>
      <c r="QA254" s="76"/>
      <c r="QB254" s="76"/>
      <c r="QC254" s="76"/>
      <c r="QD254" s="76"/>
      <c r="QE254" s="76"/>
      <c r="QF254" s="76"/>
      <c r="QG254" s="76"/>
      <c r="QH254" s="76"/>
      <c r="QI254" s="76"/>
      <c r="QJ254" s="76"/>
      <c r="QK254" s="76"/>
      <c r="QL254" s="76"/>
      <c r="QM254" s="76"/>
      <c r="QN254" s="76"/>
      <c r="QO254" s="76"/>
      <c r="QP254" s="76"/>
      <c r="QQ254" s="76"/>
      <c r="QR254" s="76"/>
      <c r="QS254" s="76"/>
      <c r="QT254" s="76"/>
      <c r="QU254" s="76"/>
      <c r="QV254" s="76"/>
      <c r="QW254" s="76"/>
      <c r="QX254" s="76"/>
      <c r="QY254" s="76"/>
      <c r="QZ254" s="76"/>
      <c r="RA254" s="76"/>
      <c r="RB254" s="76"/>
      <c r="RC254" s="76"/>
      <c r="RD254" s="76"/>
      <c r="RE254" s="76"/>
      <c r="RF254" s="76"/>
      <c r="RG254" s="76"/>
      <c r="RH254" s="76"/>
      <c r="RI254" s="76"/>
      <c r="RJ254" s="76"/>
      <c r="RK254" s="76"/>
      <c r="RL254" s="76"/>
      <c r="RM254" s="76"/>
      <c r="RN254" s="76"/>
      <c r="RO254" s="76"/>
      <c r="RP254" s="76"/>
      <c r="RQ254" s="76"/>
      <c r="RR254" s="76"/>
      <c r="RS254" s="76"/>
      <c r="RT254" s="76"/>
      <c r="RU254" s="76"/>
      <c r="RV254" s="76"/>
      <c r="RW254" s="76"/>
      <c r="RX254" s="76"/>
      <c r="RY254" s="76"/>
      <c r="RZ254" s="76"/>
      <c r="SA254" s="76"/>
      <c r="SB254" s="76"/>
      <c r="SC254" s="76"/>
      <c r="SD254" s="76"/>
      <c r="SE254" s="76"/>
      <c r="SF254" s="76"/>
      <c r="SG254" s="76"/>
      <c r="SH254" s="76"/>
      <c r="SI254" s="76"/>
      <c r="SJ254" s="76"/>
      <c r="SK254" s="76"/>
      <c r="SL254" s="76"/>
      <c r="SM254" s="76"/>
      <c r="SN254" s="76"/>
      <c r="SO254" s="76"/>
      <c r="SP254" s="76"/>
      <c r="SQ254" s="76"/>
      <c r="SR254" s="76"/>
      <c r="SS254" s="76"/>
      <c r="ST254" s="76"/>
      <c r="SU254" s="76"/>
      <c r="SV254" s="76"/>
      <c r="SW254" s="76"/>
      <c r="SX254" s="76"/>
      <c r="SY254" s="76"/>
      <c r="SZ254" s="76"/>
      <c r="TA254" s="76"/>
      <c r="TB254" s="76"/>
      <c r="TC254" s="76"/>
      <c r="TD254" s="76"/>
      <c r="TE254" s="76"/>
      <c r="TF254" s="76"/>
      <c r="TG254" s="76"/>
      <c r="TH254" s="76"/>
      <c r="TI254" s="76"/>
      <c r="TJ254" s="76"/>
      <c r="TK254" s="76"/>
      <c r="TL254" s="76"/>
      <c r="TM254" s="76"/>
      <c r="TN254" s="76"/>
      <c r="TO254" s="76"/>
      <c r="TP254" s="76"/>
      <c r="TQ254" s="76"/>
      <c r="TR254" s="76"/>
      <c r="TS254" s="76"/>
      <c r="TT254" s="76"/>
      <c r="TU254" s="76"/>
      <c r="TV254" s="76"/>
      <c r="TW254" s="76"/>
      <c r="TX254" s="76"/>
      <c r="TY254" s="76"/>
      <c r="TZ254" s="76"/>
      <c r="UA254" s="76"/>
      <c r="UB254" s="76"/>
      <c r="UC254" s="76"/>
      <c r="UD254" s="76"/>
      <c r="UE254" s="76"/>
      <c r="UF254" s="76"/>
      <c r="UG254" s="76"/>
      <c r="UH254" s="76"/>
      <c r="UI254" s="76"/>
      <c r="UJ254" s="76"/>
      <c r="UK254" s="76"/>
      <c r="UL254" s="76"/>
      <c r="UM254" s="76"/>
      <c r="UN254" s="76"/>
      <c r="UO254" s="76"/>
      <c r="UP254" s="76"/>
      <c r="UQ254" s="76"/>
      <c r="UR254" s="76"/>
      <c r="US254" s="76"/>
      <c r="UT254" s="76"/>
      <c r="UU254" s="76"/>
      <c r="UV254" s="76"/>
      <c r="UW254" s="76"/>
      <c r="UX254" s="76"/>
      <c r="UY254" s="76"/>
      <c r="UZ254" s="76"/>
      <c r="VA254" s="76"/>
      <c r="VB254" s="76"/>
      <c r="VC254" s="76"/>
      <c r="VD254" s="76"/>
      <c r="VE254" s="76"/>
      <c r="VF254" s="76"/>
      <c r="VG254" s="76"/>
      <c r="VH254" s="76"/>
      <c r="VI254" s="76"/>
      <c r="VJ254" s="76"/>
      <c r="VK254" s="76"/>
      <c r="VL254" s="76"/>
      <c r="VM254" s="76"/>
      <c r="VN254" s="76"/>
      <c r="VO254" s="76"/>
      <c r="VP254" s="76"/>
      <c r="VQ254" s="76"/>
      <c r="VR254" s="76"/>
      <c r="VS254" s="76"/>
      <c r="VT254" s="76"/>
      <c r="VU254" s="76"/>
      <c r="VV254" s="76"/>
      <c r="VW254" s="76"/>
      <c r="VX254" s="76"/>
      <c r="VY254" s="76"/>
      <c r="VZ254" s="76"/>
      <c r="WA254" s="76"/>
      <c r="WB254" s="76"/>
      <c r="WC254" s="76"/>
      <c r="WD254" s="76"/>
      <c r="WE254" s="76"/>
      <c r="WF254" s="76"/>
      <c r="WG254" s="76"/>
      <c r="WH254" s="76"/>
      <c r="WI254" s="76"/>
      <c r="WJ254" s="76"/>
      <c r="WK254" s="76"/>
      <c r="WL254" s="76"/>
      <c r="WM254" s="76"/>
      <c r="WN254" s="76"/>
      <c r="WO254" s="76"/>
      <c r="WP254" s="76"/>
      <c r="WQ254" s="76"/>
      <c r="WR254" s="76"/>
      <c r="WS254" s="76"/>
      <c r="WT254" s="76"/>
      <c r="WU254" s="76"/>
      <c r="WV254" s="76"/>
      <c r="WW254" s="76"/>
      <c r="WX254" s="76"/>
      <c r="WY254" s="76"/>
      <c r="WZ254" s="76"/>
      <c r="XA254" s="76"/>
      <c r="XB254" s="76"/>
      <c r="XC254" s="76"/>
      <c r="XD254" s="76"/>
      <c r="XE254" s="76"/>
      <c r="XF254" s="76"/>
      <c r="XG254" s="76"/>
      <c r="XH254" s="76"/>
      <c r="XI254" s="76"/>
      <c r="XJ254" s="76"/>
      <c r="XK254" s="76"/>
      <c r="XL254" s="76"/>
      <c r="XM254" s="76"/>
      <c r="XN254" s="76"/>
      <c r="XO254" s="76"/>
      <c r="XP254" s="76"/>
      <c r="XQ254" s="76"/>
      <c r="XR254" s="76"/>
      <c r="XS254" s="76"/>
      <c r="XT254" s="76"/>
      <c r="XU254" s="76"/>
      <c r="XV254" s="76"/>
      <c r="XW254" s="76"/>
      <c r="XX254" s="76"/>
      <c r="XY254" s="76"/>
      <c r="XZ254" s="76"/>
      <c r="YA254" s="76"/>
      <c r="YB254" s="76"/>
      <c r="YC254" s="76"/>
      <c r="YD254" s="76"/>
      <c r="YE254" s="76"/>
      <c r="YF254" s="76"/>
      <c r="YG254" s="76"/>
      <c r="YH254" s="76"/>
      <c r="YI254" s="76"/>
      <c r="YJ254" s="76"/>
      <c r="YK254" s="76"/>
      <c r="YL254" s="76"/>
      <c r="YM254" s="76"/>
      <c r="YN254" s="76"/>
      <c r="YO254" s="76"/>
      <c r="YP254" s="76"/>
      <c r="YQ254" s="76"/>
      <c r="YR254" s="76"/>
      <c r="YS254" s="76"/>
      <c r="YT254" s="76"/>
      <c r="YU254" s="76"/>
      <c r="YV254" s="76"/>
      <c r="YW254" s="76"/>
      <c r="YX254" s="76"/>
      <c r="YY254" s="76"/>
      <c r="YZ254" s="76"/>
      <c r="ZA254" s="76"/>
      <c r="ZB254" s="76"/>
      <c r="ZC254" s="76"/>
      <c r="ZD254" s="76"/>
      <c r="ZE254" s="76"/>
      <c r="ZF254" s="76"/>
      <c r="ZG254" s="76"/>
      <c r="ZH254" s="76"/>
      <c r="ZI254" s="76"/>
      <c r="ZJ254" s="76"/>
      <c r="ZK254" s="76"/>
      <c r="ZL254" s="76"/>
      <c r="ZM254" s="76"/>
      <c r="ZN254" s="76"/>
      <c r="ZO254" s="76"/>
      <c r="ZP254" s="76"/>
      <c r="ZQ254" s="76"/>
      <c r="ZR254" s="76"/>
      <c r="ZS254" s="76"/>
      <c r="ZT254" s="76"/>
      <c r="ZU254" s="76"/>
      <c r="ZV254" s="76"/>
      <c r="ZW254" s="76"/>
      <c r="ZX254" s="76"/>
      <c r="ZY254" s="76"/>
      <c r="ZZ254" s="76"/>
      <c r="AAA254" s="76"/>
      <c r="AAB254" s="76"/>
      <c r="AAC254" s="76"/>
      <c r="AAD254" s="76"/>
      <c r="AAE254" s="76"/>
      <c r="AAF254" s="76"/>
      <c r="AAG254" s="76"/>
      <c r="AAH254" s="76"/>
      <c r="AAI254" s="76"/>
      <c r="AAJ254" s="76"/>
      <c r="AAK254" s="76"/>
      <c r="AAL254" s="76"/>
      <c r="AAM254" s="76"/>
      <c r="AAN254" s="76"/>
      <c r="AAO254" s="76"/>
      <c r="AAP254" s="76"/>
      <c r="AAQ254" s="76"/>
      <c r="AAR254" s="76"/>
      <c r="AAS254" s="76"/>
      <c r="AAT254" s="76"/>
      <c r="AAU254" s="76"/>
      <c r="AAV254" s="76"/>
      <c r="AAW254" s="76"/>
      <c r="AAX254" s="76"/>
      <c r="AAY254" s="76"/>
      <c r="AAZ254" s="76"/>
      <c r="ABA254" s="76"/>
      <c r="ABB254" s="76"/>
      <c r="ABC254" s="76"/>
      <c r="ABD254" s="76"/>
      <c r="ABE254" s="76"/>
      <c r="ABF254" s="76"/>
      <c r="ABG254" s="76"/>
      <c r="ABH254" s="76"/>
      <c r="ABI254" s="76"/>
      <c r="ABJ254" s="76"/>
      <c r="ABK254" s="76"/>
      <c r="ABL254" s="76"/>
      <c r="ABM254" s="76"/>
      <c r="ABN254" s="76"/>
      <c r="ABO254" s="76"/>
      <c r="ABP254" s="76"/>
      <c r="ABQ254" s="76"/>
      <c r="ABR254" s="76"/>
      <c r="ABS254" s="76"/>
      <c r="ABT254" s="76"/>
      <c r="ABU254" s="76"/>
      <c r="ABV254" s="76"/>
      <c r="ABW254" s="76"/>
      <c r="ABX254" s="76"/>
      <c r="ABY254" s="76"/>
      <c r="ABZ254" s="76"/>
      <c r="ACA254" s="76"/>
      <c r="ACB254" s="76"/>
      <c r="ACC254" s="76"/>
      <c r="ACD254" s="76"/>
      <c r="ACE254" s="76"/>
      <c r="ACF254" s="76"/>
      <c r="ACG254" s="76"/>
      <c r="ACH254" s="76"/>
      <c r="ACI254" s="76"/>
      <c r="ACJ254" s="76"/>
      <c r="ACK254" s="76"/>
      <c r="ACL254" s="76"/>
      <c r="ACM254" s="76"/>
      <c r="ACN254" s="76"/>
      <c r="ACO254" s="76"/>
      <c r="ACP254" s="76"/>
      <c r="ACQ254" s="76"/>
      <c r="ACR254" s="76"/>
      <c r="ACS254" s="76"/>
      <c r="ACT254" s="76"/>
      <c r="ACU254" s="76"/>
      <c r="ACV254" s="76"/>
      <c r="ACW254" s="76"/>
      <c r="ACX254" s="76"/>
      <c r="ACY254" s="76"/>
      <c r="ACZ254" s="76"/>
      <c r="ADA254" s="76"/>
      <c r="ADB254" s="76"/>
      <c r="ADC254" s="76"/>
      <c r="ADD254" s="76"/>
      <c r="ADE254" s="76"/>
      <c r="ADF254" s="76"/>
      <c r="ADG254" s="76"/>
      <c r="ADH254" s="76"/>
      <c r="ADI254" s="76"/>
      <c r="ADJ254" s="76"/>
      <c r="ADK254" s="76"/>
      <c r="ADL254" s="76"/>
      <c r="ADM254" s="76"/>
      <c r="ADN254" s="76"/>
      <c r="ADO254" s="76"/>
      <c r="ADP254" s="76"/>
      <c r="ADQ254" s="76"/>
      <c r="ADR254" s="76"/>
      <c r="ADS254" s="76"/>
      <c r="ADT254" s="76"/>
      <c r="ADU254" s="76"/>
      <c r="ADV254" s="76"/>
      <c r="ADW254" s="76"/>
      <c r="ADX254" s="76"/>
      <c r="ADY254" s="76"/>
      <c r="ADZ254" s="76"/>
      <c r="AEA254" s="76"/>
      <c r="AEB254" s="76"/>
      <c r="AEC254" s="76"/>
      <c r="AED254" s="76"/>
      <c r="AEE254" s="76"/>
      <c r="AEF254" s="76"/>
      <c r="AEG254" s="76"/>
      <c r="AEH254" s="76"/>
      <c r="AEI254" s="76"/>
      <c r="AEJ254" s="76"/>
      <c r="AEK254" s="76"/>
      <c r="AEL254" s="76"/>
      <c r="AEM254" s="76"/>
      <c r="AEN254" s="76"/>
      <c r="AEO254" s="76"/>
      <c r="AEP254" s="76"/>
      <c r="AEQ254" s="76"/>
      <c r="AER254" s="76"/>
      <c r="AES254" s="76"/>
      <c r="AET254" s="76"/>
      <c r="AEU254" s="76"/>
      <c r="AEV254" s="76"/>
      <c r="AEW254" s="76"/>
      <c r="AEX254" s="76"/>
      <c r="AEY254" s="76"/>
      <c r="AEZ254" s="76"/>
      <c r="AFA254" s="76"/>
      <c r="AFB254" s="76"/>
      <c r="AFC254" s="76"/>
      <c r="AFD254" s="76"/>
      <c r="AFE254" s="76"/>
      <c r="AFF254" s="76"/>
      <c r="AFG254" s="76"/>
      <c r="AFH254" s="76"/>
      <c r="AFI254" s="76"/>
      <c r="AFJ254" s="76"/>
      <c r="AFK254" s="76"/>
      <c r="AFL254" s="76"/>
      <c r="AFM254" s="76"/>
      <c r="AFN254" s="76"/>
      <c r="AFO254" s="76"/>
      <c r="AFP254" s="76"/>
      <c r="AFQ254" s="76"/>
      <c r="AFR254" s="76"/>
      <c r="AFS254" s="76"/>
      <c r="AFT254" s="76"/>
      <c r="AFU254" s="76"/>
      <c r="AFV254" s="76"/>
      <c r="AFW254" s="76"/>
      <c r="AFX254" s="76"/>
      <c r="AFY254" s="76"/>
      <c r="AFZ254" s="76"/>
      <c r="AGA254" s="76"/>
      <c r="AGB254" s="76"/>
      <c r="AGC254" s="76"/>
      <c r="AGD254" s="76"/>
      <c r="AGE254" s="76"/>
      <c r="AGF254" s="76"/>
      <c r="AGG254" s="76"/>
      <c r="AGH254" s="76"/>
      <c r="AGI254" s="76"/>
      <c r="AGJ254" s="76"/>
      <c r="AGK254" s="76"/>
      <c r="AGL254" s="76"/>
      <c r="AGM254" s="76"/>
      <c r="AGN254" s="76"/>
      <c r="AGO254" s="76"/>
      <c r="AGP254" s="76"/>
      <c r="AGQ254" s="76"/>
      <c r="AGR254" s="76"/>
      <c r="AGS254" s="76"/>
      <c r="AGT254" s="76"/>
      <c r="AGU254" s="76"/>
      <c r="AGV254" s="76"/>
      <c r="AGW254" s="76"/>
      <c r="AGX254" s="76"/>
      <c r="AGY254" s="76"/>
      <c r="AGZ254" s="76"/>
      <c r="AHA254" s="76"/>
      <c r="AHB254" s="76"/>
      <c r="AHC254" s="76"/>
      <c r="AHD254" s="76"/>
      <c r="AHE254" s="76"/>
      <c r="AHF254" s="76"/>
      <c r="AHG254" s="76"/>
      <c r="AHH254" s="76"/>
      <c r="AHI254" s="76"/>
      <c r="AHJ254" s="76"/>
      <c r="AHK254" s="76"/>
      <c r="AHL254" s="76"/>
      <c r="AHM254" s="76"/>
      <c r="AHN254" s="76"/>
      <c r="AHO254" s="76"/>
      <c r="AHP254" s="76"/>
      <c r="AHQ254" s="76"/>
      <c r="AHR254" s="76"/>
      <c r="AHS254" s="76"/>
      <c r="AHT254" s="76"/>
      <c r="AHU254" s="76"/>
      <c r="AHV254" s="76"/>
      <c r="AHW254" s="76"/>
      <c r="AHX254" s="76"/>
      <c r="AHY254" s="76"/>
      <c r="AHZ254" s="76"/>
      <c r="AIA254" s="76"/>
      <c r="AIB254" s="76"/>
      <c r="AIC254" s="76"/>
      <c r="AID254" s="76"/>
      <c r="AIE254" s="76"/>
      <c r="AIF254" s="76"/>
      <c r="AIG254" s="76"/>
      <c r="AIH254" s="76"/>
      <c r="AII254" s="76"/>
      <c r="AIJ254" s="76"/>
      <c r="AIK254" s="76"/>
      <c r="AIL254" s="76"/>
      <c r="AIM254" s="76"/>
      <c r="AIN254" s="76"/>
      <c r="AIO254" s="76"/>
      <c r="AIP254" s="76"/>
      <c r="AIQ254" s="76"/>
      <c r="AIR254" s="76"/>
      <c r="AIS254" s="76"/>
      <c r="AIT254" s="76"/>
      <c r="AIU254" s="76"/>
      <c r="AIV254" s="76"/>
      <c r="AIW254" s="76"/>
      <c r="AIX254" s="76"/>
      <c r="AIY254" s="76"/>
      <c r="AIZ254" s="76"/>
      <c r="AJA254" s="76"/>
      <c r="AJB254" s="76"/>
      <c r="AJC254" s="76"/>
      <c r="AJD254" s="76"/>
      <c r="AJE254" s="76"/>
      <c r="AJF254" s="76"/>
      <c r="AJG254" s="76"/>
      <c r="AJH254" s="76"/>
      <c r="AJI254" s="76"/>
      <c r="AJJ254" s="76"/>
      <c r="AJK254" s="76"/>
      <c r="AJL254" s="76"/>
      <c r="AJM254" s="76"/>
      <c r="AJN254" s="76"/>
      <c r="AJO254" s="76"/>
      <c r="AJP254" s="76"/>
      <c r="AJQ254" s="76"/>
      <c r="AJR254" s="76"/>
      <c r="AJS254" s="76"/>
      <c r="AJT254" s="76"/>
      <c r="AJU254" s="76"/>
      <c r="AJV254" s="76"/>
      <c r="AJW254" s="76"/>
      <c r="AJX254" s="76"/>
      <c r="AJY254" s="76"/>
      <c r="AJZ254" s="76"/>
      <c r="AKA254" s="76"/>
      <c r="AKB254" s="76"/>
      <c r="AKC254" s="76"/>
      <c r="AKD254" s="76"/>
      <c r="AKE254" s="76"/>
      <c r="AKF254" s="76"/>
      <c r="AKG254" s="76"/>
      <c r="AKH254" s="76"/>
      <c r="AKI254" s="76"/>
      <c r="AKJ254" s="76"/>
      <c r="AKK254" s="76"/>
      <c r="AKL254" s="76"/>
      <c r="AKM254" s="76"/>
      <c r="AKN254" s="76"/>
      <c r="AKO254" s="76"/>
      <c r="AKP254" s="76"/>
      <c r="AKQ254" s="76"/>
      <c r="AKR254" s="76"/>
      <c r="AKS254" s="76"/>
      <c r="AKT254" s="76"/>
      <c r="AKU254" s="76"/>
      <c r="AKV254" s="76"/>
      <c r="AKW254" s="76"/>
      <c r="AKX254" s="76"/>
      <c r="AKY254" s="76"/>
      <c r="AKZ254" s="76"/>
      <c r="ALA254" s="76"/>
      <c r="ALB254" s="76"/>
      <c r="ALC254" s="76"/>
      <c r="ALD254" s="76"/>
      <c r="ALE254" s="76"/>
      <c r="ALF254" s="76"/>
      <c r="ALG254" s="76"/>
      <c r="ALH254" s="76"/>
      <c r="ALI254" s="76"/>
      <c r="ALJ254" s="76"/>
      <c r="ALK254" s="76"/>
      <c r="ALL254" s="76"/>
      <c r="ALM254" s="76"/>
      <c r="ALN254" s="76"/>
      <c r="ALO254" s="76"/>
      <c r="ALP254" s="76"/>
      <c r="ALQ254" s="76"/>
      <c r="ALR254" s="76"/>
      <c r="ALS254" s="76"/>
      <c r="ALT254" s="76"/>
      <c r="ALU254" s="76"/>
      <c r="ALV254" s="76"/>
      <c r="ALW254" s="76"/>
      <c r="ALX254" s="76"/>
      <c r="ALY254" s="76"/>
      <c r="ALZ254" s="76"/>
      <c r="AMA254" s="76"/>
      <c r="AMB254" s="76"/>
      <c r="AMC254" s="76"/>
      <c r="AMD254" s="76"/>
      <c r="AME254" s="76"/>
    </row>
    <row r="255" spans="1:1019" s="80" customFormat="1" ht="25.5">
      <c r="A255" s="20" t="s">
        <v>220</v>
      </c>
      <c r="B255" s="21">
        <v>5213848</v>
      </c>
      <c r="C255" s="21" t="s">
        <v>96</v>
      </c>
      <c r="D255" s="71" t="s">
        <v>75</v>
      </c>
      <c r="E255" s="22" t="s">
        <v>72</v>
      </c>
      <c r="F255" s="59">
        <v>2</v>
      </c>
      <c r="G255" s="23">
        <v>1.1000000000000001</v>
      </c>
      <c r="H255" s="69">
        <f t="shared" si="90"/>
        <v>0.21229999999999999</v>
      </c>
      <c r="I255" s="23">
        <f t="shared" si="91"/>
        <v>1.33</v>
      </c>
      <c r="J255" s="23">
        <f t="shared" si="92"/>
        <v>2.66</v>
      </c>
      <c r="K255" s="78">
        <f t="shared" si="93"/>
        <v>2.2000000000000002</v>
      </c>
      <c r="L255" s="76"/>
      <c r="M255" s="79"/>
      <c r="N255" s="76"/>
      <c r="O255" s="76"/>
      <c r="P255" s="76"/>
      <c r="Q255" s="76"/>
      <c r="R255" s="76"/>
      <c r="S255" s="76"/>
      <c r="T255" s="76"/>
      <c r="U255" s="76"/>
      <c r="V255" s="76"/>
      <c r="W255" s="76"/>
      <c r="X255" s="76"/>
      <c r="Y255" s="76"/>
      <c r="Z255" s="76"/>
      <c r="AA255" s="76"/>
      <c r="AB255" s="76"/>
      <c r="AC255" s="76"/>
      <c r="AD255" s="76"/>
      <c r="AE255" s="76"/>
      <c r="AF255" s="76"/>
      <c r="AG255" s="76"/>
      <c r="AH255" s="76"/>
      <c r="AI255" s="76"/>
      <c r="AJ255" s="76"/>
      <c r="AK255" s="76"/>
      <c r="AL255" s="76"/>
      <c r="AM255" s="76"/>
      <c r="AN255" s="76"/>
      <c r="AO255" s="76"/>
      <c r="AP255" s="76"/>
      <c r="AQ255" s="76"/>
      <c r="AR255" s="76"/>
      <c r="AS255" s="76"/>
      <c r="AT255" s="76"/>
      <c r="AU255" s="76"/>
      <c r="AV255" s="76"/>
      <c r="AW255" s="76"/>
      <c r="AX255" s="76"/>
      <c r="AY255" s="76"/>
      <c r="AZ255" s="76"/>
      <c r="BA255" s="76"/>
      <c r="BB255" s="76"/>
      <c r="BC255" s="76"/>
      <c r="BD255" s="76"/>
      <c r="BE255" s="76"/>
      <c r="BF255" s="76"/>
      <c r="BG255" s="76"/>
      <c r="BH255" s="76"/>
      <c r="BI255" s="76"/>
      <c r="BJ255" s="76"/>
      <c r="BK255" s="76"/>
      <c r="BL255" s="76"/>
      <c r="BM255" s="76"/>
      <c r="BN255" s="76"/>
      <c r="BO255" s="76"/>
      <c r="BP255" s="76"/>
      <c r="BQ255" s="76"/>
      <c r="BR255" s="76"/>
      <c r="BS255" s="76"/>
      <c r="BT255" s="76"/>
      <c r="BU255" s="76"/>
      <c r="BV255" s="76"/>
      <c r="BW255" s="76"/>
      <c r="BX255" s="76"/>
      <c r="BY255" s="76"/>
      <c r="BZ255" s="76"/>
      <c r="CA255" s="76"/>
      <c r="CB255" s="76"/>
      <c r="CC255" s="76"/>
      <c r="CD255" s="76"/>
      <c r="CE255" s="76"/>
      <c r="CF255" s="76"/>
      <c r="CG255" s="76"/>
      <c r="CH255" s="76"/>
      <c r="CI255" s="76"/>
      <c r="CJ255" s="76"/>
      <c r="CK255" s="76"/>
      <c r="CL255" s="76"/>
      <c r="CM255" s="76"/>
      <c r="CN255" s="76"/>
      <c r="CO255" s="76"/>
      <c r="CP255" s="76"/>
      <c r="CQ255" s="76"/>
      <c r="CR255" s="76"/>
      <c r="CS255" s="76"/>
      <c r="CT255" s="76"/>
      <c r="CU255" s="76"/>
      <c r="CV255" s="76"/>
      <c r="CW255" s="76"/>
      <c r="CX255" s="76"/>
      <c r="CY255" s="76"/>
      <c r="CZ255" s="76"/>
      <c r="DA255" s="76"/>
      <c r="DB255" s="76"/>
      <c r="DC255" s="76"/>
      <c r="DD255" s="76"/>
      <c r="DE255" s="76"/>
      <c r="DF255" s="76"/>
      <c r="DG255" s="76"/>
      <c r="DH255" s="76"/>
      <c r="DI255" s="76"/>
      <c r="DJ255" s="76"/>
      <c r="DK255" s="76"/>
      <c r="DL255" s="76"/>
      <c r="DM255" s="76"/>
      <c r="DN255" s="76"/>
      <c r="DO255" s="76"/>
      <c r="DP255" s="76"/>
      <c r="DQ255" s="76"/>
      <c r="DR255" s="76"/>
      <c r="DS255" s="76"/>
      <c r="DT255" s="76"/>
      <c r="DU255" s="76"/>
      <c r="DV255" s="76"/>
      <c r="DW255" s="76"/>
      <c r="DX255" s="76"/>
      <c r="DY255" s="76"/>
      <c r="DZ255" s="76"/>
      <c r="EA255" s="76"/>
      <c r="EB255" s="76"/>
      <c r="EC255" s="76"/>
      <c r="ED255" s="76"/>
      <c r="EE255" s="76"/>
      <c r="EF255" s="76"/>
      <c r="EG255" s="76"/>
      <c r="EH255" s="76"/>
      <c r="EI255" s="76"/>
      <c r="EJ255" s="76"/>
      <c r="EK255" s="76"/>
      <c r="EL255" s="76"/>
      <c r="EM255" s="76"/>
      <c r="EN255" s="76"/>
      <c r="EO255" s="76"/>
      <c r="EP255" s="76"/>
      <c r="EQ255" s="76"/>
      <c r="ER255" s="76"/>
      <c r="ES255" s="76"/>
      <c r="ET255" s="76"/>
      <c r="EU255" s="76"/>
      <c r="EV255" s="76"/>
      <c r="EW255" s="76"/>
      <c r="EX255" s="76"/>
      <c r="EY255" s="76"/>
      <c r="EZ255" s="76"/>
      <c r="FA255" s="76"/>
      <c r="FB255" s="76"/>
      <c r="FC255" s="76"/>
      <c r="FD255" s="76"/>
      <c r="FE255" s="76"/>
      <c r="FF255" s="76"/>
      <c r="FG255" s="76"/>
      <c r="FH255" s="76"/>
      <c r="FI255" s="76"/>
      <c r="FJ255" s="76"/>
      <c r="FK255" s="76"/>
      <c r="FL255" s="76"/>
      <c r="FM255" s="76"/>
      <c r="FN255" s="76"/>
      <c r="FO255" s="76"/>
      <c r="FP255" s="76"/>
      <c r="FQ255" s="76"/>
      <c r="FR255" s="76"/>
      <c r="FS255" s="76"/>
      <c r="FT255" s="76"/>
      <c r="FU255" s="76"/>
      <c r="FV255" s="76"/>
      <c r="FW255" s="76"/>
      <c r="FX255" s="76"/>
      <c r="FY255" s="76"/>
      <c r="FZ255" s="76"/>
      <c r="GA255" s="76"/>
      <c r="GB255" s="76"/>
      <c r="GC255" s="76"/>
      <c r="GD255" s="76"/>
      <c r="GE255" s="76"/>
      <c r="GF255" s="76"/>
      <c r="GG255" s="76"/>
      <c r="GH255" s="76"/>
      <c r="GI255" s="76"/>
      <c r="GJ255" s="76"/>
      <c r="GK255" s="76"/>
      <c r="GL255" s="76"/>
      <c r="GM255" s="76"/>
      <c r="GN255" s="76"/>
      <c r="GO255" s="76"/>
      <c r="GP255" s="76"/>
      <c r="GQ255" s="76"/>
      <c r="GR255" s="76"/>
      <c r="GS255" s="76"/>
      <c r="GT255" s="76"/>
      <c r="GU255" s="76"/>
      <c r="GV255" s="76"/>
      <c r="GW255" s="76"/>
      <c r="GX255" s="76"/>
      <c r="GY255" s="76"/>
      <c r="GZ255" s="76"/>
      <c r="HA255" s="76"/>
      <c r="HB255" s="76"/>
      <c r="HC255" s="76"/>
      <c r="HD255" s="76"/>
      <c r="HE255" s="76"/>
      <c r="HF255" s="76"/>
      <c r="HG255" s="76"/>
      <c r="HH255" s="76"/>
      <c r="HI255" s="76"/>
      <c r="HJ255" s="76"/>
      <c r="HK255" s="76"/>
      <c r="HL255" s="76"/>
      <c r="HM255" s="76"/>
      <c r="HN255" s="76"/>
      <c r="HO255" s="76"/>
      <c r="HP255" s="76"/>
      <c r="HQ255" s="76"/>
      <c r="HR255" s="76"/>
      <c r="HS255" s="76"/>
      <c r="HT255" s="76"/>
      <c r="HU255" s="76"/>
      <c r="HV255" s="76"/>
      <c r="HW255" s="76"/>
      <c r="HX255" s="76"/>
      <c r="HY255" s="76"/>
      <c r="HZ255" s="76"/>
      <c r="IA255" s="76"/>
      <c r="IB255" s="76"/>
      <c r="IC255" s="76"/>
      <c r="ID255" s="76"/>
      <c r="IE255" s="76"/>
      <c r="IF255" s="76"/>
      <c r="IG255" s="76"/>
      <c r="IH255" s="76"/>
      <c r="II255" s="76"/>
      <c r="IJ255" s="76"/>
      <c r="IK255" s="76"/>
      <c r="IL255" s="76"/>
      <c r="IM255" s="76"/>
      <c r="IN255" s="76"/>
      <c r="IO255" s="76"/>
      <c r="IP255" s="76"/>
      <c r="IQ255" s="76"/>
      <c r="IR255" s="76"/>
      <c r="IS255" s="76"/>
      <c r="IT255" s="76"/>
      <c r="IU255" s="76"/>
      <c r="IV255" s="76"/>
      <c r="IW255" s="76"/>
      <c r="IX255" s="76"/>
      <c r="IY255" s="76"/>
      <c r="IZ255" s="76"/>
      <c r="JA255" s="76"/>
      <c r="JB255" s="76"/>
      <c r="JC255" s="76"/>
      <c r="JD255" s="76"/>
      <c r="JE255" s="76"/>
      <c r="JF255" s="76"/>
      <c r="JG255" s="76"/>
      <c r="JH255" s="76"/>
      <c r="JI255" s="76"/>
      <c r="JJ255" s="76"/>
      <c r="JK255" s="76"/>
      <c r="JL255" s="76"/>
      <c r="JM255" s="76"/>
      <c r="JN255" s="76"/>
      <c r="JO255" s="76"/>
      <c r="JP255" s="76"/>
      <c r="JQ255" s="76"/>
      <c r="JR255" s="76"/>
      <c r="JS255" s="76"/>
      <c r="JT255" s="76"/>
      <c r="JU255" s="76"/>
      <c r="JV255" s="76"/>
      <c r="JW255" s="76"/>
      <c r="JX255" s="76"/>
      <c r="JY255" s="76"/>
      <c r="JZ255" s="76"/>
      <c r="KA255" s="76"/>
      <c r="KB255" s="76"/>
      <c r="KC255" s="76"/>
      <c r="KD255" s="76"/>
      <c r="KE255" s="76"/>
      <c r="KF255" s="76"/>
      <c r="KG255" s="76"/>
      <c r="KH255" s="76"/>
      <c r="KI255" s="76"/>
      <c r="KJ255" s="76"/>
      <c r="KK255" s="76"/>
      <c r="KL255" s="76"/>
      <c r="KM255" s="76"/>
      <c r="KN255" s="76"/>
      <c r="KO255" s="76"/>
      <c r="KP255" s="76"/>
      <c r="KQ255" s="76"/>
      <c r="KR255" s="76"/>
      <c r="KS255" s="76"/>
      <c r="KT255" s="76"/>
      <c r="KU255" s="76"/>
      <c r="KV255" s="76"/>
      <c r="KW255" s="76"/>
      <c r="KX255" s="76"/>
      <c r="KY255" s="76"/>
      <c r="KZ255" s="76"/>
      <c r="LA255" s="76"/>
      <c r="LB255" s="76"/>
      <c r="LC255" s="76"/>
      <c r="LD255" s="76"/>
      <c r="LE255" s="76"/>
      <c r="LF255" s="76"/>
      <c r="LG255" s="76"/>
      <c r="LH255" s="76"/>
      <c r="LI255" s="76"/>
      <c r="LJ255" s="76"/>
      <c r="LK255" s="76"/>
      <c r="LL255" s="76"/>
      <c r="LM255" s="76"/>
      <c r="LN255" s="76"/>
      <c r="LO255" s="76"/>
      <c r="LP255" s="76"/>
      <c r="LQ255" s="76"/>
      <c r="LR255" s="76"/>
      <c r="LS255" s="76"/>
      <c r="LT255" s="76"/>
      <c r="LU255" s="76"/>
      <c r="LV255" s="76"/>
      <c r="LW255" s="76"/>
      <c r="LX255" s="76"/>
      <c r="LY255" s="76"/>
      <c r="LZ255" s="76"/>
      <c r="MA255" s="76"/>
      <c r="MB255" s="76"/>
      <c r="MC255" s="76"/>
      <c r="MD255" s="76"/>
      <c r="ME255" s="76"/>
      <c r="MF255" s="76"/>
      <c r="MG255" s="76"/>
      <c r="MH255" s="76"/>
      <c r="MI255" s="76"/>
      <c r="MJ255" s="76"/>
      <c r="MK255" s="76"/>
      <c r="ML255" s="76"/>
      <c r="MM255" s="76"/>
      <c r="MN255" s="76"/>
      <c r="MO255" s="76"/>
      <c r="MP255" s="76"/>
      <c r="MQ255" s="76"/>
      <c r="MR255" s="76"/>
      <c r="MS255" s="76"/>
      <c r="MT255" s="76"/>
      <c r="MU255" s="76"/>
      <c r="MV255" s="76"/>
      <c r="MW255" s="76"/>
      <c r="MX255" s="76"/>
      <c r="MY255" s="76"/>
      <c r="MZ255" s="76"/>
      <c r="NA255" s="76"/>
      <c r="NB255" s="76"/>
      <c r="NC255" s="76"/>
      <c r="ND255" s="76"/>
      <c r="NE255" s="76"/>
      <c r="NF255" s="76"/>
      <c r="NG255" s="76"/>
      <c r="NH255" s="76"/>
      <c r="NI255" s="76"/>
      <c r="NJ255" s="76"/>
      <c r="NK255" s="76"/>
      <c r="NL255" s="76"/>
      <c r="NM255" s="76"/>
      <c r="NN255" s="76"/>
      <c r="NO255" s="76"/>
      <c r="NP255" s="76"/>
      <c r="NQ255" s="76"/>
      <c r="NR255" s="76"/>
      <c r="NS255" s="76"/>
      <c r="NT255" s="76"/>
      <c r="NU255" s="76"/>
      <c r="NV255" s="76"/>
      <c r="NW255" s="76"/>
      <c r="NX255" s="76"/>
      <c r="NY255" s="76"/>
      <c r="NZ255" s="76"/>
      <c r="OA255" s="76"/>
      <c r="OB255" s="76"/>
      <c r="OC255" s="76"/>
      <c r="OD255" s="76"/>
      <c r="OE255" s="76"/>
      <c r="OF255" s="76"/>
      <c r="OG255" s="76"/>
      <c r="OH255" s="76"/>
      <c r="OI255" s="76"/>
      <c r="OJ255" s="76"/>
      <c r="OK255" s="76"/>
      <c r="OL255" s="76"/>
      <c r="OM255" s="76"/>
      <c r="ON255" s="76"/>
      <c r="OO255" s="76"/>
      <c r="OP255" s="76"/>
      <c r="OQ255" s="76"/>
      <c r="OR255" s="76"/>
      <c r="OS255" s="76"/>
      <c r="OT255" s="76"/>
      <c r="OU255" s="76"/>
      <c r="OV255" s="76"/>
      <c r="OW255" s="76"/>
      <c r="OX255" s="76"/>
      <c r="OY255" s="76"/>
      <c r="OZ255" s="76"/>
      <c r="PA255" s="76"/>
      <c r="PB255" s="76"/>
      <c r="PC255" s="76"/>
      <c r="PD255" s="76"/>
      <c r="PE255" s="76"/>
      <c r="PF255" s="76"/>
      <c r="PG255" s="76"/>
      <c r="PH255" s="76"/>
      <c r="PI255" s="76"/>
      <c r="PJ255" s="76"/>
      <c r="PK255" s="76"/>
      <c r="PL255" s="76"/>
      <c r="PM255" s="76"/>
      <c r="PN255" s="76"/>
      <c r="PO255" s="76"/>
      <c r="PP255" s="76"/>
      <c r="PQ255" s="76"/>
      <c r="PR255" s="76"/>
      <c r="PS255" s="76"/>
      <c r="PT255" s="76"/>
      <c r="PU255" s="76"/>
      <c r="PV255" s="76"/>
      <c r="PW255" s="76"/>
      <c r="PX255" s="76"/>
      <c r="PY255" s="76"/>
      <c r="PZ255" s="76"/>
      <c r="QA255" s="76"/>
      <c r="QB255" s="76"/>
      <c r="QC255" s="76"/>
      <c r="QD255" s="76"/>
      <c r="QE255" s="76"/>
      <c r="QF255" s="76"/>
      <c r="QG255" s="76"/>
      <c r="QH255" s="76"/>
      <c r="QI255" s="76"/>
      <c r="QJ255" s="76"/>
      <c r="QK255" s="76"/>
      <c r="QL255" s="76"/>
      <c r="QM255" s="76"/>
      <c r="QN255" s="76"/>
      <c r="QO255" s="76"/>
      <c r="QP255" s="76"/>
      <c r="QQ255" s="76"/>
      <c r="QR255" s="76"/>
      <c r="QS255" s="76"/>
      <c r="QT255" s="76"/>
      <c r="QU255" s="76"/>
      <c r="QV255" s="76"/>
      <c r="QW255" s="76"/>
      <c r="QX255" s="76"/>
      <c r="QY255" s="76"/>
      <c r="QZ255" s="76"/>
      <c r="RA255" s="76"/>
      <c r="RB255" s="76"/>
      <c r="RC255" s="76"/>
      <c r="RD255" s="76"/>
      <c r="RE255" s="76"/>
      <c r="RF255" s="76"/>
      <c r="RG255" s="76"/>
      <c r="RH255" s="76"/>
      <c r="RI255" s="76"/>
      <c r="RJ255" s="76"/>
      <c r="RK255" s="76"/>
      <c r="RL255" s="76"/>
      <c r="RM255" s="76"/>
      <c r="RN255" s="76"/>
      <c r="RO255" s="76"/>
      <c r="RP255" s="76"/>
      <c r="RQ255" s="76"/>
      <c r="RR255" s="76"/>
      <c r="RS255" s="76"/>
      <c r="RT255" s="76"/>
      <c r="RU255" s="76"/>
      <c r="RV255" s="76"/>
      <c r="RW255" s="76"/>
      <c r="RX255" s="76"/>
      <c r="RY255" s="76"/>
      <c r="RZ255" s="76"/>
      <c r="SA255" s="76"/>
      <c r="SB255" s="76"/>
      <c r="SC255" s="76"/>
      <c r="SD255" s="76"/>
      <c r="SE255" s="76"/>
      <c r="SF255" s="76"/>
      <c r="SG255" s="76"/>
      <c r="SH255" s="76"/>
      <c r="SI255" s="76"/>
      <c r="SJ255" s="76"/>
      <c r="SK255" s="76"/>
      <c r="SL255" s="76"/>
      <c r="SM255" s="76"/>
      <c r="SN255" s="76"/>
      <c r="SO255" s="76"/>
      <c r="SP255" s="76"/>
      <c r="SQ255" s="76"/>
      <c r="SR255" s="76"/>
      <c r="SS255" s="76"/>
      <c r="ST255" s="76"/>
      <c r="SU255" s="76"/>
      <c r="SV255" s="76"/>
      <c r="SW255" s="76"/>
      <c r="SX255" s="76"/>
      <c r="SY255" s="76"/>
      <c r="SZ255" s="76"/>
      <c r="TA255" s="76"/>
      <c r="TB255" s="76"/>
      <c r="TC255" s="76"/>
      <c r="TD255" s="76"/>
      <c r="TE255" s="76"/>
      <c r="TF255" s="76"/>
      <c r="TG255" s="76"/>
      <c r="TH255" s="76"/>
      <c r="TI255" s="76"/>
      <c r="TJ255" s="76"/>
      <c r="TK255" s="76"/>
      <c r="TL255" s="76"/>
      <c r="TM255" s="76"/>
      <c r="TN255" s="76"/>
      <c r="TO255" s="76"/>
      <c r="TP255" s="76"/>
      <c r="TQ255" s="76"/>
      <c r="TR255" s="76"/>
      <c r="TS255" s="76"/>
      <c r="TT255" s="76"/>
      <c r="TU255" s="76"/>
      <c r="TV255" s="76"/>
      <c r="TW255" s="76"/>
      <c r="TX255" s="76"/>
      <c r="TY255" s="76"/>
      <c r="TZ255" s="76"/>
      <c r="UA255" s="76"/>
      <c r="UB255" s="76"/>
      <c r="UC255" s="76"/>
      <c r="UD255" s="76"/>
      <c r="UE255" s="76"/>
      <c r="UF255" s="76"/>
      <c r="UG255" s="76"/>
      <c r="UH255" s="76"/>
      <c r="UI255" s="76"/>
      <c r="UJ255" s="76"/>
      <c r="UK255" s="76"/>
      <c r="UL255" s="76"/>
      <c r="UM255" s="76"/>
      <c r="UN255" s="76"/>
      <c r="UO255" s="76"/>
      <c r="UP255" s="76"/>
      <c r="UQ255" s="76"/>
      <c r="UR255" s="76"/>
      <c r="US255" s="76"/>
      <c r="UT255" s="76"/>
      <c r="UU255" s="76"/>
      <c r="UV255" s="76"/>
      <c r="UW255" s="76"/>
      <c r="UX255" s="76"/>
      <c r="UY255" s="76"/>
      <c r="UZ255" s="76"/>
      <c r="VA255" s="76"/>
      <c r="VB255" s="76"/>
      <c r="VC255" s="76"/>
      <c r="VD255" s="76"/>
      <c r="VE255" s="76"/>
      <c r="VF255" s="76"/>
      <c r="VG255" s="76"/>
      <c r="VH255" s="76"/>
      <c r="VI255" s="76"/>
      <c r="VJ255" s="76"/>
      <c r="VK255" s="76"/>
      <c r="VL255" s="76"/>
      <c r="VM255" s="76"/>
      <c r="VN255" s="76"/>
      <c r="VO255" s="76"/>
      <c r="VP255" s="76"/>
      <c r="VQ255" s="76"/>
      <c r="VR255" s="76"/>
      <c r="VS255" s="76"/>
      <c r="VT255" s="76"/>
      <c r="VU255" s="76"/>
      <c r="VV255" s="76"/>
      <c r="VW255" s="76"/>
      <c r="VX255" s="76"/>
      <c r="VY255" s="76"/>
      <c r="VZ255" s="76"/>
      <c r="WA255" s="76"/>
      <c r="WB255" s="76"/>
      <c r="WC255" s="76"/>
      <c r="WD255" s="76"/>
      <c r="WE255" s="76"/>
      <c r="WF255" s="76"/>
      <c r="WG255" s="76"/>
      <c r="WH255" s="76"/>
      <c r="WI255" s="76"/>
      <c r="WJ255" s="76"/>
      <c r="WK255" s="76"/>
      <c r="WL255" s="76"/>
      <c r="WM255" s="76"/>
      <c r="WN255" s="76"/>
      <c r="WO255" s="76"/>
      <c r="WP255" s="76"/>
      <c r="WQ255" s="76"/>
      <c r="WR255" s="76"/>
      <c r="WS255" s="76"/>
      <c r="WT255" s="76"/>
      <c r="WU255" s="76"/>
      <c r="WV255" s="76"/>
      <c r="WW255" s="76"/>
      <c r="WX255" s="76"/>
      <c r="WY255" s="76"/>
      <c r="WZ255" s="76"/>
      <c r="XA255" s="76"/>
      <c r="XB255" s="76"/>
      <c r="XC255" s="76"/>
      <c r="XD255" s="76"/>
      <c r="XE255" s="76"/>
      <c r="XF255" s="76"/>
      <c r="XG255" s="76"/>
      <c r="XH255" s="76"/>
      <c r="XI255" s="76"/>
      <c r="XJ255" s="76"/>
      <c r="XK255" s="76"/>
      <c r="XL255" s="76"/>
      <c r="XM255" s="76"/>
      <c r="XN255" s="76"/>
      <c r="XO255" s="76"/>
      <c r="XP255" s="76"/>
      <c r="XQ255" s="76"/>
      <c r="XR255" s="76"/>
      <c r="XS255" s="76"/>
      <c r="XT255" s="76"/>
      <c r="XU255" s="76"/>
      <c r="XV255" s="76"/>
      <c r="XW255" s="76"/>
      <c r="XX255" s="76"/>
      <c r="XY255" s="76"/>
      <c r="XZ255" s="76"/>
      <c r="YA255" s="76"/>
      <c r="YB255" s="76"/>
      <c r="YC255" s="76"/>
      <c r="YD255" s="76"/>
      <c r="YE255" s="76"/>
      <c r="YF255" s="76"/>
      <c r="YG255" s="76"/>
      <c r="YH255" s="76"/>
      <c r="YI255" s="76"/>
      <c r="YJ255" s="76"/>
      <c r="YK255" s="76"/>
      <c r="YL255" s="76"/>
      <c r="YM255" s="76"/>
      <c r="YN255" s="76"/>
      <c r="YO255" s="76"/>
      <c r="YP255" s="76"/>
      <c r="YQ255" s="76"/>
      <c r="YR255" s="76"/>
      <c r="YS255" s="76"/>
      <c r="YT255" s="76"/>
      <c r="YU255" s="76"/>
      <c r="YV255" s="76"/>
      <c r="YW255" s="76"/>
      <c r="YX255" s="76"/>
      <c r="YY255" s="76"/>
      <c r="YZ255" s="76"/>
      <c r="ZA255" s="76"/>
      <c r="ZB255" s="76"/>
      <c r="ZC255" s="76"/>
      <c r="ZD255" s="76"/>
      <c r="ZE255" s="76"/>
      <c r="ZF255" s="76"/>
      <c r="ZG255" s="76"/>
      <c r="ZH255" s="76"/>
      <c r="ZI255" s="76"/>
      <c r="ZJ255" s="76"/>
      <c r="ZK255" s="76"/>
      <c r="ZL255" s="76"/>
      <c r="ZM255" s="76"/>
      <c r="ZN255" s="76"/>
      <c r="ZO255" s="76"/>
      <c r="ZP255" s="76"/>
      <c r="ZQ255" s="76"/>
      <c r="ZR255" s="76"/>
      <c r="ZS255" s="76"/>
      <c r="ZT255" s="76"/>
      <c r="ZU255" s="76"/>
      <c r="ZV255" s="76"/>
      <c r="ZW255" s="76"/>
      <c r="ZX255" s="76"/>
      <c r="ZY255" s="76"/>
      <c r="ZZ255" s="76"/>
      <c r="AAA255" s="76"/>
      <c r="AAB255" s="76"/>
      <c r="AAC255" s="76"/>
      <c r="AAD255" s="76"/>
      <c r="AAE255" s="76"/>
      <c r="AAF255" s="76"/>
      <c r="AAG255" s="76"/>
      <c r="AAH255" s="76"/>
      <c r="AAI255" s="76"/>
      <c r="AAJ255" s="76"/>
      <c r="AAK255" s="76"/>
      <c r="AAL255" s="76"/>
      <c r="AAM255" s="76"/>
      <c r="AAN255" s="76"/>
      <c r="AAO255" s="76"/>
      <c r="AAP255" s="76"/>
      <c r="AAQ255" s="76"/>
      <c r="AAR255" s="76"/>
      <c r="AAS255" s="76"/>
      <c r="AAT255" s="76"/>
      <c r="AAU255" s="76"/>
      <c r="AAV255" s="76"/>
      <c r="AAW255" s="76"/>
      <c r="AAX255" s="76"/>
      <c r="AAY255" s="76"/>
      <c r="AAZ255" s="76"/>
      <c r="ABA255" s="76"/>
      <c r="ABB255" s="76"/>
      <c r="ABC255" s="76"/>
      <c r="ABD255" s="76"/>
      <c r="ABE255" s="76"/>
      <c r="ABF255" s="76"/>
      <c r="ABG255" s="76"/>
      <c r="ABH255" s="76"/>
      <c r="ABI255" s="76"/>
      <c r="ABJ255" s="76"/>
      <c r="ABK255" s="76"/>
      <c r="ABL255" s="76"/>
      <c r="ABM255" s="76"/>
      <c r="ABN255" s="76"/>
      <c r="ABO255" s="76"/>
      <c r="ABP255" s="76"/>
      <c r="ABQ255" s="76"/>
      <c r="ABR255" s="76"/>
      <c r="ABS255" s="76"/>
      <c r="ABT255" s="76"/>
      <c r="ABU255" s="76"/>
      <c r="ABV255" s="76"/>
      <c r="ABW255" s="76"/>
      <c r="ABX255" s="76"/>
      <c r="ABY255" s="76"/>
      <c r="ABZ255" s="76"/>
      <c r="ACA255" s="76"/>
      <c r="ACB255" s="76"/>
      <c r="ACC255" s="76"/>
      <c r="ACD255" s="76"/>
      <c r="ACE255" s="76"/>
      <c r="ACF255" s="76"/>
      <c r="ACG255" s="76"/>
      <c r="ACH255" s="76"/>
      <c r="ACI255" s="76"/>
      <c r="ACJ255" s="76"/>
      <c r="ACK255" s="76"/>
      <c r="ACL255" s="76"/>
      <c r="ACM255" s="76"/>
      <c r="ACN255" s="76"/>
      <c r="ACO255" s="76"/>
      <c r="ACP255" s="76"/>
      <c r="ACQ255" s="76"/>
      <c r="ACR255" s="76"/>
      <c r="ACS255" s="76"/>
      <c r="ACT255" s="76"/>
      <c r="ACU255" s="76"/>
      <c r="ACV255" s="76"/>
      <c r="ACW255" s="76"/>
      <c r="ACX255" s="76"/>
      <c r="ACY255" s="76"/>
      <c r="ACZ255" s="76"/>
      <c r="ADA255" s="76"/>
      <c r="ADB255" s="76"/>
      <c r="ADC255" s="76"/>
      <c r="ADD255" s="76"/>
      <c r="ADE255" s="76"/>
      <c r="ADF255" s="76"/>
      <c r="ADG255" s="76"/>
      <c r="ADH255" s="76"/>
      <c r="ADI255" s="76"/>
      <c r="ADJ255" s="76"/>
      <c r="ADK255" s="76"/>
      <c r="ADL255" s="76"/>
      <c r="ADM255" s="76"/>
      <c r="ADN255" s="76"/>
      <c r="ADO255" s="76"/>
      <c r="ADP255" s="76"/>
      <c r="ADQ255" s="76"/>
      <c r="ADR255" s="76"/>
      <c r="ADS255" s="76"/>
      <c r="ADT255" s="76"/>
      <c r="ADU255" s="76"/>
      <c r="ADV255" s="76"/>
      <c r="ADW255" s="76"/>
      <c r="ADX255" s="76"/>
      <c r="ADY255" s="76"/>
      <c r="ADZ255" s="76"/>
      <c r="AEA255" s="76"/>
      <c r="AEB255" s="76"/>
      <c r="AEC255" s="76"/>
      <c r="AED255" s="76"/>
      <c r="AEE255" s="76"/>
      <c r="AEF255" s="76"/>
      <c r="AEG255" s="76"/>
      <c r="AEH255" s="76"/>
      <c r="AEI255" s="76"/>
      <c r="AEJ255" s="76"/>
      <c r="AEK255" s="76"/>
      <c r="AEL255" s="76"/>
      <c r="AEM255" s="76"/>
      <c r="AEN255" s="76"/>
      <c r="AEO255" s="76"/>
      <c r="AEP255" s="76"/>
      <c r="AEQ255" s="76"/>
      <c r="AER255" s="76"/>
      <c r="AES255" s="76"/>
      <c r="AET255" s="76"/>
      <c r="AEU255" s="76"/>
      <c r="AEV255" s="76"/>
      <c r="AEW255" s="76"/>
      <c r="AEX255" s="76"/>
      <c r="AEY255" s="76"/>
      <c r="AEZ255" s="76"/>
      <c r="AFA255" s="76"/>
      <c r="AFB255" s="76"/>
      <c r="AFC255" s="76"/>
      <c r="AFD255" s="76"/>
      <c r="AFE255" s="76"/>
      <c r="AFF255" s="76"/>
      <c r="AFG255" s="76"/>
      <c r="AFH255" s="76"/>
      <c r="AFI255" s="76"/>
      <c r="AFJ255" s="76"/>
      <c r="AFK255" s="76"/>
      <c r="AFL255" s="76"/>
      <c r="AFM255" s="76"/>
      <c r="AFN255" s="76"/>
      <c r="AFO255" s="76"/>
      <c r="AFP255" s="76"/>
      <c r="AFQ255" s="76"/>
      <c r="AFR255" s="76"/>
      <c r="AFS255" s="76"/>
      <c r="AFT255" s="76"/>
      <c r="AFU255" s="76"/>
      <c r="AFV255" s="76"/>
      <c r="AFW255" s="76"/>
      <c r="AFX255" s="76"/>
      <c r="AFY255" s="76"/>
      <c r="AFZ255" s="76"/>
      <c r="AGA255" s="76"/>
      <c r="AGB255" s="76"/>
      <c r="AGC255" s="76"/>
      <c r="AGD255" s="76"/>
      <c r="AGE255" s="76"/>
      <c r="AGF255" s="76"/>
      <c r="AGG255" s="76"/>
      <c r="AGH255" s="76"/>
      <c r="AGI255" s="76"/>
      <c r="AGJ255" s="76"/>
      <c r="AGK255" s="76"/>
      <c r="AGL255" s="76"/>
      <c r="AGM255" s="76"/>
      <c r="AGN255" s="76"/>
      <c r="AGO255" s="76"/>
      <c r="AGP255" s="76"/>
      <c r="AGQ255" s="76"/>
      <c r="AGR255" s="76"/>
      <c r="AGS255" s="76"/>
      <c r="AGT255" s="76"/>
      <c r="AGU255" s="76"/>
      <c r="AGV255" s="76"/>
      <c r="AGW255" s="76"/>
      <c r="AGX255" s="76"/>
      <c r="AGY255" s="76"/>
      <c r="AGZ255" s="76"/>
      <c r="AHA255" s="76"/>
      <c r="AHB255" s="76"/>
      <c r="AHC255" s="76"/>
      <c r="AHD255" s="76"/>
      <c r="AHE255" s="76"/>
      <c r="AHF255" s="76"/>
      <c r="AHG255" s="76"/>
      <c r="AHH255" s="76"/>
      <c r="AHI255" s="76"/>
      <c r="AHJ255" s="76"/>
      <c r="AHK255" s="76"/>
      <c r="AHL255" s="76"/>
      <c r="AHM255" s="76"/>
      <c r="AHN255" s="76"/>
      <c r="AHO255" s="76"/>
      <c r="AHP255" s="76"/>
      <c r="AHQ255" s="76"/>
      <c r="AHR255" s="76"/>
      <c r="AHS255" s="76"/>
      <c r="AHT255" s="76"/>
      <c r="AHU255" s="76"/>
      <c r="AHV255" s="76"/>
      <c r="AHW255" s="76"/>
      <c r="AHX255" s="76"/>
      <c r="AHY255" s="76"/>
      <c r="AHZ255" s="76"/>
      <c r="AIA255" s="76"/>
      <c r="AIB255" s="76"/>
      <c r="AIC255" s="76"/>
      <c r="AID255" s="76"/>
      <c r="AIE255" s="76"/>
      <c r="AIF255" s="76"/>
      <c r="AIG255" s="76"/>
      <c r="AIH255" s="76"/>
      <c r="AII255" s="76"/>
      <c r="AIJ255" s="76"/>
      <c r="AIK255" s="76"/>
      <c r="AIL255" s="76"/>
      <c r="AIM255" s="76"/>
      <c r="AIN255" s="76"/>
      <c r="AIO255" s="76"/>
      <c r="AIP255" s="76"/>
      <c r="AIQ255" s="76"/>
      <c r="AIR255" s="76"/>
      <c r="AIS255" s="76"/>
      <c r="AIT255" s="76"/>
      <c r="AIU255" s="76"/>
      <c r="AIV255" s="76"/>
      <c r="AIW255" s="76"/>
      <c r="AIX255" s="76"/>
      <c r="AIY255" s="76"/>
      <c r="AIZ255" s="76"/>
      <c r="AJA255" s="76"/>
      <c r="AJB255" s="76"/>
      <c r="AJC255" s="76"/>
      <c r="AJD255" s="76"/>
      <c r="AJE255" s="76"/>
      <c r="AJF255" s="76"/>
      <c r="AJG255" s="76"/>
      <c r="AJH255" s="76"/>
      <c r="AJI255" s="76"/>
      <c r="AJJ255" s="76"/>
      <c r="AJK255" s="76"/>
      <c r="AJL255" s="76"/>
      <c r="AJM255" s="76"/>
      <c r="AJN255" s="76"/>
      <c r="AJO255" s="76"/>
      <c r="AJP255" s="76"/>
      <c r="AJQ255" s="76"/>
      <c r="AJR255" s="76"/>
      <c r="AJS255" s="76"/>
      <c r="AJT255" s="76"/>
      <c r="AJU255" s="76"/>
      <c r="AJV255" s="76"/>
      <c r="AJW255" s="76"/>
      <c r="AJX255" s="76"/>
      <c r="AJY255" s="76"/>
      <c r="AJZ255" s="76"/>
      <c r="AKA255" s="76"/>
      <c r="AKB255" s="76"/>
      <c r="AKC255" s="76"/>
      <c r="AKD255" s="76"/>
      <c r="AKE255" s="76"/>
      <c r="AKF255" s="76"/>
      <c r="AKG255" s="76"/>
      <c r="AKH255" s="76"/>
      <c r="AKI255" s="76"/>
      <c r="AKJ255" s="76"/>
      <c r="AKK255" s="76"/>
      <c r="AKL255" s="76"/>
      <c r="AKM255" s="76"/>
      <c r="AKN255" s="76"/>
      <c r="AKO255" s="76"/>
      <c r="AKP255" s="76"/>
      <c r="AKQ255" s="76"/>
      <c r="AKR255" s="76"/>
      <c r="AKS255" s="76"/>
      <c r="AKT255" s="76"/>
      <c r="AKU255" s="76"/>
      <c r="AKV255" s="76"/>
      <c r="AKW255" s="76"/>
      <c r="AKX255" s="76"/>
      <c r="AKY255" s="76"/>
      <c r="AKZ255" s="76"/>
      <c r="ALA255" s="76"/>
      <c r="ALB255" s="76"/>
      <c r="ALC255" s="76"/>
      <c r="ALD255" s="76"/>
      <c r="ALE255" s="76"/>
      <c r="ALF255" s="76"/>
      <c r="ALG255" s="76"/>
      <c r="ALH255" s="76"/>
      <c r="ALI255" s="76"/>
      <c r="ALJ255" s="76"/>
      <c r="ALK255" s="76"/>
      <c r="ALL255" s="76"/>
      <c r="ALM255" s="76"/>
      <c r="ALN255" s="76"/>
      <c r="ALO255" s="76"/>
      <c r="ALP255" s="76"/>
      <c r="ALQ255" s="76"/>
      <c r="ALR255" s="76"/>
      <c r="ALS255" s="76"/>
      <c r="ALT255" s="76"/>
      <c r="ALU255" s="76"/>
      <c r="ALV255" s="76"/>
      <c r="ALW255" s="76"/>
      <c r="ALX255" s="76"/>
      <c r="ALY255" s="76"/>
      <c r="ALZ255" s="76"/>
      <c r="AMA255" s="76"/>
      <c r="AMB255" s="76"/>
      <c r="AMC255" s="76"/>
      <c r="AMD255" s="76"/>
      <c r="AME255" s="76"/>
    </row>
    <row r="256" spans="1:1019" s="80" customFormat="1">
      <c r="A256" s="20" t="s">
        <v>221</v>
      </c>
      <c r="B256" s="21" t="s">
        <v>293</v>
      </c>
      <c r="C256" s="21" t="s">
        <v>102</v>
      </c>
      <c r="D256" s="71" t="s">
        <v>294</v>
      </c>
      <c r="E256" s="22" t="s">
        <v>55</v>
      </c>
      <c r="F256" s="59">
        <v>14.34</v>
      </c>
      <c r="G256" s="23">
        <v>451.96</v>
      </c>
      <c r="H256" s="69">
        <f t="shared" si="90"/>
        <v>0.21229999999999999</v>
      </c>
      <c r="I256" s="23">
        <f t="shared" si="91"/>
        <v>547.91</v>
      </c>
      <c r="J256" s="23">
        <f t="shared" si="92"/>
        <v>7857.02</v>
      </c>
      <c r="K256" s="78">
        <f t="shared" si="93"/>
        <v>6481.1063999999997</v>
      </c>
      <c r="L256" s="76"/>
      <c r="M256" s="79"/>
      <c r="N256" s="76"/>
      <c r="O256" s="76"/>
      <c r="P256" s="76"/>
      <c r="Q256" s="76"/>
      <c r="R256" s="76"/>
      <c r="S256" s="76"/>
      <c r="T256" s="76"/>
      <c r="U256" s="76"/>
      <c r="V256" s="76"/>
      <c r="W256" s="76"/>
      <c r="X256" s="76"/>
      <c r="Y256" s="76"/>
      <c r="Z256" s="76"/>
      <c r="AA256" s="76"/>
      <c r="AB256" s="76"/>
      <c r="AC256" s="76"/>
      <c r="AD256" s="76"/>
      <c r="AE256" s="76"/>
      <c r="AF256" s="76"/>
      <c r="AG256" s="76"/>
      <c r="AH256" s="76"/>
      <c r="AI256" s="76"/>
      <c r="AJ256" s="76"/>
      <c r="AK256" s="76"/>
      <c r="AL256" s="76"/>
      <c r="AM256" s="76"/>
      <c r="AN256" s="76"/>
      <c r="AO256" s="76"/>
      <c r="AP256" s="76"/>
      <c r="AQ256" s="76"/>
      <c r="AR256" s="76"/>
      <c r="AS256" s="76"/>
      <c r="AT256" s="76"/>
      <c r="AU256" s="76"/>
      <c r="AV256" s="76"/>
      <c r="AW256" s="76"/>
      <c r="AX256" s="76"/>
      <c r="AY256" s="76"/>
      <c r="AZ256" s="76"/>
      <c r="BA256" s="76"/>
      <c r="BB256" s="76"/>
      <c r="BC256" s="76"/>
      <c r="BD256" s="76"/>
      <c r="BE256" s="76"/>
      <c r="BF256" s="76"/>
      <c r="BG256" s="76"/>
      <c r="BH256" s="76"/>
      <c r="BI256" s="76"/>
      <c r="BJ256" s="76"/>
      <c r="BK256" s="76"/>
      <c r="BL256" s="76"/>
      <c r="BM256" s="76"/>
      <c r="BN256" s="76"/>
      <c r="BO256" s="76"/>
      <c r="BP256" s="76"/>
      <c r="BQ256" s="76"/>
      <c r="BR256" s="76"/>
      <c r="BS256" s="76"/>
      <c r="BT256" s="76"/>
      <c r="BU256" s="76"/>
      <c r="BV256" s="76"/>
      <c r="BW256" s="76"/>
      <c r="BX256" s="76"/>
      <c r="BY256" s="76"/>
      <c r="BZ256" s="76"/>
      <c r="CA256" s="76"/>
      <c r="CB256" s="76"/>
      <c r="CC256" s="76"/>
      <c r="CD256" s="76"/>
      <c r="CE256" s="76"/>
      <c r="CF256" s="76"/>
      <c r="CG256" s="76"/>
      <c r="CH256" s="76"/>
      <c r="CI256" s="76"/>
      <c r="CJ256" s="76"/>
      <c r="CK256" s="76"/>
      <c r="CL256" s="76"/>
      <c r="CM256" s="76"/>
      <c r="CN256" s="76"/>
      <c r="CO256" s="76"/>
      <c r="CP256" s="76"/>
      <c r="CQ256" s="76"/>
      <c r="CR256" s="76"/>
      <c r="CS256" s="76"/>
      <c r="CT256" s="76"/>
      <c r="CU256" s="76"/>
      <c r="CV256" s="76"/>
      <c r="CW256" s="76"/>
      <c r="CX256" s="76"/>
      <c r="CY256" s="76"/>
      <c r="CZ256" s="76"/>
      <c r="DA256" s="76"/>
      <c r="DB256" s="76"/>
      <c r="DC256" s="76"/>
      <c r="DD256" s="76"/>
      <c r="DE256" s="76"/>
      <c r="DF256" s="76"/>
      <c r="DG256" s="76"/>
      <c r="DH256" s="76"/>
      <c r="DI256" s="76"/>
      <c r="DJ256" s="76"/>
      <c r="DK256" s="76"/>
      <c r="DL256" s="76"/>
      <c r="DM256" s="76"/>
      <c r="DN256" s="76"/>
      <c r="DO256" s="76"/>
      <c r="DP256" s="76"/>
      <c r="DQ256" s="76"/>
      <c r="DR256" s="76"/>
      <c r="DS256" s="76"/>
      <c r="DT256" s="76"/>
      <c r="DU256" s="76"/>
      <c r="DV256" s="76"/>
      <c r="DW256" s="76"/>
      <c r="DX256" s="76"/>
      <c r="DY256" s="76"/>
      <c r="DZ256" s="76"/>
      <c r="EA256" s="76"/>
      <c r="EB256" s="76"/>
      <c r="EC256" s="76"/>
      <c r="ED256" s="76"/>
      <c r="EE256" s="76"/>
      <c r="EF256" s="76"/>
      <c r="EG256" s="76"/>
      <c r="EH256" s="76"/>
      <c r="EI256" s="76"/>
      <c r="EJ256" s="76"/>
      <c r="EK256" s="76"/>
      <c r="EL256" s="76"/>
      <c r="EM256" s="76"/>
      <c r="EN256" s="76"/>
      <c r="EO256" s="76"/>
      <c r="EP256" s="76"/>
      <c r="EQ256" s="76"/>
      <c r="ER256" s="76"/>
      <c r="ES256" s="76"/>
      <c r="ET256" s="76"/>
      <c r="EU256" s="76"/>
      <c r="EV256" s="76"/>
      <c r="EW256" s="76"/>
      <c r="EX256" s="76"/>
      <c r="EY256" s="76"/>
      <c r="EZ256" s="76"/>
      <c r="FA256" s="76"/>
      <c r="FB256" s="76"/>
      <c r="FC256" s="76"/>
      <c r="FD256" s="76"/>
      <c r="FE256" s="76"/>
      <c r="FF256" s="76"/>
      <c r="FG256" s="76"/>
      <c r="FH256" s="76"/>
      <c r="FI256" s="76"/>
      <c r="FJ256" s="76"/>
      <c r="FK256" s="76"/>
      <c r="FL256" s="76"/>
      <c r="FM256" s="76"/>
      <c r="FN256" s="76"/>
      <c r="FO256" s="76"/>
      <c r="FP256" s="76"/>
      <c r="FQ256" s="76"/>
      <c r="FR256" s="76"/>
      <c r="FS256" s="76"/>
      <c r="FT256" s="76"/>
      <c r="FU256" s="76"/>
      <c r="FV256" s="76"/>
      <c r="FW256" s="76"/>
      <c r="FX256" s="76"/>
      <c r="FY256" s="76"/>
      <c r="FZ256" s="76"/>
      <c r="GA256" s="76"/>
      <c r="GB256" s="76"/>
      <c r="GC256" s="76"/>
      <c r="GD256" s="76"/>
      <c r="GE256" s="76"/>
      <c r="GF256" s="76"/>
      <c r="GG256" s="76"/>
      <c r="GH256" s="76"/>
      <c r="GI256" s="76"/>
      <c r="GJ256" s="76"/>
      <c r="GK256" s="76"/>
      <c r="GL256" s="76"/>
      <c r="GM256" s="76"/>
      <c r="GN256" s="76"/>
      <c r="GO256" s="76"/>
      <c r="GP256" s="76"/>
      <c r="GQ256" s="76"/>
      <c r="GR256" s="76"/>
      <c r="GS256" s="76"/>
      <c r="GT256" s="76"/>
      <c r="GU256" s="76"/>
      <c r="GV256" s="76"/>
      <c r="GW256" s="76"/>
      <c r="GX256" s="76"/>
      <c r="GY256" s="76"/>
      <c r="GZ256" s="76"/>
      <c r="HA256" s="76"/>
      <c r="HB256" s="76"/>
      <c r="HC256" s="76"/>
      <c r="HD256" s="76"/>
      <c r="HE256" s="76"/>
      <c r="HF256" s="76"/>
      <c r="HG256" s="76"/>
      <c r="HH256" s="76"/>
      <c r="HI256" s="76"/>
      <c r="HJ256" s="76"/>
      <c r="HK256" s="76"/>
      <c r="HL256" s="76"/>
      <c r="HM256" s="76"/>
      <c r="HN256" s="76"/>
      <c r="HO256" s="76"/>
      <c r="HP256" s="76"/>
      <c r="HQ256" s="76"/>
      <c r="HR256" s="76"/>
      <c r="HS256" s="76"/>
      <c r="HT256" s="76"/>
      <c r="HU256" s="76"/>
      <c r="HV256" s="76"/>
      <c r="HW256" s="76"/>
      <c r="HX256" s="76"/>
      <c r="HY256" s="76"/>
      <c r="HZ256" s="76"/>
      <c r="IA256" s="76"/>
      <c r="IB256" s="76"/>
      <c r="IC256" s="76"/>
      <c r="ID256" s="76"/>
      <c r="IE256" s="76"/>
      <c r="IF256" s="76"/>
      <c r="IG256" s="76"/>
      <c r="IH256" s="76"/>
      <c r="II256" s="76"/>
      <c r="IJ256" s="76"/>
      <c r="IK256" s="76"/>
      <c r="IL256" s="76"/>
      <c r="IM256" s="76"/>
      <c r="IN256" s="76"/>
      <c r="IO256" s="76"/>
      <c r="IP256" s="76"/>
      <c r="IQ256" s="76"/>
      <c r="IR256" s="76"/>
      <c r="IS256" s="76"/>
      <c r="IT256" s="76"/>
      <c r="IU256" s="76"/>
      <c r="IV256" s="76"/>
      <c r="IW256" s="76"/>
      <c r="IX256" s="76"/>
      <c r="IY256" s="76"/>
      <c r="IZ256" s="76"/>
      <c r="JA256" s="76"/>
      <c r="JB256" s="76"/>
      <c r="JC256" s="76"/>
      <c r="JD256" s="76"/>
      <c r="JE256" s="76"/>
      <c r="JF256" s="76"/>
      <c r="JG256" s="76"/>
      <c r="JH256" s="76"/>
      <c r="JI256" s="76"/>
      <c r="JJ256" s="76"/>
      <c r="JK256" s="76"/>
      <c r="JL256" s="76"/>
      <c r="JM256" s="76"/>
      <c r="JN256" s="76"/>
      <c r="JO256" s="76"/>
      <c r="JP256" s="76"/>
      <c r="JQ256" s="76"/>
      <c r="JR256" s="76"/>
      <c r="JS256" s="76"/>
      <c r="JT256" s="76"/>
      <c r="JU256" s="76"/>
      <c r="JV256" s="76"/>
      <c r="JW256" s="76"/>
      <c r="JX256" s="76"/>
      <c r="JY256" s="76"/>
      <c r="JZ256" s="76"/>
      <c r="KA256" s="76"/>
      <c r="KB256" s="76"/>
      <c r="KC256" s="76"/>
      <c r="KD256" s="76"/>
      <c r="KE256" s="76"/>
      <c r="KF256" s="76"/>
      <c r="KG256" s="76"/>
      <c r="KH256" s="76"/>
      <c r="KI256" s="76"/>
      <c r="KJ256" s="76"/>
      <c r="KK256" s="76"/>
      <c r="KL256" s="76"/>
      <c r="KM256" s="76"/>
      <c r="KN256" s="76"/>
      <c r="KO256" s="76"/>
      <c r="KP256" s="76"/>
      <c r="KQ256" s="76"/>
      <c r="KR256" s="76"/>
      <c r="KS256" s="76"/>
      <c r="KT256" s="76"/>
      <c r="KU256" s="76"/>
      <c r="KV256" s="76"/>
      <c r="KW256" s="76"/>
      <c r="KX256" s="76"/>
      <c r="KY256" s="76"/>
      <c r="KZ256" s="76"/>
      <c r="LA256" s="76"/>
      <c r="LB256" s="76"/>
      <c r="LC256" s="76"/>
      <c r="LD256" s="76"/>
      <c r="LE256" s="76"/>
      <c r="LF256" s="76"/>
      <c r="LG256" s="76"/>
      <c r="LH256" s="76"/>
      <c r="LI256" s="76"/>
      <c r="LJ256" s="76"/>
      <c r="LK256" s="76"/>
      <c r="LL256" s="76"/>
      <c r="LM256" s="76"/>
      <c r="LN256" s="76"/>
      <c r="LO256" s="76"/>
      <c r="LP256" s="76"/>
      <c r="LQ256" s="76"/>
      <c r="LR256" s="76"/>
      <c r="LS256" s="76"/>
      <c r="LT256" s="76"/>
      <c r="LU256" s="76"/>
      <c r="LV256" s="76"/>
      <c r="LW256" s="76"/>
      <c r="LX256" s="76"/>
      <c r="LY256" s="76"/>
      <c r="LZ256" s="76"/>
      <c r="MA256" s="76"/>
      <c r="MB256" s="76"/>
      <c r="MC256" s="76"/>
      <c r="MD256" s="76"/>
      <c r="ME256" s="76"/>
      <c r="MF256" s="76"/>
      <c r="MG256" s="76"/>
      <c r="MH256" s="76"/>
      <c r="MI256" s="76"/>
      <c r="MJ256" s="76"/>
      <c r="MK256" s="76"/>
      <c r="ML256" s="76"/>
      <c r="MM256" s="76"/>
      <c r="MN256" s="76"/>
      <c r="MO256" s="76"/>
      <c r="MP256" s="76"/>
      <c r="MQ256" s="76"/>
      <c r="MR256" s="76"/>
      <c r="MS256" s="76"/>
      <c r="MT256" s="76"/>
      <c r="MU256" s="76"/>
      <c r="MV256" s="76"/>
      <c r="MW256" s="76"/>
      <c r="MX256" s="76"/>
      <c r="MY256" s="76"/>
      <c r="MZ256" s="76"/>
      <c r="NA256" s="76"/>
      <c r="NB256" s="76"/>
      <c r="NC256" s="76"/>
      <c r="ND256" s="76"/>
      <c r="NE256" s="76"/>
      <c r="NF256" s="76"/>
      <c r="NG256" s="76"/>
      <c r="NH256" s="76"/>
      <c r="NI256" s="76"/>
      <c r="NJ256" s="76"/>
      <c r="NK256" s="76"/>
      <c r="NL256" s="76"/>
      <c r="NM256" s="76"/>
      <c r="NN256" s="76"/>
      <c r="NO256" s="76"/>
      <c r="NP256" s="76"/>
      <c r="NQ256" s="76"/>
      <c r="NR256" s="76"/>
      <c r="NS256" s="76"/>
      <c r="NT256" s="76"/>
      <c r="NU256" s="76"/>
      <c r="NV256" s="76"/>
      <c r="NW256" s="76"/>
      <c r="NX256" s="76"/>
      <c r="NY256" s="76"/>
      <c r="NZ256" s="76"/>
      <c r="OA256" s="76"/>
      <c r="OB256" s="76"/>
      <c r="OC256" s="76"/>
      <c r="OD256" s="76"/>
      <c r="OE256" s="76"/>
      <c r="OF256" s="76"/>
      <c r="OG256" s="76"/>
      <c r="OH256" s="76"/>
      <c r="OI256" s="76"/>
      <c r="OJ256" s="76"/>
      <c r="OK256" s="76"/>
      <c r="OL256" s="76"/>
      <c r="OM256" s="76"/>
      <c r="ON256" s="76"/>
      <c r="OO256" s="76"/>
      <c r="OP256" s="76"/>
      <c r="OQ256" s="76"/>
      <c r="OR256" s="76"/>
      <c r="OS256" s="76"/>
      <c r="OT256" s="76"/>
      <c r="OU256" s="76"/>
      <c r="OV256" s="76"/>
      <c r="OW256" s="76"/>
      <c r="OX256" s="76"/>
      <c r="OY256" s="76"/>
      <c r="OZ256" s="76"/>
      <c r="PA256" s="76"/>
      <c r="PB256" s="76"/>
      <c r="PC256" s="76"/>
      <c r="PD256" s="76"/>
      <c r="PE256" s="76"/>
      <c r="PF256" s="76"/>
      <c r="PG256" s="76"/>
      <c r="PH256" s="76"/>
      <c r="PI256" s="76"/>
      <c r="PJ256" s="76"/>
      <c r="PK256" s="76"/>
      <c r="PL256" s="76"/>
      <c r="PM256" s="76"/>
      <c r="PN256" s="76"/>
      <c r="PO256" s="76"/>
      <c r="PP256" s="76"/>
      <c r="PQ256" s="76"/>
      <c r="PR256" s="76"/>
      <c r="PS256" s="76"/>
      <c r="PT256" s="76"/>
      <c r="PU256" s="76"/>
      <c r="PV256" s="76"/>
      <c r="PW256" s="76"/>
      <c r="PX256" s="76"/>
      <c r="PY256" s="76"/>
      <c r="PZ256" s="76"/>
      <c r="QA256" s="76"/>
      <c r="QB256" s="76"/>
      <c r="QC256" s="76"/>
      <c r="QD256" s="76"/>
      <c r="QE256" s="76"/>
      <c r="QF256" s="76"/>
      <c r="QG256" s="76"/>
      <c r="QH256" s="76"/>
      <c r="QI256" s="76"/>
      <c r="QJ256" s="76"/>
      <c r="QK256" s="76"/>
      <c r="QL256" s="76"/>
      <c r="QM256" s="76"/>
      <c r="QN256" s="76"/>
      <c r="QO256" s="76"/>
      <c r="QP256" s="76"/>
      <c r="QQ256" s="76"/>
      <c r="QR256" s="76"/>
      <c r="QS256" s="76"/>
      <c r="QT256" s="76"/>
      <c r="QU256" s="76"/>
      <c r="QV256" s="76"/>
      <c r="QW256" s="76"/>
      <c r="QX256" s="76"/>
      <c r="QY256" s="76"/>
      <c r="QZ256" s="76"/>
      <c r="RA256" s="76"/>
      <c r="RB256" s="76"/>
      <c r="RC256" s="76"/>
      <c r="RD256" s="76"/>
      <c r="RE256" s="76"/>
      <c r="RF256" s="76"/>
      <c r="RG256" s="76"/>
      <c r="RH256" s="76"/>
      <c r="RI256" s="76"/>
      <c r="RJ256" s="76"/>
      <c r="RK256" s="76"/>
      <c r="RL256" s="76"/>
      <c r="RM256" s="76"/>
      <c r="RN256" s="76"/>
      <c r="RO256" s="76"/>
      <c r="RP256" s="76"/>
      <c r="RQ256" s="76"/>
      <c r="RR256" s="76"/>
      <c r="RS256" s="76"/>
      <c r="RT256" s="76"/>
      <c r="RU256" s="76"/>
      <c r="RV256" s="76"/>
      <c r="RW256" s="76"/>
      <c r="RX256" s="76"/>
      <c r="RY256" s="76"/>
      <c r="RZ256" s="76"/>
      <c r="SA256" s="76"/>
      <c r="SB256" s="76"/>
      <c r="SC256" s="76"/>
      <c r="SD256" s="76"/>
      <c r="SE256" s="76"/>
      <c r="SF256" s="76"/>
      <c r="SG256" s="76"/>
      <c r="SH256" s="76"/>
      <c r="SI256" s="76"/>
      <c r="SJ256" s="76"/>
      <c r="SK256" s="76"/>
      <c r="SL256" s="76"/>
      <c r="SM256" s="76"/>
      <c r="SN256" s="76"/>
      <c r="SO256" s="76"/>
      <c r="SP256" s="76"/>
      <c r="SQ256" s="76"/>
      <c r="SR256" s="76"/>
      <c r="SS256" s="76"/>
      <c r="ST256" s="76"/>
      <c r="SU256" s="76"/>
      <c r="SV256" s="76"/>
      <c r="SW256" s="76"/>
      <c r="SX256" s="76"/>
      <c r="SY256" s="76"/>
      <c r="SZ256" s="76"/>
      <c r="TA256" s="76"/>
      <c r="TB256" s="76"/>
      <c r="TC256" s="76"/>
      <c r="TD256" s="76"/>
      <c r="TE256" s="76"/>
      <c r="TF256" s="76"/>
      <c r="TG256" s="76"/>
      <c r="TH256" s="76"/>
      <c r="TI256" s="76"/>
      <c r="TJ256" s="76"/>
      <c r="TK256" s="76"/>
      <c r="TL256" s="76"/>
      <c r="TM256" s="76"/>
      <c r="TN256" s="76"/>
      <c r="TO256" s="76"/>
      <c r="TP256" s="76"/>
      <c r="TQ256" s="76"/>
      <c r="TR256" s="76"/>
      <c r="TS256" s="76"/>
      <c r="TT256" s="76"/>
      <c r="TU256" s="76"/>
      <c r="TV256" s="76"/>
      <c r="TW256" s="76"/>
      <c r="TX256" s="76"/>
      <c r="TY256" s="76"/>
      <c r="TZ256" s="76"/>
      <c r="UA256" s="76"/>
      <c r="UB256" s="76"/>
      <c r="UC256" s="76"/>
      <c r="UD256" s="76"/>
      <c r="UE256" s="76"/>
      <c r="UF256" s="76"/>
      <c r="UG256" s="76"/>
      <c r="UH256" s="76"/>
      <c r="UI256" s="76"/>
      <c r="UJ256" s="76"/>
      <c r="UK256" s="76"/>
      <c r="UL256" s="76"/>
      <c r="UM256" s="76"/>
      <c r="UN256" s="76"/>
      <c r="UO256" s="76"/>
      <c r="UP256" s="76"/>
      <c r="UQ256" s="76"/>
      <c r="UR256" s="76"/>
      <c r="US256" s="76"/>
      <c r="UT256" s="76"/>
      <c r="UU256" s="76"/>
      <c r="UV256" s="76"/>
      <c r="UW256" s="76"/>
      <c r="UX256" s="76"/>
      <c r="UY256" s="76"/>
      <c r="UZ256" s="76"/>
      <c r="VA256" s="76"/>
      <c r="VB256" s="76"/>
      <c r="VC256" s="76"/>
      <c r="VD256" s="76"/>
      <c r="VE256" s="76"/>
      <c r="VF256" s="76"/>
      <c r="VG256" s="76"/>
      <c r="VH256" s="76"/>
      <c r="VI256" s="76"/>
      <c r="VJ256" s="76"/>
      <c r="VK256" s="76"/>
      <c r="VL256" s="76"/>
      <c r="VM256" s="76"/>
      <c r="VN256" s="76"/>
      <c r="VO256" s="76"/>
      <c r="VP256" s="76"/>
      <c r="VQ256" s="76"/>
      <c r="VR256" s="76"/>
      <c r="VS256" s="76"/>
      <c r="VT256" s="76"/>
      <c r="VU256" s="76"/>
      <c r="VV256" s="76"/>
      <c r="VW256" s="76"/>
      <c r="VX256" s="76"/>
      <c r="VY256" s="76"/>
      <c r="VZ256" s="76"/>
      <c r="WA256" s="76"/>
      <c r="WB256" s="76"/>
      <c r="WC256" s="76"/>
      <c r="WD256" s="76"/>
      <c r="WE256" s="76"/>
      <c r="WF256" s="76"/>
      <c r="WG256" s="76"/>
      <c r="WH256" s="76"/>
      <c r="WI256" s="76"/>
      <c r="WJ256" s="76"/>
      <c r="WK256" s="76"/>
      <c r="WL256" s="76"/>
      <c r="WM256" s="76"/>
      <c r="WN256" s="76"/>
      <c r="WO256" s="76"/>
      <c r="WP256" s="76"/>
      <c r="WQ256" s="76"/>
      <c r="WR256" s="76"/>
      <c r="WS256" s="76"/>
      <c r="WT256" s="76"/>
      <c r="WU256" s="76"/>
      <c r="WV256" s="76"/>
      <c r="WW256" s="76"/>
      <c r="WX256" s="76"/>
      <c r="WY256" s="76"/>
      <c r="WZ256" s="76"/>
      <c r="XA256" s="76"/>
      <c r="XB256" s="76"/>
      <c r="XC256" s="76"/>
      <c r="XD256" s="76"/>
      <c r="XE256" s="76"/>
      <c r="XF256" s="76"/>
      <c r="XG256" s="76"/>
      <c r="XH256" s="76"/>
      <c r="XI256" s="76"/>
      <c r="XJ256" s="76"/>
      <c r="XK256" s="76"/>
      <c r="XL256" s="76"/>
      <c r="XM256" s="76"/>
      <c r="XN256" s="76"/>
      <c r="XO256" s="76"/>
      <c r="XP256" s="76"/>
      <c r="XQ256" s="76"/>
      <c r="XR256" s="76"/>
      <c r="XS256" s="76"/>
      <c r="XT256" s="76"/>
      <c r="XU256" s="76"/>
      <c r="XV256" s="76"/>
      <c r="XW256" s="76"/>
      <c r="XX256" s="76"/>
      <c r="XY256" s="76"/>
      <c r="XZ256" s="76"/>
      <c r="YA256" s="76"/>
      <c r="YB256" s="76"/>
      <c r="YC256" s="76"/>
      <c r="YD256" s="76"/>
      <c r="YE256" s="76"/>
      <c r="YF256" s="76"/>
      <c r="YG256" s="76"/>
      <c r="YH256" s="76"/>
      <c r="YI256" s="76"/>
      <c r="YJ256" s="76"/>
      <c r="YK256" s="76"/>
      <c r="YL256" s="76"/>
      <c r="YM256" s="76"/>
      <c r="YN256" s="76"/>
      <c r="YO256" s="76"/>
      <c r="YP256" s="76"/>
      <c r="YQ256" s="76"/>
      <c r="YR256" s="76"/>
      <c r="YS256" s="76"/>
      <c r="YT256" s="76"/>
      <c r="YU256" s="76"/>
      <c r="YV256" s="76"/>
      <c r="YW256" s="76"/>
      <c r="YX256" s="76"/>
      <c r="YY256" s="76"/>
      <c r="YZ256" s="76"/>
      <c r="ZA256" s="76"/>
      <c r="ZB256" s="76"/>
      <c r="ZC256" s="76"/>
      <c r="ZD256" s="76"/>
      <c r="ZE256" s="76"/>
      <c r="ZF256" s="76"/>
      <c r="ZG256" s="76"/>
      <c r="ZH256" s="76"/>
      <c r="ZI256" s="76"/>
      <c r="ZJ256" s="76"/>
      <c r="ZK256" s="76"/>
      <c r="ZL256" s="76"/>
      <c r="ZM256" s="76"/>
      <c r="ZN256" s="76"/>
      <c r="ZO256" s="76"/>
      <c r="ZP256" s="76"/>
      <c r="ZQ256" s="76"/>
      <c r="ZR256" s="76"/>
      <c r="ZS256" s="76"/>
      <c r="ZT256" s="76"/>
      <c r="ZU256" s="76"/>
      <c r="ZV256" s="76"/>
      <c r="ZW256" s="76"/>
      <c r="ZX256" s="76"/>
      <c r="ZY256" s="76"/>
      <c r="ZZ256" s="76"/>
      <c r="AAA256" s="76"/>
      <c r="AAB256" s="76"/>
      <c r="AAC256" s="76"/>
      <c r="AAD256" s="76"/>
      <c r="AAE256" s="76"/>
      <c r="AAF256" s="76"/>
      <c r="AAG256" s="76"/>
      <c r="AAH256" s="76"/>
      <c r="AAI256" s="76"/>
      <c r="AAJ256" s="76"/>
      <c r="AAK256" s="76"/>
      <c r="AAL256" s="76"/>
      <c r="AAM256" s="76"/>
      <c r="AAN256" s="76"/>
      <c r="AAO256" s="76"/>
      <c r="AAP256" s="76"/>
      <c r="AAQ256" s="76"/>
      <c r="AAR256" s="76"/>
      <c r="AAS256" s="76"/>
      <c r="AAT256" s="76"/>
      <c r="AAU256" s="76"/>
      <c r="AAV256" s="76"/>
      <c r="AAW256" s="76"/>
      <c r="AAX256" s="76"/>
      <c r="AAY256" s="76"/>
      <c r="AAZ256" s="76"/>
      <c r="ABA256" s="76"/>
      <c r="ABB256" s="76"/>
      <c r="ABC256" s="76"/>
      <c r="ABD256" s="76"/>
      <c r="ABE256" s="76"/>
      <c r="ABF256" s="76"/>
      <c r="ABG256" s="76"/>
      <c r="ABH256" s="76"/>
      <c r="ABI256" s="76"/>
      <c r="ABJ256" s="76"/>
      <c r="ABK256" s="76"/>
      <c r="ABL256" s="76"/>
      <c r="ABM256" s="76"/>
      <c r="ABN256" s="76"/>
      <c r="ABO256" s="76"/>
      <c r="ABP256" s="76"/>
      <c r="ABQ256" s="76"/>
      <c r="ABR256" s="76"/>
      <c r="ABS256" s="76"/>
      <c r="ABT256" s="76"/>
      <c r="ABU256" s="76"/>
      <c r="ABV256" s="76"/>
      <c r="ABW256" s="76"/>
      <c r="ABX256" s="76"/>
      <c r="ABY256" s="76"/>
      <c r="ABZ256" s="76"/>
      <c r="ACA256" s="76"/>
      <c r="ACB256" s="76"/>
      <c r="ACC256" s="76"/>
      <c r="ACD256" s="76"/>
      <c r="ACE256" s="76"/>
      <c r="ACF256" s="76"/>
      <c r="ACG256" s="76"/>
      <c r="ACH256" s="76"/>
      <c r="ACI256" s="76"/>
      <c r="ACJ256" s="76"/>
      <c r="ACK256" s="76"/>
      <c r="ACL256" s="76"/>
      <c r="ACM256" s="76"/>
      <c r="ACN256" s="76"/>
      <c r="ACO256" s="76"/>
      <c r="ACP256" s="76"/>
      <c r="ACQ256" s="76"/>
      <c r="ACR256" s="76"/>
      <c r="ACS256" s="76"/>
      <c r="ACT256" s="76"/>
      <c r="ACU256" s="76"/>
      <c r="ACV256" s="76"/>
      <c r="ACW256" s="76"/>
      <c r="ACX256" s="76"/>
      <c r="ACY256" s="76"/>
      <c r="ACZ256" s="76"/>
      <c r="ADA256" s="76"/>
      <c r="ADB256" s="76"/>
      <c r="ADC256" s="76"/>
      <c r="ADD256" s="76"/>
      <c r="ADE256" s="76"/>
      <c r="ADF256" s="76"/>
      <c r="ADG256" s="76"/>
      <c r="ADH256" s="76"/>
      <c r="ADI256" s="76"/>
      <c r="ADJ256" s="76"/>
      <c r="ADK256" s="76"/>
      <c r="ADL256" s="76"/>
      <c r="ADM256" s="76"/>
      <c r="ADN256" s="76"/>
      <c r="ADO256" s="76"/>
      <c r="ADP256" s="76"/>
      <c r="ADQ256" s="76"/>
      <c r="ADR256" s="76"/>
      <c r="ADS256" s="76"/>
      <c r="ADT256" s="76"/>
      <c r="ADU256" s="76"/>
      <c r="ADV256" s="76"/>
      <c r="ADW256" s="76"/>
      <c r="ADX256" s="76"/>
      <c r="ADY256" s="76"/>
      <c r="ADZ256" s="76"/>
      <c r="AEA256" s="76"/>
      <c r="AEB256" s="76"/>
      <c r="AEC256" s="76"/>
      <c r="AED256" s="76"/>
      <c r="AEE256" s="76"/>
      <c r="AEF256" s="76"/>
      <c r="AEG256" s="76"/>
      <c r="AEH256" s="76"/>
      <c r="AEI256" s="76"/>
      <c r="AEJ256" s="76"/>
      <c r="AEK256" s="76"/>
      <c r="AEL256" s="76"/>
      <c r="AEM256" s="76"/>
      <c r="AEN256" s="76"/>
      <c r="AEO256" s="76"/>
      <c r="AEP256" s="76"/>
      <c r="AEQ256" s="76"/>
      <c r="AER256" s="76"/>
      <c r="AES256" s="76"/>
      <c r="AET256" s="76"/>
      <c r="AEU256" s="76"/>
      <c r="AEV256" s="76"/>
      <c r="AEW256" s="76"/>
      <c r="AEX256" s="76"/>
      <c r="AEY256" s="76"/>
      <c r="AEZ256" s="76"/>
      <c r="AFA256" s="76"/>
      <c r="AFB256" s="76"/>
      <c r="AFC256" s="76"/>
      <c r="AFD256" s="76"/>
      <c r="AFE256" s="76"/>
      <c r="AFF256" s="76"/>
      <c r="AFG256" s="76"/>
      <c r="AFH256" s="76"/>
      <c r="AFI256" s="76"/>
      <c r="AFJ256" s="76"/>
      <c r="AFK256" s="76"/>
      <c r="AFL256" s="76"/>
      <c r="AFM256" s="76"/>
      <c r="AFN256" s="76"/>
      <c r="AFO256" s="76"/>
      <c r="AFP256" s="76"/>
      <c r="AFQ256" s="76"/>
      <c r="AFR256" s="76"/>
      <c r="AFS256" s="76"/>
      <c r="AFT256" s="76"/>
      <c r="AFU256" s="76"/>
      <c r="AFV256" s="76"/>
      <c r="AFW256" s="76"/>
      <c r="AFX256" s="76"/>
      <c r="AFY256" s="76"/>
      <c r="AFZ256" s="76"/>
      <c r="AGA256" s="76"/>
      <c r="AGB256" s="76"/>
      <c r="AGC256" s="76"/>
      <c r="AGD256" s="76"/>
      <c r="AGE256" s="76"/>
      <c r="AGF256" s="76"/>
      <c r="AGG256" s="76"/>
      <c r="AGH256" s="76"/>
      <c r="AGI256" s="76"/>
      <c r="AGJ256" s="76"/>
      <c r="AGK256" s="76"/>
      <c r="AGL256" s="76"/>
      <c r="AGM256" s="76"/>
      <c r="AGN256" s="76"/>
      <c r="AGO256" s="76"/>
      <c r="AGP256" s="76"/>
      <c r="AGQ256" s="76"/>
      <c r="AGR256" s="76"/>
      <c r="AGS256" s="76"/>
      <c r="AGT256" s="76"/>
      <c r="AGU256" s="76"/>
      <c r="AGV256" s="76"/>
      <c r="AGW256" s="76"/>
      <c r="AGX256" s="76"/>
      <c r="AGY256" s="76"/>
      <c r="AGZ256" s="76"/>
      <c r="AHA256" s="76"/>
      <c r="AHB256" s="76"/>
      <c r="AHC256" s="76"/>
      <c r="AHD256" s="76"/>
      <c r="AHE256" s="76"/>
      <c r="AHF256" s="76"/>
      <c r="AHG256" s="76"/>
      <c r="AHH256" s="76"/>
      <c r="AHI256" s="76"/>
      <c r="AHJ256" s="76"/>
      <c r="AHK256" s="76"/>
      <c r="AHL256" s="76"/>
      <c r="AHM256" s="76"/>
      <c r="AHN256" s="76"/>
      <c r="AHO256" s="76"/>
      <c r="AHP256" s="76"/>
      <c r="AHQ256" s="76"/>
      <c r="AHR256" s="76"/>
      <c r="AHS256" s="76"/>
      <c r="AHT256" s="76"/>
      <c r="AHU256" s="76"/>
      <c r="AHV256" s="76"/>
      <c r="AHW256" s="76"/>
      <c r="AHX256" s="76"/>
      <c r="AHY256" s="76"/>
      <c r="AHZ256" s="76"/>
      <c r="AIA256" s="76"/>
      <c r="AIB256" s="76"/>
      <c r="AIC256" s="76"/>
      <c r="AID256" s="76"/>
      <c r="AIE256" s="76"/>
      <c r="AIF256" s="76"/>
      <c r="AIG256" s="76"/>
      <c r="AIH256" s="76"/>
      <c r="AII256" s="76"/>
      <c r="AIJ256" s="76"/>
      <c r="AIK256" s="76"/>
      <c r="AIL256" s="76"/>
      <c r="AIM256" s="76"/>
      <c r="AIN256" s="76"/>
      <c r="AIO256" s="76"/>
      <c r="AIP256" s="76"/>
      <c r="AIQ256" s="76"/>
      <c r="AIR256" s="76"/>
      <c r="AIS256" s="76"/>
      <c r="AIT256" s="76"/>
      <c r="AIU256" s="76"/>
      <c r="AIV256" s="76"/>
      <c r="AIW256" s="76"/>
      <c r="AIX256" s="76"/>
      <c r="AIY256" s="76"/>
      <c r="AIZ256" s="76"/>
      <c r="AJA256" s="76"/>
      <c r="AJB256" s="76"/>
      <c r="AJC256" s="76"/>
      <c r="AJD256" s="76"/>
      <c r="AJE256" s="76"/>
      <c r="AJF256" s="76"/>
      <c r="AJG256" s="76"/>
      <c r="AJH256" s="76"/>
      <c r="AJI256" s="76"/>
      <c r="AJJ256" s="76"/>
      <c r="AJK256" s="76"/>
      <c r="AJL256" s="76"/>
      <c r="AJM256" s="76"/>
      <c r="AJN256" s="76"/>
      <c r="AJO256" s="76"/>
      <c r="AJP256" s="76"/>
      <c r="AJQ256" s="76"/>
      <c r="AJR256" s="76"/>
      <c r="AJS256" s="76"/>
      <c r="AJT256" s="76"/>
      <c r="AJU256" s="76"/>
      <c r="AJV256" s="76"/>
      <c r="AJW256" s="76"/>
      <c r="AJX256" s="76"/>
      <c r="AJY256" s="76"/>
      <c r="AJZ256" s="76"/>
      <c r="AKA256" s="76"/>
      <c r="AKB256" s="76"/>
      <c r="AKC256" s="76"/>
      <c r="AKD256" s="76"/>
      <c r="AKE256" s="76"/>
      <c r="AKF256" s="76"/>
      <c r="AKG256" s="76"/>
      <c r="AKH256" s="76"/>
      <c r="AKI256" s="76"/>
      <c r="AKJ256" s="76"/>
      <c r="AKK256" s="76"/>
      <c r="AKL256" s="76"/>
      <c r="AKM256" s="76"/>
      <c r="AKN256" s="76"/>
      <c r="AKO256" s="76"/>
      <c r="AKP256" s="76"/>
      <c r="AKQ256" s="76"/>
      <c r="AKR256" s="76"/>
      <c r="AKS256" s="76"/>
      <c r="AKT256" s="76"/>
      <c r="AKU256" s="76"/>
      <c r="AKV256" s="76"/>
      <c r="AKW256" s="76"/>
      <c r="AKX256" s="76"/>
      <c r="AKY256" s="76"/>
      <c r="AKZ256" s="76"/>
      <c r="ALA256" s="76"/>
      <c r="ALB256" s="76"/>
      <c r="ALC256" s="76"/>
      <c r="ALD256" s="76"/>
      <c r="ALE256" s="76"/>
      <c r="ALF256" s="76"/>
      <c r="ALG256" s="76"/>
      <c r="ALH256" s="76"/>
      <c r="ALI256" s="76"/>
      <c r="ALJ256" s="76"/>
      <c r="ALK256" s="76"/>
      <c r="ALL256" s="76"/>
      <c r="ALM256" s="76"/>
      <c r="ALN256" s="76"/>
      <c r="ALO256" s="76"/>
      <c r="ALP256" s="76"/>
      <c r="ALQ256" s="76"/>
      <c r="ALR256" s="76"/>
      <c r="ALS256" s="76"/>
      <c r="ALT256" s="76"/>
      <c r="ALU256" s="76"/>
      <c r="ALV256" s="76"/>
      <c r="ALW256" s="76"/>
      <c r="ALX256" s="76"/>
      <c r="ALY256" s="76"/>
      <c r="ALZ256" s="76"/>
      <c r="AMA256" s="76"/>
      <c r="AMB256" s="76"/>
      <c r="AMC256" s="76"/>
      <c r="AMD256" s="76"/>
      <c r="AME256" s="76"/>
    </row>
    <row r="257" spans="1:1019" s="80" customFormat="1">
      <c r="A257" s="20" t="s">
        <v>343</v>
      </c>
      <c r="B257" s="21">
        <v>5213850</v>
      </c>
      <c r="C257" s="21" t="s">
        <v>96</v>
      </c>
      <c r="D257" s="71" t="s">
        <v>76</v>
      </c>
      <c r="E257" s="22" t="s">
        <v>77</v>
      </c>
      <c r="F257" s="59">
        <v>1126.2855</v>
      </c>
      <c r="G257" s="23">
        <v>22.15</v>
      </c>
      <c r="H257" s="69">
        <f t="shared" si="90"/>
        <v>0.21229999999999999</v>
      </c>
      <c r="I257" s="23">
        <f t="shared" si="91"/>
        <v>26.85</v>
      </c>
      <c r="J257" s="23">
        <f t="shared" si="92"/>
        <v>30240.76</v>
      </c>
      <c r="K257" s="78">
        <f t="shared" si="93"/>
        <v>24947.223824999997</v>
      </c>
      <c r="L257" s="76"/>
      <c r="M257" s="79"/>
      <c r="N257" s="76"/>
      <c r="O257" s="76"/>
      <c r="P257" s="76"/>
      <c r="Q257" s="76"/>
      <c r="R257" s="76"/>
      <c r="S257" s="76"/>
      <c r="T257" s="76"/>
      <c r="U257" s="76"/>
      <c r="V257" s="76"/>
      <c r="W257" s="76"/>
      <c r="X257" s="76"/>
      <c r="Y257" s="76"/>
      <c r="Z257" s="76"/>
      <c r="AA257" s="76"/>
      <c r="AB257" s="76"/>
      <c r="AC257" s="76"/>
      <c r="AD257" s="76"/>
      <c r="AE257" s="76"/>
      <c r="AF257" s="76"/>
      <c r="AG257" s="76"/>
      <c r="AH257" s="76"/>
      <c r="AI257" s="76"/>
      <c r="AJ257" s="76"/>
      <c r="AK257" s="76"/>
      <c r="AL257" s="76"/>
      <c r="AM257" s="76"/>
      <c r="AN257" s="76"/>
      <c r="AO257" s="76"/>
      <c r="AP257" s="76"/>
      <c r="AQ257" s="76"/>
      <c r="AR257" s="76"/>
      <c r="AS257" s="76"/>
      <c r="AT257" s="76"/>
      <c r="AU257" s="76"/>
      <c r="AV257" s="76"/>
      <c r="AW257" s="76"/>
      <c r="AX257" s="76"/>
      <c r="AY257" s="76"/>
      <c r="AZ257" s="76"/>
      <c r="BA257" s="76"/>
      <c r="BB257" s="76"/>
      <c r="BC257" s="76"/>
      <c r="BD257" s="76"/>
      <c r="BE257" s="76"/>
      <c r="BF257" s="76"/>
      <c r="BG257" s="76"/>
      <c r="BH257" s="76"/>
      <c r="BI257" s="76"/>
      <c r="BJ257" s="76"/>
      <c r="BK257" s="76"/>
      <c r="BL257" s="76"/>
      <c r="BM257" s="76"/>
      <c r="BN257" s="76"/>
      <c r="BO257" s="76"/>
      <c r="BP257" s="76"/>
      <c r="BQ257" s="76"/>
      <c r="BR257" s="76"/>
      <c r="BS257" s="76"/>
      <c r="BT257" s="76"/>
      <c r="BU257" s="76"/>
      <c r="BV257" s="76"/>
      <c r="BW257" s="76"/>
      <c r="BX257" s="76"/>
      <c r="BY257" s="76"/>
      <c r="BZ257" s="76"/>
      <c r="CA257" s="76"/>
      <c r="CB257" s="76"/>
      <c r="CC257" s="76"/>
      <c r="CD257" s="76"/>
      <c r="CE257" s="76"/>
      <c r="CF257" s="76"/>
      <c r="CG257" s="76"/>
      <c r="CH257" s="76"/>
      <c r="CI257" s="76"/>
      <c r="CJ257" s="76"/>
      <c r="CK257" s="76"/>
      <c r="CL257" s="76"/>
      <c r="CM257" s="76"/>
      <c r="CN257" s="76"/>
      <c r="CO257" s="76"/>
      <c r="CP257" s="76"/>
      <c r="CQ257" s="76"/>
      <c r="CR257" s="76"/>
      <c r="CS257" s="76"/>
      <c r="CT257" s="76"/>
      <c r="CU257" s="76"/>
      <c r="CV257" s="76"/>
      <c r="CW257" s="76"/>
      <c r="CX257" s="76"/>
      <c r="CY257" s="76"/>
      <c r="CZ257" s="76"/>
      <c r="DA257" s="76"/>
      <c r="DB257" s="76"/>
      <c r="DC257" s="76"/>
      <c r="DD257" s="76"/>
      <c r="DE257" s="76"/>
      <c r="DF257" s="76"/>
      <c r="DG257" s="76"/>
      <c r="DH257" s="76"/>
      <c r="DI257" s="76"/>
      <c r="DJ257" s="76"/>
      <c r="DK257" s="76"/>
      <c r="DL257" s="76"/>
      <c r="DM257" s="76"/>
      <c r="DN257" s="76"/>
      <c r="DO257" s="76"/>
      <c r="DP257" s="76"/>
      <c r="DQ257" s="76"/>
      <c r="DR257" s="76"/>
      <c r="DS257" s="76"/>
      <c r="DT257" s="76"/>
      <c r="DU257" s="76"/>
      <c r="DV257" s="76"/>
      <c r="DW257" s="76"/>
      <c r="DX257" s="76"/>
      <c r="DY257" s="76"/>
      <c r="DZ257" s="76"/>
      <c r="EA257" s="76"/>
      <c r="EB257" s="76"/>
      <c r="EC257" s="76"/>
      <c r="ED257" s="76"/>
      <c r="EE257" s="76"/>
      <c r="EF257" s="76"/>
      <c r="EG257" s="76"/>
      <c r="EH257" s="76"/>
      <c r="EI257" s="76"/>
      <c r="EJ257" s="76"/>
      <c r="EK257" s="76"/>
      <c r="EL257" s="76"/>
      <c r="EM257" s="76"/>
      <c r="EN257" s="76"/>
      <c r="EO257" s="76"/>
      <c r="EP257" s="76"/>
      <c r="EQ257" s="76"/>
      <c r="ER257" s="76"/>
      <c r="ES257" s="76"/>
      <c r="ET257" s="76"/>
      <c r="EU257" s="76"/>
      <c r="EV257" s="76"/>
      <c r="EW257" s="76"/>
      <c r="EX257" s="76"/>
      <c r="EY257" s="76"/>
      <c r="EZ257" s="76"/>
      <c r="FA257" s="76"/>
      <c r="FB257" s="76"/>
      <c r="FC257" s="76"/>
      <c r="FD257" s="76"/>
      <c r="FE257" s="76"/>
      <c r="FF257" s="76"/>
      <c r="FG257" s="76"/>
      <c r="FH257" s="76"/>
      <c r="FI257" s="76"/>
      <c r="FJ257" s="76"/>
      <c r="FK257" s="76"/>
      <c r="FL257" s="76"/>
      <c r="FM257" s="76"/>
      <c r="FN257" s="76"/>
      <c r="FO257" s="76"/>
      <c r="FP257" s="76"/>
      <c r="FQ257" s="76"/>
      <c r="FR257" s="76"/>
      <c r="FS257" s="76"/>
      <c r="FT257" s="76"/>
      <c r="FU257" s="76"/>
      <c r="FV257" s="76"/>
      <c r="FW257" s="76"/>
      <c r="FX257" s="76"/>
      <c r="FY257" s="76"/>
      <c r="FZ257" s="76"/>
      <c r="GA257" s="76"/>
      <c r="GB257" s="76"/>
      <c r="GC257" s="76"/>
      <c r="GD257" s="76"/>
      <c r="GE257" s="76"/>
      <c r="GF257" s="76"/>
      <c r="GG257" s="76"/>
      <c r="GH257" s="76"/>
      <c r="GI257" s="76"/>
      <c r="GJ257" s="76"/>
      <c r="GK257" s="76"/>
      <c r="GL257" s="76"/>
      <c r="GM257" s="76"/>
      <c r="GN257" s="76"/>
      <c r="GO257" s="76"/>
      <c r="GP257" s="76"/>
      <c r="GQ257" s="76"/>
      <c r="GR257" s="76"/>
      <c r="GS257" s="76"/>
      <c r="GT257" s="76"/>
      <c r="GU257" s="76"/>
      <c r="GV257" s="76"/>
      <c r="GW257" s="76"/>
      <c r="GX257" s="76"/>
      <c r="GY257" s="76"/>
      <c r="GZ257" s="76"/>
      <c r="HA257" s="76"/>
      <c r="HB257" s="76"/>
      <c r="HC257" s="76"/>
      <c r="HD257" s="76"/>
      <c r="HE257" s="76"/>
      <c r="HF257" s="76"/>
      <c r="HG257" s="76"/>
      <c r="HH257" s="76"/>
      <c r="HI257" s="76"/>
      <c r="HJ257" s="76"/>
      <c r="HK257" s="76"/>
      <c r="HL257" s="76"/>
      <c r="HM257" s="76"/>
      <c r="HN257" s="76"/>
      <c r="HO257" s="76"/>
      <c r="HP257" s="76"/>
      <c r="HQ257" s="76"/>
      <c r="HR257" s="76"/>
      <c r="HS257" s="76"/>
      <c r="HT257" s="76"/>
      <c r="HU257" s="76"/>
      <c r="HV257" s="76"/>
      <c r="HW257" s="76"/>
      <c r="HX257" s="76"/>
      <c r="HY257" s="76"/>
      <c r="HZ257" s="76"/>
      <c r="IA257" s="76"/>
      <c r="IB257" s="76"/>
      <c r="IC257" s="76"/>
      <c r="ID257" s="76"/>
      <c r="IE257" s="76"/>
      <c r="IF257" s="76"/>
      <c r="IG257" s="76"/>
      <c r="IH257" s="76"/>
      <c r="II257" s="76"/>
      <c r="IJ257" s="76"/>
      <c r="IK257" s="76"/>
      <c r="IL257" s="76"/>
      <c r="IM257" s="76"/>
      <c r="IN257" s="76"/>
      <c r="IO257" s="76"/>
      <c r="IP257" s="76"/>
      <c r="IQ257" s="76"/>
      <c r="IR257" s="76"/>
      <c r="IS257" s="76"/>
      <c r="IT257" s="76"/>
      <c r="IU257" s="76"/>
      <c r="IV257" s="76"/>
      <c r="IW257" s="76"/>
      <c r="IX257" s="76"/>
      <c r="IY257" s="76"/>
      <c r="IZ257" s="76"/>
      <c r="JA257" s="76"/>
      <c r="JB257" s="76"/>
      <c r="JC257" s="76"/>
      <c r="JD257" s="76"/>
      <c r="JE257" s="76"/>
      <c r="JF257" s="76"/>
      <c r="JG257" s="76"/>
      <c r="JH257" s="76"/>
      <c r="JI257" s="76"/>
      <c r="JJ257" s="76"/>
      <c r="JK257" s="76"/>
      <c r="JL257" s="76"/>
      <c r="JM257" s="76"/>
      <c r="JN257" s="76"/>
      <c r="JO257" s="76"/>
      <c r="JP257" s="76"/>
      <c r="JQ257" s="76"/>
      <c r="JR257" s="76"/>
      <c r="JS257" s="76"/>
      <c r="JT257" s="76"/>
      <c r="JU257" s="76"/>
      <c r="JV257" s="76"/>
      <c r="JW257" s="76"/>
      <c r="JX257" s="76"/>
      <c r="JY257" s="76"/>
      <c r="JZ257" s="76"/>
      <c r="KA257" s="76"/>
      <c r="KB257" s="76"/>
      <c r="KC257" s="76"/>
      <c r="KD257" s="76"/>
      <c r="KE257" s="76"/>
      <c r="KF257" s="76"/>
      <c r="KG257" s="76"/>
      <c r="KH257" s="76"/>
      <c r="KI257" s="76"/>
      <c r="KJ257" s="76"/>
      <c r="KK257" s="76"/>
      <c r="KL257" s="76"/>
      <c r="KM257" s="76"/>
      <c r="KN257" s="76"/>
      <c r="KO257" s="76"/>
      <c r="KP257" s="76"/>
      <c r="KQ257" s="76"/>
      <c r="KR257" s="76"/>
      <c r="KS257" s="76"/>
      <c r="KT257" s="76"/>
      <c r="KU257" s="76"/>
      <c r="KV257" s="76"/>
      <c r="KW257" s="76"/>
      <c r="KX257" s="76"/>
      <c r="KY257" s="76"/>
      <c r="KZ257" s="76"/>
      <c r="LA257" s="76"/>
      <c r="LB257" s="76"/>
      <c r="LC257" s="76"/>
      <c r="LD257" s="76"/>
      <c r="LE257" s="76"/>
      <c r="LF257" s="76"/>
      <c r="LG257" s="76"/>
      <c r="LH257" s="76"/>
      <c r="LI257" s="76"/>
      <c r="LJ257" s="76"/>
      <c r="LK257" s="76"/>
      <c r="LL257" s="76"/>
      <c r="LM257" s="76"/>
      <c r="LN257" s="76"/>
      <c r="LO257" s="76"/>
      <c r="LP257" s="76"/>
      <c r="LQ257" s="76"/>
      <c r="LR257" s="76"/>
      <c r="LS257" s="76"/>
      <c r="LT257" s="76"/>
      <c r="LU257" s="76"/>
      <c r="LV257" s="76"/>
      <c r="LW257" s="76"/>
      <c r="LX257" s="76"/>
      <c r="LY257" s="76"/>
      <c r="LZ257" s="76"/>
      <c r="MA257" s="76"/>
      <c r="MB257" s="76"/>
      <c r="MC257" s="76"/>
      <c r="MD257" s="76"/>
      <c r="ME257" s="76"/>
      <c r="MF257" s="76"/>
      <c r="MG257" s="76"/>
      <c r="MH257" s="76"/>
      <c r="MI257" s="76"/>
      <c r="MJ257" s="76"/>
      <c r="MK257" s="76"/>
      <c r="ML257" s="76"/>
      <c r="MM257" s="76"/>
      <c r="MN257" s="76"/>
      <c r="MO257" s="76"/>
      <c r="MP257" s="76"/>
      <c r="MQ257" s="76"/>
      <c r="MR257" s="76"/>
      <c r="MS257" s="76"/>
      <c r="MT257" s="76"/>
      <c r="MU257" s="76"/>
      <c r="MV257" s="76"/>
      <c r="MW257" s="76"/>
      <c r="MX257" s="76"/>
      <c r="MY257" s="76"/>
      <c r="MZ257" s="76"/>
      <c r="NA257" s="76"/>
      <c r="NB257" s="76"/>
      <c r="NC257" s="76"/>
      <c r="ND257" s="76"/>
      <c r="NE257" s="76"/>
      <c r="NF257" s="76"/>
      <c r="NG257" s="76"/>
      <c r="NH257" s="76"/>
      <c r="NI257" s="76"/>
      <c r="NJ257" s="76"/>
      <c r="NK257" s="76"/>
      <c r="NL257" s="76"/>
      <c r="NM257" s="76"/>
      <c r="NN257" s="76"/>
      <c r="NO257" s="76"/>
      <c r="NP257" s="76"/>
      <c r="NQ257" s="76"/>
      <c r="NR257" s="76"/>
      <c r="NS257" s="76"/>
      <c r="NT257" s="76"/>
      <c r="NU257" s="76"/>
      <c r="NV257" s="76"/>
      <c r="NW257" s="76"/>
      <c r="NX257" s="76"/>
      <c r="NY257" s="76"/>
      <c r="NZ257" s="76"/>
      <c r="OA257" s="76"/>
      <c r="OB257" s="76"/>
      <c r="OC257" s="76"/>
      <c r="OD257" s="76"/>
      <c r="OE257" s="76"/>
      <c r="OF257" s="76"/>
      <c r="OG257" s="76"/>
      <c r="OH257" s="76"/>
      <c r="OI257" s="76"/>
      <c r="OJ257" s="76"/>
      <c r="OK257" s="76"/>
      <c r="OL257" s="76"/>
      <c r="OM257" s="76"/>
      <c r="ON257" s="76"/>
      <c r="OO257" s="76"/>
      <c r="OP257" s="76"/>
      <c r="OQ257" s="76"/>
      <c r="OR257" s="76"/>
      <c r="OS257" s="76"/>
      <c r="OT257" s="76"/>
      <c r="OU257" s="76"/>
      <c r="OV257" s="76"/>
      <c r="OW257" s="76"/>
      <c r="OX257" s="76"/>
      <c r="OY257" s="76"/>
      <c r="OZ257" s="76"/>
      <c r="PA257" s="76"/>
      <c r="PB257" s="76"/>
      <c r="PC257" s="76"/>
      <c r="PD257" s="76"/>
      <c r="PE257" s="76"/>
      <c r="PF257" s="76"/>
      <c r="PG257" s="76"/>
      <c r="PH257" s="76"/>
      <c r="PI257" s="76"/>
      <c r="PJ257" s="76"/>
      <c r="PK257" s="76"/>
      <c r="PL257" s="76"/>
      <c r="PM257" s="76"/>
      <c r="PN257" s="76"/>
      <c r="PO257" s="76"/>
      <c r="PP257" s="76"/>
      <c r="PQ257" s="76"/>
      <c r="PR257" s="76"/>
      <c r="PS257" s="76"/>
      <c r="PT257" s="76"/>
      <c r="PU257" s="76"/>
      <c r="PV257" s="76"/>
      <c r="PW257" s="76"/>
      <c r="PX257" s="76"/>
      <c r="PY257" s="76"/>
      <c r="PZ257" s="76"/>
      <c r="QA257" s="76"/>
      <c r="QB257" s="76"/>
      <c r="QC257" s="76"/>
      <c r="QD257" s="76"/>
      <c r="QE257" s="76"/>
      <c r="QF257" s="76"/>
      <c r="QG257" s="76"/>
      <c r="QH257" s="76"/>
      <c r="QI257" s="76"/>
      <c r="QJ257" s="76"/>
      <c r="QK257" s="76"/>
      <c r="QL257" s="76"/>
      <c r="QM257" s="76"/>
      <c r="QN257" s="76"/>
      <c r="QO257" s="76"/>
      <c r="QP257" s="76"/>
      <c r="QQ257" s="76"/>
      <c r="QR257" s="76"/>
      <c r="QS257" s="76"/>
      <c r="QT257" s="76"/>
      <c r="QU257" s="76"/>
      <c r="QV257" s="76"/>
      <c r="QW257" s="76"/>
      <c r="QX257" s="76"/>
      <c r="QY257" s="76"/>
      <c r="QZ257" s="76"/>
      <c r="RA257" s="76"/>
      <c r="RB257" s="76"/>
      <c r="RC257" s="76"/>
      <c r="RD257" s="76"/>
      <c r="RE257" s="76"/>
      <c r="RF257" s="76"/>
      <c r="RG257" s="76"/>
      <c r="RH257" s="76"/>
      <c r="RI257" s="76"/>
      <c r="RJ257" s="76"/>
      <c r="RK257" s="76"/>
      <c r="RL257" s="76"/>
      <c r="RM257" s="76"/>
      <c r="RN257" s="76"/>
      <c r="RO257" s="76"/>
      <c r="RP257" s="76"/>
      <c r="RQ257" s="76"/>
      <c r="RR257" s="76"/>
      <c r="RS257" s="76"/>
      <c r="RT257" s="76"/>
      <c r="RU257" s="76"/>
      <c r="RV257" s="76"/>
      <c r="RW257" s="76"/>
      <c r="RX257" s="76"/>
      <c r="RY257" s="76"/>
      <c r="RZ257" s="76"/>
      <c r="SA257" s="76"/>
      <c r="SB257" s="76"/>
      <c r="SC257" s="76"/>
      <c r="SD257" s="76"/>
      <c r="SE257" s="76"/>
      <c r="SF257" s="76"/>
      <c r="SG257" s="76"/>
      <c r="SH257" s="76"/>
      <c r="SI257" s="76"/>
      <c r="SJ257" s="76"/>
      <c r="SK257" s="76"/>
      <c r="SL257" s="76"/>
      <c r="SM257" s="76"/>
      <c r="SN257" s="76"/>
      <c r="SO257" s="76"/>
      <c r="SP257" s="76"/>
      <c r="SQ257" s="76"/>
      <c r="SR257" s="76"/>
      <c r="SS257" s="76"/>
      <c r="ST257" s="76"/>
      <c r="SU257" s="76"/>
      <c r="SV257" s="76"/>
      <c r="SW257" s="76"/>
      <c r="SX257" s="76"/>
      <c r="SY257" s="76"/>
      <c r="SZ257" s="76"/>
      <c r="TA257" s="76"/>
      <c r="TB257" s="76"/>
      <c r="TC257" s="76"/>
      <c r="TD257" s="76"/>
      <c r="TE257" s="76"/>
      <c r="TF257" s="76"/>
      <c r="TG257" s="76"/>
      <c r="TH257" s="76"/>
      <c r="TI257" s="76"/>
      <c r="TJ257" s="76"/>
      <c r="TK257" s="76"/>
      <c r="TL257" s="76"/>
      <c r="TM257" s="76"/>
      <c r="TN257" s="76"/>
      <c r="TO257" s="76"/>
      <c r="TP257" s="76"/>
      <c r="TQ257" s="76"/>
      <c r="TR257" s="76"/>
      <c r="TS257" s="76"/>
      <c r="TT257" s="76"/>
      <c r="TU257" s="76"/>
      <c r="TV257" s="76"/>
      <c r="TW257" s="76"/>
      <c r="TX257" s="76"/>
      <c r="TY257" s="76"/>
      <c r="TZ257" s="76"/>
      <c r="UA257" s="76"/>
      <c r="UB257" s="76"/>
      <c r="UC257" s="76"/>
      <c r="UD257" s="76"/>
      <c r="UE257" s="76"/>
      <c r="UF257" s="76"/>
      <c r="UG257" s="76"/>
      <c r="UH257" s="76"/>
      <c r="UI257" s="76"/>
      <c r="UJ257" s="76"/>
      <c r="UK257" s="76"/>
      <c r="UL257" s="76"/>
      <c r="UM257" s="76"/>
      <c r="UN257" s="76"/>
      <c r="UO257" s="76"/>
      <c r="UP257" s="76"/>
      <c r="UQ257" s="76"/>
      <c r="UR257" s="76"/>
      <c r="US257" s="76"/>
      <c r="UT257" s="76"/>
      <c r="UU257" s="76"/>
      <c r="UV257" s="76"/>
      <c r="UW257" s="76"/>
      <c r="UX257" s="76"/>
      <c r="UY257" s="76"/>
      <c r="UZ257" s="76"/>
      <c r="VA257" s="76"/>
      <c r="VB257" s="76"/>
      <c r="VC257" s="76"/>
      <c r="VD257" s="76"/>
      <c r="VE257" s="76"/>
      <c r="VF257" s="76"/>
      <c r="VG257" s="76"/>
      <c r="VH257" s="76"/>
      <c r="VI257" s="76"/>
      <c r="VJ257" s="76"/>
      <c r="VK257" s="76"/>
      <c r="VL257" s="76"/>
      <c r="VM257" s="76"/>
      <c r="VN257" s="76"/>
      <c r="VO257" s="76"/>
      <c r="VP257" s="76"/>
      <c r="VQ257" s="76"/>
      <c r="VR257" s="76"/>
      <c r="VS257" s="76"/>
      <c r="VT257" s="76"/>
      <c r="VU257" s="76"/>
      <c r="VV257" s="76"/>
      <c r="VW257" s="76"/>
      <c r="VX257" s="76"/>
      <c r="VY257" s="76"/>
      <c r="VZ257" s="76"/>
      <c r="WA257" s="76"/>
      <c r="WB257" s="76"/>
      <c r="WC257" s="76"/>
      <c r="WD257" s="76"/>
      <c r="WE257" s="76"/>
      <c r="WF257" s="76"/>
      <c r="WG257" s="76"/>
      <c r="WH257" s="76"/>
      <c r="WI257" s="76"/>
      <c r="WJ257" s="76"/>
      <c r="WK257" s="76"/>
      <c r="WL257" s="76"/>
      <c r="WM257" s="76"/>
      <c r="WN257" s="76"/>
      <c r="WO257" s="76"/>
      <c r="WP257" s="76"/>
      <c r="WQ257" s="76"/>
      <c r="WR257" s="76"/>
      <c r="WS257" s="76"/>
      <c r="WT257" s="76"/>
      <c r="WU257" s="76"/>
      <c r="WV257" s="76"/>
      <c r="WW257" s="76"/>
      <c r="WX257" s="76"/>
      <c r="WY257" s="76"/>
      <c r="WZ257" s="76"/>
      <c r="XA257" s="76"/>
      <c r="XB257" s="76"/>
      <c r="XC257" s="76"/>
      <c r="XD257" s="76"/>
      <c r="XE257" s="76"/>
      <c r="XF257" s="76"/>
      <c r="XG257" s="76"/>
      <c r="XH257" s="76"/>
      <c r="XI257" s="76"/>
      <c r="XJ257" s="76"/>
      <c r="XK257" s="76"/>
      <c r="XL257" s="76"/>
      <c r="XM257" s="76"/>
      <c r="XN257" s="76"/>
      <c r="XO257" s="76"/>
      <c r="XP257" s="76"/>
      <c r="XQ257" s="76"/>
      <c r="XR257" s="76"/>
      <c r="XS257" s="76"/>
      <c r="XT257" s="76"/>
      <c r="XU257" s="76"/>
      <c r="XV257" s="76"/>
      <c r="XW257" s="76"/>
      <c r="XX257" s="76"/>
      <c r="XY257" s="76"/>
      <c r="XZ257" s="76"/>
      <c r="YA257" s="76"/>
      <c r="YB257" s="76"/>
      <c r="YC257" s="76"/>
      <c r="YD257" s="76"/>
      <c r="YE257" s="76"/>
      <c r="YF257" s="76"/>
      <c r="YG257" s="76"/>
      <c r="YH257" s="76"/>
      <c r="YI257" s="76"/>
      <c r="YJ257" s="76"/>
      <c r="YK257" s="76"/>
      <c r="YL257" s="76"/>
      <c r="YM257" s="76"/>
      <c r="YN257" s="76"/>
      <c r="YO257" s="76"/>
      <c r="YP257" s="76"/>
      <c r="YQ257" s="76"/>
      <c r="YR257" s="76"/>
      <c r="YS257" s="76"/>
      <c r="YT257" s="76"/>
      <c r="YU257" s="76"/>
      <c r="YV257" s="76"/>
      <c r="YW257" s="76"/>
      <c r="YX257" s="76"/>
      <c r="YY257" s="76"/>
      <c r="YZ257" s="76"/>
      <c r="ZA257" s="76"/>
      <c r="ZB257" s="76"/>
      <c r="ZC257" s="76"/>
      <c r="ZD257" s="76"/>
      <c r="ZE257" s="76"/>
      <c r="ZF257" s="76"/>
      <c r="ZG257" s="76"/>
      <c r="ZH257" s="76"/>
      <c r="ZI257" s="76"/>
      <c r="ZJ257" s="76"/>
      <c r="ZK257" s="76"/>
      <c r="ZL257" s="76"/>
      <c r="ZM257" s="76"/>
      <c r="ZN257" s="76"/>
      <c r="ZO257" s="76"/>
      <c r="ZP257" s="76"/>
      <c r="ZQ257" s="76"/>
      <c r="ZR257" s="76"/>
      <c r="ZS257" s="76"/>
      <c r="ZT257" s="76"/>
      <c r="ZU257" s="76"/>
      <c r="ZV257" s="76"/>
      <c r="ZW257" s="76"/>
      <c r="ZX257" s="76"/>
      <c r="ZY257" s="76"/>
      <c r="ZZ257" s="76"/>
      <c r="AAA257" s="76"/>
      <c r="AAB257" s="76"/>
      <c r="AAC257" s="76"/>
      <c r="AAD257" s="76"/>
      <c r="AAE257" s="76"/>
      <c r="AAF257" s="76"/>
      <c r="AAG257" s="76"/>
      <c r="AAH257" s="76"/>
      <c r="AAI257" s="76"/>
      <c r="AAJ257" s="76"/>
      <c r="AAK257" s="76"/>
      <c r="AAL257" s="76"/>
      <c r="AAM257" s="76"/>
      <c r="AAN257" s="76"/>
      <c r="AAO257" s="76"/>
      <c r="AAP257" s="76"/>
      <c r="AAQ257" s="76"/>
      <c r="AAR257" s="76"/>
      <c r="AAS257" s="76"/>
      <c r="AAT257" s="76"/>
      <c r="AAU257" s="76"/>
      <c r="AAV257" s="76"/>
      <c r="AAW257" s="76"/>
      <c r="AAX257" s="76"/>
      <c r="AAY257" s="76"/>
      <c r="AAZ257" s="76"/>
      <c r="ABA257" s="76"/>
      <c r="ABB257" s="76"/>
      <c r="ABC257" s="76"/>
      <c r="ABD257" s="76"/>
      <c r="ABE257" s="76"/>
      <c r="ABF257" s="76"/>
      <c r="ABG257" s="76"/>
      <c r="ABH257" s="76"/>
      <c r="ABI257" s="76"/>
      <c r="ABJ257" s="76"/>
      <c r="ABK257" s="76"/>
      <c r="ABL257" s="76"/>
      <c r="ABM257" s="76"/>
      <c r="ABN257" s="76"/>
      <c r="ABO257" s="76"/>
      <c r="ABP257" s="76"/>
      <c r="ABQ257" s="76"/>
      <c r="ABR257" s="76"/>
      <c r="ABS257" s="76"/>
      <c r="ABT257" s="76"/>
      <c r="ABU257" s="76"/>
      <c r="ABV257" s="76"/>
      <c r="ABW257" s="76"/>
      <c r="ABX257" s="76"/>
      <c r="ABY257" s="76"/>
      <c r="ABZ257" s="76"/>
      <c r="ACA257" s="76"/>
      <c r="ACB257" s="76"/>
      <c r="ACC257" s="76"/>
      <c r="ACD257" s="76"/>
      <c r="ACE257" s="76"/>
      <c r="ACF257" s="76"/>
      <c r="ACG257" s="76"/>
      <c r="ACH257" s="76"/>
      <c r="ACI257" s="76"/>
      <c r="ACJ257" s="76"/>
      <c r="ACK257" s="76"/>
      <c r="ACL257" s="76"/>
      <c r="ACM257" s="76"/>
      <c r="ACN257" s="76"/>
      <c r="ACO257" s="76"/>
      <c r="ACP257" s="76"/>
      <c r="ACQ257" s="76"/>
      <c r="ACR257" s="76"/>
      <c r="ACS257" s="76"/>
      <c r="ACT257" s="76"/>
      <c r="ACU257" s="76"/>
      <c r="ACV257" s="76"/>
      <c r="ACW257" s="76"/>
      <c r="ACX257" s="76"/>
      <c r="ACY257" s="76"/>
      <c r="ACZ257" s="76"/>
      <c r="ADA257" s="76"/>
      <c r="ADB257" s="76"/>
      <c r="ADC257" s="76"/>
      <c r="ADD257" s="76"/>
      <c r="ADE257" s="76"/>
      <c r="ADF257" s="76"/>
      <c r="ADG257" s="76"/>
      <c r="ADH257" s="76"/>
      <c r="ADI257" s="76"/>
      <c r="ADJ257" s="76"/>
      <c r="ADK257" s="76"/>
      <c r="ADL257" s="76"/>
      <c r="ADM257" s="76"/>
      <c r="ADN257" s="76"/>
      <c r="ADO257" s="76"/>
      <c r="ADP257" s="76"/>
      <c r="ADQ257" s="76"/>
      <c r="ADR257" s="76"/>
      <c r="ADS257" s="76"/>
      <c r="ADT257" s="76"/>
      <c r="ADU257" s="76"/>
      <c r="ADV257" s="76"/>
      <c r="ADW257" s="76"/>
      <c r="ADX257" s="76"/>
      <c r="ADY257" s="76"/>
      <c r="ADZ257" s="76"/>
      <c r="AEA257" s="76"/>
      <c r="AEB257" s="76"/>
      <c r="AEC257" s="76"/>
      <c r="AED257" s="76"/>
      <c r="AEE257" s="76"/>
      <c r="AEF257" s="76"/>
      <c r="AEG257" s="76"/>
      <c r="AEH257" s="76"/>
      <c r="AEI257" s="76"/>
      <c r="AEJ257" s="76"/>
      <c r="AEK257" s="76"/>
      <c r="AEL257" s="76"/>
      <c r="AEM257" s="76"/>
      <c r="AEN257" s="76"/>
      <c r="AEO257" s="76"/>
      <c r="AEP257" s="76"/>
      <c r="AEQ257" s="76"/>
      <c r="AER257" s="76"/>
      <c r="AES257" s="76"/>
      <c r="AET257" s="76"/>
      <c r="AEU257" s="76"/>
      <c r="AEV257" s="76"/>
      <c r="AEW257" s="76"/>
      <c r="AEX257" s="76"/>
      <c r="AEY257" s="76"/>
      <c r="AEZ257" s="76"/>
      <c r="AFA257" s="76"/>
      <c r="AFB257" s="76"/>
      <c r="AFC257" s="76"/>
      <c r="AFD257" s="76"/>
      <c r="AFE257" s="76"/>
      <c r="AFF257" s="76"/>
      <c r="AFG257" s="76"/>
      <c r="AFH257" s="76"/>
      <c r="AFI257" s="76"/>
      <c r="AFJ257" s="76"/>
      <c r="AFK257" s="76"/>
      <c r="AFL257" s="76"/>
      <c r="AFM257" s="76"/>
      <c r="AFN257" s="76"/>
      <c r="AFO257" s="76"/>
      <c r="AFP257" s="76"/>
      <c r="AFQ257" s="76"/>
      <c r="AFR257" s="76"/>
      <c r="AFS257" s="76"/>
      <c r="AFT257" s="76"/>
      <c r="AFU257" s="76"/>
      <c r="AFV257" s="76"/>
      <c r="AFW257" s="76"/>
      <c r="AFX257" s="76"/>
      <c r="AFY257" s="76"/>
      <c r="AFZ257" s="76"/>
      <c r="AGA257" s="76"/>
      <c r="AGB257" s="76"/>
      <c r="AGC257" s="76"/>
      <c r="AGD257" s="76"/>
      <c r="AGE257" s="76"/>
      <c r="AGF257" s="76"/>
      <c r="AGG257" s="76"/>
      <c r="AGH257" s="76"/>
      <c r="AGI257" s="76"/>
      <c r="AGJ257" s="76"/>
      <c r="AGK257" s="76"/>
      <c r="AGL257" s="76"/>
      <c r="AGM257" s="76"/>
      <c r="AGN257" s="76"/>
      <c r="AGO257" s="76"/>
      <c r="AGP257" s="76"/>
      <c r="AGQ257" s="76"/>
      <c r="AGR257" s="76"/>
      <c r="AGS257" s="76"/>
      <c r="AGT257" s="76"/>
      <c r="AGU257" s="76"/>
      <c r="AGV257" s="76"/>
      <c r="AGW257" s="76"/>
      <c r="AGX257" s="76"/>
      <c r="AGY257" s="76"/>
      <c r="AGZ257" s="76"/>
      <c r="AHA257" s="76"/>
      <c r="AHB257" s="76"/>
      <c r="AHC257" s="76"/>
      <c r="AHD257" s="76"/>
      <c r="AHE257" s="76"/>
      <c r="AHF257" s="76"/>
      <c r="AHG257" s="76"/>
      <c r="AHH257" s="76"/>
      <c r="AHI257" s="76"/>
      <c r="AHJ257" s="76"/>
      <c r="AHK257" s="76"/>
      <c r="AHL257" s="76"/>
      <c r="AHM257" s="76"/>
      <c r="AHN257" s="76"/>
      <c r="AHO257" s="76"/>
      <c r="AHP257" s="76"/>
      <c r="AHQ257" s="76"/>
      <c r="AHR257" s="76"/>
      <c r="AHS257" s="76"/>
      <c r="AHT257" s="76"/>
      <c r="AHU257" s="76"/>
      <c r="AHV257" s="76"/>
      <c r="AHW257" s="76"/>
      <c r="AHX257" s="76"/>
      <c r="AHY257" s="76"/>
      <c r="AHZ257" s="76"/>
      <c r="AIA257" s="76"/>
      <c r="AIB257" s="76"/>
      <c r="AIC257" s="76"/>
      <c r="AID257" s="76"/>
      <c r="AIE257" s="76"/>
      <c r="AIF257" s="76"/>
      <c r="AIG257" s="76"/>
      <c r="AIH257" s="76"/>
      <c r="AII257" s="76"/>
      <c r="AIJ257" s="76"/>
      <c r="AIK257" s="76"/>
      <c r="AIL257" s="76"/>
      <c r="AIM257" s="76"/>
      <c r="AIN257" s="76"/>
      <c r="AIO257" s="76"/>
      <c r="AIP257" s="76"/>
      <c r="AIQ257" s="76"/>
      <c r="AIR257" s="76"/>
      <c r="AIS257" s="76"/>
      <c r="AIT257" s="76"/>
      <c r="AIU257" s="76"/>
      <c r="AIV257" s="76"/>
      <c r="AIW257" s="76"/>
      <c r="AIX257" s="76"/>
      <c r="AIY257" s="76"/>
      <c r="AIZ257" s="76"/>
      <c r="AJA257" s="76"/>
      <c r="AJB257" s="76"/>
      <c r="AJC257" s="76"/>
      <c r="AJD257" s="76"/>
      <c r="AJE257" s="76"/>
      <c r="AJF257" s="76"/>
      <c r="AJG257" s="76"/>
      <c r="AJH257" s="76"/>
      <c r="AJI257" s="76"/>
      <c r="AJJ257" s="76"/>
      <c r="AJK257" s="76"/>
      <c r="AJL257" s="76"/>
      <c r="AJM257" s="76"/>
      <c r="AJN257" s="76"/>
      <c r="AJO257" s="76"/>
      <c r="AJP257" s="76"/>
      <c r="AJQ257" s="76"/>
      <c r="AJR257" s="76"/>
      <c r="AJS257" s="76"/>
      <c r="AJT257" s="76"/>
      <c r="AJU257" s="76"/>
      <c r="AJV257" s="76"/>
      <c r="AJW257" s="76"/>
      <c r="AJX257" s="76"/>
      <c r="AJY257" s="76"/>
      <c r="AJZ257" s="76"/>
      <c r="AKA257" s="76"/>
      <c r="AKB257" s="76"/>
      <c r="AKC257" s="76"/>
      <c r="AKD257" s="76"/>
      <c r="AKE257" s="76"/>
      <c r="AKF257" s="76"/>
      <c r="AKG257" s="76"/>
      <c r="AKH257" s="76"/>
      <c r="AKI257" s="76"/>
      <c r="AKJ257" s="76"/>
      <c r="AKK257" s="76"/>
      <c r="AKL257" s="76"/>
      <c r="AKM257" s="76"/>
      <c r="AKN257" s="76"/>
      <c r="AKO257" s="76"/>
      <c r="AKP257" s="76"/>
      <c r="AKQ257" s="76"/>
      <c r="AKR257" s="76"/>
      <c r="AKS257" s="76"/>
      <c r="AKT257" s="76"/>
      <c r="AKU257" s="76"/>
      <c r="AKV257" s="76"/>
      <c r="AKW257" s="76"/>
      <c r="AKX257" s="76"/>
      <c r="AKY257" s="76"/>
      <c r="AKZ257" s="76"/>
      <c r="ALA257" s="76"/>
      <c r="ALB257" s="76"/>
      <c r="ALC257" s="76"/>
      <c r="ALD257" s="76"/>
      <c r="ALE257" s="76"/>
      <c r="ALF257" s="76"/>
      <c r="ALG257" s="76"/>
      <c r="ALH257" s="76"/>
      <c r="ALI257" s="76"/>
      <c r="ALJ257" s="76"/>
      <c r="ALK257" s="76"/>
      <c r="ALL257" s="76"/>
      <c r="ALM257" s="76"/>
      <c r="ALN257" s="76"/>
      <c r="ALO257" s="76"/>
      <c r="ALP257" s="76"/>
      <c r="ALQ257" s="76"/>
      <c r="ALR257" s="76"/>
      <c r="ALS257" s="76"/>
      <c r="ALT257" s="76"/>
      <c r="ALU257" s="76"/>
      <c r="ALV257" s="76"/>
      <c r="ALW257" s="76"/>
      <c r="ALX257" s="76"/>
      <c r="ALY257" s="76"/>
      <c r="ALZ257" s="76"/>
      <c r="AMA257" s="76"/>
      <c r="AMB257" s="76"/>
      <c r="AMC257" s="76"/>
      <c r="AMD257" s="76"/>
      <c r="AME257" s="76"/>
    </row>
    <row r="258" spans="1:1019" s="80" customFormat="1">
      <c r="A258" s="20"/>
      <c r="B258" s="21"/>
      <c r="C258" s="21"/>
      <c r="D258" s="71"/>
      <c r="E258" s="22"/>
      <c r="F258" s="59"/>
      <c r="G258" s="23"/>
      <c r="H258" s="69"/>
      <c r="I258" s="23"/>
      <c r="J258" s="23"/>
      <c r="K258" s="76"/>
      <c r="L258" s="76"/>
      <c r="M258" s="76"/>
      <c r="N258" s="76"/>
      <c r="O258" s="76"/>
      <c r="P258" s="76"/>
      <c r="Q258" s="76"/>
      <c r="R258" s="76"/>
      <c r="S258" s="76"/>
      <c r="T258" s="76"/>
      <c r="U258" s="76"/>
      <c r="V258" s="76"/>
      <c r="W258" s="76"/>
      <c r="X258" s="76"/>
      <c r="Y258" s="76"/>
      <c r="Z258" s="76"/>
      <c r="AA258" s="76"/>
      <c r="AB258" s="76"/>
      <c r="AC258" s="76"/>
      <c r="AD258" s="76"/>
      <c r="AE258" s="76"/>
      <c r="AF258" s="76"/>
      <c r="AG258" s="76"/>
      <c r="AH258" s="76"/>
      <c r="AI258" s="76"/>
      <c r="AJ258" s="76"/>
      <c r="AK258" s="76"/>
      <c r="AL258" s="76"/>
      <c r="AM258" s="76"/>
      <c r="AN258" s="76"/>
      <c r="AO258" s="76"/>
      <c r="AP258" s="76"/>
      <c r="AQ258" s="76"/>
      <c r="AR258" s="76"/>
      <c r="AS258" s="76"/>
      <c r="AT258" s="76"/>
      <c r="AU258" s="76"/>
      <c r="AV258" s="76"/>
      <c r="AW258" s="76"/>
      <c r="AX258" s="76"/>
      <c r="AY258" s="76"/>
      <c r="AZ258" s="76"/>
      <c r="BA258" s="76"/>
      <c r="BB258" s="76"/>
      <c r="BC258" s="76"/>
      <c r="BD258" s="76"/>
      <c r="BE258" s="76"/>
      <c r="BF258" s="76"/>
      <c r="BG258" s="76"/>
      <c r="BH258" s="76"/>
      <c r="BI258" s="76"/>
      <c r="BJ258" s="76"/>
      <c r="BK258" s="76"/>
      <c r="BL258" s="76"/>
      <c r="BM258" s="76"/>
      <c r="BN258" s="76"/>
      <c r="BO258" s="76"/>
      <c r="BP258" s="76"/>
      <c r="BQ258" s="76"/>
      <c r="BR258" s="76"/>
      <c r="BS258" s="76"/>
      <c r="BT258" s="76"/>
      <c r="BU258" s="76"/>
      <c r="BV258" s="76"/>
      <c r="BW258" s="76"/>
      <c r="BX258" s="76"/>
      <c r="BY258" s="76"/>
      <c r="BZ258" s="76"/>
      <c r="CA258" s="76"/>
      <c r="CB258" s="76"/>
      <c r="CC258" s="76"/>
      <c r="CD258" s="76"/>
      <c r="CE258" s="76"/>
      <c r="CF258" s="76"/>
      <c r="CG258" s="76"/>
      <c r="CH258" s="76"/>
      <c r="CI258" s="76"/>
      <c r="CJ258" s="76"/>
      <c r="CK258" s="76"/>
      <c r="CL258" s="76"/>
      <c r="CM258" s="76"/>
      <c r="CN258" s="76"/>
      <c r="CO258" s="76"/>
      <c r="CP258" s="76"/>
      <c r="CQ258" s="76"/>
      <c r="CR258" s="76"/>
      <c r="CS258" s="76"/>
      <c r="CT258" s="76"/>
      <c r="CU258" s="76"/>
      <c r="CV258" s="76"/>
      <c r="CW258" s="76"/>
      <c r="CX258" s="76"/>
      <c r="CY258" s="76"/>
      <c r="CZ258" s="76"/>
      <c r="DA258" s="76"/>
      <c r="DB258" s="76"/>
      <c r="DC258" s="76"/>
      <c r="DD258" s="76"/>
      <c r="DE258" s="76"/>
      <c r="DF258" s="76"/>
      <c r="DG258" s="76"/>
      <c r="DH258" s="76"/>
      <c r="DI258" s="76"/>
      <c r="DJ258" s="76"/>
      <c r="DK258" s="76"/>
      <c r="DL258" s="76"/>
      <c r="DM258" s="76"/>
      <c r="DN258" s="76"/>
      <c r="DO258" s="76"/>
      <c r="DP258" s="76"/>
      <c r="DQ258" s="76"/>
      <c r="DR258" s="76"/>
      <c r="DS258" s="76"/>
      <c r="DT258" s="76"/>
      <c r="DU258" s="76"/>
      <c r="DV258" s="76"/>
      <c r="DW258" s="76"/>
      <c r="DX258" s="76"/>
      <c r="DY258" s="76"/>
      <c r="DZ258" s="76"/>
      <c r="EA258" s="76"/>
      <c r="EB258" s="76"/>
      <c r="EC258" s="76"/>
      <c r="ED258" s="76"/>
      <c r="EE258" s="76"/>
      <c r="EF258" s="76"/>
      <c r="EG258" s="76"/>
      <c r="EH258" s="76"/>
      <c r="EI258" s="76"/>
      <c r="EJ258" s="76"/>
      <c r="EK258" s="76"/>
      <c r="EL258" s="76"/>
      <c r="EM258" s="76"/>
      <c r="EN258" s="76"/>
      <c r="EO258" s="76"/>
      <c r="EP258" s="76"/>
      <c r="EQ258" s="76"/>
      <c r="ER258" s="76"/>
      <c r="ES258" s="76"/>
      <c r="ET258" s="76"/>
      <c r="EU258" s="76"/>
      <c r="EV258" s="76"/>
      <c r="EW258" s="76"/>
      <c r="EX258" s="76"/>
      <c r="EY258" s="76"/>
      <c r="EZ258" s="76"/>
      <c r="FA258" s="76"/>
      <c r="FB258" s="76"/>
      <c r="FC258" s="76"/>
      <c r="FD258" s="76"/>
      <c r="FE258" s="76"/>
      <c r="FF258" s="76"/>
      <c r="FG258" s="76"/>
      <c r="FH258" s="76"/>
      <c r="FI258" s="76"/>
      <c r="FJ258" s="76"/>
      <c r="FK258" s="76"/>
      <c r="FL258" s="76"/>
      <c r="FM258" s="76"/>
      <c r="FN258" s="76"/>
      <c r="FO258" s="76"/>
      <c r="FP258" s="76"/>
      <c r="FQ258" s="76"/>
      <c r="FR258" s="76"/>
      <c r="FS258" s="76"/>
      <c r="FT258" s="76"/>
      <c r="FU258" s="76"/>
      <c r="FV258" s="76"/>
      <c r="FW258" s="76"/>
      <c r="FX258" s="76"/>
      <c r="FY258" s="76"/>
      <c r="FZ258" s="76"/>
      <c r="GA258" s="76"/>
      <c r="GB258" s="76"/>
      <c r="GC258" s="76"/>
      <c r="GD258" s="76"/>
      <c r="GE258" s="76"/>
      <c r="GF258" s="76"/>
      <c r="GG258" s="76"/>
      <c r="GH258" s="76"/>
      <c r="GI258" s="76"/>
      <c r="GJ258" s="76"/>
      <c r="GK258" s="76"/>
      <c r="GL258" s="76"/>
      <c r="GM258" s="76"/>
      <c r="GN258" s="76"/>
      <c r="GO258" s="76"/>
      <c r="GP258" s="76"/>
      <c r="GQ258" s="76"/>
      <c r="GR258" s="76"/>
      <c r="GS258" s="76"/>
      <c r="GT258" s="76"/>
      <c r="GU258" s="76"/>
      <c r="GV258" s="76"/>
      <c r="GW258" s="76"/>
      <c r="GX258" s="76"/>
      <c r="GY258" s="76"/>
      <c r="GZ258" s="76"/>
      <c r="HA258" s="76"/>
      <c r="HB258" s="76"/>
      <c r="HC258" s="76"/>
      <c r="HD258" s="76"/>
      <c r="HE258" s="76"/>
      <c r="HF258" s="76"/>
      <c r="HG258" s="76"/>
      <c r="HH258" s="76"/>
      <c r="HI258" s="76"/>
      <c r="HJ258" s="76"/>
      <c r="HK258" s="76"/>
      <c r="HL258" s="76"/>
      <c r="HM258" s="76"/>
      <c r="HN258" s="76"/>
      <c r="HO258" s="76"/>
      <c r="HP258" s="76"/>
      <c r="HQ258" s="76"/>
      <c r="HR258" s="76"/>
      <c r="HS258" s="76"/>
      <c r="HT258" s="76"/>
      <c r="HU258" s="76"/>
      <c r="HV258" s="76"/>
      <c r="HW258" s="76"/>
      <c r="HX258" s="76"/>
      <c r="HY258" s="76"/>
      <c r="HZ258" s="76"/>
      <c r="IA258" s="76"/>
      <c r="IB258" s="76"/>
      <c r="IC258" s="76"/>
      <c r="ID258" s="76"/>
      <c r="IE258" s="76"/>
      <c r="IF258" s="76"/>
      <c r="IG258" s="76"/>
      <c r="IH258" s="76"/>
      <c r="II258" s="76"/>
      <c r="IJ258" s="76"/>
      <c r="IK258" s="76"/>
      <c r="IL258" s="76"/>
      <c r="IM258" s="76"/>
      <c r="IN258" s="76"/>
      <c r="IO258" s="76"/>
      <c r="IP258" s="76"/>
      <c r="IQ258" s="76"/>
      <c r="IR258" s="76"/>
      <c r="IS258" s="76"/>
      <c r="IT258" s="76"/>
      <c r="IU258" s="76"/>
      <c r="IV258" s="76"/>
      <c r="IW258" s="76"/>
      <c r="IX258" s="76"/>
      <c r="IY258" s="76"/>
      <c r="IZ258" s="76"/>
      <c r="JA258" s="76"/>
      <c r="JB258" s="76"/>
      <c r="JC258" s="76"/>
      <c r="JD258" s="76"/>
      <c r="JE258" s="76"/>
      <c r="JF258" s="76"/>
      <c r="JG258" s="76"/>
      <c r="JH258" s="76"/>
      <c r="JI258" s="76"/>
      <c r="JJ258" s="76"/>
      <c r="JK258" s="76"/>
      <c r="JL258" s="76"/>
      <c r="JM258" s="76"/>
      <c r="JN258" s="76"/>
      <c r="JO258" s="76"/>
      <c r="JP258" s="76"/>
      <c r="JQ258" s="76"/>
      <c r="JR258" s="76"/>
      <c r="JS258" s="76"/>
      <c r="JT258" s="76"/>
      <c r="JU258" s="76"/>
      <c r="JV258" s="76"/>
      <c r="JW258" s="76"/>
      <c r="JX258" s="76"/>
      <c r="JY258" s="76"/>
      <c r="JZ258" s="76"/>
      <c r="KA258" s="76"/>
      <c r="KB258" s="76"/>
      <c r="KC258" s="76"/>
      <c r="KD258" s="76"/>
      <c r="KE258" s="76"/>
      <c r="KF258" s="76"/>
      <c r="KG258" s="76"/>
      <c r="KH258" s="76"/>
      <c r="KI258" s="76"/>
      <c r="KJ258" s="76"/>
      <c r="KK258" s="76"/>
      <c r="KL258" s="76"/>
      <c r="KM258" s="76"/>
      <c r="KN258" s="76"/>
      <c r="KO258" s="76"/>
      <c r="KP258" s="76"/>
      <c r="KQ258" s="76"/>
      <c r="KR258" s="76"/>
      <c r="KS258" s="76"/>
      <c r="KT258" s="76"/>
      <c r="KU258" s="76"/>
      <c r="KV258" s="76"/>
      <c r="KW258" s="76"/>
      <c r="KX258" s="76"/>
      <c r="KY258" s="76"/>
      <c r="KZ258" s="76"/>
      <c r="LA258" s="76"/>
      <c r="LB258" s="76"/>
      <c r="LC258" s="76"/>
      <c r="LD258" s="76"/>
      <c r="LE258" s="76"/>
      <c r="LF258" s="76"/>
      <c r="LG258" s="76"/>
      <c r="LH258" s="76"/>
      <c r="LI258" s="76"/>
      <c r="LJ258" s="76"/>
      <c r="LK258" s="76"/>
      <c r="LL258" s="76"/>
      <c r="LM258" s="76"/>
      <c r="LN258" s="76"/>
      <c r="LO258" s="76"/>
      <c r="LP258" s="76"/>
      <c r="LQ258" s="76"/>
      <c r="LR258" s="76"/>
      <c r="LS258" s="76"/>
      <c r="LT258" s="76"/>
      <c r="LU258" s="76"/>
      <c r="LV258" s="76"/>
      <c r="LW258" s="76"/>
      <c r="LX258" s="76"/>
      <c r="LY258" s="76"/>
      <c r="LZ258" s="76"/>
      <c r="MA258" s="76"/>
      <c r="MB258" s="76"/>
      <c r="MC258" s="76"/>
      <c r="MD258" s="76"/>
      <c r="ME258" s="76"/>
      <c r="MF258" s="76"/>
      <c r="MG258" s="76"/>
      <c r="MH258" s="76"/>
      <c r="MI258" s="76"/>
      <c r="MJ258" s="76"/>
      <c r="MK258" s="76"/>
      <c r="ML258" s="76"/>
      <c r="MM258" s="76"/>
      <c r="MN258" s="76"/>
      <c r="MO258" s="76"/>
      <c r="MP258" s="76"/>
      <c r="MQ258" s="76"/>
      <c r="MR258" s="76"/>
      <c r="MS258" s="76"/>
      <c r="MT258" s="76"/>
      <c r="MU258" s="76"/>
      <c r="MV258" s="76"/>
      <c r="MW258" s="76"/>
      <c r="MX258" s="76"/>
      <c r="MY258" s="76"/>
      <c r="MZ258" s="76"/>
      <c r="NA258" s="76"/>
      <c r="NB258" s="76"/>
      <c r="NC258" s="76"/>
      <c r="ND258" s="76"/>
      <c r="NE258" s="76"/>
      <c r="NF258" s="76"/>
      <c r="NG258" s="76"/>
      <c r="NH258" s="76"/>
      <c r="NI258" s="76"/>
      <c r="NJ258" s="76"/>
      <c r="NK258" s="76"/>
      <c r="NL258" s="76"/>
      <c r="NM258" s="76"/>
      <c r="NN258" s="76"/>
      <c r="NO258" s="76"/>
      <c r="NP258" s="76"/>
      <c r="NQ258" s="76"/>
      <c r="NR258" s="76"/>
      <c r="NS258" s="76"/>
      <c r="NT258" s="76"/>
      <c r="NU258" s="76"/>
      <c r="NV258" s="76"/>
      <c r="NW258" s="76"/>
      <c r="NX258" s="76"/>
      <c r="NY258" s="76"/>
      <c r="NZ258" s="76"/>
      <c r="OA258" s="76"/>
      <c r="OB258" s="76"/>
      <c r="OC258" s="76"/>
      <c r="OD258" s="76"/>
      <c r="OE258" s="76"/>
      <c r="OF258" s="76"/>
      <c r="OG258" s="76"/>
      <c r="OH258" s="76"/>
      <c r="OI258" s="76"/>
      <c r="OJ258" s="76"/>
      <c r="OK258" s="76"/>
      <c r="OL258" s="76"/>
      <c r="OM258" s="76"/>
      <c r="ON258" s="76"/>
      <c r="OO258" s="76"/>
      <c r="OP258" s="76"/>
      <c r="OQ258" s="76"/>
      <c r="OR258" s="76"/>
      <c r="OS258" s="76"/>
      <c r="OT258" s="76"/>
      <c r="OU258" s="76"/>
      <c r="OV258" s="76"/>
      <c r="OW258" s="76"/>
      <c r="OX258" s="76"/>
      <c r="OY258" s="76"/>
      <c r="OZ258" s="76"/>
      <c r="PA258" s="76"/>
      <c r="PB258" s="76"/>
      <c r="PC258" s="76"/>
      <c r="PD258" s="76"/>
      <c r="PE258" s="76"/>
      <c r="PF258" s="76"/>
      <c r="PG258" s="76"/>
      <c r="PH258" s="76"/>
      <c r="PI258" s="76"/>
      <c r="PJ258" s="76"/>
      <c r="PK258" s="76"/>
      <c r="PL258" s="76"/>
      <c r="PM258" s="76"/>
      <c r="PN258" s="76"/>
      <c r="PO258" s="76"/>
      <c r="PP258" s="76"/>
      <c r="PQ258" s="76"/>
      <c r="PR258" s="76"/>
      <c r="PS258" s="76"/>
      <c r="PT258" s="76"/>
      <c r="PU258" s="76"/>
      <c r="PV258" s="76"/>
      <c r="PW258" s="76"/>
      <c r="PX258" s="76"/>
      <c r="PY258" s="76"/>
      <c r="PZ258" s="76"/>
      <c r="QA258" s="76"/>
      <c r="QB258" s="76"/>
      <c r="QC258" s="76"/>
      <c r="QD258" s="76"/>
      <c r="QE258" s="76"/>
      <c r="QF258" s="76"/>
      <c r="QG258" s="76"/>
      <c r="QH258" s="76"/>
      <c r="QI258" s="76"/>
      <c r="QJ258" s="76"/>
      <c r="QK258" s="76"/>
      <c r="QL258" s="76"/>
      <c r="QM258" s="76"/>
      <c r="QN258" s="76"/>
      <c r="QO258" s="76"/>
      <c r="QP258" s="76"/>
      <c r="QQ258" s="76"/>
      <c r="QR258" s="76"/>
      <c r="QS258" s="76"/>
      <c r="QT258" s="76"/>
      <c r="QU258" s="76"/>
      <c r="QV258" s="76"/>
      <c r="QW258" s="76"/>
      <c r="QX258" s="76"/>
      <c r="QY258" s="76"/>
      <c r="QZ258" s="76"/>
      <c r="RA258" s="76"/>
      <c r="RB258" s="76"/>
      <c r="RC258" s="76"/>
      <c r="RD258" s="76"/>
      <c r="RE258" s="76"/>
      <c r="RF258" s="76"/>
      <c r="RG258" s="76"/>
      <c r="RH258" s="76"/>
      <c r="RI258" s="76"/>
      <c r="RJ258" s="76"/>
      <c r="RK258" s="76"/>
      <c r="RL258" s="76"/>
      <c r="RM258" s="76"/>
      <c r="RN258" s="76"/>
      <c r="RO258" s="76"/>
      <c r="RP258" s="76"/>
      <c r="RQ258" s="76"/>
      <c r="RR258" s="76"/>
      <c r="RS258" s="76"/>
      <c r="RT258" s="76"/>
      <c r="RU258" s="76"/>
      <c r="RV258" s="76"/>
      <c r="RW258" s="76"/>
      <c r="RX258" s="76"/>
      <c r="RY258" s="76"/>
      <c r="RZ258" s="76"/>
      <c r="SA258" s="76"/>
      <c r="SB258" s="76"/>
      <c r="SC258" s="76"/>
      <c r="SD258" s="76"/>
      <c r="SE258" s="76"/>
      <c r="SF258" s="76"/>
      <c r="SG258" s="76"/>
      <c r="SH258" s="76"/>
      <c r="SI258" s="76"/>
      <c r="SJ258" s="76"/>
      <c r="SK258" s="76"/>
      <c r="SL258" s="76"/>
      <c r="SM258" s="76"/>
      <c r="SN258" s="76"/>
      <c r="SO258" s="76"/>
      <c r="SP258" s="76"/>
      <c r="SQ258" s="76"/>
      <c r="SR258" s="76"/>
      <c r="SS258" s="76"/>
      <c r="ST258" s="76"/>
      <c r="SU258" s="76"/>
      <c r="SV258" s="76"/>
      <c r="SW258" s="76"/>
      <c r="SX258" s="76"/>
      <c r="SY258" s="76"/>
      <c r="SZ258" s="76"/>
      <c r="TA258" s="76"/>
      <c r="TB258" s="76"/>
      <c r="TC258" s="76"/>
      <c r="TD258" s="76"/>
      <c r="TE258" s="76"/>
      <c r="TF258" s="76"/>
      <c r="TG258" s="76"/>
      <c r="TH258" s="76"/>
      <c r="TI258" s="76"/>
      <c r="TJ258" s="76"/>
      <c r="TK258" s="76"/>
      <c r="TL258" s="76"/>
      <c r="TM258" s="76"/>
      <c r="TN258" s="76"/>
      <c r="TO258" s="76"/>
      <c r="TP258" s="76"/>
      <c r="TQ258" s="76"/>
      <c r="TR258" s="76"/>
      <c r="TS258" s="76"/>
      <c r="TT258" s="76"/>
      <c r="TU258" s="76"/>
      <c r="TV258" s="76"/>
      <c r="TW258" s="76"/>
      <c r="TX258" s="76"/>
      <c r="TY258" s="76"/>
      <c r="TZ258" s="76"/>
      <c r="UA258" s="76"/>
      <c r="UB258" s="76"/>
      <c r="UC258" s="76"/>
      <c r="UD258" s="76"/>
      <c r="UE258" s="76"/>
      <c r="UF258" s="76"/>
      <c r="UG258" s="76"/>
      <c r="UH258" s="76"/>
      <c r="UI258" s="76"/>
      <c r="UJ258" s="76"/>
      <c r="UK258" s="76"/>
      <c r="UL258" s="76"/>
      <c r="UM258" s="76"/>
      <c r="UN258" s="76"/>
      <c r="UO258" s="76"/>
      <c r="UP258" s="76"/>
      <c r="UQ258" s="76"/>
      <c r="UR258" s="76"/>
      <c r="US258" s="76"/>
      <c r="UT258" s="76"/>
      <c r="UU258" s="76"/>
      <c r="UV258" s="76"/>
      <c r="UW258" s="76"/>
      <c r="UX258" s="76"/>
      <c r="UY258" s="76"/>
      <c r="UZ258" s="76"/>
      <c r="VA258" s="76"/>
      <c r="VB258" s="76"/>
      <c r="VC258" s="76"/>
      <c r="VD258" s="76"/>
      <c r="VE258" s="76"/>
      <c r="VF258" s="76"/>
      <c r="VG258" s="76"/>
      <c r="VH258" s="76"/>
      <c r="VI258" s="76"/>
      <c r="VJ258" s="76"/>
      <c r="VK258" s="76"/>
      <c r="VL258" s="76"/>
      <c r="VM258" s="76"/>
      <c r="VN258" s="76"/>
      <c r="VO258" s="76"/>
      <c r="VP258" s="76"/>
      <c r="VQ258" s="76"/>
      <c r="VR258" s="76"/>
      <c r="VS258" s="76"/>
      <c r="VT258" s="76"/>
      <c r="VU258" s="76"/>
      <c r="VV258" s="76"/>
      <c r="VW258" s="76"/>
      <c r="VX258" s="76"/>
      <c r="VY258" s="76"/>
      <c r="VZ258" s="76"/>
      <c r="WA258" s="76"/>
      <c r="WB258" s="76"/>
      <c r="WC258" s="76"/>
      <c r="WD258" s="76"/>
      <c r="WE258" s="76"/>
      <c r="WF258" s="76"/>
      <c r="WG258" s="76"/>
      <c r="WH258" s="76"/>
      <c r="WI258" s="76"/>
      <c r="WJ258" s="76"/>
      <c r="WK258" s="76"/>
      <c r="WL258" s="76"/>
      <c r="WM258" s="76"/>
      <c r="WN258" s="76"/>
      <c r="WO258" s="76"/>
      <c r="WP258" s="76"/>
      <c r="WQ258" s="76"/>
      <c r="WR258" s="76"/>
      <c r="WS258" s="76"/>
      <c r="WT258" s="76"/>
      <c r="WU258" s="76"/>
      <c r="WV258" s="76"/>
      <c r="WW258" s="76"/>
      <c r="WX258" s="76"/>
      <c r="WY258" s="76"/>
      <c r="WZ258" s="76"/>
      <c r="XA258" s="76"/>
      <c r="XB258" s="76"/>
      <c r="XC258" s="76"/>
      <c r="XD258" s="76"/>
      <c r="XE258" s="76"/>
      <c r="XF258" s="76"/>
      <c r="XG258" s="76"/>
      <c r="XH258" s="76"/>
      <c r="XI258" s="76"/>
      <c r="XJ258" s="76"/>
      <c r="XK258" s="76"/>
      <c r="XL258" s="76"/>
      <c r="XM258" s="76"/>
      <c r="XN258" s="76"/>
      <c r="XO258" s="76"/>
      <c r="XP258" s="76"/>
      <c r="XQ258" s="76"/>
      <c r="XR258" s="76"/>
      <c r="XS258" s="76"/>
      <c r="XT258" s="76"/>
      <c r="XU258" s="76"/>
      <c r="XV258" s="76"/>
      <c r="XW258" s="76"/>
      <c r="XX258" s="76"/>
      <c r="XY258" s="76"/>
      <c r="XZ258" s="76"/>
      <c r="YA258" s="76"/>
      <c r="YB258" s="76"/>
      <c r="YC258" s="76"/>
      <c r="YD258" s="76"/>
      <c r="YE258" s="76"/>
      <c r="YF258" s="76"/>
      <c r="YG258" s="76"/>
      <c r="YH258" s="76"/>
      <c r="YI258" s="76"/>
      <c r="YJ258" s="76"/>
      <c r="YK258" s="76"/>
      <c r="YL258" s="76"/>
      <c r="YM258" s="76"/>
      <c r="YN258" s="76"/>
      <c r="YO258" s="76"/>
      <c r="YP258" s="76"/>
      <c r="YQ258" s="76"/>
      <c r="YR258" s="76"/>
      <c r="YS258" s="76"/>
      <c r="YT258" s="76"/>
      <c r="YU258" s="76"/>
      <c r="YV258" s="76"/>
      <c r="YW258" s="76"/>
      <c r="YX258" s="76"/>
      <c r="YY258" s="76"/>
      <c r="YZ258" s="76"/>
      <c r="ZA258" s="76"/>
      <c r="ZB258" s="76"/>
      <c r="ZC258" s="76"/>
      <c r="ZD258" s="76"/>
      <c r="ZE258" s="76"/>
      <c r="ZF258" s="76"/>
      <c r="ZG258" s="76"/>
      <c r="ZH258" s="76"/>
      <c r="ZI258" s="76"/>
      <c r="ZJ258" s="76"/>
      <c r="ZK258" s="76"/>
      <c r="ZL258" s="76"/>
      <c r="ZM258" s="76"/>
      <c r="ZN258" s="76"/>
      <c r="ZO258" s="76"/>
      <c r="ZP258" s="76"/>
      <c r="ZQ258" s="76"/>
      <c r="ZR258" s="76"/>
      <c r="ZS258" s="76"/>
      <c r="ZT258" s="76"/>
      <c r="ZU258" s="76"/>
      <c r="ZV258" s="76"/>
      <c r="ZW258" s="76"/>
      <c r="ZX258" s="76"/>
      <c r="ZY258" s="76"/>
      <c r="ZZ258" s="76"/>
      <c r="AAA258" s="76"/>
      <c r="AAB258" s="76"/>
      <c r="AAC258" s="76"/>
      <c r="AAD258" s="76"/>
      <c r="AAE258" s="76"/>
      <c r="AAF258" s="76"/>
      <c r="AAG258" s="76"/>
      <c r="AAH258" s="76"/>
      <c r="AAI258" s="76"/>
      <c r="AAJ258" s="76"/>
      <c r="AAK258" s="76"/>
      <c r="AAL258" s="76"/>
      <c r="AAM258" s="76"/>
      <c r="AAN258" s="76"/>
      <c r="AAO258" s="76"/>
      <c r="AAP258" s="76"/>
      <c r="AAQ258" s="76"/>
      <c r="AAR258" s="76"/>
      <c r="AAS258" s="76"/>
      <c r="AAT258" s="76"/>
      <c r="AAU258" s="76"/>
      <c r="AAV258" s="76"/>
      <c r="AAW258" s="76"/>
      <c r="AAX258" s="76"/>
      <c r="AAY258" s="76"/>
      <c r="AAZ258" s="76"/>
      <c r="ABA258" s="76"/>
      <c r="ABB258" s="76"/>
      <c r="ABC258" s="76"/>
      <c r="ABD258" s="76"/>
      <c r="ABE258" s="76"/>
      <c r="ABF258" s="76"/>
      <c r="ABG258" s="76"/>
      <c r="ABH258" s="76"/>
      <c r="ABI258" s="76"/>
      <c r="ABJ258" s="76"/>
      <c r="ABK258" s="76"/>
      <c r="ABL258" s="76"/>
      <c r="ABM258" s="76"/>
      <c r="ABN258" s="76"/>
      <c r="ABO258" s="76"/>
      <c r="ABP258" s="76"/>
      <c r="ABQ258" s="76"/>
      <c r="ABR258" s="76"/>
      <c r="ABS258" s="76"/>
      <c r="ABT258" s="76"/>
      <c r="ABU258" s="76"/>
      <c r="ABV258" s="76"/>
      <c r="ABW258" s="76"/>
      <c r="ABX258" s="76"/>
      <c r="ABY258" s="76"/>
      <c r="ABZ258" s="76"/>
      <c r="ACA258" s="76"/>
      <c r="ACB258" s="76"/>
      <c r="ACC258" s="76"/>
      <c r="ACD258" s="76"/>
      <c r="ACE258" s="76"/>
      <c r="ACF258" s="76"/>
      <c r="ACG258" s="76"/>
      <c r="ACH258" s="76"/>
      <c r="ACI258" s="76"/>
      <c r="ACJ258" s="76"/>
      <c r="ACK258" s="76"/>
      <c r="ACL258" s="76"/>
      <c r="ACM258" s="76"/>
      <c r="ACN258" s="76"/>
      <c r="ACO258" s="76"/>
      <c r="ACP258" s="76"/>
      <c r="ACQ258" s="76"/>
      <c r="ACR258" s="76"/>
      <c r="ACS258" s="76"/>
      <c r="ACT258" s="76"/>
      <c r="ACU258" s="76"/>
      <c r="ACV258" s="76"/>
      <c r="ACW258" s="76"/>
      <c r="ACX258" s="76"/>
      <c r="ACY258" s="76"/>
      <c r="ACZ258" s="76"/>
      <c r="ADA258" s="76"/>
      <c r="ADB258" s="76"/>
      <c r="ADC258" s="76"/>
      <c r="ADD258" s="76"/>
      <c r="ADE258" s="76"/>
      <c r="ADF258" s="76"/>
      <c r="ADG258" s="76"/>
      <c r="ADH258" s="76"/>
      <c r="ADI258" s="76"/>
      <c r="ADJ258" s="76"/>
      <c r="ADK258" s="76"/>
      <c r="ADL258" s="76"/>
      <c r="ADM258" s="76"/>
      <c r="ADN258" s="76"/>
      <c r="ADO258" s="76"/>
      <c r="ADP258" s="76"/>
      <c r="ADQ258" s="76"/>
      <c r="ADR258" s="76"/>
      <c r="ADS258" s="76"/>
      <c r="ADT258" s="76"/>
      <c r="ADU258" s="76"/>
      <c r="ADV258" s="76"/>
      <c r="ADW258" s="76"/>
      <c r="ADX258" s="76"/>
      <c r="ADY258" s="76"/>
      <c r="ADZ258" s="76"/>
      <c r="AEA258" s="76"/>
      <c r="AEB258" s="76"/>
      <c r="AEC258" s="76"/>
      <c r="AED258" s="76"/>
      <c r="AEE258" s="76"/>
      <c r="AEF258" s="76"/>
      <c r="AEG258" s="76"/>
      <c r="AEH258" s="76"/>
      <c r="AEI258" s="76"/>
      <c r="AEJ258" s="76"/>
      <c r="AEK258" s="76"/>
      <c r="AEL258" s="76"/>
      <c r="AEM258" s="76"/>
      <c r="AEN258" s="76"/>
      <c r="AEO258" s="76"/>
      <c r="AEP258" s="76"/>
      <c r="AEQ258" s="76"/>
      <c r="AER258" s="76"/>
      <c r="AES258" s="76"/>
      <c r="AET258" s="76"/>
      <c r="AEU258" s="76"/>
      <c r="AEV258" s="76"/>
      <c r="AEW258" s="76"/>
      <c r="AEX258" s="76"/>
      <c r="AEY258" s="76"/>
      <c r="AEZ258" s="76"/>
      <c r="AFA258" s="76"/>
      <c r="AFB258" s="76"/>
      <c r="AFC258" s="76"/>
      <c r="AFD258" s="76"/>
      <c r="AFE258" s="76"/>
      <c r="AFF258" s="76"/>
      <c r="AFG258" s="76"/>
      <c r="AFH258" s="76"/>
      <c r="AFI258" s="76"/>
      <c r="AFJ258" s="76"/>
      <c r="AFK258" s="76"/>
      <c r="AFL258" s="76"/>
      <c r="AFM258" s="76"/>
      <c r="AFN258" s="76"/>
      <c r="AFO258" s="76"/>
      <c r="AFP258" s="76"/>
      <c r="AFQ258" s="76"/>
      <c r="AFR258" s="76"/>
      <c r="AFS258" s="76"/>
      <c r="AFT258" s="76"/>
      <c r="AFU258" s="76"/>
      <c r="AFV258" s="76"/>
      <c r="AFW258" s="76"/>
      <c r="AFX258" s="76"/>
      <c r="AFY258" s="76"/>
      <c r="AFZ258" s="76"/>
      <c r="AGA258" s="76"/>
      <c r="AGB258" s="76"/>
      <c r="AGC258" s="76"/>
      <c r="AGD258" s="76"/>
      <c r="AGE258" s="76"/>
      <c r="AGF258" s="76"/>
      <c r="AGG258" s="76"/>
      <c r="AGH258" s="76"/>
      <c r="AGI258" s="76"/>
      <c r="AGJ258" s="76"/>
      <c r="AGK258" s="76"/>
      <c r="AGL258" s="76"/>
      <c r="AGM258" s="76"/>
      <c r="AGN258" s="76"/>
      <c r="AGO258" s="76"/>
      <c r="AGP258" s="76"/>
      <c r="AGQ258" s="76"/>
      <c r="AGR258" s="76"/>
      <c r="AGS258" s="76"/>
      <c r="AGT258" s="76"/>
      <c r="AGU258" s="76"/>
      <c r="AGV258" s="76"/>
      <c r="AGW258" s="76"/>
      <c r="AGX258" s="76"/>
      <c r="AGY258" s="76"/>
      <c r="AGZ258" s="76"/>
      <c r="AHA258" s="76"/>
      <c r="AHB258" s="76"/>
      <c r="AHC258" s="76"/>
      <c r="AHD258" s="76"/>
      <c r="AHE258" s="76"/>
      <c r="AHF258" s="76"/>
      <c r="AHG258" s="76"/>
      <c r="AHH258" s="76"/>
      <c r="AHI258" s="76"/>
      <c r="AHJ258" s="76"/>
      <c r="AHK258" s="76"/>
      <c r="AHL258" s="76"/>
      <c r="AHM258" s="76"/>
      <c r="AHN258" s="76"/>
      <c r="AHO258" s="76"/>
      <c r="AHP258" s="76"/>
      <c r="AHQ258" s="76"/>
      <c r="AHR258" s="76"/>
      <c r="AHS258" s="76"/>
      <c r="AHT258" s="76"/>
      <c r="AHU258" s="76"/>
      <c r="AHV258" s="76"/>
      <c r="AHW258" s="76"/>
      <c r="AHX258" s="76"/>
      <c r="AHY258" s="76"/>
      <c r="AHZ258" s="76"/>
      <c r="AIA258" s="76"/>
      <c r="AIB258" s="76"/>
      <c r="AIC258" s="76"/>
      <c r="AID258" s="76"/>
      <c r="AIE258" s="76"/>
      <c r="AIF258" s="76"/>
      <c r="AIG258" s="76"/>
      <c r="AIH258" s="76"/>
      <c r="AII258" s="76"/>
      <c r="AIJ258" s="76"/>
      <c r="AIK258" s="76"/>
      <c r="AIL258" s="76"/>
      <c r="AIM258" s="76"/>
      <c r="AIN258" s="76"/>
      <c r="AIO258" s="76"/>
      <c r="AIP258" s="76"/>
      <c r="AIQ258" s="76"/>
      <c r="AIR258" s="76"/>
      <c r="AIS258" s="76"/>
      <c r="AIT258" s="76"/>
      <c r="AIU258" s="76"/>
      <c r="AIV258" s="76"/>
      <c r="AIW258" s="76"/>
      <c r="AIX258" s="76"/>
      <c r="AIY258" s="76"/>
      <c r="AIZ258" s="76"/>
      <c r="AJA258" s="76"/>
      <c r="AJB258" s="76"/>
      <c r="AJC258" s="76"/>
      <c r="AJD258" s="76"/>
      <c r="AJE258" s="76"/>
      <c r="AJF258" s="76"/>
      <c r="AJG258" s="76"/>
      <c r="AJH258" s="76"/>
      <c r="AJI258" s="76"/>
      <c r="AJJ258" s="76"/>
      <c r="AJK258" s="76"/>
      <c r="AJL258" s="76"/>
      <c r="AJM258" s="76"/>
      <c r="AJN258" s="76"/>
      <c r="AJO258" s="76"/>
      <c r="AJP258" s="76"/>
      <c r="AJQ258" s="76"/>
      <c r="AJR258" s="76"/>
      <c r="AJS258" s="76"/>
      <c r="AJT258" s="76"/>
      <c r="AJU258" s="76"/>
      <c r="AJV258" s="76"/>
      <c r="AJW258" s="76"/>
      <c r="AJX258" s="76"/>
      <c r="AJY258" s="76"/>
      <c r="AJZ258" s="76"/>
      <c r="AKA258" s="76"/>
      <c r="AKB258" s="76"/>
      <c r="AKC258" s="76"/>
      <c r="AKD258" s="76"/>
      <c r="AKE258" s="76"/>
      <c r="AKF258" s="76"/>
      <c r="AKG258" s="76"/>
      <c r="AKH258" s="76"/>
      <c r="AKI258" s="76"/>
      <c r="AKJ258" s="76"/>
      <c r="AKK258" s="76"/>
      <c r="AKL258" s="76"/>
      <c r="AKM258" s="76"/>
      <c r="AKN258" s="76"/>
      <c r="AKO258" s="76"/>
      <c r="AKP258" s="76"/>
      <c r="AKQ258" s="76"/>
      <c r="AKR258" s="76"/>
      <c r="AKS258" s="76"/>
      <c r="AKT258" s="76"/>
      <c r="AKU258" s="76"/>
      <c r="AKV258" s="76"/>
      <c r="AKW258" s="76"/>
      <c r="AKX258" s="76"/>
      <c r="AKY258" s="76"/>
      <c r="AKZ258" s="76"/>
      <c r="ALA258" s="76"/>
      <c r="ALB258" s="76"/>
      <c r="ALC258" s="76"/>
      <c r="ALD258" s="76"/>
      <c r="ALE258" s="76"/>
      <c r="ALF258" s="76"/>
      <c r="ALG258" s="76"/>
      <c r="ALH258" s="76"/>
      <c r="ALI258" s="76"/>
      <c r="ALJ258" s="76"/>
      <c r="ALK258" s="76"/>
      <c r="ALL258" s="76"/>
      <c r="ALM258" s="76"/>
      <c r="ALN258" s="76"/>
      <c r="ALO258" s="76"/>
      <c r="ALP258" s="76"/>
      <c r="ALQ258" s="76"/>
      <c r="ALR258" s="76"/>
      <c r="ALS258" s="76"/>
      <c r="ALT258" s="76"/>
      <c r="ALU258" s="76"/>
      <c r="ALV258" s="76"/>
      <c r="ALW258" s="76"/>
      <c r="ALX258" s="76"/>
      <c r="ALY258" s="76"/>
      <c r="ALZ258" s="76"/>
      <c r="AMA258" s="76"/>
      <c r="AMB258" s="76"/>
      <c r="AMC258" s="76"/>
      <c r="AMD258" s="76"/>
      <c r="AME258" s="76"/>
    </row>
    <row r="259" spans="1:1019" s="77" customFormat="1">
      <c r="A259" s="17">
        <v>10</v>
      </c>
      <c r="B259" s="17"/>
      <c r="C259" s="17"/>
      <c r="D259" s="18" t="s">
        <v>346</v>
      </c>
      <c r="E259" s="17"/>
      <c r="F259" s="61"/>
      <c r="G259" s="19"/>
      <c r="H259" s="19"/>
      <c r="I259" s="19"/>
      <c r="J259" s="19">
        <f>J260+J262+J269+J274</f>
        <v>3979525.26</v>
      </c>
      <c r="K259" s="76"/>
      <c r="L259" s="76"/>
      <c r="M259" s="76"/>
      <c r="N259" s="76"/>
      <c r="O259" s="76"/>
      <c r="P259" s="76"/>
      <c r="Q259" s="76"/>
      <c r="R259" s="76"/>
      <c r="S259" s="76"/>
      <c r="T259" s="76"/>
      <c r="U259" s="76"/>
      <c r="V259" s="76"/>
      <c r="W259" s="76"/>
      <c r="X259" s="76"/>
      <c r="Y259" s="76"/>
      <c r="Z259" s="76"/>
      <c r="AA259" s="76"/>
      <c r="AB259" s="76"/>
      <c r="AC259" s="76"/>
      <c r="AD259" s="76"/>
      <c r="AE259" s="76"/>
      <c r="AF259" s="76"/>
      <c r="AG259" s="76"/>
      <c r="AH259" s="76"/>
      <c r="AI259" s="76"/>
      <c r="AJ259" s="76"/>
      <c r="AK259" s="76"/>
      <c r="AL259" s="76"/>
      <c r="AM259" s="76"/>
      <c r="AN259" s="76"/>
      <c r="AO259" s="76"/>
      <c r="AP259" s="76"/>
      <c r="AQ259" s="76"/>
      <c r="AR259" s="76"/>
      <c r="AS259" s="76"/>
      <c r="AT259" s="76"/>
      <c r="AU259" s="76"/>
      <c r="AV259" s="76"/>
      <c r="AW259" s="76"/>
      <c r="AX259" s="76"/>
      <c r="AY259" s="76"/>
      <c r="AZ259" s="76"/>
      <c r="BA259" s="76"/>
      <c r="BB259" s="76"/>
      <c r="BC259" s="76"/>
      <c r="BD259" s="76"/>
      <c r="BE259" s="76"/>
      <c r="BF259" s="76"/>
      <c r="BG259" s="76"/>
      <c r="BH259" s="76"/>
      <c r="BI259" s="76"/>
      <c r="BJ259" s="76"/>
      <c r="BK259" s="76"/>
      <c r="BL259" s="76"/>
      <c r="BM259" s="76"/>
      <c r="BN259" s="76"/>
      <c r="BO259" s="76"/>
      <c r="BP259" s="76"/>
      <c r="BQ259" s="76"/>
      <c r="BR259" s="76"/>
      <c r="BS259" s="76"/>
      <c r="BT259" s="76"/>
      <c r="BU259" s="76"/>
      <c r="BV259" s="76"/>
      <c r="BW259" s="76"/>
      <c r="BX259" s="76"/>
      <c r="BY259" s="76"/>
      <c r="BZ259" s="76"/>
      <c r="CA259" s="76"/>
      <c r="CB259" s="76"/>
      <c r="CC259" s="76"/>
      <c r="CD259" s="76"/>
      <c r="CE259" s="76"/>
      <c r="CF259" s="76"/>
      <c r="CG259" s="76"/>
      <c r="CH259" s="76"/>
      <c r="CI259" s="76"/>
      <c r="CJ259" s="76"/>
      <c r="CK259" s="76"/>
      <c r="CL259" s="76"/>
      <c r="CM259" s="76"/>
      <c r="CN259" s="76"/>
      <c r="CO259" s="76"/>
      <c r="CP259" s="76"/>
      <c r="CQ259" s="76"/>
      <c r="CR259" s="76"/>
      <c r="CS259" s="76"/>
      <c r="CT259" s="76"/>
      <c r="CU259" s="76"/>
      <c r="CV259" s="76"/>
      <c r="CW259" s="76"/>
      <c r="CX259" s="76"/>
      <c r="CY259" s="76"/>
      <c r="CZ259" s="76"/>
      <c r="DA259" s="76"/>
      <c r="DB259" s="76"/>
      <c r="DC259" s="76"/>
      <c r="DD259" s="76"/>
      <c r="DE259" s="76"/>
      <c r="DF259" s="76"/>
      <c r="DG259" s="76"/>
      <c r="DH259" s="76"/>
      <c r="DI259" s="76"/>
      <c r="DJ259" s="76"/>
      <c r="DK259" s="76"/>
      <c r="DL259" s="76"/>
      <c r="DM259" s="76"/>
      <c r="DN259" s="76"/>
      <c r="DO259" s="76"/>
      <c r="DP259" s="76"/>
      <c r="DQ259" s="76"/>
      <c r="DR259" s="76"/>
      <c r="DS259" s="76"/>
      <c r="DT259" s="76"/>
      <c r="DU259" s="76"/>
      <c r="DV259" s="76"/>
      <c r="DW259" s="76"/>
      <c r="DX259" s="76"/>
      <c r="DY259" s="76"/>
      <c r="DZ259" s="76"/>
      <c r="EA259" s="76"/>
      <c r="EB259" s="76"/>
      <c r="EC259" s="76"/>
      <c r="ED259" s="76"/>
      <c r="EE259" s="76"/>
      <c r="EF259" s="76"/>
      <c r="EG259" s="76"/>
      <c r="EH259" s="76"/>
      <c r="EI259" s="76"/>
      <c r="EJ259" s="76"/>
      <c r="EK259" s="76"/>
      <c r="EL259" s="76"/>
      <c r="EM259" s="76"/>
      <c r="EN259" s="76"/>
      <c r="EO259" s="76"/>
      <c r="EP259" s="76"/>
      <c r="EQ259" s="76"/>
      <c r="ER259" s="76"/>
      <c r="ES259" s="76"/>
      <c r="ET259" s="76"/>
      <c r="EU259" s="76"/>
      <c r="EV259" s="76"/>
      <c r="EW259" s="76"/>
      <c r="EX259" s="76"/>
      <c r="EY259" s="76"/>
      <c r="EZ259" s="76"/>
      <c r="FA259" s="76"/>
      <c r="FB259" s="76"/>
      <c r="FC259" s="76"/>
      <c r="FD259" s="76"/>
      <c r="FE259" s="76"/>
      <c r="FF259" s="76"/>
      <c r="FG259" s="76"/>
      <c r="FH259" s="76"/>
      <c r="FI259" s="76"/>
      <c r="FJ259" s="76"/>
      <c r="FK259" s="76"/>
      <c r="FL259" s="76"/>
      <c r="FM259" s="76"/>
      <c r="FN259" s="76"/>
      <c r="FO259" s="76"/>
      <c r="FP259" s="76"/>
      <c r="FQ259" s="76"/>
      <c r="FR259" s="76"/>
      <c r="FS259" s="76"/>
      <c r="FT259" s="76"/>
      <c r="FU259" s="76"/>
      <c r="FV259" s="76"/>
      <c r="FW259" s="76"/>
      <c r="FX259" s="76"/>
      <c r="FY259" s="76"/>
      <c r="FZ259" s="76"/>
      <c r="GA259" s="76"/>
      <c r="GB259" s="76"/>
      <c r="GC259" s="76"/>
      <c r="GD259" s="76"/>
      <c r="GE259" s="76"/>
      <c r="GF259" s="76"/>
      <c r="GG259" s="76"/>
      <c r="GH259" s="76"/>
      <c r="GI259" s="76"/>
      <c r="GJ259" s="76"/>
      <c r="GK259" s="76"/>
      <c r="GL259" s="76"/>
      <c r="GM259" s="76"/>
      <c r="GN259" s="76"/>
      <c r="GO259" s="76"/>
      <c r="GP259" s="76"/>
      <c r="GQ259" s="76"/>
      <c r="GR259" s="76"/>
      <c r="GS259" s="76"/>
      <c r="GT259" s="76"/>
      <c r="GU259" s="76"/>
      <c r="GV259" s="76"/>
      <c r="GW259" s="76"/>
      <c r="GX259" s="76"/>
      <c r="GY259" s="76"/>
      <c r="GZ259" s="76"/>
      <c r="HA259" s="76"/>
      <c r="HB259" s="76"/>
      <c r="HC259" s="76"/>
      <c r="HD259" s="76"/>
      <c r="HE259" s="76"/>
      <c r="HF259" s="76"/>
      <c r="HG259" s="76"/>
      <c r="HH259" s="76"/>
      <c r="HI259" s="76"/>
      <c r="HJ259" s="76"/>
      <c r="HK259" s="76"/>
      <c r="HL259" s="76"/>
      <c r="HM259" s="76"/>
      <c r="HN259" s="76"/>
      <c r="HO259" s="76"/>
      <c r="HP259" s="76"/>
      <c r="HQ259" s="76"/>
      <c r="HR259" s="76"/>
      <c r="HS259" s="76"/>
      <c r="HT259" s="76"/>
      <c r="HU259" s="76"/>
      <c r="HV259" s="76"/>
      <c r="HW259" s="76"/>
      <c r="HX259" s="76"/>
      <c r="HY259" s="76"/>
      <c r="HZ259" s="76"/>
      <c r="IA259" s="76"/>
      <c r="IB259" s="76"/>
      <c r="IC259" s="76"/>
      <c r="ID259" s="76"/>
      <c r="IE259" s="76"/>
      <c r="IF259" s="76"/>
      <c r="IG259" s="76"/>
      <c r="IH259" s="76"/>
      <c r="II259" s="76"/>
      <c r="IJ259" s="76"/>
      <c r="IK259" s="76"/>
      <c r="IL259" s="76"/>
      <c r="IM259" s="76"/>
      <c r="IN259" s="76"/>
      <c r="IO259" s="76"/>
      <c r="IP259" s="76"/>
      <c r="IQ259" s="76"/>
      <c r="IR259" s="76"/>
      <c r="IS259" s="76"/>
      <c r="IT259" s="76"/>
      <c r="IU259" s="76"/>
      <c r="IV259" s="76"/>
      <c r="IW259" s="76"/>
      <c r="IX259" s="76"/>
      <c r="IY259" s="76"/>
      <c r="IZ259" s="76"/>
      <c r="JA259" s="76"/>
      <c r="JB259" s="76"/>
      <c r="JC259" s="76"/>
      <c r="JD259" s="76"/>
      <c r="JE259" s="76"/>
      <c r="JF259" s="76"/>
      <c r="JG259" s="76"/>
      <c r="JH259" s="76"/>
      <c r="JI259" s="76"/>
      <c r="JJ259" s="76"/>
      <c r="JK259" s="76"/>
      <c r="JL259" s="76"/>
      <c r="JM259" s="76"/>
      <c r="JN259" s="76"/>
      <c r="JO259" s="76"/>
      <c r="JP259" s="76"/>
      <c r="JQ259" s="76"/>
      <c r="JR259" s="76"/>
      <c r="JS259" s="76"/>
      <c r="JT259" s="76"/>
      <c r="JU259" s="76"/>
      <c r="JV259" s="76"/>
      <c r="JW259" s="76"/>
      <c r="JX259" s="76"/>
      <c r="JY259" s="76"/>
      <c r="JZ259" s="76"/>
      <c r="KA259" s="76"/>
      <c r="KB259" s="76"/>
      <c r="KC259" s="76"/>
      <c r="KD259" s="76"/>
      <c r="KE259" s="76"/>
      <c r="KF259" s="76"/>
      <c r="KG259" s="76"/>
      <c r="KH259" s="76"/>
      <c r="KI259" s="76"/>
      <c r="KJ259" s="76"/>
      <c r="KK259" s="76"/>
      <c r="KL259" s="76"/>
      <c r="KM259" s="76"/>
      <c r="KN259" s="76"/>
      <c r="KO259" s="76"/>
      <c r="KP259" s="76"/>
      <c r="KQ259" s="76"/>
      <c r="KR259" s="76"/>
      <c r="KS259" s="76"/>
      <c r="KT259" s="76"/>
      <c r="KU259" s="76"/>
      <c r="KV259" s="76"/>
      <c r="KW259" s="76"/>
      <c r="KX259" s="76"/>
      <c r="KY259" s="76"/>
      <c r="KZ259" s="76"/>
      <c r="LA259" s="76"/>
      <c r="LB259" s="76"/>
      <c r="LC259" s="76"/>
      <c r="LD259" s="76"/>
      <c r="LE259" s="76"/>
      <c r="LF259" s="76"/>
      <c r="LG259" s="76"/>
      <c r="LH259" s="76"/>
      <c r="LI259" s="76"/>
      <c r="LJ259" s="76"/>
      <c r="LK259" s="76"/>
      <c r="LL259" s="76"/>
      <c r="LM259" s="76"/>
      <c r="LN259" s="76"/>
      <c r="LO259" s="76"/>
      <c r="LP259" s="76"/>
      <c r="LQ259" s="76"/>
      <c r="LR259" s="76"/>
      <c r="LS259" s="76"/>
      <c r="LT259" s="76"/>
      <c r="LU259" s="76"/>
      <c r="LV259" s="76"/>
      <c r="LW259" s="76"/>
      <c r="LX259" s="76"/>
      <c r="LY259" s="76"/>
      <c r="LZ259" s="76"/>
      <c r="MA259" s="76"/>
      <c r="MB259" s="76"/>
      <c r="MC259" s="76"/>
      <c r="MD259" s="76"/>
      <c r="ME259" s="76"/>
      <c r="MF259" s="76"/>
      <c r="MG259" s="76"/>
      <c r="MH259" s="76"/>
      <c r="MI259" s="76"/>
      <c r="MJ259" s="76"/>
      <c r="MK259" s="76"/>
      <c r="ML259" s="76"/>
      <c r="MM259" s="76"/>
      <c r="MN259" s="76"/>
      <c r="MO259" s="76"/>
      <c r="MP259" s="76"/>
      <c r="MQ259" s="76"/>
      <c r="MR259" s="76"/>
      <c r="MS259" s="76"/>
      <c r="MT259" s="76"/>
      <c r="MU259" s="76"/>
      <c r="MV259" s="76"/>
      <c r="MW259" s="76"/>
      <c r="MX259" s="76"/>
      <c r="MY259" s="76"/>
      <c r="MZ259" s="76"/>
      <c r="NA259" s="76"/>
      <c r="NB259" s="76"/>
      <c r="NC259" s="76"/>
      <c r="ND259" s="76"/>
      <c r="NE259" s="76"/>
      <c r="NF259" s="76"/>
      <c r="NG259" s="76"/>
      <c r="NH259" s="76"/>
      <c r="NI259" s="76"/>
      <c r="NJ259" s="76"/>
      <c r="NK259" s="76"/>
      <c r="NL259" s="76"/>
      <c r="NM259" s="76"/>
      <c r="NN259" s="76"/>
      <c r="NO259" s="76"/>
      <c r="NP259" s="76"/>
      <c r="NQ259" s="76"/>
      <c r="NR259" s="76"/>
      <c r="NS259" s="76"/>
      <c r="NT259" s="76"/>
      <c r="NU259" s="76"/>
      <c r="NV259" s="76"/>
      <c r="NW259" s="76"/>
      <c r="NX259" s="76"/>
      <c r="NY259" s="76"/>
      <c r="NZ259" s="76"/>
      <c r="OA259" s="76"/>
      <c r="OB259" s="76"/>
      <c r="OC259" s="76"/>
      <c r="OD259" s="76"/>
      <c r="OE259" s="76"/>
      <c r="OF259" s="76"/>
      <c r="OG259" s="76"/>
      <c r="OH259" s="76"/>
      <c r="OI259" s="76"/>
      <c r="OJ259" s="76"/>
      <c r="OK259" s="76"/>
      <c r="OL259" s="76"/>
      <c r="OM259" s="76"/>
      <c r="ON259" s="76"/>
      <c r="OO259" s="76"/>
      <c r="OP259" s="76"/>
      <c r="OQ259" s="76"/>
      <c r="OR259" s="76"/>
      <c r="OS259" s="76"/>
      <c r="OT259" s="76"/>
      <c r="OU259" s="76"/>
      <c r="OV259" s="76"/>
      <c r="OW259" s="76"/>
      <c r="OX259" s="76"/>
      <c r="OY259" s="76"/>
      <c r="OZ259" s="76"/>
      <c r="PA259" s="76"/>
      <c r="PB259" s="76"/>
      <c r="PC259" s="76"/>
      <c r="PD259" s="76"/>
      <c r="PE259" s="76"/>
      <c r="PF259" s="76"/>
      <c r="PG259" s="76"/>
      <c r="PH259" s="76"/>
      <c r="PI259" s="76"/>
      <c r="PJ259" s="76"/>
      <c r="PK259" s="76"/>
      <c r="PL259" s="76"/>
      <c r="PM259" s="76"/>
      <c r="PN259" s="76"/>
      <c r="PO259" s="76"/>
      <c r="PP259" s="76"/>
      <c r="PQ259" s="76"/>
      <c r="PR259" s="76"/>
      <c r="PS259" s="76"/>
      <c r="PT259" s="76"/>
      <c r="PU259" s="76"/>
      <c r="PV259" s="76"/>
      <c r="PW259" s="76"/>
      <c r="PX259" s="76"/>
      <c r="PY259" s="76"/>
      <c r="PZ259" s="76"/>
      <c r="QA259" s="76"/>
      <c r="QB259" s="76"/>
      <c r="QC259" s="76"/>
      <c r="QD259" s="76"/>
      <c r="QE259" s="76"/>
      <c r="QF259" s="76"/>
      <c r="QG259" s="76"/>
      <c r="QH259" s="76"/>
      <c r="QI259" s="76"/>
      <c r="QJ259" s="76"/>
      <c r="QK259" s="76"/>
      <c r="QL259" s="76"/>
      <c r="QM259" s="76"/>
      <c r="QN259" s="76"/>
      <c r="QO259" s="76"/>
      <c r="QP259" s="76"/>
      <c r="QQ259" s="76"/>
      <c r="QR259" s="76"/>
      <c r="QS259" s="76"/>
      <c r="QT259" s="76"/>
      <c r="QU259" s="76"/>
      <c r="QV259" s="76"/>
      <c r="QW259" s="76"/>
      <c r="QX259" s="76"/>
      <c r="QY259" s="76"/>
      <c r="QZ259" s="76"/>
      <c r="RA259" s="76"/>
      <c r="RB259" s="76"/>
      <c r="RC259" s="76"/>
      <c r="RD259" s="76"/>
      <c r="RE259" s="76"/>
      <c r="RF259" s="76"/>
      <c r="RG259" s="76"/>
      <c r="RH259" s="76"/>
      <c r="RI259" s="76"/>
      <c r="RJ259" s="76"/>
      <c r="RK259" s="76"/>
      <c r="RL259" s="76"/>
      <c r="RM259" s="76"/>
      <c r="RN259" s="76"/>
      <c r="RO259" s="76"/>
      <c r="RP259" s="76"/>
      <c r="RQ259" s="76"/>
      <c r="RR259" s="76"/>
      <c r="RS259" s="76"/>
      <c r="RT259" s="76"/>
      <c r="RU259" s="76"/>
      <c r="RV259" s="76"/>
      <c r="RW259" s="76"/>
      <c r="RX259" s="76"/>
      <c r="RY259" s="76"/>
      <c r="RZ259" s="76"/>
      <c r="SA259" s="76"/>
      <c r="SB259" s="76"/>
      <c r="SC259" s="76"/>
      <c r="SD259" s="76"/>
      <c r="SE259" s="76"/>
      <c r="SF259" s="76"/>
      <c r="SG259" s="76"/>
      <c r="SH259" s="76"/>
      <c r="SI259" s="76"/>
      <c r="SJ259" s="76"/>
      <c r="SK259" s="76"/>
      <c r="SL259" s="76"/>
      <c r="SM259" s="76"/>
      <c r="SN259" s="76"/>
      <c r="SO259" s="76"/>
      <c r="SP259" s="76"/>
      <c r="SQ259" s="76"/>
      <c r="SR259" s="76"/>
      <c r="SS259" s="76"/>
      <c r="ST259" s="76"/>
      <c r="SU259" s="76"/>
      <c r="SV259" s="76"/>
      <c r="SW259" s="76"/>
      <c r="SX259" s="76"/>
      <c r="SY259" s="76"/>
      <c r="SZ259" s="76"/>
      <c r="TA259" s="76"/>
      <c r="TB259" s="76"/>
      <c r="TC259" s="76"/>
      <c r="TD259" s="76"/>
      <c r="TE259" s="76"/>
      <c r="TF259" s="76"/>
      <c r="TG259" s="76"/>
      <c r="TH259" s="76"/>
      <c r="TI259" s="76"/>
      <c r="TJ259" s="76"/>
      <c r="TK259" s="76"/>
      <c r="TL259" s="76"/>
      <c r="TM259" s="76"/>
      <c r="TN259" s="76"/>
      <c r="TO259" s="76"/>
      <c r="TP259" s="76"/>
      <c r="TQ259" s="76"/>
      <c r="TR259" s="76"/>
      <c r="TS259" s="76"/>
      <c r="TT259" s="76"/>
      <c r="TU259" s="76"/>
      <c r="TV259" s="76"/>
      <c r="TW259" s="76"/>
      <c r="TX259" s="76"/>
      <c r="TY259" s="76"/>
      <c r="TZ259" s="76"/>
      <c r="UA259" s="76"/>
      <c r="UB259" s="76"/>
      <c r="UC259" s="76"/>
      <c r="UD259" s="76"/>
      <c r="UE259" s="76"/>
      <c r="UF259" s="76"/>
      <c r="UG259" s="76"/>
      <c r="UH259" s="76"/>
      <c r="UI259" s="76"/>
      <c r="UJ259" s="76"/>
      <c r="UK259" s="76"/>
      <c r="UL259" s="76"/>
      <c r="UM259" s="76"/>
      <c r="UN259" s="76"/>
      <c r="UO259" s="76"/>
      <c r="UP259" s="76"/>
      <c r="UQ259" s="76"/>
      <c r="UR259" s="76"/>
      <c r="US259" s="76"/>
      <c r="UT259" s="76"/>
      <c r="UU259" s="76"/>
      <c r="UV259" s="76"/>
      <c r="UW259" s="76"/>
      <c r="UX259" s="76"/>
      <c r="UY259" s="76"/>
      <c r="UZ259" s="76"/>
      <c r="VA259" s="76"/>
      <c r="VB259" s="76"/>
      <c r="VC259" s="76"/>
      <c r="VD259" s="76"/>
      <c r="VE259" s="76"/>
      <c r="VF259" s="76"/>
      <c r="VG259" s="76"/>
      <c r="VH259" s="76"/>
      <c r="VI259" s="76"/>
      <c r="VJ259" s="76"/>
      <c r="VK259" s="76"/>
      <c r="VL259" s="76"/>
      <c r="VM259" s="76"/>
      <c r="VN259" s="76"/>
      <c r="VO259" s="76"/>
      <c r="VP259" s="76"/>
      <c r="VQ259" s="76"/>
      <c r="VR259" s="76"/>
      <c r="VS259" s="76"/>
      <c r="VT259" s="76"/>
      <c r="VU259" s="76"/>
      <c r="VV259" s="76"/>
      <c r="VW259" s="76"/>
      <c r="VX259" s="76"/>
      <c r="VY259" s="76"/>
      <c r="VZ259" s="76"/>
      <c r="WA259" s="76"/>
      <c r="WB259" s="76"/>
      <c r="WC259" s="76"/>
      <c r="WD259" s="76"/>
      <c r="WE259" s="76"/>
      <c r="WF259" s="76"/>
      <c r="WG259" s="76"/>
      <c r="WH259" s="76"/>
      <c r="WI259" s="76"/>
      <c r="WJ259" s="76"/>
      <c r="WK259" s="76"/>
      <c r="WL259" s="76"/>
      <c r="WM259" s="76"/>
      <c r="WN259" s="76"/>
      <c r="WO259" s="76"/>
      <c r="WP259" s="76"/>
      <c r="WQ259" s="76"/>
      <c r="WR259" s="76"/>
      <c r="WS259" s="76"/>
      <c r="WT259" s="76"/>
      <c r="WU259" s="76"/>
      <c r="WV259" s="76"/>
      <c r="WW259" s="76"/>
      <c r="WX259" s="76"/>
      <c r="WY259" s="76"/>
      <c r="WZ259" s="76"/>
      <c r="XA259" s="76"/>
      <c r="XB259" s="76"/>
      <c r="XC259" s="76"/>
      <c r="XD259" s="76"/>
      <c r="XE259" s="76"/>
      <c r="XF259" s="76"/>
      <c r="XG259" s="76"/>
      <c r="XH259" s="76"/>
      <c r="XI259" s="76"/>
      <c r="XJ259" s="76"/>
      <c r="XK259" s="76"/>
      <c r="XL259" s="76"/>
      <c r="XM259" s="76"/>
      <c r="XN259" s="76"/>
      <c r="XO259" s="76"/>
      <c r="XP259" s="76"/>
      <c r="XQ259" s="76"/>
      <c r="XR259" s="76"/>
      <c r="XS259" s="76"/>
      <c r="XT259" s="76"/>
      <c r="XU259" s="76"/>
      <c r="XV259" s="76"/>
      <c r="XW259" s="76"/>
      <c r="XX259" s="76"/>
      <c r="XY259" s="76"/>
      <c r="XZ259" s="76"/>
      <c r="YA259" s="76"/>
      <c r="YB259" s="76"/>
      <c r="YC259" s="76"/>
      <c r="YD259" s="76"/>
      <c r="YE259" s="76"/>
      <c r="YF259" s="76"/>
      <c r="YG259" s="76"/>
      <c r="YH259" s="76"/>
      <c r="YI259" s="76"/>
      <c r="YJ259" s="76"/>
      <c r="YK259" s="76"/>
      <c r="YL259" s="76"/>
      <c r="YM259" s="76"/>
      <c r="YN259" s="76"/>
      <c r="YO259" s="76"/>
      <c r="YP259" s="76"/>
      <c r="YQ259" s="76"/>
      <c r="YR259" s="76"/>
      <c r="YS259" s="76"/>
      <c r="YT259" s="76"/>
      <c r="YU259" s="76"/>
      <c r="YV259" s="76"/>
      <c r="YW259" s="76"/>
      <c r="YX259" s="76"/>
      <c r="YY259" s="76"/>
      <c r="YZ259" s="76"/>
      <c r="ZA259" s="76"/>
      <c r="ZB259" s="76"/>
      <c r="ZC259" s="76"/>
      <c r="ZD259" s="76"/>
      <c r="ZE259" s="76"/>
      <c r="ZF259" s="76"/>
      <c r="ZG259" s="76"/>
      <c r="ZH259" s="76"/>
      <c r="ZI259" s="76"/>
      <c r="ZJ259" s="76"/>
      <c r="ZK259" s="76"/>
      <c r="ZL259" s="76"/>
      <c r="ZM259" s="76"/>
      <c r="ZN259" s="76"/>
      <c r="ZO259" s="76"/>
      <c r="ZP259" s="76"/>
      <c r="ZQ259" s="76"/>
      <c r="ZR259" s="76"/>
      <c r="ZS259" s="76"/>
      <c r="ZT259" s="76"/>
      <c r="ZU259" s="76"/>
      <c r="ZV259" s="76"/>
      <c r="ZW259" s="76"/>
      <c r="ZX259" s="76"/>
      <c r="ZY259" s="76"/>
      <c r="ZZ259" s="76"/>
      <c r="AAA259" s="76"/>
      <c r="AAB259" s="76"/>
      <c r="AAC259" s="76"/>
      <c r="AAD259" s="76"/>
      <c r="AAE259" s="76"/>
      <c r="AAF259" s="76"/>
      <c r="AAG259" s="76"/>
      <c r="AAH259" s="76"/>
      <c r="AAI259" s="76"/>
      <c r="AAJ259" s="76"/>
      <c r="AAK259" s="76"/>
      <c r="AAL259" s="76"/>
      <c r="AAM259" s="76"/>
      <c r="AAN259" s="76"/>
      <c r="AAO259" s="76"/>
      <c r="AAP259" s="76"/>
      <c r="AAQ259" s="76"/>
      <c r="AAR259" s="76"/>
      <c r="AAS259" s="76"/>
      <c r="AAT259" s="76"/>
      <c r="AAU259" s="76"/>
      <c r="AAV259" s="76"/>
      <c r="AAW259" s="76"/>
      <c r="AAX259" s="76"/>
      <c r="AAY259" s="76"/>
      <c r="AAZ259" s="76"/>
      <c r="ABA259" s="76"/>
      <c r="ABB259" s="76"/>
      <c r="ABC259" s="76"/>
      <c r="ABD259" s="76"/>
      <c r="ABE259" s="76"/>
      <c r="ABF259" s="76"/>
      <c r="ABG259" s="76"/>
      <c r="ABH259" s="76"/>
      <c r="ABI259" s="76"/>
      <c r="ABJ259" s="76"/>
      <c r="ABK259" s="76"/>
      <c r="ABL259" s="76"/>
      <c r="ABM259" s="76"/>
      <c r="ABN259" s="76"/>
      <c r="ABO259" s="76"/>
      <c r="ABP259" s="76"/>
      <c r="ABQ259" s="76"/>
      <c r="ABR259" s="76"/>
      <c r="ABS259" s="76"/>
      <c r="ABT259" s="76"/>
      <c r="ABU259" s="76"/>
      <c r="ABV259" s="76"/>
      <c r="ABW259" s="76"/>
      <c r="ABX259" s="76"/>
      <c r="ABY259" s="76"/>
      <c r="ABZ259" s="76"/>
      <c r="ACA259" s="76"/>
      <c r="ACB259" s="76"/>
      <c r="ACC259" s="76"/>
      <c r="ACD259" s="76"/>
      <c r="ACE259" s="76"/>
      <c r="ACF259" s="76"/>
      <c r="ACG259" s="76"/>
      <c r="ACH259" s="76"/>
      <c r="ACI259" s="76"/>
      <c r="ACJ259" s="76"/>
      <c r="ACK259" s="76"/>
      <c r="ACL259" s="76"/>
      <c r="ACM259" s="76"/>
      <c r="ACN259" s="76"/>
      <c r="ACO259" s="76"/>
      <c r="ACP259" s="76"/>
      <c r="ACQ259" s="76"/>
      <c r="ACR259" s="76"/>
      <c r="ACS259" s="76"/>
      <c r="ACT259" s="76"/>
      <c r="ACU259" s="76"/>
      <c r="ACV259" s="76"/>
      <c r="ACW259" s="76"/>
      <c r="ACX259" s="76"/>
      <c r="ACY259" s="76"/>
      <c r="ACZ259" s="76"/>
      <c r="ADA259" s="76"/>
      <c r="ADB259" s="76"/>
      <c r="ADC259" s="76"/>
      <c r="ADD259" s="76"/>
      <c r="ADE259" s="76"/>
      <c r="ADF259" s="76"/>
      <c r="ADG259" s="76"/>
      <c r="ADH259" s="76"/>
      <c r="ADI259" s="76"/>
      <c r="ADJ259" s="76"/>
      <c r="ADK259" s="76"/>
      <c r="ADL259" s="76"/>
      <c r="ADM259" s="76"/>
      <c r="ADN259" s="76"/>
      <c r="ADO259" s="76"/>
      <c r="ADP259" s="76"/>
      <c r="ADQ259" s="76"/>
      <c r="ADR259" s="76"/>
      <c r="ADS259" s="76"/>
      <c r="ADT259" s="76"/>
      <c r="ADU259" s="76"/>
      <c r="ADV259" s="76"/>
      <c r="ADW259" s="76"/>
      <c r="ADX259" s="76"/>
      <c r="ADY259" s="76"/>
      <c r="ADZ259" s="76"/>
      <c r="AEA259" s="76"/>
      <c r="AEB259" s="76"/>
      <c r="AEC259" s="76"/>
      <c r="AED259" s="76"/>
      <c r="AEE259" s="76"/>
      <c r="AEF259" s="76"/>
      <c r="AEG259" s="76"/>
      <c r="AEH259" s="76"/>
      <c r="AEI259" s="76"/>
      <c r="AEJ259" s="76"/>
      <c r="AEK259" s="76"/>
      <c r="AEL259" s="76"/>
      <c r="AEM259" s="76"/>
      <c r="AEN259" s="76"/>
      <c r="AEO259" s="76"/>
      <c r="AEP259" s="76"/>
      <c r="AEQ259" s="76"/>
      <c r="AER259" s="76"/>
      <c r="AES259" s="76"/>
      <c r="AET259" s="76"/>
      <c r="AEU259" s="76"/>
      <c r="AEV259" s="76"/>
      <c r="AEW259" s="76"/>
      <c r="AEX259" s="76"/>
      <c r="AEY259" s="76"/>
      <c r="AEZ259" s="76"/>
      <c r="AFA259" s="76"/>
      <c r="AFB259" s="76"/>
      <c r="AFC259" s="76"/>
      <c r="AFD259" s="76"/>
      <c r="AFE259" s="76"/>
      <c r="AFF259" s="76"/>
      <c r="AFG259" s="76"/>
      <c r="AFH259" s="76"/>
      <c r="AFI259" s="76"/>
      <c r="AFJ259" s="76"/>
      <c r="AFK259" s="76"/>
      <c r="AFL259" s="76"/>
      <c r="AFM259" s="76"/>
      <c r="AFN259" s="76"/>
      <c r="AFO259" s="76"/>
      <c r="AFP259" s="76"/>
      <c r="AFQ259" s="76"/>
      <c r="AFR259" s="76"/>
      <c r="AFS259" s="76"/>
      <c r="AFT259" s="76"/>
      <c r="AFU259" s="76"/>
      <c r="AFV259" s="76"/>
      <c r="AFW259" s="76"/>
      <c r="AFX259" s="76"/>
      <c r="AFY259" s="76"/>
      <c r="AFZ259" s="76"/>
      <c r="AGA259" s="76"/>
      <c r="AGB259" s="76"/>
      <c r="AGC259" s="76"/>
      <c r="AGD259" s="76"/>
      <c r="AGE259" s="76"/>
      <c r="AGF259" s="76"/>
      <c r="AGG259" s="76"/>
      <c r="AGH259" s="76"/>
      <c r="AGI259" s="76"/>
      <c r="AGJ259" s="76"/>
      <c r="AGK259" s="76"/>
      <c r="AGL259" s="76"/>
      <c r="AGM259" s="76"/>
      <c r="AGN259" s="76"/>
      <c r="AGO259" s="76"/>
      <c r="AGP259" s="76"/>
      <c r="AGQ259" s="76"/>
      <c r="AGR259" s="76"/>
      <c r="AGS259" s="76"/>
      <c r="AGT259" s="76"/>
      <c r="AGU259" s="76"/>
      <c r="AGV259" s="76"/>
      <c r="AGW259" s="76"/>
      <c r="AGX259" s="76"/>
      <c r="AGY259" s="76"/>
      <c r="AGZ259" s="76"/>
      <c r="AHA259" s="76"/>
      <c r="AHB259" s="76"/>
      <c r="AHC259" s="76"/>
      <c r="AHD259" s="76"/>
      <c r="AHE259" s="76"/>
      <c r="AHF259" s="76"/>
      <c r="AHG259" s="76"/>
      <c r="AHH259" s="76"/>
      <c r="AHI259" s="76"/>
      <c r="AHJ259" s="76"/>
      <c r="AHK259" s="76"/>
      <c r="AHL259" s="76"/>
      <c r="AHM259" s="76"/>
      <c r="AHN259" s="76"/>
      <c r="AHO259" s="76"/>
      <c r="AHP259" s="76"/>
      <c r="AHQ259" s="76"/>
      <c r="AHR259" s="76"/>
      <c r="AHS259" s="76"/>
      <c r="AHT259" s="76"/>
      <c r="AHU259" s="76"/>
      <c r="AHV259" s="76"/>
      <c r="AHW259" s="76"/>
      <c r="AHX259" s="76"/>
      <c r="AHY259" s="76"/>
      <c r="AHZ259" s="76"/>
      <c r="AIA259" s="76"/>
      <c r="AIB259" s="76"/>
      <c r="AIC259" s="76"/>
      <c r="AID259" s="76"/>
      <c r="AIE259" s="76"/>
      <c r="AIF259" s="76"/>
      <c r="AIG259" s="76"/>
      <c r="AIH259" s="76"/>
      <c r="AII259" s="76"/>
      <c r="AIJ259" s="76"/>
      <c r="AIK259" s="76"/>
      <c r="AIL259" s="76"/>
      <c r="AIM259" s="76"/>
      <c r="AIN259" s="76"/>
      <c r="AIO259" s="76"/>
      <c r="AIP259" s="76"/>
      <c r="AIQ259" s="76"/>
      <c r="AIR259" s="76"/>
      <c r="AIS259" s="76"/>
      <c r="AIT259" s="76"/>
      <c r="AIU259" s="76"/>
      <c r="AIV259" s="76"/>
      <c r="AIW259" s="76"/>
      <c r="AIX259" s="76"/>
      <c r="AIY259" s="76"/>
      <c r="AIZ259" s="76"/>
      <c r="AJA259" s="76"/>
      <c r="AJB259" s="76"/>
      <c r="AJC259" s="76"/>
      <c r="AJD259" s="76"/>
      <c r="AJE259" s="76"/>
      <c r="AJF259" s="76"/>
      <c r="AJG259" s="76"/>
      <c r="AJH259" s="76"/>
      <c r="AJI259" s="76"/>
      <c r="AJJ259" s="76"/>
      <c r="AJK259" s="76"/>
      <c r="AJL259" s="76"/>
      <c r="AJM259" s="76"/>
      <c r="AJN259" s="76"/>
      <c r="AJO259" s="76"/>
      <c r="AJP259" s="76"/>
      <c r="AJQ259" s="76"/>
      <c r="AJR259" s="76"/>
      <c r="AJS259" s="76"/>
      <c r="AJT259" s="76"/>
      <c r="AJU259" s="76"/>
      <c r="AJV259" s="76"/>
      <c r="AJW259" s="76"/>
      <c r="AJX259" s="76"/>
      <c r="AJY259" s="76"/>
      <c r="AJZ259" s="76"/>
      <c r="AKA259" s="76"/>
      <c r="AKB259" s="76"/>
      <c r="AKC259" s="76"/>
      <c r="AKD259" s="76"/>
      <c r="AKE259" s="76"/>
      <c r="AKF259" s="76"/>
      <c r="AKG259" s="76"/>
      <c r="AKH259" s="76"/>
      <c r="AKI259" s="76"/>
      <c r="AKJ259" s="76"/>
      <c r="AKK259" s="76"/>
      <c r="AKL259" s="76"/>
      <c r="AKM259" s="76"/>
      <c r="AKN259" s="76"/>
      <c r="AKO259" s="76"/>
      <c r="AKP259" s="76"/>
      <c r="AKQ259" s="76"/>
      <c r="AKR259" s="76"/>
      <c r="AKS259" s="76"/>
      <c r="AKT259" s="76"/>
      <c r="AKU259" s="76"/>
      <c r="AKV259" s="76"/>
      <c r="AKW259" s="76"/>
      <c r="AKX259" s="76"/>
      <c r="AKY259" s="76"/>
      <c r="AKZ259" s="76"/>
      <c r="ALA259" s="76"/>
      <c r="ALB259" s="76"/>
      <c r="ALC259" s="76"/>
      <c r="ALD259" s="76"/>
      <c r="ALE259" s="76"/>
      <c r="ALF259" s="76"/>
      <c r="ALG259" s="76"/>
      <c r="ALH259" s="76"/>
      <c r="ALI259" s="76"/>
      <c r="ALJ259" s="76"/>
      <c r="ALK259" s="76"/>
      <c r="ALL259" s="76"/>
      <c r="ALM259" s="76"/>
      <c r="ALN259" s="76"/>
      <c r="ALO259" s="76"/>
      <c r="ALP259" s="76"/>
      <c r="ALQ259" s="76"/>
      <c r="ALR259" s="76"/>
      <c r="ALS259" s="76"/>
      <c r="ALT259" s="76"/>
      <c r="ALU259" s="76"/>
      <c r="ALV259" s="76"/>
      <c r="ALW259" s="76"/>
      <c r="ALX259" s="76"/>
      <c r="ALY259" s="76"/>
      <c r="ALZ259" s="76"/>
      <c r="AMA259" s="76"/>
      <c r="AMB259" s="76"/>
      <c r="AMC259" s="76"/>
      <c r="AMD259" s="76"/>
      <c r="AME259" s="76"/>
    </row>
    <row r="260" spans="1:1019" s="77" customFormat="1">
      <c r="A260" s="49" t="s">
        <v>168</v>
      </c>
      <c r="B260" s="49"/>
      <c r="C260" s="49"/>
      <c r="D260" s="50" t="s">
        <v>98</v>
      </c>
      <c r="E260" s="49"/>
      <c r="F260" s="62"/>
      <c r="G260" s="51"/>
      <c r="H260" s="51"/>
      <c r="I260" s="51"/>
      <c r="J260" s="51">
        <f>J261</f>
        <v>4320.96</v>
      </c>
      <c r="K260" s="76"/>
      <c r="L260" s="76"/>
      <c r="M260" s="76"/>
      <c r="N260" s="76"/>
      <c r="O260" s="76"/>
      <c r="P260" s="76"/>
      <c r="Q260" s="76"/>
      <c r="R260" s="76"/>
      <c r="S260" s="76"/>
      <c r="T260" s="76"/>
      <c r="U260" s="76"/>
      <c r="V260" s="76"/>
      <c r="W260" s="76"/>
      <c r="X260" s="76"/>
      <c r="Y260" s="76"/>
      <c r="Z260" s="76"/>
      <c r="AA260" s="76"/>
      <c r="AB260" s="76"/>
      <c r="AC260" s="76"/>
      <c r="AD260" s="76"/>
      <c r="AE260" s="76"/>
      <c r="AF260" s="76"/>
      <c r="AG260" s="76"/>
      <c r="AH260" s="76"/>
      <c r="AI260" s="76"/>
      <c r="AJ260" s="76"/>
      <c r="AK260" s="76"/>
      <c r="AL260" s="76"/>
      <c r="AM260" s="76"/>
      <c r="AN260" s="76"/>
      <c r="AO260" s="76"/>
      <c r="AP260" s="76"/>
      <c r="AQ260" s="76"/>
      <c r="AR260" s="76"/>
      <c r="AS260" s="76"/>
      <c r="AT260" s="76"/>
      <c r="AU260" s="76"/>
      <c r="AV260" s="76"/>
      <c r="AW260" s="76"/>
      <c r="AX260" s="76"/>
      <c r="AY260" s="76"/>
      <c r="AZ260" s="76"/>
      <c r="BA260" s="76"/>
      <c r="BB260" s="76"/>
      <c r="BC260" s="76"/>
      <c r="BD260" s="76"/>
      <c r="BE260" s="76"/>
      <c r="BF260" s="76"/>
      <c r="BG260" s="76"/>
      <c r="BH260" s="76"/>
      <c r="BI260" s="76"/>
      <c r="BJ260" s="76"/>
      <c r="BK260" s="76"/>
      <c r="BL260" s="76"/>
      <c r="BM260" s="76"/>
      <c r="BN260" s="76"/>
      <c r="BO260" s="76"/>
      <c r="BP260" s="76"/>
      <c r="BQ260" s="76"/>
      <c r="BR260" s="76"/>
      <c r="BS260" s="76"/>
      <c r="BT260" s="76"/>
      <c r="BU260" s="76"/>
      <c r="BV260" s="76"/>
      <c r="BW260" s="76"/>
      <c r="BX260" s="76"/>
      <c r="BY260" s="76"/>
      <c r="BZ260" s="76"/>
      <c r="CA260" s="76"/>
      <c r="CB260" s="76"/>
      <c r="CC260" s="76"/>
      <c r="CD260" s="76"/>
      <c r="CE260" s="76"/>
      <c r="CF260" s="76"/>
      <c r="CG260" s="76"/>
      <c r="CH260" s="76"/>
      <c r="CI260" s="76"/>
      <c r="CJ260" s="76"/>
      <c r="CK260" s="76"/>
      <c r="CL260" s="76"/>
      <c r="CM260" s="76"/>
      <c r="CN260" s="76"/>
      <c r="CO260" s="76"/>
      <c r="CP260" s="76"/>
      <c r="CQ260" s="76"/>
      <c r="CR260" s="76"/>
      <c r="CS260" s="76"/>
      <c r="CT260" s="76"/>
      <c r="CU260" s="76"/>
      <c r="CV260" s="76"/>
      <c r="CW260" s="76"/>
      <c r="CX260" s="76"/>
      <c r="CY260" s="76"/>
      <c r="CZ260" s="76"/>
      <c r="DA260" s="76"/>
      <c r="DB260" s="76"/>
      <c r="DC260" s="76"/>
      <c r="DD260" s="76"/>
      <c r="DE260" s="76"/>
      <c r="DF260" s="76"/>
      <c r="DG260" s="76"/>
      <c r="DH260" s="76"/>
      <c r="DI260" s="76"/>
      <c r="DJ260" s="76"/>
      <c r="DK260" s="76"/>
      <c r="DL260" s="76"/>
      <c r="DM260" s="76"/>
      <c r="DN260" s="76"/>
      <c r="DO260" s="76"/>
      <c r="DP260" s="76"/>
      <c r="DQ260" s="76"/>
      <c r="DR260" s="76"/>
      <c r="DS260" s="76"/>
      <c r="DT260" s="76"/>
      <c r="DU260" s="76"/>
      <c r="DV260" s="76"/>
      <c r="DW260" s="76"/>
      <c r="DX260" s="76"/>
      <c r="DY260" s="76"/>
      <c r="DZ260" s="76"/>
      <c r="EA260" s="76"/>
      <c r="EB260" s="76"/>
      <c r="EC260" s="76"/>
      <c r="ED260" s="76"/>
      <c r="EE260" s="76"/>
      <c r="EF260" s="76"/>
      <c r="EG260" s="76"/>
      <c r="EH260" s="76"/>
      <c r="EI260" s="76"/>
      <c r="EJ260" s="76"/>
      <c r="EK260" s="76"/>
      <c r="EL260" s="76"/>
      <c r="EM260" s="76"/>
      <c r="EN260" s="76"/>
      <c r="EO260" s="76"/>
      <c r="EP260" s="76"/>
      <c r="EQ260" s="76"/>
      <c r="ER260" s="76"/>
      <c r="ES260" s="76"/>
      <c r="ET260" s="76"/>
      <c r="EU260" s="76"/>
      <c r="EV260" s="76"/>
      <c r="EW260" s="76"/>
      <c r="EX260" s="76"/>
      <c r="EY260" s="76"/>
      <c r="EZ260" s="76"/>
      <c r="FA260" s="76"/>
      <c r="FB260" s="76"/>
      <c r="FC260" s="76"/>
      <c r="FD260" s="76"/>
      <c r="FE260" s="76"/>
      <c r="FF260" s="76"/>
      <c r="FG260" s="76"/>
      <c r="FH260" s="76"/>
      <c r="FI260" s="76"/>
      <c r="FJ260" s="76"/>
      <c r="FK260" s="76"/>
      <c r="FL260" s="76"/>
      <c r="FM260" s="76"/>
      <c r="FN260" s="76"/>
      <c r="FO260" s="76"/>
      <c r="FP260" s="76"/>
      <c r="FQ260" s="76"/>
      <c r="FR260" s="76"/>
      <c r="FS260" s="76"/>
      <c r="FT260" s="76"/>
      <c r="FU260" s="76"/>
      <c r="FV260" s="76"/>
      <c r="FW260" s="76"/>
      <c r="FX260" s="76"/>
      <c r="FY260" s="76"/>
      <c r="FZ260" s="76"/>
      <c r="GA260" s="76"/>
      <c r="GB260" s="76"/>
      <c r="GC260" s="76"/>
      <c r="GD260" s="76"/>
      <c r="GE260" s="76"/>
      <c r="GF260" s="76"/>
      <c r="GG260" s="76"/>
      <c r="GH260" s="76"/>
      <c r="GI260" s="76"/>
      <c r="GJ260" s="76"/>
      <c r="GK260" s="76"/>
      <c r="GL260" s="76"/>
      <c r="GM260" s="76"/>
      <c r="GN260" s="76"/>
      <c r="GO260" s="76"/>
      <c r="GP260" s="76"/>
      <c r="GQ260" s="76"/>
      <c r="GR260" s="76"/>
      <c r="GS260" s="76"/>
      <c r="GT260" s="76"/>
      <c r="GU260" s="76"/>
      <c r="GV260" s="76"/>
      <c r="GW260" s="76"/>
      <c r="GX260" s="76"/>
      <c r="GY260" s="76"/>
      <c r="GZ260" s="76"/>
      <c r="HA260" s="76"/>
      <c r="HB260" s="76"/>
      <c r="HC260" s="76"/>
      <c r="HD260" s="76"/>
      <c r="HE260" s="76"/>
      <c r="HF260" s="76"/>
      <c r="HG260" s="76"/>
      <c r="HH260" s="76"/>
      <c r="HI260" s="76"/>
      <c r="HJ260" s="76"/>
      <c r="HK260" s="76"/>
      <c r="HL260" s="76"/>
      <c r="HM260" s="76"/>
      <c r="HN260" s="76"/>
      <c r="HO260" s="76"/>
      <c r="HP260" s="76"/>
      <c r="HQ260" s="76"/>
      <c r="HR260" s="76"/>
      <c r="HS260" s="76"/>
      <c r="HT260" s="76"/>
      <c r="HU260" s="76"/>
      <c r="HV260" s="76"/>
      <c r="HW260" s="76"/>
      <c r="HX260" s="76"/>
      <c r="HY260" s="76"/>
      <c r="HZ260" s="76"/>
      <c r="IA260" s="76"/>
      <c r="IB260" s="76"/>
      <c r="IC260" s="76"/>
      <c r="ID260" s="76"/>
      <c r="IE260" s="76"/>
      <c r="IF260" s="76"/>
      <c r="IG260" s="76"/>
      <c r="IH260" s="76"/>
      <c r="II260" s="76"/>
      <c r="IJ260" s="76"/>
      <c r="IK260" s="76"/>
      <c r="IL260" s="76"/>
      <c r="IM260" s="76"/>
      <c r="IN260" s="76"/>
      <c r="IO260" s="76"/>
      <c r="IP260" s="76"/>
      <c r="IQ260" s="76"/>
      <c r="IR260" s="76"/>
      <c r="IS260" s="76"/>
      <c r="IT260" s="76"/>
      <c r="IU260" s="76"/>
      <c r="IV260" s="76"/>
      <c r="IW260" s="76"/>
      <c r="IX260" s="76"/>
      <c r="IY260" s="76"/>
      <c r="IZ260" s="76"/>
      <c r="JA260" s="76"/>
      <c r="JB260" s="76"/>
      <c r="JC260" s="76"/>
      <c r="JD260" s="76"/>
      <c r="JE260" s="76"/>
      <c r="JF260" s="76"/>
      <c r="JG260" s="76"/>
      <c r="JH260" s="76"/>
      <c r="JI260" s="76"/>
      <c r="JJ260" s="76"/>
      <c r="JK260" s="76"/>
      <c r="JL260" s="76"/>
      <c r="JM260" s="76"/>
      <c r="JN260" s="76"/>
      <c r="JO260" s="76"/>
      <c r="JP260" s="76"/>
      <c r="JQ260" s="76"/>
      <c r="JR260" s="76"/>
      <c r="JS260" s="76"/>
      <c r="JT260" s="76"/>
      <c r="JU260" s="76"/>
      <c r="JV260" s="76"/>
      <c r="JW260" s="76"/>
      <c r="JX260" s="76"/>
      <c r="JY260" s="76"/>
      <c r="JZ260" s="76"/>
      <c r="KA260" s="76"/>
      <c r="KB260" s="76"/>
      <c r="KC260" s="76"/>
      <c r="KD260" s="76"/>
      <c r="KE260" s="76"/>
      <c r="KF260" s="76"/>
      <c r="KG260" s="76"/>
      <c r="KH260" s="76"/>
      <c r="KI260" s="76"/>
      <c r="KJ260" s="76"/>
      <c r="KK260" s="76"/>
      <c r="KL260" s="76"/>
      <c r="KM260" s="76"/>
      <c r="KN260" s="76"/>
      <c r="KO260" s="76"/>
      <c r="KP260" s="76"/>
      <c r="KQ260" s="76"/>
      <c r="KR260" s="76"/>
      <c r="KS260" s="76"/>
      <c r="KT260" s="76"/>
      <c r="KU260" s="76"/>
      <c r="KV260" s="76"/>
      <c r="KW260" s="76"/>
      <c r="KX260" s="76"/>
      <c r="KY260" s="76"/>
      <c r="KZ260" s="76"/>
      <c r="LA260" s="76"/>
      <c r="LB260" s="76"/>
      <c r="LC260" s="76"/>
      <c r="LD260" s="76"/>
      <c r="LE260" s="76"/>
      <c r="LF260" s="76"/>
      <c r="LG260" s="76"/>
      <c r="LH260" s="76"/>
      <c r="LI260" s="76"/>
      <c r="LJ260" s="76"/>
      <c r="LK260" s="76"/>
      <c r="LL260" s="76"/>
      <c r="LM260" s="76"/>
      <c r="LN260" s="76"/>
      <c r="LO260" s="76"/>
      <c r="LP260" s="76"/>
      <c r="LQ260" s="76"/>
      <c r="LR260" s="76"/>
      <c r="LS260" s="76"/>
      <c r="LT260" s="76"/>
      <c r="LU260" s="76"/>
      <c r="LV260" s="76"/>
      <c r="LW260" s="76"/>
      <c r="LX260" s="76"/>
      <c r="LY260" s="76"/>
      <c r="LZ260" s="76"/>
      <c r="MA260" s="76"/>
      <c r="MB260" s="76"/>
      <c r="MC260" s="76"/>
      <c r="MD260" s="76"/>
      <c r="ME260" s="76"/>
      <c r="MF260" s="76"/>
      <c r="MG260" s="76"/>
      <c r="MH260" s="76"/>
      <c r="MI260" s="76"/>
      <c r="MJ260" s="76"/>
      <c r="MK260" s="76"/>
      <c r="ML260" s="76"/>
      <c r="MM260" s="76"/>
      <c r="MN260" s="76"/>
      <c r="MO260" s="76"/>
      <c r="MP260" s="76"/>
      <c r="MQ260" s="76"/>
      <c r="MR260" s="76"/>
      <c r="MS260" s="76"/>
      <c r="MT260" s="76"/>
      <c r="MU260" s="76"/>
      <c r="MV260" s="76"/>
      <c r="MW260" s="76"/>
      <c r="MX260" s="76"/>
      <c r="MY260" s="76"/>
      <c r="MZ260" s="76"/>
      <c r="NA260" s="76"/>
      <c r="NB260" s="76"/>
      <c r="NC260" s="76"/>
      <c r="ND260" s="76"/>
      <c r="NE260" s="76"/>
      <c r="NF260" s="76"/>
      <c r="NG260" s="76"/>
      <c r="NH260" s="76"/>
      <c r="NI260" s="76"/>
      <c r="NJ260" s="76"/>
      <c r="NK260" s="76"/>
      <c r="NL260" s="76"/>
      <c r="NM260" s="76"/>
      <c r="NN260" s="76"/>
      <c r="NO260" s="76"/>
      <c r="NP260" s="76"/>
      <c r="NQ260" s="76"/>
      <c r="NR260" s="76"/>
      <c r="NS260" s="76"/>
      <c r="NT260" s="76"/>
      <c r="NU260" s="76"/>
      <c r="NV260" s="76"/>
      <c r="NW260" s="76"/>
      <c r="NX260" s="76"/>
      <c r="NY260" s="76"/>
      <c r="NZ260" s="76"/>
      <c r="OA260" s="76"/>
      <c r="OB260" s="76"/>
      <c r="OC260" s="76"/>
      <c r="OD260" s="76"/>
      <c r="OE260" s="76"/>
      <c r="OF260" s="76"/>
      <c r="OG260" s="76"/>
      <c r="OH260" s="76"/>
      <c r="OI260" s="76"/>
      <c r="OJ260" s="76"/>
      <c r="OK260" s="76"/>
      <c r="OL260" s="76"/>
      <c r="OM260" s="76"/>
      <c r="ON260" s="76"/>
      <c r="OO260" s="76"/>
      <c r="OP260" s="76"/>
      <c r="OQ260" s="76"/>
      <c r="OR260" s="76"/>
      <c r="OS260" s="76"/>
      <c r="OT260" s="76"/>
      <c r="OU260" s="76"/>
      <c r="OV260" s="76"/>
      <c r="OW260" s="76"/>
      <c r="OX260" s="76"/>
      <c r="OY260" s="76"/>
      <c r="OZ260" s="76"/>
      <c r="PA260" s="76"/>
      <c r="PB260" s="76"/>
      <c r="PC260" s="76"/>
      <c r="PD260" s="76"/>
      <c r="PE260" s="76"/>
      <c r="PF260" s="76"/>
      <c r="PG260" s="76"/>
      <c r="PH260" s="76"/>
      <c r="PI260" s="76"/>
      <c r="PJ260" s="76"/>
      <c r="PK260" s="76"/>
      <c r="PL260" s="76"/>
      <c r="PM260" s="76"/>
      <c r="PN260" s="76"/>
      <c r="PO260" s="76"/>
      <c r="PP260" s="76"/>
      <c r="PQ260" s="76"/>
      <c r="PR260" s="76"/>
      <c r="PS260" s="76"/>
      <c r="PT260" s="76"/>
      <c r="PU260" s="76"/>
      <c r="PV260" s="76"/>
      <c r="PW260" s="76"/>
      <c r="PX260" s="76"/>
      <c r="PY260" s="76"/>
      <c r="PZ260" s="76"/>
      <c r="QA260" s="76"/>
      <c r="QB260" s="76"/>
      <c r="QC260" s="76"/>
      <c r="QD260" s="76"/>
      <c r="QE260" s="76"/>
      <c r="QF260" s="76"/>
      <c r="QG260" s="76"/>
      <c r="QH260" s="76"/>
      <c r="QI260" s="76"/>
      <c r="QJ260" s="76"/>
      <c r="QK260" s="76"/>
      <c r="QL260" s="76"/>
      <c r="QM260" s="76"/>
      <c r="QN260" s="76"/>
      <c r="QO260" s="76"/>
      <c r="QP260" s="76"/>
      <c r="QQ260" s="76"/>
      <c r="QR260" s="76"/>
      <c r="QS260" s="76"/>
      <c r="QT260" s="76"/>
      <c r="QU260" s="76"/>
      <c r="QV260" s="76"/>
      <c r="QW260" s="76"/>
      <c r="QX260" s="76"/>
      <c r="QY260" s="76"/>
      <c r="QZ260" s="76"/>
      <c r="RA260" s="76"/>
      <c r="RB260" s="76"/>
      <c r="RC260" s="76"/>
      <c r="RD260" s="76"/>
      <c r="RE260" s="76"/>
      <c r="RF260" s="76"/>
      <c r="RG260" s="76"/>
      <c r="RH260" s="76"/>
      <c r="RI260" s="76"/>
      <c r="RJ260" s="76"/>
      <c r="RK260" s="76"/>
      <c r="RL260" s="76"/>
      <c r="RM260" s="76"/>
      <c r="RN260" s="76"/>
      <c r="RO260" s="76"/>
      <c r="RP260" s="76"/>
      <c r="RQ260" s="76"/>
      <c r="RR260" s="76"/>
      <c r="RS260" s="76"/>
      <c r="RT260" s="76"/>
      <c r="RU260" s="76"/>
      <c r="RV260" s="76"/>
      <c r="RW260" s="76"/>
      <c r="RX260" s="76"/>
      <c r="RY260" s="76"/>
      <c r="RZ260" s="76"/>
      <c r="SA260" s="76"/>
      <c r="SB260" s="76"/>
      <c r="SC260" s="76"/>
      <c r="SD260" s="76"/>
      <c r="SE260" s="76"/>
      <c r="SF260" s="76"/>
      <c r="SG260" s="76"/>
      <c r="SH260" s="76"/>
      <c r="SI260" s="76"/>
      <c r="SJ260" s="76"/>
      <c r="SK260" s="76"/>
      <c r="SL260" s="76"/>
      <c r="SM260" s="76"/>
      <c r="SN260" s="76"/>
      <c r="SO260" s="76"/>
      <c r="SP260" s="76"/>
      <c r="SQ260" s="76"/>
      <c r="SR260" s="76"/>
      <c r="SS260" s="76"/>
      <c r="ST260" s="76"/>
      <c r="SU260" s="76"/>
      <c r="SV260" s="76"/>
      <c r="SW260" s="76"/>
      <c r="SX260" s="76"/>
      <c r="SY260" s="76"/>
      <c r="SZ260" s="76"/>
      <c r="TA260" s="76"/>
      <c r="TB260" s="76"/>
      <c r="TC260" s="76"/>
      <c r="TD260" s="76"/>
      <c r="TE260" s="76"/>
      <c r="TF260" s="76"/>
      <c r="TG260" s="76"/>
      <c r="TH260" s="76"/>
      <c r="TI260" s="76"/>
      <c r="TJ260" s="76"/>
      <c r="TK260" s="76"/>
      <c r="TL260" s="76"/>
      <c r="TM260" s="76"/>
      <c r="TN260" s="76"/>
      <c r="TO260" s="76"/>
      <c r="TP260" s="76"/>
      <c r="TQ260" s="76"/>
      <c r="TR260" s="76"/>
      <c r="TS260" s="76"/>
      <c r="TT260" s="76"/>
      <c r="TU260" s="76"/>
      <c r="TV260" s="76"/>
      <c r="TW260" s="76"/>
      <c r="TX260" s="76"/>
      <c r="TY260" s="76"/>
      <c r="TZ260" s="76"/>
      <c r="UA260" s="76"/>
      <c r="UB260" s="76"/>
      <c r="UC260" s="76"/>
      <c r="UD260" s="76"/>
      <c r="UE260" s="76"/>
      <c r="UF260" s="76"/>
      <c r="UG260" s="76"/>
      <c r="UH260" s="76"/>
      <c r="UI260" s="76"/>
      <c r="UJ260" s="76"/>
      <c r="UK260" s="76"/>
      <c r="UL260" s="76"/>
      <c r="UM260" s="76"/>
      <c r="UN260" s="76"/>
      <c r="UO260" s="76"/>
      <c r="UP260" s="76"/>
      <c r="UQ260" s="76"/>
      <c r="UR260" s="76"/>
      <c r="US260" s="76"/>
      <c r="UT260" s="76"/>
      <c r="UU260" s="76"/>
      <c r="UV260" s="76"/>
      <c r="UW260" s="76"/>
      <c r="UX260" s="76"/>
      <c r="UY260" s="76"/>
      <c r="UZ260" s="76"/>
      <c r="VA260" s="76"/>
      <c r="VB260" s="76"/>
      <c r="VC260" s="76"/>
      <c r="VD260" s="76"/>
      <c r="VE260" s="76"/>
      <c r="VF260" s="76"/>
      <c r="VG260" s="76"/>
      <c r="VH260" s="76"/>
      <c r="VI260" s="76"/>
      <c r="VJ260" s="76"/>
      <c r="VK260" s="76"/>
      <c r="VL260" s="76"/>
      <c r="VM260" s="76"/>
      <c r="VN260" s="76"/>
      <c r="VO260" s="76"/>
      <c r="VP260" s="76"/>
      <c r="VQ260" s="76"/>
      <c r="VR260" s="76"/>
      <c r="VS260" s="76"/>
      <c r="VT260" s="76"/>
      <c r="VU260" s="76"/>
      <c r="VV260" s="76"/>
      <c r="VW260" s="76"/>
      <c r="VX260" s="76"/>
      <c r="VY260" s="76"/>
      <c r="VZ260" s="76"/>
      <c r="WA260" s="76"/>
      <c r="WB260" s="76"/>
      <c r="WC260" s="76"/>
      <c r="WD260" s="76"/>
      <c r="WE260" s="76"/>
      <c r="WF260" s="76"/>
      <c r="WG260" s="76"/>
      <c r="WH260" s="76"/>
      <c r="WI260" s="76"/>
      <c r="WJ260" s="76"/>
      <c r="WK260" s="76"/>
      <c r="WL260" s="76"/>
      <c r="WM260" s="76"/>
      <c r="WN260" s="76"/>
      <c r="WO260" s="76"/>
      <c r="WP260" s="76"/>
      <c r="WQ260" s="76"/>
      <c r="WR260" s="76"/>
      <c r="WS260" s="76"/>
      <c r="WT260" s="76"/>
      <c r="WU260" s="76"/>
      <c r="WV260" s="76"/>
      <c r="WW260" s="76"/>
      <c r="WX260" s="76"/>
      <c r="WY260" s="76"/>
      <c r="WZ260" s="76"/>
      <c r="XA260" s="76"/>
      <c r="XB260" s="76"/>
      <c r="XC260" s="76"/>
      <c r="XD260" s="76"/>
      <c r="XE260" s="76"/>
      <c r="XF260" s="76"/>
      <c r="XG260" s="76"/>
      <c r="XH260" s="76"/>
      <c r="XI260" s="76"/>
      <c r="XJ260" s="76"/>
      <c r="XK260" s="76"/>
      <c r="XL260" s="76"/>
      <c r="XM260" s="76"/>
      <c r="XN260" s="76"/>
      <c r="XO260" s="76"/>
      <c r="XP260" s="76"/>
      <c r="XQ260" s="76"/>
      <c r="XR260" s="76"/>
      <c r="XS260" s="76"/>
      <c r="XT260" s="76"/>
      <c r="XU260" s="76"/>
      <c r="XV260" s="76"/>
      <c r="XW260" s="76"/>
      <c r="XX260" s="76"/>
      <c r="XY260" s="76"/>
      <c r="XZ260" s="76"/>
      <c r="YA260" s="76"/>
      <c r="YB260" s="76"/>
      <c r="YC260" s="76"/>
      <c r="YD260" s="76"/>
      <c r="YE260" s="76"/>
      <c r="YF260" s="76"/>
      <c r="YG260" s="76"/>
      <c r="YH260" s="76"/>
      <c r="YI260" s="76"/>
      <c r="YJ260" s="76"/>
      <c r="YK260" s="76"/>
      <c r="YL260" s="76"/>
      <c r="YM260" s="76"/>
      <c r="YN260" s="76"/>
      <c r="YO260" s="76"/>
      <c r="YP260" s="76"/>
      <c r="YQ260" s="76"/>
      <c r="YR260" s="76"/>
      <c r="YS260" s="76"/>
      <c r="YT260" s="76"/>
      <c r="YU260" s="76"/>
      <c r="YV260" s="76"/>
      <c r="YW260" s="76"/>
      <c r="YX260" s="76"/>
      <c r="YY260" s="76"/>
      <c r="YZ260" s="76"/>
      <c r="ZA260" s="76"/>
      <c r="ZB260" s="76"/>
      <c r="ZC260" s="76"/>
      <c r="ZD260" s="76"/>
      <c r="ZE260" s="76"/>
      <c r="ZF260" s="76"/>
      <c r="ZG260" s="76"/>
      <c r="ZH260" s="76"/>
      <c r="ZI260" s="76"/>
      <c r="ZJ260" s="76"/>
      <c r="ZK260" s="76"/>
      <c r="ZL260" s="76"/>
      <c r="ZM260" s="76"/>
      <c r="ZN260" s="76"/>
      <c r="ZO260" s="76"/>
      <c r="ZP260" s="76"/>
      <c r="ZQ260" s="76"/>
      <c r="ZR260" s="76"/>
      <c r="ZS260" s="76"/>
      <c r="ZT260" s="76"/>
      <c r="ZU260" s="76"/>
      <c r="ZV260" s="76"/>
      <c r="ZW260" s="76"/>
      <c r="ZX260" s="76"/>
      <c r="ZY260" s="76"/>
      <c r="ZZ260" s="76"/>
      <c r="AAA260" s="76"/>
      <c r="AAB260" s="76"/>
      <c r="AAC260" s="76"/>
      <c r="AAD260" s="76"/>
      <c r="AAE260" s="76"/>
      <c r="AAF260" s="76"/>
      <c r="AAG260" s="76"/>
      <c r="AAH260" s="76"/>
      <c r="AAI260" s="76"/>
      <c r="AAJ260" s="76"/>
      <c r="AAK260" s="76"/>
      <c r="AAL260" s="76"/>
      <c r="AAM260" s="76"/>
      <c r="AAN260" s="76"/>
      <c r="AAO260" s="76"/>
      <c r="AAP260" s="76"/>
      <c r="AAQ260" s="76"/>
      <c r="AAR260" s="76"/>
      <c r="AAS260" s="76"/>
      <c r="AAT260" s="76"/>
      <c r="AAU260" s="76"/>
      <c r="AAV260" s="76"/>
      <c r="AAW260" s="76"/>
      <c r="AAX260" s="76"/>
      <c r="AAY260" s="76"/>
      <c r="AAZ260" s="76"/>
      <c r="ABA260" s="76"/>
      <c r="ABB260" s="76"/>
      <c r="ABC260" s="76"/>
      <c r="ABD260" s="76"/>
      <c r="ABE260" s="76"/>
      <c r="ABF260" s="76"/>
      <c r="ABG260" s="76"/>
      <c r="ABH260" s="76"/>
      <c r="ABI260" s="76"/>
      <c r="ABJ260" s="76"/>
      <c r="ABK260" s="76"/>
      <c r="ABL260" s="76"/>
      <c r="ABM260" s="76"/>
      <c r="ABN260" s="76"/>
      <c r="ABO260" s="76"/>
      <c r="ABP260" s="76"/>
      <c r="ABQ260" s="76"/>
      <c r="ABR260" s="76"/>
      <c r="ABS260" s="76"/>
      <c r="ABT260" s="76"/>
      <c r="ABU260" s="76"/>
      <c r="ABV260" s="76"/>
      <c r="ABW260" s="76"/>
      <c r="ABX260" s="76"/>
      <c r="ABY260" s="76"/>
      <c r="ABZ260" s="76"/>
      <c r="ACA260" s="76"/>
      <c r="ACB260" s="76"/>
      <c r="ACC260" s="76"/>
      <c r="ACD260" s="76"/>
      <c r="ACE260" s="76"/>
      <c r="ACF260" s="76"/>
      <c r="ACG260" s="76"/>
      <c r="ACH260" s="76"/>
      <c r="ACI260" s="76"/>
      <c r="ACJ260" s="76"/>
      <c r="ACK260" s="76"/>
      <c r="ACL260" s="76"/>
      <c r="ACM260" s="76"/>
      <c r="ACN260" s="76"/>
      <c r="ACO260" s="76"/>
      <c r="ACP260" s="76"/>
      <c r="ACQ260" s="76"/>
      <c r="ACR260" s="76"/>
      <c r="ACS260" s="76"/>
      <c r="ACT260" s="76"/>
      <c r="ACU260" s="76"/>
      <c r="ACV260" s="76"/>
      <c r="ACW260" s="76"/>
      <c r="ACX260" s="76"/>
      <c r="ACY260" s="76"/>
      <c r="ACZ260" s="76"/>
      <c r="ADA260" s="76"/>
      <c r="ADB260" s="76"/>
      <c r="ADC260" s="76"/>
      <c r="ADD260" s="76"/>
      <c r="ADE260" s="76"/>
      <c r="ADF260" s="76"/>
      <c r="ADG260" s="76"/>
      <c r="ADH260" s="76"/>
      <c r="ADI260" s="76"/>
      <c r="ADJ260" s="76"/>
      <c r="ADK260" s="76"/>
      <c r="ADL260" s="76"/>
      <c r="ADM260" s="76"/>
      <c r="ADN260" s="76"/>
      <c r="ADO260" s="76"/>
      <c r="ADP260" s="76"/>
      <c r="ADQ260" s="76"/>
      <c r="ADR260" s="76"/>
      <c r="ADS260" s="76"/>
      <c r="ADT260" s="76"/>
      <c r="ADU260" s="76"/>
      <c r="ADV260" s="76"/>
      <c r="ADW260" s="76"/>
      <c r="ADX260" s="76"/>
      <c r="ADY260" s="76"/>
      <c r="ADZ260" s="76"/>
      <c r="AEA260" s="76"/>
      <c r="AEB260" s="76"/>
      <c r="AEC260" s="76"/>
      <c r="AED260" s="76"/>
      <c r="AEE260" s="76"/>
      <c r="AEF260" s="76"/>
      <c r="AEG260" s="76"/>
      <c r="AEH260" s="76"/>
      <c r="AEI260" s="76"/>
      <c r="AEJ260" s="76"/>
      <c r="AEK260" s="76"/>
      <c r="AEL260" s="76"/>
      <c r="AEM260" s="76"/>
      <c r="AEN260" s="76"/>
      <c r="AEO260" s="76"/>
      <c r="AEP260" s="76"/>
      <c r="AEQ260" s="76"/>
      <c r="AER260" s="76"/>
      <c r="AES260" s="76"/>
      <c r="AET260" s="76"/>
      <c r="AEU260" s="76"/>
      <c r="AEV260" s="76"/>
      <c r="AEW260" s="76"/>
      <c r="AEX260" s="76"/>
      <c r="AEY260" s="76"/>
      <c r="AEZ260" s="76"/>
      <c r="AFA260" s="76"/>
      <c r="AFB260" s="76"/>
      <c r="AFC260" s="76"/>
      <c r="AFD260" s="76"/>
      <c r="AFE260" s="76"/>
      <c r="AFF260" s="76"/>
      <c r="AFG260" s="76"/>
      <c r="AFH260" s="76"/>
      <c r="AFI260" s="76"/>
      <c r="AFJ260" s="76"/>
      <c r="AFK260" s="76"/>
      <c r="AFL260" s="76"/>
      <c r="AFM260" s="76"/>
      <c r="AFN260" s="76"/>
      <c r="AFO260" s="76"/>
      <c r="AFP260" s="76"/>
      <c r="AFQ260" s="76"/>
      <c r="AFR260" s="76"/>
      <c r="AFS260" s="76"/>
      <c r="AFT260" s="76"/>
      <c r="AFU260" s="76"/>
      <c r="AFV260" s="76"/>
      <c r="AFW260" s="76"/>
      <c r="AFX260" s="76"/>
      <c r="AFY260" s="76"/>
      <c r="AFZ260" s="76"/>
      <c r="AGA260" s="76"/>
      <c r="AGB260" s="76"/>
      <c r="AGC260" s="76"/>
      <c r="AGD260" s="76"/>
      <c r="AGE260" s="76"/>
      <c r="AGF260" s="76"/>
      <c r="AGG260" s="76"/>
      <c r="AGH260" s="76"/>
      <c r="AGI260" s="76"/>
      <c r="AGJ260" s="76"/>
      <c r="AGK260" s="76"/>
      <c r="AGL260" s="76"/>
      <c r="AGM260" s="76"/>
      <c r="AGN260" s="76"/>
      <c r="AGO260" s="76"/>
      <c r="AGP260" s="76"/>
      <c r="AGQ260" s="76"/>
      <c r="AGR260" s="76"/>
      <c r="AGS260" s="76"/>
      <c r="AGT260" s="76"/>
      <c r="AGU260" s="76"/>
      <c r="AGV260" s="76"/>
      <c r="AGW260" s="76"/>
      <c r="AGX260" s="76"/>
      <c r="AGY260" s="76"/>
      <c r="AGZ260" s="76"/>
      <c r="AHA260" s="76"/>
      <c r="AHB260" s="76"/>
      <c r="AHC260" s="76"/>
      <c r="AHD260" s="76"/>
      <c r="AHE260" s="76"/>
      <c r="AHF260" s="76"/>
      <c r="AHG260" s="76"/>
      <c r="AHH260" s="76"/>
      <c r="AHI260" s="76"/>
      <c r="AHJ260" s="76"/>
      <c r="AHK260" s="76"/>
      <c r="AHL260" s="76"/>
      <c r="AHM260" s="76"/>
      <c r="AHN260" s="76"/>
      <c r="AHO260" s="76"/>
      <c r="AHP260" s="76"/>
      <c r="AHQ260" s="76"/>
      <c r="AHR260" s="76"/>
      <c r="AHS260" s="76"/>
      <c r="AHT260" s="76"/>
      <c r="AHU260" s="76"/>
      <c r="AHV260" s="76"/>
      <c r="AHW260" s="76"/>
      <c r="AHX260" s="76"/>
      <c r="AHY260" s="76"/>
      <c r="AHZ260" s="76"/>
      <c r="AIA260" s="76"/>
      <c r="AIB260" s="76"/>
      <c r="AIC260" s="76"/>
      <c r="AID260" s="76"/>
      <c r="AIE260" s="76"/>
      <c r="AIF260" s="76"/>
      <c r="AIG260" s="76"/>
      <c r="AIH260" s="76"/>
      <c r="AII260" s="76"/>
      <c r="AIJ260" s="76"/>
      <c r="AIK260" s="76"/>
      <c r="AIL260" s="76"/>
      <c r="AIM260" s="76"/>
      <c r="AIN260" s="76"/>
      <c r="AIO260" s="76"/>
      <c r="AIP260" s="76"/>
      <c r="AIQ260" s="76"/>
      <c r="AIR260" s="76"/>
      <c r="AIS260" s="76"/>
      <c r="AIT260" s="76"/>
      <c r="AIU260" s="76"/>
      <c r="AIV260" s="76"/>
      <c r="AIW260" s="76"/>
      <c r="AIX260" s="76"/>
      <c r="AIY260" s="76"/>
      <c r="AIZ260" s="76"/>
      <c r="AJA260" s="76"/>
      <c r="AJB260" s="76"/>
      <c r="AJC260" s="76"/>
      <c r="AJD260" s="76"/>
      <c r="AJE260" s="76"/>
      <c r="AJF260" s="76"/>
      <c r="AJG260" s="76"/>
      <c r="AJH260" s="76"/>
      <c r="AJI260" s="76"/>
      <c r="AJJ260" s="76"/>
      <c r="AJK260" s="76"/>
      <c r="AJL260" s="76"/>
      <c r="AJM260" s="76"/>
      <c r="AJN260" s="76"/>
      <c r="AJO260" s="76"/>
      <c r="AJP260" s="76"/>
      <c r="AJQ260" s="76"/>
      <c r="AJR260" s="76"/>
      <c r="AJS260" s="76"/>
      <c r="AJT260" s="76"/>
      <c r="AJU260" s="76"/>
      <c r="AJV260" s="76"/>
      <c r="AJW260" s="76"/>
      <c r="AJX260" s="76"/>
      <c r="AJY260" s="76"/>
      <c r="AJZ260" s="76"/>
      <c r="AKA260" s="76"/>
      <c r="AKB260" s="76"/>
      <c r="AKC260" s="76"/>
      <c r="AKD260" s="76"/>
      <c r="AKE260" s="76"/>
      <c r="AKF260" s="76"/>
      <c r="AKG260" s="76"/>
      <c r="AKH260" s="76"/>
      <c r="AKI260" s="76"/>
      <c r="AKJ260" s="76"/>
      <c r="AKK260" s="76"/>
      <c r="AKL260" s="76"/>
      <c r="AKM260" s="76"/>
      <c r="AKN260" s="76"/>
      <c r="AKO260" s="76"/>
      <c r="AKP260" s="76"/>
      <c r="AKQ260" s="76"/>
      <c r="AKR260" s="76"/>
      <c r="AKS260" s="76"/>
      <c r="AKT260" s="76"/>
      <c r="AKU260" s="76"/>
      <c r="AKV260" s="76"/>
      <c r="AKW260" s="76"/>
      <c r="AKX260" s="76"/>
      <c r="AKY260" s="76"/>
      <c r="AKZ260" s="76"/>
      <c r="ALA260" s="76"/>
      <c r="ALB260" s="76"/>
      <c r="ALC260" s="76"/>
      <c r="ALD260" s="76"/>
      <c r="ALE260" s="76"/>
      <c r="ALF260" s="76"/>
      <c r="ALG260" s="76"/>
      <c r="ALH260" s="76"/>
      <c r="ALI260" s="76"/>
      <c r="ALJ260" s="76"/>
      <c r="ALK260" s="76"/>
      <c r="ALL260" s="76"/>
      <c r="ALM260" s="76"/>
      <c r="ALN260" s="76"/>
      <c r="ALO260" s="76"/>
      <c r="ALP260" s="76"/>
      <c r="ALQ260" s="76"/>
      <c r="ALR260" s="76"/>
      <c r="ALS260" s="76"/>
      <c r="ALT260" s="76"/>
      <c r="ALU260" s="76"/>
      <c r="ALV260" s="76"/>
      <c r="ALW260" s="76"/>
      <c r="ALX260" s="76"/>
      <c r="ALY260" s="76"/>
      <c r="ALZ260" s="76"/>
      <c r="AMA260" s="76"/>
      <c r="AMB260" s="76"/>
      <c r="AMC260" s="76"/>
      <c r="AMD260" s="76"/>
      <c r="AME260" s="76"/>
    </row>
    <row r="261" spans="1:1019" s="80" customFormat="1">
      <c r="A261" s="20" t="s">
        <v>169</v>
      </c>
      <c r="B261" s="21">
        <v>4915742</v>
      </c>
      <c r="C261" s="21" t="s">
        <v>96</v>
      </c>
      <c r="D261" s="71" t="s">
        <v>100</v>
      </c>
      <c r="E261" s="22" t="s">
        <v>85</v>
      </c>
      <c r="F261" s="59">
        <v>7.6559999999999997</v>
      </c>
      <c r="G261" s="23">
        <v>465.55</v>
      </c>
      <c r="H261" s="69">
        <f>$J$6</f>
        <v>0.21229999999999999</v>
      </c>
      <c r="I261" s="23">
        <f>ROUND(((H261+1)*G261),2)</f>
        <v>564.39</v>
      </c>
      <c r="J261" s="23">
        <f>TRUNC((I261*F261),2)</f>
        <v>4320.96</v>
      </c>
      <c r="K261" s="78">
        <f>G261*F261</f>
        <v>3564.2507999999998</v>
      </c>
      <c r="L261" s="76"/>
      <c r="M261" s="79"/>
      <c r="N261" s="76"/>
      <c r="O261" s="76"/>
      <c r="P261" s="76"/>
      <c r="Q261" s="76"/>
      <c r="R261" s="76"/>
      <c r="S261" s="76"/>
      <c r="T261" s="76"/>
      <c r="U261" s="76"/>
      <c r="V261" s="76"/>
      <c r="W261" s="76"/>
      <c r="X261" s="76"/>
      <c r="Y261" s="76"/>
      <c r="Z261" s="76"/>
      <c r="AA261" s="76"/>
      <c r="AB261" s="76"/>
      <c r="AC261" s="76"/>
      <c r="AD261" s="76"/>
      <c r="AE261" s="76"/>
      <c r="AF261" s="76"/>
      <c r="AG261" s="76"/>
      <c r="AH261" s="76"/>
      <c r="AI261" s="76"/>
      <c r="AJ261" s="76"/>
      <c r="AK261" s="76"/>
      <c r="AL261" s="76"/>
      <c r="AM261" s="76"/>
      <c r="AN261" s="76"/>
      <c r="AO261" s="76"/>
      <c r="AP261" s="76"/>
      <c r="AQ261" s="76"/>
      <c r="AR261" s="76"/>
      <c r="AS261" s="76"/>
      <c r="AT261" s="76"/>
      <c r="AU261" s="76"/>
      <c r="AV261" s="76"/>
      <c r="AW261" s="76"/>
      <c r="AX261" s="76"/>
      <c r="AY261" s="76"/>
      <c r="AZ261" s="76"/>
      <c r="BA261" s="76"/>
      <c r="BB261" s="76"/>
      <c r="BC261" s="76"/>
      <c r="BD261" s="76"/>
      <c r="BE261" s="76"/>
      <c r="BF261" s="76"/>
      <c r="BG261" s="76"/>
      <c r="BH261" s="76"/>
      <c r="BI261" s="76"/>
      <c r="BJ261" s="76"/>
      <c r="BK261" s="76"/>
      <c r="BL261" s="76"/>
      <c r="BM261" s="76"/>
      <c r="BN261" s="76"/>
      <c r="BO261" s="76"/>
      <c r="BP261" s="76"/>
      <c r="BQ261" s="76"/>
      <c r="BR261" s="76"/>
      <c r="BS261" s="76"/>
      <c r="BT261" s="76"/>
      <c r="BU261" s="76"/>
      <c r="BV261" s="76"/>
      <c r="BW261" s="76"/>
      <c r="BX261" s="76"/>
      <c r="BY261" s="76"/>
      <c r="BZ261" s="76"/>
      <c r="CA261" s="76"/>
      <c r="CB261" s="76"/>
      <c r="CC261" s="76"/>
      <c r="CD261" s="76"/>
      <c r="CE261" s="76"/>
      <c r="CF261" s="76"/>
      <c r="CG261" s="76"/>
      <c r="CH261" s="76"/>
      <c r="CI261" s="76"/>
      <c r="CJ261" s="76"/>
      <c r="CK261" s="76"/>
      <c r="CL261" s="76"/>
      <c r="CM261" s="76"/>
      <c r="CN261" s="76"/>
      <c r="CO261" s="76"/>
      <c r="CP261" s="76"/>
      <c r="CQ261" s="76"/>
      <c r="CR261" s="76"/>
      <c r="CS261" s="76"/>
      <c r="CT261" s="76"/>
      <c r="CU261" s="76"/>
      <c r="CV261" s="76"/>
      <c r="CW261" s="76"/>
      <c r="CX261" s="76"/>
      <c r="CY261" s="76"/>
      <c r="CZ261" s="76"/>
      <c r="DA261" s="76"/>
      <c r="DB261" s="76"/>
      <c r="DC261" s="76"/>
      <c r="DD261" s="76"/>
      <c r="DE261" s="76"/>
      <c r="DF261" s="76"/>
      <c r="DG261" s="76"/>
      <c r="DH261" s="76"/>
      <c r="DI261" s="76"/>
      <c r="DJ261" s="76"/>
      <c r="DK261" s="76"/>
      <c r="DL261" s="76"/>
      <c r="DM261" s="76"/>
      <c r="DN261" s="76"/>
      <c r="DO261" s="76"/>
      <c r="DP261" s="76"/>
      <c r="DQ261" s="76"/>
      <c r="DR261" s="76"/>
      <c r="DS261" s="76"/>
      <c r="DT261" s="76"/>
      <c r="DU261" s="76"/>
      <c r="DV261" s="76"/>
      <c r="DW261" s="76"/>
      <c r="DX261" s="76"/>
      <c r="DY261" s="76"/>
      <c r="DZ261" s="76"/>
      <c r="EA261" s="76"/>
      <c r="EB261" s="76"/>
      <c r="EC261" s="76"/>
      <c r="ED261" s="76"/>
      <c r="EE261" s="76"/>
      <c r="EF261" s="76"/>
      <c r="EG261" s="76"/>
      <c r="EH261" s="76"/>
      <c r="EI261" s="76"/>
      <c r="EJ261" s="76"/>
      <c r="EK261" s="76"/>
      <c r="EL261" s="76"/>
      <c r="EM261" s="76"/>
      <c r="EN261" s="76"/>
      <c r="EO261" s="76"/>
      <c r="EP261" s="76"/>
      <c r="EQ261" s="76"/>
      <c r="ER261" s="76"/>
      <c r="ES261" s="76"/>
      <c r="ET261" s="76"/>
      <c r="EU261" s="76"/>
      <c r="EV261" s="76"/>
      <c r="EW261" s="76"/>
      <c r="EX261" s="76"/>
      <c r="EY261" s="76"/>
      <c r="EZ261" s="76"/>
      <c r="FA261" s="76"/>
      <c r="FB261" s="76"/>
      <c r="FC261" s="76"/>
      <c r="FD261" s="76"/>
      <c r="FE261" s="76"/>
      <c r="FF261" s="76"/>
      <c r="FG261" s="76"/>
      <c r="FH261" s="76"/>
      <c r="FI261" s="76"/>
      <c r="FJ261" s="76"/>
      <c r="FK261" s="76"/>
      <c r="FL261" s="76"/>
      <c r="FM261" s="76"/>
      <c r="FN261" s="76"/>
      <c r="FO261" s="76"/>
      <c r="FP261" s="76"/>
      <c r="FQ261" s="76"/>
      <c r="FR261" s="76"/>
      <c r="FS261" s="76"/>
      <c r="FT261" s="76"/>
      <c r="FU261" s="76"/>
      <c r="FV261" s="76"/>
      <c r="FW261" s="76"/>
      <c r="FX261" s="76"/>
      <c r="FY261" s="76"/>
      <c r="FZ261" s="76"/>
      <c r="GA261" s="76"/>
      <c r="GB261" s="76"/>
      <c r="GC261" s="76"/>
      <c r="GD261" s="76"/>
      <c r="GE261" s="76"/>
      <c r="GF261" s="76"/>
      <c r="GG261" s="76"/>
      <c r="GH261" s="76"/>
      <c r="GI261" s="76"/>
      <c r="GJ261" s="76"/>
      <c r="GK261" s="76"/>
      <c r="GL261" s="76"/>
      <c r="GM261" s="76"/>
      <c r="GN261" s="76"/>
      <c r="GO261" s="76"/>
      <c r="GP261" s="76"/>
      <c r="GQ261" s="76"/>
      <c r="GR261" s="76"/>
      <c r="GS261" s="76"/>
      <c r="GT261" s="76"/>
      <c r="GU261" s="76"/>
      <c r="GV261" s="76"/>
      <c r="GW261" s="76"/>
      <c r="GX261" s="76"/>
      <c r="GY261" s="76"/>
      <c r="GZ261" s="76"/>
      <c r="HA261" s="76"/>
      <c r="HB261" s="76"/>
      <c r="HC261" s="76"/>
      <c r="HD261" s="76"/>
      <c r="HE261" s="76"/>
      <c r="HF261" s="76"/>
      <c r="HG261" s="76"/>
      <c r="HH261" s="76"/>
      <c r="HI261" s="76"/>
      <c r="HJ261" s="76"/>
      <c r="HK261" s="76"/>
      <c r="HL261" s="76"/>
      <c r="HM261" s="76"/>
      <c r="HN261" s="76"/>
      <c r="HO261" s="76"/>
      <c r="HP261" s="76"/>
      <c r="HQ261" s="76"/>
      <c r="HR261" s="76"/>
      <c r="HS261" s="76"/>
      <c r="HT261" s="76"/>
      <c r="HU261" s="76"/>
      <c r="HV261" s="76"/>
      <c r="HW261" s="76"/>
      <c r="HX261" s="76"/>
      <c r="HY261" s="76"/>
      <c r="HZ261" s="76"/>
      <c r="IA261" s="76"/>
      <c r="IB261" s="76"/>
      <c r="IC261" s="76"/>
      <c r="ID261" s="76"/>
      <c r="IE261" s="76"/>
      <c r="IF261" s="76"/>
      <c r="IG261" s="76"/>
      <c r="IH261" s="76"/>
      <c r="II261" s="76"/>
      <c r="IJ261" s="76"/>
      <c r="IK261" s="76"/>
      <c r="IL261" s="76"/>
      <c r="IM261" s="76"/>
      <c r="IN261" s="76"/>
      <c r="IO261" s="76"/>
      <c r="IP261" s="76"/>
      <c r="IQ261" s="76"/>
      <c r="IR261" s="76"/>
      <c r="IS261" s="76"/>
      <c r="IT261" s="76"/>
      <c r="IU261" s="76"/>
      <c r="IV261" s="76"/>
      <c r="IW261" s="76"/>
      <c r="IX261" s="76"/>
      <c r="IY261" s="76"/>
      <c r="IZ261" s="76"/>
      <c r="JA261" s="76"/>
      <c r="JB261" s="76"/>
      <c r="JC261" s="76"/>
      <c r="JD261" s="76"/>
      <c r="JE261" s="76"/>
      <c r="JF261" s="76"/>
      <c r="JG261" s="76"/>
      <c r="JH261" s="76"/>
      <c r="JI261" s="76"/>
      <c r="JJ261" s="76"/>
      <c r="JK261" s="76"/>
      <c r="JL261" s="76"/>
      <c r="JM261" s="76"/>
      <c r="JN261" s="76"/>
      <c r="JO261" s="76"/>
      <c r="JP261" s="76"/>
      <c r="JQ261" s="76"/>
      <c r="JR261" s="76"/>
      <c r="JS261" s="76"/>
      <c r="JT261" s="76"/>
      <c r="JU261" s="76"/>
      <c r="JV261" s="76"/>
      <c r="JW261" s="76"/>
      <c r="JX261" s="76"/>
      <c r="JY261" s="76"/>
      <c r="JZ261" s="76"/>
      <c r="KA261" s="76"/>
      <c r="KB261" s="76"/>
      <c r="KC261" s="76"/>
      <c r="KD261" s="76"/>
      <c r="KE261" s="76"/>
      <c r="KF261" s="76"/>
      <c r="KG261" s="76"/>
      <c r="KH261" s="76"/>
      <c r="KI261" s="76"/>
      <c r="KJ261" s="76"/>
      <c r="KK261" s="76"/>
      <c r="KL261" s="76"/>
      <c r="KM261" s="76"/>
      <c r="KN261" s="76"/>
      <c r="KO261" s="76"/>
      <c r="KP261" s="76"/>
      <c r="KQ261" s="76"/>
      <c r="KR261" s="76"/>
      <c r="KS261" s="76"/>
      <c r="KT261" s="76"/>
      <c r="KU261" s="76"/>
      <c r="KV261" s="76"/>
      <c r="KW261" s="76"/>
      <c r="KX261" s="76"/>
      <c r="KY261" s="76"/>
      <c r="KZ261" s="76"/>
      <c r="LA261" s="76"/>
      <c r="LB261" s="76"/>
      <c r="LC261" s="76"/>
      <c r="LD261" s="76"/>
      <c r="LE261" s="76"/>
      <c r="LF261" s="76"/>
      <c r="LG261" s="76"/>
      <c r="LH261" s="76"/>
      <c r="LI261" s="76"/>
      <c r="LJ261" s="76"/>
      <c r="LK261" s="76"/>
      <c r="LL261" s="76"/>
      <c r="LM261" s="76"/>
      <c r="LN261" s="76"/>
      <c r="LO261" s="76"/>
      <c r="LP261" s="76"/>
      <c r="LQ261" s="76"/>
      <c r="LR261" s="76"/>
      <c r="LS261" s="76"/>
      <c r="LT261" s="76"/>
      <c r="LU261" s="76"/>
      <c r="LV261" s="76"/>
      <c r="LW261" s="76"/>
      <c r="LX261" s="76"/>
      <c r="LY261" s="76"/>
      <c r="LZ261" s="76"/>
      <c r="MA261" s="76"/>
      <c r="MB261" s="76"/>
      <c r="MC261" s="76"/>
      <c r="MD261" s="76"/>
      <c r="ME261" s="76"/>
      <c r="MF261" s="76"/>
      <c r="MG261" s="76"/>
      <c r="MH261" s="76"/>
      <c r="MI261" s="76"/>
      <c r="MJ261" s="76"/>
      <c r="MK261" s="76"/>
      <c r="ML261" s="76"/>
      <c r="MM261" s="76"/>
      <c r="MN261" s="76"/>
      <c r="MO261" s="76"/>
      <c r="MP261" s="76"/>
      <c r="MQ261" s="76"/>
      <c r="MR261" s="76"/>
      <c r="MS261" s="76"/>
      <c r="MT261" s="76"/>
      <c r="MU261" s="76"/>
      <c r="MV261" s="76"/>
      <c r="MW261" s="76"/>
      <c r="MX261" s="76"/>
      <c r="MY261" s="76"/>
      <c r="MZ261" s="76"/>
      <c r="NA261" s="76"/>
      <c r="NB261" s="76"/>
      <c r="NC261" s="76"/>
      <c r="ND261" s="76"/>
      <c r="NE261" s="76"/>
      <c r="NF261" s="76"/>
      <c r="NG261" s="76"/>
      <c r="NH261" s="76"/>
      <c r="NI261" s="76"/>
      <c r="NJ261" s="76"/>
      <c r="NK261" s="76"/>
      <c r="NL261" s="76"/>
      <c r="NM261" s="76"/>
      <c r="NN261" s="76"/>
      <c r="NO261" s="76"/>
      <c r="NP261" s="76"/>
      <c r="NQ261" s="76"/>
      <c r="NR261" s="76"/>
      <c r="NS261" s="76"/>
      <c r="NT261" s="76"/>
      <c r="NU261" s="76"/>
      <c r="NV261" s="76"/>
      <c r="NW261" s="76"/>
      <c r="NX261" s="76"/>
      <c r="NY261" s="76"/>
      <c r="NZ261" s="76"/>
      <c r="OA261" s="76"/>
      <c r="OB261" s="76"/>
      <c r="OC261" s="76"/>
      <c r="OD261" s="76"/>
      <c r="OE261" s="76"/>
      <c r="OF261" s="76"/>
      <c r="OG261" s="76"/>
      <c r="OH261" s="76"/>
      <c r="OI261" s="76"/>
      <c r="OJ261" s="76"/>
      <c r="OK261" s="76"/>
      <c r="OL261" s="76"/>
      <c r="OM261" s="76"/>
      <c r="ON261" s="76"/>
      <c r="OO261" s="76"/>
      <c r="OP261" s="76"/>
      <c r="OQ261" s="76"/>
      <c r="OR261" s="76"/>
      <c r="OS261" s="76"/>
      <c r="OT261" s="76"/>
      <c r="OU261" s="76"/>
      <c r="OV261" s="76"/>
      <c r="OW261" s="76"/>
      <c r="OX261" s="76"/>
      <c r="OY261" s="76"/>
      <c r="OZ261" s="76"/>
      <c r="PA261" s="76"/>
      <c r="PB261" s="76"/>
      <c r="PC261" s="76"/>
      <c r="PD261" s="76"/>
      <c r="PE261" s="76"/>
      <c r="PF261" s="76"/>
      <c r="PG261" s="76"/>
      <c r="PH261" s="76"/>
      <c r="PI261" s="76"/>
      <c r="PJ261" s="76"/>
      <c r="PK261" s="76"/>
      <c r="PL261" s="76"/>
      <c r="PM261" s="76"/>
      <c r="PN261" s="76"/>
      <c r="PO261" s="76"/>
      <c r="PP261" s="76"/>
      <c r="PQ261" s="76"/>
      <c r="PR261" s="76"/>
      <c r="PS261" s="76"/>
      <c r="PT261" s="76"/>
      <c r="PU261" s="76"/>
      <c r="PV261" s="76"/>
      <c r="PW261" s="76"/>
      <c r="PX261" s="76"/>
      <c r="PY261" s="76"/>
      <c r="PZ261" s="76"/>
      <c r="QA261" s="76"/>
      <c r="QB261" s="76"/>
      <c r="QC261" s="76"/>
      <c r="QD261" s="76"/>
      <c r="QE261" s="76"/>
      <c r="QF261" s="76"/>
      <c r="QG261" s="76"/>
      <c r="QH261" s="76"/>
      <c r="QI261" s="76"/>
      <c r="QJ261" s="76"/>
      <c r="QK261" s="76"/>
      <c r="QL261" s="76"/>
      <c r="QM261" s="76"/>
      <c r="QN261" s="76"/>
      <c r="QO261" s="76"/>
      <c r="QP261" s="76"/>
      <c r="QQ261" s="76"/>
      <c r="QR261" s="76"/>
      <c r="QS261" s="76"/>
      <c r="QT261" s="76"/>
      <c r="QU261" s="76"/>
      <c r="QV261" s="76"/>
      <c r="QW261" s="76"/>
      <c r="QX261" s="76"/>
      <c r="QY261" s="76"/>
      <c r="QZ261" s="76"/>
      <c r="RA261" s="76"/>
      <c r="RB261" s="76"/>
      <c r="RC261" s="76"/>
      <c r="RD261" s="76"/>
      <c r="RE261" s="76"/>
      <c r="RF261" s="76"/>
      <c r="RG261" s="76"/>
      <c r="RH261" s="76"/>
      <c r="RI261" s="76"/>
      <c r="RJ261" s="76"/>
      <c r="RK261" s="76"/>
      <c r="RL261" s="76"/>
      <c r="RM261" s="76"/>
      <c r="RN261" s="76"/>
      <c r="RO261" s="76"/>
      <c r="RP261" s="76"/>
      <c r="RQ261" s="76"/>
      <c r="RR261" s="76"/>
      <c r="RS261" s="76"/>
      <c r="RT261" s="76"/>
      <c r="RU261" s="76"/>
      <c r="RV261" s="76"/>
      <c r="RW261" s="76"/>
      <c r="RX261" s="76"/>
      <c r="RY261" s="76"/>
      <c r="RZ261" s="76"/>
      <c r="SA261" s="76"/>
      <c r="SB261" s="76"/>
      <c r="SC261" s="76"/>
      <c r="SD261" s="76"/>
      <c r="SE261" s="76"/>
      <c r="SF261" s="76"/>
      <c r="SG261" s="76"/>
      <c r="SH261" s="76"/>
      <c r="SI261" s="76"/>
      <c r="SJ261" s="76"/>
      <c r="SK261" s="76"/>
      <c r="SL261" s="76"/>
      <c r="SM261" s="76"/>
      <c r="SN261" s="76"/>
      <c r="SO261" s="76"/>
      <c r="SP261" s="76"/>
      <c r="SQ261" s="76"/>
      <c r="SR261" s="76"/>
      <c r="SS261" s="76"/>
      <c r="ST261" s="76"/>
      <c r="SU261" s="76"/>
      <c r="SV261" s="76"/>
      <c r="SW261" s="76"/>
      <c r="SX261" s="76"/>
      <c r="SY261" s="76"/>
      <c r="SZ261" s="76"/>
      <c r="TA261" s="76"/>
      <c r="TB261" s="76"/>
      <c r="TC261" s="76"/>
      <c r="TD261" s="76"/>
      <c r="TE261" s="76"/>
      <c r="TF261" s="76"/>
      <c r="TG261" s="76"/>
      <c r="TH261" s="76"/>
      <c r="TI261" s="76"/>
      <c r="TJ261" s="76"/>
      <c r="TK261" s="76"/>
      <c r="TL261" s="76"/>
      <c r="TM261" s="76"/>
      <c r="TN261" s="76"/>
      <c r="TO261" s="76"/>
      <c r="TP261" s="76"/>
      <c r="TQ261" s="76"/>
      <c r="TR261" s="76"/>
      <c r="TS261" s="76"/>
      <c r="TT261" s="76"/>
      <c r="TU261" s="76"/>
      <c r="TV261" s="76"/>
      <c r="TW261" s="76"/>
      <c r="TX261" s="76"/>
      <c r="TY261" s="76"/>
      <c r="TZ261" s="76"/>
      <c r="UA261" s="76"/>
      <c r="UB261" s="76"/>
      <c r="UC261" s="76"/>
      <c r="UD261" s="76"/>
      <c r="UE261" s="76"/>
      <c r="UF261" s="76"/>
      <c r="UG261" s="76"/>
      <c r="UH261" s="76"/>
      <c r="UI261" s="76"/>
      <c r="UJ261" s="76"/>
      <c r="UK261" s="76"/>
      <c r="UL261" s="76"/>
      <c r="UM261" s="76"/>
      <c r="UN261" s="76"/>
      <c r="UO261" s="76"/>
      <c r="UP261" s="76"/>
      <c r="UQ261" s="76"/>
      <c r="UR261" s="76"/>
      <c r="US261" s="76"/>
      <c r="UT261" s="76"/>
      <c r="UU261" s="76"/>
      <c r="UV261" s="76"/>
      <c r="UW261" s="76"/>
      <c r="UX261" s="76"/>
      <c r="UY261" s="76"/>
      <c r="UZ261" s="76"/>
      <c r="VA261" s="76"/>
      <c r="VB261" s="76"/>
      <c r="VC261" s="76"/>
      <c r="VD261" s="76"/>
      <c r="VE261" s="76"/>
      <c r="VF261" s="76"/>
      <c r="VG261" s="76"/>
      <c r="VH261" s="76"/>
      <c r="VI261" s="76"/>
      <c r="VJ261" s="76"/>
      <c r="VK261" s="76"/>
      <c r="VL261" s="76"/>
      <c r="VM261" s="76"/>
      <c r="VN261" s="76"/>
      <c r="VO261" s="76"/>
      <c r="VP261" s="76"/>
      <c r="VQ261" s="76"/>
      <c r="VR261" s="76"/>
      <c r="VS261" s="76"/>
      <c r="VT261" s="76"/>
      <c r="VU261" s="76"/>
      <c r="VV261" s="76"/>
      <c r="VW261" s="76"/>
      <c r="VX261" s="76"/>
      <c r="VY261" s="76"/>
      <c r="VZ261" s="76"/>
      <c r="WA261" s="76"/>
      <c r="WB261" s="76"/>
      <c r="WC261" s="76"/>
      <c r="WD261" s="76"/>
      <c r="WE261" s="76"/>
      <c r="WF261" s="76"/>
      <c r="WG261" s="76"/>
      <c r="WH261" s="76"/>
      <c r="WI261" s="76"/>
      <c r="WJ261" s="76"/>
      <c r="WK261" s="76"/>
      <c r="WL261" s="76"/>
      <c r="WM261" s="76"/>
      <c r="WN261" s="76"/>
      <c r="WO261" s="76"/>
      <c r="WP261" s="76"/>
      <c r="WQ261" s="76"/>
      <c r="WR261" s="76"/>
      <c r="WS261" s="76"/>
      <c r="WT261" s="76"/>
      <c r="WU261" s="76"/>
      <c r="WV261" s="76"/>
      <c r="WW261" s="76"/>
      <c r="WX261" s="76"/>
      <c r="WY261" s="76"/>
      <c r="WZ261" s="76"/>
      <c r="XA261" s="76"/>
      <c r="XB261" s="76"/>
      <c r="XC261" s="76"/>
      <c r="XD261" s="76"/>
      <c r="XE261" s="76"/>
      <c r="XF261" s="76"/>
      <c r="XG261" s="76"/>
      <c r="XH261" s="76"/>
      <c r="XI261" s="76"/>
      <c r="XJ261" s="76"/>
      <c r="XK261" s="76"/>
      <c r="XL261" s="76"/>
      <c r="XM261" s="76"/>
      <c r="XN261" s="76"/>
      <c r="XO261" s="76"/>
      <c r="XP261" s="76"/>
      <c r="XQ261" s="76"/>
      <c r="XR261" s="76"/>
      <c r="XS261" s="76"/>
      <c r="XT261" s="76"/>
      <c r="XU261" s="76"/>
      <c r="XV261" s="76"/>
      <c r="XW261" s="76"/>
      <c r="XX261" s="76"/>
      <c r="XY261" s="76"/>
      <c r="XZ261" s="76"/>
      <c r="YA261" s="76"/>
      <c r="YB261" s="76"/>
      <c r="YC261" s="76"/>
      <c r="YD261" s="76"/>
      <c r="YE261" s="76"/>
      <c r="YF261" s="76"/>
      <c r="YG261" s="76"/>
      <c r="YH261" s="76"/>
      <c r="YI261" s="76"/>
      <c r="YJ261" s="76"/>
      <c r="YK261" s="76"/>
      <c r="YL261" s="76"/>
      <c r="YM261" s="76"/>
      <c r="YN261" s="76"/>
      <c r="YO261" s="76"/>
      <c r="YP261" s="76"/>
      <c r="YQ261" s="76"/>
      <c r="YR261" s="76"/>
      <c r="YS261" s="76"/>
      <c r="YT261" s="76"/>
      <c r="YU261" s="76"/>
      <c r="YV261" s="76"/>
      <c r="YW261" s="76"/>
      <c r="YX261" s="76"/>
      <c r="YY261" s="76"/>
      <c r="YZ261" s="76"/>
      <c r="ZA261" s="76"/>
      <c r="ZB261" s="76"/>
      <c r="ZC261" s="76"/>
      <c r="ZD261" s="76"/>
      <c r="ZE261" s="76"/>
      <c r="ZF261" s="76"/>
      <c r="ZG261" s="76"/>
      <c r="ZH261" s="76"/>
      <c r="ZI261" s="76"/>
      <c r="ZJ261" s="76"/>
      <c r="ZK261" s="76"/>
      <c r="ZL261" s="76"/>
      <c r="ZM261" s="76"/>
      <c r="ZN261" s="76"/>
      <c r="ZO261" s="76"/>
      <c r="ZP261" s="76"/>
      <c r="ZQ261" s="76"/>
      <c r="ZR261" s="76"/>
      <c r="ZS261" s="76"/>
      <c r="ZT261" s="76"/>
      <c r="ZU261" s="76"/>
      <c r="ZV261" s="76"/>
      <c r="ZW261" s="76"/>
      <c r="ZX261" s="76"/>
      <c r="ZY261" s="76"/>
      <c r="ZZ261" s="76"/>
      <c r="AAA261" s="76"/>
      <c r="AAB261" s="76"/>
      <c r="AAC261" s="76"/>
      <c r="AAD261" s="76"/>
      <c r="AAE261" s="76"/>
      <c r="AAF261" s="76"/>
      <c r="AAG261" s="76"/>
      <c r="AAH261" s="76"/>
      <c r="AAI261" s="76"/>
      <c r="AAJ261" s="76"/>
      <c r="AAK261" s="76"/>
      <c r="AAL261" s="76"/>
      <c r="AAM261" s="76"/>
      <c r="AAN261" s="76"/>
      <c r="AAO261" s="76"/>
      <c r="AAP261" s="76"/>
      <c r="AAQ261" s="76"/>
      <c r="AAR261" s="76"/>
      <c r="AAS261" s="76"/>
      <c r="AAT261" s="76"/>
      <c r="AAU261" s="76"/>
      <c r="AAV261" s="76"/>
      <c r="AAW261" s="76"/>
      <c r="AAX261" s="76"/>
      <c r="AAY261" s="76"/>
      <c r="AAZ261" s="76"/>
      <c r="ABA261" s="76"/>
      <c r="ABB261" s="76"/>
      <c r="ABC261" s="76"/>
      <c r="ABD261" s="76"/>
      <c r="ABE261" s="76"/>
      <c r="ABF261" s="76"/>
      <c r="ABG261" s="76"/>
      <c r="ABH261" s="76"/>
      <c r="ABI261" s="76"/>
      <c r="ABJ261" s="76"/>
      <c r="ABK261" s="76"/>
      <c r="ABL261" s="76"/>
      <c r="ABM261" s="76"/>
      <c r="ABN261" s="76"/>
      <c r="ABO261" s="76"/>
      <c r="ABP261" s="76"/>
      <c r="ABQ261" s="76"/>
      <c r="ABR261" s="76"/>
      <c r="ABS261" s="76"/>
      <c r="ABT261" s="76"/>
      <c r="ABU261" s="76"/>
      <c r="ABV261" s="76"/>
      <c r="ABW261" s="76"/>
      <c r="ABX261" s="76"/>
      <c r="ABY261" s="76"/>
      <c r="ABZ261" s="76"/>
      <c r="ACA261" s="76"/>
      <c r="ACB261" s="76"/>
      <c r="ACC261" s="76"/>
      <c r="ACD261" s="76"/>
      <c r="ACE261" s="76"/>
      <c r="ACF261" s="76"/>
      <c r="ACG261" s="76"/>
      <c r="ACH261" s="76"/>
      <c r="ACI261" s="76"/>
      <c r="ACJ261" s="76"/>
      <c r="ACK261" s="76"/>
      <c r="ACL261" s="76"/>
      <c r="ACM261" s="76"/>
      <c r="ACN261" s="76"/>
      <c r="ACO261" s="76"/>
      <c r="ACP261" s="76"/>
      <c r="ACQ261" s="76"/>
      <c r="ACR261" s="76"/>
      <c r="ACS261" s="76"/>
      <c r="ACT261" s="76"/>
      <c r="ACU261" s="76"/>
      <c r="ACV261" s="76"/>
      <c r="ACW261" s="76"/>
      <c r="ACX261" s="76"/>
      <c r="ACY261" s="76"/>
      <c r="ACZ261" s="76"/>
      <c r="ADA261" s="76"/>
      <c r="ADB261" s="76"/>
      <c r="ADC261" s="76"/>
      <c r="ADD261" s="76"/>
      <c r="ADE261" s="76"/>
      <c r="ADF261" s="76"/>
      <c r="ADG261" s="76"/>
      <c r="ADH261" s="76"/>
      <c r="ADI261" s="76"/>
      <c r="ADJ261" s="76"/>
      <c r="ADK261" s="76"/>
      <c r="ADL261" s="76"/>
      <c r="ADM261" s="76"/>
      <c r="ADN261" s="76"/>
      <c r="ADO261" s="76"/>
      <c r="ADP261" s="76"/>
      <c r="ADQ261" s="76"/>
      <c r="ADR261" s="76"/>
      <c r="ADS261" s="76"/>
      <c r="ADT261" s="76"/>
      <c r="ADU261" s="76"/>
      <c r="ADV261" s="76"/>
      <c r="ADW261" s="76"/>
      <c r="ADX261" s="76"/>
      <c r="ADY261" s="76"/>
      <c r="ADZ261" s="76"/>
      <c r="AEA261" s="76"/>
      <c r="AEB261" s="76"/>
      <c r="AEC261" s="76"/>
      <c r="AED261" s="76"/>
      <c r="AEE261" s="76"/>
      <c r="AEF261" s="76"/>
      <c r="AEG261" s="76"/>
      <c r="AEH261" s="76"/>
      <c r="AEI261" s="76"/>
      <c r="AEJ261" s="76"/>
      <c r="AEK261" s="76"/>
      <c r="AEL261" s="76"/>
      <c r="AEM261" s="76"/>
      <c r="AEN261" s="76"/>
      <c r="AEO261" s="76"/>
      <c r="AEP261" s="76"/>
      <c r="AEQ261" s="76"/>
      <c r="AER261" s="76"/>
      <c r="AES261" s="76"/>
      <c r="AET261" s="76"/>
      <c r="AEU261" s="76"/>
      <c r="AEV261" s="76"/>
      <c r="AEW261" s="76"/>
      <c r="AEX261" s="76"/>
      <c r="AEY261" s="76"/>
      <c r="AEZ261" s="76"/>
      <c r="AFA261" s="76"/>
      <c r="AFB261" s="76"/>
      <c r="AFC261" s="76"/>
      <c r="AFD261" s="76"/>
      <c r="AFE261" s="76"/>
      <c r="AFF261" s="76"/>
      <c r="AFG261" s="76"/>
      <c r="AFH261" s="76"/>
      <c r="AFI261" s="76"/>
      <c r="AFJ261" s="76"/>
      <c r="AFK261" s="76"/>
      <c r="AFL261" s="76"/>
      <c r="AFM261" s="76"/>
      <c r="AFN261" s="76"/>
      <c r="AFO261" s="76"/>
      <c r="AFP261" s="76"/>
      <c r="AFQ261" s="76"/>
      <c r="AFR261" s="76"/>
      <c r="AFS261" s="76"/>
      <c r="AFT261" s="76"/>
      <c r="AFU261" s="76"/>
      <c r="AFV261" s="76"/>
      <c r="AFW261" s="76"/>
      <c r="AFX261" s="76"/>
      <c r="AFY261" s="76"/>
      <c r="AFZ261" s="76"/>
      <c r="AGA261" s="76"/>
      <c r="AGB261" s="76"/>
      <c r="AGC261" s="76"/>
      <c r="AGD261" s="76"/>
      <c r="AGE261" s="76"/>
      <c r="AGF261" s="76"/>
      <c r="AGG261" s="76"/>
      <c r="AGH261" s="76"/>
      <c r="AGI261" s="76"/>
      <c r="AGJ261" s="76"/>
      <c r="AGK261" s="76"/>
      <c r="AGL261" s="76"/>
      <c r="AGM261" s="76"/>
      <c r="AGN261" s="76"/>
      <c r="AGO261" s="76"/>
      <c r="AGP261" s="76"/>
      <c r="AGQ261" s="76"/>
      <c r="AGR261" s="76"/>
      <c r="AGS261" s="76"/>
      <c r="AGT261" s="76"/>
      <c r="AGU261" s="76"/>
      <c r="AGV261" s="76"/>
      <c r="AGW261" s="76"/>
      <c r="AGX261" s="76"/>
      <c r="AGY261" s="76"/>
      <c r="AGZ261" s="76"/>
      <c r="AHA261" s="76"/>
      <c r="AHB261" s="76"/>
      <c r="AHC261" s="76"/>
      <c r="AHD261" s="76"/>
      <c r="AHE261" s="76"/>
      <c r="AHF261" s="76"/>
      <c r="AHG261" s="76"/>
      <c r="AHH261" s="76"/>
      <c r="AHI261" s="76"/>
      <c r="AHJ261" s="76"/>
      <c r="AHK261" s="76"/>
      <c r="AHL261" s="76"/>
      <c r="AHM261" s="76"/>
      <c r="AHN261" s="76"/>
      <c r="AHO261" s="76"/>
      <c r="AHP261" s="76"/>
      <c r="AHQ261" s="76"/>
      <c r="AHR261" s="76"/>
      <c r="AHS261" s="76"/>
      <c r="AHT261" s="76"/>
      <c r="AHU261" s="76"/>
      <c r="AHV261" s="76"/>
      <c r="AHW261" s="76"/>
      <c r="AHX261" s="76"/>
      <c r="AHY261" s="76"/>
      <c r="AHZ261" s="76"/>
      <c r="AIA261" s="76"/>
      <c r="AIB261" s="76"/>
      <c r="AIC261" s="76"/>
      <c r="AID261" s="76"/>
      <c r="AIE261" s="76"/>
      <c r="AIF261" s="76"/>
      <c r="AIG261" s="76"/>
      <c r="AIH261" s="76"/>
      <c r="AII261" s="76"/>
      <c r="AIJ261" s="76"/>
      <c r="AIK261" s="76"/>
      <c r="AIL261" s="76"/>
      <c r="AIM261" s="76"/>
      <c r="AIN261" s="76"/>
      <c r="AIO261" s="76"/>
      <c r="AIP261" s="76"/>
      <c r="AIQ261" s="76"/>
      <c r="AIR261" s="76"/>
      <c r="AIS261" s="76"/>
      <c r="AIT261" s="76"/>
      <c r="AIU261" s="76"/>
      <c r="AIV261" s="76"/>
      <c r="AIW261" s="76"/>
      <c r="AIX261" s="76"/>
      <c r="AIY261" s="76"/>
      <c r="AIZ261" s="76"/>
      <c r="AJA261" s="76"/>
      <c r="AJB261" s="76"/>
      <c r="AJC261" s="76"/>
      <c r="AJD261" s="76"/>
      <c r="AJE261" s="76"/>
      <c r="AJF261" s="76"/>
      <c r="AJG261" s="76"/>
      <c r="AJH261" s="76"/>
      <c r="AJI261" s="76"/>
      <c r="AJJ261" s="76"/>
      <c r="AJK261" s="76"/>
      <c r="AJL261" s="76"/>
      <c r="AJM261" s="76"/>
      <c r="AJN261" s="76"/>
      <c r="AJO261" s="76"/>
      <c r="AJP261" s="76"/>
      <c r="AJQ261" s="76"/>
      <c r="AJR261" s="76"/>
      <c r="AJS261" s="76"/>
      <c r="AJT261" s="76"/>
      <c r="AJU261" s="76"/>
      <c r="AJV261" s="76"/>
      <c r="AJW261" s="76"/>
      <c r="AJX261" s="76"/>
      <c r="AJY261" s="76"/>
      <c r="AJZ261" s="76"/>
      <c r="AKA261" s="76"/>
      <c r="AKB261" s="76"/>
      <c r="AKC261" s="76"/>
      <c r="AKD261" s="76"/>
      <c r="AKE261" s="76"/>
      <c r="AKF261" s="76"/>
      <c r="AKG261" s="76"/>
      <c r="AKH261" s="76"/>
      <c r="AKI261" s="76"/>
      <c r="AKJ261" s="76"/>
      <c r="AKK261" s="76"/>
      <c r="AKL261" s="76"/>
      <c r="AKM261" s="76"/>
      <c r="AKN261" s="76"/>
      <c r="AKO261" s="76"/>
      <c r="AKP261" s="76"/>
      <c r="AKQ261" s="76"/>
      <c r="AKR261" s="76"/>
      <c r="AKS261" s="76"/>
      <c r="AKT261" s="76"/>
      <c r="AKU261" s="76"/>
      <c r="AKV261" s="76"/>
      <c r="AKW261" s="76"/>
      <c r="AKX261" s="76"/>
      <c r="AKY261" s="76"/>
      <c r="AKZ261" s="76"/>
      <c r="ALA261" s="76"/>
      <c r="ALB261" s="76"/>
      <c r="ALC261" s="76"/>
      <c r="ALD261" s="76"/>
      <c r="ALE261" s="76"/>
      <c r="ALF261" s="76"/>
      <c r="ALG261" s="76"/>
      <c r="ALH261" s="76"/>
      <c r="ALI261" s="76"/>
      <c r="ALJ261" s="76"/>
      <c r="ALK261" s="76"/>
      <c r="ALL261" s="76"/>
      <c r="ALM261" s="76"/>
      <c r="ALN261" s="76"/>
      <c r="ALO261" s="76"/>
      <c r="ALP261" s="76"/>
      <c r="ALQ261" s="76"/>
      <c r="ALR261" s="76"/>
      <c r="ALS261" s="76"/>
      <c r="ALT261" s="76"/>
      <c r="ALU261" s="76"/>
      <c r="ALV261" s="76"/>
      <c r="ALW261" s="76"/>
      <c r="ALX261" s="76"/>
      <c r="ALY261" s="76"/>
      <c r="ALZ261" s="76"/>
      <c r="AMA261" s="76"/>
      <c r="AMB261" s="76"/>
      <c r="AMC261" s="76"/>
      <c r="AMD261" s="76"/>
      <c r="AME261" s="76"/>
    </row>
    <row r="262" spans="1:1019" s="77" customFormat="1">
      <c r="A262" s="49" t="s">
        <v>170</v>
      </c>
      <c r="B262" s="49"/>
      <c r="C262" s="49"/>
      <c r="D262" s="50" t="s">
        <v>34</v>
      </c>
      <c r="E262" s="49"/>
      <c r="F262" s="62"/>
      <c r="G262" s="51"/>
      <c r="H262" s="51"/>
      <c r="I262" s="51"/>
      <c r="J262" s="51">
        <f>J263+J266</f>
        <v>2780519.27</v>
      </c>
      <c r="K262" s="76"/>
      <c r="L262" s="76"/>
      <c r="M262" s="76"/>
      <c r="N262" s="76"/>
      <c r="O262" s="76"/>
      <c r="P262" s="76"/>
      <c r="Q262" s="76"/>
      <c r="R262" s="76"/>
      <c r="S262" s="76"/>
      <c r="T262" s="76"/>
      <c r="U262" s="76"/>
      <c r="V262" s="76"/>
      <c r="W262" s="76"/>
      <c r="X262" s="76"/>
      <c r="Y262" s="76"/>
      <c r="Z262" s="76"/>
      <c r="AA262" s="76"/>
      <c r="AB262" s="76"/>
      <c r="AC262" s="76"/>
      <c r="AD262" s="76"/>
      <c r="AE262" s="76"/>
      <c r="AF262" s="76"/>
      <c r="AG262" s="76"/>
      <c r="AH262" s="76"/>
      <c r="AI262" s="76"/>
      <c r="AJ262" s="76"/>
      <c r="AK262" s="76"/>
      <c r="AL262" s="76"/>
      <c r="AM262" s="76"/>
      <c r="AN262" s="76"/>
      <c r="AO262" s="76"/>
      <c r="AP262" s="76"/>
      <c r="AQ262" s="76"/>
      <c r="AR262" s="76"/>
      <c r="AS262" s="76"/>
      <c r="AT262" s="76"/>
      <c r="AU262" s="76"/>
      <c r="AV262" s="76"/>
      <c r="AW262" s="76"/>
      <c r="AX262" s="76"/>
      <c r="AY262" s="76"/>
      <c r="AZ262" s="76"/>
      <c r="BA262" s="76"/>
      <c r="BB262" s="76"/>
      <c r="BC262" s="76"/>
      <c r="BD262" s="76"/>
      <c r="BE262" s="76"/>
      <c r="BF262" s="76"/>
      <c r="BG262" s="76"/>
      <c r="BH262" s="76"/>
      <c r="BI262" s="76"/>
      <c r="BJ262" s="76"/>
      <c r="BK262" s="76"/>
      <c r="BL262" s="76"/>
      <c r="BM262" s="76"/>
      <c r="BN262" s="76"/>
      <c r="BO262" s="76"/>
      <c r="BP262" s="76"/>
      <c r="BQ262" s="76"/>
      <c r="BR262" s="76"/>
      <c r="BS262" s="76"/>
      <c r="BT262" s="76"/>
      <c r="BU262" s="76"/>
      <c r="BV262" s="76"/>
      <c r="BW262" s="76"/>
      <c r="BX262" s="76"/>
      <c r="BY262" s="76"/>
      <c r="BZ262" s="76"/>
      <c r="CA262" s="76"/>
      <c r="CB262" s="76"/>
      <c r="CC262" s="76"/>
      <c r="CD262" s="76"/>
      <c r="CE262" s="76"/>
      <c r="CF262" s="76"/>
      <c r="CG262" s="76"/>
      <c r="CH262" s="76"/>
      <c r="CI262" s="76"/>
      <c r="CJ262" s="76"/>
      <c r="CK262" s="76"/>
      <c r="CL262" s="76"/>
      <c r="CM262" s="76"/>
      <c r="CN262" s="76"/>
      <c r="CO262" s="76"/>
      <c r="CP262" s="76"/>
      <c r="CQ262" s="76"/>
      <c r="CR262" s="76"/>
      <c r="CS262" s="76"/>
      <c r="CT262" s="76"/>
      <c r="CU262" s="76"/>
      <c r="CV262" s="76"/>
      <c r="CW262" s="76"/>
      <c r="CX262" s="76"/>
      <c r="CY262" s="76"/>
      <c r="CZ262" s="76"/>
      <c r="DA262" s="76"/>
      <c r="DB262" s="76"/>
      <c r="DC262" s="76"/>
      <c r="DD262" s="76"/>
      <c r="DE262" s="76"/>
      <c r="DF262" s="76"/>
      <c r="DG262" s="76"/>
      <c r="DH262" s="76"/>
      <c r="DI262" s="76"/>
      <c r="DJ262" s="76"/>
      <c r="DK262" s="76"/>
      <c r="DL262" s="76"/>
      <c r="DM262" s="76"/>
      <c r="DN262" s="76"/>
      <c r="DO262" s="76"/>
      <c r="DP262" s="76"/>
      <c r="DQ262" s="76"/>
      <c r="DR262" s="76"/>
      <c r="DS262" s="76"/>
      <c r="DT262" s="76"/>
      <c r="DU262" s="76"/>
      <c r="DV262" s="76"/>
      <c r="DW262" s="76"/>
      <c r="DX262" s="76"/>
      <c r="DY262" s="76"/>
      <c r="DZ262" s="76"/>
      <c r="EA262" s="76"/>
      <c r="EB262" s="76"/>
      <c r="EC262" s="76"/>
      <c r="ED262" s="76"/>
      <c r="EE262" s="76"/>
      <c r="EF262" s="76"/>
      <c r="EG262" s="76"/>
      <c r="EH262" s="76"/>
      <c r="EI262" s="76"/>
      <c r="EJ262" s="76"/>
      <c r="EK262" s="76"/>
      <c r="EL262" s="76"/>
      <c r="EM262" s="76"/>
      <c r="EN262" s="76"/>
      <c r="EO262" s="76"/>
      <c r="EP262" s="76"/>
      <c r="EQ262" s="76"/>
      <c r="ER262" s="76"/>
      <c r="ES262" s="76"/>
      <c r="ET262" s="76"/>
      <c r="EU262" s="76"/>
      <c r="EV262" s="76"/>
      <c r="EW262" s="76"/>
      <c r="EX262" s="76"/>
      <c r="EY262" s="76"/>
      <c r="EZ262" s="76"/>
      <c r="FA262" s="76"/>
      <c r="FB262" s="76"/>
      <c r="FC262" s="76"/>
      <c r="FD262" s="76"/>
      <c r="FE262" s="76"/>
      <c r="FF262" s="76"/>
      <c r="FG262" s="76"/>
      <c r="FH262" s="76"/>
      <c r="FI262" s="76"/>
      <c r="FJ262" s="76"/>
      <c r="FK262" s="76"/>
      <c r="FL262" s="76"/>
      <c r="FM262" s="76"/>
      <c r="FN262" s="76"/>
      <c r="FO262" s="76"/>
      <c r="FP262" s="76"/>
      <c r="FQ262" s="76"/>
      <c r="FR262" s="76"/>
      <c r="FS262" s="76"/>
      <c r="FT262" s="76"/>
      <c r="FU262" s="76"/>
      <c r="FV262" s="76"/>
      <c r="FW262" s="76"/>
      <c r="FX262" s="76"/>
      <c r="FY262" s="76"/>
      <c r="FZ262" s="76"/>
      <c r="GA262" s="76"/>
      <c r="GB262" s="76"/>
      <c r="GC262" s="76"/>
      <c r="GD262" s="76"/>
      <c r="GE262" s="76"/>
      <c r="GF262" s="76"/>
      <c r="GG262" s="76"/>
      <c r="GH262" s="76"/>
      <c r="GI262" s="76"/>
      <c r="GJ262" s="76"/>
      <c r="GK262" s="76"/>
      <c r="GL262" s="76"/>
      <c r="GM262" s="76"/>
      <c r="GN262" s="76"/>
      <c r="GO262" s="76"/>
      <c r="GP262" s="76"/>
      <c r="GQ262" s="76"/>
      <c r="GR262" s="76"/>
      <c r="GS262" s="76"/>
      <c r="GT262" s="76"/>
      <c r="GU262" s="76"/>
      <c r="GV262" s="76"/>
      <c r="GW262" s="76"/>
      <c r="GX262" s="76"/>
      <c r="GY262" s="76"/>
      <c r="GZ262" s="76"/>
      <c r="HA262" s="76"/>
      <c r="HB262" s="76"/>
      <c r="HC262" s="76"/>
      <c r="HD262" s="76"/>
      <c r="HE262" s="76"/>
      <c r="HF262" s="76"/>
      <c r="HG262" s="76"/>
      <c r="HH262" s="76"/>
      <c r="HI262" s="76"/>
      <c r="HJ262" s="76"/>
      <c r="HK262" s="76"/>
      <c r="HL262" s="76"/>
      <c r="HM262" s="76"/>
      <c r="HN262" s="76"/>
      <c r="HO262" s="76"/>
      <c r="HP262" s="76"/>
      <c r="HQ262" s="76"/>
      <c r="HR262" s="76"/>
      <c r="HS262" s="76"/>
      <c r="HT262" s="76"/>
      <c r="HU262" s="76"/>
      <c r="HV262" s="76"/>
      <c r="HW262" s="76"/>
      <c r="HX262" s="76"/>
      <c r="HY262" s="76"/>
      <c r="HZ262" s="76"/>
      <c r="IA262" s="76"/>
      <c r="IB262" s="76"/>
      <c r="IC262" s="76"/>
      <c r="ID262" s="76"/>
      <c r="IE262" s="76"/>
      <c r="IF262" s="76"/>
      <c r="IG262" s="76"/>
      <c r="IH262" s="76"/>
      <c r="II262" s="76"/>
      <c r="IJ262" s="76"/>
      <c r="IK262" s="76"/>
      <c r="IL262" s="76"/>
      <c r="IM262" s="76"/>
      <c r="IN262" s="76"/>
      <c r="IO262" s="76"/>
      <c r="IP262" s="76"/>
      <c r="IQ262" s="76"/>
      <c r="IR262" s="76"/>
      <c r="IS262" s="76"/>
      <c r="IT262" s="76"/>
      <c r="IU262" s="76"/>
      <c r="IV262" s="76"/>
      <c r="IW262" s="76"/>
      <c r="IX262" s="76"/>
      <c r="IY262" s="76"/>
      <c r="IZ262" s="76"/>
      <c r="JA262" s="76"/>
      <c r="JB262" s="76"/>
      <c r="JC262" s="76"/>
      <c r="JD262" s="76"/>
      <c r="JE262" s="76"/>
      <c r="JF262" s="76"/>
      <c r="JG262" s="76"/>
      <c r="JH262" s="76"/>
      <c r="JI262" s="76"/>
      <c r="JJ262" s="76"/>
      <c r="JK262" s="76"/>
      <c r="JL262" s="76"/>
      <c r="JM262" s="76"/>
      <c r="JN262" s="76"/>
      <c r="JO262" s="76"/>
      <c r="JP262" s="76"/>
      <c r="JQ262" s="76"/>
      <c r="JR262" s="76"/>
      <c r="JS262" s="76"/>
      <c r="JT262" s="76"/>
      <c r="JU262" s="76"/>
      <c r="JV262" s="76"/>
      <c r="JW262" s="76"/>
      <c r="JX262" s="76"/>
      <c r="JY262" s="76"/>
      <c r="JZ262" s="76"/>
      <c r="KA262" s="76"/>
      <c r="KB262" s="76"/>
      <c r="KC262" s="76"/>
      <c r="KD262" s="76"/>
      <c r="KE262" s="76"/>
      <c r="KF262" s="76"/>
      <c r="KG262" s="76"/>
      <c r="KH262" s="76"/>
      <c r="KI262" s="76"/>
      <c r="KJ262" s="76"/>
      <c r="KK262" s="76"/>
      <c r="KL262" s="76"/>
      <c r="KM262" s="76"/>
      <c r="KN262" s="76"/>
      <c r="KO262" s="76"/>
      <c r="KP262" s="76"/>
      <c r="KQ262" s="76"/>
      <c r="KR262" s="76"/>
      <c r="KS262" s="76"/>
      <c r="KT262" s="76"/>
      <c r="KU262" s="76"/>
      <c r="KV262" s="76"/>
      <c r="KW262" s="76"/>
      <c r="KX262" s="76"/>
      <c r="KY262" s="76"/>
      <c r="KZ262" s="76"/>
      <c r="LA262" s="76"/>
      <c r="LB262" s="76"/>
      <c r="LC262" s="76"/>
      <c r="LD262" s="76"/>
      <c r="LE262" s="76"/>
      <c r="LF262" s="76"/>
      <c r="LG262" s="76"/>
      <c r="LH262" s="76"/>
      <c r="LI262" s="76"/>
      <c r="LJ262" s="76"/>
      <c r="LK262" s="76"/>
      <c r="LL262" s="76"/>
      <c r="LM262" s="76"/>
      <c r="LN262" s="76"/>
      <c r="LO262" s="76"/>
      <c r="LP262" s="76"/>
      <c r="LQ262" s="76"/>
      <c r="LR262" s="76"/>
      <c r="LS262" s="76"/>
      <c r="LT262" s="76"/>
      <c r="LU262" s="76"/>
      <c r="LV262" s="76"/>
      <c r="LW262" s="76"/>
      <c r="LX262" s="76"/>
      <c r="LY262" s="76"/>
      <c r="LZ262" s="76"/>
      <c r="MA262" s="76"/>
      <c r="MB262" s="76"/>
      <c r="MC262" s="76"/>
      <c r="MD262" s="76"/>
      <c r="ME262" s="76"/>
      <c r="MF262" s="76"/>
      <c r="MG262" s="76"/>
      <c r="MH262" s="76"/>
      <c r="MI262" s="76"/>
      <c r="MJ262" s="76"/>
      <c r="MK262" s="76"/>
      <c r="ML262" s="76"/>
      <c r="MM262" s="76"/>
      <c r="MN262" s="76"/>
      <c r="MO262" s="76"/>
      <c r="MP262" s="76"/>
      <c r="MQ262" s="76"/>
      <c r="MR262" s="76"/>
      <c r="MS262" s="76"/>
      <c r="MT262" s="76"/>
      <c r="MU262" s="76"/>
      <c r="MV262" s="76"/>
      <c r="MW262" s="76"/>
      <c r="MX262" s="76"/>
      <c r="MY262" s="76"/>
      <c r="MZ262" s="76"/>
      <c r="NA262" s="76"/>
      <c r="NB262" s="76"/>
      <c r="NC262" s="76"/>
      <c r="ND262" s="76"/>
      <c r="NE262" s="76"/>
      <c r="NF262" s="76"/>
      <c r="NG262" s="76"/>
      <c r="NH262" s="76"/>
      <c r="NI262" s="76"/>
      <c r="NJ262" s="76"/>
      <c r="NK262" s="76"/>
      <c r="NL262" s="76"/>
      <c r="NM262" s="76"/>
      <c r="NN262" s="76"/>
      <c r="NO262" s="76"/>
      <c r="NP262" s="76"/>
      <c r="NQ262" s="76"/>
      <c r="NR262" s="76"/>
      <c r="NS262" s="76"/>
      <c r="NT262" s="76"/>
      <c r="NU262" s="76"/>
      <c r="NV262" s="76"/>
      <c r="NW262" s="76"/>
      <c r="NX262" s="76"/>
      <c r="NY262" s="76"/>
      <c r="NZ262" s="76"/>
      <c r="OA262" s="76"/>
      <c r="OB262" s="76"/>
      <c r="OC262" s="76"/>
      <c r="OD262" s="76"/>
      <c r="OE262" s="76"/>
      <c r="OF262" s="76"/>
      <c r="OG262" s="76"/>
      <c r="OH262" s="76"/>
      <c r="OI262" s="76"/>
      <c r="OJ262" s="76"/>
      <c r="OK262" s="76"/>
      <c r="OL262" s="76"/>
      <c r="OM262" s="76"/>
      <c r="ON262" s="76"/>
      <c r="OO262" s="76"/>
      <c r="OP262" s="76"/>
      <c r="OQ262" s="76"/>
      <c r="OR262" s="76"/>
      <c r="OS262" s="76"/>
      <c r="OT262" s="76"/>
      <c r="OU262" s="76"/>
      <c r="OV262" s="76"/>
      <c r="OW262" s="76"/>
      <c r="OX262" s="76"/>
      <c r="OY262" s="76"/>
      <c r="OZ262" s="76"/>
      <c r="PA262" s="76"/>
      <c r="PB262" s="76"/>
      <c r="PC262" s="76"/>
      <c r="PD262" s="76"/>
      <c r="PE262" s="76"/>
      <c r="PF262" s="76"/>
      <c r="PG262" s="76"/>
      <c r="PH262" s="76"/>
      <c r="PI262" s="76"/>
      <c r="PJ262" s="76"/>
      <c r="PK262" s="76"/>
      <c r="PL262" s="76"/>
      <c r="PM262" s="76"/>
      <c r="PN262" s="76"/>
      <c r="PO262" s="76"/>
      <c r="PP262" s="76"/>
      <c r="PQ262" s="76"/>
      <c r="PR262" s="76"/>
      <c r="PS262" s="76"/>
      <c r="PT262" s="76"/>
      <c r="PU262" s="76"/>
      <c r="PV262" s="76"/>
      <c r="PW262" s="76"/>
      <c r="PX262" s="76"/>
      <c r="PY262" s="76"/>
      <c r="PZ262" s="76"/>
      <c r="QA262" s="76"/>
      <c r="QB262" s="76"/>
      <c r="QC262" s="76"/>
      <c r="QD262" s="76"/>
      <c r="QE262" s="76"/>
      <c r="QF262" s="76"/>
      <c r="QG262" s="76"/>
      <c r="QH262" s="76"/>
      <c r="QI262" s="76"/>
      <c r="QJ262" s="76"/>
      <c r="QK262" s="76"/>
      <c r="QL262" s="76"/>
      <c r="QM262" s="76"/>
      <c r="QN262" s="76"/>
      <c r="QO262" s="76"/>
      <c r="QP262" s="76"/>
      <c r="QQ262" s="76"/>
      <c r="QR262" s="76"/>
      <c r="QS262" s="76"/>
      <c r="QT262" s="76"/>
      <c r="QU262" s="76"/>
      <c r="QV262" s="76"/>
      <c r="QW262" s="76"/>
      <c r="QX262" s="76"/>
      <c r="QY262" s="76"/>
      <c r="QZ262" s="76"/>
      <c r="RA262" s="76"/>
      <c r="RB262" s="76"/>
      <c r="RC262" s="76"/>
      <c r="RD262" s="76"/>
      <c r="RE262" s="76"/>
      <c r="RF262" s="76"/>
      <c r="RG262" s="76"/>
      <c r="RH262" s="76"/>
      <c r="RI262" s="76"/>
      <c r="RJ262" s="76"/>
      <c r="RK262" s="76"/>
      <c r="RL262" s="76"/>
      <c r="RM262" s="76"/>
      <c r="RN262" s="76"/>
      <c r="RO262" s="76"/>
      <c r="RP262" s="76"/>
      <c r="RQ262" s="76"/>
      <c r="RR262" s="76"/>
      <c r="RS262" s="76"/>
      <c r="RT262" s="76"/>
      <c r="RU262" s="76"/>
      <c r="RV262" s="76"/>
      <c r="RW262" s="76"/>
      <c r="RX262" s="76"/>
      <c r="RY262" s="76"/>
      <c r="RZ262" s="76"/>
      <c r="SA262" s="76"/>
      <c r="SB262" s="76"/>
      <c r="SC262" s="76"/>
      <c r="SD262" s="76"/>
      <c r="SE262" s="76"/>
      <c r="SF262" s="76"/>
      <c r="SG262" s="76"/>
      <c r="SH262" s="76"/>
      <c r="SI262" s="76"/>
      <c r="SJ262" s="76"/>
      <c r="SK262" s="76"/>
      <c r="SL262" s="76"/>
      <c r="SM262" s="76"/>
      <c r="SN262" s="76"/>
      <c r="SO262" s="76"/>
      <c r="SP262" s="76"/>
      <c r="SQ262" s="76"/>
      <c r="SR262" s="76"/>
      <c r="SS262" s="76"/>
      <c r="ST262" s="76"/>
      <c r="SU262" s="76"/>
      <c r="SV262" s="76"/>
      <c r="SW262" s="76"/>
      <c r="SX262" s="76"/>
      <c r="SY262" s="76"/>
      <c r="SZ262" s="76"/>
      <c r="TA262" s="76"/>
      <c r="TB262" s="76"/>
      <c r="TC262" s="76"/>
      <c r="TD262" s="76"/>
      <c r="TE262" s="76"/>
      <c r="TF262" s="76"/>
      <c r="TG262" s="76"/>
      <c r="TH262" s="76"/>
      <c r="TI262" s="76"/>
      <c r="TJ262" s="76"/>
      <c r="TK262" s="76"/>
      <c r="TL262" s="76"/>
      <c r="TM262" s="76"/>
      <c r="TN262" s="76"/>
      <c r="TO262" s="76"/>
      <c r="TP262" s="76"/>
      <c r="TQ262" s="76"/>
      <c r="TR262" s="76"/>
      <c r="TS262" s="76"/>
      <c r="TT262" s="76"/>
      <c r="TU262" s="76"/>
      <c r="TV262" s="76"/>
      <c r="TW262" s="76"/>
      <c r="TX262" s="76"/>
      <c r="TY262" s="76"/>
      <c r="TZ262" s="76"/>
      <c r="UA262" s="76"/>
      <c r="UB262" s="76"/>
      <c r="UC262" s="76"/>
      <c r="UD262" s="76"/>
      <c r="UE262" s="76"/>
      <c r="UF262" s="76"/>
      <c r="UG262" s="76"/>
      <c r="UH262" s="76"/>
      <c r="UI262" s="76"/>
      <c r="UJ262" s="76"/>
      <c r="UK262" s="76"/>
      <c r="UL262" s="76"/>
      <c r="UM262" s="76"/>
      <c r="UN262" s="76"/>
      <c r="UO262" s="76"/>
      <c r="UP262" s="76"/>
      <c r="UQ262" s="76"/>
      <c r="UR262" s="76"/>
      <c r="US262" s="76"/>
      <c r="UT262" s="76"/>
      <c r="UU262" s="76"/>
      <c r="UV262" s="76"/>
      <c r="UW262" s="76"/>
      <c r="UX262" s="76"/>
      <c r="UY262" s="76"/>
      <c r="UZ262" s="76"/>
      <c r="VA262" s="76"/>
      <c r="VB262" s="76"/>
      <c r="VC262" s="76"/>
      <c r="VD262" s="76"/>
      <c r="VE262" s="76"/>
      <c r="VF262" s="76"/>
      <c r="VG262" s="76"/>
      <c r="VH262" s="76"/>
      <c r="VI262" s="76"/>
      <c r="VJ262" s="76"/>
      <c r="VK262" s="76"/>
      <c r="VL262" s="76"/>
      <c r="VM262" s="76"/>
      <c r="VN262" s="76"/>
      <c r="VO262" s="76"/>
      <c r="VP262" s="76"/>
      <c r="VQ262" s="76"/>
      <c r="VR262" s="76"/>
      <c r="VS262" s="76"/>
      <c r="VT262" s="76"/>
      <c r="VU262" s="76"/>
      <c r="VV262" s="76"/>
      <c r="VW262" s="76"/>
      <c r="VX262" s="76"/>
      <c r="VY262" s="76"/>
      <c r="VZ262" s="76"/>
      <c r="WA262" s="76"/>
      <c r="WB262" s="76"/>
      <c r="WC262" s="76"/>
      <c r="WD262" s="76"/>
      <c r="WE262" s="76"/>
      <c r="WF262" s="76"/>
      <c r="WG262" s="76"/>
      <c r="WH262" s="76"/>
      <c r="WI262" s="76"/>
      <c r="WJ262" s="76"/>
      <c r="WK262" s="76"/>
      <c r="WL262" s="76"/>
      <c r="WM262" s="76"/>
      <c r="WN262" s="76"/>
      <c r="WO262" s="76"/>
      <c r="WP262" s="76"/>
      <c r="WQ262" s="76"/>
      <c r="WR262" s="76"/>
      <c r="WS262" s="76"/>
      <c r="WT262" s="76"/>
      <c r="WU262" s="76"/>
      <c r="WV262" s="76"/>
      <c r="WW262" s="76"/>
      <c r="WX262" s="76"/>
      <c r="WY262" s="76"/>
      <c r="WZ262" s="76"/>
      <c r="XA262" s="76"/>
      <c r="XB262" s="76"/>
      <c r="XC262" s="76"/>
      <c r="XD262" s="76"/>
      <c r="XE262" s="76"/>
      <c r="XF262" s="76"/>
      <c r="XG262" s="76"/>
      <c r="XH262" s="76"/>
      <c r="XI262" s="76"/>
      <c r="XJ262" s="76"/>
      <c r="XK262" s="76"/>
      <c r="XL262" s="76"/>
      <c r="XM262" s="76"/>
      <c r="XN262" s="76"/>
      <c r="XO262" s="76"/>
      <c r="XP262" s="76"/>
      <c r="XQ262" s="76"/>
      <c r="XR262" s="76"/>
      <c r="XS262" s="76"/>
      <c r="XT262" s="76"/>
      <c r="XU262" s="76"/>
      <c r="XV262" s="76"/>
      <c r="XW262" s="76"/>
      <c r="XX262" s="76"/>
      <c r="XY262" s="76"/>
      <c r="XZ262" s="76"/>
      <c r="YA262" s="76"/>
      <c r="YB262" s="76"/>
      <c r="YC262" s="76"/>
      <c r="YD262" s="76"/>
      <c r="YE262" s="76"/>
      <c r="YF262" s="76"/>
      <c r="YG262" s="76"/>
      <c r="YH262" s="76"/>
      <c r="YI262" s="76"/>
      <c r="YJ262" s="76"/>
      <c r="YK262" s="76"/>
      <c r="YL262" s="76"/>
      <c r="YM262" s="76"/>
      <c r="YN262" s="76"/>
      <c r="YO262" s="76"/>
      <c r="YP262" s="76"/>
      <c r="YQ262" s="76"/>
      <c r="YR262" s="76"/>
      <c r="YS262" s="76"/>
      <c r="YT262" s="76"/>
      <c r="YU262" s="76"/>
      <c r="YV262" s="76"/>
      <c r="YW262" s="76"/>
      <c r="YX262" s="76"/>
      <c r="YY262" s="76"/>
      <c r="YZ262" s="76"/>
      <c r="ZA262" s="76"/>
      <c r="ZB262" s="76"/>
      <c r="ZC262" s="76"/>
      <c r="ZD262" s="76"/>
      <c r="ZE262" s="76"/>
      <c r="ZF262" s="76"/>
      <c r="ZG262" s="76"/>
      <c r="ZH262" s="76"/>
      <c r="ZI262" s="76"/>
      <c r="ZJ262" s="76"/>
      <c r="ZK262" s="76"/>
      <c r="ZL262" s="76"/>
      <c r="ZM262" s="76"/>
      <c r="ZN262" s="76"/>
      <c r="ZO262" s="76"/>
      <c r="ZP262" s="76"/>
      <c r="ZQ262" s="76"/>
      <c r="ZR262" s="76"/>
      <c r="ZS262" s="76"/>
      <c r="ZT262" s="76"/>
      <c r="ZU262" s="76"/>
      <c r="ZV262" s="76"/>
      <c r="ZW262" s="76"/>
      <c r="ZX262" s="76"/>
      <c r="ZY262" s="76"/>
      <c r="ZZ262" s="76"/>
      <c r="AAA262" s="76"/>
      <c r="AAB262" s="76"/>
      <c r="AAC262" s="76"/>
      <c r="AAD262" s="76"/>
      <c r="AAE262" s="76"/>
      <c r="AAF262" s="76"/>
      <c r="AAG262" s="76"/>
      <c r="AAH262" s="76"/>
      <c r="AAI262" s="76"/>
      <c r="AAJ262" s="76"/>
      <c r="AAK262" s="76"/>
      <c r="AAL262" s="76"/>
      <c r="AAM262" s="76"/>
      <c r="AAN262" s="76"/>
      <c r="AAO262" s="76"/>
      <c r="AAP262" s="76"/>
      <c r="AAQ262" s="76"/>
      <c r="AAR262" s="76"/>
      <c r="AAS262" s="76"/>
      <c r="AAT262" s="76"/>
      <c r="AAU262" s="76"/>
      <c r="AAV262" s="76"/>
      <c r="AAW262" s="76"/>
      <c r="AAX262" s="76"/>
      <c r="AAY262" s="76"/>
      <c r="AAZ262" s="76"/>
      <c r="ABA262" s="76"/>
      <c r="ABB262" s="76"/>
      <c r="ABC262" s="76"/>
      <c r="ABD262" s="76"/>
      <c r="ABE262" s="76"/>
      <c r="ABF262" s="76"/>
      <c r="ABG262" s="76"/>
      <c r="ABH262" s="76"/>
      <c r="ABI262" s="76"/>
      <c r="ABJ262" s="76"/>
      <c r="ABK262" s="76"/>
      <c r="ABL262" s="76"/>
      <c r="ABM262" s="76"/>
      <c r="ABN262" s="76"/>
      <c r="ABO262" s="76"/>
      <c r="ABP262" s="76"/>
      <c r="ABQ262" s="76"/>
      <c r="ABR262" s="76"/>
      <c r="ABS262" s="76"/>
      <c r="ABT262" s="76"/>
      <c r="ABU262" s="76"/>
      <c r="ABV262" s="76"/>
      <c r="ABW262" s="76"/>
      <c r="ABX262" s="76"/>
      <c r="ABY262" s="76"/>
      <c r="ABZ262" s="76"/>
      <c r="ACA262" s="76"/>
      <c r="ACB262" s="76"/>
      <c r="ACC262" s="76"/>
      <c r="ACD262" s="76"/>
      <c r="ACE262" s="76"/>
      <c r="ACF262" s="76"/>
      <c r="ACG262" s="76"/>
      <c r="ACH262" s="76"/>
      <c r="ACI262" s="76"/>
      <c r="ACJ262" s="76"/>
      <c r="ACK262" s="76"/>
      <c r="ACL262" s="76"/>
      <c r="ACM262" s="76"/>
      <c r="ACN262" s="76"/>
      <c r="ACO262" s="76"/>
      <c r="ACP262" s="76"/>
      <c r="ACQ262" s="76"/>
      <c r="ACR262" s="76"/>
      <c r="ACS262" s="76"/>
      <c r="ACT262" s="76"/>
      <c r="ACU262" s="76"/>
      <c r="ACV262" s="76"/>
      <c r="ACW262" s="76"/>
      <c r="ACX262" s="76"/>
      <c r="ACY262" s="76"/>
      <c r="ACZ262" s="76"/>
      <c r="ADA262" s="76"/>
      <c r="ADB262" s="76"/>
      <c r="ADC262" s="76"/>
      <c r="ADD262" s="76"/>
      <c r="ADE262" s="76"/>
      <c r="ADF262" s="76"/>
      <c r="ADG262" s="76"/>
      <c r="ADH262" s="76"/>
      <c r="ADI262" s="76"/>
      <c r="ADJ262" s="76"/>
      <c r="ADK262" s="76"/>
      <c r="ADL262" s="76"/>
      <c r="ADM262" s="76"/>
      <c r="ADN262" s="76"/>
      <c r="ADO262" s="76"/>
      <c r="ADP262" s="76"/>
      <c r="ADQ262" s="76"/>
      <c r="ADR262" s="76"/>
      <c r="ADS262" s="76"/>
      <c r="ADT262" s="76"/>
      <c r="ADU262" s="76"/>
      <c r="ADV262" s="76"/>
      <c r="ADW262" s="76"/>
      <c r="ADX262" s="76"/>
      <c r="ADY262" s="76"/>
      <c r="ADZ262" s="76"/>
      <c r="AEA262" s="76"/>
      <c r="AEB262" s="76"/>
      <c r="AEC262" s="76"/>
      <c r="AED262" s="76"/>
      <c r="AEE262" s="76"/>
      <c r="AEF262" s="76"/>
      <c r="AEG262" s="76"/>
      <c r="AEH262" s="76"/>
      <c r="AEI262" s="76"/>
      <c r="AEJ262" s="76"/>
      <c r="AEK262" s="76"/>
      <c r="AEL262" s="76"/>
      <c r="AEM262" s="76"/>
      <c r="AEN262" s="76"/>
      <c r="AEO262" s="76"/>
      <c r="AEP262" s="76"/>
      <c r="AEQ262" s="76"/>
      <c r="AER262" s="76"/>
      <c r="AES262" s="76"/>
      <c r="AET262" s="76"/>
      <c r="AEU262" s="76"/>
      <c r="AEV262" s="76"/>
      <c r="AEW262" s="76"/>
      <c r="AEX262" s="76"/>
      <c r="AEY262" s="76"/>
      <c r="AEZ262" s="76"/>
      <c r="AFA262" s="76"/>
      <c r="AFB262" s="76"/>
      <c r="AFC262" s="76"/>
      <c r="AFD262" s="76"/>
      <c r="AFE262" s="76"/>
      <c r="AFF262" s="76"/>
      <c r="AFG262" s="76"/>
      <c r="AFH262" s="76"/>
      <c r="AFI262" s="76"/>
      <c r="AFJ262" s="76"/>
      <c r="AFK262" s="76"/>
      <c r="AFL262" s="76"/>
      <c r="AFM262" s="76"/>
      <c r="AFN262" s="76"/>
      <c r="AFO262" s="76"/>
      <c r="AFP262" s="76"/>
      <c r="AFQ262" s="76"/>
      <c r="AFR262" s="76"/>
      <c r="AFS262" s="76"/>
      <c r="AFT262" s="76"/>
      <c r="AFU262" s="76"/>
      <c r="AFV262" s="76"/>
      <c r="AFW262" s="76"/>
      <c r="AFX262" s="76"/>
      <c r="AFY262" s="76"/>
      <c r="AFZ262" s="76"/>
      <c r="AGA262" s="76"/>
      <c r="AGB262" s="76"/>
      <c r="AGC262" s="76"/>
      <c r="AGD262" s="76"/>
      <c r="AGE262" s="76"/>
      <c r="AGF262" s="76"/>
      <c r="AGG262" s="76"/>
      <c r="AGH262" s="76"/>
      <c r="AGI262" s="76"/>
      <c r="AGJ262" s="76"/>
      <c r="AGK262" s="76"/>
      <c r="AGL262" s="76"/>
      <c r="AGM262" s="76"/>
      <c r="AGN262" s="76"/>
      <c r="AGO262" s="76"/>
      <c r="AGP262" s="76"/>
      <c r="AGQ262" s="76"/>
      <c r="AGR262" s="76"/>
      <c r="AGS262" s="76"/>
      <c r="AGT262" s="76"/>
      <c r="AGU262" s="76"/>
      <c r="AGV262" s="76"/>
      <c r="AGW262" s="76"/>
      <c r="AGX262" s="76"/>
      <c r="AGY262" s="76"/>
      <c r="AGZ262" s="76"/>
      <c r="AHA262" s="76"/>
      <c r="AHB262" s="76"/>
      <c r="AHC262" s="76"/>
      <c r="AHD262" s="76"/>
      <c r="AHE262" s="76"/>
      <c r="AHF262" s="76"/>
      <c r="AHG262" s="76"/>
      <c r="AHH262" s="76"/>
      <c r="AHI262" s="76"/>
      <c r="AHJ262" s="76"/>
      <c r="AHK262" s="76"/>
      <c r="AHL262" s="76"/>
      <c r="AHM262" s="76"/>
      <c r="AHN262" s="76"/>
      <c r="AHO262" s="76"/>
      <c r="AHP262" s="76"/>
      <c r="AHQ262" s="76"/>
      <c r="AHR262" s="76"/>
      <c r="AHS262" s="76"/>
      <c r="AHT262" s="76"/>
      <c r="AHU262" s="76"/>
      <c r="AHV262" s="76"/>
      <c r="AHW262" s="76"/>
      <c r="AHX262" s="76"/>
      <c r="AHY262" s="76"/>
      <c r="AHZ262" s="76"/>
      <c r="AIA262" s="76"/>
      <c r="AIB262" s="76"/>
      <c r="AIC262" s="76"/>
      <c r="AID262" s="76"/>
      <c r="AIE262" s="76"/>
      <c r="AIF262" s="76"/>
      <c r="AIG262" s="76"/>
      <c r="AIH262" s="76"/>
      <c r="AII262" s="76"/>
      <c r="AIJ262" s="76"/>
      <c r="AIK262" s="76"/>
      <c r="AIL262" s="76"/>
      <c r="AIM262" s="76"/>
      <c r="AIN262" s="76"/>
      <c r="AIO262" s="76"/>
      <c r="AIP262" s="76"/>
      <c r="AIQ262" s="76"/>
      <c r="AIR262" s="76"/>
      <c r="AIS262" s="76"/>
      <c r="AIT262" s="76"/>
      <c r="AIU262" s="76"/>
      <c r="AIV262" s="76"/>
      <c r="AIW262" s="76"/>
      <c r="AIX262" s="76"/>
      <c r="AIY262" s="76"/>
      <c r="AIZ262" s="76"/>
      <c r="AJA262" s="76"/>
      <c r="AJB262" s="76"/>
      <c r="AJC262" s="76"/>
      <c r="AJD262" s="76"/>
      <c r="AJE262" s="76"/>
      <c r="AJF262" s="76"/>
      <c r="AJG262" s="76"/>
      <c r="AJH262" s="76"/>
      <c r="AJI262" s="76"/>
      <c r="AJJ262" s="76"/>
      <c r="AJK262" s="76"/>
      <c r="AJL262" s="76"/>
      <c r="AJM262" s="76"/>
      <c r="AJN262" s="76"/>
      <c r="AJO262" s="76"/>
      <c r="AJP262" s="76"/>
      <c r="AJQ262" s="76"/>
      <c r="AJR262" s="76"/>
      <c r="AJS262" s="76"/>
      <c r="AJT262" s="76"/>
      <c r="AJU262" s="76"/>
      <c r="AJV262" s="76"/>
      <c r="AJW262" s="76"/>
      <c r="AJX262" s="76"/>
      <c r="AJY262" s="76"/>
      <c r="AJZ262" s="76"/>
      <c r="AKA262" s="76"/>
      <c r="AKB262" s="76"/>
      <c r="AKC262" s="76"/>
      <c r="AKD262" s="76"/>
      <c r="AKE262" s="76"/>
      <c r="AKF262" s="76"/>
      <c r="AKG262" s="76"/>
      <c r="AKH262" s="76"/>
      <c r="AKI262" s="76"/>
      <c r="AKJ262" s="76"/>
      <c r="AKK262" s="76"/>
      <c r="AKL262" s="76"/>
      <c r="AKM262" s="76"/>
      <c r="AKN262" s="76"/>
      <c r="AKO262" s="76"/>
      <c r="AKP262" s="76"/>
      <c r="AKQ262" s="76"/>
      <c r="AKR262" s="76"/>
      <c r="AKS262" s="76"/>
      <c r="AKT262" s="76"/>
      <c r="AKU262" s="76"/>
      <c r="AKV262" s="76"/>
      <c r="AKW262" s="76"/>
      <c r="AKX262" s="76"/>
      <c r="AKY262" s="76"/>
      <c r="AKZ262" s="76"/>
      <c r="ALA262" s="76"/>
      <c r="ALB262" s="76"/>
      <c r="ALC262" s="76"/>
      <c r="ALD262" s="76"/>
      <c r="ALE262" s="76"/>
      <c r="ALF262" s="76"/>
      <c r="ALG262" s="76"/>
      <c r="ALH262" s="76"/>
      <c r="ALI262" s="76"/>
      <c r="ALJ262" s="76"/>
      <c r="ALK262" s="76"/>
      <c r="ALL262" s="76"/>
      <c r="ALM262" s="76"/>
      <c r="ALN262" s="76"/>
      <c r="ALO262" s="76"/>
      <c r="ALP262" s="76"/>
      <c r="ALQ262" s="76"/>
      <c r="ALR262" s="76"/>
      <c r="ALS262" s="76"/>
      <c r="ALT262" s="76"/>
      <c r="ALU262" s="76"/>
      <c r="ALV262" s="76"/>
      <c r="ALW262" s="76"/>
      <c r="ALX262" s="76"/>
      <c r="ALY262" s="76"/>
      <c r="ALZ262" s="76"/>
      <c r="AMA262" s="76"/>
      <c r="AMB262" s="76"/>
      <c r="AMC262" s="76"/>
      <c r="AMD262" s="76"/>
      <c r="AME262" s="76"/>
    </row>
    <row r="263" spans="1:1019" s="77" customFormat="1">
      <c r="A263" s="49" t="s">
        <v>171</v>
      </c>
      <c r="B263" s="49"/>
      <c r="C263" s="49"/>
      <c r="D263" s="50" t="s">
        <v>107</v>
      </c>
      <c r="E263" s="49"/>
      <c r="F263" s="62"/>
      <c r="G263" s="51"/>
      <c r="H263" s="51"/>
      <c r="I263" s="51"/>
      <c r="J263" s="51">
        <f>SUM(J264:J265)</f>
        <v>750288</v>
      </c>
      <c r="K263" s="76"/>
      <c r="L263" s="76"/>
      <c r="M263" s="76"/>
      <c r="N263" s="76"/>
      <c r="O263" s="76"/>
      <c r="P263" s="76"/>
      <c r="Q263" s="76"/>
      <c r="R263" s="76"/>
      <c r="S263" s="76"/>
      <c r="T263" s="76"/>
      <c r="U263" s="76"/>
      <c r="V263" s="76"/>
      <c r="W263" s="76"/>
      <c r="X263" s="76"/>
      <c r="Y263" s="76"/>
      <c r="Z263" s="76"/>
      <c r="AA263" s="76"/>
      <c r="AB263" s="76"/>
      <c r="AC263" s="76"/>
      <c r="AD263" s="76"/>
      <c r="AE263" s="76"/>
      <c r="AF263" s="76"/>
      <c r="AG263" s="76"/>
      <c r="AH263" s="76"/>
      <c r="AI263" s="76"/>
      <c r="AJ263" s="76"/>
      <c r="AK263" s="76"/>
      <c r="AL263" s="76"/>
      <c r="AM263" s="76"/>
      <c r="AN263" s="76"/>
      <c r="AO263" s="76"/>
      <c r="AP263" s="76"/>
      <c r="AQ263" s="76"/>
      <c r="AR263" s="76"/>
      <c r="AS263" s="76"/>
      <c r="AT263" s="76"/>
      <c r="AU263" s="76"/>
      <c r="AV263" s="76"/>
      <c r="AW263" s="76"/>
      <c r="AX263" s="76"/>
      <c r="AY263" s="76"/>
      <c r="AZ263" s="76"/>
      <c r="BA263" s="76"/>
      <c r="BB263" s="76"/>
      <c r="BC263" s="76"/>
      <c r="BD263" s="76"/>
      <c r="BE263" s="76"/>
      <c r="BF263" s="76"/>
      <c r="BG263" s="76"/>
      <c r="BH263" s="76"/>
      <c r="BI263" s="76"/>
      <c r="BJ263" s="76"/>
      <c r="BK263" s="76"/>
      <c r="BL263" s="76"/>
      <c r="BM263" s="76"/>
      <c r="BN263" s="76"/>
      <c r="BO263" s="76"/>
      <c r="BP263" s="76"/>
      <c r="BQ263" s="76"/>
      <c r="BR263" s="76"/>
      <c r="BS263" s="76"/>
      <c r="BT263" s="76"/>
      <c r="BU263" s="76"/>
      <c r="BV263" s="76"/>
      <c r="BW263" s="76"/>
      <c r="BX263" s="76"/>
      <c r="BY263" s="76"/>
      <c r="BZ263" s="76"/>
      <c r="CA263" s="76"/>
      <c r="CB263" s="76"/>
      <c r="CC263" s="76"/>
      <c r="CD263" s="76"/>
      <c r="CE263" s="76"/>
      <c r="CF263" s="76"/>
      <c r="CG263" s="76"/>
      <c r="CH263" s="76"/>
      <c r="CI263" s="76"/>
      <c r="CJ263" s="76"/>
      <c r="CK263" s="76"/>
      <c r="CL263" s="76"/>
      <c r="CM263" s="76"/>
      <c r="CN263" s="76"/>
      <c r="CO263" s="76"/>
      <c r="CP263" s="76"/>
      <c r="CQ263" s="76"/>
      <c r="CR263" s="76"/>
      <c r="CS263" s="76"/>
      <c r="CT263" s="76"/>
      <c r="CU263" s="76"/>
      <c r="CV263" s="76"/>
      <c r="CW263" s="76"/>
      <c r="CX263" s="76"/>
      <c r="CY263" s="76"/>
      <c r="CZ263" s="76"/>
      <c r="DA263" s="76"/>
      <c r="DB263" s="76"/>
      <c r="DC263" s="76"/>
      <c r="DD263" s="76"/>
      <c r="DE263" s="76"/>
      <c r="DF263" s="76"/>
      <c r="DG263" s="76"/>
      <c r="DH263" s="76"/>
      <c r="DI263" s="76"/>
      <c r="DJ263" s="76"/>
      <c r="DK263" s="76"/>
      <c r="DL263" s="76"/>
      <c r="DM263" s="76"/>
      <c r="DN263" s="76"/>
      <c r="DO263" s="76"/>
      <c r="DP263" s="76"/>
      <c r="DQ263" s="76"/>
      <c r="DR263" s="76"/>
      <c r="DS263" s="76"/>
      <c r="DT263" s="76"/>
      <c r="DU263" s="76"/>
      <c r="DV263" s="76"/>
      <c r="DW263" s="76"/>
      <c r="DX263" s="76"/>
      <c r="DY263" s="76"/>
      <c r="DZ263" s="76"/>
      <c r="EA263" s="76"/>
      <c r="EB263" s="76"/>
      <c r="EC263" s="76"/>
      <c r="ED263" s="76"/>
      <c r="EE263" s="76"/>
      <c r="EF263" s="76"/>
      <c r="EG263" s="76"/>
      <c r="EH263" s="76"/>
      <c r="EI263" s="76"/>
      <c r="EJ263" s="76"/>
      <c r="EK263" s="76"/>
      <c r="EL263" s="76"/>
      <c r="EM263" s="76"/>
      <c r="EN263" s="76"/>
      <c r="EO263" s="76"/>
      <c r="EP263" s="76"/>
      <c r="EQ263" s="76"/>
      <c r="ER263" s="76"/>
      <c r="ES263" s="76"/>
      <c r="ET263" s="76"/>
      <c r="EU263" s="76"/>
      <c r="EV263" s="76"/>
      <c r="EW263" s="76"/>
      <c r="EX263" s="76"/>
      <c r="EY263" s="76"/>
      <c r="EZ263" s="76"/>
      <c r="FA263" s="76"/>
      <c r="FB263" s="76"/>
      <c r="FC263" s="76"/>
      <c r="FD263" s="76"/>
      <c r="FE263" s="76"/>
      <c r="FF263" s="76"/>
      <c r="FG263" s="76"/>
      <c r="FH263" s="76"/>
      <c r="FI263" s="76"/>
      <c r="FJ263" s="76"/>
      <c r="FK263" s="76"/>
      <c r="FL263" s="76"/>
      <c r="FM263" s="76"/>
      <c r="FN263" s="76"/>
      <c r="FO263" s="76"/>
      <c r="FP263" s="76"/>
      <c r="FQ263" s="76"/>
      <c r="FR263" s="76"/>
      <c r="FS263" s="76"/>
      <c r="FT263" s="76"/>
      <c r="FU263" s="76"/>
      <c r="FV263" s="76"/>
      <c r="FW263" s="76"/>
      <c r="FX263" s="76"/>
      <c r="FY263" s="76"/>
      <c r="FZ263" s="76"/>
      <c r="GA263" s="76"/>
      <c r="GB263" s="76"/>
      <c r="GC263" s="76"/>
      <c r="GD263" s="76"/>
      <c r="GE263" s="76"/>
      <c r="GF263" s="76"/>
      <c r="GG263" s="76"/>
      <c r="GH263" s="76"/>
      <c r="GI263" s="76"/>
      <c r="GJ263" s="76"/>
      <c r="GK263" s="76"/>
      <c r="GL263" s="76"/>
      <c r="GM263" s="76"/>
      <c r="GN263" s="76"/>
      <c r="GO263" s="76"/>
      <c r="GP263" s="76"/>
      <c r="GQ263" s="76"/>
      <c r="GR263" s="76"/>
      <c r="GS263" s="76"/>
      <c r="GT263" s="76"/>
      <c r="GU263" s="76"/>
      <c r="GV263" s="76"/>
      <c r="GW263" s="76"/>
      <c r="GX263" s="76"/>
      <c r="GY263" s="76"/>
      <c r="GZ263" s="76"/>
      <c r="HA263" s="76"/>
      <c r="HB263" s="76"/>
      <c r="HC263" s="76"/>
      <c r="HD263" s="76"/>
      <c r="HE263" s="76"/>
      <c r="HF263" s="76"/>
      <c r="HG263" s="76"/>
      <c r="HH263" s="76"/>
      <c r="HI263" s="76"/>
      <c r="HJ263" s="76"/>
      <c r="HK263" s="76"/>
      <c r="HL263" s="76"/>
      <c r="HM263" s="76"/>
      <c r="HN263" s="76"/>
      <c r="HO263" s="76"/>
      <c r="HP263" s="76"/>
      <c r="HQ263" s="76"/>
      <c r="HR263" s="76"/>
      <c r="HS263" s="76"/>
      <c r="HT263" s="76"/>
      <c r="HU263" s="76"/>
      <c r="HV263" s="76"/>
      <c r="HW263" s="76"/>
      <c r="HX263" s="76"/>
      <c r="HY263" s="76"/>
      <c r="HZ263" s="76"/>
      <c r="IA263" s="76"/>
      <c r="IB263" s="76"/>
      <c r="IC263" s="76"/>
      <c r="ID263" s="76"/>
      <c r="IE263" s="76"/>
      <c r="IF263" s="76"/>
      <c r="IG263" s="76"/>
      <c r="IH263" s="76"/>
      <c r="II263" s="76"/>
      <c r="IJ263" s="76"/>
      <c r="IK263" s="76"/>
      <c r="IL263" s="76"/>
      <c r="IM263" s="76"/>
      <c r="IN263" s="76"/>
      <c r="IO263" s="76"/>
      <c r="IP263" s="76"/>
      <c r="IQ263" s="76"/>
      <c r="IR263" s="76"/>
      <c r="IS263" s="76"/>
      <c r="IT263" s="76"/>
      <c r="IU263" s="76"/>
      <c r="IV263" s="76"/>
      <c r="IW263" s="76"/>
      <c r="IX263" s="76"/>
      <c r="IY263" s="76"/>
      <c r="IZ263" s="76"/>
      <c r="JA263" s="76"/>
      <c r="JB263" s="76"/>
      <c r="JC263" s="76"/>
      <c r="JD263" s="76"/>
      <c r="JE263" s="76"/>
      <c r="JF263" s="76"/>
      <c r="JG263" s="76"/>
      <c r="JH263" s="76"/>
      <c r="JI263" s="76"/>
      <c r="JJ263" s="76"/>
      <c r="JK263" s="76"/>
      <c r="JL263" s="76"/>
      <c r="JM263" s="76"/>
      <c r="JN263" s="76"/>
      <c r="JO263" s="76"/>
      <c r="JP263" s="76"/>
      <c r="JQ263" s="76"/>
      <c r="JR263" s="76"/>
      <c r="JS263" s="76"/>
      <c r="JT263" s="76"/>
      <c r="JU263" s="76"/>
      <c r="JV263" s="76"/>
      <c r="JW263" s="76"/>
      <c r="JX263" s="76"/>
      <c r="JY263" s="76"/>
      <c r="JZ263" s="76"/>
      <c r="KA263" s="76"/>
      <c r="KB263" s="76"/>
      <c r="KC263" s="76"/>
      <c r="KD263" s="76"/>
      <c r="KE263" s="76"/>
      <c r="KF263" s="76"/>
      <c r="KG263" s="76"/>
      <c r="KH263" s="76"/>
      <c r="KI263" s="76"/>
      <c r="KJ263" s="76"/>
      <c r="KK263" s="76"/>
      <c r="KL263" s="76"/>
      <c r="KM263" s="76"/>
      <c r="KN263" s="76"/>
      <c r="KO263" s="76"/>
      <c r="KP263" s="76"/>
      <c r="KQ263" s="76"/>
      <c r="KR263" s="76"/>
      <c r="KS263" s="76"/>
      <c r="KT263" s="76"/>
      <c r="KU263" s="76"/>
      <c r="KV263" s="76"/>
      <c r="KW263" s="76"/>
      <c r="KX263" s="76"/>
      <c r="KY263" s="76"/>
      <c r="KZ263" s="76"/>
      <c r="LA263" s="76"/>
      <c r="LB263" s="76"/>
      <c r="LC263" s="76"/>
      <c r="LD263" s="76"/>
      <c r="LE263" s="76"/>
      <c r="LF263" s="76"/>
      <c r="LG263" s="76"/>
      <c r="LH263" s="76"/>
      <c r="LI263" s="76"/>
      <c r="LJ263" s="76"/>
      <c r="LK263" s="76"/>
      <c r="LL263" s="76"/>
      <c r="LM263" s="76"/>
      <c r="LN263" s="76"/>
      <c r="LO263" s="76"/>
      <c r="LP263" s="76"/>
      <c r="LQ263" s="76"/>
      <c r="LR263" s="76"/>
      <c r="LS263" s="76"/>
      <c r="LT263" s="76"/>
      <c r="LU263" s="76"/>
      <c r="LV263" s="76"/>
      <c r="LW263" s="76"/>
      <c r="LX263" s="76"/>
      <c r="LY263" s="76"/>
      <c r="LZ263" s="76"/>
      <c r="MA263" s="76"/>
      <c r="MB263" s="76"/>
      <c r="MC263" s="76"/>
      <c r="MD263" s="76"/>
      <c r="ME263" s="76"/>
      <c r="MF263" s="76"/>
      <c r="MG263" s="76"/>
      <c r="MH263" s="76"/>
      <c r="MI263" s="76"/>
      <c r="MJ263" s="76"/>
      <c r="MK263" s="76"/>
      <c r="ML263" s="76"/>
      <c r="MM263" s="76"/>
      <c r="MN263" s="76"/>
      <c r="MO263" s="76"/>
      <c r="MP263" s="76"/>
      <c r="MQ263" s="76"/>
      <c r="MR263" s="76"/>
      <c r="MS263" s="76"/>
      <c r="MT263" s="76"/>
      <c r="MU263" s="76"/>
      <c r="MV263" s="76"/>
      <c r="MW263" s="76"/>
      <c r="MX263" s="76"/>
      <c r="MY263" s="76"/>
      <c r="MZ263" s="76"/>
      <c r="NA263" s="76"/>
      <c r="NB263" s="76"/>
      <c r="NC263" s="76"/>
      <c r="ND263" s="76"/>
      <c r="NE263" s="76"/>
      <c r="NF263" s="76"/>
      <c r="NG263" s="76"/>
      <c r="NH263" s="76"/>
      <c r="NI263" s="76"/>
      <c r="NJ263" s="76"/>
      <c r="NK263" s="76"/>
      <c r="NL263" s="76"/>
      <c r="NM263" s="76"/>
      <c r="NN263" s="76"/>
      <c r="NO263" s="76"/>
      <c r="NP263" s="76"/>
      <c r="NQ263" s="76"/>
      <c r="NR263" s="76"/>
      <c r="NS263" s="76"/>
      <c r="NT263" s="76"/>
      <c r="NU263" s="76"/>
      <c r="NV263" s="76"/>
      <c r="NW263" s="76"/>
      <c r="NX263" s="76"/>
      <c r="NY263" s="76"/>
      <c r="NZ263" s="76"/>
      <c r="OA263" s="76"/>
      <c r="OB263" s="76"/>
      <c r="OC263" s="76"/>
      <c r="OD263" s="76"/>
      <c r="OE263" s="76"/>
      <c r="OF263" s="76"/>
      <c r="OG263" s="76"/>
      <c r="OH263" s="76"/>
      <c r="OI263" s="76"/>
      <c r="OJ263" s="76"/>
      <c r="OK263" s="76"/>
      <c r="OL263" s="76"/>
      <c r="OM263" s="76"/>
      <c r="ON263" s="76"/>
      <c r="OO263" s="76"/>
      <c r="OP263" s="76"/>
      <c r="OQ263" s="76"/>
      <c r="OR263" s="76"/>
      <c r="OS263" s="76"/>
      <c r="OT263" s="76"/>
      <c r="OU263" s="76"/>
      <c r="OV263" s="76"/>
      <c r="OW263" s="76"/>
      <c r="OX263" s="76"/>
      <c r="OY263" s="76"/>
      <c r="OZ263" s="76"/>
      <c r="PA263" s="76"/>
      <c r="PB263" s="76"/>
      <c r="PC263" s="76"/>
      <c r="PD263" s="76"/>
      <c r="PE263" s="76"/>
      <c r="PF263" s="76"/>
      <c r="PG263" s="76"/>
      <c r="PH263" s="76"/>
      <c r="PI263" s="76"/>
      <c r="PJ263" s="76"/>
      <c r="PK263" s="76"/>
      <c r="PL263" s="76"/>
      <c r="PM263" s="76"/>
      <c r="PN263" s="76"/>
      <c r="PO263" s="76"/>
      <c r="PP263" s="76"/>
      <c r="PQ263" s="76"/>
      <c r="PR263" s="76"/>
      <c r="PS263" s="76"/>
      <c r="PT263" s="76"/>
      <c r="PU263" s="76"/>
      <c r="PV263" s="76"/>
      <c r="PW263" s="76"/>
      <c r="PX263" s="76"/>
      <c r="PY263" s="76"/>
      <c r="PZ263" s="76"/>
      <c r="QA263" s="76"/>
      <c r="QB263" s="76"/>
      <c r="QC263" s="76"/>
      <c r="QD263" s="76"/>
      <c r="QE263" s="76"/>
      <c r="QF263" s="76"/>
      <c r="QG263" s="76"/>
      <c r="QH263" s="76"/>
      <c r="QI263" s="76"/>
      <c r="QJ263" s="76"/>
      <c r="QK263" s="76"/>
      <c r="QL263" s="76"/>
      <c r="QM263" s="76"/>
      <c r="QN263" s="76"/>
      <c r="QO263" s="76"/>
      <c r="QP263" s="76"/>
      <c r="QQ263" s="76"/>
      <c r="QR263" s="76"/>
      <c r="QS263" s="76"/>
      <c r="QT263" s="76"/>
      <c r="QU263" s="76"/>
      <c r="QV263" s="76"/>
      <c r="QW263" s="76"/>
      <c r="QX263" s="76"/>
      <c r="QY263" s="76"/>
      <c r="QZ263" s="76"/>
      <c r="RA263" s="76"/>
      <c r="RB263" s="76"/>
      <c r="RC263" s="76"/>
      <c r="RD263" s="76"/>
      <c r="RE263" s="76"/>
      <c r="RF263" s="76"/>
      <c r="RG263" s="76"/>
      <c r="RH263" s="76"/>
      <c r="RI263" s="76"/>
      <c r="RJ263" s="76"/>
      <c r="RK263" s="76"/>
      <c r="RL263" s="76"/>
      <c r="RM263" s="76"/>
      <c r="RN263" s="76"/>
      <c r="RO263" s="76"/>
      <c r="RP263" s="76"/>
      <c r="RQ263" s="76"/>
      <c r="RR263" s="76"/>
      <c r="RS263" s="76"/>
      <c r="RT263" s="76"/>
      <c r="RU263" s="76"/>
      <c r="RV263" s="76"/>
      <c r="RW263" s="76"/>
      <c r="RX263" s="76"/>
      <c r="RY263" s="76"/>
      <c r="RZ263" s="76"/>
      <c r="SA263" s="76"/>
      <c r="SB263" s="76"/>
      <c r="SC263" s="76"/>
      <c r="SD263" s="76"/>
      <c r="SE263" s="76"/>
      <c r="SF263" s="76"/>
      <c r="SG263" s="76"/>
      <c r="SH263" s="76"/>
      <c r="SI263" s="76"/>
      <c r="SJ263" s="76"/>
      <c r="SK263" s="76"/>
      <c r="SL263" s="76"/>
      <c r="SM263" s="76"/>
      <c r="SN263" s="76"/>
      <c r="SO263" s="76"/>
      <c r="SP263" s="76"/>
      <c r="SQ263" s="76"/>
      <c r="SR263" s="76"/>
      <c r="SS263" s="76"/>
      <c r="ST263" s="76"/>
      <c r="SU263" s="76"/>
      <c r="SV263" s="76"/>
      <c r="SW263" s="76"/>
      <c r="SX263" s="76"/>
      <c r="SY263" s="76"/>
      <c r="SZ263" s="76"/>
      <c r="TA263" s="76"/>
      <c r="TB263" s="76"/>
      <c r="TC263" s="76"/>
      <c r="TD263" s="76"/>
      <c r="TE263" s="76"/>
      <c r="TF263" s="76"/>
      <c r="TG263" s="76"/>
      <c r="TH263" s="76"/>
      <c r="TI263" s="76"/>
      <c r="TJ263" s="76"/>
      <c r="TK263" s="76"/>
      <c r="TL263" s="76"/>
      <c r="TM263" s="76"/>
      <c r="TN263" s="76"/>
      <c r="TO263" s="76"/>
      <c r="TP263" s="76"/>
      <c r="TQ263" s="76"/>
      <c r="TR263" s="76"/>
      <c r="TS263" s="76"/>
      <c r="TT263" s="76"/>
      <c r="TU263" s="76"/>
      <c r="TV263" s="76"/>
      <c r="TW263" s="76"/>
      <c r="TX263" s="76"/>
      <c r="TY263" s="76"/>
      <c r="TZ263" s="76"/>
      <c r="UA263" s="76"/>
      <c r="UB263" s="76"/>
      <c r="UC263" s="76"/>
      <c r="UD263" s="76"/>
      <c r="UE263" s="76"/>
      <c r="UF263" s="76"/>
      <c r="UG263" s="76"/>
      <c r="UH263" s="76"/>
      <c r="UI263" s="76"/>
      <c r="UJ263" s="76"/>
      <c r="UK263" s="76"/>
      <c r="UL263" s="76"/>
      <c r="UM263" s="76"/>
      <c r="UN263" s="76"/>
      <c r="UO263" s="76"/>
      <c r="UP263" s="76"/>
      <c r="UQ263" s="76"/>
      <c r="UR263" s="76"/>
      <c r="US263" s="76"/>
      <c r="UT263" s="76"/>
      <c r="UU263" s="76"/>
      <c r="UV263" s="76"/>
      <c r="UW263" s="76"/>
      <c r="UX263" s="76"/>
      <c r="UY263" s="76"/>
      <c r="UZ263" s="76"/>
      <c r="VA263" s="76"/>
      <c r="VB263" s="76"/>
      <c r="VC263" s="76"/>
      <c r="VD263" s="76"/>
      <c r="VE263" s="76"/>
      <c r="VF263" s="76"/>
      <c r="VG263" s="76"/>
      <c r="VH263" s="76"/>
      <c r="VI263" s="76"/>
      <c r="VJ263" s="76"/>
      <c r="VK263" s="76"/>
      <c r="VL263" s="76"/>
      <c r="VM263" s="76"/>
      <c r="VN263" s="76"/>
      <c r="VO263" s="76"/>
      <c r="VP263" s="76"/>
      <c r="VQ263" s="76"/>
      <c r="VR263" s="76"/>
      <c r="VS263" s="76"/>
      <c r="VT263" s="76"/>
      <c r="VU263" s="76"/>
      <c r="VV263" s="76"/>
      <c r="VW263" s="76"/>
      <c r="VX263" s="76"/>
      <c r="VY263" s="76"/>
      <c r="VZ263" s="76"/>
      <c r="WA263" s="76"/>
      <c r="WB263" s="76"/>
      <c r="WC263" s="76"/>
      <c r="WD263" s="76"/>
      <c r="WE263" s="76"/>
      <c r="WF263" s="76"/>
      <c r="WG263" s="76"/>
      <c r="WH263" s="76"/>
      <c r="WI263" s="76"/>
      <c r="WJ263" s="76"/>
      <c r="WK263" s="76"/>
      <c r="WL263" s="76"/>
      <c r="WM263" s="76"/>
      <c r="WN263" s="76"/>
      <c r="WO263" s="76"/>
      <c r="WP263" s="76"/>
      <c r="WQ263" s="76"/>
      <c r="WR263" s="76"/>
      <c r="WS263" s="76"/>
      <c r="WT263" s="76"/>
      <c r="WU263" s="76"/>
      <c r="WV263" s="76"/>
      <c r="WW263" s="76"/>
      <c r="WX263" s="76"/>
      <c r="WY263" s="76"/>
      <c r="WZ263" s="76"/>
      <c r="XA263" s="76"/>
      <c r="XB263" s="76"/>
      <c r="XC263" s="76"/>
      <c r="XD263" s="76"/>
      <c r="XE263" s="76"/>
      <c r="XF263" s="76"/>
      <c r="XG263" s="76"/>
      <c r="XH263" s="76"/>
      <c r="XI263" s="76"/>
      <c r="XJ263" s="76"/>
      <c r="XK263" s="76"/>
      <c r="XL263" s="76"/>
      <c r="XM263" s="76"/>
      <c r="XN263" s="76"/>
      <c r="XO263" s="76"/>
      <c r="XP263" s="76"/>
      <c r="XQ263" s="76"/>
      <c r="XR263" s="76"/>
      <c r="XS263" s="76"/>
      <c r="XT263" s="76"/>
      <c r="XU263" s="76"/>
      <c r="XV263" s="76"/>
      <c r="XW263" s="76"/>
      <c r="XX263" s="76"/>
      <c r="XY263" s="76"/>
      <c r="XZ263" s="76"/>
      <c r="YA263" s="76"/>
      <c r="YB263" s="76"/>
      <c r="YC263" s="76"/>
      <c r="YD263" s="76"/>
      <c r="YE263" s="76"/>
      <c r="YF263" s="76"/>
      <c r="YG263" s="76"/>
      <c r="YH263" s="76"/>
      <c r="YI263" s="76"/>
      <c r="YJ263" s="76"/>
      <c r="YK263" s="76"/>
      <c r="YL263" s="76"/>
      <c r="YM263" s="76"/>
      <c r="YN263" s="76"/>
      <c r="YO263" s="76"/>
      <c r="YP263" s="76"/>
      <c r="YQ263" s="76"/>
      <c r="YR263" s="76"/>
      <c r="YS263" s="76"/>
      <c r="YT263" s="76"/>
      <c r="YU263" s="76"/>
      <c r="YV263" s="76"/>
      <c r="YW263" s="76"/>
      <c r="YX263" s="76"/>
      <c r="YY263" s="76"/>
      <c r="YZ263" s="76"/>
      <c r="ZA263" s="76"/>
      <c r="ZB263" s="76"/>
      <c r="ZC263" s="76"/>
      <c r="ZD263" s="76"/>
      <c r="ZE263" s="76"/>
      <c r="ZF263" s="76"/>
      <c r="ZG263" s="76"/>
      <c r="ZH263" s="76"/>
      <c r="ZI263" s="76"/>
      <c r="ZJ263" s="76"/>
      <c r="ZK263" s="76"/>
      <c r="ZL263" s="76"/>
      <c r="ZM263" s="76"/>
      <c r="ZN263" s="76"/>
      <c r="ZO263" s="76"/>
      <c r="ZP263" s="76"/>
      <c r="ZQ263" s="76"/>
      <c r="ZR263" s="76"/>
      <c r="ZS263" s="76"/>
      <c r="ZT263" s="76"/>
      <c r="ZU263" s="76"/>
      <c r="ZV263" s="76"/>
      <c r="ZW263" s="76"/>
      <c r="ZX263" s="76"/>
      <c r="ZY263" s="76"/>
      <c r="ZZ263" s="76"/>
      <c r="AAA263" s="76"/>
      <c r="AAB263" s="76"/>
      <c r="AAC263" s="76"/>
      <c r="AAD263" s="76"/>
      <c r="AAE263" s="76"/>
      <c r="AAF263" s="76"/>
      <c r="AAG263" s="76"/>
      <c r="AAH263" s="76"/>
      <c r="AAI263" s="76"/>
      <c r="AAJ263" s="76"/>
      <c r="AAK263" s="76"/>
      <c r="AAL263" s="76"/>
      <c r="AAM263" s="76"/>
      <c r="AAN263" s="76"/>
      <c r="AAO263" s="76"/>
      <c r="AAP263" s="76"/>
      <c r="AAQ263" s="76"/>
      <c r="AAR263" s="76"/>
      <c r="AAS263" s="76"/>
      <c r="AAT263" s="76"/>
      <c r="AAU263" s="76"/>
      <c r="AAV263" s="76"/>
      <c r="AAW263" s="76"/>
      <c r="AAX263" s="76"/>
      <c r="AAY263" s="76"/>
      <c r="AAZ263" s="76"/>
      <c r="ABA263" s="76"/>
      <c r="ABB263" s="76"/>
      <c r="ABC263" s="76"/>
      <c r="ABD263" s="76"/>
      <c r="ABE263" s="76"/>
      <c r="ABF263" s="76"/>
      <c r="ABG263" s="76"/>
      <c r="ABH263" s="76"/>
      <c r="ABI263" s="76"/>
      <c r="ABJ263" s="76"/>
      <c r="ABK263" s="76"/>
      <c r="ABL263" s="76"/>
      <c r="ABM263" s="76"/>
      <c r="ABN263" s="76"/>
      <c r="ABO263" s="76"/>
      <c r="ABP263" s="76"/>
      <c r="ABQ263" s="76"/>
      <c r="ABR263" s="76"/>
      <c r="ABS263" s="76"/>
      <c r="ABT263" s="76"/>
      <c r="ABU263" s="76"/>
      <c r="ABV263" s="76"/>
      <c r="ABW263" s="76"/>
      <c r="ABX263" s="76"/>
      <c r="ABY263" s="76"/>
      <c r="ABZ263" s="76"/>
      <c r="ACA263" s="76"/>
      <c r="ACB263" s="76"/>
      <c r="ACC263" s="76"/>
      <c r="ACD263" s="76"/>
      <c r="ACE263" s="76"/>
      <c r="ACF263" s="76"/>
      <c r="ACG263" s="76"/>
      <c r="ACH263" s="76"/>
      <c r="ACI263" s="76"/>
      <c r="ACJ263" s="76"/>
      <c r="ACK263" s="76"/>
      <c r="ACL263" s="76"/>
      <c r="ACM263" s="76"/>
      <c r="ACN263" s="76"/>
      <c r="ACO263" s="76"/>
      <c r="ACP263" s="76"/>
      <c r="ACQ263" s="76"/>
      <c r="ACR263" s="76"/>
      <c r="ACS263" s="76"/>
      <c r="ACT263" s="76"/>
      <c r="ACU263" s="76"/>
      <c r="ACV263" s="76"/>
      <c r="ACW263" s="76"/>
      <c r="ACX263" s="76"/>
      <c r="ACY263" s="76"/>
      <c r="ACZ263" s="76"/>
      <c r="ADA263" s="76"/>
      <c r="ADB263" s="76"/>
      <c r="ADC263" s="76"/>
      <c r="ADD263" s="76"/>
      <c r="ADE263" s="76"/>
      <c r="ADF263" s="76"/>
      <c r="ADG263" s="76"/>
      <c r="ADH263" s="76"/>
      <c r="ADI263" s="76"/>
      <c r="ADJ263" s="76"/>
      <c r="ADK263" s="76"/>
      <c r="ADL263" s="76"/>
      <c r="ADM263" s="76"/>
      <c r="ADN263" s="76"/>
      <c r="ADO263" s="76"/>
      <c r="ADP263" s="76"/>
      <c r="ADQ263" s="76"/>
      <c r="ADR263" s="76"/>
      <c r="ADS263" s="76"/>
      <c r="ADT263" s="76"/>
      <c r="ADU263" s="76"/>
      <c r="ADV263" s="76"/>
      <c r="ADW263" s="76"/>
      <c r="ADX263" s="76"/>
      <c r="ADY263" s="76"/>
      <c r="ADZ263" s="76"/>
      <c r="AEA263" s="76"/>
      <c r="AEB263" s="76"/>
      <c r="AEC263" s="76"/>
      <c r="AED263" s="76"/>
      <c r="AEE263" s="76"/>
      <c r="AEF263" s="76"/>
      <c r="AEG263" s="76"/>
      <c r="AEH263" s="76"/>
      <c r="AEI263" s="76"/>
      <c r="AEJ263" s="76"/>
      <c r="AEK263" s="76"/>
      <c r="AEL263" s="76"/>
      <c r="AEM263" s="76"/>
      <c r="AEN263" s="76"/>
      <c r="AEO263" s="76"/>
      <c r="AEP263" s="76"/>
      <c r="AEQ263" s="76"/>
      <c r="AER263" s="76"/>
      <c r="AES263" s="76"/>
      <c r="AET263" s="76"/>
      <c r="AEU263" s="76"/>
      <c r="AEV263" s="76"/>
      <c r="AEW263" s="76"/>
      <c r="AEX263" s="76"/>
      <c r="AEY263" s="76"/>
      <c r="AEZ263" s="76"/>
      <c r="AFA263" s="76"/>
      <c r="AFB263" s="76"/>
      <c r="AFC263" s="76"/>
      <c r="AFD263" s="76"/>
      <c r="AFE263" s="76"/>
      <c r="AFF263" s="76"/>
      <c r="AFG263" s="76"/>
      <c r="AFH263" s="76"/>
      <c r="AFI263" s="76"/>
      <c r="AFJ263" s="76"/>
      <c r="AFK263" s="76"/>
      <c r="AFL263" s="76"/>
      <c r="AFM263" s="76"/>
      <c r="AFN263" s="76"/>
      <c r="AFO263" s="76"/>
      <c r="AFP263" s="76"/>
      <c r="AFQ263" s="76"/>
      <c r="AFR263" s="76"/>
      <c r="AFS263" s="76"/>
      <c r="AFT263" s="76"/>
      <c r="AFU263" s="76"/>
      <c r="AFV263" s="76"/>
      <c r="AFW263" s="76"/>
      <c r="AFX263" s="76"/>
      <c r="AFY263" s="76"/>
      <c r="AFZ263" s="76"/>
      <c r="AGA263" s="76"/>
      <c r="AGB263" s="76"/>
      <c r="AGC263" s="76"/>
      <c r="AGD263" s="76"/>
      <c r="AGE263" s="76"/>
      <c r="AGF263" s="76"/>
      <c r="AGG263" s="76"/>
      <c r="AGH263" s="76"/>
      <c r="AGI263" s="76"/>
      <c r="AGJ263" s="76"/>
      <c r="AGK263" s="76"/>
      <c r="AGL263" s="76"/>
      <c r="AGM263" s="76"/>
      <c r="AGN263" s="76"/>
      <c r="AGO263" s="76"/>
      <c r="AGP263" s="76"/>
      <c r="AGQ263" s="76"/>
      <c r="AGR263" s="76"/>
      <c r="AGS263" s="76"/>
      <c r="AGT263" s="76"/>
      <c r="AGU263" s="76"/>
      <c r="AGV263" s="76"/>
      <c r="AGW263" s="76"/>
      <c r="AGX263" s="76"/>
      <c r="AGY263" s="76"/>
      <c r="AGZ263" s="76"/>
      <c r="AHA263" s="76"/>
      <c r="AHB263" s="76"/>
      <c r="AHC263" s="76"/>
      <c r="AHD263" s="76"/>
      <c r="AHE263" s="76"/>
      <c r="AHF263" s="76"/>
      <c r="AHG263" s="76"/>
      <c r="AHH263" s="76"/>
      <c r="AHI263" s="76"/>
      <c r="AHJ263" s="76"/>
      <c r="AHK263" s="76"/>
      <c r="AHL263" s="76"/>
      <c r="AHM263" s="76"/>
      <c r="AHN263" s="76"/>
      <c r="AHO263" s="76"/>
      <c r="AHP263" s="76"/>
      <c r="AHQ263" s="76"/>
      <c r="AHR263" s="76"/>
      <c r="AHS263" s="76"/>
      <c r="AHT263" s="76"/>
      <c r="AHU263" s="76"/>
      <c r="AHV263" s="76"/>
      <c r="AHW263" s="76"/>
      <c r="AHX263" s="76"/>
      <c r="AHY263" s="76"/>
      <c r="AHZ263" s="76"/>
      <c r="AIA263" s="76"/>
      <c r="AIB263" s="76"/>
      <c r="AIC263" s="76"/>
      <c r="AID263" s="76"/>
      <c r="AIE263" s="76"/>
      <c r="AIF263" s="76"/>
      <c r="AIG263" s="76"/>
      <c r="AIH263" s="76"/>
      <c r="AII263" s="76"/>
      <c r="AIJ263" s="76"/>
      <c r="AIK263" s="76"/>
      <c r="AIL263" s="76"/>
      <c r="AIM263" s="76"/>
      <c r="AIN263" s="76"/>
      <c r="AIO263" s="76"/>
      <c r="AIP263" s="76"/>
      <c r="AIQ263" s="76"/>
      <c r="AIR263" s="76"/>
      <c r="AIS263" s="76"/>
      <c r="AIT263" s="76"/>
      <c r="AIU263" s="76"/>
      <c r="AIV263" s="76"/>
      <c r="AIW263" s="76"/>
      <c r="AIX263" s="76"/>
      <c r="AIY263" s="76"/>
      <c r="AIZ263" s="76"/>
      <c r="AJA263" s="76"/>
      <c r="AJB263" s="76"/>
      <c r="AJC263" s="76"/>
      <c r="AJD263" s="76"/>
      <c r="AJE263" s="76"/>
      <c r="AJF263" s="76"/>
      <c r="AJG263" s="76"/>
      <c r="AJH263" s="76"/>
      <c r="AJI263" s="76"/>
      <c r="AJJ263" s="76"/>
      <c r="AJK263" s="76"/>
      <c r="AJL263" s="76"/>
      <c r="AJM263" s="76"/>
      <c r="AJN263" s="76"/>
      <c r="AJO263" s="76"/>
      <c r="AJP263" s="76"/>
      <c r="AJQ263" s="76"/>
      <c r="AJR263" s="76"/>
      <c r="AJS263" s="76"/>
      <c r="AJT263" s="76"/>
      <c r="AJU263" s="76"/>
      <c r="AJV263" s="76"/>
      <c r="AJW263" s="76"/>
      <c r="AJX263" s="76"/>
      <c r="AJY263" s="76"/>
      <c r="AJZ263" s="76"/>
      <c r="AKA263" s="76"/>
      <c r="AKB263" s="76"/>
      <c r="AKC263" s="76"/>
      <c r="AKD263" s="76"/>
      <c r="AKE263" s="76"/>
      <c r="AKF263" s="76"/>
      <c r="AKG263" s="76"/>
      <c r="AKH263" s="76"/>
      <c r="AKI263" s="76"/>
      <c r="AKJ263" s="76"/>
      <c r="AKK263" s="76"/>
      <c r="AKL263" s="76"/>
      <c r="AKM263" s="76"/>
      <c r="AKN263" s="76"/>
      <c r="AKO263" s="76"/>
      <c r="AKP263" s="76"/>
      <c r="AKQ263" s="76"/>
      <c r="AKR263" s="76"/>
      <c r="AKS263" s="76"/>
      <c r="AKT263" s="76"/>
      <c r="AKU263" s="76"/>
      <c r="AKV263" s="76"/>
      <c r="AKW263" s="76"/>
      <c r="AKX263" s="76"/>
      <c r="AKY263" s="76"/>
      <c r="AKZ263" s="76"/>
      <c r="ALA263" s="76"/>
      <c r="ALB263" s="76"/>
      <c r="ALC263" s="76"/>
      <c r="ALD263" s="76"/>
      <c r="ALE263" s="76"/>
      <c r="ALF263" s="76"/>
      <c r="ALG263" s="76"/>
      <c r="ALH263" s="76"/>
      <c r="ALI263" s="76"/>
      <c r="ALJ263" s="76"/>
      <c r="ALK263" s="76"/>
      <c r="ALL263" s="76"/>
      <c r="ALM263" s="76"/>
      <c r="ALN263" s="76"/>
      <c r="ALO263" s="76"/>
      <c r="ALP263" s="76"/>
      <c r="ALQ263" s="76"/>
      <c r="ALR263" s="76"/>
      <c r="ALS263" s="76"/>
      <c r="ALT263" s="76"/>
      <c r="ALU263" s="76"/>
      <c r="ALV263" s="76"/>
      <c r="ALW263" s="76"/>
      <c r="ALX263" s="76"/>
      <c r="ALY263" s="76"/>
      <c r="ALZ263" s="76"/>
      <c r="AMA263" s="76"/>
      <c r="AMB263" s="76"/>
      <c r="AMC263" s="76"/>
      <c r="AMD263" s="76"/>
      <c r="AME263" s="76"/>
    </row>
    <row r="264" spans="1:1019" s="80" customFormat="1">
      <c r="A264" s="20" t="s">
        <v>431</v>
      </c>
      <c r="B264" s="21">
        <v>4011212</v>
      </c>
      <c r="C264" s="21" t="s">
        <v>96</v>
      </c>
      <c r="D264" s="71" t="s">
        <v>63</v>
      </c>
      <c r="E264" s="22" t="s">
        <v>55</v>
      </c>
      <c r="F264" s="59">
        <v>153120</v>
      </c>
      <c r="G264" s="23">
        <v>7.0000000000000007E-2</v>
      </c>
      <c r="H264" s="69">
        <f>$J$6</f>
        <v>0.21229999999999999</v>
      </c>
      <c r="I264" s="23">
        <f t="shared" ref="I264:I265" si="94">ROUND(((H264+1)*G264),2)</f>
        <v>0.08</v>
      </c>
      <c r="J264" s="23">
        <f t="shared" ref="J264:J265" si="95">TRUNC((I264*F264),2)</f>
        <v>12249.6</v>
      </c>
      <c r="K264" s="78">
        <f t="shared" ref="K264:K265" si="96">G264*F264</f>
        <v>10718.400000000001</v>
      </c>
      <c r="L264" s="76"/>
      <c r="M264" s="79"/>
      <c r="N264" s="76"/>
      <c r="O264" s="76"/>
      <c r="P264" s="76"/>
      <c r="Q264" s="76"/>
      <c r="R264" s="76"/>
      <c r="S264" s="76"/>
      <c r="T264" s="76"/>
      <c r="U264" s="76"/>
      <c r="V264" s="76"/>
      <c r="W264" s="76"/>
      <c r="X264" s="76"/>
      <c r="Y264" s="76"/>
      <c r="Z264" s="76"/>
      <c r="AA264" s="76"/>
      <c r="AB264" s="76"/>
      <c r="AC264" s="76"/>
      <c r="AD264" s="76"/>
      <c r="AE264" s="76"/>
      <c r="AF264" s="76"/>
      <c r="AG264" s="76"/>
      <c r="AH264" s="76"/>
      <c r="AI264" s="76"/>
      <c r="AJ264" s="76"/>
      <c r="AK264" s="76"/>
      <c r="AL264" s="76"/>
      <c r="AM264" s="76"/>
      <c r="AN264" s="76"/>
      <c r="AO264" s="76"/>
      <c r="AP264" s="76"/>
      <c r="AQ264" s="76"/>
      <c r="AR264" s="76"/>
      <c r="AS264" s="76"/>
      <c r="AT264" s="76"/>
      <c r="AU264" s="76"/>
      <c r="AV264" s="76"/>
      <c r="AW264" s="76"/>
      <c r="AX264" s="76"/>
      <c r="AY264" s="76"/>
      <c r="AZ264" s="76"/>
      <c r="BA264" s="76"/>
      <c r="BB264" s="76"/>
      <c r="BC264" s="76"/>
      <c r="BD264" s="76"/>
      <c r="BE264" s="76"/>
      <c r="BF264" s="76"/>
      <c r="BG264" s="76"/>
      <c r="BH264" s="76"/>
      <c r="BI264" s="76"/>
      <c r="BJ264" s="76"/>
      <c r="BK264" s="76"/>
      <c r="BL264" s="76"/>
      <c r="BM264" s="76"/>
      <c r="BN264" s="76"/>
      <c r="BO264" s="76"/>
      <c r="BP264" s="76"/>
      <c r="BQ264" s="76"/>
      <c r="BR264" s="76"/>
      <c r="BS264" s="76"/>
      <c r="BT264" s="76"/>
      <c r="BU264" s="76"/>
      <c r="BV264" s="76"/>
      <c r="BW264" s="76"/>
      <c r="BX264" s="76"/>
      <c r="BY264" s="76"/>
      <c r="BZ264" s="76"/>
      <c r="CA264" s="76"/>
      <c r="CB264" s="76"/>
      <c r="CC264" s="76"/>
      <c r="CD264" s="76"/>
      <c r="CE264" s="76"/>
      <c r="CF264" s="76"/>
      <c r="CG264" s="76"/>
      <c r="CH264" s="76"/>
      <c r="CI264" s="76"/>
      <c r="CJ264" s="76"/>
      <c r="CK264" s="76"/>
      <c r="CL264" s="76"/>
      <c r="CM264" s="76"/>
      <c r="CN264" s="76"/>
      <c r="CO264" s="76"/>
      <c r="CP264" s="76"/>
      <c r="CQ264" s="76"/>
      <c r="CR264" s="76"/>
      <c r="CS264" s="76"/>
      <c r="CT264" s="76"/>
      <c r="CU264" s="76"/>
      <c r="CV264" s="76"/>
      <c r="CW264" s="76"/>
      <c r="CX264" s="76"/>
      <c r="CY264" s="76"/>
      <c r="CZ264" s="76"/>
      <c r="DA264" s="76"/>
      <c r="DB264" s="76"/>
      <c r="DC264" s="76"/>
      <c r="DD264" s="76"/>
      <c r="DE264" s="76"/>
      <c r="DF264" s="76"/>
      <c r="DG264" s="76"/>
      <c r="DH264" s="76"/>
      <c r="DI264" s="76"/>
      <c r="DJ264" s="76"/>
      <c r="DK264" s="76"/>
      <c r="DL264" s="76"/>
      <c r="DM264" s="76"/>
      <c r="DN264" s="76"/>
      <c r="DO264" s="76"/>
      <c r="DP264" s="76"/>
      <c r="DQ264" s="76"/>
      <c r="DR264" s="76"/>
      <c r="DS264" s="76"/>
      <c r="DT264" s="76"/>
      <c r="DU264" s="76"/>
      <c r="DV264" s="76"/>
      <c r="DW264" s="76"/>
      <c r="DX264" s="76"/>
      <c r="DY264" s="76"/>
      <c r="DZ264" s="76"/>
      <c r="EA264" s="76"/>
      <c r="EB264" s="76"/>
      <c r="EC264" s="76"/>
      <c r="ED264" s="76"/>
      <c r="EE264" s="76"/>
      <c r="EF264" s="76"/>
      <c r="EG264" s="76"/>
      <c r="EH264" s="76"/>
      <c r="EI264" s="76"/>
      <c r="EJ264" s="76"/>
      <c r="EK264" s="76"/>
      <c r="EL264" s="76"/>
      <c r="EM264" s="76"/>
      <c r="EN264" s="76"/>
      <c r="EO264" s="76"/>
      <c r="EP264" s="76"/>
      <c r="EQ264" s="76"/>
      <c r="ER264" s="76"/>
      <c r="ES264" s="76"/>
      <c r="ET264" s="76"/>
      <c r="EU264" s="76"/>
      <c r="EV264" s="76"/>
      <c r="EW264" s="76"/>
      <c r="EX264" s="76"/>
      <c r="EY264" s="76"/>
      <c r="EZ264" s="76"/>
      <c r="FA264" s="76"/>
      <c r="FB264" s="76"/>
      <c r="FC264" s="76"/>
      <c r="FD264" s="76"/>
      <c r="FE264" s="76"/>
      <c r="FF264" s="76"/>
      <c r="FG264" s="76"/>
      <c r="FH264" s="76"/>
      <c r="FI264" s="76"/>
      <c r="FJ264" s="76"/>
      <c r="FK264" s="76"/>
      <c r="FL264" s="76"/>
      <c r="FM264" s="76"/>
      <c r="FN264" s="76"/>
      <c r="FO264" s="76"/>
      <c r="FP264" s="76"/>
      <c r="FQ264" s="76"/>
      <c r="FR264" s="76"/>
      <c r="FS264" s="76"/>
      <c r="FT264" s="76"/>
      <c r="FU264" s="76"/>
      <c r="FV264" s="76"/>
      <c r="FW264" s="76"/>
      <c r="FX264" s="76"/>
      <c r="FY264" s="76"/>
      <c r="FZ264" s="76"/>
      <c r="GA264" s="76"/>
      <c r="GB264" s="76"/>
      <c r="GC264" s="76"/>
      <c r="GD264" s="76"/>
      <c r="GE264" s="76"/>
      <c r="GF264" s="76"/>
      <c r="GG264" s="76"/>
      <c r="GH264" s="76"/>
      <c r="GI264" s="76"/>
      <c r="GJ264" s="76"/>
      <c r="GK264" s="76"/>
      <c r="GL264" s="76"/>
      <c r="GM264" s="76"/>
      <c r="GN264" s="76"/>
      <c r="GO264" s="76"/>
      <c r="GP264" s="76"/>
      <c r="GQ264" s="76"/>
      <c r="GR264" s="76"/>
      <c r="GS264" s="76"/>
      <c r="GT264" s="76"/>
      <c r="GU264" s="76"/>
      <c r="GV264" s="76"/>
      <c r="GW264" s="76"/>
      <c r="GX264" s="76"/>
      <c r="GY264" s="76"/>
      <c r="GZ264" s="76"/>
      <c r="HA264" s="76"/>
      <c r="HB264" s="76"/>
      <c r="HC264" s="76"/>
      <c r="HD264" s="76"/>
      <c r="HE264" s="76"/>
      <c r="HF264" s="76"/>
      <c r="HG264" s="76"/>
      <c r="HH264" s="76"/>
      <c r="HI264" s="76"/>
      <c r="HJ264" s="76"/>
      <c r="HK264" s="76"/>
      <c r="HL264" s="76"/>
      <c r="HM264" s="76"/>
      <c r="HN264" s="76"/>
      <c r="HO264" s="76"/>
      <c r="HP264" s="76"/>
      <c r="HQ264" s="76"/>
      <c r="HR264" s="76"/>
      <c r="HS264" s="76"/>
      <c r="HT264" s="76"/>
      <c r="HU264" s="76"/>
      <c r="HV264" s="76"/>
      <c r="HW264" s="76"/>
      <c r="HX264" s="76"/>
      <c r="HY264" s="76"/>
      <c r="HZ264" s="76"/>
      <c r="IA264" s="76"/>
      <c r="IB264" s="76"/>
      <c r="IC264" s="76"/>
      <c r="ID264" s="76"/>
      <c r="IE264" s="76"/>
      <c r="IF264" s="76"/>
      <c r="IG264" s="76"/>
      <c r="IH264" s="76"/>
      <c r="II264" s="76"/>
      <c r="IJ264" s="76"/>
      <c r="IK264" s="76"/>
      <c r="IL264" s="76"/>
      <c r="IM264" s="76"/>
      <c r="IN264" s="76"/>
      <c r="IO264" s="76"/>
      <c r="IP264" s="76"/>
      <c r="IQ264" s="76"/>
      <c r="IR264" s="76"/>
      <c r="IS264" s="76"/>
      <c r="IT264" s="76"/>
      <c r="IU264" s="76"/>
      <c r="IV264" s="76"/>
      <c r="IW264" s="76"/>
      <c r="IX264" s="76"/>
      <c r="IY264" s="76"/>
      <c r="IZ264" s="76"/>
      <c r="JA264" s="76"/>
      <c r="JB264" s="76"/>
      <c r="JC264" s="76"/>
      <c r="JD264" s="76"/>
      <c r="JE264" s="76"/>
      <c r="JF264" s="76"/>
      <c r="JG264" s="76"/>
      <c r="JH264" s="76"/>
      <c r="JI264" s="76"/>
      <c r="JJ264" s="76"/>
      <c r="JK264" s="76"/>
      <c r="JL264" s="76"/>
      <c r="JM264" s="76"/>
      <c r="JN264" s="76"/>
      <c r="JO264" s="76"/>
      <c r="JP264" s="76"/>
      <c r="JQ264" s="76"/>
      <c r="JR264" s="76"/>
      <c r="JS264" s="76"/>
      <c r="JT264" s="76"/>
      <c r="JU264" s="76"/>
      <c r="JV264" s="76"/>
      <c r="JW264" s="76"/>
      <c r="JX264" s="76"/>
      <c r="JY264" s="76"/>
      <c r="JZ264" s="76"/>
      <c r="KA264" s="76"/>
      <c r="KB264" s="76"/>
      <c r="KC264" s="76"/>
      <c r="KD264" s="76"/>
      <c r="KE264" s="76"/>
      <c r="KF264" s="76"/>
      <c r="KG264" s="76"/>
      <c r="KH264" s="76"/>
      <c r="KI264" s="76"/>
      <c r="KJ264" s="76"/>
      <c r="KK264" s="76"/>
      <c r="KL264" s="76"/>
      <c r="KM264" s="76"/>
      <c r="KN264" s="76"/>
      <c r="KO264" s="76"/>
      <c r="KP264" s="76"/>
      <c r="KQ264" s="76"/>
      <c r="KR264" s="76"/>
      <c r="KS264" s="76"/>
      <c r="KT264" s="76"/>
      <c r="KU264" s="76"/>
      <c r="KV264" s="76"/>
      <c r="KW264" s="76"/>
      <c r="KX264" s="76"/>
      <c r="KY264" s="76"/>
      <c r="KZ264" s="76"/>
      <c r="LA264" s="76"/>
      <c r="LB264" s="76"/>
      <c r="LC264" s="76"/>
      <c r="LD264" s="76"/>
      <c r="LE264" s="76"/>
      <c r="LF264" s="76"/>
      <c r="LG264" s="76"/>
      <c r="LH264" s="76"/>
      <c r="LI264" s="76"/>
      <c r="LJ264" s="76"/>
      <c r="LK264" s="76"/>
      <c r="LL264" s="76"/>
      <c r="LM264" s="76"/>
      <c r="LN264" s="76"/>
      <c r="LO264" s="76"/>
      <c r="LP264" s="76"/>
      <c r="LQ264" s="76"/>
      <c r="LR264" s="76"/>
      <c r="LS264" s="76"/>
      <c r="LT264" s="76"/>
      <c r="LU264" s="76"/>
      <c r="LV264" s="76"/>
      <c r="LW264" s="76"/>
      <c r="LX264" s="76"/>
      <c r="LY264" s="76"/>
      <c r="LZ264" s="76"/>
      <c r="MA264" s="76"/>
      <c r="MB264" s="76"/>
      <c r="MC264" s="76"/>
      <c r="MD264" s="76"/>
      <c r="ME264" s="76"/>
      <c r="MF264" s="76"/>
      <c r="MG264" s="76"/>
      <c r="MH264" s="76"/>
      <c r="MI264" s="76"/>
      <c r="MJ264" s="76"/>
      <c r="MK264" s="76"/>
      <c r="ML264" s="76"/>
      <c r="MM264" s="76"/>
      <c r="MN264" s="76"/>
      <c r="MO264" s="76"/>
      <c r="MP264" s="76"/>
      <c r="MQ264" s="76"/>
      <c r="MR264" s="76"/>
      <c r="MS264" s="76"/>
      <c r="MT264" s="76"/>
      <c r="MU264" s="76"/>
      <c r="MV264" s="76"/>
      <c r="MW264" s="76"/>
      <c r="MX264" s="76"/>
      <c r="MY264" s="76"/>
      <c r="MZ264" s="76"/>
      <c r="NA264" s="76"/>
      <c r="NB264" s="76"/>
      <c r="NC264" s="76"/>
      <c r="ND264" s="76"/>
      <c r="NE264" s="76"/>
      <c r="NF264" s="76"/>
      <c r="NG264" s="76"/>
      <c r="NH264" s="76"/>
      <c r="NI264" s="76"/>
      <c r="NJ264" s="76"/>
      <c r="NK264" s="76"/>
      <c r="NL264" s="76"/>
      <c r="NM264" s="76"/>
      <c r="NN264" s="76"/>
      <c r="NO264" s="76"/>
      <c r="NP264" s="76"/>
      <c r="NQ264" s="76"/>
      <c r="NR264" s="76"/>
      <c r="NS264" s="76"/>
      <c r="NT264" s="76"/>
      <c r="NU264" s="76"/>
      <c r="NV264" s="76"/>
      <c r="NW264" s="76"/>
      <c r="NX264" s="76"/>
      <c r="NY264" s="76"/>
      <c r="NZ264" s="76"/>
      <c r="OA264" s="76"/>
      <c r="OB264" s="76"/>
      <c r="OC264" s="76"/>
      <c r="OD264" s="76"/>
      <c r="OE264" s="76"/>
      <c r="OF264" s="76"/>
      <c r="OG264" s="76"/>
      <c r="OH264" s="76"/>
      <c r="OI264" s="76"/>
      <c r="OJ264" s="76"/>
      <c r="OK264" s="76"/>
      <c r="OL264" s="76"/>
      <c r="OM264" s="76"/>
      <c r="ON264" s="76"/>
      <c r="OO264" s="76"/>
      <c r="OP264" s="76"/>
      <c r="OQ264" s="76"/>
      <c r="OR264" s="76"/>
      <c r="OS264" s="76"/>
      <c r="OT264" s="76"/>
      <c r="OU264" s="76"/>
      <c r="OV264" s="76"/>
      <c r="OW264" s="76"/>
      <c r="OX264" s="76"/>
      <c r="OY264" s="76"/>
      <c r="OZ264" s="76"/>
      <c r="PA264" s="76"/>
      <c r="PB264" s="76"/>
      <c r="PC264" s="76"/>
      <c r="PD264" s="76"/>
      <c r="PE264" s="76"/>
      <c r="PF264" s="76"/>
      <c r="PG264" s="76"/>
      <c r="PH264" s="76"/>
      <c r="PI264" s="76"/>
      <c r="PJ264" s="76"/>
      <c r="PK264" s="76"/>
      <c r="PL264" s="76"/>
      <c r="PM264" s="76"/>
      <c r="PN264" s="76"/>
      <c r="PO264" s="76"/>
      <c r="PP264" s="76"/>
      <c r="PQ264" s="76"/>
      <c r="PR264" s="76"/>
      <c r="PS264" s="76"/>
      <c r="PT264" s="76"/>
      <c r="PU264" s="76"/>
      <c r="PV264" s="76"/>
      <c r="PW264" s="76"/>
      <c r="PX264" s="76"/>
      <c r="PY264" s="76"/>
      <c r="PZ264" s="76"/>
      <c r="QA264" s="76"/>
      <c r="QB264" s="76"/>
      <c r="QC264" s="76"/>
      <c r="QD264" s="76"/>
      <c r="QE264" s="76"/>
      <c r="QF264" s="76"/>
      <c r="QG264" s="76"/>
      <c r="QH264" s="76"/>
      <c r="QI264" s="76"/>
      <c r="QJ264" s="76"/>
      <c r="QK264" s="76"/>
      <c r="QL264" s="76"/>
      <c r="QM264" s="76"/>
      <c r="QN264" s="76"/>
      <c r="QO264" s="76"/>
      <c r="QP264" s="76"/>
      <c r="QQ264" s="76"/>
      <c r="QR264" s="76"/>
      <c r="QS264" s="76"/>
      <c r="QT264" s="76"/>
      <c r="QU264" s="76"/>
      <c r="QV264" s="76"/>
      <c r="QW264" s="76"/>
      <c r="QX264" s="76"/>
      <c r="QY264" s="76"/>
      <c r="QZ264" s="76"/>
      <c r="RA264" s="76"/>
      <c r="RB264" s="76"/>
      <c r="RC264" s="76"/>
      <c r="RD264" s="76"/>
      <c r="RE264" s="76"/>
      <c r="RF264" s="76"/>
      <c r="RG264" s="76"/>
      <c r="RH264" s="76"/>
      <c r="RI264" s="76"/>
      <c r="RJ264" s="76"/>
      <c r="RK264" s="76"/>
      <c r="RL264" s="76"/>
      <c r="RM264" s="76"/>
      <c r="RN264" s="76"/>
      <c r="RO264" s="76"/>
      <c r="RP264" s="76"/>
      <c r="RQ264" s="76"/>
      <c r="RR264" s="76"/>
      <c r="RS264" s="76"/>
      <c r="RT264" s="76"/>
      <c r="RU264" s="76"/>
      <c r="RV264" s="76"/>
      <c r="RW264" s="76"/>
      <c r="RX264" s="76"/>
      <c r="RY264" s="76"/>
      <c r="RZ264" s="76"/>
      <c r="SA264" s="76"/>
      <c r="SB264" s="76"/>
      <c r="SC264" s="76"/>
      <c r="SD264" s="76"/>
      <c r="SE264" s="76"/>
      <c r="SF264" s="76"/>
      <c r="SG264" s="76"/>
      <c r="SH264" s="76"/>
      <c r="SI264" s="76"/>
      <c r="SJ264" s="76"/>
      <c r="SK264" s="76"/>
      <c r="SL264" s="76"/>
      <c r="SM264" s="76"/>
      <c r="SN264" s="76"/>
      <c r="SO264" s="76"/>
      <c r="SP264" s="76"/>
      <c r="SQ264" s="76"/>
      <c r="SR264" s="76"/>
      <c r="SS264" s="76"/>
      <c r="ST264" s="76"/>
      <c r="SU264" s="76"/>
      <c r="SV264" s="76"/>
      <c r="SW264" s="76"/>
      <c r="SX264" s="76"/>
      <c r="SY264" s="76"/>
      <c r="SZ264" s="76"/>
      <c r="TA264" s="76"/>
      <c r="TB264" s="76"/>
      <c r="TC264" s="76"/>
      <c r="TD264" s="76"/>
      <c r="TE264" s="76"/>
      <c r="TF264" s="76"/>
      <c r="TG264" s="76"/>
      <c r="TH264" s="76"/>
      <c r="TI264" s="76"/>
      <c r="TJ264" s="76"/>
      <c r="TK264" s="76"/>
      <c r="TL264" s="76"/>
      <c r="TM264" s="76"/>
      <c r="TN264" s="76"/>
      <c r="TO264" s="76"/>
      <c r="TP264" s="76"/>
      <c r="TQ264" s="76"/>
      <c r="TR264" s="76"/>
      <c r="TS264" s="76"/>
      <c r="TT264" s="76"/>
      <c r="TU264" s="76"/>
      <c r="TV264" s="76"/>
      <c r="TW264" s="76"/>
      <c r="TX264" s="76"/>
      <c r="TY264" s="76"/>
      <c r="TZ264" s="76"/>
      <c r="UA264" s="76"/>
      <c r="UB264" s="76"/>
      <c r="UC264" s="76"/>
      <c r="UD264" s="76"/>
      <c r="UE264" s="76"/>
      <c r="UF264" s="76"/>
      <c r="UG264" s="76"/>
      <c r="UH264" s="76"/>
      <c r="UI264" s="76"/>
      <c r="UJ264" s="76"/>
      <c r="UK264" s="76"/>
      <c r="UL264" s="76"/>
      <c r="UM264" s="76"/>
      <c r="UN264" s="76"/>
      <c r="UO264" s="76"/>
      <c r="UP264" s="76"/>
      <c r="UQ264" s="76"/>
      <c r="UR264" s="76"/>
      <c r="US264" s="76"/>
      <c r="UT264" s="76"/>
      <c r="UU264" s="76"/>
      <c r="UV264" s="76"/>
      <c r="UW264" s="76"/>
      <c r="UX264" s="76"/>
      <c r="UY264" s="76"/>
      <c r="UZ264" s="76"/>
      <c r="VA264" s="76"/>
      <c r="VB264" s="76"/>
      <c r="VC264" s="76"/>
      <c r="VD264" s="76"/>
      <c r="VE264" s="76"/>
      <c r="VF264" s="76"/>
      <c r="VG264" s="76"/>
      <c r="VH264" s="76"/>
      <c r="VI264" s="76"/>
      <c r="VJ264" s="76"/>
      <c r="VK264" s="76"/>
      <c r="VL264" s="76"/>
      <c r="VM264" s="76"/>
      <c r="VN264" s="76"/>
      <c r="VO264" s="76"/>
      <c r="VP264" s="76"/>
      <c r="VQ264" s="76"/>
      <c r="VR264" s="76"/>
      <c r="VS264" s="76"/>
      <c r="VT264" s="76"/>
      <c r="VU264" s="76"/>
      <c r="VV264" s="76"/>
      <c r="VW264" s="76"/>
      <c r="VX264" s="76"/>
      <c r="VY264" s="76"/>
      <c r="VZ264" s="76"/>
      <c r="WA264" s="76"/>
      <c r="WB264" s="76"/>
      <c r="WC264" s="76"/>
      <c r="WD264" s="76"/>
      <c r="WE264" s="76"/>
      <c r="WF264" s="76"/>
      <c r="WG264" s="76"/>
      <c r="WH264" s="76"/>
      <c r="WI264" s="76"/>
      <c r="WJ264" s="76"/>
      <c r="WK264" s="76"/>
      <c r="WL264" s="76"/>
      <c r="WM264" s="76"/>
      <c r="WN264" s="76"/>
      <c r="WO264" s="76"/>
      <c r="WP264" s="76"/>
      <c r="WQ264" s="76"/>
      <c r="WR264" s="76"/>
      <c r="WS264" s="76"/>
      <c r="WT264" s="76"/>
      <c r="WU264" s="76"/>
      <c r="WV264" s="76"/>
      <c r="WW264" s="76"/>
      <c r="WX264" s="76"/>
      <c r="WY264" s="76"/>
      <c r="WZ264" s="76"/>
      <c r="XA264" s="76"/>
      <c r="XB264" s="76"/>
      <c r="XC264" s="76"/>
      <c r="XD264" s="76"/>
      <c r="XE264" s="76"/>
      <c r="XF264" s="76"/>
      <c r="XG264" s="76"/>
      <c r="XH264" s="76"/>
      <c r="XI264" s="76"/>
      <c r="XJ264" s="76"/>
      <c r="XK264" s="76"/>
      <c r="XL264" s="76"/>
      <c r="XM264" s="76"/>
      <c r="XN264" s="76"/>
      <c r="XO264" s="76"/>
      <c r="XP264" s="76"/>
      <c r="XQ264" s="76"/>
      <c r="XR264" s="76"/>
      <c r="XS264" s="76"/>
      <c r="XT264" s="76"/>
      <c r="XU264" s="76"/>
      <c r="XV264" s="76"/>
      <c r="XW264" s="76"/>
      <c r="XX264" s="76"/>
      <c r="XY264" s="76"/>
      <c r="XZ264" s="76"/>
      <c r="YA264" s="76"/>
      <c r="YB264" s="76"/>
      <c r="YC264" s="76"/>
      <c r="YD264" s="76"/>
      <c r="YE264" s="76"/>
      <c r="YF264" s="76"/>
      <c r="YG264" s="76"/>
      <c r="YH264" s="76"/>
      <c r="YI264" s="76"/>
      <c r="YJ264" s="76"/>
      <c r="YK264" s="76"/>
      <c r="YL264" s="76"/>
      <c r="YM264" s="76"/>
      <c r="YN264" s="76"/>
      <c r="YO264" s="76"/>
      <c r="YP264" s="76"/>
      <c r="YQ264" s="76"/>
      <c r="YR264" s="76"/>
      <c r="YS264" s="76"/>
      <c r="YT264" s="76"/>
      <c r="YU264" s="76"/>
      <c r="YV264" s="76"/>
      <c r="YW264" s="76"/>
      <c r="YX264" s="76"/>
      <c r="YY264" s="76"/>
      <c r="YZ264" s="76"/>
      <c r="ZA264" s="76"/>
      <c r="ZB264" s="76"/>
      <c r="ZC264" s="76"/>
      <c r="ZD264" s="76"/>
      <c r="ZE264" s="76"/>
      <c r="ZF264" s="76"/>
      <c r="ZG264" s="76"/>
      <c r="ZH264" s="76"/>
      <c r="ZI264" s="76"/>
      <c r="ZJ264" s="76"/>
      <c r="ZK264" s="76"/>
      <c r="ZL264" s="76"/>
      <c r="ZM264" s="76"/>
      <c r="ZN264" s="76"/>
      <c r="ZO264" s="76"/>
      <c r="ZP264" s="76"/>
      <c r="ZQ264" s="76"/>
      <c r="ZR264" s="76"/>
      <c r="ZS264" s="76"/>
      <c r="ZT264" s="76"/>
      <c r="ZU264" s="76"/>
      <c r="ZV264" s="76"/>
      <c r="ZW264" s="76"/>
      <c r="ZX264" s="76"/>
      <c r="ZY264" s="76"/>
      <c r="ZZ264" s="76"/>
      <c r="AAA264" s="76"/>
      <c r="AAB264" s="76"/>
      <c r="AAC264" s="76"/>
      <c r="AAD264" s="76"/>
      <c r="AAE264" s="76"/>
      <c r="AAF264" s="76"/>
      <c r="AAG264" s="76"/>
      <c r="AAH264" s="76"/>
      <c r="AAI264" s="76"/>
      <c r="AAJ264" s="76"/>
      <c r="AAK264" s="76"/>
      <c r="AAL264" s="76"/>
      <c r="AAM264" s="76"/>
      <c r="AAN264" s="76"/>
      <c r="AAO264" s="76"/>
      <c r="AAP264" s="76"/>
      <c r="AAQ264" s="76"/>
      <c r="AAR264" s="76"/>
      <c r="AAS264" s="76"/>
      <c r="AAT264" s="76"/>
      <c r="AAU264" s="76"/>
      <c r="AAV264" s="76"/>
      <c r="AAW264" s="76"/>
      <c r="AAX264" s="76"/>
      <c r="AAY264" s="76"/>
      <c r="AAZ264" s="76"/>
      <c r="ABA264" s="76"/>
      <c r="ABB264" s="76"/>
      <c r="ABC264" s="76"/>
      <c r="ABD264" s="76"/>
      <c r="ABE264" s="76"/>
      <c r="ABF264" s="76"/>
      <c r="ABG264" s="76"/>
      <c r="ABH264" s="76"/>
      <c r="ABI264" s="76"/>
      <c r="ABJ264" s="76"/>
      <c r="ABK264" s="76"/>
      <c r="ABL264" s="76"/>
      <c r="ABM264" s="76"/>
      <c r="ABN264" s="76"/>
      <c r="ABO264" s="76"/>
      <c r="ABP264" s="76"/>
      <c r="ABQ264" s="76"/>
      <c r="ABR264" s="76"/>
      <c r="ABS264" s="76"/>
      <c r="ABT264" s="76"/>
      <c r="ABU264" s="76"/>
      <c r="ABV264" s="76"/>
      <c r="ABW264" s="76"/>
      <c r="ABX264" s="76"/>
      <c r="ABY264" s="76"/>
      <c r="ABZ264" s="76"/>
      <c r="ACA264" s="76"/>
      <c r="ACB264" s="76"/>
      <c r="ACC264" s="76"/>
      <c r="ACD264" s="76"/>
      <c r="ACE264" s="76"/>
      <c r="ACF264" s="76"/>
      <c r="ACG264" s="76"/>
      <c r="ACH264" s="76"/>
      <c r="ACI264" s="76"/>
      <c r="ACJ264" s="76"/>
      <c r="ACK264" s="76"/>
      <c r="ACL264" s="76"/>
      <c r="ACM264" s="76"/>
      <c r="ACN264" s="76"/>
      <c r="ACO264" s="76"/>
      <c r="ACP264" s="76"/>
      <c r="ACQ264" s="76"/>
      <c r="ACR264" s="76"/>
      <c r="ACS264" s="76"/>
      <c r="ACT264" s="76"/>
      <c r="ACU264" s="76"/>
      <c r="ACV264" s="76"/>
      <c r="ACW264" s="76"/>
      <c r="ACX264" s="76"/>
      <c r="ACY264" s="76"/>
      <c r="ACZ264" s="76"/>
      <c r="ADA264" s="76"/>
      <c r="ADB264" s="76"/>
      <c r="ADC264" s="76"/>
      <c r="ADD264" s="76"/>
      <c r="ADE264" s="76"/>
      <c r="ADF264" s="76"/>
      <c r="ADG264" s="76"/>
      <c r="ADH264" s="76"/>
      <c r="ADI264" s="76"/>
      <c r="ADJ264" s="76"/>
      <c r="ADK264" s="76"/>
      <c r="ADL264" s="76"/>
      <c r="ADM264" s="76"/>
      <c r="ADN264" s="76"/>
      <c r="ADO264" s="76"/>
      <c r="ADP264" s="76"/>
      <c r="ADQ264" s="76"/>
      <c r="ADR264" s="76"/>
      <c r="ADS264" s="76"/>
      <c r="ADT264" s="76"/>
      <c r="ADU264" s="76"/>
      <c r="ADV264" s="76"/>
      <c r="ADW264" s="76"/>
      <c r="ADX264" s="76"/>
      <c r="ADY264" s="76"/>
      <c r="ADZ264" s="76"/>
      <c r="AEA264" s="76"/>
      <c r="AEB264" s="76"/>
      <c r="AEC264" s="76"/>
      <c r="AED264" s="76"/>
      <c r="AEE264" s="76"/>
      <c r="AEF264" s="76"/>
      <c r="AEG264" s="76"/>
      <c r="AEH264" s="76"/>
      <c r="AEI264" s="76"/>
      <c r="AEJ264" s="76"/>
      <c r="AEK264" s="76"/>
      <c r="AEL264" s="76"/>
      <c r="AEM264" s="76"/>
      <c r="AEN264" s="76"/>
      <c r="AEO264" s="76"/>
      <c r="AEP264" s="76"/>
      <c r="AEQ264" s="76"/>
      <c r="AER264" s="76"/>
      <c r="AES264" s="76"/>
      <c r="AET264" s="76"/>
      <c r="AEU264" s="76"/>
      <c r="AEV264" s="76"/>
      <c r="AEW264" s="76"/>
      <c r="AEX264" s="76"/>
      <c r="AEY264" s="76"/>
      <c r="AEZ264" s="76"/>
      <c r="AFA264" s="76"/>
      <c r="AFB264" s="76"/>
      <c r="AFC264" s="76"/>
      <c r="AFD264" s="76"/>
      <c r="AFE264" s="76"/>
      <c r="AFF264" s="76"/>
      <c r="AFG264" s="76"/>
      <c r="AFH264" s="76"/>
      <c r="AFI264" s="76"/>
      <c r="AFJ264" s="76"/>
      <c r="AFK264" s="76"/>
      <c r="AFL264" s="76"/>
      <c r="AFM264" s="76"/>
      <c r="AFN264" s="76"/>
      <c r="AFO264" s="76"/>
      <c r="AFP264" s="76"/>
      <c r="AFQ264" s="76"/>
      <c r="AFR264" s="76"/>
      <c r="AFS264" s="76"/>
      <c r="AFT264" s="76"/>
      <c r="AFU264" s="76"/>
      <c r="AFV264" s="76"/>
      <c r="AFW264" s="76"/>
      <c r="AFX264" s="76"/>
      <c r="AFY264" s="76"/>
      <c r="AFZ264" s="76"/>
      <c r="AGA264" s="76"/>
      <c r="AGB264" s="76"/>
      <c r="AGC264" s="76"/>
      <c r="AGD264" s="76"/>
      <c r="AGE264" s="76"/>
      <c r="AGF264" s="76"/>
      <c r="AGG264" s="76"/>
      <c r="AGH264" s="76"/>
      <c r="AGI264" s="76"/>
      <c r="AGJ264" s="76"/>
      <c r="AGK264" s="76"/>
      <c r="AGL264" s="76"/>
      <c r="AGM264" s="76"/>
      <c r="AGN264" s="76"/>
      <c r="AGO264" s="76"/>
      <c r="AGP264" s="76"/>
      <c r="AGQ264" s="76"/>
      <c r="AGR264" s="76"/>
      <c r="AGS264" s="76"/>
      <c r="AGT264" s="76"/>
      <c r="AGU264" s="76"/>
      <c r="AGV264" s="76"/>
      <c r="AGW264" s="76"/>
      <c r="AGX264" s="76"/>
      <c r="AGY264" s="76"/>
      <c r="AGZ264" s="76"/>
      <c r="AHA264" s="76"/>
      <c r="AHB264" s="76"/>
      <c r="AHC264" s="76"/>
      <c r="AHD264" s="76"/>
      <c r="AHE264" s="76"/>
      <c r="AHF264" s="76"/>
      <c r="AHG264" s="76"/>
      <c r="AHH264" s="76"/>
      <c r="AHI264" s="76"/>
      <c r="AHJ264" s="76"/>
      <c r="AHK264" s="76"/>
      <c r="AHL264" s="76"/>
      <c r="AHM264" s="76"/>
      <c r="AHN264" s="76"/>
      <c r="AHO264" s="76"/>
      <c r="AHP264" s="76"/>
      <c r="AHQ264" s="76"/>
      <c r="AHR264" s="76"/>
      <c r="AHS264" s="76"/>
      <c r="AHT264" s="76"/>
      <c r="AHU264" s="76"/>
      <c r="AHV264" s="76"/>
      <c r="AHW264" s="76"/>
      <c r="AHX264" s="76"/>
      <c r="AHY264" s="76"/>
      <c r="AHZ264" s="76"/>
      <c r="AIA264" s="76"/>
      <c r="AIB264" s="76"/>
      <c r="AIC264" s="76"/>
      <c r="AID264" s="76"/>
      <c r="AIE264" s="76"/>
      <c r="AIF264" s="76"/>
      <c r="AIG264" s="76"/>
      <c r="AIH264" s="76"/>
      <c r="AII264" s="76"/>
      <c r="AIJ264" s="76"/>
      <c r="AIK264" s="76"/>
      <c r="AIL264" s="76"/>
      <c r="AIM264" s="76"/>
      <c r="AIN264" s="76"/>
      <c r="AIO264" s="76"/>
      <c r="AIP264" s="76"/>
      <c r="AIQ264" s="76"/>
      <c r="AIR264" s="76"/>
      <c r="AIS264" s="76"/>
      <c r="AIT264" s="76"/>
      <c r="AIU264" s="76"/>
      <c r="AIV264" s="76"/>
      <c r="AIW264" s="76"/>
      <c r="AIX264" s="76"/>
      <c r="AIY264" s="76"/>
      <c r="AIZ264" s="76"/>
      <c r="AJA264" s="76"/>
      <c r="AJB264" s="76"/>
      <c r="AJC264" s="76"/>
      <c r="AJD264" s="76"/>
      <c r="AJE264" s="76"/>
      <c r="AJF264" s="76"/>
      <c r="AJG264" s="76"/>
      <c r="AJH264" s="76"/>
      <c r="AJI264" s="76"/>
      <c r="AJJ264" s="76"/>
      <c r="AJK264" s="76"/>
      <c r="AJL264" s="76"/>
      <c r="AJM264" s="76"/>
      <c r="AJN264" s="76"/>
      <c r="AJO264" s="76"/>
      <c r="AJP264" s="76"/>
      <c r="AJQ264" s="76"/>
      <c r="AJR264" s="76"/>
      <c r="AJS264" s="76"/>
      <c r="AJT264" s="76"/>
      <c r="AJU264" s="76"/>
      <c r="AJV264" s="76"/>
      <c r="AJW264" s="76"/>
      <c r="AJX264" s="76"/>
      <c r="AJY264" s="76"/>
      <c r="AJZ264" s="76"/>
      <c r="AKA264" s="76"/>
      <c r="AKB264" s="76"/>
      <c r="AKC264" s="76"/>
      <c r="AKD264" s="76"/>
      <c r="AKE264" s="76"/>
      <c r="AKF264" s="76"/>
      <c r="AKG264" s="76"/>
      <c r="AKH264" s="76"/>
      <c r="AKI264" s="76"/>
      <c r="AKJ264" s="76"/>
      <c r="AKK264" s="76"/>
      <c r="AKL264" s="76"/>
      <c r="AKM264" s="76"/>
      <c r="AKN264" s="76"/>
      <c r="AKO264" s="76"/>
      <c r="AKP264" s="76"/>
      <c r="AKQ264" s="76"/>
      <c r="AKR264" s="76"/>
      <c r="AKS264" s="76"/>
      <c r="AKT264" s="76"/>
      <c r="AKU264" s="76"/>
      <c r="AKV264" s="76"/>
      <c r="AKW264" s="76"/>
      <c r="AKX264" s="76"/>
      <c r="AKY264" s="76"/>
      <c r="AKZ264" s="76"/>
      <c r="ALA264" s="76"/>
      <c r="ALB264" s="76"/>
      <c r="ALC264" s="76"/>
      <c r="ALD264" s="76"/>
      <c r="ALE264" s="76"/>
      <c r="ALF264" s="76"/>
      <c r="ALG264" s="76"/>
      <c r="ALH264" s="76"/>
      <c r="ALI264" s="76"/>
      <c r="ALJ264" s="76"/>
      <c r="ALK264" s="76"/>
      <c r="ALL264" s="76"/>
      <c r="ALM264" s="76"/>
      <c r="ALN264" s="76"/>
      <c r="ALO264" s="76"/>
      <c r="ALP264" s="76"/>
      <c r="ALQ264" s="76"/>
      <c r="ALR264" s="76"/>
      <c r="ALS264" s="76"/>
      <c r="ALT264" s="76"/>
      <c r="ALU264" s="76"/>
      <c r="ALV264" s="76"/>
      <c r="ALW264" s="76"/>
      <c r="ALX264" s="76"/>
      <c r="ALY264" s="76"/>
      <c r="ALZ264" s="76"/>
      <c r="AMA264" s="76"/>
      <c r="AMB264" s="76"/>
      <c r="AMC264" s="76"/>
      <c r="AMD264" s="76"/>
      <c r="AME264" s="76"/>
    </row>
    <row r="265" spans="1:1019" s="80" customFormat="1" ht="25.5">
      <c r="A265" s="20" t="s">
        <v>432</v>
      </c>
      <c r="B265" s="21">
        <v>4011410</v>
      </c>
      <c r="C265" s="21" t="s">
        <v>96</v>
      </c>
      <c r="D265" s="71" t="s">
        <v>104</v>
      </c>
      <c r="E265" s="22" t="s">
        <v>55</v>
      </c>
      <c r="F265" s="59">
        <v>153120</v>
      </c>
      <c r="G265" s="23">
        <v>3.98</v>
      </c>
      <c r="H265" s="69">
        <f>$J$6</f>
        <v>0.21229999999999999</v>
      </c>
      <c r="I265" s="23">
        <f t="shared" si="94"/>
        <v>4.82</v>
      </c>
      <c r="J265" s="23">
        <f t="shared" si="95"/>
        <v>738038.4</v>
      </c>
      <c r="K265" s="78">
        <f t="shared" si="96"/>
        <v>609417.6</v>
      </c>
      <c r="L265" s="76"/>
      <c r="M265" s="79"/>
      <c r="N265" s="76"/>
      <c r="O265" s="76"/>
      <c r="P265" s="76"/>
      <c r="Q265" s="76"/>
      <c r="R265" s="76"/>
      <c r="S265" s="76"/>
      <c r="T265" s="76"/>
      <c r="U265" s="76"/>
      <c r="V265" s="76"/>
      <c r="W265" s="76"/>
      <c r="X265" s="76"/>
      <c r="Y265" s="76"/>
      <c r="Z265" s="76"/>
      <c r="AA265" s="76"/>
      <c r="AB265" s="76"/>
      <c r="AC265" s="76"/>
      <c r="AD265" s="76"/>
      <c r="AE265" s="76"/>
      <c r="AF265" s="76"/>
      <c r="AG265" s="76"/>
      <c r="AH265" s="76"/>
      <c r="AI265" s="76"/>
      <c r="AJ265" s="76"/>
      <c r="AK265" s="76"/>
      <c r="AL265" s="76"/>
      <c r="AM265" s="76"/>
      <c r="AN265" s="76"/>
      <c r="AO265" s="76"/>
      <c r="AP265" s="76"/>
      <c r="AQ265" s="76"/>
      <c r="AR265" s="76"/>
      <c r="AS265" s="76"/>
      <c r="AT265" s="76"/>
      <c r="AU265" s="76"/>
      <c r="AV265" s="76"/>
      <c r="AW265" s="76"/>
      <c r="AX265" s="76"/>
      <c r="AY265" s="76"/>
      <c r="AZ265" s="76"/>
      <c r="BA265" s="76"/>
      <c r="BB265" s="76"/>
      <c r="BC265" s="76"/>
      <c r="BD265" s="76"/>
      <c r="BE265" s="76"/>
      <c r="BF265" s="76"/>
      <c r="BG265" s="76"/>
      <c r="BH265" s="76"/>
      <c r="BI265" s="76"/>
      <c r="BJ265" s="76"/>
      <c r="BK265" s="76"/>
      <c r="BL265" s="76"/>
      <c r="BM265" s="76"/>
      <c r="BN265" s="76"/>
      <c r="BO265" s="76"/>
      <c r="BP265" s="76"/>
      <c r="BQ265" s="76"/>
      <c r="BR265" s="76"/>
      <c r="BS265" s="76"/>
      <c r="BT265" s="76"/>
      <c r="BU265" s="76"/>
      <c r="BV265" s="76"/>
      <c r="BW265" s="76"/>
      <c r="BX265" s="76"/>
      <c r="BY265" s="76"/>
      <c r="BZ265" s="76"/>
      <c r="CA265" s="76"/>
      <c r="CB265" s="76"/>
      <c r="CC265" s="76"/>
      <c r="CD265" s="76"/>
      <c r="CE265" s="76"/>
      <c r="CF265" s="76"/>
      <c r="CG265" s="76"/>
      <c r="CH265" s="76"/>
      <c r="CI265" s="76"/>
      <c r="CJ265" s="76"/>
      <c r="CK265" s="76"/>
      <c r="CL265" s="76"/>
      <c r="CM265" s="76"/>
      <c r="CN265" s="76"/>
      <c r="CO265" s="76"/>
      <c r="CP265" s="76"/>
      <c r="CQ265" s="76"/>
      <c r="CR265" s="76"/>
      <c r="CS265" s="76"/>
      <c r="CT265" s="76"/>
      <c r="CU265" s="76"/>
      <c r="CV265" s="76"/>
      <c r="CW265" s="76"/>
      <c r="CX265" s="76"/>
      <c r="CY265" s="76"/>
      <c r="CZ265" s="76"/>
      <c r="DA265" s="76"/>
      <c r="DB265" s="76"/>
      <c r="DC265" s="76"/>
      <c r="DD265" s="76"/>
      <c r="DE265" s="76"/>
      <c r="DF265" s="76"/>
      <c r="DG265" s="76"/>
      <c r="DH265" s="76"/>
      <c r="DI265" s="76"/>
      <c r="DJ265" s="76"/>
      <c r="DK265" s="76"/>
      <c r="DL265" s="76"/>
      <c r="DM265" s="76"/>
      <c r="DN265" s="76"/>
      <c r="DO265" s="76"/>
      <c r="DP265" s="76"/>
      <c r="DQ265" s="76"/>
      <c r="DR265" s="76"/>
      <c r="DS265" s="76"/>
      <c r="DT265" s="76"/>
      <c r="DU265" s="76"/>
      <c r="DV265" s="76"/>
      <c r="DW265" s="76"/>
      <c r="DX265" s="76"/>
      <c r="DY265" s="76"/>
      <c r="DZ265" s="76"/>
      <c r="EA265" s="76"/>
      <c r="EB265" s="76"/>
      <c r="EC265" s="76"/>
      <c r="ED265" s="76"/>
      <c r="EE265" s="76"/>
      <c r="EF265" s="76"/>
      <c r="EG265" s="76"/>
      <c r="EH265" s="76"/>
      <c r="EI265" s="76"/>
      <c r="EJ265" s="76"/>
      <c r="EK265" s="76"/>
      <c r="EL265" s="76"/>
      <c r="EM265" s="76"/>
      <c r="EN265" s="76"/>
      <c r="EO265" s="76"/>
      <c r="EP265" s="76"/>
      <c r="EQ265" s="76"/>
      <c r="ER265" s="76"/>
      <c r="ES265" s="76"/>
      <c r="ET265" s="76"/>
      <c r="EU265" s="76"/>
      <c r="EV265" s="76"/>
      <c r="EW265" s="76"/>
      <c r="EX265" s="76"/>
      <c r="EY265" s="76"/>
      <c r="EZ265" s="76"/>
      <c r="FA265" s="76"/>
      <c r="FB265" s="76"/>
      <c r="FC265" s="76"/>
      <c r="FD265" s="76"/>
      <c r="FE265" s="76"/>
      <c r="FF265" s="76"/>
      <c r="FG265" s="76"/>
      <c r="FH265" s="76"/>
      <c r="FI265" s="76"/>
      <c r="FJ265" s="76"/>
      <c r="FK265" s="76"/>
      <c r="FL265" s="76"/>
      <c r="FM265" s="76"/>
      <c r="FN265" s="76"/>
      <c r="FO265" s="76"/>
      <c r="FP265" s="76"/>
      <c r="FQ265" s="76"/>
      <c r="FR265" s="76"/>
      <c r="FS265" s="76"/>
      <c r="FT265" s="76"/>
      <c r="FU265" s="76"/>
      <c r="FV265" s="76"/>
      <c r="FW265" s="76"/>
      <c r="FX265" s="76"/>
      <c r="FY265" s="76"/>
      <c r="FZ265" s="76"/>
      <c r="GA265" s="76"/>
      <c r="GB265" s="76"/>
      <c r="GC265" s="76"/>
      <c r="GD265" s="76"/>
      <c r="GE265" s="76"/>
      <c r="GF265" s="76"/>
      <c r="GG265" s="76"/>
      <c r="GH265" s="76"/>
      <c r="GI265" s="76"/>
      <c r="GJ265" s="76"/>
      <c r="GK265" s="76"/>
      <c r="GL265" s="76"/>
      <c r="GM265" s="76"/>
      <c r="GN265" s="76"/>
      <c r="GO265" s="76"/>
      <c r="GP265" s="76"/>
      <c r="GQ265" s="76"/>
      <c r="GR265" s="76"/>
      <c r="GS265" s="76"/>
      <c r="GT265" s="76"/>
      <c r="GU265" s="76"/>
      <c r="GV265" s="76"/>
      <c r="GW265" s="76"/>
      <c r="GX265" s="76"/>
      <c r="GY265" s="76"/>
      <c r="GZ265" s="76"/>
      <c r="HA265" s="76"/>
      <c r="HB265" s="76"/>
      <c r="HC265" s="76"/>
      <c r="HD265" s="76"/>
      <c r="HE265" s="76"/>
      <c r="HF265" s="76"/>
      <c r="HG265" s="76"/>
      <c r="HH265" s="76"/>
      <c r="HI265" s="76"/>
      <c r="HJ265" s="76"/>
      <c r="HK265" s="76"/>
      <c r="HL265" s="76"/>
      <c r="HM265" s="76"/>
      <c r="HN265" s="76"/>
      <c r="HO265" s="76"/>
      <c r="HP265" s="76"/>
      <c r="HQ265" s="76"/>
      <c r="HR265" s="76"/>
      <c r="HS265" s="76"/>
      <c r="HT265" s="76"/>
      <c r="HU265" s="76"/>
      <c r="HV265" s="76"/>
      <c r="HW265" s="76"/>
      <c r="HX265" s="76"/>
      <c r="HY265" s="76"/>
      <c r="HZ265" s="76"/>
      <c r="IA265" s="76"/>
      <c r="IB265" s="76"/>
      <c r="IC265" s="76"/>
      <c r="ID265" s="76"/>
      <c r="IE265" s="76"/>
      <c r="IF265" s="76"/>
      <c r="IG265" s="76"/>
      <c r="IH265" s="76"/>
      <c r="II265" s="76"/>
      <c r="IJ265" s="76"/>
      <c r="IK265" s="76"/>
      <c r="IL265" s="76"/>
      <c r="IM265" s="76"/>
      <c r="IN265" s="76"/>
      <c r="IO265" s="76"/>
      <c r="IP265" s="76"/>
      <c r="IQ265" s="76"/>
      <c r="IR265" s="76"/>
      <c r="IS265" s="76"/>
      <c r="IT265" s="76"/>
      <c r="IU265" s="76"/>
      <c r="IV265" s="76"/>
      <c r="IW265" s="76"/>
      <c r="IX265" s="76"/>
      <c r="IY265" s="76"/>
      <c r="IZ265" s="76"/>
      <c r="JA265" s="76"/>
      <c r="JB265" s="76"/>
      <c r="JC265" s="76"/>
      <c r="JD265" s="76"/>
      <c r="JE265" s="76"/>
      <c r="JF265" s="76"/>
      <c r="JG265" s="76"/>
      <c r="JH265" s="76"/>
      <c r="JI265" s="76"/>
      <c r="JJ265" s="76"/>
      <c r="JK265" s="76"/>
      <c r="JL265" s="76"/>
      <c r="JM265" s="76"/>
      <c r="JN265" s="76"/>
      <c r="JO265" s="76"/>
      <c r="JP265" s="76"/>
      <c r="JQ265" s="76"/>
      <c r="JR265" s="76"/>
      <c r="JS265" s="76"/>
      <c r="JT265" s="76"/>
      <c r="JU265" s="76"/>
      <c r="JV265" s="76"/>
      <c r="JW265" s="76"/>
      <c r="JX265" s="76"/>
      <c r="JY265" s="76"/>
      <c r="JZ265" s="76"/>
      <c r="KA265" s="76"/>
      <c r="KB265" s="76"/>
      <c r="KC265" s="76"/>
      <c r="KD265" s="76"/>
      <c r="KE265" s="76"/>
      <c r="KF265" s="76"/>
      <c r="KG265" s="76"/>
      <c r="KH265" s="76"/>
      <c r="KI265" s="76"/>
      <c r="KJ265" s="76"/>
      <c r="KK265" s="76"/>
      <c r="KL265" s="76"/>
      <c r="KM265" s="76"/>
      <c r="KN265" s="76"/>
      <c r="KO265" s="76"/>
      <c r="KP265" s="76"/>
      <c r="KQ265" s="76"/>
      <c r="KR265" s="76"/>
      <c r="KS265" s="76"/>
      <c r="KT265" s="76"/>
      <c r="KU265" s="76"/>
      <c r="KV265" s="76"/>
      <c r="KW265" s="76"/>
      <c r="KX265" s="76"/>
      <c r="KY265" s="76"/>
      <c r="KZ265" s="76"/>
      <c r="LA265" s="76"/>
      <c r="LB265" s="76"/>
      <c r="LC265" s="76"/>
      <c r="LD265" s="76"/>
      <c r="LE265" s="76"/>
      <c r="LF265" s="76"/>
      <c r="LG265" s="76"/>
      <c r="LH265" s="76"/>
      <c r="LI265" s="76"/>
      <c r="LJ265" s="76"/>
      <c r="LK265" s="76"/>
      <c r="LL265" s="76"/>
      <c r="LM265" s="76"/>
      <c r="LN265" s="76"/>
      <c r="LO265" s="76"/>
      <c r="LP265" s="76"/>
      <c r="LQ265" s="76"/>
      <c r="LR265" s="76"/>
      <c r="LS265" s="76"/>
      <c r="LT265" s="76"/>
      <c r="LU265" s="76"/>
      <c r="LV265" s="76"/>
      <c r="LW265" s="76"/>
      <c r="LX265" s="76"/>
      <c r="LY265" s="76"/>
      <c r="LZ265" s="76"/>
      <c r="MA265" s="76"/>
      <c r="MB265" s="76"/>
      <c r="MC265" s="76"/>
      <c r="MD265" s="76"/>
      <c r="ME265" s="76"/>
      <c r="MF265" s="76"/>
      <c r="MG265" s="76"/>
      <c r="MH265" s="76"/>
      <c r="MI265" s="76"/>
      <c r="MJ265" s="76"/>
      <c r="MK265" s="76"/>
      <c r="ML265" s="76"/>
      <c r="MM265" s="76"/>
      <c r="MN265" s="76"/>
      <c r="MO265" s="76"/>
      <c r="MP265" s="76"/>
      <c r="MQ265" s="76"/>
      <c r="MR265" s="76"/>
      <c r="MS265" s="76"/>
      <c r="MT265" s="76"/>
      <c r="MU265" s="76"/>
      <c r="MV265" s="76"/>
      <c r="MW265" s="76"/>
      <c r="MX265" s="76"/>
      <c r="MY265" s="76"/>
      <c r="MZ265" s="76"/>
      <c r="NA265" s="76"/>
      <c r="NB265" s="76"/>
      <c r="NC265" s="76"/>
      <c r="ND265" s="76"/>
      <c r="NE265" s="76"/>
      <c r="NF265" s="76"/>
      <c r="NG265" s="76"/>
      <c r="NH265" s="76"/>
      <c r="NI265" s="76"/>
      <c r="NJ265" s="76"/>
      <c r="NK265" s="76"/>
      <c r="NL265" s="76"/>
      <c r="NM265" s="76"/>
      <c r="NN265" s="76"/>
      <c r="NO265" s="76"/>
      <c r="NP265" s="76"/>
      <c r="NQ265" s="76"/>
      <c r="NR265" s="76"/>
      <c r="NS265" s="76"/>
      <c r="NT265" s="76"/>
      <c r="NU265" s="76"/>
      <c r="NV265" s="76"/>
      <c r="NW265" s="76"/>
      <c r="NX265" s="76"/>
      <c r="NY265" s="76"/>
      <c r="NZ265" s="76"/>
      <c r="OA265" s="76"/>
      <c r="OB265" s="76"/>
      <c r="OC265" s="76"/>
      <c r="OD265" s="76"/>
      <c r="OE265" s="76"/>
      <c r="OF265" s="76"/>
      <c r="OG265" s="76"/>
      <c r="OH265" s="76"/>
      <c r="OI265" s="76"/>
      <c r="OJ265" s="76"/>
      <c r="OK265" s="76"/>
      <c r="OL265" s="76"/>
      <c r="OM265" s="76"/>
      <c r="ON265" s="76"/>
      <c r="OO265" s="76"/>
      <c r="OP265" s="76"/>
      <c r="OQ265" s="76"/>
      <c r="OR265" s="76"/>
      <c r="OS265" s="76"/>
      <c r="OT265" s="76"/>
      <c r="OU265" s="76"/>
      <c r="OV265" s="76"/>
      <c r="OW265" s="76"/>
      <c r="OX265" s="76"/>
      <c r="OY265" s="76"/>
      <c r="OZ265" s="76"/>
      <c r="PA265" s="76"/>
      <c r="PB265" s="76"/>
      <c r="PC265" s="76"/>
      <c r="PD265" s="76"/>
      <c r="PE265" s="76"/>
      <c r="PF265" s="76"/>
      <c r="PG265" s="76"/>
      <c r="PH265" s="76"/>
      <c r="PI265" s="76"/>
      <c r="PJ265" s="76"/>
      <c r="PK265" s="76"/>
      <c r="PL265" s="76"/>
      <c r="PM265" s="76"/>
      <c r="PN265" s="76"/>
      <c r="PO265" s="76"/>
      <c r="PP265" s="76"/>
      <c r="PQ265" s="76"/>
      <c r="PR265" s="76"/>
      <c r="PS265" s="76"/>
      <c r="PT265" s="76"/>
      <c r="PU265" s="76"/>
      <c r="PV265" s="76"/>
      <c r="PW265" s="76"/>
      <c r="PX265" s="76"/>
      <c r="PY265" s="76"/>
      <c r="PZ265" s="76"/>
      <c r="QA265" s="76"/>
      <c r="QB265" s="76"/>
      <c r="QC265" s="76"/>
      <c r="QD265" s="76"/>
      <c r="QE265" s="76"/>
      <c r="QF265" s="76"/>
      <c r="QG265" s="76"/>
      <c r="QH265" s="76"/>
      <c r="QI265" s="76"/>
      <c r="QJ265" s="76"/>
      <c r="QK265" s="76"/>
      <c r="QL265" s="76"/>
      <c r="QM265" s="76"/>
      <c r="QN265" s="76"/>
      <c r="QO265" s="76"/>
      <c r="QP265" s="76"/>
      <c r="QQ265" s="76"/>
      <c r="QR265" s="76"/>
      <c r="QS265" s="76"/>
      <c r="QT265" s="76"/>
      <c r="QU265" s="76"/>
      <c r="QV265" s="76"/>
      <c r="QW265" s="76"/>
      <c r="QX265" s="76"/>
      <c r="QY265" s="76"/>
      <c r="QZ265" s="76"/>
      <c r="RA265" s="76"/>
      <c r="RB265" s="76"/>
      <c r="RC265" s="76"/>
      <c r="RD265" s="76"/>
      <c r="RE265" s="76"/>
      <c r="RF265" s="76"/>
      <c r="RG265" s="76"/>
      <c r="RH265" s="76"/>
      <c r="RI265" s="76"/>
      <c r="RJ265" s="76"/>
      <c r="RK265" s="76"/>
      <c r="RL265" s="76"/>
      <c r="RM265" s="76"/>
      <c r="RN265" s="76"/>
      <c r="RO265" s="76"/>
      <c r="RP265" s="76"/>
      <c r="RQ265" s="76"/>
      <c r="RR265" s="76"/>
      <c r="RS265" s="76"/>
      <c r="RT265" s="76"/>
      <c r="RU265" s="76"/>
      <c r="RV265" s="76"/>
      <c r="RW265" s="76"/>
      <c r="RX265" s="76"/>
      <c r="RY265" s="76"/>
      <c r="RZ265" s="76"/>
      <c r="SA265" s="76"/>
      <c r="SB265" s="76"/>
      <c r="SC265" s="76"/>
      <c r="SD265" s="76"/>
      <c r="SE265" s="76"/>
      <c r="SF265" s="76"/>
      <c r="SG265" s="76"/>
      <c r="SH265" s="76"/>
      <c r="SI265" s="76"/>
      <c r="SJ265" s="76"/>
      <c r="SK265" s="76"/>
      <c r="SL265" s="76"/>
      <c r="SM265" s="76"/>
      <c r="SN265" s="76"/>
      <c r="SO265" s="76"/>
      <c r="SP265" s="76"/>
      <c r="SQ265" s="76"/>
      <c r="SR265" s="76"/>
      <c r="SS265" s="76"/>
      <c r="ST265" s="76"/>
      <c r="SU265" s="76"/>
      <c r="SV265" s="76"/>
      <c r="SW265" s="76"/>
      <c r="SX265" s="76"/>
      <c r="SY265" s="76"/>
      <c r="SZ265" s="76"/>
      <c r="TA265" s="76"/>
      <c r="TB265" s="76"/>
      <c r="TC265" s="76"/>
      <c r="TD265" s="76"/>
      <c r="TE265" s="76"/>
      <c r="TF265" s="76"/>
      <c r="TG265" s="76"/>
      <c r="TH265" s="76"/>
      <c r="TI265" s="76"/>
      <c r="TJ265" s="76"/>
      <c r="TK265" s="76"/>
      <c r="TL265" s="76"/>
      <c r="TM265" s="76"/>
      <c r="TN265" s="76"/>
      <c r="TO265" s="76"/>
      <c r="TP265" s="76"/>
      <c r="TQ265" s="76"/>
      <c r="TR265" s="76"/>
      <c r="TS265" s="76"/>
      <c r="TT265" s="76"/>
      <c r="TU265" s="76"/>
      <c r="TV265" s="76"/>
      <c r="TW265" s="76"/>
      <c r="TX265" s="76"/>
      <c r="TY265" s="76"/>
      <c r="TZ265" s="76"/>
      <c r="UA265" s="76"/>
      <c r="UB265" s="76"/>
      <c r="UC265" s="76"/>
      <c r="UD265" s="76"/>
      <c r="UE265" s="76"/>
      <c r="UF265" s="76"/>
      <c r="UG265" s="76"/>
      <c r="UH265" s="76"/>
      <c r="UI265" s="76"/>
      <c r="UJ265" s="76"/>
      <c r="UK265" s="76"/>
      <c r="UL265" s="76"/>
      <c r="UM265" s="76"/>
      <c r="UN265" s="76"/>
      <c r="UO265" s="76"/>
      <c r="UP265" s="76"/>
      <c r="UQ265" s="76"/>
      <c r="UR265" s="76"/>
      <c r="US265" s="76"/>
      <c r="UT265" s="76"/>
      <c r="UU265" s="76"/>
      <c r="UV265" s="76"/>
      <c r="UW265" s="76"/>
      <c r="UX265" s="76"/>
      <c r="UY265" s="76"/>
      <c r="UZ265" s="76"/>
      <c r="VA265" s="76"/>
      <c r="VB265" s="76"/>
      <c r="VC265" s="76"/>
      <c r="VD265" s="76"/>
      <c r="VE265" s="76"/>
      <c r="VF265" s="76"/>
      <c r="VG265" s="76"/>
      <c r="VH265" s="76"/>
      <c r="VI265" s="76"/>
      <c r="VJ265" s="76"/>
      <c r="VK265" s="76"/>
      <c r="VL265" s="76"/>
      <c r="VM265" s="76"/>
      <c r="VN265" s="76"/>
      <c r="VO265" s="76"/>
      <c r="VP265" s="76"/>
      <c r="VQ265" s="76"/>
      <c r="VR265" s="76"/>
      <c r="VS265" s="76"/>
      <c r="VT265" s="76"/>
      <c r="VU265" s="76"/>
      <c r="VV265" s="76"/>
      <c r="VW265" s="76"/>
      <c r="VX265" s="76"/>
      <c r="VY265" s="76"/>
      <c r="VZ265" s="76"/>
      <c r="WA265" s="76"/>
      <c r="WB265" s="76"/>
      <c r="WC265" s="76"/>
      <c r="WD265" s="76"/>
      <c r="WE265" s="76"/>
      <c r="WF265" s="76"/>
      <c r="WG265" s="76"/>
      <c r="WH265" s="76"/>
      <c r="WI265" s="76"/>
      <c r="WJ265" s="76"/>
      <c r="WK265" s="76"/>
      <c r="WL265" s="76"/>
      <c r="WM265" s="76"/>
      <c r="WN265" s="76"/>
      <c r="WO265" s="76"/>
      <c r="WP265" s="76"/>
      <c r="WQ265" s="76"/>
      <c r="WR265" s="76"/>
      <c r="WS265" s="76"/>
      <c r="WT265" s="76"/>
      <c r="WU265" s="76"/>
      <c r="WV265" s="76"/>
      <c r="WW265" s="76"/>
      <c r="WX265" s="76"/>
      <c r="WY265" s="76"/>
      <c r="WZ265" s="76"/>
      <c r="XA265" s="76"/>
      <c r="XB265" s="76"/>
      <c r="XC265" s="76"/>
      <c r="XD265" s="76"/>
      <c r="XE265" s="76"/>
      <c r="XF265" s="76"/>
      <c r="XG265" s="76"/>
      <c r="XH265" s="76"/>
      <c r="XI265" s="76"/>
      <c r="XJ265" s="76"/>
      <c r="XK265" s="76"/>
      <c r="XL265" s="76"/>
      <c r="XM265" s="76"/>
      <c r="XN265" s="76"/>
      <c r="XO265" s="76"/>
      <c r="XP265" s="76"/>
      <c r="XQ265" s="76"/>
      <c r="XR265" s="76"/>
      <c r="XS265" s="76"/>
      <c r="XT265" s="76"/>
      <c r="XU265" s="76"/>
      <c r="XV265" s="76"/>
      <c r="XW265" s="76"/>
      <c r="XX265" s="76"/>
      <c r="XY265" s="76"/>
      <c r="XZ265" s="76"/>
      <c r="YA265" s="76"/>
      <c r="YB265" s="76"/>
      <c r="YC265" s="76"/>
      <c r="YD265" s="76"/>
      <c r="YE265" s="76"/>
      <c r="YF265" s="76"/>
      <c r="YG265" s="76"/>
      <c r="YH265" s="76"/>
      <c r="YI265" s="76"/>
      <c r="YJ265" s="76"/>
      <c r="YK265" s="76"/>
      <c r="YL265" s="76"/>
      <c r="YM265" s="76"/>
      <c r="YN265" s="76"/>
      <c r="YO265" s="76"/>
      <c r="YP265" s="76"/>
      <c r="YQ265" s="76"/>
      <c r="YR265" s="76"/>
      <c r="YS265" s="76"/>
      <c r="YT265" s="76"/>
      <c r="YU265" s="76"/>
      <c r="YV265" s="76"/>
      <c r="YW265" s="76"/>
      <c r="YX265" s="76"/>
      <c r="YY265" s="76"/>
      <c r="YZ265" s="76"/>
      <c r="ZA265" s="76"/>
      <c r="ZB265" s="76"/>
      <c r="ZC265" s="76"/>
      <c r="ZD265" s="76"/>
      <c r="ZE265" s="76"/>
      <c r="ZF265" s="76"/>
      <c r="ZG265" s="76"/>
      <c r="ZH265" s="76"/>
      <c r="ZI265" s="76"/>
      <c r="ZJ265" s="76"/>
      <c r="ZK265" s="76"/>
      <c r="ZL265" s="76"/>
      <c r="ZM265" s="76"/>
      <c r="ZN265" s="76"/>
      <c r="ZO265" s="76"/>
      <c r="ZP265" s="76"/>
      <c r="ZQ265" s="76"/>
      <c r="ZR265" s="76"/>
      <c r="ZS265" s="76"/>
      <c r="ZT265" s="76"/>
      <c r="ZU265" s="76"/>
      <c r="ZV265" s="76"/>
      <c r="ZW265" s="76"/>
      <c r="ZX265" s="76"/>
      <c r="ZY265" s="76"/>
      <c r="ZZ265" s="76"/>
      <c r="AAA265" s="76"/>
      <c r="AAB265" s="76"/>
      <c r="AAC265" s="76"/>
      <c r="AAD265" s="76"/>
      <c r="AAE265" s="76"/>
      <c r="AAF265" s="76"/>
      <c r="AAG265" s="76"/>
      <c r="AAH265" s="76"/>
      <c r="AAI265" s="76"/>
      <c r="AAJ265" s="76"/>
      <c r="AAK265" s="76"/>
      <c r="AAL265" s="76"/>
      <c r="AAM265" s="76"/>
      <c r="AAN265" s="76"/>
      <c r="AAO265" s="76"/>
      <c r="AAP265" s="76"/>
      <c r="AAQ265" s="76"/>
      <c r="AAR265" s="76"/>
      <c r="AAS265" s="76"/>
      <c r="AAT265" s="76"/>
      <c r="AAU265" s="76"/>
      <c r="AAV265" s="76"/>
      <c r="AAW265" s="76"/>
      <c r="AAX265" s="76"/>
      <c r="AAY265" s="76"/>
      <c r="AAZ265" s="76"/>
      <c r="ABA265" s="76"/>
      <c r="ABB265" s="76"/>
      <c r="ABC265" s="76"/>
      <c r="ABD265" s="76"/>
      <c r="ABE265" s="76"/>
      <c r="ABF265" s="76"/>
      <c r="ABG265" s="76"/>
      <c r="ABH265" s="76"/>
      <c r="ABI265" s="76"/>
      <c r="ABJ265" s="76"/>
      <c r="ABK265" s="76"/>
      <c r="ABL265" s="76"/>
      <c r="ABM265" s="76"/>
      <c r="ABN265" s="76"/>
      <c r="ABO265" s="76"/>
      <c r="ABP265" s="76"/>
      <c r="ABQ265" s="76"/>
      <c r="ABR265" s="76"/>
      <c r="ABS265" s="76"/>
      <c r="ABT265" s="76"/>
      <c r="ABU265" s="76"/>
      <c r="ABV265" s="76"/>
      <c r="ABW265" s="76"/>
      <c r="ABX265" s="76"/>
      <c r="ABY265" s="76"/>
      <c r="ABZ265" s="76"/>
      <c r="ACA265" s="76"/>
      <c r="ACB265" s="76"/>
      <c r="ACC265" s="76"/>
      <c r="ACD265" s="76"/>
      <c r="ACE265" s="76"/>
      <c r="ACF265" s="76"/>
      <c r="ACG265" s="76"/>
      <c r="ACH265" s="76"/>
      <c r="ACI265" s="76"/>
      <c r="ACJ265" s="76"/>
      <c r="ACK265" s="76"/>
      <c r="ACL265" s="76"/>
      <c r="ACM265" s="76"/>
      <c r="ACN265" s="76"/>
      <c r="ACO265" s="76"/>
      <c r="ACP265" s="76"/>
      <c r="ACQ265" s="76"/>
      <c r="ACR265" s="76"/>
      <c r="ACS265" s="76"/>
      <c r="ACT265" s="76"/>
      <c r="ACU265" s="76"/>
      <c r="ACV265" s="76"/>
      <c r="ACW265" s="76"/>
      <c r="ACX265" s="76"/>
      <c r="ACY265" s="76"/>
      <c r="ACZ265" s="76"/>
      <c r="ADA265" s="76"/>
      <c r="ADB265" s="76"/>
      <c r="ADC265" s="76"/>
      <c r="ADD265" s="76"/>
      <c r="ADE265" s="76"/>
      <c r="ADF265" s="76"/>
      <c r="ADG265" s="76"/>
      <c r="ADH265" s="76"/>
      <c r="ADI265" s="76"/>
      <c r="ADJ265" s="76"/>
      <c r="ADK265" s="76"/>
      <c r="ADL265" s="76"/>
      <c r="ADM265" s="76"/>
      <c r="ADN265" s="76"/>
      <c r="ADO265" s="76"/>
      <c r="ADP265" s="76"/>
      <c r="ADQ265" s="76"/>
      <c r="ADR265" s="76"/>
      <c r="ADS265" s="76"/>
      <c r="ADT265" s="76"/>
      <c r="ADU265" s="76"/>
      <c r="ADV265" s="76"/>
      <c r="ADW265" s="76"/>
      <c r="ADX265" s="76"/>
      <c r="ADY265" s="76"/>
      <c r="ADZ265" s="76"/>
      <c r="AEA265" s="76"/>
      <c r="AEB265" s="76"/>
      <c r="AEC265" s="76"/>
      <c r="AED265" s="76"/>
      <c r="AEE265" s="76"/>
      <c r="AEF265" s="76"/>
      <c r="AEG265" s="76"/>
      <c r="AEH265" s="76"/>
      <c r="AEI265" s="76"/>
      <c r="AEJ265" s="76"/>
      <c r="AEK265" s="76"/>
      <c r="AEL265" s="76"/>
      <c r="AEM265" s="76"/>
      <c r="AEN265" s="76"/>
      <c r="AEO265" s="76"/>
      <c r="AEP265" s="76"/>
      <c r="AEQ265" s="76"/>
      <c r="AER265" s="76"/>
      <c r="AES265" s="76"/>
      <c r="AET265" s="76"/>
      <c r="AEU265" s="76"/>
      <c r="AEV265" s="76"/>
      <c r="AEW265" s="76"/>
      <c r="AEX265" s="76"/>
      <c r="AEY265" s="76"/>
      <c r="AEZ265" s="76"/>
      <c r="AFA265" s="76"/>
      <c r="AFB265" s="76"/>
      <c r="AFC265" s="76"/>
      <c r="AFD265" s="76"/>
      <c r="AFE265" s="76"/>
      <c r="AFF265" s="76"/>
      <c r="AFG265" s="76"/>
      <c r="AFH265" s="76"/>
      <c r="AFI265" s="76"/>
      <c r="AFJ265" s="76"/>
      <c r="AFK265" s="76"/>
      <c r="AFL265" s="76"/>
      <c r="AFM265" s="76"/>
      <c r="AFN265" s="76"/>
      <c r="AFO265" s="76"/>
      <c r="AFP265" s="76"/>
      <c r="AFQ265" s="76"/>
      <c r="AFR265" s="76"/>
      <c r="AFS265" s="76"/>
      <c r="AFT265" s="76"/>
      <c r="AFU265" s="76"/>
      <c r="AFV265" s="76"/>
      <c r="AFW265" s="76"/>
      <c r="AFX265" s="76"/>
      <c r="AFY265" s="76"/>
      <c r="AFZ265" s="76"/>
      <c r="AGA265" s="76"/>
      <c r="AGB265" s="76"/>
      <c r="AGC265" s="76"/>
      <c r="AGD265" s="76"/>
      <c r="AGE265" s="76"/>
      <c r="AGF265" s="76"/>
      <c r="AGG265" s="76"/>
      <c r="AGH265" s="76"/>
      <c r="AGI265" s="76"/>
      <c r="AGJ265" s="76"/>
      <c r="AGK265" s="76"/>
      <c r="AGL265" s="76"/>
      <c r="AGM265" s="76"/>
      <c r="AGN265" s="76"/>
      <c r="AGO265" s="76"/>
      <c r="AGP265" s="76"/>
      <c r="AGQ265" s="76"/>
      <c r="AGR265" s="76"/>
      <c r="AGS265" s="76"/>
      <c r="AGT265" s="76"/>
      <c r="AGU265" s="76"/>
      <c r="AGV265" s="76"/>
      <c r="AGW265" s="76"/>
      <c r="AGX265" s="76"/>
      <c r="AGY265" s="76"/>
      <c r="AGZ265" s="76"/>
      <c r="AHA265" s="76"/>
      <c r="AHB265" s="76"/>
      <c r="AHC265" s="76"/>
      <c r="AHD265" s="76"/>
      <c r="AHE265" s="76"/>
      <c r="AHF265" s="76"/>
      <c r="AHG265" s="76"/>
      <c r="AHH265" s="76"/>
      <c r="AHI265" s="76"/>
      <c r="AHJ265" s="76"/>
      <c r="AHK265" s="76"/>
      <c r="AHL265" s="76"/>
      <c r="AHM265" s="76"/>
      <c r="AHN265" s="76"/>
      <c r="AHO265" s="76"/>
      <c r="AHP265" s="76"/>
      <c r="AHQ265" s="76"/>
      <c r="AHR265" s="76"/>
      <c r="AHS265" s="76"/>
      <c r="AHT265" s="76"/>
      <c r="AHU265" s="76"/>
      <c r="AHV265" s="76"/>
      <c r="AHW265" s="76"/>
      <c r="AHX265" s="76"/>
      <c r="AHY265" s="76"/>
      <c r="AHZ265" s="76"/>
      <c r="AIA265" s="76"/>
      <c r="AIB265" s="76"/>
      <c r="AIC265" s="76"/>
      <c r="AID265" s="76"/>
      <c r="AIE265" s="76"/>
      <c r="AIF265" s="76"/>
      <c r="AIG265" s="76"/>
      <c r="AIH265" s="76"/>
      <c r="AII265" s="76"/>
      <c r="AIJ265" s="76"/>
      <c r="AIK265" s="76"/>
      <c r="AIL265" s="76"/>
      <c r="AIM265" s="76"/>
      <c r="AIN265" s="76"/>
      <c r="AIO265" s="76"/>
      <c r="AIP265" s="76"/>
      <c r="AIQ265" s="76"/>
      <c r="AIR265" s="76"/>
      <c r="AIS265" s="76"/>
      <c r="AIT265" s="76"/>
      <c r="AIU265" s="76"/>
      <c r="AIV265" s="76"/>
      <c r="AIW265" s="76"/>
      <c r="AIX265" s="76"/>
      <c r="AIY265" s="76"/>
      <c r="AIZ265" s="76"/>
      <c r="AJA265" s="76"/>
      <c r="AJB265" s="76"/>
      <c r="AJC265" s="76"/>
      <c r="AJD265" s="76"/>
      <c r="AJE265" s="76"/>
      <c r="AJF265" s="76"/>
      <c r="AJG265" s="76"/>
      <c r="AJH265" s="76"/>
      <c r="AJI265" s="76"/>
      <c r="AJJ265" s="76"/>
      <c r="AJK265" s="76"/>
      <c r="AJL265" s="76"/>
      <c r="AJM265" s="76"/>
      <c r="AJN265" s="76"/>
      <c r="AJO265" s="76"/>
      <c r="AJP265" s="76"/>
      <c r="AJQ265" s="76"/>
      <c r="AJR265" s="76"/>
      <c r="AJS265" s="76"/>
      <c r="AJT265" s="76"/>
      <c r="AJU265" s="76"/>
      <c r="AJV265" s="76"/>
      <c r="AJW265" s="76"/>
      <c r="AJX265" s="76"/>
      <c r="AJY265" s="76"/>
      <c r="AJZ265" s="76"/>
      <c r="AKA265" s="76"/>
      <c r="AKB265" s="76"/>
      <c r="AKC265" s="76"/>
      <c r="AKD265" s="76"/>
      <c r="AKE265" s="76"/>
      <c r="AKF265" s="76"/>
      <c r="AKG265" s="76"/>
      <c r="AKH265" s="76"/>
      <c r="AKI265" s="76"/>
      <c r="AKJ265" s="76"/>
      <c r="AKK265" s="76"/>
      <c r="AKL265" s="76"/>
      <c r="AKM265" s="76"/>
      <c r="AKN265" s="76"/>
      <c r="AKO265" s="76"/>
      <c r="AKP265" s="76"/>
      <c r="AKQ265" s="76"/>
      <c r="AKR265" s="76"/>
      <c r="AKS265" s="76"/>
      <c r="AKT265" s="76"/>
      <c r="AKU265" s="76"/>
      <c r="AKV265" s="76"/>
      <c r="AKW265" s="76"/>
      <c r="AKX265" s="76"/>
      <c r="AKY265" s="76"/>
      <c r="AKZ265" s="76"/>
      <c r="ALA265" s="76"/>
      <c r="ALB265" s="76"/>
      <c r="ALC265" s="76"/>
      <c r="ALD265" s="76"/>
      <c r="ALE265" s="76"/>
      <c r="ALF265" s="76"/>
      <c r="ALG265" s="76"/>
      <c r="ALH265" s="76"/>
      <c r="ALI265" s="76"/>
      <c r="ALJ265" s="76"/>
      <c r="ALK265" s="76"/>
      <c r="ALL265" s="76"/>
      <c r="ALM265" s="76"/>
      <c r="ALN265" s="76"/>
      <c r="ALO265" s="76"/>
      <c r="ALP265" s="76"/>
      <c r="ALQ265" s="76"/>
      <c r="ALR265" s="76"/>
      <c r="ALS265" s="76"/>
      <c r="ALT265" s="76"/>
      <c r="ALU265" s="76"/>
      <c r="ALV265" s="76"/>
      <c r="ALW265" s="76"/>
      <c r="ALX265" s="76"/>
      <c r="ALY265" s="76"/>
      <c r="ALZ265" s="76"/>
      <c r="AMA265" s="76"/>
      <c r="AMB265" s="76"/>
      <c r="AMC265" s="76"/>
      <c r="AMD265" s="76"/>
      <c r="AME265" s="76"/>
    </row>
    <row r="266" spans="1:1019" s="77" customFormat="1">
      <c r="A266" s="49" t="s">
        <v>172</v>
      </c>
      <c r="B266" s="49"/>
      <c r="C266" s="49"/>
      <c r="D266" s="50" t="s">
        <v>106</v>
      </c>
      <c r="E266" s="49"/>
      <c r="F266" s="62"/>
      <c r="G266" s="51"/>
      <c r="H266" s="51"/>
      <c r="I266" s="51"/>
      <c r="J266" s="51">
        <f>SUM(J267:J268)</f>
        <v>2030231.27</v>
      </c>
      <c r="K266" s="76"/>
      <c r="L266" s="76"/>
      <c r="M266" s="76"/>
      <c r="N266" s="76"/>
      <c r="O266" s="76"/>
      <c r="P266" s="76"/>
      <c r="Q266" s="76"/>
      <c r="R266" s="76"/>
      <c r="S266" s="76"/>
      <c r="T266" s="76"/>
      <c r="U266" s="76"/>
      <c r="V266" s="76"/>
      <c r="W266" s="76"/>
      <c r="X266" s="76"/>
      <c r="Y266" s="76"/>
      <c r="Z266" s="76"/>
      <c r="AA266" s="76"/>
      <c r="AB266" s="76"/>
      <c r="AC266" s="76"/>
      <c r="AD266" s="76"/>
      <c r="AE266" s="76"/>
      <c r="AF266" s="76"/>
      <c r="AG266" s="76"/>
      <c r="AH266" s="76"/>
      <c r="AI266" s="76"/>
      <c r="AJ266" s="76"/>
      <c r="AK266" s="76"/>
      <c r="AL266" s="76"/>
      <c r="AM266" s="76"/>
      <c r="AN266" s="76"/>
      <c r="AO266" s="76"/>
      <c r="AP266" s="76"/>
      <c r="AQ266" s="76"/>
      <c r="AR266" s="76"/>
      <c r="AS266" s="76"/>
      <c r="AT266" s="76"/>
      <c r="AU266" s="76"/>
      <c r="AV266" s="76"/>
      <c r="AW266" s="76"/>
      <c r="AX266" s="76"/>
      <c r="AY266" s="76"/>
      <c r="AZ266" s="76"/>
      <c r="BA266" s="76"/>
      <c r="BB266" s="76"/>
      <c r="BC266" s="76"/>
      <c r="BD266" s="76"/>
      <c r="BE266" s="76"/>
      <c r="BF266" s="76"/>
      <c r="BG266" s="76"/>
      <c r="BH266" s="76"/>
      <c r="BI266" s="76"/>
      <c r="BJ266" s="76"/>
      <c r="BK266" s="76"/>
      <c r="BL266" s="76"/>
      <c r="BM266" s="76"/>
      <c r="BN266" s="76"/>
      <c r="BO266" s="76"/>
      <c r="BP266" s="76"/>
      <c r="BQ266" s="76"/>
      <c r="BR266" s="76"/>
      <c r="BS266" s="76"/>
      <c r="BT266" s="76"/>
      <c r="BU266" s="76"/>
      <c r="BV266" s="76"/>
      <c r="BW266" s="76"/>
      <c r="BX266" s="76"/>
      <c r="BY266" s="76"/>
      <c r="BZ266" s="76"/>
      <c r="CA266" s="76"/>
      <c r="CB266" s="76"/>
      <c r="CC266" s="76"/>
      <c r="CD266" s="76"/>
      <c r="CE266" s="76"/>
      <c r="CF266" s="76"/>
      <c r="CG266" s="76"/>
      <c r="CH266" s="76"/>
      <c r="CI266" s="76"/>
      <c r="CJ266" s="76"/>
      <c r="CK266" s="76"/>
      <c r="CL266" s="76"/>
      <c r="CM266" s="76"/>
      <c r="CN266" s="76"/>
      <c r="CO266" s="76"/>
      <c r="CP266" s="76"/>
      <c r="CQ266" s="76"/>
      <c r="CR266" s="76"/>
      <c r="CS266" s="76"/>
      <c r="CT266" s="76"/>
      <c r="CU266" s="76"/>
      <c r="CV266" s="76"/>
      <c r="CW266" s="76"/>
      <c r="CX266" s="76"/>
      <c r="CY266" s="76"/>
      <c r="CZ266" s="76"/>
      <c r="DA266" s="76"/>
      <c r="DB266" s="76"/>
      <c r="DC266" s="76"/>
      <c r="DD266" s="76"/>
      <c r="DE266" s="76"/>
      <c r="DF266" s="76"/>
      <c r="DG266" s="76"/>
      <c r="DH266" s="76"/>
      <c r="DI266" s="76"/>
      <c r="DJ266" s="76"/>
      <c r="DK266" s="76"/>
      <c r="DL266" s="76"/>
      <c r="DM266" s="76"/>
      <c r="DN266" s="76"/>
      <c r="DO266" s="76"/>
      <c r="DP266" s="76"/>
      <c r="DQ266" s="76"/>
      <c r="DR266" s="76"/>
      <c r="DS266" s="76"/>
      <c r="DT266" s="76"/>
      <c r="DU266" s="76"/>
      <c r="DV266" s="76"/>
      <c r="DW266" s="76"/>
      <c r="DX266" s="76"/>
      <c r="DY266" s="76"/>
      <c r="DZ266" s="76"/>
      <c r="EA266" s="76"/>
      <c r="EB266" s="76"/>
      <c r="EC266" s="76"/>
      <c r="ED266" s="76"/>
      <c r="EE266" s="76"/>
      <c r="EF266" s="76"/>
      <c r="EG266" s="76"/>
      <c r="EH266" s="76"/>
      <c r="EI266" s="76"/>
      <c r="EJ266" s="76"/>
      <c r="EK266" s="76"/>
      <c r="EL266" s="76"/>
      <c r="EM266" s="76"/>
      <c r="EN266" s="76"/>
      <c r="EO266" s="76"/>
      <c r="EP266" s="76"/>
      <c r="EQ266" s="76"/>
      <c r="ER266" s="76"/>
      <c r="ES266" s="76"/>
      <c r="ET266" s="76"/>
      <c r="EU266" s="76"/>
      <c r="EV266" s="76"/>
      <c r="EW266" s="76"/>
      <c r="EX266" s="76"/>
      <c r="EY266" s="76"/>
      <c r="EZ266" s="76"/>
      <c r="FA266" s="76"/>
      <c r="FB266" s="76"/>
      <c r="FC266" s="76"/>
      <c r="FD266" s="76"/>
      <c r="FE266" s="76"/>
      <c r="FF266" s="76"/>
      <c r="FG266" s="76"/>
      <c r="FH266" s="76"/>
      <c r="FI266" s="76"/>
      <c r="FJ266" s="76"/>
      <c r="FK266" s="76"/>
      <c r="FL266" s="76"/>
      <c r="FM266" s="76"/>
      <c r="FN266" s="76"/>
      <c r="FO266" s="76"/>
      <c r="FP266" s="76"/>
      <c r="FQ266" s="76"/>
      <c r="FR266" s="76"/>
      <c r="FS266" s="76"/>
      <c r="FT266" s="76"/>
      <c r="FU266" s="76"/>
      <c r="FV266" s="76"/>
      <c r="FW266" s="76"/>
      <c r="FX266" s="76"/>
      <c r="FY266" s="76"/>
      <c r="FZ266" s="76"/>
      <c r="GA266" s="76"/>
      <c r="GB266" s="76"/>
      <c r="GC266" s="76"/>
      <c r="GD266" s="76"/>
      <c r="GE266" s="76"/>
      <c r="GF266" s="76"/>
      <c r="GG266" s="76"/>
      <c r="GH266" s="76"/>
      <c r="GI266" s="76"/>
      <c r="GJ266" s="76"/>
      <c r="GK266" s="76"/>
      <c r="GL266" s="76"/>
      <c r="GM266" s="76"/>
      <c r="GN266" s="76"/>
      <c r="GO266" s="76"/>
      <c r="GP266" s="76"/>
      <c r="GQ266" s="76"/>
      <c r="GR266" s="76"/>
      <c r="GS266" s="76"/>
      <c r="GT266" s="76"/>
      <c r="GU266" s="76"/>
      <c r="GV266" s="76"/>
      <c r="GW266" s="76"/>
      <c r="GX266" s="76"/>
      <c r="GY266" s="76"/>
      <c r="GZ266" s="76"/>
      <c r="HA266" s="76"/>
      <c r="HB266" s="76"/>
      <c r="HC266" s="76"/>
      <c r="HD266" s="76"/>
      <c r="HE266" s="76"/>
      <c r="HF266" s="76"/>
      <c r="HG266" s="76"/>
      <c r="HH266" s="76"/>
      <c r="HI266" s="76"/>
      <c r="HJ266" s="76"/>
      <c r="HK266" s="76"/>
      <c r="HL266" s="76"/>
      <c r="HM266" s="76"/>
      <c r="HN266" s="76"/>
      <c r="HO266" s="76"/>
      <c r="HP266" s="76"/>
      <c r="HQ266" s="76"/>
      <c r="HR266" s="76"/>
      <c r="HS266" s="76"/>
      <c r="HT266" s="76"/>
      <c r="HU266" s="76"/>
      <c r="HV266" s="76"/>
      <c r="HW266" s="76"/>
      <c r="HX266" s="76"/>
      <c r="HY266" s="76"/>
      <c r="HZ266" s="76"/>
      <c r="IA266" s="76"/>
      <c r="IB266" s="76"/>
      <c r="IC266" s="76"/>
      <c r="ID266" s="76"/>
      <c r="IE266" s="76"/>
      <c r="IF266" s="76"/>
      <c r="IG266" s="76"/>
      <c r="IH266" s="76"/>
      <c r="II266" s="76"/>
      <c r="IJ266" s="76"/>
      <c r="IK266" s="76"/>
      <c r="IL266" s="76"/>
      <c r="IM266" s="76"/>
      <c r="IN266" s="76"/>
      <c r="IO266" s="76"/>
      <c r="IP266" s="76"/>
      <c r="IQ266" s="76"/>
      <c r="IR266" s="76"/>
      <c r="IS266" s="76"/>
      <c r="IT266" s="76"/>
      <c r="IU266" s="76"/>
      <c r="IV266" s="76"/>
      <c r="IW266" s="76"/>
      <c r="IX266" s="76"/>
      <c r="IY266" s="76"/>
      <c r="IZ266" s="76"/>
      <c r="JA266" s="76"/>
      <c r="JB266" s="76"/>
      <c r="JC266" s="76"/>
      <c r="JD266" s="76"/>
      <c r="JE266" s="76"/>
      <c r="JF266" s="76"/>
      <c r="JG266" s="76"/>
      <c r="JH266" s="76"/>
      <c r="JI266" s="76"/>
      <c r="JJ266" s="76"/>
      <c r="JK266" s="76"/>
      <c r="JL266" s="76"/>
      <c r="JM266" s="76"/>
      <c r="JN266" s="76"/>
      <c r="JO266" s="76"/>
      <c r="JP266" s="76"/>
      <c r="JQ266" s="76"/>
      <c r="JR266" s="76"/>
      <c r="JS266" s="76"/>
      <c r="JT266" s="76"/>
      <c r="JU266" s="76"/>
      <c r="JV266" s="76"/>
      <c r="JW266" s="76"/>
      <c r="JX266" s="76"/>
      <c r="JY266" s="76"/>
      <c r="JZ266" s="76"/>
      <c r="KA266" s="76"/>
      <c r="KB266" s="76"/>
      <c r="KC266" s="76"/>
      <c r="KD266" s="76"/>
      <c r="KE266" s="76"/>
      <c r="KF266" s="76"/>
      <c r="KG266" s="76"/>
      <c r="KH266" s="76"/>
      <c r="KI266" s="76"/>
      <c r="KJ266" s="76"/>
      <c r="KK266" s="76"/>
      <c r="KL266" s="76"/>
      <c r="KM266" s="76"/>
      <c r="KN266" s="76"/>
      <c r="KO266" s="76"/>
      <c r="KP266" s="76"/>
      <c r="KQ266" s="76"/>
      <c r="KR266" s="76"/>
      <c r="KS266" s="76"/>
      <c r="KT266" s="76"/>
      <c r="KU266" s="76"/>
      <c r="KV266" s="76"/>
      <c r="KW266" s="76"/>
      <c r="KX266" s="76"/>
      <c r="KY266" s="76"/>
      <c r="KZ266" s="76"/>
      <c r="LA266" s="76"/>
      <c r="LB266" s="76"/>
      <c r="LC266" s="76"/>
      <c r="LD266" s="76"/>
      <c r="LE266" s="76"/>
      <c r="LF266" s="76"/>
      <c r="LG266" s="76"/>
      <c r="LH266" s="76"/>
      <c r="LI266" s="76"/>
      <c r="LJ266" s="76"/>
      <c r="LK266" s="76"/>
      <c r="LL266" s="76"/>
      <c r="LM266" s="76"/>
      <c r="LN266" s="76"/>
      <c r="LO266" s="76"/>
      <c r="LP266" s="76"/>
      <c r="LQ266" s="76"/>
      <c r="LR266" s="76"/>
      <c r="LS266" s="76"/>
      <c r="LT266" s="76"/>
      <c r="LU266" s="76"/>
      <c r="LV266" s="76"/>
      <c r="LW266" s="76"/>
      <c r="LX266" s="76"/>
      <c r="LY266" s="76"/>
      <c r="LZ266" s="76"/>
      <c r="MA266" s="76"/>
      <c r="MB266" s="76"/>
      <c r="MC266" s="76"/>
      <c r="MD266" s="76"/>
      <c r="ME266" s="76"/>
      <c r="MF266" s="76"/>
      <c r="MG266" s="76"/>
      <c r="MH266" s="76"/>
      <c r="MI266" s="76"/>
      <c r="MJ266" s="76"/>
      <c r="MK266" s="76"/>
      <c r="ML266" s="76"/>
      <c r="MM266" s="76"/>
      <c r="MN266" s="76"/>
      <c r="MO266" s="76"/>
      <c r="MP266" s="76"/>
      <c r="MQ266" s="76"/>
      <c r="MR266" s="76"/>
      <c r="MS266" s="76"/>
      <c r="MT266" s="76"/>
      <c r="MU266" s="76"/>
      <c r="MV266" s="76"/>
      <c r="MW266" s="76"/>
      <c r="MX266" s="76"/>
      <c r="MY266" s="76"/>
      <c r="MZ266" s="76"/>
      <c r="NA266" s="76"/>
      <c r="NB266" s="76"/>
      <c r="NC266" s="76"/>
      <c r="ND266" s="76"/>
      <c r="NE266" s="76"/>
      <c r="NF266" s="76"/>
      <c r="NG266" s="76"/>
      <c r="NH266" s="76"/>
      <c r="NI266" s="76"/>
      <c r="NJ266" s="76"/>
      <c r="NK266" s="76"/>
      <c r="NL266" s="76"/>
      <c r="NM266" s="76"/>
      <c r="NN266" s="76"/>
      <c r="NO266" s="76"/>
      <c r="NP266" s="76"/>
      <c r="NQ266" s="76"/>
      <c r="NR266" s="76"/>
      <c r="NS266" s="76"/>
      <c r="NT266" s="76"/>
      <c r="NU266" s="76"/>
      <c r="NV266" s="76"/>
      <c r="NW266" s="76"/>
      <c r="NX266" s="76"/>
      <c r="NY266" s="76"/>
      <c r="NZ266" s="76"/>
      <c r="OA266" s="76"/>
      <c r="OB266" s="76"/>
      <c r="OC266" s="76"/>
      <c r="OD266" s="76"/>
      <c r="OE266" s="76"/>
      <c r="OF266" s="76"/>
      <c r="OG266" s="76"/>
      <c r="OH266" s="76"/>
      <c r="OI266" s="76"/>
      <c r="OJ266" s="76"/>
      <c r="OK266" s="76"/>
      <c r="OL266" s="76"/>
      <c r="OM266" s="76"/>
      <c r="ON266" s="76"/>
      <c r="OO266" s="76"/>
      <c r="OP266" s="76"/>
      <c r="OQ266" s="76"/>
      <c r="OR266" s="76"/>
      <c r="OS266" s="76"/>
      <c r="OT266" s="76"/>
      <c r="OU266" s="76"/>
      <c r="OV266" s="76"/>
      <c r="OW266" s="76"/>
      <c r="OX266" s="76"/>
      <c r="OY266" s="76"/>
      <c r="OZ266" s="76"/>
      <c r="PA266" s="76"/>
      <c r="PB266" s="76"/>
      <c r="PC266" s="76"/>
      <c r="PD266" s="76"/>
      <c r="PE266" s="76"/>
      <c r="PF266" s="76"/>
      <c r="PG266" s="76"/>
      <c r="PH266" s="76"/>
      <c r="PI266" s="76"/>
      <c r="PJ266" s="76"/>
      <c r="PK266" s="76"/>
      <c r="PL266" s="76"/>
      <c r="PM266" s="76"/>
      <c r="PN266" s="76"/>
      <c r="PO266" s="76"/>
      <c r="PP266" s="76"/>
      <c r="PQ266" s="76"/>
      <c r="PR266" s="76"/>
      <c r="PS266" s="76"/>
      <c r="PT266" s="76"/>
      <c r="PU266" s="76"/>
      <c r="PV266" s="76"/>
      <c r="PW266" s="76"/>
      <c r="PX266" s="76"/>
      <c r="PY266" s="76"/>
      <c r="PZ266" s="76"/>
      <c r="QA266" s="76"/>
      <c r="QB266" s="76"/>
      <c r="QC266" s="76"/>
      <c r="QD266" s="76"/>
      <c r="QE266" s="76"/>
      <c r="QF266" s="76"/>
      <c r="QG266" s="76"/>
      <c r="QH266" s="76"/>
      <c r="QI266" s="76"/>
      <c r="QJ266" s="76"/>
      <c r="QK266" s="76"/>
      <c r="QL266" s="76"/>
      <c r="QM266" s="76"/>
      <c r="QN266" s="76"/>
      <c r="QO266" s="76"/>
      <c r="QP266" s="76"/>
      <c r="QQ266" s="76"/>
      <c r="QR266" s="76"/>
      <c r="QS266" s="76"/>
      <c r="QT266" s="76"/>
      <c r="QU266" s="76"/>
      <c r="QV266" s="76"/>
      <c r="QW266" s="76"/>
      <c r="QX266" s="76"/>
      <c r="QY266" s="76"/>
      <c r="QZ266" s="76"/>
      <c r="RA266" s="76"/>
      <c r="RB266" s="76"/>
      <c r="RC266" s="76"/>
      <c r="RD266" s="76"/>
      <c r="RE266" s="76"/>
      <c r="RF266" s="76"/>
      <c r="RG266" s="76"/>
      <c r="RH266" s="76"/>
      <c r="RI266" s="76"/>
      <c r="RJ266" s="76"/>
      <c r="RK266" s="76"/>
      <c r="RL266" s="76"/>
      <c r="RM266" s="76"/>
      <c r="RN266" s="76"/>
      <c r="RO266" s="76"/>
      <c r="RP266" s="76"/>
      <c r="RQ266" s="76"/>
      <c r="RR266" s="76"/>
      <c r="RS266" s="76"/>
      <c r="RT266" s="76"/>
      <c r="RU266" s="76"/>
      <c r="RV266" s="76"/>
      <c r="RW266" s="76"/>
      <c r="RX266" s="76"/>
      <c r="RY266" s="76"/>
      <c r="RZ266" s="76"/>
      <c r="SA266" s="76"/>
      <c r="SB266" s="76"/>
      <c r="SC266" s="76"/>
      <c r="SD266" s="76"/>
      <c r="SE266" s="76"/>
      <c r="SF266" s="76"/>
      <c r="SG266" s="76"/>
      <c r="SH266" s="76"/>
      <c r="SI266" s="76"/>
      <c r="SJ266" s="76"/>
      <c r="SK266" s="76"/>
      <c r="SL266" s="76"/>
      <c r="SM266" s="76"/>
      <c r="SN266" s="76"/>
      <c r="SO266" s="76"/>
      <c r="SP266" s="76"/>
      <c r="SQ266" s="76"/>
      <c r="SR266" s="76"/>
      <c r="SS266" s="76"/>
      <c r="ST266" s="76"/>
      <c r="SU266" s="76"/>
      <c r="SV266" s="76"/>
      <c r="SW266" s="76"/>
      <c r="SX266" s="76"/>
      <c r="SY266" s="76"/>
      <c r="SZ266" s="76"/>
      <c r="TA266" s="76"/>
      <c r="TB266" s="76"/>
      <c r="TC266" s="76"/>
      <c r="TD266" s="76"/>
      <c r="TE266" s="76"/>
      <c r="TF266" s="76"/>
      <c r="TG266" s="76"/>
      <c r="TH266" s="76"/>
      <c r="TI266" s="76"/>
      <c r="TJ266" s="76"/>
      <c r="TK266" s="76"/>
      <c r="TL266" s="76"/>
      <c r="TM266" s="76"/>
      <c r="TN266" s="76"/>
      <c r="TO266" s="76"/>
      <c r="TP266" s="76"/>
      <c r="TQ266" s="76"/>
      <c r="TR266" s="76"/>
      <c r="TS266" s="76"/>
      <c r="TT266" s="76"/>
      <c r="TU266" s="76"/>
      <c r="TV266" s="76"/>
      <c r="TW266" s="76"/>
      <c r="TX266" s="76"/>
      <c r="TY266" s="76"/>
      <c r="TZ266" s="76"/>
      <c r="UA266" s="76"/>
      <c r="UB266" s="76"/>
      <c r="UC266" s="76"/>
      <c r="UD266" s="76"/>
      <c r="UE266" s="76"/>
      <c r="UF266" s="76"/>
      <c r="UG266" s="76"/>
      <c r="UH266" s="76"/>
      <c r="UI266" s="76"/>
      <c r="UJ266" s="76"/>
      <c r="UK266" s="76"/>
      <c r="UL266" s="76"/>
      <c r="UM266" s="76"/>
      <c r="UN266" s="76"/>
      <c r="UO266" s="76"/>
      <c r="UP266" s="76"/>
      <c r="UQ266" s="76"/>
      <c r="UR266" s="76"/>
      <c r="US266" s="76"/>
      <c r="UT266" s="76"/>
      <c r="UU266" s="76"/>
      <c r="UV266" s="76"/>
      <c r="UW266" s="76"/>
      <c r="UX266" s="76"/>
      <c r="UY266" s="76"/>
      <c r="UZ266" s="76"/>
      <c r="VA266" s="76"/>
      <c r="VB266" s="76"/>
      <c r="VC266" s="76"/>
      <c r="VD266" s="76"/>
      <c r="VE266" s="76"/>
      <c r="VF266" s="76"/>
      <c r="VG266" s="76"/>
      <c r="VH266" s="76"/>
      <c r="VI266" s="76"/>
      <c r="VJ266" s="76"/>
      <c r="VK266" s="76"/>
      <c r="VL266" s="76"/>
      <c r="VM266" s="76"/>
      <c r="VN266" s="76"/>
      <c r="VO266" s="76"/>
      <c r="VP266" s="76"/>
      <c r="VQ266" s="76"/>
      <c r="VR266" s="76"/>
      <c r="VS266" s="76"/>
      <c r="VT266" s="76"/>
      <c r="VU266" s="76"/>
      <c r="VV266" s="76"/>
      <c r="VW266" s="76"/>
      <c r="VX266" s="76"/>
      <c r="VY266" s="76"/>
      <c r="VZ266" s="76"/>
      <c r="WA266" s="76"/>
      <c r="WB266" s="76"/>
      <c r="WC266" s="76"/>
      <c r="WD266" s="76"/>
      <c r="WE266" s="76"/>
      <c r="WF266" s="76"/>
      <c r="WG266" s="76"/>
      <c r="WH266" s="76"/>
      <c r="WI266" s="76"/>
      <c r="WJ266" s="76"/>
      <c r="WK266" s="76"/>
      <c r="WL266" s="76"/>
      <c r="WM266" s="76"/>
      <c r="WN266" s="76"/>
      <c r="WO266" s="76"/>
      <c r="WP266" s="76"/>
      <c r="WQ266" s="76"/>
      <c r="WR266" s="76"/>
      <c r="WS266" s="76"/>
      <c r="WT266" s="76"/>
      <c r="WU266" s="76"/>
      <c r="WV266" s="76"/>
      <c r="WW266" s="76"/>
      <c r="WX266" s="76"/>
      <c r="WY266" s="76"/>
      <c r="WZ266" s="76"/>
      <c r="XA266" s="76"/>
      <c r="XB266" s="76"/>
      <c r="XC266" s="76"/>
      <c r="XD266" s="76"/>
      <c r="XE266" s="76"/>
      <c r="XF266" s="76"/>
      <c r="XG266" s="76"/>
      <c r="XH266" s="76"/>
      <c r="XI266" s="76"/>
      <c r="XJ266" s="76"/>
      <c r="XK266" s="76"/>
      <c r="XL266" s="76"/>
      <c r="XM266" s="76"/>
      <c r="XN266" s="76"/>
      <c r="XO266" s="76"/>
      <c r="XP266" s="76"/>
      <c r="XQ266" s="76"/>
      <c r="XR266" s="76"/>
      <c r="XS266" s="76"/>
      <c r="XT266" s="76"/>
      <c r="XU266" s="76"/>
      <c r="XV266" s="76"/>
      <c r="XW266" s="76"/>
      <c r="XX266" s="76"/>
      <c r="XY266" s="76"/>
      <c r="XZ266" s="76"/>
      <c r="YA266" s="76"/>
      <c r="YB266" s="76"/>
      <c r="YC266" s="76"/>
      <c r="YD266" s="76"/>
      <c r="YE266" s="76"/>
      <c r="YF266" s="76"/>
      <c r="YG266" s="76"/>
      <c r="YH266" s="76"/>
      <c r="YI266" s="76"/>
      <c r="YJ266" s="76"/>
      <c r="YK266" s="76"/>
      <c r="YL266" s="76"/>
      <c r="YM266" s="76"/>
      <c r="YN266" s="76"/>
      <c r="YO266" s="76"/>
      <c r="YP266" s="76"/>
      <c r="YQ266" s="76"/>
      <c r="YR266" s="76"/>
      <c r="YS266" s="76"/>
      <c r="YT266" s="76"/>
      <c r="YU266" s="76"/>
      <c r="YV266" s="76"/>
      <c r="YW266" s="76"/>
      <c r="YX266" s="76"/>
      <c r="YY266" s="76"/>
      <c r="YZ266" s="76"/>
      <c r="ZA266" s="76"/>
      <c r="ZB266" s="76"/>
      <c r="ZC266" s="76"/>
      <c r="ZD266" s="76"/>
      <c r="ZE266" s="76"/>
      <c r="ZF266" s="76"/>
      <c r="ZG266" s="76"/>
      <c r="ZH266" s="76"/>
      <c r="ZI266" s="76"/>
      <c r="ZJ266" s="76"/>
      <c r="ZK266" s="76"/>
      <c r="ZL266" s="76"/>
      <c r="ZM266" s="76"/>
      <c r="ZN266" s="76"/>
      <c r="ZO266" s="76"/>
      <c r="ZP266" s="76"/>
      <c r="ZQ266" s="76"/>
      <c r="ZR266" s="76"/>
      <c r="ZS266" s="76"/>
      <c r="ZT266" s="76"/>
      <c r="ZU266" s="76"/>
      <c r="ZV266" s="76"/>
      <c r="ZW266" s="76"/>
      <c r="ZX266" s="76"/>
      <c r="ZY266" s="76"/>
      <c r="ZZ266" s="76"/>
      <c r="AAA266" s="76"/>
      <c r="AAB266" s="76"/>
      <c r="AAC266" s="76"/>
      <c r="AAD266" s="76"/>
      <c r="AAE266" s="76"/>
      <c r="AAF266" s="76"/>
      <c r="AAG266" s="76"/>
      <c r="AAH266" s="76"/>
      <c r="AAI266" s="76"/>
      <c r="AAJ266" s="76"/>
      <c r="AAK266" s="76"/>
      <c r="AAL266" s="76"/>
      <c r="AAM266" s="76"/>
      <c r="AAN266" s="76"/>
      <c r="AAO266" s="76"/>
      <c r="AAP266" s="76"/>
      <c r="AAQ266" s="76"/>
      <c r="AAR266" s="76"/>
      <c r="AAS266" s="76"/>
      <c r="AAT266" s="76"/>
      <c r="AAU266" s="76"/>
      <c r="AAV266" s="76"/>
      <c r="AAW266" s="76"/>
      <c r="AAX266" s="76"/>
      <c r="AAY266" s="76"/>
      <c r="AAZ266" s="76"/>
      <c r="ABA266" s="76"/>
      <c r="ABB266" s="76"/>
      <c r="ABC266" s="76"/>
      <c r="ABD266" s="76"/>
      <c r="ABE266" s="76"/>
      <c r="ABF266" s="76"/>
      <c r="ABG266" s="76"/>
      <c r="ABH266" s="76"/>
      <c r="ABI266" s="76"/>
      <c r="ABJ266" s="76"/>
      <c r="ABK266" s="76"/>
      <c r="ABL266" s="76"/>
      <c r="ABM266" s="76"/>
      <c r="ABN266" s="76"/>
      <c r="ABO266" s="76"/>
      <c r="ABP266" s="76"/>
      <c r="ABQ266" s="76"/>
      <c r="ABR266" s="76"/>
      <c r="ABS266" s="76"/>
      <c r="ABT266" s="76"/>
      <c r="ABU266" s="76"/>
      <c r="ABV266" s="76"/>
      <c r="ABW266" s="76"/>
      <c r="ABX266" s="76"/>
      <c r="ABY266" s="76"/>
      <c r="ABZ266" s="76"/>
      <c r="ACA266" s="76"/>
      <c r="ACB266" s="76"/>
      <c r="ACC266" s="76"/>
      <c r="ACD266" s="76"/>
      <c r="ACE266" s="76"/>
      <c r="ACF266" s="76"/>
      <c r="ACG266" s="76"/>
      <c r="ACH266" s="76"/>
      <c r="ACI266" s="76"/>
      <c r="ACJ266" s="76"/>
      <c r="ACK266" s="76"/>
      <c r="ACL266" s="76"/>
      <c r="ACM266" s="76"/>
      <c r="ACN266" s="76"/>
      <c r="ACO266" s="76"/>
      <c r="ACP266" s="76"/>
      <c r="ACQ266" s="76"/>
      <c r="ACR266" s="76"/>
      <c r="ACS266" s="76"/>
      <c r="ACT266" s="76"/>
      <c r="ACU266" s="76"/>
      <c r="ACV266" s="76"/>
      <c r="ACW266" s="76"/>
      <c r="ACX266" s="76"/>
      <c r="ACY266" s="76"/>
      <c r="ACZ266" s="76"/>
      <c r="ADA266" s="76"/>
      <c r="ADB266" s="76"/>
      <c r="ADC266" s="76"/>
      <c r="ADD266" s="76"/>
      <c r="ADE266" s="76"/>
      <c r="ADF266" s="76"/>
      <c r="ADG266" s="76"/>
      <c r="ADH266" s="76"/>
      <c r="ADI266" s="76"/>
      <c r="ADJ266" s="76"/>
      <c r="ADK266" s="76"/>
      <c r="ADL266" s="76"/>
      <c r="ADM266" s="76"/>
      <c r="ADN266" s="76"/>
      <c r="ADO266" s="76"/>
      <c r="ADP266" s="76"/>
      <c r="ADQ266" s="76"/>
      <c r="ADR266" s="76"/>
      <c r="ADS266" s="76"/>
      <c r="ADT266" s="76"/>
      <c r="ADU266" s="76"/>
      <c r="ADV266" s="76"/>
      <c r="ADW266" s="76"/>
      <c r="ADX266" s="76"/>
      <c r="ADY266" s="76"/>
      <c r="ADZ266" s="76"/>
      <c r="AEA266" s="76"/>
      <c r="AEB266" s="76"/>
      <c r="AEC266" s="76"/>
      <c r="AED266" s="76"/>
      <c r="AEE266" s="76"/>
      <c r="AEF266" s="76"/>
      <c r="AEG266" s="76"/>
      <c r="AEH266" s="76"/>
      <c r="AEI266" s="76"/>
      <c r="AEJ266" s="76"/>
      <c r="AEK266" s="76"/>
      <c r="AEL266" s="76"/>
      <c r="AEM266" s="76"/>
      <c r="AEN266" s="76"/>
      <c r="AEO266" s="76"/>
      <c r="AEP266" s="76"/>
      <c r="AEQ266" s="76"/>
      <c r="AER266" s="76"/>
      <c r="AES266" s="76"/>
      <c r="AET266" s="76"/>
      <c r="AEU266" s="76"/>
      <c r="AEV266" s="76"/>
      <c r="AEW266" s="76"/>
      <c r="AEX266" s="76"/>
      <c r="AEY266" s="76"/>
      <c r="AEZ266" s="76"/>
      <c r="AFA266" s="76"/>
      <c r="AFB266" s="76"/>
      <c r="AFC266" s="76"/>
      <c r="AFD266" s="76"/>
      <c r="AFE266" s="76"/>
      <c r="AFF266" s="76"/>
      <c r="AFG266" s="76"/>
      <c r="AFH266" s="76"/>
      <c r="AFI266" s="76"/>
      <c r="AFJ266" s="76"/>
      <c r="AFK266" s="76"/>
      <c r="AFL266" s="76"/>
      <c r="AFM266" s="76"/>
      <c r="AFN266" s="76"/>
      <c r="AFO266" s="76"/>
      <c r="AFP266" s="76"/>
      <c r="AFQ266" s="76"/>
      <c r="AFR266" s="76"/>
      <c r="AFS266" s="76"/>
      <c r="AFT266" s="76"/>
      <c r="AFU266" s="76"/>
      <c r="AFV266" s="76"/>
      <c r="AFW266" s="76"/>
      <c r="AFX266" s="76"/>
      <c r="AFY266" s="76"/>
      <c r="AFZ266" s="76"/>
      <c r="AGA266" s="76"/>
      <c r="AGB266" s="76"/>
      <c r="AGC266" s="76"/>
      <c r="AGD266" s="76"/>
      <c r="AGE266" s="76"/>
      <c r="AGF266" s="76"/>
      <c r="AGG266" s="76"/>
      <c r="AGH266" s="76"/>
      <c r="AGI266" s="76"/>
      <c r="AGJ266" s="76"/>
      <c r="AGK266" s="76"/>
      <c r="AGL266" s="76"/>
      <c r="AGM266" s="76"/>
      <c r="AGN266" s="76"/>
      <c r="AGO266" s="76"/>
      <c r="AGP266" s="76"/>
      <c r="AGQ266" s="76"/>
      <c r="AGR266" s="76"/>
      <c r="AGS266" s="76"/>
      <c r="AGT266" s="76"/>
      <c r="AGU266" s="76"/>
      <c r="AGV266" s="76"/>
      <c r="AGW266" s="76"/>
      <c r="AGX266" s="76"/>
      <c r="AGY266" s="76"/>
      <c r="AGZ266" s="76"/>
      <c r="AHA266" s="76"/>
      <c r="AHB266" s="76"/>
      <c r="AHC266" s="76"/>
      <c r="AHD266" s="76"/>
      <c r="AHE266" s="76"/>
      <c r="AHF266" s="76"/>
      <c r="AHG266" s="76"/>
      <c r="AHH266" s="76"/>
      <c r="AHI266" s="76"/>
      <c r="AHJ266" s="76"/>
      <c r="AHK266" s="76"/>
      <c r="AHL266" s="76"/>
      <c r="AHM266" s="76"/>
      <c r="AHN266" s="76"/>
      <c r="AHO266" s="76"/>
      <c r="AHP266" s="76"/>
      <c r="AHQ266" s="76"/>
      <c r="AHR266" s="76"/>
      <c r="AHS266" s="76"/>
      <c r="AHT266" s="76"/>
      <c r="AHU266" s="76"/>
      <c r="AHV266" s="76"/>
      <c r="AHW266" s="76"/>
      <c r="AHX266" s="76"/>
      <c r="AHY266" s="76"/>
      <c r="AHZ266" s="76"/>
      <c r="AIA266" s="76"/>
      <c r="AIB266" s="76"/>
      <c r="AIC266" s="76"/>
      <c r="AID266" s="76"/>
      <c r="AIE266" s="76"/>
      <c r="AIF266" s="76"/>
      <c r="AIG266" s="76"/>
      <c r="AIH266" s="76"/>
      <c r="AII266" s="76"/>
      <c r="AIJ266" s="76"/>
      <c r="AIK266" s="76"/>
      <c r="AIL266" s="76"/>
      <c r="AIM266" s="76"/>
      <c r="AIN266" s="76"/>
      <c r="AIO266" s="76"/>
      <c r="AIP266" s="76"/>
      <c r="AIQ266" s="76"/>
      <c r="AIR266" s="76"/>
      <c r="AIS266" s="76"/>
      <c r="AIT266" s="76"/>
      <c r="AIU266" s="76"/>
      <c r="AIV266" s="76"/>
      <c r="AIW266" s="76"/>
      <c r="AIX266" s="76"/>
      <c r="AIY266" s="76"/>
      <c r="AIZ266" s="76"/>
      <c r="AJA266" s="76"/>
      <c r="AJB266" s="76"/>
      <c r="AJC266" s="76"/>
      <c r="AJD266" s="76"/>
      <c r="AJE266" s="76"/>
      <c r="AJF266" s="76"/>
      <c r="AJG266" s="76"/>
      <c r="AJH266" s="76"/>
      <c r="AJI266" s="76"/>
      <c r="AJJ266" s="76"/>
      <c r="AJK266" s="76"/>
      <c r="AJL266" s="76"/>
      <c r="AJM266" s="76"/>
      <c r="AJN266" s="76"/>
      <c r="AJO266" s="76"/>
      <c r="AJP266" s="76"/>
      <c r="AJQ266" s="76"/>
      <c r="AJR266" s="76"/>
      <c r="AJS266" s="76"/>
      <c r="AJT266" s="76"/>
      <c r="AJU266" s="76"/>
      <c r="AJV266" s="76"/>
      <c r="AJW266" s="76"/>
      <c r="AJX266" s="76"/>
      <c r="AJY266" s="76"/>
      <c r="AJZ266" s="76"/>
      <c r="AKA266" s="76"/>
      <c r="AKB266" s="76"/>
      <c r="AKC266" s="76"/>
      <c r="AKD266" s="76"/>
      <c r="AKE266" s="76"/>
      <c r="AKF266" s="76"/>
      <c r="AKG266" s="76"/>
      <c r="AKH266" s="76"/>
      <c r="AKI266" s="76"/>
      <c r="AKJ266" s="76"/>
      <c r="AKK266" s="76"/>
      <c r="AKL266" s="76"/>
      <c r="AKM266" s="76"/>
      <c r="AKN266" s="76"/>
      <c r="AKO266" s="76"/>
      <c r="AKP266" s="76"/>
      <c r="AKQ266" s="76"/>
      <c r="AKR266" s="76"/>
      <c r="AKS266" s="76"/>
      <c r="AKT266" s="76"/>
      <c r="AKU266" s="76"/>
      <c r="AKV266" s="76"/>
      <c r="AKW266" s="76"/>
      <c r="AKX266" s="76"/>
      <c r="AKY266" s="76"/>
      <c r="AKZ266" s="76"/>
      <c r="ALA266" s="76"/>
      <c r="ALB266" s="76"/>
      <c r="ALC266" s="76"/>
      <c r="ALD266" s="76"/>
      <c r="ALE266" s="76"/>
      <c r="ALF266" s="76"/>
      <c r="ALG266" s="76"/>
      <c r="ALH266" s="76"/>
      <c r="ALI266" s="76"/>
      <c r="ALJ266" s="76"/>
      <c r="ALK266" s="76"/>
      <c r="ALL266" s="76"/>
      <c r="ALM266" s="76"/>
      <c r="ALN266" s="76"/>
      <c r="ALO266" s="76"/>
      <c r="ALP266" s="76"/>
      <c r="ALQ266" s="76"/>
      <c r="ALR266" s="76"/>
      <c r="ALS266" s="76"/>
      <c r="ALT266" s="76"/>
      <c r="ALU266" s="76"/>
      <c r="ALV266" s="76"/>
      <c r="ALW266" s="76"/>
      <c r="ALX266" s="76"/>
      <c r="ALY266" s="76"/>
      <c r="ALZ266" s="76"/>
      <c r="AMA266" s="76"/>
      <c r="AMB266" s="76"/>
      <c r="AMC266" s="76"/>
      <c r="AMD266" s="76"/>
      <c r="AME266" s="76"/>
    </row>
    <row r="267" spans="1:1019" s="80" customFormat="1" ht="25.5">
      <c r="A267" s="20" t="s">
        <v>433</v>
      </c>
      <c r="B267" s="21" t="s">
        <v>41</v>
      </c>
      <c r="C267" s="21" t="s">
        <v>112</v>
      </c>
      <c r="D267" s="71" t="s">
        <v>109</v>
      </c>
      <c r="E267" s="22" t="s">
        <v>62</v>
      </c>
      <c r="F267" s="59">
        <v>361.363</v>
      </c>
      <c r="G267" s="23">
        <v>4516.8500000000004</v>
      </c>
      <c r="H267" s="69">
        <f t="shared" ref="H267:H268" si="97">$J$7</f>
        <v>0.15</v>
      </c>
      <c r="I267" s="23">
        <f t="shared" ref="I267:I268" si="98">ROUND(((H267+1)*G267),2)</f>
        <v>5194.38</v>
      </c>
      <c r="J267" s="23">
        <f t="shared" ref="J267:J268" si="99">TRUNC((I267*F267),2)</f>
        <v>1877056.73</v>
      </c>
      <c r="K267" s="78">
        <f t="shared" ref="K267:K268" si="100">G267*F267</f>
        <v>1632222.4665500002</v>
      </c>
      <c r="L267" s="76"/>
      <c r="M267" s="79"/>
      <c r="N267" s="76"/>
      <c r="O267" s="76"/>
      <c r="P267" s="76"/>
      <c r="Q267" s="76"/>
      <c r="R267" s="76"/>
      <c r="S267" s="76"/>
      <c r="T267" s="76"/>
      <c r="U267" s="76"/>
      <c r="V267" s="76"/>
      <c r="W267" s="76"/>
      <c r="X267" s="76"/>
      <c r="Y267" s="76"/>
      <c r="Z267" s="76"/>
      <c r="AA267" s="76"/>
      <c r="AB267" s="76"/>
      <c r="AC267" s="76"/>
      <c r="AD267" s="76"/>
      <c r="AE267" s="76"/>
      <c r="AF267" s="76"/>
      <c r="AG267" s="76"/>
      <c r="AH267" s="76"/>
      <c r="AI267" s="76"/>
      <c r="AJ267" s="76"/>
      <c r="AK267" s="76"/>
      <c r="AL267" s="76"/>
      <c r="AM267" s="76"/>
      <c r="AN267" s="76"/>
      <c r="AO267" s="76"/>
      <c r="AP267" s="76"/>
      <c r="AQ267" s="76"/>
      <c r="AR267" s="76"/>
      <c r="AS267" s="76"/>
      <c r="AT267" s="76"/>
      <c r="AU267" s="76"/>
      <c r="AV267" s="76"/>
      <c r="AW267" s="76"/>
      <c r="AX267" s="76"/>
      <c r="AY267" s="76"/>
      <c r="AZ267" s="76"/>
      <c r="BA267" s="76"/>
      <c r="BB267" s="76"/>
      <c r="BC267" s="76"/>
      <c r="BD267" s="76"/>
      <c r="BE267" s="76"/>
      <c r="BF267" s="76"/>
      <c r="BG267" s="76"/>
      <c r="BH267" s="76"/>
      <c r="BI267" s="76"/>
      <c r="BJ267" s="76"/>
      <c r="BK267" s="76"/>
      <c r="BL267" s="76"/>
      <c r="BM267" s="76"/>
      <c r="BN267" s="76"/>
      <c r="BO267" s="76"/>
      <c r="BP267" s="76"/>
      <c r="BQ267" s="76"/>
      <c r="BR267" s="76"/>
      <c r="BS267" s="76"/>
      <c r="BT267" s="76"/>
      <c r="BU267" s="76"/>
      <c r="BV267" s="76"/>
      <c r="BW267" s="76"/>
      <c r="BX267" s="76"/>
      <c r="BY267" s="76"/>
      <c r="BZ267" s="76"/>
      <c r="CA267" s="76"/>
      <c r="CB267" s="76"/>
      <c r="CC267" s="76"/>
      <c r="CD267" s="76"/>
      <c r="CE267" s="76"/>
      <c r="CF267" s="76"/>
      <c r="CG267" s="76"/>
      <c r="CH267" s="76"/>
      <c r="CI267" s="76"/>
      <c r="CJ267" s="76"/>
      <c r="CK267" s="76"/>
      <c r="CL267" s="76"/>
      <c r="CM267" s="76"/>
      <c r="CN267" s="76"/>
      <c r="CO267" s="76"/>
      <c r="CP267" s="76"/>
      <c r="CQ267" s="76"/>
      <c r="CR267" s="76"/>
      <c r="CS267" s="76"/>
      <c r="CT267" s="76"/>
      <c r="CU267" s="76"/>
      <c r="CV267" s="76"/>
      <c r="CW267" s="76"/>
      <c r="CX267" s="76"/>
      <c r="CY267" s="76"/>
      <c r="CZ267" s="76"/>
      <c r="DA267" s="76"/>
      <c r="DB267" s="76"/>
      <c r="DC267" s="76"/>
      <c r="DD267" s="76"/>
      <c r="DE267" s="76"/>
      <c r="DF267" s="76"/>
      <c r="DG267" s="76"/>
      <c r="DH267" s="76"/>
      <c r="DI267" s="76"/>
      <c r="DJ267" s="76"/>
      <c r="DK267" s="76"/>
      <c r="DL267" s="76"/>
      <c r="DM267" s="76"/>
      <c r="DN267" s="76"/>
      <c r="DO267" s="76"/>
      <c r="DP267" s="76"/>
      <c r="DQ267" s="76"/>
      <c r="DR267" s="76"/>
      <c r="DS267" s="76"/>
      <c r="DT267" s="76"/>
      <c r="DU267" s="76"/>
      <c r="DV267" s="76"/>
      <c r="DW267" s="76"/>
      <c r="DX267" s="76"/>
      <c r="DY267" s="76"/>
      <c r="DZ267" s="76"/>
      <c r="EA267" s="76"/>
      <c r="EB267" s="76"/>
      <c r="EC267" s="76"/>
      <c r="ED267" s="76"/>
      <c r="EE267" s="76"/>
      <c r="EF267" s="76"/>
      <c r="EG267" s="76"/>
      <c r="EH267" s="76"/>
      <c r="EI267" s="76"/>
      <c r="EJ267" s="76"/>
      <c r="EK267" s="76"/>
      <c r="EL267" s="76"/>
      <c r="EM267" s="76"/>
      <c r="EN267" s="76"/>
      <c r="EO267" s="76"/>
      <c r="EP267" s="76"/>
      <c r="EQ267" s="76"/>
      <c r="ER267" s="76"/>
      <c r="ES267" s="76"/>
      <c r="ET267" s="76"/>
      <c r="EU267" s="76"/>
      <c r="EV267" s="76"/>
      <c r="EW267" s="76"/>
      <c r="EX267" s="76"/>
      <c r="EY267" s="76"/>
      <c r="EZ267" s="76"/>
      <c r="FA267" s="76"/>
      <c r="FB267" s="76"/>
      <c r="FC267" s="76"/>
      <c r="FD267" s="76"/>
      <c r="FE267" s="76"/>
      <c r="FF267" s="76"/>
      <c r="FG267" s="76"/>
      <c r="FH267" s="76"/>
      <c r="FI267" s="76"/>
      <c r="FJ267" s="76"/>
      <c r="FK267" s="76"/>
      <c r="FL267" s="76"/>
      <c r="FM267" s="76"/>
      <c r="FN267" s="76"/>
      <c r="FO267" s="76"/>
      <c r="FP267" s="76"/>
      <c r="FQ267" s="76"/>
      <c r="FR267" s="76"/>
      <c r="FS267" s="76"/>
      <c r="FT267" s="76"/>
      <c r="FU267" s="76"/>
      <c r="FV267" s="76"/>
      <c r="FW267" s="76"/>
      <c r="FX267" s="76"/>
      <c r="FY267" s="76"/>
      <c r="FZ267" s="76"/>
      <c r="GA267" s="76"/>
      <c r="GB267" s="76"/>
      <c r="GC267" s="76"/>
      <c r="GD267" s="76"/>
      <c r="GE267" s="76"/>
      <c r="GF267" s="76"/>
      <c r="GG267" s="76"/>
      <c r="GH267" s="76"/>
      <c r="GI267" s="76"/>
      <c r="GJ267" s="76"/>
      <c r="GK267" s="76"/>
      <c r="GL267" s="76"/>
      <c r="GM267" s="76"/>
      <c r="GN267" s="76"/>
      <c r="GO267" s="76"/>
      <c r="GP267" s="76"/>
      <c r="GQ267" s="76"/>
      <c r="GR267" s="76"/>
      <c r="GS267" s="76"/>
      <c r="GT267" s="76"/>
      <c r="GU267" s="76"/>
      <c r="GV267" s="76"/>
      <c r="GW267" s="76"/>
      <c r="GX267" s="76"/>
      <c r="GY267" s="76"/>
      <c r="GZ267" s="76"/>
      <c r="HA267" s="76"/>
      <c r="HB267" s="76"/>
      <c r="HC267" s="76"/>
      <c r="HD267" s="76"/>
      <c r="HE267" s="76"/>
      <c r="HF267" s="76"/>
      <c r="HG267" s="76"/>
      <c r="HH267" s="76"/>
      <c r="HI267" s="76"/>
      <c r="HJ267" s="76"/>
      <c r="HK267" s="76"/>
      <c r="HL267" s="76"/>
      <c r="HM267" s="76"/>
      <c r="HN267" s="76"/>
      <c r="HO267" s="76"/>
      <c r="HP267" s="76"/>
      <c r="HQ267" s="76"/>
      <c r="HR267" s="76"/>
      <c r="HS267" s="76"/>
      <c r="HT267" s="76"/>
      <c r="HU267" s="76"/>
      <c r="HV267" s="76"/>
      <c r="HW267" s="76"/>
      <c r="HX267" s="76"/>
      <c r="HY267" s="76"/>
      <c r="HZ267" s="76"/>
      <c r="IA267" s="76"/>
      <c r="IB267" s="76"/>
      <c r="IC267" s="76"/>
      <c r="ID267" s="76"/>
      <c r="IE267" s="76"/>
      <c r="IF267" s="76"/>
      <c r="IG267" s="76"/>
      <c r="IH267" s="76"/>
      <c r="II267" s="76"/>
      <c r="IJ267" s="76"/>
      <c r="IK267" s="76"/>
      <c r="IL267" s="76"/>
      <c r="IM267" s="76"/>
      <c r="IN267" s="76"/>
      <c r="IO267" s="76"/>
      <c r="IP267" s="76"/>
      <c r="IQ267" s="76"/>
      <c r="IR267" s="76"/>
      <c r="IS267" s="76"/>
      <c r="IT267" s="76"/>
      <c r="IU267" s="76"/>
      <c r="IV267" s="76"/>
      <c r="IW267" s="76"/>
      <c r="IX267" s="76"/>
      <c r="IY267" s="76"/>
      <c r="IZ267" s="76"/>
      <c r="JA267" s="76"/>
      <c r="JB267" s="76"/>
      <c r="JC267" s="76"/>
      <c r="JD267" s="76"/>
      <c r="JE267" s="76"/>
      <c r="JF267" s="76"/>
      <c r="JG267" s="76"/>
      <c r="JH267" s="76"/>
      <c r="JI267" s="76"/>
      <c r="JJ267" s="76"/>
      <c r="JK267" s="76"/>
      <c r="JL267" s="76"/>
      <c r="JM267" s="76"/>
      <c r="JN267" s="76"/>
      <c r="JO267" s="76"/>
      <c r="JP267" s="76"/>
      <c r="JQ267" s="76"/>
      <c r="JR267" s="76"/>
      <c r="JS267" s="76"/>
      <c r="JT267" s="76"/>
      <c r="JU267" s="76"/>
      <c r="JV267" s="76"/>
      <c r="JW267" s="76"/>
      <c r="JX267" s="76"/>
      <c r="JY267" s="76"/>
      <c r="JZ267" s="76"/>
      <c r="KA267" s="76"/>
      <c r="KB267" s="76"/>
      <c r="KC267" s="76"/>
      <c r="KD267" s="76"/>
      <c r="KE267" s="76"/>
      <c r="KF267" s="76"/>
      <c r="KG267" s="76"/>
      <c r="KH267" s="76"/>
      <c r="KI267" s="76"/>
      <c r="KJ267" s="76"/>
      <c r="KK267" s="76"/>
      <c r="KL267" s="76"/>
      <c r="KM267" s="76"/>
      <c r="KN267" s="76"/>
      <c r="KO267" s="76"/>
      <c r="KP267" s="76"/>
      <c r="KQ267" s="76"/>
      <c r="KR267" s="76"/>
      <c r="KS267" s="76"/>
      <c r="KT267" s="76"/>
      <c r="KU267" s="76"/>
      <c r="KV267" s="76"/>
      <c r="KW267" s="76"/>
      <c r="KX267" s="76"/>
      <c r="KY267" s="76"/>
      <c r="KZ267" s="76"/>
      <c r="LA267" s="76"/>
      <c r="LB267" s="76"/>
      <c r="LC267" s="76"/>
      <c r="LD267" s="76"/>
      <c r="LE267" s="76"/>
      <c r="LF267" s="76"/>
      <c r="LG267" s="76"/>
      <c r="LH267" s="76"/>
      <c r="LI267" s="76"/>
      <c r="LJ267" s="76"/>
      <c r="LK267" s="76"/>
      <c r="LL267" s="76"/>
      <c r="LM267" s="76"/>
      <c r="LN267" s="76"/>
      <c r="LO267" s="76"/>
      <c r="LP267" s="76"/>
      <c r="LQ267" s="76"/>
      <c r="LR267" s="76"/>
      <c r="LS267" s="76"/>
      <c r="LT267" s="76"/>
      <c r="LU267" s="76"/>
      <c r="LV267" s="76"/>
      <c r="LW267" s="76"/>
      <c r="LX267" s="76"/>
      <c r="LY267" s="76"/>
      <c r="LZ267" s="76"/>
      <c r="MA267" s="76"/>
      <c r="MB267" s="76"/>
      <c r="MC267" s="76"/>
      <c r="MD267" s="76"/>
      <c r="ME267" s="76"/>
      <c r="MF267" s="76"/>
      <c r="MG267" s="76"/>
      <c r="MH267" s="76"/>
      <c r="MI267" s="76"/>
      <c r="MJ267" s="76"/>
      <c r="MK267" s="76"/>
      <c r="ML267" s="76"/>
      <c r="MM267" s="76"/>
      <c r="MN267" s="76"/>
      <c r="MO267" s="76"/>
      <c r="MP267" s="76"/>
      <c r="MQ267" s="76"/>
      <c r="MR267" s="76"/>
      <c r="MS267" s="76"/>
      <c r="MT267" s="76"/>
      <c r="MU267" s="76"/>
      <c r="MV267" s="76"/>
      <c r="MW267" s="76"/>
      <c r="MX267" s="76"/>
      <c r="MY267" s="76"/>
      <c r="MZ267" s="76"/>
      <c r="NA267" s="76"/>
      <c r="NB267" s="76"/>
      <c r="NC267" s="76"/>
      <c r="ND267" s="76"/>
      <c r="NE267" s="76"/>
      <c r="NF267" s="76"/>
      <c r="NG267" s="76"/>
      <c r="NH267" s="76"/>
      <c r="NI267" s="76"/>
      <c r="NJ267" s="76"/>
      <c r="NK267" s="76"/>
      <c r="NL267" s="76"/>
      <c r="NM267" s="76"/>
      <c r="NN267" s="76"/>
      <c r="NO267" s="76"/>
      <c r="NP267" s="76"/>
      <c r="NQ267" s="76"/>
      <c r="NR267" s="76"/>
      <c r="NS267" s="76"/>
      <c r="NT267" s="76"/>
      <c r="NU267" s="76"/>
      <c r="NV267" s="76"/>
      <c r="NW267" s="76"/>
      <c r="NX267" s="76"/>
      <c r="NY267" s="76"/>
      <c r="NZ267" s="76"/>
      <c r="OA267" s="76"/>
      <c r="OB267" s="76"/>
      <c r="OC267" s="76"/>
      <c r="OD267" s="76"/>
      <c r="OE267" s="76"/>
      <c r="OF267" s="76"/>
      <c r="OG267" s="76"/>
      <c r="OH267" s="76"/>
      <c r="OI267" s="76"/>
      <c r="OJ267" s="76"/>
      <c r="OK267" s="76"/>
      <c r="OL267" s="76"/>
      <c r="OM267" s="76"/>
      <c r="ON267" s="76"/>
      <c r="OO267" s="76"/>
      <c r="OP267" s="76"/>
      <c r="OQ267" s="76"/>
      <c r="OR267" s="76"/>
      <c r="OS267" s="76"/>
      <c r="OT267" s="76"/>
      <c r="OU267" s="76"/>
      <c r="OV267" s="76"/>
      <c r="OW267" s="76"/>
      <c r="OX267" s="76"/>
      <c r="OY267" s="76"/>
      <c r="OZ267" s="76"/>
      <c r="PA267" s="76"/>
      <c r="PB267" s="76"/>
      <c r="PC267" s="76"/>
      <c r="PD267" s="76"/>
      <c r="PE267" s="76"/>
      <c r="PF267" s="76"/>
      <c r="PG267" s="76"/>
      <c r="PH267" s="76"/>
      <c r="PI267" s="76"/>
      <c r="PJ267" s="76"/>
      <c r="PK267" s="76"/>
      <c r="PL267" s="76"/>
      <c r="PM267" s="76"/>
      <c r="PN267" s="76"/>
      <c r="PO267" s="76"/>
      <c r="PP267" s="76"/>
      <c r="PQ267" s="76"/>
      <c r="PR267" s="76"/>
      <c r="PS267" s="76"/>
      <c r="PT267" s="76"/>
      <c r="PU267" s="76"/>
      <c r="PV267" s="76"/>
      <c r="PW267" s="76"/>
      <c r="PX267" s="76"/>
      <c r="PY267" s="76"/>
      <c r="PZ267" s="76"/>
      <c r="QA267" s="76"/>
      <c r="QB267" s="76"/>
      <c r="QC267" s="76"/>
      <c r="QD267" s="76"/>
      <c r="QE267" s="76"/>
      <c r="QF267" s="76"/>
      <c r="QG267" s="76"/>
      <c r="QH267" s="76"/>
      <c r="QI267" s="76"/>
      <c r="QJ267" s="76"/>
      <c r="QK267" s="76"/>
      <c r="QL267" s="76"/>
      <c r="QM267" s="76"/>
      <c r="QN267" s="76"/>
      <c r="QO267" s="76"/>
      <c r="QP267" s="76"/>
      <c r="QQ267" s="76"/>
      <c r="QR267" s="76"/>
      <c r="QS267" s="76"/>
      <c r="QT267" s="76"/>
      <c r="QU267" s="76"/>
      <c r="QV267" s="76"/>
      <c r="QW267" s="76"/>
      <c r="QX267" s="76"/>
      <c r="QY267" s="76"/>
      <c r="QZ267" s="76"/>
      <c r="RA267" s="76"/>
      <c r="RB267" s="76"/>
      <c r="RC267" s="76"/>
      <c r="RD267" s="76"/>
      <c r="RE267" s="76"/>
      <c r="RF267" s="76"/>
      <c r="RG267" s="76"/>
      <c r="RH267" s="76"/>
      <c r="RI267" s="76"/>
      <c r="RJ267" s="76"/>
      <c r="RK267" s="76"/>
      <c r="RL267" s="76"/>
      <c r="RM267" s="76"/>
      <c r="RN267" s="76"/>
      <c r="RO267" s="76"/>
      <c r="RP267" s="76"/>
      <c r="RQ267" s="76"/>
      <c r="RR267" s="76"/>
      <c r="RS267" s="76"/>
      <c r="RT267" s="76"/>
      <c r="RU267" s="76"/>
      <c r="RV267" s="76"/>
      <c r="RW267" s="76"/>
      <c r="RX267" s="76"/>
      <c r="RY267" s="76"/>
      <c r="RZ267" s="76"/>
      <c r="SA267" s="76"/>
      <c r="SB267" s="76"/>
      <c r="SC267" s="76"/>
      <c r="SD267" s="76"/>
      <c r="SE267" s="76"/>
      <c r="SF267" s="76"/>
      <c r="SG267" s="76"/>
      <c r="SH267" s="76"/>
      <c r="SI267" s="76"/>
      <c r="SJ267" s="76"/>
      <c r="SK267" s="76"/>
      <c r="SL267" s="76"/>
      <c r="SM267" s="76"/>
      <c r="SN267" s="76"/>
      <c r="SO267" s="76"/>
      <c r="SP267" s="76"/>
      <c r="SQ267" s="76"/>
      <c r="SR267" s="76"/>
      <c r="SS267" s="76"/>
      <c r="ST267" s="76"/>
      <c r="SU267" s="76"/>
      <c r="SV267" s="76"/>
      <c r="SW267" s="76"/>
      <c r="SX267" s="76"/>
      <c r="SY267" s="76"/>
      <c r="SZ267" s="76"/>
      <c r="TA267" s="76"/>
      <c r="TB267" s="76"/>
      <c r="TC267" s="76"/>
      <c r="TD267" s="76"/>
      <c r="TE267" s="76"/>
      <c r="TF267" s="76"/>
      <c r="TG267" s="76"/>
      <c r="TH267" s="76"/>
      <c r="TI267" s="76"/>
      <c r="TJ267" s="76"/>
      <c r="TK267" s="76"/>
      <c r="TL267" s="76"/>
      <c r="TM267" s="76"/>
      <c r="TN267" s="76"/>
      <c r="TO267" s="76"/>
      <c r="TP267" s="76"/>
      <c r="TQ267" s="76"/>
      <c r="TR267" s="76"/>
      <c r="TS267" s="76"/>
      <c r="TT267" s="76"/>
      <c r="TU267" s="76"/>
      <c r="TV267" s="76"/>
      <c r="TW267" s="76"/>
      <c r="TX267" s="76"/>
      <c r="TY267" s="76"/>
      <c r="TZ267" s="76"/>
      <c r="UA267" s="76"/>
      <c r="UB267" s="76"/>
      <c r="UC267" s="76"/>
      <c r="UD267" s="76"/>
      <c r="UE267" s="76"/>
      <c r="UF267" s="76"/>
      <c r="UG267" s="76"/>
      <c r="UH267" s="76"/>
      <c r="UI267" s="76"/>
      <c r="UJ267" s="76"/>
      <c r="UK267" s="76"/>
      <c r="UL267" s="76"/>
      <c r="UM267" s="76"/>
      <c r="UN267" s="76"/>
      <c r="UO267" s="76"/>
      <c r="UP267" s="76"/>
      <c r="UQ267" s="76"/>
      <c r="UR267" s="76"/>
      <c r="US267" s="76"/>
      <c r="UT267" s="76"/>
      <c r="UU267" s="76"/>
      <c r="UV267" s="76"/>
      <c r="UW267" s="76"/>
      <c r="UX267" s="76"/>
      <c r="UY267" s="76"/>
      <c r="UZ267" s="76"/>
      <c r="VA267" s="76"/>
      <c r="VB267" s="76"/>
      <c r="VC267" s="76"/>
      <c r="VD267" s="76"/>
      <c r="VE267" s="76"/>
      <c r="VF267" s="76"/>
      <c r="VG267" s="76"/>
      <c r="VH267" s="76"/>
      <c r="VI267" s="76"/>
      <c r="VJ267" s="76"/>
      <c r="VK267" s="76"/>
      <c r="VL267" s="76"/>
      <c r="VM267" s="76"/>
      <c r="VN267" s="76"/>
      <c r="VO267" s="76"/>
      <c r="VP267" s="76"/>
      <c r="VQ267" s="76"/>
      <c r="VR267" s="76"/>
      <c r="VS267" s="76"/>
      <c r="VT267" s="76"/>
      <c r="VU267" s="76"/>
      <c r="VV267" s="76"/>
      <c r="VW267" s="76"/>
      <c r="VX267" s="76"/>
      <c r="VY267" s="76"/>
      <c r="VZ267" s="76"/>
      <c r="WA267" s="76"/>
      <c r="WB267" s="76"/>
      <c r="WC267" s="76"/>
      <c r="WD267" s="76"/>
      <c r="WE267" s="76"/>
      <c r="WF267" s="76"/>
      <c r="WG267" s="76"/>
      <c r="WH267" s="76"/>
      <c r="WI267" s="76"/>
      <c r="WJ267" s="76"/>
      <c r="WK267" s="76"/>
      <c r="WL267" s="76"/>
      <c r="WM267" s="76"/>
      <c r="WN267" s="76"/>
      <c r="WO267" s="76"/>
      <c r="WP267" s="76"/>
      <c r="WQ267" s="76"/>
      <c r="WR267" s="76"/>
      <c r="WS267" s="76"/>
      <c r="WT267" s="76"/>
      <c r="WU267" s="76"/>
      <c r="WV267" s="76"/>
      <c r="WW267" s="76"/>
      <c r="WX267" s="76"/>
      <c r="WY267" s="76"/>
      <c r="WZ267" s="76"/>
      <c r="XA267" s="76"/>
      <c r="XB267" s="76"/>
      <c r="XC267" s="76"/>
      <c r="XD267" s="76"/>
      <c r="XE267" s="76"/>
      <c r="XF267" s="76"/>
      <c r="XG267" s="76"/>
      <c r="XH267" s="76"/>
      <c r="XI267" s="76"/>
      <c r="XJ267" s="76"/>
      <c r="XK267" s="76"/>
      <c r="XL267" s="76"/>
      <c r="XM267" s="76"/>
      <c r="XN267" s="76"/>
      <c r="XO267" s="76"/>
      <c r="XP267" s="76"/>
      <c r="XQ267" s="76"/>
      <c r="XR267" s="76"/>
      <c r="XS267" s="76"/>
      <c r="XT267" s="76"/>
      <c r="XU267" s="76"/>
      <c r="XV267" s="76"/>
      <c r="XW267" s="76"/>
      <c r="XX267" s="76"/>
      <c r="XY267" s="76"/>
      <c r="XZ267" s="76"/>
      <c r="YA267" s="76"/>
      <c r="YB267" s="76"/>
      <c r="YC267" s="76"/>
      <c r="YD267" s="76"/>
      <c r="YE267" s="76"/>
      <c r="YF267" s="76"/>
      <c r="YG267" s="76"/>
      <c r="YH267" s="76"/>
      <c r="YI267" s="76"/>
      <c r="YJ267" s="76"/>
      <c r="YK267" s="76"/>
      <c r="YL267" s="76"/>
      <c r="YM267" s="76"/>
      <c r="YN267" s="76"/>
      <c r="YO267" s="76"/>
      <c r="YP267" s="76"/>
      <c r="YQ267" s="76"/>
      <c r="YR267" s="76"/>
      <c r="YS267" s="76"/>
      <c r="YT267" s="76"/>
      <c r="YU267" s="76"/>
      <c r="YV267" s="76"/>
      <c r="YW267" s="76"/>
      <c r="YX267" s="76"/>
      <c r="YY267" s="76"/>
      <c r="YZ267" s="76"/>
      <c r="ZA267" s="76"/>
      <c r="ZB267" s="76"/>
      <c r="ZC267" s="76"/>
      <c r="ZD267" s="76"/>
      <c r="ZE267" s="76"/>
      <c r="ZF267" s="76"/>
      <c r="ZG267" s="76"/>
      <c r="ZH267" s="76"/>
      <c r="ZI267" s="76"/>
      <c r="ZJ267" s="76"/>
      <c r="ZK267" s="76"/>
      <c r="ZL267" s="76"/>
      <c r="ZM267" s="76"/>
      <c r="ZN267" s="76"/>
      <c r="ZO267" s="76"/>
      <c r="ZP267" s="76"/>
      <c r="ZQ267" s="76"/>
      <c r="ZR267" s="76"/>
      <c r="ZS267" s="76"/>
      <c r="ZT267" s="76"/>
      <c r="ZU267" s="76"/>
      <c r="ZV267" s="76"/>
      <c r="ZW267" s="76"/>
      <c r="ZX267" s="76"/>
      <c r="ZY267" s="76"/>
      <c r="ZZ267" s="76"/>
      <c r="AAA267" s="76"/>
      <c r="AAB267" s="76"/>
      <c r="AAC267" s="76"/>
      <c r="AAD267" s="76"/>
      <c r="AAE267" s="76"/>
      <c r="AAF267" s="76"/>
      <c r="AAG267" s="76"/>
      <c r="AAH267" s="76"/>
      <c r="AAI267" s="76"/>
      <c r="AAJ267" s="76"/>
      <c r="AAK267" s="76"/>
      <c r="AAL267" s="76"/>
      <c r="AAM267" s="76"/>
      <c r="AAN267" s="76"/>
      <c r="AAO267" s="76"/>
      <c r="AAP267" s="76"/>
      <c r="AAQ267" s="76"/>
      <c r="AAR267" s="76"/>
      <c r="AAS267" s="76"/>
      <c r="AAT267" s="76"/>
      <c r="AAU267" s="76"/>
      <c r="AAV267" s="76"/>
      <c r="AAW267" s="76"/>
      <c r="AAX267" s="76"/>
      <c r="AAY267" s="76"/>
      <c r="AAZ267" s="76"/>
      <c r="ABA267" s="76"/>
      <c r="ABB267" s="76"/>
      <c r="ABC267" s="76"/>
      <c r="ABD267" s="76"/>
      <c r="ABE267" s="76"/>
      <c r="ABF267" s="76"/>
      <c r="ABG267" s="76"/>
      <c r="ABH267" s="76"/>
      <c r="ABI267" s="76"/>
      <c r="ABJ267" s="76"/>
      <c r="ABK267" s="76"/>
      <c r="ABL267" s="76"/>
      <c r="ABM267" s="76"/>
      <c r="ABN267" s="76"/>
      <c r="ABO267" s="76"/>
      <c r="ABP267" s="76"/>
      <c r="ABQ267" s="76"/>
      <c r="ABR267" s="76"/>
      <c r="ABS267" s="76"/>
      <c r="ABT267" s="76"/>
      <c r="ABU267" s="76"/>
      <c r="ABV267" s="76"/>
      <c r="ABW267" s="76"/>
      <c r="ABX267" s="76"/>
      <c r="ABY267" s="76"/>
      <c r="ABZ267" s="76"/>
      <c r="ACA267" s="76"/>
      <c r="ACB267" s="76"/>
      <c r="ACC267" s="76"/>
      <c r="ACD267" s="76"/>
      <c r="ACE267" s="76"/>
      <c r="ACF267" s="76"/>
      <c r="ACG267" s="76"/>
      <c r="ACH267" s="76"/>
      <c r="ACI267" s="76"/>
      <c r="ACJ267" s="76"/>
      <c r="ACK267" s="76"/>
      <c r="ACL267" s="76"/>
      <c r="ACM267" s="76"/>
      <c r="ACN267" s="76"/>
      <c r="ACO267" s="76"/>
      <c r="ACP267" s="76"/>
      <c r="ACQ267" s="76"/>
      <c r="ACR267" s="76"/>
      <c r="ACS267" s="76"/>
      <c r="ACT267" s="76"/>
      <c r="ACU267" s="76"/>
      <c r="ACV267" s="76"/>
      <c r="ACW267" s="76"/>
      <c r="ACX267" s="76"/>
      <c r="ACY267" s="76"/>
      <c r="ACZ267" s="76"/>
      <c r="ADA267" s="76"/>
      <c r="ADB267" s="76"/>
      <c r="ADC267" s="76"/>
      <c r="ADD267" s="76"/>
      <c r="ADE267" s="76"/>
      <c r="ADF267" s="76"/>
      <c r="ADG267" s="76"/>
      <c r="ADH267" s="76"/>
      <c r="ADI267" s="76"/>
      <c r="ADJ267" s="76"/>
      <c r="ADK267" s="76"/>
      <c r="ADL267" s="76"/>
      <c r="ADM267" s="76"/>
      <c r="ADN267" s="76"/>
      <c r="ADO267" s="76"/>
      <c r="ADP267" s="76"/>
      <c r="ADQ267" s="76"/>
      <c r="ADR267" s="76"/>
      <c r="ADS267" s="76"/>
      <c r="ADT267" s="76"/>
      <c r="ADU267" s="76"/>
      <c r="ADV267" s="76"/>
      <c r="ADW267" s="76"/>
      <c r="ADX267" s="76"/>
      <c r="ADY267" s="76"/>
      <c r="ADZ267" s="76"/>
      <c r="AEA267" s="76"/>
      <c r="AEB267" s="76"/>
      <c r="AEC267" s="76"/>
      <c r="AED267" s="76"/>
      <c r="AEE267" s="76"/>
      <c r="AEF267" s="76"/>
      <c r="AEG267" s="76"/>
      <c r="AEH267" s="76"/>
      <c r="AEI267" s="76"/>
      <c r="AEJ267" s="76"/>
      <c r="AEK267" s="76"/>
      <c r="AEL267" s="76"/>
      <c r="AEM267" s="76"/>
      <c r="AEN267" s="76"/>
      <c r="AEO267" s="76"/>
      <c r="AEP267" s="76"/>
      <c r="AEQ267" s="76"/>
      <c r="AER267" s="76"/>
      <c r="AES267" s="76"/>
      <c r="AET267" s="76"/>
      <c r="AEU267" s="76"/>
      <c r="AEV267" s="76"/>
      <c r="AEW267" s="76"/>
      <c r="AEX267" s="76"/>
      <c r="AEY267" s="76"/>
      <c r="AEZ267" s="76"/>
      <c r="AFA267" s="76"/>
      <c r="AFB267" s="76"/>
      <c r="AFC267" s="76"/>
      <c r="AFD267" s="76"/>
      <c r="AFE267" s="76"/>
      <c r="AFF267" s="76"/>
      <c r="AFG267" s="76"/>
      <c r="AFH267" s="76"/>
      <c r="AFI267" s="76"/>
      <c r="AFJ267" s="76"/>
      <c r="AFK267" s="76"/>
      <c r="AFL267" s="76"/>
      <c r="AFM267" s="76"/>
      <c r="AFN267" s="76"/>
      <c r="AFO267" s="76"/>
      <c r="AFP267" s="76"/>
      <c r="AFQ267" s="76"/>
      <c r="AFR267" s="76"/>
      <c r="AFS267" s="76"/>
      <c r="AFT267" s="76"/>
      <c r="AFU267" s="76"/>
      <c r="AFV267" s="76"/>
      <c r="AFW267" s="76"/>
      <c r="AFX267" s="76"/>
      <c r="AFY267" s="76"/>
      <c r="AFZ267" s="76"/>
      <c r="AGA267" s="76"/>
      <c r="AGB267" s="76"/>
      <c r="AGC267" s="76"/>
      <c r="AGD267" s="76"/>
      <c r="AGE267" s="76"/>
      <c r="AGF267" s="76"/>
      <c r="AGG267" s="76"/>
      <c r="AGH267" s="76"/>
      <c r="AGI267" s="76"/>
      <c r="AGJ267" s="76"/>
      <c r="AGK267" s="76"/>
      <c r="AGL267" s="76"/>
      <c r="AGM267" s="76"/>
      <c r="AGN267" s="76"/>
      <c r="AGO267" s="76"/>
      <c r="AGP267" s="76"/>
      <c r="AGQ267" s="76"/>
      <c r="AGR267" s="76"/>
      <c r="AGS267" s="76"/>
      <c r="AGT267" s="76"/>
      <c r="AGU267" s="76"/>
      <c r="AGV267" s="76"/>
      <c r="AGW267" s="76"/>
      <c r="AGX267" s="76"/>
      <c r="AGY267" s="76"/>
      <c r="AGZ267" s="76"/>
      <c r="AHA267" s="76"/>
      <c r="AHB267" s="76"/>
      <c r="AHC267" s="76"/>
      <c r="AHD267" s="76"/>
      <c r="AHE267" s="76"/>
      <c r="AHF267" s="76"/>
      <c r="AHG267" s="76"/>
      <c r="AHH267" s="76"/>
      <c r="AHI267" s="76"/>
      <c r="AHJ267" s="76"/>
      <c r="AHK267" s="76"/>
      <c r="AHL267" s="76"/>
      <c r="AHM267" s="76"/>
      <c r="AHN267" s="76"/>
      <c r="AHO267" s="76"/>
      <c r="AHP267" s="76"/>
      <c r="AHQ267" s="76"/>
      <c r="AHR267" s="76"/>
      <c r="AHS267" s="76"/>
      <c r="AHT267" s="76"/>
      <c r="AHU267" s="76"/>
      <c r="AHV267" s="76"/>
      <c r="AHW267" s="76"/>
      <c r="AHX267" s="76"/>
      <c r="AHY267" s="76"/>
      <c r="AHZ267" s="76"/>
      <c r="AIA267" s="76"/>
      <c r="AIB267" s="76"/>
      <c r="AIC267" s="76"/>
      <c r="AID267" s="76"/>
      <c r="AIE267" s="76"/>
      <c r="AIF267" s="76"/>
      <c r="AIG267" s="76"/>
      <c r="AIH267" s="76"/>
      <c r="AII267" s="76"/>
      <c r="AIJ267" s="76"/>
      <c r="AIK267" s="76"/>
      <c r="AIL267" s="76"/>
      <c r="AIM267" s="76"/>
      <c r="AIN267" s="76"/>
      <c r="AIO267" s="76"/>
      <c r="AIP267" s="76"/>
      <c r="AIQ267" s="76"/>
      <c r="AIR267" s="76"/>
      <c r="AIS267" s="76"/>
      <c r="AIT267" s="76"/>
      <c r="AIU267" s="76"/>
      <c r="AIV267" s="76"/>
      <c r="AIW267" s="76"/>
      <c r="AIX267" s="76"/>
      <c r="AIY267" s="76"/>
      <c r="AIZ267" s="76"/>
      <c r="AJA267" s="76"/>
      <c r="AJB267" s="76"/>
      <c r="AJC267" s="76"/>
      <c r="AJD267" s="76"/>
      <c r="AJE267" s="76"/>
      <c r="AJF267" s="76"/>
      <c r="AJG267" s="76"/>
      <c r="AJH267" s="76"/>
      <c r="AJI267" s="76"/>
      <c r="AJJ267" s="76"/>
      <c r="AJK267" s="76"/>
      <c r="AJL267" s="76"/>
      <c r="AJM267" s="76"/>
      <c r="AJN267" s="76"/>
      <c r="AJO267" s="76"/>
      <c r="AJP267" s="76"/>
      <c r="AJQ267" s="76"/>
      <c r="AJR267" s="76"/>
      <c r="AJS267" s="76"/>
      <c r="AJT267" s="76"/>
      <c r="AJU267" s="76"/>
      <c r="AJV267" s="76"/>
      <c r="AJW267" s="76"/>
      <c r="AJX267" s="76"/>
      <c r="AJY267" s="76"/>
      <c r="AJZ267" s="76"/>
      <c r="AKA267" s="76"/>
      <c r="AKB267" s="76"/>
      <c r="AKC267" s="76"/>
      <c r="AKD267" s="76"/>
      <c r="AKE267" s="76"/>
      <c r="AKF267" s="76"/>
      <c r="AKG267" s="76"/>
      <c r="AKH267" s="76"/>
      <c r="AKI267" s="76"/>
      <c r="AKJ267" s="76"/>
      <c r="AKK267" s="76"/>
      <c r="AKL267" s="76"/>
      <c r="AKM267" s="76"/>
      <c r="AKN267" s="76"/>
      <c r="AKO267" s="76"/>
      <c r="AKP267" s="76"/>
      <c r="AKQ267" s="76"/>
      <c r="AKR267" s="76"/>
      <c r="AKS267" s="76"/>
      <c r="AKT267" s="76"/>
      <c r="AKU267" s="76"/>
      <c r="AKV267" s="76"/>
      <c r="AKW267" s="76"/>
      <c r="AKX267" s="76"/>
      <c r="AKY267" s="76"/>
      <c r="AKZ267" s="76"/>
      <c r="ALA267" s="76"/>
      <c r="ALB267" s="76"/>
      <c r="ALC267" s="76"/>
      <c r="ALD267" s="76"/>
      <c r="ALE267" s="76"/>
      <c r="ALF267" s="76"/>
      <c r="ALG267" s="76"/>
      <c r="ALH267" s="76"/>
      <c r="ALI267" s="76"/>
      <c r="ALJ267" s="76"/>
      <c r="ALK267" s="76"/>
      <c r="ALL267" s="76"/>
      <c r="ALM267" s="76"/>
      <c r="ALN267" s="76"/>
      <c r="ALO267" s="76"/>
      <c r="ALP267" s="76"/>
      <c r="ALQ267" s="76"/>
      <c r="ALR267" s="76"/>
      <c r="ALS267" s="76"/>
      <c r="ALT267" s="76"/>
      <c r="ALU267" s="76"/>
      <c r="ALV267" s="76"/>
      <c r="ALW267" s="76"/>
      <c r="ALX267" s="76"/>
      <c r="ALY267" s="76"/>
      <c r="ALZ267" s="76"/>
      <c r="AMA267" s="76"/>
      <c r="AMB267" s="76"/>
      <c r="AMC267" s="76"/>
      <c r="AMD267" s="76"/>
      <c r="AME267" s="76"/>
    </row>
    <row r="268" spans="1:1019" s="80" customFormat="1" ht="25.5">
      <c r="A268" s="20" t="s">
        <v>434</v>
      </c>
      <c r="B268" s="21" t="s">
        <v>65</v>
      </c>
      <c r="C268" s="21" t="s">
        <v>96</v>
      </c>
      <c r="D268" s="71" t="s">
        <v>111</v>
      </c>
      <c r="E268" s="22" t="s">
        <v>62</v>
      </c>
      <c r="F268" s="59">
        <f>F267</f>
        <v>361.363</v>
      </c>
      <c r="G268" s="23">
        <v>368.59</v>
      </c>
      <c r="H268" s="69">
        <f t="shared" si="97"/>
        <v>0.15</v>
      </c>
      <c r="I268" s="23">
        <f t="shared" si="98"/>
        <v>423.88</v>
      </c>
      <c r="J268" s="23">
        <f t="shared" si="99"/>
        <v>153174.54</v>
      </c>
      <c r="K268" s="78">
        <f t="shared" si="100"/>
        <v>133194.78816999999</v>
      </c>
      <c r="L268" s="76"/>
      <c r="M268" s="79"/>
      <c r="N268" s="76"/>
      <c r="O268" s="76"/>
      <c r="P268" s="76"/>
      <c r="Q268" s="76"/>
      <c r="R268" s="76"/>
      <c r="S268" s="76"/>
      <c r="T268" s="76"/>
      <c r="U268" s="76"/>
      <c r="V268" s="76"/>
      <c r="W268" s="76"/>
      <c r="X268" s="76"/>
      <c r="Y268" s="76"/>
      <c r="Z268" s="76"/>
      <c r="AA268" s="76"/>
      <c r="AB268" s="76"/>
      <c r="AC268" s="76"/>
      <c r="AD268" s="76"/>
      <c r="AE268" s="76"/>
      <c r="AF268" s="76"/>
      <c r="AG268" s="76"/>
      <c r="AH268" s="76"/>
      <c r="AI268" s="76"/>
      <c r="AJ268" s="76"/>
      <c r="AK268" s="76"/>
      <c r="AL268" s="76"/>
      <c r="AM268" s="76"/>
      <c r="AN268" s="76"/>
      <c r="AO268" s="76"/>
      <c r="AP268" s="76"/>
      <c r="AQ268" s="76"/>
      <c r="AR268" s="76"/>
      <c r="AS268" s="76"/>
      <c r="AT268" s="76"/>
      <c r="AU268" s="76"/>
      <c r="AV268" s="76"/>
      <c r="AW268" s="76"/>
      <c r="AX268" s="76"/>
      <c r="AY268" s="76"/>
      <c r="AZ268" s="76"/>
      <c r="BA268" s="76"/>
      <c r="BB268" s="76"/>
      <c r="BC268" s="76"/>
      <c r="BD268" s="76"/>
      <c r="BE268" s="76"/>
      <c r="BF268" s="76"/>
      <c r="BG268" s="76"/>
      <c r="BH268" s="76"/>
      <c r="BI268" s="76"/>
      <c r="BJ268" s="76"/>
      <c r="BK268" s="76"/>
      <c r="BL268" s="76"/>
      <c r="BM268" s="76"/>
      <c r="BN268" s="76"/>
      <c r="BO268" s="76"/>
      <c r="BP268" s="76"/>
      <c r="BQ268" s="76"/>
      <c r="BR268" s="76"/>
      <c r="BS268" s="76"/>
      <c r="BT268" s="76"/>
      <c r="BU268" s="76"/>
      <c r="BV268" s="76"/>
      <c r="BW268" s="76"/>
      <c r="BX268" s="76"/>
      <c r="BY268" s="76"/>
      <c r="BZ268" s="76"/>
      <c r="CA268" s="76"/>
      <c r="CB268" s="76"/>
      <c r="CC268" s="76"/>
      <c r="CD268" s="76"/>
      <c r="CE268" s="76"/>
      <c r="CF268" s="76"/>
      <c r="CG268" s="76"/>
      <c r="CH268" s="76"/>
      <c r="CI268" s="76"/>
      <c r="CJ268" s="76"/>
      <c r="CK268" s="76"/>
      <c r="CL268" s="76"/>
      <c r="CM268" s="76"/>
      <c r="CN268" s="76"/>
      <c r="CO268" s="76"/>
      <c r="CP268" s="76"/>
      <c r="CQ268" s="76"/>
      <c r="CR268" s="76"/>
      <c r="CS268" s="76"/>
      <c r="CT268" s="76"/>
      <c r="CU268" s="76"/>
      <c r="CV268" s="76"/>
      <c r="CW268" s="76"/>
      <c r="CX268" s="76"/>
      <c r="CY268" s="76"/>
      <c r="CZ268" s="76"/>
      <c r="DA268" s="76"/>
      <c r="DB268" s="76"/>
      <c r="DC268" s="76"/>
      <c r="DD268" s="76"/>
      <c r="DE268" s="76"/>
      <c r="DF268" s="76"/>
      <c r="DG268" s="76"/>
      <c r="DH268" s="76"/>
      <c r="DI268" s="76"/>
      <c r="DJ268" s="76"/>
      <c r="DK268" s="76"/>
      <c r="DL268" s="76"/>
      <c r="DM268" s="76"/>
      <c r="DN268" s="76"/>
      <c r="DO268" s="76"/>
      <c r="DP268" s="76"/>
      <c r="DQ268" s="76"/>
      <c r="DR268" s="76"/>
      <c r="DS268" s="76"/>
      <c r="DT268" s="76"/>
      <c r="DU268" s="76"/>
      <c r="DV268" s="76"/>
      <c r="DW268" s="76"/>
      <c r="DX268" s="76"/>
      <c r="DY268" s="76"/>
      <c r="DZ268" s="76"/>
      <c r="EA268" s="76"/>
      <c r="EB268" s="76"/>
      <c r="EC268" s="76"/>
      <c r="ED268" s="76"/>
      <c r="EE268" s="76"/>
      <c r="EF268" s="76"/>
      <c r="EG268" s="76"/>
      <c r="EH268" s="76"/>
      <c r="EI268" s="76"/>
      <c r="EJ268" s="76"/>
      <c r="EK268" s="76"/>
      <c r="EL268" s="76"/>
      <c r="EM268" s="76"/>
      <c r="EN268" s="76"/>
      <c r="EO268" s="76"/>
      <c r="EP268" s="76"/>
      <c r="EQ268" s="76"/>
      <c r="ER268" s="76"/>
      <c r="ES268" s="76"/>
      <c r="ET268" s="76"/>
      <c r="EU268" s="76"/>
      <c r="EV268" s="76"/>
      <c r="EW268" s="76"/>
      <c r="EX268" s="76"/>
      <c r="EY268" s="76"/>
      <c r="EZ268" s="76"/>
      <c r="FA268" s="76"/>
      <c r="FB268" s="76"/>
      <c r="FC268" s="76"/>
      <c r="FD268" s="76"/>
      <c r="FE268" s="76"/>
      <c r="FF268" s="76"/>
      <c r="FG268" s="76"/>
      <c r="FH268" s="76"/>
      <c r="FI268" s="76"/>
      <c r="FJ268" s="76"/>
      <c r="FK268" s="76"/>
      <c r="FL268" s="76"/>
      <c r="FM268" s="76"/>
      <c r="FN268" s="76"/>
      <c r="FO268" s="76"/>
      <c r="FP268" s="76"/>
      <c r="FQ268" s="76"/>
      <c r="FR268" s="76"/>
      <c r="FS268" s="76"/>
      <c r="FT268" s="76"/>
      <c r="FU268" s="76"/>
      <c r="FV268" s="76"/>
      <c r="FW268" s="76"/>
      <c r="FX268" s="76"/>
      <c r="FY268" s="76"/>
      <c r="FZ268" s="76"/>
      <c r="GA268" s="76"/>
      <c r="GB268" s="76"/>
      <c r="GC268" s="76"/>
      <c r="GD268" s="76"/>
      <c r="GE268" s="76"/>
      <c r="GF268" s="76"/>
      <c r="GG268" s="76"/>
      <c r="GH268" s="76"/>
      <c r="GI268" s="76"/>
      <c r="GJ268" s="76"/>
      <c r="GK268" s="76"/>
      <c r="GL268" s="76"/>
      <c r="GM268" s="76"/>
      <c r="GN268" s="76"/>
      <c r="GO268" s="76"/>
      <c r="GP268" s="76"/>
      <c r="GQ268" s="76"/>
      <c r="GR268" s="76"/>
      <c r="GS268" s="76"/>
      <c r="GT268" s="76"/>
      <c r="GU268" s="76"/>
      <c r="GV268" s="76"/>
      <c r="GW268" s="76"/>
      <c r="GX268" s="76"/>
      <c r="GY268" s="76"/>
      <c r="GZ268" s="76"/>
      <c r="HA268" s="76"/>
      <c r="HB268" s="76"/>
      <c r="HC268" s="76"/>
      <c r="HD268" s="76"/>
      <c r="HE268" s="76"/>
      <c r="HF268" s="76"/>
      <c r="HG268" s="76"/>
      <c r="HH268" s="76"/>
      <c r="HI268" s="76"/>
      <c r="HJ268" s="76"/>
      <c r="HK268" s="76"/>
      <c r="HL268" s="76"/>
      <c r="HM268" s="76"/>
      <c r="HN268" s="76"/>
      <c r="HO268" s="76"/>
      <c r="HP268" s="76"/>
      <c r="HQ268" s="76"/>
      <c r="HR268" s="76"/>
      <c r="HS268" s="76"/>
      <c r="HT268" s="76"/>
      <c r="HU268" s="76"/>
      <c r="HV268" s="76"/>
      <c r="HW268" s="76"/>
      <c r="HX268" s="76"/>
      <c r="HY268" s="76"/>
      <c r="HZ268" s="76"/>
      <c r="IA268" s="76"/>
      <c r="IB268" s="76"/>
      <c r="IC268" s="76"/>
      <c r="ID268" s="76"/>
      <c r="IE268" s="76"/>
      <c r="IF268" s="76"/>
      <c r="IG268" s="76"/>
      <c r="IH268" s="76"/>
      <c r="II268" s="76"/>
      <c r="IJ268" s="76"/>
      <c r="IK268" s="76"/>
      <c r="IL268" s="76"/>
      <c r="IM268" s="76"/>
      <c r="IN268" s="76"/>
      <c r="IO268" s="76"/>
      <c r="IP268" s="76"/>
      <c r="IQ268" s="76"/>
      <c r="IR268" s="76"/>
      <c r="IS268" s="76"/>
      <c r="IT268" s="76"/>
      <c r="IU268" s="76"/>
      <c r="IV268" s="76"/>
      <c r="IW268" s="76"/>
      <c r="IX268" s="76"/>
      <c r="IY268" s="76"/>
      <c r="IZ268" s="76"/>
      <c r="JA268" s="76"/>
      <c r="JB268" s="76"/>
      <c r="JC268" s="76"/>
      <c r="JD268" s="76"/>
      <c r="JE268" s="76"/>
      <c r="JF268" s="76"/>
      <c r="JG268" s="76"/>
      <c r="JH268" s="76"/>
      <c r="JI268" s="76"/>
      <c r="JJ268" s="76"/>
      <c r="JK268" s="76"/>
      <c r="JL268" s="76"/>
      <c r="JM268" s="76"/>
      <c r="JN268" s="76"/>
      <c r="JO268" s="76"/>
      <c r="JP268" s="76"/>
      <c r="JQ268" s="76"/>
      <c r="JR268" s="76"/>
      <c r="JS268" s="76"/>
      <c r="JT268" s="76"/>
      <c r="JU268" s="76"/>
      <c r="JV268" s="76"/>
      <c r="JW268" s="76"/>
      <c r="JX268" s="76"/>
      <c r="JY268" s="76"/>
      <c r="JZ268" s="76"/>
      <c r="KA268" s="76"/>
      <c r="KB268" s="76"/>
      <c r="KC268" s="76"/>
      <c r="KD268" s="76"/>
      <c r="KE268" s="76"/>
      <c r="KF268" s="76"/>
      <c r="KG268" s="76"/>
      <c r="KH268" s="76"/>
      <c r="KI268" s="76"/>
      <c r="KJ268" s="76"/>
      <c r="KK268" s="76"/>
      <c r="KL268" s="76"/>
      <c r="KM268" s="76"/>
      <c r="KN268" s="76"/>
      <c r="KO268" s="76"/>
      <c r="KP268" s="76"/>
      <c r="KQ268" s="76"/>
      <c r="KR268" s="76"/>
      <c r="KS268" s="76"/>
      <c r="KT268" s="76"/>
      <c r="KU268" s="76"/>
      <c r="KV268" s="76"/>
      <c r="KW268" s="76"/>
      <c r="KX268" s="76"/>
      <c r="KY268" s="76"/>
      <c r="KZ268" s="76"/>
      <c r="LA268" s="76"/>
      <c r="LB268" s="76"/>
      <c r="LC268" s="76"/>
      <c r="LD268" s="76"/>
      <c r="LE268" s="76"/>
      <c r="LF268" s="76"/>
      <c r="LG268" s="76"/>
      <c r="LH268" s="76"/>
      <c r="LI268" s="76"/>
      <c r="LJ268" s="76"/>
      <c r="LK268" s="76"/>
      <c r="LL268" s="76"/>
      <c r="LM268" s="76"/>
      <c r="LN268" s="76"/>
      <c r="LO268" s="76"/>
      <c r="LP268" s="76"/>
      <c r="LQ268" s="76"/>
      <c r="LR268" s="76"/>
      <c r="LS268" s="76"/>
      <c r="LT268" s="76"/>
      <c r="LU268" s="76"/>
      <c r="LV268" s="76"/>
      <c r="LW268" s="76"/>
      <c r="LX268" s="76"/>
      <c r="LY268" s="76"/>
      <c r="LZ268" s="76"/>
      <c r="MA268" s="76"/>
      <c r="MB268" s="76"/>
      <c r="MC268" s="76"/>
      <c r="MD268" s="76"/>
      <c r="ME268" s="76"/>
      <c r="MF268" s="76"/>
      <c r="MG268" s="76"/>
      <c r="MH268" s="76"/>
      <c r="MI268" s="76"/>
      <c r="MJ268" s="76"/>
      <c r="MK268" s="76"/>
      <c r="ML268" s="76"/>
      <c r="MM268" s="76"/>
      <c r="MN268" s="76"/>
      <c r="MO268" s="76"/>
      <c r="MP268" s="76"/>
      <c r="MQ268" s="76"/>
      <c r="MR268" s="76"/>
      <c r="MS268" s="76"/>
      <c r="MT268" s="76"/>
      <c r="MU268" s="76"/>
      <c r="MV268" s="76"/>
      <c r="MW268" s="76"/>
      <c r="MX268" s="76"/>
      <c r="MY268" s="76"/>
      <c r="MZ268" s="76"/>
      <c r="NA268" s="76"/>
      <c r="NB268" s="76"/>
      <c r="NC268" s="76"/>
      <c r="ND268" s="76"/>
      <c r="NE268" s="76"/>
      <c r="NF268" s="76"/>
      <c r="NG268" s="76"/>
      <c r="NH268" s="76"/>
      <c r="NI268" s="76"/>
      <c r="NJ268" s="76"/>
      <c r="NK268" s="76"/>
      <c r="NL268" s="76"/>
      <c r="NM268" s="76"/>
      <c r="NN268" s="76"/>
      <c r="NO268" s="76"/>
      <c r="NP268" s="76"/>
      <c r="NQ268" s="76"/>
      <c r="NR268" s="76"/>
      <c r="NS268" s="76"/>
      <c r="NT268" s="76"/>
      <c r="NU268" s="76"/>
      <c r="NV268" s="76"/>
      <c r="NW268" s="76"/>
      <c r="NX268" s="76"/>
      <c r="NY268" s="76"/>
      <c r="NZ268" s="76"/>
      <c r="OA268" s="76"/>
      <c r="OB268" s="76"/>
      <c r="OC268" s="76"/>
      <c r="OD268" s="76"/>
      <c r="OE268" s="76"/>
      <c r="OF268" s="76"/>
      <c r="OG268" s="76"/>
      <c r="OH268" s="76"/>
      <c r="OI268" s="76"/>
      <c r="OJ268" s="76"/>
      <c r="OK268" s="76"/>
      <c r="OL268" s="76"/>
      <c r="OM268" s="76"/>
      <c r="ON268" s="76"/>
      <c r="OO268" s="76"/>
      <c r="OP268" s="76"/>
      <c r="OQ268" s="76"/>
      <c r="OR268" s="76"/>
      <c r="OS268" s="76"/>
      <c r="OT268" s="76"/>
      <c r="OU268" s="76"/>
      <c r="OV268" s="76"/>
      <c r="OW268" s="76"/>
      <c r="OX268" s="76"/>
      <c r="OY268" s="76"/>
      <c r="OZ268" s="76"/>
      <c r="PA268" s="76"/>
      <c r="PB268" s="76"/>
      <c r="PC268" s="76"/>
      <c r="PD268" s="76"/>
      <c r="PE268" s="76"/>
      <c r="PF268" s="76"/>
      <c r="PG268" s="76"/>
      <c r="PH268" s="76"/>
      <c r="PI268" s="76"/>
      <c r="PJ268" s="76"/>
      <c r="PK268" s="76"/>
      <c r="PL268" s="76"/>
      <c r="PM268" s="76"/>
      <c r="PN268" s="76"/>
      <c r="PO268" s="76"/>
      <c r="PP268" s="76"/>
      <c r="PQ268" s="76"/>
      <c r="PR268" s="76"/>
      <c r="PS268" s="76"/>
      <c r="PT268" s="76"/>
      <c r="PU268" s="76"/>
      <c r="PV268" s="76"/>
      <c r="PW268" s="76"/>
      <c r="PX268" s="76"/>
      <c r="PY268" s="76"/>
      <c r="PZ268" s="76"/>
      <c r="QA268" s="76"/>
      <c r="QB268" s="76"/>
      <c r="QC268" s="76"/>
      <c r="QD268" s="76"/>
      <c r="QE268" s="76"/>
      <c r="QF268" s="76"/>
      <c r="QG268" s="76"/>
      <c r="QH268" s="76"/>
      <c r="QI268" s="76"/>
      <c r="QJ268" s="76"/>
      <c r="QK268" s="76"/>
      <c r="QL268" s="76"/>
      <c r="QM268" s="76"/>
      <c r="QN268" s="76"/>
      <c r="QO268" s="76"/>
      <c r="QP268" s="76"/>
      <c r="QQ268" s="76"/>
      <c r="QR268" s="76"/>
      <c r="QS268" s="76"/>
      <c r="QT268" s="76"/>
      <c r="QU268" s="76"/>
      <c r="QV268" s="76"/>
      <c r="QW268" s="76"/>
      <c r="QX268" s="76"/>
      <c r="QY268" s="76"/>
      <c r="QZ268" s="76"/>
      <c r="RA268" s="76"/>
      <c r="RB268" s="76"/>
      <c r="RC268" s="76"/>
      <c r="RD268" s="76"/>
      <c r="RE268" s="76"/>
      <c r="RF268" s="76"/>
      <c r="RG268" s="76"/>
      <c r="RH268" s="76"/>
      <c r="RI268" s="76"/>
      <c r="RJ268" s="76"/>
      <c r="RK268" s="76"/>
      <c r="RL268" s="76"/>
      <c r="RM268" s="76"/>
      <c r="RN268" s="76"/>
      <c r="RO268" s="76"/>
      <c r="RP268" s="76"/>
      <c r="RQ268" s="76"/>
      <c r="RR268" s="76"/>
      <c r="RS268" s="76"/>
      <c r="RT268" s="76"/>
      <c r="RU268" s="76"/>
      <c r="RV268" s="76"/>
      <c r="RW268" s="76"/>
      <c r="RX268" s="76"/>
      <c r="RY268" s="76"/>
      <c r="RZ268" s="76"/>
      <c r="SA268" s="76"/>
      <c r="SB268" s="76"/>
      <c r="SC268" s="76"/>
      <c r="SD268" s="76"/>
      <c r="SE268" s="76"/>
      <c r="SF268" s="76"/>
      <c r="SG268" s="76"/>
      <c r="SH268" s="76"/>
      <c r="SI268" s="76"/>
      <c r="SJ268" s="76"/>
      <c r="SK268" s="76"/>
      <c r="SL268" s="76"/>
      <c r="SM268" s="76"/>
      <c r="SN268" s="76"/>
      <c r="SO268" s="76"/>
      <c r="SP268" s="76"/>
      <c r="SQ268" s="76"/>
      <c r="SR268" s="76"/>
      <c r="SS268" s="76"/>
      <c r="ST268" s="76"/>
      <c r="SU268" s="76"/>
      <c r="SV268" s="76"/>
      <c r="SW268" s="76"/>
      <c r="SX268" s="76"/>
      <c r="SY268" s="76"/>
      <c r="SZ268" s="76"/>
      <c r="TA268" s="76"/>
      <c r="TB268" s="76"/>
      <c r="TC268" s="76"/>
      <c r="TD268" s="76"/>
      <c r="TE268" s="76"/>
      <c r="TF268" s="76"/>
      <c r="TG268" s="76"/>
      <c r="TH268" s="76"/>
      <c r="TI268" s="76"/>
      <c r="TJ268" s="76"/>
      <c r="TK268" s="76"/>
      <c r="TL268" s="76"/>
      <c r="TM268" s="76"/>
      <c r="TN268" s="76"/>
      <c r="TO268" s="76"/>
      <c r="TP268" s="76"/>
      <c r="TQ268" s="76"/>
      <c r="TR268" s="76"/>
      <c r="TS268" s="76"/>
      <c r="TT268" s="76"/>
      <c r="TU268" s="76"/>
      <c r="TV268" s="76"/>
      <c r="TW268" s="76"/>
      <c r="TX268" s="76"/>
      <c r="TY268" s="76"/>
      <c r="TZ268" s="76"/>
      <c r="UA268" s="76"/>
      <c r="UB268" s="76"/>
      <c r="UC268" s="76"/>
      <c r="UD268" s="76"/>
      <c r="UE268" s="76"/>
      <c r="UF268" s="76"/>
      <c r="UG268" s="76"/>
      <c r="UH268" s="76"/>
      <c r="UI268" s="76"/>
      <c r="UJ268" s="76"/>
      <c r="UK268" s="76"/>
      <c r="UL268" s="76"/>
      <c r="UM268" s="76"/>
      <c r="UN268" s="76"/>
      <c r="UO268" s="76"/>
      <c r="UP268" s="76"/>
      <c r="UQ268" s="76"/>
      <c r="UR268" s="76"/>
      <c r="US268" s="76"/>
      <c r="UT268" s="76"/>
      <c r="UU268" s="76"/>
      <c r="UV268" s="76"/>
      <c r="UW268" s="76"/>
      <c r="UX268" s="76"/>
      <c r="UY268" s="76"/>
      <c r="UZ268" s="76"/>
      <c r="VA268" s="76"/>
      <c r="VB268" s="76"/>
      <c r="VC268" s="76"/>
      <c r="VD268" s="76"/>
      <c r="VE268" s="76"/>
      <c r="VF268" s="76"/>
      <c r="VG268" s="76"/>
      <c r="VH268" s="76"/>
      <c r="VI268" s="76"/>
      <c r="VJ268" s="76"/>
      <c r="VK268" s="76"/>
      <c r="VL268" s="76"/>
      <c r="VM268" s="76"/>
      <c r="VN268" s="76"/>
      <c r="VO268" s="76"/>
      <c r="VP268" s="76"/>
      <c r="VQ268" s="76"/>
      <c r="VR268" s="76"/>
      <c r="VS268" s="76"/>
      <c r="VT268" s="76"/>
      <c r="VU268" s="76"/>
      <c r="VV268" s="76"/>
      <c r="VW268" s="76"/>
      <c r="VX268" s="76"/>
      <c r="VY268" s="76"/>
      <c r="VZ268" s="76"/>
      <c r="WA268" s="76"/>
      <c r="WB268" s="76"/>
      <c r="WC268" s="76"/>
      <c r="WD268" s="76"/>
      <c r="WE268" s="76"/>
      <c r="WF268" s="76"/>
      <c r="WG268" s="76"/>
      <c r="WH268" s="76"/>
      <c r="WI268" s="76"/>
      <c r="WJ268" s="76"/>
      <c r="WK268" s="76"/>
      <c r="WL268" s="76"/>
      <c r="WM268" s="76"/>
      <c r="WN268" s="76"/>
      <c r="WO268" s="76"/>
      <c r="WP268" s="76"/>
      <c r="WQ268" s="76"/>
      <c r="WR268" s="76"/>
      <c r="WS268" s="76"/>
      <c r="WT268" s="76"/>
      <c r="WU268" s="76"/>
      <c r="WV268" s="76"/>
      <c r="WW268" s="76"/>
      <c r="WX268" s="76"/>
      <c r="WY268" s="76"/>
      <c r="WZ268" s="76"/>
      <c r="XA268" s="76"/>
      <c r="XB268" s="76"/>
      <c r="XC268" s="76"/>
      <c r="XD268" s="76"/>
      <c r="XE268" s="76"/>
      <c r="XF268" s="76"/>
      <c r="XG268" s="76"/>
      <c r="XH268" s="76"/>
      <c r="XI268" s="76"/>
      <c r="XJ268" s="76"/>
      <c r="XK268" s="76"/>
      <c r="XL268" s="76"/>
      <c r="XM268" s="76"/>
      <c r="XN268" s="76"/>
      <c r="XO268" s="76"/>
      <c r="XP268" s="76"/>
      <c r="XQ268" s="76"/>
      <c r="XR268" s="76"/>
      <c r="XS268" s="76"/>
      <c r="XT268" s="76"/>
      <c r="XU268" s="76"/>
      <c r="XV268" s="76"/>
      <c r="XW268" s="76"/>
      <c r="XX268" s="76"/>
      <c r="XY268" s="76"/>
      <c r="XZ268" s="76"/>
      <c r="YA268" s="76"/>
      <c r="YB268" s="76"/>
      <c r="YC268" s="76"/>
      <c r="YD268" s="76"/>
      <c r="YE268" s="76"/>
      <c r="YF268" s="76"/>
      <c r="YG268" s="76"/>
      <c r="YH268" s="76"/>
      <c r="YI268" s="76"/>
      <c r="YJ268" s="76"/>
      <c r="YK268" s="76"/>
      <c r="YL268" s="76"/>
      <c r="YM268" s="76"/>
      <c r="YN268" s="76"/>
      <c r="YO268" s="76"/>
      <c r="YP268" s="76"/>
      <c r="YQ268" s="76"/>
      <c r="YR268" s="76"/>
      <c r="YS268" s="76"/>
      <c r="YT268" s="76"/>
      <c r="YU268" s="76"/>
      <c r="YV268" s="76"/>
      <c r="YW268" s="76"/>
      <c r="YX268" s="76"/>
      <c r="YY268" s="76"/>
      <c r="YZ268" s="76"/>
      <c r="ZA268" s="76"/>
      <c r="ZB268" s="76"/>
      <c r="ZC268" s="76"/>
      <c r="ZD268" s="76"/>
      <c r="ZE268" s="76"/>
      <c r="ZF268" s="76"/>
      <c r="ZG268" s="76"/>
      <c r="ZH268" s="76"/>
      <c r="ZI268" s="76"/>
      <c r="ZJ268" s="76"/>
      <c r="ZK268" s="76"/>
      <c r="ZL268" s="76"/>
      <c r="ZM268" s="76"/>
      <c r="ZN268" s="76"/>
      <c r="ZO268" s="76"/>
      <c r="ZP268" s="76"/>
      <c r="ZQ268" s="76"/>
      <c r="ZR268" s="76"/>
      <c r="ZS268" s="76"/>
      <c r="ZT268" s="76"/>
      <c r="ZU268" s="76"/>
      <c r="ZV268" s="76"/>
      <c r="ZW268" s="76"/>
      <c r="ZX268" s="76"/>
      <c r="ZY268" s="76"/>
      <c r="ZZ268" s="76"/>
      <c r="AAA268" s="76"/>
      <c r="AAB268" s="76"/>
      <c r="AAC268" s="76"/>
      <c r="AAD268" s="76"/>
      <c r="AAE268" s="76"/>
      <c r="AAF268" s="76"/>
      <c r="AAG268" s="76"/>
      <c r="AAH268" s="76"/>
      <c r="AAI268" s="76"/>
      <c r="AAJ268" s="76"/>
      <c r="AAK268" s="76"/>
      <c r="AAL268" s="76"/>
      <c r="AAM268" s="76"/>
      <c r="AAN268" s="76"/>
      <c r="AAO268" s="76"/>
      <c r="AAP268" s="76"/>
      <c r="AAQ268" s="76"/>
      <c r="AAR268" s="76"/>
      <c r="AAS268" s="76"/>
      <c r="AAT268" s="76"/>
      <c r="AAU268" s="76"/>
      <c r="AAV268" s="76"/>
      <c r="AAW268" s="76"/>
      <c r="AAX268" s="76"/>
      <c r="AAY268" s="76"/>
      <c r="AAZ268" s="76"/>
      <c r="ABA268" s="76"/>
      <c r="ABB268" s="76"/>
      <c r="ABC268" s="76"/>
      <c r="ABD268" s="76"/>
      <c r="ABE268" s="76"/>
      <c r="ABF268" s="76"/>
      <c r="ABG268" s="76"/>
      <c r="ABH268" s="76"/>
      <c r="ABI268" s="76"/>
      <c r="ABJ268" s="76"/>
      <c r="ABK268" s="76"/>
      <c r="ABL268" s="76"/>
      <c r="ABM268" s="76"/>
      <c r="ABN268" s="76"/>
      <c r="ABO268" s="76"/>
      <c r="ABP268" s="76"/>
      <c r="ABQ268" s="76"/>
      <c r="ABR268" s="76"/>
      <c r="ABS268" s="76"/>
      <c r="ABT268" s="76"/>
      <c r="ABU268" s="76"/>
      <c r="ABV268" s="76"/>
      <c r="ABW268" s="76"/>
      <c r="ABX268" s="76"/>
      <c r="ABY268" s="76"/>
      <c r="ABZ268" s="76"/>
      <c r="ACA268" s="76"/>
      <c r="ACB268" s="76"/>
      <c r="ACC268" s="76"/>
      <c r="ACD268" s="76"/>
      <c r="ACE268" s="76"/>
      <c r="ACF268" s="76"/>
      <c r="ACG268" s="76"/>
      <c r="ACH268" s="76"/>
      <c r="ACI268" s="76"/>
      <c r="ACJ268" s="76"/>
      <c r="ACK268" s="76"/>
      <c r="ACL268" s="76"/>
      <c r="ACM268" s="76"/>
      <c r="ACN268" s="76"/>
      <c r="ACO268" s="76"/>
      <c r="ACP268" s="76"/>
      <c r="ACQ268" s="76"/>
      <c r="ACR268" s="76"/>
      <c r="ACS268" s="76"/>
      <c r="ACT268" s="76"/>
      <c r="ACU268" s="76"/>
      <c r="ACV268" s="76"/>
      <c r="ACW268" s="76"/>
      <c r="ACX268" s="76"/>
      <c r="ACY268" s="76"/>
      <c r="ACZ268" s="76"/>
      <c r="ADA268" s="76"/>
      <c r="ADB268" s="76"/>
      <c r="ADC268" s="76"/>
      <c r="ADD268" s="76"/>
      <c r="ADE268" s="76"/>
      <c r="ADF268" s="76"/>
      <c r="ADG268" s="76"/>
      <c r="ADH268" s="76"/>
      <c r="ADI268" s="76"/>
      <c r="ADJ268" s="76"/>
      <c r="ADK268" s="76"/>
      <c r="ADL268" s="76"/>
      <c r="ADM268" s="76"/>
      <c r="ADN268" s="76"/>
      <c r="ADO268" s="76"/>
      <c r="ADP268" s="76"/>
      <c r="ADQ268" s="76"/>
      <c r="ADR268" s="76"/>
      <c r="ADS268" s="76"/>
      <c r="ADT268" s="76"/>
      <c r="ADU268" s="76"/>
      <c r="ADV268" s="76"/>
      <c r="ADW268" s="76"/>
      <c r="ADX268" s="76"/>
      <c r="ADY268" s="76"/>
      <c r="ADZ268" s="76"/>
      <c r="AEA268" s="76"/>
      <c r="AEB268" s="76"/>
      <c r="AEC268" s="76"/>
      <c r="AED268" s="76"/>
      <c r="AEE268" s="76"/>
      <c r="AEF268" s="76"/>
      <c r="AEG268" s="76"/>
      <c r="AEH268" s="76"/>
      <c r="AEI268" s="76"/>
      <c r="AEJ268" s="76"/>
      <c r="AEK268" s="76"/>
      <c r="AEL268" s="76"/>
      <c r="AEM268" s="76"/>
      <c r="AEN268" s="76"/>
      <c r="AEO268" s="76"/>
      <c r="AEP268" s="76"/>
      <c r="AEQ268" s="76"/>
      <c r="AER268" s="76"/>
      <c r="AES268" s="76"/>
      <c r="AET268" s="76"/>
      <c r="AEU268" s="76"/>
      <c r="AEV268" s="76"/>
      <c r="AEW268" s="76"/>
      <c r="AEX268" s="76"/>
      <c r="AEY268" s="76"/>
      <c r="AEZ268" s="76"/>
      <c r="AFA268" s="76"/>
      <c r="AFB268" s="76"/>
      <c r="AFC268" s="76"/>
      <c r="AFD268" s="76"/>
      <c r="AFE268" s="76"/>
      <c r="AFF268" s="76"/>
      <c r="AFG268" s="76"/>
      <c r="AFH268" s="76"/>
      <c r="AFI268" s="76"/>
      <c r="AFJ268" s="76"/>
      <c r="AFK268" s="76"/>
      <c r="AFL268" s="76"/>
      <c r="AFM268" s="76"/>
      <c r="AFN268" s="76"/>
      <c r="AFO268" s="76"/>
      <c r="AFP268" s="76"/>
      <c r="AFQ268" s="76"/>
      <c r="AFR268" s="76"/>
      <c r="AFS268" s="76"/>
      <c r="AFT268" s="76"/>
      <c r="AFU268" s="76"/>
      <c r="AFV268" s="76"/>
      <c r="AFW268" s="76"/>
      <c r="AFX268" s="76"/>
      <c r="AFY268" s="76"/>
      <c r="AFZ268" s="76"/>
      <c r="AGA268" s="76"/>
      <c r="AGB268" s="76"/>
      <c r="AGC268" s="76"/>
      <c r="AGD268" s="76"/>
      <c r="AGE268" s="76"/>
      <c r="AGF268" s="76"/>
      <c r="AGG268" s="76"/>
      <c r="AGH268" s="76"/>
      <c r="AGI268" s="76"/>
      <c r="AGJ268" s="76"/>
      <c r="AGK268" s="76"/>
      <c r="AGL268" s="76"/>
      <c r="AGM268" s="76"/>
      <c r="AGN268" s="76"/>
      <c r="AGO268" s="76"/>
      <c r="AGP268" s="76"/>
      <c r="AGQ268" s="76"/>
      <c r="AGR268" s="76"/>
      <c r="AGS268" s="76"/>
      <c r="AGT268" s="76"/>
      <c r="AGU268" s="76"/>
      <c r="AGV268" s="76"/>
      <c r="AGW268" s="76"/>
      <c r="AGX268" s="76"/>
      <c r="AGY268" s="76"/>
      <c r="AGZ268" s="76"/>
      <c r="AHA268" s="76"/>
      <c r="AHB268" s="76"/>
      <c r="AHC268" s="76"/>
      <c r="AHD268" s="76"/>
      <c r="AHE268" s="76"/>
      <c r="AHF268" s="76"/>
      <c r="AHG268" s="76"/>
      <c r="AHH268" s="76"/>
      <c r="AHI268" s="76"/>
      <c r="AHJ268" s="76"/>
      <c r="AHK268" s="76"/>
      <c r="AHL268" s="76"/>
      <c r="AHM268" s="76"/>
      <c r="AHN268" s="76"/>
      <c r="AHO268" s="76"/>
      <c r="AHP268" s="76"/>
      <c r="AHQ268" s="76"/>
      <c r="AHR268" s="76"/>
      <c r="AHS268" s="76"/>
      <c r="AHT268" s="76"/>
      <c r="AHU268" s="76"/>
      <c r="AHV268" s="76"/>
      <c r="AHW268" s="76"/>
      <c r="AHX268" s="76"/>
      <c r="AHY268" s="76"/>
      <c r="AHZ268" s="76"/>
      <c r="AIA268" s="76"/>
      <c r="AIB268" s="76"/>
      <c r="AIC268" s="76"/>
      <c r="AID268" s="76"/>
      <c r="AIE268" s="76"/>
      <c r="AIF268" s="76"/>
      <c r="AIG268" s="76"/>
      <c r="AIH268" s="76"/>
      <c r="AII268" s="76"/>
      <c r="AIJ268" s="76"/>
      <c r="AIK268" s="76"/>
      <c r="AIL268" s="76"/>
      <c r="AIM268" s="76"/>
      <c r="AIN268" s="76"/>
      <c r="AIO268" s="76"/>
      <c r="AIP268" s="76"/>
      <c r="AIQ268" s="76"/>
      <c r="AIR268" s="76"/>
      <c r="AIS268" s="76"/>
      <c r="AIT268" s="76"/>
      <c r="AIU268" s="76"/>
      <c r="AIV268" s="76"/>
      <c r="AIW268" s="76"/>
      <c r="AIX268" s="76"/>
      <c r="AIY268" s="76"/>
      <c r="AIZ268" s="76"/>
      <c r="AJA268" s="76"/>
      <c r="AJB268" s="76"/>
      <c r="AJC268" s="76"/>
      <c r="AJD268" s="76"/>
      <c r="AJE268" s="76"/>
      <c r="AJF268" s="76"/>
      <c r="AJG268" s="76"/>
      <c r="AJH268" s="76"/>
      <c r="AJI268" s="76"/>
      <c r="AJJ268" s="76"/>
      <c r="AJK268" s="76"/>
      <c r="AJL268" s="76"/>
      <c r="AJM268" s="76"/>
      <c r="AJN268" s="76"/>
      <c r="AJO268" s="76"/>
      <c r="AJP268" s="76"/>
      <c r="AJQ268" s="76"/>
      <c r="AJR268" s="76"/>
      <c r="AJS268" s="76"/>
      <c r="AJT268" s="76"/>
      <c r="AJU268" s="76"/>
      <c r="AJV268" s="76"/>
      <c r="AJW268" s="76"/>
      <c r="AJX268" s="76"/>
      <c r="AJY268" s="76"/>
      <c r="AJZ268" s="76"/>
      <c r="AKA268" s="76"/>
      <c r="AKB268" s="76"/>
      <c r="AKC268" s="76"/>
      <c r="AKD268" s="76"/>
      <c r="AKE268" s="76"/>
      <c r="AKF268" s="76"/>
      <c r="AKG268" s="76"/>
      <c r="AKH268" s="76"/>
      <c r="AKI268" s="76"/>
      <c r="AKJ268" s="76"/>
      <c r="AKK268" s="76"/>
      <c r="AKL268" s="76"/>
      <c r="AKM268" s="76"/>
      <c r="AKN268" s="76"/>
      <c r="AKO268" s="76"/>
      <c r="AKP268" s="76"/>
      <c r="AKQ268" s="76"/>
      <c r="AKR268" s="76"/>
      <c r="AKS268" s="76"/>
      <c r="AKT268" s="76"/>
      <c r="AKU268" s="76"/>
      <c r="AKV268" s="76"/>
      <c r="AKW268" s="76"/>
      <c r="AKX268" s="76"/>
      <c r="AKY268" s="76"/>
      <c r="AKZ268" s="76"/>
      <c r="ALA268" s="76"/>
      <c r="ALB268" s="76"/>
      <c r="ALC268" s="76"/>
      <c r="ALD268" s="76"/>
      <c r="ALE268" s="76"/>
      <c r="ALF268" s="76"/>
      <c r="ALG268" s="76"/>
      <c r="ALH268" s="76"/>
      <c r="ALI268" s="76"/>
      <c r="ALJ268" s="76"/>
      <c r="ALK268" s="76"/>
      <c r="ALL268" s="76"/>
      <c r="ALM268" s="76"/>
      <c r="ALN268" s="76"/>
      <c r="ALO268" s="76"/>
      <c r="ALP268" s="76"/>
      <c r="ALQ268" s="76"/>
      <c r="ALR268" s="76"/>
      <c r="ALS268" s="76"/>
      <c r="ALT268" s="76"/>
      <c r="ALU268" s="76"/>
      <c r="ALV268" s="76"/>
      <c r="ALW268" s="76"/>
      <c r="ALX268" s="76"/>
      <c r="ALY268" s="76"/>
      <c r="ALZ268" s="76"/>
      <c r="AMA268" s="76"/>
      <c r="AMB268" s="76"/>
      <c r="AMC268" s="76"/>
      <c r="AMD268" s="76"/>
      <c r="AME268" s="76"/>
    </row>
    <row r="269" spans="1:1019" s="77" customFormat="1">
      <c r="A269" s="49" t="s">
        <v>173</v>
      </c>
      <c r="B269" s="49"/>
      <c r="C269" s="49"/>
      <c r="D269" s="50" t="s">
        <v>30</v>
      </c>
      <c r="E269" s="49"/>
      <c r="F269" s="62"/>
      <c r="G269" s="51"/>
      <c r="H269" s="51"/>
      <c r="I269" s="51"/>
      <c r="J269" s="51">
        <f>SUM(J270:J273)</f>
        <v>155751.15000000002</v>
      </c>
      <c r="K269" s="76"/>
      <c r="L269" s="76"/>
      <c r="M269" s="76"/>
      <c r="N269" s="76"/>
      <c r="O269" s="76"/>
      <c r="P269" s="76"/>
      <c r="Q269" s="76"/>
      <c r="R269" s="76"/>
      <c r="S269" s="76"/>
      <c r="T269" s="76"/>
      <c r="U269" s="76"/>
      <c r="V269" s="76"/>
      <c r="W269" s="76"/>
      <c r="X269" s="76"/>
      <c r="Y269" s="76"/>
      <c r="Z269" s="76"/>
      <c r="AA269" s="76"/>
      <c r="AB269" s="76"/>
      <c r="AC269" s="76"/>
      <c r="AD269" s="76"/>
      <c r="AE269" s="76"/>
      <c r="AF269" s="76"/>
      <c r="AG269" s="76"/>
      <c r="AH269" s="76"/>
      <c r="AI269" s="76"/>
      <c r="AJ269" s="76"/>
      <c r="AK269" s="76"/>
      <c r="AL269" s="76"/>
      <c r="AM269" s="76"/>
      <c r="AN269" s="76"/>
      <c r="AO269" s="76"/>
      <c r="AP269" s="76"/>
      <c r="AQ269" s="76"/>
      <c r="AR269" s="76"/>
      <c r="AS269" s="76"/>
      <c r="AT269" s="76"/>
      <c r="AU269" s="76"/>
      <c r="AV269" s="76"/>
      <c r="AW269" s="76"/>
      <c r="AX269" s="76"/>
      <c r="AY269" s="76"/>
      <c r="AZ269" s="76"/>
      <c r="BA269" s="76"/>
      <c r="BB269" s="76"/>
      <c r="BC269" s="76"/>
      <c r="BD269" s="76"/>
      <c r="BE269" s="76"/>
      <c r="BF269" s="76"/>
      <c r="BG269" s="76"/>
      <c r="BH269" s="76"/>
      <c r="BI269" s="76"/>
      <c r="BJ269" s="76"/>
      <c r="BK269" s="76"/>
      <c r="BL269" s="76"/>
      <c r="BM269" s="76"/>
      <c r="BN269" s="76"/>
      <c r="BO269" s="76"/>
      <c r="BP269" s="76"/>
      <c r="BQ269" s="76"/>
      <c r="BR269" s="76"/>
      <c r="BS269" s="76"/>
      <c r="BT269" s="76"/>
      <c r="BU269" s="76"/>
      <c r="BV269" s="76"/>
      <c r="BW269" s="76"/>
      <c r="BX269" s="76"/>
      <c r="BY269" s="76"/>
      <c r="BZ269" s="76"/>
      <c r="CA269" s="76"/>
      <c r="CB269" s="76"/>
      <c r="CC269" s="76"/>
      <c r="CD269" s="76"/>
      <c r="CE269" s="76"/>
      <c r="CF269" s="76"/>
      <c r="CG269" s="76"/>
      <c r="CH269" s="76"/>
      <c r="CI269" s="76"/>
      <c r="CJ269" s="76"/>
      <c r="CK269" s="76"/>
      <c r="CL269" s="76"/>
      <c r="CM269" s="76"/>
      <c r="CN269" s="76"/>
      <c r="CO269" s="76"/>
      <c r="CP269" s="76"/>
      <c r="CQ269" s="76"/>
      <c r="CR269" s="76"/>
      <c r="CS269" s="76"/>
      <c r="CT269" s="76"/>
      <c r="CU269" s="76"/>
      <c r="CV269" s="76"/>
      <c r="CW269" s="76"/>
      <c r="CX269" s="76"/>
      <c r="CY269" s="76"/>
      <c r="CZ269" s="76"/>
      <c r="DA269" s="76"/>
      <c r="DB269" s="76"/>
      <c r="DC269" s="76"/>
      <c r="DD269" s="76"/>
      <c r="DE269" s="76"/>
      <c r="DF269" s="76"/>
      <c r="DG269" s="76"/>
      <c r="DH269" s="76"/>
      <c r="DI269" s="76"/>
      <c r="DJ269" s="76"/>
      <c r="DK269" s="76"/>
      <c r="DL269" s="76"/>
      <c r="DM269" s="76"/>
      <c r="DN269" s="76"/>
      <c r="DO269" s="76"/>
      <c r="DP269" s="76"/>
      <c r="DQ269" s="76"/>
      <c r="DR269" s="76"/>
      <c r="DS269" s="76"/>
      <c r="DT269" s="76"/>
      <c r="DU269" s="76"/>
      <c r="DV269" s="76"/>
      <c r="DW269" s="76"/>
      <c r="DX269" s="76"/>
      <c r="DY269" s="76"/>
      <c r="DZ269" s="76"/>
      <c r="EA269" s="76"/>
      <c r="EB269" s="76"/>
      <c r="EC269" s="76"/>
      <c r="ED269" s="76"/>
      <c r="EE269" s="76"/>
      <c r="EF269" s="76"/>
      <c r="EG269" s="76"/>
      <c r="EH269" s="76"/>
      <c r="EI269" s="76"/>
      <c r="EJ269" s="76"/>
      <c r="EK269" s="76"/>
      <c r="EL269" s="76"/>
      <c r="EM269" s="76"/>
      <c r="EN269" s="76"/>
      <c r="EO269" s="76"/>
      <c r="EP269" s="76"/>
      <c r="EQ269" s="76"/>
      <c r="ER269" s="76"/>
      <c r="ES269" s="76"/>
      <c r="ET269" s="76"/>
      <c r="EU269" s="76"/>
      <c r="EV269" s="76"/>
      <c r="EW269" s="76"/>
      <c r="EX269" s="76"/>
      <c r="EY269" s="76"/>
      <c r="EZ269" s="76"/>
      <c r="FA269" s="76"/>
      <c r="FB269" s="76"/>
      <c r="FC269" s="76"/>
      <c r="FD269" s="76"/>
      <c r="FE269" s="76"/>
      <c r="FF269" s="76"/>
      <c r="FG269" s="76"/>
      <c r="FH269" s="76"/>
      <c r="FI269" s="76"/>
      <c r="FJ269" s="76"/>
      <c r="FK269" s="76"/>
      <c r="FL269" s="76"/>
      <c r="FM269" s="76"/>
      <c r="FN269" s="76"/>
      <c r="FO269" s="76"/>
      <c r="FP269" s="76"/>
      <c r="FQ269" s="76"/>
      <c r="FR269" s="76"/>
      <c r="FS269" s="76"/>
      <c r="FT269" s="76"/>
      <c r="FU269" s="76"/>
      <c r="FV269" s="76"/>
      <c r="FW269" s="76"/>
      <c r="FX269" s="76"/>
      <c r="FY269" s="76"/>
      <c r="FZ269" s="76"/>
      <c r="GA269" s="76"/>
      <c r="GB269" s="76"/>
      <c r="GC269" s="76"/>
      <c r="GD269" s="76"/>
      <c r="GE269" s="76"/>
      <c r="GF269" s="76"/>
      <c r="GG269" s="76"/>
      <c r="GH269" s="76"/>
      <c r="GI269" s="76"/>
      <c r="GJ269" s="76"/>
      <c r="GK269" s="76"/>
      <c r="GL269" s="76"/>
      <c r="GM269" s="76"/>
      <c r="GN269" s="76"/>
      <c r="GO269" s="76"/>
      <c r="GP269" s="76"/>
      <c r="GQ269" s="76"/>
      <c r="GR269" s="76"/>
      <c r="GS269" s="76"/>
      <c r="GT269" s="76"/>
      <c r="GU269" s="76"/>
      <c r="GV269" s="76"/>
      <c r="GW269" s="76"/>
      <c r="GX269" s="76"/>
      <c r="GY269" s="76"/>
      <c r="GZ269" s="76"/>
      <c r="HA269" s="76"/>
      <c r="HB269" s="76"/>
      <c r="HC269" s="76"/>
      <c r="HD269" s="76"/>
      <c r="HE269" s="76"/>
      <c r="HF269" s="76"/>
      <c r="HG269" s="76"/>
      <c r="HH269" s="76"/>
      <c r="HI269" s="76"/>
      <c r="HJ269" s="76"/>
      <c r="HK269" s="76"/>
      <c r="HL269" s="76"/>
      <c r="HM269" s="76"/>
      <c r="HN269" s="76"/>
      <c r="HO269" s="76"/>
      <c r="HP269" s="76"/>
      <c r="HQ269" s="76"/>
      <c r="HR269" s="76"/>
      <c r="HS269" s="76"/>
      <c r="HT269" s="76"/>
      <c r="HU269" s="76"/>
      <c r="HV269" s="76"/>
      <c r="HW269" s="76"/>
      <c r="HX269" s="76"/>
      <c r="HY269" s="76"/>
      <c r="HZ269" s="76"/>
      <c r="IA269" s="76"/>
      <c r="IB269" s="76"/>
      <c r="IC269" s="76"/>
      <c r="ID269" s="76"/>
      <c r="IE269" s="76"/>
      <c r="IF269" s="76"/>
      <c r="IG269" s="76"/>
      <c r="IH269" s="76"/>
      <c r="II269" s="76"/>
      <c r="IJ269" s="76"/>
      <c r="IK269" s="76"/>
      <c r="IL269" s="76"/>
      <c r="IM269" s="76"/>
      <c r="IN269" s="76"/>
      <c r="IO269" s="76"/>
      <c r="IP269" s="76"/>
      <c r="IQ269" s="76"/>
      <c r="IR269" s="76"/>
      <c r="IS269" s="76"/>
      <c r="IT269" s="76"/>
      <c r="IU269" s="76"/>
      <c r="IV269" s="76"/>
      <c r="IW269" s="76"/>
      <c r="IX269" s="76"/>
      <c r="IY269" s="76"/>
      <c r="IZ269" s="76"/>
      <c r="JA269" s="76"/>
      <c r="JB269" s="76"/>
      <c r="JC269" s="76"/>
      <c r="JD269" s="76"/>
      <c r="JE269" s="76"/>
      <c r="JF269" s="76"/>
      <c r="JG269" s="76"/>
      <c r="JH269" s="76"/>
      <c r="JI269" s="76"/>
      <c r="JJ269" s="76"/>
      <c r="JK269" s="76"/>
      <c r="JL269" s="76"/>
      <c r="JM269" s="76"/>
      <c r="JN269" s="76"/>
      <c r="JO269" s="76"/>
      <c r="JP269" s="76"/>
      <c r="JQ269" s="76"/>
      <c r="JR269" s="76"/>
      <c r="JS269" s="76"/>
      <c r="JT269" s="76"/>
      <c r="JU269" s="76"/>
      <c r="JV269" s="76"/>
      <c r="JW269" s="76"/>
      <c r="JX269" s="76"/>
      <c r="JY269" s="76"/>
      <c r="JZ269" s="76"/>
      <c r="KA269" s="76"/>
      <c r="KB269" s="76"/>
      <c r="KC269" s="76"/>
      <c r="KD269" s="76"/>
      <c r="KE269" s="76"/>
      <c r="KF269" s="76"/>
      <c r="KG269" s="76"/>
      <c r="KH269" s="76"/>
      <c r="KI269" s="76"/>
      <c r="KJ269" s="76"/>
      <c r="KK269" s="76"/>
      <c r="KL269" s="76"/>
      <c r="KM269" s="76"/>
      <c r="KN269" s="76"/>
      <c r="KO269" s="76"/>
      <c r="KP269" s="76"/>
      <c r="KQ269" s="76"/>
      <c r="KR269" s="76"/>
      <c r="KS269" s="76"/>
      <c r="KT269" s="76"/>
      <c r="KU269" s="76"/>
      <c r="KV269" s="76"/>
      <c r="KW269" s="76"/>
      <c r="KX269" s="76"/>
      <c r="KY269" s="76"/>
      <c r="KZ269" s="76"/>
      <c r="LA269" s="76"/>
      <c r="LB269" s="76"/>
      <c r="LC269" s="76"/>
      <c r="LD269" s="76"/>
      <c r="LE269" s="76"/>
      <c r="LF269" s="76"/>
      <c r="LG269" s="76"/>
      <c r="LH269" s="76"/>
      <c r="LI269" s="76"/>
      <c r="LJ269" s="76"/>
      <c r="LK269" s="76"/>
      <c r="LL269" s="76"/>
      <c r="LM269" s="76"/>
      <c r="LN269" s="76"/>
      <c r="LO269" s="76"/>
      <c r="LP269" s="76"/>
      <c r="LQ269" s="76"/>
      <c r="LR269" s="76"/>
      <c r="LS269" s="76"/>
      <c r="LT269" s="76"/>
      <c r="LU269" s="76"/>
      <c r="LV269" s="76"/>
      <c r="LW269" s="76"/>
      <c r="LX269" s="76"/>
      <c r="LY269" s="76"/>
      <c r="LZ269" s="76"/>
      <c r="MA269" s="76"/>
      <c r="MB269" s="76"/>
      <c r="MC269" s="76"/>
      <c r="MD269" s="76"/>
      <c r="ME269" s="76"/>
      <c r="MF269" s="76"/>
      <c r="MG269" s="76"/>
      <c r="MH269" s="76"/>
      <c r="MI269" s="76"/>
      <c r="MJ269" s="76"/>
      <c r="MK269" s="76"/>
      <c r="ML269" s="76"/>
      <c r="MM269" s="76"/>
      <c r="MN269" s="76"/>
      <c r="MO269" s="76"/>
      <c r="MP269" s="76"/>
      <c r="MQ269" s="76"/>
      <c r="MR269" s="76"/>
      <c r="MS269" s="76"/>
      <c r="MT269" s="76"/>
      <c r="MU269" s="76"/>
      <c r="MV269" s="76"/>
      <c r="MW269" s="76"/>
      <c r="MX269" s="76"/>
      <c r="MY269" s="76"/>
      <c r="MZ269" s="76"/>
      <c r="NA269" s="76"/>
      <c r="NB269" s="76"/>
      <c r="NC269" s="76"/>
      <c r="ND269" s="76"/>
      <c r="NE269" s="76"/>
      <c r="NF269" s="76"/>
      <c r="NG269" s="76"/>
      <c r="NH269" s="76"/>
      <c r="NI269" s="76"/>
      <c r="NJ269" s="76"/>
      <c r="NK269" s="76"/>
      <c r="NL269" s="76"/>
      <c r="NM269" s="76"/>
      <c r="NN269" s="76"/>
      <c r="NO269" s="76"/>
      <c r="NP269" s="76"/>
      <c r="NQ269" s="76"/>
      <c r="NR269" s="76"/>
      <c r="NS269" s="76"/>
      <c r="NT269" s="76"/>
      <c r="NU269" s="76"/>
      <c r="NV269" s="76"/>
      <c r="NW269" s="76"/>
      <c r="NX269" s="76"/>
      <c r="NY269" s="76"/>
      <c r="NZ269" s="76"/>
      <c r="OA269" s="76"/>
      <c r="OB269" s="76"/>
      <c r="OC269" s="76"/>
      <c r="OD269" s="76"/>
      <c r="OE269" s="76"/>
      <c r="OF269" s="76"/>
      <c r="OG269" s="76"/>
      <c r="OH269" s="76"/>
      <c r="OI269" s="76"/>
      <c r="OJ269" s="76"/>
      <c r="OK269" s="76"/>
      <c r="OL269" s="76"/>
      <c r="OM269" s="76"/>
      <c r="ON269" s="76"/>
      <c r="OO269" s="76"/>
      <c r="OP269" s="76"/>
      <c r="OQ269" s="76"/>
      <c r="OR269" s="76"/>
      <c r="OS269" s="76"/>
      <c r="OT269" s="76"/>
      <c r="OU269" s="76"/>
      <c r="OV269" s="76"/>
      <c r="OW269" s="76"/>
      <c r="OX269" s="76"/>
      <c r="OY269" s="76"/>
      <c r="OZ269" s="76"/>
      <c r="PA269" s="76"/>
      <c r="PB269" s="76"/>
      <c r="PC269" s="76"/>
      <c r="PD269" s="76"/>
      <c r="PE269" s="76"/>
      <c r="PF269" s="76"/>
      <c r="PG269" s="76"/>
      <c r="PH269" s="76"/>
      <c r="PI269" s="76"/>
      <c r="PJ269" s="76"/>
      <c r="PK269" s="76"/>
      <c r="PL269" s="76"/>
      <c r="PM269" s="76"/>
      <c r="PN269" s="76"/>
      <c r="PO269" s="76"/>
      <c r="PP269" s="76"/>
      <c r="PQ269" s="76"/>
      <c r="PR269" s="76"/>
      <c r="PS269" s="76"/>
      <c r="PT269" s="76"/>
      <c r="PU269" s="76"/>
      <c r="PV269" s="76"/>
      <c r="PW269" s="76"/>
      <c r="PX269" s="76"/>
      <c r="PY269" s="76"/>
      <c r="PZ269" s="76"/>
      <c r="QA269" s="76"/>
      <c r="QB269" s="76"/>
      <c r="QC269" s="76"/>
      <c r="QD269" s="76"/>
      <c r="QE269" s="76"/>
      <c r="QF269" s="76"/>
      <c r="QG269" s="76"/>
      <c r="QH269" s="76"/>
      <c r="QI269" s="76"/>
      <c r="QJ269" s="76"/>
      <c r="QK269" s="76"/>
      <c r="QL269" s="76"/>
      <c r="QM269" s="76"/>
      <c r="QN269" s="76"/>
      <c r="QO269" s="76"/>
      <c r="QP269" s="76"/>
      <c r="QQ269" s="76"/>
      <c r="QR269" s="76"/>
      <c r="QS269" s="76"/>
      <c r="QT269" s="76"/>
      <c r="QU269" s="76"/>
      <c r="QV269" s="76"/>
      <c r="QW269" s="76"/>
      <c r="QX269" s="76"/>
      <c r="QY269" s="76"/>
      <c r="QZ269" s="76"/>
      <c r="RA269" s="76"/>
      <c r="RB269" s="76"/>
      <c r="RC269" s="76"/>
      <c r="RD269" s="76"/>
      <c r="RE269" s="76"/>
      <c r="RF269" s="76"/>
      <c r="RG269" s="76"/>
      <c r="RH269" s="76"/>
      <c r="RI269" s="76"/>
      <c r="RJ269" s="76"/>
      <c r="RK269" s="76"/>
      <c r="RL269" s="76"/>
      <c r="RM269" s="76"/>
      <c r="RN269" s="76"/>
      <c r="RO269" s="76"/>
      <c r="RP269" s="76"/>
      <c r="RQ269" s="76"/>
      <c r="RR269" s="76"/>
      <c r="RS269" s="76"/>
      <c r="RT269" s="76"/>
      <c r="RU269" s="76"/>
      <c r="RV269" s="76"/>
      <c r="RW269" s="76"/>
      <c r="RX269" s="76"/>
      <c r="RY269" s="76"/>
      <c r="RZ269" s="76"/>
      <c r="SA269" s="76"/>
      <c r="SB269" s="76"/>
      <c r="SC269" s="76"/>
      <c r="SD269" s="76"/>
      <c r="SE269" s="76"/>
      <c r="SF269" s="76"/>
      <c r="SG269" s="76"/>
      <c r="SH269" s="76"/>
      <c r="SI269" s="76"/>
      <c r="SJ269" s="76"/>
      <c r="SK269" s="76"/>
      <c r="SL269" s="76"/>
      <c r="SM269" s="76"/>
      <c r="SN269" s="76"/>
      <c r="SO269" s="76"/>
      <c r="SP269" s="76"/>
      <c r="SQ269" s="76"/>
      <c r="SR269" s="76"/>
      <c r="SS269" s="76"/>
      <c r="ST269" s="76"/>
      <c r="SU269" s="76"/>
      <c r="SV269" s="76"/>
      <c r="SW269" s="76"/>
      <c r="SX269" s="76"/>
      <c r="SY269" s="76"/>
      <c r="SZ269" s="76"/>
      <c r="TA269" s="76"/>
      <c r="TB269" s="76"/>
      <c r="TC269" s="76"/>
      <c r="TD269" s="76"/>
      <c r="TE269" s="76"/>
      <c r="TF269" s="76"/>
      <c r="TG269" s="76"/>
      <c r="TH269" s="76"/>
      <c r="TI269" s="76"/>
      <c r="TJ269" s="76"/>
      <c r="TK269" s="76"/>
      <c r="TL269" s="76"/>
      <c r="TM269" s="76"/>
      <c r="TN269" s="76"/>
      <c r="TO269" s="76"/>
      <c r="TP269" s="76"/>
      <c r="TQ269" s="76"/>
      <c r="TR269" s="76"/>
      <c r="TS269" s="76"/>
      <c r="TT269" s="76"/>
      <c r="TU269" s="76"/>
      <c r="TV269" s="76"/>
      <c r="TW269" s="76"/>
      <c r="TX269" s="76"/>
      <c r="TY269" s="76"/>
      <c r="TZ269" s="76"/>
      <c r="UA269" s="76"/>
      <c r="UB269" s="76"/>
      <c r="UC269" s="76"/>
      <c r="UD269" s="76"/>
      <c r="UE269" s="76"/>
      <c r="UF269" s="76"/>
      <c r="UG269" s="76"/>
      <c r="UH269" s="76"/>
      <c r="UI269" s="76"/>
      <c r="UJ269" s="76"/>
      <c r="UK269" s="76"/>
      <c r="UL269" s="76"/>
      <c r="UM269" s="76"/>
      <c r="UN269" s="76"/>
      <c r="UO269" s="76"/>
      <c r="UP269" s="76"/>
      <c r="UQ269" s="76"/>
      <c r="UR269" s="76"/>
      <c r="US269" s="76"/>
      <c r="UT269" s="76"/>
      <c r="UU269" s="76"/>
      <c r="UV269" s="76"/>
      <c r="UW269" s="76"/>
      <c r="UX269" s="76"/>
      <c r="UY269" s="76"/>
      <c r="UZ269" s="76"/>
      <c r="VA269" s="76"/>
      <c r="VB269" s="76"/>
      <c r="VC269" s="76"/>
      <c r="VD269" s="76"/>
      <c r="VE269" s="76"/>
      <c r="VF269" s="76"/>
      <c r="VG269" s="76"/>
      <c r="VH269" s="76"/>
      <c r="VI269" s="76"/>
      <c r="VJ269" s="76"/>
      <c r="VK269" s="76"/>
      <c r="VL269" s="76"/>
      <c r="VM269" s="76"/>
      <c r="VN269" s="76"/>
      <c r="VO269" s="76"/>
      <c r="VP269" s="76"/>
      <c r="VQ269" s="76"/>
      <c r="VR269" s="76"/>
      <c r="VS269" s="76"/>
      <c r="VT269" s="76"/>
      <c r="VU269" s="76"/>
      <c r="VV269" s="76"/>
      <c r="VW269" s="76"/>
      <c r="VX269" s="76"/>
      <c r="VY269" s="76"/>
      <c r="VZ269" s="76"/>
      <c r="WA269" s="76"/>
      <c r="WB269" s="76"/>
      <c r="WC269" s="76"/>
      <c r="WD269" s="76"/>
      <c r="WE269" s="76"/>
      <c r="WF269" s="76"/>
      <c r="WG269" s="76"/>
      <c r="WH269" s="76"/>
      <c r="WI269" s="76"/>
      <c r="WJ269" s="76"/>
      <c r="WK269" s="76"/>
      <c r="WL269" s="76"/>
      <c r="WM269" s="76"/>
      <c r="WN269" s="76"/>
      <c r="WO269" s="76"/>
      <c r="WP269" s="76"/>
      <c r="WQ269" s="76"/>
      <c r="WR269" s="76"/>
      <c r="WS269" s="76"/>
      <c r="WT269" s="76"/>
      <c r="WU269" s="76"/>
      <c r="WV269" s="76"/>
      <c r="WW269" s="76"/>
      <c r="WX269" s="76"/>
      <c r="WY269" s="76"/>
      <c r="WZ269" s="76"/>
      <c r="XA269" s="76"/>
      <c r="XB269" s="76"/>
      <c r="XC269" s="76"/>
      <c r="XD269" s="76"/>
      <c r="XE269" s="76"/>
      <c r="XF269" s="76"/>
      <c r="XG269" s="76"/>
      <c r="XH269" s="76"/>
      <c r="XI269" s="76"/>
      <c r="XJ269" s="76"/>
      <c r="XK269" s="76"/>
      <c r="XL269" s="76"/>
      <c r="XM269" s="76"/>
      <c r="XN269" s="76"/>
      <c r="XO269" s="76"/>
      <c r="XP269" s="76"/>
      <c r="XQ269" s="76"/>
      <c r="XR269" s="76"/>
      <c r="XS269" s="76"/>
      <c r="XT269" s="76"/>
      <c r="XU269" s="76"/>
      <c r="XV269" s="76"/>
      <c r="XW269" s="76"/>
      <c r="XX269" s="76"/>
      <c r="XY269" s="76"/>
      <c r="XZ269" s="76"/>
      <c r="YA269" s="76"/>
      <c r="YB269" s="76"/>
      <c r="YC269" s="76"/>
      <c r="YD269" s="76"/>
      <c r="YE269" s="76"/>
      <c r="YF269" s="76"/>
      <c r="YG269" s="76"/>
      <c r="YH269" s="76"/>
      <c r="YI269" s="76"/>
      <c r="YJ269" s="76"/>
      <c r="YK269" s="76"/>
      <c r="YL269" s="76"/>
      <c r="YM269" s="76"/>
      <c r="YN269" s="76"/>
      <c r="YO269" s="76"/>
      <c r="YP269" s="76"/>
      <c r="YQ269" s="76"/>
      <c r="YR269" s="76"/>
      <c r="YS269" s="76"/>
      <c r="YT269" s="76"/>
      <c r="YU269" s="76"/>
      <c r="YV269" s="76"/>
      <c r="YW269" s="76"/>
      <c r="YX269" s="76"/>
      <c r="YY269" s="76"/>
      <c r="YZ269" s="76"/>
      <c r="ZA269" s="76"/>
      <c r="ZB269" s="76"/>
      <c r="ZC269" s="76"/>
      <c r="ZD269" s="76"/>
      <c r="ZE269" s="76"/>
      <c r="ZF269" s="76"/>
      <c r="ZG269" s="76"/>
      <c r="ZH269" s="76"/>
      <c r="ZI269" s="76"/>
      <c r="ZJ269" s="76"/>
      <c r="ZK269" s="76"/>
      <c r="ZL269" s="76"/>
      <c r="ZM269" s="76"/>
      <c r="ZN269" s="76"/>
      <c r="ZO269" s="76"/>
      <c r="ZP269" s="76"/>
      <c r="ZQ269" s="76"/>
      <c r="ZR269" s="76"/>
      <c r="ZS269" s="76"/>
      <c r="ZT269" s="76"/>
      <c r="ZU269" s="76"/>
      <c r="ZV269" s="76"/>
      <c r="ZW269" s="76"/>
      <c r="ZX269" s="76"/>
      <c r="ZY269" s="76"/>
      <c r="ZZ269" s="76"/>
      <c r="AAA269" s="76"/>
      <c r="AAB269" s="76"/>
      <c r="AAC269" s="76"/>
      <c r="AAD269" s="76"/>
      <c r="AAE269" s="76"/>
      <c r="AAF269" s="76"/>
      <c r="AAG269" s="76"/>
      <c r="AAH269" s="76"/>
      <c r="AAI269" s="76"/>
      <c r="AAJ269" s="76"/>
      <c r="AAK269" s="76"/>
      <c r="AAL269" s="76"/>
      <c r="AAM269" s="76"/>
      <c r="AAN269" s="76"/>
      <c r="AAO269" s="76"/>
      <c r="AAP269" s="76"/>
      <c r="AAQ269" s="76"/>
      <c r="AAR269" s="76"/>
      <c r="AAS269" s="76"/>
      <c r="AAT269" s="76"/>
      <c r="AAU269" s="76"/>
      <c r="AAV269" s="76"/>
      <c r="AAW269" s="76"/>
      <c r="AAX269" s="76"/>
      <c r="AAY269" s="76"/>
      <c r="AAZ269" s="76"/>
      <c r="ABA269" s="76"/>
      <c r="ABB269" s="76"/>
      <c r="ABC269" s="76"/>
      <c r="ABD269" s="76"/>
      <c r="ABE269" s="76"/>
      <c r="ABF269" s="76"/>
      <c r="ABG269" s="76"/>
      <c r="ABH269" s="76"/>
      <c r="ABI269" s="76"/>
      <c r="ABJ269" s="76"/>
      <c r="ABK269" s="76"/>
      <c r="ABL269" s="76"/>
      <c r="ABM269" s="76"/>
      <c r="ABN269" s="76"/>
      <c r="ABO269" s="76"/>
      <c r="ABP269" s="76"/>
      <c r="ABQ269" s="76"/>
      <c r="ABR269" s="76"/>
      <c r="ABS269" s="76"/>
      <c r="ABT269" s="76"/>
      <c r="ABU269" s="76"/>
      <c r="ABV269" s="76"/>
      <c r="ABW269" s="76"/>
      <c r="ABX269" s="76"/>
      <c r="ABY269" s="76"/>
      <c r="ABZ269" s="76"/>
      <c r="ACA269" s="76"/>
      <c r="ACB269" s="76"/>
      <c r="ACC269" s="76"/>
      <c r="ACD269" s="76"/>
      <c r="ACE269" s="76"/>
      <c r="ACF269" s="76"/>
      <c r="ACG269" s="76"/>
      <c r="ACH269" s="76"/>
      <c r="ACI269" s="76"/>
      <c r="ACJ269" s="76"/>
      <c r="ACK269" s="76"/>
      <c r="ACL269" s="76"/>
      <c r="ACM269" s="76"/>
      <c r="ACN269" s="76"/>
      <c r="ACO269" s="76"/>
      <c r="ACP269" s="76"/>
      <c r="ACQ269" s="76"/>
      <c r="ACR269" s="76"/>
      <c r="ACS269" s="76"/>
      <c r="ACT269" s="76"/>
      <c r="ACU269" s="76"/>
      <c r="ACV269" s="76"/>
      <c r="ACW269" s="76"/>
      <c r="ACX269" s="76"/>
      <c r="ACY269" s="76"/>
      <c r="ACZ269" s="76"/>
      <c r="ADA269" s="76"/>
      <c r="ADB269" s="76"/>
      <c r="ADC269" s="76"/>
      <c r="ADD269" s="76"/>
      <c r="ADE269" s="76"/>
      <c r="ADF269" s="76"/>
      <c r="ADG269" s="76"/>
      <c r="ADH269" s="76"/>
      <c r="ADI269" s="76"/>
      <c r="ADJ269" s="76"/>
      <c r="ADK269" s="76"/>
      <c r="ADL269" s="76"/>
      <c r="ADM269" s="76"/>
      <c r="ADN269" s="76"/>
      <c r="ADO269" s="76"/>
      <c r="ADP269" s="76"/>
      <c r="ADQ269" s="76"/>
      <c r="ADR269" s="76"/>
      <c r="ADS269" s="76"/>
      <c r="ADT269" s="76"/>
      <c r="ADU269" s="76"/>
      <c r="ADV269" s="76"/>
      <c r="ADW269" s="76"/>
      <c r="ADX269" s="76"/>
      <c r="ADY269" s="76"/>
      <c r="ADZ269" s="76"/>
      <c r="AEA269" s="76"/>
      <c r="AEB269" s="76"/>
      <c r="AEC269" s="76"/>
      <c r="AED269" s="76"/>
      <c r="AEE269" s="76"/>
      <c r="AEF269" s="76"/>
      <c r="AEG269" s="76"/>
      <c r="AEH269" s="76"/>
      <c r="AEI269" s="76"/>
      <c r="AEJ269" s="76"/>
      <c r="AEK269" s="76"/>
      <c r="AEL269" s="76"/>
      <c r="AEM269" s="76"/>
      <c r="AEN269" s="76"/>
      <c r="AEO269" s="76"/>
      <c r="AEP269" s="76"/>
      <c r="AEQ269" s="76"/>
      <c r="AER269" s="76"/>
      <c r="AES269" s="76"/>
      <c r="AET269" s="76"/>
      <c r="AEU269" s="76"/>
      <c r="AEV269" s="76"/>
      <c r="AEW269" s="76"/>
      <c r="AEX269" s="76"/>
      <c r="AEY269" s="76"/>
      <c r="AEZ269" s="76"/>
      <c r="AFA269" s="76"/>
      <c r="AFB269" s="76"/>
      <c r="AFC269" s="76"/>
      <c r="AFD269" s="76"/>
      <c r="AFE269" s="76"/>
      <c r="AFF269" s="76"/>
      <c r="AFG269" s="76"/>
      <c r="AFH269" s="76"/>
      <c r="AFI269" s="76"/>
      <c r="AFJ269" s="76"/>
      <c r="AFK269" s="76"/>
      <c r="AFL269" s="76"/>
      <c r="AFM269" s="76"/>
      <c r="AFN269" s="76"/>
      <c r="AFO269" s="76"/>
      <c r="AFP269" s="76"/>
      <c r="AFQ269" s="76"/>
      <c r="AFR269" s="76"/>
      <c r="AFS269" s="76"/>
      <c r="AFT269" s="76"/>
      <c r="AFU269" s="76"/>
      <c r="AFV269" s="76"/>
      <c r="AFW269" s="76"/>
      <c r="AFX269" s="76"/>
      <c r="AFY269" s="76"/>
      <c r="AFZ269" s="76"/>
      <c r="AGA269" s="76"/>
      <c r="AGB269" s="76"/>
      <c r="AGC269" s="76"/>
      <c r="AGD269" s="76"/>
      <c r="AGE269" s="76"/>
      <c r="AGF269" s="76"/>
      <c r="AGG269" s="76"/>
      <c r="AGH269" s="76"/>
      <c r="AGI269" s="76"/>
      <c r="AGJ269" s="76"/>
      <c r="AGK269" s="76"/>
      <c r="AGL269" s="76"/>
      <c r="AGM269" s="76"/>
      <c r="AGN269" s="76"/>
      <c r="AGO269" s="76"/>
      <c r="AGP269" s="76"/>
      <c r="AGQ269" s="76"/>
      <c r="AGR269" s="76"/>
      <c r="AGS269" s="76"/>
      <c r="AGT269" s="76"/>
      <c r="AGU269" s="76"/>
      <c r="AGV269" s="76"/>
      <c r="AGW269" s="76"/>
      <c r="AGX269" s="76"/>
      <c r="AGY269" s="76"/>
      <c r="AGZ269" s="76"/>
      <c r="AHA269" s="76"/>
      <c r="AHB269" s="76"/>
      <c r="AHC269" s="76"/>
      <c r="AHD269" s="76"/>
      <c r="AHE269" s="76"/>
      <c r="AHF269" s="76"/>
      <c r="AHG269" s="76"/>
      <c r="AHH269" s="76"/>
      <c r="AHI269" s="76"/>
      <c r="AHJ269" s="76"/>
      <c r="AHK269" s="76"/>
      <c r="AHL269" s="76"/>
      <c r="AHM269" s="76"/>
      <c r="AHN269" s="76"/>
      <c r="AHO269" s="76"/>
      <c r="AHP269" s="76"/>
      <c r="AHQ269" s="76"/>
      <c r="AHR269" s="76"/>
      <c r="AHS269" s="76"/>
      <c r="AHT269" s="76"/>
      <c r="AHU269" s="76"/>
      <c r="AHV269" s="76"/>
      <c r="AHW269" s="76"/>
      <c r="AHX269" s="76"/>
      <c r="AHY269" s="76"/>
      <c r="AHZ269" s="76"/>
      <c r="AIA269" s="76"/>
      <c r="AIB269" s="76"/>
      <c r="AIC269" s="76"/>
      <c r="AID269" s="76"/>
      <c r="AIE269" s="76"/>
      <c r="AIF269" s="76"/>
      <c r="AIG269" s="76"/>
      <c r="AIH269" s="76"/>
      <c r="AII269" s="76"/>
      <c r="AIJ269" s="76"/>
      <c r="AIK269" s="76"/>
      <c r="AIL269" s="76"/>
      <c r="AIM269" s="76"/>
      <c r="AIN269" s="76"/>
      <c r="AIO269" s="76"/>
      <c r="AIP269" s="76"/>
      <c r="AIQ269" s="76"/>
      <c r="AIR269" s="76"/>
      <c r="AIS269" s="76"/>
      <c r="AIT269" s="76"/>
      <c r="AIU269" s="76"/>
      <c r="AIV269" s="76"/>
      <c r="AIW269" s="76"/>
      <c r="AIX269" s="76"/>
      <c r="AIY269" s="76"/>
      <c r="AIZ269" s="76"/>
      <c r="AJA269" s="76"/>
      <c r="AJB269" s="76"/>
      <c r="AJC269" s="76"/>
      <c r="AJD269" s="76"/>
      <c r="AJE269" s="76"/>
      <c r="AJF269" s="76"/>
      <c r="AJG269" s="76"/>
      <c r="AJH269" s="76"/>
      <c r="AJI269" s="76"/>
      <c r="AJJ269" s="76"/>
      <c r="AJK269" s="76"/>
      <c r="AJL269" s="76"/>
      <c r="AJM269" s="76"/>
      <c r="AJN269" s="76"/>
      <c r="AJO269" s="76"/>
      <c r="AJP269" s="76"/>
      <c r="AJQ269" s="76"/>
      <c r="AJR269" s="76"/>
      <c r="AJS269" s="76"/>
      <c r="AJT269" s="76"/>
      <c r="AJU269" s="76"/>
      <c r="AJV269" s="76"/>
      <c r="AJW269" s="76"/>
      <c r="AJX269" s="76"/>
      <c r="AJY269" s="76"/>
      <c r="AJZ269" s="76"/>
      <c r="AKA269" s="76"/>
      <c r="AKB269" s="76"/>
      <c r="AKC269" s="76"/>
      <c r="AKD269" s="76"/>
      <c r="AKE269" s="76"/>
      <c r="AKF269" s="76"/>
      <c r="AKG269" s="76"/>
      <c r="AKH269" s="76"/>
      <c r="AKI269" s="76"/>
      <c r="AKJ269" s="76"/>
      <c r="AKK269" s="76"/>
      <c r="AKL269" s="76"/>
      <c r="AKM269" s="76"/>
      <c r="AKN269" s="76"/>
      <c r="AKO269" s="76"/>
      <c r="AKP269" s="76"/>
      <c r="AKQ269" s="76"/>
      <c r="AKR269" s="76"/>
      <c r="AKS269" s="76"/>
      <c r="AKT269" s="76"/>
      <c r="AKU269" s="76"/>
      <c r="AKV269" s="76"/>
      <c r="AKW269" s="76"/>
      <c r="AKX269" s="76"/>
      <c r="AKY269" s="76"/>
      <c r="AKZ269" s="76"/>
      <c r="ALA269" s="76"/>
      <c r="ALB269" s="76"/>
      <c r="ALC269" s="76"/>
      <c r="ALD269" s="76"/>
      <c r="ALE269" s="76"/>
      <c r="ALF269" s="76"/>
      <c r="ALG269" s="76"/>
      <c r="ALH269" s="76"/>
      <c r="ALI269" s="76"/>
      <c r="ALJ269" s="76"/>
      <c r="ALK269" s="76"/>
      <c r="ALL269" s="76"/>
      <c r="ALM269" s="76"/>
      <c r="ALN269" s="76"/>
      <c r="ALO269" s="76"/>
      <c r="ALP269" s="76"/>
      <c r="ALQ269" s="76"/>
      <c r="ALR269" s="76"/>
      <c r="ALS269" s="76"/>
      <c r="ALT269" s="76"/>
      <c r="ALU269" s="76"/>
      <c r="ALV269" s="76"/>
      <c r="ALW269" s="76"/>
      <c r="ALX269" s="76"/>
      <c r="ALY269" s="76"/>
      <c r="ALZ269" s="76"/>
      <c r="AMA269" s="76"/>
      <c r="AMB269" s="76"/>
      <c r="AMC269" s="76"/>
      <c r="AMD269" s="76"/>
      <c r="AME269" s="76"/>
    </row>
    <row r="270" spans="1:1019" s="80" customFormat="1">
      <c r="A270" s="20" t="s">
        <v>174</v>
      </c>
      <c r="B270" s="21">
        <v>2003377</v>
      </c>
      <c r="C270" s="21" t="s">
        <v>96</v>
      </c>
      <c r="D270" s="71" t="s">
        <v>84</v>
      </c>
      <c r="E270" s="22" t="s">
        <v>59</v>
      </c>
      <c r="F270" s="59">
        <v>1881</v>
      </c>
      <c r="G270" s="23">
        <v>57.4</v>
      </c>
      <c r="H270" s="69">
        <f>$J$6</f>
        <v>0.21229999999999999</v>
      </c>
      <c r="I270" s="23">
        <f>ROUND(((H270+1)*G270),2)</f>
        <v>69.59</v>
      </c>
      <c r="J270" s="23">
        <f>TRUNC((I270*F270),2)</f>
        <v>130898.79</v>
      </c>
      <c r="K270" s="78">
        <f t="shared" ref="K270:K273" si="101">G270*F270</f>
        <v>107969.4</v>
      </c>
      <c r="L270" s="76"/>
      <c r="M270" s="79"/>
      <c r="N270" s="76"/>
      <c r="O270" s="76"/>
      <c r="P270" s="76"/>
      <c r="Q270" s="76"/>
      <c r="R270" s="76"/>
      <c r="S270" s="76"/>
      <c r="T270" s="76"/>
      <c r="U270" s="76"/>
      <c r="V270" s="76"/>
      <c r="W270" s="76"/>
      <c r="X270" s="76"/>
      <c r="Y270" s="76"/>
      <c r="Z270" s="76"/>
      <c r="AA270" s="76"/>
      <c r="AB270" s="76"/>
      <c r="AC270" s="76"/>
      <c r="AD270" s="76"/>
      <c r="AE270" s="76"/>
      <c r="AF270" s="76"/>
      <c r="AG270" s="76"/>
      <c r="AH270" s="76"/>
      <c r="AI270" s="76"/>
      <c r="AJ270" s="76"/>
      <c r="AK270" s="76"/>
      <c r="AL270" s="76"/>
      <c r="AM270" s="76"/>
      <c r="AN270" s="76"/>
      <c r="AO270" s="76"/>
      <c r="AP270" s="76"/>
      <c r="AQ270" s="76"/>
      <c r="AR270" s="76"/>
      <c r="AS270" s="76"/>
      <c r="AT270" s="76"/>
      <c r="AU270" s="76"/>
      <c r="AV270" s="76"/>
      <c r="AW270" s="76"/>
      <c r="AX270" s="76"/>
      <c r="AY270" s="76"/>
      <c r="AZ270" s="76"/>
      <c r="BA270" s="76"/>
      <c r="BB270" s="76"/>
      <c r="BC270" s="76"/>
      <c r="BD270" s="76"/>
      <c r="BE270" s="76"/>
      <c r="BF270" s="76"/>
      <c r="BG270" s="76"/>
      <c r="BH270" s="76"/>
      <c r="BI270" s="76"/>
      <c r="BJ270" s="76"/>
      <c r="BK270" s="76"/>
      <c r="BL270" s="76"/>
      <c r="BM270" s="76"/>
      <c r="BN270" s="76"/>
      <c r="BO270" s="76"/>
      <c r="BP270" s="76"/>
      <c r="BQ270" s="76"/>
      <c r="BR270" s="76"/>
      <c r="BS270" s="76"/>
      <c r="BT270" s="76"/>
      <c r="BU270" s="76"/>
      <c r="BV270" s="76"/>
      <c r="BW270" s="76"/>
      <c r="BX270" s="76"/>
      <c r="BY270" s="76"/>
      <c r="BZ270" s="76"/>
      <c r="CA270" s="76"/>
      <c r="CB270" s="76"/>
      <c r="CC270" s="76"/>
      <c r="CD270" s="76"/>
      <c r="CE270" s="76"/>
      <c r="CF270" s="76"/>
      <c r="CG270" s="76"/>
      <c r="CH270" s="76"/>
      <c r="CI270" s="76"/>
      <c r="CJ270" s="76"/>
      <c r="CK270" s="76"/>
      <c r="CL270" s="76"/>
      <c r="CM270" s="76"/>
      <c r="CN270" s="76"/>
      <c r="CO270" s="76"/>
      <c r="CP270" s="76"/>
      <c r="CQ270" s="76"/>
      <c r="CR270" s="76"/>
      <c r="CS270" s="76"/>
      <c r="CT270" s="76"/>
      <c r="CU270" s="76"/>
      <c r="CV270" s="76"/>
      <c r="CW270" s="76"/>
      <c r="CX270" s="76"/>
      <c r="CY270" s="76"/>
      <c r="CZ270" s="76"/>
      <c r="DA270" s="76"/>
      <c r="DB270" s="76"/>
      <c r="DC270" s="76"/>
      <c r="DD270" s="76"/>
      <c r="DE270" s="76"/>
      <c r="DF270" s="76"/>
      <c r="DG270" s="76"/>
      <c r="DH270" s="76"/>
      <c r="DI270" s="76"/>
      <c r="DJ270" s="76"/>
      <c r="DK270" s="76"/>
      <c r="DL270" s="76"/>
      <c r="DM270" s="76"/>
      <c r="DN270" s="76"/>
      <c r="DO270" s="76"/>
      <c r="DP270" s="76"/>
      <c r="DQ270" s="76"/>
      <c r="DR270" s="76"/>
      <c r="DS270" s="76"/>
      <c r="DT270" s="76"/>
      <c r="DU270" s="76"/>
      <c r="DV270" s="76"/>
      <c r="DW270" s="76"/>
      <c r="DX270" s="76"/>
      <c r="DY270" s="76"/>
      <c r="DZ270" s="76"/>
      <c r="EA270" s="76"/>
      <c r="EB270" s="76"/>
      <c r="EC270" s="76"/>
      <c r="ED270" s="76"/>
      <c r="EE270" s="76"/>
      <c r="EF270" s="76"/>
      <c r="EG270" s="76"/>
      <c r="EH270" s="76"/>
      <c r="EI270" s="76"/>
      <c r="EJ270" s="76"/>
      <c r="EK270" s="76"/>
      <c r="EL270" s="76"/>
      <c r="EM270" s="76"/>
      <c r="EN270" s="76"/>
      <c r="EO270" s="76"/>
      <c r="EP270" s="76"/>
      <c r="EQ270" s="76"/>
      <c r="ER270" s="76"/>
      <c r="ES270" s="76"/>
      <c r="ET270" s="76"/>
      <c r="EU270" s="76"/>
      <c r="EV270" s="76"/>
      <c r="EW270" s="76"/>
      <c r="EX270" s="76"/>
      <c r="EY270" s="76"/>
      <c r="EZ270" s="76"/>
      <c r="FA270" s="76"/>
      <c r="FB270" s="76"/>
      <c r="FC270" s="76"/>
      <c r="FD270" s="76"/>
      <c r="FE270" s="76"/>
      <c r="FF270" s="76"/>
      <c r="FG270" s="76"/>
      <c r="FH270" s="76"/>
      <c r="FI270" s="76"/>
      <c r="FJ270" s="76"/>
      <c r="FK270" s="76"/>
      <c r="FL270" s="76"/>
      <c r="FM270" s="76"/>
      <c r="FN270" s="76"/>
      <c r="FO270" s="76"/>
      <c r="FP270" s="76"/>
      <c r="FQ270" s="76"/>
      <c r="FR270" s="76"/>
      <c r="FS270" s="76"/>
      <c r="FT270" s="76"/>
      <c r="FU270" s="76"/>
      <c r="FV270" s="76"/>
      <c r="FW270" s="76"/>
      <c r="FX270" s="76"/>
      <c r="FY270" s="76"/>
      <c r="FZ270" s="76"/>
      <c r="GA270" s="76"/>
      <c r="GB270" s="76"/>
      <c r="GC270" s="76"/>
      <c r="GD270" s="76"/>
      <c r="GE270" s="76"/>
      <c r="GF270" s="76"/>
      <c r="GG270" s="76"/>
      <c r="GH270" s="76"/>
      <c r="GI270" s="76"/>
      <c r="GJ270" s="76"/>
      <c r="GK270" s="76"/>
      <c r="GL270" s="76"/>
      <c r="GM270" s="76"/>
      <c r="GN270" s="76"/>
      <c r="GO270" s="76"/>
      <c r="GP270" s="76"/>
      <c r="GQ270" s="76"/>
      <c r="GR270" s="76"/>
      <c r="GS270" s="76"/>
      <c r="GT270" s="76"/>
      <c r="GU270" s="76"/>
      <c r="GV270" s="76"/>
      <c r="GW270" s="76"/>
      <c r="GX270" s="76"/>
      <c r="GY270" s="76"/>
      <c r="GZ270" s="76"/>
      <c r="HA270" s="76"/>
      <c r="HB270" s="76"/>
      <c r="HC270" s="76"/>
      <c r="HD270" s="76"/>
      <c r="HE270" s="76"/>
      <c r="HF270" s="76"/>
      <c r="HG270" s="76"/>
      <c r="HH270" s="76"/>
      <c r="HI270" s="76"/>
      <c r="HJ270" s="76"/>
      <c r="HK270" s="76"/>
      <c r="HL270" s="76"/>
      <c r="HM270" s="76"/>
      <c r="HN270" s="76"/>
      <c r="HO270" s="76"/>
      <c r="HP270" s="76"/>
      <c r="HQ270" s="76"/>
      <c r="HR270" s="76"/>
      <c r="HS270" s="76"/>
      <c r="HT270" s="76"/>
      <c r="HU270" s="76"/>
      <c r="HV270" s="76"/>
      <c r="HW270" s="76"/>
      <c r="HX270" s="76"/>
      <c r="HY270" s="76"/>
      <c r="HZ270" s="76"/>
      <c r="IA270" s="76"/>
      <c r="IB270" s="76"/>
      <c r="IC270" s="76"/>
      <c r="ID270" s="76"/>
      <c r="IE270" s="76"/>
      <c r="IF270" s="76"/>
      <c r="IG270" s="76"/>
      <c r="IH270" s="76"/>
      <c r="II270" s="76"/>
      <c r="IJ270" s="76"/>
      <c r="IK270" s="76"/>
      <c r="IL270" s="76"/>
      <c r="IM270" s="76"/>
      <c r="IN270" s="76"/>
      <c r="IO270" s="76"/>
      <c r="IP270" s="76"/>
      <c r="IQ270" s="76"/>
      <c r="IR270" s="76"/>
      <c r="IS270" s="76"/>
      <c r="IT270" s="76"/>
      <c r="IU270" s="76"/>
      <c r="IV270" s="76"/>
      <c r="IW270" s="76"/>
      <c r="IX270" s="76"/>
      <c r="IY270" s="76"/>
      <c r="IZ270" s="76"/>
      <c r="JA270" s="76"/>
      <c r="JB270" s="76"/>
      <c r="JC270" s="76"/>
      <c r="JD270" s="76"/>
      <c r="JE270" s="76"/>
      <c r="JF270" s="76"/>
      <c r="JG270" s="76"/>
      <c r="JH270" s="76"/>
      <c r="JI270" s="76"/>
      <c r="JJ270" s="76"/>
      <c r="JK270" s="76"/>
      <c r="JL270" s="76"/>
      <c r="JM270" s="76"/>
      <c r="JN270" s="76"/>
      <c r="JO270" s="76"/>
      <c r="JP270" s="76"/>
      <c r="JQ270" s="76"/>
      <c r="JR270" s="76"/>
      <c r="JS270" s="76"/>
      <c r="JT270" s="76"/>
      <c r="JU270" s="76"/>
      <c r="JV270" s="76"/>
      <c r="JW270" s="76"/>
      <c r="JX270" s="76"/>
      <c r="JY270" s="76"/>
      <c r="JZ270" s="76"/>
      <c r="KA270" s="76"/>
      <c r="KB270" s="76"/>
      <c r="KC270" s="76"/>
      <c r="KD270" s="76"/>
      <c r="KE270" s="76"/>
      <c r="KF270" s="76"/>
      <c r="KG270" s="76"/>
      <c r="KH270" s="76"/>
      <c r="KI270" s="76"/>
      <c r="KJ270" s="76"/>
      <c r="KK270" s="76"/>
      <c r="KL270" s="76"/>
      <c r="KM270" s="76"/>
      <c r="KN270" s="76"/>
      <c r="KO270" s="76"/>
      <c r="KP270" s="76"/>
      <c r="KQ270" s="76"/>
      <c r="KR270" s="76"/>
      <c r="KS270" s="76"/>
      <c r="KT270" s="76"/>
      <c r="KU270" s="76"/>
      <c r="KV270" s="76"/>
      <c r="KW270" s="76"/>
      <c r="KX270" s="76"/>
      <c r="KY270" s="76"/>
      <c r="KZ270" s="76"/>
      <c r="LA270" s="76"/>
      <c r="LB270" s="76"/>
      <c r="LC270" s="76"/>
      <c r="LD270" s="76"/>
      <c r="LE270" s="76"/>
      <c r="LF270" s="76"/>
      <c r="LG270" s="76"/>
      <c r="LH270" s="76"/>
      <c r="LI270" s="76"/>
      <c r="LJ270" s="76"/>
      <c r="LK270" s="76"/>
      <c r="LL270" s="76"/>
      <c r="LM270" s="76"/>
      <c r="LN270" s="76"/>
      <c r="LO270" s="76"/>
      <c r="LP270" s="76"/>
      <c r="LQ270" s="76"/>
      <c r="LR270" s="76"/>
      <c r="LS270" s="76"/>
      <c r="LT270" s="76"/>
      <c r="LU270" s="76"/>
      <c r="LV270" s="76"/>
      <c r="LW270" s="76"/>
      <c r="LX270" s="76"/>
      <c r="LY270" s="76"/>
      <c r="LZ270" s="76"/>
      <c r="MA270" s="76"/>
      <c r="MB270" s="76"/>
      <c r="MC270" s="76"/>
      <c r="MD270" s="76"/>
      <c r="ME270" s="76"/>
      <c r="MF270" s="76"/>
      <c r="MG270" s="76"/>
      <c r="MH270" s="76"/>
      <c r="MI270" s="76"/>
      <c r="MJ270" s="76"/>
      <c r="MK270" s="76"/>
      <c r="ML270" s="76"/>
      <c r="MM270" s="76"/>
      <c r="MN270" s="76"/>
      <c r="MO270" s="76"/>
      <c r="MP270" s="76"/>
      <c r="MQ270" s="76"/>
      <c r="MR270" s="76"/>
      <c r="MS270" s="76"/>
      <c r="MT270" s="76"/>
      <c r="MU270" s="76"/>
      <c r="MV270" s="76"/>
      <c r="MW270" s="76"/>
      <c r="MX270" s="76"/>
      <c r="MY270" s="76"/>
      <c r="MZ270" s="76"/>
      <c r="NA270" s="76"/>
      <c r="NB270" s="76"/>
      <c r="NC270" s="76"/>
      <c r="ND270" s="76"/>
      <c r="NE270" s="76"/>
      <c r="NF270" s="76"/>
      <c r="NG270" s="76"/>
      <c r="NH270" s="76"/>
      <c r="NI270" s="76"/>
      <c r="NJ270" s="76"/>
      <c r="NK270" s="76"/>
      <c r="NL270" s="76"/>
      <c r="NM270" s="76"/>
      <c r="NN270" s="76"/>
      <c r="NO270" s="76"/>
      <c r="NP270" s="76"/>
      <c r="NQ270" s="76"/>
      <c r="NR270" s="76"/>
      <c r="NS270" s="76"/>
      <c r="NT270" s="76"/>
      <c r="NU270" s="76"/>
      <c r="NV270" s="76"/>
      <c r="NW270" s="76"/>
      <c r="NX270" s="76"/>
      <c r="NY270" s="76"/>
      <c r="NZ270" s="76"/>
      <c r="OA270" s="76"/>
      <c r="OB270" s="76"/>
      <c r="OC270" s="76"/>
      <c r="OD270" s="76"/>
      <c r="OE270" s="76"/>
      <c r="OF270" s="76"/>
      <c r="OG270" s="76"/>
      <c r="OH270" s="76"/>
      <c r="OI270" s="76"/>
      <c r="OJ270" s="76"/>
      <c r="OK270" s="76"/>
      <c r="OL270" s="76"/>
      <c r="OM270" s="76"/>
      <c r="ON270" s="76"/>
      <c r="OO270" s="76"/>
      <c r="OP270" s="76"/>
      <c r="OQ270" s="76"/>
      <c r="OR270" s="76"/>
      <c r="OS270" s="76"/>
      <c r="OT270" s="76"/>
      <c r="OU270" s="76"/>
      <c r="OV270" s="76"/>
      <c r="OW270" s="76"/>
      <c r="OX270" s="76"/>
      <c r="OY270" s="76"/>
      <c r="OZ270" s="76"/>
      <c r="PA270" s="76"/>
      <c r="PB270" s="76"/>
      <c r="PC270" s="76"/>
      <c r="PD270" s="76"/>
      <c r="PE270" s="76"/>
      <c r="PF270" s="76"/>
      <c r="PG270" s="76"/>
      <c r="PH270" s="76"/>
      <c r="PI270" s="76"/>
      <c r="PJ270" s="76"/>
      <c r="PK270" s="76"/>
      <c r="PL270" s="76"/>
      <c r="PM270" s="76"/>
      <c r="PN270" s="76"/>
      <c r="PO270" s="76"/>
      <c r="PP270" s="76"/>
      <c r="PQ270" s="76"/>
      <c r="PR270" s="76"/>
      <c r="PS270" s="76"/>
      <c r="PT270" s="76"/>
      <c r="PU270" s="76"/>
      <c r="PV270" s="76"/>
      <c r="PW270" s="76"/>
      <c r="PX270" s="76"/>
      <c r="PY270" s="76"/>
      <c r="PZ270" s="76"/>
      <c r="QA270" s="76"/>
      <c r="QB270" s="76"/>
      <c r="QC270" s="76"/>
      <c r="QD270" s="76"/>
      <c r="QE270" s="76"/>
      <c r="QF270" s="76"/>
      <c r="QG270" s="76"/>
      <c r="QH270" s="76"/>
      <c r="QI270" s="76"/>
      <c r="QJ270" s="76"/>
      <c r="QK270" s="76"/>
      <c r="QL270" s="76"/>
      <c r="QM270" s="76"/>
      <c r="QN270" s="76"/>
      <c r="QO270" s="76"/>
      <c r="QP270" s="76"/>
      <c r="QQ270" s="76"/>
      <c r="QR270" s="76"/>
      <c r="QS270" s="76"/>
      <c r="QT270" s="76"/>
      <c r="QU270" s="76"/>
      <c r="QV270" s="76"/>
      <c r="QW270" s="76"/>
      <c r="QX270" s="76"/>
      <c r="QY270" s="76"/>
      <c r="QZ270" s="76"/>
      <c r="RA270" s="76"/>
      <c r="RB270" s="76"/>
      <c r="RC270" s="76"/>
      <c r="RD270" s="76"/>
      <c r="RE270" s="76"/>
      <c r="RF270" s="76"/>
      <c r="RG270" s="76"/>
      <c r="RH270" s="76"/>
      <c r="RI270" s="76"/>
      <c r="RJ270" s="76"/>
      <c r="RK270" s="76"/>
      <c r="RL270" s="76"/>
      <c r="RM270" s="76"/>
      <c r="RN270" s="76"/>
      <c r="RO270" s="76"/>
      <c r="RP270" s="76"/>
      <c r="RQ270" s="76"/>
      <c r="RR270" s="76"/>
      <c r="RS270" s="76"/>
      <c r="RT270" s="76"/>
      <c r="RU270" s="76"/>
      <c r="RV270" s="76"/>
      <c r="RW270" s="76"/>
      <c r="RX270" s="76"/>
      <c r="RY270" s="76"/>
      <c r="RZ270" s="76"/>
      <c r="SA270" s="76"/>
      <c r="SB270" s="76"/>
      <c r="SC270" s="76"/>
      <c r="SD270" s="76"/>
      <c r="SE270" s="76"/>
      <c r="SF270" s="76"/>
      <c r="SG270" s="76"/>
      <c r="SH270" s="76"/>
      <c r="SI270" s="76"/>
      <c r="SJ270" s="76"/>
      <c r="SK270" s="76"/>
      <c r="SL270" s="76"/>
      <c r="SM270" s="76"/>
      <c r="SN270" s="76"/>
      <c r="SO270" s="76"/>
      <c r="SP270" s="76"/>
      <c r="SQ270" s="76"/>
      <c r="SR270" s="76"/>
      <c r="SS270" s="76"/>
      <c r="ST270" s="76"/>
      <c r="SU270" s="76"/>
      <c r="SV270" s="76"/>
      <c r="SW270" s="76"/>
      <c r="SX270" s="76"/>
      <c r="SY270" s="76"/>
      <c r="SZ270" s="76"/>
      <c r="TA270" s="76"/>
      <c r="TB270" s="76"/>
      <c r="TC270" s="76"/>
      <c r="TD270" s="76"/>
      <c r="TE270" s="76"/>
      <c r="TF270" s="76"/>
      <c r="TG270" s="76"/>
      <c r="TH270" s="76"/>
      <c r="TI270" s="76"/>
      <c r="TJ270" s="76"/>
      <c r="TK270" s="76"/>
      <c r="TL270" s="76"/>
      <c r="TM270" s="76"/>
      <c r="TN270" s="76"/>
      <c r="TO270" s="76"/>
      <c r="TP270" s="76"/>
      <c r="TQ270" s="76"/>
      <c r="TR270" s="76"/>
      <c r="TS270" s="76"/>
      <c r="TT270" s="76"/>
      <c r="TU270" s="76"/>
      <c r="TV270" s="76"/>
      <c r="TW270" s="76"/>
      <c r="TX270" s="76"/>
      <c r="TY270" s="76"/>
      <c r="TZ270" s="76"/>
      <c r="UA270" s="76"/>
      <c r="UB270" s="76"/>
      <c r="UC270" s="76"/>
      <c r="UD270" s="76"/>
      <c r="UE270" s="76"/>
      <c r="UF270" s="76"/>
      <c r="UG270" s="76"/>
      <c r="UH270" s="76"/>
      <c r="UI270" s="76"/>
      <c r="UJ270" s="76"/>
      <c r="UK270" s="76"/>
      <c r="UL270" s="76"/>
      <c r="UM270" s="76"/>
      <c r="UN270" s="76"/>
      <c r="UO270" s="76"/>
      <c r="UP270" s="76"/>
      <c r="UQ270" s="76"/>
      <c r="UR270" s="76"/>
      <c r="US270" s="76"/>
      <c r="UT270" s="76"/>
      <c r="UU270" s="76"/>
      <c r="UV270" s="76"/>
      <c r="UW270" s="76"/>
      <c r="UX270" s="76"/>
      <c r="UY270" s="76"/>
      <c r="UZ270" s="76"/>
      <c r="VA270" s="76"/>
      <c r="VB270" s="76"/>
      <c r="VC270" s="76"/>
      <c r="VD270" s="76"/>
      <c r="VE270" s="76"/>
      <c r="VF270" s="76"/>
      <c r="VG270" s="76"/>
      <c r="VH270" s="76"/>
      <c r="VI270" s="76"/>
      <c r="VJ270" s="76"/>
      <c r="VK270" s="76"/>
      <c r="VL270" s="76"/>
      <c r="VM270" s="76"/>
      <c r="VN270" s="76"/>
      <c r="VO270" s="76"/>
      <c r="VP270" s="76"/>
      <c r="VQ270" s="76"/>
      <c r="VR270" s="76"/>
      <c r="VS270" s="76"/>
      <c r="VT270" s="76"/>
      <c r="VU270" s="76"/>
      <c r="VV270" s="76"/>
      <c r="VW270" s="76"/>
      <c r="VX270" s="76"/>
      <c r="VY270" s="76"/>
      <c r="VZ270" s="76"/>
      <c r="WA270" s="76"/>
      <c r="WB270" s="76"/>
      <c r="WC270" s="76"/>
      <c r="WD270" s="76"/>
      <c r="WE270" s="76"/>
      <c r="WF270" s="76"/>
      <c r="WG270" s="76"/>
      <c r="WH270" s="76"/>
      <c r="WI270" s="76"/>
      <c r="WJ270" s="76"/>
      <c r="WK270" s="76"/>
      <c r="WL270" s="76"/>
      <c r="WM270" s="76"/>
      <c r="WN270" s="76"/>
      <c r="WO270" s="76"/>
      <c r="WP270" s="76"/>
      <c r="WQ270" s="76"/>
      <c r="WR270" s="76"/>
      <c r="WS270" s="76"/>
      <c r="WT270" s="76"/>
      <c r="WU270" s="76"/>
      <c r="WV270" s="76"/>
      <c r="WW270" s="76"/>
      <c r="WX270" s="76"/>
      <c r="WY270" s="76"/>
      <c r="WZ270" s="76"/>
      <c r="XA270" s="76"/>
      <c r="XB270" s="76"/>
      <c r="XC270" s="76"/>
      <c r="XD270" s="76"/>
      <c r="XE270" s="76"/>
      <c r="XF270" s="76"/>
      <c r="XG270" s="76"/>
      <c r="XH270" s="76"/>
      <c r="XI270" s="76"/>
      <c r="XJ270" s="76"/>
      <c r="XK270" s="76"/>
      <c r="XL270" s="76"/>
      <c r="XM270" s="76"/>
      <c r="XN270" s="76"/>
      <c r="XO270" s="76"/>
      <c r="XP270" s="76"/>
      <c r="XQ270" s="76"/>
      <c r="XR270" s="76"/>
      <c r="XS270" s="76"/>
      <c r="XT270" s="76"/>
      <c r="XU270" s="76"/>
      <c r="XV270" s="76"/>
      <c r="XW270" s="76"/>
      <c r="XX270" s="76"/>
      <c r="XY270" s="76"/>
      <c r="XZ270" s="76"/>
      <c r="YA270" s="76"/>
      <c r="YB270" s="76"/>
      <c r="YC270" s="76"/>
      <c r="YD270" s="76"/>
      <c r="YE270" s="76"/>
      <c r="YF270" s="76"/>
      <c r="YG270" s="76"/>
      <c r="YH270" s="76"/>
      <c r="YI270" s="76"/>
      <c r="YJ270" s="76"/>
      <c r="YK270" s="76"/>
      <c r="YL270" s="76"/>
      <c r="YM270" s="76"/>
      <c r="YN270" s="76"/>
      <c r="YO270" s="76"/>
      <c r="YP270" s="76"/>
      <c r="YQ270" s="76"/>
      <c r="YR270" s="76"/>
      <c r="YS270" s="76"/>
      <c r="YT270" s="76"/>
      <c r="YU270" s="76"/>
      <c r="YV270" s="76"/>
      <c r="YW270" s="76"/>
      <c r="YX270" s="76"/>
      <c r="YY270" s="76"/>
      <c r="YZ270" s="76"/>
      <c r="ZA270" s="76"/>
      <c r="ZB270" s="76"/>
      <c r="ZC270" s="76"/>
      <c r="ZD270" s="76"/>
      <c r="ZE270" s="76"/>
      <c r="ZF270" s="76"/>
      <c r="ZG270" s="76"/>
      <c r="ZH270" s="76"/>
      <c r="ZI270" s="76"/>
      <c r="ZJ270" s="76"/>
      <c r="ZK270" s="76"/>
      <c r="ZL270" s="76"/>
      <c r="ZM270" s="76"/>
      <c r="ZN270" s="76"/>
      <c r="ZO270" s="76"/>
      <c r="ZP270" s="76"/>
      <c r="ZQ270" s="76"/>
      <c r="ZR270" s="76"/>
      <c r="ZS270" s="76"/>
      <c r="ZT270" s="76"/>
      <c r="ZU270" s="76"/>
      <c r="ZV270" s="76"/>
      <c r="ZW270" s="76"/>
      <c r="ZX270" s="76"/>
      <c r="ZY270" s="76"/>
      <c r="ZZ270" s="76"/>
      <c r="AAA270" s="76"/>
      <c r="AAB270" s="76"/>
      <c r="AAC270" s="76"/>
      <c r="AAD270" s="76"/>
      <c r="AAE270" s="76"/>
      <c r="AAF270" s="76"/>
      <c r="AAG270" s="76"/>
      <c r="AAH270" s="76"/>
      <c r="AAI270" s="76"/>
      <c r="AAJ270" s="76"/>
      <c r="AAK270" s="76"/>
      <c r="AAL270" s="76"/>
      <c r="AAM270" s="76"/>
      <c r="AAN270" s="76"/>
      <c r="AAO270" s="76"/>
      <c r="AAP270" s="76"/>
      <c r="AAQ270" s="76"/>
      <c r="AAR270" s="76"/>
      <c r="AAS270" s="76"/>
      <c r="AAT270" s="76"/>
      <c r="AAU270" s="76"/>
      <c r="AAV270" s="76"/>
      <c r="AAW270" s="76"/>
      <c r="AAX270" s="76"/>
      <c r="AAY270" s="76"/>
      <c r="AAZ270" s="76"/>
      <c r="ABA270" s="76"/>
      <c r="ABB270" s="76"/>
      <c r="ABC270" s="76"/>
      <c r="ABD270" s="76"/>
      <c r="ABE270" s="76"/>
      <c r="ABF270" s="76"/>
      <c r="ABG270" s="76"/>
      <c r="ABH270" s="76"/>
      <c r="ABI270" s="76"/>
      <c r="ABJ270" s="76"/>
      <c r="ABK270" s="76"/>
      <c r="ABL270" s="76"/>
      <c r="ABM270" s="76"/>
      <c r="ABN270" s="76"/>
      <c r="ABO270" s="76"/>
      <c r="ABP270" s="76"/>
      <c r="ABQ270" s="76"/>
      <c r="ABR270" s="76"/>
      <c r="ABS270" s="76"/>
      <c r="ABT270" s="76"/>
      <c r="ABU270" s="76"/>
      <c r="ABV270" s="76"/>
      <c r="ABW270" s="76"/>
      <c r="ABX270" s="76"/>
      <c r="ABY270" s="76"/>
      <c r="ABZ270" s="76"/>
      <c r="ACA270" s="76"/>
      <c r="ACB270" s="76"/>
      <c r="ACC270" s="76"/>
      <c r="ACD270" s="76"/>
      <c r="ACE270" s="76"/>
      <c r="ACF270" s="76"/>
      <c r="ACG270" s="76"/>
      <c r="ACH270" s="76"/>
      <c r="ACI270" s="76"/>
      <c r="ACJ270" s="76"/>
      <c r="ACK270" s="76"/>
      <c r="ACL270" s="76"/>
      <c r="ACM270" s="76"/>
      <c r="ACN270" s="76"/>
      <c r="ACO270" s="76"/>
      <c r="ACP270" s="76"/>
      <c r="ACQ270" s="76"/>
      <c r="ACR270" s="76"/>
      <c r="ACS270" s="76"/>
      <c r="ACT270" s="76"/>
      <c r="ACU270" s="76"/>
      <c r="ACV270" s="76"/>
      <c r="ACW270" s="76"/>
      <c r="ACX270" s="76"/>
      <c r="ACY270" s="76"/>
      <c r="ACZ270" s="76"/>
      <c r="ADA270" s="76"/>
      <c r="ADB270" s="76"/>
      <c r="ADC270" s="76"/>
      <c r="ADD270" s="76"/>
      <c r="ADE270" s="76"/>
      <c r="ADF270" s="76"/>
      <c r="ADG270" s="76"/>
      <c r="ADH270" s="76"/>
      <c r="ADI270" s="76"/>
      <c r="ADJ270" s="76"/>
      <c r="ADK270" s="76"/>
      <c r="ADL270" s="76"/>
      <c r="ADM270" s="76"/>
      <c r="ADN270" s="76"/>
      <c r="ADO270" s="76"/>
      <c r="ADP270" s="76"/>
      <c r="ADQ270" s="76"/>
      <c r="ADR270" s="76"/>
      <c r="ADS270" s="76"/>
      <c r="ADT270" s="76"/>
      <c r="ADU270" s="76"/>
      <c r="ADV270" s="76"/>
      <c r="ADW270" s="76"/>
      <c r="ADX270" s="76"/>
      <c r="ADY270" s="76"/>
      <c r="ADZ270" s="76"/>
      <c r="AEA270" s="76"/>
      <c r="AEB270" s="76"/>
      <c r="AEC270" s="76"/>
      <c r="AED270" s="76"/>
      <c r="AEE270" s="76"/>
      <c r="AEF270" s="76"/>
      <c r="AEG270" s="76"/>
      <c r="AEH270" s="76"/>
      <c r="AEI270" s="76"/>
      <c r="AEJ270" s="76"/>
      <c r="AEK270" s="76"/>
      <c r="AEL270" s="76"/>
      <c r="AEM270" s="76"/>
      <c r="AEN270" s="76"/>
      <c r="AEO270" s="76"/>
      <c r="AEP270" s="76"/>
      <c r="AEQ270" s="76"/>
      <c r="AER270" s="76"/>
      <c r="AES270" s="76"/>
      <c r="AET270" s="76"/>
      <c r="AEU270" s="76"/>
      <c r="AEV270" s="76"/>
      <c r="AEW270" s="76"/>
      <c r="AEX270" s="76"/>
      <c r="AEY270" s="76"/>
      <c r="AEZ270" s="76"/>
      <c r="AFA270" s="76"/>
      <c r="AFB270" s="76"/>
      <c r="AFC270" s="76"/>
      <c r="AFD270" s="76"/>
      <c r="AFE270" s="76"/>
      <c r="AFF270" s="76"/>
      <c r="AFG270" s="76"/>
      <c r="AFH270" s="76"/>
      <c r="AFI270" s="76"/>
      <c r="AFJ270" s="76"/>
      <c r="AFK270" s="76"/>
      <c r="AFL270" s="76"/>
      <c r="AFM270" s="76"/>
      <c r="AFN270" s="76"/>
      <c r="AFO270" s="76"/>
      <c r="AFP270" s="76"/>
      <c r="AFQ270" s="76"/>
      <c r="AFR270" s="76"/>
      <c r="AFS270" s="76"/>
      <c r="AFT270" s="76"/>
      <c r="AFU270" s="76"/>
      <c r="AFV270" s="76"/>
      <c r="AFW270" s="76"/>
      <c r="AFX270" s="76"/>
      <c r="AFY270" s="76"/>
      <c r="AFZ270" s="76"/>
      <c r="AGA270" s="76"/>
      <c r="AGB270" s="76"/>
      <c r="AGC270" s="76"/>
      <c r="AGD270" s="76"/>
      <c r="AGE270" s="76"/>
      <c r="AGF270" s="76"/>
      <c r="AGG270" s="76"/>
      <c r="AGH270" s="76"/>
      <c r="AGI270" s="76"/>
      <c r="AGJ270" s="76"/>
      <c r="AGK270" s="76"/>
      <c r="AGL270" s="76"/>
      <c r="AGM270" s="76"/>
      <c r="AGN270" s="76"/>
      <c r="AGO270" s="76"/>
      <c r="AGP270" s="76"/>
      <c r="AGQ270" s="76"/>
      <c r="AGR270" s="76"/>
      <c r="AGS270" s="76"/>
      <c r="AGT270" s="76"/>
      <c r="AGU270" s="76"/>
      <c r="AGV270" s="76"/>
      <c r="AGW270" s="76"/>
      <c r="AGX270" s="76"/>
      <c r="AGY270" s="76"/>
      <c r="AGZ270" s="76"/>
      <c r="AHA270" s="76"/>
      <c r="AHB270" s="76"/>
      <c r="AHC270" s="76"/>
      <c r="AHD270" s="76"/>
      <c r="AHE270" s="76"/>
      <c r="AHF270" s="76"/>
      <c r="AHG270" s="76"/>
      <c r="AHH270" s="76"/>
      <c r="AHI270" s="76"/>
      <c r="AHJ270" s="76"/>
      <c r="AHK270" s="76"/>
      <c r="AHL270" s="76"/>
      <c r="AHM270" s="76"/>
      <c r="AHN270" s="76"/>
      <c r="AHO270" s="76"/>
      <c r="AHP270" s="76"/>
      <c r="AHQ270" s="76"/>
      <c r="AHR270" s="76"/>
      <c r="AHS270" s="76"/>
      <c r="AHT270" s="76"/>
      <c r="AHU270" s="76"/>
      <c r="AHV270" s="76"/>
      <c r="AHW270" s="76"/>
      <c r="AHX270" s="76"/>
      <c r="AHY270" s="76"/>
      <c r="AHZ270" s="76"/>
      <c r="AIA270" s="76"/>
      <c r="AIB270" s="76"/>
      <c r="AIC270" s="76"/>
      <c r="AID270" s="76"/>
      <c r="AIE270" s="76"/>
      <c r="AIF270" s="76"/>
      <c r="AIG270" s="76"/>
      <c r="AIH270" s="76"/>
      <c r="AII270" s="76"/>
      <c r="AIJ270" s="76"/>
      <c r="AIK270" s="76"/>
      <c r="AIL270" s="76"/>
      <c r="AIM270" s="76"/>
      <c r="AIN270" s="76"/>
      <c r="AIO270" s="76"/>
      <c r="AIP270" s="76"/>
      <c r="AIQ270" s="76"/>
      <c r="AIR270" s="76"/>
      <c r="AIS270" s="76"/>
      <c r="AIT270" s="76"/>
      <c r="AIU270" s="76"/>
      <c r="AIV270" s="76"/>
      <c r="AIW270" s="76"/>
      <c r="AIX270" s="76"/>
      <c r="AIY270" s="76"/>
      <c r="AIZ270" s="76"/>
      <c r="AJA270" s="76"/>
      <c r="AJB270" s="76"/>
      <c r="AJC270" s="76"/>
      <c r="AJD270" s="76"/>
      <c r="AJE270" s="76"/>
      <c r="AJF270" s="76"/>
      <c r="AJG270" s="76"/>
      <c r="AJH270" s="76"/>
      <c r="AJI270" s="76"/>
      <c r="AJJ270" s="76"/>
      <c r="AJK270" s="76"/>
      <c r="AJL270" s="76"/>
      <c r="AJM270" s="76"/>
      <c r="AJN270" s="76"/>
      <c r="AJO270" s="76"/>
      <c r="AJP270" s="76"/>
      <c r="AJQ270" s="76"/>
      <c r="AJR270" s="76"/>
      <c r="AJS270" s="76"/>
      <c r="AJT270" s="76"/>
      <c r="AJU270" s="76"/>
      <c r="AJV270" s="76"/>
      <c r="AJW270" s="76"/>
      <c r="AJX270" s="76"/>
      <c r="AJY270" s="76"/>
      <c r="AJZ270" s="76"/>
      <c r="AKA270" s="76"/>
      <c r="AKB270" s="76"/>
      <c r="AKC270" s="76"/>
      <c r="AKD270" s="76"/>
      <c r="AKE270" s="76"/>
      <c r="AKF270" s="76"/>
      <c r="AKG270" s="76"/>
      <c r="AKH270" s="76"/>
      <c r="AKI270" s="76"/>
      <c r="AKJ270" s="76"/>
      <c r="AKK270" s="76"/>
      <c r="AKL270" s="76"/>
      <c r="AKM270" s="76"/>
      <c r="AKN270" s="76"/>
      <c r="AKO270" s="76"/>
      <c r="AKP270" s="76"/>
      <c r="AKQ270" s="76"/>
      <c r="AKR270" s="76"/>
      <c r="AKS270" s="76"/>
      <c r="AKT270" s="76"/>
      <c r="AKU270" s="76"/>
      <c r="AKV270" s="76"/>
      <c r="AKW270" s="76"/>
      <c r="AKX270" s="76"/>
      <c r="AKY270" s="76"/>
      <c r="AKZ270" s="76"/>
      <c r="ALA270" s="76"/>
      <c r="ALB270" s="76"/>
      <c r="ALC270" s="76"/>
      <c r="ALD270" s="76"/>
      <c r="ALE270" s="76"/>
      <c r="ALF270" s="76"/>
      <c r="ALG270" s="76"/>
      <c r="ALH270" s="76"/>
      <c r="ALI270" s="76"/>
      <c r="ALJ270" s="76"/>
      <c r="ALK270" s="76"/>
      <c r="ALL270" s="76"/>
      <c r="ALM270" s="76"/>
      <c r="ALN270" s="76"/>
      <c r="ALO270" s="76"/>
      <c r="ALP270" s="76"/>
      <c r="ALQ270" s="76"/>
      <c r="ALR270" s="76"/>
      <c r="ALS270" s="76"/>
      <c r="ALT270" s="76"/>
      <c r="ALU270" s="76"/>
      <c r="ALV270" s="76"/>
      <c r="ALW270" s="76"/>
      <c r="ALX270" s="76"/>
      <c r="ALY270" s="76"/>
      <c r="ALZ270" s="76"/>
      <c r="AMA270" s="76"/>
      <c r="AMB270" s="76"/>
      <c r="AMC270" s="76"/>
      <c r="AMD270" s="76"/>
      <c r="AME270" s="76"/>
    </row>
    <row r="271" spans="1:1019" s="80" customFormat="1">
      <c r="A271" s="20" t="s">
        <v>175</v>
      </c>
      <c r="B271" s="21">
        <v>1619006</v>
      </c>
      <c r="C271" s="21" t="s">
        <v>96</v>
      </c>
      <c r="D271" s="71" t="s">
        <v>119</v>
      </c>
      <c r="E271" s="22" t="s">
        <v>58</v>
      </c>
      <c r="F271" s="59">
        <v>62.825400000000002</v>
      </c>
      <c r="G271" s="23">
        <v>113.84</v>
      </c>
      <c r="H271" s="69">
        <f>$J$6</f>
        <v>0.21229999999999999</v>
      </c>
      <c r="I271" s="23">
        <f>ROUND(((H271+1)*G271),2)</f>
        <v>138.01</v>
      </c>
      <c r="J271" s="23">
        <f>TRUNC((I271*F271),2)</f>
        <v>8670.5300000000007</v>
      </c>
      <c r="K271" s="78">
        <f t="shared" si="101"/>
        <v>7152.0435360000001</v>
      </c>
      <c r="L271" s="76"/>
      <c r="M271" s="79"/>
      <c r="N271" s="76"/>
      <c r="O271" s="76"/>
      <c r="P271" s="76"/>
      <c r="Q271" s="76"/>
      <c r="R271" s="76"/>
      <c r="S271" s="76"/>
      <c r="T271" s="76"/>
      <c r="U271" s="76"/>
      <c r="V271" s="76"/>
      <c r="W271" s="76"/>
      <c r="X271" s="76"/>
      <c r="Y271" s="76"/>
      <c r="Z271" s="76"/>
      <c r="AA271" s="76"/>
      <c r="AB271" s="76"/>
      <c r="AC271" s="76"/>
      <c r="AD271" s="76"/>
      <c r="AE271" s="76"/>
      <c r="AF271" s="76"/>
      <c r="AG271" s="76"/>
      <c r="AH271" s="76"/>
      <c r="AI271" s="76"/>
      <c r="AJ271" s="76"/>
      <c r="AK271" s="76"/>
      <c r="AL271" s="76"/>
      <c r="AM271" s="76"/>
      <c r="AN271" s="76"/>
      <c r="AO271" s="76"/>
      <c r="AP271" s="76"/>
      <c r="AQ271" s="76"/>
      <c r="AR271" s="76"/>
      <c r="AS271" s="76"/>
      <c r="AT271" s="76"/>
      <c r="AU271" s="76"/>
      <c r="AV271" s="76"/>
      <c r="AW271" s="76"/>
      <c r="AX271" s="76"/>
      <c r="AY271" s="76"/>
      <c r="AZ271" s="76"/>
      <c r="BA271" s="76"/>
      <c r="BB271" s="76"/>
      <c r="BC271" s="76"/>
      <c r="BD271" s="76"/>
      <c r="BE271" s="76"/>
      <c r="BF271" s="76"/>
      <c r="BG271" s="76"/>
      <c r="BH271" s="76"/>
      <c r="BI271" s="76"/>
      <c r="BJ271" s="76"/>
      <c r="BK271" s="76"/>
      <c r="BL271" s="76"/>
      <c r="BM271" s="76"/>
      <c r="BN271" s="76"/>
      <c r="BO271" s="76"/>
      <c r="BP271" s="76"/>
      <c r="BQ271" s="76"/>
      <c r="BR271" s="76"/>
      <c r="BS271" s="76"/>
      <c r="BT271" s="76"/>
      <c r="BU271" s="76"/>
      <c r="BV271" s="76"/>
      <c r="BW271" s="76"/>
      <c r="BX271" s="76"/>
      <c r="BY271" s="76"/>
      <c r="BZ271" s="76"/>
      <c r="CA271" s="76"/>
      <c r="CB271" s="76"/>
      <c r="CC271" s="76"/>
      <c r="CD271" s="76"/>
      <c r="CE271" s="76"/>
      <c r="CF271" s="76"/>
      <c r="CG271" s="76"/>
      <c r="CH271" s="76"/>
      <c r="CI271" s="76"/>
      <c r="CJ271" s="76"/>
      <c r="CK271" s="76"/>
      <c r="CL271" s="76"/>
      <c r="CM271" s="76"/>
      <c r="CN271" s="76"/>
      <c r="CO271" s="76"/>
      <c r="CP271" s="76"/>
      <c r="CQ271" s="76"/>
      <c r="CR271" s="76"/>
      <c r="CS271" s="76"/>
      <c r="CT271" s="76"/>
      <c r="CU271" s="76"/>
      <c r="CV271" s="76"/>
      <c r="CW271" s="76"/>
      <c r="CX271" s="76"/>
      <c r="CY271" s="76"/>
      <c r="CZ271" s="76"/>
      <c r="DA271" s="76"/>
      <c r="DB271" s="76"/>
      <c r="DC271" s="76"/>
      <c r="DD271" s="76"/>
      <c r="DE271" s="76"/>
      <c r="DF271" s="76"/>
      <c r="DG271" s="76"/>
      <c r="DH271" s="76"/>
      <c r="DI271" s="76"/>
      <c r="DJ271" s="76"/>
      <c r="DK271" s="76"/>
      <c r="DL271" s="76"/>
      <c r="DM271" s="76"/>
      <c r="DN271" s="76"/>
      <c r="DO271" s="76"/>
      <c r="DP271" s="76"/>
      <c r="DQ271" s="76"/>
      <c r="DR271" s="76"/>
      <c r="DS271" s="76"/>
      <c r="DT271" s="76"/>
      <c r="DU271" s="76"/>
      <c r="DV271" s="76"/>
      <c r="DW271" s="76"/>
      <c r="DX271" s="76"/>
      <c r="DY271" s="76"/>
      <c r="DZ271" s="76"/>
      <c r="EA271" s="76"/>
      <c r="EB271" s="76"/>
      <c r="EC271" s="76"/>
      <c r="ED271" s="76"/>
      <c r="EE271" s="76"/>
      <c r="EF271" s="76"/>
      <c r="EG271" s="76"/>
      <c r="EH271" s="76"/>
      <c r="EI271" s="76"/>
      <c r="EJ271" s="76"/>
      <c r="EK271" s="76"/>
      <c r="EL271" s="76"/>
      <c r="EM271" s="76"/>
      <c r="EN271" s="76"/>
      <c r="EO271" s="76"/>
      <c r="EP271" s="76"/>
      <c r="EQ271" s="76"/>
      <c r="ER271" s="76"/>
      <c r="ES271" s="76"/>
      <c r="ET271" s="76"/>
      <c r="EU271" s="76"/>
      <c r="EV271" s="76"/>
      <c r="EW271" s="76"/>
      <c r="EX271" s="76"/>
      <c r="EY271" s="76"/>
      <c r="EZ271" s="76"/>
      <c r="FA271" s="76"/>
      <c r="FB271" s="76"/>
      <c r="FC271" s="76"/>
      <c r="FD271" s="76"/>
      <c r="FE271" s="76"/>
      <c r="FF271" s="76"/>
      <c r="FG271" s="76"/>
      <c r="FH271" s="76"/>
      <c r="FI271" s="76"/>
      <c r="FJ271" s="76"/>
      <c r="FK271" s="76"/>
      <c r="FL271" s="76"/>
      <c r="FM271" s="76"/>
      <c r="FN271" s="76"/>
      <c r="FO271" s="76"/>
      <c r="FP271" s="76"/>
      <c r="FQ271" s="76"/>
      <c r="FR271" s="76"/>
      <c r="FS271" s="76"/>
      <c r="FT271" s="76"/>
      <c r="FU271" s="76"/>
      <c r="FV271" s="76"/>
      <c r="FW271" s="76"/>
      <c r="FX271" s="76"/>
      <c r="FY271" s="76"/>
      <c r="FZ271" s="76"/>
      <c r="GA271" s="76"/>
      <c r="GB271" s="76"/>
      <c r="GC271" s="76"/>
      <c r="GD271" s="76"/>
      <c r="GE271" s="76"/>
      <c r="GF271" s="76"/>
      <c r="GG271" s="76"/>
      <c r="GH271" s="76"/>
      <c r="GI271" s="76"/>
      <c r="GJ271" s="76"/>
      <c r="GK271" s="76"/>
      <c r="GL271" s="76"/>
      <c r="GM271" s="76"/>
      <c r="GN271" s="76"/>
      <c r="GO271" s="76"/>
      <c r="GP271" s="76"/>
      <c r="GQ271" s="76"/>
      <c r="GR271" s="76"/>
      <c r="GS271" s="76"/>
      <c r="GT271" s="76"/>
      <c r="GU271" s="76"/>
      <c r="GV271" s="76"/>
      <c r="GW271" s="76"/>
      <c r="GX271" s="76"/>
      <c r="GY271" s="76"/>
      <c r="GZ271" s="76"/>
      <c r="HA271" s="76"/>
      <c r="HB271" s="76"/>
      <c r="HC271" s="76"/>
      <c r="HD271" s="76"/>
      <c r="HE271" s="76"/>
      <c r="HF271" s="76"/>
      <c r="HG271" s="76"/>
      <c r="HH271" s="76"/>
      <c r="HI271" s="76"/>
      <c r="HJ271" s="76"/>
      <c r="HK271" s="76"/>
      <c r="HL271" s="76"/>
      <c r="HM271" s="76"/>
      <c r="HN271" s="76"/>
      <c r="HO271" s="76"/>
      <c r="HP271" s="76"/>
      <c r="HQ271" s="76"/>
      <c r="HR271" s="76"/>
      <c r="HS271" s="76"/>
      <c r="HT271" s="76"/>
      <c r="HU271" s="76"/>
      <c r="HV271" s="76"/>
      <c r="HW271" s="76"/>
      <c r="HX271" s="76"/>
      <c r="HY271" s="76"/>
      <c r="HZ271" s="76"/>
      <c r="IA271" s="76"/>
      <c r="IB271" s="76"/>
      <c r="IC271" s="76"/>
      <c r="ID271" s="76"/>
      <c r="IE271" s="76"/>
      <c r="IF271" s="76"/>
      <c r="IG271" s="76"/>
      <c r="IH271" s="76"/>
      <c r="II271" s="76"/>
      <c r="IJ271" s="76"/>
      <c r="IK271" s="76"/>
      <c r="IL271" s="76"/>
      <c r="IM271" s="76"/>
      <c r="IN271" s="76"/>
      <c r="IO271" s="76"/>
      <c r="IP271" s="76"/>
      <c r="IQ271" s="76"/>
      <c r="IR271" s="76"/>
      <c r="IS271" s="76"/>
      <c r="IT271" s="76"/>
      <c r="IU271" s="76"/>
      <c r="IV271" s="76"/>
      <c r="IW271" s="76"/>
      <c r="IX271" s="76"/>
      <c r="IY271" s="76"/>
      <c r="IZ271" s="76"/>
      <c r="JA271" s="76"/>
      <c r="JB271" s="76"/>
      <c r="JC271" s="76"/>
      <c r="JD271" s="76"/>
      <c r="JE271" s="76"/>
      <c r="JF271" s="76"/>
      <c r="JG271" s="76"/>
      <c r="JH271" s="76"/>
      <c r="JI271" s="76"/>
      <c r="JJ271" s="76"/>
      <c r="JK271" s="76"/>
      <c r="JL271" s="76"/>
      <c r="JM271" s="76"/>
      <c r="JN271" s="76"/>
      <c r="JO271" s="76"/>
      <c r="JP271" s="76"/>
      <c r="JQ271" s="76"/>
      <c r="JR271" s="76"/>
      <c r="JS271" s="76"/>
      <c r="JT271" s="76"/>
      <c r="JU271" s="76"/>
      <c r="JV271" s="76"/>
      <c r="JW271" s="76"/>
      <c r="JX271" s="76"/>
      <c r="JY271" s="76"/>
      <c r="JZ271" s="76"/>
      <c r="KA271" s="76"/>
      <c r="KB271" s="76"/>
      <c r="KC271" s="76"/>
      <c r="KD271" s="76"/>
      <c r="KE271" s="76"/>
      <c r="KF271" s="76"/>
      <c r="KG271" s="76"/>
      <c r="KH271" s="76"/>
      <c r="KI271" s="76"/>
      <c r="KJ271" s="76"/>
      <c r="KK271" s="76"/>
      <c r="KL271" s="76"/>
      <c r="KM271" s="76"/>
      <c r="KN271" s="76"/>
      <c r="KO271" s="76"/>
      <c r="KP271" s="76"/>
      <c r="KQ271" s="76"/>
      <c r="KR271" s="76"/>
      <c r="KS271" s="76"/>
      <c r="KT271" s="76"/>
      <c r="KU271" s="76"/>
      <c r="KV271" s="76"/>
      <c r="KW271" s="76"/>
      <c r="KX271" s="76"/>
      <c r="KY271" s="76"/>
      <c r="KZ271" s="76"/>
      <c r="LA271" s="76"/>
      <c r="LB271" s="76"/>
      <c r="LC271" s="76"/>
      <c r="LD271" s="76"/>
      <c r="LE271" s="76"/>
      <c r="LF271" s="76"/>
      <c r="LG271" s="76"/>
      <c r="LH271" s="76"/>
      <c r="LI271" s="76"/>
      <c r="LJ271" s="76"/>
      <c r="LK271" s="76"/>
      <c r="LL271" s="76"/>
      <c r="LM271" s="76"/>
      <c r="LN271" s="76"/>
      <c r="LO271" s="76"/>
      <c r="LP271" s="76"/>
      <c r="LQ271" s="76"/>
      <c r="LR271" s="76"/>
      <c r="LS271" s="76"/>
      <c r="LT271" s="76"/>
      <c r="LU271" s="76"/>
      <c r="LV271" s="76"/>
      <c r="LW271" s="76"/>
      <c r="LX271" s="76"/>
      <c r="LY271" s="76"/>
      <c r="LZ271" s="76"/>
      <c r="MA271" s="76"/>
      <c r="MB271" s="76"/>
      <c r="MC271" s="76"/>
      <c r="MD271" s="76"/>
      <c r="ME271" s="76"/>
      <c r="MF271" s="76"/>
      <c r="MG271" s="76"/>
      <c r="MH271" s="76"/>
      <c r="MI271" s="76"/>
      <c r="MJ271" s="76"/>
      <c r="MK271" s="76"/>
      <c r="ML271" s="76"/>
      <c r="MM271" s="76"/>
      <c r="MN271" s="76"/>
      <c r="MO271" s="76"/>
      <c r="MP271" s="76"/>
      <c r="MQ271" s="76"/>
      <c r="MR271" s="76"/>
      <c r="MS271" s="76"/>
      <c r="MT271" s="76"/>
      <c r="MU271" s="76"/>
      <c r="MV271" s="76"/>
      <c r="MW271" s="76"/>
      <c r="MX271" s="76"/>
      <c r="MY271" s="76"/>
      <c r="MZ271" s="76"/>
      <c r="NA271" s="76"/>
      <c r="NB271" s="76"/>
      <c r="NC271" s="76"/>
      <c r="ND271" s="76"/>
      <c r="NE271" s="76"/>
      <c r="NF271" s="76"/>
      <c r="NG271" s="76"/>
      <c r="NH271" s="76"/>
      <c r="NI271" s="76"/>
      <c r="NJ271" s="76"/>
      <c r="NK271" s="76"/>
      <c r="NL271" s="76"/>
      <c r="NM271" s="76"/>
      <c r="NN271" s="76"/>
      <c r="NO271" s="76"/>
      <c r="NP271" s="76"/>
      <c r="NQ271" s="76"/>
      <c r="NR271" s="76"/>
      <c r="NS271" s="76"/>
      <c r="NT271" s="76"/>
      <c r="NU271" s="76"/>
      <c r="NV271" s="76"/>
      <c r="NW271" s="76"/>
      <c r="NX271" s="76"/>
      <c r="NY271" s="76"/>
      <c r="NZ271" s="76"/>
      <c r="OA271" s="76"/>
      <c r="OB271" s="76"/>
      <c r="OC271" s="76"/>
      <c r="OD271" s="76"/>
      <c r="OE271" s="76"/>
      <c r="OF271" s="76"/>
      <c r="OG271" s="76"/>
      <c r="OH271" s="76"/>
      <c r="OI271" s="76"/>
      <c r="OJ271" s="76"/>
      <c r="OK271" s="76"/>
      <c r="OL271" s="76"/>
      <c r="OM271" s="76"/>
      <c r="ON271" s="76"/>
      <c r="OO271" s="76"/>
      <c r="OP271" s="76"/>
      <c r="OQ271" s="76"/>
      <c r="OR271" s="76"/>
      <c r="OS271" s="76"/>
      <c r="OT271" s="76"/>
      <c r="OU271" s="76"/>
      <c r="OV271" s="76"/>
      <c r="OW271" s="76"/>
      <c r="OX271" s="76"/>
      <c r="OY271" s="76"/>
      <c r="OZ271" s="76"/>
      <c r="PA271" s="76"/>
      <c r="PB271" s="76"/>
      <c r="PC271" s="76"/>
      <c r="PD271" s="76"/>
      <c r="PE271" s="76"/>
      <c r="PF271" s="76"/>
      <c r="PG271" s="76"/>
      <c r="PH271" s="76"/>
      <c r="PI271" s="76"/>
      <c r="PJ271" s="76"/>
      <c r="PK271" s="76"/>
      <c r="PL271" s="76"/>
      <c r="PM271" s="76"/>
      <c r="PN271" s="76"/>
      <c r="PO271" s="76"/>
      <c r="PP271" s="76"/>
      <c r="PQ271" s="76"/>
      <c r="PR271" s="76"/>
      <c r="PS271" s="76"/>
      <c r="PT271" s="76"/>
      <c r="PU271" s="76"/>
      <c r="PV271" s="76"/>
      <c r="PW271" s="76"/>
      <c r="PX271" s="76"/>
      <c r="PY271" s="76"/>
      <c r="PZ271" s="76"/>
      <c r="QA271" s="76"/>
      <c r="QB271" s="76"/>
      <c r="QC271" s="76"/>
      <c r="QD271" s="76"/>
      <c r="QE271" s="76"/>
      <c r="QF271" s="76"/>
      <c r="QG271" s="76"/>
      <c r="QH271" s="76"/>
      <c r="QI271" s="76"/>
      <c r="QJ271" s="76"/>
      <c r="QK271" s="76"/>
      <c r="QL271" s="76"/>
      <c r="QM271" s="76"/>
      <c r="QN271" s="76"/>
      <c r="QO271" s="76"/>
      <c r="QP271" s="76"/>
      <c r="QQ271" s="76"/>
      <c r="QR271" s="76"/>
      <c r="QS271" s="76"/>
      <c r="QT271" s="76"/>
      <c r="QU271" s="76"/>
      <c r="QV271" s="76"/>
      <c r="QW271" s="76"/>
      <c r="QX271" s="76"/>
      <c r="QY271" s="76"/>
      <c r="QZ271" s="76"/>
      <c r="RA271" s="76"/>
      <c r="RB271" s="76"/>
      <c r="RC271" s="76"/>
      <c r="RD271" s="76"/>
      <c r="RE271" s="76"/>
      <c r="RF271" s="76"/>
      <c r="RG271" s="76"/>
      <c r="RH271" s="76"/>
      <c r="RI271" s="76"/>
      <c r="RJ271" s="76"/>
      <c r="RK271" s="76"/>
      <c r="RL271" s="76"/>
      <c r="RM271" s="76"/>
      <c r="RN271" s="76"/>
      <c r="RO271" s="76"/>
      <c r="RP271" s="76"/>
      <c r="RQ271" s="76"/>
      <c r="RR271" s="76"/>
      <c r="RS271" s="76"/>
      <c r="RT271" s="76"/>
      <c r="RU271" s="76"/>
      <c r="RV271" s="76"/>
      <c r="RW271" s="76"/>
      <c r="RX271" s="76"/>
      <c r="RY271" s="76"/>
      <c r="RZ271" s="76"/>
      <c r="SA271" s="76"/>
      <c r="SB271" s="76"/>
      <c r="SC271" s="76"/>
      <c r="SD271" s="76"/>
      <c r="SE271" s="76"/>
      <c r="SF271" s="76"/>
      <c r="SG271" s="76"/>
      <c r="SH271" s="76"/>
      <c r="SI271" s="76"/>
      <c r="SJ271" s="76"/>
      <c r="SK271" s="76"/>
      <c r="SL271" s="76"/>
      <c r="SM271" s="76"/>
      <c r="SN271" s="76"/>
      <c r="SO271" s="76"/>
      <c r="SP271" s="76"/>
      <c r="SQ271" s="76"/>
      <c r="SR271" s="76"/>
      <c r="SS271" s="76"/>
      <c r="ST271" s="76"/>
      <c r="SU271" s="76"/>
      <c r="SV271" s="76"/>
      <c r="SW271" s="76"/>
      <c r="SX271" s="76"/>
      <c r="SY271" s="76"/>
      <c r="SZ271" s="76"/>
      <c r="TA271" s="76"/>
      <c r="TB271" s="76"/>
      <c r="TC271" s="76"/>
      <c r="TD271" s="76"/>
      <c r="TE271" s="76"/>
      <c r="TF271" s="76"/>
      <c r="TG271" s="76"/>
      <c r="TH271" s="76"/>
      <c r="TI271" s="76"/>
      <c r="TJ271" s="76"/>
      <c r="TK271" s="76"/>
      <c r="TL271" s="76"/>
      <c r="TM271" s="76"/>
      <c r="TN271" s="76"/>
      <c r="TO271" s="76"/>
      <c r="TP271" s="76"/>
      <c r="TQ271" s="76"/>
      <c r="TR271" s="76"/>
      <c r="TS271" s="76"/>
      <c r="TT271" s="76"/>
      <c r="TU271" s="76"/>
      <c r="TV271" s="76"/>
      <c r="TW271" s="76"/>
      <c r="TX271" s="76"/>
      <c r="TY271" s="76"/>
      <c r="TZ271" s="76"/>
      <c r="UA271" s="76"/>
      <c r="UB271" s="76"/>
      <c r="UC271" s="76"/>
      <c r="UD271" s="76"/>
      <c r="UE271" s="76"/>
      <c r="UF271" s="76"/>
      <c r="UG271" s="76"/>
      <c r="UH271" s="76"/>
      <c r="UI271" s="76"/>
      <c r="UJ271" s="76"/>
      <c r="UK271" s="76"/>
      <c r="UL271" s="76"/>
      <c r="UM271" s="76"/>
      <c r="UN271" s="76"/>
      <c r="UO271" s="76"/>
      <c r="UP271" s="76"/>
      <c r="UQ271" s="76"/>
      <c r="UR271" s="76"/>
      <c r="US271" s="76"/>
      <c r="UT271" s="76"/>
      <c r="UU271" s="76"/>
      <c r="UV271" s="76"/>
      <c r="UW271" s="76"/>
      <c r="UX271" s="76"/>
      <c r="UY271" s="76"/>
      <c r="UZ271" s="76"/>
      <c r="VA271" s="76"/>
      <c r="VB271" s="76"/>
      <c r="VC271" s="76"/>
      <c r="VD271" s="76"/>
      <c r="VE271" s="76"/>
      <c r="VF271" s="76"/>
      <c r="VG271" s="76"/>
      <c r="VH271" s="76"/>
      <c r="VI271" s="76"/>
      <c r="VJ271" s="76"/>
      <c r="VK271" s="76"/>
      <c r="VL271" s="76"/>
      <c r="VM271" s="76"/>
      <c r="VN271" s="76"/>
      <c r="VO271" s="76"/>
      <c r="VP271" s="76"/>
      <c r="VQ271" s="76"/>
      <c r="VR271" s="76"/>
      <c r="VS271" s="76"/>
      <c r="VT271" s="76"/>
      <c r="VU271" s="76"/>
      <c r="VV271" s="76"/>
      <c r="VW271" s="76"/>
      <c r="VX271" s="76"/>
      <c r="VY271" s="76"/>
      <c r="VZ271" s="76"/>
      <c r="WA271" s="76"/>
      <c r="WB271" s="76"/>
      <c r="WC271" s="76"/>
      <c r="WD271" s="76"/>
      <c r="WE271" s="76"/>
      <c r="WF271" s="76"/>
      <c r="WG271" s="76"/>
      <c r="WH271" s="76"/>
      <c r="WI271" s="76"/>
      <c r="WJ271" s="76"/>
      <c r="WK271" s="76"/>
      <c r="WL271" s="76"/>
      <c r="WM271" s="76"/>
      <c r="WN271" s="76"/>
      <c r="WO271" s="76"/>
      <c r="WP271" s="76"/>
      <c r="WQ271" s="76"/>
      <c r="WR271" s="76"/>
      <c r="WS271" s="76"/>
      <c r="WT271" s="76"/>
      <c r="WU271" s="76"/>
      <c r="WV271" s="76"/>
      <c r="WW271" s="76"/>
      <c r="WX271" s="76"/>
      <c r="WY271" s="76"/>
      <c r="WZ271" s="76"/>
      <c r="XA271" s="76"/>
      <c r="XB271" s="76"/>
      <c r="XC271" s="76"/>
      <c r="XD271" s="76"/>
      <c r="XE271" s="76"/>
      <c r="XF271" s="76"/>
      <c r="XG271" s="76"/>
      <c r="XH271" s="76"/>
      <c r="XI271" s="76"/>
      <c r="XJ271" s="76"/>
      <c r="XK271" s="76"/>
      <c r="XL271" s="76"/>
      <c r="XM271" s="76"/>
      <c r="XN271" s="76"/>
      <c r="XO271" s="76"/>
      <c r="XP271" s="76"/>
      <c r="XQ271" s="76"/>
      <c r="XR271" s="76"/>
      <c r="XS271" s="76"/>
      <c r="XT271" s="76"/>
      <c r="XU271" s="76"/>
      <c r="XV271" s="76"/>
      <c r="XW271" s="76"/>
      <c r="XX271" s="76"/>
      <c r="XY271" s="76"/>
      <c r="XZ271" s="76"/>
      <c r="YA271" s="76"/>
      <c r="YB271" s="76"/>
      <c r="YC271" s="76"/>
      <c r="YD271" s="76"/>
      <c r="YE271" s="76"/>
      <c r="YF271" s="76"/>
      <c r="YG271" s="76"/>
      <c r="YH271" s="76"/>
      <c r="YI271" s="76"/>
      <c r="YJ271" s="76"/>
      <c r="YK271" s="76"/>
      <c r="YL271" s="76"/>
      <c r="YM271" s="76"/>
      <c r="YN271" s="76"/>
      <c r="YO271" s="76"/>
      <c r="YP271" s="76"/>
      <c r="YQ271" s="76"/>
      <c r="YR271" s="76"/>
      <c r="YS271" s="76"/>
      <c r="YT271" s="76"/>
      <c r="YU271" s="76"/>
      <c r="YV271" s="76"/>
      <c r="YW271" s="76"/>
      <c r="YX271" s="76"/>
      <c r="YY271" s="76"/>
      <c r="YZ271" s="76"/>
      <c r="ZA271" s="76"/>
      <c r="ZB271" s="76"/>
      <c r="ZC271" s="76"/>
      <c r="ZD271" s="76"/>
      <c r="ZE271" s="76"/>
      <c r="ZF271" s="76"/>
      <c r="ZG271" s="76"/>
      <c r="ZH271" s="76"/>
      <c r="ZI271" s="76"/>
      <c r="ZJ271" s="76"/>
      <c r="ZK271" s="76"/>
      <c r="ZL271" s="76"/>
      <c r="ZM271" s="76"/>
      <c r="ZN271" s="76"/>
      <c r="ZO271" s="76"/>
      <c r="ZP271" s="76"/>
      <c r="ZQ271" s="76"/>
      <c r="ZR271" s="76"/>
      <c r="ZS271" s="76"/>
      <c r="ZT271" s="76"/>
      <c r="ZU271" s="76"/>
      <c r="ZV271" s="76"/>
      <c r="ZW271" s="76"/>
      <c r="ZX271" s="76"/>
      <c r="ZY271" s="76"/>
      <c r="ZZ271" s="76"/>
      <c r="AAA271" s="76"/>
      <c r="AAB271" s="76"/>
      <c r="AAC271" s="76"/>
      <c r="AAD271" s="76"/>
      <c r="AAE271" s="76"/>
      <c r="AAF271" s="76"/>
      <c r="AAG271" s="76"/>
      <c r="AAH271" s="76"/>
      <c r="AAI271" s="76"/>
      <c r="AAJ271" s="76"/>
      <c r="AAK271" s="76"/>
      <c r="AAL271" s="76"/>
      <c r="AAM271" s="76"/>
      <c r="AAN271" s="76"/>
      <c r="AAO271" s="76"/>
      <c r="AAP271" s="76"/>
      <c r="AAQ271" s="76"/>
      <c r="AAR271" s="76"/>
      <c r="AAS271" s="76"/>
      <c r="AAT271" s="76"/>
      <c r="AAU271" s="76"/>
      <c r="AAV271" s="76"/>
      <c r="AAW271" s="76"/>
      <c r="AAX271" s="76"/>
      <c r="AAY271" s="76"/>
      <c r="AAZ271" s="76"/>
      <c r="ABA271" s="76"/>
      <c r="ABB271" s="76"/>
      <c r="ABC271" s="76"/>
      <c r="ABD271" s="76"/>
      <c r="ABE271" s="76"/>
      <c r="ABF271" s="76"/>
      <c r="ABG271" s="76"/>
      <c r="ABH271" s="76"/>
      <c r="ABI271" s="76"/>
      <c r="ABJ271" s="76"/>
      <c r="ABK271" s="76"/>
      <c r="ABL271" s="76"/>
      <c r="ABM271" s="76"/>
      <c r="ABN271" s="76"/>
      <c r="ABO271" s="76"/>
      <c r="ABP271" s="76"/>
      <c r="ABQ271" s="76"/>
      <c r="ABR271" s="76"/>
      <c r="ABS271" s="76"/>
      <c r="ABT271" s="76"/>
      <c r="ABU271" s="76"/>
      <c r="ABV271" s="76"/>
      <c r="ABW271" s="76"/>
      <c r="ABX271" s="76"/>
      <c r="ABY271" s="76"/>
      <c r="ABZ271" s="76"/>
      <c r="ACA271" s="76"/>
      <c r="ACB271" s="76"/>
      <c r="ACC271" s="76"/>
      <c r="ACD271" s="76"/>
      <c r="ACE271" s="76"/>
      <c r="ACF271" s="76"/>
      <c r="ACG271" s="76"/>
      <c r="ACH271" s="76"/>
      <c r="ACI271" s="76"/>
      <c r="ACJ271" s="76"/>
      <c r="ACK271" s="76"/>
      <c r="ACL271" s="76"/>
      <c r="ACM271" s="76"/>
      <c r="ACN271" s="76"/>
      <c r="ACO271" s="76"/>
      <c r="ACP271" s="76"/>
      <c r="ACQ271" s="76"/>
      <c r="ACR271" s="76"/>
      <c r="ACS271" s="76"/>
      <c r="ACT271" s="76"/>
      <c r="ACU271" s="76"/>
      <c r="ACV271" s="76"/>
      <c r="ACW271" s="76"/>
      <c r="ACX271" s="76"/>
      <c r="ACY271" s="76"/>
      <c r="ACZ271" s="76"/>
      <c r="ADA271" s="76"/>
      <c r="ADB271" s="76"/>
      <c r="ADC271" s="76"/>
      <c r="ADD271" s="76"/>
      <c r="ADE271" s="76"/>
      <c r="ADF271" s="76"/>
      <c r="ADG271" s="76"/>
      <c r="ADH271" s="76"/>
      <c r="ADI271" s="76"/>
      <c r="ADJ271" s="76"/>
      <c r="ADK271" s="76"/>
      <c r="ADL271" s="76"/>
      <c r="ADM271" s="76"/>
      <c r="ADN271" s="76"/>
      <c r="ADO271" s="76"/>
      <c r="ADP271" s="76"/>
      <c r="ADQ271" s="76"/>
      <c r="ADR271" s="76"/>
      <c r="ADS271" s="76"/>
      <c r="ADT271" s="76"/>
      <c r="ADU271" s="76"/>
      <c r="ADV271" s="76"/>
      <c r="ADW271" s="76"/>
      <c r="ADX271" s="76"/>
      <c r="ADY271" s="76"/>
      <c r="ADZ271" s="76"/>
      <c r="AEA271" s="76"/>
      <c r="AEB271" s="76"/>
      <c r="AEC271" s="76"/>
      <c r="AED271" s="76"/>
      <c r="AEE271" s="76"/>
      <c r="AEF271" s="76"/>
      <c r="AEG271" s="76"/>
      <c r="AEH271" s="76"/>
      <c r="AEI271" s="76"/>
      <c r="AEJ271" s="76"/>
      <c r="AEK271" s="76"/>
      <c r="AEL271" s="76"/>
      <c r="AEM271" s="76"/>
      <c r="AEN271" s="76"/>
      <c r="AEO271" s="76"/>
      <c r="AEP271" s="76"/>
      <c r="AEQ271" s="76"/>
      <c r="AER271" s="76"/>
      <c r="AES271" s="76"/>
      <c r="AET271" s="76"/>
      <c r="AEU271" s="76"/>
      <c r="AEV271" s="76"/>
      <c r="AEW271" s="76"/>
      <c r="AEX271" s="76"/>
      <c r="AEY271" s="76"/>
      <c r="AEZ271" s="76"/>
      <c r="AFA271" s="76"/>
      <c r="AFB271" s="76"/>
      <c r="AFC271" s="76"/>
      <c r="AFD271" s="76"/>
      <c r="AFE271" s="76"/>
      <c r="AFF271" s="76"/>
      <c r="AFG271" s="76"/>
      <c r="AFH271" s="76"/>
      <c r="AFI271" s="76"/>
      <c r="AFJ271" s="76"/>
      <c r="AFK271" s="76"/>
      <c r="AFL271" s="76"/>
      <c r="AFM271" s="76"/>
      <c r="AFN271" s="76"/>
      <c r="AFO271" s="76"/>
      <c r="AFP271" s="76"/>
      <c r="AFQ271" s="76"/>
      <c r="AFR271" s="76"/>
      <c r="AFS271" s="76"/>
      <c r="AFT271" s="76"/>
      <c r="AFU271" s="76"/>
      <c r="AFV271" s="76"/>
      <c r="AFW271" s="76"/>
      <c r="AFX271" s="76"/>
      <c r="AFY271" s="76"/>
      <c r="AFZ271" s="76"/>
      <c r="AGA271" s="76"/>
      <c r="AGB271" s="76"/>
      <c r="AGC271" s="76"/>
      <c r="AGD271" s="76"/>
      <c r="AGE271" s="76"/>
      <c r="AGF271" s="76"/>
      <c r="AGG271" s="76"/>
      <c r="AGH271" s="76"/>
      <c r="AGI271" s="76"/>
      <c r="AGJ271" s="76"/>
      <c r="AGK271" s="76"/>
      <c r="AGL271" s="76"/>
      <c r="AGM271" s="76"/>
      <c r="AGN271" s="76"/>
      <c r="AGO271" s="76"/>
      <c r="AGP271" s="76"/>
      <c r="AGQ271" s="76"/>
      <c r="AGR271" s="76"/>
      <c r="AGS271" s="76"/>
      <c r="AGT271" s="76"/>
      <c r="AGU271" s="76"/>
      <c r="AGV271" s="76"/>
      <c r="AGW271" s="76"/>
      <c r="AGX271" s="76"/>
      <c r="AGY271" s="76"/>
      <c r="AGZ271" s="76"/>
      <c r="AHA271" s="76"/>
      <c r="AHB271" s="76"/>
      <c r="AHC271" s="76"/>
      <c r="AHD271" s="76"/>
      <c r="AHE271" s="76"/>
      <c r="AHF271" s="76"/>
      <c r="AHG271" s="76"/>
      <c r="AHH271" s="76"/>
      <c r="AHI271" s="76"/>
      <c r="AHJ271" s="76"/>
      <c r="AHK271" s="76"/>
      <c r="AHL271" s="76"/>
      <c r="AHM271" s="76"/>
      <c r="AHN271" s="76"/>
      <c r="AHO271" s="76"/>
      <c r="AHP271" s="76"/>
      <c r="AHQ271" s="76"/>
      <c r="AHR271" s="76"/>
      <c r="AHS271" s="76"/>
      <c r="AHT271" s="76"/>
      <c r="AHU271" s="76"/>
      <c r="AHV271" s="76"/>
      <c r="AHW271" s="76"/>
      <c r="AHX271" s="76"/>
      <c r="AHY271" s="76"/>
      <c r="AHZ271" s="76"/>
      <c r="AIA271" s="76"/>
      <c r="AIB271" s="76"/>
      <c r="AIC271" s="76"/>
      <c r="AID271" s="76"/>
      <c r="AIE271" s="76"/>
      <c r="AIF271" s="76"/>
      <c r="AIG271" s="76"/>
      <c r="AIH271" s="76"/>
      <c r="AII271" s="76"/>
      <c r="AIJ271" s="76"/>
      <c r="AIK271" s="76"/>
      <c r="AIL271" s="76"/>
      <c r="AIM271" s="76"/>
      <c r="AIN271" s="76"/>
      <c r="AIO271" s="76"/>
      <c r="AIP271" s="76"/>
      <c r="AIQ271" s="76"/>
      <c r="AIR271" s="76"/>
      <c r="AIS271" s="76"/>
      <c r="AIT271" s="76"/>
      <c r="AIU271" s="76"/>
      <c r="AIV271" s="76"/>
      <c r="AIW271" s="76"/>
      <c r="AIX271" s="76"/>
      <c r="AIY271" s="76"/>
      <c r="AIZ271" s="76"/>
      <c r="AJA271" s="76"/>
      <c r="AJB271" s="76"/>
      <c r="AJC271" s="76"/>
      <c r="AJD271" s="76"/>
      <c r="AJE271" s="76"/>
      <c r="AJF271" s="76"/>
      <c r="AJG271" s="76"/>
      <c r="AJH271" s="76"/>
      <c r="AJI271" s="76"/>
      <c r="AJJ271" s="76"/>
      <c r="AJK271" s="76"/>
      <c r="AJL271" s="76"/>
      <c r="AJM271" s="76"/>
      <c r="AJN271" s="76"/>
      <c r="AJO271" s="76"/>
      <c r="AJP271" s="76"/>
      <c r="AJQ271" s="76"/>
      <c r="AJR271" s="76"/>
      <c r="AJS271" s="76"/>
      <c r="AJT271" s="76"/>
      <c r="AJU271" s="76"/>
      <c r="AJV271" s="76"/>
      <c r="AJW271" s="76"/>
      <c r="AJX271" s="76"/>
      <c r="AJY271" s="76"/>
      <c r="AJZ271" s="76"/>
      <c r="AKA271" s="76"/>
      <c r="AKB271" s="76"/>
      <c r="AKC271" s="76"/>
      <c r="AKD271" s="76"/>
      <c r="AKE271" s="76"/>
      <c r="AKF271" s="76"/>
      <c r="AKG271" s="76"/>
      <c r="AKH271" s="76"/>
      <c r="AKI271" s="76"/>
      <c r="AKJ271" s="76"/>
      <c r="AKK271" s="76"/>
      <c r="AKL271" s="76"/>
      <c r="AKM271" s="76"/>
      <c r="AKN271" s="76"/>
      <c r="AKO271" s="76"/>
      <c r="AKP271" s="76"/>
      <c r="AKQ271" s="76"/>
      <c r="AKR271" s="76"/>
      <c r="AKS271" s="76"/>
      <c r="AKT271" s="76"/>
      <c r="AKU271" s="76"/>
      <c r="AKV271" s="76"/>
      <c r="AKW271" s="76"/>
      <c r="AKX271" s="76"/>
      <c r="AKY271" s="76"/>
      <c r="AKZ271" s="76"/>
      <c r="ALA271" s="76"/>
      <c r="ALB271" s="76"/>
      <c r="ALC271" s="76"/>
      <c r="ALD271" s="76"/>
      <c r="ALE271" s="76"/>
      <c r="ALF271" s="76"/>
      <c r="ALG271" s="76"/>
      <c r="ALH271" s="76"/>
      <c r="ALI271" s="76"/>
      <c r="ALJ271" s="76"/>
      <c r="ALK271" s="76"/>
      <c r="ALL271" s="76"/>
      <c r="ALM271" s="76"/>
      <c r="ALN271" s="76"/>
      <c r="ALO271" s="76"/>
      <c r="ALP271" s="76"/>
      <c r="ALQ271" s="76"/>
      <c r="ALR271" s="76"/>
      <c r="ALS271" s="76"/>
      <c r="ALT271" s="76"/>
      <c r="ALU271" s="76"/>
      <c r="ALV271" s="76"/>
      <c r="ALW271" s="76"/>
      <c r="ALX271" s="76"/>
      <c r="ALY271" s="76"/>
      <c r="ALZ271" s="76"/>
      <c r="AMA271" s="76"/>
      <c r="AMB271" s="76"/>
      <c r="AMC271" s="76"/>
      <c r="AMD271" s="76"/>
      <c r="AME271" s="76"/>
    </row>
    <row r="272" spans="1:1019" s="80" customFormat="1">
      <c r="A272" s="20" t="s">
        <v>176</v>
      </c>
      <c r="B272" s="21">
        <v>4915712</v>
      </c>
      <c r="C272" s="21" t="s">
        <v>96</v>
      </c>
      <c r="D272" s="71" t="s">
        <v>86</v>
      </c>
      <c r="E272" s="22" t="s">
        <v>58</v>
      </c>
      <c r="F272" s="59">
        <v>36.630000000000003</v>
      </c>
      <c r="G272" s="23">
        <v>22.15</v>
      </c>
      <c r="H272" s="69">
        <f>$J$6</f>
        <v>0.21229999999999999</v>
      </c>
      <c r="I272" s="23">
        <f>ROUND(((H272+1)*G272),2)</f>
        <v>26.85</v>
      </c>
      <c r="J272" s="23">
        <f>TRUNC((I272*F272),2)</f>
        <v>983.51</v>
      </c>
      <c r="K272" s="78">
        <f t="shared" si="101"/>
        <v>811.35450000000003</v>
      </c>
      <c r="L272" s="76"/>
      <c r="M272" s="79"/>
      <c r="N272" s="76"/>
      <c r="O272" s="76"/>
      <c r="P272" s="76"/>
      <c r="Q272" s="76"/>
      <c r="R272" s="76"/>
      <c r="S272" s="76"/>
      <c r="T272" s="76"/>
      <c r="U272" s="76"/>
      <c r="V272" s="76"/>
      <c r="W272" s="76"/>
      <c r="X272" s="76"/>
      <c r="Y272" s="76"/>
      <c r="Z272" s="76"/>
      <c r="AA272" s="76"/>
      <c r="AB272" s="76"/>
      <c r="AC272" s="76"/>
      <c r="AD272" s="76"/>
      <c r="AE272" s="76"/>
      <c r="AF272" s="76"/>
      <c r="AG272" s="76"/>
      <c r="AH272" s="76"/>
      <c r="AI272" s="76"/>
      <c r="AJ272" s="76"/>
      <c r="AK272" s="76"/>
      <c r="AL272" s="76"/>
      <c r="AM272" s="76"/>
      <c r="AN272" s="76"/>
      <c r="AO272" s="76"/>
      <c r="AP272" s="76"/>
      <c r="AQ272" s="76"/>
      <c r="AR272" s="76"/>
      <c r="AS272" s="76"/>
      <c r="AT272" s="76"/>
      <c r="AU272" s="76"/>
      <c r="AV272" s="76"/>
      <c r="AW272" s="76"/>
      <c r="AX272" s="76"/>
      <c r="AY272" s="76"/>
      <c r="AZ272" s="76"/>
      <c r="BA272" s="76"/>
      <c r="BB272" s="76"/>
      <c r="BC272" s="76"/>
      <c r="BD272" s="76"/>
      <c r="BE272" s="76"/>
      <c r="BF272" s="76"/>
      <c r="BG272" s="76"/>
      <c r="BH272" s="76"/>
      <c r="BI272" s="76"/>
      <c r="BJ272" s="76"/>
      <c r="BK272" s="76"/>
      <c r="BL272" s="76"/>
      <c r="BM272" s="76"/>
      <c r="BN272" s="76"/>
      <c r="BO272" s="76"/>
      <c r="BP272" s="76"/>
      <c r="BQ272" s="76"/>
      <c r="BR272" s="76"/>
      <c r="BS272" s="76"/>
      <c r="BT272" s="76"/>
      <c r="BU272" s="76"/>
      <c r="BV272" s="76"/>
      <c r="BW272" s="76"/>
      <c r="BX272" s="76"/>
      <c r="BY272" s="76"/>
      <c r="BZ272" s="76"/>
      <c r="CA272" s="76"/>
      <c r="CB272" s="76"/>
      <c r="CC272" s="76"/>
      <c r="CD272" s="76"/>
      <c r="CE272" s="76"/>
      <c r="CF272" s="76"/>
      <c r="CG272" s="76"/>
      <c r="CH272" s="76"/>
      <c r="CI272" s="76"/>
      <c r="CJ272" s="76"/>
      <c r="CK272" s="76"/>
      <c r="CL272" s="76"/>
      <c r="CM272" s="76"/>
      <c r="CN272" s="76"/>
      <c r="CO272" s="76"/>
      <c r="CP272" s="76"/>
      <c r="CQ272" s="76"/>
      <c r="CR272" s="76"/>
      <c r="CS272" s="76"/>
      <c r="CT272" s="76"/>
      <c r="CU272" s="76"/>
      <c r="CV272" s="76"/>
      <c r="CW272" s="76"/>
      <c r="CX272" s="76"/>
      <c r="CY272" s="76"/>
      <c r="CZ272" s="76"/>
      <c r="DA272" s="76"/>
      <c r="DB272" s="76"/>
      <c r="DC272" s="76"/>
      <c r="DD272" s="76"/>
      <c r="DE272" s="76"/>
      <c r="DF272" s="76"/>
      <c r="DG272" s="76"/>
      <c r="DH272" s="76"/>
      <c r="DI272" s="76"/>
      <c r="DJ272" s="76"/>
      <c r="DK272" s="76"/>
      <c r="DL272" s="76"/>
      <c r="DM272" s="76"/>
      <c r="DN272" s="76"/>
      <c r="DO272" s="76"/>
      <c r="DP272" s="76"/>
      <c r="DQ272" s="76"/>
      <c r="DR272" s="76"/>
      <c r="DS272" s="76"/>
      <c r="DT272" s="76"/>
      <c r="DU272" s="76"/>
      <c r="DV272" s="76"/>
      <c r="DW272" s="76"/>
      <c r="DX272" s="76"/>
      <c r="DY272" s="76"/>
      <c r="DZ272" s="76"/>
      <c r="EA272" s="76"/>
      <c r="EB272" s="76"/>
      <c r="EC272" s="76"/>
      <c r="ED272" s="76"/>
      <c r="EE272" s="76"/>
      <c r="EF272" s="76"/>
      <c r="EG272" s="76"/>
      <c r="EH272" s="76"/>
      <c r="EI272" s="76"/>
      <c r="EJ272" s="76"/>
      <c r="EK272" s="76"/>
      <c r="EL272" s="76"/>
      <c r="EM272" s="76"/>
      <c r="EN272" s="76"/>
      <c r="EO272" s="76"/>
      <c r="EP272" s="76"/>
      <c r="EQ272" s="76"/>
      <c r="ER272" s="76"/>
      <c r="ES272" s="76"/>
      <c r="ET272" s="76"/>
      <c r="EU272" s="76"/>
      <c r="EV272" s="76"/>
      <c r="EW272" s="76"/>
      <c r="EX272" s="76"/>
      <c r="EY272" s="76"/>
      <c r="EZ272" s="76"/>
      <c r="FA272" s="76"/>
      <c r="FB272" s="76"/>
      <c r="FC272" s="76"/>
      <c r="FD272" s="76"/>
      <c r="FE272" s="76"/>
      <c r="FF272" s="76"/>
      <c r="FG272" s="76"/>
      <c r="FH272" s="76"/>
      <c r="FI272" s="76"/>
      <c r="FJ272" s="76"/>
      <c r="FK272" s="76"/>
      <c r="FL272" s="76"/>
      <c r="FM272" s="76"/>
      <c r="FN272" s="76"/>
      <c r="FO272" s="76"/>
      <c r="FP272" s="76"/>
      <c r="FQ272" s="76"/>
      <c r="FR272" s="76"/>
      <c r="FS272" s="76"/>
      <c r="FT272" s="76"/>
      <c r="FU272" s="76"/>
      <c r="FV272" s="76"/>
      <c r="FW272" s="76"/>
      <c r="FX272" s="76"/>
      <c r="FY272" s="76"/>
      <c r="FZ272" s="76"/>
      <c r="GA272" s="76"/>
      <c r="GB272" s="76"/>
      <c r="GC272" s="76"/>
      <c r="GD272" s="76"/>
      <c r="GE272" s="76"/>
      <c r="GF272" s="76"/>
      <c r="GG272" s="76"/>
      <c r="GH272" s="76"/>
      <c r="GI272" s="76"/>
      <c r="GJ272" s="76"/>
      <c r="GK272" s="76"/>
      <c r="GL272" s="76"/>
      <c r="GM272" s="76"/>
      <c r="GN272" s="76"/>
      <c r="GO272" s="76"/>
      <c r="GP272" s="76"/>
      <c r="GQ272" s="76"/>
      <c r="GR272" s="76"/>
      <c r="GS272" s="76"/>
      <c r="GT272" s="76"/>
      <c r="GU272" s="76"/>
      <c r="GV272" s="76"/>
      <c r="GW272" s="76"/>
      <c r="GX272" s="76"/>
      <c r="GY272" s="76"/>
      <c r="GZ272" s="76"/>
      <c r="HA272" s="76"/>
      <c r="HB272" s="76"/>
      <c r="HC272" s="76"/>
      <c r="HD272" s="76"/>
      <c r="HE272" s="76"/>
      <c r="HF272" s="76"/>
      <c r="HG272" s="76"/>
      <c r="HH272" s="76"/>
      <c r="HI272" s="76"/>
      <c r="HJ272" s="76"/>
      <c r="HK272" s="76"/>
      <c r="HL272" s="76"/>
      <c r="HM272" s="76"/>
      <c r="HN272" s="76"/>
      <c r="HO272" s="76"/>
      <c r="HP272" s="76"/>
      <c r="HQ272" s="76"/>
      <c r="HR272" s="76"/>
      <c r="HS272" s="76"/>
      <c r="HT272" s="76"/>
      <c r="HU272" s="76"/>
      <c r="HV272" s="76"/>
      <c r="HW272" s="76"/>
      <c r="HX272" s="76"/>
      <c r="HY272" s="76"/>
      <c r="HZ272" s="76"/>
      <c r="IA272" s="76"/>
      <c r="IB272" s="76"/>
      <c r="IC272" s="76"/>
      <c r="ID272" s="76"/>
      <c r="IE272" s="76"/>
      <c r="IF272" s="76"/>
      <c r="IG272" s="76"/>
      <c r="IH272" s="76"/>
      <c r="II272" s="76"/>
      <c r="IJ272" s="76"/>
      <c r="IK272" s="76"/>
      <c r="IL272" s="76"/>
      <c r="IM272" s="76"/>
      <c r="IN272" s="76"/>
      <c r="IO272" s="76"/>
      <c r="IP272" s="76"/>
      <c r="IQ272" s="76"/>
      <c r="IR272" s="76"/>
      <c r="IS272" s="76"/>
      <c r="IT272" s="76"/>
      <c r="IU272" s="76"/>
      <c r="IV272" s="76"/>
      <c r="IW272" s="76"/>
      <c r="IX272" s="76"/>
      <c r="IY272" s="76"/>
      <c r="IZ272" s="76"/>
      <c r="JA272" s="76"/>
      <c r="JB272" s="76"/>
      <c r="JC272" s="76"/>
      <c r="JD272" s="76"/>
      <c r="JE272" s="76"/>
      <c r="JF272" s="76"/>
      <c r="JG272" s="76"/>
      <c r="JH272" s="76"/>
      <c r="JI272" s="76"/>
      <c r="JJ272" s="76"/>
      <c r="JK272" s="76"/>
      <c r="JL272" s="76"/>
      <c r="JM272" s="76"/>
      <c r="JN272" s="76"/>
      <c r="JO272" s="76"/>
      <c r="JP272" s="76"/>
      <c r="JQ272" s="76"/>
      <c r="JR272" s="76"/>
      <c r="JS272" s="76"/>
      <c r="JT272" s="76"/>
      <c r="JU272" s="76"/>
      <c r="JV272" s="76"/>
      <c r="JW272" s="76"/>
      <c r="JX272" s="76"/>
      <c r="JY272" s="76"/>
      <c r="JZ272" s="76"/>
      <c r="KA272" s="76"/>
      <c r="KB272" s="76"/>
      <c r="KC272" s="76"/>
      <c r="KD272" s="76"/>
      <c r="KE272" s="76"/>
      <c r="KF272" s="76"/>
      <c r="KG272" s="76"/>
      <c r="KH272" s="76"/>
      <c r="KI272" s="76"/>
      <c r="KJ272" s="76"/>
      <c r="KK272" s="76"/>
      <c r="KL272" s="76"/>
      <c r="KM272" s="76"/>
      <c r="KN272" s="76"/>
      <c r="KO272" s="76"/>
      <c r="KP272" s="76"/>
      <c r="KQ272" s="76"/>
      <c r="KR272" s="76"/>
      <c r="KS272" s="76"/>
      <c r="KT272" s="76"/>
      <c r="KU272" s="76"/>
      <c r="KV272" s="76"/>
      <c r="KW272" s="76"/>
      <c r="KX272" s="76"/>
      <c r="KY272" s="76"/>
      <c r="KZ272" s="76"/>
      <c r="LA272" s="76"/>
      <c r="LB272" s="76"/>
      <c r="LC272" s="76"/>
      <c r="LD272" s="76"/>
      <c r="LE272" s="76"/>
      <c r="LF272" s="76"/>
      <c r="LG272" s="76"/>
      <c r="LH272" s="76"/>
      <c r="LI272" s="76"/>
      <c r="LJ272" s="76"/>
      <c r="LK272" s="76"/>
      <c r="LL272" s="76"/>
      <c r="LM272" s="76"/>
      <c r="LN272" s="76"/>
      <c r="LO272" s="76"/>
      <c r="LP272" s="76"/>
      <c r="LQ272" s="76"/>
      <c r="LR272" s="76"/>
      <c r="LS272" s="76"/>
      <c r="LT272" s="76"/>
      <c r="LU272" s="76"/>
      <c r="LV272" s="76"/>
      <c r="LW272" s="76"/>
      <c r="LX272" s="76"/>
      <c r="LY272" s="76"/>
      <c r="LZ272" s="76"/>
      <c r="MA272" s="76"/>
      <c r="MB272" s="76"/>
      <c r="MC272" s="76"/>
      <c r="MD272" s="76"/>
      <c r="ME272" s="76"/>
      <c r="MF272" s="76"/>
      <c r="MG272" s="76"/>
      <c r="MH272" s="76"/>
      <c r="MI272" s="76"/>
      <c r="MJ272" s="76"/>
      <c r="MK272" s="76"/>
      <c r="ML272" s="76"/>
      <c r="MM272" s="76"/>
      <c r="MN272" s="76"/>
      <c r="MO272" s="76"/>
      <c r="MP272" s="76"/>
      <c r="MQ272" s="76"/>
      <c r="MR272" s="76"/>
      <c r="MS272" s="76"/>
      <c r="MT272" s="76"/>
      <c r="MU272" s="76"/>
      <c r="MV272" s="76"/>
      <c r="MW272" s="76"/>
      <c r="MX272" s="76"/>
      <c r="MY272" s="76"/>
      <c r="MZ272" s="76"/>
      <c r="NA272" s="76"/>
      <c r="NB272" s="76"/>
      <c r="NC272" s="76"/>
      <c r="ND272" s="76"/>
      <c r="NE272" s="76"/>
      <c r="NF272" s="76"/>
      <c r="NG272" s="76"/>
      <c r="NH272" s="76"/>
      <c r="NI272" s="76"/>
      <c r="NJ272" s="76"/>
      <c r="NK272" s="76"/>
      <c r="NL272" s="76"/>
      <c r="NM272" s="76"/>
      <c r="NN272" s="76"/>
      <c r="NO272" s="76"/>
      <c r="NP272" s="76"/>
      <c r="NQ272" s="76"/>
      <c r="NR272" s="76"/>
      <c r="NS272" s="76"/>
      <c r="NT272" s="76"/>
      <c r="NU272" s="76"/>
      <c r="NV272" s="76"/>
      <c r="NW272" s="76"/>
      <c r="NX272" s="76"/>
      <c r="NY272" s="76"/>
      <c r="NZ272" s="76"/>
      <c r="OA272" s="76"/>
      <c r="OB272" s="76"/>
      <c r="OC272" s="76"/>
      <c r="OD272" s="76"/>
      <c r="OE272" s="76"/>
      <c r="OF272" s="76"/>
      <c r="OG272" s="76"/>
      <c r="OH272" s="76"/>
      <c r="OI272" s="76"/>
      <c r="OJ272" s="76"/>
      <c r="OK272" s="76"/>
      <c r="OL272" s="76"/>
      <c r="OM272" s="76"/>
      <c r="ON272" s="76"/>
      <c r="OO272" s="76"/>
      <c r="OP272" s="76"/>
      <c r="OQ272" s="76"/>
      <c r="OR272" s="76"/>
      <c r="OS272" s="76"/>
      <c r="OT272" s="76"/>
      <c r="OU272" s="76"/>
      <c r="OV272" s="76"/>
      <c r="OW272" s="76"/>
      <c r="OX272" s="76"/>
      <c r="OY272" s="76"/>
      <c r="OZ272" s="76"/>
      <c r="PA272" s="76"/>
      <c r="PB272" s="76"/>
      <c r="PC272" s="76"/>
      <c r="PD272" s="76"/>
      <c r="PE272" s="76"/>
      <c r="PF272" s="76"/>
      <c r="PG272" s="76"/>
      <c r="PH272" s="76"/>
      <c r="PI272" s="76"/>
      <c r="PJ272" s="76"/>
      <c r="PK272" s="76"/>
      <c r="PL272" s="76"/>
      <c r="PM272" s="76"/>
      <c r="PN272" s="76"/>
      <c r="PO272" s="76"/>
      <c r="PP272" s="76"/>
      <c r="PQ272" s="76"/>
      <c r="PR272" s="76"/>
      <c r="PS272" s="76"/>
      <c r="PT272" s="76"/>
      <c r="PU272" s="76"/>
      <c r="PV272" s="76"/>
      <c r="PW272" s="76"/>
      <c r="PX272" s="76"/>
      <c r="PY272" s="76"/>
      <c r="PZ272" s="76"/>
      <c r="QA272" s="76"/>
      <c r="QB272" s="76"/>
      <c r="QC272" s="76"/>
      <c r="QD272" s="76"/>
      <c r="QE272" s="76"/>
      <c r="QF272" s="76"/>
      <c r="QG272" s="76"/>
      <c r="QH272" s="76"/>
      <c r="QI272" s="76"/>
      <c r="QJ272" s="76"/>
      <c r="QK272" s="76"/>
      <c r="QL272" s="76"/>
      <c r="QM272" s="76"/>
      <c r="QN272" s="76"/>
      <c r="QO272" s="76"/>
      <c r="QP272" s="76"/>
      <c r="QQ272" s="76"/>
      <c r="QR272" s="76"/>
      <c r="QS272" s="76"/>
      <c r="QT272" s="76"/>
      <c r="QU272" s="76"/>
      <c r="QV272" s="76"/>
      <c r="QW272" s="76"/>
      <c r="QX272" s="76"/>
      <c r="QY272" s="76"/>
      <c r="QZ272" s="76"/>
      <c r="RA272" s="76"/>
      <c r="RB272" s="76"/>
      <c r="RC272" s="76"/>
      <c r="RD272" s="76"/>
      <c r="RE272" s="76"/>
      <c r="RF272" s="76"/>
      <c r="RG272" s="76"/>
      <c r="RH272" s="76"/>
      <c r="RI272" s="76"/>
      <c r="RJ272" s="76"/>
      <c r="RK272" s="76"/>
      <c r="RL272" s="76"/>
      <c r="RM272" s="76"/>
      <c r="RN272" s="76"/>
      <c r="RO272" s="76"/>
      <c r="RP272" s="76"/>
      <c r="RQ272" s="76"/>
      <c r="RR272" s="76"/>
      <c r="RS272" s="76"/>
      <c r="RT272" s="76"/>
      <c r="RU272" s="76"/>
      <c r="RV272" s="76"/>
      <c r="RW272" s="76"/>
      <c r="RX272" s="76"/>
      <c r="RY272" s="76"/>
      <c r="RZ272" s="76"/>
      <c r="SA272" s="76"/>
      <c r="SB272" s="76"/>
      <c r="SC272" s="76"/>
      <c r="SD272" s="76"/>
      <c r="SE272" s="76"/>
      <c r="SF272" s="76"/>
      <c r="SG272" s="76"/>
      <c r="SH272" s="76"/>
      <c r="SI272" s="76"/>
      <c r="SJ272" s="76"/>
      <c r="SK272" s="76"/>
      <c r="SL272" s="76"/>
      <c r="SM272" s="76"/>
      <c r="SN272" s="76"/>
      <c r="SO272" s="76"/>
      <c r="SP272" s="76"/>
      <c r="SQ272" s="76"/>
      <c r="SR272" s="76"/>
      <c r="SS272" s="76"/>
      <c r="ST272" s="76"/>
      <c r="SU272" s="76"/>
      <c r="SV272" s="76"/>
      <c r="SW272" s="76"/>
      <c r="SX272" s="76"/>
      <c r="SY272" s="76"/>
      <c r="SZ272" s="76"/>
      <c r="TA272" s="76"/>
      <c r="TB272" s="76"/>
      <c r="TC272" s="76"/>
      <c r="TD272" s="76"/>
      <c r="TE272" s="76"/>
      <c r="TF272" s="76"/>
      <c r="TG272" s="76"/>
      <c r="TH272" s="76"/>
      <c r="TI272" s="76"/>
      <c r="TJ272" s="76"/>
      <c r="TK272" s="76"/>
      <c r="TL272" s="76"/>
      <c r="TM272" s="76"/>
      <c r="TN272" s="76"/>
      <c r="TO272" s="76"/>
      <c r="TP272" s="76"/>
      <c r="TQ272" s="76"/>
      <c r="TR272" s="76"/>
      <c r="TS272" s="76"/>
      <c r="TT272" s="76"/>
      <c r="TU272" s="76"/>
      <c r="TV272" s="76"/>
      <c r="TW272" s="76"/>
      <c r="TX272" s="76"/>
      <c r="TY272" s="76"/>
      <c r="TZ272" s="76"/>
      <c r="UA272" s="76"/>
      <c r="UB272" s="76"/>
      <c r="UC272" s="76"/>
      <c r="UD272" s="76"/>
      <c r="UE272" s="76"/>
      <c r="UF272" s="76"/>
      <c r="UG272" s="76"/>
      <c r="UH272" s="76"/>
      <c r="UI272" s="76"/>
      <c r="UJ272" s="76"/>
      <c r="UK272" s="76"/>
      <c r="UL272" s="76"/>
      <c r="UM272" s="76"/>
      <c r="UN272" s="76"/>
      <c r="UO272" s="76"/>
      <c r="UP272" s="76"/>
      <c r="UQ272" s="76"/>
      <c r="UR272" s="76"/>
      <c r="US272" s="76"/>
      <c r="UT272" s="76"/>
      <c r="UU272" s="76"/>
      <c r="UV272" s="76"/>
      <c r="UW272" s="76"/>
      <c r="UX272" s="76"/>
      <c r="UY272" s="76"/>
      <c r="UZ272" s="76"/>
      <c r="VA272" s="76"/>
      <c r="VB272" s="76"/>
      <c r="VC272" s="76"/>
      <c r="VD272" s="76"/>
      <c r="VE272" s="76"/>
      <c r="VF272" s="76"/>
      <c r="VG272" s="76"/>
      <c r="VH272" s="76"/>
      <c r="VI272" s="76"/>
      <c r="VJ272" s="76"/>
      <c r="VK272" s="76"/>
      <c r="VL272" s="76"/>
      <c r="VM272" s="76"/>
      <c r="VN272" s="76"/>
      <c r="VO272" s="76"/>
      <c r="VP272" s="76"/>
      <c r="VQ272" s="76"/>
      <c r="VR272" s="76"/>
      <c r="VS272" s="76"/>
      <c r="VT272" s="76"/>
      <c r="VU272" s="76"/>
      <c r="VV272" s="76"/>
      <c r="VW272" s="76"/>
      <c r="VX272" s="76"/>
      <c r="VY272" s="76"/>
      <c r="VZ272" s="76"/>
      <c r="WA272" s="76"/>
      <c r="WB272" s="76"/>
      <c r="WC272" s="76"/>
      <c r="WD272" s="76"/>
      <c r="WE272" s="76"/>
      <c r="WF272" s="76"/>
      <c r="WG272" s="76"/>
      <c r="WH272" s="76"/>
      <c r="WI272" s="76"/>
      <c r="WJ272" s="76"/>
      <c r="WK272" s="76"/>
      <c r="WL272" s="76"/>
      <c r="WM272" s="76"/>
      <c r="WN272" s="76"/>
      <c r="WO272" s="76"/>
      <c r="WP272" s="76"/>
      <c r="WQ272" s="76"/>
      <c r="WR272" s="76"/>
      <c r="WS272" s="76"/>
      <c r="WT272" s="76"/>
      <c r="WU272" s="76"/>
      <c r="WV272" s="76"/>
      <c r="WW272" s="76"/>
      <c r="WX272" s="76"/>
      <c r="WY272" s="76"/>
      <c r="WZ272" s="76"/>
      <c r="XA272" s="76"/>
      <c r="XB272" s="76"/>
      <c r="XC272" s="76"/>
      <c r="XD272" s="76"/>
      <c r="XE272" s="76"/>
      <c r="XF272" s="76"/>
      <c r="XG272" s="76"/>
      <c r="XH272" s="76"/>
      <c r="XI272" s="76"/>
      <c r="XJ272" s="76"/>
      <c r="XK272" s="76"/>
      <c r="XL272" s="76"/>
      <c r="XM272" s="76"/>
      <c r="XN272" s="76"/>
      <c r="XO272" s="76"/>
      <c r="XP272" s="76"/>
      <c r="XQ272" s="76"/>
      <c r="XR272" s="76"/>
      <c r="XS272" s="76"/>
      <c r="XT272" s="76"/>
      <c r="XU272" s="76"/>
      <c r="XV272" s="76"/>
      <c r="XW272" s="76"/>
      <c r="XX272" s="76"/>
      <c r="XY272" s="76"/>
      <c r="XZ272" s="76"/>
      <c r="YA272" s="76"/>
      <c r="YB272" s="76"/>
      <c r="YC272" s="76"/>
      <c r="YD272" s="76"/>
      <c r="YE272" s="76"/>
      <c r="YF272" s="76"/>
      <c r="YG272" s="76"/>
      <c r="YH272" s="76"/>
      <c r="YI272" s="76"/>
      <c r="YJ272" s="76"/>
      <c r="YK272" s="76"/>
      <c r="YL272" s="76"/>
      <c r="YM272" s="76"/>
      <c r="YN272" s="76"/>
      <c r="YO272" s="76"/>
      <c r="YP272" s="76"/>
      <c r="YQ272" s="76"/>
      <c r="YR272" s="76"/>
      <c r="YS272" s="76"/>
      <c r="YT272" s="76"/>
      <c r="YU272" s="76"/>
      <c r="YV272" s="76"/>
      <c r="YW272" s="76"/>
      <c r="YX272" s="76"/>
      <c r="YY272" s="76"/>
      <c r="YZ272" s="76"/>
      <c r="ZA272" s="76"/>
      <c r="ZB272" s="76"/>
      <c r="ZC272" s="76"/>
      <c r="ZD272" s="76"/>
      <c r="ZE272" s="76"/>
      <c r="ZF272" s="76"/>
      <c r="ZG272" s="76"/>
      <c r="ZH272" s="76"/>
      <c r="ZI272" s="76"/>
      <c r="ZJ272" s="76"/>
      <c r="ZK272" s="76"/>
      <c r="ZL272" s="76"/>
      <c r="ZM272" s="76"/>
      <c r="ZN272" s="76"/>
      <c r="ZO272" s="76"/>
      <c r="ZP272" s="76"/>
      <c r="ZQ272" s="76"/>
      <c r="ZR272" s="76"/>
      <c r="ZS272" s="76"/>
      <c r="ZT272" s="76"/>
      <c r="ZU272" s="76"/>
      <c r="ZV272" s="76"/>
      <c r="ZW272" s="76"/>
      <c r="ZX272" s="76"/>
      <c r="ZY272" s="76"/>
      <c r="ZZ272" s="76"/>
      <c r="AAA272" s="76"/>
      <c r="AAB272" s="76"/>
      <c r="AAC272" s="76"/>
      <c r="AAD272" s="76"/>
      <c r="AAE272" s="76"/>
      <c r="AAF272" s="76"/>
      <c r="AAG272" s="76"/>
      <c r="AAH272" s="76"/>
      <c r="AAI272" s="76"/>
      <c r="AAJ272" s="76"/>
      <c r="AAK272" s="76"/>
      <c r="AAL272" s="76"/>
      <c r="AAM272" s="76"/>
      <c r="AAN272" s="76"/>
      <c r="AAO272" s="76"/>
      <c r="AAP272" s="76"/>
      <c r="AAQ272" s="76"/>
      <c r="AAR272" s="76"/>
      <c r="AAS272" s="76"/>
      <c r="AAT272" s="76"/>
      <c r="AAU272" s="76"/>
      <c r="AAV272" s="76"/>
      <c r="AAW272" s="76"/>
      <c r="AAX272" s="76"/>
      <c r="AAY272" s="76"/>
      <c r="AAZ272" s="76"/>
      <c r="ABA272" s="76"/>
      <c r="ABB272" s="76"/>
      <c r="ABC272" s="76"/>
      <c r="ABD272" s="76"/>
      <c r="ABE272" s="76"/>
      <c r="ABF272" s="76"/>
      <c r="ABG272" s="76"/>
      <c r="ABH272" s="76"/>
      <c r="ABI272" s="76"/>
      <c r="ABJ272" s="76"/>
      <c r="ABK272" s="76"/>
      <c r="ABL272" s="76"/>
      <c r="ABM272" s="76"/>
      <c r="ABN272" s="76"/>
      <c r="ABO272" s="76"/>
      <c r="ABP272" s="76"/>
      <c r="ABQ272" s="76"/>
      <c r="ABR272" s="76"/>
      <c r="ABS272" s="76"/>
      <c r="ABT272" s="76"/>
      <c r="ABU272" s="76"/>
      <c r="ABV272" s="76"/>
      <c r="ABW272" s="76"/>
      <c r="ABX272" s="76"/>
      <c r="ABY272" s="76"/>
      <c r="ABZ272" s="76"/>
      <c r="ACA272" s="76"/>
      <c r="ACB272" s="76"/>
      <c r="ACC272" s="76"/>
      <c r="ACD272" s="76"/>
      <c r="ACE272" s="76"/>
      <c r="ACF272" s="76"/>
      <c r="ACG272" s="76"/>
      <c r="ACH272" s="76"/>
      <c r="ACI272" s="76"/>
      <c r="ACJ272" s="76"/>
      <c r="ACK272" s="76"/>
      <c r="ACL272" s="76"/>
      <c r="ACM272" s="76"/>
      <c r="ACN272" s="76"/>
      <c r="ACO272" s="76"/>
      <c r="ACP272" s="76"/>
      <c r="ACQ272" s="76"/>
      <c r="ACR272" s="76"/>
      <c r="ACS272" s="76"/>
      <c r="ACT272" s="76"/>
      <c r="ACU272" s="76"/>
      <c r="ACV272" s="76"/>
      <c r="ACW272" s="76"/>
      <c r="ACX272" s="76"/>
      <c r="ACY272" s="76"/>
      <c r="ACZ272" s="76"/>
      <c r="ADA272" s="76"/>
      <c r="ADB272" s="76"/>
      <c r="ADC272" s="76"/>
      <c r="ADD272" s="76"/>
      <c r="ADE272" s="76"/>
      <c r="ADF272" s="76"/>
      <c r="ADG272" s="76"/>
      <c r="ADH272" s="76"/>
      <c r="ADI272" s="76"/>
      <c r="ADJ272" s="76"/>
      <c r="ADK272" s="76"/>
      <c r="ADL272" s="76"/>
      <c r="ADM272" s="76"/>
      <c r="ADN272" s="76"/>
      <c r="ADO272" s="76"/>
      <c r="ADP272" s="76"/>
      <c r="ADQ272" s="76"/>
      <c r="ADR272" s="76"/>
      <c r="ADS272" s="76"/>
      <c r="ADT272" s="76"/>
      <c r="ADU272" s="76"/>
      <c r="ADV272" s="76"/>
      <c r="ADW272" s="76"/>
      <c r="ADX272" s="76"/>
      <c r="ADY272" s="76"/>
      <c r="ADZ272" s="76"/>
      <c r="AEA272" s="76"/>
      <c r="AEB272" s="76"/>
      <c r="AEC272" s="76"/>
      <c r="AED272" s="76"/>
      <c r="AEE272" s="76"/>
      <c r="AEF272" s="76"/>
      <c r="AEG272" s="76"/>
      <c r="AEH272" s="76"/>
      <c r="AEI272" s="76"/>
      <c r="AEJ272" s="76"/>
      <c r="AEK272" s="76"/>
      <c r="AEL272" s="76"/>
      <c r="AEM272" s="76"/>
      <c r="AEN272" s="76"/>
      <c r="AEO272" s="76"/>
      <c r="AEP272" s="76"/>
      <c r="AEQ272" s="76"/>
      <c r="AER272" s="76"/>
      <c r="AES272" s="76"/>
      <c r="AET272" s="76"/>
      <c r="AEU272" s="76"/>
      <c r="AEV272" s="76"/>
      <c r="AEW272" s="76"/>
      <c r="AEX272" s="76"/>
      <c r="AEY272" s="76"/>
      <c r="AEZ272" s="76"/>
      <c r="AFA272" s="76"/>
      <c r="AFB272" s="76"/>
      <c r="AFC272" s="76"/>
      <c r="AFD272" s="76"/>
      <c r="AFE272" s="76"/>
      <c r="AFF272" s="76"/>
      <c r="AFG272" s="76"/>
      <c r="AFH272" s="76"/>
      <c r="AFI272" s="76"/>
      <c r="AFJ272" s="76"/>
      <c r="AFK272" s="76"/>
      <c r="AFL272" s="76"/>
      <c r="AFM272" s="76"/>
      <c r="AFN272" s="76"/>
      <c r="AFO272" s="76"/>
      <c r="AFP272" s="76"/>
      <c r="AFQ272" s="76"/>
      <c r="AFR272" s="76"/>
      <c r="AFS272" s="76"/>
      <c r="AFT272" s="76"/>
      <c r="AFU272" s="76"/>
      <c r="AFV272" s="76"/>
      <c r="AFW272" s="76"/>
      <c r="AFX272" s="76"/>
      <c r="AFY272" s="76"/>
      <c r="AFZ272" s="76"/>
      <c r="AGA272" s="76"/>
      <c r="AGB272" s="76"/>
      <c r="AGC272" s="76"/>
      <c r="AGD272" s="76"/>
      <c r="AGE272" s="76"/>
      <c r="AGF272" s="76"/>
      <c r="AGG272" s="76"/>
      <c r="AGH272" s="76"/>
      <c r="AGI272" s="76"/>
      <c r="AGJ272" s="76"/>
      <c r="AGK272" s="76"/>
      <c r="AGL272" s="76"/>
      <c r="AGM272" s="76"/>
      <c r="AGN272" s="76"/>
      <c r="AGO272" s="76"/>
      <c r="AGP272" s="76"/>
      <c r="AGQ272" s="76"/>
      <c r="AGR272" s="76"/>
      <c r="AGS272" s="76"/>
      <c r="AGT272" s="76"/>
      <c r="AGU272" s="76"/>
      <c r="AGV272" s="76"/>
      <c r="AGW272" s="76"/>
      <c r="AGX272" s="76"/>
      <c r="AGY272" s="76"/>
      <c r="AGZ272" s="76"/>
      <c r="AHA272" s="76"/>
      <c r="AHB272" s="76"/>
      <c r="AHC272" s="76"/>
      <c r="AHD272" s="76"/>
      <c r="AHE272" s="76"/>
      <c r="AHF272" s="76"/>
      <c r="AHG272" s="76"/>
      <c r="AHH272" s="76"/>
      <c r="AHI272" s="76"/>
      <c r="AHJ272" s="76"/>
      <c r="AHK272" s="76"/>
      <c r="AHL272" s="76"/>
      <c r="AHM272" s="76"/>
      <c r="AHN272" s="76"/>
      <c r="AHO272" s="76"/>
      <c r="AHP272" s="76"/>
      <c r="AHQ272" s="76"/>
      <c r="AHR272" s="76"/>
      <c r="AHS272" s="76"/>
      <c r="AHT272" s="76"/>
      <c r="AHU272" s="76"/>
      <c r="AHV272" s="76"/>
      <c r="AHW272" s="76"/>
      <c r="AHX272" s="76"/>
      <c r="AHY272" s="76"/>
      <c r="AHZ272" s="76"/>
      <c r="AIA272" s="76"/>
      <c r="AIB272" s="76"/>
      <c r="AIC272" s="76"/>
      <c r="AID272" s="76"/>
      <c r="AIE272" s="76"/>
      <c r="AIF272" s="76"/>
      <c r="AIG272" s="76"/>
      <c r="AIH272" s="76"/>
      <c r="AII272" s="76"/>
      <c r="AIJ272" s="76"/>
      <c r="AIK272" s="76"/>
      <c r="AIL272" s="76"/>
      <c r="AIM272" s="76"/>
      <c r="AIN272" s="76"/>
      <c r="AIO272" s="76"/>
      <c r="AIP272" s="76"/>
      <c r="AIQ272" s="76"/>
      <c r="AIR272" s="76"/>
      <c r="AIS272" s="76"/>
      <c r="AIT272" s="76"/>
      <c r="AIU272" s="76"/>
      <c r="AIV272" s="76"/>
      <c r="AIW272" s="76"/>
      <c r="AIX272" s="76"/>
      <c r="AIY272" s="76"/>
      <c r="AIZ272" s="76"/>
      <c r="AJA272" s="76"/>
      <c r="AJB272" s="76"/>
      <c r="AJC272" s="76"/>
      <c r="AJD272" s="76"/>
      <c r="AJE272" s="76"/>
      <c r="AJF272" s="76"/>
      <c r="AJG272" s="76"/>
      <c r="AJH272" s="76"/>
      <c r="AJI272" s="76"/>
      <c r="AJJ272" s="76"/>
      <c r="AJK272" s="76"/>
      <c r="AJL272" s="76"/>
      <c r="AJM272" s="76"/>
      <c r="AJN272" s="76"/>
      <c r="AJO272" s="76"/>
      <c r="AJP272" s="76"/>
      <c r="AJQ272" s="76"/>
      <c r="AJR272" s="76"/>
      <c r="AJS272" s="76"/>
      <c r="AJT272" s="76"/>
      <c r="AJU272" s="76"/>
      <c r="AJV272" s="76"/>
      <c r="AJW272" s="76"/>
      <c r="AJX272" s="76"/>
      <c r="AJY272" s="76"/>
      <c r="AJZ272" s="76"/>
      <c r="AKA272" s="76"/>
      <c r="AKB272" s="76"/>
      <c r="AKC272" s="76"/>
      <c r="AKD272" s="76"/>
      <c r="AKE272" s="76"/>
      <c r="AKF272" s="76"/>
      <c r="AKG272" s="76"/>
      <c r="AKH272" s="76"/>
      <c r="AKI272" s="76"/>
      <c r="AKJ272" s="76"/>
      <c r="AKK272" s="76"/>
      <c r="AKL272" s="76"/>
      <c r="AKM272" s="76"/>
      <c r="AKN272" s="76"/>
      <c r="AKO272" s="76"/>
      <c r="AKP272" s="76"/>
      <c r="AKQ272" s="76"/>
      <c r="AKR272" s="76"/>
      <c r="AKS272" s="76"/>
      <c r="AKT272" s="76"/>
      <c r="AKU272" s="76"/>
      <c r="AKV272" s="76"/>
      <c r="AKW272" s="76"/>
      <c r="AKX272" s="76"/>
      <c r="AKY272" s="76"/>
      <c r="AKZ272" s="76"/>
      <c r="ALA272" s="76"/>
      <c r="ALB272" s="76"/>
      <c r="ALC272" s="76"/>
      <c r="ALD272" s="76"/>
      <c r="ALE272" s="76"/>
      <c r="ALF272" s="76"/>
      <c r="ALG272" s="76"/>
      <c r="ALH272" s="76"/>
      <c r="ALI272" s="76"/>
      <c r="ALJ272" s="76"/>
      <c r="ALK272" s="76"/>
      <c r="ALL272" s="76"/>
      <c r="ALM272" s="76"/>
      <c r="ALN272" s="76"/>
      <c r="ALO272" s="76"/>
      <c r="ALP272" s="76"/>
      <c r="ALQ272" s="76"/>
      <c r="ALR272" s="76"/>
      <c r="ALS272" s="76"/>
      <c r="ALT272" s="76"/>
      <c r="ALU272" s="76"/>
      <c r="ALV272" s="76"/>
      <c r="ALW272" s="76"/>
      <c r="ALX272" s="76"/>
      <c r="ALY272" s="76"/>
      <c r="ALZ272" s="76"/>
      <c r="AMA272" s="76"/>
      <c r="AMB272" s="76"/>
      <c r="AMC272" s="76"/>
      <c r="AMD272" s="76"/>
      <c r="AME272" s="76"/>
    </row>
    <row r="273" spans="1:1019" s="80" customFormat="1" ht="16.5" customHeight="1">
      <c r="A273" s="20" t="s">
        <v>177</v>
      </c>
      <c r="B273" s="21" t="s">
        <v>66</v>
      </c>
      <c r="C273" s="21" t="s">
        <v>102</v>
      </c>
      <c r="D273" s="71" t="s">
        <v>121</v>
      </c>
      <c r="E273" s="22" t="s">
        <v>62</v>
      </c>
      <c r="F273" s="59">
        <v>150.77699999999999</v>
      </c>
      <c r="G273" s="23">
        <v>87.65</v>
      </c>
      <c r="H273" s="69">
        <f>$J$7</f>
        <v>0.15</v>
      </c>
      <c r="I273" s="23">
        <f>ROUND(((H273+1)*G273),2)</f>
        <v>100.8</v>
      </c>
      <c r="J273" s="23">
        <f>TRUNC((I273*F273),2)</f>
        <v>15198.32</v>
      </c>
      <c r="K273" s="78">
        <f t="shared" si="101"/>
        <v>13215.60405</v>
      </c>
      <c r="L273" s="76"/>
      <c r="M273" s="79"/>
      <c r="N273" s="76"/>
      <c r="O273" s="76"/>
      <c r="P273" s="76"/>
      <c r="Q273" s="76"/>
      <c r="R273" s="76"/>
      <c r="S273" s="76"/>
      <c r="T273" s="76"/>
      <c r="U273" s="76"/>
      <c r="V273" s="76"/>
      <c r="W273" s="76"/>
      <c r="X273" s="76"/>
      <c r="Y273" s="76"/>
      <c r="Z273" s="76"/>
      <c r="AA273" s="76"/>
      <c r="AB273" s="76"/>
      <c r="AC273" s="76"/>
      <c r="AD273" s="76"/>
      <c r="AE273" s="76"/>
      <c r="AF273" s="76"/>
      <c r="AG273" s="76"/>
      <c r="AH273" s="76"/>
      <c r="AI273" s="76"/>
      <c r="AJ273" s="76"/>
      <c r="AK273" s="76"/>
      <c r="AL273" s="76"/>
      <c r="AM273" s="76"/>
      <c r="AN273" s="76"/>
      <c r="AO273" s="76"/>
      <c r="AP273" s="76"/>
      <c r="AQ273" s="76"/>
      <c r="AR273" s="76"/>
      <c r="AS273" s="76"/>
      <c r="AT273" s="76"/>
      <c r="AU273" s="76"/>
      <c r="AV273" s="76"/>
      <c r="AW273" s="76"/>
      <c r="AX273" s="76"/>
      <c r="AY273" s="76"/>
      <c r="AZ273" s="76"/>
      <c r="BA273" s="76"/>
      <c r="BB273" s="76"/>
      <c r="BC273" s="76"/>
      <c r="BD273" s="76"/>
      <c r="BE273" s="76"/>
      <c r="BF273" s="76"/>
      <c r="BG273" s="76"/>
      <c r="BH273" s="76"/>
      <c r="BI273" s="76"/>
      <c r="BJ273" s="76"/>
      <c r="BK273" s="76"/>
      <c r="BL273" s="76"/>
      <c r="BM273" s="76"/>
      <c r="BN273" s="76"/>
      <c r="BO273" s="76"/>
      <c r="BP273" s="76"/>
      <c r="BQ273" s="76"/>
      <c r="BR273" s="76"/>
      <c r="BS273" s="76"/>
      <c r="BT273" s="76"/>
      <c r="BU273" s="76"/>
      <c r="BV273" s="76"/>
      <c r="BW273" s="76"/>
      <c r="BX273" s="76"/>
      <c r="BY273" s="76"/>
      <c r="BZ273" s="76"/>
      <c r="CA273" s="76"/>
      <c r="CB273" s="76"/>
      <c r="CC273" s="76"/>
      <c r="CD273" s="76"/>
      <c r="CE273" s="76"/>
      <c r="CF273" s="76"/>
      <c r="CG273" s="76"/>
      <c r="CH273" s="76"/>
      <c r="CI273" s="76"/>
      <c r="CJ273" s="76"/>
      <c r="CK273" s="76"/>
      <c r="CL273" s="76"/>
      <c r="CM273" s="76"/>
      <c r="CN273" s="76"/>
      <c r="CO273" s="76"/>
      <c r="CP273" s="76"/>
      <c r="CQ273" s="76"/>
      <c r="CR273" s="76"/>
      <c r="CS273" s="76"/>
      <c r="CT273" s="76"/>
      <c r="CU273" s="76"/>
      <c r="CV273" s="76"/>
      <c r="CW273" s="76"/>
      <c r="CX273" s="76"/>
      <c r="CY273" s="76"/>
      <c r="CZ273" s="76"/>
      <c r="DA273" s="76"/>
      <c r="DB273" s="76"/>
      <c r="DC273" s="76"/>
      <c r="DD273" s="76"/>
      <c r="DE273" s="76"/>
      <c r="DF273" s="76"/>
      <c r="DG273" s="76"/>
      <c r="DH273" s="76"/>
      <c r="DI273" s="76"/>
      <c r="DJ273" s="76"/>
      <c r="DK273" s="76"/>
      <c r="DL273" s="76"/>
      <c r="DM273" s="76"/>
      <c r="DN273" s="76"/>
      <c r="DO273" s="76"/>
      <c r="DP273" s="76"/>
      <c r="DQ273" s="76"/>
      <c r="DR273" s="76"/>
      <c r="DS273" s="76"/>
      <c r="DT273" s="76"/>
      <c r="DU273" s="76"/>
      <c r="DV273" s="76"/>
      <c r="DW273" s="76"/>
      <c r="DX273" s="76"/>
      <c r="DY273" s="76"/>
      <c r="DZ273" s="76"/>
      <c r="EA273" s="76"/>
      <c r="EB273" s="76"/>
      <c r="EC273" s="76"/>
      <c r="ED273" s="76"/>
      <c r="EE273" s="76"/>
      <c r="EF273" s="76"/>
      <c r="EG273" s="76"/>
      <c r="EH273" s="76"/>
      <c r="EI273" s="76"/>
      <c r="EJ273" s="76"/>
      <c r="EK273" s="76"/>
      <c r="EL273" s="76"/>
      <c r="EM273" s="76"/>
      <c r="EN273" s="76"/>
      <c r="EO273" s="76"/>
      <c r="EP273" s="76"/>
      <c r="EQ273" s="76"/>
      <c r="ER273" s="76"/>
      <c r="ES273" s="76"/>
      <c r="ET273" s="76"/>
      <c r="EU273" s="76"/>
      <c r="EV273" s="76"/>
      <c r="EW273" s="76"/>
      <c r="EX273" s="76"/>
      <c r="EY273" s="76"/>
      <c r="EZ273" s="76"/>
      <c r="FA273" s="76"/>
      <c r="FB273" s="76"/>
      <c r="FC273" s="76"/>
      <c r="FD273" s="76"/>
      <c r="FE273" s="76"/>
      <c r="FF273" s="76"/>
      <c r="FG273" s="76"/>
      <c r="FH273" s="76"/>
      <c r="FI273" s="76"/>
      <c r="FJ273" s="76"/>
      <c r="FK273" s="76"/>
      <c r="FL273" s="76"/>
      <c r="FM273" s="76"/>
      <c r="FN273" s="76"/>
      <c r="FO273" s="76"/>
      <c r="FP273" s="76"/>
      <c r="FQ273" s="76"/>
      <c r="FR273" s="76"/>
      <c r="FS273" s="76"/>
      <c r="FT273" s="76"/>
      <c r="FU273" s="76"/>
      <c r="FV273" s="76"/>
      <c r="FW273" s="76"/>
      <c r="FX273" s="76"/>
      <c r="FY273" s="76"/>
      <c r="FZ273" s="76"/>
      <c r="GA273" s="76"/>
      <c r="GB273" s="76"/>
      <c r="GC273" s="76"/>
      <c r="GD273" s="76"/>
      <c r="GE273" s="76"/>
      <c r="GF273" s="76"/>
      <c r="GG273" s="76"/>
      <c r="GH273" s="76"/>
      <c r="GI273" s="76"/>
      <c r="GJ273" s="76"/>
      <c r="GK273" s="76"/>
      <c r="GL273" s="76"/>
      <c r="GM273" s="76"/>
      <c r="GN273" s="76"/>
      <c r="GO273" s="76"/>
      <c r="GP273" s="76"/>
      <c r="GQ273" s="76"/>
      <c r="GR273" s="76"/>
      <c r="GS273" s="76"/>
      <c r="GT273" s="76"/>
      <c r="GU273" s="76"/>
      <c r="GV273" s="76"/>
      <c r="GW273" s="76"/>
      <c r="GX273" s="76"/>
      <c r="GY273" s="76"/>
      <c r="GZ273" s="76"/>
      <c r="HA273" s="76"/>
      <c r="HB273" s="76"/>
      <c r="HC273" s="76"/>
      <c r="HD273" s="76"/>
      <c r="HE273" s="76"/>
      <c r="HF273" s="76"/>
      <c r="HG273" s="76"/>
      <c r="HH273" s="76"/>
      <c r="HI273" s="76"/>
      <c r="HJ273" s="76"/>
      <c r="HK273" s="76"/>
      <c r="HL273" s="76"/>
      <c r="HM273" s="76"/>
      <c r="HN273" s="76"/>
      <c r="HO273" s="76"/>
      <c r="HP273" s="76"/>
      <c r="HQ273" s="76"/>
      <c r="HR273" s="76"/>
      <c r="HS273" s="76"/>
      <c r="HT273" s="76"/>
      <c r="HU273" s="76"/>
      <c r="HV273" s="76"/>
      <c r="HW273" s="76"/>
      <c r="HX273" s="76"/>
      <c r="HY273" s="76"/>
      <c r="HZ273" s="76"/>
      <c r="IA273" s="76"/>
      <c r="IB273" s="76"/>
      <c r="IC273" s="76"/>
      <c r="ID273" s="76"/>
      <c r="IE273" s="76"/>
      <c r="IF273" s="76"/>
      <c r="IG273" s="76"/>
      <c r="IH273" s="76"/>
      <c r="II273" s="76"/>
      <c r="IJ273" s="76"/>
      <c r="IK273" s="76"/>
      <c r="IL273" s="76"/>
      <c r="IM273" s="76"/>
      <c r="IN273" s="76"/>
      <c r="IO273" s="76"/>
      <c r="IP273" s="76"/>
      <c r="IQ273" s="76"/>
      <c r="IR273" s="76"/>
      <c r="IS273" s="76"/>
      <c r="IT273" s="76"/>
      <c r="IU273" s="76"/>
      <c r="IV273" s="76"/>
      <c r="IW273" s="76"/>
      <c r="IX273" s="76"/>
      <c r="IY273" s="76"/>
      <c r="IZ273" s="76"/>
      <c r="JA273" s="76"/>
      <c r="JB273" s="76"/>
      <c r="JC273" s="76"/>
      <c r="JD273" s="76"/>
      <c r="JE273" s="76"/>
      <c r="JF273" s="76"/>
      <c r="JG273" s="76"/>
      <c r="JH273" s="76"/>
      <c r="JI273" s="76"/>
      <c r="JJ273" s="76"/>
      <c r="JK273" s="76"/>
      <c r="JL273" s="76"/>
      <c r="JM273" s="76"/>
      <c r="JN273" s="76"/>
      <c r="JO273" s="76"/>
      <c r="JP273" s="76"/>
      <c r="JQ273" s="76"/>
      <c r="JR273" s="76"/>
      <c r="JS273" s="76"/>
      <c r="JT273" s="76"/>
      <c r="JU273" s="76"/>
      <c r="JV273" s="76"/>
      <c r="JW273" s="76"/>
      <c r="JX273" s="76"/>
      <c r="JY273" s="76"/>
      <c r="JZ273" s="76"/>
      <c r="KA273" s="76"/>
      <c r="KB273" s="76"/>
      <c r="KC273" s="76"/>
      <c r="KD273" s="76"/>
      <c r="KE273" s="76"/>
      <c r="KF273" s="76"/>
      <c r="KG273" s="76"/>
      <c r="KH273" s="76"/>
      <c r="KI273" s="76"/>
      <c r="KJ273" s="76"/>
      <c r="KK273" s="76"/>
      <c r="KL273" s="76"/>
      <c r="KM273" s="76"/>
      <c r="KN273" s="76"/>
      <c r="KO273" s="76"/>
      <c r="KP273" s="76"/>
      <c r="KQ273" s="76"/>
      <c r="KR273" s="76"/>
      <c r="KS273" s="76"/>
      <c r="KT273" s="76"/>
      <c r="KU273" s="76"/>
      <c r="KV273" s="76"/>
      <c r="KW273" s="76"/>
      <c r="KX273" s="76"/>
      <c r="KY273" s="76"/>
      <c r="KZ273" s="76"/>
      <c r="LA273" s="76"/>
      <c r="LB273" s="76"/>
      <c r="LC273" s="76"/>
      <c r="LD273" s="76"/>
      <c r="LE273" s="76"/>
      <c r="LF273" s="76"/>
      <c r="LG273" s="76"/>
      <c r="LH273" s="76"/>
      <c r="LI273" s="76"/>
      <c r="LJ273" s="76"/>
      <c r="LK273" s="76"/>
      <c r="LL273" s="76"/>
      <c r="LM273" s="76"/>
      <c r="LN273" s="76"/>
      <c r="LO273" s="76"/>
      <c r="LP273" s="76"/>
      <c r="LQ273" s="76"/>
      <c r="LR273" s="76"/>
      <c r="LS273" s="76"/>
      <c r="LT273" s="76"/>
      <c r="LU273" s="76"/>
      <c r="LV273" s="76"/>
      <c r="LW273" s="76"/>
      <c r="LX273" s="76"/>
      <c r="LY273" s="76"/>
      <c r="LZ273" s="76"/>
      <c r="MA273" s="76"/>
      <c r="MB273" s="76"/>
      <c r="MC273" s="76"/>
      <c r="MD273" s="76"/>
      <c r="ME273" s="76"/>
      <c r="MF273" s="76"/>
      <c r="MG273" s="76"/>
      <c r="MH273" s="76"/>
      <c r="MI273" s="76"/>
      <c r="MJ273" s="76"/>
      <c r="MK273" s="76"/>
      <c r="ML273" s="76"/>
      <c r="MM273" s="76"/>
      <c r="MN273" s="76"/>
      <c r="MO273" s="76"/>
      <c r="MP273" s="76"/>
      <c r="MQ273" s="76"/>
      <c r="MR273" s="76"/>
      <c r="MS273" s="76"/>
      <c r="MT273" s="76"/>
      <c r="MU273" s="76"/>
      <c r="MV273" s="76"/>
      <c r="MW273" s="76"/>
      <c r="MX273" s="76"/>
      <c r="MY273" s="76"/>
      <c r="MZ273" s="76"/>
      <c r="NA273" s="76"/>
      <c r="NB273" s="76"/>
      <c r="NC273" s="76"/>
      <c r="ND273" s="76"/>
      <c r="NE273" s="76"/>
      <c r="NF273" s="76"/>
      <c r="NG273" s="76"/>
      <c r="NH273" s="76"/>
      <c r="NI273" s="76"/>
      <c r="NJ273" s="76"/>
      <c r="NK273" s="76"/>
      <c r="NL273" s="76"/>
      <c r="NM273" s="76"/>
      <c r="NN273" s="76"/>
      <c r="NO273" s="76"/>
      <c r="NP273" s="76"/>
      <c r="NQ273" s="76"/>
      <c r="NR273" s="76"/>
      <c r="NS273" s="76"/>
      <c r="NT273" s="76"/>
      <c r="NU273" s="76"/>
      <c r="NV273" s="76"/>
      <c r="NW273" s="76"/>
      <c r="NX273" s="76"/>
      <c r="NY273" s="76"/>
      <c r="NZ273" s="76"/>
      <c r="OA273" s="76"/>
      <c r="OB273" s="76"/>
      <c r="OC273" s="76"/>
      <c r="OD273" s="76"/>
      <c r="OE273" s="76"/>
      <c r="OF273" s="76"/>
      <c r="OG273" s="76"/>
      <c r="OH273" s="76"/>
      <c r="OI273" s="76"/>
      <c r="OJ273" s="76"/>
      <c r="OK273" s="76"/>
      <c r="OL273" s="76"/>
      <c r="OM273" s="76"/>
      <c r="ON273" s="76"/>
      <c r="OO273" s="76"/>
      <c r="OP273" s="76"/>
      <c r="OQ273" s="76"/>
      <c r="OR273" s="76"/>
      <c r="OS273" s="76"/>
      <c r="OT273" s="76"/>
      <c r="OU273" s="76"/>
      <c r="OV273" s="76"/>
      <c r="OW273" s="76"/>
      <c r="OX273" s="76"/>
      <c r="OY273" s="76"/>
      <c r="OZ273" s="76"/>
      <c r="PA273" s="76"/>
      <c r="PB273" s="76"/>
      <c r="PC273" s="76"/>
      <c r="PD273" s="76"/>
      <c r="PE273" s="76"/>
      <c r="PF273" s="76"/>
      <c r="PG273" s="76"/>
      <c r="PH273" s="76"/>
      <c r="PI273" s="76"/>
      <c r="PJ273" s="76"/>
      <c r="PK273" s="76"/>
      <c r="PL273" s="76"/>
      <c r="PM273" s="76"/>
      <c r="PN273" s="76"/>
      <c r="PO273" s="76"/>
      <c r="PP273" s="76"/>
      <c r="PQ273" s="76"/>
      <c r="PR273" s="76"/>
      <c r="PS273" s="76"/>
      <c r="PT273" s="76"/>
      <c r="PU273" s="76"/>
      <c r="PV273" s="76"/>
      <c r="PW273" s="76"/>
      <c r="PX273" s="76"/>
      <c r="PY273" s="76"/>
      <c r="PZ273" s="76"/>
      <c r="QA273" s="76"/>
      <c r="QB273" s="76"/>
      <c r="QC273" s="76"/>
      <c r="QD273" s="76"/>
      <c r="QE273" s="76"/>
      <c r="QF273" s="76"/>
      <c r="QG273" s="76"/>
      <c r="QH273" s="76"/>
      <c r="QI273" s="76"/>
      <c r="QJ273" s="76"/>
      <c r="QK273" s="76"/>
      <c r="QL273" s="76"/>
      <c r="QM273" s="76"/>
      <c r="QN273" s="76"/>
      <c r="QO273" s="76"/>
      <c r="QP273" s="76"/>
      <c r="QQ273" s="76"/>
      <c r="QR273" s="76"/>
      <c r="QS273" s="76"/>
      <c r="QT273" s="76"/>
      <c r="QU273" s="76"/>
      <c r="QV273" s="76"/>
      <c r="QW273" s="76"/>
      <c r="QX273" s="76"/>
      <c r="QY273" s="76"/>
      <c r="QZ273" s="76"/>
      <c r="RA273" s="76"/>
      <c r="RB273" s="76"/>
      <c r="RC273" s="76"/>
      <c r="RD273" s="76"/>
      <c r="RE273" s="76"/>
      <c r="RF273" s="76"/>
      <c r="RG273" s="76"/>
      <c r="RH273" s="76"/>
      <c r="RI273" s="76"/>
      <c r="RJ273" s="76"/>
      <c r="RK273" s="76"/>
      <c r="RL273" s="76"/>
      <c r="RM273" s="76"/>
      <c r="RN273" s="76"/>
      <c r="RO273" s="76"/>
      <c r="RP273" s="76"/>
      <c r="RQ273" s="76"/>
      <c r="RR273" s="76"/>
      <c r="RS273" s="76"/>
      <c r="RT273" s="76"/>
      <c r="RU273" s="76"/>
      <c r="RV273" s="76"/>
      <c r="RW273" s="76"/>
      <c r="RX273" s="76"/>
      <c r="RY273" s="76"/>
      <c r="RZ273" s="76"/>
      <c r="SA273" s="76"/>
      <c r="SB273" s="76"/>
      <c r="SC273" s="76"/>
      <c r="SD273" s="76"/>
      <c r="SE273" s="76"/>
      <c r="SF273" s="76"/>
      <c r="SG273" s="76"/>
      <c r="SH273" s="76"/>
      <c r="SI273" s="76"/>
      <c r="SJ273" s="76"/>
      <c r="SK273" s="76"/>
      <c r="SL273" s="76"/>
      <c r="SM273" s="76"/>
      <c r="SN273" s="76"/>
      <c r="SO273" s="76"/>
      <c r="SP273" s="76"/>
      <c r="SQ273" s="76"/>
      <c r="SR273" s="76"/>
      <c r="SS273" s="76"/>
      <c r="ST273" s="76"/>
      <c r="SU273" s="76"/>
      <c r="SV273" s="76"/>
      <c r="SW273" s="76"/>
      <c r="SX273" s="76"/>
      <c r="SY273" s="76"/>
      <c r="SZ273" s="76"/>
      <c r="TA273" s="76"/>
      <c r="TB273" s="76"/>
      <c r="TC273" s="76"/>
      <c r="TD273" s="76"/>
      <c r="TE273" s="76"/>
      <c r="TF273" s="76"/>
      <c r="TG273" s="76"/>
      <c r="TH273" s="76"/>
      <c r="TI273" s="76"/>
      <c r="TJ273" s="76"/>
      <c r="TK273" s="76"/>
      <c r="TL273" s="76"/>
      <c r="TM273" s="76"/>
      <c r="TN273" s="76"/>
      <c r="TO273" s="76"/>
      <c r="TP273" s="76"/>
      <c r="TQ273" s="76"/>
      <c r="TR273" s="76"/>
      <c r="TS273" s="76"/>
      <c r="TT273" s="76"/>
      <c r="TU273" s="76"/>
      <c r="TV273" s="76"/>
      <c r="TW273" s="76"/>
      <c r="TX273" s="76"/>
      <c r="TY273" s="76"/>
      <c r="TZ273" s="76"/>
      <c r="UA273" s="76"/>
      <c r="UB273" s="76"/>
      <c r="UC273" s="76"/>
      <c r="UD273" s="76"/>
      <c r="UE273" s="76"/>
      <c r="UF273" s="76"/>
      <c r="UG273" s="76"/>
      <c r="UH273" s="76"/>
      <c r="UI273" s="76"/>
      <c r="UJ273" s="76"/>
      <c r="UK273" s="76"/>
      <c r="UL273" s="76"/>
      <c r="UM273" s="76"/>
      <c r="UN273" s="76"/>
      <c r="UO273" s="76"/>
      <c r="UP273" s="76"/>
      <c r="UQ273" s="76"/>
      <c r="UR273" s="76"/>
      <c r="US273" s="76"/>
      <c r="UT273" s="76"/>
      <c r="UU273" s="76"/>
      <c r="UV273" s="76"/>
      <c r="UW273" s="76"/>
      <c r="UX273" s="76"/>
      <c r="UY273" s="76"/>
      <c r="UZ273" s="76"/>
      <c r="VA273" s="76"/>
      <c r="VB273" s="76"/>
      <c r="VC273" s="76"/>
      <c r="VD273" s="76"/>
      <c r="VE273" s="76"/>
      <c r="VF273" s="76"/>
      <c r="VG273" s="76"/>
      <c r="VH273" s="76"/>
      <c r="VI273" s="76"/>
      <c r="VJ273" s="76"/>
      <c r="VK273" s="76"/>
      <c r="VL273" s="76"/>
      <c r="VM273" s="76"/>
      <c r="VN273" s="76"/>
      <c r="VO273" s="76"/>
      <c r="VP273" s="76"/>
      <c r="VQ273" s="76"/>
      <c r="VR273" s="76"/>
      <c r="VS273" s="76"/>
      <c r="VT273" s="76"/>
      <c r="VU273" s="76"/>
      <c r="VV273" s="76"/>
      <c r="VW273" s="76"/>
      <c r="VX273" s="76"/>
      <c r="VY273" s="76"/>
      <c r="VZ273" s="76"/>
      <c r="WA273" s="76"/>
      <c r="WB273" s="76"/>
      <c r="WC273" s="76"/>
      <c r="WD273" s="76"/>
      <c r="WE273" s="76"/>
      <c r="WF273" s="76"/>
      <c r="WG273" s="76"/>
      <c r="WH273" s="76"/>
      <c r="WI273" s="76"/>
      <c r="WJ273" s="76"/>
      <c r="WK273" s="76"/>
      <c r="WL273" s="76"/>
      <c r="WM273" s="76"/>
      <c r="WN273" s="76"/>
      <c r="WO273" s="76"/>
      <c r="WP273" s="76"/>
      <c r="WQ273" s="76"/>
      <c r="WR273" s="76"/>
      <c r="WS273" s="76"/>
      <c r="WT273" s="76"/>
      <c r="WU273" s="76"/>
      <c r="WV273" s="76"/>
      <c r="WW273" s="76"/>
      <c r="WX273" s="76"/>
      <c r="WY273" s="76"/>
      <c r="WZ273" s="76"/>
      <c r="XA273" s="76"/>
      <c r="XB273" s="76"/>
      <c r="XC273" s="76"/>
      <c r="XD273" s="76"/>
      <c r="XE273" s="76"/>
      <c r="XF273" s="76"/>
      <c r="XG273" s="76"/>
      <c r="XH273" s="76"/>
      <c r="XI273" s="76"/>
      <c r="XJ273" s="76"/>
      <c r="XK273" s="76"/>
      <c r="XL273" s="76"/>
      <c r="XM273" s="76"/>
      <c r="XN273" s="76"/>
      <c r="XO273" s="76"/>
      <c r="XP273" s="76"/>
      <c r="XQ273" s="76"/>
      <c r="XR273" s="76"/>
      <c r="XS273" s="76"/>
      <c r="XT273" s="76"/>
      <c r="XU273" s="76"/>
      <c r="XV273" s="76"/>
      <c r="XW273" s="76"/>
      <c r="XX273" s="76"/>
      <c r="XY273" s="76"/>
      <c r="XZ273" s="76"/>
      <c r="YA273" s="76"/>
      <c r="YB273" s="76"/>
      <c r="YC273" s="76"/>
      <c r="YD273" s="76"/>
      <c r="YE273" s="76"/>
      <c r="YF273" s="76"/>
      <c r="YG273" s="76"/>
      <c r="YH273" s="76"/>
      <c r="YI273" s="76"/>
      <c r="YJ273" s="76"/>
      <c r="YK273" s="76"/>
      <c r="YL273" s="76"/>
      <c r="YM273" s="76"/>
      <c r="YN273" s="76"/>
      <c r="YO273" s="76"/>
      <c r="YP273" s="76"/>
      <c r="YQ273" s="76"/>
      <c r="YR273" s="76"/>
      <c r="YS273" s="76"/>
      <c r="YT273" s="76"/>
      <c r="YU273" s="76"/>
      <c r="YV273" s="76"/>
      <c r="YW273" s="76"/>
      <c r="YX273" s="76"/>
      <c r="YY273" s="76"/>
      <c r="YZ273" s="76"/>
      <c r="ZA273" s="76"/>
      <c r="ZB273" s="76"/>
      <c r="ZC273" s="76"/>
      <c r="ZD273" s="76"/>
      <c r="ZE273" s="76"/>
      <c r="ZF273" s="76"/>
      <c r="ZG273" s="76"/>
      <c r="ZH273" s="76"/>
      <c r="ZI273" s="76"/>
      <c r="ZJ273" s="76"/>
      <c r="ZK273" s="76"/>
      <c r="ZL273" s="76"/>
      <c r="ZM273" s="76"/>
      <c r="ZN273" s="76"/>
      <c r="ZO273" s="76"/>
      <c r="ZP273" s="76"/>
      <c r="ZQ273" s="76"/>
      <c r="ZR273" s="76"/>
      <c r="ZS273" s="76"/>
      <c r="ZT273" s="76"/>
      <c r="ZU273" s="76"/>
      <c r="ZV273" s="76"/>
      <c r="ZW273" s="76"/>
      <c r="ZX273" s="76"/>
      <c r="ZY273" s="76"/>
      <c r="ZZ273" s="76"/>
      <c r="AAA273" s="76"/>
      <c r="AAB273" s="76"/>
      <c r="AAC273" s="76"/>
      <c r="AAD273" s="76"/>
      <c r="AAE273" s="76"/>
      <c r="AAF273" s="76"/>
      <c r="AAG273" s="76"/>
      <c r="AAH273" s="76"/>
      <c r="AAI273" s="76"/>
      <c r="AAJ273" s="76"/>
      <c r="AAK273" s="76"/>
      <c r="AAL273" s="76"/>
      <c r="AAM273" s="76"/>
      <c r="AAN273" s="76"/>
      <c r="AAO273" s="76"/>
      <c r="AAP273" s="76"/>
      <c r="AAQ273" s="76"/>
      <c r="AAR273" s="76"/>
      <c r="AAS273" s="76"/>
      <c r="AAT273" s="76"/>
      <c r="AAU273" s="76"/>
      <c r="AAV273" s="76"/>
      <c r="AAW273" s="76"/>
      <c r="AAX273" s="76"/>
      <c r="AAY273" s="76"/>
      <c r="AAZ273" s="76"/>
      <c r="ABA273" s="76"/>
      <c r="ABB273" s="76"/>
      <c r="ABC273" s="76"/>
      <c r="ABD273" s="76"/>
      <c r="ABE273" s="76"/>
      <c r="ABF273" s="76"/>
      <c r="ABG273" s="76"/>
      <c r="ABH273" s="76"/>
      <c r="ABI273" s="76"/>
      <c r="ABJ273" s="76"/>
      <c r="ABK273" s="76"/>
      <c r="ABL273" s="76"/>
      <c r="ABM273" s="76"/>
      <c r="ABN273" s="76"/>
      <c r="ABO273" s="76"/>
      <c r="ABP273" s="76"/>
      <c r="ABQ273" s="76"/>
      <c r="ABR273" s="76"/>
      <c r="ABS273" s="76"/>
      <c r="ABT273" s="76"/>
      <c r="ABU273" s="76"/>
      <c r="ABV273" s="76"/>
      <c r="ABW273" s="76"/>
      <c r="ABX273" s="76"/>
      <c r="ABY273" s="76"/>
      <c r="ABZ273" s="76"/>
      <c r="ACA273" s="76"/>
      <c r="ACB273" s="76"/>
      <c r="ACC273" s="76"/>
      <c r="ACD273" s="76"/>
      <c r="ACE273" s="76"/>
      <c r="ACF273" s="76"/>
      <c r="ACG273" s="76"/>
      <c r="ACH273" s="76"/>
      <c r="ACI273" s="76"/>
      <c r="ACJ273" s="76"/>
      <c r="ACK273" s="76"/>
      <c r="ACL273" s="76"/>
      <c r="ACM273" s="76"/>
      <c r="ACN273" s="76"/>
      <c r="ACO273" s="76"/>
      <c r="ACP273" s="76"/>
      <c r="ACQ273" s="76"/>
      <c r="ACR273" s="76"/>
      <c r="ACS273" s="76"/>
      <c r="ACT273" s="76"/>
      <c r="ACU273" s="76"/>
      <c r="ACV273" s="76"/>
      <c r="ACW273" s="76"/>
      <c r="ACX273" s="76"/>
      <c r="ACY273" s="76"/>
      <c r="ACZ273" s="76"/>
      <c r="ADA273" s="76"/>
      <c r="ADB273" s="76"/>
      <c r="ADC273" s="76"/>
      <c r="ADD273" s="76"/>
      <c r="ADE273" s="76"/>
      <c r="ADF273" s="76"/>
      <c r="ADG273" s="76"/>
      <c r="ADH273" s="76"/>
      <c r="ADI273" s="76"/>
      <c r="ADJ273" s="76"/>
      <c r="ADK273" s="76"/>
      <c r="ADL273" s="76"/>
      <c r="ADM273" s="76"/>
      <c r="ADN273" s="76"/>
      <c r="ADO273" s="76"/>
      <c r="ADP273" s="76"/>
      <c r="ADQ273" s="76"/>
      <c r="ADR273" s="76"/>
      <c r="ADS273" s="76"/>
      <c r="ADT273" s="76"/>
      <c r="ADU273" s="76"/>
      <c r="ADV273" s="76"/>
      <c r="ADW273" s="76"/>
      <c r="ADX273" s="76"/>
      <c r="ADY273" s="76"/>
      <c r="ADZ273" s="76"/>
      <c r="AEA273" s="76"/>
      <c r="AEB273" s="76"/>
      <c r="AEC273" s="76"/>
      <c r="AED273" s="76"/>
      <c r="AEE273" s="76"/>
      <c r="AEF273" s="76"/>
      <c r="AEG273" s="76"/>
      <c r="AEH273" s="76"/>
      <c r="AEI273" s="76"/>
      <c r="AEJ273" s="76"/>
      <c r="AEK273" s="76"/>
      <c r="AEL273" s="76"/>
      <c r="AEM273" s="76"/>
      <c r="AEN273" s="76"/>
      <c r="AEO273" s="76"/>
      <c r="AEP273" s="76"/>
      <c r="AEQ273" s="76"/>
      <c r="AER273" s="76"/>
      <c r="AES273" s="76"/>
      <c r="AET273" s="76"/>
      <c r="AEU273" s="76"/>
      <c r="AEV273" s="76"/>
      <c r="AEW273" s="76"/>
      <c r="AEX273" s="76"/>
      <c r="AEY273" s="76"/>
      <c r="AEZ273" s="76"/>
      <c r="AFA273" s="76"/>
      <c r="AFB273" s="76"/>
      <c r="AFC273" s="76"/>
      <c r="AFD273" s="76"/>
      <c r="AFE273" s="76"/>
      <c r="AFF273" s="76"/>
      <c r="AFG273" s="76"/>
      <c r="AFH273" s="76"/>
      <c r="AFI273" s="76"/>
      <c r="AFJ273" s="76"/>
      <c r="AFK273" s="76"/>
      <c r="AFL273" s="76"/>
      <c r="AFM273" s="76"/>
      <c r="AFN273" s="76"/>
      <c r="AFO273" s="76"/>
      <c r="AFP273" s="76"/>
      <c r="AFQ273" s="76"/>
      <c r="AFR273" s="76"/>
      <c r="AFS273" s="76"/>
      <c r="AFT273" s="76"/>
      <c r="AFU273" s="76"/>
      <c r="AFV273" s="76"/>
      <c r="AFW273" s="76"/>
      <c r="AFX273" s="76"/>
      <c r="AFY273" s="76"/>
      <c r="AFZ273" s="76"/>
      <c r="AGA273" s="76"/>
      <c r="AGB273" s="76"/>
      <c r="AGC273" s="76"/>
      <c r="AGD273" s="76"/>
      <c r="AGE273" s="76"/>
      <c r="AGF273" s="76"/>
      <c r="AGG273" s="76"/>
      <c r="AGH273" s="76"/>
      <c r="AGI273" s="76"/>
      <c r="AGJ273" s="76"/>
      <c r="AGK273" s="76"/>
      <c r="AGL273" s="76"/>
      <c r="AGM273" s="76"/>
      <c r="AGN273" s="76"/>
      <c r="AGO273" s="76"/>
      <c r="AGP273" s="76"/>
      <c r="AGQ273" s="76"/>
      <c r="AGR273" s="76"/>
      <c r="AGS273" s="76"/>
      <c r="AGT273" s="76"/>
      <c r="AGU273" s="76"/>
      <c r="AGV273" s="76"/>
      <c r="AGW273" s="76"/>
      <c r="AGX273" s="76"/>
      <c r="AGY273" s="76"/>
      <c r="AGZ273" s="76"/>
      <c r="AHA273" s="76"/>
      <c r="AHB273" s="76"/>
      <c r="AHC273" s="76"/>
      <c r="AHD273" s="76"/>
      <c r="AHE273" s="76"/>
      <c r="AHF273" s="76"/>
      <c r="AHG273" s="76"/>
      <c r="AHH273" s="76"/>
      <c r="AHI273" s="76"/>
      <c r="AHJ273" s="76"/>
      <c r="AHK273" s="76"/>
      <c r="AHL273" s="76"/>
      <c r="AHM273" s="76"/>
      <c r="AHN273" s="76"/>
      <c r="AHO273" s="76"/>
      <c r="AHP273" s="76"/>
      <c r="AHQ273" s="76"/>
      <c r="AHR273" s="76"/>
      <c r="AHS273" s="76"/>
      <c r="AHT273" s="76"/>
      <c r="AHU273" s="76"/>
      <c r="AHV273" s="76"/>
      <c r="AHW273" s="76"/>
      <c r="AHX273" s="76"/>
      <c r="AHY273" s="76"/>
      <c r="AHZ273" s="76"/>
      <c r="AIA273" s="76"/>
      <c r="AIB273" s="76"/>
      <c r="AIC273" s="76"/>
      <c r="AID273" s="76"/>
      <c r="AIE273" s="76"/>
      <c r="AIF273" s="76"/>
      <c r="AIG273" s="76"/>
      <c r="AIH273" s="76"/>
      <c r="AII273" s="76"/>
      <c r="AIJ273" s="76"/>
      <c r="AIK273" s="76"/>
      <c r="AIL273" s="76"/>
      <c r="AIM273" s="76"/>
      <c r="AIN273" s="76"/>
      <c r="AIO273" s="76"/>
      <c r="AIP273" s="76"/>
      <c r="AIQ273" s="76"/>
      <c r="AIR273" s="76"/>
      <c r="AIS273" s="76"/>
      <c r="AIT273" s="76"/>
      <c r="AIU273" s="76"/>
      <c r="AIV273" s="76"/>
      <c r="AIW273" s="76"/>
      <c r="AIX273" s="76"/>
      <c r="AIY273" s="76"/>
      <c r="AIZ273" s="76"/>
      <c r="AJA273" s="76"/>
      <c r="AJB273" s="76"/>
      <c r="AJC273" s="76"/>
      <c r="AJD273" s="76"/>
      <c r="AJE273" s="76"/>
      <c r="AJF273" s="76"/>
      <c r="AJG273" s="76"/>
      <c r="AJH273" s="76"/>
      <c r="AJI273" s="76"/>
      <c r="AJJ273" s="76"/>
      <c r="AJK273" s="76"/>
      <c r="AJL273" s="76"/>
      <c r="AJM273" s="76"/>
      <c r="AJN273" s="76"/>
      <c r="AJO273" s="76"/>
      <c r="AJP273" s="76"/>
      <c r="AJQ273" s="76"/>
      <c r="AJR273" s="76"/>
      <c r="AJS273" s="76"/>
      <c r="AJT273" s="76"/>
      <c r="AJU273" s="76"/>
      <c r="AJV273" s="76"/>
      <c r="AJW273" s="76"/>
      <c r="AJX273" s="76"/>
      <c r="AJY273" s="76"/>
      <c r="AJZ273" s="76"/>
      <c r="AKA273" s="76"/>
      <c r="AKB273" s="76"/>
      <c r="AKC273" s="76"/>
      <c r="AKD273" s="76"/>
      <c r="AKE273" s="76"/>
      <c r="AKF273" s="76"/>
      <c r="AKG273" s="76"/>
      <c r="AKH273" s="76"/>
      <c r="AKI273" s="76"/>
      <c r="AKJ273" s="76"/>
      <c r="AKK273" s="76"/>
      <c r="AKL273" s="76"/>
      <c r="AKM273" s="76"/>
      <c r="AKN273" s="76"/>
      <c r="AKO273" s="76"/>
      <c r="AKP273" s="76"/>
      <c r="AKQ273" s="76"/>
      <c r="AKR273" s="76"/>
      <c r="AKS273" s="76"/>
      <c r="AKT273" s="76"/>
      <c r="AKU273" s="76"/>
      <c r="AKV273" s="76"/>
      <c r="AKW273" s="76"/>
      <c r="AKX273" s="76"/>
      <c r="AKY273" s="76"/>
      <c r="AKZ273" s="76"/>
      <c r="ALA273" s="76"/>
      <c r="ALB273" s="76"/>
      <c r="ALC273" s="76"/>
      <c r="ALD273" s="76"/>
      <c r="ALE273" s="76"/>
      <c r="ALF273" s="76"/>
      <c r="ALG273" s="76"/>
      <c r="ALH273" s="76"/>
      <c r="ALI273" s="76"/>
      <c r="ALJ273" s="76"/>
      <c r="ALK273" s="76"/>
      <c r="ALL273" s="76"/>
      <c r="ALM273" s="76"/>
      <c r="ALN273" s="76"/>
      <c r="ALO273" s="76"/>
      <c r="ALP273" s="76"/>
      <c r="ALQ273" s="76"/>
      <c r="ALR273" s="76"/>
      <c r="ALS273" s="76"/>
      <c r="ALT273" s="76"/>
      <c r="ALU273" s="76"/>
      <c r="ALV273" s="76"/>
      <c r="ALW273" s="76"/>
      <c r="ALX273" s="76"/>
      <c r="ALY273" s="76"/>
      <c r="ALZ273" s="76"/>
      <c r="AMA273" s="76"/>
      <c r="AMB273" s="76"/>
      <c r="AMC273" s="76"/>
      <c r="AMD273" s="76"/>
      <c r="AME273" s="76"/>
    </row>
    <row r="274" spans="1:1019" s="77" customFormat="1">
      <c r="A274" s="17" t="s">
        <v>178</v>
      </c>
      <c r="B274" s="17"/>
      <c r="C274" s="17"/>
      <c r="D274" s="18" t="s">
        <v>43</v>
      </c>
      <c r="E274" s="17"/>
      <c r="F274" s="61"/>
      <c r="G274" s="19"/>
      <c r="H274" s="19"/>
      <c r="I274" s="19"/>
      <c r="J274" s="19">
        <f>J275+J279+J284</f>
        <v>1038933.8800000001</v>
      </c>
      <c r="K274" s="76"/>
      <c r="L274" s="76"/>
      <c r="M274" s="76"/>
      <c r="N274" s="76"/>
      <c r="O274" s="76"/>
      <c r="P274" s="76"/>
      <c r="Q274" s="76"/>
      <c r="R274" s="76"/>
      <c r="S274" s="76"/>
      <c r="T274" s="76"/>
      <c r="U274" s="76"/>
      <c r="V274" s="76"/>
      <c r="W274" s="76"/>
      <c r="X274" s="76"/>
      <c r="Y274" s="76"/>
      <c r="Z274" s="76"/>
      <c r="AA274" s="76"/>
      <c r="AB274" s="76"/>
      <c r="AC274" s="76"/>
      <c r="AD274" s="76"/>
      <c r="AE274" s="76"/>
      <c r="AF274" s="76"/>
      <c r="AG274" s="76"/>
      <c r="AH274" s="76"/>
      <c r="AI274" s="76"/>
      <c r="AJ274" s="76"/>
      <c r="AK274" s="76"/>
      <c r="AL274" s="76"/>
      <c r="AM274" s="76"/>
      <c r="AN274" s="76"/>
      <c r="AO274" s="76"/>
      <c r="AP274" s="76"/>
      <c r="AQ274" s="76"/>
      <c r="AR274" s="76"/>
      <c r="AS274" s="76"/>
      <c r="AT274" s="76"/>
      <c r="AU274" s="76"/>
      <c r="AV274" s="76"/>
      <c r="AW274" s="76"/>
      <c r="AX274" s="76"/>
      <c r="AY274" s="76"/>
      <c r="AZ274" s="76"/>
      <c r="BA274" s="76"/>
      <c r="BB274" s="76"/>
      <c r="BC274" s="76"/>
      <c r="BD274" s="76"/>
      <c r="BE274" s="76"/>
      <c r="BF274" s="76"/>
      <c r="BG274" s="76"/>
      <c r="BH274" s="76"/>
      <c r="BI274" s="76"/>
      <c r="BJ274" s="76"/>
      <c r="BK274" s="76"/>
      <c r="BL274" s="76"/>
      <c r="BM274" s="76"/>
      <c r="BN274" s="76"/>
      <c r="BO274" s="76"/>
      <c r="BP274" s="76"/>
      <c r="BQ274" s="76"/>
      <c r="BR274" s="76"/>
      <c r="BS274" s="76"/>
      <c r="BT274" s="76"/>
      <c r="BU274" s="76"/>
      <c r="BV274" s="76"/>
      <c r="BW274" s="76"/>
      <c r="BX274" s="76"/>
      <c r="BY274" s="76"/>
      <c r="BZ274" s="76"/>
      <c r="CA274" s="76"/>
      <c r="CB274" s="76"/>
      <c r="CC274" s="76"/>
      <c r="CD274" s="76"/>
      <c r="CE274" s="76"/>
      <c r="CF274" s="76"/>
      <c r="CG274" s="76"/>
      <c r="CH274" s="76"/>
      <c r="CI274" s="76"/>
      <c r="CJ274" s="76"/>
      <c r="CK274" s="76"/>
      <c r="CL274" s="76"/>
      <c r="CM274" s="76"/>
      <c r="CN274" s="76"/>
      <c r="CO274" s="76"/>
      <c r="CP274" s="76"/>
      <c r="CQ274" s="76"/>
      <c r="CR274" s="76"/>
      <c r="CS274" s="76"/>
      <c r="CT274" s="76"/>
      <c r="CU274" s="76"/>
      <c r="CV274" s="76"/>
      <c r="CW274" s="76"/>
      <c r="CX274" s="76"/>
      <c r="CY274" s="76"/>
      <c r="CZ274" s="76"/>
      <c r="DA274" s="76"/>
      <c r="DB274" s="76"/>
      <c r="DC274" s="76"/>
      <c r="DD274" s="76"/>
      <c r="DE274" s="76"/>
      <c r="DF274" s="76"/>
      <c r="DG274" s="76"/>
      <c r="DH274" s="76"/>
      <c r="DI274" s="76"/>
      <c r="DJ274" s="76"/>
      <c r="DK274" s="76"/>
      <c r="DL274" s="76"/>
      <c r="DM274" s="76"/>
      <c r="DN274" s="76"/>
      <c r="DO274" s="76"/>
      <c r="DP274" s="76"/>
      <c r="DQ274" s="76"/>
      <c r="DR274" s="76"/>
      <c r="DS274" s="76"/>
      <c r="DT274" s="76"/>
      <c r="DU274" s="76"/>
      <c r="DV274" s="76"/>
      <c r="DW274" s="76"/>
      <c r="DX274" s="76"/>
      <c r="DY274" s="76"/>
      <c r="DZ274" s="76"/>
      <c r="EA274" s="76"/>
      <c r="EB274" s="76"/>
      <c r="EC274" s="76"/>
      <c r="ED274" s="76"/>
      <c r="EE274" s="76"/>
      <c r="EF274" s="76"/>
      <c r="EG274" s="76"/>
      <c r="EH274" s="76"/>
      <c r="EI274" s="76"/>
      <c r="EJ274" s="76"/>
      <c r="EK274" s="76"/>
      <c r="EL274" s="76"/>
      <c r="EM274" s="76"/>
      <c r="EN274" s="76"/>
      <c r="EO274" s="76"/>
      <c r="EP274" s="76"/>
      <c r="EQ274" s="76"/>
      <c r="ER274" s="76"/>
      <c r="ES274" s="76"/>
      <c r="ET274" s="76"/>
      <c r="EU274" s="76"/>
      <c r="EV274" s="76"/>
      <c r="EW274" s="76"/>
      <c r="EX274" s="76"/>
      <c r="EY274" s="76"/>
      <c r="EZ274" s="76"/>
      <c r="FA274" s="76"/>
      <c r="FB274" s="76"/>
      <c r="FC274" s="76"/>
      <c r="FD274" s="76"/>
      <c r="FE274" s="76"/>
      <c r="FF274" s="76"/>
      <c r="FG274" s="76"/>
      <c r="FH274" s="76"/>
      <c r="FI274" s="76"/>
      <c r="FJ274" s="76"/>
      <c r="FK274" s="76"/>
      <c r="FL274" s="76"/>
      <c r="FM274" s="76"/>
      <c r="FN274" s="76"/>
      <c r="FO274" s="76"/>
      <c r="FP274" s="76"/>
      <c r="FQ274" s="76"/>
      <c r="FR274" s="76"/>
      <c r="FS274" s="76"/>
      <c r="FT274" s="76"/>
      <c r="FU274" s="76"/>
      <c r="FV274" s="76"/>
      <c r="FW274" s="76"/>
      <c r="FX274" s="76"/>
      <c r="FY274" s="76"/>
      <c r="FZ274" s="76"/>
      <c r="GA274" s="76"/>
      <c r="GB274" s="76"/>
      <c r="GC274" s="76"/>
      <c r="GD274" s="76"/>
      <c r="GE274" s="76"/>
      <c r="GF274" s="76"/>
      <c r="GG274" s="76"/>
      <c r="GH274" s="76"/>
      <c r="GI274" s="76"/>
      <c r="GJ274" s="76"/>
      <c r="GK274" s="76"/>
      <c r="GL274" s="76"/>
      <c r="GM274" s="76"/>
      <c r="GN274" s="76"/>
      <c r="GO274" s="76"/>
      <c r="GP274" s="76"/>
      <c r="GQ274" s="76"/>
      <c r="GR274" s="76"/>
      <c r="GS274" s="76"/>
      <c r="GT274" s="76"/>
      <c r="GU274" s="76"/>
      <c r="GV274" s="76"/>
      <c r="GW274" s="76"/>
      <c r="GX274" s="76"/>
      <c r="GY274" s="76"/>
      <c r="GZ274" s="76"/>
      <c r="HA274" s="76"/>
      <c r="HB274" s="76"/>
      <c r="HC274" s="76"/>
      <c r="HD274" s="76"/>
      <c r="HE274" s="76"/>
      <c r="HF274" s="76"/>
      <c r="HG274" s="76"/>
      <c r="HH274" s="76"/>
      <c r="HI274" s="76"/>
      <c r="HJ274" s="76"/>
      <c r="HK274" s="76"/>
      <c r="HL274" s="76"/>
      <c r="HM274" s="76"/>
      <c r="HN274" s="76"/>
      <c r="HO274" s="76"/>
      <c r="HP274" s="76"/>
      <c r="HQ274" s="76"/>
      <c r="HR274" s="76"/>
      <c r="HS274" s="76"/>
      <c r="HT274" s="76"/>
      <c r="HU274" s="76"/>
      <c r="HV274" s="76"/>
      <c r="HW274" s="76"/>
      <c r="HX274" s="76"/>
      <c r="HY274" s="76"/>
      <c r="HZ274" s="76"/>
      <c r="IA274" s="76"/>
      <c r="IB274" s="76"/>
      <c r="IC274" s="76"/>
      <c r="ID274" s="76"/>
      <c r="IE274" s="76"/>
      <c r="IF274" s="76"/>
      <c r="IG274" s="76"/>
      <c r="IH274" s="76"/>
      <c r="II274" s="76"/>
      <c r="IJ274" s="76"/>
      <c r="IK274" s="76"/>
      <c r="IL274" s="76"/>
      <c r="IM274" s="76"/>
      <c r="IN274" s="76"/>
      <c r="IO274" s="76"/>
      <c r="IP274" s="76"/>
      <c r="IQ274" s="76"/>
      <c r="IR274" s="76"/>
      <c r="IS274" s="76"/>
      <c r="IT274" s="76"/>
      <c r="IU274" s="76"/>
      <c r="IV274" s="76"/>
      <c r="IW274" s="76"/>
      <c r="IX274" s="76"/>
      <c r="IY274" s="76"/>
      <c r="IZ274" s="76"/>
      <c r="JA274" s="76"/>
      <c r="JB274" s="76"/>
      <c r="JC274" s="76"/>
      <c r="JD274" s="76"/>
      <c r="JE274" s="76"/>
      <c r="JF274" s="76"/>
      <c r="JG274" s="76"/>
      <c r="JH274" s="76"/>
      <c r="JI274" s="76"/>
      <c r="JJ274" s="76"/>
      <c r="JK274" s="76"/>
      <c r="JL274" s="76"/>
      <c r="JM274" s="76"/>
      <c r="JN274" s="76"/>
      <c r="JO274" s="76"/>
      <c r="JP274" s="76"/>
      <c r="JQ274" s="76"/>
      <c r="JR274" s="76"/>
      <c r="JS274" s="76"/>
      <c r="JT274" s="76"/>
      <c r="JU274" s="76"/>
      <c r="JV274" s="76"/>
      <c r="JW274" s="76"/>
      <c r="JX274" s="76"/>
      <c r="JY274" s="76"/>
      <c r="JZ274" s="76"/>
      <c r="KA274" s="76"/>
      <c r="KB274" s="76"/>
      <c r="KC274" s="76"/>
      <c r="KD274" s="76"/>
      <c r="KE274" s="76"/>
      <c r="KF274" s="76"/>
      <c r="KG274" s="76"/>
      <c r="KH274" s="76"/>
      <c r="KI274" s="76"/>
      <c r="KJ274" s="76"/>
      <c r="KK274" s="76"/>
      <c r="KL274" s="76"/>
      <c r="KM274" s="76"/>
      <c r="KN274" s="76"/>
      <c r="KO274" s="76"/>
      <c r="KP274" s="76"/>
      <c r="KQ274" s="76"/>
      <c r="KR274" s="76"/>
      <c r="KS274" s="76"/>
      <c r="KT274" s="76"/>
      <c r="KU274" s="76"/>
      <c r="KV274" s="76"/>
      <c r="KW274" s="76"/>
      <c r="KX274" s="76"/>
      <c r="KY274" s="76"/>
      <c r="KZ274" s="76"/>
      <c r="LA274" s="76"/>
      <c r="LB274" s="76"/>
      <c r="LC274" s="76"/>
      <c r="LD274" s="76"/>
      <c r="LE274" s="76"/>
      <c r="LF274" s="76"/>
      <c r="LG274" s="76"/>
      <c r="LH274" s="76"/>
      <c r="LI274" s="76"/>
      <c r="LJ274" s="76"/>
      <c r="LK274" s="76"/>
      <c r="LL274" s="76"/>
      <c r="LM274" s="76"/>
      <c r="LN274" s="76"/>
      <c r="LO274" s="76"/>
      <c r="LP274" s="76"/>
      <c r="LQ274" s="76"/>
      <c r="LR274" s="76"/>
      <c r="LS274" s="76"/>
      <c r="LT274" s="76"/>
      <c r="LU274" s="76"/>
      <c r="LV274" s="76"/>
      <c r="LW274" s="76"/>
      <c r="LX274" s="76"/>
      <c r="LY274" s="76"/>
      <c r="LZ274" s="76"/>
      <c r="MA274" s="76"/>
      <c r="MB274" s="76"/>
      <c r="MC274" s="76"/>
      <c r="MD274" s="76"/>
      <c r="ME274" s="76"/>
      <c r="MF274" s="76"/>
      <c r="MG274" s="76"/>
      <c r="MH274" s="76"/>
      <c r="MI274" s="76"/>
      <c r="MJ274" s="76"/>
      <c r="MK274" s="76"/>
      <c r="ML274" s="76"/>
      <c r="MM274" s="76"/>
      <c r="MN274" s="76"/>
      <c r="MO274" s="76"/>
      <c r="MP274" s="76"/>
      <c r="MQ274" s="76"/>
      <c r="MR274" s="76"/>
      <c r="MS274" s="76"/>
      <c r="MT274" s="76"/>
      <c r="MU274" s="76"/>
      <c r="MV274" s="76"/>
      <c r="MW274" s="76"/>
      <c r="MX274" s="76"/>
      <c r="MY274" s="76"/>
      <c r="MZ274" s="76"/>
      <c r="NA274" s="76"/>
      <c r="NB274" s="76"/>
      <c r="NC274" s="76"/>
      <c r="ND274" s="76"/>
      <c r="NE274" s="76"/>
      <c r="NF274" s="76"/>
      <c r="NG274" s="76"/>
      <c r="NH274" s="76"/>
      <c r="NI274" s="76"/>
      <c r="NJ274" s="76"/>
      <c r="NK274" s="76"/>
      <c r="NL274" s="76"/>
      <c r="NM274" s="76"/>
      <c r="NN274" s="76"/>
      <c r="NO274" s="76"/>
      <c r="NP274" s="76"/>
      <c r="NQ274" s="76"/>
      <c r="NR274" s="76"/>
      <c r="NS274" s="76"/>
      <c r="NT274" s="76"/>
      <c r="NU274" s="76"/>
      <c r="NV274" s="76"/>
      <c r="NW274" s="76"/>
      <c r="NX274" s="76"/>
      <c r="NY274" s="76"/>
      <c r="NZ274" s="76"/>
      <c r="OA274" s="76"/>
      <c r="OB274" s="76"/>
      <c r="OC274" s="76"/>
      <c r="OD274" s="76"/>
      <c r="OE274" s="76"/>
      <c r="OF274" s="76"/>
      <c r="OG274" s="76"/>
      <c r="OH274" s="76"/>
      <c r="OI274" s="76"/>
      <c r="OJ274" s="76"/>
      <c r="OK274" s="76"/>
      <c r="OL274" s="76"/>
      <c r="OM274" s="76"/>
      <c r="ON274" s="76"/>
      <c r="OO274" s="76"/>
      <c r="OP274" s="76"/>
      <c r="OQ274" s="76"/>
      <c r="OR274" s="76"/>
      <c r="OS274" s="76"/>
      <c r="OT274" s="76"/>
      <c r="OU274" s="76"/>
      <c r="OV274" s="76"/>
      <c r="OW274" s="76"/>
      <c r="OX274" s="76"/>
      <c r="OY274" s="76"/>
      <c r="OZ274" s="76"/>
      <c r="PA274" s="76"/>
      <c r="PB274" s="76"/>
      <c r="PC274" s="76"/>
      <c r="PD274" s="76"/>
      <c r="PE274" s="76"/>
      <c r="PF274" s="76"/>
      <c r="PG274" s="76"/>
      <c r="PH274" s="76"/>
      <c r="PI274" s="76"/>
      <c r="PJ274" s="76"/>
      <c r="PK274" s="76"/>
      <c r="PL274" s="76"/>
      <c r="PM274" s="76"/>
      <c r="PN274" s="76"/>
      <c r="PO274" s="76"/>
      <c r="PP274" s="76"/>
      <c r="PQ274" s="76"/>
      <c r="PR274" s="76"/>
      <c r="PS274" s="76"/>
      <c r="PT274" s="76"/>
      <c r="PU274" s="76"/>
      <c r="PV274" s="76"/>
      <c r="PW274" s="76"/>
      <c r="PX274" s="76"/>
      <c r="PY274" s="76"/>
      <c r="PZ274" s="76"/>
      <c r="QA274" s="76"/>
      <c r="QB274" s="76"/>
      <c r="QC274" s="76"/>
      <c r="QD274" s="76"/>
      <c r="QE274" s="76"/>
      <c r="QF274" s="76"/>
      <c r="QG274" s="76"/>
      <c r="QH274" s="76"/>
      <c r="QI274" s="76"/>
      <c r="QJ274" s="76"/>
      <c r="QK274" s="76"/>
      <c r="QL274" s="76"/>
      <c r="QM274" s="76"/>
      <c r="QN274" s="76"/>
      <c r="QO274" s="76"/>
      <c r="QP274" s="76"/>
      <c r="QQ274" s="76"/>
      <c r="QR274" s="76"/>
      <c r="QS274" s="76"/>
      <c r="QT274" s="76"/>
      <c r="QU274" s="76"/>
      <c r="QV274" s="76"/>
      <c r="QW274" s="76"/>
      <c r="QX274" s="76"/>
      <c r="QY274" s="76"/>
      <c r="QZ274" s="76"/>
      <c r="RA274" s="76"/>
      <c r="RB274" s="76"/>
      <c r="RC274" s="76"/>
      <c r="RD274" s="76"/>
      <c r="RE274" s="76"/>
      <c r="RF274" s="76"/>
      <c r="RG274" s="76"/>
      <c r="RH274" s="76"/>
      <c r="RI274" s="76"/>
      <c r="RJ274" s="76"/>
      <c r="RK274" s="76"/>
      <c r="RL274" s="76"/>
      <c r="RM274" s="76"/>
      <c r="RN274" s="76"/>
      <c r="RO274" s="76"/>
      <c r="RP274" s="76"/>
      <c r="RQ274" s="76"/>
      <c r="RR274" s="76"/>
      <c r="RS274" s="76"/>
      <c r="RT274" s="76"/>
      <c r="RU274" s="76"/>
      <c r="RV274" s="76"/>
      <c r="RW274" s="76"/>
      <c r="RX274" s="76"/>
      <c r="RY274" s="76"/>
      <c r="RZ274" s="76"/>
      <c r="SA274" s="76"/>
      <c r="SB274" s="76"/>
      <c r="SC274" s="76"/>
      <c r="SD274" s="76"/>
      <c r="SE274" s="76"/>
      <c r="SF274" s="76"/>
      <c r="SG274" s="76"/>
      <c r="SH274" s="76"/>
      <c r="SI274" s="76"/>
      <c r="SJ274" s="76"/>
      <c r="SK274" s="76"/>
      <c r="SL274" s="76"/>
      <c r="SM274" s="76"/>
      <c r="SN274" s="76"/>
      <c r="SO274" s="76"/>
      <c r="SP274" s="76"/>
      <c r="SQ274" s="76"/>
      <c r="SR274" s="76"/>
      <c r="SS274" s="76"/>
      <c r="ST274" s="76"/>
      <c r="SU274" s="76"/>
      <c r="SV274" s="76"/>
      <c r="SW274" s="76"/>
      <c r="SX274" s="76"/>
      <c r="SY274" s="76"/>
      <c r="SZ274" s="76"/>
      <c r="TA274" s="76"/>
      <c r="TB274" s="76"/>
      <c r="TC274" s="76"/>
      <c r="TD274" s="76"/>
      <c r="TE274" s="76"/>
      <c r="TF274" s="76"/>
      <c r="TG274" s="76"/>
      <c r="TH274" s="76"/>
      <c r="TI274" s="76"/>
      <c r="TJ274" s="76"/>
      <c r="TK274" s="76"/>
      <c r="TL274" s="76"/>
      <c r="TM274" s="76"/>
      <c r="TN274" s="76"/>
      <c r="TO274" s="76"/>
      <c r="TP274" s="76"/>
      <c r="TQ274" s="76"/>
      <c r="TR274" s="76"/>
      <c r="TS274" s="76"/>
      <c r="TT274" s="76"/>
      <c r="TU274" s="76"/>
      <c r="TV274" s="76"/>
      <c r="TW274" s="76"/>
      <c r="TX274" s="76"/>
      <c r="TY274" s="76"/>
      <c r="TZ274" s="76"/>
      <c r="UA274" s="76"/>
      <c r="UB274" s="76"/>
      <c r="UC274" s="76"/>
      <c r="UD274" s="76"/>
      <c r="UE274" s="76"/>
      <c r="UF274" s="76"/>
      <c r="UG274" s="76"/>
      <c r="UH274" s="76"/>
      <c r="UI274" s="76"/>
      <c r="UJ274" s="76"/>
      <c r="UK274" s="76"/>
      <c r="UL274" s="76"/>
      <c r="UM274" s="76"/>
      <c r="UN274" s="76"/>
      <c r="UO274" s="76"/>
      <c r="UP274" s="76"/>
      <c r="UQ274" s="76"/>
      <c r="UR274" s="76"/>
      <c r="US274" s="76"/>
      <c r="UT274" s="76"/>
      <c r="UU274" s="76"/>
      <c r="UV274" s="76"/>
      <c r="UW274" s="76"/>
      <c r="UX274" s="76"/>
      <c r="UY274" s="76"/>
      <c r="UZ274" s="76"/>
      <c r="VA274" s="76"/>
      <c r="VB274" s="76"/>
      <c r="VC274" s="76"/>
      <c r="VD274" s="76"/>
      <c r="VE274" s="76"/>
      <c r="VF274" s="76"/>
      <c r="VG274" s="76"/>
      <c r="VH274" s="76"/>
      <c r="VI274" s="76"/>
      <c r="VJ274" s="76"/>
      <c r="VK274" s="76"/>
      <c r="VL274" s="76"/>
      <c r="VM274" s="76"/>
      <c r="VN274" s="76"/>
      <c r="VO274" s="76"/>
      <c r="VP274" s="76"/>
      <c r="VQ274" s="76"/>
      <c r="VR274" s="76"/>
      <c r="VS274" s="76"/>
      <c r="VT274" s="76"/>
      <c r="VU274" s="76"/>
      <c r="VV274" s="76"/>
      <c r="VW274" s="76"/>
      <c r="VX274" s="76"/>
      <c r="VY274" s="76"/>
      <c r="VZ274" s="76"/>
      <c r="WA274" s="76"/>
      <c r="WB274" s="76"/>
      <c r="WC274" s="76"/>
      <c r="WD274" s="76"/>
      <c r="WE274" s="76"/>
      <c r="WF274" s="76"/>
      <c r="WG274" s="76"/>
      <c r="WH274" s="76"/>
      <c r="WI274" s="76"/>
      <c r="WJ274" s="76"/>
      <c r="WK274" s="76"/>
      <c r="WL274" s="76"/>
      <c r="WM274" s="76"/>
      <c r="WN274" s="76"/>
      <c r="WO274" s="76"/>
      <c r="WP274" s="76"/>
      <c r="WQ274" s="76"/>
      <c r="WR274" s="76"/>
      <c r="WS274" s="76"/>
      <c r="WT274" s="76"/>
      <c r="WU274" s="76"/>
      <c r="WV274" s="76"/>
      <c r="WW274" s="76"/>
      <c r="WX274" s="76"/>
      <c r="WY274" s="76"/>
      <c r="WZ274" s="76"/>
      <c r="XA274" s="76"/>
      <c r="XB274" s="76"/>
      <c r="XC274" s="76"/>
      <c r="XD274" s="76"/>
      <c r="XE274" s="76"/>
      <c r="XF274" s="76"/>
      <c r="XG274" s="76"/>
      <c r="XH274" s="76"/>
      <c r="XI274" s="76"/>
      <c r="XJ274" s="76"/>
      <c r="XK274" s="76"/>
      <c r="XL274" s="76"/>
      <c r="XM274" s="76"/>
      <c r="XN274" s="76"/>
      <c r="XO274" s="76"/>
      <c r="XP274" s="76"/>
      <c r="XQ274" s="76"/>
      <c r="XR274" s="76"/>
      <c r="XS274" s="76"/>
      <c r="XT274" s="76"/>
      <c r="XU274" s="76"/>
      <c r="XV274" s="76"/>
      <c r="XW274" s="76"/>
      <c r="XX274" s="76"/>
      <c r="XY274" s="76"/>
      <c r="XZ274" s="76"/>
      <c r="YA274" s="76"/>
      <c r="YB274" s="76"/>
      <c r="YC274" s="76"/>
      <c r="YD274" s="76"/>
      <c r="YE274" s="76"/>
      <c r="YF274" s="76"/>
      <c r="YG274" s="76"/>
      <c r="YH274" s="76"/>
      <c r="YI274" s="76"/>
      <c r="YJ274" s="76"/>
      <c r="YK274" s="76"/>
      <c r="YL274" s="76"/>
      <c r="YM274" s="76"/>
      <c r="YN274" s="76"/>
      <c r="YO274" s="76"/>
      <c r="YP274" s="76"/>
      <c r="YQ274" s="76"/>
      <c r="YR274" s="76"/>
      <c r="YS274" s="76"/>
      <c r="YT274" s="76"/>
      <c r="YU274" s="76"/>
      <c r="YV274" s="76"/>
      <c r="YW274" s="76"/>
      <c r="YX274" s="76"/>
      <c r="YY274" s="76"/>
      <c r="YZ274" s="76"/>
      <c r="ZA274" s="76"/>
      <c r="ZB274" s="76"/>
      <c r="ZC274" s="76"/>
      <c r="ZD274" s="76"/>
      <c r="ZE274" s="76"/>
      <c r="ZF274" s="76"/>
      <c r="ZG274" s="76"/>
      <c r="ZH274" s="76"/>
      <c r="ZI274" s="76"/>
      <c r="ZJ274" s="76"/>
      <c r="ZK274" s="76"/>
      <c r="ZL274" s="76"/>
      <c r="ZM274" s="76"/>
      <c r="ZN274" s="76"/>
      <c r="ZO274" s="76"/>
      <c r="ZP274" s="76"/>
      <c r="ZQ274" s="76"/>
      <c r="ZR274" s="76"/>
      <c r="ZS274" s="76"/>
      <c r="ZT274" s="76"/>
      <c r="ZU274" s="76"/>
      <c r="ZV274" s="76"/>
      <c r="ZW274" s="76"/>
      <c r="ZX274" s="76"/>
      <c r="ZY274" s="76"/>
      <c r="ZZ274" s="76"/>
      <c r="AAA274" s="76"/>
      <c r="AAB274" s="76"/>
      <c r="AAC274" s="76"/>
      <c r="AAD274" s="76"/>
      <c r="AAE274" s="76"/>
      <c r="AAF274" s="76"/>
      <c r="AAG274" s="76"/>
      <c r="AAH274" s="76"/>
      <c r="AAI274" s="76"/>
      <c r="AAJ274" s="76"/>
      <c r="AAK274" s="76"/>
      <c r="AAL274" s="76"/>
      <c r="AAM274" s="76"/>
      <c r="AAN274" s="76"/>
      <c r="AAO274" s="76"/>
      <c r="AAP274" s="76"/>
      <c r="AAQ274" s="76"/>
      <c r="AAR274" s="76"/>
      <c r="AAS274" s="76"/>
      <c r="AAT274" s="76"/>
      <c r="AAU274" s="76"/>
      <c r="AAV274" s="76"/>
      <c r="AAW274" s="76"/>
      <c r="AAX274" s="76"/>
      <c r="AAY274" s="76"/>
      <c r="AAZ274" s="76"/>
      <c r="ABA274" s="76"/>
      <c r="ABB274" s="76"/>
      <c r="ABC274" s="76"/>
      <c r="ABD274" s="76"/>
      <c r="ABE274" s="76"/>
      <c r="ABF274" s="76"/>
      <c r="ABG274" s="76"/>
      <c r="ABH274" s="76"/>
      <c r="ABI274" s="76"/>
      <c r="ABJ274" s="76"/>
      <c r="ABK274" s="76"/>
      <c r="ABL274" s="76"/>
      <c r="ABM274" s="76"/>
      <c r="ABN274" s="76"/>
      <c r="ABO274" s="76"/>
      <c r="ABP274" s="76"/>
      <c r="ABQ274" s="76"/>
      <c r="ABR274" s="76"/>
      <c r="ABS274" s="76"/>
      <c r="ABT274" s="76"/>
      <c r="ABU274" s="76"/>
      <c r="ABV274" s="76"/>
      <c r="ABW274" s="76"/>
      <c r="ABX274" s="76"/>
      <c r="ABY274" s="76"/>
      <c r="ABZ274" s="76"/>
      <c r="ACA274" s="76"/>
      <c r="ACB274" s="76"/>
      <c r="ACC274" s="76"/>
      <c r="ACD274" s="76"/>
      <c r="ACE274" s="76"/>
      <c r="ACF274" s="76"/>
      <c r="ACG274" s="76"/>
      <c r="ACH274" s="76"/>
      <c r="ACI274" s="76"/>
      <c r="ACJ274" s="76"/>
      <c r="ACK274" s="76"/>
      <c r="ACL274" s="76"/>
      <c r="ACM274" s="76"/>
      <c r="ACN274" s="76"/>
      <c r="ACO274" s="76"/>
      <c r="ACP274" s="76"/>
      <c r="ACQ274" s="76"/>
      <c r="ACR274" s="76"/>
      <c r="ACS274" s="76"/>
      <c r="ACT274" s="76"/>
      <c r="ACU274" s="76"/>
      <c r="ACV274" s="76"/>
      <c r="ACW274" s="76"/>
      <c r="ACX274" s="76"/>
      <c r="ACY274" s="76"/>
      <c r="ACZ274" s="76"/>
      <c r="ADA274" s="76"/>
      <c r="ADB274" s="76"/>
      <c r="ADC274" s="76"/>
      <c r="ADD274" s="76"/>
      <c r="ADE274" s="76"/>
      <c r="ADF274" s="76"/>
      <c r="ADG274" s="76"/>
      <c r="ADH274" s="76"/>
      <c r="ADI274" s="76"/>
      <c r="ADJ274" s="76"/>
      <c r="ADK274" s="76"/>
      <c r="ADL274" s="76"/>
      <c r="ADM274" s="76"/>
      <c r="ADN274" s="76"/>
      <c r="ADO274" s="76"/>
      <c r="ADP274" s="76"/>
      <c r="ADQ274" s="76"/>
      <c r="ADR274" s="76"/>
      <c r="ADS274" s="76"/>
      <c r="ADT274" s="76"/>
      <c r="ADU274" s="76"/>
      <c r="ADV274" s="76"/>
      <c r="ADW274" s="76"/>
      <c r="ADX274" s="76"/>
      <c r="ADY274" s="76"/>
      <c r="ADZ274" s="76"/>
      <c r="AEA274" s="76"/>
      <c r="AEB274" s="76"/>
      <c r="AEC274" s="76"/>
      <c r="AED274" s="76"/>
      <c r="AEE274" s="76"/>
      <c r="AEF274" s="76"/>
      <c r="AEG274" s="76"/>
      <c r="AEH274" s="76"/>
      <c r="AEI274" s="76"/>
      <c r="AEJ274" s="76"/>
      <c r="AEK274" s="76"/>
      <c r="AEL274" s="76"/>
      <c r="AEM274" s="76"/>
      <c r="AEN274" s="76"/>
      <c r="AEO274" s="76"/>
      <c r="AEP274" s="76"/>
      <c r="AEQ274" s="76"/>
      <c r="AER274" s="76"/>
      <c r="AES274" s="76"/>
      <c r="AET274" s="76"/>
      <c r="AEU274" s="76"/>
      <c r="AEV274" s="76"/>
      <c r="AEW274" s="76"/>
      <c r="AEX274" s="76"/>
      <c r="AEY274" s="76"/>
      <c r="AEZ274" s="76"/>
      <c r="AFA274" s="76"/>
      <c r="AFB274" s="76"/>
      <c r="AFC274" s="76"/>
      <c r="AFD274" s="76"/>
      <c r="AFE274" s="76"/>
      <c r="AFF274" s="76"/>
      <c r="AFG274" s="76"/>
      <c r="AFH274" s="76"/>
      <c r="AFI274" s="76"/>
      <c r="AFJ274" s="76"/>
      <c r="AFK274" s="76"/>
      <c r="AFL274" s="76"/>
      <c r="AFM274" s="76"/>
      <c r="AFN274" s="76"/>
      <c r="AFO274" s="76"/>
      <c r="AFP274" s="76"/>
      <c r="AFQ274" s="76"/>
      <c r="AFR274" s="76"/>
      <c r="AFS274" s="76"/>
      <c r="AFT274" s="76"/>
      <c r="AFU274" s="76"/>
      <c r="AFV274" s="76"/>
      <c r="AFW274" s="76"/>
      <c r="AFX274" s="76"/>
      <c r="AFY274" s="76"/>
      <c r="AFZ274" s="76"/>
      <c r="AGA274" s="76"/>
      <c r="AGB274" s="76"/>
      <c r="AGC274" s="76"/>
      <c r="AGD274" s="76"/>
      <c r="AGE274" s="76"/>
      <c r="AGF274" s="76"/>
      <c r="AGG274" s="76"/>
      <c r="AGH274" s="76"/>
      <c r="AGI274" s="76"/>
      <c r="AGJ274" s="76"/>
      <c r="AGK274" s="76"/>
      <c r="AGL274" s="76"/>
      <c r="AGM274" s="76"/>
      <c r="AGN274" s="76"/>
      <c r="AGO274" s="76"/>
      <c r="AGP274" s="76"/>
      <c r="AGQ274" s="76"/>
      <c r="AGR274" s="76"/>
      <c r="AGS274" s="76"/>
      <c r="AGT274" s="76"/>
      <c r="AGU274" s="76"/>
      <c r="AGV274" s="76"/>
      <c r="AGW274" s="76"/>
      <c r="AGX274" s="76"/>
      <c r="AGY274" s="76"/>
      <c r="AGZ274" s="76"/>
      <c r="AHA274" s="76"/>
      <c r="AHB274" s="76"/>
      <c r="AHC274" s="76"/>
      <c r="AHD274" s="76"/>
      <c r="AHE274" s="76"/>
      <c r="AHF274" s="76"/>
      <c r="AHG274" s="76"/>
      <c r="AHH274" s="76"/>
      <c r="AHI274" s="76"/>
      <c r="AHJ274" s="76"/>
      <c r="AHK274" s="76"/>
      <c r="AHL274" s="76"/>
      <c r="AHM274" s="76"/>
      <c r="AHN274" s="76"/>
      <c r="AHO274" s="76"/>
      <c r="AHP274" s="76"/>
      <c r="AHQ274" s="76"/>
      <c r="AHR274" s="76"/>
      <c r="AHS274" s="76"/>
      <c r="AHT274" s="76"/>
      <c r="AHU274" s="76"/>
      <c r="AHV274" s="76"/>
      <c r="AHW274" s="76"/>
      <c r="AHX274" s="76"/>
      <c r="AHY274" s="76"/>
      <c r="AHZ274" s="76"/>
      <c r="AIA274" s="76"/>
      <c r="AIB274" s="76"/>
      <c r="AIC274" s="76"/>
      <c r="AID274" s="76"/>
      <c r="AIE274" s="76"/>
      <c r="AIF274" s="76"/>
      <c r="AIG274" s="76"/>
      <c r="AIH274" s="76"/>
      <c r="AII274" s="76"/>
      <c r="AIJ274" s="76"/>
      <c r="AIK274" s="76"/>
      <c r="AIL274" s="76"/>
      <c r="AIM274" s="76"/>
      <c r="AIN274" s="76"/>
      <c r="AIO274" s="76"/>
      <c r="AIP274" s="76"/>
      <c r="AIQ274" s="76"/>
      <c r="AIR274" s="76"/>
      <c r="AIS274" s="76"/>
      <c r="AIT274" s="76"/>
      <c r="AIU274" s="76"/>
      <c r="AIV274" s="76"/>
      <c r="AIW274" s="76"/>
      <c r="AIX274" s="76"/>
      <c r="AIY274" s="76"/>
      <c r="AIZ274" s="76"/>
      <c r="AJA274" s="76"/>
      <c r="AJB274" s="76"/>
      <c r="AJC274" s="76"/>
      <c r="AJD274" s="76"/>
      <c r="AJE274" s="76"/>
      <c r="AJF274" s="76"/>
      <c r="AJG274" s="76"/>
      <c r="AJH274" s="76"/>
      <c r="AJI274" s="76"/>
      <c r="AJJ274" s="76"/>
      <c r="AJK274" s="76"/>
      <c r="AJL274" s="76"/>
      <c r="AJM274" s="76"/>
      <c r="AJN274" s="76"/>
      <c r="AJO274" s="76"/>
      <c r="AJP274" s="76"/>
      <c r="AJQ274" s="76"/>
      <c r="AJR274" s="76"/>
      <c r="AJS274" s="76"/>
      <c r="AJT274" s="76"/>
      <c r="AJU274" s="76"/>
      <c r="AJV274" s="76"/>
      <c r="AJW274" s="76"/>
      <c r="AJX274" s="76"/>
      <c r="AJY274" s="76"/>
      <c r="AJZ274" s="76"/>
      <c r="AKA274" s="76"/>
      <c r="AKB274" s="76"/>
      <c r="AKC274" s="76"/>
      <c r="AKD274" s="76"/>
      <c r="AKE274" s="76"/>
      <c r="AKF274" s="76"/>
      <c r="AKG274" s="76"/>
      <c r="AKH274" s="76"/>
      <c r="AKI274" s="76"/>
      <c r="AKJ274" s="76"/>
      <c r="AKK274" s="76"/>
      <c r="AKL274" s="76"/>
      <c r="AKM274" s="76"/>
      <c r="AKN274" s="76"/>
      <c r="AKO274" s="76"/>
      <c r="AKP274" s="76"/>
      <c r="AKQ274" s="76"/>
      <c r="AKR274" s="76"/>
      <c r="AKS274" s="76"/>
      <c r="AKT274" s="76"/>
      <c r="AKU274" s="76"/>
      <c r="AKV274" s="76"/>
      <c r="AKW274" s="76"/>
      <c r="AKX274" s="76"/>
      <c r="AKY274" s="76"/>
      <c r="AKZ274" s="76"/>
      <c r="ALA274" s="76"/>
      <c r="ALB274" s="76"/>
      <c r="ALC274" s="76"/>
      <c r="ALD274" s="76"/>
      <c r="ALE274" s="76"/>
      <c r="ALF274" s="76"/>
      <c r="ALG274" s="76"/>
      <c r="ALH274" s="76"/>
      <c r="ALI274" s="76"/>
      <c r="ALJ274" s="76"/>
      <c r="ALK274" s="76"/>
      <c r="ALL274" s="76"/>
      <c r="ALM274" s="76"/>
      <c r="ALN274" s="76"/>
      <c r="ALO274" s="76"/>
      <c r="ALP274" s="76"/>
      <c r="ALQ274" s="76"/>
      <c r="ALR274" s="76"/>
      <c r="ALS274" s="76"/>
      <c r="ALT274" s="76"/>
      <c r="ALU274" s="76"/>
      <c r="ALV274" s="76"/>
      <c r="ALW274" s="76"/>
      <c r="ALX274" s="76"/>
      <c r="ALY274" s="76"/>
      <c r="ALZ274" s="76"/>
      <c r="AMA274" s="76"/>
      <c r="AMB274" s="76"/>
      <c r="AMC274" s="76"/>
      <c r="AMD274" s="76"/>
      <c r="AME274" s="76"/>
    </row>
    <row r="275" spans="1:1019" s="77" customFormat="1">
      <c r="A275" s="49" t="s">
        <v>179</v>
      </c>
      <c r="B275" s="49"/>
      <c r="C275" s="49"/>
      <c r="D275" s="50" t="s">
        <v>67</v>
      </c>
      <c r="E275" s="49"/>
      <c r="F275" s="62"/>
      <c r="G275" s="51"/>
      <c r="H275" s="51"/>
      <c r="I275" s="51"/>
      <c r="J275" s="51">
        <f>SUM(J276:J278)</f>
        <v>826537.8600000001</v>
      </c>
      <c r="K275" s="76"/>
      <c r="L275" s="76"/>
      <c r="M275" s="76"/>
      <c r="N275" s="76"/>
      <c r="O275" s="76"/>
      <c r="P275" s="76"/>
      <c r="Q275" s="76"/>
      <c r="R275" s="76"/>
      <c r="S275" s="76"/>
      <c r="T275" s="76"/>
      <c r="U275" s="76"/>
      <c r="V275" s="76"/>
      <c r="W275" s="76"/>
      <c r="X275" s="76"/>
      <c r="Y275" s="76"/>
      <c r="Z275" s="76"/>
      <c r="AA275" s="76"/>
      <c r="AB275" s="76"/>
      <c r="AC275" s="76"/>
      <c r="AD275" s="76"/>
      <c r="AE275" s="76"/>
      <c r="AF275" s="76"/>
      <c r="AG275" s="76"/>
      <c r="AH275" s="76"/>
      <c r="AI275" s="76"/>
      <c r="AJ275" s="76"/>
      <c r="AK275" s="76"/>
      <c r="AL275" s="76"/>
      <c r="AM275" s="76"/>
      <c r="AN275" s="76"/>
      <c r="AO275" s="76"/>
      <c r="AP275" s="76"/>
      <c r="AQ275" s="76"/>
      <c r="AR275" s="76"/>
      <c r="AS275" s="76"/>
      <c r="AT275" s="76"/>
      <c r="AU275" s="76"/>
      <c r="AV275" s="76"/>
      <c r="AW275" s="76"/>
      <c r="AX275" s="76"/>
      <c r="AY275" s="76"/>
      <c r="AZ275" s="76"/>
      <c r="BA275" s="76"/>
      <c r="BB275" s="76"/>
      <c r="BC275" s="76"/>
      <c r="BD275" s="76"/>
      <c r="BE275" s="76"/>
      <c r="BF275" s="76"/>
      <c r="BG275" s="76"/>
      <c r="BH275" s="76"/>
      <c r="BI275" s="76"/>
      <c r="BJ275" s="76"/>
      <c r="BK275" s="76"/>
      <c r="BL275" s="76"/>
      <c r="BM275" s="76"/>
      <c r="BN275" s="76"/>
      <c r="BO275" s="76"/>
      <c r="BP275" s="76"/>
      <c r="BQ275" s="76"/>
      <c r="BR275" s="76"/>
      <c r="BS275" s="76"/>
      <c r="BT275" s="76"/>
      <c r="BU275" s="76"/>
      <c r="BV275" s="76"/>
      <c r="BW275" s="76"/>
      <c r="BX275" s="76"/>
      <c r="BY275" s="76"/>
      <c r="BZ275" s="76"/>
      <c r="CA275" s="76"/>
      <c r="CB275" s="76"/>
      <c r="CC275" s="76"/>
      <c r="CD275" s="76"/>
      <c r="CE275" s="76"/>
      <c r="CF275" s="76"/>
      <c r="CG275" s="76"/>
      <c r="CH275" s="76"/>
      <c r="CI275" s="76"/>
      <c r="CJ275" s="76"/>
      <c r="CK275" s="76"/>
      <c r="CL275" s="76"/>
      <c r="CM275" s="76"/>
      <c r="CN275" s="76"/>
      <c r="CO275" s="76"/>
      <c r="CP275" s="76"/>
      <c r="CQ275" s="76"/>
      <c r="CR275" s="76"/>
      <c r="CS275" s="76"/>
      <c r="CT275" s="76"/>
      <c r="CU275" s="76"/>
      <c r="CV275" s="76"/>
      <c r="CW275" s="76"/>
      <c r="CX275" s="76"/>
      <c r="CY275" s="76"/>
      <c r="CZ275" s="76"/>
      <c r="DA275" s="76"/>
      <c r="DB275" s="76"/>
      <c r="DC275" s="76"/>
      <c r="DD275" s="76"/>
      <c r="DE275" s="76"/>
      <c r="DF275" s="76"/>
      <c r="DG275" s="76"/>
      <c r="DH275" s="76"/>
      <c r="DI275" s="76"/>
      <c r="DJ275" s="76"/>
      <c r="DK275" s="76"/>
      <c r="DL275" s="76"/>
      <c r="DM275" s="76"/>
      <c r="DN275" s="76"/>
      <c r="DO275" s="76"/>
      <c r="DP275" s="76"/>
      <c r="DQ275" s="76"/>
      <c r="DR275" s="76"/>
      <c r="DS275" s="76"/>
      <c r="DT275" s="76"/>
      <c r="DU275" s="76"/>
      <c r="DV275" s="76"/>
      <c r="DW275" s="76"/>
      <c r="DX275" s="76"/>
      <c r="DY275" s="76"/>
      <c r="DZ275" s="76"/>
      <c r="EA275" s="76"/>
      <c r="EB275" s="76"/>
      <c r="EC275" s="76"/>
      <c r="ED275" s="76"/>
      <c r="EE275" s="76"/>
      <c r="EF275" s="76"/>
      <c r="EG275" s="76"/>
      <c r="EH275" s="76"/>
      <c r="EI275" s="76"/>
      <c r="EJ275" s="76"/>
      <c r="EK275" s="76"/>
      <c r="EL275" s="76"/>
      <c r="EM275" s="76"/>
      <c r="EN275" s="76"/>
      <c r="EO275" s="76"/>
      <c r="EP275" s="76"/>
      <c r="EQ275" s="76"/>
      <c r="ER275" s="76"/>
      <c r="ES275" s="76"/>
      <c r="ET275" s="76"/>
      <c r="EU275" s="76"/>
      <c r="EV275" s="76"/>
      <c r="EW275" s="76"/>
      <c r="EX275" s="76"/>
      <c r="EY275" s="76"/>
      <c r="EZ275" s="76"/>
      <c r="FA275" s="76"/>
      <c r="FB275" s="76"/>
      <c r="FC275" s="76"/>
      <c r="FD275" s="76"/>
      <c r="FE275" s="76"/>
      <c r="FF275" s="76"/>
      <c r="FG275" s="76"/>
      <c r="FH275" s="76"/>
      <c r="FI275" s="76"/>
      <c r="FJ275" s="76"/>
      <c r="FK275" s="76"/>
      <c r="FL275" s="76"/>
      <c r="FM275" s="76"/>
      <c r="FN275" s="76"/>
      <c r="FO275" s="76"/>
      <c r="FP275" s="76"/>
      <c r="FQ275" s="76"/>
      <c r="FR275" s="76"/>
      <c r="FS275" s="76"/>
      <c r="FT275" s="76"/>
      <c r="FU275" s="76"/>
      <c r="FV275" s="76"/>
      <c r="FW275" s="76"/>
      <c r="FX275" s="76"/>
      <c r="FY275" s="76"/>
      <c r="FZ275" s="76"/>
      <c r="GA275" s="76"/>
      <c r="GB275" s="76"/>
      <c r="GC275" s="76"/>
      <c r="GD275" s="76"/>
      <c r="GE275" s="76"/>
      <c r="GF275" s="76"/>
      <c r="GG275" s="76"/>
      <c r="GH275" s="76"/>
      <c r="GI275" s="76"/>
      <c r="GJ275" s="76"/>
      <c r="GK275" s="76"/>
      <c r="GL275" s="76"/>
      <c r="GM275" s="76"/>
      <c r="GN275" s="76"/>
      <c r="GO275" s="76"/>
      <c r="GP275" s="76"/>
      <c r="GQ275" s="76"/>
      <c r="GR275" s="76"/>
      <c r="GS275" s="76"/>
      <c r="GT275" s="76"/>
      <c r="GU275" s="76"/>
      <c r="GV275" s="76"/>
      <c r="GW275" s="76"/>
      <c r="GX275" s="76"/>
      <c r="GY275" s="76"/>
      <c r="GZ275" s="76"/>
      <c r="HA275" s="76"/>
      <c r="HB275" s="76"/>
      <c r="HC275" s="76"/>
      <c r="HD275" s="76"/>
      <c r="HE275" s="76"/>
      <c r="HF275" s="76"/>
      <c r="HG275" s="76"/>
      <c r="HH275" s="76"/>
      <c r="HI275" s="76"/>
      <c r="HJ275" s="76"/>
      <c r="HK275" s="76"/>
      <c r="HL275" s="76"/>
      <c r="HM275" s="76"/>
      <c r="HN275" s="76"/>
      <c r="HO275" s="76"/>
      <c r="HP275" s="76"/>
      <c r="HQ275" s="76"/>
      <c r="HR275" s="76"/>
      <c r="HS275" s="76"/>
      <c r="HT275" s="76"/>
      <c r="HU275" s="76"/>
      <c r="HV275" s="76"/>
      <c r="HW275" s="76"/>
      <c r="HX275" s="76"/>
      <c r="HY275" s="76"/>
      <c r="HZ275" s="76"/>
      <c r="IA275" s="76"/>
      <c r="IB275" s="76"/>
      <c r="IC275" s="76"/>
      <c r="ID275" s="76"/>
      <c r="IE275" s="76"/>
      <c r="IF275" s="76"/>
      <c r="IG275" s="76"/>
      <c r="IH275" s="76"/>
      <c r="II275" s="76"/>
      <c r="IJ275" s="76"/>
      <c r="IK275" s="76"/>
      <c r="IL275" s="76"/>
      <c r="IM275" s="76"/>
      <c r="IN275" s="76"/>
      <c r="IO275" s="76"/>
      <c r="IP275" s="76"/>
      <c r="IQ275" s="76"/>
      <c r="IR275" s="76"/>
      <c r="IS275" s="76"/>
      <c r="IT275" s="76"/>
      <c r="IU275" s="76"/>
      <c r="IV275" s="76"/>
      <c r="IW275" s="76"/>
      <c r="IX275" s="76"/>
      <c r="IY275" s="76"/>
      <c r="IZ275" s="76"/>
      <c r="JA275" s="76"/>
      <c r="JB275" s="76"/>
      <c r="JC275" s="76"/>
      <c r="JD275" s="76"/>
      <c r="JE275" s="76"/>
      <c r="JF275" s="76"/>
      <c r="JG275" s="76"/>
      <c r="JH275" s="76"/>
      <c r="JI275" s="76"/>
      <c r="JJ275" s="76"/>
      <c r="JK275" s="76"/>
      <c r="JL275" s="76"/>
      <c r="JM275" s="76"/>
      <c r="JN275" s="76"/>
      <c r="JO275" s="76"/>
      <c r="JP275" s="76"/>
      <c r="JQ275" s="76"/>
      <c r="JR275" s="76"/>
      <c r="JS275" s="76"/>
      <c r="JT275" s="76"/>
      <c r="JU275" s="76"/>
      <c r="JV275" s="76"/>
      <c r="JW275" s="76"/>
      <c r="JX275" s="76"/>
      <c r="JY275" s="76"/>
      <c r="JZ275" s="76"/>
      <c r="KA275" s="76"/>
      <c r="KB275" s="76"/>
      <c r="KC275" s="76"/>
      <c r="KD275" s="76"/>
      <c r="KE275" s="76"/>
      <c r="KF275" s="76"/>
      <c r="KG275" s="76"/>
      <c r="KH275" s="76"/>
      <c r="KI275" s="76"/>
      <c r="KJ275" s="76"/>
      <c r="KK275" s="76"/>
      <c r="KL275" s="76"/>
      <c r="KM275" s="76"/>
      <c r="KN275" s="76"/>
      <c r="KO275" s="76"/>
      <c r="KP275" s="76"/>
      <c r="KQ275" s="76"/>
      <c r="KR275" s="76"/>
      <c r="KS275" s="76"/>
      <c r="KT275" s="76"/>
      <c r="KU275" s="76"/>
      <c r="KV275" s="76"/>
      <c r="KW275" s="76"/>
      <c r="KX275" s="76"/>
      <c r="KY275" s="76"/>
      <c r="KZ275" s="76"/>
      <c r="LA275" s="76"/>
      <c r="LB275" s="76"/>
      <c r="LC275" s="76"/>
      <c r="LD275" s="76"/>
      <c r="LE275" s="76"/>
      <c r="LF275" s="76"/>
      <c r="LG275" s="76"/>
      <c r="LH275" s="76"/>
      <c r="LI275" s="76"/>
      <c r="LJ275" s="76"/>
      <c r="LK275" s="76"/>
      <c r="LL275" s="76"/>
      <c r="LM275" s="76"/>
      <c r="LN275" s="76"/>
      <c r="LO275" s="76"/>
      <c r="LP275" s="76"/>
      <c r="LQ275" s="76"/>
      <c r="LR275" s="76"/>
      <c r="LS275" s="76"/>
      <c r="LT275" s="76"/>
      <c r="LU275" s="76"/>
      <c r="LV275" s="76"/>
      <c r="LW275" s="76"/>
      <c r="LX275" s="76"/>
      <c r="LY275" s="76"/>
      <c r="LZ275" s="76"/>
      <c r="MA275" s="76"/>
      <c r="MB275" s="76"/>
      <c r="MC275" s="76"/>
      <c r="MD275" s="76"/>
      <c r="ME275" s="76"/>
      <c r="MF275" s="76"/>
      <c r="MG275" s="76"/>
      <c r="MH275" s="76"/>
      <c r="MI275" s="76"/>
      <c r="MJ275" s="76"/>
      <c r="MK275" s="76"/>
      <c r="ML275" s="76"/>
      <c r="MM275" s="76"/>
      <c r="MN275" s="76"/>
      <c r="MO275" s="76"/>
      <c r="MP275" s="76"/>
      <c r="MQ275" s="76"/>
      <c r="MR275" s="76"/>
      <c r="MS275" s="76"/>
      <c r="MT275" s="76"/>
      <c r="MU275" s="76"/>
      <c r="MV275" s="76"/>
      <c r="MW275" s="76"/>
      <c r="MX275" s="76"/>
      <c r="MY275" s="76"/>
      <c r="MZ275" s="76"/>
      <c r="NA275" s="76"/>
      <c r="NB275" s="76"/>
      <c r="NC275" s="76"/>
      <c r="ND275" s="76"/>
      <c r="NE275" s="76"/>
      <c r="NF275" s="76"/>
      <c r="NG275" s="76"/>
      <c r="NH275" s="76"/>
      <c r="NI275" s="76"/>
      <c r="NJ275" s="76"/>
      <c r="NK275" s="76"/>
      <c r="NL275" s="76"/>
      <c r="NM275" s="76"/>
      <c r="NN275" s="76"/>
      <c r="NO275" s="76"/>
      <c r="NP275" s="76"/>
      <c r="NQ275" s="76"/>
      <c r="NR275" s="76"/>
      <c r="NS275" s="76"/>
      <c r="NT275" s="76"/>
      <c r="NU275" s="76"/>
      <c r="NV275" s="76"/>
      <c r="NW275" s="76"/>
      <c r="NX275" s="76"/>
      <c r="NY275" s="76"/>
      <c r="NZ275" s="76"/>
      <c r="OA275" s="76"/>
      <c r="OB275" s="76"/>
      <c r="OC275" s="76"/>
      <c r="OD275" s="76"/>
      <c r="OE275" s="76"/>
      <c r="OF275" s="76"/>
      <c r="OG275" s="76"/>
      <c r="OH275" s="76"/>
      <c r="OI275" s="76"/>
      <c r="OJ275" s="76"/>
      <c r="OK275" s="76"/>
      <c r="OL275" s="76"/>
      <c r="OM275" s="76"/>
      <c r="ON275" s="76"/>
      <c r="OO275" s="76"/>
      <c r="OP275" s="76"/>
      <c r="OQ275" s="76"/>
      <c r="OR275" s="76"/>
      <c r="OS275" s="76"/>
      <c r="OT275" s="76"/>
      <c r="OU275" s="76"/>
      <c r="OV275" s="76"/>
      <c r="OW275" s="76"/>
      <c r="OX275" s="76"/>
      <c r="OY275" s="76"/>
      <c r="OZ275" s="76"/>
      <c r="PA275" s="76"/>
      <c r="PB275" s="76"/>
      <c r="PC275" s="76"/>
      <c r="PD275" s="76"/>
      <c r="PE275" s="76"/>
      <c r="PF275" s="76"/>
      <c r="PG275" s="76"/>
      <c r="PH275" s="76"/>
      <c r="PI275" s="76"/>
      <c r="PJ275" s="76"/>
      <c r="PK275" s="76"/>
      <c r="PL275" s="76"/>
      <c r="PM275" s="76"/>
      <c r="PN275" s="76"/>
      <c r="PO275" s="76"/>
      <c r="PP275" s="76"/>
      <c r="PQ275" s="76"/>
      <c r="PR275" s="76"/>
      <c r="PS275" s="76"/>
      <c r="PT275" s="76"/>
      <c r="PU275" s="76"/>
      <c r="PV275" s="76"/>
      <c r="PW275" s="76"/>
      <c r="PX275" s="76"/>
      <c r="PY275" s="76"/>
      <c r="PZ275" s="76"/>
      <c r="QA275" s="76"/>
      <c r="QB275" s="76"/>
      <c r="QC275" s="76"/>
      <c r="QD275" s="76"/>
      <c r="QE275" s="76"/>
      <c r="QF275" s="76"/>
      <c r="QG275" s="76"/>
      <c r="QH275" s="76"/>
      <c r="QI275" s="76"/>
      <c r="QJ275" s="76"/>
      <c r="QK275" s="76"/>
      <c r="QL275" s="76"/>
      <c r="QM275" s="76"/>
      <c r="QN275" s="76"/>
      <c r="QO275" s="76"/>
      <c r="QP275" s="76"/>
      <c r="QQ275" s="76"/>
      <c r="QR275" s="76"/>
      <c r="QS275" s="76"/>
      <c r="QT275" s="76"/>
      <c r="QU275" s="76"/>
      <c r="QV275" s="76"/>
      <c r="QW275" s="76"/>
      <c r="QX275" s="76"/>
      <c r="QY275" s="76"/>
      <c r="QZ275" s="76"/>
      <c r="RA275" s="76"/>
      <c r="RB275" s="76"/>
      <c r="RC275" s="76"/>
      <c r="RD275" s="76"/>
      <c r="RE275" s="76"/>
      <c r="RF275" s="76"/>
      <c r="RG275" s="76"/>
      <c r="RH275" s="76"/>
      <c r="RI275" s="76"/>
      <c r="RJ275" s="76"/>
      <c r="RK275" s="76"/>
      <c r="RL275" s="76"/>
      <c r="RM275" s="76"/>
      <c r="RN275" s="76"/>
      <c r="RO275" s="76"/>
      <c r="RP275" s="76"/>
      <c r="RQ275" s="76"/>
      <c r="RR275" s="76"/>
      <c r="RS275" s="76"/>
      <c r="RT275" s="76"/>
      <c r="RU275" s="76"/>
      <c r="RV275" s="76"/>
      <c r="RW275" s="76"/>
      <c r="RX275" s="76"/>
      <c r="RY275" s="76"/>
      <c r="RZ275" s="76"/>
      <c r="SA275" s="76"/>
      <c r="SB275" s="76"/>
      <c r="SC275" s="76"/>
      <c r="SD275" s="76"/>
      <c r="SE275" s="76"/>
      <c r="SF275" s="76"/>
      <c r="SG275" s="76"/>
      <c r="SH275" s="76"/>
      <c r="SI275" s="76"/>
      <c r="SJ275" s="76"/>
      <c r="SK275" s="76"/>
      <c r="SL275" s="76"/>
      <c r="SM275" s="76"/>
      <c r="SN275" s="76"/>
      <c r="SO275" s="76"/>
      <c r="SP275" s="76"/>
      <c r="SQ275" s="76"/>
      <c r="SR275" s="76"/>
      <c r="SS275" s="76"/>
      <c r="ST275" s="76"/>
      <c r="SU275" s="76"/>
      <c r="SV275" s="76"/>
      <c r="SW275" s="76"/>
      <c r="SX275" s="76"/>
      <c r="SY275" s="76"/>
      <c r="SZ275" s="76"/>
      <c r="TA275" s="76"/>
      <c r="TB275" s="76"/>
      <c r="TC275" s="76"/>
      <c r="TD275" s="76"/>
      <c r="TE275" s="76"/>
      <c r="TF275" s="76"/>
      <c r="TG275" s="76"/>
      <c r="TH275" s="76"/>
      <c r="TI275" s="76"/>
      <c r="TJ275" s="76"/>
      <c r="TK275" s="76"/>
      <c r="TL275" s="76"/>
      <c r="TM275" s="76"/>
      <c r="TN275" s="76"/>
      <c r="TO275" s="76"/>
      <c r="TP275" s="76"/>
      <c r="TQ275" s="76"/>
      <c r="TR275" s="76"/>
      <c r="TS275" s="76"/>
      <c r="TT275" s="76"/>
      <c r="TU275" s="76"/>
      <c r="TV275" s="76"/>
      <c r="TW275" s="76"/>
      <c r="TX275" s="76"/>
      <c r="TY275" s="76"/>
      <c r="TZ275" s="76"/>
      <c r="UA275" s="76"/>
      <c r="UB275" s="76"/>
      <c r="UC275" s="76"/>
      <c r="UD275" s="76"/>
      <c r="UE275" s="76"/>
      <c r="UF275" s="76"/>
      <c r="UG275" s="76"/>
      <c r="UH275" s="76"/>
      <c r="UI275" s="76"/>
      <c r="UJ275" s="76"/>
      <c r="UK275" s="76"/>
      <c r="UL275" s="76"/>
      <c r="UM275" s="76"/>
      <c r="UN275" s="76"/>
      <c r="UO275" s="76"/>
      <c r="UP275" s="76"/>
      <c r="UQ275" s="76"/>
      <c r="UR275" s="76"/>
      <c r="US275" s="76"/>
      <c r="UT275" s="76"/>
      <c r="UU275" s="76"/>
      <c r="UV275" s="76"/>
      <c r="UW275" s="76"/>
      <c r="UX275" s="76"/>
      <c r="UY275" s="76"/>
      <c r="UZ275" s="76"/>
      <c r="VA275" s="76"/>
      <c r="VB275" s="76"/>
      <c r="VC275" s="76"/>
      <c r="VD275" s="76"/>
      <c r="VE275" s="76"/>
      <c r="VF275" s="76"/>
      <c r="VG275" s="76"/>
      <c r="VH275" s="76"/>
      <c r="VI275" s="76"/>
      <c r="VJ275" s="76"/>
      <c r="VK275" s="76"/>
      <c r="VL275" s="76"/>
      <c r="VM275" s="76"/>
      <c r="VN275" s="76"/>
      <c r="VO275" s="76"/>
      <c r="VP275" s="76"/>
      <c r="VQ275" s="76"/>
      <c r="VR275" s="76"/>
      <c r="VS275" s="76"/>
      <c r="VT275" s="76"/>
      <c r="VU275" s="76"/>
      <c r="VV275" s="76"/>
      <c r="VW275" s="76"/>
      <c r="VX275" s="76"/>
      <c r="VY275" s="76"/>
      <c r="VZ275" s="76"/>
      <c r="WA275" s="76"/>
      <c r="WB275" s="76"/>
      <c r="WC275" s="76"/>
      <c r="WD275" s="76"/>
      <c r="WE275" s="76"/>
      <c r="WF275" s="76"/>
      <c r="WG275" s="76"/>
      <c r="WH275" s="76"/>
      <c r="WI275" s="76"/>
      <c r="WJ275" s="76"/>
      <c r="WK275" s="76"/>
      <c r="WL275" s="76"/>
      <c r="WM275" s="76"/>
      <c r="WN275" s="76"/>
      <c r="WO275" s="76"/>
      <c r="WP275" s="76"/>
      <c r="WQ275" s="76"/>
      <c r="WR275" s="76"/>
      <c r="WS275" s="76"/>
      <c r="WT275" s="76"/>
      <c r="WU275" s="76"/>
      <c r="WV275" s="76"/>
      <c r="WW275" s="76"/>
      <c r="WX275" s="76"/>
      <c r="WY275" s="76"/>
      <c r="WZ275" s="76"/>
      <c r="XA275" s="76"/>
      <c r="XB275" s="76"/>
      <c r="XC275" s="76"/>
      <c r="XD275" s="76"/>
      <c r="XE275" s="76"/>
      <c r="XF275" s="76"/>
      <c r="XG275" s="76"/>
      <c r="XH275" s="76"/>
      <c r="XI275" s="76"/>
      <c r="XJ275" s="76"/>
      <c r="XK275" s="76"/>
      <c r="XL275" s="76"/>
      <c r="XM275" s="76"/>
      <c r="XN275" s="76"/>
      <c r="XO275" s="76"/>
      <c r="XP275" s="76"/>
      <c r="XQ275" s="76"/>
      <c r="XR275" s="76"/>
      <c r="XS275" s="76"/>
      <c r="XT275" s="76"/>
      <c r="XU275" s="76"/>
      <c r="XV275" s="76"/>
      <c r="XW275" s="76"/>
      <c r="XX275" s="76"/>
      <c r="XY275" s="76"/>
      <c r="XZ275" s="76"/>
      <c r="YA275" s="76"/>
      <c r="YB275" s="76"/>
      <c r="YC275" s="76"/>
      <c r="YD275" s="76"/>
      <c r="YE275" s="76"/>
      <c r="YF275" s="76"/>
      <c r="YG275" s="76"/>
      <c r="YH275" s="76"/>
      <c r="YI275" s="76"/>
      <c r="YJ275" s="76"/>
      <c r="YK275" s="76"/>
      <c r="YL275" s="76"/>
      <c r="YM275" s="76"/>
      <c r="YN275" s="76"/>
      <c r="YO275" s="76"/>
      <c r="YP275" s="76"/>
      <c r="YQ275" s="76"/>
      <c r="YR275" s="76"/>
      <c r="YS275" s="76"/>
      <c r="YT275" s="76"/>
      <c r="YU275" s="76"/>
      <c r="YV275" s="76"/>
      <c r="YW275" s="76"/>
      <c r="YX275" s="76"/>
      <c r="YY275" s="76"/>
      <c r="YZ275" s="76"/>
      <c r="ZA275" s="76"/>
      <c r="ZB275" s="76"/>
      <c r="ZC275" s="76"/>
      <c r="ZD275" s="76"/>
      <c r="ZE275" s="76"/>
      <c r="ZF275" s="76"/>
      <c r="ZG275" s="76"/>
      <c r="ZH275" s="76"/>
      <c r="ZI275" s="76"/>
      <c r="ZJ275" s="76"/>
      <c r="ZK275" s="76"/>
      <c r="ZL275" s="76"/>
      <c r="ZM275" s="76"/>
      <c r="ZN275" s="76"/>
      <c r="ZO275" s="76"/>
      <c r="ZP275" s="76"/>
      <c r="ZQ275" s="76"/>
      <c r="ZR275" s="76"/>
      <c r="ZS275" s="76"/>
      <c r="ZT275" s="76"/>
      <c r="ZU275" s="76"/>
      <c r="ZV275" s="76"/>
      <c r="ZW275" s="76"/>
      <c r="ZX275" s="76"/>
      <c r="ZY275" s="76"/>
      <c r="ZZ275" s="76"/>
      <c r="AAA275" s="76"/>
      <c r="AAB275" s="76"/>
      <c r="AAC275" s="76"/>
      <c r="AAD275" s="76"/>
      <c r="AAE275" s="76"/>
      <c r="AAF275" s="76"/>
      <c r="AAG275" s="76"/>
      <c r="AAH275" s="76"/>
      <c r="AAI275" s="76"/>
      <c r="AAJ275" s="76"/>
      <c r="AAK275" s="76"/>
      <c r="AAL275" s="76"/>
      <c r="AAM275" s="76"/>
      <c r="AAN275" s="76"/>
      <c r="AAO275" s="76"/>
      <c r="AAP275" s="76"/>
      <c r="AAQ275" s="76"/>
      <c r="AAR275" s="76"/>
      <c r="AAS275" s="76"/>
      <c r="AAT275" s="76"/>
      <c r="AAU275" s="76"/>
      <c r="AAV275" s="76"/>
      <c r="AAW275" s="76"/>
      <c r="AAX275" s="76"/>
      <c r="AAY275" s="76"/>
      <c r="AAZ275" s="76"/>
      <c r="ABA275" s="76"/>
      <c r="ABB275" s="76"/>
      <c r="ABC275" s="76"/>
      <c r="ABD275" s="76"/>
      <c r="ABE275" s="76"/>
      <c r="ABF275" s="76"/>
      <c r="ABG275" s="76"/>
      <c r="ABH275" s="76"/>
      <c r="ABI275" s="76"/>
      <c r="ABJ275" s="76"/>
      <c r="ABK275" s="76"/>
      <c r="ABL275" s="76"/>
      <c r="ABM275" s="76"/>
      <c r="ABN275" s="76"/>
      <c r="ABO275" s="76"/>
      <c r="ABP275" s="76"/>
      <c r="ABQ275" s="76"/>
      <c r="ABR275" s="76"/>
      <c r="ABS275" s="76"/>
      <c r="ABT275" s="76"/>
      <c r="ABU275" s="76"/>
      <c r="ABV275" s="76"/>
      <c r="ABW275" s="76"/>
      <c r="ABX275" s="76"/>
      <c r="ABY275" s="76"/>
      <c r="ABZ275" s="76"/>
      <c r="ACA275" s="76"/>
      <c r="ACB275" s="76"/>
      <c r="ACC275" s="76"/>
      <c r="ACD275" s="76"/>
      <c r="ACE275" s="76"/>
      <c r="ACF275" s="76"/>
      <c r="ACG275" s="76"/>
      <c r="ACH275" s="76"/>
      <c r="ACI275" s="76"/>
      <c r="ACJ275" s="76"/>
      <c r="ACK275" s="76"/>
      <c r="ACL275" s="76"/>
      <c r="ACM275" s="76"/>
      <c r="ACN275" s="76"/>
      <c r="ACO275" s="76"/>
      <c r="ACP275" s="76"/>
      <c r="ACQ275" s="76"/>
      <c r="ACR275" s="76"/>
      <c r="ACS275" s="76"/>
      <c r="ACT275" s="76"/>
      <c r="ACU275" s="76"/>
      <c r="ACV275" s="76"/>
      <c r="ACW275" s="76"/>
      <c r="ACX275" s="76"/>
      <c r="ACY275" s="76"/>
      <c r="ACZ275" s="76"/>
      <c r="ADA275" s="76"/>
      <c r="ADB275" s="76"/>
      <c r="ADC275" s="76"/>
      <c r="ADD275" s="76"/>
      <c r="ADE275" s="76"/>
      <c r="ADF275" s="76"/>
      <c r="ADG275" s="76"/>
      <c r="ADH275" s="76"/>
      <c r="ADI275" s="76"/>
      <c r="ADJ275" s="76"/>
      <c r="ADK275" s="76"/>
      <c r="ADL275" s="76"/>
      <c r="ADM275" s="76"/>
      <c r="ADN275" s="76"/>
      <c r="ADO275" s="76"/>
      <c r="ADP275" s="76"/>
      <c r="ADQ275" s="76"/>
      <c r="ADR275" s="76"/>
      <c r="ADS275" s="76"/>
      <c r="ADT275" s="76"/>
      <c r="ADU275" s="76"/>
      <c r="ADV275" s="76"/>
      <c r="ADW275" s="76"/>
      <c r="ADX275" s="76"/>
      <c r="ADY275" s="76"/>
      <c r="ADZ275" s="76"/>
      <c r="AEA275" s="76"/>
      <c r="AEB275" s="76"/>
      <c r="AEC275" s="76"/>
      <c r="AED275" s="76"/>
      <c r="AEE275" s="76"/>
      <c r="AEF275" s="76"/>
      <c r="AEG275" s="76"/>
      <c r="AEH275" s="76"/>
      <c r="AEI275" s="76"/>
      <c r="AEJ275" s="76"/>
      <c r="AEK275" s="76"/>
      <c r="AEL275" s="76"/>
      <c r="AEM275" s="76"/>
      <c r="AEN275" s="76"/>
      <c r="AEO275" s="76"/>
      <c r="AEP275" s="76"/>
      <c r="AEQ275" s="76"/>
      <c r="AER275" s="76"/>
      <c r="AES275" s="76"/>
      <c r="AET275" s="76"/>
      <c r="AEU275" s="76"/>
      <c r="AEV275" s="76"/>
      <c r="AEW275" s="76"/>
      <c r="AEX275" s="76"/>
      <c r="AEY275" s="76"/>
      <c r="AEZ275" s="76"/>
      <c r="AFA275" s="76"/>
      <c r="AFB275" s="76"/>
      <c r="AFC275" s="76"/>
      <c r="AFD275" s="76"/>
      <c r="AFE275" s="76"/>
      <c r="AFF275" s="76"/>
      <c r="AFG275" s="76"/>
      <c r="AFH275" s="76"/>
      <c r="AFI275" s="76"/>
      <c r="AFJ275" s="76"/>
      <c r="AFK275" s="76"/>
      <c r="AFL275" s="76"/>
      <c r="AFM275" s="76"/>
      <c r="AFN275" s="76"/>
      <c r="AFO275" s="76"/>
      <c r="AFP275" s="76"/>
      <c r="AFQ275" s="76"/>
      <c r="AFR275" s="76"/>
      <c r="AFS275" s="76"/>
      <c r="AFT275" s="76"/>
      <c r="AFU275" s="76"/>
      <c r="AFV275" s="76"/>
      <c r="AFW275" s="76"/>
      <c r="AFX275" s="76"/>
      <c r="AFY275" s="76"/>
      <c r="AFZ275" s="76"/>
      <c r="AGA275" s="76"/>
      <c r="AGB275" s="76"/>
      <c r="AGC275" s="76"/>
      <c r="AGD275" s="76"/>
      <c r="AGE275" s="76"/>
      <c r="AGF275" s="76"/>
      <c r="AGG275" s="76"/>
      <c r="AGH275" s="76"/>
      <c r="AGI275" s="76"/>
      <c r="AGJ275" s="76"/>
      <c r="AGK275" s="76"/>
      <c r="AGL275" s="76"/>
      <c r="AGM275" s="76"/>
      <c r="AGN275" s="76"/>
      <c r="AGO275" s="76"/>
      <c r="AGP275" s="76"/>
      <c r="AGQ275" s="76"/>
      <c r="AGR275" s="76"/>
      <c r="AGS275" s="76"/>
      <c r="AGT275" s="76"/>
      <c r="AGU275" s="76"/>
      <c r="AGV275" s="76"/>
      <c r="AGW275" s="76"/>
      <c r="AGX275" s="76"/>
      <c r="AGY275" s="76"/>
      <c r="AGZ275" s="76"/>
      <c r="AHA275" s="76"/>
      <c r="AHB275" s="76"/>
      <c r="AHC275" s="76"/>
      <c r="AHD275" s="76"/>
      <c r="AHE275" s="76"/>
      <c r="AHF275" s="76"/>
      <c r="AHG275" s="76"/>
      <c r="AHH275" s="76"/>
      <c r="AHI275" s="76"/>
      <c r="AHJ275" s="76"/>
      <c r="AHK275" s="76"/>
      <c r="AHL275" s="76"/>
      <c r="AHM275" s="76"/>
      <c r="AHN275" s="76"/>
      <c r="AHO275" s="76"/>
      <c r="AHP275" s="76"/>
      <c r="AHQ275" s="76"/>
      <c r="AHR275" s="76"/>
      <c r="AHS275" s="76"/>
      <c r="AHT275" s="76"/>
      <c r="AHU275" s="76"/>
      <c r="AHV275" s="76"/>
      <c r="AHW275" s="76"/>
      <c r="AHX275" s="76"/>
      <c r="AHY275" s="76"/>
      <c r="AHZ275" s="76"/>
      <c r="AIA275" s="76"/>
      <c r="AIB275" s="76"/>
      <c r="AIC275" s="76"/>
      <c r="AID275" s="76"/>
      <c r="AIE275" s="76"/>
      <c r="AIF275" s="76"/>
      <c r="AIG275" s="76"/>
      <c r="AIH275" s="76"/>
      <c r="AII275" s="76"/>
      <c r="AIJ275" s="76"/>
      <c r="AIK275" s="76"/>
      <c r="AIL275" s="76"/>
      <c r="AIM275" s="76"/>
      <c r="AIN275" s="76"/>
      <c r="AIO275" s="76"/>
      <c r="AIP275" s="76"/>
      <c r="AIQ275" s="76"/>
      <c r="AIR275" s="76"/>
      <c r="AIS275" s="76"/>
      <c r="AIT275" s="76"/>
      <c r="AIU275" s="76"/>
      <c r="AIV275" s="76"/>
      <c r="AIW275" s="76"/>
      <c r="AIX275" s="76"/>
      <c r="AIY275" s="76"/>
      <c r="AIZ275" s="76"/>
      <c r="AJA275" s="76"/>
      <c r="AJB275" s="76"/>
      <c r="AJC275" s="76"/>
      <c r="AJD275" s="76"/>
      <c r="AJE275" s="76"/>
      <c r="AJF275" s="76"/>
      <c r="AJG275" s="76"/>
      <c r="AJH275" s="76"/>
      <c r="AJI275" s="76"/>
      <c r="AJJ275" s="76"/>
      <c r="AJK275" s="76"/>
      <c r="AJL275" s="76"/>
      <c r="AJM275" s="76"/>
      <c r="AJN275" s="76"/>
      <c r="AJO275" s="76"/>
      <c r="AJP275" s="76"/>
      <c r="AJQ275" s="76"/>
      <c r="AJR275" s="76"/>
      <c r="AJS275" s="76"/>
      <c r="AJT275" s="76"/>
      <c r="AJU275" s="76"/>
      <c r="AJV275" s="76"/>
      <c r="AJW275" s="76"/>
      <c r="AJX275" s="76"/>
      <c r="AJY275" s="76"/>
      <c r="AJZ275" s="76"/>
      <c r="AKA275" s="76"/>
      <c r="AKB275" s="76"/>
      <c r="AKC275" s="76"/>
      <c r="AKD275" s="76"/>
      <c r="AKE275" s="76"/>
      <c r="AKF275" s="76"/>
      <c r="AKG275" s="76"/>
      <c r="AKH275" s="76"/>
      <c r="AKI275" s="76"/>
      <c r="AKJ275" s="76"/>
      <c r="AKK275" s="76"/>
      <c r="AKL275" s="76"/>
      <c r="AKM275" s="76"/>
      <c r="AKN275" s="76"/>
      <c r="AKO275" s="76"/>
      <c r="AKP275" s="76"/>
      <c r="AKQ275" s="76"/>
      <c r="AKR275" s="76"/>
      <c r="AKS275" s="76"/>
      <c r="AKT275" s="76"/>
      <c r="AKU275" s="76"/>
      <c r="AKV275" s="76"/>
      <c r="AKW275" s="76"/>
      <c r="AKX275" s="76"/>
      <c r="AKY275" s="76"/>
      <c r="AKZ275" s="76"/>
      <c r="ALA275" s="76"/>
      <c r="ALB275" s="76"/>
      <c r="ALC275" s="76"/>
      <c r="ALD275" s="76"/>
      <c r="ALE275" s="76"/>
      <c r="ALF275" s="76"/>
      <c r="ALG275" s="76"/>
      <c r="ALH275" s="76"/>
      <c r="ALI275" s="76"/>
      <c r="ALJ275" s="76"/>
      <c r="ALK275" s="76"/>
      <c r="ALL275" s="76"/>
      <c r="ALM275" s="76"/>
      <c r="ALN275" s="76"/>
      <c r="ALO275" s="76"/>
      <c r="ALP275" s="76"/>
      <c r="ALQ275" s="76"/>
      <c r="ALR275" s="76"/>
      <c r="ALS275" s="76"/>
      <c r="ALT275" s="76"/>
      <c r="ALU275" s="76"/>
      <c r="ALV275" s="76"/>
      <c r="ALW275" s="76"/>
      <c r="ALX275" s="76"/>
      <c r="ALY275" s="76"/>
      <c r="ALZ275" s="76"/>
      <c r="AMA275" s="76"/>
      <c r="AMB275" s="76"/>
      <c r="AMC275" s="76"/>
      <c r="AMD275" s="76"/>
      <c r="AME275" s="76"/>
    </row>
    <row r="276" spans="1:1019" s="80" customFormat="1" ht="17.25" customHeight="1">
      <c r="A276" s="20" t="s">
        <v>180</v>
      </c>
      <c r="B276" s="21">
        <v>5213408</v>
      </c>
      <c r="C276" s="21" t="s">
        <v>96</v>
      </c>
      <c r="D276" s="71" t="s">
        <v>353</v>
      </c>
      <c r="E276" s="22" t="s">
        <v>55</v>
      </c>
      <c r="F276" s="59">
        <v>5442.81</v>
      </c>
      <c r="G276" s="23">
        <v>48.21</v>
      </c>
      <c r="H276" s="69">
        <f>$J$6</f>
        <v>0.21229999999999999</v>
      </c>
      <c r="I276" s="23">
        <f>ROUND(((H276+1)*G276),2)</f>
        <v>58.44</v>
      </c>
      <c r="J276" s="23">
        <f>TRUNC((I276*F276),2)</f>
        <v>318077.81</v>
      </c>
      <c r="K276" s="78">
        <f t="shared" ref="K276:K278" si="102">G276*F276</f>
        <v>262397.8701</v>
      </c>
      <c r="L276" s="76"/>
      <c r="M276" s="79"/>
      <c r="N276" s="76"/>
      <c r="O276" s="76"/>
      <c r="P276" s="76"/>
      <c r="Q276" s="76"/>
      <c r="R276" s="76"/>
      <c r="S276" s="76"/>
      <c r="T276" s="76"/>
      <c r="U276" s="76"/>
      <c r="V276" s="76"/>
      <c r="W276" s="76"/>
      <c r="X276" s="76"/>
      <c r="Y276" s="76"/>
      <c r="Z276" s="76"/>
      <c r="AA276" s="76"/>
      <c r="AB276" s="76"/>
      <c r="AC276" s="76"/>
      <c r="AD276" s="76"/>
      <c r="AE276" s="76"/>
      <c r="AF276" s="76"/>
      <c r="AG276" s="76"/>
      <c r="AH276" s="76"/>
      <c r="AI276" s="76"/>
      <c r="AJ276" s="76"/>
      <c r="AK276" s="76"/>
      <c r="AL276" s="76"/>
      <c r="AM276" s="76"/>
      <c r="AN276" s="76"/>
      <c r="AO276" s="76"/>
      <c r="AP276" s="76"/>
      <c r="AQ276" s="76"/>
      <c r="AR276" s="76"/>
      <c r="AS276" s="76"/>
      <c r="AT276" s="76"/>
      <c r="AU276" s="76"/>
      <c r="AV276" s="76"/>
      <c r="AW276" s="76"/>
      <c r="AX276" s="76"/>
      <c r="AY276" s="76"/>
      <c r="AZ276" s="76"/>
      <c r="BA276" s="76"/>
      <c r="BB276" s="76"/>
      <c r="BC276" s="76"/>
      <c r="BD276" s="76"/>
      <c r="BE276" s="76"/>
      <c r="BF276" s="76"/>
      <c r="BG276" s="76"/>
      <c r="BH276" s="76"/>
      <c r="BI276" s="76"/>
      <c r="BJ276" s="76"/>
      <c r="BK276" s="76"/>
      <c r="BL276" s="76"/>
      <c r="BM276" s="76"/>
      <c r="BN276" s="76"/>
      <c r="BO276" s="76"/>
      <c r="BP276" s="76"/>
      <c r="BQ276" s="76"/>
      <c r="BR276" s="76"/>
      <c r="BS276" s="76"/>
      <c r="BT276" s="76"/>
      <c r="BU276" s="76"/>
      <c r="BV276" s="76"/>
      <c r="BW276" s="76"/>
      <c r="BX276" s="76"/>
      <c r="BY276" s="76"/>
      <c r="BZ276" s="76"/>
      <c r="CA276" s="76"/>
      <c r="CB276" s="76"/>
      <c r="CC276" s="76"/>
      <c r="CD276" s="76"/>
      <c r="CE276" s="76"/>
      <c r="CF276" s="76"/>
      <c r="CG276" s="76"/>
      <c r="CH276" s="76"/>
      <c r="CI276" s="76"/>
      <c r="CJ276" s="76"/>
      <c r="CK276" s="76"/>
      <c r="CL276" s="76"/>
      <c r="CM276" s="76"/>
      <c r="CN276" s="76"/>
      <c r="CO276" s="76"/>
      <c r="CP276" s="76"/>
      <c r="CQ276" s="76"/>
      <c r="CR276" s="76"/>
      <c r="CS276" s="76"/>
      <c r="CT276" s="76"/>
      <c r="CU276" s="76"/>
      <c r="CV276" s="76"/>
      <c r="CW276" s="76"/>
      <c r="CX276" s="76"/>
      <c r="CY276" s="76"/>
      <c r="CZ276" s="76"/>
      <c r="DA276" s="76"/>
      <c r="DB276" s="76"/>
      <c r="DC276" s="76"/>
      <c r="DD276" s="76"/>
      <c r="DE276" s="76"/>
      <c r="DF276" s="76"/>
      <c r="DG276" s="76"/>
      <c r="DH276" s="76"/>
      <c r="DI276" s="76"/>
      <c r="DJ276" s="76"/>
      <c r="DK276" s="76"/>
      <c r="DL276" s="76"/>
      <c r="DM276" s="76"/>
      <c r="DN276" s="76"/>
      <c r="DO276" s="76"/>
      <c r="DP276" s="76"/>
      <c r="DQ276" s="76"/>
      <c r="DR276" s="76"/>
      <c r="DS276" s="76"/>
      <c r="DT276" s="76"/>
      <c r="DU276" s="76"/>
      <c r="DV276" s="76"/>
      <c r="DW276" s="76"/>
      <c r="DX276" s="76"/>
      <c r="DY276" s="76"/>
      <c r="DZ276" s="76"/>
      <c r="EA276" s="76"/>
      <c r="EB276" s="76"/>
      <c r="EC276" s="76"/>
      <c r="ED276" s="76"/>
      <c r="EE276" s="76"/>
      <c r="EF276" s="76"/>
      <c r="EG276" s="76"/>
      <c r="EH276" s="76"/>
      <c r="EI276" s="76"/>
      <c r="EJ276" s="76"/>
      <c r="EK276" s="76"/>
      <c r="EL276" s="76"/>
      <c r="EM276" s="76"/>
      <c r="EN276" s="76"/>
      <c r="EO276" s="76"/>
      <c r="EP276" s="76"/>
      <c r="EQ276" s="76"/>
      <c r="ER276" s="76"/>
      <c r="ES276" s="76"/>
      <c r="ET276" s="76"/>
      <c r="EU276" s="76"/>
      <c r="EV276" s="76"/>
      <c r="EW276" s="76"/>
      <c r="EX276" s="76"/>
      <c r="EY276" s="76"/>
      <c r="EZ276" s="76"/>
      <c r="FA276" s="76"/>
      <c r="FB276" s="76"/>
      <c r="FC276" s="76"/>
      <c r="FD276" s="76"/>
      <c r="FE276" s="76"/>
      <c r="FF276" s="76"/>
      <c r="FG276" s="76"/>
      <c r="FH276" s="76"/>
      <c r="FI276" s="76"/>
      <c r="FJ276" s="76"/>
      <c r="FK276" s="76"/>
      <c r="FL276" s="76"/>
      <c r="FM276" s="76"/>
      <c r="FN276" s="76"/>
      <c r="FO276" s="76"/>
      <c r="FP276" s="76"/>
      <c r="FQ276" s="76"/>
      <c r="FR276" s="76"/>
      <c r="FS276" s="76"/>
      <c r="FT276" s="76"/>
      <c r="FU276" s="76"/>
      <c r="FV276" s="76"/>
      <c r="FW276" s="76"/>
      <c r="FX276" s="76"/>
      <c r="FY276" s="76"/>
      <c r="FZ276" s="76"/>
      <c r="GA276" s="76"/>
      <c r="GB276" s="76"/>
      <c r="GC276" s="76"/>
      <c r="GD276" s="76"/>
      <c r="GE276" s="76"/>
      <c r="GF276" s="76"/>
      <c r="GG276" s="76"/>
      <c r="GH276" s="76"/>
      <c r="GI276" s="76"/>
      <c r="GJ276" s="76"/>
      <c r="GK276" s="76"/>
      <c r="GL276" s="76"/>
      <c r="GM276" s="76"/>
      <c r="GN276" s="76"/>
      <c r="GO276" s="76"/>
      <c r="GP276" s="76"/>
      <c r="GQ276" s="76"/>
      <c r="GR276" s="76"/>
      <c r="GS276" s="76"/>
      <c r="GT276" s="76"/>
      <c r="GU276" s="76"/>
      <c r="GV276" s="76"/>
      <c r="GW276" s="76"/>
      <c r="GX276" s="76"/>
      <c r="GY276" s="76"/>
      <c r="GZ276" s="76"/>
      <c r="HA276" s="76"/>
      <c r="HB276" s="76"/>
      <c r="HC276" s="76"/>
      <c r="HD276" s="76"/>
      <c r="HE276" s="76"/>
      <c r="HF276" s="76"/>
      <c r="HG276" s="76"/>
      <c r="HH276" s="76"/>
      <c r="HI276" s="76"/>
      <c r="HJ276" s="76"/>
      <c r="HK276" s="76"/>
      <c r="HL276" s="76"/>
      <c r="HM276" s="76"/>
      <c r="HN276" s="76"/>
      <c r="HO276" s="76"/>
      <c r="HP276" s="76"/>
      <c r="HQ276" s="76"/>
      <c r="HR276" s="76"/>
      <c r="HS276" s="76"/>
      <c r="HT276" s="76"/>
      <c r="HU276" s="76"/>
      <c r="HV276" s="76"/>
      <c r="HW276" s="76"/>
      <c r="HX276" s="76"/>
      <c r="HY276" s="76"/>
      <c r="HZ276" s="76"/>
      <c r="IA276" s="76"/>
      <c r="IB276" s="76"/>
      <c r="IC276" s="76"/>
      <c r="ID276" s="76"/>
      <c r="IE276" s="76"/>
      <c r="IF276" s="76"/>
      <c r="IG276" s="76"/>
      <c r="IH276" s="76"/>
      <c r="II276" s="76"/>
      <c r="IJ276" s="76"/>
      <c r="IK276" s="76"/>
      <c r="IL276" s="76"/>
      <c r="IM276" s="76"/>
      <c r="IN276" s="76"/>
      <c r="IO276" s="76"/>
      <c r="IP276" s="76"/>
      <c r="IQ276" s="76"/>
      <c r="IR276" s="76"/>
      <c r="IS276" s="76"/>
      <c r="IT276" s="76"/>
      <c r="IU276" s="76"/>
      <c r="IV276" s="76"/>
      <c r="IW276" s="76"/>
      <c r="IX276" s="76"/>
      <c r="IY276" s="76"/>
      <c r="IZ276" s="76"/>
      <c r="JA276" s="76"/>
      <c r="JB276" s="76"/>
      <c r="JC276" s="76"/>
      <c r="JD276" s="76"/>
      <c r="JE276" s="76"/>
      <c r="JF276" s="76"/>
      <c r="JG276" s="76"/>
      <c r="JH276" s="76"/>
      <c r="JI276" s="76"/>
      <c r="JJ276" s="76"/>
      <c r="JK276" s="76"/>
      <c r="JL276" s="76"/>
      <c r="JM276" s="76"/>
      <c r="JN276" s="76"/>
      <c r="JO276" s="76"/>
      <c r="JP276" s="76"/>
      <c r="JQ276" s="76"/>
      <c r="JR276" s="76"/>
      <c r="JS276" s="76"/>
      <c r="JT276" s="76"/>
      <c r="JU276" s="76"/>
      <c r="JV276" s="76"/>
      <c r="JW276" s="76"/>
      <c r="JX276" s="76"/>
      <c r="JY276" s="76"/>
      <c r="JZ276" s="76"/>
      <c r="KA276" s="76"/>
      <c r="KB276" s="76"/>
      <c r="KC276" s="76"/>
      <c r="KD276" s="76"/>
      <c r="KE276" s="76"/>
      <c r="KF276" s="76"/>
      <c r="KG276" s="76"/>
      <c r="KH276" s="76"/>
      <c r="KI276" s="76"/>
      <c r="KJ276" s="76"/>
      <c r="KK276" s="76"/>
      <c r="KL276" s="76"/>
      <c r="KM276" s="76"/>
      <c r="KN276" s="76"/>
      <c r="KO276" s="76"/>
      <c r="KP276" s="76"/>
      <c r="KQ276" s="76"/>
      <c r="KR276" s="76"/>
      <c r="KS276" s="76"/>
      <c r="KT276" s="76"/>
      <c r="KU276" s="76"/>
      <c r="KV276" s="76"/>
      <c r="KW276" s="76"/>
      <c r="KX276" s="76"/>
      <c r="KY276" s="76"/>
      <c r="KZ276" s="76"/>
      <c r="LA276" s="76"/>
      <c r="LB276" s="76"/>
      <c r="LC276" s="76"/>
      <c r="LD276" s="76"/>
      <c r="LE276" s="76"/>
      <c r="LF276" s="76"/>
      <c r="LG276" s="76"/>
      <c r="LH276" s="76"/>
      <c r="LI276" s="76"/>
      <c r="LJ276" s="76"/>
      <c r="LK276" s="76"/>
      <c r="LL276" s="76"/>
      <c r="LM276" s="76"/>
      <c r="LN276" s="76"/>
      <c r="LO276" s="76"/>
      <c r="LP276" s="76"/>
      <c r="LQ276" s="76"/>
      <c r="LR276" s="76"/>
      <c r="LS276" s="76"/>
      <c r="LT276" s="76"/>
      <c r="LU276" s="76"/>
      <c r="LV276" s="76"/>
      <c r="LW276" s="76"/>
      <c r="LX276" s="76"/>
      <c r="LY276" s="76"/>
      <c r="LZ276" s="76"/>
      <c r="MA276" s="76"/>
      <c r="MB276" s="76"/>
      <c r="MC276" s="76"/>
      <c r="MD276" s="76"/>
      <c r="ME276" s="76"/>
      <c r="MF276" s="76"/>
      <c r="MG276" s="76"/>
      <c r="MH276" s="76"/>
      <c r="MI276" s="76"/>
      <c r="MJ276" s="76"/>
      <c r="MK276" s="76"/>
      <c r="ML276" s="76"/>
      <c r="MM276" s="76"/>
      <c r="MN276" s="76"/>
      <c r="MO276" s="76"/>
      <c r="MP276" s="76"/>
      <c r="MQ276" s="76"/>
      <c r="MR276" s="76"/>
      <c r="MS276" s="76"/>
      <c r="MT276" s="76"/>
      <c r="MU276" s="76"/>
      <c r="MV276" s="76"/>
      <c r="MW276" s="76"/>
      <c r="MX276" s="76"/>
      <c r="MY276" s="76"/>
      <c r="MZ276" s="76"/>
      <c r="NA276" s="76"/>
      <c r="NB276" s="76"/>
      <c r="NC276" s="76"/>
      <c r="ND276" s="76"/>
      <c r="NE276" s="76"/>
      <c r="NF276" s="76"/>
      <c r="NG276" s="76"/>
      <c r="NH276" s="76"/>
      <c r="NI276" s="76"/>
      <c r="NJ276" s="76"/>
      <c r="NK276" s="76"/>
      <c r="NL276" s="76"/>
      <c r="NM276" s="76"/>
      <c r="NN276" s="76"/>
      <c r="NO276" s="76"/>
      <c r="NP276" s="76"/>
      <c r="NQ276" s="76"/>
      <c r="NR276" s="76"/>
      <c r="NS276" s="76"/>
      <c r="NT276" s="76"/>
      <c r="NU276" s="76"/>
      <c r="NV276" s="76"/>
      <c r="NW276" s="76"/>
      <c r="NX276" s="76"/>
      <c r="NY276" s="76"/>
      <c r="NZ276" s="76"/>
      <c r="OA276" s="76"/>
      <c r="OB276" s="76"/>
      <c r="OC276" s="76"/>
      <c r="OD276" s="76"/>
      <c r="OE276" s="76"/>
      <c r="OF276" s="76"/>
      <c r="OG276" s="76"/>
      <c r="OH276" s="76"/>
      <c r="OI276" s="76"/>
      <c r="OJ276" s="76"/>
      <c r="OK276" s="76"/>
      <c r="OL276" s="76"/>
      <c r="OM276" s="76"/>
      <c r="ON276" s="76"/>
      <c r="OO276" s="76"/>
      <c r="OP276" s="76"/>
      <c r="OQ276" s="76"/>
      <c r="OR276" s="76"/>
      <c r="OS276" s="76"/>
      <c r="OT276" s="76"/>
      <c r="OU276" s="76"/>
      <c r="OV276" s="76"/>
      <c r="OW276" s="76"/>
      <c r="OX276" s="76"/>
      <c r="OY276" s="76"/>
      <c r="OZ276" s="76"/>
      <c r="PA276" s="76"/>
      <c r="PB276" s="76"/>
      <c r="PC276" s="76"/>
      <c r="PD276" s="76"/>
      <c r="PE276" s="76"/>
      <c r="PF276" s="76"/>
      <c r="PG276" s="76"/>
      <c r="PH276" s="76"/>
      <c r="PI276" s="76"/>
      <c r="PJ276" s="76"/>
      <c r="PK276" s="76"/>
      <c r="PL276" s="76"/>
      <c r="PM276" s="76"/>
      <c r="PN276" s="76"/>
      <c r="PO276" s="76"/>
      <c r="PP276" s="76"/>
      <c r="PQ276" s="76"/>
      <c r="PR276" s="76"/>
      <c r="PS276" s="76"/>
      <c r="PT276" s="76"/>
      <c r="PU276" s="76"/>
      <c r="PV276" s="76"/>
      <c r="PW276" s="76"/>
      <c r="PX276" s="76"/>
      <c r="PY276" s="76"/>
      <c r="PZ276" s="76"/>
      <c r="QA276" s="76"/>
      <c r="QB276" s="76"/>
      <c r="QC276" s="76"/>
      <c r="QD276" s="76"/>
      <c r="QE276" s="76"/>
      <c r="QF276" s="76"/>
      <c r="QG276" s="76"/>
      <c r="QH276" s="76"/>
      <c r="QI276" s="76"/>
      <c r="QJ276" s="76"/>
      <c r="QK276" s="76"/>
      <c r="QL276" s="76"/>
      <c r="QM276" s="76"/>
      <c r="QN276" s="76"/>
      <c r="QO276" s="76"/>
      <c r="QP276" s="76"/>
      <c r="QQ276" s="76"/>
      <c r="QR276" s="76"/>
      <c r="QS276" s="76"/>
      <c r="QT276" s="76"/>
      <c r="QU276" s="76"/>
      <c r="QV276" s="76"/>
      <c r="QW276" s="76"/>
      <c r="QX276" s="76"/>
      <c r="QY276" s="76"/>
      <c r="QZ276" s="76"/>
      <c r="RA276" s="76"/>
      <c r="RB276" s="76"/>
      <c r="RC276" s="76"/>
      <c r="RD276" s="76"/>
      <c r="RE276" s="76"/>
      <c r="RF276" s="76"/>
      <c r="RG276" s="76"/>
      <c r="RH276" s="76"/>
      <c r="RI276" s="76"/>
      <c r="RJ276" s="76"/>
      <c r="RK276" s="76"/>
      <c r="RL276" s="76"/>
      <c r="RM276" s="76"/>
      <c r="RN276" s="76"/>
      <c r="RO276" s="76"/>
      <c r="RP276" s="76"/>
      <c r="RQ276" s="76"/>
      <c r="RR276" s="76"/>
      <c r="RS276" s="76"/>
      <c r="RT276" s="76"/>
      <c r="RU276" s="76"/>
      <c r="RV276" s="76"/>
      <c r="RW276" s="76"/>
      <c r="RX276" s="76"/>
      <c r="RY276" s="76"/>
      <c r="RZ276" s="76"/>
      <c r="SA276" s="76"/>
      <c r="SB276" s="76"/>
      <c r="SC276" s="76"/>
      <c r="SD276" s="76"/>
      <c r="SE276" s="76"/>
      <c r="SF276" s="76"/>
      <c r="SG276" s="76"/>
      <c r="SH276" s="76"/>
      <c r="SI276" s="76"/>
      <c r="SJ276" s="76"/>
      <c r="SK276" s="76"/>
      <c r="SL276" s="76"/>
      <c r="SM276" s="76"/>
      <c r="SN276" s="76"/>
      <c r="SO276" s="76"/>
      <c r="SP276" s="76"/>
      <c r="SQ276" s="76"/>
      <c r="SR276" s="76"/>
      <c r="SS276" s="76"/>
      <c r="ST276" s="76"/>
      <c r="SU276" s="76"/>
      <c r="SV276" s="76"/>
      <c r="SW276" s="76"/>
      <c r="SX276" s="76"/>
      <c r="SY276" s="76"/>
      <c r="SZ276" s="76"/>
      <c r="TA276" s="76"/>
      <c r="TB276" s="76"/>
      <c r="TC276" s="76"/>
      <c r="TD276" s="76"/>
      <c r="TE276" s="76"/>
      <c r="TF276" s="76"/>
      <c r="TG276" s="76"/>
      <c r="TH276" s="76"/>
      <c r="TI276" s="76"/>
      <c r="TJ276" s="76"/>
      <c r="TK276" s="76"/>
      <c r="TL276" s="76"/>
      <c r="TM276" s="76"/>
      <c r="TN276" s="76"/>
      <c r="TO276" s="76"/>
      <c r="TP276" s="76"/>
      <c r="TQ276" s="76"/>
      <c r="TR276" s="76"/>
      <c r="TS276" s="76"/>
      <c r="TT276" s="76"/>
      <c r="TU276" s="76"/>
      <c r="TV276" s="76"/>
      <c r="TW276" s="76"/>
      <c r="TX276" s="76"/>
      <c r="TY276" s="76"/>
      <c r="TZ276" s="76"/>
      <c r="UA276" s="76"/>
      <c r="UB276" s="76"/>
      <c r="UC276" s="76"/>
      <c r="UD276" s="76"/>
      <c r="UE276" s="76"/>
      <c r="UF276" s="76"/>
      <c r="UG276" s="76"/>
      <c r="UH276" s="76"/>
      <c r="UI276" s="76"/>
      <c r="UJ276" s="76"/>
      <c r="UK276" s="76"/>
      <c r="UL276" s="76"/>
      <c r="UM276" s="76"/>
      <c r="UN276" s="76"/>
      <c r="UO276" s="76"/>
      <c r="UP276" s="76"/>
      <c r="UQ276" s="76"/>
      <c r="UR276" s="76"/>
      <c r="US276" s="76"/>
      <c r="UT276" s="76"/>
      <c r="UU276" s="76"/>
      <c r="UV276" s="76"/>
      <c r="UW276" s="76"/>
      <c r="UX276" s="76"/>
      <c r="UY276" s="76"/>
      <c r="UZ276" s="76"/>
      <c r="VA276" s="76"/>
      <c r="VB276" s="76"/>
      <c r="VC276" s="76"/>
      <c r="VD276" s="76"/>
      <c r="VE276" s="76"/>
      <c r="VF276" s="76"/>
      <c r="VG276" s="76"/>
      <c r="VH276" s="76"/>
      <c r="VI276" s="76"/>
      <c r="VJ276" s="76"/>
      <c r="VK276" s="76"/>
      <c r="VL276" s="76"/>
      <c r="VM276" s="76"/>
      <c r="VN276" s="76"/>
      <c r="VO276" s="76"/>
      <c r="VP276" s="76"/>
      <c r="VQ276" s="76"/>
      <c r="VR276" s="76"/>
      <c r="VS276" s="76"/>
      <c r="VT276" s="76"/>
      <c r="VU276" s="76"/>
      <c r="VV276" s="76"/>
      <c r="VW276" s="76"/>
      <c r="VX276" s="76"/>
      <c r="VY276" s="76"/>
      <c r="VZ276" s="76"/>
      <c r="WA276" s="76"/>
      <c r="WB276" s="76"/>
      <c r="WC276" s="76"/>
      <c r="WD276" s="76"/>
      <c r="WE276" s="76"/>
      <c r="WF276" s="76"/>
      <c r="WG276" s="76"/>
      <c r="WH276" s="76"/>
      <c r="WI276" s="76"/>
      <c r="WJ276" s="76"/>
      <c r="WK276" s="76"/>
      <c r="WL276" s="76"/>
      <c r="WM276" s="76"/>
      <c r="WN276" s="76"/>
      <c r="WO276" s="76"/>
      <c r="WP276" s="76"/>
      <c r="WQ276" s="76"/>
      <c r="WR276" s="76"/>
      <c r="WS276" s="76"/>
      <c r="WT276" s="76"/>
      <c r="WU276" s="76"/>
      <c r="WV276" s="76"/>
      <c r="WW276" s="76"/>
      <c r="WX276" s="76"/>
      <c r="WY276" s="76"/>
      <c r="WZ276" s="76"/>
      <c r="XA276" s="76"/>
      <c r="XB276" s="76"/>
      <c r="XC276" s="76"/>
      <c r="XD276" s="76"/>
      <c r="XE276" s="76"/>
      <c r="XF276" s="76"/>
      <c r="XG276" s="76"/>
      <c r="XH276" s="76"/>
      <c r="XI276" s="76"/>
      <c r="XJ276" s="76"/>
      <c r="XK276" s="76"/>
      <c r="XL276" s="76"/>
      <c r="XM276" s="76"/>
      <c r="XN276" s="76"/>
      <c r="XO276" s="76"/>
      <c r="XP276" s="76"/>
      <c r="XQ276" s="76"/>
      <c r="XR276" s="76"/>
      <c r="XS276" s="76"/>
      <c r="XT276" s="76"/>
      <c r="XU276" s="76"/>
      <c r="XV276" s="76"/>
      <c r="XW276" s="76"/>
      <c r="XX276" s="76"/>
      <c r="XY276" s="76"/>
      <c r="XZ276" s="76"/>
      <c r="YA276" s="76"/>
      <c r="YB276" s="76"/>
      <c r="YC276" s="76"/>
      <c r="YD276" s="76"/>
      <c r="YE276" s="76"/>
      <c r="YF276" s="76"/>
      <c r="YG276" s="76"/>
      <c r="YH276" s="76"/>
      <c r="YI276" s="76"/>
      <c r="YJ276" s="76"/>
      <c r="YK276" s="76"/>
      <c r="YL276" s="76"/>
      <c r="YM276" s="76"/>
      <c r="YN276" s="76"/>
      <c r="YO276" s="76"/>
      <c r="YP276" s="76"/>
      <c r="YQ276" s="76"/>
      <c r="YR276" s="76"/>
      <c r="YS276" s="76"/>
      <c r="YT276" s="76"/>
      <c r="YU276" s="76"/>
      <c r="YV276" s="76"/>
      <c r="YW276" s="76"/>
      <c r="YX276" s="76"/>
      <c r="YY276" s="76"/>
      <c r="YZ276" s="76"/>
      <c r="ZA276" s="76"/>
      <c r="ZB276" s="76"/>
      <c r="ZC276" s="76"/>
      <c r="ZD276" s="76"/>
      <c r="ZE276" s="76"/>
      <c r="ZF276" s="76"/>
      <c r="ZG276" s="76"/>
      <c r="ZH276" s="76"/>
      <c r="ZI276" s="76"/>
      <c r="ZJ276" s="76"/>
      <c r="ZK276" s="76"/>
      <c r="ZL276" s="76"/>
      <c r="ZM276" s="76"/>
      <c r="ZN276" s="76"/>
      <c r="ZO276" s="76"/>
      <c r="ZP276" s="76"/>
      <c r="ZQ276" s="76"/>
      <c r="ZR276" s="76"/>
      <c r="ZS276" s="76"/>
      <c r="ZT276" s="76"/>
      <c r="ZU276" s="76"/>
      <c r="ZV276" s="76"/>
      <c r="ZW276" s="76"/>
      <c r="ZX276" s="76"/>
      <c r="ZY276" s="76"/>
      <c r="ZZ276" s="76"/>
      <c r="AAA276" s="76"/>
      <c r="AAB276" s="76"/>
      <c r="AAC276" s="76"/>
      <c r="AAD276" s="76"/>
      <c r="AAE276" s="76"/>
      <c r="AAF276" s="76"/>
      <c r="AAG276" s="76"/>
      <c r="AAH276" s="76"/>
      <c r="AAI276" s="76"/>
      <c r="AAJ276" s="76"/>
      <c r="AAK276" s="76"/>
      <c r="AAL276" s="76"/>
      <c r="AAM276" s="76"/>
      <c r="AAN276" s="76"/>
      <c r="AAO276" s="76"/>
      <c r="AAP276" s="76"/>
      <c r="AAQ276" s="76"/>
      <c r="AAR276" s="76"/>
      <c r="AAS276" s="76"/>
      <c r="AAT276" s="76"/>
      <c r="AAU276" s="76"/>
      <c r="AAV276" s="76"/>
      <c r="AAW276" s="76"/>
      <c r="AAX276" s="76"/>
      <c r="AAY276" s="76"/>
      <c r="AAZ276" s="76"/>
      <c r="ABA276" s="76"/>
      <c r="ABB276" s="76"/>
      <c r="ABC276" s="76"/>
      <c r="ABD276" s="76"/>
      <c r="ABE276" s="76"/>
      <c r="ABF276" s="76"/>
      <c r="ABG276" s="76"/>
      <c r="ABH276" s="76"/>
      <c r="ABI276" s="76"/>
      <c r="ABJ276" s="76"/>
      <c r="ABK276" s="76"/>
      <c r="ABL276" s="76"/>
      <c r="ABM276" s="76"/>
      <c r="ABN276" s="76"/>
      <c r="ABO276" s="76"/>
      <c r="ABP276" s="76"/>
      <c r="ABQ276" s="76"/>
      <c r="ABR276" s="76"/>
      <c r="ABS276" s="76"/>
      <c r="ABT276" s="76"/>
      <c r="ABU276" s="76"/>
      <c r="ABV276" s="76"/>
      <c r="ABW276" s="76"/>
      <c r="ABX276" s="76"/>
      <c r="ABY276" s="76"/>
      <c r="ABZ276" s="76"/>
      <c r="ACA276" s="76"/>
      <c r="ACB276" s="76"/>
      <c r="ACC276" s="76"/>
      <c r="ACD276" s="76"/>
      <c r="ACE276" s="76"/>
      <c r="ACF276" s="76"/>
      <c r="ACG276" s="76"/>
      <c r="ACH276" s="76"/>
      <c r="ACI276" s="76"/>
      <c r="ACJ276" s="76"/>
      <c r="ACK276" s="76"/>
      <c r="ACL276" s="76"/>
      <c r="ACM276" s="76"/>
      <c r="ACN276" s="76"/>
      <c r="ACO276" s="76"/>
      <c r="ACP276" s="76"/>
      <c r="ACQ276" s="76"/>
      <c r="ACR276" s="76"/>
      <c r="ACS276" s="76"/>
      <c r="ACT276" s="76"/>
      <c r="ACU276" s="76"/>
      <c r="ACV276" s="76"/>
      <c r="ACW276" s="76"/>
      <c r="ACX276" s="76"/>
      <c r="ACY276" s="76"/>
      <c r="ACZ276" s="76"/>
      <c r="ADA276" s="76"/>
      <c r="ADB276" s="76"/>
      <c r="ADC276" s="76"/>
      <c r="ADD276" s="76"/>
      <c r="ADE276" s="76"/>
      <c r="ADF276" s="76"/>
      <c r="ADG276" s="76"/>
      <c r="ADH276" s="76"/>
      <c r="ADI276" s="76"/>
      <c r="ADJ276" s="76"/>
      <c r="ADK276" s="76"/>
      <c r="ADL276" s="76"/>
      <c r="ADM276" s="76"/>
      <c r="ADN276" s="76"/>
      <c r="ADO276" s="76"/>
      <c r="ADP276" s="76"/>
      <c r="ADQ276" s="76"/>
      <c r="ADR276" s="76"/>
      <c r="ADS276" s="76"/>
      <c r="ADT276" s="76"/>
      <c r="ADU276" s="76"/>
      <c r="ADV276" s="76"/>
      <c r="ADW276" s="76"/>
      <c r="ADX276" s="76"/>
      <c r="ADY276" s="76"/>
      <c r="ADZ276" s="76"/>
      <c r="AEA276" s="76"/>
      <c r="AEB276" s="76"/>
      <c r="AEC276" s="76"/>
      <c r="AED276" s="76"/>
      <c r="AEE276" s="76"/>
      <c r="AEF276" s="76"/>
      <c r="AEG276" s="76"/>
      <c r="AEH276" s="76"/>
      <c r="AEI276" s="76"/>
      <c r="AEJ276" s="76"/>
      <c r="AEK276" s="76"/>
      <c r="AEL276" s="76"/>
      <c r="AEM276" s="76"/>
      <c r="AEN276" s="76"/>
      <c r="AEO276" s="76"/>
      <c r="AEP276" s="76"/>
      <c r="AEQ276" s="76"/>
      <c r="AER276" s="76"/>
      <c r="AES276" s="76"/>
      <c r="AET276" s="76"/>
      <c r="AEU276" s="76"/>
      <c r="AEV276" s="76"/>
      <c r="AEW276" s="76"/>
      <c r="AEX276" s="76"/>
      <c r="AEY276" s="76"/>
      <c r="AEZ276" s="76"/>
      <c r="AFA276" s="76"/>
      <c r="AFB276" s="76"/>
      <c r="AFC276" s="76"/>
      <c r="AFD276" s="76"/>
      <c r="AFE276" s="76"/>
      <c r="AFF276" s="76"/>
      <c r="AFG276" s="76"/>
      <c r="AFH276" s="76"/>
      <c r="AFI276" s="76"/>
      <c r="AFJ276" s="76"/>
      <c r="AFK276" s="76"/>
      <c r="AFL276" s="76"/>
      <c r="AFM276" s="76"/>
      <c r="AFN276" s="76"/>
      <c r="AFO276" s="76"/>
      <c r="AFP276" s="76"/>
      <c r="AFQ276" s="76"/>
      <c r="AFR276" s="76"/>
      <c r="AFS276" s="76"/>
      <c r="AFT276" s="76"/>
      <c r="AFU276" s="76"/>
      <c r="AFV276" s="76"/>
      <c r="AFW276" s="76"/>
      <c r="AFX276" s="76"/>
      <c r="AFY276" s="76"/>
      <c r="AFZ276" s="76"/>
      <c r="AGA276" s="76"/>
      <c r="AGB276" s="76"/>
      <c r="AGC276" s="76"/>
      <c r="AGD276" s="76"/>
      <c r="AGE276" s="76"/>
      <c r="AGF276" s="76"/>
      <c r="AGG276" s="76"/>
      <c r="AGH276" s="76"/>
      <c r="AGI276" s="76"/>
      <c r="AGJ276" s="76"/>
      <c r="AGK276" s="76"/>
      <c r="AGL276" s="76"/>
      <c r="AGM276" s="76"/>
      <c r="AGN276" s="76"/>
      <c r="AGO276" s="76"/>
      <c r="AGP276" s="76"/>
      <c r="AGQ276" s="76"/>
      <c r="AGR276" s="76"/>
      <c r="AGS276" s="76"/>
      <c r="AGT276" s="76"/>
      <c r="AGU276" s="76"/>
      <c r="AGV276" s="76"/>
      <c r="AGW276" s="76"/>
      <c r="AGX276" s="76"/>
      <c r="AGY276" s="76"/>
      <c r="AGZ276" s="76"/>
      <c r="AHA276" s="76"/>
      <c r="AHB276" s="76"/>
      <c r="AHC276" s="76"/>
      <c r="AHD276" s="76"/>
      <c r="AHE276" s="76"/>
      <c r="AHF276" s="76"/>
      <c r="AHG276" s="76"/>
      <c r="AHH276" s="76"/>
      <c r="AHI276" s="76"/>
      <c r="AHJ276" s="76"/>
      <c r="AHK276" s="76"/>
      <c r="AHL276" s="76"/>
      <c r="AHM276" s="76"/>
      <c r="AHN276" s="76"/>
      <c r="AHO276" s="76"/>
      <c r="AHP276" s="76"/>
      <c r="AHQ276" s="76"/>
      <c r="AHR276" s="76"/>
      <c r="AHS276" s="76"/>
      <c r="AHT276" s="76"/>
      <c r="AHU276" s="76"/>
      <c r="AHV276" s="76"/>
      <c r="AHW276" s="76"/>
      <c r="AHX276" s="76"/>
      <c r="AHY276" s="76"/>
      <c r="AHZ276" s="76"/>
      <c r="AIA276" s="76"/>
      <c r="AIB276" s="76"/>
      <c r="AIC276" s="76"/>
      <c r="AID276" s="76"/>
      <c r="AIE276" s="76"/>
      <c r="AIF276" s="76"/>
      <c r="AIG276" s="76"/>
      <c r="AIH276" s="76"/>
      <c r="AII276" s="76"/>
      <c r="AIJ276" s="76"/>
      <c r="AIK276" s="76"/>
      <c r="AIL276" s="76"/>
      <c r="AIM276" s="76"/>
      <c r="AIN276" s="76"/>
      <c r="AIO276" s="76"/>
      <c r="AIP276" s="76"/>
      <c r="AIQ276" s="76"/>
      <c r="AIR276" s="76"/>
      <c r="AIS276" s="76"/>
      <c r="AIT276" s="76"/>
      <c r="AIU276" s="76"/>
      <c r="AIV276" s="76"/>
      <c r="AIW276" s="76"/>
      <c r="AIX276" s="76"/>
      <c r="AIY276" s="76"/>
      <c r="AIZ276" s="76"/>
      <c r="AJA276" s="76"/>
      <c r="AJB276" s="76"/>
      <c r="AJC276" s="76"/>
      <c r="AJD276" s="76"/>
      <c r="AJE276" s="76"/>
      <c r="AJF276" s="76"/>
      <c r="AJG276" s="76"/>
      <c r="AJH276" s="76"/>
      <c r="AJI276" s="76"/>
      <c r="AJJ276" s="76"/>
      <c r="AJK276" s="76"/>
      <c r="AJL276" s="76"/>
      <c r="AJM276" s="76"/>
      <c r="AJN276" s="76"/>
      <c r="AJO276" s="76"/>
      <c r="AJP276" s="76"/>
      <c r="AJQ276" s="76"/>
      <c r="AJR276" s="76"/>
      <c r="AJS276" s="76"/>
      <c r="AJT276" s="76"/>
      <c r="AJU276" s="76"/>
      <c r="AJV276" s="76"/>
      <c r="AJW276" s="76"/>
      <c r="AJX276" s="76"/>
      <c r="AJY276" s="76"/>
      <c r="AJZ276" s="76"/>
      <c r="AKA276" s="76"/>
      <c r="AKB276" s="76"/>
      <c r="AKC276" s="76"/>
      <c r="AKD276" s="76"/>
      <c r="AKE276" s="76"/>
      <c r="AKF276" s="76"/>
      <c r="AKG276" s="76"/>
      <c r="AKH276" s="76"/>
      <c r="AKI276" s="76"/>
      <c r="AKJ276" s="76"/>
      <c r="AKK276" s="76"/>
      <c r="AKL276" s="76"/>
      <c r="AKM276" s="76"/>
      <c r="AKN276" s="76"/>
      <c r="AKO276" s="76"/>
      <c r="AKP276" s="76"/>
      <c r="AKQ276" s="76"/>
      <c r="AKR276" s="76"/>
      <c r="AKS276" s="76"/>
      <c r="AKT276" s="76"/>
      <c r="AKU276" s="76"/>
      <c r="AKV276" s="76"/>
      <c r="AKW276" s="76"/>
      <c r="AKX276" s="76"/>
      <c r="AKY276" s="76"/>
      <c r="AKZ276" s="76"/>
      <c r="ALA276" s="76"/>
      <c r="ALB276" s="76"/>
      <c r="ALC276" s="76"/>
      <c r="ALD276" s="76"/>
      <c r="ALE276" s="76"/>
      <c r="ALF276" s="76"/>
      <c r="ALG276" s="76"/>
      <c r="ALH276" s="76"/>
      <c r="ALI276" s="76"/>
      <c r="ALJ276" s="76"/>
      <c r="ALK276" s="76"/>
      <c r="ALL276" s="76"/>
      <c r="ALM276" s="76"/>
      <c r="ALN276" s="76"/>
      <c r="ALO276" s="76"/>
      <c r="ALP276" s="76"/>
      <c r="ALQ276" s="76"/>
      <c r="ALR276" s="76"/>
      <c r="ALS276" s="76"/>
      <c r="ALT276" s="76"/>
      <c r="ALU276" s="76"/>
      <c r="ALV276" s="76"/>
      <c r="ALW276" s="76"/>
      <c r="ALX276" s="76"/>
      <c r="ALY276" s="76"/>
      <c r="ALZ276" s="76"/>
      <c r="AMA276" s="76"/>
      <c r="AMB276" s="76"/>
      <c r="AMC276" s="76"/>
      <c r="AMD276" s="76"/>
      <c r="AME276" s="76"/>
    </row>
    <row r="277" spans="1:1019" s="80" customFormat="1" ht="25.5">
      <c r="A277" s="20" t="s">
        <v>181</v>
      </c>
      <c r="B277" s="21">
        <v>5213409</v>
      </c>
      <c r="C277" s="21" t="s">
        <v>96</v>
      </c>
      <c r="D277" s="71" t="s">
        <v>122</v>
      </c>
      <c r="E277" s="22" t="s">
        <v>55</v>
      </c>
      <c r="F277" s="59">
        <v>28.13</v>
      </c>
      <c r="G277" s="23">
        <v>102.62</v>
      </c>
      <c r="H277" s="69">
        <f>$J$6</f>
        <v>0.21229999999999999</v>
      </c>
      <c r="I277" s="23">
        <f>ROUND(((H277+1)*G277),2)</f>
        <v>124.41</v>
      </c>
      <c r="J277" s="23">
        <f>TRUNC((I277*F277),2)</f>
        <v>3499.65</v>
      </c>
      <c r="K277" s="78">
        <f t="shared" si="102"/>
        <v>2886.7006000000001</v>
      </c>
      <c r="L277" s="76"/>
      <c r="M277" s="79"/>
      <c r="N277" s="76"/>
      <c r="O277" s="76"/>
      <c r="P277" s="76"/>
      <c r="Q277" s="76"/>
      <c r="R277" s="76"/>
      <c r="S277" s="76"/>
      <c r="T277" s="76"/>
      <c r="U277" s="76"/>
      <c r="V277" s="76"/>
      <c r="W277" s="76"/>
      <c r="X277" s="76"/>
      <c r="Y277" s="76"/>
      <c r="Z277" s="76"/>
      <c r="AA277" s="76"/>
      <c r="AB277" s="76"/>
      <c r="AC277" s="76"/>
      <c r="AD277" s="76"/>
      <c r="AE277" s="76"/>
      <c r="AF277" s="76"/>
      <c r="AG277" s="76"/>
      <c r="AH277" s="76"/>
      <c r="AI277" s="76"/>
      <c r="AJ277" s="76"/>
      <c r="AK277" s="76"/>
      <c r="AL277" s="76"/>
      <c r="AM277" s="76"/>
      <c r="AN277" s="76"/>
      <c r="AO277" s="76"/>
      <c r="AP277" s="76"/>
      <c r="AQ277" s="76"/>
      <c r="AR277" s="76"/>
      <c r="AS277" s="76"/>
      <c r="AT277" s="76"/>
      <c r="AU277" s="76"/>
      <c r="AV277" s="76"/>
      <c r="AW277" s="76"/>
      <c r="AX277" s="76"/>
      <c r="AY277" s="76"/>
      <c r="AZ277" s="76"/>
      <c r="BA277" s="76"/>
      <c r="BB277" s="76"/>
      <c r="BC277" s="76"/>
      <c r="BD277" s="76"/>
      <c r="BE277" s="76"/>
      <c r="BF277" s="76"/>
      <c r="BG277" s="76"/>
      <c r="BH277" s="76"/>
      <c r="BI277" s="76"/>
      <c r="BJ277" s="76"/>
      <c r="BK277" s="76"/>
      <c r="BL277" s="76"/>
      <c r="BM277" s="76"/>
      <c r="BN277" s="76"/>
      <c r="BO277" s="76"/>
      <c r="BP277" s="76"/>
      <c r="BQ277" s="76"/>
      <c r="BR277" s="76"/>
      <c r="BS277" s="76"/>
      <c r="BT277" s="76"/>
      <c r="BU277" s="76"/>
      <c r="BV277" s="76"/>
      <c r="BW277" s="76"/>
      <c r="BX277" s="76"/>
      <c r="BY277" s="76"/>
      <c r="BZ277" s="76"/>
      <c r="CA277" s="76"/>
      <c r="CB277" s="76"/>
      <c r="CC277" s="76"/>
      <c r="CD277" s="76"/>
      <c r="CE277" s="76"/>
      <c r="CF277" s="76"/>
      <c r="CG277" s="76"/>
      <c r="CH277" s="76"/>
      <c r="CI277" s="76"/>
      <c r="CJ277" s="76"/>
      <c r="CK277" s="76"/>
      <c r="CL277" s="76"/>
      <c r="CM277" s="76"/>
      <c r="CN277" s="76"/>
      <c r="CO277" s="76"/>
      <c r="CP277" s="76"/>
      <c r="CQ277" s="76"/>
      <c r="CR277" s="76"/>
      <c r="CS277" s="76"/>
      <c r="CT277" s="76"/>
      <c r="CU277" s="76"/>
      <c r="CV277" s="76"/>
      <c r="CW277" s="76"/>
      <c r="CX277" s="76"/>
      <c r="CY277" s="76"/>
      <c r="CZ277" s="76"/>
      <c r="DA277" s="76"/>
      <c r="DB277" s="76"/>
      <c r="DC277" s="76"/>
      <c r="DD277" s="76"/>
      <c r="DE277" s="76"/>
      <c r="DF277" s="76"/>
      <c r="DG277" s="76"/>
      <c r="DH277" s="76"/>
      <c r="DI277" s="76"/>
      <c r="DJ277" s="76"/>
      <c r="DK277" s="76"/>
      <c r="DL277" s="76"/>
      <c r="DM277" s="76"/>
      <c r="DN277" s="76"/>
      <c r="DO277" s="76"/>
      <c r="DP277" s="76"/>
      <c r="DQ277" s="76"/>
      <c r="DR277" s="76"/>
      <c r="DS277" s="76"/>
      <c r="DT277" s="76"/>
      <c r="DU277" s="76"/>
      <c r="DV277" s="76"/>
      <c r="DW277" s="76"/>
      <c r="DX277" s="76"/>
      <c r="DY277" s="76"/>
      <c r="DZ277" s="76"/>
      <c r="EA277" s="76"/>
      <c r="EB277" s="76"/>
      <c r="EC277" s="76"/>
      <c r="ED277" s="76"/>
      <c r="EE277" s="76"/>
      <c r="EF277" s="76"/>
      <c r="EG277" s="76"/>
      <c r="EH277" s="76"/>
      <c r="EI277" s="76"/>
      <c r="EJ277" s="76"/>
      <c r="EK277" s="76"/>
      <c r="EL277" s="76"/>
      <c r="EM277" s="76"/>
      <c r="EN277" s="76"/>
      <c r="EO277" s="76"/>
      <c r="EP277" s="76"/>
      <c r="EQ277" s="76"/>
      <c r="ER277" s="76"/>
      <c r="ES277" s="76"/>
      <c r="ET277" s="76"/>
      <c r="EU277" s="76"/>
      <c r="EV277" s="76"/>
      <c r="EW277" s="76"/>
      <c r="EX277" s="76"/>
      <c r="EY277" s="76"/>
      <c r="EZ277" s="76"/>
      <c r="FA277" s="76"/>
      <c r="FB277" s="76"/>
      <c r="FC277" s="76"/>
      <c r="FD277" s="76"/>
      <c r="FE277" s="76"/>
      <c r="FF277" s="76"/>
      <c r="FG277" s="76"/>
      <c r="FH277" s="76"/>
      <c r="FI277" s="76"/>
      <c r="FJ277" s="76"/>
      <c r="FK277" s="76"/>
      <c r="FL277" s="76"/>
      <c r="FM277" s="76"/>
      <c r="FN277" s="76"/>
      <c r="FO277" s="76"/>
      <c r="FP277" s="76"/>
      <c r="FQ277" s="76"/>
      <c r="FR277" s="76"/>
      <c r="FS277" s="76"/>
      <c r="FT277" s="76"/>
      <c r="FU277" s="76"/>
      <c r="FV277" s="76"/>
      <c r="FW277" s="76"/>
      <c r="FX277" s="76"/>
      <c r="FY277" s="76"/>
      <c r="FZ277" s="76"/>
      <c r="GA277" s="76"/>
      <c r="GB277" s="76"/>
      <c r="GC277" s="76"/>
      <c r="GD277" s="76"/>
      <c r="GE277" s="76"/>
      <c r="GF277" s="76"/>
      <c r="GG277" s="76"/>
      <c r="GH277" s="76"/>
      <c r="GI277" s="76"/>
      <c r="GJ277" s="76"/>
      <c r="GK277" s="76"/>
      <c r="GL277" s="76"/>
      <c r="GM277" s="76"/>
      <c r="GN277" s="76"/>
      <c r="GO277" s="76"/>
      <c r="GP277" s="76"/>
      <c r="GQ277" s="76"/>
      <c r="GR277" s="76"/>
      <c r="GS277" s="76"/>
      <c r="GT277" s="76"/>
      <c r="GU277" s="76"/>
      <c r="GV277" s="76"/>
      <c r="GW277" s="76"/>
      <c r="GX277" s="76"/>
      <c r="GY277" s="76"/>
      <c r="GZ277" s="76"/>
      <c r="HA277" s="76"/>
      <c r="HB277" s="76"/>
      <c r="HC277" s="76"/>
      <c r="HD277" s="76"/>
      <c r="HE277" s="76"/>
      <c r="HF277" s="76"/>
      <c r="HG277" s="76"/>
      <c r="HH277" s="76"/>
      <c r="HI277" s="76"/>
      <c r="HJ277" s="76"/>
      <c r="HK277" s="76"/>
      <c r="HL277" s="76"/>
      <c r="HM277" s="76"/>
      <c r="HN277" s="76"/>
      <c r="HO277" s="76"/>
      <c r="HP277" s="76"/>
      <c r="HQ277" s="76"/>
      <c r="HR277" s="76"/>
      <c r="HS277" s="76"/>
      <c r="HT277" s="76"/>
      <c r="HU277" s="76"/>
      <c r="HV277" s="76"/>
      <c r="HW277" s="76"/>
      <c r="HX277" s="76"/>
      <c r="HY277" s="76"/>
      <c r="HZ277" s="76"/>
      <c r="IA277" s="76"/>
      <c r="IB277" s="76"/>
      <c r="IC277" s="76"/>
      <c r="ID277" s="76"/>
      <c r="IE277" s="76"/>
      <c r="IF277" s="76"/>
      <c r="IG277" s="76"/>
      <c r="IH277" s="76"/>
      <c r="II277" s="76"/>
      <c r="IJ277" s="76"/>
      <c r="IK277" s="76"/>
      <c r="IL277" s="76"/>
      <c r="IM277" s="76"/>
      <c r="IN277" s="76"/>
      <c r="IO277" s="76"/>
      <c r="IP277" s="76"/>
      <c r="IQ277" s="76"/>
      <c r="IR277" s="76"/>
      <c r="IS277" s="76"/>
      <c r="IT277" s="76"/>
      <c r="IU277" s="76"/>
      <c r="IV277" s="76"/>
      <c r="IW277" s="76"/>
      <c r="IX277" s="76"/>
      <c r="IY277" s="76"/>
      <c r="IZ277" s="76"/>
      <c r="JA277" s="76"/>
      <c r="JB277" s="76"/>
      <c r="JC277" s="76"/>
      <c r="JD277" s="76"/>
      <c r="JE277" s="76"/>
      <c r="JF277" s="76"/>
      <c r="JG277" s="76"/>
      <c r="JH277" s="76"/>
      <c r="JI277" s="76"/>
      <c r="JJ277" s="76"/>
      <c r="JK277" s="76"/>
      <c r="JL277" s="76"/>
      <c r="JM277" s="76"/>
      <c r="JN277" s="76"/>
      <c r="JO277" s="76"/>
      <c r="JP277" s="76"/>
      <c r="JQ277" s="76"/>
      <c r="JR277" s="76"/>
      <c r="JS277" s="76"/>
      <c r="JT277" s="76"/>
      <c r="JU277" s="76"/>
      <c r="JV277" s="76"/>
      <c r="JW277" s="76"/>
      <c r="JX277" s="76"/>
      <c r="JY277" s="76"/>
      <c r="JZ277" s="76"/>
      <c r="KA277" s="76"/>
      <c r="KB277" s="76"/>
      <c r="KC277" s="76"/>
      <c r="KD277" s="76"/>
      <c r="KE277" s="76"/>
      <c r="KF277" s="76"/>
      <c r="KG277" s="76"/>
      <c r="KH277" s="76"/>
      <c r="KI277" s="76"/>
      <c r="KJ277" s="76"/>
      <c r="KK277" s="76"/>
      <c r="KL277" s="76"/>
      <c r="KM277" s="76"/>
      <c r="KN277" s="76"/>
      <c r="KO277" s="76"/>
      <c r="KP277" s="76"/>
      <c r="KQ277" s="76"/>
      <c r="KR277" s="76"/>
      <c r="KS277" s="76"/>
      <c r="KT277" s="76"/>
      <c r="KU277" s="76"/>
      <c r="KV277" s="76"/>
      <c r="KW277" s="76"/>
      <c r="KX277" s="76"/>
      <c r="KY277" s="76"/>
      <c r="KZ277" s="76"/>
      <c r="LA277" s="76"/>
      <c r="LB277" s="76"/>
      <c r="LC277" s="76"/>
      <c r="LD277" s="76"/>
      <c r="LE277" s="76"/>
      <c r="LF277" s="76"/>
      <c r="LG277" s="76"/>
      <c r="LH277" s="76"/>
      <c r="LI277" s="76"/>
      <c r="LJ277" s="76"/>
      <c r="LK277" s="76"/>
      <c r="LL277" s="76"/>
      <c r="LM277" s="76"/>
      <c r="LN277" s="76"/>
      <c r="LO277" s="76"/>
      <c r="LP277" s="76"/>
      <c r="LQ277" s="76"/>
      <c r="LR277" s="76"/>
      <c r="LS277" s="76"/>
      <c r="LT277" s="76"/>
      <c r="LU277" s="76"/>
      <c r="LV277" s="76"/>
      <c r="LW277" s="76"/>
      <c r="LX277" s="76"/>
      <c r="LY277" s="76"/>
      <c r="LZ277" s="76"/>
      <c r="MA277" s="76"/>
      <c r="MB277" s="76"/>
      <c r="MC277" s="76"/>
      <c r="MD277" s="76"/>
      <c r="ME277" s="76"/>
      <c r="MF277" s="76"/>
      <c r="MG277" s="76"/>
      <c r="MH277" s="76"/>
      <c r="MI277" s="76"/>
      <c r="MJ277" s="76"/>
      <c r="MK277" s="76"/>
      <c r="ML277" s="76"/>
      <c r="MM277" s="76"/>
      <c r="MN277" s="76"/>
      <c r="MO277" s="76"/>
      <c r="MP277" s="76"/>
      <c r="MQ277" s="76"/>
      <c r="MR277" s="76"/>
      <c r="MS277" s="76"/>
      <c r="MT277" s="76"/>
      <c r="MU277" s="76"/>
      <c r="MV277" s="76"/>
      <c r="MW277" s="76"/>
      <c r="MX277" s="76"/>
      <c r="MY277" s="76"/>
      <c r="MZ277" s="76"/>
      <c r="NA277" s="76"/>
      <c r="NB277" s="76"/>
      <c r="NC277" s="76"/>
      <c r="ND277" s="76"/>
      <c r="NE277" s="76"/>
      <c r="NF277" s="76"/>
      <c r="NG277" s="76"/>
      <c r="NH277" s="76"/>
      <c r="NI277" s="76"/>
      <c r="NJ277" s="76"/>
      <c r="NK277" s="76"/>
      <c r="NL277" s="76"/>
      <c r="NM277" s="76"/>
      <c r="NN277" s="76"/>
      <c r="NO277" s="76"/>
      <c r="NP277" s="76"/>
      <c r="NQ277" s="76"/>
      <c r="NR277" s="76"/>
      <c r="NS277" s="76"/>
      <c r="NT277" s="76"/>
      <c r="NU277" s="76"/>
      <c r="NV277" s="76"/>
      <c r="NW277" s="76"/>
      <c r="NX277" s="76"/>
      <c r="NY277" s="76"/>
      <c r="NZ277" s="76"/>
      <c r="OA277" s="76"/>
      <c r="OB277" s="76"/>
      <c r="OC277" s="76"/>
      <c r="OD277" s="76"/>
      <c r="OE277" s="76"/>
      <c r="OF277" s="76"/>
      <c r="OG277" s="76"/>
      <c r="OH277" s="76"/>
      <c r="OI277" s="76"/>
      <c r="OJ277" s="76"/>
      <c r="OK277" s="76"/>
      <c r="OL277" s="76"/>
      <c r="OM277" s="76"/>
      <c r="ON277" s="76"/>
      <c r="OO277" s="76"/>
      <c r="OP277" s="76"/>
      <c r="OQ277" s="76"/>
      <c r="OR277" s="76"/>
      <c r="OS277" s="76"/>
      <c r="OT277" s="76"/>
      <c r="OU277" s="76"/>
      <c r="OV277" s="76"/>
      <c r="OW277" s="76"/>
      <c r="OX277" s="76"/>
      <c r="OY277" s="76"/>
      <c r="OZ277" s="76"/>
      <c r="PA277" s="76"/>
      <c r="PB277" s="76"/>
      <c r="PC277" s="76"/>
      <c r="PD277" s="76"/>
      <c r="PE277" s="76"/>
      <c r="PF277" s="76"/>
      <c r="PG277" s="76"/>
      <c r="PH277" s="76"/>
      <c r="PI277" s="76"/>
      <c r="PJ277" s="76"/>
      <c r="PK277" s="76"/>
      <c r="PL277" s="76"/>
      <c r="PM277" s="76"/>
      <c r="PN277" s="76"/>
      <c r="PO277" s="76"/>
      <c r="PP277" s="76"/>
      <c r="PQ277" s="76"/>
      <c r="PR277" s="76"/>
      <c r="PS277" s="76"/>
      <c r="PT277" s="76"/>
      <c r="PU277" s="76"/>
      <c r="PV277" s="76"/>
      <c r="PW277" s="76"/>
      <c r="PX277" s="76"/>
      <c r="PY277" s="76"/>
      <c r="PZ277" s="76"/>
      <c r="QA277" s="76"/>
      <c r="QB277" s="76"/>
      <c r="QC277" s="76"/>
      <c r="QD277" s="76"/>
      <c r="QE277" s="76"/>
      <c r="QF277" s="76"/>
      <c r="QG277" s="76"/>
      <c r="QH277" s="76"/>
      <c r="QI277" s="76"/>
      <c r="QJ277" s="76"/>
      <c r="QK277" s="76"/>
      <c r="QL277" s="76"/>
      <c r="QM277" s="76"/>
      <c r="QN277" s="76"/>
      <c r="QO277" s="76"/>
      <c r="QP277" s="76"/>
      <c r="QQ277" s="76"/>
      <c r="QR277" s="76"/>
      <c r="QS277" s="76"/>
      <c r="QT277" s="76"/>
      <c r="QU277" s="76"/>
      <c r="QV277" s="76"/>
      <c r="QW277" s="76"/>
      <c r="QX277" s="76"/>
      <c r="QY277" s="76"/>
      <c r="QZ277" s="76"/>
      <c r="RA277" s="76"/>
      <c r="RB277" s="76"/>
      <c r="RC277" s="76"/>
      <c r="RD277" s="76"/>
      <c r="RE277" s="76"/>
      <c r="RF277" s="76"/>
      <c r="RG277" s="76"/>
      <c r="RH277" s="76"/>
      <c r="RI277" s="76"/>
      <c r="RJ277" s="76"/>
      <c r="RK277" s="76"/>
      <c r="RL277" s="76"/>
      <c r="RM277" s="76"/>
      <c r="RN277" s="76"/>
      <c r="RO277" s="76"/>
      <c r="RP277" s="76"/>
      <c r="RQ277" s="76"/>
      <c r="RR277" s="76"/>
      <c r="RS277" s="76"/>
      <c r="RT277" s="76"/>
      <c r="RU277" s="76"/>
      <c r="RV277" s="76"/>
      <c r="RW277" s="76"/>
      <c r="RX277" s="76"/>
      <c r="RY277" s="76"/>
      <c r="RZ277" s="76"/>
      <c r="SA277" s="76"/>
      <c r="SB277" s="76"/>
      <c r="SC277" s="76"/>
      <c r="SD277" s="76"/>
      <c r="SE277" s="76"/>
      <c r="SF277" s="76"/>
      <c r="SG277" s="76"/>
      <c r="SH277" s="76"/>
      <c r="SI277" s="76"/>
      <c r="SJ277" s="76"/>
      <c r="SK277" s="76"/>
      <c r="SL277" s="76"/>
      <c r="SM277" s="76"/>
      <c r="SN277" s="76"/>
      <c r="SO277" s="76"/>
      <c r="SP277" s="76"/>
      <c r="SQ277" s="76"/>
      <c r="SR277" s="76"/>
      <c r="SS277" s="76"/>
      <c r="ST277" s="76"/>
      <c r="SU277" s="76"/>
      <c r="SV277" s="76"/>
      <c r="SW277" s="76"/>
      <c r="SX277" s="76"/>
      <c r="SY277" s="76"/>
      <c r="SZ277" s="76"/>
      <c r="TA277" s="76"/>
      <c r="TB277" s="76"/>
      <c r="TC277" s="76"/>
      <c r="TD277" s="76"/>
      <c r="TE277" s="76"/>
      <c r="TF277" s="76"/>
      <c r="TG277" s="76"/>
      <c r="TH277" s="76"/>
      <c r="TI277" s="76"/>
      <c r="TJ277" s="76"/>
      <c r="TK277" s="76"/>
      <c r="TL277" s="76"/>
      <c r="TM277" s="76"/>
      <c r="TN277" s="76"/>
      <c r="TO277" s="76"/>
      <c r="TP277" s="76"/>
      <c r="TQ277" s="76"/>
      <c r="TR277" s="76"/>
      <c r="TS277" s="76"/>
      <c r="TT277" s="76"/>
      <c r="TU277" s="76"/>
      <c r="TV277" s="76"/>
      <c r="TW277" s="76"/>
      <c r="TX277" s="76"/>
      <c r="TY277" s="76"/>
      <c r="TZ277" s="76"/>
      <c r="UA277" s="76"/>
      <c r="UB277" s="76"/>
      <c r="UC277" s="76"/>
      <c r="UD277" s="76"/>
      <c r="UE277" s="76"/>
      <c r="UF277" s="76"/>
      <c r="UG277" s="76"/>
      <c r="UH277" s="76"/>
      <c r="UI277" s="76"/>
      <c r="UJ277" s="76"/>
      <c r="UK277" s="76"/>
      <c r="UL277" s="76"/>
      <c r="UM277" s="76"/>
      <c r="UN277" s="76"/>
      <c r="UO277" s="76"/>
      <c r="UP277" s="76"/>
      <c r="UQ277" s="76"/>
      <c r="UR277" s="76"/>
      <c r="US277" s="76"/>
      <c r="UT277" s="76"/>
      <c r="UU277" s="76"/>
      <c r="UV277" s="76"/>
      <c r="UW277" s="76"/>
      <c r="UX277" s="76"/>
      <c r="UY277" s="76"/>
      <c r="UZ277" s="76"/>
      <c r="VA277" s="76"/>
      <c r="VB277" s="76"/>
      <c r="VC277" s="76"/>
      <c r="VD277" s="76"/>
      <c r="VE277" s="76"/>
      <c r="VF277" s="76"/>
      <c r="VG277" s="76"/>
      <c r="VH277" s="76"/>
      <c r="VI277" s="76"/>
      <c r="VJ277" s="76"/>
      <c r="VK277" s="76"/>
      <c r="VL277" s="76"/>
      <c r="VM277" s="76"/>
      <c r="VN277" s="76"/>
      <c r="VO277" s="76"/>
      <c r="VP277" s="76"/>
      <c r="VQ277" s="76"/>
      <c r="VR277" s="76"/>
      <c r="VS277" s="76"/>
      <c r="VT277" s="76"/>
      <c r="VU277" s="76"/>
      <c r="VV277" s="76"/>
      <c r="VW277" s="76"/>
      <c r="VX277" s="76"/>
      <c r="VY277" s="76"/>
      <c r="VZ277" s="76"/>
      <c r="WA277" s="76"/>
      <c r="WB277" s="76"/>
      <c r="WC277" s="76"/>
      <c r="WD277" s="76"/>
      <c r="WE277" s="76"/>
      <c r="WF277" s="76"/>
      <c r="WG277" s="76"/>
      <c r="WH277" s="76"/>
      <c r="WI277" s="76"/>
      <c r="WJ277" s="76"/>
      <c r="WK277" s="76"/>
      <c r="WL277" s="76"/>
      <c r="WM277" s="76"/>
      <c r="WN277" s="76"/>
      <c r="WO277" s="76"/>
      <c r="WP277" s="76"/>
      <c r="WQ277" s="76"/>
      <c r="WR277" s="76"/>
      <c r="WS277" s="76"/>
      <c r="WT277" s="76"/>
      <c r="WU277" s="76"/>
      <c r="WV277" s="76"/>
      <c r="WW277" s="76"/>
      <c r="WX277" s="76"/>
      <c r="WY277" s="76"/>
      <c r="WZ277" s="76"/>
      <c r="XA277" s="76"/>
      <c r="XB277" s="76"/>
      <c r="XC277" s="76"/>
      <c r="XD277" s="76"/>
      <c r="XE277" s="76"/>
      <c r="XF277" s="76"/>
      <c r="XG277" s="76"/>
      <c r="XH277" s="76"/>
      <c r="XI277" s="76"/>
      <c r="XJ277" s="76"/>
      <c r="XK277" s="76"/>
      <c r="XL277" s="76"/>
      <c r="XM277" s="76"/>
      <c r="XN277" s="76"/>
      <c r="XO277" s="76"/>
      <c r="XP277" s="76"/>
      <c r="XQ277" s="76"/>
      <c r="XR277" s="76"/>
      <c r="XS277" s="76"/>
      <c r="XT277" s="76"/>
      <c r="XU277" s="76"/>
      <c r="XV277" s="76"/>
      <c r="XW277" s="76"/>
      <c r="XX277" s="76"/>
      <c r="XY277" s="76"/>
      <c r="XZ277" s="76"/>
      <c r="YA277" s="76"/>
      <c r="YB277" s="76"/>
      <c r="YC277" s="76"/>
      <c r="YD277" s="76"/>
      <c r="YE277" s="76"/>
      <c r="YF277" s="76"/>
      <c r="YG277" s="76"/>
      <c r="YH277" s="76"/>
      <c r="YI277" s="76"/>
      <c r="YJ277" s="76"/>
      <c r="YK277" s="76"/>
      <c r="YL277" s="76"/>
      <c r="YM277" s="76"/>
      <c r="YN277" s="76"/>
      <c r="YO277" s="76"/>
      <c r="YP277" s="76"/>
      <c r="YQ277" s="76"/>
      <c r="YR277" s="76"/>
      <c r="YS277" s="76"/>
      <c r="YT277" s="76"/>
      <c r="YU277" s="76"/>
      <c r="YV277" s="76"/>
      <c r="YW277" s="76"/>
      <c r="YX277" s="76"/>
      <c r="YY277" s="76"/>
      <c r="YZ277" s="76"/>
      <c r="ZA277" s="76"/>
      <c r="ZB277" s="76"/>
      <c r="ZC277" s="76"/>
      <c r="ZD277" s="76"/>
      <c r="ZE277" s="76"/>
      <c r="ZF277" s="76"/>
      <c r="ZG277" s="76"/>
      <c r="ZH277" s="76"/>
      <c r="ZI277" s="76"/>
      <c r="ZJ277" s="76"/>
      <c r="ZK277" s="76"/>
      <c r="ZL277" s="76"/>
      <c r="ZM277" s="76"/>
      <c r="ZN277" s="76"/>
      <c r="ZO277" s="76"/>
      <c r="ZP277" s="76"/>
      <c r="ZQ277" s="76"/>
      <c r="ZR277" s="76"/>
      <c r="ZS277" s="76"/>
      <c r="ZT277" s="76"/>
      <c r="ZU277" s="76"/>
      <c r="ZV277" s="76"/>
      <c r="ZW277" s="76"/>
      <c r="ZX277" s="76"/>
      <c r="ZY277" s="76"/>
      <c r="ZZ277" s="76"/>
      <c r="AAA277" s="76"/>
      <c r="AAB277" s="76"/>
      <c r="AAC277" s="76"/>
      <c r="AAD277" s="76"/>
      <c r="AAE277" s="76"/>
      <c r="AAF277" s="76"/>
      <c r="AAG277" s="76"/>
      <c r="AAH277" s="76"/>
      <c r="AAI277" s="76"/>
      <c r="AAJ277" s="76"/>
      <c r="AAK277" s="76"/>
      <c r="AAL277" s="76"/>
      <c r="AAM277" s="76"/>
      <c r="AAN277" s="76"/>
      <c r="AAO277" s="76"/>
      <c r="AAP277" s="76"/>
      <c r="AAQ277" s="76"/>
      <c r="AAR277" s="76"/>
      <c r="AAS277" s="76"/>
      <c r="AAT277" s="76"/>
      <c r="AAU277" s="76"/>
      <c r="AAV277" s="76"/>
      <c r="AAW277" s="76"/>
      <c r="AAX277" s="76"/>
      <c r="AAY277" s="76"/>
      <c r="AAZ277" s="76"/>
      <c r="ABA277" s="76"/>
      <c r="ABB277" s="76"/>
      <c r="ABC277" s="76"/>
      <c r="ABD277" s="76"/>
      <c r="ABE277" s="76"/>
      <c r="ABF277" s="76"/>
      <c r="ABG277" s="76"/>
      <c r="ABH277" s="76"/>
      <c r="ABI277" s="76"/>
      <c r="ABJ277" s="76"/>
      <c r="ABK277" s="76"/>
      <c r="ABL277" s="76"/>
      <c r="ABM277" s="76"/>
      <c r="ABN277" s="76"/>
      <c r="ABO277" s="76"/>
      <c r="ABP277" s="76"/>
      <c r="ABQ277" s="76"/>
      <c r="ABR277" s="76"/>
      <c r="ABS277" s="76"/>
      <c r="ABT277" s="76"/>
      <c r="ABU277" s="76"/>
      <c r="ABV277" s="76"/>
      <c r="ABW277" s="76"/>
      <c r="ABX277" s="76"/>
      <c r="ABY277" s="76"/>
      <c r="ABZ277" s="76"/>
      <c r="ACA277" s="76"/>
      <c r="ACB277" s="76"/>
      <c r="ACC277" s="76"/>
      <c r="ACD277" s="76"/>
      <c r="ACE277" s="76"/>
      <c r="ACF277" s="76"/>
      <c r="ACG277" s="76"/>
      <c r="ACH277" s="76"/>
      <c r="ACI277" s="76"/>
      <c r="ACJ277" s="76"/>
      <c r="ACK277" s="76"/>
      <c r="ACL277" s="76"/>
      <c r="ACM277" s="76"/>
      <c r="ACN277" s="76"/>
      <c r="ACO277" s="76"/>
      <c r="ACP277" s="76"/>
      <c r="ACQ277" s="76"/>
      <c r="ACR277" s="76"/>
      <c r="ACS277" s="76"/>
      <c r="ACT277" s="76"/>
      <c r="ACU277" s="76"/>
      <c r="ACV277" s="76"/>
      <c r="ACW277" s="76"/>
      <c r="ACX277" s="76"/>
      <c r="ACY277" s="76"/>
      <c r="ACZ277" s="76"/>
      <c r="ADA277" s="76"/>
      <c r="ADB277" s="76"/>
      <c r="ADC277" s="76"/>
      <c r="ADD277" s="76"/>
      <c r="ADE277" s="76"/>
      <c r="ADF277" s="76"/>
      <c r="ADG277" s="76"/>
      <c r="ADH277" s="76"/>
      <c r="ADI277" s="76"/>
      <c r="ADJ277" s="76"/>
      <c r="ADK277" s="76"/>
      <c r="ADL277" s="76"/>
      <c r="ADM277" s="76"/>
      <c r="ADN277" s="76"/>
      <c r="ADO277" s="76"/>
      <c r="ADP277" s="76"/>
      <c r="ADQ277" s="76"/>
      <c r="ADR277" s="76"/>
      <c r="ADS277" s="76"/>
      <c r="ADT277" s="76"/>
      <c r="ADU277" s="76"/>
      <c r="ADV277" s="76"/>
      <c r="ADW277" s="76"/>
      <c r="ADX277" s="76"/>
      <c r="ADY277" s="76"/>
      <c r="ADZ277" s="76"/>
      <c r="AEA277" s="76"/>
      <c r="AEB277" s="76"/>
      <c r="AEC277" s="76"/>
      <c r="AED277" s="76"/>
      <c r="AEE277" s="76"/>
      <c r="AEF277" s="76"/>
      <c r="AEG277" s="76"/>
      <c r="AEH277" s="76"/>
      <c r="AEI277" s="76"/>
      <c r="AEJ277" s="76"/>
      <c r="AEK277" s="76"/>
      <c r="AEL277" s="76"/>
      <c r="AEM277" s="76"/>
      <c r="AEN277" s="76"/>
      <c r="AEO277" s="76"/>
      <c r="AEP277" s="76"/>
      <c r="AEQ277" s="76"/>
      <c r="AER277" s="76"/>
      <c r="AES277" s="76"/>
      <c r="AET277" s="76"/>
      <c r="AEU277" s="76"/>
      <c r="AEV277" s="76"/>
      <c r="AEW277" s="76"/>
      <c r="AEX277" s="76"/>
      <c r="AEY277" s="76"/>
      <c r="AEZ277" s="76"/>
      <c r="AFA277" s="76"/>
      <c r="AFB277" s="76"/>
      <c r="AFC277" s="76"/>
      <c r="AFD277" s="76"/>
      <c r="AFE277" s="76"/>
      <c r="AFF277" s="76"/>
      <c r="AFG277" s="76"/>
      <c r="AFH277" s="76"/>
      <c r="AFI277" s="76"/>
      <c r="AFJ277" s="76"/>
      <c r="AFK277" s="76"/>
      <c r="AFL277" s="76"/>
      <c r="AFM277" s="76"/>
      <c r="AFN277" s="76"/>
      <c r="AFO277" s="76"/>
      <c r="AFP277" s="76"/>
      <c r="AFQ277" s="76"/>
      <c r="AFR277" s="76"/>
      <c r="AFS277" s="76"/>
      <c r="AFT277" s="76"/>
      <c r="AFU277" s="76"/>
      <c r="AFV277" s="76"/>
      <c r="AFW277" s="76"/>
      <c r="AFX277" s="76"/>
      <c r="AFY277" s="76"/>
      <c r="AFZ277" s="76"/>
      <c r="AGA277" s="76"/>
      <c r="AGB277" s="76"/>
      <c r="AGC277" s="76"/>
      <c r="AGD277" s="76"/>
      <c r="AGE277" s="76"/>
      <c r="AGF277" s="76"/>
      <c r="AGG277" s="76"/>
      <c r="AGH277" s="76"/>
      <c r="AGI277" s="76"/>
      <c r="AGJ277" s="76"/>
      <c r="AGK277" s="76"/>
      <c r="AGL277" s="76"/>
      <c r="AGM277" s="76"/>
      <c r="AGN277" s="76"/>
      <c r="AGO277" s="76"/>
      <c r="AGP277" s="76"/>
      <c r="AGQ277" s="76"/>
      <c r="AGR277" s="76"/>
      <c r="AGS277" s="76"/>
      <c r="AGT277" s="76"/>
      <c r="AGU277" s="76"/>
      <c r="AGV277" s="76"/>
      <c r="AGW277" s="76"/>
      <c r="AGX277" s="76"/>
      <c r="AGY277" s="76"/>
      <c r="AGZ277" s="76"/>
      <c r="AHA277" s="76"/>
      <c r="AHB277" s="76"/>
      <c r="AHC277" s="76"/>
      <c r="AHD277" s="76"/>
      <c r="AHE277" s="76"/>
      <c r="AHF277" s="76"/>
      <c r="AHG277" s="76"/>
      <c r="AHH277" s="76"/>
      <c r="AHI277" s="76"/>
      <c r="AHJ277" s="76"/>
      <c r="AHK277" s="76"/>
      <c r="AHL277" s="76"/>
      <c r="AHM277" s="76"/>
      <c r="AHN277" s="76"/>
      <c r="AHO277" s="76"/>
      <c r="AHP277" s="76"/>
      <c r="AHQ277" s="76"/>
      <c r="AHR277" s="76"/>
      <c r="AHS277" s="76"/>
      <c r="AHT277" s="76"/>
      <c r="AHU277" s="76"/>
      <c r="AHV277" s="76"/>
      <c r="AHW277" s="76"/>
      <c r="AHX277" s="76"/>
      <c r="AHY277" s="76"/>
      <c r="AHZ277" s="76"/>
      <c r="AIA277" s="76"/>
      <c r="AIB277" s="76"/>
      <c r="AIC277" s="76"/>
      <c r="AID277" s="76"/>
      <c r="AIE277" s="76"/>
      <c r="AIF277" s="76"/>
      <c r="AIG277" s="76"/>
      <c r="AIH277" s="76"/>
      <c r="AII277" s="76"/>
      <c r="AIJ277" s="76"/>
      <c r="AIK277" s="76"/>
      <c r="AIL277" s="76"/>
      <c r="AIM277" s="76"/>
      <c r="AIN277" s="76"/>
      <c r="AIO277" s="76"/>
      <c r="AIP277" s="76"/>
      <c r="AIQ277" s="76"/>
      <c r="AIR277" s="76"/>
      <c r="AIS277" s="76"/>
      <c r="AIT277" s="76"/>
      <c r="AIU277" s="76"/>
      <c r="AIV277" s="76"/>
      <c r="AIW277" s="76"/>
      <c r="AIX277" s="76"/>
      <c r="AIY277" s="76"/>
      <c r="AIZ277" s="76"/>
      <c r="AJA277" s="76"/>
      <c r="AJB277" s="76"/>
      <c r="AJC277" s="76"/>
      <c r="AJD277" s="76"/>
      <c r="AJE277" s="76"/>
      <c r="AJF277" s="76"/>
      <c r="AJG277" s="76"/>
      <c r="AJH277" s="76"/>
      <c r="AJI277" s="76"/>
      <c r="AJJ277" s="76"/>
      <c r="AJK277" s="76"/>
      <c r="AJL277" s="76"/>
      <c r="AJM277" s="76"/>
      <c r="AJN277" s="76"/>
      <c r="AJO277" s="76"/>
      <c r="AJP277" s="76"/>
      <c r="AJQ277" s="76"/>
      <c r="AJR277" s="76"/>
      <c r="AJS277" s="76"/>
      <c r="AJT277" s="76"/>
      <c r="AJU277" s="76"/>
      <c r="AJV277" s="76"/>
      <c r="AJW277" s="76"/>
      <c r="AJX277" s="76"/>
      <c r="AJY277" s="76"/>
      <c r="AJZ277" s="76"/>
      <c r="AKA277" s="76"/>
      <c r="AKB277" s="76"/>
      <c r="AKC277" s="76"/>
      <c r="AKD277" s="76"/>
      <c r="AKE277" s="76"/>
      <c r="AKF277" s="76"/>
      <c r="AKG277" s="76"/>
      <c r="AKH277" s="76"/>
      <c r="AKI277" s="76"/>
      <c r="AKJ277" s="76"/>
      <c r="AKK277" s="76"/>
      <c r="AKL277" s="76"/>
      <c r="AKM277" s="76"/>
      <c r="AKN277" s="76"/>
      <c r="AKO277" s="76"/>
      <c r="AKP277" s="76"/>
      <c r="AKQ277" s="76"/>
      <c r="AKR277" s="76"/>
      <c r="AKS277" s="76"/>
      <c r="AKT277" s="76"/>
      <c r="AKU277" s="76"/>
      <c r="AKV277" s="76"/>
      <c r="AKW277" s="76"/>
      <c r="AKX277" s="76"/>
      <c r="AKY277" s="76"/>
      <c r="AKZ277" s="76"/>
      <c r="ALA277" s="76"/>
      <c r="ALB277" s="76"/>
      <c r="ALC277" s="76"/>
      <c r="ALD277" s="76"/>
      <c r="ALE277" s="76"/>
      <c r="ALF277" s="76"/>
      <c r="ALG277" s="76"/>
      <c r="ALH277" s="76"/>
      <c r="ALI277" s="76"/>
      <c r="ALJ277" s="76"/>
      <c r="ALK277" s="76"/>
      <c r="ALL277" s="76"/>
      <c r="ALM277" s="76"/>
      <c r="ALN277" s="76"/>
      <c r="ALO277" s="76"/>
      <c r="ALP277" s="76"/>
      <c r="ALQ277" s="76"/>
      <c r="ALR277" s="76"/>
      <c r="ALS277" s="76"/>
      <c r="ALT277" s="76"/>
      <c r="ALU277" s="76"/>
      <c r="ALV277" s="76"/>
      <c r="ALW277" s="76"/>
      <c r="ALX277" s="76"/>
      <c r="ALY277" s="76"/>
      <c r="ALZ277" s="76"/>
      <c r="AMA277" s="76"/>
      <c r="AMB277" s="76"/>
      <c r="AMC277" s="76"/>
      <c r="AMD277" s="76"/>
      <c r="AME277" s="76"/>
    </row>
    <row r="278" spans="1:1019" s="80" customFormat="1" ht="25.5">
      <c r="A278" s="20" t="s">
        <v>182</v>
      </c>
      <c r="B278" s="21">
        <v>5219623</v>
      </c>
      <c r="C278" s="21" t="s">
        <v>96</v>
      </c>
      <c r="D278" s="71" t="s">
        <v>68</v>
      </c>
      <c r="E278" s="22" t="s">
        <v>51</v>
      </c>
      <c r="F278" s="59">
        <v>7841</v>
      </c>
      <c r="G278" s="23">
        <v>53.12</v>
      </c>
      <c r="H278" s="69">
        <f>$J$6</f>
        <v>0.21229999999999999</v>
      </c>
      <c r="I278" s="23">
        <f>ROUND(((H278+1)*G278),2)</f>
        <v>64.400000000000006</v>
      </c>
      <c r="J278" s="23">
        <f>TRUNC((I278*F278),2)</f>
        <v>504960.4</v>
      </c>
      <c r="K278" s="78">
        <f t="shared" si="102"/>
        <v>416513.92</v>
      </c>
      <c r="L278" s="76"/>
      <c r="M278" s="79"/>
      <c r="N278" s="76"/>
      <c r="O278" s="76"/>
      <c r="P278" s="76"/>
      <c r="Q278" s="76"/>
      <c r="R278" s="76"/>
      <c r="S278" s="76"/>
      <c r="T278" s="76"/>
      <c r="U278" s="76"/>
      <c r="V278" s="76"/>
      <c r="W278" s="76"/>
      <c r="X278" s="76"/>
      <c r="Y278" s="76"/>
      <c r="Z278" s="76"/>
      <c r="AA278" s="76"/>
      <c r="AB278" s="76"/>
      <c r="AC278" s="76"/>
      <c r="AD278" s="76"/>
      <c r="AE278" s="76"/>
      <c r="AF278" s="76"/>
      <c r="AG278" s="76"/>
      <c r="AH278" s="76"/>
      <c r="AI278" s="76"/>
      <c r="AJ278" s="76"/>
      <c r="AK278" s="76"/>
      <c r="AL278" s="76"/>
      <c r="AM278" s="76"/>
      <c r="AN278" s="76"/>
      <c r="AO278" s="76"/>
      <c r="AP278" s="76"/>
      <c r="AQ278" s="76"/>
      <c r="AR278" s="76"/>
      <c r="AS278" s="76"/>
      <c r="AT278" s="76"/>
      <c r="AU278" s="76"/>
      <c r="AV278" s="76"/>
      <c r="AW278" s="76"/>
      <c r="AX278" s="76"/>
      <c r="AY278" s="76"/>
      <c r="AZ278" s="76"/>
      <c r="BA278" s="76"/>
      <c r="BB278" s="76"/>
      <c r="BC278" s="76"/>
      <c r="BD278" s="76"/>
      <c r="BE278" s="76"/>
      <c r="BF278" s="76"/>
      <c r="BG278" s="76"/>
      <c r="BH278" s="76"/>
      <c r="BI278" s="76"/>
      <c r="BJ278" s="76"/>
      <c r="BK278" s="76"/>
      <c r="BL278" s="76"/>
      <c r="BM278" s="76"/>
      <c r="BN278" s="76"/>
      <c r="BO278" s="76"/>
      <c r="BP278" s="76"/>
      <c r="BQ278" s="76"/>
      <c r="BR278" s="76"/>
      <c r="BS278" s="76"/>
      <c r="BT278" s="76"/>
      <c r="BU278" s="76"/>
      <c r="BV278" s="76"/>
      <c r="BW278" s="76"/>
      <c r="BX278" s="76"/>
      <c r="BY278" s="76"/>
      <c r="BZ278" s="76"/>
      <c r="CA278" s="76"/>
      <c r="CB278" s="76"/>
      <c r="CC278" s="76"/>
      <c r="CD278" s="76"/>
      <c r="CE278" s="76"/>
      <c r="CF278" s="76"/>
      <c r="CG278" s="76"/>
      <c r="CH278" s="76"/>
      <c r="CI278" s="76"/>
      <c r="CJ278" s="76"/>
      <c r="CK278" s="76"/>
      <c r="CL278" s="76"/>
      <c r="CM278" s="76"/>
      <c r="CN278" s="76"/>
      <c r="CO278" s="76"/>
      <c r="CP278" s="76"/>
      <c r="CQ278" s="76"/>
      <c r="CR278" s="76"/>
      <c r="CS278" s="76"/>
      <c r="CT278" s="76"/>
      <c r="CU278" s="76"/>
      <c r="CV278" s="76"/>
      <c r="CW278" s="76"/>
      <c r="CX278" s="76"/>
      <c r="CY278" s="76"/>
      <c r="CZ278" s="76"/>
      <c r="DA278" s="76"/>
      <c r="DB278" s="76"/>
      <c r="DC278" s="76"/>
      <c r="DD278" s="76"/>
      <c r="DE278" s="76"/>
      <c r="DF278" s="76"/>
      <c r="DG278" s="76"/>
      <c r="DH278" s="76"/>
      <c r="DI278" s="76"/>
      <c r="DJ278" s="76"/>
      <c r="DK278" s="76"/>
      <c r="DL278" s="76"/>
      <c r="DM278" s="76"/>
      <c r="DN278" s="76"/>
      <c r="DO278" s="76"/>
      <c r="DP278" s="76"/>
      <c r="DQ278" s="76"/>
      <c r="DR278" s="76"/>
      <c r="DS278" s="76"/>
      <c r="DT278" s="76"/>
      <c r="DU278" s="76"/>
      <c r="DV278" s="76"/>
      <c r="DW278" s="76"/>
      <c r="DX278" s="76"/>
      <c r="DY278" s="76"/>
      <c r="DZ278" s="76"/>
      <c r="EA278" s="76"/>
      <c r="EB278" s="76"/>
      <c r="EC278" s="76"/>
      <c r="ED278" s="76"/>
      <c r="EE278" s="76"/>
      <c r="EF278" s="76"/>
      <c r="EG278" s="76"/>
      <c r="EH278" s="76"/>
      <c r="EI278" s="76"/>
      <c r="EJ278" s="76"/>
      <c r="EK278" s="76"/>
      <c r="EL278" s="76"/>
      <c r="EM278" s="76"/>
      <c r="EN278" s="76"/>
      <c r="EO278" s="76"/>
      <c r="EP278" s="76"/>
      <c r="EQ278" s="76"/>
      <c r="ER278" s="76"/>
      <c r="ES278" s="76"/>
      <c r="ET278" s="76"/>
      <c r="EU278" s="76"/>
      <c r="EV278" s="76"/>
      <c r="EW278" s="76"/>
      <c r="EX278" s="76"/>
      <c r="EY278" s="76"/>
      <c r="EZ278" s="76"/>
      <c r="FA278" s="76"/>
      <c r="FB278" s="76"/>
      <c r="FC278" s="76"/>
      <c r="FD278" s="76"/>
      <c r="FE278" s="76"/>
      <c r="FF278" s="76"/>
      <c r="FG278" s="76"/>
      <c r="FH278" s="76"/>
      <c r="FI278" s="76"/>
      <c r="FJ278" s="76"/>
      <c r="FK278" s="76"/>
      <c r="FL278" s="76"/>
      <c r="FM278" s="76"/>
      <c r="FN278" s="76"/>
      <c r="FO278" s="76"/>
      <c r="FP278" s="76"/>
      <c r="FQ278" s="76"/>
      <c r="FR278" s="76"/>
      <c r="FS278" s="76"/>
      <c r="FT278" s="76"/>
      <c r="FU278" s="76"/>
      <c r="FV278" s="76"/>
      <c r="FW278" s="76"/>
      <c r="FX278" s="76"/>
      <c r="FY278" s="76"/>
      <c r="FZ278" s="76"/>
      <c r="GA278" s="76"/>
      <c r="GB278" s="76"/>
      <c r="GC278" s="76"/>
      <c r="GD278" s="76"/>
      <c r="GE278" s="76"/>
      <c r="GF278" s="76"/>
      <c r="GG278" s="76"/>
      <c r="GH278" s="76"/>
      <c r="GI278" s="76"/>
      <c r="GJ278" s="76"/>
      <c r="GK278" s="76"/>
      <c r="GL278" s="76"/>
      <c r="GM278" s="76"/>
      <c r="GN278" s="76"/>
      <c r="GO278" s="76"/>
      <c r="GP278" s="76"/>
      <c r="GQ278" s="76"/>
      <c r="GR278" s="76"/>
      <c r="GS278" s="76"/>
      <c r="GT278" s="76"/>
      <c r="GU278" s="76"/>
      <c r="GV278" s="76"/>
      <c r="GW278" s="76"/>
      <c r="GX278" s="76"/>
      <c r="GY278" s="76"/>
      <c r="GZ278" s="76"/>
      <c r="HA278" s="76"/>
      <c r="HB278" s="76"/>
      <c r="HC278" s="76"/>
      <c r="HD278" s="76"/>
      <c r="HE278" s="76"/>
      <c r="HF278" s="76"/>
      <c r="HG278" s="76"/>
      <c r="HH278" s="76"/>
      <c r="HI278" s="76"/>
      <c r="HJ278" s="76"/>
      <c r="HK278" s="76"/>
      <c r="HL278" s="76"/>
      <c r="HM278" s="76"/>
      <c r="HN278" s="76"/>
      <c r="HO278" s="76"/>
      <c r="HP278" s="76"/>
      <c r="HQ278" s="76"/>
      <c r="HR278" s="76"/>
      <c r="HS278" s="76"/>
      <c r="HT278" s="76"/>
      <c r="HU278" s="76"/>
      <c r="HV278" s="76"/>
      <c r="HW278" s="76"/>
      <c r="HX278" s="76"/>
      <c r="HY278" s="76"/>
      <c r="HZ278" s="76"/>
      <c r="IA278" s="76"/>
      <c r="IB278" s="76"/>
      <c r="IC278" s="76"/>
      <c r="ID278" s="76"/>
      <c r="IE278" s="76"/>
      <c r="IF278" s="76"/>
      <c r="IG278" s="76"/>
      <c r="IH278" s="76"/>
      <c r="II278" s="76"/>
      <c r="IJ278" s="76"/>
      <c r="IK278" s="76"/>
      <c r="IL278" s="76"/>
      <c r="IM278" s="76"/>
      <c r="IN278" s="76"/>
      <c r="IO278" s="76"/>
      <c r="IP278" s="76"/>
      <c r="IQ278" s="76"/>
      <c r="IR278" s="76"/>
      <c r="IS278" s="76"/>
      <c r="IT278" s="76"/>
      <c r="IU278" s="76"/>
      <c r="IV278" s="76"/>
      <c r="IW278" s="76"/>
      <c r="IX278" s="76"/>
      <c r="IY278" s="76"/>
      <c r="IZ278" s="76"/>
      <c r="JA278" s="76"/>
      <c r="JB278" s="76"/>
      <c r="JC278" s="76"/>
      <c r="JD278" s="76"/>
      <c r="JE278" s="76"/>
      <c r="JF278" s="76"/>
      <c r="JG278" s="76"/>
      <c r="JH278" s="76"/>
      <c r="JI278" s="76"/>
      <c r="JJ278" s="76"/>
      <c r="JK278" s="76"/>
      <c r="JL278" s="76"/>
      <c r="JM278" s="76"/>
      <c r="JN278" s="76"/>
      <c r="JO278" s="76"/>
      <c r="JP278" s="76"/>
      <c r="JQ278" s="76"/>
      <c r="JR278" s="76"/>
      <c r="JS278" s="76"/>
      <c r="JT278" s="76"/>
      <c r="JU278" s="76"/>
      <c r="JV278" s="76"/>
      <c r="JW278" s="76"/>
      <c r="JX278" s="76"/>
      <c r="JY278" s="76"/>
      <c r="JZ278" s="76"/>
      <c r="KA278" s="76"/>
      <c r="KB278" s="76"/>
      <c r="KC278" s="76"/>
      <c r="KD278" s="76"/>
      <c r="KE278" s="76"/>
      <c r="KF278" s="76"/>
      <c r="KG278" s="76"/>
      <c r="KH278" s="76"/>
      <c r="KI278" s="76"/>
      <c r="KJ278" s="76"/>
      <c r="KK278" s="76"/>
      <c r="KL278" s="76"/>
      <c r="KM278" s="76"/>
      <c r="KN278" s="76"/>
      <c r="KO278" s="76"/>
      <c r="KP278" s="76"/>
      <c r="KQ278" s="76"/>
      <c r="KR278" s="76"/>
      <c r="KS278" s="76"/>
      <c r="KT278" s="76"/>
      <c r="KU278" s="76"/>
      <c r="KV278" s="76"/>
      <c r="KW278" s="76"/>
      <c r="KX278" s="76"/>
      <c r="KY278" s="76"/>
      <c r="KZ278" s="76"/>
      <c r="LA278" s="76"/>
      <c r="LB278" s="76"/>
      <c r="LC278" s="76"/>
      <c r="LD278" s="76"/>
      <c r="LE278" s="76"/>
      <c r="LF278" s="76"/>
      <c r="LG278" s="76"/>
      <c r="LH278" s="76"/>
      <c r="LI278" s="76"/>
      <c r="LJ278" s="76"/>
      <c r="LK278" s="76"/>
      <c r="LL278" s="76"/>
      <c r="LM278" s="76"/>
      <c r="LN278" s="76"/>
      <c r="LO278" s="76"/>
      <c r="LP278" s="76"/>
      <c r="LQ278" s="76"/>
      <c r="LR278" s="76"/>
      <c r="LS278" s="76"/>
      <c r="LT278" s="76"/>
      <c r="LU278" s="76"/>
      <c r="LV278" s="76"/>
      <c r="LW278" s="76"/>
      <c r="LX278" s="76"/>
      <c r="LY278" s="76"/>
      <c r="LZ278" s="76"/>
      <c r="MA278" s="76"/>
      <c r="MB278" s="76"/>
      <c r="MC278" s="76"/>
      <c r="MD278" s="76"/>
      <c r="ME278" s="76"/>
      <c r="MF278" s="76"/>
      <c r="MG278" s="76"/>
      <c r="MH278" s="76"/>
      <c r="MI278" s="76"/>
      <c r="MJ278" s="76"/>
      <c r="MK278" s="76"/>
      <c r="ML278" s="76"/>
      <c r="MM278" s="76"/>
      <c r="MN278" s="76"/>
      <c r="MO278" s="76"/>
      <c r="MP278" s="76"/>
      <c r="MQ278" s="76"/>
      <c r="MR278" s="76"/>
      <c r="MS278" s="76"/>
      <c r="MT278" s="76"/>
      <c r="MU278" s="76"/>
      <c r="MV278" s="76"/>
      <c r="MW278" s="76"/>
      <c r="MX278" s="76"/>
      <c r="MY278" s="76"/>
      <c r="MZ278" s="76"/>
      <c r="NA278" s="76"/>
      <c r="NB278" s="76"/>
      <c r="NC278" s="76"/>
      <c r="ND278" s="76"/>
      <c r="NE278" s="76"/>
      <c r="NF278" s="76"/>
      <c r="NG278" s="76"/>
      <c r="NH278" s="76"/>
      <c r="NI278" s="76"/>
      <c r="NJ278" s="76"/>
      <c r="NK278" s="76"/>
      <c r="NL278" s="76"/>
      <c r="NM278" s="76"/>
      <c r="NN278" s="76"/>
      <c r="NO278" s="76"/>
      <c r="NP278" s="76"/>
      <c r="NQ278" s="76"/>
      <c r="NR278" s="76"/>
      <c r="NS278" s="76"/>
      <c r="NT278" s="76"/>
      <c r="NU278" s="76"/>
      <c r="NV278" s="76"/>
      <c r="NW278" s="76"/>
      <c r="NX278" s="76"/>
      <c r="NY278" s="76"/>
      <c r="NZ278" s="76"/>
      <c r="OA278" s="76"/>
      <c r="OB278" s="76"/>
      <c r="OC278" s="76"/>
      <c r="OD278" s="76"/>
      <c r="OE278" s="76"/>
      <c r="OF278" s="76"/>
      <c r="OG278" s="76"/>
      <c r="OH278" s="76"/>
      <c r="OI278" s="76"/>
      <c r="OJ278" s="76"/>
      <c r="OK278" s="76"/>
      <c r="OL278" s="76"/>
      <c r="OM278" s="76"/>
      <c r="ON278" s="76"/>
      <c r="OO278" s="76"/>
      <c r="OP278" s="76"/>
      <c r="OQ278" s="76"/>
      <c r="OR278" s="76"/>
      <c r="OS278" s="76"/>
      <c r="OT278" s="76"/>
      <c r="OU278" s="76"/>
      <c r="OV278" s="76"/>
      <c r="OW278" s="76"/>
      <c r="OX278" s="76"/>
      <c r="OY278" s="76"/>
      <c r="OZ278" s="76"/>
      <c r="PA278" s="76"/>
      <c r="PB278" s="76"/>
      <c r="PC278" s="76"/>
      <c r="PD278" s="76"/>
      <c r="PE278" s="76"/>
      <c r="PF278" s="76"/>
      <c r="PG278" s="76"/>
      <c r="PH278" s="76"/>
      <c r="PI278" s="76"/>
      <c r="PJ278" s="76"/>
      <c r="PK278" s="76"/>
      <c r="PL278" s="76"/>
      <c r="PM278" s="76"/>
      <c r="PN278" s="76"/>
      <c r="PO278" s="76"/>
      <c r="PP278" s="76"/>
      <c r="PQ278" s="76"/>
      <c r="PR278" s="76"/>
      <c r="PS278" s="76"/>
      <c r="PT278" s="76"/>
      <c r="PU278" s="76"/>
      <c r="PV278" s="76"/>
      <c r="PW278" s="76"/>
      <c r="PX278" s="76"/>
      <c r="PY278" s="76"/>
      <c r="PZ278" s="76"/>
      <c r="QA278" s="76"/>
      <c r="QB278" s="76"/>
      <c r="QC278" s="76"/>
      <c r="QD278" s="76"/>
      <c r="QE278" s="76"/>
      <c r="QF278" s="76"/>
      <c r="QG278" s="76"/>
      <c r="QH278" s="76"/>
      <c r="QI278" s="76"/>
      <c r="QJ278" s="76"/>
      <c r="QK278" s="76"/>
      <c r="QL278" s="76"/>
      <c r="QM278" s="76"/>
      <c r="QN278" s="76"/>
      <c r="QO278" s="76"/>
      <c r="QP278" s="76"/>
      <c r="QQ278" s="76"/>
      <c r="QR278" s="76"/>
      <c r="QS278" s="76"/>
      <c r="QT278" s="76"/>
      <c r="QU278" s="76"/>
      <c r="QV278" s="76"/>
      <c r="QW278" s="76"/>
      <c r="QX278" s="76"/>
      <c r="QY278" s="76"/>
      <c r="QZ278" s="76"/>
      <c r="RA278" s="76"/>
      <c r="RB278" s="76"/>
      <c r="RC278" s="76"/>
      <c r="RD278" s="76"/>
      <c r="RE278" s="76"/>
      <c r="RF278" s="76"/>
      <c r="RG278" s="76"/>
      <c r="RH278" s="76"/>
      <c r="RI278" s="76"/>
      <c r="RJ278" s="76"/>
      <c r="RK278" s="76"/>
      <c r="RL278" s="76"/>
      <c r="RM278" s="76"/>
      <c r="RN278" s="76"/>
      <c r="RO278" s="76"/>
      <c r="RP278" s="76"/>
      <c r="RQ278" s="76"/>
      <c r="RR278" s="76"/>
      <c r="RS278" s="76"/>
      <c r="RT278" s="76"/>
      <c r="RU278" s="76"/>
      <c r="RV278" s="76"/>
      <c r="RW278" s="76"/>
      <c r="RX278" s="76"/>
      <c r="RY278" s="76"/>
      <c r="RZ278" s="76"/>
      <c r="SA278" s="76"/>
      <c r="SB278" s="76"/>
      <c r="SC278" s="76"/>
      <c r="SD278" s="76"/>
      <c r="SE278" s="76"/>
      <c r="SF278" s="76"/>
      <c r="SG278" s="76"/>
      <c r="SH278" s="76"/>
      <c r="SI278" s="76"/>
      <c r="SJ278" s="76"/>
      <c r="SK278" s="76"/>
      <c r="SL278" s="76"/>
      <c r="SM278" s="76"/>
      <c r="SN278" s="76"/>
      <c r="SO278" s="76"/>
      <c r="SP278" s="76"/>
      <c r="SQ278" s="76"/>
      <c r="SR278" s="76"/>
      <c r="SS278" s="76"/>
      <c r="ST278" s="76"/>
      <c r="SU278" s="76"/>
      <c r="SV278" s="76"/>
      <c r="SW278" s="76"/>
      <c r="SX278" s="76"/>
      <c r="SY278" s="76"/>
      <c r="SZ278" s="76"/>
      <c r="TA278" s="76"/>
      <c r="TB278" s="76"/>
      <c r="TC278" s="76"/>
      <c r="TD278" s="76"/>
      <c r="TE278" s="76"/>
      <c r="TF278" s="76"/>
      <c r="TG278" s="76"/>
      <c r="TH278" s="76"/>
      <c r="TI278" s="76"/>
      <c r="TJ278" s="76"/>
      <c r="TK278" s="76"/>
      <c r="TL278" s="76"/>
      <c r="TM278" s="76"/>
      <c r="TN278" s="76"/>
      <c r="TO278" s="76"/>
      <c r="TP278" s="76"/>
      <c r="TQ278" s="76"/>
      <c r="TR278" s="76"/>
      <c r="TS278" s="76"/>
      <c r="TT278" s="76"/>
      <c r="TU278" s="76"/>
      <c r="TV278" s="76"/>
      <c r="TW278" s="76"/>
      <c r="TX278" s="76"/>
      <c r="TY278" s="76"/>
      <c r="TZ278" s="76"/>
      <c r="UA278" s="76"/>
      <c r="UB278" s="76"/>
      <c r="UC278" s="76"/>
      <c r="UD278" s="76"/>
      <c r="UE278" s="76"/>
      <c r="UF278" s="76"/>
      <c r="UG278" s="76"/>
      <c r="UH278" s="76"/>
      <c r="UI278" s="76"/>
      <c r="UJ278" s="76"/>
      <c r="UK278" s="76"/>
      <c r="UL278" s="76"/>
      <c r="UM278" s="76"/>
      <c r="UN278" s="76"/>
      <c r="UO278" s="76"/>
      <c r="UP278" s="76"/>
      <c r="UQ278" s="76"/>
      <c r="UR278" s="76"/>
      <c r="US278" s="76"/>
      <c r="UT278" s="76"/>
      <c r="UU278" s="76"/>
      <c r="UV278" s="76"/>
      <c r="UW278" s="76"/>
      <c r="UX278" s="76"/>
      <c r="UY278" s="76"/>
      <c r="UZ278" s="76"/>
      <c r="VA278" s="76"/>
      <c r="VB278" s="76"/>
      <c r="VC278" s="76"/>
      <c r="VD278" s="76"/>
      <c r="VE278" s="76"/>
      <c r="VF278" s="76"/>
      <c r="VG278" s="76"/>
      <c r="VH278" s="76"/>
      <c r="VI278" s="76"/>
      <c r="VJ278" s="76"/>
      <c r="VK278" s="76"/>
      <c r="VL278" s="76"/>
      <c r="VM278" s="76"/>
      <c r="VN278" s="76"/>
      <c r="VO278" s="76"/>
      <c r="VP278" s="76"/>
      <c r="VQ278" s="76"/>
      <c r="VR278" s="76"/>
      <c r="VS278" s="76"/>
      <c r="VT278" s="76"/>
      <c r="VU278" s="76"/>
      <c r="VV278" s="76"/>
      <c r="VW278" s="76"/>
      <c r="VX278" s="76"/>
      <c r="VY278" s="76"/>
      <c r="VZ278" s="76"/>
      <c r="WA278" s="76"/>
      <c r="WB278" s="76"/>
      <c r="WC278" s="76"/>
      <c r="WD278" s="76"/>
      <c r="WE278" s="76"/>
      <c r="WF278" s="76"/>
      <c r="WG278" s="76"/>
      <c r="WH278" s="76"/>
      <c r="WI278" s="76"/>
      <c r="WJ278" s="76"/>
      <c r="WK278" s="76"/>
      <c r="WL278" s="76"/>
      <c r="WM278" s="76"/>
      <c r="WN278" s="76"/>
      <c r="WO278" s="76"/>
      <c r="WP278" s="76"/>
      <c r="WQ278" s="76"/>
      <c r="WR278" s="76"/>
      <c r="WS278" s="76"/>
      <c r="WT278" s="76"/>
      <c r="WU278" s="76"/>
      <c r="WV278" s="76"/>
      <c r="WW278" s="76"/>
      <c r="WX278" s="76"/>
      <c r="WY278" s="76"/>
      <c r="WZ278" s="76"/>
      <c r="XA278" s="76"/>
      <c r="XB278" s="76"/>
      <c r="XC278" s="76"/>
      <c r="XD278" s="76"/>
      <c r="XE278" s="76"/>
      <c r="XF278" s="76"/>
      <c r="XG278" s="76"/>
      <c r="XH278" s="76"/>
      <c r="XI278" s="76"/>
      <c r="XJ278" s="76"/>
      <c r="XK278" s="76"/>
      <c r="XL278" s="76"/>
      <c r="XM278" s="76"/>
      <c r="XN278" s="76"/>
      <c r="XO278" s="76"/>
      <c r="XP278" s="76"/>
      <c r="XQ278" s="76"/>
      <c r="XR278" s="76"/>
      <c r="XS278" s="76"/>
      <c r="XT278" s="76"/>
      <c r="XU278" s="76"/>
      <c r="XV278" s="76"/>
      <c r="XW278" s="76"/>
      <c r="XX278" s="76"/>
      <c r="XY278" s="76"/>
      <c r="XZ278" s="76"/>
      <c r="YA278" s="76"/>
      <c r="YB278" s="76"/>
      <c r="YC278" s="76"/>
      <c r="YD278" s="76"/>
      <c r="YE278" s="76"/>
      <c r="YF278" s="76"/>
      <c r="YG278" s="76"/>
      <c r="YH278" s="76"/>
      <c r="YI278" s="76"/>
      <c r="YJ278" s="76"/>
      <c r="YK278" s="76"/>
      <c r="YL278" s="76"/>
      <c r="YM278" s="76"/>
      <c r="YN278" s="76"/>
      <c r="YO278" s="76"/>
      <c r="YP278" s="76"/>
      <c r="YQ278" s="76"/>
      <c r="YR278" s="76"/>
      <c r="YS278" s="76"/>
      <c r="YT278" s="76"/>
      <c r="YU278" s="76"/>
      <c r="YV278" s="76"/>
      <c r="YW278" s="76"/>
      <c r="YX278" s="76"/>
      <c r="YY278" s="76"/>
      <c r="YZ278" s="76"/>
      <c r="ZA278" s="76"/>
      <c r="ZB278" s="76"/>
      <c r="ZC278" s="76"/>
      <c r="ZD278" s="76"/>
      <c r="ZE278" s="76"/>
      <c r="ZF278" s="76"/>
      <c r="ZG278" s="76"/>
      <c r="ZH278" s="76"/>
      <c r="ZI278" s="76"/>
      <c r="ZJ278" s="76"/>
      <c r="ZK278" s="76"/>
      <c r="ZL278" s="76"/>
      <c r="ZM278" s="76"/>
      <c r="ZN278" s="76"/>
      <c r="ZO278" s="76"/>
      <c r="ZP278" s="76"/>
      <c r="ZQ278" s="76"/>
      <c r="ZR278" s="76"/>
      <c r="ZS278" s="76"/>
      <c r="ZT278" s="76"/>
      <c r="ZU278" s="76"/>
      <c r="ZV278" s="76"/>
      <c r="ZW278" s="76"/>
      <c r="ZX278" s="76"/>
      <c r="ZY278" s="76"/>
      <c r="ZZ278" s="76"/>
      <c r="AAA278" s="76"/>
      <c r="AAB278" s="76"/>
      <c r="AAC278" s="76"/>
      <c r="AAD278" s="76"/>
      <c r="AAE278" s="76"/>
      <c r="AAF278" s="76"/>
      <c r="AAG278" s="76"/>
      <c r="AAH278" s="76"/>
      <c r="AAI278" s="76"/>
      <c r="AAJ278" s="76"/>
      <c r="AAK278" s="76"/>
      <c r="AAL278" s="76"/>
      <c r="AAM278" s="76"/>
      <c r="AAN278" s="76"/>
      <c r="AAO278" s="76"/>
      <c r="AAP278" s="76"/>
      <c r="AAQ278" s="76"/>
      <c r="AAR278" s="76"/>
      <c r="AAS278" s="76"/>
      <c r="AAT278" s="76"/>
      <c r="AAU278" s="76"/>
      <c r="AAV278" s="76"/>
      <c r="AAW278" s="76"/>
      <c r="AAX278" s="76"/>
      <c r="AAY278" s="76"/>
      <c r="AAZ278" s="76"/>
      <c r="ABA278" s="76"/>
      <c r="ABB278" s="76"/>
      <c r="ABC278" s="76"/>
      <c r="ABD278" s="76"/>
      <c r="ABE278" s="76"/>
      <c r="ABF278" s="76"/>
      <c r="ABG278" s="76"/>
      <c r="ABH278" s="76"/>
      <c r="ABI278" s="76"/>
      <c r="ABJ278" s="76"/>
      <c r="ABK278" s="76"/>
      <c r="ABL278" s="76"/>
      <c r="ABM278" s="76"/>
      <c r="ABN278" s="76"/>
      <c r="ABO278" s="76"/>
      <c r="ABP278" s="76"/>
      <c r="ABQ278" s="76"/>
      <c r="ABR278" s="76"/>
      <c r="ABS278" s="76"/>
      <c r="ABT278" s="76"/>
      <c r="ABU278" s="76"/>
      <c r="ABV278" s="76"/>
      <c r="ABW278" s="76"/>
      <c r="ABX278" s="76"/>
      <c r="ABY278" s="76"/>
      <c r="ABZ278" s="76"/>
      <c r="ACA278" s="76"/>
      <c r="ACB278" s="76"/>
      <c r="ACC278" s="76"/>
      <c r="ACD278" s="76"/>
      <c r="ACE278" s="76"/>
      <c r="ACF278" s="76"/>
      <c r="ACG278" s="76"/>
      <c r="ACH278" s="76"/>
      <c r="ACI278" s="76"/>
      <c r="ACJ278" s="76"/>
      <c r="ACK278" s="76"/>
      <c r="ACL278" s="76"/>
      <c r="ACM278" s="76"/>
      <c r="ACN278" s="76"/>
      <c r="ACO278" s="76"/>
      <c r="ACP278" s="76"/>
      <c r="ACQ278" s="76"/>
      <c r="ACR278" s="76"/>
      <c r="ACS278" s="76"/>
      <c r="ACT278" s="76"/>
      <c r="ACU278" s="76"/>
      <c r="ACV278" s="76"/>
      <c r="ACW278" s="76"/>
      <c r="ACX278" s="76"/>
      <c r="ACY278" s="76"/>
      <c r="ACZ278" s="76"/>
      <c r="ADA278" s="76"/>
      <c r="ADB278" s="76"/>
      <c r="ADC278" s="76"/>
      <c r="ADD278" s="76"/>
      <c r="ADE278" s="76"/>
      <c r="ADF278" s="76"/>
      <c r="ADG278" s="76"/>
      <c r="ADH278" s="76"/>
      <c r="ADI278" s="76"/>
      <c r="ADJ278" s="76"/>
      <c r="ADK278" s="76"/>
      <c r="ADL278" s="76"/>
      <c r="ADM278" s="76"/>
      <c r="ADN278" s="76"/>
      <c r="ADO278" s="76"/>
      <c r="ADP278" s="76"/>
      <c r="ADQ278" s="76"/>
      <c r="ADR278" s="76"/>
      <c r="ADS278" s="76"/>
      <c r="ADT278" s="76"/>
      <c r="ADU278" s="76"/>
      <c r="ADV278" s="76"/>
      <c r="ADW278" s="76"/>
      <c r="ADX278" s="76"/>
      <c r="ADY278" s="76"/>
      <c r="ADZ278" s="76"/>
      <c r="AEA278" s="76"/>
      <c r="AEB278" s="76"/>
      <c r="AEC278" s="76"/>
      <c r="AED278" s="76"/>
      <c r="AEE278" s="76"/>
      <c r="AEF278" s="76"/>
      <c r="AEG278" s="76"/>
      <c r="AEH278" s="76"/>
      <c r="AEI278" s="76"/>
      <c r="AEJ278" s="76"/>
      <c r="AEK278" s="76"/>
      <c r="AEL278" s="76"/>
      <c r="AEM278" s="76"/>
      <c r="AEN278" s="76"/>
      <c r="AEO278" s="76"/>
      <c r="AEP278" s="76"/>
      <c r="AEQ278" s="76"/>
      <c r="AER278" s="76"/>
      <c r="AES278" s="76"/>
      <c r="AET278" s="76"/>
      <c r="AEU278" s="76"/>
      <c r="AEV278" s="76"/>
      <c r="AEW278" s="76"/>
      <c r="AEX278" s="76"/>
      <c r="AEY278" s="76"/>
      <c r="AEZ278" s="76"/>
      <c r="AFA278" s="76"/>
      <c r="AFB278" s="76"/>
      <c r="AFC278" s="76"/>
      <c r="AFD278" s="76"/>
      <c r="AFE278" s="76"/>
      <c r="AFF278" s="76"/>
      <c r="AFG278" s="76"/>
      <c r="AFH278" s="76"/>
      <c r="AFI278" s="76"/>
      <c r="AFJ278" s="76"/>
      <c r="AFK278" s="76"/>
      <c r="AFL278" s="76"/>
      <c r="AFM278" s="76"/>
      <c r="AFN278" s="76"/>
      <c r="AFO278" s="76"/>
      <c r="AFP278" s="76"/>
      <c r="AFQ278" s="76"/>
      <c r="AFR278" s="76"/>
      <c r="AFS278" s="76"/>
      <c r="AFT278" s="76"/>
      <c r="AFU278" s="76"/>
      <c r="AFV278" s="76"/>
      <c r="AFW278" s="76"/>
      <c r="AFX278" s="76"/>
      <c r="AFY278" s="76"/>
      <c r="AFZ278" s="76"/>
      <c r="AGA278" s="76"/>
      <c r="AGB278" s="76"/>
      <c r="AGC278" s="76"/>
      <c r="AGD278" s="76"/>
      <c r="AGE278" s="76"/>
      <c r="AGF278" s="76"/>
      <c r="AGG278" s="76"/>
      <c r="AGH278" s="76"/>
      <c r="AGI278" s="76"/>
      <c r="AGJ278" s="76"/>
      <c r="AGK278" s="76"/>
      <c r="AGL278" s="76"/>
      <c r="AGM278" s="76"/>
      <c r="AGN278" s="76"/>
      <c r="AGO278" s="76"/>
      <c r="AGP278" s="76"/>
      <c r="AGQ278" s="76"/>
      <c r="AGR278" s="76"/>
      <c r="AGS278" s="76"/>
      <c r="AGT278" s="76"/>
      <c r="AGU278" s="76"/>
      <c r="AGV278" s="76"/>
      <c r="AGW278" s="76"/>
      <c r="AGX278" s="76"/>
      <c r="AGY278" s="76"/>
      <c r="AGZ278" s="76"/>
      <c r="AHA278" s="76"/>
      <c r="AHB278" s="76"/>
      <c r="AHC278" s="76"/>
      <c r="AHD278" s="76"/>
      <c r="AHE278" s="76"/>
      <c r="AHF278" s="76"/>
      <c r="AHG278" s="76"/>
      <c r="AHH278" s="76"/>
      <c r="AHI278" s="76"/>
      <c r="AHJ278" s="76"/>
      <c r="AHK278" s="76"/>
      <c r="AHL278" s="76"/>
      <c r="AHM278" s="76"/>
      <c r="AHN278" s="76"/>
      <c r="AHO278" s="76"/>
      <c r="AHP278" s="76"/>
      <c r="AHQ278" s="76"/>
      <c r="AHR278" s="76"/>
      <c r="AHS278" s="76"/>
      <c r="AHT278" s="76"/>
      <c r="AHU278" s="76"/>
      <c r="AHV278" s="76"/>
      <c r="AHW278" s="76"/>
      <c r="AHX278" s="76"/>
      <c r="AHY278" s="76"/>
      <c r="AHZ278" s="76"/>
      <c r="AIA278" s="76"/>
      <c r="AIB278" s="76"/>
      <c r="AIC278" s="76"/>
      <c r="AID278" s="76"/>
      <c r="AIE278" s="76"/>
      <c r="AIF278" s="76"/>
      <c r="AIG278" s="76"/>
      <c r="AIH278" s="76"/>
      <c r="AII278" s="76"/>
      <c r="AIJ278" s="76"/>
      <c r="AIK278" s="76"/>
      <c r="AIL278" s="76"/>
      <c r="AIM278" s="76"/>
      <c r="AIN278" s="76"/>
      <c r="AIO278" s="76"/>
      <c r="AIP278" s="76"/>
      <c r="AIQ278" s="76"/>
      <c r="AIR278" s="76"/>
      <c r="AIS278" s="76"/>
      <c r="AIT278" s="76"/>
      <c r="AIU278" s="76"/>
      <c r="AIV278" s="76"/>
      <c r="AIW278" s="76"/>
      <c r="AIX278" s="76"/>
      <c r="AIY278" s="76"/>
      <c r="AIZ278" s="76"/>
      <c r="AJA278" s="76"/>
      <c r="AJB278" s="76"/>
      <c r="AJC278" s="76"/>
      <c r="AJD278" s="76"/>
      <c r="AJE278" s="76"/>
      <c r="AJF278" s="76"/>
      <c r="AJG278" s="76"/>
      <c r="AJH278" s="76"/>
      <c r="AJI278" s="76"/>
      <c r="AJJ278" s="76"/>
      <c r="AJK278" s="76"/>
      <c r="AJL278" s="76"/>
      <c r="AJM278" s="76"/>
      <c r="AJN278" s="76"/>
      <c r="AJO278" s="76"/>
      <c r="AJP278" s="76"/>
      <c r="AJQ278" s="76"/>
      <c r="AJR278" s="76"/>
      <c r="AJS278" s="76"/>
      <c r="AJT278" s="76"/>
      <c r="AJU278" s="76"/>
      <c r="AJV278" s="76"/>
      <c r="AJW278" s="76"/>
      <c r="AJX278" s="76"/>
      <c r="AJY278" s="76"/>
      <c r="AJZ278" s="76"/>
      <c r="AKA278" s="76"/>
      <c r="AKB278" s="76"/>
      <c r="AKC278" s="76"/>
      <c r="AKD278" s="76"/>
      <c r="AKE278" s="76"/>
      <c r="AKF278" s="76"/>
      <c r="AKG278" s="76"/>
      <c r="AKH278" s="76"/>
      <c r="AKI278" s="76"/>
      <c r="AKJ278" s="76"/>
      <c r="AKK278" s="76"/>
      <c r="AKL278" s="76"/>
      <c r="AKM278" s="76"/>
      <c r="AKN278" s="76"/>
      <c r="AKO278" s="76"/>
      <c r="AKP278" s="76"/>
      <c r="AKQ278" s="76"/>
      <c r="AKR278" s="76"/>
      <c r="AKS278" s="76"/>
      <c r="AKT278" s="76"/>
      <c r="AKU278" s="76"/>
      <c r="AKV278" s="76"/>
      <c r="AKW278" s="76"/>
      <c r="AKX278" s="76"/>
      <c r="AKY278" s="76"/>
      <c r="AKZ278" s="76"/>
      <c r="ALA278" s="76"/>
      <c r="ALB278" s="76"/>
      <c r="ALC278" s="76"/>
      <c r="ALD278" s="76"/>
      <c r="ALE278" s="76"/>
      <c r="ALF278" s="76"/>
      <c r="ALG278" s="76"/>
      <c r="ALH278" s="76"/>
      <c r="ALI278" s="76"/>
      <c r="ALJ278" s="76"/>
      <c r="ALK278" s="76"/>
      <c r="ALL278" s="76"/>
      <c r="ALM278" s="76"/>
      <c r="ALN278" s="76"/>
      <c r="ALO278" s="76"/>
      <c r="ALP278" s="76"/>
      <c r="ALQ278" s="76"/>
      <c r="ALR278" s="76"/>
      <c r="ALS278" s="76"/>
      <c r="ALT278" s="76"/>
      <c r="ALU278" s="76"/>
      <c r="ALV278" s="76"/>
      <c r="ALW278" s="76"/>
      <c r="ALX278" s="76"/>
      <c r="ALY278" s="76"/>
      <c r="ALZ278" s="76"/>
      <c r="AMA278" s="76"/>
      <c r="AMB278" s="76"/>
      <c r="AMC278" s="76"/>
      <c r="AMD278" s="76"/>
      <c r="AME278" s="76"/>
    </row>
    <row r="279" spans="1:1019" s="77" customFormat="1">
      <c r="A279" s="49" t="s">
        <v>183</v>
      </c>
      <c r="B279" s="49"/>
      <c r="C279" s="49"/>
      <c r="D279" s="50" t="s">
        <v>69</v>
      </c>
      <c r="E279" s="49"/>
      <c r="F279" s="62"/>
      <c r="G279" s="51"/>
      <c r="H279" s="51"/>
      <c r="I279" s="51"/>
      <c r="J279" s="51">
        <f>SUM(J280:J283)</f>
        <v>131693.35999999999</v>
      </c>
      <c r="K279" s="76"/>
      <c r="L279" s="76"/>
      <c r="M279" s="76"/>
      <c r="N279" s="76"/>
      <c r="O279" s="76"/>
      <c r="P279" s="76"/>
      <c r="Q279" s="76"/>
      <c r="R279" s="76"/>
      <c r="S279" s="76"/>
      <c r="T279" s="76"/>
      <c r="U279" s="76"/>
      <c r="V279" s="76"/>
      <c r="W279" s="76"/>
      <c r="X279" s="76"/>
      <c r="Y279" s="76"/>
      <c r="Z279" s="76"/>
      <c r="AA279" s="76"/>
      <c r="AB279" s="76"/>
      <c r="AC279" s="76"/>
      <c r="AD279" s="76"/>
      <c r="AE279" s="76"/>
      <c r="AF279" s="76"/>
      <c r="AG279" s="76"/>
      <c r="AH279" s="76"/>
      <c r="AI279" s="76"/>
      <c r="AJ279" s="76"/>
      <c r="AK279" s="76"/>
      <c r="AL279" s="76"/>
      <c r="AM279" s="76"/>
      <c r="AN279" s="76"/>
      <c r="AO279" s="76"/>
      <c r="AP279" s="76"/>
      <c r="AQ279" s="76"/>
      <c r="AR279" s="76"/>
      <c r="AS279" s="76"/>
      <c r="AT279" s="76"/>
      <c r="AU279" s="76"/>
      <c r="AV279" s="76"/>
      <c r="AW279" s="76"/>
      <c r="AX279" s="76"/>
      <c r="AY279" s="76"/>
      <c r="AZ279" s="76"/>
      <c r="BA279" s="76"/>
      <c r="BB279" s="76"/>
      <c r="BC279" s="76"/>
      <c r="BD279" s="76"/>
      <c r="BE279" s="76"/>
      <c r="BF279" s="76"/>
      <c r="BG279" s="76"/>
      <c r="BH279" s="76"/>
      <c r="BI279" s="76"/>
      <c r="BJ279" s="76"/>
      <c r="BK279" s="76"/>
      <c r="BL279" s="76"/>
      <c r="BM279" s="76"/>
      <c r="BN279" s="76"/>
      <c r="BO279" s="76"/>
      <c r="BP279" s="76"/>
      <c r="BQ279" s="76"/>
      <c r="BR279" s="76"/>
      <c r="BS279" s="76"/>
      <c r="BT279" s="76"/>
      <c r="BU279" s="76"/>
      <c r="BV279" s="76"/>
      <c r="BW279" s="76"/>
      <c r="BX279" s="76"/>
      <c r="BY279" s="76"/>
      <c r="BZ279" s="76"/>
      <c r="CA279" s="76"/>
      <c r="CB279" s="76"/>
      <c r="CC279" s="76"/>
      <c r="CD279" s="76"/>
      <c r="CE279" s="76"/>
      <c r="CF279" s="76"/>
      <c r="CG279" s="76"/>
      <c r="CH279" s="76"/>
      <c r="CI279" s="76"/>
      <c r="CJ279" s="76"/>
      <c r="CK279" s="76"/>
      <c r="CL279" s="76"/>
      <c r="CM279" s="76"/>
      <c r="CN279" s="76"/>
      <c r="CO279" s="76"/>
      <c r="CP279" s="76"/>
      <c r="CQ279" s="76"/>
      <c r="CR279" s="76"/>
      <c r="CS279" s="76"/>
      <c r="CT279" s="76"/>
      <c r="CU279" s="76"/>
      <c r="CV279" s="76"/>
      <c r="CW279" s="76"/>
      <c r="CX279" s="76"/>
      <c r="CY279" s="76"/>
      <c r="CZ279" s="76"/>
      <c r="DA279" s="76"/>
      <c r="DB279" s="76"/>
      <c r="DC279" s="76"/>
      <c r="DD279" s="76"/>
      <c r="DE279" s="76"/>
      <c r="DF279" s="76"/>
      <c r="DG279" s="76"/>
      <c r="DH279" s="76"/>
      <c r="DI279" s="76"/>
      <c r="DJ279" s="76"/>
      <c r="DK279" s="76"/>
      <c r="DL279" s="76"/>
      <c r="DM279" s="76"/>
      <c r="DN279" s="76"/>
      <c r="DO279" s="76"/>
      <c r="DP279" s="76"/>
      <c r="DQ279" s="76"/>
      <c r="DR279" s="76"/>
      <c r="DS279" s="76"/>
      <c r="DT279" s="76"/>
      <c r="DU279" s="76"/>
      <c r="DV279" s="76"/>
      <c r="DW279" s="76"/>
      <c r="DX279" s="76"/>
      <c r="DY279" s="76"/>
      <c r="DZ279" s="76"/>
      <c r="EA279" s="76"/>
      <c r="EB279" s="76"/>
      <c r="EC279" s="76"/>
      <c r="ED279" s="76"/>
      <c r="EE279" s="76"/>
      <c r="EF279" s="76"/>
      <c r="EG279" s="76"/>
      <c r="EH279" s="76"/>
      <c r="EI279" s="76"/>
      <c r="EJ279" s="76"/>
      <c r="EK279" s="76"/>
      <c r="EL279" s="76"/>
      <c r="EM279" s="76"/>
      <c r="EN279" s="76"/>
      <c r="EO279" s="76"/>
      <c r="EP279" s="76"/>
      <c r="EQ279" s="76"/>
      <c r="ER279" s="76"/>
      <c r="ES279" s="76"/>
      <c r="ET279" s="76"/>
      <c r="EU279" s="76"/>
      <c r="EV279" s="76"/>
      <c r="EW279" s="76"/>
      <c r="EX279" s="76"/>
      <c r="EY279" s="76"/>
      <c r="EZ279" s="76"/>
      <c r="FA279" s="76"/>
      <c r="FB279" s="76"/>
      <c r="FC279" s="76"/>
      <c r="FD279" s="76"/>
      <c r="FE279" s="76"/>
      <c r="FF279" s="76"/>
      <c r="FG279" s="76"/>
      <c r="FH279" s="76"/>
      <c r="FI279" s="76"/>
      <c r="FJ279" s="76"/>
      <c r="FK279" s="76"/>
      <c r="FL279" s="76"/>
      <c r="FM279" s="76"/>
      <c r="FN279" s="76"/>
      <c r="FO279" s="76"/>
      <c r="FP279" s="76"/>
      <c r="FQ279" s="76"/>
      <c r="FR279" s="76"/>
      <c r="FS279" s="76"/>
      <c r="FT279" s="76"/>
      <c r="FU279" s="76"/>
      <c r="FV279" s="76"/>
      <c r="FW279" s="76"/>
      <c r="FX279" s="76"/>
      <c r="FY279" s="76"/>
      <c r="FZ279" s="76"/>
      <c r="GA279" s="76"/>
      <c r="GB279" s="76"/>
      <c r="GC279" s="76"/>
      <c r="GD279" s="76"/>
      <c r="GE279" s="76"/>
      <c r="GF279" s="76"/>
      <c r="GG279" s="76"/>
      <c r="GH279" s="76"/>
      <c r="GI279" s="76"/>
      <c r="GJ279" s="76"/>
      <c r="GK279" s="76"/>
      <c r="GL279" s="76"/>
      <c r="GM279" s="76"/>
      <c r="GN279" s="76"/>
      <c r="GO279" s="76"/>
      <c r="GP279" s="76"/>
      <c r="GQ279" s="76"/>
      <c r="GR279" s="76"/>
      <c r="GS279" s="76"/>
      <c r="GT279" s="76"/>
      <c r="GU279" s="76"/>
      <c r="GV279" s="76"/>
      <c r="GW279" s="76"/>
      <c r="GX279" s="76"/>
      <c r="GY279" s="76"/>
      <c r="GZ279" s="76"/>
      <c r="HA279" s="76"/>
      <c r="HB279" s="76"/>
      <c r="HC279" s="76"/>
      <c r="HD279" s="76"/>
      <c r="HE279" s="76"/>
      <c r="HF279" s="76"/>
      <c r="HG279" s="76"/>
      <c r="HH279" s="76"/>
      <c r="HI279" s="76"/>
      <c r="HJ279" s="76"/>
      <c r="HK279" s="76"/>
      <c r="HL279" s="76"/>
      <c r="HM279" s="76"/>
      <c r="HN279" s="76"/>
      <c r="HO279" s="76"/>
      <c r="HP279" s="76"/>
      <c r="HQ279" s="76"/>
      <c r="HR279" s="76"/>
      <c r="HS279" s="76"/>
      <c r="HT279" s="76"/>
      <c r="HU279" s="76"/>
      <c r="HV279" s="76"/>
      <c r="HW279" s="76"/>
      <c r="HX279" s="76"/>
      <c r="HY279" s="76"/>
      <c r="HZ279" s="76"/>
      <c r="IA279" s="76"/>
      <c r="IB279" s="76"/>
      <c r="IC279" s="76"/>
      <c r="ID279" s="76"/>
      <c r="IE279" s="76"/>
      <c r="IF279" s="76"/>
      <c r="IG279" s="76"/>
      <c r="IH279" s="76"/>
      <c r="II279" s="76"/>
      <c r="IJ279" s="76"/>
      <c r="IK279" s="76"/>
      <c r="IL279" s="76"/>
      <c r="IM279" s="76"/>
      <c r="IN279" s="76"/>
      <c r="IO279" s="76"/>
      <c r="IP279" s="76"/>
      <c r="IQ279" s="76"/>
      <c r="IR279" s="76"/>
      <c r="IS279" s="76"/>
      <c r="IT279" s="76"/>
      <c r="IU279" s="76"/>
      <c r="IV279" s="76"/>
      <c r="IW279" s="76"/>
      <c r="IX279" s="76"/>
      <c r="IY279" s="76"/>
      <c r="IZ279" s="76"/>
      <c r="JA279" s="76"/>
      <c r="JB279" s="76"/>
      <c r="JC279" s="76"/>
      <c r="JD279" s="76"/>
      <c r="JE279" s="76"/>
      <c r="JF279" s="76"/>
      <c r="JG279" s="76"/>
      <c r="JH279" s="76"/>
      <c r="JI279" s="76"/>
      <c r="JJ279" s="76"/>
      <c r="JK279" s="76"/>
      <c r="JL279" s="76"/>
      <c r="JM279" s="76"/>
      <c r="JN279" s="76"/>
      <c r="JO279" s="76"/>
      <c r="JP279" s="76"/>
      <c r="JQ279" s="76"/>
      <c r="JR279" s="76"/>
      <c r="JS279" s="76"/>
      <c r="JT279" s="76"/>
      <c r="JU279" s="76"/>
      <c r="JV279" s="76"/>
      <c r="JW279" s="76"/>
      <c r="JX279" s="76"/>
      <c r="JY279" s="76"/>
      <c r="JZ279" s="76"/>
      <c r="KA279" s="76"/>
      <c r="KB279" s="76"/>
      <c r="KC279" s="76"/>
      <c r="KD279" s="76"/>
      <c r="KE279" s="76"/>
      <c r="KF279" s="76"/>
      <c r="KG279" s="76"/>
      <c r="KH279" s="76"/>
      <c r="KI279" s="76"/>
      <c r="KJ279" s="76"/>
      <c r="KK279" s="76"/>
      <c r="KL279" s="76"/>
      <c r="KM279" s="76"/>
      <c r="KN279" s="76"/>
      <c r="KO279" s="76"/>
      <c r="KP279" s="76"/>
      <c r="KQ279" s="76"/>
      <c r="KR279" s="76"/>
      <c r="KS279" s="76"/>
      <c r="KT279" s="76"/>
      <c r="KU279" s="76"/>
      <c r="KV279" s="76"/>
      <c r="KW279" s="76"/>
      <c r="KX279" s="76"/>
      <c r="KY279" s="76"/>
      <c r="KZ279" s="76"/>
      <c r="LA279" s="76"/>
      <c r="LB279" s="76"/>
      <c r="LC279" s="76"/>
      <c r="LD279" s="76"/>
      <c r="LE279" s="76"/>
      <c r="LF279" s="76"/>
      <c r="LG279" s="76"/>
      <c r="LH279" s="76"/>
      <c r="LI279" s="76"/>
      <c r="LJ279" s="76"/>
      <c r="LK279" s="76"/>
      <c r="LL279" s="76"/>
      <c r="LM279" s="76"/>
      <c r="LN279" s="76"/>
      <c r="LO279" s="76"/>
      <c r="LP279" s="76"/>
      <c r="LQ279" s="76"/>
      <c r="LR279" s="76"/>
      <c r="LS279" s="76"/>
      <c r="LT279" s="76"/>
      <c r="LU279" s="76"/>
      <c r="LV279" s="76"/>
      <c r="LW279" s="76"/>
      <c r="LX279" s="76"/>
      <c r="LY279" s="76"/>
      <c r="LZ279" s="76"/>
      <c r="MA279" s="76"/>
      <c r="MB279" s="76"/>
      <c r="MC279" s="76"/>
      <c r="MD279" s="76"/>
      <c r="ME279" s="76"/>
      <c r="MF279" s="76"/>
      <c r="MG279" s="76"/>
      <c r="MH279" s="76"/>
      <c r="MI279" s="76"/>
      <c r="MJ279" s="76"/>
      <c r="MK279" s="76"/>
      <c r="ML279" s="76"/>
      <c r="MM279" s="76"/>
      <c r="MN279" s="76"/>
      <c r="MO279" s="76"/>
      <c r="MP279" s="76"/>
      <c r="MQ279" s="76"/>
      <c r="MR279" s="76"/>
      <c r="MS279" s="76"/>
      <c r="MT279" s="76"/>
      <c r="MU279" s="76"/>
      <c r="MV279" s="76"/>
      <c r="MW279" s="76"/>
      <c r="MX279" s="76"/>
      <c r="MY279" s="76"/>
      <c r="MZ279" s="76"/>
      <c r="NA279" s="76"/>
      <c r="NB279" s="76"/>
      <c r="NC279" s="76"/>
      <c r="ND279" s="76"/>
      <c r="NE279" s="76"/>
      <c r="NF279" s="76"/>
      <c r="NG279" s="76"/>
      <c r="NH279" s="76"/>
      <c r="NI279" s="76"/>
      <c r="NJ279" s="76"/>
      <c r="NK279" s="76"/>
      <c r="NL279" s="76"/>
      <c r="NM279" s="76"/>
      <c r="NN279" s="76"/>
      <c r="NO279" s="76"/>
      <c r="NP279" s="76"/>
      <c r="NQ279" s="76"/>
      <c r="NR279" s="76"/>
      <c r="NS279" s="76"/>
      <c r="NT279" s="76"/>
      <c r="NU279" s="76"/>
      <c r="NV279" s="76"/>
      <c r="NW279" s="76"/>
      <c r="NX279" s="76"/>
      <c r="NY279" s="76"/>
      <c r="NZ279" s="76"/>
      <c r="OA279" s="76"/>
      <c r="OB279" s="76"/>
      <c r="OC279" s="76"/>
      <c r="OD279" s="76"/>
      <c r="OE279" s="76"/>
      <c r="OF279" s="76"/>
      <c r="OG279" s="76"/>
      <c r="OH279" s="76"/>
      <c r="OI279" s="76"/>
      <c r="OJ279" s="76"/>
      <c r="OK279" s="76"/>
      <c r="OL279" s="76"/>
      <c r="OM279" s="76"/>
      <c r="ON279" s="76"/>
      <c r="OO279" s="76"/>
      <c r="OP279" s="76"/>
      <c r="OQ279" s="76"/>
      <c r="OR279" s="76"/>
      <c r="OS279" s="76"/>
      <c r="OT279" s="76"/>
      <c r="OU279" s="76"/>
      <c r="OV279" s="76"/>
      <c r="OW279" s="76"/>
      <c r="OX279" s="76"/>
      <c r="OY279" s="76"/>
      <c r="OZ279" s="76"/>
      <c r="PA279" s="76"/>
      <c r="PB279" s="76"/>
      <c r="PC279" s="76"/>
      <c r="PD279" s="76"/>
      <c r="PE279" s="76"/>
      <c r="PF279" s="76"/>
      <c r="PG279" s="76"/>
      <c r="PH279" s="76"/>
      <c r="PI279" s="76"/>
      <c r="PJ279" s="76"/>
      <c r="PK279" s="76"/>
      <c r="PL279" s="76"/>
      <c r="PM279" s="76"/>
      <c r="PN279" s="76"/>
      <c r="PO279" s="76"/>
      <c r="PP279" s="76"/>
      <c r="PQ279" s="76"/>
      <c r="PR279" s="76"/>
      <c r="PS279" s="76"/>
      <c r="PT279" s="76"/>
      <c r="PU279" s="76"/>
      <c r="PV279" s="76"/>
      <c r="PW279" s="76"/>
      <c r="PX279" s="76"/>
      <c r="PY279" s="76"/>
      <c r="PZ279" s="76"/>
      <c r="QA279" s="76"/>
      <c r="QB279" s="76"/>
      <c r="QC279" s="76"/>
      <c r="QD279" s="76"/>
      <c r="QE279" s="76"/>
      <c r="QF279" s="76"/>
      <c r="QG279" s="76"/>
      <c r="QH279" s="76"/>
      <c r="QI279" s="76"/>
      <c r="QJ279" s="76"/>
      <c r="QK279" s="76"/>
      <c r="QL279" s="76"/>
      <c r="QM279" s="76"/>
      <c r="QN279" s="76"/>
      <c r="QO279" s="76"/>
      <c r="QP279" s="76"/>
      <c r="QQ279" s="76"/>
      <c r="QR279" s="76"/>
      <c r="QS279" s="76"/>
      <c r="QT279" s="76"/>
      <c r="QU279" s="76"/>
      <c r="QV279" s="76"/>
      <c r="QW279" s="76"/>
      <c r="QX279" s="76"/>
      <c r="QY279" s="76"/>
      <c r="QZ279" s="76"/>
      <c r="RA279" s="76"/>
      <c r="RB279" s="76"/>
      <c r="RC279" s="76"/>
      <c r="RD279" s="76"/>
      <c r="RE279" s="76"/>
      <c r="RF279" s="76"/>
      <c r="RG279" s="76"/>
      <c r="RH279" s="76"/>
      <c r="RI279" s="76"/>
      <c r="RJ279" s="76"/>
      <c r="RK279" s="76"/>
      <c r="RL279" s="76"/>
      <c r="RM279" s="76"/>
      <c r="RN279" s="76"/>
      <c r="RO279" s="76"/>
      <c r="RP279" s="76"/>
      <c r="RQ279" s="76"/>
      <c r="RR279" s="76"/>
      <c r="RS279" s="76"/>
      <c r="RT279" s="76"/>
      <c r="RU279" s="76"/>
      <c r="RV279" s="76"/>
      <c r="RW279" s="76"/>
      <c r="RX279" s="76"/>
      <c r="RY279" s="76"/>
      <c r="RZ279" s="76"/>
      <c r="SA279" s="76"/>
      <c r="SB279" s="76"/>
      <c r="SC279" s="76"/>
      <c r="SD279" s="76"/>
      <c r="SE279" s="76"/>
      <c r="SF279" s="76"/>
      <c r="SG279" s="76"/>
      <c r="SH279" s="76"/>
      <c r="SI279" s="76"/>
      <c r="SJ279" s="76"/>
      <c r="SK279" s="76"/>
      <c r="SL279" s="76"/>
      <c r="SM279" s="76"/>
      <c r="SN279" s="76"/>
      <c r="SO279" s="76"/>
      <c r="SP279" s="76"/>
      <c r="SQ279" s="76"/>
      <c r="SR279" s="76"/>
      <c r="SS279" s="76"/>
      <c r="ST279" s="76"/>
      <c r="SU279" s="76"/>
      <c r="SV279" s="76"/>
      <c r="SW279" s="76"/>
      <c r="SX279" s="76"/>
      <c r="SY279" s="76"/>
      <c r="SZ279" s="76"/>
      <c r="TA279" s="76"/>
      <c r="TB279" s="76"/>
      <c r="TC279" s="76"/>
      <c r="TD279" s="76"/>
      <c r="TE279" s="76"/>
      <c r="TF279" s="76"/>
      <c r="TG279" s="76"/>
      <c r="TH279" s="76"/>
      <c r="TI279" s="76"/>
      <c r="TJ279" s="76"/>
      <c r="TK279" s="76"/>
      <c r="TL279" s="76"/>
      <c r="TM279" s="76"/>
      <c r="TN279" s="76"/>
      <c r="TO279" s="76"/>
      <c r="TP279" s="76"/>
      <c r="TQ279" s="76"/>
      <c r="TR279" s="76"/>
      <c r="TS279" s="76"/>
      <c r="TT279" s="76"/>
      <c r="TU279" s="76"/>
      <c r="TV279" s="76"/>
      <c r="TW279" s="76"/>
      <c r="TX279" s="76"/>
      <c r="TY279" s="76"/>
      <c r="TZ279" s="76"/>
      <c r="UA279" s="76"/>
      <c r="UB279" s="76"/>
      <c r="UC279" s="76"/>
      <c r="UD279" s="76"/>
      <c r="UE279" s="76"/>
      <c r="UF279" s="76"/>
      <c r="UG279" s="76"/>
      <c r="UH279" s="76"/>
      <c r="UI279" s="76"/>
      <c r="UJ279" s="76"/>
      <c r="UK279" s="76"/>
      <c r="UL279" s="76"/>
      <c r="UM279" s="76"/>
      <c r="UN279" s="76"/>
      <c r="UO279" s="76"/>
      <c r="UP279" s="76"/>
      <c r="UQ279" s="76"/>
      <c r="UR279" s="76"/>
      <c r="US279" s="76"/>
      <c r="UT279" s="76"/>
      <c r="UU279" s="76"/>
      <c r="UV279" s="76"/>
      <c r="UW279" s="76"/>
      <c r="UX279" s="76"/>
      <c r="UY279" s="76"/>
      <c r="UZ279" s="76"/>
      <c r="VA279" s="76"/>
      <c r="VB279" s="76"/>
      <c r="VC279" s="76"/>
      <c r="VD279" s="76"/>
      <c r="VE279" s="76"/>
      <c r="VF279" s="76"/>
      <c r="VG279" s="76"/>
      <c r="VH279" s="76"/>
      <c r="VI279" s="76"/>
      <c r="VJ279" s="76"/>
      <c r="VK279" s="76"/>
      <c r="VL279" s="76"/>
      <c r="VM279" s="76"/>
      <c r="VN279" s="76"/>
      <c r="VO279" s="76"/>
      <c r="VP279" s="76"/>
      <c r="VQ279" s="76"/>
      <c r="VR279" s="76"/>
      <c r="VS279" s="76"/>
      <c r="VT279" s="76"/>
      <c r="VU279" s="76"/>
      <c r="VV279" s="76"/>
      <c r="VW279" s="76"/>
      <c r="VX279" s="76"/>
      <c r="VY279" s="76"/>
      <c r="VZ279" s="76"/>
      <c r="WA279" s="76"/>
      <c r="WB279" s="76"/>
      <c r="WC279" s="76"/>
      <c r="WD279" s="76"/>
      <c r="WE279" s="76"/>
      <c r="WF279" s="76"/>
      <c r="WG279" s="76"/>
      <c r="WH279" s="76"/>
      <c r="WI279" s="76"/>
      <c r="WJ279" s="76"/>
      <c r="WK279" s="76"/>
      <c r="WL279" s="76"/>
      <c r="WM279" s="76"/>
      <c r="WN279" s="76"/>
      <c r="WO279" s="76"/>
      <c r="WP279" s="76"/>
      <c r="WQ279" s="76"/>
      <c r="WR279" s="76"/>
      <c r="WS279" s="76"/>
      <c r="WT279" s="76"/>
      <c r="WU279" s="76"/>
      <c r="WV279" s="76"/>
      <c r="WW279" s="76"/>
      <c r="WX279" s="76"/>
      <c r="WY279" s="76"/>
      <c r="WZ279" s="76"/>
      <c r="XA279" s="76"/>
      <c r="XB279" s="76"/>
      <c r="XC279" s="76"/>
      <c r="XD279" s="76"/>
      <c r="XE279" s="76"/>
      <c r="XF279" s="76"/>
      <c r="XG279" s="76"/>
      <c r="XH279" s="76"/>
      <c r="XI279" s="76"/>
      <c r="XJ279" s="76"/>
      <c r="XK279" s="76"/>
      <c r="XL279" s="76"/>
      <c r="XM279" s="76"/>
      <c r="XN279" s="76"/>
      <c r="XO279" s="76"/>
      <c r="XP279" s="76"/>
      <c r="XQ279" s="76"/>
      <c r="XR279" s="76"/>
      <c r="XS279" s="76"/>
      <c r="XT279" s="76"/>
      <c r="XU279" s="76"/>
      <c r="XV279" s="76"/>
      <c r="XW279" s="76"/>
      <c r="XX279" s="76"/>
      <c r="XY279" s="76"/>
      <c r="XZ279" s="76"/>
      <c r="YA279" s="76"/>
      <c r="YB279" s="76"/>
      <c r="YC279" s="76"/>
      <c r="YD279" s="76"/>
      <c r="YE279" s="76"/>
      <c r="YF279" s="76"/>
      <c r="YG279" s="76"/>
      <c r="YH279" s="76"/>
      <c r="YI279" s="76"/>
      <c r="YJ279" s="76"/>
      <c r="YK279" s="76"/>
      <c r="YL279" s="76"/>
      <c r="YM279" s="76"/>
      <c r="YN279" s="76"/>
      <c r="YO279" s="76"/>
      <c r="YP279" s="76"/>
      <c r="YQ279" s="76"/>
      <c r="YR279" s="76"/>
      <c r="YS279" s="76"/>
      <c r="YT279" s="76"/>
      <c r="YU279" s="76"/>
      <c r="YV279" s="76"/>
      <c r="YW279" s="76"/>
      <c r="YX279" s="76"/>
      <c r="YY279" s="76"/>
      <c r="YZ279" s="76"/>
      <c r="ZA279" s="76"/>
      <c r="ZB279" s="76"/>
      <c r="ZC279" s="76"/>
      <c r="ZD279" s="76"/>
      <c r="ZE279" s="76"/>
      <c r="ZF279" s="76"/>
      <c r="ZG279" s="76"/>
      <c r="ZH279" s="76"/>
      <c r="ZI279" s="76"/>
      <c r="ZJ279" s="76"/>
      <c r="ZK279" s="76"/>
      <c r="ZL279" s="76"/>
      <c r="ZM279" s="76"/>
      <c r="ZN279" s="76"/>
      <c r="ZO279" s="76"/>
      <c r="ZP279" s="76"/>
      <c r="ZQ279" s="76"/>
      <c r="ZR279" s="76"/>
      <c r="ZS279" s="76"/>
      <c r="ZT279" s="76"/>
      <c r="ZU279" s="76"/>
      <c r="ZV279" s="76"/>
      <c r="ZW279" s="76"/>
      <c r="ZX279" s="76"/>
      <c r="ZY279" s="76"/>
      <c r="ZZ279" s="76"/>
      <c r="AAA279" s="76"/>
      <c r="AAB279" s="76"/>
      <c r="AAC279" s="76"/>
      <c r="AAD279" s="76"/>
      <c r="AAE279" s="76"/>
      <c r="AAF279" s="76"/>
      <c r="AAG279" s="76"/>
      <c r="AAH279" s="76"/>
      <c r="AAI279" s="76"/>
      <c r="AAJ279" s="76"/>
      <c r="AAK279" s="76"/>
      <c r="AAL279" s="76"/>
      <c r="AAM279" s="76"/>
      <c r="AAN279" s="76"/>
      <c r="AAO279" s="76"/>
      <c r="AAP279" s="76"/>
      <c r="AAQ279" s="76"/>
      <c r="AAR279" s="76"/>
      <c r="AAS279" s="76"/>
      <c r="AAT279" s="76"/>
      <c r="AAU279" s="76"/>
      <c r="AAV279" s="76"/>
      <c r="AAW279" s="76"/>
      <c r="AAX279" s="76"/>
      <c r="AAY279" s="76"/>
      <c r="AAZ279" s="76"/>
      <c r="ABA279" s="76"/>
      <c r="ABB279" s="76"/>
      <c r="ABC279" s="76"/>
      <c r="ABD279" s="76"/>
      <c r="ABE279" s="76"/>
      <c r="ABF279" s="76"/>
      <c r="ABG279" s="76"/>
      <c r="ABH279" s="76"/>
      <c r="ABI279" s="76"/>
      <c r="ABJ279" s="76"/>
      <c r="ABK279" s="76"/>
      <c r="ABL279" s="76"/>
      <c r="ABM279" s="76"/>
      <c r="ABN279" s="76"/>
      <c r="ABO279" s="76"/>
      <c r="ABP279" s="76"/>
      <c r="ABQ279" s="76"/>
      <c r="ABR279" s="76"/>
      <c r="ABS279" s="76"/>
      <c r="ABT279" s="76"/>
      <c r="ABU279" s="76"/>
      <c r="ABV279" s="76"/>
      <c r="ABW279" s="76"/>
      <c r="ABX279" s="76"/>
      <c r="ABY279" s="76"/>
      <c r="ABZ279" s="76"/>
      <c r="ACA279" s="76"/>
      <c r="ACB279" s="76"/>
      <c r="ACC279" s="76"/>
      <c r="ACD279" s="76"/>
      <c r="ACE279" s="76"/>
      <c r="ACF279" s="76"/>
      <c r="ACG279" s="76"/>
      <c r="ACH279" s="76"/>
      <c r="ACI279" s="76"/>
      <c r="ACJ279" s="76"/>
      <c r="ACK279" s="76"/>
      <c r="ACL279" s="76"/>
      <c r="ACM279" s="76"/>
      <c r="ACN279" s="76"/>
      <c r="ACO279" s="76"/>
      <c r="ACP279" s="76"/>
      <c r="ACQ279" s="76"/>
      <c r="ACR279" s="76"/>
      <c r="ACS279" s="76"/>
      <c r="ACT279" s="76"/>
      <c r="ACU279" s="76"/>
      <c r="ACV279" s="76"/>
      <c r="ACW279" s="76"/>
      <c r="ACX279" s="76"/>
      <c r="ACY279" s="76"/>
      <c r="ACZ279" s="76"/>
      <c r="ADA279" s="76"/>
      <c r="ADB279" s="76"/>
      <c r="ADC279" s="76"/>
      <c r="ADD279" s="76"/>
      <c r="ADE279" s="76"/>
      <c r="ADF279" s="76"/>
      <c r="ADG279" s="76"/>
      <c r="ADH279" s="76"/>
      <c r="ADI279" s="76"/>
      <c r="ADJ279" s="76"/>
      <c r="ADK279" s="76"/>
      <c r="ADL279" s="76"/>
      <c r="ADM279" s="76"/>
      <c r="ADN279" s="76"/>
      <c r="ADO279" s="76"/>
      <c r="ADP279" s="76"/>
      <c r="ADQ279" s="76"/>
      <c r="ADR279" s="76"/>
      <c r="ADS279" s="76"/>
      <c r="ADT279" s="76"/>
      <c r="ADU279" s="76"/>
      <c r="ADV279" s="76"/>
      <c r="ADW279" s="76"/>
      <c r="ADX279" s="76"/>
      <c r="ADY279" s="76"/>
      <c r="ADZ279" s="76"/>
      <c r="AEA279" s="76"/>
      <c r="AEB279" s="76"/>
      <c r="AEC279" s="76"/>
      <c r="AED279" s="76"/>
      <c r="AEE279" s="76"/>
      <c r="AEF279" s="76"/>
      <c r="AEG279" s="76"/>
      <c r="AEH279" s="76"/>
      <c r="AEI279" s="76"/>
      <c r="AEJ279" s="76"/>
      <c r="AEK279" s="76"/>
      <c r="AEL279" s="76"/>
      <c r="AEM279" s="76"/>
      <c r="AEN279" s="76"/>
      <c r="AEO279" s="76"/>
      <c r="AEP279" s="76"/>
      <c r="AEQ279" s="76"/>
      <c r="AER279" s="76"/>
      <c r="AES279" s="76"/>
      <c r="AET279" s="76"/>
      <c r="AEU279" s="76"/>
      <c r="AEV279" s="76"/>
      <c r="AEW279" s="76"/>
      <c r="AEX279" s="76"/>
      <c r="AEY279" s="76"/>
      <c r="AEZ279" s="76"/>
      <c r="AFA279" s="76"/>
      <c r="AFB279" s="76"/>
      <c r="AFC279" s="76"/>
      <c r="AFD279" s="76"/>
      <c r="AFE279" s="76"/>
      <c r="AFF279" s="76"/>
      <c r="AFG279" s="76"/>
      <c r="AFH279" s="76"/>
      <c r="AFI279" s="76"/>
      <c r="AFJ279" s="76"/>
      <c r="AFK279" s="76"/>
      <c r="AFL279" s="76"/>
      <c r="AFM279" s="76"/>
      <c r="AFN279" s="76"/>
      <c r="AFO279" s="76"/>
      <c r="AFP279" s="76"/>
      <c r="AFQ279" s="76"/>
      <c r="AFR279" s="76"/>
      <c r="AFS279" s="76"/>
      <c r="AFT279" s="76"/>
      <c r="AFU279" s="76"/>
      <c r="AFV279" s="76"/>
      <c r="AFW279" s="76"/>
      <c r="AFX279" s="76"/>
      <c r="AFY279" s="76"/>
      <c r="AFZ279" s="76"/>
      <c r="AGA279" s="76"/>
      <c r="AGB279" s="76"/>
      <c r="AGC279" s="76"/>
      <c r="AGD279" s="76"/>
      <c r="AGE279" s="76"/>
      <c r="AGF279" s="76"/>
      <c r="AGG279" s="76"/>
      <c r="AGH279" s="76"/>
      <c r="AGI279" s="76"/>
      <c r="AGJ279" s="76"/>
      <c r="AGK279" s="76"/>
      <c r="AGL279" s="76"/>
      <c r="AGM279" s="76"/>
      <c r="AGN279" s="76"/>
      <c r="AGO279" s="76"/>
      <c r="AGP279" s="76"/>
      <c r="AGQ279" s="76"/>
      <c r="AGR279" s="76"/>
      <c r="AGS279" s="76"/>
      <c r="AGT279" s="76"/>
      <c r="AGU279" s="76"/>
      <c r="AGV279" s="76"/>
      <c r="AGW279" s="76"/>
      <c r="AGX279" s="76"/>
      <c r="AGY279" s="76"/>
      <c r="AGZ279" s="76"/>
      <c r="AHA279" s="76"/>
      <c r="AHB279" s="76"/>
      <c r="AHC279" s="76"/>
      <c r="AHD279" s="76"/>
      <c r="AHE279" s="76"/>
      <c r="AHF279" s="76"/>
      <c r="AHG279" s="76"/>
      <c r="AHH279" s="76"/>
      <c r="AHI279" s="76"/>
      <c r="AHJ279" s="76"/>
      <c r="AHK279" s="76"/>
      <c r="AHL279" s="76"/>
      <c r="AHM279" s="76"/>
      <c r="AHN279" s="76"/>
      <c r="AHO279" s="76"/>
      <c r="AHP279" s="76"/>
      <c r="AHQ279" s="76"/>
      <c r="AHR279" s="76"/>
      <c r="AHS279" s="76"/>
      <c r="AHT279" s="76"/>
      <c r="AHU279" s="76"/>
      <c r="AHV279" s="76"/>
      <c r="AHW279" s="76"/>
      <c r="AHX279" s="76"/>
      <c r="AHY279" s="76"/>
      <c r="AHZ279" s="76"/>
      <c r="AIA279" s="76"/>
      <c r="AIB279" s="76"/>
      <c r="AIC279" s="76"/>
      <c r="AID279" s="76"/>
      <c r="AIE279" s="76"/>
      <c r="AIF279" s="76"/>
      <c r="AIG279" s="76"/>
      <c r="AIH279" s="76"/>
      <c r="AII279" s="76"/>
      <c r="AIJ279" s="76"/>
      <c r="AIK279" s="76"/>
      <c r="AIL279" s="76"/>
      <c r="AIM279" s="76"/>
      <c r="AIN279" s="76"/>
      <c r="AIO279" s="76"/>
      <c r="AIP279" s="76"/>
      <c r="AIQ279" s="76"/>
      <c r="AIR279" s="76"/>
      <c r="AIS279" s="76"/>
      <c r="AIT279" s="76"/>
      <c r="AIU279" s="76"/>
      <c r="AIV279" s="76"/>
      <c r="AIW279" s="76"/>
      <c r="AIX279" s="76"/>
      <c r="AIY279" s="76"/>
      <c r="AIZ279" s="76"/>
      <c r="AJA279" s="76"/>
      <c r="AJB279" s="76"/>
      <c r="AJC279" s="76"/>
      <c r="AJD279" s="76"/>
      <c r="AJE279" s="76"/>
      <c r="AJF279" s="76"/>
      <c r="AJG279" s="76"/>
      <c r="AJH279" s="76"/>
      <c r="AJI279" s="76"/>
      <c r="AJJ279" s="76"/>
      <c r="AJK279" s="76"/>
      <c r="AJL279" s="76"/>
      <c r="AJM279" s="76"/>
      <c r="AJN279" s="76"/>
      <c r="AJO279" s="76"/>
      <c r="AJP279" s="76"/>
      <c r="AJQ279" s="76"/>
      <c r="AJR279" s="76"/>
      <c r="AJS279" s="76"/>
      <c r="AJT279" s="76"/>
      <c r="AJU279" s="76"/>
      <c r="AJV279" s="76"/>
      <c r="AJW279" s="76"/>
      <c r="AJX279" s="76"/>
      <c r="AJY279" s="76"/>
      <c r="AJZ279" s="76"/>
      <c r="AKA279" s="76"/>
      <c r="AKB279" s="76"/>
      <c r="AKC279" s="76"/>
      <c r="AKD279" s="76"/>
      <c r="AKE279" s="76"/>
      <c r="AKF279" s="76"/>
      <c r="AKG279" s="76"/>
      <c r="AKH279" s="76"/>
      <c r="AKI279" s="76"/>
      <c r="AKJ279" s="76"/>
      <c r="AKK279" s="76"/>
      <c r="AKL279" s="76"/>
      <c r="AKM279" s="76"/>
      <c r="AKN279" s="76"/>
      <c r="AKO279" s="76"/>
      <c r="AKP279" s="76"/>
      <c r="AKQ279" s="76"/>
      <c r="AKR279" s="76"/>
      <c r="AKS279" s="76"/>
      <c r="AKT279" s="76"/>
      <c r="AKU279" s="76"/>
      <c r="AKV279" s="76"/>
      <c r="AKW279" s="76"/>
      <c r="AKX279" s="76"/>
      <c r="AKY279" s="76"/>
      <c r="AKZ279" s="76"/>
      <c r="ALA279" s="76"/>
      <c r="ALB279" s="76"/>
      <c r="ALC279" s="76"/>
      <c r="ALD279" s="76"/>
      <c r="ALE279" s="76"/>
      <c r="ALF279" s="76"/>
      <c r="ALG279" s="76"/>
      <c r="ALH279" s="76"/>
      <c r="ALI279" s="76"/>
      <c r="ALJ279" s="76"/>
      <c r="ALK279" s="76"/>
      <c r="ALL279" s="76"/>
      <c r="ALM279" s="76"/>
      <c r="ALN279" s="76"/>
      <c r="ALO279" s="76"/>
      <c r="ALP279" s="76"/>
      <c r="ALQ279" s="76"/>
      <c r="ALR279" s="76"/>
      <c r="ALS279" s="76"/>
      <c r="ALT279" s="76"/>
      <c r="ALU279" s="76"/>
      <c r="ALV279" s="76"/>
      <c r="ALW279" s="76"/>
      <c r="ALX279" s="76"/>
      <c r="ALY279" s="76"/>
      <c r="ALZ279" s="76"/>
      <c r="AMA279" s="76"/>
      <c r="AMB279" s="76"/>
      <c r="AMC279" s="76"/>
      <c r="AMD279" s="76"/>
      <c r="AME279" s="76"/>
    </row>
    <row r="280" spans="1:1019" s="80" customFormat="1">
      <c r="A280" s="20" t="s">
        <v>184</v>
      </c>
      <c r="B280" s="21">
        <v>5213572</v>
      </c>
      <c r="C280" s="21" t="s">
        <v>96</v>
      </c>
      <c r="D280" s="71" t="s">
        <v>124</v>
      </c>
      <c r="E280" s="22" t="s">
        <v>55</v>
      </c>
      <c r="F280" s="59">
        <v>76.37</v>
      </c>
      <c r="G280" s="23">
        <v>626.24</v>
      </c>
      <c r="H280" s="69">
        <f>$J$6</f>
        <v>0.21229999999999999</v>
      </c>
      <c r="I280" s="23">
        <f>ROUND(((H280+1)*G280),2)</f>
        <v>759.19</v>
      </c>
      <c r="J280" s="23">
        <f>TRUNC((I280*F280),2)</f>
        <v>57979.34</v>
      </c>
      <c r="K280" s="78">
        <f t="shared" ref="K280:K283" si="103">G280*F280</f>
        <v>47825.948800000006</v>
      </c>
      <c r="L280" s="76"/>
      <c r="M280" s="79"/>
      <c r="N280" s="76"/>
      <c r="O280" s="76"/>
      <c r="P280" s="76"/>
      <c r="Q280" s="76"/>
      <c r="R280" s="76"/>
      <c r="S280" s="76"/>
      <c r="T280" s="76"/>
      <c r="U280" s="76"/>
      <c r="V280" s="76"/>
      <c r="W280" s="76"/>
      <c r="X280" s="76"/>
      <c r="Y280" s="76"/>
      <c r="Z280" s="76"/>
      <c r="AA280" s="76"/>
      <c r="AB280" s="76"/>
      <c r="AC280" s="76"/>
      <c r="AD280" s="76"/>
      <c r="AE280" s="76"/>
      <c r="AF280" s="76"/>
      <c r="AG280" s="76"/>
      <c r="AH280" s="76"/>
      <c r="AI280" s="76"/>
      <c r="AJ280" s="76"/>
      <c r="AK280" s="76"/>
      <c r="AL280" s="76"/>
      <c r="AM280" s="76"/>
      <c r="AN280" s="76"/>
      <c r="AO280" s="76"/>
      <c r="AP280" s="76"/>
      <c r="AQ280" s="76"/>
      <c r="AR280" s="76"/>
      <c r="AS280" s="76"/>
      <c r="AT280" s="76"/>
      <c r="AU280" s="76"/>
      <c r="AV280" s="76"/>
      <c r="AW280" s="76"/>
      <c r="AX280" s="76"/>
      <c r="AY280" s="76"/>
      <c r="AZ280" s="76"/>
      <c r="BA280" s="76"/>
      <c r="BB280" s="76"/>
      <c r="BC280" s="76"/>
      <c r="BD280" s="76"/>
      <c r="BE280" s="76"/>
      <c r="BF280" s="76"/>
      <c r="BG280" s="76"/>
      <c r="BH280" s="76"/>
      <c r="BI280" s="76"/>
      <c r="BJ280" s="76"/>
      <c r="BK280" s="76"/>
      <c r="BL280" s="76"/>
      <c r="BM280" s="76"/>
      <c r="BN280" s="76"/>
      <c r="BO280" s="76"/>
      <c r="BP280" s="76"/>
      <c r="BQ280" s="76"/>
      <c r="BR280" s="76"/>
      <c r="BS280" s="76"/>
      <c r="BT280" s="76"/>
      <c r="BU280" s="76"/>
      <c r="BV280" s="76"/>
      <c r="BW280" s="76"/>
      <c r="BX280" s="76"/>
      <c r="BY280" s="76"/>
      <c r="BZ280" s="76"/>
      <c r="CA280" s="76"/>
      <c r="CB280" s="76"/>
      <c r="CC280" s="76"/>
      <c r="CD280" s="76"/>
      <c r="CE280" s="76"/>
      <c r="CF280" s="76"/>
      <c r="CG280" s="76"/>
      <c r="CH280" s="76"/>
      <c r="CI280" s="76"/>
      <c r="CJ280" s="76"/>
      <c r="CK280" s="76"/>
      <c r="CL280" s="76"/>
      <c r="CM280" s="76"/>
      <c r="CN280" s="76"/>
      <c r="CO280" s="76"/>
      <c r="CP280" s="76"/>
      <c r="CQ280" s="76"/>
      <c r="CR280" s="76"/>
      <c r="CS280" s="76"/>
      <c r="CT280" s="76"/>
      <c r="CU280" s="76"/>
      <c r="CV280" s="76"/>
      <c r="CW280" s="76"/>
      <c r="CX280" s="76"/>
      <c r="CY280" s="76"/>
      <c r="CZ280" s="76"/>
      <c r="DA280" s="76"/>
      <c r="DB280" s="76"/>
      <c r="DC280" s="76"/>
      <c r="DD280" s="76"/>
      <c r="DE280" s="76"/>
      <c r="DF280" s="76"/>
      <c r="DG280" s="76"/>
      <c r="DH280" s="76"/>
      <c r="DI280" s="76"/>
      <c r="DJ280" s="76"/>
      <c r="DK280" s="76"/>
      <c r="DL280" s="76"/>
      <c r="DM280" s="76"/>
      <c r="DN280" s="76"/>
      <c r="DO280" s="76"/>
      <c r="DP280" s="76"/>
      <c r="DQ280" s="76"/>
      <c r="DR280" s="76"/>
      <c r="DS280" s="76"/>
      <c r="DT280" s="76"/>
      <c r="DU280" s="76"/>
      <c r="DV280" s="76"/>
      <c r="DW280" s="76"/>
      <c r="DX280" s="76"/>
      <c r="DY280" s="76"/>
      <c r="DZ280" s="76"/>
      <c r="EA280" s="76"/>
      <c r="EB280" s="76"/>
      <c r="EC280" s="76"/>
      <c r="ED280" s="76"/>
      <c r="EE280" s="76"/>
      <c r="EF280" s="76"/>
      <c r="EG280" s="76"/>
      <c r="EH280" s="76"/>
      <c r="EI280" s="76"/>
      <c r="EJ280" s="76"/>
      <c r="EK280" s="76"/>
      <c r="EL280" s="76"/>
      <c r="EM280" s="76"/>
      <c r="EN280" s="76"/>
      <c r="EO280" s="76"/>
      <c r="EP280" s="76"/>
      <c r="EQ280" s="76"/>
      <c r="ER280" s="76"/>
      <c r="ES280" s="76"/>
      <c r="ET280" s="76"/>
      <c r="EU280" s="76"/>
      <c r="EV280" s="76"/>
      <c r="EW280" s="76"/>
      <c r="EX280" s="76"/>
      <c r="EY280" s="76"/>
      <c r="EZ280" s="76"/>
      <c r="FA280" s="76"/>
      <c r="FB280" s="76"/>
      <c r="FC280" s="76"/>
      <c r="FD280" s="76"/>
      <c r="FE280" s="76"/>
      <c r="FF280" s="76"/>
      <c r="FG280" s="76"/>
      <c r="FH280" s="76"/>
      <c r="FI280" s="76"/>
      <c r="FJ280" s="76"/>
      <c r="FK280" s="76"/>
      <c r="FL280" s="76"/>
      <c r="FM280" s="76"/>
      <c r="FN280" s="76"/>
      <c r="FO280" s="76"/>
      <c r="FP280" s="76"/>
      <c r="FQ280" s="76"/>
      <c r="FR280" s="76"/>
      <c r="FS280" s="76"/>
      <c r="FT280" s="76"/>
      <c r="FU280" s="76"/>
      <c r="FV280" s="76"/>
      <c r="FW280" s="76"/>
      <c r="FX280" s="76"/>
      <c r="FY280" s="76"/>
      <c r="FZ280" s="76"/>
      <c r="GA280" s="76"/>
      <c r="GB280" s="76"/>
      <c r="GC280" s="76"/>
      <c r="GD280" s="76"/>
      <c r="GE280" s="76"/>
      <c r="GF280" s="76"/>
      <c r="GG280" s="76"/>
      <c r="GH280" s="76"/>
      <c r="GI280" s="76"/>
      <c r="GJ280" s="76"/>
      <c r="GK280" s="76"/>
      <c r="GL280" s="76"/>
      <c r="GM280" s="76"/>
      <c r="GN280" s="76"/>
      <c r="GO280" s="76"/>
      <c r="GP280" s="76"/>
      <c r="GQ280" s="76"/>
      <c r="GR280" s="76"/>
      <c r="GS280" s="76"/>
      <c r="GT280" s="76"/>
      <c r="GU280" s="76"/>
      <c r="GV280" s="76"/>
      <c r="GW280" s="76"/>
      <c r="GX280" s="76"/>
      <c r="GY280" s="76"/>
      <c r="GZ280" s="76"/>
      <c r="HA280" s="76"/>
      <c r="HB280" s="76"/>
      <c r="HC280" s="76"/>
      <c r="HD280" s="76"/>
      <c r="HE280" s="76"/>
      <c r="HF280" s="76"/>
      <c r="HG280" s="76"/>
      <c r="HH280" s="76"/>
      <c r="HI280" s="76"/>
      <c r="HJ280" s="76"/>
      <c r="HK280" s="76"/>
      <c r="HL280" s="76"/>
      <c r="HM280" s="76"/>
      <c r="HN280" s="76"/>
      <c r="HO280" s="76"/>
      <c r="HP280" s="76"/>
      <c r="HQ280" s="76"/>
      <c r="HR280" s="76"/>
      <c r="HS280" s="76"/>
      <c r="HT280" s="76"/>
      <c r="HU280" s="76"/>
      <c r="HV280" s="76"/>
      <c r="HW280" s="76"/>
      <c r="HX280" s="76"/>
      <c r="HY280" s="76"/>
      <c r="HZ280" s="76"/>
      <c r="IA280" s="76"/>
      <c r="IB280" s="76"/>
      <c r="IC280" s="76"/>
      <c r="ID280" s="76"/>
      <c r="IE280" s="76"/>
      <c r="IF280" s="76"/>
      <c r="IG280" s="76"/>
      <c r="IH280" s="76"/>
      <c r="II280" s="76"/>
      <c r="IJ280" s="76"/>
      <c r="IK280" s="76"/>
      <c r="IL280" s="76"/>
      <c r="IM280" s="76"/>
      <c r="IN280" s="76"/>
      <c r="IO280" s="76"/>
      <c r="IP280" s="76"/>
      <c r="IQ280" s="76"/>
      <c r="IR280" s="76"/>
      <c r="IS280" s="76"/>
      <c r="IT280" s="76"/>
      <c r="IU280" s="76"/>
      <c r="IV280" s="76"/>
      <c r="IW280" s="76"/>
      <c r="IX280" s="76"/>
      <c r="IY280" s="76"/>
      <c r="IZ280" s="76"/>
      <c r="JA280" s="76"/>
      <c r="JB280" s="76"/>
      <c r="JC280" s="76"/>
      <c r="JD280" s="76"/>
      <c r="JE280" s="76"/>
      <c r="JF280" s="76"/>
      <c r="JG280" s="76"/>
      <c r="JH280" s="76"/>
      <c r="JI280" s="76"/>
      <c r="JJ280" s="76"/>
      <c r="JK280" s="76"/>
      <c r="JL280" s="76"/>
      <c r="JM280" s="76"/>
      <c r="JN280" s="76"/>
      <c r="JO280" s="76"/>
      <c r="JP280" s="76"/>
      <c r="JQ280" s="76"/>
      <c r="JR280" s="76"/>
      <c r="JS280" s="76"/>
      <c r="JT280" s="76"/>
      <c r="JU280" s="76"/>
      <c r="JV280" s="76"/>
      <c r="JW280" s="76"/>
      <c r="JX280" s="76"/>
      <c r="JY280" s="76"/>
      <c r="JZ280" s="76"/>
      <c r="KA280" s="76"/>
      <c r="KB280" s="76"/>
      <c r="KC280" s="76"/>
      <c r="KD280" s="76"/>
      <c r="KE280" s="76"/>
      <c r="KF280" s="76"/>
      <c r="KG280" s="76"/>
      <c r="KH280" s="76"/>
      <c r="KI280" s="76"/>
      <c r="KJ280" s="76"/>
      <c r="KK280" s="76"/>
      <c r="KL280" s="76"/>
      <c r="KM280" s="76"/>
      <c r="KN280" s="76"/>
      <c r="KO280" s="76"/>
      <c r="KP280" s="76"/>
      <c r="KQ280" s="76"/>
      <c r="KR280" s="76"/>
      <c r="KS280" s="76"/>
      <c r="KT280" s="76"/>
      <c r="KU280" s="76"/>
      <c r="KV280" s="76"/>
      <c r="KW280" s="76"/>
      <c r="KX280" s="76"/>
      <c r="KY280" s="76"/>
      <c r="KZ280" s="76"/>
      <c r="LA280" s="76"/>
      <c r="LB280" s="76"/>
      <c r="LC280" s="76"/>
      <c r="LD280" s="76"/>
      <c r="LE280" s="76"/>
      <c r="LF280" s="76"/>
      <c r="LG280" s="76"/>
      <c r="LH280" s="76"/>
      <c r="LI280" s="76"/>
      <c r="LJ280" s="76"/>
      <c r="LK280" s="76"/>
      <c r="LL280" s="76"/>
      <c r="LM280" s="76"/>
      <c r="LN280" s="76"/>
      <c r="LO280" s="76"/>
      <c r="LP280" s="76"/>
      <c r="LQ280" s="76"/>
      <c r="LR280" s="76"/>
      <c r="LS280" s="76"/>
      <c r="LT280" s="76"/>
      <c r="LU280" s="76"/>
      <c r="LV280" s="76"/>
      <c r="LW280" s="76"/>
      <c r="LX280" s="76"/>
      <c r="LY280" s="76"/>
      <c r="LZ280" s="76"/>
      <c r="MA280" s="76"/>
      <c r="MB280" s="76"/>
      <c r="MC280" s="76"/>
      <c r="MD280" s="76"/>
      <c r="ME280" s="76"/>
      <c r="MF280" s="76"/>
      <c r="MG280" s="76"/>
      <c r="MH280" s="76"/>
      <c r="MI280" s="76"/>
      <c r="MJ280" s="76"/>
      <c r="MK280" s="76"/>
      <c r="ML280" s="76"/>
      <c r="MM280" s="76"/>
      <c r="MN280" s="76"/>
      <c r="MO280" s="76"/>
      <c r="MP280" s="76"/>
      <c r="MQ280" s="76"/>
      <c r="MR280" s="76"/>
      <c r="MS280" s="76"/>
      <c r="MT280" s="76"/>
      <c r="MU280" s="76"/>
      <c r="MV280" s="76"/>
      <c r="MW280" s="76"/>
      <c r="MX280" s="76"/>
      <c r="MY280" s="76"/>
      <c r="MZ280" s="76"/>
      <c r="NA280" s="76"/>
      <c r="NB280" s="76"/>
      <c r="NC280" s="76"/>
      <c r="ND280" s="76"/>
      <c r="NE280" s="76"/>
      <c r="NF280" s="76"/>
      <c r="NG280" s="76"/>
      <c r="NH280" s="76"/>
      <c r="NI280" s="76"/>
      <c r="NJ280" s="76"/>
      <c r="NK280" s="76"/>
      <c r="NL280" s="76"/>
      <c r="NM280" s="76"/>
      <c r="NN280" s="76"/>
      <c r="NO280" s="76"/>
      <c r="NP280" s="76"/>
      <c r="NQ280" s="76"/>
      <c r="NR280" s="76"/>
      <c r="NS280" s="76"/>
      <c r="NT280" s="76"/>
      <c r="NU280" s="76"/>
      <c r="NV280" s="76"/>
      <c r="NW280" s="76"/>
      <c r="NX280" s="76"/>
      <c r="NY280" s="76"/>
      <c r="NZ280" s="76"/>
      <c r="OA280" s="76"/>
      <c r="OB280" s="76"/>
      <c r="OC280" s="76"/>
      <c r="OD280" s="76"/>
      <c r="OE280" s="76"/>
      <c r="OF280" s="76"/>
      <c r="OG280" s="76"/>
      <c r="OH280" s="76"/>
      <c r="OI280" s="76"/>
      <c r="OJ280" s="76"/>
      <c r="OK280" s="76"/>
      <c r="OL280" s="76"/>
      <c r="OM280" s="76"/>
      <c r="ON280" s="76"/>
      <c r="OO280" s="76"/>
      <c r="OP280" s="76"/>
      <c r="OQ280" s="76"/>
      <c r="OR280" s="76"/>
      <c r="OS280" s="76"/>
      <c r="OT280" s="76"/>
      <c r="OU280" s="76"/>
      <c r="OV280" s="76"/>
      <c r="OW280" s="76"/>
      <c r="OX280" s="76"/>
      <c r="OY280" s="76"/>
      <c r="OZ280" s="76"/>
      <c r="PA280" s="76"/>
      <c r="PB280" s="76"/>
      <c r="PC280" s="76"/>
      <c r="PD280" s="76"/>
      <c r="PE280" s="76"/>
      <c r="PF280" s="76"/>
      <c r="PG280" s="76"/>
      <c r="PH280" s="76"/>
      <c r="PI280" s="76"/>
      <c r="PJ280" s="76"/>
      <c r="PK280" s="76"/>
      <c r="PL280" s="76"/>
      <c r="PM280" s="76"/>
      <c r="PN280" s="76"/>
      <c r="PO280" s="76"/>
      <c r="PP280" s="76"/>
      <c r="PQ280" s="76"/>
      <c r="PR280" s="76"/>
      <c r="PS280" s="76"/>
      <c r="PT280" s="76"/>
      <c r="PU280" s="76"/>
      <c r="PV280" s="76"/>
      <c r="PW280" s="76"/>
      <c r="PX280" s="76"/>
      <c r="PY280" s="76"/>
      <c r="PZ280" s="76"/>
      <c r="QA280" s="76"/>
      <c r="QB280" s="76"/>
      <c r="QC280" s="76"/>
      <c r="QD280" s="76"/>
      <c r="QE280" s="76"/>
      <c r="QF280" s="76"/>
      <c r="QG280" s="76"/>
      <c r="QH280" s="76"/>
      <c r="QI280" s="76"/>
      <c r="QJ280" s="76"/>
      <c r="QK280" s="76"/>
      <c r="QL280" s="76"/>
      <c r="QM280" s="76"/>
      <c r="QN280" s="76"/>
      <c r="QO280" s="76"/>
      <c r="QP280" s="76"/>
      <c r="QQ280" s="76"/>
      <c r="QR280" s="76"/>
      <c r="QS280" s="76"/>
      <c r="QT280" s="76"/>
      <c r="QU280" s="76"/>
      <c r="QV280" s="76"/>
      <c r="QW280" s="76"/>
      <c r="QX280" s="76"/>
      <c r="QY280" s="76"/>
      <c r="QZ280" s="76"/>
      <c r="RA280" s="76"/>
      <c r="RB280" s="76"/>
      <c r="RC280" s="76"/>
      <c r="RD280" s="76"/>
      <c r="RE280" s="76"/>
      <c r="RF280" s="76"/>
      <c r="RG280" s="76"/>
      <c r="RH280" s="76"/>
      <c r="RI280" s="76"/>
      <c r="RJ280" s="76"/>
      <c r="RK280" s="76"/>
      <c r="RL280" s="76"/>
      <c r="RM280" s="76"/>
      <c r="RN280" s="76"/>
      <c r="RO280" s="76"/>
      <c r="RP280" s="76"/>
      <c r="RQ280" s="76"/>
      <c r="RR280" s="76"/>
      <c r="RS280" s="76"/>
      <c r="RT280" s="76"/>
      <c r="RU280" s="76"/>
      <c r="RV280" s="76"/>
      <c r="RW280" s="76"/>
      <c r="RX280" s="76"/>
      <c r="RY280" s="76"/>
      <c r="RZ280" s="76"/>
      <c r="SA280" s="76"/>
      <c r="SB280" s="76"/>
      <c r="SC280" s="76"/>
      <c r="SD280" s="76"/>
      <c r="SE280" s="76"/>
      <c r="SF280" s="76"/>
      <c r="SG280" s="76"/>
      <c r="SH280" s="76"/>
      <c r="SI280" s="76"/>
      <c r="SJ280" s="76"/>
      <c r="SK280" s="76"/>
      <c r="SL280" s="76"/>
      <c r="SM280" s="76"/>
      <c r="SN280" s="76"/>
      <c r="SO280" s="76"/>
      <c r="SP280" s="76"/>
      <c r="SQ280" s="76"/>
      <c r="SR280" s="76"/>
      <c r="SS280" s="76"/>
      <c r="ST280" s="76"/>
      <c r="SU280" s="76"/>
      <c r="SV280" s="76"/>
      <c r="SW280" s="76"/>
      <c r="SX280" s="76"/>
      <c r="SY280" s="76"/>
      <c r="SZ280" s="76"/>
      <c r="TA280" s="76"/>
      <c r="TB280" s="76"/>
      <c r="TC280" s="76"/>
      <c r="TD280" s="76"/>
      <c r="TE280" s="76"/>
      <c r="TF280" s="76"/>
      <c r="TG280" s="76"/>
      <c r="TH280" s="76"/>
      <c r="TI280" s="76"/>
      <c r="TJ280" s="76"/>
      <c r="TK280" s="76"/>
      <c r="TL280" s="76"/>
      <c r="TM280" s="76"/>
      <c r="TN280" s="76"/>
      <c r="TO280" s="76"/>
      <c r="TP280" s="76"/>
      <c r="TQ280" s="76"/>
      <c r="TR280" s="76"/>
      <c r="TS280" s="76"/>
      <c r="TT280" s="76"/>
      <c r="TU280" s="76"/>
      <c r="TV280" s="76"/>
      <c r="TW280" s="76"/>
      <c r="TX280" s="76"/>
      <c r="TY280" s="76"/>
      <c r="TZ280" s="76"/>
      <c r="UA280" s="76"/>
      <c r="UB280" s="76"/>
      <c r="UC280" s="76"/>
      <c r="UD280" s="76"/>
      <c r="UE280" s="76"/>
      <c r="UF280" s="76"/>
      <c r="UG280" s="76"/>
      <c r="UH280" s="76"/>
      <c r="UI280" s="76"/>
      <c r="UJ280" s="76"/>
      <c r="UK280" s="76"/>
      <c r="UL280" s="76"/>
      <c r="UM280" s="76"/>
      <c r="UN280" s="76"/>
      <c r="UO280" s="76"/>
      <c r="UP280" s="76"/>
      <c r="UQ280" s="76"/>
      <c r="UR280" s="76"/>
      <c r="US280" s="76"/>
      <c r="UT280" s="76"/>
      <c r="UU280" s="76"/>
      <c r="UV280" s="76"/>
      <c r="UW280" s="76"/>
      <c r="UX280" s="76"/>
      <c r="UY280" s="76"/>
      <c r="UZ280" s="76"/>
      <c r="VA280" s="76"/>
      <c r="VB280" s="76"/>
      <c r="VC280" s="76"/>
      <c r="VD280" s="76"/>
      <c r="VE280" s="76"/>
      <c r="VF280" s="76"/>
      <c r="VG280" s="76"/>
      <c r="VH280" s="76"/>
      <c r="VI280" s="76"/>
      <c r="VJ280" s="76"/>
      <c r="VK280" s="76"/>
      <c r="VL280" s="76"/>
      <c r="VM280" s="76"/>
      <c r="VN280" s="76"/>
      <c r="VO280" s="76"/>
      <c r="VP280" s="76"/>
      <c r="VQ280" s="76"/>
      <c r="VR280" s="76"/>
      <c r="VS280" s="76"/>
      <c r="VT280" s="76"/>
      <c r="VU280" s="76"/>
      <c r="VV280" s="76"/>
      <c r="VW280" s="76"/>
      <c r="VX280" s="76"/>
      <c r="VY280" s="76"/>
      <c r="VZ280" s="76"/>
      <c r="WA280" s="76"/>
      <c r="WB280" s="76"/>
      <c r="WC280" s="76"/>
      <c r="WD280" s="76"/>
      <c r="WE280" s="76"/>
      <c r="WF280" s="76"/>
      <c r="WG280" s="76"/>
      <c r="WH280" s="76"/>
      <c r="WI280" s="76"/>
      <c r="WJ280" s="76"/>
      <c r="WK280" s="76"/>
      <c r="WL280" s="76"/>
      <c r="WM280" s="76"/>
      <c r="WN280" s="76"/>
      <c r="WO280" s="76"/>
      <c r="WP280" s="76"/>
      <c r="WQ280" s="76"/>
      <c r="WR280" s="76"/>
      <c r="WS280" s="76"/>
      <c r="WT280" s="76"/>
      <c r="WU280" s="76"/>
      <c r="WV280" s="76"/>
      <c r="WW280" s="76"/>
      <c r="WX280" s="76"/>
      <c r="WY280" s="76"/>
      <c r="WZ280" s="76"/>
      <c r="XA280" s="76"/>
      <c r="XB280" s="76"/>
      <c r="XC280" s="76"/>
      <c r="XD280" s="76"/>
      <c r="XE280" s="76"/>
      <c r="XF280" s="76"/>
      <c r="XG280" s="76"/>
      <c r="XH280" s="76"/>
      <c r="XI280" s="76"/>
      <c r="XJ280" s="76"/>
      <c r="XK280" s="76"/>
      <c r="XL280" s="76"/>
      <c r="XM280" s="76"/>
      <c r="XN280" s="76"/>
      <c r="XO280" s="76"/>
      <c r="XP280" s="76"/>
      <c r="XQ280" s="76"/>
      <c r="XR280" s="76"/>
      <c r="XS280" s="76"/>
      <c r="XT280" s="76"/>
      <c r="XU280" s="76"/>
      <c r="XV280" s="76"/>
      <c r="XW280" s="76"/>
      <c r="XX280" s="76"/>
      <c r="XY280" s="76"/>
      <c r="XZ280" s="76"/>
      <c r="YA280" s="76"/>
      <c r="YB280" s="76"/>
      <c r="YC280" s="76"/>
      <c r="YD280" s="76"/>
      <c r="YE280" s="76"/>
      <c r="YF280" s="76"/>
      <c r="YG280" s="76"/>
      <c r="YH280" s="76"/>
      <c r="YI280" s="76"/>
      <c r="YJ280" s="76"/>
      <c r="YK280" s="76"/>
      <c r="YL280" s="76"/>
      <c r="YM280" s="76"/>
      <c r="YN280" s="76"/>
      <c r="YO280" s="76"/>
      <c r="YP280" s="76"/>
      <c r="YQ280" s="76"/>
      <c r="YR280" s="76"/>
      <c r="YS280" s="76"/>
      <c r="YT280" s="76"/>
      <c r="YU280" s="76"/>
      <c r="YV280" s="76"/>
      <c r="YW280" s="76"/>
      <c r="YX280" s="76"/>
      <c r="YY280" s="76"/>
      <c r="YZ280" s="76"/>
      <c r="ZA280" s="76"/>
      <c r="ZB280" s="76"/>
      <c r="ZC280" s="76"/>
      <c r="ZD280" s="76"/>
      <c r="ZE280" s="76"/>
      <c r="ZF280" s="76"/>
      <c r="ZG280" s="76"/>
      <c r="ZH280" s="76"/>
      <c r="ZI280" s="76"/>
      <c r="ZJ280" s="76"/>
      <c r="ZK280" s="76"/>
      <c r="ZL280" s="76"/>
      <c r="ZM280" s="76"/>
      <c r="ZN280" s="76"/>
      <c r="ZO280" s="76"/>
      <c r="ZP280" s="76"/>
      <c r="ZQ280" s="76"/>
      <c r="ZR280" s="76"/>
      <c r="ZS280" s="76"/>
      <c r="ZT280" s="76"/>
      <c r="ZU280" s="76"/>
      <c r="ZV280" s="76"/>
      <c r="ZW280" s="76"/>
      <c r="ZX280" s="76"/>
      <c r="ZY280" s="76"/>
      <c r="ZZ280" s="76"/>
      <c r="AAA280" s="76"/>
      <c r="AAB280" s="76"/>
      <c r="AAC280" s="76"/>
      <c r="AAD280" s="76"/>
      <c r="AAE280" s="76"/>
      <c r="AAF280" s="76"/>
      <c r="AAG280" s="76"/>
      <c r="AAH280" s="76"/>
      <c r="AAI280" s="76"/>
      <c r="AAJ280" s="76"/>
      <c r="AAK280" s="76"/>
      <c r="AAL280" s="76"/>
      <c r="AAM280" s="76"/>
      <c r="AAN280" s="76"/>
      <c r="AAO280" s="76"/>
      <c r="AAP280" s="76"/>
      <c r="AAQ280" s="76"/>
      <c r="AAR280" s="76"/>
      <c r="AAS280" s="76"/>
      <c r="AAT280" s="76"/>
      <c r="AAU280" s="76"/>
      <c r="AAV280" s="76"/>
      <c r="AAW280" s="76"/>
      <c r="AAX280" s="76"/>
      <c r="AAY280" s="76"/>
      <c r="AAZ280" s="76"/>
      <c r="ABA280" s="76"/>
      <c r="ABB280" s="76"/>
      <c r="ABC280" s="76"/>
      <c r="ABD280" s="76"/>
      <c r="ABE280" s="76"/>
      <c r="ABF280" s="76"/>
      <c r="ABG280" s="76"/>
      <c r="ABH280" s="76"/>
      <c r="ABI280" s="76"/>
      <c r="ABJ280" s="76"/>
      <c r="ABK280" s="76"/>
      <c r="ABL280" s="76"/>
      <c r="ABM280" s="76"/>
      <c r="ABN280" s="76"/>
      <c r="ABO280" s="76"/>
      <c r="ABP280" s="76"/>
      <c r="ABQ280" s="76"/>
      <c r="ABR280" s="76"/>
      <c r="ABS280" s="76"/>
      <c r="ABT280" s="76"/>
      <c r="ABU280" s="76"/>
      <c r="ABV280" s="76"/>
      <c r="ABW280" s="76"/>
      <c r="ABX280" s="76"/>
      <c r="ABY280" s="76"/>
      <c r="ABZ280" s="76"/>
      <c r="ACA280" s="76"/>
      <c r="ACB280" s="76"/>
      <c r="ACC280" s="76"/>
      <c r="ACD280" s="76"/>
      <c r="ACE280" s="76"/>
      <c r="ACF280" s="76"/>
      <c r="ACG280" s="76"/>
      <c r="ACH280" s="76"/>
      <c r="ACI280" s="76"/>
      <c r="ACJ280" s="76"/>
      <c r="ACK280" s="76"/>
      <c r="ACL280" s="76"/>
      <c r="ACM280" s="76"/>
      <c r="ACN280" s="76"/>
      <c r="ACO280" s="76"/>
      <c r="ACP280" s="76"/>
      <c r="ACQ280" s="76"/>
      <c r="ACR280" s="76"/>
      <c r="ACS280" s="76"/>
      <c r="ACT280" s="76"/>
      <c r="ACU280" s="76"/>
      <c r="ACV280" s="76"/>
      <c r="ACW280" s="76"/>
      <c r="ACX280" s="76"/>
      <c r="ACY280" s="76"/>
      <c r="ACZ280" s="76"/>
      <c r="ADA280" s="76"/>
      <c r="ADB280" s="76"/>
      <c r="ADC280" s="76"/>
      <c r="ADD280" s="76"/>
      <c r="ADE280" s="76"/>
      <c r="ADF280" s="76"/>
      <c r="ADG280" s="76"/>
      <c r="ADH280" s="76"/>
      <c r="ADI280" s="76"/>
      <c r="ADJ280" s="76"/>
      <c r="ADK280" s="76"/>
      <c r="ADL280" s="76"/>
      <c r="ADM280" s="76"/>
      <c r="ADN280" s="76"/>
      <c r="ADO280" s="76"/>
      <c r="ADP280" s="76"/>
      <c r="ADQ280" s="76"/>
      <c r="ADR280" s="76"/>
      <c r="ADS280" s="76"/>
      <c r="ADT280" s="76"/>
      <c r="ADU280" s="76"/>
      <c r="ADV280" s="76"/>
      <c r="ADW280" s="76"/>
      <c r="ADX280" s="76"/>
      <c r="ADY280" s="76"/>
      <c r="ADZ280" s="76"/>
      <c r="AEA280" s="76"/>
      <c r="AEB280" s="76"/>
      <c r="AEC280" s="76"/>
      <c r="AED280" s="76"/>
      <c r="AEE280" s="76"/>
      <c r="AEF280" s="76"/>
      <c r="AEG280" s="76"/>
      <c r="AEH280" s="76"/>
      <c r="AEI280" s="76"/>
      <c r="AEJ280" s="76"/>
      <c r="AEK280" s="76"/>
      <c r="AEL280" s="76"/>
      <c r="AEM280" s="76"/>
      <c r="AEN280" s="76"/>
      <c r="AEO280" s="76"/>
      <c r="AEP280" s="76"/>
      <c r="AEQ280" s="76"/>
      <c r="AER280" s="76"/>
      <c r="AES280" s="76"/>
      <c r="AET280" s="76"/>
      <c r="AEU280" s="76"/>
      <c r="AEV280" s="76"/>
      <c r="AEW280" s="76"/>
      <c r="AEX280" s="76"/>
      <c r="AEY280" s="76"/>
      <c r="AEZ280" s="76"/>
      <c r="AFA280" s="76"/>
      <c r="AFB280" s="76"/>
      <c r="AFC280" s="76"/>
      <c r="AFD280" s="76"/>
      <c r="AFE280" s="76"/>
      <c r="AFF280" s="76"/>
      <c r="AFG280" s="76"/>
      <c r="AFH280" s="76"/>
      <c r="AFI280" s="76"/>
      <c r="AFJ280" s="76"/>
      <c r="AFK280" s="76"/>
      <c r="AFL280" s="76"/>
      <c r="AFM280" s="76"/>
      <c r="AFN280" s="76"/>
      <c r="AFO280" s="76"/>
      <c r="AFP280" s="76"/>
      <c r="AFQ280" s="76"/>
      <c r="AFR280" s="76"/>
      <c r="AFS280" s="76"/>
      <c r="AFT280" s="76"/>
      <c r="AFU280" s="76"/>
      <c r="AFV280" s="76"/>
      <c r="AFW280" s="76"/>
      <c r="AFX280" s="76"/>
      <c r="AFY280" s="76"/>
      <c r="AFZ280" s="76"/>
      <c r="AGA280" s="76"/>
      <c r="AGB280" s="76"/>
      <c r="AGC280" s="76"/>
      <c r="AGD280" s="76"/>
      <c r="AGE280" s="76"/>
      <c r="AGF280" s="76"/>
      <c r="AGG280" s="76"/>
      <c r="AGH280" s="76"/>
      <c r="AGI280" s="76"/>
      <c r="AGJ280" s="76"/>
      <c r="AGK280" s="76"/>
      <c r="AGL280" s="76"/>
      <c r="AGM280" s="76"/>
      <c r="AGN280" s="76"/>
      <c r="AGO280" s="76"/>
      <c r="AGP280" s="76"/>
      <c r="AGQ280" s="76"/>
      <c r="AGR280" s="76"/>
      <c r="AGS280" s="76"/>
      <c r="AGT280" s="76"/>
      <c r="AGU280" s="76"/>
      <c r="AGV280" s="76"/>
      <c r="AGW280" s="76"/>
      <c r="AGX280" s="76"/>
      <c r="AGY280" s="76"/>
      <c r="AGZ280" s="76"/>
      <c r="AHA280" s="76"/>
      <c r="AHB280" s="76"/>
      <c r="AHC280" s="76"/>
      <c r="AHD280" s="76"/>
      <c r="AHE280" s="76"/>
      <c r="AHF280" s="76"/>
      <c r="AHG280" s="76"/>
      <c r="AHH280" s="76"/>
      <c r="AHI280" s="76"/>
      <c r="AHJ280" s="76"/>
      <c r="AHK280" s="76"/>
      <c r="AHL280" s="76"/>
      <c r="AHM280" s="76"/>
      <c r="AHN280" s="76"/>
      <c r="AHO280" s="76"/>
      <c r="AHP280" s="76"/>
      <c r="AHQ280" s="76"/>
      <c r="AHR280" s="76"/>
      <c r="AHS280" s="76"/>
      <c r="AHT280" s="76"/>
      <c r="AHU280" s="76"/>
      <c r="AHV280" s="76"/>
      <c r="AHW280" s="76"/>
      <c r="AHX280" s="76"/>
      <c r="AHY280" s="76"/>
      <c r="AHZ280" s="76"/>
      <c r="AIA280" s="76"/>
      <c r="AIB280" s="76"/>
      <c r="AIC280" s="76"/>
      <c r="AID280" s="76"/>
      <c r="AIE280" s="76"/>
      <c r="AIF280" s="76"/>
      <c r="AIG280" s="76"/>
      <c r="AIH280" s="76"/>
      <c r="AII280" s="76"/>
      <c r="AIJ280" s="76"/>
      <c r="AIK280" s="76"/>
      <c r="AIL280" s="76"/>
      <c r="AIM280" s="76"/>
      <c r="AIN280" s="76"/>
      <c r="AIO280" s="76"/>
      <c r="AIP280" s="76"/>
      <c r="AIQ280" s="76"/>
      <c r="AIR280" s="76"/>
      <c r="AIS280" s="76"/>
      <c r="AIT280" s="76"/>
      <c r="AIU280" s="76"/>
      <c r="AIV280" s="76"/>
      <c r="AIW280" s="76"/>
      <c r="AIX280" s="76"/>
      <c r="AIY280" s="76"/>
      <c r="AIZ280" s="76"/>
      <c r="AJA280" s="76"/>
      <c r="AJB280" s="76"/>
      <c r="AJC280" s="76"/>
      <c r="AJD280" s="76"/>
      <c r="AJE280" s="76"/>
      <c r="AJF280" s="76"/>
      <c r="AJG280" s="76"/>
      <c r="AJH280" s="76"/>
      <c r="AJI280" s="76"/>
      <c r="AJJ280" s="76"/>
      <c r="AJK280" s="76"/>
      <c r="AJL280" s="76"/>
      <c r="AJM280" s="76"/>
      <c r="AJN280" s="76"/>
      <c r="AJO280" s="76"/>
      <c r="AJP280" s="76"/>
      <c r="AJQ280" s="76"/>
      <c r="AJR280" s="76"/>
      <c r="AJS280" s="76"/>
      <c r="AJT280" s="76"/>
      <c r="AJU280" s="76"/>
      <c r="AJV280" s="76"/>
      <c r="AJW280" s="76"/>
      <c r="AJX280" s="76"/>
      <c r="AJY280" s="76"/>
      <c r="AJZ280" s="76"/>
      <c r="AKA280" s="76"/>
      <c r="AKB280" s="76"/>
      <c r="AKC280" s="76"/>
      <c r="AKD280" s="76"/>
      <c r="AKE280" s="76"/>
      <c r="AKF280" s="76"/>
      <c r="AKG280" s="76"/>
      <c r="AKH280" s="76"/>
      <c r="AKI280" s="76"/>
      <c r="AKJ280" s="76"/>
      <c r="AKK280" s="76"/>
      <c r="AKL280" s="76"/>
      <c r="AKM280" s="76"/>
      <c r="AKN280" s="76"/>
      <c r="AKO280" s="76"/>
      <c r="AKP280" s="76"/>
      <c r="AKQ280" s="76"/>
      <c r="AKR280" s="76"/>
      <c r="AKS280" s="76"/>
      <c r="AKT280" s="76"/>
      <c r="AKU280" s="76"/>
      <c r="AKV280" s="76"/>
      <c r="AKW280" s="76"/>
      <c r="AKX280" s="76"/>
      <c r="AKY280" s="76"/>
      <c r="AKZ280" s="76"/>
      <c r="ALA280" s="76"/>
      <c r="ALB280" s="76"/>
      <c r="ALC280" s="76"/>
      <c r="ALD280" s="76"/>
      <c r="ALE280" s="76"/>
      <c r="ALF280" s="76"/>
      <c r="ALG280" s="76"/>
      <c r="ALH280" s="76"/>
      <c r="ALI280" s="76"/>
      <c r="ALJ280" s="76"/>
      <c r="ALK280" s="76"/>
      <c r="ALL280" s="76"/>
      <c r="ALM280" s="76"/>
      <c r="ALN280" s="76"/>
      <c r="ALO280" s="76"/>
      <c r="ALP280" s="76"/>
      <c r="ALQ280" s="76"/>
      <c r="ALR280" s="76"/>
      <c r="ALS280" s="76"/>
      <c r="ALT280" s="76"/>
      <c r="ALU280" s="76"/>
      <c r="ALV280" s="76"/>
      <c r="ALW280" s="76"/>
      <c r="ALX280" s="76"/>
      <c r="ALY280" s="76"/>
      <c r="ALZ280" s="76"/>
      <c r="AMA280" s="76"/>
      <c r="AMB280" s="76"/>
      <c r="AMC280" s="76"/>
      <c r="AMD280" s="76"/>
      <c r="AME280" s="76"/>
    </row>
    <row r="281" spans="1:1019" s="80" customFormat="1">
      <c r="A281" s="20" t="s">
        <v>185</v>
      </c>
      <c r="B281" s="21" t="s">
        <v>155</v>
      </c>
      <c r="C281" s="21" t="s">
        <v>102</v>
      </c>
      <c r="D281" s="71" t="s">
        <v>125</v>
      </c>
      <c r="E281" s="22" t="s">
        <v>55</v>
      </c>
      <c r="F281" s="59">
        <v>41.33</v>
      </c>
      <c r="G281" s="23">
        <v>654.4</v>
      </c>
      <c r="H281" s="69">
        <f>$J$6</f>
        <v>0.21229999999999999</v>
      </c>
      <c r="I281" s="23">
        <f>ROUND(((H281+1)*G281),2)</f>
        <v>793.33</v>
      </c>
      <c r="J281" s="23">
        <f>TRUNC((I281*F281),2)</f>
        <v>32788.32</v>
      </c>
      <c r="K281" s="78">
        <f t="shared" si="103"/>
        <v>27046.351999999999</v>
      </c>
      <c r="L281" s="76"/>
      <c r="M281" s="79"/>
      <c r="N281" s="76"/>
      <c r="O281" s="76"/>
      <c r="P281" s="76"/>
      <c r="Q281" s="76"/>
      <c r="R281" s="76"/>
      <c r="S281" s="76"/>
      <c r="T281" s="76"/>
      <c r="U281" s="76"/>
      <c r="V281" s="76"/>
      <c r="W281" s="76"/>
      <c r="X281" s="76"/>
      <c r="Y281" s="76"/>
      <c r="Z281" s="76"/>
      <c r="AA281" s="76"/>
      <c r="AB281" s="76"/>
      <c r="AC281" s="76"/>
      <c r="AD281" s="76"/>
      <c r="AE281" s="76"/>
      <c r="AF281" s="76"/>
      <c r="AG281" s="76"/>
      <c r="AH281" s="76"/>
      <c r="AI281" s="76"/>
      <c r="AJ281" s="76"/>
      <c r="AK281" s="76"/>
      <c r="AL281" s="76"/>
      <c r="AM281" s="76"/>
      <c r="AN281" s="76"/>
      <c r="AO281" s="76"/>
      <c r="AP281" s="76"/>
      <c r="AQ281" s="76"/>
      <c r="AR281" s="76"/>
      <c r="AS281" s="76"/>
      <c r="AT281" s="76"/>
      <c r="AU281" s="76"/>
      <c r="AV281" s="76"/>
      <c r="AW281" s="76"/>
      <c r="AX281" s="76"/>
      <c r="AY281" s="76"/>
      <c r="AZ281" s="76"/>
      <c r="BA281" s="76"/>
      <c r="BB281" s="76"/>
      <c r="BC281" s="76"/>
      <c r="BD281" s="76"/>
      <c r="BE281" s="76"/>
      <c r="BF281" s="76"/>
      <c r="BG281" s="76"/>
      <c r="BH281" s="76"/>
      <c r="BI281" s="76"/>
      <c r="BJ281" s="76"/>
      <c r="BK281" s="76"/>
      <c r="BL281" s="76"/>
      <c r="BM281" s="76"/>
      <c r="BN281" s="76"/>
      <c r="BO281" s="76"/>
      <c r="BP281" s="76"/>
      <c r="BQ281" s="76"/>
      <c r="BR281" s="76"/>
      <c r="BS281" s="76"/>
      <c r="BT281" s="76"/>
      <c r="BU281" s="76"/>
      <c r="BV281" s="76"/>
      <c r="BW281" s="76"/>
      <c r="BX281" s="76"/>
      <c r="BY281" s="76"/>
      <c r="BZ281" s="76"/>
      <c r="CA281" s="76"/>
      <c r="CB281" s="76"/>
      <c r="CC281" s="76"/>
      <c r="CD281" s="76"/>
      <c r="CE281" s="76"/>
      <c r="CF281" s="76"/>
      <c r="CG281" s="76"/>
      <c r="CH281" s="76"/>
      <c r="CI281" s="76"/>
      <c r="CJ281" s="76"/>
      <c r="CK281" s="76"/>
      <c r="CL281" s="76"/>
      <c r="CM281" s="76"/>
      <c r="CN281" s="76"/>
      <c r="CO281" s="76"/>
      <c r="CP281" s="76"/>
      <c r="CQ281" s="76"/>
      <c r="CR281" s="76"/>
      <c r="CS281" s="76"/>
      <c r="CT281" s="76"/>
      <c r="CU281" s="76"/>
      <c r="CV281" s="76"/>
      <c r="CW281" s="76"/>
      <c r="CX281" s="76"/>
      <c r="CY281" s="76"/>
      <c r="CZ281" s="76"/>
      <c r="DA281" s="76"/>
      <c r="DB281" s="76"/>
      <c r="DC281" s="76"/>
      <c r="DD281" s="76"/>
      <c r="DE281" s="76"/>
      <c r="DF281" s="76"/>
      <c r="DG281" s="76"/>
      <c r="DH281" s="76"/>
      <c r="DI281" s="76"/>
      <c r="DJ281" s="76"/>
      <c r="DK281" s="76"/>
      <c r="DL281" s="76"/>
      <c r="DM281" s="76"/>
      <c r="DN281" s="76"/>
      <c r="DO281" s="76"/>
      <c r="DP281" s="76"/>
      <c r="DQ281" s="76"/>
      <c r="DR281" s="76"/>
      <c r="DS281" s="76"/>
      <c r="DT281" s="76"/>
      <c r="DU281" s="76"/>
      <c r="DV281" s="76"/>
      <c r="DW281" s="76"/>
      <c r="DX281" s="76"/>
      <c r="DY281" s="76"/>
      <c r="DZ281" s="76"/>
      <c r="EA281" s="76"/>
      <c r="EB281" s="76"/>
      <c r="EC281" s="76"/>
      <c r="ED281" s="76"/>
      <c r="EE281" s="76"/>
      <c r="EF281" s="76"/>
      <c r="EG281" s="76"/>
      <c r="EH281" s="76"/>
      <c r="EI281" s="76"/>
      <c r="EJ281" s="76"/>
      <c r="EK281" s="76"/>
      <c r="EL281" s="76"/>
      <c r="EM281" s="76"/>
      <c r="EN281" s="76"/>
      <c r="EO281" s="76"/>
      <c r="EP281" s="76"/>
      <c r="EQ281" s="76"/>
      <c r="ER281" s="76"/>
      <c r="ES281" s="76"/>
      <c r="ET281" s="76"/>
      <c r="EU281" s="76"/>
      <c r="EV281" s="76"/>
      <c r="EW281" s="76"/>
      <c r="EX281" s="76"/>
      <c r="EY281" s="76"/>
      <c r="EZ281" s="76"/>
      <c r="FA281" s="76"/>
      <c r="FB281" s="76"/>
      <c r="FC281" s="76"/>
      <c r="FD281" s="76"/>
      <c r="FE281" s="76"/>
      <c r="FF281" s="76"/>
      <c r="FG281" s="76"/>
      <c r="FH281" s="76"/>
      <c r="FI281" s="76"/>
      <c r="FJ281" s="76"/>
      <c r="FK281" s="76"/>
      <c r="FL281" s="76"/>
      <c r="FM281" s="76"/>
      <c r="FN281" s="76"/>
      <c r="FO281" s="76"/>
      <c r="FP281" s="76"/>
      <c r="FQ281" s="76"/>
      <c r="FR281" s="76"/>
      <c r="FS281" s="76"/>
      <c r="FT281" s="76"/>
      <c r="FU281" s="76"/>
      <c r="FV281" s="76"/>
      <c r="FW281" s="76"/>
      <c r="FX281" s="76"/>
      <c r="FY281" s="76"/>
      <c r="FZ281" s="76"/>
      <c r="GA281" s="76"/>
      <c r="GB281" s="76"/>
      <c r="GC281" s="76"/>
      <c r="GD281" s="76"/>
      <c r="GE281" s="76"/>
      <c r="GF281" s="76"/>
      <c r="GG281" s="76"/>
      <c r="GH281" s="76"/>
      <c r="GI281" s="76"/>
      <c r="GJ281" s="76"/>
      <c r="GK281" s="76"/>
      <c r="GL281" s="76"/>
      <c r="GM281" s="76"/>
      <c r="GN281" s="76"/>
      <c r="GO281" s="76"/>
      <c r="GP281" s="76"/>
      <c r="GQ281" s="76"/>
      <c r="GR281" s="76"/>
      <c r="GS281" s="76"/>
      <c r="GT281" s="76"/>
      <c r="GU281" s="76"/>
      <c r="GV281" s="76"/>
      <c r="GW281" s="76"/>
      <c r="GX281" s="76"/>
      <c r="GY281" s="76"/>
      <c r="GZ281" s="76"/>
      <c r="HA281" s="76"/>
      <c r="HB281" s="76"/>
      <c r="HC281" s="76"/>
      <c r="HD281" s="76"/>
      <c r="HE281" s="76"/>
      <c r="HF281" s="76"/>
      <c r="HG281" s="76"/>
      <c r="HH281" s="76"/>
      <c r="HI281" s="76"/>
      <c r="HJ281" s="76"/>
      <c r="HK281" s="76"/>
      <c r="HL281" s="76"/>
      <c r="HM281" s="76"/>
      <c r="HN281" s="76"/>
      <c r="HO281" s="76"/>
      <c r="HP281" s="76"/>
      <c r="HQ281" s="76"/>
      <c r="HR281" s="76"/>
      <c r="HS281" s="76"/>
      <c r="HT281" s="76"/>
      <c r="HU281" s="76"/>
      <c r="HV281" s="76"/>
      <c r="HW281" s="76"/>
      <c r="HX281" s="76"/>
      <c r="HY281" s="76"/>
      <c r="HZ281" s="76"/>
      <c r="IA281" s="76"/>
      <c r="IB281" s="76"/>
      <c r="IC281" s="76"/>
      <c r="ID281" s="76"/>
      <c r="IE281" s="76"/>
      <c r="IF281" s="76"/>
      <c r="IG281" s="76"/>
      <c r="IH281" s="76"/>
      <c r="II281" s="76"/>
      <c r="IJ281" s="76"/>
      <c r="IK281" s="76"/>
      <c r="IL281" s="76"/>
      <c r="IM281" s="76"/>
      <c r="IN281" s="76"/>
      <c r="IO281" s="76"/>
      <c r="IP281" s="76"/>
      <c r="IQ281" s="76"/>
      <c r="IR281" s="76"/>
      <c r="IS281" s="76"/>
      <c r="IT281" s="76"/>
      <c r="IU281" s="76"/>
      <c r="IV281" s="76"/>
      <c r="IW281" s="76"/>
      <c r="IX281" s="76"/>
      <c r="IY281" s="76"/>
      <c r="IZ281" s="76"/>
      <c r="JA281" s="76"/>
      <c r="JB281" s="76"/>
      <c r="JC281" s="76"/>
      <c r="JD281" s="76"/>
      <c r="JE281" s="76"/>
      <c r="JF281" s="76"/>
      <c r="JG281" s="76"/>
      <c r="JH281" s="76"/>
      <c r="JI281" s="76"/>
      <c r="JJ281" s="76"/>
      <c r="JK281" s="76"/>
      <c r="JL281" s="76"/>
      <c r="JM281" s="76"/>
      <c r="JN281" s="76"/>
      <c r="JO281" s="76"/>
      <c r="JP281" s="76"/>
      <c r="JQ281" s="76"/>
      <c r="JR281" s="76"/>
      <c r="JS281" s="76"/>
      <c r="JT281" s="76"/>
      <c r="JU281" s="76"/>
      <c r="JV281" s="76"/>
      <c r="JW281" s="76"/>
      <c r="JX281" s="76"/>
      <c r="JY281" s="76"/>
      <c r="JZ281" s="76"/>
      <c r="KA281" s="76"/>
      <c r="KB281" s="76"/>
      <c r="KC281" s="76"/>
      <c r="KD281" s="76"/>
      <c r="KE281" s="76"/>
      <c r="KF281" s="76"/>
      <c r="KG281" s="76"/>
      <c r="KH281" s="76"/>
      <c r="KI281" s="76"/>
      <c r="KJ281" s="76"/>
      <c r="KK281" s="76"/>
      <c r="KL281" s="76"/>
      <c r="KM281" s="76"/>
      <c r="KN281" s="76"/>
      <c r="KO281" s="76"/>
      <c r="KP281" s="76"/>
      <c r="KQ281" s="76"/>
      <c r="KR281" s="76"/>
      <c r="KS281" s="76"/>
      <c r="KT281" s="76"/>
      <c r="KU281" s="76"/>
      <c r="KV281" s="76"/>
      <c r="KW281" s="76"/>
      <c r="KX281" s="76"/>
      <c r="KY281" s="76"/>
      <c r="KZ281" s="76"/>
      <c r="LA281" s="76"/>
      <c r="LB281" s="76"/>
      <c r="LC281" s="76"/>
      <c r="LD281" s="76"/>
      <c r="LE281" s="76"/>
      <c r="LF281" s="76"/>
      <c r="LG281" s="76"/>
      <c r="LH281" s="76"/>
      <c r="LI281" s="76"/>
      <c r="LJ281" s="76"/>
      <c r="LK281" s="76"/>
      <c r="LL281" s="76"/>
      <c r="LM281" s="76"/>
      <c r="LN281" s="76"/>
      <c r="LO281" s="76"/>
      <c r="LP281" s="76"/>
      <c r="LQ281" s="76"/>
      <c r="LR281" s="76"/>
      <c r="LS281" s="76"/>
      <c r="LT281" s="76"/>
      <c r="LU281" s="76"/>
      <c r="LV281" s="76"/>
      <c r="LW281" s="76"/>
      <c r="LX281" s="76"/>
      <c r="LY281" s="76"/>
      <c r="LZ281" s="76"/>
      <c r="MA281" s="76"/>
      <c r="MB281" s="76"/>
      <c r="MC281" s="76"/>
      <c r="MD281" s="76"/>
      <c r="ME281" s="76"/>
      <c r="MF281" s="76"/>
      <c r="MG281" s="76"/>
      <c r="MH281" s="76"/>
      <c r="MI281" s="76"/>
      <c r="MJ281" s="76"/>
      <c r="MK281" s="76"/>
      <c r="ML281" s="76"/>
      <c r="MM281" s="76"/>
      <c r="MN281" s="76"/>
      <c r="MO281" s="76"/>
      <c r="MP281" s="76"/>
      <c r="MQ281" s="76"/>
      <c r="MR281" s="76"/>
      <c r="MS281" s="76"/>
      <c r="MT281" s="76"/>
      <c r="MU281" s="76"/>
      <c r="MV281" s="76"/>
      <c r="MW281" s="76"/>
      <c r="MX281" s="76"/>
      <c r="MY281" s="76"/>
      <c r="MZ281" s="76"/>
      <c r="NA281" s="76"/>
      <c r="NB281" s="76"/>
      <c r="NC281" s="76"/>
      <c r="ND281" s="76"/>
      <c r="NE281" s="76"/>
      <c r="NF281" s="76"/>
      <c r="NG281" s="76"/>
      <c r="NH281" s="76"/>
      <c r="NI281" s="76"/>
      <c r="NJ281" s="76"/>
      <c r="NK281" s="76"/>
      <c r="NL281" s="76"/>
      <c r="NM281" s="76"/>
      <c r="NN281" s="76"/>
      <c r="NO281" s="76"/>
      <c r="NP281" s="76"/>
      <c r="NQ281" s="76"/>
      <c r="NR281" s="76"/>
      <c r="NS281" s="76"/>
      <c r="NT281" s="76"/>
      <c r="NU281" s="76"/>
      <c r="NV281" s="76"/>
      <c r="NW281" s="76"/>
      <c r="NX281" s="76"/>
      <c r="NY281" s="76"/>
      <c r="NZ281" s="76"/>
      <c r="OA281" s="76"/>
      <c r="OB281" s="76"/>
      <c r="OC281" s="76"/>
      <c r="OD281" s="76"/>
      <c r="OE281" s="76"/>
      <c r="OF281" s="76"/>
      <c r="OG281" s="76"/>
      <c r="OH281" s="76"/>
      <c r="OI281" s="76"/>
      <c r="OJ281" s="76"/>
      <c r="OK281" s="76"/>
      <c r="OL281" s="76"/>
      <c r="OM281" s="76"/>
      <c r="ON281" s="76"/>
      <c r="OO281" s="76"/>
      <c r="OP281" s="76"/>
      <c r="OQ281" s="76"/>
      <c r="OR281" s="76"/>
      <c r="OS281" s="76"/>
      <c r="OT281" s="76"/>
      <c r="OU281" s="76"/>
      <c r="OV281" s="76"/>
      <c r="OW281" s="76"/>
      <c r="OX281" s="76"/>
      <c r="OY281" s="76"/>
      <c r="OZ281" s="76"/>
      <c r="PA281" s="76"/>
      <c r="PB281" s="76"/>
      <c r="PC281" s="76"/>
      <c r="PD281" s="76"/>
      <c r="PE281" s="76"/>
      <c r="PF281" s="76"/>
      <c r="PG281" s="76"/>
      <c r="PH281" s="76"/>
      <c r="PI281" s="76"/>
      <c r="PJ281" s="76"/>
      <c r="PK281" s="76"/>
      <c r="PL281" s="76"/>
      <c r="PM281" s="76"/>
      <c r="PN281" s="76"/>
      <c r="PO281" s="76"/>
      <c r="PP281" s="76"/>
      <c r="PQ281" s="76"/>
      <c r="PR281" s="76"/>
      <c r="PS281" s="76"/>
      <c r="PT281" s="76"/>
      <c r="PU281" s="76"/>
      <c r="PV281" s="76"/>
      <c r="PW281" s="76"/>
      <c r="PX281" s="76"/>
      <c r="PY281" s="76"/>
      <c r="PZ281" s="76"/>
      <c r="QA281" s="76"/>
      <c r="QB281" s="76"/>
      <c r="QC281" s="76"/>
      <c r="QD281" s="76"/>
      <c r="QE281" s="76"/>
      <c r="QF281" s="76"/>
      <c r="QG281" s="76"/>
      <c r="QH281" s="76"/>
      <c r="QI281" s="76"/>
      <c r="QJ281" s="76"/>
      <c r="QK281" s="76"/>
      <c r="QL281" s="76"/>
      <c r="QM281" s="76"/>
      <c r="QN281" s="76"/>
      <c r="QO281" s="76"/>
      <c r="QP281" s="76"/>
      <c r="QQ281" s="76"/>
      <c r="QR281" s="76"/>
      <c r="QS281" s="76"/>
      <c r="QT281" s="76"/>
      <c r="QU281" s="76"/>
      <c r="QV281" s="76"/>
      <c r="QW281" s="76"/>
      <c r="QX281" s="76"/>
      <c r="QY281" s="76"/>
      <c r="QZ281" s="76"/>
      <c r="RA281" s="76"/>
      <c r="RB281" s="76"/>
      <c r="RC281" s="76"/>
      <c r="RD281" s="76"/>
      <c r="RE281" s="76"/>
      <c r="RF281" s="76"/>
      <c r="RG281" s="76"/>
      <c r="RH281" s="76"/>
      <c r="RI281" s="76"/>
      <c r="RJ281" s="76"/>
      <c r="RK281" s="76"/>
      <c r="RL281" s="76"/>
      <c r="RM281" s="76"/>
      <c r="RN281" s="76"/>
      <c r="RO281" s="76"/>
      <c r="RP281" s="76"/>
      <c r="RQ281" s="76"/>
      <c r="RR281" s="76"/>
      <c r="RS281" s="76"/>
      <c r="RT281" s="76"/>
      <c r="RU281" s="76"/>
      <c r="RV281" s="76"/>
      <c r="RW281" s="76"/>
      <c r="RX281" s="76"/>
      <c r="RY281" s="76"/>
      <c r="RZ281" s="76"/>
      <c r="SA281" s="76"/>
      <c r="SB281" s="76"/>
      <c r="SC281" s="76"/>
      <c r="SD281" s="76"/>
      <c r="SE281" s="76"/>
      <c r="SF281" s="76"/>
      <c r="SG281" s="76"/>
      <c r="SH281" s="76"/>
      <c r="SI281" s="76"/>
      <c r="SJ281" s="76"/>
      <c r="SK281" s="76"/>
      <c r="SL281" s="76"/>
      <c r="SM281" s="76"/>
      <c r="SN281" s="76"/>
      <c r="SO281" s="76"/>
      <c r="SP281" s="76"/>
      <c r="SQ281" s="76"/>
      <c r="SR281" s="76"/>
      <c r="SS281" s="76"/>
      <c r="ST281" s="76"/>
      <c r="SU281" s="76"/>
      <c r="SV281" s="76"/>
      <c r="SW281" s="76"/>
      <c r="SX281" s="76"/>
      <c r="SY281" s="76"/>
      <c r="SZ281" s="76"/>
      <c r="TA281" s="76"/>
      <c r="TB281" s="76"/>
      <c r="TC281" s="76"/>
      <c r="TD281" s="76"/>
      <c r="TE281" s="76"/>
      <c r="TF281" s="76"/>
      <c r="TG281" s="76"/>
      <c r="TH281" s="76"/>
      <c r="TI281" s="76"/>
      <c r="TJ281" s="76"/>
      <c r="TK281" s="76"/>
      <c r="TL281" s="76"/>
      <c r="TM281" s="76"/>
      <c r="TN281" s="76"/>
      <c r="TO281" s="76"/>
      <c r="TP281" s="76"/>
      <c r="TQ281" s="76"/>
      <c r="TR281" s="76"/>
      <c r="TS281" s="76"/>
      <c r="TT281" s="76"/>
      <c r="TU281" s="76"/>
      <c r="TV281" s="76"/>
      <c r="TW281" s="76"/>
      <c r="TX281" s="76"/>
      <c r="TY281" s="76"/>
      <c r="TZ281" s="76"/>
      <c r="UA281" s="76"/>
      <c r="UB281" s="76"/>
      <c r="UC281" s="76"/>
      <c r="UD281" s="76"/>
      <c r="UE281" s="76"/>
      <c r="UF281" s="76"/>
      <c r="UG281" s="76"/>
      <c r="UH281" s="76"/>
      <c r="UI281" s="76"/>
      <c r="UJ281" s="76"/>
      <c r="UK281" s="76"/>
      <c r="UL281" s="76"/>
      <c r="UM281" s="76"/>
      <c r="UN281" s="76"/>
      <c r="UO281" s="76"/>
      <c r="UP281" s="76"/>
      <c r="UQ281" s="76"/>
      <c r="UR281" s="76"/>
      <c r="US281" s="76"/>
      <c r="UT281" s="76"/>
      <c r="UU281" s="76"/>
      <c r="UV281" s="76"/>
      <c r="UW281" s="76"/>
      <c r="UX281" s="76"/>
      <c r="UY281" s="76"/>
      <c r="UZ281" s="76"/>
      <c r="VA281" s="76"/>
      <c r="VB281" s="76"/>
      <c r="VC281" s="76"/>
      <c r="VD281" s="76"/>
      <c r="VE281" s="76"/>
      <c r="VF281" s="76"/>
      <c r="VG281" s="76"/>
      <c r="VH281" s="76"/>
      <c r="VI281" s="76"/>
      <c r="VJ281" s="76"/>
      <c r="VK281" s="76"/>
      <c r="VL281" s="76"/>
      <c r="VM281" s="76"/>
      <c r="VN281" s="76"/>
      <c r="VO281" s="76"/>
      <c r="VP281" s="76"/>
      <c r="VQ281" s="76"/>
      <c r="VR281" s="76"/>
      <c r="VS281" s="76"/>
      <c r="VT281" s="76"/>
      <c r="VU281" s="76"/>
      <c r="VV281" s="76"/>
      <c r="VW281" s="76"/>
      <c r="VX281" s="76"/>
      <c r="VY281" s="76"/>
      <c r="VZ281" s="76"/>
      <c r="WA281" s="76"/>
      <c r="WB281" s="76"/>
      <c r="WC281" s="76"/>
      <c r="WD281" s="76"/>
      <c r="WE281" s="76"/>
      <c r="WF281" s="76"/>
      <c r="WG281" s="76"/>
      <c r="WH281" s="76"/>
      <c r="WI281" s="76"/>
      <c r="WJ281" s="76"/>
      <c r="WK281" s="76"/>
      <c r="WL281" s="76"/>
      <c r="WM281" s="76"/>
      <c r="WN281" s="76"/>
      <c r="WO281" s="76"/>
      <c r="WP281" s="76"/>
      <c r="WQ281" s="76"/>
      <c r="WR281" s="76"/>
      <c r="WS281" s="76"/>
      <c r="WT281" s="76"/>
      <c r="WU281" s="76"/>
      <c r="WV281" s="76"/>
      <c r="WW281" s="76"/>
      <c r="WX281" s="76"/>
      <c r="WY281" s="76"/>
      <c r="WZ281" s="76"/>
      <c r="XA281" s="76"/>
      <c r="XB281" s="76"/>
      <c r="XC281" s="76"/>
      <c r="XD281" s="76"/>
      <c r="XE281" s="76"/>
      <c r="XF281" s="76"/>
      <c r="XG281" s="76"/>
      <c r="XH281" s="76"/>
      <c r="XI281" s="76"/>
      <c r="XJ281" s="76"/>
      <c r="XK281" s="76"/>
      <c r="XL281" s="76"/>
      <c r="XM281" s="76"/>
      <c r="XN281" s="76"/>
      <c r="XO281" s="76"/>
      <c r="XP281" s="76"/>
      <c r="XQ281" s="76"/>
      <c r="XR281" s="76"/>
      <c r="XS281" s="76"/>
      <c r="XT281" s="76"/>
      <c r="XU281" s="76"/>
      <c r="XV281" s="76"/>
      <c r="XW281" s="76"/>
      <c r="XX281" s="76"/>
      <c r="XY281" s="76"/>
      <c r="XZ281" s="76"/>
      <c r="YA281" s="76"/>
      <c r="YB281" s="76"/>
      <c r="YC281" s="76"/>
      <c r="YD281" s="76"/>
      <c r="YE281" s="76"/>
      <c r="YF281" s="76"/>
      <c r="YG281" s="76"/>
      <c r="YH281" s="76"/>
      <c r="YI281" s="76"/>
      <c r="YJ281" s="76"/>
      <c r="YK281" s="76"/>
      <c r="YL281" s="76"/>
      <c r="YM281" s="76"/>
      <c r="YN281" s="76"/>
      <c r="YO281" s="76"/>
      <c r="YP281" s="76"/>
      <c r="YQ281" s="76"/>
      <c r="YR281" s="76"/>
      <c r="YS281" s="76"/>
      <c r="YT281" s="76"/>
      <c r="YU281" s="76"/>
      <c r="YV281" s="76"/>
      <c r="YW281" s="76"/>
      <c r="YX281" s="76"/>
      <c r="YY281" s="76"/>
      <c r="YZ281" s="76"/>
      <c r="ZA281" s="76"/>
      <c r="ZB281" s="76"/>
      <c r="ZC281" s="76"/>
      <c r="ZD281" s="76"/>
      <c r="ZE281" s="76"/>
      <c r="ZF281" s="76"/>
      <c r="ZG281" s="76"/>
      <c r="ZH281" s="76"/>
      <c r="ZI281" s="76"/>
      <c r="ZJ281" s="76"/>
      <c r="ZK281" s="76"/>
      <c r="ZL281" s="76"/>
      <c r="ZM281" s="76"/>
      <c r="ZN281" s="76"/>
      <c r="ZO281" s="76"/>
      <c r="ZP281" s="76"/>
      <c r="ZQ281" s="76"/>
      <c r="ZR281" s="76"/>
      <c r="ZS281" s="76"/>
      <c r="ZT281" s="76"/>
      <c r="ZU281" s="76"/>
      <c r="ZV281" s="76"/>
      <c r="ZW281" s="76"/>
      <c r="ZX281" s="76"/>
      <c r="ZY281" s="76"/>
      <c r="ZZ281" s="76"/>
      <c r="AAA281" s="76"/>
      <c r="AAB281" s="76"/>
      <c r="AAC281" s="76"/>
      <c r="AAD281" s="76"/>
      <c r="AAE281" s="76"/>
      <c r="AAF281" s="76"/>
      <c r="AAG281" s="76"/>
      <c r="AAH281" s="76"/>
      <c r="AAI281" s="76"/>
      <c r="AAJ281" s="76"/>
      <c r="AAK281" s="76"/>
      <c r="AAL281" s="76"/>
      <c r="AAM281" s="76"/>
      <c r="AAN281" s="76"/>
      <c r="AAO281" s="76"/>
      <c r="AAP281" s="76"/>
      <c r="AAQ281" s="76"/>
      <c r="AAR281" s="76"/>
      <c r="AAS281" s="76"/>
      <c r="AAT281" s="76"/>
      <c r="AAU281" s="76"/>
      <c r="AAV281" s="76"/>
      <c r="AAW281" s="76"/>
      <c r="AAX281" s="76"/>
      <c r="AAY281" s="76"/>
      <c r="AAZ281" s="76"/>
      <c r="ABA281" s="76"/>
      <c r="ABB281" s="76"/>
      <c r="ABC281" s="76"/>
      <c r="ABD281" s="76"/>
      <c r="ABE281" s="76"/>
      <c r="ABF281" s="76"/>
      <c r="ABG281" s="76"/>
      <c r="ABH281" s="76"/>
      <c r="ABI281" s="76"/>
      <c r="ABJ281" s="76"/>
      <c r="ABK281" s="76"/>
      <c r="ABL281" s="76"/>
      <c r="ABM281" s="76"/>
      <c r="ABN281" s="76"/>
      <c r="ABO281" s="76"/>
      <c r="ABP281" s="76"/>
      <c r="ABQ281" s="76"/>
      <c r="ABR281" s="76"/>
      <c r="ABS281" s="76"/>
      <c r="ABT281" s="76"/>
      <c r="ABU281" s="76"/>
      <c r="ABV281" s="76"/>
      <c r="ABW281" s="76"/>
      <c r="ABX281" s="76"/>
      <c r="ABY281" s="76"/>
      <c r="ABZ281" s="76"/>
      <c r="ACA281" s="76"/>
      <c r="ACB281" s="76"/>
      <c r="ACC281" s="76"/>
      <c r="ACD281" s="76"/>
      <c r="ACE281" s="76"/>
      <c r="ACF281" s="76"/>
      <c r="ACG281" s="76"/>
      <c r="ACH281" s="76"/>
      <c r="ACI281" s="76"/>
      <c r="ACJ281" s="76"/>
      <c r="ACK281" s="76"/>
      <c r="ACL281" s="76"/>
      <c r="ACM281" s="76"/>
      <c r="ACN281" s="76"/>
      <c r="ACO281" s="76"/>
      <c r="ACP281" s="76"/>
      <c r="ACQ281" s="76"/>
      <c r="ACR281" s="76"/>
      <c r="ACS281" s="76"/>
      <c r="ACT281" s="76"/>
      <c r="ACU281" s="76"/>
      <c r="ACV281" s="76"/>
      <c r="ACW281" s="76"/>
      <c r="ACX281" s="76"/>
      <c r="ACY281" s="76"/>
      <c r="ACZ281" s="76"/>
      <c r="ADA281" s="76"/>
      <c r="ADB281" s="76"/>
      <c r="ADC281" s="76"/>
      <c r="ADD281" s="76"/>
      <c r="ADE281" s="76"/>
      <c r="ADF281" s="76"/>
      <c r="ADG281" s="76"/>
      <c r="ADH281" s="76"/>
      <c r="ADI281" s="76"/>
      <c r="ADJ281" s="76"/>
      <c r="ADK281" s="76"/>
      <c r="ADL281" s="76"/>
      <c r="ADM281" s="76"/>
      <c r="ADN281" s="76"/>
      <c r="ADO281" s="76"/>
      <c r="ADP281" s="76"/>
      <c r="ADQ281" s="76"/>
      <c r="ADR281" s="76"/>
      <c r="ADS281" s="76"/>
      <c r="ADT281" s="76"/>
      <c r="ADU281" s="76"/>
      <c r="ADV281" s="76"/>
      <c r="ADW281" s="76"/>
      <c r="ADX281" s="76"/>
      <c r="ADY281" s="76"/>
      <c r="ADZ281" s="76"/>
      <c r="AEA281" s="76"/>
      <c r="AEB281" s="76"/>
      <c r="AEC281" s="76"/>
      <c r="AED281" s="76"/>
      <c r="AEE281" s="76"/>
      <c r="AEF281" s="76"/>
      <c r="AEG281" s="76"/>
      <c r="AEH281" s="76"/>
      <c r="AEI281" s="76"/>
      <c r="AEJ281" s="76"/>
      <c r="AEK281" s="76"/>
      <c r="AEL281" s="76"/>
      <c r="AEM281" s="76"/>
      <c r="AEN281" s="76"/>
      <c r="AEO281" s="76"/>
      <c r="AEP281" s="76"/>
      <c r="AEQ281" s="76"/>
      <c r="AER281" s="76"/>
      <c r="AES281" s="76"/>
      <c r="AET281" s="76"/>
      <c r="AEU281" s="76"/>
      <c r="AEV281" s="76"/>
      <c r="AEW281" s="76"/>
      <c r="AEX281" s="76"/>
      <c r="AEY281" s="76"/>
      <c r="AEZ281" s="76"/>
      <c r="AFA281" s="76"/>
      <c r="AFB281" s="76"/>
      <c r="AFC281" s="76"/>
      <c r="AFD281" s="76"/>
      <c r="AFE281" s="76"/>
      <c r="AFF281" s="76"/>
      <c r="AFG281" s="76"/>
      <c r="AFH281" s="76"/>
      <c r="AFI281" s="76"/>
      <c r="AFJ281" s="76"/>
      <c r="AFK281" s="76"/>
      <c r="AFL281" s="76"/>
      <c r="AFM281" s="76"/>
      <c r="AFN281" s="76"/>
      <c r="AFO281" s="76"/>
      <c r="AFP281" s="76"/>
      <c r="AFQ281" s="76"/>
      <c r="AFR281" s="76"/>
      <c r="AFS281" s="76"/>
      <c r="AFT281" s="76"/>
      <c r="AFU281" s="76"/>
      <c r="AFV281" s="76"/>
      <c r="AFW281" s="76"/>
      <c r="AFX281" s="76"/>
      <c r="AFY281" s="76"/>
      <c r="AFZ281" s="76"/>
      <c r="AGA281" s="76"/>
      <c r="AGB281" s="76"/>
      <c r="AGC281" s="76"/>
      <c r="AGD281" s="76"/>
      <c r="AGE281" s="76"/>
      <c r="AGF281" s="76"/>
      <c r="AGG281" s="76"/>
      <c r="AGH281" s="76"/>
      <c r="AGI281" s="76"/>
      <c r="AGJ281" s="76"/>
      <c r="AGK281" s="76"/>
      <c r="AGL281" s="76"/>
      <c r="AGM281" s="76"/>
      <c r="AGN281" s="76"/>
      <c r="AGO281" s="76"/>
      <c r="AGP281" s="76"/>
      <c r="AGQ281" s="76"/>
      <c r="AGR281" s="76"/>
      <c r="AGS281" s="76"/>
      <c r="AGT281" s="76"/>
      <c r="AGU281" s="76"/>
      <c r="AGV281" s="76"/>
      <c r="AGW281" s="76"/>
      <c r="AGX281" s="76"/>
      <c r="AGY281" s="76"/>
      <c r="AGZ281" s="76"/>
      <c r="AHA281" s="76"/>
      <c r="AHB281" s="76"/>
      <c r="AHC281" s="76"/>
      <c r="AHD281" s="76"/>
      <c r="AHE281" s="76"/>
      <c r="AHF281" s="76"/>
      <c r="AHG281" s="76"/>
      <c r="AHH281" s="76"/>
      <c r="AHI281" s="76"/>
      <c r="AHJ281" s="76"/>
      <c r="AHK281" s="76"/>
      <c r="AHL281" s="76"/>
      <c r="AHM281" s="76"/>
      <c r="AHN281" s="76"/>
      <c r="AHO281" s="76"/>
      <c r="AHP281" s="76"/>
      <c r="AHQ281" s="76"/>
      <c r="AHR281" s="76"/>
      <c r="AHS281" s="76"/>
      <c r="AHT281" s="76"/>
      <c r="AHU281" s="76"/>
      <c r="AHV281" s="76"/>
      <c r="AHW281" s="76"/>
      <c r="AHX281" s="76"/>
      <c r="AHY281" s="76"/>
      <c r="AHZ281" s="76"/>
      <c r="AIA281" s="76"/>
      <c r="AIB281" s="76"/>
      <c r="AIC281" s="76"/>
      <c r="AID281" s="76"/>
      <c r="AIE281" s="76"/>
      <c r="AIF281" s="76"/>
      <c r="AIG281" s="76"/>
      <c r="AIH281" s="76"/>
      <c r="AII281" s="76"/>
      <c r="AIJ281" s="76"/>
      <c r="AIK281" s="76"/>
      <c r="AIL281" s="76"/>
      <c r="AIM281" s="76"/>
      <c r="AIN281" s="76"/>
      <c r="AIO281" s="76"/>
      <c r="AIP281" s="76"/>
      <c r="AIQ281" s="76"/>
      <c r="AIR281" s="76"/>
      <c r="AIS281" s="76"/>
      <c r="AIT281" s="76"/>
      <c r="AIU281" s="76"/>
      <c r="AIV281" s="76"/>
      <c r="AIW281" s="76"/>
      <c r="AIX281" s="76"/>
      <c r="AIY281" s="76"/>
      <c r="AIZ281" s="76"/>
      <c r="AJA281" s="76"/>
      <c r="AJB281" s="76"/>
      <c r="AJC281" s="76"/>
      <c r="AJD281" s="76"/>
      <c r="AJE281" s="76"/>
      <c r="AJF281" s="76"/>
      <c r="AJG281" s="76"/>
      <c r="AJH281" s="76"/>
      <c r="AJI281" s="76"/>
      <c r="AJJ281" s="76"/>
      <c r="AJK281" s="76"/>
      <c r="AJL281" s="76"/>
      <c r="AJM281" s="76"/>
      <c r="AJN281" s="76"/>
      <c r="AJO281" s="76"/>
      <c r="AJP281" s="76"/>
      <c r="AJQ281" s="76"/>
      <c r="AJR281" s="76"/>
      <c r="AJS281" s="76"/>
      <c r="AJT281" s="76"/>
      <c r="AJU281" s="76"/>
      <c r="AJV281" s="76"/>
      <c r="AJW281" s="76"/>
      <c r="AJX281" s="76"/>
      <c r="AJY281" s="76"/>
      <c r="AJZ281" s="76"/>
      <c r="AKA281" s="76"/>
      <c r="AKB281" s="76"/>
      <c r="AKC281" s="76"/>
      <c r="AKD281" s="76"/>
      <c r="AKE281" s="76"/>
      <c r="AKF281" s="76"/>
      <c r="AKG281" s="76"/>
      <c r="AKH281" s="76"/>
      <c r="AKI281" s="76"/>
      <c r="AKJ281" s="76"/>
      <c r="AKK281" s="76"/>
      <c r="AKL281" s="76"/>
      <c r="AKM281" s="76"/>
      <c r="AKN281" s="76"/>
      <c r="AKO281" s="76"/>
      <c r="AKP281" s="76"/>
      <c r="AKQ281" s="76"/>
      <c r="AKR281" s="76"/>
      <c r="AKS281" s="76"/>
      <c r="AKT281" s="76"/>
      <c r="AKU281" s="76"/>
      <c r="AKV281" s="76"/>
      <c r="AKW281" s="76"/>
      <c r="AKX281" s="76"/>
      <c r="AKY281" s="76"/>
      <c r="AKZ281" s="76"/>
      <c r="ALA281" s="76"/>
      <c r="ALB281" s="76"/>
      <c r="ALC281" s="76"/>
      <c r="ALD281" s="76"/>
      <c r="ALE281" s="76"/>
      <c r="ALF281" s="76"/>
      <c r="ALG281" s="76"/>
      <c r="ALH281" s="76"/>
      <c r="ALI281" s="76"/>
      <c r="ALJ281" s="76"/>
      <c r="ALK281" s="76"/>
      <c r="ALL281" s="76"/>
      <c r="ALM281" s="76"/>
      <c r="ALN281" s="76"/>
      <c r="ALO281" s="76"/>
      <c r="ALP281" s="76"/>
      <c r="ALQ281" s="76"/>
      <c r="ALR281" s="76"/>
      <c r="ALS281" s="76"/>
      <c r="ALT281" s="76"/>
      <c r="ALU281" s="76"/>
      <c r="ALV281" s="76"/>
      <c r="ALW281" s="76"/>
      <c r="ALX281" s="76"/>
      <c r="ALY281" s="76"/>
      <c r="ALZ281" s="76"/>
      <c r="AMA281" s="76"/>
      <c r="AMB281" s="76"/>
      <c r="AMC281" s="76"/>
      <c r="AMD281" s="76"/>
      <c r="AME281" s="76"/>
    </row>
    <row r="282" spans="1:1019" s="80" customFormat="1">
      <c r="A282" s="20" t="s">
        <v>186</v>
      </c>
      <c r="B282" s="21" t="s">
        <v>156</v>
      </c>
      <c r="C282" s="21" t="s">
        <v>102</v>
      </c>
      <c r="D282" s="71" t="s">
        <v>157</v>
      </c>
      <c r="E282" s="22" t="s">
        <v>55</v>
      </c>
      <c r="F282" s="59">
        <v>5.56</v>
      </c>
      <c r="G282" s="23">
        <v>984.98</v>
      </c>
      <c r="H282" s="69">
        <f>$J$6</f>
        <v>0.21229999999999999</v>
      </c>
      <c r="I282" s="23">
        <f>ROUND(((H282+1)*G282),2)</f>
        <v>1194.0899999999999</v>
      </c>
      <c r="J282" s="23">
        <f>TRUNC((I282*F282),2)</f>
        <v>6639.14</v>
      </c>
      <c r="K282" s="78">
        <f t="shared" si="103"/>
        <v>5476.4888000000001</v>
      </c>
      <c r="L282" s="76"/>
      <c r="M282" s="79"/>
      <c r="N282" s="76"/>
      <c r="O282" s="76"/>
      <c r="P282" s="76"/>
      <c r="Q282" s="76"/>
      <c r="R282" s="76"/>
      <c r="S282" s="76"/>
      <c r="T282" s="76"/>
      <c r="U282" s="76"/>
      <c r="V282" s="76"/>
      <c r="W282" s="76"/>
      <c r="X282" s="76"/>
      <c r="Y282" s="76"/>
      <c r="Z282" s="76"/>
      <c r="AA282" s="76"/>
      <c r="AB282" s="76"/>
      <c r="AC282" s="76"/>
      <c r="AD282" s="76"/>
      <c r="AE282" s="76"/>
      <c r="AF282" s="76"/>
      <c r="AG282" s="76"/>
      <c r="AH282" s="76"/>
      <c r="AI282" s="76"/>
      <c r="AJ282" s="76"/>
      <c r="AK282" s="76"/>
      <c r="AL282" s="76"/>
      <c r="AM282" s="76"/>
      <c r="AN282" s="76"/>
      <c r="AO282" s="76"/>
      <c r="AP282" s="76"/>
      <c r="AQ282" s="76"/>
      <c r="AR282" s="76"/>
      <c r="AS282" s="76"/>
      <c r="AT282" s="76"/>
      <c r="AU282" s="76"/>
      <c r="AV282" s="76"/>
      <c r="AW282" s="76"/>
      <c r="AX282" s="76"/>
      <c r="AY282" s="76"/>
      <c r="AZ282" s="76"/>
      <c r="BA282" s="76"/>
      <c r="BB282" s="76"/>
      <c r="BC282" s="76"/>
      <c r="BD282" s="76"/>
      <c r="BE282" s="76"/>
      <c r="BF282" s="76"/>
      <c r="BG282" s="76"/>
      <c r="BH282" s="76"/>
      <c r="BI282" s="76"/>
      <c r="BJ282" s="76"/>
      <c r="BK282" s="76"/>
      <c r="BL282" s="76"/>
      <c r="BM282" s="76"/>
      <c r="BN282" s="76"/>
      <c r="BO282" s="76"/>
      <c r="BP282" s="76"/>
      <c r="BQ282" s="76"/>
      <c r="BR282" s="76"/>
      <c r="BS282" s="76"/>
      <c r="BT282" s="76"/>
      <c r="BU282" s="76"/>
      <c r="BV282" s="76"/>
      <c r="BW282" s="76"/>
      <c r="BX282" s="76"/>
      <c r="BY282" s="76"/>
      <c r="BZ282" s="76"/>
      <c r="CA282" s="76"/>
      <c r="CB282" s="76"/>
      <c r="CC282" s="76"/>
      <c r="CD282" s="76"/>
      <c r="CE282" s="76"/>
      <c r="CF282" s="76"/>
      <c r="CG282" s="76"/>
      <c r="CH282" s="76"/>
      <c r="CI282" s="76"/>
      <c r="CJ282" s="76"/>
      <c r="CK282" s="76"/>
      <c r="CL282" s="76"/>
      <c r="CM282" s="76"/>
      <c r="CN282" s="76"/>
      <c r="CO282" s="76"/>
      <c r="CP282" s="76"/>
      <c r="CQ282" s="76"/>
      <c r="CR282" s="76"/>
      <c r="CS282" s="76"/>
      <c r="CT282" s="76"/>
      <c r="CU282" s="76"/>
      <c r="CV282" s="76"/>
      <c r="CW282" s="76"/>
      <c r="CX282" s="76"/>
      <c r="CY282" s="76"/>
      <c r="CZ282" s="76"/>
      <c r="DA282" s="76"/>
      <c r="DB282" s="76"/>
      <c r="DC282" s="76"/>
      <c r="DD282" s="76"/>
      <c r="DE282" s="76"/>
      <c r="DF282" s="76"/>
      <c r="DG282" s="76"/>
      <c r="DH282" s="76"/>
      <c r="DI282" s="76"/>
      <c r="DJ282" s="76"/>
      <c r="DK282" s="76"/>
      <c r="DL282" s="76"/>
      <c r="DM282" s="76"/>
      <c r="DN282" s="76"/>
      <c r="DO282" s="76"/>
      <c r="DP282" s="76"/>
      <c r="DQ282" s="76"/>
      <c r="DR282" s="76"/>
      <c r="DS282" s="76"/>
      <c r="DT282" s="76"/>
      <c r="DU282" s="76"/>
      <c r="DV282" s="76"/>
      <c r="DW282" s="76"/>
      <c r="DX282" s="76"/>
      <c r="DY282" s="76"/>
      <c r="DZ282" s="76"/>
      <c r="EA282" s="76"/>
      <c r="EB282" s="76"/>
      <c r="EC282" s="76"/>
      <c r="ED282" s="76"/>
      <c r="EE282" s="76"/>
      <c r="EF282" s="76"/>
      <c r="EG282" s="76"/>
      <c r="EH282" s="76"/>
      <c r="EI282" s="76"/>
      <c r="EJ282" s="76"/>
      <c r="EK282" s="76"/>
      <c r="EL282" s="76"/>
      <c r="EM282" s="76"/>
      <c r="EN282" s="76"/>
      <c r="EO282" s="76"/>
      <c r="EP282" s="76"/>
      <c r="EQ282" s="76"/>
      <c r="ER282" s="76"/>
      <c r="ES282" s="76"/>
      <c r="ET282" s="76"/>
      <c r="EU282" s="76"/>
      <c r="EV282" s="76"/>
      <c r="EW282" s="76"/>
      <c r="EX282" s="76"/>
      <c r="EY282" s="76"/>
      <c r="EZ282" s="76"/>
      <c r="FA282" s="76"/>
      <c r="FB282" s="76"/>
      <c r="FC282" s="76"/>
      <c r="FD282" s="76"/>
      <c r="FE282" s="76"/>
      <c r="FF282" s="76"/>
      <c r="FG282" s="76"/>
      <c r="FH282" s="76"/>
      <c r="FI282" s="76"/>
      <c r="FJ282" s="76"/>
      <c r="FK282" s="76"/>
      <c r="FL282" s="76"/>
      <c r="FM282" s="76"/>
      <c r="FN282" s="76"/>
      <c r="FO282" s="76"/>
      <c r="FP282" s="76"/>
      <c r="FQ282" s="76"/>
      <c r="FR282" s="76"/>
      <c r="FS282" s="76"/>
      <c r="FT282" s="76"/>
      <c r="FU282" s="76"/>
      <c r="FV282" s="76"/>
      <c r="FW282" s="76"/>
      <c r="FX282" s="76"/>
      <c r="FY282" s="76"/>
      <c r="FZ282" s="76"/>
      <c r="GA282" s="76"/>
      <c r="GB282" s="76"/>
      <c r="GC282" s="76"/>
      <c r="GD282" s="76"/>
      <c r="GE282" s="76"/>
      <c r="GF282" s="76"/>
      <c r="GG282" s="76"/>
      <c r="GH282" s="76"/>
      <c r="GI282" s="76"/>
      <c r="GJ282" s="76"/>
      <c r="GK282" s="76"/>
      <c r="GL282" s="76"/>
      <c r="GM282" s="76"/>
      <c r="GN282" s="76"/>
      <c r="GO282" s="76"/>
      <c r="GP282" s="76"/>
      <c r="GQ282" s="76"/>
      <c r="GR282" s="76"/>
      <c r="GS282" s="76"/>
      <c r="GT282" s="76"/>
      <c r="GU282" s="76"/>
      <c r="GV282" s="76"/>
      <c r="GW282" s="76"/>
      <c r="GX282" s="76"/>
      <c r="GY282" s="76"/>
      <c r="GZ282" s="76"/>
      <c r="HA282" s="76"/>
      <c r="HB282" s="76"/>
      <c r="HC282" s="76"/>
      <c r="HD282" s="76"/>
      <c r="HE282" s="76"/>
      <c r="HF282" s="76"/>
      <c r="HG282" s="76"/>
      <c r="HH282" s="76"/>
      <c r="HI282" s="76"/>
      <c r="HJ282" s="76"/>
      <c r="HK282" s="76"/>
      <c r="HL282" s="76"/>
      <c r="HM282" s="76"/>
      <c r="HN282" s="76"/>
      <c r="HO282" s="76"/>
      <c r="HP282" s="76"/>
      <c r="HQ282" s="76"/>
      <c r="HR282" s="76"/>
      <c r="HS282" s="76"/>
      <c r="HT282" s="76"/>
      <c r="HU282" s="76"/>
      <c r="HV282" s="76"/>
      <c r="HW282" s="76"/>
      <c r="HX282" s="76"/>
      <c r="HY282" s="76"/>
      <c r="HZ282" s="76"/>
      <c r="IA282" s="76"/>
      <c r="IB282" s="76"/>
      <c r="IC282" s="76"/>
      <c r="ID282" s="76"/>
      <c r="IE282" s="76"/>
      <c r="IF282" s="76"/>
      <c r="IG282" s="76"/>
      <c r="IH282" s="76"/>
      <c r="II282" s="76"/>
      <c r="IJ282" s="76"/>
      <c r="IK282" s="76"/>
      <c r="IL282" s="76"/>
      <c r="IM282" s="76"/>
      <c r="IN282" s="76"/>
      <c r="IO282" s="76"/>
      <c r="IP282" s="76"/>
      <c r="IQ282" s="76"/>
      <c r="IR282" s="76"/>
      <c r="IS282" s="76"/>
      <c r="IT282" s="76"/>
      <c r="IU282" s="76"/>
      <c r="IV282" s="76"/>
      <c r="IW282" s="76"/>
      <c r="IX282" s="76"/>
      <c r="IY282" s="76"/>
      <c r="IZ282" s="76"/>
      <c r="JA282" s="76"/>
      <c r="JB282" s="76"/>
      <c r="JC282" s="76"/>
      <c r="JD282" s="76"/>
      <c r="JE282" s="76"/>
      <c r="JF282" s="76"/>
      <c r="JG282" s="76"/>
      <c r="JH282" s="76"/>
      <c r="JI282" s="76"/>
      <c r="JJ282" s="76"/>
      <c r="JK282" s="76"/>
      <c r="JL282" s="76"/>
      <c r="JM282" s="76"/>
      <c r="JN282" s="76"/>
      <c r="JO282" s="76"/>
      <c r="JP282" s="76"/>
      <c r="JQ282" s="76"/>
      <c r="JR282" s="76"/>
      <c r="JS282" s="76"/>
      <c r="JT282" s="76"/>
      <c r="JU282" s="76"/>
      <c r="JV282" s="76"/>
      <c r="JW282" s="76"/>
      <c r="JX282" s="76"/>
      <c r="JY282" s="76"/>
      <c r="JZ282" s="76"/>
      <c r="KA282" s="76"/>
      <c r="KB282" s="76"/>
      <c r="KC282" s="76"/>
      <c r="KD282" s="76"/>
      <c r="KE282" s="76"/>
      <c r="KF282" s="76"/>
      <c r="KG282" s="76"/>
      <c r="KH282" s="76"/>
      <c r="KI282" s="76"/>
      <c r="KJ282" s="76"/>
      <c r="KK282" s="76"/>
      <c r="KL282" s="76"/>
      <c r="KM282" s="76"/>
      <c r="KN282" s="76"/>
      <c r="KO282" s="76"/>
      <c r="KP282" s="76"/>
      <c r="KQ282" s="76"/>
      <c r="KR282" s="76"/>
      <c r="KS282" s="76"/>
      <c r="KT282" s="76"/>
      <c r="KU282" s="76"/>
      <c r="KV282" s="76"/>
      <c r="KW282" s="76"/>
      <c r="KX282" s="76"/>
      <c r="KY282" s="76"/>
      <c r="KZ282" s="76"/>
      <c r="LA282" s="76"/>
      <c r="LB282" s="76"/>
      <c r="LC282" s="76"/>
      <c r="LD282" s="76"/>
      <c r="LE282" s="76"/>
      <c r="LF282" s="76"/>
      <c r="LG282" s="76"/>
      <c r="LH282" s="76"/>
      <c r="LI282" s="76"/>
      <c r="LJ282" s="76"/>
      <c r="LK282" s="76"/>
      <c r="LL282" s="76"/>
      <c r="LM282" s="76"/>
      <c r="LN282" s="76"/>
      <c r="LO282" s="76"/>
      <c r="LP282" s="76"/>
      <c r="LQ282" s="76"/>
      <c r="LR282" s="76"/>
      <c r="LS282" s="76"/>
      <c r="LT282" s="76"/>
      <c r="LU282" s="76"/>
      <c r="LV282" s="76"/>
      <c r="LW282" s="76"/>
      <c r="LX282" s="76"/>
      <c r="LY282" s="76"/>
      <c r="LZ282" s="76"/>
      <c r="MA282" s="76"/>
      <c r="MB282" s="76"/>
      <c r="MC282" s="76"/>
      <c r="MD282" s="76"/>
      <c r="ME282" s="76"/>
      <c r="MF282" s="76"/>
      <c r="MG282" s="76"/>
      <c r="MH282" s="76"/>
      <c r="MI282" s="76"/>
      <c r="MJ282" s="76"/>
      <c r="MK282" s="76"/>
      <c r="ML282" s="76"/>
      <c r="MM282" s="76"/>
      <c r="MN282" s="76"/>
      <c r="MO282" s="76"/>
      <c r="MP282" s="76"/>
      <c r="MQ282" s="76"/>
      <c r="MR282" s="76"/>
      <c r="MS282" s="76"/>
      <c r="MT282" s="76"/>
      <c r="MU282" s="76"/>
      <c r="MV282" s="76"/>
      <c r="MW282" s="76"/>
      <c r="MX282" s="76"/>
      <c r="MY282" s="76"/>
      <c r="MZ282" s="76"/>
      <c r="NA282" s="76"/>
      <c r="NB282" s="76"/>
      <c r="NC282" s="76"/>
      <c r="ND282" s="76"/>
      <c r="NE282" s="76"/>
      <c r="NF282" s="76"/>
      <c r="NG282" s="76"/>
      <c r="NH282" s="76"/>
      <c r="NI282" s="76"/>
      <c r="NJ282" s="76"/>
      <c r="NK282" s="76"/>
      <c r="NL282" s="76"/>
      <c r="NM282" s="76"/>
      <c r="NN282" s="76"/>
      <c r="NO282" s="76"/>
      <c r="NP282" s="76"/>
      <c r="NQ282" s="76"/>
      <c r="NR282" s="76"/>
      <c r="NS282" s="76"/>
      <c r="NT282" s="76"/>
      <c r="NU282" s="76"/>
      <c r="NV282" s="76"/>
      <c r="NW282" s="76"/>
      <c r="NX282" s="76"/>
      <c r="NY282" s="76"/>
      <c r="NZ282" s="76"/>
      <c r="OA282" s="76"/>
      <c r="OB282" s="76"/>
      <c r="OC282" s="76"/>
      <c r="OD282" s="76"/>
      <c r="OE282" s="76"/>
      <c r="OF282" s="76"/>
      <c r="OG282" s="76"/>
      <c r="OH282" s="76"/>
      <c r="OI282" s="76"/>
      <c r="OJ282" s="76"/>
      <c r="OK282" s="76"/>
      <c r="OL282" s="76"/>
      <c r="OM282" s="76"/>
      <c r="ON282" s="76"/>
      <c r="OO282" s="76"/>
      <c r="OP282" s="76"/>
      <c r="OQ282" s="76"/>
      <c r="OR282" s="76"/>
      <c r="OS282" s="76"/>
      <c r="OT282" s="76"/>
      <c r="OU282" s="76"/>
      <c r="OV282" s="76"/>
      <c r="OW282" s="76"/>
      <c r="OX282" s="76"/>
      <c r="OY282" s="76"/>
      <c r="OZ282" s="76"/>
      <c r="PA282" s="76"/>
      <c r="PB282" s="76"/>
      <c r="PC282" s="76"/>
      <c r="PD282" s="76"/>
      <c r="PE282" s="76"/>
      <c r="PF282" s="76"/>
      <c r="PG282" s="76"/>
      <c r="PH282" s="76"/>
      <c r="PI282" s="76"/>
      <c r="PJ282" s="76"/>
      <c r="PK282" s="76"/>
      <c r="PL282" s="76"/>
      <c r="PM282" s="76"/>
      <c r="PN282" s="76"/>
      <c r="PO282" s="76"/>
      <c r="PP282" s="76"/>
      <c r="PQ282" s="76"/>
      <c r="PR282" s="76"/>
      <c r="PS282" s="76"/>
      <c r="PT282" s="76"/>
      <c r="PU282" s="76"/>
      <c r="PV282" s="76"/>
      <c r="PW282" s="76"/>
      <c r="PX282" s="76"/>
      <c r="PY282" s="76"/>
      <c r="PZ282" s="76"/>
      <c r="QA282" s="76"/>
      <c r="QB282" s="76"/>
      <c r="QC282" s="76"/>
      <c r="QD282" s="76"/>
      <c r="QE282" s="76"/>
      <c r="QF282" s="76"/>
      <c r="QG282" s="76"/>
      <c r="QH282" s="76"/>
      <c r="QI282" s="76"/>
      <c r="QJ282" s="76"/>
      <c r="QK282" s="76"/>
      <c r="QL282" s="76"/>
      <c r="QM282" s="76"/>
      <c r="QN282" s="76"/>
      <c r="QO282" s="76"/>
      <c r="QP282" s="76"/>
      <c r="QQ282" s="76"/>
      <c r="QR282" s="76"/>
      <c r="QS282" s="76"/>
      <c r="QT282" s="76"/>
      <c r="QU282" s="76"/>
      <c r="QV282" s="76"/>
      <c r="QW282" s="76"/>
      <c r="QX282" s="76"/>
      <c r="QY282" s="76"/>
      <c r="QZ282" s="76"/>
      <c r="RA282" s="76"/>
      <c r="RB282" s="76"/>
      <c r="RC282" s="76"/>
      <c r="RD282" s="76"/>
      <c r="RE282" s="76"/>
      <c r="RF282" s="76"/>
      <c r="RG282" s="76"/>
      <c r="RH282" s="76"/>
      <c r="RI282" s="76"/>
      <c r="RJ282" s="76"/>
      <c r="RK282" s="76"/>
      <c r="RL282" s="76"/>
      <c r="RM282" s="76"/>
      <c r="RN282" s="76"/>
      <c r="RO282" s="76"/>
      <c r="RP282" s="76"/>
      <c r="RQ282" s="76"/>
      <c r="RR282" s="76"/>
      <c r="RS282" s="76"/>
      <c r="RT282" s="76"/>
      <c r="RU282" s="76"/>
      <c r="RV282" s="76"/>
      <c r="RW282" s="76"/>
      <c r="RX282" s="76"/>
      <c r="RY282" s="76"/>
      <c r="RZ282" s="76"/>
      <c r="SA282" s="76"/>
      <c r="SB282" s="76"/>
      <c r="SC282" s="76"/>
      <c r="SD282" s="76"/>
      <c r="SE282" s="76"/>
      <c r="SF282" s="76"/>
      <c r="SG282" s="76"/>
      <c r="SH282" s="76"/>
      <c r="SI282" s="76"/>
      <c r="SJ282" s="76"/>
      <c r="SK282" s="76"/>
      <c r="SL282" s="76"/>
      <c r="SM282" s="76"/>
      <c r="SN282" s="76"/>
      <c r="SO282" s="76"/>
      <c r="SP282" s="76"/>
      <c r="SQ282" s="76"/>
      <c r="SR282" s="76"/>
      <c r="SS282" s="76"/>
      <c r="ST282" s="76"/>
      <c r="SU282" s="76"/>
      <c r="SV282" s="76"/>
      <c r="SW282" s="76"/>
      <c r="SX282" s="76"/>
      <c r="SY282" s="76"/>
      <c r="SZ282" s="76"/>
      <c r="TA282" s="76"/>
      <c r="TB282" s="76"/>
      <c r="TC282" s="76"/>
      <c r="TD282" s="76"/>
      <c r="TE282" s="76"/>
      <c r="TF282" s="76"/>
      <c r="TG282" s="76"/>
      <c r="TH282" s="76"/>
      <c r="TI282" s="76"/>
      <c r="TJ282" s="76"/>
      <c r="TK282" s="76"/>
      <c r="TL282" s="76"/>
      <c r="TM282" s="76"/>
      <c r="TN282" s="76"/>
      <c r="TO282" s="76"/>
      <c r="TP282" s="76"/>
      <c r="TQ282" s="76"/>
      <c r="TR282" s="76"/>
      <c r="TS282" s="76"/>
      <c r="TT282" s="76"/>
      <c r="TU282" s="76"/>
      <c r="TV282" s="76"/>
      <c r="TW282" s="76"/>
      <c r="TX282" s="76"/>
      <c r="TY282" s="76"/>
      <c r="TZ282" s="76"/>
      <c r="UA282" s="76"/>
      <c r="UB282" s="76"/>
      <c r="UC282" s="76"/>
      <c r="UD282" s="76"/>
      <c r="UE282" s="76"/>
      <c r="UF282" s="76"/>
      <c r="UG282" s="76"/>
      <c r="UH282" s="76"/>
      <c r="UI282" s="76"/>
      <c r="UJ282" s="76"/>
      <c r="UK282" s="76"/>
      <c r="UL282" s="76"/>
      <c r="UM282" s="76"/>
      <c r="UN282" s="76"/>
      <c r="UO282" s="76"/>
      <c r="UP282" s="76"/>
      <c r="UQ282" s="76"/>
      <c r="UR282" s="76"/>
      <c r="US282" s="76"/>
      <c r="UT282" s="76"/>
      <c r="UU282" s="76"/>
      <c r="UV282" s="76"/>
      <c r="UW282" s="76"/>
      <c r="UX282" s="76"/>
      <c r="UY282" s="76"/>
      <c r="UZ282" s="76"/>
      <c r="VA282" s="76"/>
      <c r="VB282" s="76"/>
      <c r="VC282" s="76"/>
      <c r="VD282" s="76"/>
      <c r="VE282" s="76"/>
      <c r="VF282" s="76"/>
      <c r="VG282" s="76"/>
      <c r="VH282" s="76"/>
      <c r="VI282" s="76"/>
      <c r="VJ282" s="76"/>
      <c r="VK282" s="76"/>
      <c r="VL282" s="76"/>
      <c r="VM282" s="76"/>
      <c r="VN282" s="76"/>
      <c r="VO282" s="76"/>
      <c r="VP282" s="76"/>
      <c r="VQ282" s="76"/>
      <c r="VR282" s="76"/>
      <c r="VS282" s="76"/>
      <c r="VT282" s="76"/>
      <c r="VU282" s="76"/>
      <c r="VV282" s="76"/>
      <c r="VW282" s="76"/>
      <c r="VX282" s="76"/>
      <c r="VY282" s="76"/>
      <c r="VZ282" s="76"/>
      <c r="WA282" s="76"/>
      <c r="WB282" s="76"/>
      <c r="WC282" s="76"/>
      <c r="WD282" s="76"/>
      <c r="WE282" s="76"/>
      <c r="WF282" s="76"/>
      <c r="WG282" s="76"/>
      <c r="WH282" s="76"/>
      <c r="WI282" s="76"/>
      <c r="WJ282" s="76"/>
      <c r="WK282" s="76"/>
      <c r="WL282" s="76"/>
      <c r="WM282" s="76"/>
      <c r="WN282" s="76"/>
      <c r="WO282" s="76"/>
      <c r="WP282" s="76"/>
      <c r="WQ282" s="76"/>
      <c r="WR282" s="76"/>
      <c r="WS282" s="76"/>
      <c r="WT282" s="76"/>
      <c r="WU282" s="76"/>
      <c r="WV282" s="76"/>
      <c r="WW282" s="76"/>
      <c r="WX282" s="76"/>
      <c r="WY282" s="76"/>
      <c r="WZ282" s="76"/>
      <c r="XA282" s="76"/>
      <c r="XB282" s="76"/>
      <c r="XC282" s="76"/>
      <c r="XD282" s="76"/>
      <c r="XE282" s="76"/>
      <c r="XF282" s="76"/>
      <c r="XG282" s="76"/>
      <c r="XH282" s="76"/>
      <c r="XI282" s="76"/>
      <c r="XJ282" s="76"/>
      <c r="XK282" s="76"/>
      <c r="XL282" s="76"/>
      <c r="XM282" s="76"/>
      <c r="XN282" s="76"/>
      <c r="XO282" s="76"/>
      <c r="XP282" s="76"/>
      <c r="XQ282" s="76"/>
      <c r="XR282" s="76"/>
      <c r="XS282" s="76"/>
      <c r="XT282" s="76"/>
      <c r="XU282" s="76"/>
      <c r="XV282" s="76"/>
      <c r="XW282" s="76"/>
      <c r="XX282" s="76"/>
      <c r="XY282" s="76"/>
      <c r="XZ282" s="76"/>
      <c r="YA282" s="76"/>
      <c r="YB282" s="76"/>
      <c r="YC282" s="76"/>
      <c r="YD282" s="76"/>
      <c r="YE282" s="76"/>
      <c r="YF282" s="76"/>
      <c r="YG282" s="76"/>
      <c r="YH282" s="76"/>
      <c r="YI282" s="76"/>
      <c r="YJ282" s="76"/>
      <c r="YK282" s="76"/>
      <c r="YL282" s="76"/>
      <c r="YM282" s="76"/>
      <c r="YN282" s="76"/>
      <c r="YO282" s="76"/>
      <c r="YP282" s="76"/>
      <c r="YQ282" s="76"/>
      <c r="YR282" s="76"/>
      <c r="YS282" s="76"/>
      <c r="YT282" s="76"/>
      <c r="YU282" s="76"/>
      <c r="YV282" s="76"/>
      <c r="YW282" s="76"/>
      <c r="YX282" s="76"/>
      <c r="YY282" s="76"/>
      <c r="YZ282" s="76"/>
      <c r="ZA282" s="76"/>
      <c r="ZB282" s="76"/>
      <c r="ZC282" s="76"/>
      <c r="ZD282" s="76"/>
      <c r="ZE282" s="76"/>
      <c r="ZF282" s="76"/>
      <c r="ZG282" s="76"/>
      <c r="ZH282" s="76"/>
      <c r="ZI282" s="76"/>
      <c r="ZJ282" s="76"/>
      <c r="ZK282" s="76"/>
      <c r="ZL282" s="76"/>
      <c r="ZM282" s="76"/>
      <c r="ZN282" s="76"/>
      <c r="ZO282" s="76"/>
      <c r="ZP282" s="76"/>
      <c r="ZQ282" s="76"/>
      <c r="ZR282" s="76"/>
      <c r="ZS282" s="76"/>
      <c r="ZT282" s="76"/>
      <c r="ZU282" s="76"/>
      <c r="ZV282" s="76"/>
      <c r="ZW282" s="76"/>
      <c r="ZX282" s="76"/>
      <c r="ZY282" s="76"/>
      <c r="ZZ282" s="76"/>
      <c r="AAA282" s="76"/>
      <c r="AAB282" s="76"/>
      <c r="AAC282" s="76"/>
      <c r="AAD282" s="76"/>
      <c r="AAE282" s="76"/>
      <c r="AAF282" s="76"/>
      <c r="AAG282" s="76"/>
      <c r="AAH282" s="76"/>
      <c r="AAI282" s="76"/>
      <c r="AAJ282" s="76"/>
      <c r="AAK282" s="76"/>
      <c r="AAL282" s="76"/>
      <c r="AAM282" s="76"/>
      <c r="AAN282" s="76"/>
      <c r="AAO282" s="76"/>
      <c r="AAP282" s="76"/>
      <c r="AAQ282" s="76"/>
      <c r="AAR282" s="76"/>
      <c r="AAS282" s="76"/>
      <c r="AAT282" s="76"/>
      <c r="AAU282" s="76"/>
      <c r="AAV282" s="76"/>
      <c r="AAW282" s="76"/>
      <c r="AAX282" s="76"/>
      <c r="AAY282" s="76"/>
      <c r="AAZ282" s="76"/>
      <c r="ABA282" s="76"/>
      <c r="ABB282" s="76"/>
      <c r="ABC282" s="76"/>
      <c r="ABD282" s="76"/>
      <c r="ABE282" s="76"/>
      <c r="ABF282" s="76"/>
      <c r="ABG282" s="76"/>
      <c r="ABH282" s="76"/>
      <c r="ABI282" s="76"/>
      <c r="ABJ282" s="76"/>
      <c r="ABK282" s="76"/>
      <c r="ABL282" s="76"/>
      <c r="ABM282" s="76"/>
      <c r="ABN282" s="76"/>
      <c r="ABO282" s="76"/>
      <c r="ABP282" s="76"/>
      <c r="ABQ282" s="76"/>
      <c r="ABR282" s="76"/>
      <c r="ABS282" s="76"/>
      <c r="ABT282" s="76"/>
      <c r="ABU282" s="76"/>
      <c r="ABV282" s="76"/>
      <c r="ABW282" s="76"/>
      <c r="ABX282" s="76"/>
      <c r="ABY282" s="76"/>
      <c r="ABZ282" s="76"/>
      <c r="ACA282" s="76"/>
      <c r="ACB282" s="76"/>
      <c r="ACC282" s="76"/>
      <c r="ACD282" s="76"/>
      <c r="ACE282" s="76"/>
      <c r="ACF282" s="76"/>
      <c r="ACG282" s="76"/>
      <c r="ACH282" s="76"/>
      <c r="ACI282" s="76"/>
      <c r="ACJ282" s="76"/>
      <c r="ACK282" s="76"/>
      <c r="ACL282" s="76"/>
      <c r="ACM282" s="76"/>
      <c r="ACN282" s="76"/>
      <c r="ACO282" s="76"/>
      <c r="ACP282" s="76"/>
      <c r="ACQ282" s="76"/>
      <c r="ACR282" s="76"/>
      <c r="ACS282" s="76"/>
      <c r="ACT282" s="76"/>
      <c r="ACU282" s="76"/>
      <c r="ACV282" s="76"/>
      <c r="ACW282" s="76"/>
      <c r="ACX282" s="76"/>
      <c r="ACY282" s="76"/>
      <c r="ACZ282" s="76"/>
      <c r="ADA282" s="76"/>
      <c r="ADB282" s="76"/>
      <c r="ADC282" s="76"/>
      <c r="ADD282" s="76"/>
      <c r="ADE282" s="76"/>
      <c r="ADF282" s="76"/>
      <c r="ADG282" s="76"/>
      <c r="ADH282" s="76"/>
      <c r="ADI282" s="76"/>
      <c r="ADJ282" s="76"/>
      <c r="ADK282" s="76"/>
      <c r="ADL282" s="76"/>
      <c r="ADM282" s="76"/>
      <c r="ADN282" s="76"/>
      <c r="ADO282" s="76"/>
      <c r="ADP282" s="76"/>
      <c r="ADQ282" s="76"/>
      <c r="ADR282" s="76"/>
      <c r="ADS282" s="76"/>
      <c r="ADT282" s="76"/>
      <c r="ADU282" s="76"/>
      <c r="ADV282" s="76"/>
      <c r="ADW282" s="76"/>
      <c r="ADX282" s="76"/>
      <c r="ADY282" s="76"/>
      <c r="ADZ282" s="76"/>
      <c r="AEA282" s="76"/>
      <c r="AEB282" s="76"/>
      <c r="AEC282" s="76"/>
      <c r="AED282" s="76"/>
      <c r="AEE282" s="76"/>
      <c r="AEF282" s="76"/>
      <c r="AEG282" s="76"/>
      <c r="AEH282" s="76"/>
      <c r="AEI282" s="76"/>
      <c r="AEJ282" s="76"/>
      <c r="AEK282" s="76"/>
      <c r="AEL282" s="76"/>
      <c r="AEM282" s="76"/>
      <c r="AEN282" s="76"/>
      <c r="AEO282" s="76"/>
      <c r="AEP282" s="76"/>
      <c r="AEQ282" s="76"/>
      <c r="AER282" s="76"/>
      <c r="AES282" s="76"/>
      <c r="AET282" s="76"/>
      <c r="AEU282" s="76"/>
      <c r="AEV282" s="76"/>
      <c r="AEW282" s="76"/>
      <c r="AEX282" s="76"/>
      <c r="AEY282" s="76"/>
      <c r="AEZ282" s="76"/>
      <c r="AFA282" s="76"/>
      <c r="AFB282" s="76"/>
      <c r="AFC282" s="76"/>
      <c r="AFD282" s="76"/>
      <c r="AFE282" s="76"/>
      <c r="AFF282" s="76"/>
      <c r="AFG282" s="76"/>
      <c r="AFH282" s="76"/>
      <c r="AFI282" s="76"/>
      <c r="AFJ282" s="76"/>
      <c r="AFK282" s="76"/>
      <c r="AFL282" s="76"/>
      <c r="AFM282" s="76"/>
      <c r="AFN282" s="76"/>
      <c r="AFO282" s="76"/>
      <c r="AFP282" s="76"/>
      <c r="AFQ282" s="76"/>
      <c r="AFR282" s="76"/>
      <c r="AFS282" s="76"/>
      <c r="AFT282" s="76"/>
      <c r="AFU282" s="76"/>
      <c r="AFV282" s="76"/>
      <c r="AFW282" s="76"/>
      <c r="AFX282" s="76"/>
      <c r="AFY282" s="76"/>
      <c r="AFZ282" s="76"/>
      <c r="AGA282" s="76"/>
      <c r="AGB282" s="76"/>
      <c r="AGC282" s="76"/>
      <c r="AGD282" s="76"/>
      <c r="AGE282" s="76"/>
      <c r="AGF282" s="76"/>
      <c r="AGG282" s="76"/>
      <c r="AGH282" s="76"/>
      <c r="AGI282" s="76"/>
      <c r="AGJ282" s="76"/>
      <c r="AGK282" s="76"/>
      <c r="AGL282" s="76"/>
      <c r="AGM282" s="76"/>
      <c r="AGN282" s="76"/>
      <c r="AGO282" s="76"/>
      <c r="AGP282" s="76"/>
      <c r="AGQ282" s="76"/>
      <c r="AGR282" s="76"/>
      <c r="AGS282" s="76"/>
      <c r="AGT282" s="76"/>
      <c r="AGU282" s="76"/>
      <c r="AGV282" s="76"/>
      <c r="AGW282" s="76"/>
      <c r="AGX282" s="76"/>
      <c r="AGY282" s="76"/>
      <c r="AGZ282" s="76"/>
      <c r="AHA282" s="76"/>
      <c r="AHB282" s="76"/>
      <c r="AHC282" s="76"/>
      <c r="AHD282" s="76"/>
      <c r="AHE282" s="76"/>
      <c r="AHF282" s="76"/>
      <c r="AHG282" s="76"/>
      <c r="AHH282" s="76"/>
      <c r="AHI282" s="76"/>
      <c r="AHJ282" s="76"/>
      <c r="AHK282" s="76"/>
      <c r="AHL282" s="76"/>
      <c r="AHM282" s="76"/>
      <c r="AHN282" s="76"/>
      <c r="AHO282" s="76"/>
      <c r="AHP282" s="76"/>
      <c r="AHQ282" s="76"/>
      <c r="AHR282" s="76"/>
      <c r="AHS282" s="76"/>
      <c r="AHT282" s="76"/>
      <c r="AHU282" s="76"/>
      <c r="AHV282" s="76"/>
      <c r="AHW282" s="76"/>
      <c r="AHX282" s="76"/>
      <c r="AHY282" s="76"/>
      <c r="AHZ282" s="76"/>
      <c r="AIA282" s="76"/>
      <c r="AIB282" s="76"/>
      <c r="AIC282" s="76"/>
      <c r="AID282" s="76"/>
      <c r="AIE282" s="76"/>
      <c r="AIF282" s="76"/>
      <c r="AIG282" s="76"/>
      <c r="AIH282" s="76"/>
      <c r="AII282" s="76"/>
      <c r="AIJ282" s="76"/>
      <c r="AIK282" s="76"/>
      <c r="AIL282" s="76"/>
      <c r="AIM282" s="76"/>
      <c r="AIN282" s="76"/>
      <c r="AIO282" s="76"/>
      <c r="AIP282" s="76"/>
      <c r="AIQ282" s="76"/>
      <c r="AIR282" s="76"/>
      <c r="AIS282" s="76"/>
      <c r="AIT282" s="76"/>
      <c r="AIU282" s="76"/>
      <c r="AIV282" s="76"/>
      <c r="AIW282" s="76"/>
      <c r="AIX282" s="76"/>
      <c r="AIY282" s="76"/>
      <c r="AIZ282" s="76"/>
      <c r="AJA282" s="76"/>
      <c r="AJB282" s="76"/>
      <c r="AJC282" s="76"/>
      <c r="AJD282" s="76"/>
      <c r="AJE282" s="76"/>
      <c r="AJF282" s="76"/>
      <c r="AJG282" s="76"/>
      <c r="AJH282" s="76"/>
      <c r="AJI282" s="76"/>
      <c r="AJJ282" s="76"/>
      <c r="AJK282" s="76"/>
      <c r="AJL282" s="76"/>
      <c r="AJM282" s="76"/>
      <c r="AJN282" s="76"/>
      <c r="AJO282" s="76"/>
      <c r="AJP282" s="76"/>
      <c r="AJQ282" s="76"/>
      <c r="AJR282" s="76"/>
      <c r="AJS282" s="76"/>
      <c r="AJT282" s="76"/>
      <c r="AJU282" s="76"/>
      <c r="AJV282" s="76"/>
      <c r="AJW282" s="76"/>
      <c r="AJX282" s="76"/>
      <c r="AJY282" s="76"/>
      <c r="AJZ282" s="76"/>
      <c r="AKA282" s="76"/>
      <c r="AKB282" s="76"/>
      <c r="AKC282" s="76"/>
      <c r="AKD282" s="76"/>
      <c r="AKE282" s="76"/>
      <c r="AKF282" s="76"/>
      <c r="AKG282" s="76"/>
      <c r="AKH282" s="76"/>
      <c r="AKI282" s="76"/>
      <c r="AKJ282" s="76"/>
      <c r="AKK282" s="76"/>
      <c r="AKL282" s="76"/>
      <c r="AKM282" s="76"/>
      <c r="AKN282" s="76"/>
      <c r="AKO282" s="76"/>
      <c r="AKP282" s="76"/>
      <c r="AKQ282" s="76"/>
      <c r="AKR282" s="76"/>
      <c r="AKS282" s="76"/>
      <c r="AKT282" s="76"/>
      <c r="AKU282" s="76"/>
      <c r="AKV282" s="76"/>
      <c r="AKW282" s="76"/>
      <c r="AKX282" s="76"/>
      <c r="AKY282" s="76"/>
      <c r="AKZ282" s="76"/>
      <c r="ALA282" s="76"/>
      <c r="ALB282" s="76"/>
      <c r="ALC282" s="76"/>
      <c r="ALD282" s="76"/>
      <c r="ALE282" s="76"/>
      <c r="ALF282" s="76"/>
      <c r="ALG282" s="76"/>
      <c r="ALH282" s="76"/>
      <c r="ALI282" s="76"/>
      <c r="ALJ282" s="76"/>
      <c r="ALK282" s="76"/>
      <c r="ALL282" s="76"/>
      <c r="ALM282" s="76"/>
      <c r="ALN282" s="76"/>
      <c r="ALO282" s="76"/>
      <c r="ALP282" s="76"/>
      <c r="ALQ282" s="76"/>
      <c r="ALR282" s="76"/>
      <c r="ALS282" s="76"/>
      <c r="ALT282" s="76"/>
      <c r="ALU282" s="76"/>
      <c r="ALV282" s="76"/>
      <c r="ALW282" s="76"/>
      <c r="ALX282" s="76"/>
      <c r="ALY282" s="76"/>
      <c r="ALZ282" s="76"/>
      <c r="AMA282" s="76"/>
      <c r="AMB282" s="76"/>
      <c r="AMC282" s="76"/>
      <c r="AMD282" s="76"/>
      <c r="AME282" s="76"/>
    </row>
    <row r="283" spans="1:1019" s="80" customFormat="1" ht="25.5">
      <c r="A283" s="20" t="s">
        <v>187</v>
      </c>
      <c r="B283" s="21">
        <v>5216111</v>
      </c>
      <c r="C283" s="21" t="s">
        <v>96</v>
      </c>
      <c r="D283" s="71" t="s">
        <v>70</v>
      </c>
      <c r="E283" s="22" t="s">
        <v>51</v>
      </c>
      <c r="F283" s="59">
        <v>242</v>
      </c>
      <c r="G283" s="23">
        <v>116.87</v>
      </c>
      <c r="H283" s="69">
        <f>$J$6</f>
        <v>0.21229999999999999</v>
      </c>
      <c r="I283" s="23">
        <f>ROUND(((H283+1)*G283),2)</f>
        <v>141.68</v>
      </c>
      <c r="J283" s="23">
        <f>TRUNC((I283*F283),2)</f>
        <v>34286.559999999998</v>
      </c>
      <c r="K283" s="78">
        <f t="shared" si="103"/>
        <v>28282.54</v>
      </c>
      <c r="L283" s="76"/>
      <c r="M283" s="79"/>
      <c r="N283" s="76"/>
      <c r="O283" s="76"/>
      <c r="P283" s="76"/>
      <c r="Q283" s="76"/>
      <c r="R283" s="76"/>
      <c r="S283" s="76"/>
      <c r="T283" s="76"/>
      <c r="U283" s="76"/>
      <c r="V283" s="76"/>
      <c r="W283" s="76"/>
      <c r="X283" s="76"/>
      <c r="Y283" s="76"/>
      <c r="Z283" s="76"/>
      <c r="AA283" s="76"/>
      <c r="AB283" s="76"/>
      <c r="AC283" s="76"/>
      <c r="AD283" s="76"/>
      <c r="AE283" s="76"/>
      <c r="AF283" s="76"/>
      <c r="AG283" s="76"/>
      <c r="AH283" s="76"/>
      <c r="AI283" s="76"/>
      <c r="AJ283" s="76"/>
      <c r="AK283" s="76"/>
      <c r="AL283" s="76"/>
      <c r="AM283" s="76"/>
      <c r="AN283" s="76"/>
      <c r="AO283" s="76"/>
      <c r="AP283" s="76"/>
      <c r="AQ283" s="76"/>
      <c r="AR283" s="76"/>
      <c r="AS283" s="76"/>
      <c r="AT283" s="76"/>
      <c r="AU283" s="76"/>
      <c r="AV283" s="76"/>
      <c r="AW283" s="76"/>
      <c r="AX283" s="76"/>
      <c r="AY283" s="76"/>
      <c r="AZ283" s="76"/>
      <c r="BA283" s="76"/>
      <c r="BB283" s="76"/>
      <c r="BC283" s="76"/>
      <c r="BD283" s="76"/>
      <c r="BE283" s="76"/>
      <c r="BF283" s="76"/>
      <c r="BG283" s="76"/>
      <c r="BH283" s="76"/>
      <c r="BI283" s="76"/>
      <c r="BJ283" s="76"/>
      <c r="BK283" s="76"/>
      <c r="BL283" s="76"/>
      <c r="BM283" s="76"/>
      <c r="BN283" s="76"/>
      <c r="BO283" s="76"/>
      <c r="BP283" s="76"/>
      <c r="BQ283" s="76"/>
      <c r="BR283" s="76"/>
      <c r="BS283" s="76"/>
      <c r="BT283" s="76"/>
      <c r="BU283" s="76"/>
      <c r="BV283" s="76"/>
      <c r="BW283" s="76"/>
      <c r="BX283" s="76"/>
      <c r="BY283" s="76"/>
      <c r="BZ283" s="76"/>
      <c r="CA283" s="76"/>
      <c r="CB283" s="76"/>
      <c r="CC283" s="76"/>
      <c r="CD283" s="76"/>
      <c r="CE283" s="76"/>
      <c r="CF283" s="76"/>
      <c r="CG283" s="76"/>
      <c r="CH283" s="76"/>
      <c r="CI283" s="76"/>
      <c r="CJ283" s="76"/>
      <c r="CK283" s="76"/>
      <c r="CL283" s="76"/>
      <c r="CM283" s="76"/>
      <c r="CN283" s="76"/>
      <c r="CO283" s="76"/>
      <c r="CP283" s="76"/>
      <c r="CQ283" s="76"/>
      <c r="CR283" s="76"/>
      <c r="CS283" s="76"/>
      <c r="CT283" s="76"/>
      <c r="CU283" s="76"/>
      <c r="CV283" s="76"/>
      <c r="CW283" s="76"/>
      <c r="CX283" s="76"/>
      <c r="CY283" s="76"/>
      <c r="CZ283" s="76"/>
      <c r="DA283" s="76"/>
      <c r="DB283" s="76"/>
      <c r="DC283" s="76"/>
      <c r="DD283" s="76"/>
      <c r="DE283" s="76"/>
      <c r="DF283" s="76"/>
      <c r="DG283" s="76"/>
      <c r="DH283" s="76"/>
      <c r="DI283" s="76"/>
      <c r="DJ283" s="76"/>
      <c r="DK283" s="76"/>
      <c r="DL283" s="76"/>
      <c r="DM283" s="76"/>
      <c r="DN283" s="76"/>
      <c r="DO283" s="76"/>
      <c r="DP283" s="76"/>
      <c r="DQ283" s="76"/>
      <c r="DR283" s="76"/>
      <c r="DS283" s="76"/>
      <c r="DT283" s="76"/>
      <c r="DU283" s="76"/>
      <c r="DV283" s="76"/>
      <c r="DW283" s="76"/>
      <c r="DX283" s="76"/>
      <c r="DY283" s="76"/>
      <c r="DZ283" s="76"/>
      <c r="EA283" s="76"/>
      <c r="EB283" s="76"/>
      <c r="EC283" s="76"/>
      <c r="ED283" s="76"/>
      <c r="EE283" s="76"/>
      <c r="EF283" s="76"/>
      <c r="EG283" s="76"/>
      <c r="EH283" s="76"/>
      <c r="EI283" s="76"/>
      <c r="EJ283" s="76"/>
      <c r="EK283" s="76"/>
      <c r="EL283" s="76"/>
      <c r="EM283" s="76"/>
      <c r="EN283" s="76"/>
      <c r="EO283" s="76"/>
      <c r="EP283" s="76"/>
      <c r="EQ283" s="76"/>
      <c r="ER283" s="76"/>
      <c r="ES283" s="76"/>
      <c r="ET283" s="76"/>
      <c r="EU283" s="76"/>
      <c r="EV283" s="76"/>
      <c r="EW283" s="76"/>
      <c r="EX283" s="76"/>
      <c r="EY283" s="76"/>
      <c r="EZ283" s="76"/>
      <c r="FA283" s="76"/>
      <c r="FB283" s="76"/>
      <c r="FC283" s="76"/>
      <c r="FD283" s="76"/>
      <c r="FE283" s="76"/>
      <c r="FF283" s="76"/>
      <c r="FG283" s="76"/>
      <c r="FH283" s="76"/>
      <c r="FI283" s="76"/>
      <c r="FJ283" s="76"/>
      <c r="FK283" s="76"/>
      <c r="FL283" s="76"/>
      <c r="FM283" s="76"/>
      <c r="FN283" s="76"/>
      <c r="FO283" s="76"/>
      <c r="FP283" s="76"/>
      <c r="FQ283" s="76"/>
      <c r="FR283" s="76"/>
      <c r="FS283" s="76"/>
      <c r="FT283" s="76"/>
      <c r="FU283" s="76"/>
      <c r="FV283" s="76"/>
      <c r="FW283" s="76"/>
      <c r="FX283" s="76"/>
      <c r="FY283" s="76"/>
      <c r="FZ283" s="76"/>
      <c r="GA283" s="76"/>
      <c r="GB283" s="76"/>
      <c r="GC283" s="76"/>
      <c r="GD283" s="76"/>
      <c r="GE283" s="76"/>
      <c r="GF283" s="76"/>
      <c r="GG283" s="76"/>
      <c r="GH283" s="76"/>
      <c r="GI283" s="76"/>
      <c r="GJ283" s="76"/>
      <c r="GK283" s="76"/>
      <c r="GL283" s="76"/>
      <c r="GM283" s="76"/>
      <c r="GN283" s="76"/>
      <c r="GO283" s="76"/>
      <c r="GP283" s="76"/>
      <c r="GQ283" s="76"/>
      <c r="GR283" s="76"/>
      <c r="GS283" s="76"/>
      <c r="GT283" s="76"/>
      <c r="GU283" s="76"/>
      <c r="GV283" s="76"/>
      <c r="GW283" s="76"/>
      <c r="GX283" s="76"/>
      <c r="GY283" s="76"/>
      <c r="GZ283" s="76"/>
      <c r="HA283" s="76"/>
      <c r="HB283" s="76"/>
      <c r="HC283" s="76"/>
      <c r="HD283" s="76"/>
      <c r="HE283" s="76"/>
      <c r="HF283" s="76"/>
      <c r="HG283" s="76"/>
      <c r="HH283" s="76"/>
      <c r="HI283" s="76"/>
      <c r="HJ283" s="76"/>
      <c r="HK283" s="76"/>
      <c r="HL283" s="76"/>
      <c r="HM283" s="76"/>
      <c r="HN283" s="76"/>
      <c r="HO283" s="76"/>
      <c r="HP283" s="76"/>
      <c r="HQ283" s="76"/>
      <c r="HR283" s="76"/>
      <c r="HS283" s="76"/>
      <c r="HT283" s="76"/>
      <c r="HU283" s="76"/>
      <c r="HV283" s="76"/>
      <c r="HW283" s="76"/>
      <c r="HX283" s="76"/>
      <c r="HY283" s="76"/>
      <c r="HZ283" s="76"/>
      <c r="IA283" s="76"/>
      <c r="IB283" s="76"/>
      <c r="IC283" s="76"/>
      <c r="ID283" s="76"/>
      <c r="IE283" s="76"/>
      <c r="IF283" s="76"/>
      <c r="IG283" s="76"/>
      <c r="IH283" s="76"/>
      <c r="II283" s="76"/>
      <c r="IJ283" s="76"/>
      <c r="IK283" s="76"/>
      <c r="IL283" s="76"/>
      <c r="IM283" s="76"/>
      <c r="IN283" s="76"/>
      <c r="IO283" s="76"/>
      <c r="IP283" s="76"/>
      <c r="IQ283" s="76"/>
      <c r="IR283" s="76"/>
      <c r="IS283" s="76"/>
      <c r="IT283" s="76"/>
      <c r="IU283" s="76"/>
      <c r="IV283" s="76"/>
      <c r="IW283" s="76"/>
      <c r="IX283" s="76"/>
      <c r="IY283" s="76"/>
      <c r="IZ283" s="76"/>
      <c r="JA283" s="76"/>
      <c r="JB283" s="76"/>
      <c r="JC283" s="76"/>
      <c r="JD283" s="76"/>
      <c r="JE283" s="76"/>
      <c r="JF283" s="76"/>
      <c r="JG283" s="76"/>
      <c r="JH283" s="76"/>
      <c r="JI283" s="76"/>
      <c r="JJ283" s="76"/>
      <c r="JK283" s="76"/>
      <c r="JL283" s="76"/>
      <c r="JM283" s="76"/>
      <c r="JN283" s="76"/>
      <c r="JO283" s="76"/>
      <c r="JP283" s="76"/>
      <c r="JQ283" s="76"/>
      <c r="JR283" s="76"/>
      <c r="JS283" s="76"/>
      <c r="JT283" s="76"/>
      <c r="JU283" s="76"/>
      <c r="JV283" s="76"/>
      <c r="JW283" s="76"/>
      <c r="JX283" s="76"/>
      <c r="JY283" s="76"/>
      <c r="JZ283" s="76"/>
      <c r="KA283" s="76"/>
      <c r="KB283" s="76"/>
      <c r="KC283" s="76"/>
      <c r="KD283" s="76"/>
      <c r="KE283" s="76"/>
      <c r="KF283" s="76"/>
      <c r="KG283" s="76"/>
      <c r="KH283" s="76"/>
      <c r="KI283" s="76"/>
      <c r="KJ283" s="76"/>
      <c r="KK283" s="76"/>
      <c r="KL283" s="76"/>
      <c r="KM283" s="76"/>
      <c r="KN283" s="76"/>
      <c r="KO283" s="76"/>
      <c r="KP283" s="76"/>
      <c r="KQ283" s="76"/>
      <c r="KR283" s="76"/>
      <c r="KS283" s="76"/>
      <c r="KT283" s="76"/>
      <c r="KU283" s="76"/>
      <c r="KV283" s="76"/>
      <c r="KW283" s="76"/>
      <c r="KX283" s="76"/>
      <c r="KY283" s="76"/>
      <c r="KZ283" s="76"/>
      <c r="LA283" s="76"/>
      <c r="LB283" s="76"/>
      <c r="LC283" s="76"/>
      <c r="LD283" s="76"/>
      <c r="LE283" s="76"/>
      <c r="LF283" s="76"/>
      <c r="LG283" s="76"/>
      <c r="LH283" s="76"/>
      <c r="LI283" s="76"/>
      <c r="LJ283" s="76"/>
      <c r="LK283" s="76"/>
      <c r="LL283" s="76"/>
      <c r="LM283" s="76"/>
      <c r="LN283" s="76"/>
      <c r="LO283" s="76"/>
      <c r="LP283" s="76"/>
      <c r="LQ283" s="76"/>
      <c r="LR283" s="76"/>
      <c r="LS283" s="76"/>
      <c r="LT283" s="76"/>
      <c r="LU283" s="76"/>
      <c r="LV283" s="76"/>
      <c r="LW283" s="76"/>
      <c r="LX283" s="76"/>
      <c r="LY283" s="76"/>
      <c r="LZ283" s="76"/>
      <c r="MA283" s="76"/>
      <c r="MB283" s="76"/>
      <c r="MC283" s="76"/>
      <c r="MD283" s="76"/>
      <c r="ME283" s="76"/>
      <c r="MF283" s="76"/>
      <c r="MG283" s="76"/>
      <c r="MH283" s="76"/>
      <c r="MI283" s="76"/>
      <c r="MJ283" s="76"/>
      <c r="MK283" s="76"/>
      <c r="ML283" s="76"/>
      <c r="MM283" s="76"/>
      <c r="MN283" s="76"/>
      <c r="MO283" s="76"/>
      <c r="MP283" s="76"/>
      <c r="MQ283" s="76"/>
      <c r="MR283" s="76"/>
      <c r="MS283" s="76"/>
      <c r="MT283" s="76"/>
      <c r="MU283" s="76"/>
      <c r="MV283" s="76"/>
      <c r="MW283" s="76"/>
      <c r="MX283" s="76"/>
      <c r="MY283" s="76"/>
      <c r="MZ283" s="76"/>
      <c r="NA283" s="76"/>
      <c r="NB283" s="76"/>
      <c r="NC283" s="76"/>
      <c r="ND283" s="76"/>
      <c r="NE283" s="76"/>
      <c r="NF283" s="76"/>
      <c r="NG283" s="76"/>
      <c r="NH283" s="76"/>
      <c r="NI283" s="76"/>
      <c r="NJ283" s="76"/>
      <c r="NK283" s="76"/>
      <c r="NL283" s="76"/>
      <c r="NM283" s="76"/>
      <c r="NN283" s="76"/>
      <c r="NO283" s="76"/>
      <c r="NP283" s="76"/>
      <c r="NQ283" s="76"/>
      <c r="NR283" s="76"/>
      <c r="NS283" s="76"/>
      <c r="NT283" s="76"/>
      <c r="NU283" s="76"/>
      <c r="NV283" s="76"/>
      <c r="NW283" s="76"/>
      <c r="NX283" s="76"/>
      <c r="NY283" s="76"/>
      <c r="NZ283" s="76"/>
      <c r="OA283" s="76"/>
      <c r="OB283" s="76"/>
      <c r="OC283" s="76"/>
      <c r="OD283" s="76"/>
      <c r="OE283" s="76"/>
      <c r="OF283" s="76"/>
      <c r="OG283" s="76"/>
      <c r="OH283" s="76"/>
      <c r="OI283" s="76"/>
      <c r="OJ283" s="76"/>
      <c r="OK283" s="76"/>
      <c r="OL283" s="76"/>
      <c r="OM283" s="76"/>
      <c r="ON283" s="76"/>
      <c r="OO283" s="76"/>
      <c r="OP283" s="76"/>
      <c r="OQ283" s="76"/>
      <c r="OR283" s="76"/>
      <c r="OS283" s="76"/>
      <c r="OT283" s="76"/>
      <c r="OU283" s="76"/>
      <c r="OV283" s="76"/>
      <c r="OW283" s="76"/>
      <c r="OX283" s="76"/>
      <c r="OY283" s="76"/>
      <c r="OZ283" s="76"/>
      <c r="PA283" s="76"/>
      <c r="PB283" s="76"/>
      <c r="PC283" s="76"/>
      <c r="PD283" s="76"/>
      <c r="PE283" s="76"/>
      <c r="PF283" s="76"/>
      <c r="PG283" s="76"/>
      <c r="PH283" s="76"/>
      <c r="PI283" s="76"/>
      <c r="PJ283" s="76"/>
      <c r="PK283" s="76"/>
      <c r="PL283" s="76"/>
      <c r="PM283" s="76"/>
      <c r="PN283" s="76"/>
      <c r="PO283" s="76"/>
      <c r="PP283" s="76"/>
      <c r="PQ283" s="76"/>
      <c r="PR283" s="76"/>
      <c r="PS283" s="76"/>
      <c r="PT283" s="76"/>
      <c r="PU283" s="76"/>
      <c r="PV283" s="76"/>
      <c r="PW283" s="76"/>
      <c r="PX283" s="76"/>
      <c r="PY283" s="76"/>
      <c r="PZ283" s="76"/>
      <c r="QA283" s="76"/>
      <c r="QB283" s="76"/>
      <c r="QC283" s="76"/>
      <c r="QD283" s="76"/>
      <c r="QE283" s="76"/>
      <c r="QF283" s="76"/>
      <c r="QG283" s="76"/>
      <c r="QH283" s="76"/>
      <c r="QI283" s="76"/>
      <c r="QJ283" s="76"/>
      <c r="QK283" s="76"/>
      <c r="QL283" s="76"/>
      <c r="QM283" s="76"/>
      <c r="QN283" s="76"/>
      <c r="QO283" s="76"/>
      <c r="QP283" s="76"/>
      <c r="QQ283" s="76"/>
      <c r="QR283" s="76"/>
      <c r="QS283" s="76"/>
      <c r="QT283" s="76"/>
      <c r="QU283" s="76"/>
      <c r="QV283" s="76"/>
      <c r="QW283" s="76"/>
      <c r="QX283" s="76"/>
      <c r="QY283" s="76"/>
      <c r="QZ283" s="76"/>
      <c r="RA283" s="76"/>
      <c r="RB283" s="76"/>
      <c r="RC283" s="76"/>
      <c r="RD283" s="76"/>
      <c r="RE283" s="76"/>
      <c r="RF283" s="76"/>
      <c r="RG283" s="76"/>
      <c r="RH283" s="76"/>
      <c r="RI283" s="76"/>
      <c r="RJ283" s="76"/>
      <c r="RK283" s="76"/>
      <c r="RL283" s="76"/>
      <c r="RM283" s="76"/>
      <c r="RN283" s="76"/>
      <c r="RO283" s="76"/>
      <c r="RP283" s="76"/>
      <c r="RQ283" s="76"/>
      <c r="RR283" s="76"/>
      <c r="RS283" s="76"/>
      <c r="RT283" s="76"/>
      <c r="RU283" s="76"/>
      <c r="RV283" s="76"/>
      <c r="RW283" s="76"/>
      <c r="RX283" s="76"/>
      <c r="RY283" s="76"/>
      <c r="RZ283" s="76"/>
      <c r="SA283" s="76"/>
      <c r="SB283" s="76"/>
      <c r="SC283" s="76"/>
      <c r="SD283" s="76"/>
      <c r="SE283" s="76"/>
      <c r="SF283" s="76"/>
      <c r="SG283" s="76"/>
      <c r="SH283" s="76"/>
      <c r="SI283" s="76"/>
      <c r="SJ283" s="76"/>
      <c r="SK283" s="76"/>
      <c r="SL283" s="76"/>
      <c r="SM283" s="76"/>
      <c r="SN283" s="76"/>
      <c r="SO283" s="76"/>
      <c r="SP283" s="76"/>
      <c r="SQ283" s="76"/>
      <c r="SR283" s="76"/>
      <c r="SS283" s="76"/>
      <c r="ST283" s="76"/>
      <c r="SU283" s="76"/>
      <c r="SV283" s="76"/>
      <c r="SW283" s="76"/>
      <c r="SX283" s="76"/>
      <c r="SY283" s="76"/>
      <c r="SZ283" s="76"/>
      <c r="TA283" s="76"/>
      <c r="TB283" s="76"/>
      <c r="TC283" s="76"/>
      <c r="TD283" s="76"/>
      <c r="TE283" s="76"/>
      <c r="TF283" s="76"/>
      <c r="TG283" s="76"/>
      <c r="TH283" s="76"/>
      <c r="TI283" s="76"/>
      <c r="TJ283" s="76"/>
      <c r="TK283" s="76"/>
      <c r="TL283" s="76"/>
      <c r="TM283" s="76"/>
      <c r="TN283" s="76"/>
      <c r="TO283" s="76"/>
      <c r="TP283" s="76"/>
      <c r="TQ283" s="76"/>
      <c r="TR283" s="76"/>
      <c r="TS283" s="76"/>
      <c r="TT283" s="76"/>
      <c r="TU283" s="76"/>
      <c r="TV283" s="76"/>
      <c r="TW283" s="76"/>
      <c r="TX283" s="76"/>
      <c r="TY283" s="76"/>
      <c r="TZ283" s="76"/>
      <c r="UA283" s="76"/>
      <c r="UB283" s="76"/>
      <c r="UC283" s="76"/>
      <c r="UD283" s="76"/>
      <c r="UE283" s="76"/>
      <c r="UF283" s="76"/>
      <c r="UG283" s="76"/>
      <c r="UH283" s="76"/>
      <c r="UI283" s="76"/>
      <c r="UJ283" s="76"/>
      <c r="UK283" s="76"/>
      <c r="UL283" s="76"/>
      <c r="UM283" s="76"/>
      <c r="UN283" s="76"/>
      <c r="UO283" s="76"/>
      <c r="UP283" s="76"/>
      <c r="UQ283" s="76"/>
      <c r="UR283" s="76"/>
      <c r="US283" s="76"/>
      <c r="UT283" s="76"/>
      <c r="UU283" s="76"/>
      <c r="UV283" s="76"/>
      <c r="UW283" s="76"/>
      <c r="UX283" s="76"/>
      <c r="UY283" s="76"/>
      <c r="UZ283" s="76"/>
      <c r="VA283" s="76"/>
      <c r="VB283" s="76"/>
      <c r="VC283" s="76"/>
      <c r="VD283" s="76"/>
      <c r="VE283" s="76"/>
      <c r="VF283" s="76"/>
      <c r="VG283" s="76"/>
      <c r="VH283" s="76"/>
      <c r="VI283" s="76"/>
      <c r="VJ283" s="76"/>
      <c r="VK283" s="76"/>
      <c r="VL283" s="76"/>
      <c r="VM283" s="76"/>
      <c r="VN283" s="76"/>
      <c r="VO283" s="76"/>
      <c r="VP283" s="76"/>
      <c r="VQ283" s="76"/>
      <c r="VR283" s="76"/>
      <c r="VS283" s="76"/>
      <c r="VT283" s="76"/>
      <c r="VU283" s="76"/>
      <c r="VV283" s="76"/>
      <c r="VW283" s="76"/>
      <c r="VX283" s="76"/>
      <c r="VY283" s="76"/>
      <c r="VZ283" s="76"/>
      <c r="WA283" s="76"/>
      <c r="WB283" s="76"/>
      <c r="WC283" s="76"/>
      <c r="WD283" s="76"/>
      <c r="WE283" s="76"/>
      <c r="WF283" s="76"/>
      <c r="WG283" s="76"/>
      <c r="WH283" s="76"/>
      <c r="WI283" s="76"/>
      <c r="WJ283" s="76"/>
      <c r="WK283" s="76"/>
      <c r="WL283" s="76"/>
      <c r="WM283" s="76"/>
      <c r="WN283" s="76"/>
      <c r="WO283" s="76"/>
      <c r="WP283" s="76"/>
      <c r="WQ283" s="76"/>
      <c r="WR283" s="76"/>
      <c r="WS283" s="76"/>
      <c r="WT283" s="76"/>
      <c r="WU283" s="76"/>
      <c r="WV283" s="76"/>
      <c r="WW283" s="76"/>
      <c r="WX283" s="76"/>
      <c r="WY283" s="76"/>
      <c r="WZ283" s="76"/>
      <c r="XA283" s="76"/>
      <c r="XB283" s="76"/>
      <c r="XC283" s="76"/>
      <c r="XD283" s="76"/>
      <c r="XE283" s="76"/>
      <c r="XF283" s="76"/>
      <c r="XG283" s="76"/>
      <c r="XH283" s="76"/>
      <c r="XI283" s="76"/>
      <c r="XJ283" s="76"/>
      <c r="XK283" s="76"/>
      <c r="XL283" s="76"/>
      <c r="XM283" s="76"/>
      <c r="XN283" s="76"/>
      <c r="XO283" s="76"/>
      <c r="XP283" s="76"/>
      <c r="XQ283" s="76"/>
      <c r="XR283" s="76"/>
      <c r="XS283" s="76"/>
      <c r="XT283" s="76"/>
      <c r="XU283" s="76"/>
      <c r="XV283" s="76"/>
      <c r="XW283" s="76"/>
      <c r="XX283" s="76"/>
      <c r="XY283" s="76"/>
      <c r="XZ283" s="76"/>
      <c r="YA283" s="76"/>
      <c r="YB283" s="76"/>
      <c r="YC283" s="76"/>
      <c r="YD283" s="76"/>
      <c r="YE283" s="76"/>
      <c r="YF283" s="76"/>
      <c r="YG283" s="76"/>
      <c r="YH283" s="76"/>
      <c r="YI283" s="76"/>
      <c r="YJ283" s="76"/>
      <c r="YK283" s="76"/>
      <c r="YL283" s="76"/>
      <c r="YM283" s="76"/>
      <c r="YN283" s="76"/>
      <c r="YO283" s="76"/>
      <c r="YP283" s="76"/>
      <c r="YQ283" s="76"/>
      <c r="YR283" s="76"/>
      <c r="YS283" s="76"/>
      <c r="YT283" s="76"/>
      <c r="YU283" s="76"/>
      <c r="YV283" s="76"/>
      <c r="YW283" s="76"/>
      <c r="YX283" s="76"/>
      <c r="YY283" s="76"/>
      <c r="YZ283" s="76"/>
      <c r="ZA283" s="76"/>
      <c r="ZB283" s="76"/>
      <c r="ZC283" s="76"/>
      <c r="ZD283" s="76"/>
      <c r="ZE283" s="76"/>
      <c r="ZF283" s="76"/>
      <c r="ZG283" s="76"/>
      <c r="ZH283" s="76"/>
      <c r="ZI283" s="76"/>
      <c r="ZJ283" s="76"/>
      <c r="ZK283" s="76"/>
      <c r="ZL283" s="76"/>
      <c r="ZM283" s="76"/>
      <c r="ZN283" s="76"/>
      <c r="ZO283" s="76"/>
      <c r="ZP283" s="76"/>
      <c r="ZQ283" s="76"/>
      <c r="ZR283" s="76"/>
      <c r="ZS283" s="76"/>
      <c r="ZT283" s="76"/>
      <c r="ZU283" s="76"/>
      <c r="ZV283" s="76"/>
      <c r="ZW283" s="76"/>
      <c r="ZX283" s="76"/>
      <c r="ZY283" s="76"/>
      <c r="ZZ283" s="76"/>
      <c r="AAA283" s="76"/>
      <c r="AAB283" s="76"/>
      <c r="AAC283" s="76"/>
      <c r="AAD283" s="76"/>
      <c r="AAE283" s="76"/>
      <c r="AAF283" s="76"/>
      <c r="AAG283" s="76"/>
      <c r="AAH283" s="76"/>
      <c r="AAI283" s="76"/>
      <c r="AAJ283" s="76"/>
      <c r="AAK283" s="76"/>
      <c r="AAL283" s="76"/>
      <c r="AAM283" s="76"/>
      <c r="AAN283" s="76"/>
      <c r="AAO283" s="76"/>
      <c r="AAP283" s="76"/>
      <c r="AAQ283" s="76"/>
      <c r="AAR283" s="76"/>
      <c r="AAS283" s="76"/>
      <c r="AAT283" s="76"/>
      <c r="AAU283" s="76"/>
      <c r="AAV283" s="76"/>
      <c r="AAW283" s="76"/>
      <c r="AAX283" s="76"/>
      <c r="AAY283" s="76"/>
      <c r="AAZ283" s="76"/>
      <c r="ABA283" s="76"/>
      <c r="ABB283" s="76"/>
      <c r="ABC283" s="76"/>
      <c r="ABD283" s="76"/>
      <c r="ABE283" s="76"/>
      <c r="ABF283" s="76"/>
      <c r="ABG283" s="76"/>
      <c r="ABH283" s="76"/>
      <c r="ABI283" s="76"/>
      <c r="ABJ283" s="76"/>
      <c r="ABK283" s="76"/>
      <c r="ABL283" s="76"/>
      <c r="ABM283" s="76"/>
      <c r="ABN283" s="76"/>
      <c r="ABO283" s="76"/>
      <c r="ABP283" s="76"/>
      <c r="ABQ283" s="76"/>
      <c r="ABR283" s="76"/>
      <c r="ABS283" s="76"/>
      <c r="ABT283" s="76"/>
      <c r="ABU283" s="76"/>
      <c r="ABV283" s="76"/>
      <c r="ABW283" s="76"/>
      <c r="ABX283" s="76"/>
      <c r="ABY283" s="76"/>
      <c r="ABZ283" s="76"/>
      <c r="ACA283" s="76"/>
      <c r="ACB283" s="76"/>
      <c r="ACC283" s="76"/>
      <c r="ACD283" s="76"/>
      <c r="ACE283" s="76"/>
      <c r="ACF283" s="76"/>
      <c r="ACG283" s="76"/>
      <c r="ACH283" s="76"/>
      <c r="ACI283" s="76"/>
      <c r="ACJ283" s="76"/>
      <c r="ACK283" s="76"/>
      <c r="ACL283" s="76"/>
      <c r="ACM283" s="76"/>
      <c r="ACN283" s="76"/>
      <c r="ACO283" s="76"/>
      <c r="ACP283" s="76"/>
      <c r="ACQ283" s="76"/>
      <c r="ACR283" s="76"/>
      <c r="ACS283" s="76"/>
      <c r="ACT283" s="76"/>
      <c r="ACU283" s="76"/>
      <c r="ACV283" s="76"/>
      <c r="ACW283" s="76"/>
      <c r="ACX283" s="76"/>
      <c r="ACY283" s="76"/>
      <c r="ACZ283" s="76"/>
      <c r="ADA283" s="76"/>
      <c r="ADB283" s="76"/>
      <c r="ADC283" s="76"/>
      <c r="ADD283" s="76"/>
      <c r="ADE283" s="76"/>
      <c r="ADF283" s="76"/>
      <c r="ADG283" s="76"/>
      <c r="ADH283" s="76"/>
      <c r="ADI283" s="76"/>
      <c r="ADJ283" s="76"/>
      <c r="ADK283" s="76"/>
      <c r="ADL283" s="76"/>
      <c r="ADM283" s="76"/>
      <c r="ADN283" s="76"/>
      <c r="ADO283" s="76"/>
      <c r="ADP283" s="76"/>
      <c r="ADQ283" s="76"/>
      <c r="ADR283" s="76"/>
      <c r="ADS283" s="76"/>
      <c r="ADT283" s="76"/>
      <c r="ADU283" s="76"/>
      <c r="ADV283" s="76"/>
      <c r="ADW283" s="76"/>
      <c r="ADX283" s="76"/>
      <c r="ADY283" s="76"/>
      <c r="ADZ283" s="76"/>
      <c r="AEA283" s="76"/>
      <c r="AEB283" s="76"/>
      <c r="AEC283" s="76"/>
      <c r="AED283" s="76"/>
      <c r="AEE283" s="76"/>
      <c r="AEF283" s="76"/>
      <c r="AEG283" s="76"/>
      <c r="AEH283" s="76"/>
      <c r="AEI283" s="76"/>
      <c r="AEJ283" s="76"/>
      <c r="AEK283" s="76"/>
      <c r="AEL283" s="76"/>
      <c r="AEM283" s="76"/>
      <c r="AEN283" s="76"/>
      <c r="AEO283" s="76"/>
      <c r="AEP283" s="76"/>
      <c r="AEQ283" s="76"/>
      <c r="AER283" s="76"/>
      <c r="AES283" s="76"/>
      <c r="AET283" s="76"/>
      <c r="AEU283" s="76"/>
      <c r="AEV283" s="76"/>
      <c r="AEW283" s="76"/>
      <c r="AEX283" s="76"/>
      <c r="AEY283" s="76"/>
      <c r="AEZ283" s="76"/>
      <c r="AFA283" s="76"/>
      <c r="AFB283" s="76"/>
      <c r="AFC283" s="76"/>
      <c r="AFD283" s="76"/>
      <c r="AFE283" s="76"/>
      <c r="AFF283" s="76"/>
      <c r="AFG283" s="76"/>
      <c r="AFH283" s="76"/>
      <c r="AFI283" s="76"/>
      <c r="AFJ283" s="76"/>
      <c r="AFK283" s="76"/>
      <c r="AFL283" s="76"/>
      <c r="AFM283" s="76"/>
      <c r="AFN283" s="76"/>
      <c r="AFO283" s="76"/>
      <c r="AFP283" s="76"/>
      <c r="AFQ283" s="76"/>
      <c r="AFR283" s="76"/>
      <c r="AFS283" s="76"/>
      <c r="AFT283" s="76"/>
      <c r="AFU283" s="76"/>
      <c r="AFV283" s="76"/>
      <c r="AFW283" s="76"/>
      <c r="AFX283" s="76"/>
      <c r="AFY283" s="76"/>
      <c r="AFZ283" s="76"/>
      <c r="AGA283" s="76"/>
      <c r="AGB283" s="76"/>
      <c r="AGC283" s="76"/>
      <c r="AGD283" s="76"/>
      <c r="AGE283" s="76"/>
      <c r="AGF283" s="76"/>
      <c r="AGG283" s="76"/>
      <c r="AGH283" s="76"/>
      <c r="AGI283" s="76"/>
      <c r="AGJ283" s="76"/>
      <c r="AGK283" s="76"/>
      <c r="AGL283" s="76"/>
      <c r="AGM283" s="76"/>
      <c r="AGN283" s="76"/>
      <c r="AGO283" s="76"/>
      <c r="AGP283" s="76"/>
      <c r="AGQ283" s="76"/>
      <c r="AGR283" s="76"/>
      <c r="AGS283" s="76"/>
      <c r="AGT283" s="76"/>
      <c r="AGU283" s="76"/>
      <c r="AGV283" s="76"/>
      <c r="AGW283" s="76"/>
      <c r="AGX283" s="76"/>
      <c r="AGY283" s="76"/>
      <c r="AGZ283" s="76"/>
      <c r="AHA283" s="76"/>
      <c r="AHB283" s="76"/>
      <c r="AHC283" s="76"/>
      <c r="AHD283" s="76"/>
      <c r="AHE283" s="76"/>
      <c r="AHF283" s="76"/>
      <c r="AHG283" s="76"/>
      <c r="AHH283" s="76"/>
      <c r="AHI283" s="76"/>
      <c r="AHJ283" s="76"/>
      <c r="AHK283" s="76"/>
      <c r="AHL283" s="76"/>
      <c r="AHM283" s="76"/>
      <c r="AHN283" s="76"/>
      <c r="AHO283" s="76"/>
      <c r="AHP283" s="76"/>
      <c r="AHQ283" s="76"/>
      <c r="AHR283" s="76"/>
      <c r="AHS283" s="76"/>
      <c r="AHT283" s="76"/>
      <c r="AHU283" s="76"/>
      <c r="AHV283" s="76"/>
      <c r="AHW283" s="76"/>
      <c r="AHX283" s="76"/>
      <c r="AHY283" s="76"/>
      <c r="AHZ283" s="76"/>
      <c r="AIA283" s="76"/>
      <c r="AIB283" s="76"/>
      <c r="AIC283" s="76"/>
      <c r="AID283" s="76"/>
      <c r="AIE283" s="76"/>
      <c r="AIF283" s="76"/>
      <c r="AIG283" s="76"/>
      <c r="AIH283" s="76"/>
      <c r="AII283" s="76"/>
      <c r="AIJ283" s="76"/>
      <c r="AIK283" s="76"/>
      <c r="AIL283" s="76"/>
      <c r="AIM283" s="76"/>
      <c r="AIN283" s="76"/>
      <c r="AIO283" s="76"/>
      <c r="AIP283" s="76"/>
      <c r="AIQ283" s="76"/>
      <c r="AIR283" s="76"/>
      <c r="AIS283" s="76"/>
      <c r="AIT283" s="76"/>
      <c r="AIU283" s="76"/>
      <c r="AIV283" s="76"/>
      <c r="AIW283" s="76"/>
      <c r="AIX283" s="76"/>
      <c r="AIY283" s="76"/>
      <c r="AIZ283" s="76"/>
      <c r="AJA283" s="76"/>
      <c r="AJB283" s="76"/>
      <c r="AJC283" s="76"/>
      <c r="AJD283" s="76"/>
      <c r="AJE283" s="76"/>
      <c r="AJF283" s="76"/>
      <c r="AJG283" s="76"/>
      <c r="AJH283" s="76"/>
      <c r="AJI283" s="76"/>
      <c r="AJJ283" s="76"/>
      <c r="AJK283" s="76"/>
      <c r="AJL283" s="76"/>
      <c r="AJM283" s="76"/>
      <c r="AJN283" s="76"/>
      <c r="AJO283" s="76"/>
      <c r="AJP283" s="76"/>
      <c r="AJQ283" s="76"/>
      <c r="AJR283" s="76"/>
      <c r="AJS283" s="76"/>
      <c r="AJT283" s="76"/>
      <c r="AJU283" s="76"/>
      <c r="AJV283" s="76"/>
      <c r="AJW283" s="76"/>
      <c r="AJX283" s="76"/>
      <c r="AJY283" s="76"/>
      <c r="AJZ283" s="76"/>
      <c r="AKA283" s="76"/>
      <c r="AKB283" s="76"/>
      <c r="AKC283" s="76"/>
      <c r="AKD283" s="76"/>
      <c r="AKE283" s="76"/>
      <c r="AKF283" s="76"/>
      <c r="AKG283" s="76"/>
      <c r="AKH283" s="76"/>
      <c r="AKI283" s="76"/>
      <c r="AKJ283" s="76"/>
      <c r="AKK283" s="76"/>
      <c r="AKL283" s="76"/>
      <c r="AKM283" s="76"/>
      <c r="AKN283" s="76"/>
      <c r="AKO283" s="76"/>
      <c r="AKP283" s="76"/>
      <c r="AKQ283" s="76"/>
      <c r="AKR283" s="76"/>
      <c r="AKS283" s="76"/>
      <c r="AKT283" s="76"/>
      <c r="AKU283" s="76"/>
      <c r="AKV283" s="76"/>
      <c r="AKW283" s="76"/>
      <c r="AKX283" s="76"/>
      <c r="AKY283" s="76"/>
      <c r="AKZ283" s="76"/>
      <c r="ALA283" s="76"/>
      <c r="ALB283" s="76"/>
      <c r="ALC283" s="76"/>
      <c r="ALD283" s="76"/>
      <c r="ALE283" s="76"/>
      <c r="ALF283" s="76"/>
      <c r="ALG283" s="76"/>
      <c r="ALH283" s="76"/>
      <c r="ALI283" s="76"/>
      <c r="ALJ283" s="76"/>
      <c r="ALK283" s="76"/>
      <c r="ALL283" s="76"/>
      <c r="ALM283" s="76"/>
      <c r="ALN283" s="76"/>
      <c r="ALO283" s="76"/>
      <c r="ALP283" s="76"/>
      <c r="ALQ283" s="76"/>
      <c r="ALR283" s="76"/>
      <c r="ALS283" s="76"/>
      <c r="ALT283" s="76"/>
      <c r="ALU283" s="76"/>
      <c r="ALV283" s="76"/>
      <c r="ALW283" s="76"/>
      <c r="ALX283" s="76"/>
      <c r="ALY283" s="76"/>
      <c r="ALZ283" s="76"/>
      <c r="AMA283" s="76"/>
      <c r="AMB283" s="76"/>
      <c r="AMC283" s="76"/>
      <c r="AMD283" s="76"/>
      <c r="AME283" s="76"/>
    </row>
    <row r="284" spans="1:1019" s="77" customFormat="1">
      <c r="A284" s="49" t="s">
        <v>188</v>
      </c>
      <c r="B284" s="49"/>
      <c r="C284" s="49"/>
      <c r="D284" s="50" t="s">
        <v>80</v>
      </c>
      <c r="E284" s="49"/>
      <c r="F284" s="62"/>
      <c r="G284" s="51"/>
      <c r="H284" s="51"/>
      <c r="I284" s="51"/>
      <c r="J284" s="51">
        <f>SUM(J285:J291)</f>
        <v>80702.66</v>
      </c>
      <c r="K284" s="76"/>
      <c r="L284" s="76"/>
      <c r="M284" s="76"/>
      <c r="N284" s="76"/>
      <c r="O284" s="76"/>
      <c r="P284" s="76"/>
      <c r="Q284" s="76"/>
      <c r="R284" s="76"/>
      <c r="S284" s="76"/>
      <c r="T284" s="76"/>
      <c r="U284" s="76"/>
      <c r="V284" s="76"/>
      <c r="W284" s="76"/>
      <c r="X284" s="76"/>
      <c r="Y284" s="76"/>
      <c r="Z284" s="76"/>
      <c r="AA284" s="76"/>
      <c r="AB284" s="76"/>
      <c r="AC284" s="76"/>
      <c r="AD284" s="76"/>
      <c r="AE284" s="76"/>
      <c r="AF284" s="76"/>
      <c r="AG284" s="76"/>
      <c r="AH284" s="76"/>
      <c r="AI284" s="76"/>
      <c r="AJ284" s="76"/>
      <c r="AK284" s="76"/>
      <c r="AL284" s="76"/>
      <c r="AM284" s="76"/>
      <c r="AN284" s="76"/>
      <c r="AO284" s="76"/>
      <c r="AP284" s="76"/>
      <c r="AQ284" s="76"/>
      <c r="AR284" s="76"/>
      <c r="AS284" s="76"/>
      <c r="AT284" s="76"/>
      <c r="AU284" s="76"/>
      <c r="AV284" s="76"/>
      <c r="AW284" s="76"/>
      <c r="AX284" s="76"/>
      <c r="AY284" s="76"/>
      <c r="AZ284" s="76"/>
      <c r="BA284" s="76"/>
      <c r="BB284" s="76"/>
      <c r="BC284" s="76"/>
      <c r="BD284" s="76"/>
      <c r="BE284" s="76"/>
      <c r="BF284" s="76"/>
      <c r="BG284" s="76"/>
      <c r="BH284" s="76"/>
      <c r="BI284" s="76"/>
      <c r="BJ284" s="76"/>
      <c r="BK284" s="76"/>
      <c r="BL284" s="76"/>
      <c r="BM284" s="76"/>
      <c r="BN284" s="76"/>
      <c r="BO284" s="76"/>
      <c r="BP284" s="76"/>
      <c r="BQ284" s="76"/>
      <c r="BR284" s="76"/>
      <c r="BS284" s="76"/>
      <c r="BT284" s="76"/>
      <c r="BU284" s="76"/>
      <c r="BV284" s="76"/>
      <c r="BW284" s="76"/>
      <c r="BX284" s="76"/>
      <c r="BY284" s="76"/>
      <c r="BZ284" s="76"/>
      <c r="CA284" s="76"/>
      <c r="CB284" s="76"/>
      <c r="CC284" s="76"/>
      <c r="CD284" s="76"/>
      <c r="CE284" s="76"/>
      <c r="CF284" s="76"/>
      <c r="CG284" s="76"/>
      <c r="CH284" s="76"/>
      <c r="CI284" s="76"/>
      <c r="CJ284" s="76"/>
      <c r="CK284" s="76"/>
      <c r="CL284" s="76"/>
      <c r="CM284" s="76"/>
      <c r="CN284" s="76"/>
      <c r="CO284" s="76"/>
      <c r="CP284" s="76"/>
      <c r="CQ284" s="76"/>
      <c r="CR284" s="76"/>
      <c r="CS284" s="76"/>
      <c r="CT284" s="76"/>
      <c r="CU284" s="76"/>
      <c r="CV284" s="76"/>
      <c r="CW284" s="76"/>
      <c r="CX284" s="76"/>
      <c r="CY284" s="76"/>
      <c r="CZ284" s="76"/>
      <c r="DA284" s="76"/>
      <c r="DB284" s="76"/>
      <c r="DC284" s="76"/>
      <c r="DD284" s="76"/>
      <c r="DE284" s="76"/>
      <c r="DF284" s="76"/>
      <c r="DG284" s="76"/>
      <c r="DH284" s="76"/>
      <c r="DI284" s="76"/>
      <c r="DJ284" s="76"/>
      <c r="DK284" s="76"/>
      <c r="DL284" s="76"/>
      <c r="DM284" s="76"/>
      <c r="DN284" s="76"/>
      <c r="DO284" s="76"/>
      <c r="DP284" s="76"/>
      <c r="DQ284" s="76"/>
      <c r="DR284" s="76"/>
      <c r="DS284" s="76"/>
      <c r="DT284" s="76"/>
      <c r="DU284" s="76"/>
      <c r="DV284" s="76"/>
      <c r="DW284" s="76"/>
      <c r="DX284" s="76"/>
      <c r="DY284" s="76"/>
      <c r="DZ284" s="76"/>
      <c r="EA284" s="76"/>
      <c r="EB284" s="76"/>
      <c r="EC284" s="76"/>
      <c r="ED284" s="76"/>
      <c r="EE284" s="76"/>
      <c r="EF284" s="76"/>
      <c r="EG284" s="76"/>
      <c r="EH284" s="76"/>
      <c r="EI284" s="76"/>
      <c r="EJ284" s="76"/>
      <c r="EK284" s="76"/>
      <c r="EL284" s="76"/>
      <c r="EM284" s="76"/>
      <c r="EN284" s="76"/>
      <c r="EO284" s="76"/>
      <c r="EP284" s="76"/>
      <c r="EQ284" s="76"/>
      <c r="ER284" s="76"/>
      <c r="ES284" s="76"/>
      <c r="ET284" s="76"/>
      <c r="EU284" s="76"/>
      <c r="EV284" s="76"/>
      <c r="EW284" s="76"/>
      <c r="EX284" s="76"/>
      <c r="EY284" s="76"/>
      <c r="EZ284" s="76"/>
      <c r="FA284" s="76"/>
      <c r="FB284" s="76"/>
      <c r="FC284" s="76"/>
      <c r="FD284" s="76"/>
      <c r="FE284" s="76"/>
      <c r="FF284" s="76"/>
      <c r="FG284" s="76"/>
      <c r="FH284" s="76"/>
      <c r="FI284" s="76"/>
      <c r="FJ284" s="76"/>
      <c r="FK284" s="76"/>
      <c r="FL284" s="76"/>
      <c r="FM284" s="76"/>
      <c r="FN284" s="76"/>
      <c r="FO284" s="76"/>
      <c r="FP284" s="76"/>
      <c r="FQ284" s="76"/>
      <c r="FR284" s="76"/>
      <c r="FS284" s="76"/>
      <c r="FT284" s="76"/>
      <c r="FU284" s="76"/>
      <c r="FV284" s="76"/>
      <c r="FW284" s="76"/>
      <c r="FX284" s="76"/>
      <c r="FY284" s="76"/>
      <c r="FZ284" s="76"/>
      <c r="GA284" s="76"/>
      <c r="GB284" s="76"/>
      <c r="GC284" s="76"/>
      <c r="GD284" s="76"/>
      <c r="GE284" s="76"/>
      <c r="GF284" s="76"/>
      <c r="GG284" s="76"/>
      <c r="GH284" s="76"/>
      <c r="GI284" s="76"/>
      <c r="GJ284" s="76"/>
      <c r="GK284" s="76"/>
      <c r="GL284" s="76"/>
      <c r="GM284" s="76"/>
      <c r="GN284" s="76"/>
      <c r="GO284" s="76"/>
      <c r="GP284" s="76"/>
      <c r="GQ284" s="76"/>
      <c r="GR284" s="76"/>
      <c r="GS284" s="76"/>
      <c r="GT284" s="76"/>
      <c r="GU284" s="76"/>
      <c r="GV284" s="76"/>
      <c r="GW284" s="76"/>
      <c r="GX284" s="76"/>
      <c r="GY284" s="76"/>
      <c r="GZ284" s="76"/>
      <c r="HA284" s="76"/>
      <c r="HB284" s="76"/>
      <c r="HC284" s="76"/>
      <c r="HD284" s="76"/>
      <c r="HE284" s="76"/>
      <c r="HF284" s="76"/>
      <c r="HG284" s="76"/>
      <c r="HH284" s="76"/>
      <c r="HI284" s="76"/>
      <c r="HJ284" s="76"/>
      <c r="HK284" s="76"/>
      <c r="HL284" s="76"/>
      <c r="HM284" s="76"/>
      <c r="HN284" s="76"/>
      <c r="HO284" s="76"/>
      <c r="HP284" s="76"/>
      <c r="HQ284" s="76"/>
      <c r="HR284" s="76"/>
      <c r="HS284" s="76"/>
      <c r="HT284" s="76"/>
      <c r="HU284" s="76"/>
      <c r="HV284" s="76"/>
      <c r="HW284" s="76"/>
      <c r="HX284" s="76"/>
      <c r="HY284" s="76"/>
      <c r="HZ284" s="76"/>
      <c r="IA284" s="76"/>
      <c r="IB284" s="76"/>
      <c r="IC284" s="76"/>
      <c r="ID284" s="76"/>
      <c r="IE284" s="76"/>
      <c r="IF284" s="76"/>
      <c r="IG284" s="76"/>
      <c r="IH284" s="76"/>
      <c r="II284" s="76"/>
      <c r="IJ284" s="76"/>
      <c r="IK284" s="76"/>
      <c r="IL284" s="76"/>
      <c r="IM284" s="76"/>
      <c r="IN284" s="76"/>
      <c r="IO284" s="76"/>
      <c r="IP284" s="76"/>
      <c r="IQ284" s="76"/>
      <c r="IR284" s="76"/>
      <c r="IS284" s="76"/>
      <c r="IT284" s="76"/>
      <c r="IU284" s="76"/>
      <c r="IV284" s="76"/>
      <c r="IW284" s="76"/>
      <c r="IX284" s="76"/>
      <c r="IY284" s="76"/>
      <c r="IZ284" s="76"/>
      <c r="JA284" s="76"/>
      <c r="JB284" s="76"/>
      <c r="JC284" s="76"/>
      <c r="JD284" s="76"/>
      <c r="JE284" s="76"/>
      <c r="JF284" s="76"/>
      <c r="JG284" s="76"/>
      <c r="JH284" s="76"/>
      <c r="JI284" s="76"/>
      <c r="JJ284" s="76"/>
      <c r="JK284" s="76"/>
      <c r="JL284" s="76"/>
      <c r="JM284" s="76"/>
      <c r="JN284" s="76"/>
      <c r="JO284" s="76"/>
      <c r="JP284" s="76"/>
      <c r="JQ284" s="76"/>
      <c r="JR284" s="76"/>
      <c r="JS284" s="76"/>
      <c r="JT284" s="76"/>
      <c r="JU284" s="76"/>
      <c r="JV284" s="76"/>
      <c r="JW284" s="76"/>
      <c r="JX284" s="76"/>
      <c r="JY284" s="76"/>
      <c r="JZ284" s="76"/>
      <c r="KA284" s="76"/>
      <c r="KB284" s="76"/>
      <c r="KC284" s="76"/>
      <c r="KD284" s="76"/>
      <c r="KE284" s="76"/>
      <c r="KF284" s="76"/>
      <c r="KG284" s="76"/>
      <c r="KH284" s="76"/>
      <c r="KI284" s="76"/>
      <c r="KJ284" s="76"/>
      <c r="KK284" s="76"/>
      <c r="KL284" s="76"/>
      <c r="KM284" s="76"/>
      <c r="KN284" s="76"/>
      <c r="KO284" s="76"/>
      <c r="KP284" s="76"/>
      <c r="KQ284" s="76"/>
      <c r="KR284" s="76"/>
      <c r="KS284" s="76"/>
      <c r="KT284" s="76"/>
      <c r="KU284" s="76"/>
      <c r="KV284" s="76"/>
      <c r="KW284" s="76"/>
      <c r="KX284" s="76"/>
      <c r="KY284" s="76"/>
      <c r="KZ284" s="76"/>
      <c r="LA284" s="76"/>
      <c r="LB284" s="76"/>
      <c r="LC284" s="76"/>
      <c r="LD284" s="76"/>
      <c r="LE284" s="76"/>
      <c r="LF284" s="76"/>
      <c r="LG284" s="76"/>
      <c r="LH284" s="76"/>
      <c r="LI284" s="76"/>
      <c r="LJ284" s="76"/>
      <c r="LK284" s="76"/>
      <c r="LL284" s="76"/>
      <c r="LM284" s="76"/>
      <c r="LN284" s="76"/>
      <c r="LO284" s="76"/>
      <c r="LP284" s="76"/>
      <c r="LQ284" s="76"/>
      <c r="LR284" s="76"/>
      <c r="LS284" s="76"/>
      <c r="LT284" s="76"/>
      <c r="LU284" s="76"/>
      <c r="LV284" s="76"/>
      <c r="LW284" s="76"/>
      <c r="LX284" s="76"/>
      <c r="LY284" s="76"/>
      <c r="LZ284" s="76"/>
      <c r="MA284" s="76"/>
      <c r="MB284" s="76"/>
      <c r="MC284" s="76"/>
      <c r="MD284" s="76"/>
      <c r="ME284" s="76"/>
      <c r="MF284" s="76"/>
      <c r="MG284" s="76"/>
      <c r="MH284" s="76"/>
      <c r="MI284" s="76"/>
      <c r="MJ284" s="76"/>
      <c r="MK284" s="76"/>
      <c r="ML284" s="76"/>
      <c r="MM284" s="76"/>
      <c r="MN284" s="76"/>
      <c r="MO284" s="76"/>
      <c r="MP284" s="76"/>
      <c r="MQ284" s="76"/>
      <c r="MR284" s="76"/>
      <c r="MS284" s="76"/>
      <c r="MT284" s="76"/>
      <c r="MU284" s="76"/>
      <c r="MV284" s="76"/>
      <c r="MW284" s="76"/>
      <c r="MX284" s="76"/>
      <c r="MY284" s="76"/>
      <c r="MZ284" s="76"/>
      <c r="NA284" s="76"/>
      <c r="NB284" s="76"/>
      <c r="NC284" s="76"/>
      <c r="ND284" s="76"/>
      <c r="NE284" s="76"/>
      <c r="NF284" s="76"/>
      <c r="NG284" s="76"/>
      <c r="NH284" s="76"/>
      <c r="NI284" s="76"/>
      <c r="NJ284" s="76"/>
      <c r="NK284" s="76"/>
      <c r="NL284" s="76"/>
      <c r="NM284" s="76"/>
      <c r="NN284" s="76"/>
      <c r="NO284" s="76"/>
      <c r="NP284" s="76"/>
      <c r="NQ284" s="76"/>
      <c r="NR284" s="76"/>
      <c r="NS284" s="76"/>
      <c r="NT284" s="76"/>
      <c r="NU284" s="76"/>
      <c r="NV284" s="76"/>
      <c r="NW284" s="76"/>
      <c r="NX284" s="76"/>
      <c r="NY284" s="76"/>
      <c r="NZ284" s="76"/>
      <c r="OA284" s="76"/>
      <c r="OB284" s="76"/>
      <c r="OC284" s="76"/>
      <c r="OD284" s="76"/>
      <c r="OE284" s="76"/>
      <c r="OF284" s="76"/>
      <c r="OG284" s="76"/>
      <c r="OH284" s="76"/>
      <c r="OI284" s="76"/>
      <c r="OJ284" s="76"/>
      <c r="OK284" s="76"/>
      <c r="OL284" s="76"/>
      <c r="OM284" s="76"/>
      <c r="ON284" s="76"/>
      <c r="OO284" s="76"/>
      <c r="OP284" s="76"/>
      <c r="OQ284" s="76"/>
      <c r="OR284" s="76"/>
      <c r="OS284" s="76"/>
      <c r="OT284" s="76"/>
      <c r="OU284" s="76"/>
      <c r="OV284" s="76"/>
      <c r="OW284" s="76"/>
      <c r="OX284" s="76"/>
      <c r="OY284" s="76"/>
      <c r="OZ284" s="76"/>
      <c r="PA284" s="76"/>
      <c r="PB284" s="76"/>
      <c r="PC284" s="76"/>
      <c r="PD284" s="76"/>
      <c r="PE284" s="76"/>
      <c r="PF284" s="76"/>
      <c r="PG284" s="76"/>
      <c r="PH284" s="76"/>
      <c r="PI284" s="76"/>
      <c r="PJ284" s="76"/>
      <c r="PK284" s="76"/>
      <c r="PL284" s="76"/>
      <c r="PM284" s="76"/>
      <c r="PN284" s="76"/>
      <c r="PO284" s="76"/>
      <c r="PP284" s="76"/>
      <c r="PQ284" s="76"/>
      <c r="PR284" s="76"/>
      <c r="PS284" s="76"/>
      <c r="PT284" s="76"/>
      <c r="PU284" s="76"/>
      <c r="PV284" s="76"/>
      <c r="PW284" s="76"/>
      <c r="PX284" s="76"/>
      <c r="PY284" s="76"/>
      <c r="PZ284" s="76"/>
      <c r="QA284" s="76"/>
      <c r="QB284" s="76"/>
      <c r="QC284" s="76"/>
      <c r="QD284" s="76"/>
      <c r="QE284" s="76"/>
      <c r="QF284" s="76"/>
      <c r="QG284" s="76"/>
      <c r="QH284" s="76"/>
      <c r="QI284" s="76"/>
      <c r="QJ284" s="76"/>
      <c r="QK284" s="76"/>
      <c r="QL284" s="76"/>
      <c r="QM284" s="76"/>
      <c r="QN284" s="76"/>
      <c r="QO284" s="76"/>
      <c r="QP284" s="76"/>
      <c r="QQ284" s="76"/>
      <c r="QR284" s="76"/>
      <c r="QS284" s="76"/>
      <c r="QT284" s="76"/>
      <c r="QU284" s="76"/>
      <c r="QV284" s="76"/>
      <c r="QW284" s="76"/>
      <c r="QX284" s="76"/>
      <c r="QY284" s="76"/>
      <c r="QZ284" s="76"/>
      <c r="RA284" s="76"/>
      <c r="RB284" s="76"/>
      <c r="RC284" s="76"/>
      <c r="RD284" s="76"/>
      <c r="RE284" s="76"/>
      <c r="RF284" s="76"/>
      <c r="RG284" s="76"/>
      <c r="RH284" s="76"/>
      <c r="RI284" s="76"/>
      <c r="RJ284" s="76"/>
      <c r="RK284" s="76"/>
      <c r="RL284" s="76"/>
      <c r="RM284" s="76"/>
      <c r="RN284" s="76"/>
      <c r="RO284" s="76"/>
      <c r="RP284" s="76"/>
      <c r="RQ284" s="76"/>
      <c r="RR284" s="76"/>
      <c r="RS284" s="76"/>
      <c r="RT284" s="76"/>
      <c r="RU284" s="76"/>
      <c r="RV284" s="76"/>
      <c r="RW284" s="76"/>
      <c r="RX284" s="76"/>
      <c r="RY284" s="76"/>
      <c r="RZ284" s="76"/>
      <c r="SA284" s="76"/>
      <c r="SB284" s="76"/>
      <c r="SC284" s="76"/>
      <c r="SD284" s="76"/>
      <c r="SE284" s="76"/>
      <c r="SF284" s="76"/>
      <c r="SG284" s="76"/>
      <c r="SH284" s="76"/>
      <c r="SI284" s="76"/>
      <c r="SJ284" s="76"/>
      <c r="SK284" s="76"/>
      <c r="SL284" s="76"/>
      <c r="SM284" s="76"/>
      <c r="SN284" s="76"/>
      <c r="SO284" s="76"/>
      <c r="SP284" s="76"/>
      <c r="SQ284" s="76"/>
      <c r="SR284" s="76"/>
      <c r="SS284" s="76"/>
      <c r="ST284" s="76"/>
      <c r="SU284" s="76"/>
      <c r="SV284" s="76"/>
      <c r="SW284" s="76"/>
      <c r="SX284" s="76"/>
      <c r="SY284" s="76"/>
      <c r="SZ284" s="76"/>
      <c r="TA284" s="76"/>
      <c r="TB284" s="76"/>
      <c r="TC284" s="76"/>
      <c r="TD284" s="76"/>
      <c r="TE284" s="76"/>
      <c r="TF284" s="76"/>
      <c r="TG284" s="76"/>
      <c r="TH284" s="76"/>
      <c r="TI284" s="76"/>
      <c r="TJ284" s="76"/>
      <c r="TK284" s="76"/>
      <c r="TL284" s="76"/>
      <c r="TM284" s="76"/>
      <c r="TN284" s="76"/>
      <c r="TO284" s="76"/>
      <c r="TP284" s="76"/>
      <c r="TQ284" s="76"/>
      <c r="TR284" s="76"/>
      <c r="TS284" s="76"/>
      <c r="TT284" s="76"/>
      <c r="TU284" s="76"/>
      <c r="TV284" s="76"/>
      <c r="TW284" s="76"/>
      <c r="TX284" s="76"/>
      <c r="TY284" s="76"/>
      <c r="TZ284" s="76"/>
      <c r="UA284" s="76"/>
      <c r="UB284" s="76"/>
      <c r="UC284" s="76"/>
      <c r="UD284" s="76"/>
      <c r="UE284" s="76"/>
      <c r="UF284" s="76"/>
      <c r="UG284" s="76"/>
      <c r="UH284" s="76"/>
      <c r="UI284" s="76"/>
      <c r="UJ284" s="76"/>
      <c r="UK284" s="76"/>
      <c r="UL284" s="76"/>
      <c r="UM284" s="76"/>
      <c r="UN284" s="76"/>
      <c r="UO284" s="76"/>
      <c r="UP284" s="76"/>
      <c r="UQ284" s="76"/>
      <c r="UR284" s="76"/>
      <c r="US284" s="76"/>
      <c r="UT284" s="76"/>
      <c r="UU284" s="76"/>
      <c r="UV284" s="76"/>
      <c r="UW284" s="76"/>
      <c r="UX284" s="76"/>
      <c r="UY284" s="76"/>
      <c r="UZ284" s="76"/>
      <c r="VA284" s="76"/>
      <c r="VB284" s="76"/>
      <c r="VC284" s="76"/>
      <c r="VD284" s="76"/>
      <c r="VE284" s="76"/>
      <c r="VF284" s="76"/>
      <c r="VG284" s="76"/>
      <c r="VH284" s="76"/>
      <c r="VI284" s="76"/>
      <c r="VJ284" s="76"/>
      <c r="VK284" s="76"/>
      <c r="VL284" s="76"/>
      <c r="VM284" s="76"/>
      <c r="VN284" s="76"/>
      <c r="VO284" s="76"/>
      <c r="VP284" s="76"/>
      <c r="VQ284" s="76"/>
      <c r="VR284" s="76"/>
      <c r="VS284" s="76"/>
      <c r="VT284" s="76"/>
      <c r="VU284" s="76"/>
      <c r="VV284" s="76"/>
      <c r="VW284" s="76"/>
      <c r="VX284" s="76"/>
      <c r="VY284" s="76"/>
      <c r="VZ284" s="76"/>
      <c r="WA284" s="76"/>
      <c r="WB284" s="76"/>
      <c r="WC284" s="76"/>
      <c r="WD284" s="76"/>
      <c r="WE284" s="76"/>
      <c r="WF284" s="76"/>
      <c r="WG284" s="76"/>
      <c r="WH284" s="76"/>
      <c r="WI284" s="76"/>
      <c r="WJ284" s="76"/>
      <c r="WK284" s="76"/>
      <c r="WL284" s="76"/>
      <c r="WM284" s="76"/>
      <c r="WN284" s="76"/>
      <c r="WO284" s="76"/>
      <c r="WP284" s="76"/>
      <c r="WQ284" s="76"/>
      <c r="WR284" s="76"/>
      <c r="WS284" s="76"/>
      <c r="WT284" s="76"/>
      <c r="WU284" s="76"/>
      <c r="WV284" s="76"/>
      <c r="WW284" s="76"/>
      <c r="WX284" s="76"/>
      <c r="WY284" s="76"/>
      <c r="WZ284" s="76"/>
      <c r="XA284" s="76"/>
      <c r="XB284" s="76"/>
      <c r="XC284" s="76"/>
      <c r="XD284" s="76"/>
      <c r="XE284" s="76"/>
      <c r="XF284" s="76"/>
      <c r="XG284" s="76"/>
      <c r="XH284" s="76"/>
      <c r="XI284" s="76"/>
      <c r="XJ284" s="76"/>
      <c r="XK284" s="76"/>
      <c r="XL284" s="76"/>
      <c r="XM284" s="76"/>
      <c r="XN284" s="76"/>
      <c r="XO284" s="76"/>
      <c r="XP284" s="76"/>
      <c r="XQ284" s="76"/>
      <c r="XR284" s="76"/>
      <c r="XS284" s="76"/>
      <c r="XT284" s="76"/>
      <c r="XU284" s="76"/>
      <c r="XV284" s="76"/>
      <c r="XW284" s="76"/>
      <c r="XX284" s="76"/>
      <c r="XY284" s="76"/>
      <c r="XZ284" s="76"/>
      <c r="YA284" s="76"/>
      <c r="YB284" s="76"/>
      <c r="YC284" s="76"/>
      <c r="YD284" s="76"/>
      <c r="YE284" s="76"/>
      <c r="YF284" s="76"/>
      <c r="YG284" s="76"/>
      <c r="YH284" s="76"/>
      <c r="YI284" s="76"/>
      <c r="YJ284" s="76"/>
      <c r="YK284" s="76"/>
      <c r="YL284" s="76"/>
      <c r="YM284" s="76"/>
      <c r="YN284" s="76"/>
      <c r="YO284" s="76"/>
      <c r="YP284" s="76"/>
      <c r="YQ284" s="76"/>
      <c r="YR284" s="76"/>
      <c r="YS284" s="76"/>
      <c r="YT284" s="76"/>
      <c r="YU284" s="76"/>
      <c r="YV284" s="76"/>
      <c r="YW284" s="76"/>
      <c r="YX284" s="76"/>
      <c r="YY284" s="76"/>
      <c r="YZ284" s="76"/>
      <c r="ZA284" s="76"/>
      <c r="ZB284" s="76"/>
      <c r="ZC284" s="76"/>
      <c r="ZD284" s="76"/>
      <c r="ZE284" s="76"/>
      <c r="ZF284" s="76"/>
      <c r="ZG284" s="76"/>
      <c r="ZH284" s="76"/>
      <c r="ZI284" s="76"/>
      <c r="ZJ284" s="76"/>
      <c r="ZK284" s="76"/>
      <c r="ZL284" s="76"/>
      <c r="ZM284" s="76"/>
      <c r="ZN284" s="76"/>
      <c r="ZO284" s="76"/>
      <c r="ZP284" s="76"/>
      <c r="ZQ284" s="76"/>
      <c r="ZR284" s="76"/>
      <c r="ZS284" s="76"/>
      <c r="ZT284" s="76"/>
      <c r="ZU284" s="76"/>
      <c r="ZV284" s="76"/>
      <c r="ZW284" s="76"/>
      <c r="ZX284" s="76"/>
      <c r="ZY284" s="76"/>
      <c r="ZZ284" s="76"/>
      <c r="AAA284" s="76"/>
      <c r="AAB284" s="76"/>
      <c r="AAC284" s="76"/>
      <c r="AAD284" s="76"/>
      <c r="AAE284" s="76"/>
      <c r="AAF284" s="76"/>
      <c r="AAG284" s="76"/>
      <c r="AAH284" s="76"/>
      <c r="AAI284" s="76"/>
      <c r="AAJ284" s="76"/>
      <c r="AAK284" s="76"/>
      <c r="AAL284" s="76"/>
      <c r="AAM284" s="76"/>
      <c r="AAN284" s="76"/>
      <c r="AAO284" s="76"/>
      <c r="AAP284" s="76"/>
      <c r="AAQ284" s="76"/>
      <c r="AAR284" s="76"/>
      <c r="AAS284" s="76"/>
      <c r="AAT284" s="76"/>
      <c r="AAU284" s="76"/>
      <c r="AAV284" s="76"/>
      <c r="AAW284" s="76"/>
      <c r="AAX284" s="76"/>
      <c r="AAY284" s="76"/>
      <c r="AAZ284" s="76"/>
      <c r="ABA284" s="76"/>
      <c r="ABB284" s="76"/>
      <c r="ABC284" s="76"/>
      <c r="ABD284" s="76"/>
      <c r="ABE284" s="76"/>
      <c r="ABF284" s="76"/>
      <c r="ABG284" s="76"/>
      <c r="ABH284" s="76"/>
      <c r="ABI284" s="76"/>
      <c r="ABJ284" s="76"/>
      <c r="ABK284" s="76"/>
      <c r="ABL284" s="76"/>
      <c r="ABM284" s="76"/>
      <c r="ABN284" s="76"/>
      <c r="ABO284" s="76"/>
      <c r="ABP284" s="76"/>
      <c r="ABQ284" s="76"/>
      <c r="ABR284" s="76"/>
      <c r="ABS284" s="76"/>
      <c r="ABT284" s="76"/>
      <c r="ABU284" s="76"/>
      <c r="ABV284" s="76"/>
      <c r="ABW284" s="76"/>
      <c r="ABX284" s="76"/>
      <c r="ABY284" s="76"/>
      <c r="ABZ284" s="76"/>
      <c r="ACA284" s="76"/>
      <c r="ACB284" s="76"/>
      <c r="ACC284" s="76"/>
      <c r="ACD284" s="76"/>
      <c r="ACE284" s="76"/>
      <c r="ACF284" s="76"/>
      <c r="ACG284" s="76"/>
      <c r="ACH284" s="76"/>
      <c r="ACI284" s="76"/>
      <c r="ACJ284" s="76"/>
      <c r="ACK284" s="76"/>
      <c r="ACL284" s="76"/>
      <c r="ACM284" s="76"/>
      <c r="ACN284" s="76"/>
      <c r="ACO284" s="76"/>
      <c r="ACP284" s="76"/>
      <c r="ACQ284" s="76"/>
      <c r="ACR284" s="76"/>
      <c r="ACS284" s="76"/>
      <c r="ACT284" s="76"/>
      <c r="ACU284" s="76"/>
      <c r="ACV284" s="76"/>
      <c r="ACW284" s="76"/>
      <c r="ACX284" s="76"/>
      <c r="ACY284" s="76"/>
      <c r="ACZ284" s="76"/>
      <c r="ADA284" s="76"/>
      <c r="ADB284" s="76"/>
      <c r="ADC284" s="76"/>
      <c r="ADD284" s="76"/>
      <c r="ADE284" s="76"/>
      <c r="ADF284" s="76"/>
      <c r="ADG284" s="76"/>
      <c r="ADH284" s="76"/>
      <c r="ADI284" s="76"/>
      <c r="ADJ284" s="76"/>
      <c r="ADK284" s="76"/>
      <c r="ADL284" s="76"/>
      <c r="ADM284" s="76"/>
      <c r="ADN284" s="76"/>
      <c r="ADO284" s="76"/>
      <c r="ADP284" s="76"/>
      <c r="ADQ284" s="76"/>
      <c r="ADR284" s="76"/>
      <c r="ADS284" s="76"/>
      <c r="ADT284" s="76"/>
      <c r="ADU284" s="76"/>
      <c r="ADV284" s="76"/>
      <c r="ADW284" s="76"/>
      <c r="ADX284" s="76"/>
      <c r="ADY284" s="76"/>
      <c r="ADZ284" s="76"/>
      <c r="AEA284" s="76"/>
      <c r="AEB284" s="76"/>
      <c r="AEC284" s="76"/>
      <c r="AED284" s="76"/>
      <c r="AEE284" s="76"/>
      <c r="AEF284" s="76"/>
      <c r="AEG284" s="76"/>
      <c r="AEH284" s="76"/>
      <c r="AEI284" s="76"/>
      <c r="AEJ284" s="76"/>
      <c r="AEK284" s="76"/>
      <c r="AEL284" s="76"/>
      <c r="AEM284" s="76"/>
      <c r="AEN284" s="76"/>
      <c r="AEO284" s="76"/>
      <c r="AEP284" s="76"/>
      <c r="AEQ284" s="76"/>
      <c r="AER284" s="76"/>
      <c r="AES284" s="76"/>
      <c r="AET284" s="76"/>
      <c r="AEU284" s="76"/>
      <c r="AEV284" s="76"/>
      <c r="AEW284" s="76"/>
      <c r="AEX284" s="76"/>
      <c r="AEY284" s="76"/>
      <c r="AEZ284" s="76"/>
      <c r="AFA284" s="76"/>
      <c r="AFB284" s="76"/>
      <c r="AFC284" s="76"/>
      <c r="AFD284" s="76"/>
      <c r="AFE284" s="76"/>
      <c r="AFF284" s="76"/>
      <c r="AFG284" s="76"/>
      <c r="AFH284" s="76"/>
      <c r="AFI284" s="76"/>
      <c r="AFJ284" s="76"/>
      <c r="AFK284" s="76"/>
      <c r="AFL284" s="76"/>
      <c r="AFM284" s="76"/>
      <c r="AFN284" s="76"/>
      <c r="AFO284" s="76"/>
      <c r="AFP284" s="76"/>
      <c r="AFQ284" s="76"/>
      <c r="AFR284" s="76"/>
      <c r="AFS284" s="76"/>
      <c r="AFT284" s="76"/>
      <c r="AFU284" s="76"/>
      <c r="AFV284" s="76"/>
      <c r="AFW284" s="76"/>
      <c r="AFX284" s="76"/>
      <c r="AFY284" s="76"/>
      <c r="AFZ284" s="76"/>
      <c r="AGA284" s="76"/>
      <c r="AGB284" s="76"/>
      <c r="AGC284" s="76"/>
      <c r="AGD284" s="76"/>
      <c r="AGE284" s="76"/>
      <c r="AGF284" s="76"/>
      <c r="AGG284" s="76"/>
      <c r="AGH284" s="76"/>
      <c r="AGI284" s="76"/>
      <c r="AGJ284" s="76"/>
      <c r="AGK284" s="76"/>
      <c r="AGL284" s="76"/>
      <c r="AGM284" s="76"/>
      <c r="AGN284" s="76"/>
      <c r="AGO284" s="76"/>
      <c r="AGP284" s="76"/>
      <c r="AGQ284" s="76"/>
      <c r="AGR284" s="76"/>
      <c r="AGS284" s="76"/>
      <c r="AGT284" s="76"/>
      <c r="AGU284" s="76"/>
      <c r="AGV284" s="76"/>
      <c r="AGW284" s="76"/>
      <c r="AGX284" s="76"/>
      <c r="AGY284" s="76"/>
      <c r="AGZ284" s="76"/>
      <c r="AHA284" s="76"/>
      <c r="AHB284" s="76"/>
      <c r="AHC284" s="76"/>
      <c r="AHD284" s="76"/>
      <c r="AHE284" s="76"/>
      <c r="AHF284" s="76"/>
      <c r="AHG284" s="76"/>
      <c r="AHH284" s="76"/>
      <c r="AHI284" s="76"/>
      <c r="AHJ284" s="76"/>
      <c r="AHK284" s="76"/>
      <c r="AHL284" s="76"/>
      <c r="AHM284" s="76"/>
      <c r="AHN284" s="76"/>
      <c r="AHO284" s="76"/>
      <c r="AHP284" s="76"/>
      <c r="AHQ284" s="76"/>
      <c r="AHR284" s="76"/>
      <c r="AHS284" s="76"/>
      <c r="AHT284" s="76"/>
      <c r="AHU284" s="76"/>
      <c r="AHV284" s="76"/>
      <c r="AHW284" s="76"/>
      <c r="AHX284" s="76"/>
      <c r="AHY284" s="76"/>
      <c r="AHZ284" s="76"/>
      <c r="AIA284" s="76"/>
      <c r="AIB284" s="76"/>
      <c r="AIC284" s="76"/>
      <c r="AID284" s="76"/>
      <c r="AIE284" s="76"/>
      <c r="AIF284" s="76"/>
      <c r="AIG284" s="76"/>
      <c r="AIH284" s="76"/>
      <c r="AII284" s="76"/>
      <c r="AIJ284" s="76"/>
      <c r="AIK284" s="76"/>
      <c r="AIL284" s="76"/>
      <c r="AIM284" s="76"/>
      <c r="AIN284" s="76"/>
      <c r="AIO284" s="76"/>
      <c r="AIP284" s="76"/>
      <c r="AIQ284" s="76"/>
      <c r="AIR284" s="76"/>
      <c r="AIS284" s="76"/>
      <c r="AIT284" s="76"/>
      <c r="AIU284" s="76"/>
      <c r="AIV284" s="76"/>
      <c r="AIW284" s="76"/>
      <c r="AIX284" s="76"/>
      <c r="AIY284" s="76"/>
      <c r="AIZ284" s="76"/>
      <c r="AJA284" s="76"/>
      <c r="AJB284" s="76"/>
      <c r="AJC284" s="76"/>
      <c r="AJD284" s="76"/>
      <c r="AJE284" s="76"/>
      <c r="AJF284" s="76"/>
      <c r="AJG284" s="76"/>
      <c r="AJH284" s="76"/>
      <c r="AJI284" s="76"/>
      <c r="AJJ284" s="76"/>
      <c r="AJK284" s="76"/>
      <c r="AJL284" s="76"/>
      <c r="AJM284" s="76"/>
      <c r="AJN284" s="76"/>
      <c r="AJO284" s="76"/>
      <c r="AJP284" s="76"/>
      <c r="AJQ284" s="76"/>
      <c r="AJR284" s="76"/>
      <c r="AJS284" s="76"/>
      <c r="AJT284" s="76"/>
      <c r="AJU284" s="76"/>
      <c r="AJV284" s="76"/>
      <c r="AJW284" s="76"/>
      <c r="AJX284" s="76"/>
      <c r="AJY284" s="76"/>
      <c r="AJZ284" s="76"/>
      <c r="AKA284" s="76"/>
      <c r="AKB284" s="76"/>
      <c r="AKC284" s="76"/>
      <c r="AKD284" s="76"/>
      <c r="AKE284" s="76"/>
      <c r="AKF284" s="76"/>
      <c r="AKG284" s="76"/>
      <c r="AKH284" s="76"/>
      <c r="AKI284" s="76"/>
      <c r="AKJ284" s="76"/>
      <c r="AKK284" s="76"/>
      <c r="AKL284" s="76"/>
      <c r="AKM284" s="76"/>
      <c r="AKN284" s="76"/>
      <c r="AKO284" s="76"/>
      <c r="AKP284" s="76"/>
      <c r="AKQ284" s="76"/>
      <c r="AKR284" s="76"/>
      <c r="AKS284" s="76"/>
      <c r="AKT284" s="76"/>
      <c r="AKU284" s="76"/>
      <c r="AKV284" s="76"/>
      <c r="AKW284" s="76"/>
      <c r="AKX284" s="76"/>
      <c r="AKY284" s="76"/>
      <c r="AKZ284" s="76"/>
      <c r="ALA284" s="76"/>
      <c r="ALB284" s="76"/>
      <c r="ALC284" s="76"/>
      <c r="ALD284" s="76"/>
      <c r="ALE284" s="76"/>
      <c r="ALF284" s="76"/>
      <c r="ALG284" s="76"/>
      <c r="ALH284" s="76"/>
      <c r="ALI284" s="76"/>
      <c r="ALJ284" s="76"/>
      <c r="ALK284" s="76"/>
      <c r="ALL284" s="76"/>
      <c r="ALM284" s="76"/>
      <c r="ALN284" s="76"/>
      <c r="ALO284" s="76"/>
      <c r="ALP284" s="76"/>
      <c r="ALQ284" s="76"/>
      <c r="ALR284" s="76"/>
      <c r="ALS284" s="76"/>
      <c r="ALT284" s="76"/>
      <c r="ALU284" s="76"/>
      <c r="ALV284" s="76"/>
      <c r="ALW284" s="76"/>
      <c r="ALX284" s="76"/>
      <c r="ALY284" s="76"/>
      <c r="ALZ284" s="76"/>
      <c r="AMA284" s="76"/>
      <c r="AMB284" s="76"/>
      <c r="AMC284" s="76"/>
      <c r="AMD284" s="76"/>
      <c r="AME284" s="76"/>
    </row>
    <row r="285" spans="1:1019" s="80" customFormat="1" ht="28.5" customHeight="1">
      <c r="A285" s="20" t="s">
        <v>189</v>
      </c>
      <c r="B285" s="21">
        <v>5212556</v>
      </c>
      <c r="C285" s="21" t="s">
        <v>96</v>
      </c>
      <c r="D285" s="71" t="s">
        <v>126</v>
      </c>
      <c r="E285" s="22" t="s">
        <v>72</v>
      </c>
      <c r="F285" s="59">
        <v>15</v>
      </c>
      <c r="G285" s="23">
        <v>1.96</v>
      </c>
      <c r="H285" s="69">
        <f t="shared" ref="H285:H291" si="104">$J$6</f>
        <v>0.21229999999999999</v>
      </c>
      <c r="I285" s="23">
        <f t="shared" ref="I285:I291" si="105">ROUND(((H285+1)*G285),2)</f>
        <v>2.38</v>
      </c>
      <c r="J285" s="23">
        <f t="shared" ref="J285:J291" si="106">TRUNC((I285*F285),2)</f>
        <v>35.700000000000003</v>
      </c>
      <c r="K285" s="78">
        <f t="shared" ref="K285:K291" si="107">G285*F285</f>
        <v>29.4</v>
      </c>
      <c r="L285" s="76"/>
      <c r="M285" s="79"/>
      <c r="N285" s="76"/>
      <c r="O285" s="76"/>
      <c r="P285" s="76"/>
      <c r="Q285" s="76"/>
      <c r="R285" s="76"/>
      <c r="S285" s="76"/>
      <c r="T285" s="76"/>
      <c r="U285" s="76"/>
      <c r="V285" s="76"/>
      <c r="W285" s="76"/>
      <c r="X285" s="76"/>
      <c r="Y285" s="76"/>
      <c r="Z285" s="76"/>
      <c r="AA285" s="76"/>
      <c r="AB285" s="76"/>
      <c r="AC285" s="76"/>
      <c r="AD285" s="76"/>
      <c r="AE285" s="76"/>
      <c r="AF285" s="76"/>
      <c r="AG285" s="76"/>
      <c r="AH285" s="76"/>
      <c r="AI285" s="76"/>
      <c r="AJ285" s="76"/>
      <c r="AK285" s="76"/>
      <c r="AL285" s="76"/>
      <c r="AM285" s="76"/>
      <c r="AN285" s="76"/>
      <c r="AO285" s="76"/>
      <c r="AP285" s="76"/>
      <c r="AQ285" s="76"/>
      <c r="AR285" s="76"/>
      <c r="AS285" s="76"/>
      <c r="AT285" s="76"/>
      <c r="AU285" s="76"/>
      <c r="AV285" s="76"/>
      <c r="AW285" s="76"/>
      <c r="AX285" s="76"/>
      <c r="AY285" s="76"/>
      <c r="AZ285" s="76"/>
      <c r="BA285" s="76"/>
      <c r="BB285" s="76"/>
      <c r="BC285" s="76"/>
      <c r="BD285" s="76"/>
      <c r="BE285" s="76"/>
      <c r="BF285" s="76"/>
      <c r="BG285" s="76"/>
      <c r="BH285" s="76"/>
      <c r="BI285" s="76"/>
      <c r="BJ285" s="76"/>
      <c r="BK285" s="76"/>
      <c r="BL285" s="76"/>
      <c r="BM285" s="76"/>
      <c r="BN285" s="76"/>
      <c r="BO285" s="76"/>
      <c r="BP285" s="76"/>
      <c r="BQ285" s="76"/>
      <c r="BR285" s="76"/>
      <c r="BS285" s="76"/>
      <c r="BT285" s="76"/>
      <c r="BU285" s="76"/>
      <c r="BV285" s="76"/>
      <c r="BW285" s="76"/>
      <c r="BX285" s="76"/>
      <c r="BY285" s="76"/>
      <c r="BZ285" s="76"/>
      <c r="CA285" s="76"/>
      <c r="CB285" s="76"/>
      <c r="CC285" s="76"/>
      <c r="CD285" s="76"/>
      <c r="CE285" s="76"/>
      <c r="CF285" s="76"/>
      <c r="CG285" s="76"/>
      <c r="CH285" s="76"/>
      <c r="CI285" s="76"/>
      <c r="CJ285" s="76"/>
      <c r="CK285" s="76"/>
      <c r="CL285" s="76"/>
      <c r="CM285" s="76"/>
      <c r="CN285" s="76"/>
      <c r="CO285" s="76"/>
      <c r="CP285" s="76"/>
      <c r="CQ285" s="76"/>
      <c r="CR285" s="76"/>
      <c r="CS285" s="76"/>
      <c r="CT285" s="76"/>
      <c r="CU285" s="76"/>
      <c r="CV285" s="76"/>
      <c r="CW285" s="76"/>
      <c r="CX285" s="76"/>
      <c r="CY285" s="76"/>
      <c r="CZ285" s="76"/>
      <c r="DA285" s="76"/>
      <c r="DB285" s="76"/>
      <c r="DC285" s="76"/>
      <c r="DD285" s="76"/>
      <c r="DE285" s="76"/>
      <c r="DF285" s="76"/>
      <c r="DG285" s="76"/>
      <c r="DH285" s="76"/>
      <c r="DI285" s="76"/>
      <c r="DJ285" s="76"/>
      <c r="DK285" s="76"/>
      <c r="DL285" s="76"/>
      <c r="DM285" s="76"/>
      <c r="DN285" s="76"/>
      <c r="DO285" s="76"/>
      <c r="DP285" s="76"/>
      <c r="DQ285" s="76"/>
      <c r="DR285" s="76"/>
      <c r="DS285" s="76"/>
      <c r="DT285" s="76"/>
      <c r="DU285" s="76"/>
      <c r="DV285" s="76"/>
      <c r="DW285" s="76"/>
      <c r="DX285" s="76"/>
      <c r="DY285" s="76"/>
      <c r="DZ285" s="76"/>
      <c r="EA285" s="76"/>
      <c r="EB285" s="76"/>
      <c r="EC285" s="76"/>
      <c r="ED285" s="76"/>
      <c r="EE285" s="76"/>
      <c r="EF285" s="76"/>
      <c r="EG285" s="76"/>
      <c r="EH285" s="76"/>
      <c r="EI285" s="76"/>
      <c r="EJ285" s="76"/>
      <c r="EK285" s="76"/>
      <c r="EL285" s="76"/>
      <c r="EM285" s="76"/>
      <c r="EN285" s="76"/>
      <c r="EO285" s="76"/>
      <c r="EP285" s="76"/>
      <c r="EQ285" s="76"/>
      <c r="ER285" s="76"/>
      <c r="ES285" s="76"/>
      <c r="ET285" s="76"/>
      <c r="EU285" s="76"/>
      <c r="EV285" s="76"/>
      <c r="EW285" s="76"/>
      <c r="EX285" s="76"/>
      <c r="EY285" s="76"/>
      <c r="EZ285" s="76"/>
      <c r="FA285" s="76"/>
      <c r="FB285" s="76"/>
      <c r="FC285" s="76"/>
      <c r="FD285" s="76"/>
      <c r="FE285" s="76"/>
      <c r="FF285" s="76"/>
      <c r="FG285" s="76"/>
      <c r="FH285" s="76"/>
      <c r="FI285" s="76"/>
      <c r="FJ285" s="76"/>
      <c r="FK285" s="76"/>
      <c r="FL285" s="76"/>
      <c r="FM285" s="76"/>
      <c r="FN285" s="76"/>
      <c r="FO285" s="76"/>
      <c r="FP285" s="76"/>
      <c r="FQ285" s="76"/>
      <c r="FR285" s="76"/>
      <c r="FS285" s="76"/>
      <c r="FT285" s="76"/>
      <c r="FU285" s="76"/>
      <c r="FV285" s="76"/>
      <c r="FW285" s="76"/>
      <c r="FX285" s="76"/>
      <c r="FY285" s="76"/>
      <c r="FZ285" s="76"/>
      <c r="GA285" s="76"/>
      <c r="GB285" s="76"/>
      <c r="GC285" s="76"/>
      <c r="GD285" s="76"/>
      <c r="GE285" s="76"/>
      <c r="GF285" s="76"/>
      <c r="GG285" s="76"/>
      <c r="GH285" s="76"/>
      <c r="GI285" s="76"/>
      <c r="GJ285" s="76"/>
      <c r="GK285" s="76"/>
      <c r="GL285" s="76"/>
      <c r="GM285" s="76"/>
      <c r="GN285" s="76"/>
      <c r="GO285" s="76"/>
      <c r="GP285" s="76"/>
      <c r="GQ285" s="76"/>
      <c r="GR285" s="76"/>
      <c r="GS285" s="76"/>
      <c r="GT285" s="76"/>
      <c r="GU285" s="76"/>
      <c r="GV285" s="76"/>
      <c r="GW285" s="76"/>
      <c r="GX285" s="76"/>
      <c r="GY285" s="76"/>
      <c r="GZ285" s="76"/>
      <c r="HA285" s="76"/>
      <c r="HB285" s="76"/>
      <c r="HC285" s="76"/>
      <c r="HD285" s="76"/>
      <c r="HE285" s="76"/>
      <c r="HF285" s="76"/>
      <c r="HG285" s="76"/>
      <c r="HH285" s="76"/>
      <c r="HI285" s="76"/>
      <c r="HJ285" s="76"/>
      <c r="HK285" s="76"/>
      <c r="HL285" s="76"/>
      <c r="HM285" s="76"/>
      <c r="HN285" s="76"/>
      <c r="HO285" s="76"/>
      <c r="HP285" s="76"/>
      <c r="HQ285" s="76"/>
      <c r="HR285" s="76"/>
      <c r="HS285" s="76"/>
      <c r="HT285" s="76"/>
      <c r="HU285" s="76"/>
      <c r="HV285" s="76"/>
      <c r="HW285" s="76"/>
      <c r="HX285" s="76"/>
      <c r="HY285" s="76"/>
      <c r="HZ285" s="76"/>
      <c r="IA285" s="76"/>
      <c r="IB285" s="76"/>
      <c r="IC285" s="76"/>
      <c r="ID285" s="76"/>
      <c r="IE285" s="76"/>
      <c r="IF285" s="76"/>
      <c r="IG285" s="76"/>
      <c r="IH285" s="76"/>
      <c r="II285" s="76"/>
      <c r="IJ285" s="76"/>
      <c r="IK285" s="76"/>
      <c r="IL285" s="76"/>
      <c r="IM285" s="76"/>
      <c r="IN285" s="76"/>
      <c r="IO285" s="76"/>
      <c r="IP285" s="76"/>
      <c r="IQ285" s="76"/>
      <c r="IR285" s="76"/>
      <c r="IS285" s="76"/>
      <c r="IT285" s="76"/>
      <c r="IU285" s="76"/>
      <c r="IV285" s="76"/>
      <c r="IW285" s="76"/>
      <c r="IX285" s="76"/>
      <c r="IY285" s="76"/>
      <c r="IZ285" s="76"/>
      <c r="JA285" s="76"/>
      <c r="JB285" s="76"/>
      <c r="JC285" s="76"/>
      <c r="JD285" s="76"/>
      <c r="JE285" s="76"/>
      <c r="JF285" s="76"/>
      <c r="JG285" s="76"/>
      <c r="JH285" s="76"/>
      <c r="JI285" s="76"/>
      <c r="JJ285" s="76"/>
      <c r="JK285" s="76"/>
      <c r="JL285" s="76"/>
      <c r="JM285" s="76"/>
      <c r="JN285" s="76"/>
      <c r="JO285" s="76"/>
      <c r="JP285" s="76"/>
      <c r="JQ285" s="76"/>
      <c r="JR285" s="76"/>
      <c r="JS285" s="76"/>
      <c r="JT285" s="76"/>
      <c r="JU285" s="76"/>
      <c r="JV285" s="76"/>
      <c r="JW285" s="76"/>
      <c r="JX285" s="76"/>
      <c r="JY285" s="76"/>
      <c r="JZ285" s="76"/>
      <c r="KA285" s="76"/>
      <c r="KB285" s="76"/>
      <c r="KC285" s="76"/>
      <c r="KD285" s="76"/>
      <c r="KE285" s="76"/>
      <c r="KF285" s="76"/>
      <c r="KG285" s="76"/>
      <c r="KH285" s="76"/>
      <c r="KI285" s="76"/>
      <c r="KJ285" s="76"/>
      <c r="KK285" s="76"/>
      <c r="KL285" s="76"/>
      <c r="KM285" s="76"/>
      <c r="KN285" s="76"/>
      <c r="KO285" s="76"/>
      <c r="KP285" s="76"/>
      <c r="KQ285" s="76"/>
      <c r="KR285" s="76"/>
      <c r="KS285" s="76"/>
      <c r="KT285" s="76"/>
      <c r="KU285" s="76"/>
      <c r="KV285" s="76"/>
      <c r="KW285" s="76"/>
      <c r="KX285" s="76"/>
      <c r="KY285" s="76"/>
      <c r="KZ285" s="76"/>
      <c r="LA285" s="76"/>
      <c r="LB285" s="76"/>
      <c r="LC285" s="76"/>
      <c r="LD285" s="76"/>
      <c r="LE285" s="76"/>
      <c r="LF285" s="76"/>
      <c r="LG285" s="76"/>
      <c r="LH285" s="76"/>
      <c r="LI285" s="76"/>
      <c r="LJ285" s="76"/>
      <c r="LK285" s="76"/>
      <c r="LL285" s="76"/>
      <c r="LM285" s="76"/>
      <c r="LN285" s="76"/>
      <c r="LO285" s="76"/>
      <c r="LP285" s="76"/>
      <c r="LQ285" s="76"/>
      <c r="LR285" s="76"/>
      <c r="LS285" s="76"/>
      <c r="LT285" s="76"/>
      <c r="LU285" s="76"/>
      <c r="LV285" s="76"/>
      <c r="LW285" s="76"/>
      <c r="LX285" s="76"/>
      <c r="LY285" s="76"/>
      <c r="LZ285" s="76"/>
      <c r="MA285" s="76"/>
      <c r="MB285" s="76"/>
      <c r="MC285" s="76"/>
      <c r="MD285" s="76"/>
      <c r="ME285" s="76"/>
      <c r="MF285" s="76"/>
      <c r="MG285" s="76"/>
      <c r="MH285" s="76"/>
      <c r="MI285" s="76"/>
      <c r="MJ285" s="76"/>
      <c r="MK285" s="76"/>
      <c r="ML285" s="76"/>
      <c r="MM285" s="76"/>
      <c r="MN285" s="76"/>
      <c r="MO285" s="76"/>
      <c r="MP285" s="76"/>
      <c r="MQ285" s="76"/>
      <c r="MR285" s="76"/>
      <c r="MS285" s="76"/>
      <c r="MT285" s="76"/>
      <c r="MU285" s="76"/>
      <c r="MV285" s="76"/>
      <c r="MW285" s="76"/>
      <c r="MX285" s="76"/>
      <c r="MY285" s="76"/>
      <c r="MZ285" s="76"/>
      <c r="NA285" s="76"/>
      <c r="NB285" s="76"/>
      <c r="NC285" s="76"/>
      <c r="ND285" s="76"/>
      <c r="NE285" s="76"/>
      <c r="NF285" s="76"/>
      <c r="NG285" s="76"/>
      <c r="NH285" s="76"/>
      <c r="NI285" s="76"/>
      <c r="NJ285" s="76"/>
      <c r="NK285" s="76"/>
      <c r="NL285" s="76"/>
      <c r="NM285" s="76"/>
      <c r="NN285" s="76"/>
      <c r="NO285" s="76"/>
      <c r="NP285" s="76"/>
      <c r="NQ285" s="76"/>
      <c r="NR285" s="76"/>
      <c r="NS285" s="76"/>
      <c r="NT285" s="76"/>
      <c r="NU285" s="76"/>
      <c r="NV285" s="76"/>
      <c r="NW285" s="76"/>
      <c r="NX285" s="76"/>
      <c r="NY285" s="76"/>
      <c r="NZ285" s="76"/>
      <c r="OA285" s="76"/>
      <c r="OB285" s="76"/>
      <c r="OC285" s="76"/>
      <c r="OD285" s="76"/>
      <c r="OE285" s="76"/>
      <c r="OF285" s="76"/>
      <c r="OG285" s="76"/>
      <c r="OH285" s="76"/>
      <c r="OI285" s="76"/>
      <c r="OJ285" s="76"/>
      <c r="OK285" s="76"/>
      <c r="OL285" s="76"/>
      <c r="OM285" s="76"/>
      <c r="ON285" s="76"/>
      <c r="OO285" s="76"/>
      <c r="OP285" s="76"/>
      <c r="OQ285" s="76"/>
      <c r="OR285" s="76"/>
      <c r="OS285" s="76"/>
      <c r="OT285" s="76"/>
      <c r="OU285" s="76"/>
      <c r="OV285" s="76"/>
      <c r="OW285" s="76"/>
      <c r="OX285" s="76"/>
      <c r="OY285" s="76"/>
      <c r="OZ285" s="76"/>
      <c r="PA285" s="76"/>
      <c r="PB285" s="76"/>
      <c r="PC285" s="76"/>
      <c r="PD285" s="76"/>
      <c r="PE285" s="76"/>
      <c r="PF285" s="76"/>
      <c r="PG285" s="76"/>
      <c r="PH285" s="76"/>
      <c r="PI285" s="76"/>
      <c r="PJ285" s="76"/>
      <c r="PK285" s="76"/>
      <c r="PL285" s="76"/>
      <c r="PM285" s="76"/>
      <c r="PN285" s="76"/>
      <c r="PO285" s="76"/>
      <c r="PP285" s="76"/>
      <c r="PQ285" s="76"/>
      <c r="PR285" s="76"/>
      <c r="PS285" s="76"/>
      <c r="PT285" s="76"/>
      <c r="PU285" s="76"/>
      <c r="PV285" s="76"/>
      <c r="PW285" s="76"/>
      <c r="PX285" s="76"/>
      <c r="PY285" s="76"/>
      <c r="PZ285" s="76"/>
      <c r="QA285" s="76"/>
      <c r="QB285" s="76"/>
      <c r="QC285" s="76"/>
      <c r="QD285" s="76"/>
      <c r="QE285" s="76"/>
      <c r="QF285" s="76"/>
      <c r="QG285" s="76"/>
      <c r="QH285" s="76"/>
      <c r="QI285" s="76"/>
      <c r="QJ285" s="76"/>
      <c r="QK285" s="76"/>
      <c r="QL285" s="76"/>
      <c r="QM285" s="76"/>
      <c r="QN285" s="76"/>
      <c r="QO285" s="76"/>
      <c r="QP285" s="76"/>
      <c r="QQ285" s="76"/>
      <c r="QR285" s="76"/>
      <c r="QS285" s="76"/>
      <c r="QT285" s="76"/>
      <c r="QU285" s="76"/>
      <c r="QV285" s="76"/>
      <c r="QW285" s="76"/>
      <c r="QX285" s="76"/>
      <c r="QY285" s="76"/>
      <c r="QZ285" s="76"/>
      <c r="RA285" s="76"/>
      <c r="RB285" s="76"/>
      <c r="RC285" s="76"/>
      <c r="RD285" s="76"/>
      <c r="RE285" s="76"/>
      <c r="RF285" s="76"/>
      <c r="RG285" s="76"/>
      <c r="RH285" s="76"/>
      <c r="RI285" s="76"/>
      <c r="RJ285" s="76"/>
      <c r="RK285" s="76"/>
      <c r="RL285" s="76"/>
      <c r="RM285" s="76"/>
      <c r="RN285" s="76"/>
      <c r="RO285" s="76"/>
      <c r="RP285" s="76"/>
      <c r="RQ285" s="76"/>
      <c r="RR285" s="76"/>
      <c r="RS285" s="76"/>
      <c r="RT285" s="76"/>
      <c r="RU285" s="76"/>
      <c r="RV285" s="76"/>
      <c r="RW285" s="76"/>
      <c r="RX285" s="76"/>
      <c r="RY285" s="76"/>
      <c r="RZ285" s="76"/>
      <c r="SA285" s="76"/>
      <c r="SB285" s="76"/>
      <c r="SC285" s="76"/>
      <c r="SD285" s="76"/>
      <c r="SE285" s="76"/>
      <c r="SF285" s="76"/>
      <c r="SG285" s="76"/>
      <c r="SH285" s="76"/>
      <c r="SI285" s="76"/>
      <c r="SJ285" s="76"/>
      <c r="SK285" s="76"/>
      <c r="SL285" s="76"/>
      <c r="SM285" s="76"/>
      <c r="SN285" s="76"/>
      <c r="SO285" s="76"/>
      <c r="SP285" s="76"/>
      <c r="SQ285" s="76"/>
      <c r="SR285" s="76"/>
      <c r="SS285" s="76"/>
      <c r="ST285" s="76"/>
      <c r="SU285" s="76"/>
      <c r="SV285" s="76"/>
      <c r="SW285" s="76"/>
      <c r="SX285" s="76"/>
      <c r="SY285" s="76"/>
      <c r="SZ285" s="76"/>
      <c r="TA285" s="76"/>
      <c r="TB285" s="76"/>
      <c r="TC285" s="76"/>
      <c r="TD285" s="76"/>
      <c r="TE285" s="76"/>
      <c r="TF285" s="76"/>
      <c r="TG285" s="76"/>
      <c r="TH285" s="76"/>
      <c r="TI285" s="76"/>
      <c r="TJ285" s="76"/>
      <c r="TK285" s="76"/>
      <c r="TL285" s="76"/>
      <c r="TM285" s="76"/>
      <c r="TN285" s="76"/>
      <c r="TO285" s="76"/>
      <c r="TP285" s="76"/>
      <c r="TQ285" s="76"/>
      <c r="TR285" s="76"/>
      <c r="TS285" s="76"/>
      <c r="TT285" s="76"/>
      <c r="TU285" s="76"/>
      <c r="TV285" s="76"/>
      <c r="TW285" s="76"/>
      <c r="TX285" s="76"/>
      <c r="TY285" s="76"/>
      <c r="TZ285" s="76"/>
      <c r="UA285" s="76"/>
      <c r="UB285" s="76"/>
      <c r="UC285" s="76"/>
      <c r="UD285" s="76"/>
      <c r="UE285" s="76"/>
      <c r="UF285" s="76"/>
      <c r="UG285" s="76"/>
      <c r="UH285" s="76"/>
      <c r="UI285" s="76"/>
      <c r="UJ285" s="76"/>
      <c r="UK285" s="76"/>
      <c r="UL285" s="76"/>
      <c r="UM285" s="76"/>
      <c r="UN285" s="76"/>
      <c r="UO285" s="76"/>
      <c r="UP285" s="76"/>
      <c r="UQ285" s="76"/>
      <c r="UR285" s="76"/>
      <c r="US285" s="76"/>
      <c r="UT285" s="76"/>
      <c r="UU285" s="76"/>
      <c r="UV285" s="76"/>
      <c r="UW285" s="76"/>
      <c r="UX285" s="76"/>
      <c r="UY285" s="76"/>
      <c r="UZ285" s="76"/>
      <c r="VA285" s="76"/>
      <c r="VB285" s="76"/>
      <c r="VC285" s="76"/>
      <c r="VD285" s="76"/>
      <c r="VE285" s="76"/>
      <c r="VF285" s="76"/>
      <c r="VG285" s="76"/>
      <c r="VH285" s="76"/>
      <c r="VI285" s="76"/>
      <c r="VJ285" s="76"/>
      <c r="VK285" s="76"/>
      <c r="VL285" s="76"/>
      <c r="VM285" s="76"/>
      <c r="VN285" s="76"/>
      <c r="VO285" s="76"/>
      <c r="VP285" s="76"/>
      <c r="VQ285" s="76"/>
      <c r="VR285" s="76"/>
      <c r="VS285" s="76"/>
      <c r="VT285" s="76"/>
      <c r="VU285" s="76"/>
      <c r="VV285" s="76"/>
      <c r="VW285" s="76"/>
      <c r="VX285" s="76"/>
      <c r="VY285" s="76"/>
      <c r="VZ285" s="76"/>
      <c r="WA285" s="76"/>
      <c r="WB285" s="76"/>
      <c r="WC285" s="76"/>
      <c r="WD285" s="76"/>
      <c r="WE285" s="76"/>
      <c r="WF285" s="76"/>
      <c r="WG285" s="76"/>
      <c r="WH285" s="76"/>
      <c r="WI285" s="76"/>
      <c r="WJ285" s="76"/>
      <c r="WK285" s="76"/>
      <c r="WL285" s="76"/>
      <c r="WM285" s="76"/>
      <c r="WN285" s="76"/>
      <c r="WO285" s="76"/>
      <c r="WP285" s="76"/>
      <c r="WQ285" s="76"/>
      <c r="WR285" s="76"/>
      <c r="WS285" s="76"/>
      <c r="WT285" s="76"/>
      <c r="WU285" s="76"/>
      <c r="WV285" s="76"/>
      <c r="WW285" s="76"/>
      <c r="WX285" s="76"/>
      <c r="WY285" s="76"/>
      <c r="WZ285" s="76"/>
      <c r="XA285" s="76"/>
      <c r="XB285" s="76"/>
      <c r="XC285" s="76"/>
      <c r="XD285" s="76"/>
      <c r="XE285" s="76"/>
      <c r="XF285" s="76"/>
      <c r="XG285" s="76"/>
      <c r="XH285" s="76"/>
      <c r="XI285" s="76"/>
      <c r="XJ285" s="76"/>
      <c r="XK285" s="76"/>
      <c r="XL285" s="76"/>
      <c r="XM285" s="76"/>
      <c r="XN285" s="76"/>
      <c r="XO285" s="76"/>
      <c r="XP285" s="76"/>
      <c r="XQ285" s="76"/>
      <c r="XR285" s="76"/>
      <c r="XS285" s="76"/>
      <c r="XT285" s="76"/>
      <c r="XU285" s="76"/>
      <c r="XV285" s="76"/>
      <c r="XW285" s="76"/>
      <c r="XX285" s="76"/>
      <c r="XY285" s="76"/>
      <c r="XZ285" s="76"/>
      <c r="YA285" s="76"/>
      <c r="YB285" s="76"/>
      <c r="YC285" s="76"/>
      <c r="YD285" s="76"/>
      <c r="YE285" s="76"/>
      <c r="YF285" s="76"/>
      <c r="YG285" s="76"/>
      <c r="YH285" s="76"/>
      <c r="YI285" s="76"/>
      <c r="YJ285" s="76"/>
      <c r="YK285" s="76"/>
      <c r="YL285" s="76"/>
      <c r="YM285" s="76"/>
      <c r="YN285" s="76"/>
      <c r="YO285" s="76"/>
      <c r="YP285" s="76"/>
      <c r="YQ285" s="76"/>
      <c r="YR285" s="76"/>
      <c r="YS285" s="76"/>
      <c r="YT285" s="76"/>
      <c r="YU285" s="76"/>
      <c r="YV285" s="76"/>
      <c r="YW285" s="76"/>
      <c r="YX285" s="76"/>
      <c r="YY285" s="76"/>
      <c r="YZ285" s="76"/>
      <c r="ZA285" s="76"/>
      <c r="ZB285" s="76"/>
      <c r="ZC285" s="76"/>
      <c r="ZD285" s="76"/>
      <c r="ZE285" s="76"/>
      <c r="ZF285" s="76"/>
      <c r="ZG285" s="76"/>
      <c r="ZH285" s="76"/>
      <c r="ZI285" s="76"/>
      <c r="ZJ285" s="76"/>
      <c r="ZK285" s="76"/>
      <c r="ZL285" s="76"/>
      <c r="ZM285" s="76"/>
      <c r="ZN285" s="76"/>
      <c r="ZO285" s="76"/>
      <c r="ZP285" s="76"/>
      <c r="ZQ285" s="76"/>
      <c r="ZR285" s="76"/>
      <c r="ZS285" s="76"/>
      <c r="ZT285" s="76"/>
      <c r="ZU285" s="76"/>
      <c r="ZV285" s="76"/>
      <c r="ZW285" s="76"/>
      <c r="ZX285" s="76"/>
      <c r="ZY285" s="76"/>
      <c r="ZZ285" s="76"/>
      <c r="AAA285" s="76"/>
      <c r="AAB285" s="76"/>
      <c r="AAC285" s="76"/>
      <c r="AAD285" s="76"/>
      <c r="AAE285" s="76"/>
      <c r="AAF285" s="76"/>
      <c r="AAG285" s="76"/>
      <c r="AAH285" s="76"/>
      <c r="AAI285" s="76"/>
      <c r="AAJ285" s="76"/>
      <c r="AAK285" s="76"/>
      <c r="AAL285" s="76"/>
      <c r="AAM285" s="76"/>
      <c r="AAN285" s="76"/>
      <c r="AAO285" s="76"/>
      <c r="AAP285" s="76"/>
      <c r="AAQ285" s="76"/>
      <c r="AAR285" s="76"/>
      <c r="AAS285" s="76"/>
      <c r="AAT285" s="76"/>
      <c r="AAU285" s="76"/>
      <c r="AAV285" s="76"/>
      <c r="AAW285" s="76"/>
      <c r="AAX285" s="76"/>
      <c r="AAY285" s="76"/>
      <c r="AAZ285" s="76"/>
      <c r="ABA285" s="76"/>
      <c r="ABB285" s="76"/>
      <c r="ABC285" s="76"/>
      <c r="ABD285" s="76"/>
      <c r="ABE285" s="76"/>
      <c r="ABF285" s="76"/>
      <c r="ABG285" s="76"/>
      <c r="ABH285" s="76"/>
      <c r="ABI285" s="76"/>
      <c r="ABJ285" s="76"/>
      <c r="ABK285" s="76"/>
      <c r="ABL285" s="76"/>
      <c r="ABM285" s="76"/>
      <c r="ABN285" s="76"/>
      <c r="ABO285" s="76"/>
      <c r="ABP285" s="76"/>
      <c r="ABQ285" s="76"/>
      <c r="ABR285" s="76"/>
      <c r="ABS285" s="76"/>
      <c r="ABT285" s="76"/>
      <c r="ABU285" s="76"/>
      <c r="ABV285" s="76"/>
      <c r="ABW285" s="76"/>
      <c r="ABX285" s="76"/>
      <c r="ABY285" s="76"/>
      <c r="ABZ285" s="76"/>
      <c r="ACA285" s="76"/>
      <c r="ACB285" s="76"/>
      <c r="ACC285" s="76"/>
      <c r="ACD285" s="76"/>
      <c r="ACE285" s="76"/>
      <c r="ACF285" s="76"/>
      <c r="ACG285" s="76"/>
      <c r="ACH285" s="76"/>
      <c r="ACI285" s="76"/>
      <c r="ACJ285" s="76"/>
      <c r="ACK285" s="76"/>
      <c r="ACL285" s="76"/>
      <c r="ACM285" s="76"/>
      <c r="ACN285" s="76"/>
      <c r="ACO285" s="76"/>
      <c r="ACP285" s="76"/>
      <c r="ACQ285" s="76"/>
      <c r="ACR285" s="76"/>
      <c r="ACS285" s="76"/>
      <c r="ACT285" s="76"/>
      <c r="ACU285" s="76"/>
      <c r="ACV285" s="76"/>
      <c r="ACW285" s="76"/>
      <c r="ACX285" s="76"/>
      <c r="ACY285" s="76"/>
      <c r="ACZ285" s="76"/>
      <c r="ADA285" s="76"/>
      <c r="ADB285" s="76"/>
      <c r="ADC285" s="76"/>
      <c r="ADD285" s="76"/>
      <c r="ADE285" s="76"/>
      <c r="ADF285" s="76"/>
      <c r="ADG285" s="76"/>
      <c r="ADH285" s="76"/>
      <c r="ADI285" s="76"/>
      <c r="ADJ285" s="76"/>
      <c r="ADK285" s="76"/>
      <c r="ADL285" s="76"/>
      <c r="ADM285" s="76"/>
      <c r="ADN285" s="76"/>
      <c r="ADO285" s="76"/>
      <c r="ADP285" s="76"/>
      <c r="ADQ285" s="76"/>
      <c r="ADR285" s="76"/>
      <c r="ADS285" s="76"/>
      <c r="ADT285" s="76"/>
      <c r="ADU285" s="76"/>
      <c r="ADV285" s="76"/>
      <c r="ADW285" s="76"/>
      <c r="ADX285" s="76"/>
      <c r="ADY285" s="76"/>
      <c r="ADZ285" s="76"/>
      <c r="AEA285" s="76"/>
      <c r="AEB285" s="76"/>
      <c r="AEC285" s="76"/>
      <c r="AED285" s="76"/>
      <c r="AEE285" s="76"/>
      <c r="AEF285" s="76"/>
      <c r="AEG285" s="76"/>
      <c r="AEH285" s="76"/>
      <c r="AEI285" s="76"/>
      <c r="AEJ285" s="76"/>
      <c r="AEK285" s="76"/>
      <c r="AEL285" s="76"/>
      <c r="AEM285" s="76"/>
      <c r="AEN285" s="76"/>
      <c r="AEO285" s="76"/>
      <c r="AEP285" s="76"/>
      <c r="AEQ285" s="76"/>
      <c r="AER285" s="76"/>
      <c r="AES285" s="76"/>
      <c r="AET285" s="76"/>
      <c r="AEU285" s="76"/>
      <c r="AEV285" s="76"/>
      <c r="AEW285" s="76"/>
      <c r="AEX285" s="76"/>
      <c r="AEY285" s="76"/>
      <c r="AEZ285" s="76"/>
      <c r="AFA285" s="76"/>
      <c r="AFB285" s="76"/>
      <c r="AFC285" s="76"/>
      <c r="AFD285" s="76"/>
      <c r="AFE285" s="76"/>
      <c r="AFF285" s="76"/>
      <c r="AFG285" s="76"/>
      <c r="AFH285" s="76"/>
      <c r="AFI285" s="76"/>
      <c r="AFJ285" s="76"/>
      <c r="AFK285" s="76"/>
      <c r="AFL285" s="76"/>
      <c r="AFM285" s="76"/>
      <c r="AFN285" s="76"/>
      <c r="AFO285" s="76"/>
      <c r="AFP285" s="76"/>
      <c r="AFQ285" s="76"/>
      <c r="AFR285" s="76"/>
      <c r="AFS285" s="76"/>
      <c r="AFT285" s="76"/>
      <c r="AFU285" s="76"/>
      <c r="AFV285" s="76"/>
      <c r="AFW285" s="76"/>
      <c r="AFX285" s="76"/>
      <c r="AFY285" s="76"/>
      <c r="AFZ285" s="76"/>
      <c r="AGA285" s="76"/>
      <c r="AGB285" s="76"/>
      <c r="AGC285" s="76"/>
      <c r="AGD285" s="76"/>
      <c r="AGE285" s="76"/>
      <c r="AGF285" s="76"/>
      <c r="AGG285" s="76"/>
      <c r="AGH285" s="76"/>
      <c r="AGI285" s="76"/>
      <c r="AGJ285" s="76"/>
      <c r="AGK285" s="76"/>
      <c r="AGL285" s="76"/>
      <c r="AGM285" s="76"/>
      <c r="AGN285" s="76"/>
      <c r="AGO285" s="76"/>
      <c r="AGP285" s="76"/>
      <c r="AGQ285" s="76"/>
      <c r="AGR285" s="76"/>
      <c r="AGS285" s="76"/>
      <c r="AGT285" s="76"/>
      <c r="AGU285" s="76"/>
      <c r="AGV285" s="76"/>
      <c r="AGW285" s="76"/>
      <c r="AGX285" s="76"/>
      <c r="AGY285" s="76"/>
      <c r="AGZ285" s="76"/>
      <c r="AHA285" s="76"/>
      <c r="AHB285" s="76"/>
      <c r="AHC285" s="76"/>
      <c r="AHD285" s="76"/>
      <c r="AHE285" s="76"/>
      <c r="AHF285" s="76"/>
      <c r="AHG285" s="76"/>
      <c r="AHH285" s="76"/>
      <c r="AHI285" s="76"/>
      <c r="AHJ285" s="76"/>
      <c r="AHK285" s="76"/>
      <c r="AHL285" s="76"/>
      <c r="AHM285" s="76"/>
      <c r="AHN285" s="76"/>
      <c r="AHO285" s="76"/>
      <c r="AHP285" s="76"/>
      <c r="AHQ285" s="76"/>
      <c r="AHR285" s="76"/>
      <c r="AHS285" s="76"/>
      <c r="AHT285" s="76"/>
      <c r="AHU285" s="76"/>
      <c r="AHV285" s="76"/>
      <c r="AHW285" s="76"/>
      <c r="AHX285" s="76"/>
      <c r="AHY285" s="76"/>
      <c r="AHZ285" s="76"/>
      <c r="AIA285" s="76"/>
      <c r="AIB285" s="76"/>
      <c r="AIC285" s="76"/>
      <c r="AID285" s="76"/>
      <c r="AIE285" s="76"/>
      <c r="AIF285" s="76"/>
      <c r="AIG285" s="76"/>
      <c r="AIH285" s="76"/>
      <c r="AII285" s="76"/>
      <c r="AIJ285" s="76"/>
      <c r="AIK285" s="76"/>
      <c r="AIL285" s="76"/>
      <c r="AIM285" s="76"/>
      <c r="AIN285" s="76"/>
      <c r="AIO285" s="76"/>
      <c r="AIP285" s="76"/>
      <c r="AIQ285" s="76"/>
      <c r="AIR285" s="76"/>
      <c r="AIS285" s="76"/>
      <c r="AIT285" s="76"/>
      <c r="AIU285" s="76"/>
      <c r="AIV285" s="76"/>
      <c r="AIW285" s="76"/>
      <c r="AIX285" s="76"/>
      <c r="AIY285" s="76"/>
      <c r="AIZ285" s="76"/>
      <c r="AJA285" s="76"/>
      <c r="AJB285" s="76"/>
      <c r="AJC285" s="76"/>
      <c r="AJD285" s="76"/>
      <c r="AJE285" s="76"/>
      <c r="AJF285" s="76"/>
      <c r="AJG285" s="76"/>
      <c r="AJH285" s="76"/>
      <c r="AJI285" s="76"/>
      <c r="AJJ285" s="76"/>
      <c r="AJK285" s="76"/>
      <c r="AJL285" s="76"/>
      <c r="AJM285" s="76"/>
      <c r="AJN285" s="76"/>
      <c r="AJO285" s="76"/>
      <c r="AJP285" s="76"/>
      <c r="AJQ285" s="76"/>
      <c r="AJR285" s="76"/>
      <c r="AJS285" s="76"/>
      <c r="AJT285" s="76"/>
      <c r="AJU285" s="76"/>
      <c r="AJV285" s="76"/>
      <c r="AJW285" s="76"/>
      <c r="AJX285" s="76"/>
      <c r="AJY285" s="76"/>
      <c r="AJZ285" s="76"/>
      <c r="AKA285" s="76"/>
      <c r="AKB285" s="76"/>
      <c r="AKC285" s="76"/>
      <c r="AKD285" s="76"/>
      <c r="AKE285" s="76"/>
      <c r="AKF285" s="76"/>
      <c r="AKG285" s="76"/>
      <c r="AKH285" s="76"/>
      <c r="AKI285" s="76"/>
      <c r="AKJ285" s="76"/>
      <c r="AKK285" s="76"/>
      <c r="AKL285" s="76"/>
      <c r="AKM285" s="76"/>
      <c r="AKN285" s="76"/>
      <c r="AKO285" s="76"/>
      <c r="AKP285" s="76"/>
      <c r="AKQ285" s="76"/>
      <c r="AKR285" s="76"/>
      <c r="AKS285" s="76"/>
      <c r="AKT285" s="76"/>
      <c r="AKU285" s="76"/>
      <c r="AKV285" s="76"/>
      <c r="AKW285" s="76"/>
      <c r="AKX285" s="76"/>
      <c r="AKY285" s="76"/>
      <c r="AKZ285" s="76"/>
      <c r="ALA285" s="76"/>
      <c r="ALB285" s="76"/>
      <c r="ALC285" s="76"/>
      <c r="ALD285" s="76"/>
      <c r="ALE285" s="76"/>
      <c r="ALF285" s="76"/>
      <c r="ALG285" s="76"/>
      <c r="ALH285" s="76"/>
      <c r="ALI285" s="76"/>
      <c r="ALJ285" s="76"/>
      <c r="ALK285" s="76"/>
      <c r="ALL285" s="76"/>
      <c r="ALM285" s="76"/>
      <c r="ALN285" s="76"/>
      <c r="ALO285" s="76"/>
      <c r="ALP285" s="76"/>
      <c r="ALQ285" s="76"/>
      <c r="ALR285" s="76"/>
      <c r="ALS285" s="76"/>
      <c r="ALT285" s="76"/>
      <c r="ALU285" s="76"/>
      <c r="ALV285" s="76"/>
      <c r="ALW285" s="76"/>
      <c r="ALX285" s="76"/>
      <c r="ALY285" s="76"/>
      <c r="ALZ285" s="76"/>
      <c r="AMA285" s="76"/>
      <c r="AMB285" s="76"/>
      <c r="AMC285" s="76"/>
      <c r="AMD285" s="76"/>
      <c r="AME285" s="76"/>
    </row>
    <row r="286" spans="1:1019" s="80" customFormat="1" ht="25.5">
      <c r="A286" s="20" t="s">
        <v>190</v>
      </c>
      <c r="B286" s="21">
        <v>5213343</v>
      </c>
      <c r="C286" s="21" t="s">
        <v>96</v>
      </c>
      <c r="D286" s="71" t="s">
        <v>71</v>
      </c>
      <c r="E286" s="22" t="s">
        <v>72</v>
      </c>
      <c r="F286" s="59">
        <v>40</v>
      </c>
      <c r="G286" s="23">
        <v>4.1399999999999997</v>
      </c>
      <c r="H286" s="69">
        <f t="shared" si="104"/>
        <v>0.21229999999999999</v>
      </c>
      <c r="I286" s="23">
        <f t="shared" si="105"/>
        <v>5.0199999999999996</v>
      </c>
      <c r="J286" s="23">
        <f t="shared" si="106"/>
        <v>200.8</v>
      </c>
      <c r="K286" s="78">
        <f t="shared" si="107"/>
        <v>165.6</v>
      </c>
      <c r="L286" s="76"/>
      <c r="M286" s="79"/>
      <c r="N286" s="76"/>
      <c r="O286" s="76"/>
      <c r="P286" s="76"/>
      <c r="Q286" s="76"/>
      <c r="R286" s="76"/>
      <c r="S286" s="76"/>
      <c r="T286" s="76"/>
      <c r="U286" s="76"/>
      <c r="V286" s="76"/>
      <c r="W286" s="76"/>
      <c r="X286" s="76"/>
      <c r="Y286" s="76"/>
      <c r="Z286" s="76"/>
      <c r="AA286" s="76"/>
      <c r="AB286" s="76"/>
      <c r="AC286" s="76"/>
      <c r="AD286" s="76"/>
      <c r="AE286" s="76"/>
      <c r="AF286" s="76"/>
      <c r="AG286" s="76"/>
      <c r="AH286" s="76"/>
      <c r="AI286" s="76"/>
      <c r="AJ286" s="76"/>
      <c r="AK286" s="76"/>
      <c r="AL286" s="76"/>
      <c r="AM286" s="76"/>
      <c r="AN286" s="76"/>
      <c r="AO286" s="76"/>
      <c r="AP286" s="76"/>
      <c r="AQ286" s="76"/>
      <c r="AR286" s="76"/>
      <c r="AS286" s="76"/>
      <c r="AT286" s="76"/>
      <c r="AU286" s="76"/>
      <c r="AV286" s="76"/>
      <c r="AW286" s="76"/>
      <c r="AX286" s="76"/>
      <c r="AY286" s="76"/>
      <c r="AZ286" s="76"/>
      <c r="BA286" s="76"/>
      <c r="BB286" s="76"/>
      <c r="BC286" s="76"/>
      <c r="BD286" s="76"/>
      <c r="BE286" s="76"/>
      <c r="BF286" s="76"/>
      <c r="BG286" s="76"/>
      <c r="BH286" s="76"/>
      <c r="BI286" s="76"/>
      <c r="BJ286" s="76"/>
      <c r="BK286" s="76"/>
      <c r="BL286" s="76"/>
      <c r="BM286" s="76"/>
      <c r="BN286" s="76"/>
      <c r="BO286" s="76"/>
      <c r="BP286" s="76"/>
      <c r="BQ286" s="76"/>
      <c r="BR286" s="76"/>
      <c r="BS286" s="76"/>
      <c r="BT286" s="76"/>
      <c r="BU286" s="76"/>
      <c r="BV286" s="76"/>
      <c r="BW286" s="76"/>
      <c r="BX286" s="76"/>
      <c r="BY286" s="76"/>
      <c r="BZ286" s="76"/>
      <c r="CA286" s="76"/>
      <c r="CB286" s="76"/>
      <c r="CC286" s="76"/>
      <c r="CD286" s="76"/>
      <c r="CE286" s="76"/>
      <c r="CF286" s="76"/>
      <c r="CG286" s="76"/>
      <c r="CH286" s="76"/>
      <c r="CI286" s="76"/>
      <c r="CJ286" s="76"/>
      <c r="CK286" s="76"/>
      <c r="CL286" s="76"/>
      <c r="CM286" s="76"/>
      <c r="CN286" s="76"/>
      <c r="CO286" s="76"/>
      <c r="CP286" s="76"/>
      <c r="CQ286" s="76"/>
      <c r="CR286" s="76"/>
      <c r="CS286" s="76"/>
      <c r="CT286" s="76"/>
      <c r="CU286" s="76"/>
      <c r="CV286" s="76"/>
      <c r="CW286" s="76"/>
      <c r="CX286" s="76"/>
      <c r="CY286" s="76"/>
      <c r="CZ286" s="76"/>
      <c r="DA286" s="76"/>
      <c r="DB286" s="76"/>
      <c r="DC286" s="76"/>
      <c r="DD286" s="76"/>
      <c r="DE286" s="76"/>
      <c r="DF286" s="76"/>
      <c r="DG286" s="76"/>
      <c r="DH286" s="76"/>
      <c r="DI286" s="76"/>
      <c r="DJ286" s="76"/>
      <c r="DK286" s="76"/>
      <c r="DL286" s="76"/>
      <c r="DM286" s="76"/>
      <c r="DN286" s="76"/>
      <c r="DO286" s="76"/>
      <c r="DP286" s="76"/>
      <c r="DQ286" s="76"/>
      <c r="DR286" s="76"/>
      <c r="DS286" s="76"/>
      <c r="DT286" s="76"/>
      <c r="DU286" s="76"/>
      <c r="DV286" s="76"/>
      <c r="DW286" s="76"/>
      <c r="DX286" s="76"/>
      <c r="DY286" s="76"/>
      <c r="DZ286" s="76"/>
      <c r="EA286" s="76"/>
      <c r="EB286" s="76"/>
      <c r="EC286" s="76"/>
      <c r="ED286" s="76"/>
      <c r="EE286" s="76"/>
      <c r="EF286" s="76"/>
      <c r="EG286" s="76"/>
      <c r="EH286" s="76"/>
      <c r="EI286" s="76"/>
      <c r="EJ286" s="76"/>
      <c r="EK286" s="76"/>
      <c r="EL286" s="76"/>
      <c r="EM286" s="76"/>
      <c r="EN286" s="76"/>
      <c r="EO286" s="76"/>
      <c r="EP286" s="76"/>
      <c r="EQ286" s="76"/>
      <c r="ER286" s="76"/>
      <c r="ES286" s="76"/>
      <c r="ET286" s="76"/>
      <c r="EU286" s="76"/>
      <c r="EV286" s="76"/>
      <c r="EW286" s="76"/>
      <c r="EX286" s="76"/>
      <c r="EY286" s="76"/>
      <c r="EZ286" s="76"/>
      <c r="FA286" s="76"/>
      <c r="FB286" s="76"/>
      <c r="FC286" s="76"/>
      <c r="FD286" s="76"/>
      <c r="FE286" s="76"/>
      <c r="FF286" s="76"/>
      <c r="FG286" s="76"/>
      <c r="FH286" s="76"/>
      <c r="FI286" s="76"/>
      <c r="FJ286" s="76"/>
      <c r="FK286" s="76"/>
      <c r="FL286" s="76"/>
      <c r="FM286" s="76"/>
      <c r="FN286" s="76"/>
      <c r="FO286" s="76"/>
      <c r="FP286" s="76"/>
      <c r="FQ286" s="76"/>
      <c r="FR286" s="76"/>
      <c r="FS286" s="76"/>
      <c r="FT286" s="76"/>
      <c r="FU286" s="76"/>
      <c r="FV286" s="76"/>
      <c r="FW286" s="76"/>
      <c r="FX286" s="76"/>
      <c r="FY286" s="76"/>
      <c r="FZ286" s="76"/>
      <c r="GA286" s="76"/>
      <c r="GB286" s="76"/>
      <c r="GC286" s="76"/>
      <c r="GD286" s="76"/>
      <c r="GE286" s="76"/>
      <c r="GF286" s="76"/>
      <c r="GG286" s="76"/>
      <c r="GH286" s="76"/>
      <c r="GI286" s="76"/>
      <c r="GJ286" s="76"/>
      <c r="GK286" s="76"/>
      <c r="GL286" s="76"/>
      <c r="GM286" s="76"/>
      <c r="GN286" s="76"/>
      <c r="GO286" s="76"/>
      <c r="GP286" s="76"/>
      <c r="GQ286" s="76"/>
      <c r="GR286" s="76"/>
      <c r="GS286" s="76"/>
      <c r="GT286" s="76"/>
      <c r="GU286" s="76"/>
      <c r="GV286" s="76"/>
      <c r="GW286" s="76"/>
      <c r="GX286" s="76"/>
      <c r="GY286" s="76"/>
      <c r="GZ286" s="76"/>
      <c r="HA286" s="76"/>
      <c r="HB286" s="76"/>
      <c r="HC286" s="76"/>
      <c r="HD286" s="76"/>
      <c r="HE286" s="76"/>
      <c r="HF286" s="76"/>
      <c r="HG286" s="76"/>
      <c r="HH286" s="76"/>
      <c r="HI286" s="76"/>
      <c r="HJ286" s="76"/>
      <c r="HK286" s="76"/>
      <c r="HL286" s="76"/>
      <c r="HM286" s="76"/>
      <c r="HN286" s="76"/>
      <c r="HO286" s="76"/>
      <c r="HP286" s="76"/>
      <c r="HQ286" s="76"/>
      <c r="HR286" s="76"/>
      <c r="HS286" s="76"/>
      <c r="HT286" s="76"/>
      <c r="HU286" s="76"/>
      <c r="HV286" s="76"/>
      <c r="HW286" s="76"/>
      <c r="HX286" s="76"/>
      <c r="HY286" s="76"/>
      <c r="HZ286" s="76"/>
      <c r="IA286" s="76"/>
      <c r="IB286" s="76"/>
      <c r="IC286" s="76"/>
      <c r="ID286" s="76"/>
      <c r="IE286" s="76"/>
      <c r="IF286" s="76"/>
      <c r="IG286" s="76"/>
      <c r="IH286" s="76"/>
      <c r="II286" s="76"/>
      <c r="IJ286" s="76"/>
      <c r="IK286" s="76"/>
      <c r="IL286" s="76"/>
      <c r="IM286" s="76"/>
      <c r="IN286" s="76"/>
      <c r="IO286" s="76"/>
      <c r="IP286" s="76"/>
      <c r="IQ286" s="76"/>
      <c r="IR286" s="76"/>
      <c r="IS286" s="76"/>
      <c r="IT286" s="76"/>
      <c r="IU286" s="76"/>
      <c r="IV286" s="76"/>
      <c r="IW286" s="76"/>
      <c r="IX286" s="76"/>
      <c r="IY286" s="76"/>
      <c r="IZ286" s="76"/>
      <c r="JA286" s="76"/>
      <c r="JB286" s="76"/>
      <c r="JC286" s="76"/>
      <c r="JD286" s="76"/>
      <c r="JE286" s="76"/>
      <c r="JF286" s="76"/>
      <c r="JG286" s="76"/>
      <c r="JH286" s="76"/>
      <c r="JI286" s="76"/>
      <c r="JJ286" s="76"/>
      <c r="JK286" s="76"/>
      <c r="JL286" s="76"/>
      <c r="JM286" s="76"/>
      <c r="JN286" s="76"/>
      <c r="JO286" s="76"/>
      <c r="JP286" s="76"/>
      <c r="JQ286" s="76"/>
      <c r="JR286" s="76"/>
      <c r="JS286" s="76"/>
      <c r="JT286" s="76"/>
      <c r="JU286" s="76"/>
      <c r="JV286" s="76"/>
      <c r="JW286" s="76"/>
      <c r="JX286" s="76"/>
      <c r="JY286" s="76"/>
      <c r="JZ286" s="76"/>
      <c r="KA286" s="76"/>
      <c r="KB286" s="76"/>
      <c r="KC286" s="76"/>
      <c r="KD286" s="76"/>
      <c r="KE286" s="76"/>
      <c r="KF286" s="76"/>
      <c r="KG286" s="76"/>
      <c r="KH286" s="76"/>
      <c r="KI286" s="76"/>
      <c r="KJ286" s="76"/>
      <c r="KK286" s="76"/>
      <c r="KL286" s="76"/>
      <c r="KM286" s="76"/>
      <c r="KN286" s="76"/>
      <c r="KO286" s="76"/>
      <c r="KP286" s="76"/>
      <c r="KQ286" s="76"/>
      <c r="KR286" s="76"/>
      <c r="KS286" s="76"/>
      <c r="KT286" s="76"/>
      <c r="KU286" s="76"/>
      <c r="KV286" s="76"/>
      <c r="KW286" s="76"/>
      <c r="KX286" s="76"/>
      <c r="KY286" s="76"/>
      <c r="KZ286" s="76"/>
      <c r="LA286" s="76"/>
      <c r="LB286" s="76"/>
      <c r="LC286" s="76"/>
      <c r="LD286" s="76"/>
      <c r="LE286" s="76"/>
      <c r="LF286" s="76"/>
      <c r="LG286" s="76"/>
      <c r="LH286" s="76"/>
      <c r="LI286" s="76"/>
      <c r="LJ286" s="76"/>
      <c r="LK286" s="76"/>
      <c r="LL286" s="76"/>
      <c r="LM286" s="76"/>
      <c r="LN286" s="76"/>
      <c r="LO286" s="76"/>
      <c r="LP286" s="76"/>
      <c r="LQ286" s="76"/>
      <c r="LR286" s="76"/>
      <c r="LS286" s="76"/>
      <c r="LT286" s="76"/>
      <c r="LU286" s="76"/>
      <c r="LV286" s="76"/>
      <c r="LW286" s="76"/>
      <c r="LX286" s="76"/>
      <c r="LY286" s="76"/>
      <c r="LZ286" s="76"/>
      <c r="MA286" s="76"/>
      <c r="MB286" s="76"/>
      <c r="MC286" s="76"/>
      <c r="MD286" s="76"/>
      <c r="ME286" s="76"/>
      <c r="MF286" s="76"/>
      <c r="MG286" s="76"/>
      <c r="MH286" s="76"/>
      <c r="MI286" s="76"/>
      <c r="MJ286" s="76"/>
      <c r="MK286" s="76"/>
      <c r="ML286" s="76"/>
      <c r="MM286" s="76"/>
      <c r="MN286" s="76"/>
      <c r="MO286" s="76"/>
      <c r="MP286" s="76"/>
      <c r="MQ286" s="76"/>
      <c r="MR286" s="76"/>
      <c r="MS286" s="76"/>
      <c r="MT286" s="76"/>
      <c r="MU286" s="76"/>
      <c r="MV286" s="76"/>
      <c r="MW286" s="76"/>
      <c r="MX286" s="76"/>
      <c r="MY286" s="76"/>
      <c r="MZ286" s="76"/>
      <c r="NA286" s="76"/>
      <c r="NB286" s="76"/>
      <c r="NC286" s="76"/>
      <c r="ND286" s="76"/>
      <c r="NE286" s="76"/>
      <c r="NF286" s="76"/>
      <c r="NG286" s="76"/>
      <c r="NH286" s="76"/>
      <c r="NI286" s="76"/>
      <c r="NJ286" s="76"/>
      <c r="NK286" s="76"/>
      <c r="NL286" s="76"/>
      <c r="NM286" s="76"/>
      <c r="NN286" s="76"/>
      <c r="NO286" s="76"/>
      <c r="NP286" s="76"/>
      <c r="NQ286" s="76"/>
      <c r="NR286" s="76"/>
      <c r="NS286" s="76"/>
      <c r="NT286" s="76"/>
      <c r="NU286" s="76"/>
      <c r="NV286" s="76"/>
      <c r="NW286" s="76"/>
      <c r="NX286" s="76"/>
      <c r="NY286" s="76"/>
      <c r="NZ286" s="76"/>
      <c r="OA286" s="76"/>
      <c r="OB286" s="76"/>
      <c r="OC286" s="76"/>
      <c r="OD286" s="76"/>
      <c r="OE286" s="76"/>
      <c r="OF286" s="76"/>
      <c r="OG286" s="76"/>
      <c r="OH286" s="76"/>
      <c r="OI286" s="76"/>
      <c r="OJ286" s="76"/>
      <c r="OK286" s="76"/>
      <c r="OL286" s="76"/>
      <c r="OM286" s="76"/>
      <c r="ON286" s="76"/>
      <c r="OO286" s="76"/>
      <c r="OP286" s="76"/>
      <c r="OQ286" s="76"/>
      <c r="OR286" s="76"/>
      <c r="OS286" s="76"/>
      <c r="OT286" s="76"/>
      <c r="OU286" s="76"/>
      <c r="OV286" s="76"/>
      <c r="OW286" s="76"/>
      <c r="OX286" s="76"/>
      <c r="OY286" s="76"/>
      <c r="OZ286" s="76"/>
      <c r="PA286" s="76"/>
      <c r="PB286" s="76"/>
      <c r="PC286" s="76"/>
      <c r="PD286" s="76"/>
      <c r="PE286" s="76"/>
      <c r="PF286" s="76"/>
      <c r="PG286" s="76"/>
      <c r="PH286" s="76"/>
      <c r="PI286" s="76"/>
      <c r="PJ286" s="76"/>
      <c r="PK286" s="76"/>
      <c r="PL286" s="76"/>
      <c r="PM286" s="76"/>
      <c r="PN286" s="76"/>
      <c r="PO286" s="76"/>
      <c r="PP286" s="76"/>
      <c r="PQ286" s="76"/>
      <c r="PR286" s="76"/>
      <c r="PS286" s="76"/>
      <c r="PT286" s="76"/>
      <c r="PU286" s="76"/>
      <c r="PV286" s="76"/>
      <c r="PW286" s="76"/>
      <c r="PX286" s="76"/>
      <c r="PY286" s="76"/>
      <c r="PZ286" s="76"/>
      <c r="QA286" s="76"/>
      <c r="QB286" s="76"/>
      <c r="QC286" s="76"/>
      <c r="QD286" s="76"/>
      <c r="QE286" s="76"/>
      <c r="QF286" s="76"/>
      <c r="QG286" s="76"/>
      <c r="QH286" s="76"/>
      <c r="QI286" s="76"/>
      <c r="QJ286" s="76"/>
      <c r="QK286" s="76"/>
      <c r="QL286" s="76"/>
      <c r="QM286" s="76"/>
      <c r="QN286" s="76"/>
      <c r="QO286" s="76"/>
      <c r="QP286" s="76"/>
      <c r="QQ286" s="76"/>
      <c r="QR286" s="76"/>
      <c r="QS286" s="76"/>
      <c r="QT286" s="76"/>
      <c r="QU286" s="76"/>
      <c r="QV286" s="76"/>
      <c r="QW286" s="76"/>
      <c r="QX286" s="76"/>
      <c r="QY286" s="76"/>
      <c r="QZ286" s="76"/>
      <c r="RA286" s="76"/>
      <c r="RB286" s="76"/>
      <c r="RC286" s="76"/>
      <c r="RD286" s="76"/>
      <c r="RE286" s="76"/>
      <c r="RF286" s="76"/>
      <c r="RG286" s="76"/>
      <c r="RH286" s="76"/>
      <c r="RI286" s="76"/>
      <c r="RJ286" s="76"/>
      <c r="RK286" s="76"/>
      <c r="RL286" s="76"/>
      <c r="RM286" s="76"/>
      <c r="RN286" s="76"/>
      <c r="RO286" s="76"/>
      <c r="RP286" s="76"/>
      <c r="RQ286" s="76"/>
      <c r="RR286" s="76"/>
      <c r="RS286" s="76"/>
      <c r="RT286" s="76"/>
      <c r="RU286" s="76"/>
      <c r="RV286" s="76"/>
      <c r="RW286" s="76"/>
      <c r="RX286" s="76"/>
      <c r="RY286" s="76"/>
      <c r="RZ286" s="76"/>
      <c r="SA286" s="76"/>
      <c r="SB286" s="76"/>
      <c r="SC286" s="76"/>
      <c r="SD286" s="76"/>
      <c r="SE286" s="76"/>
      <c r="SF286" s="76"/>
      <c r="SG286" s="76"/>
      <c r="SH286" s="76"/>
      <c r="SI286" s="76"/>
      <c r="SJ286" s="76"/>
      <c r="SK286" s="76"/>
      <c r="SL286" s="76"/>
      <c r="SM286" s="76"/>
      <c r="SN286" s="76"/>
      <c r="SO286" s="76"/>
      <c r="SP286" s="76"/>
      <c r="SQ286" s="76"/>
      <c r="SR286" s="76"/>
      <c r="SS286" s="76"/>
      <c r="ST286" s="76"/>
      <c r="SU286" s="76"/>
      <c r="SV286" s="76"/>
      <c r="SW286" s="76"/>
      <c r="SX286" s="76"/>
      <c r="SY286" s="76"/>
      <c r="SZ286" s="76"/>
      <c r="TA286" s="76"/>
      <c r="TB286" s="76"/>
      <c r="TC286" s="76"/>
      <c r="TD286" s="76"/>
      <c r="TE286" s="76"/>
      <c r="TF286" s="76"/>
      <c r="TG286" s="76"/>
      <c r="TH286" s="76"/>
      <c r="TI286" s="76"/>
      <c r="TJ286" s="76"/>
      <c r="TK286" s="76"/>
      <c r="TL286" s="76"/>
      <c r="TM286" s="76"/>
      <c r="TN286" s="76"/>
      <c r="TO286" s="76"/>
      <c r="TP286" s="76"/>
      <c r="TQ286" s="76"/>
      <c r="TR286" s="76"/>
      <c r="TS286" s="76"/>
      <c r="TT286" s="76"/>
      <c r="TU286" s="76"/>
      <c r="TV286" s="76"/>
      <c r="TW286" s="76"/>
      <c r="TX286" s="76"/>
      <c r="TY286" s="76"/>
      <c r="TZ286" s="76"/>
      <c r="UA286" s="76"/>
      <c r="UB286" s="76"/>
      <c r="UC286" s="76"/>
      <c r="UD286" s="76"/>
      <c r="UE286" s="76"/>
      <c r="UF286" s="76"/>
      <c r="UG286" s="76"/>
      <c r="UH286" s="76"/>
      <c r="UI286" s="76"/>
      <c r="UJ286" s="76"/>
      <c r="UK286" s="76"/>
      <c r="UL286" s="76"/>
      <c r="UM286" s="76"/>
      <c r="UN286" s="76"/>
      <c r="UO286" s="76"/>
      <c r="UP286" s="76"/>
      <c r="UQ286" s="76"/>
      <c r="UR286" s="76"/>
      <c r="US286" s="76"/>
      <c r="UT286" s="76"/>
      <c r="UU286" s="76"/>
      <c r="UV286" s="76"/>
      <c r="UW286" s="76"/>
      <c r="UX286" s="76"/>
      <c r="UY286" s="76"/>
      <c r="UZ286" s="76"/>
      <c r="VA286" s="76"/>
      <c r="VB286" s="76"/>
      <c r="VC286" s="76"/>
      <c r="VD286" s="76"/>
      <c r="VE286" s="76"/>
      <c r="VF286" s="76"/>
      <c r="VG286" s="76"/>
      <c r="VH286" s="76"/>
      <c r="VI286" s="76"/>
      <c r="VJ286" s="76"/>
      <c r="VK286" s="76"/>
      <c r="VL286" s="76"/>
      <c r="VM286" s="76"/>
      <c r="VN286" s="76"/>
      <c r="VO286" s="76"/>
      <c r="VP286" s="76"/>
      <c r="VQ286" s="76"/>
      <c r="VR286" s="76"/>
      <c r="VS286" s="76"/>
      <c r="VT286" s="76"/>
      <c r="VU286" s="76"/>
      <c r="VV286" s="76"/>
      <c r="VW286" s="76"/>
      <c r="VX286" s="76"/>
      <c r="VY286" s="76"/>
      <c r="VZ286" s="76"/>
      <c r="WA286" s="76"/>
      <c r="WB286" s="76"/>
      <c r="WC286" s="76"/>
      <c r="WD286" s="76"/>
      <c r="WE286" s="76"/>
      <c r="WF286" s="76"/>
      <c r="WG286" s="76"/>
      <c r="WH286" s="76"/>
      <c r="WI286" s="76"/>
      <c r="WJ286" s="76"/>
      <c r="WK286" s="76"/>
      <c r="WL286" s="76"/>
      <c r="WM286" s="76"/>
      <c r="WN286" s="76"/>
      <c r="WO286" s="76"/>
      <c r="WP286" s="76"/>
      <c r="WQ286" s="76"/>
      <c r="WR286" s="76"/>
      <c r="WS286" s="76"/>
      <c r="WT286" s="76"/>
      <c r="WU286" s="76"/>
      <c r="WV286" s="76"/>
      <c r="WW286" s="76"/>
      <c r="WX286" s="76"/>
      <c r="WY286" s="76"/>
      <c r="WZ286" s="76"/>
      <c r="XA286" s="76"/>
      <c r="XB286" s="76"/>
      <c r="XC286" s="76"/>
      <c r="XD286" s="76"/>
      <c r="XE286" s="76"/>
      <c r="XF286" s="76"/>
      <c r="XG286" s="76"/>
      <c r="XH286" s="76"/>
      <c r="XI286" s="76"/>
      <c r="XJ286" s="76"/>
      <c r="XK286" s="76"/>
      <c r="XL286" s="76"/>
      <c r="XM286" s="76"/>
      <c r="XN286" s="76"/>
      <c r="XO286" s="76"/>
      <c r="XP286" s="76"/>
      <c r="XQ286" s="76"/>
      <c r="XR286" s="76"/>
      <c r="XS286" s="76"/>
      <c r="XT286" s="76"/>
      <c r="XU286" s="76"/>
      <c r="XV286" s="76"/>
      <c r="XW286" s="76"/>
      <c r="XX286" s="76"/>
      <c r="XY286" s="76"/>
      <c r="XZ286" s="76"/>
      <c r="YA286" s="76"/>
      <c r="YB286" s="76"/>
      <c r="YC286" s="76"/>
      <c r="YD286" s="76"/>
      <c r="YE286" s="76"/>
      <c r="YF286" s="76"/>
      <c r="YG286" s="76"/>
      <c r="YH286" s="76"/>
      <c r="YI286" s="76"/>
      <c r="YJ286" s="76"/>
      <c r="YK286" s="76"/>
      <c r="YL286" s="76"/>
      <c r="YM286" s="76"/>
      <c r="YN286" s="76"/>
      <c r="YO286" s="76"/>
      <c r="YP286" s="76"/>
      <c r="YQ286" s="76"/>
      <c r="YR286" s="76"/>
      <c r="YS286" s="76"/>
      <c r="YT286" s="76"/>
      <c r="YU286" s="76"/>
      <c r="YV286" s="76"/>
      <c r="YW286" s="76"/>
      <c r="YX286" s="76"/>
      <c r="YY286" s="76"/>
      <c r="YZ286" s="76"/>
      <c r="ZA286" s="76"/>
      <c r="ZB286" s="76"/>
      <c r="ZC286" s="76"/>
      <c r="ZD286" s="76"/>
      <c r="ZE286" s="76"/>
      <c r="ZF286" s="76"/>
      <c r="ZG286" s="76"/>
      <c r="ZH286" s="76"/>
      <c r="ZI286" s="76"/>
      <c r="ZJ286" s="76"/>
      <c r="ZK286" s="76"/>
      <c r="ZL286" s="76"/>
      <c r="ZM286" s="76"/>
      <c r="ZN286" s="76"/>
      <c r="ZO286" s="76"/>
      <c r="ZP286" s="76"/>
      <c r="ZQ286" s="76"/>
      <c r="ZR286" s="76"/>
      <c r="ZS286" s="76"/>
      <c r="ZT286" s="76"/>
      <c r="ZU286" s="76"/>
      <c r="ZV286" s="76"/>
      <c r="ZW286" s="76"/>
      <c r="ZX286" s="76"/>
      <c r="ZY286" s="76"/>
      <c r="ZZ286" s="76"/>
      <c r="AAA286" s="76"/>
      <c r="AAB286" s="76"/>
      <c r="AAC286" s="76"/>
      <c r="AAD286" s="76"/>
      <c r="AAE286" s="76"/>
      <c r="AAF286" s="76"/>
      <c r="AAG286" s="76"/>
      <c r="AAH286" s="76"/>
      <c r="AAI286" s="76"/>
      <c r="AAJ286" s="76"/>
      <c r="AAK286" s="76"/>
      <c r="AAL286" s="76"/>
      <c r="AAM286" s="76"/>
      <c r="AAN286" s="76"/>
      <c r="AAO286" s="76"/>
      <c r="AAP286" s="76"/>
      <c r="AAQ286" s="76"/>
      <c r="AAR286" s="76"/>
      <c r="AAS286" s="76"/>
      <c r="AAT286" s="76"/>
      <c r="AAU286" s="76"/>
      <c r="AAV286" s="76"/>
      <c r="AAW286" s="76"/>
      <c r="AAX286" s="76"/>
      <c r="AAY286" s="76"/>
      <c r="AAZ286" s="76"/>
      <c r="ABA286" s="76"/>
      <c r="ABB286" s="76"/>
      <c r="ABC286" s="76"/>
      <c r="ABD286" s="76"/>
      <c r="ABE286" s="76"/>
      <c r="ABF286" s="76"/>
      <c r="ABG286" s="76"/>
      <c r="ABH286" s="76"/>
      <c r="ABI286" s="76"/>
      <c r="ABJ286" s="76"/>
      <c r="ABK286" s="76"/>
      <c r="ABL286" s="76"/>
      <c r="ABM286" s="76"/>
      <c r="ABN286" s="76"/>
      <c r="ABO286" s="76"/>
      <c r="ABP286" s="76"/>
      <c r="ABQ286" s="76"/>
      <c r="ABR286" s="76"/>
      <c r="ABS286" s="76"/>
      <c r="ABT286" s="76"/>
      <c r="ABU286" s="76"/>
      <c r="ABV286" s="76"/>
      <c r="ABW286" s="76"/>
      <c r="ABX286" s="76"/>
      <c r="ABY286" s="76"/>
      <c r="ABZ286" s="76"/>
      <c r="ACA286" s="76"/>
      <c r="ACB286" s="76"/>
      <c r="ACC286" s="76"/>
      <c r="ACD286" s="76"/>
      <c r="ACE286" s="76"/>
      <c r="ACF286" s="76"/>
      <c r="ACG286" s="76"/>
      <c r="ACH286" s="76"/>
      <c r="ACI286" s="76"/>
      <c r="ACJ286" s="76"/>
      <c r="ACK286" s="76"/>
      <c r="ACL286" s="76"/>
      <c r="ACM286" s="76"/>
      <c r="ACN286" s="76"/>
      <c r="ACO286" s="76"/>
      <c r="ACP286" s="76"/>
      <c r="ACQ286" s="76"/>
      <c r="ACR286" s="76"/>
      <c r="ACS286" s="76"/>
      <c r="ACT286" s="76"/>
      <c r="ACU286" s="76"/>
      <c r="ACV286" s="76"/>
      <c r="ACW286" s="76"/>
      <c r="ACX286" s="76"/>
      <c r="ACY286" s="76"/>
      <c r="ACZ286" s="76"/>
      <c r="ADA286" s="76"/>
      <c r="ADB286" s="76"/>
      <c r="ADC286" s="76"/>
      <c r="ADD286" s="76"/>
      <c r="ADE286" s="76"/>
      <c r="ADF286" s="76"/>
      <c r="ADG286" s="76"/>
      <c r="ADH286" s="76"/>
      <c r="ADI286" s="76"/>
      <c r="ADJ286" s="76"/>
      <c r="ADK286" s="76"/>
      <c r="ADL286" s="76"/>
      <c r="ADM286" s="76"/>
      <c r="ADN286" s="76"/>
      <c r="ADO286" s="76"/>
      <c r="ADP286" s="76"/>
      <c r="ADQ286" s="76"/>
      <c r="ADR286" s="76"/>
      <c r="ADS286" s="76"/>
      <c r="ADT286" s="76"/>
      <c r="ADU286" s="76"/>
      <c r="ADV286" s="76"/>
      <c r="ADW286" s="76"/>
      <c r="ADX286" s="76"/>
      <c r="ADY286" s="76"/>
      <c r="ADZ286" s="76"/>
      <c r="AEA286" s="76"/>
      <c r="AEB286" s="76"/>
      <c r="AEC286" s="76"/>
      <c r="AED286" s="76"/>
      <c r="AEE286" s="76"/>
      <c r="AEF286" s="76"/>
      <c r="AEG286" s="76"/>
      <c r="AEH286" s="76"/>
      <c r="AEI286" s="76"/>
      <c r="AEJ286" s="76"/>
      <c r="AEK286" s="76"/>
      <c r="AEL286" s="76"/>
      <c r="AEM286" s="76"/>
      <c r="AEN286" s="76"/>
      <c r="AEO286" s="76"/>
      <c r="AEP286" s="76"/>
      <c r="AEQ286" s="76"/>
      <c r="AER286" s="76"/>
      <c r="AES286" s="76"/>
      <c r="AET286" s="76"/>
      <c r="AEU286" s="76"/>
      <c r="AEV286" s="76"/>
      <c r="AEW286" s="76"/>
      <c r="AEX286" s="76"/>
      <c r="AEY286" s="76"/>
      <c r="AEZ286" s="76"/>
      <c r="AFA286" s="76"/>
      <c r="AFB286" s="76"/>
      <c r="AFC286" s="76"/>
      <c r="AFD286" s="76"/>
      <c r="AFE286" s="76"/>
      <c r="AFF286" s="76"/>
      <c r="AFG286" s="76"/>
      <c r="AFH286" s="76"/>
      <c r="AFI286" s="76"/>
      <c r="AFJ286" s="76"/>
      <c r="AFK286" s="76"/>
      <c r="AFL286" s="76"/>
      <c r="AFM286" s="76"/>
      <c r="AFN286" s="76"/>
      <c r="AFO286" s="76"/>
      <c r="AFP286" s="76"/>
      <c r="AFQ286" s="76"/>
      <c r="AFR286" s="76"/>
      <c r="AFS286" s="76"/>
      <c r="AFT286" s="76"/>
      <c r="AFU286" s="76"/>
      <c r="AFV286" s="76"/>
      <c r="AFW286" s="76"/>
      <c r="AFX286" s="76"/>
      <c r="AFY286" s="76"/>
      <c r="AFZ286" s="76"/>
      <c r="AGA286" s="76"/>
      <c r="AGB286" s="76"/>
      <c r="AGC286" s="76"/>
      <c r="AGD286" s="76"/>
      <c r="AGE286" s="76"/>
      <c r="AGF286" s="76"/>
      <c r="AGG286" s="76"/>
      <c r="AGH286" s="76"/>
      <c r="AGI286" s="76"/>
      <c r="AGJ286" s="76"/>
      <c r="AGK286" s="76"/>
      <c r="AGL286" s="76"/>
      <c r="AGM286" s="76"/>
      <c r="AGN286" s="76"/>
      <c r="AGO286" s="76"/>
      <c r="AGP286" s="76"/>
      <c r="AGQ286" s="76"/>
      <c r="AGR286" s="76"/>
      <c r="AGS286" s="76"/>
      <c r="AGT286" s="76"/>
      <c r="AGU286" s="76"/>
      <c r="AGV286" s="76"/>
      <c r="AGW286" s="76"/>
      <c r="AGX286" s="76"/>
      <c r="AGY286" s="76"/>
      <c r="AGZ286" s="76"/>
      <c r="AHA286" s="76"/>
      <c r="AHB286" s="76"/>
      <c r="AHC286" s="76"/>
      <c r="AHD286" s="76"/>
      <c r="AHE286" s="76"/>
      <c r="AHF286" s="76"/>
      <c r="AHG286" s="76"/>
      <c r="AHH286" s="76"/>
      <c r="AHI286" s="76"/>
      <c r="AHJ286" s="76"/>
      <c r="AHK286" s="76"/>
      <c r="AHL286" s="76"/>
      <c r="AHM286" s="76"/>
      <c r="AHN286" s="76"/>
      <c r="AHO286" s="76"/>
      <c r="AHP286" s="76"/>
      <c r="AHQ286" s="76"/>
      <c r="AHR286" s="76"/>
      <c r="AHS286" s="76"/>
      <c r="AHT286" s="76"/>
      <c r="AHU286" s="76"/>
      <c r="AHV286" s="76"/>
      <c r="AHW286" s="76"/>
      <c r="AHX286" s="76"/>
      <c r="AHY286" s="76"/>
      <c r="AHZ286" s="76"/>
      <c r="AIA286" s="76"/>
      <c r="AIB286" s="76"/>
      <c r="AIC286" s="76"/>
      <c r="AID286" s="76"/>
      <c r="AIE286" s="76"/>
      <c r="AIF286" s="76"/>
      <c r="AIG286" s="76"/>
      <c r="AIH286" s="76"/>
      <c r="AII286" s="76"/>
      <c r="AIJ286" s="76"/>
      <c r="AIK286" s="76"/>
      <c r="AIL286" s="76"/>
      <c r="AIM286" s="76"/>
      <c r="AIN286" s="76"/>
      <c r="AIO286" s="76"/>
      <c r="AIP286" s="76"/>
      <c r="AIQ286" s="76"/>
      <c r="AIR286" s="76"/>
      <c r="AIS286" s="76"/>
      <c r="AIT286" s="76"/>
      <c r="AIU286" s="76"/>
      <c r="AIV286" s="76"/>
      <c r="AIW286" s="76"/>
      <c r="AIX286" s="76"/>
      <c r="AIY286" s="76"/>
      <c r="AIZ286" s="76"/>
      <c r="AJA286" s="76"/>
      <c r="AJB286" s="76"/>
      <c r="AJC286" s="76"/>
      <c r="AJD286" s="76"/>
      <c r="AJE286" s="76"/>
      <c r="AJF286" s="76"/>
      <c r="AJG286" s="76"/>
      <c r="AJH286" s="76"/>
      <c r="AJI286" s="76"/>
      <c r="AJJ286" s="76"/>
      <c r="AJK286" s="76"/>
      <c r="AJL286" s="76"/>
      <c r="AJM286" s="76"/>
      <c r="AJN286" s="76"/>
      <c r="AJO286" s="76"/>
      <c r="AJP286" s="76"/>
      <c r="AJQ286" s="76"/>
      <c r="AJR286" s="76"/>
      <c r="AJS286" s="76"/>
      <c r="AJT286" s="76"/>
      <c r="AJU286" s="76"/>
      <c r="AJV286" s="76"/>
      <c r="AJW286" s="76"/>
      <c r="AJX286" s="76"/>
      <c r="AJY286" s="76"/>
      <c r="AJZ286" s="76"/>
      <c r="AKA286" s="76"/>
      <c r="AKB286" s="76"/>
      <c r="AKC286" s="76"/>
      <c r="AKD286" s="76"/>
      <c r="AKE286" s="76"/>
      <c r="AKF286" s="76"/>
      <c r="AKG286" s="76"/>
      <c r="AKH286" s="76"/>
      <c r="AKI286" s="76"/>
      <c r="AKJ286" s="76"/>
      <c r="AKK286" s="76"/>
      <c r="AKL286" s="76"/>
      <c r="AKM286" s="76"/>
      <c r="AKN286" s="76"/>
      <c r="AKO286" s="76"/>
      <c r="AKP286" s="76"/>
      <c r="AKQ286" s="76"/>
      <c r="AKR286" s="76"/>
      <c r="AKS286" s="76"/>
      <c r="AKT286" s="76"/>
      <c r="AKU286" s="76"/>
      <c r="AKV286" s="76"/>
      <c r="AKW286" s="76"/>
      <c r="AKX286" s="76"/>
      <c r="AKY286" s="76"/>
      <c r="AKZ286" s="76"/>
      <c r="ALA286" s="76"/>
      <c r="ALB286" s="76"/>
      <c r="ALC286" s="76"/>
      <c r="ALD286" s="76"/>
      <c r="ALE286" s="76"/>
      <c r="ALF286" s="76"/>
      <c r="ALG286" s="76"/>
      <c r="ALH286" s="76"/>
      <c r="ALI286" s="76"/>
      <c r="ALJ286" s="76"/>
      <c r="ALK286" s="76"/>
      <c r="ALL286" s="76"/>
      <c r="ALM286" s="76"/>
      <c r="ALN286" s="76"/>
      <c r="ALO286" s="76"/>
      <c r="ALP286" s="76"/>
      <c r="ALQ286" s="76"/>
      <c r="ALR286" s="76"/>
      <c r="ALS286" s="76"/>
      <c r="ALT286" s="76"/>
      <c r="ALU286" s="76"/>
      <c r="ALV286" s="76"/>
      <c r="ALW286" s="76"/>
      <c r="ALX286" s="76"/>
      <c r="ALY286" s="76"/>
      <c r="ALZ286" s="76"/>
      <c r="AMA286" s="76"/>
      <c r="AMB286" s="76"/>
      <c r="AMC286" s="76"/>
      <c r="AMD286" s="76"/>
      <c r="AME286" s="76"/>
    </row>
    <row r="287" spans="1:1019" s="80" customFormat="1" ht="25.5">
      <c r="A287" s="20" t="s">
        <v>191</v>
      </c>
      <c r="B287" s="21">
        <v>5213345</v>
      </c>
      <c r="C287" s="21" t="s">
        <v>96</v>
      </c>
      <c r="D287" s="71" t="s">
        <v>73</v>
      </c>
      <c r="E287" s="22" t="s">
        <v>72</v>
      </c>
      <c r="F287" s="59">
        <v>2</v>
      </c>
      <c r="G287" s="23">
        <v>6.09</v>
      </c>
      <c r="H287" s="69">
        <f t="shared" si="104"/>
        <v>0.21229999999999999</v>
      </c>
      <c r="I287" s="23">
        <f t="shared" si="105"/>
        <v>7.38</v>
      </c>
      <c r="J287" s="23">
        <f t="shared" si="106"/>
        <v>14.76</v>
      </c>
      <c r="K287" s="78">
        <f t="shared" si="107"/>
        <v>12.18</v>
      </c>
      <c r="L287" s="76"/>
      <c r="M287" s="79"/>
      <c r="N287" s="76"/>
      <c r="O287" s="76"/>
      <c r="P287" s="76"/>
      <c r="Q287" s="76"/>
      <c r="R287" s="76"/>
      <c r="S287" s="76"/>
      <c r="T287" s="76"/>
      <c r="U287" s="76"/>
      <c r="V287" s="76"/>
      <c r="W287" s="76"/>
      <c r="X287" s="76"/>
      <c r="Y287" s="76"/>
      <c r="Z287" s="76"/>
      <c r="AA287" s="76"/>
      <c r="AB287" s="76"/>
      <c r="AC287" s="76"/>
      <c r="AD287" s="76"/>
      <c r="AE287" s="76"/>
      <c r="AF287" s="76"/>
      <c r="AG287" s="76"/>
      <c r="AH287" s="76"/>
      <c r="AI287" s="76"/>
      <c r="AJ287" s="76"/>
      <c r="AK287" s="76"/>
      <c r="AL287" s="76"/>
      <c r="AM287" s="76"/>
      <c r="AN287" s="76"/>
      <c r="AO287" s="76"/>
      <c r="AP287" s="76"/>
      <c r="AQ287" s="76"/>
      <c r="AR287" s="76"/>
      <c r="AS287" s="76"/>
      <c r="AT287" s="76"/>
      <c r="AU287" s="76"/>
      <c r="AV287" s="76"/>
      <c r="AW287" s="76"/>
      <c r="AX287" s="76"/>
      <c r="AY287" s="76"/>
      <c r="AZ287" s="76"/>
      <c r="BA287" s="76"/>
      <c r="BB287" s="76"/>
      <c r="BC287" s="76"/>
      <c r="BD287" s="76"/>
      <c r="BE287" s="76"/>
      <c r="BF287" s="76"/>
      <c r="BG287" s="76"/>
      <c r="BH287" s="76"/>
      <c r="BI287" s="76"/>
      <c r="BJ287" s="76"/>
      <c r="BK287" s="76"/>
      <c r="BL287" s="76"/>
      <c r="BM287" s="76"/>
      <c r="BN287" s="76"/>
      <c r="BO287" s="76"/>
      <c r="BP287" s="76"/>
      <c r="BQ287" s="76"/>
      <c r="BR287" s="76"/>
      <c r="BS287" s="76"/>
      <c r="BT287" s="76"/>
      <c r="BU287" s="76"/>
      <c r="BV287" s="76"/>
      <c r="BW287" s="76"/>
      <c r="BX287" s="76"/>
      <c r="BY287" s="76"/>
      <c r="BZ287" s="76"/>
      <c r="CA287" s="76"/>
      <c r="CB287" s="76"/>
      <c r="CC287" s="76"/>
      <c r="CD287" s="76"/>
      <c r="CE287" s="76"/>
      <c r="CF287" s="76"/>
      <c r="CG287" s="76"/>
      <c r="CH287" s="76"/>
      <c r="CI287" s="76"/>
      <c r="CJ287" s="76"/>
      <c r="CK287" s="76"/>
      <c r="CL287" s="76"/>
      <c r="CM287" s="76"/>
      <c r="CN287" s="76"/>
      <c r="CO287" s="76"/>
      <c r="CP287" s="76"/>
      <c r="CQ287" s="76"/>
      <c r="CR287" s="76"/>
      <c r="CS287" s="76"/>
      <c r="CT287" s="76"/>
      <c r="CU287" s="76"/>
      <c r="CV287" s="76"/>
      <c r="CW287" s="76"/>
      <c r="CX287" s="76"/>
      <c r="CY287" s="76"/>
      <c r="CZ287" s="76"/>
      <c r="DA287" s="76"/>
      <c r="DB287" s="76"/>
      <c r="DC287" s="76"/>
      <c r="DD287" s="76"/>
      <c r="DE287" s="76"/>
      <c r="DF287" s="76"/>
      <c r="DG287" s="76"/>
      <c r="DH287" s="76"/>
      <c r="DI287" s="76"/>
      <c r="DJ287" s="76"/>
      <c r="DK287" s="76"/>
      <c r="DL287" s="76"/>
      <c r="DM287" s="76"/>
      <c r="DN287" s="76"/>
      <c r="DO287" s="76"/>
      <c r="DP287" s="76"/>
      <c r="DQ287" s="76"/>
      <c r="DR287" s="76"/>
      <c r="DS287" s="76"/>
      <c r="DT287" s="76"/>
      <c r="DU287" s="76"/>
      <c r="DV287" s="76"/>
      <c r="DW287" s="76"/>
      <c r="DX287" s="76"/>
      <c r="DY287" s="76"/>
      <c r="DZ287" s="76"/>
      <c r="EA287" s="76"/>
      <c r="EB287" s="76"/>
      <c r="EC287" s="76"/>
      <c r="ED287" s="76"/>
      <c r="EE287" s="76"/>
      <c r="EF287" s="76"/>
      <c r="EG287" s="76"/>
      <c r="EH287" s="76"/>
      <c r="EI287" s="76"/>
      <c r="EJ287" s="76"/>
      <c r="EK287" s="76"/>
      <c r="EL287" s="76"/>
      <c r="EM287" s="76"/>
      <c r="EN287" s="76"/>
      <c r="EO287" s="76"/>
      <c r="EP287" s="76"/>
      <c r="EQ287" s="76"/>
      <c r="ER287" s="76"/>
      <c r="ES287" s="76"/>
      <c r="ET287" s="76"/>
      <c r="EU287" s="76"/>
      <c r="EV287" s="76"/>
      <c r="EW287" s="76"/>
      <c r="EX287" s="76"/>
      <c r="EY287" s="76"/>
      <c r="EZ287" s="76"/>
      <c r="FA287" s="76"/>
      <c r="FB287" s="76"/>
      <c r="FC287" s="76"/>
      <c r="FD287" s="76"/>
      <c r="FE287" s="76"/>
      <c r="FF287" s="76"/>
      <c r="FG287" s="76"/>
      <c r="FH287" s="76"/>
      <c r="FI287" s="76"/>
      <c r="FJ287" s="76"/>
      <c r="FK287" s="76"/>
      <c r="FL287" s="76"/>
      <c r="FM287" s="76"/>
      <c r="FN287" s="76"/>
      <c r="FO287" s="76"/>
      <c r="FP287" s="76"/>
      <c r="FQ287" s="76"/>
      <c r="FR287" s="76"/>
      <c r="FS287" s="76"/>
      <c r="FT287" s="76"/>
      <c r="FU287" s="76"/>
      <c r="FV287" s="76"/>
      <c r="FW287" s="76"/>
      <c r="FX287" s="76"/>
      <c r="FY287" s="76"/>
      <c r="FZ287" s="76"/>
      <c r="GA287" s="76"/>
      <c r="GB287" s="76"/>
      <c r="GC287" s="76"/>
      <c r="GD287" s="76"/>
      <c r="GE287" s="76"/>
      <c r="GF287" s="76"/>
      <c r="GG287" s="76"/>
      <c r="GH287" s="76"/>
      <c r="GI287" s="76"/>
      <c r="GJ287" s="76"/>
      <c r="GK287" s="76"/>
      <c r="GL287" s="76"/>
      <c r="GM287" s="76"/>
      <c r="GN287" s="76"/>
      <c r="GO287" s="76"/>
      <c r="GP287" s="76"/>
      <c r="GQ287" s="76"/>
      <c r="GR287" s="76"/>
      <c r="GS287" s="76"/>
      <c r="GT287" s="76"/>
      <c r="GU287" s="76"/>
      <c r="GV287" s="76"/>
      <c r="GW287" s="76"/>
      <c r="GX287" s="76"/>
      <c r="GY287" s="76"/>
      <c r="GZ287" s="76"/>
      <c r="HA287" s="76"/>
      <c r="HB287" s="76"/>
      <c r="HC287" s="76"/>
      <c r="HD287" s="76"/>
      <c r="HE287" s="76"/>
      <c r="HF287" s="76"/>
      <c r="HG287" s="76"/>
      <c r="HH287" s="76"/>
      <c r="HI287" s="76"/>
      <c r="HJ287" s="76"/>
      <c r="HK287" s="76"/>
      <c r="HL287" s="76"/>
      <c r="HM287" s="76"/>
      <c r="HN287" s="76"/>
      <c r="HO287" s="76"/>
      <c r="HP287" s="76"/>
      <c r="HQ287" s="76"/>
      <c r="HR287" s="76"/>
      <c r="HS287" s="76"/>
      <c r="HT287" s="76"/>
      <c r="HU287" s="76"/>
      <c r="HV287" s="76"/>
      <c r="HW287" s="76"/>
      <c r="HX287" s="76"/>
      <c r="HY287" s="76"/>
      <c r="HZ287" s="76"/>
      <c r="IA287" s="76"/>
      <c r="IB287" s="76"/>
      <c r="IC287" s="76"/>
      <c r="ID287" s="76"/>
      <c r="IE287" s="76"/>
      <c r="IF287" s="76"/>
      <c r="IG287" s="76"/>
      <c r="IH287" s="76"/>
      <c r="II287" s="76"/>
      <c r="IJ287" s="76"/>
      <c r="IK287" s="76"/>
      <c r="IL287" s="76"/>
      <c r="IM287" s="76"/>
      <c r="IN287" s="76"/>
      <c r="IO287" s="76"/>
      <c r="IP287" s="76"/>
      <c r="IQ287" s="76"/>
      <c r="IR287" s="76"/>
      <c r="IS287" s="76"/>
      <c r="IT287" s="76"/>
      <c r="IU287" s="76"/>
      <c r="IV287" s="76"/>
      <c r="IW287" s="76"/>
      <c r="IX287" s="76"/>
      <c r="IY287" s="76"/>
      <c r="IZ287" s="76"/>
      <c r="JA287" s="76"/>
      <c r="JB287" s="76"/>
      <c r="JC287" s="76"/>
      <c r="JD287" s="76"/>
      <c r="JE287" s="76"/>
      <c r="JF287" s="76"/>
      <c r="JG287" s="76"/>
      <c r="JH287" s="76"/>
      <c r="JI287" s="76"/>
      <c r="JJ287" s="76"/>
      <c r="JK287" s="76"/>
      <c r="JL287" s="76"/>
      <c r="JM287" s="76"/>
      <c r="JN287" s="76"/>
      <c r="JO287" s="76"/>
      <c r="JP287" s="76"/>
      <c r="JQ287" s="76"/>
      <c r="JR287" s="76"/>
      <c r="JS287" s="76"/>
      <c r="JT287" s="76"/>
      <c r="JU287" s="76"/>
      <c r="JV287" s="76"/>
      <c r="JW287" s="76"/>
      <c r="JX287" s="76"/>
      <c r="JY287" s="76"/>
      <c r="JZ287" s="76"/>
      <c r="KA287" s="76"/>
      <c r="KB287" s="76"/>
      <c r="KC287" s="76"/>
      <c r="KD287" s="76"/>
      <c r="KE287" s="76"/>
      <c r="KF287" s="76"/>
      <c r="KG287" s="76"/>
      <c r="KH287" s="76"/>
      <c r="KI287" s="76"/>
      <c r="KJ287" s="76"/>
      <c r="KK287" s="76"/>
      <c r="KL287" s="76"/>
      <c r="KM287" s="76"/>
      <c r="KN287" s="76"/>
      <c r="KO287" s="76"/>
      <c r="KP287" s="76"/>
      <c r="KQ287" s="76"/>
      <c r="KR287" s="76"/>
      <c r="KS287" s="76"/>
      <c r="KT287" s="76"/>
      <c r="KU287" s="76"/>
      <c r="KV287" s="76"/>
      <c r="KW287" s="76"/>
      <c r="KX287" s="76"/>
      <c r="KY287" s="76"/>
      <c r="KZ287" s="76"/>
      <c r="LA287" s="76"/>
      <c r="LB287" s="76"/>
      <c r="LC287" s="76"/>
      <c r="LD287" s="76"/>
      <c r="LE287" s="76"/>
      <c r="LF287" s="76"/>
      <c r="LG287" s="76"/>
      <c r="LH287" s="76"/>
      <c r="LI287" s="76"/>
      <c r="LJ287" s="76"/>
      <c r="LK287" s="76"/>
      <c r="LL287" s="76"/>
      <c r="LM287" s="76"/>
      <c r="LN287" s="76"/>
      <c r="LO287" s="76"/>
      <c r="LP287" s="76"/>
      <c r="LQ287" s="76"/>
      <c r="LR287" s="76"/>
      <c r="LS287" s="76"/>
      <c r="LT287" s="76"/>
      <c r="LU287" s="76"/>
      <c r="LV287" s="76"/>
      <c r="LW287" s="76"/>
      <c r="LX287" s="76"/>
      <c r="LY287" s="76"/>
      <c r="LZ287" s="76"/>
      <c r="MA287" s="76"/>
      <c r="MB287" s="76"/>
      <c r="MC287" s="76"/>
      <c r="MD287" s="76"/>
      <c r="ME287" s="76"/>
      <c r="MF287" s="76"/>
      <c r="MG287" s="76"/>
      <c r="MH287" s="76"/>
      <c r="MI287" s="76"/>
      <c r="MJ287" s="76"/>
      <c r="MK287" s="76"/>
      <c r="ML287" s="76"/>
      <c r="MM287" s="76"/>
      <c r="MN287" s="76"/>
      <c r="MO287" s="76"/>
      <c r="MP287" s="76"/>
      <c r="MQ287" s="76"/>
      <c r="MR287" s="76"/>
      <c r="MS287" s="76"/>
      <c r="MT287" s="76"/>
      <c r="MU287" s="76"/>
      <c r="MV287" s="76"/>
      <c r="MW287" s="76"/>
      <c r="MX287" s="76"/>
      <c r="MY287" s="76"/>
      <c r="MZ287" s="76"/>
      <c r="NA287" s="76"/>
      <c r="NB287" s="76"/>
      <c r="NC287" s="76"/>
      <c r="ND287" s="76"/>
      <c r="NE287" s="76"/>
      <c r="NF287" s="76"/>
      <c r="NG287" s="76"/>
      <c r="NH287" s="76"/>
      <c r="NI287" s="76"/>
      <c r="NJ287" s="76"/>
      <c r="NK287" s="76"/>
      <c r="NL287" s="76"/>
      <c r="NM287" s="76"/>
      <c r="NN287" s="76"/>
      <c r="NO287" s="76"/>
      <c r="NP287" s="76"/>
      <c r="NQ287" s="76"/>
      <c r="NR287" s="76"/>
      <c r="NS287" s="76"/>
      <c r="NT287" s="76"/>
      <c r="NU287" s="76"/>
      <c r="NV287" s="76"/>
      <c r="NW287" s="76"/>
      <c r="NX287" s="76"/>
      <c r="NY287" s="76"/>
      <c r="NZ287" s="76"/>
      <c r="OA287" s="76"/>
      <c r="OB287" s="76"/>
      <c r="OC287" s="76"/>
      <c r="OD287" s="76"/>
      <c r="OE287" s="76"/>
      <c r="OF287" s="76"/>
      <c r="OG287" s="76"/>
      <c r="OH287" s="76"/>
      <c r="OI287" s="76"/>
      <c r="OJ287" s="76"/>
      <c r="OK287" s="76"/>
      <c r="OL287" s="76"/>
      <c r="OM287" s="76"/>
      <c r="ON287" s="76"/>
      <c r="OO287" s="76"/>
      <c r="OP287" s="76"/>
      <c r="OQ287" s="76"/>
      <c r="OR287" s="76"/>
      <c r="OS287" s="76"/>
      <c r="OT287" s="76"/>
      <c r="OU287" s="76"/>
      <c r="OV287" s="76"/>
      <c r="OW287" s="76"/>
      <c r="OX287" s="76"/>
      <c r="OY287" s="76"/>
      <c r="OZ287" s="76"/>
      <c r="PA287" s="76"/>
      <c r="PB287" s="76"/>
      <c r="PC287" s="76"/>
      <c r="PD287" s="76"/>
      <c r="PE287" s="76"/>
      <c r="PF287" s="76"/>
      <c r="PG287" s="76"/>
      <c r="PH287" s="76"/>
      <c r="PI287" s="76"/>
      <c r="PJ287" s="76"/>
      <c r="PK287" s="76"/>
      <c r="PL287" s="76"/>
      <c r="PM287" s="76"/>
      <c r="PN287" s="76"/>
      <c r="PO287" s="76"/>
      <c r="PP287" s="76"/>
      <c r="PQ287" s="76"/>
      <c r="PR287" s="76"/>
      <c r="PS287" s="76"/>
      <c r="PT287" s="76"/>
      <c r="PU287" s="76"/>
      <c r="PV287" s="76"/>
      <c r="PW287" s="76"/>
      <c r="PX287" s="76"/>
      <c r="PY287" s="76"/>
      <c r="PZ287" s="76"/>
      <c r="QA287" s="76"/>
      <c r="QB287" s="76"/>
      <c r="QC287" s="76"/>
      <c r="QD287" s="76"/>
      <c r="QE287" s="76"/>
      <c r="QF287" s="76"/>
      <c r="QG287" s="76"/>
      <c r="QH287" s="76"/>
      <c r="QI287" s="76"/>
      <c r="QJ287" s="76"/>
      <c r="QK287" s="76"/>
      <c r="QL287" s="76"/>
      <c r="QM287" s="76"/>
      <c r="QN287" s="76"/>
      <c r="QO287" s="76"/>
      <c r="QP287" s="76"/>
      <c r="QQ287" s="76"/>
      <c r="QR287" s="76"/>
      <c r="QS287" s="76"/>
      <c r="QT287" s="76"/>
      <c r="QU287" s="76"/>
      <c r="QV287" s="76"/>
      <c r="QW287" s="76"/>
      <c r="QX287" s="76"/>
      <c r="QY287" s="76"/>
      <c r="QZ287" s="76"/>
      <c r="RA287" s="76"/>
      <c r="RB287" s="76"/>
      <c r="RC287" s="76"/>
      <c r="RD287" s="76"/>
      <c r="RE287" s="76"/>
      <c r="RF287" s="76"/>
      <c r="RG287" s="76"/>
      <c r="RH287" s="76"/>
      <c r="RI287" s="76"/>
      <c r="RJ287" s="76"/>
      <c r="RK287" s="76"/>
      <c r="RL287" s="76"/>
      <c r="RM287" s="76"/>
      <c r="RN287" s="76"/>
      <c r="RO287" s="76"/>
      <c r="RP287" s="76"/>
      <c r="RQ287" s="76"/>
      <c r="RR287" s="76"/>
      <c r="RS287" s="76"/>
      <c r="RT287" s="76"/>
      <c r="RU287" s="76"/>
      <c r="RV287" s="76"/>
      <c r="RW287" s="76"/>
      <c r="RX287" s="76"/>
      <c r="RY287" s="76"/>
      <c r="RZ287" s="76"/>
      <c r="SA287" s="76"/>
      <c r="SB287" s="76"/>
      <c r="SC287" s="76"/>
      <c r="SD287" s="76"/>
      <c r="SE287" s="76"/>
      <c r="SF287" s="76"/>
      <c r="SG287" s="76"/>
      <c r="SH287" s="76"/>
      <c r="SI287" s="76"/>
      <c r="SJ287" s="76"/>
      <c r="SK287" s="76"/>
      <c r="SL287" s="76"/>
      <c r="SM287" s="76"/>
      <c r="SN287" s="76"/>
      <c r="SO287" s="76"/>
      <c r="SP287" s="76"/>
      <c r="SQ287" s="76"/>
      <c r="SR287" s="76"/>
      <c r="SS287" s="76"/>
      <c r="ST287" s="76"/>
      <c r="SU287" s="76"/>
      <c r="SV287" s="76"/>
      <c r="SW287" s="76"/>
      <c r="SX287" s="76"/>
      <c r="SY287" s="76"/>
      <c r="SZ287" s="76"/>
      <c r="TA287" s="76"/>
      <c r="TB287" s="76"/>
      <c r="TC287" s="76"/>
      <c r="TD287" s="76"/>
      <c r="TE287" s="76"/>
      <c r="TF287" s="76"/>
      <c r="TG287" s="76"/>
      <c r="TH287" s="76"/>
      <c r="TI287" s="76"/>
      <c r="TJ287" s="76"/>
      <c r="TK287" s="76"/>
      <c r="TL287" s="76"/>
      <c r="TM287" s="76"/>
      <c r="TN287" s="76"/>
      <c r="TO287" s="76"/>
      <c r="TP287" s="76"/>
      <c r="TQ287" s="76"/>
      <c r="TR287" s="76"/>
      <c r="TS287" s="76"/>
      <c r="TT287" s="76"/>
      <c r="TU287" s="76"/>
      <c r="TV287" s="76"/>
      <c r="TW287" s="76"/>
      <c r="TX287" s="76"/>
      <c r="TY287" s="76"/>
      <c r="TZ287" s="76"/>
      <c r="UA287" s="76"/>
      <c r="UB287" s="76"/>
      <c r="UC287" s="76"/>
      <c r="UD287" s="76"/>
      <c r="UE287" s="76"/>
      <c r="UF287" s="76"/>
      <c r="UG287" s="76"/>
      <c r="UH287" s="76"/>
      <c r="UI287" s="76"/>
      <c r="UJ287" s="76"/>
      <c r="UK287" s="76"/>
      <c r="UL287" s="76"/>
      <c r="UM287" s="76"/>
      <c r="UN287" s="76"/>
      <c r="UO287" s="76"/>
      <c r="UP287" s="76"/>
      <c r="UQ287" s="76"/>
      <c r="UR287" s="76"/>
      <c r="US287" s="76"/>
      <c r="UT287" s="76"/>
      <c r="UU287" s="76"/>
      <c r="UV287" s="76"/>
      <c r="UW287" s="76"/>
      <c r="UX287" s="76"/>
      <c r="UY287" s="76"/>
      <c r="UZ287" s="76"/>
      <c r="VA287" s="76"/>
      <c r="VB287" s="76"/>
      <c r="VC287" s="76"/>
      <c r="VD287" s="76"/>
      <c r="VE287" s="76"/>
      <c r="VF287" s="76"/>
      <c r="VG287" s="76"/>
      <c r="VH287" s="76"/>
      <c r="VI287" s="76"/>
      <c r="VJ287" s="76"/>
      <c r="VK287" s="76"/>
      <c r="VL287" s="76"/>
      <c r="VM287" s="76"/>
      <c r="VN287" s="76"/>
      <c r="VO287" s="76"/>
      <c r="VP287" s="76"/>
      <c r="VQ287" s="76"/>
      <c r="VR287" s="76"/>
      <c r="VS287" s="76"/>
      <c r="VT287" s="76"/>
      <c r="VU287" s="76"/>
      <c r="VV287" s="76"/>
      <c r="VW287" s="76"/>
      <c r="VX287" s="76"/>
      <c r="VY287" s="76"/>
      <c r="VZ287" s="76"/>
      <c r="WA287" s="76"/>
      <c r="WB287" s="76"/>
      <c r="WC287" s="76"/>
      <c r="WD287" s="76"/>
      <c r="WE287" s="76"/>
      <c r="WF287" s="76"/>
      <c r="WG287" s="76"/>
      <c r="WH287" s="76"/>
      <c r="WI287" s="76"/>
      <c r="WJ287" s="76"/>
      <c r="WK287" s="76"/>
      <c r="WL287" s="76"/>
      <c r="WM287" s="76"/>
      <c r="WN287" s="76"/>
      <c r="WO287" s="76"/>
      <c r="WP287" s="76"/>
      <c r="WQ287" s="76"/>
      <c r="WR287" s="76"/>
      <c r="WS287" s="76"/>
      <c r="WT287" s="76"/>
      <c r="WU287" s="76"/>
      <c r="WV287" s="76"/>
      <c r="WW287" s="76"/>
      <c r="WX287" s="76"/>
      <c r="WY287" s="76"/>
      <c r="WZ287" s="76"/>
      <c r="XA287" s="76"/>
      <c r="XB287" s="76"/>
      <c r="XC287" s="76"/>
      <c r="XD287" s="76"/>
      <c r="XE287" s="76"/>
      <c r="XF287" s="76"/>
      <c r="XG287" s="76"/>
      <c r="XH287" s="76"/>
      <c r="XI287" s="76"/>
      <c r="XJ287" s="76"/>
      <c r="XK287" s="76"/>
      <c r="XL287" s="76"/>
      <c r="XM287" s="76"/>
      <c r="XN287" s="76"/>
      <c r="XO287" s="76"/>
      <c r="XP287" s="76"/>
      <c r="XQ287" s="76"/>
      <c r="XR287" s="76"/>
      <c r="XS287" s="76"/>
      <c r="XT287" s="76"/>
      <c r="XU287" s="76"/>
      <c r="XV287" s="76"/>
      <c r="XW287" s="76"/>
      <c r="XX287" s="76"/>
      <c r="XY287" s="76"/>
      <c r="XZ287" s="76"/>
      <c r="YA287" s="76"/>
      <c r="YB287" s="76"/>
      <c r="YC287" s="76"/>
      <c r="YD287" s="76"/>
      <c r="YE287" s="76"/>
      <c r="YF287" s="76"/>
      <c r="YG287" s="76"/>
      <c r="YH287" s="76"/>
      <c r="YI287" s="76"/>
      <c r="YJ287" s="76"/>
      <c r="YK287" s="76"/>
      <c r="YL287" s="76"/>
      <c r="YM287" s="76"/>
      <c r="YN287" s="76"/>
      <c r="YO287" s="76"/>
      <c r="YP287" s="76"/>
      <c r="YQ287" s="76"/>
      <c r="YR287" s="76"/>
      <c r="YS287" s="76"/>
      <c r="YT287" s="76"/>
      <c r="YU287" s="76"/>
      <c r="YV287" s="76"/>
      <c r="YW287" s="76"/>
      <c r="YX287" s="76"/>
      <c r="YY287" s="76"/>
      <c r="YZ287" s="76"/>
      <c r="ZA287" s="76"/>
      <c r="ZB287" s="76"/>
      <c r="ZC287" s="76"/>
      <c r="ZD287" s="76"/>
      <c r="ZE287" s="76"/>
      <c r="ZF287" s="76"/>
      <c r="ZG287" s="76"/>
      <c r="ZH287" s="76"/>
      <c r="ZI287" s="76"/>
      <c r="ZJ287" s="76"/>
      <c r="ZK287" s="76"/>
      <c r="ZL287" s="76"/>
      <c r="ZM287" s="76"/>
      <c r="ZN287" s="76"/>
      <c r="ZO287" s="76"/>
      <c r="ZP287" s="76"/>
      <c r="ZQ287" s="76"/>
      <c r="ZR287" s="76"/>
      <c r="ZS287" s="76"/>
      <c r="ZT287" s="76"/>
      <c r="ZU287" s="76"/>
      <c r="ZV287" s="76"/>
      <c r="ZW287" s="76"/>
      <c r="ZX287" s="76"/>
      <c r="ZY287" s="76"/>
      <c r="ZZ287" s="76"/>
      <c r="AAA287" s="76"/>
      <c r="AAB287" s="76"/>
      <c r="AAC287" s="76"/>
      <c r="AAD287" s="76"/>
      <c r="AAE287" s="76"/>
      <c r="AAF287" s="76"/>
      <c r="AAG287" s="76"/>
      <c r="AAH287" s="76"/>
      <c r="AAI287" s="76"/>
      <c r="AAJ287" s="76"/>
      <c r="AAK287" s="76"/>
      <c r="AAL287" s="76"/>
      <c r="AAM287" s="76"/>
      <c r="AAN287" s="76"/>
      <c r="AAO287" s="76"/>
      <c r="AAP287" s="76"/>
      <c r="AAQ287" s="76"/>
      <c r="AAR287" s="76"/>
      <c r="AAS287" s="76"/>
      <c r="AAT287" s="76"/>
      <c r="AAU287" s="76"/>
      <c r="AAV287" s="76"/>
      <c r="AAW287" s="76"/>
      <c r="AAX287" s="76"/>
      <c r="AAY287" s="76"/>
      <c r="AAZ287" s="76"/>
      <c r="ABA287" s="76"/>
      <c r="ABB287" s="76"/>
      <c r="ABC287" s="76"/>
      <c r="ABD287" s="76"/>
      <c r="ABE287" s="76"/>
      <c r="ABF287" s="76"/>
      <c r="ABG287" s="76"/>
      <c r="ABH287" s="76"/>
      <c r="ABI287" s="76"/>
      <c r="ABJ287" s="76"/>
      <c r="ABK287" s="76"/>
      <c r="ABL287" s="76"/>
      <c r="ABM287" s="76"/>
      <c r="ABN287" s="76"/>
      <c r="ABO287" s="76"/>
      <c r="ABP287" s="76"/>
      <c r="ABQ287" s="76"/>
      <c r="ABR287" s="76"/>
      <c r="ABS287" s="76"/>
      <c r="ABT287" s="76"/>
      <c r="ABU287" s="76"/>
      <c r="ABV287" s="76"/>
      <c r="ABW287" s="76"/>
      <c r="ABX287" s="76"/>
      <c r="ABY287" s="76"/>
      <c r="ABZ287" s="76"/>
      <c r="ACA287" s="76"/>
      <c r="ACB287" s="76"/>
      <c r="ACC287" s="76"/>
      <c r="ACD287" s="76"/>
      <c r="ACE287" s="76"/>
      <c r="ACF287" s="76"/>
      <c r="ACG287" s="76"/>
      <c r="ACH287" s="76"/>
      <c r="ACI287" s="76"/>
      <c r="ACJ287" s="76"/>
      <c r="ACK287" s="76"/>
      <c r="ACL287" s="76"/>
      <c r="ACM287" s="76"/>
      <c r="ACN287" s="76"/>
      <c r="ACO287" s="76"/>
      <c r="ACP287" s="76"/>
      <c r="ACQ287" s="76"/>
      <c r="ACR287" s="76"/>
      <c r="ACS287" s="76"/>
      <c r="ACT287" s="76"/>
      <c r="ACU287" s="76"/>
      <c r="ACV287" s="76"/>
      <c r="ACW287" s="76"/>
      <c r="ACX287" s="76"/>
      <c r="ACY287" s="76"/>
      <c r="ACZ287" s="76"/>
      <c r="ADA287" s="76"/>
      <c r="ADB287" s="76"/>
      <c r="ADC287" s="76"/>
      <c r="ADD287" s="76"/>
      <c r="ADE287" s="76"/>
      <c r="ADF287" s="76"/>
      <c r="ADG287" s="76"/>
      <c r="ADH287" s="76"/>
      <c r="ADI287" s="76"/>
      <c r="ADJ287" s="76"/>
      <c r="ADK287" s="76"/>
      <c r="ADL287" s="76"/>
      <c r="ADM287" s="76"/>
      <c r="ADN287" s="76"/>
      <c r="ADO287" s="76"/>
      <c r="ADP287" s="76"/>
      <c r="ADQ287" s="76"/>
      <c r="ADR287" s="76"/>
      <c r="ADS287" s="76"/>
      <c r="ADT287" s="76"/>
      <c r="ADU287" s="76"/>
      <c r="ADV287" s="76"/>
      <c r="ADW287" s="76"/>
      <c r="ADX287" s="76"/>
      <c r="ADY287" s="76"/>
      <c r="ADZ287" s="76"/>
      <c r="AEA287" s="76"/>
      <c r="AEB287" s="76"/>
      <c r="AEC287" s="76"/>
      <c r="AED287" s="76"/>
      <c r="AEE287" s="76"/>
      <c r="AEF287" s="76"/>
      <c r="AEG287" s="76"/>
      <c r="AEH287" s="76"/>
      <c r="AEI287" s="76"/>
      <c r="AEJ287" s="76"/>
      <c r="AEK287" s="76"/>
      <c r="AEL287" s="76"/>
      <c r="AEM287" s="76"/>
      <c r="AEN287" s="76"/>
      <c r="AEO287" s="76"/>
      <c r="AEP287" s="76"/>
      <c r="AEQ287" s="76"/>
      <c r="AER287" s="76"/>
      <c r="AES287" s="76"/>
      <c r="AET287" s="76"/>
      <c r="AEU287" s="76"/>
      <c r="AEV287" s="76"/>
      <c r="AEW287" s="76"/>
      <c r="AEX287" s="76"/>
      <c r="AEY287" s="76"/>
      <c r="AEZ287" s="76"/>
      <c r="AFA287" s="76"/>
      <c r="AFB287" s="76"/>
      <c r="AFC287" s="76"/>
      <c r="AFD287" s="76"/>
      <c r="AFE287" s="76"/>
      <c r="AFF287" s="76"/>
      <c r="AFG287" s="76"/>
      <c r="AFH287" s="76"/>
      <c r="AFI287" s="76"/>
      <c r="AFJ287" s="76"/>
      <c r="AFK287" s="76"/>
      <c r="AFL287" s="76"/>
      <c r="AFM287" s="76"/>
      <c r="AFN287" s="76"/>
      <c r="AFO287" s="76"/>
      <c r="AFP287" s="76"/>
      <c r="AFQ287" s="76"/>
      <c r="AFR287" s="76"/>
      <c r="AFS287" s="76"/>
      <c r="AFT287" s="76"/>
      <c r="AFU287" s="76"/>
      <c r="AFV287" s="76"/>
      <c r="AFW287" s="76"/>
      <c r="AFX287" s="76"/>
      <c r="AFY287" s="76"/>
      <c r="AFZ287" s="76"/>
      <c r="AGA287" s="76"/>
      <c r="AGB287" s="76"/>
      <c r="AGC287" s="76"/>
      <c r="AGD287" s="76"/>
      <c r="AGE287" s="76"/>
      <c r="AGF287" s="76"/>
      <c r="AGG287" s="76"/>
      <c r="AGH287" s="76"/>
      <c r="AGI287" s="76"/>
      <c r="AGJ287" s="76"/>
      <c r="AGK287" s="76"/>
      <c r="AGL287" s="76"/>
      <c r="AGM287" s="76"/>
      <c r="AGN287" s="76"/>
      <c r="AGO287" s="76"/>
      <c r="AGP287" s="76"/>
      <c r="AGQ287" s="76"/>
      <c r="AGR287" s="76"/>
      <c r="AGS287" s="76"/>
      <c r="AGT287" s="76"/>
      <c r="AGU287" s="76"/>
      <c r="AGV287" s="76"/>
      <c r="AGW287" s="76"/>
      <c r="AGX287" s="76"/>
      <c r="AGY287" s="76"/>
      <c r="AGZ287" s="76"/>
      <c r="AHA287" s="76"/>
      <c r="AHB287" s="76"/>
      <c r="AHC287" s="76"/>
      <c r="AHD287" s="76"/>
      <c r="AHE287" s="76"/>
      <c r="AHF287" s="76"/>
      <c r="AHG287" s="76"/>
      <c r="AHH287" s="76"/>
      <c r="AHI287" s="76"/>
      <c r="AHJ287" s="76"/>
      <c r="AHK287" s="76"/>
      <c r="AHL287" s="76"/>
      <c r="AHM287" s="76"/>
      <c r="AHN287" s="76"/>
      <c r="AHO287" s="76"/>
      <c r="AHP287" s="76"/>
      <c r="AHQ287" s="76"/>
      <c r="AHR287" s="76"/>
      <c r="AHS287" s="76"/>
      <c r="AHT287" s="76"/>
      <c r="AHU287" s="76"/>
      <c r="AHV287" s="76"/>
      <c r="AHW287" s="76"/>
      <c r="AHX287" s="76"/>
      <c r="AHY287" s="76"/>
      <c r="AHZ287" s="76"/>
      <c r="AIA287" s="76"/>
      <c r="AIB287" s="76"/>
      <c r="AIC287" s="76"/>
      <c r="AID287" s="76"/>
      <c r="AIE287" s="76"/>
      <c r="AIF287" s="76"/>
      <c r="AIG287" s="76"/>
      <c r="AIH287" s="76"/>
      <c r="AII287" s="76"/>
      <c r="AIJ287" s="76"/>
      <c r="AIK287" s="76"/>
      <c r="AIL287" s="76"/>
      <c r="AIM287" s="76"/>
      <c r="AIN287" s="76"/>
      <c r="AIO287" s="76"/>
      <c r="AIP287" s="76"/>
      <c r="AIQ287" s="76"/>
      <c r="AIR287" s="76"/>
      <c r="AIS287" s="76"/>
      <c r="AIT287" s="76"/>
      <c r="AIU287" s="76"/>
      <c r="AIV287" s="76"/>
      <c r="AIW287" s="76"/>
      <c r="AIX287" s="76"/>
      <c r="AIY287" s="76"/>
      <c r="AIZ287" s="76"/>
      <c r="AJA287" s="76"/>
      <c r="AJB287" s="76"/>
      <c r="AJC287" s="76"/>
      <c r="AJD287" s="76"/>
      <c r="AJE287" s="76"/>
      <c r="AJF287" s="76"/>
      <c r="AJG287" s="76"/>
      <c r="AJH287" s="76"/>
      <c r="AJI287" s="76"/>
      <c r="AJJ287" s="76"/>
      <c r="AJK287" s="76"/>
      <c r="AJL287" s="76"/>
      <c r="AJM287" s="76"/>
      <c r="AJN287" s="76"/>
      <c r="AJO287" s="76"/>
      <c r="AJP287" s="76"/>
      <c r="AJQ287" s="76"/>
      <c r="AJR287" s="76"/>
      <c r="AJS287" s="76"/>
      <c r="AJT287" s="76"/>
      <c r="AJU287" s="76"/>
      <c r="AJV287" s="76"/>
      <c r="AJW287" s="76"/>
      <c r="AJX287" s="76"/>
      <c r="AJY287" s="76"/>
      <c r="AJZ287" s="76"/>
      <c r="AKA287" s="76"/>
      <c r="AKB287" s="76"/>
      <c r="AKC287" s="76"/>
      <c r="AKD287" s="76"/>
      <c r="AKE287" s="76"/>
      <c r="AKF287" s="76"/>
      <c r="AKG287" s="76"/>
      <c r="AKH287" s="76"/>
      <c r="AKI287" s="76"/>
      <c r="AKJ287" s="76"/>
      <c r="AKK287" s="76"/>
      <c r="AKL287" s="76"/>
      <c r="AKM287" s="76"/>
      <c r="AKN287" s="76"/>
      <c r="AKO287" s="76"/>
      <c r="AKP287" s="76"/>
      <c r="AKQ287" s="76"/>
      <c r="AKR287" s="76"/>
      <c r="AKS287" s="76"/>
      <c r="AKT287" s="76"/>
      <c r="AKU287" s="76"/>
      <c r="AKV287" s="76"/>
      <c r="AKW287" s="76"/>
      <c r="AKX287" s="76"/>
      <c r="AKY287" s="76"/>
      <c r="AKZ287" s="76"/>
      <c r="ALA287" s="76"/>
      <c r="ALB287" s="76"/>
      <c r="ALC287" s="76"/>
      <c r="ALD287" s="76"/>
      <c r="ALE287" s="76"/>
      <c r="ALF287" s="76"/>
      <c r="ALG287" s="76"/>
      <c r="ALH287" s="76"/>
      <c r="ALI287" s="76"/>
      <c r="ALJ287" s="76"/>
      <c r="ALK287" s="76"/>
      <c r="ALL287" s="76"/>
      <c r="ALM287" s="76"/>
      <c r="ALN287" s="76"/>
      <c r="ALO287" s="76"/>
      <c r="ALP287" s="76"/>
      <c r="ALQ287" s="76"/>
      <c r="ALR287" s="76"/>
      <c r="ALS287" s="76"/>
      <c r="ALT287" s="76"/>
      <c r="ALU287" s="76"/>
      <c r="ALV287" s="76"/>
      <c r="ALW287" s="76"/>
      <c r="ALX287" s="76"/>
      <c r="ALY287" s="76"/>
      <c r="ALZ287" s="76"/>
      <c r="AMA287" s="76"/>
      <c r="AMB287" s="76"/>
      <c r="AMC287" s="76"/>
      <c r="AMD287" s="76"/>
      <c r="AME287" s="76"/>
    </row>
    <row r="288" spans="1:1019" s="80" customFormat="1" ht="25.5">
      <c r="A288" s="20" t="s">
        <v>192</v>
      </c>
      <c r="B288" s="21">
        <v>5213835</v>
      </c>
      <c r="C288" s="21" t="s">
        <v>96</v>
      </c>
      <c r="D288" s="71" t="s">
        <v>74</v>
      </c>
      <c r="E288" s="22" t="s">
        <v>72</v>
      </c>
      <c r="F288" s="59">
        <v>217</v>
      </c>
      <c r="G288" s="23">
        <v>0.78</v>
      </c>
      <c r="H288" s="69">
        <f t="shared" si="104"/>
        <v>0.21229999999999999</v>
      </c>
      <c r="I288" s="23">
        <f t="shared" si="105"/>
        <v>0.95</v>
      </c>
      <c r="J288" s="23">
        <f t="shared" si="106"/>
        <v>206.15</v>
      </c>
      <c r="K288" s="78">
        <f t="shared" si="107"/>
        <v>169.26000000000002</v>
      </c>
      <c r="L288" s="76"/>
      <c r="M288" s="79"/>
      <c r="N288" s="76"/>
      <c r="O288" s="76"/>
      <c r="P288" s="76"/>
      <c r="Q288" s="76"/>
      <c r="R288" s="76"/>
      <c r="S288" s="76"/>
      <c r="T288" s="76"/>
      <c r="U288" s="76"/>
      <c r="V288" s="76"/>
      <c r="W288" s="76"/>
      <c r="X288" s="76"/>
      <c r="Y288" s="76"/>
      <c r="Z288" s="76"/>
      <c r="AA288" s="76"/>
      <c r="AB288" s="76"/>
      <c r="AC288" s="76"/>
      <c r="AD288" s="76"/>
      <c r="AE288" s="76"/>
      <c r="AF288" s="76"/>
      <c r="AG288" s="76"/>
      <c r="AH288" s="76"/>
      <c r="AI288" s="76"/>
      <c r="AJ288" s="76"/>
      <c r="AK288" s="76"/>
      <c r="AL288" s="76"/>
      <c r="AM288" s="76"/>
      <c r="AN288" s="76"/>
      <c r="AO288" s="76"/>
      <c r="AP288" s="76"/>
      <c r="AQ288" s="76"/>
      <c r="AR288" s="76"/>
      <c r="AS288" s="76"/>
      <c r="AT288" s="76"/>
      <c r="AU288" s="76"/>
      <c r="AV288" s="76"/>
      <c r="AW288" s="76"/>
      <c r="AX288" s="76"/>
      <c r="AY288" s="76"/>
      <c r="AZ288" s="76"/>
      <c r="BA288" s="76"/>
      <c r="BB288" s="76"/>
      <c r="BC288" s="76"/>
      <c r="BD288" s="76"/>
      <c r="BE288" s="76"/>
      <c r="BF288" s="76"/>
      <c r="BG288" s="76"/>
      <c r="BH288" s="76"/>
      <c r="BI288" s="76"/>
      <c r="BJ288" s="76"/>
      <c r="BK288" s="76"/>
      <c r="BL288" s="76"/>
      <c r="BM288" s="76"/>
      <c r="BN288" s="76"/>
      <c r="BO288" s="76"/>
      <c r="BP288" s="76"/>
      <c r="BQ288" s="76"/>
      <c r="BR288" s="76"/>
      <c r="BS288" s="76"/>
      <c r="BT288" s="76"/>
      <c r="BU288" s="76"/>
      <c r="BV288" s="76"/>
      <c r="BW288" s="76"/>
      <c r="BX288" s="76"/>
      <c r="BY288" s="76"/>
      <c r="BZ288" s="76"/>
      <c r="CA288" s="76"/>
      <c r="CB288" s="76"/>
      <c r="CC288" s="76"/>
      <c r="CD288" s="76"/>
      <c r="CE288" s="76"/>
      <c r="CF288" s="76"/>
      <c r="CG288" s="76"/>
      <c r="CH288" s="76"/>
      <c r="CI288" s="76"/>
      <c r="CJ288" s="76"/>
      <c r="CK288" s="76"/>
      <c r="CL288" s="76"/>
      <c r="CM288" s="76"/>
      <c r="CN288" s="76"/>
      <c r="CO288" s="76"/>
      <c r="CP288" s="76"/>
      <c r="CQ288" s="76"/>
      <c r="CR288" s="76"/>
      <c r="CS288" s="76"/>
      <c r="CT288" s="76"/>
      <c r="CU288" s="76"/>
      <c r="CV288" s="76"/>
      <c r="CW288" s="76"/>
      <c r="CX288" s="76"/>
      <c r="CY288" s="76"/>
      <c r="CZ288" s="76"/>
      <c r="DA288" s="76"/>
      <c r="DB288" s="76"/>
      <c r="DC288" s="76"/>
      <c r="DD288" s="76"/>
      <c r="DE288" s="76"/>
      <c r="DF288" s="76"/>
      <c r="DG288" s="76"/>
      <c r="DH288" s="76"/>
      <c r="DI288" s="76"/>
      <c r="DJ288" s="76"/>
      <c r="DK288" s="76"/>
      <c r="DL288" s="76"/>
      <c r="DM288" s="76"/>
      <c r="DN288" s="76"/>
      <c r="DO288" s="76"/>
      <c r="DP288" s="76"/>
      <c r="DQ288" s="76"/>
      <c r="DR288" s="76"/>
      <c r="DS288" s="76"/>
      <c r="DT288" s="76"/>
      <c r="DU288" s="76"/>
      <c r="DV288" s="76"/>
      <c r="DW288" s="76"/>
      <c r="DX288" s="76"/>
      <c r="DY288" s="76"/>
      <c r="DZ288" s="76"/>
      <c r="EA288" s="76"/>
      <c r="EB288" s="76"/>
      <c r="EC288" s="76"/>
      <c r="ED288" s="76"/>
      <c r="EE288" s="76"/>
      <c r="EF288" s="76"/>
      <c r="EG288" s="76"/>
      <c r="EH288" s="76"/>
      <c r="EI288" s="76"/>
      <c r="EJ288" s="76"/>
      <c r="EK288" s="76"/>
      <c r="EL288" s="76"/>
      <c r="EM288" s="76"/>
      <c r="EN288" s="76"/>
      <c r="EO288" s="76"/>
      <c r="EP288" s="76"/>
      <c r="EQ288" s="76"/>
      <c r="ER288" s="76"/>
      <c r="ES288" s="76"/>
      <c r="ET288" s="76"/>
      <c r="EU288" s="76"/>
      <c r="EV288" s="76"/>
      <c r="EW288" s="76"/>
      <c r="EX288" s="76"/>
      <c r="EY288" s="76"/>
      <c r="EZ288" s="76"/>
      <c r="FA288" s="76"/>
      <c r="FB288" s="76"/>
      <c r="FC288" s="76"/>
      <c r="FD288" s="76"/>
      <c r="FE288" s="76"/>
      <c r="FF288" s="76"/>
      <c r="FG288" s="76"/>
      <c r="FH288" s="76"/>
      <c r="FI288" s="76"/>
      <c r="FJ288" s="76"/>
      <c r="FK288" s="76"/>
      <c r="FL288" s="76"/>
      <c r="FM288" s="76"/>
      <c r="FN288" s="76"/>
      <c r="FO288" s="76"/>
      <c r="FP288" s="76"/>
      <c r="FQ288" s="76"/>
      <c r="FR288" s="76"/>
      <c r="FS288" s="76"/>
      <c r="FT288" s="76"/>
      <c r="FU288" s="76"/>
      <c r="FV288" s="76"/>
      <c r="FW288" s="76"/>
      <c r="FX288" s="76"/>
      <c r="FY288" s="76"/>
      <c r="FZ288" s="76"/>
      <c r="GA288" s="76"/>
      <c r="GB288" s="76"/>
      <c r="GC288" s="76"/>
      <c r="GD288" s="76"/>
      <c r="GE288" s="76"/>
      <c r="GF288" s="76"/>
      <c r="GG288" s="76"/>
      <c r="GH288" s="76"/>
      <c r="GI288" s="76"/>
      <c r="GJ288" s="76"/>
      <c r="GK288" s="76"/>
      <c r="GL288" s="76"/>
      <c r="GM288" s="76"/>
      <c r="GN288" s="76"/>
      <c r="GO288" s="76"/>
      <c r="GP288" s="76"/>
      <c r="GQ288" s="76"/>
      <c r="GR288" s="76"/>
      <c r="GS288" s="76"/>
      <c r="GT288" s="76"/>
      <c r="GU288" s="76"/>
      <c r="GV288" s="76"/>
      <c r="GW288" s="76"/>
      <c r="GX288" s="76"/>
      <c r="GY288" s="76"/>
      <c r="GZ288" s="76"/>
      <c r="HA288" s="76"/>
      <c r="HB288" s="76"/>
      <c r="HC288" s="76"/>
      <c r="HD288" s="76"/>
      <c r="HE288" s="76"/>
      <c r="HF288" s="76"/>
      <c r="HG288" s="76"/>
      <c r="HH288" s="76"/>
      <c r="HI288" s="76"/>
      <c r="HJ288" s="76"/>
      <c r="HK288" s="76"/>
      <c r="HL288" s="76"/>
      <c r="HM288" s="76"/>
      <c r="HN288" s="76"/>
      <c r="HO288" s="76"/>
      <c r="HP288" s="76"/>
      <c r="HQ288" s="76"/>
      <c r="HR288" s="76"/>
      <c r="HS288" s="76"/>
      <c r="HT288" s="76"/>
      <c r="HU288" s="76"/>
      <c r="HV288" s="76"/>
      <c r="HW288" s="76"/>
      <c r="HX288" s="76"/>
      <c r="HY288" s="76"/>
      <c r="HZ288" s="76"/>
      <c r="IA288" s="76"/>
      <c r="IB288" s="76"/>
      <c r="IC288" s="76"/>
      <c r="ID288" s="76"/>
      <c r="IE288" s="76"/>
      <c r="IF288" s="76"/>
      <c r="IG288" s="76"/>
      <c r="IH288" s="76"/>
      <c r="II288" s="76"/>
      <c r="IJ288" s="76"/>
      <c r="IK288" s="76"/>
      <c r="IL288" s="76"/>
      <c r="IM288" s="76"/>
      <c r="IN288" s="76"/>
      <c r="IO288" s="76"/>
      <c r="IP288" s="76"/>
      <c r="IQ288" s="76"/>
      <c r="IR288" s="76"/>
      <c r="IS288" s="76"/>
      <c r="IT288" s="76"/>
      <c r="IU288" s="76"/>
      <c r="IV288" s="76"/>
      <c r="IW288" s="76"/>
      <c r="IX288" s="76"/>
      <c r="IY288" s="76"/>
      <c r="IZ288" s="76"/>
      <c r="JA288" s="76"/>
      <c r="JB288" s="76"/>
      <c r="JC288" s="76"/>
      <c r="JD288" s="76"/>
      <c r="JE288" s="76"/>
      <c r="JF288" s="76"/>
      <c r="JG288" s="76"/>
      <c r="JH288" s="76"/>
      <c r="JI288" s="76"/>
      <c r="JJ288" s="76"/>
      <c r="JK288" s="76"/>
      <c r="JL288" s="76"/>
      <c r="JM288" s="76"/>
      <c r="JN288" s="76"/>
      <c r="JO288" s="76"/>
      <c r="JP288" s="76"/>
      <c r="JQ288" s="76"/>
      <c r="JR288" s="76"/>
      <c r="JS288" s="76"/>
      <c r="JT288" s="76"/>
      <c r="JU288" s="76"/>
      <c r="JV288" s="76"/>
      <c r="JW288" s="76"/>
      <c r="JX288" s="76"/>
      <c r="JY288" s="76"/>
      <c r="JZ288" s="76"/>
      <c r="KA288" s="76"/>
      <c r="KB288" s="76"/>
      <c r="KC288" s="76"/>
      <c r="KD288" s="76"/>
      <c r="KE288" s="76"/>
      <c r="KF288" s="76"/>
      <c r="KG288" s="76"/>
      <c r="KH288" s="76"/>
      <c r="KI288" s="76"/>
      <c r="KJ288" s="76"/>
      <c r="KK288" s="76"/>
      <c r="KL288" s="76"/>
      <c r="KM288" s="76"/>
      <c r="KN288" s="76"/>
      <c r="KO288" s="76"/>
      <c r="KP288" s="76"/>
      <c r="KQ288" s="76"/>
      <c r="KR288" s="76"/>
      <c r="KS288" s="76"/>
      <c r="KT288" s="76"/>
      <c r="KU288" s="76"/>
      <c r="KV288" s="76"/>
      <c r="KW288" s="76"/>
      <c r="KX288" s="76"/>
      <c r="KY288" s="76"/>
      <c r="KZ288" s="76"/>
      <c r="LA288" s="76"/>
      <c r="LB288" s="76"/>
      <c r="LC288" s="76"/>
      <c r="LD288" s="76"/>
      <c r="LE288" s="76"/>
      <c r="LF288" s="76"/>
      <c r="LG288" s="76"/>
      <c r="LH288" s="76"/>
      <c r="LI288" s="76"/>
      <c r="LJ288" s="76"/>
      <c r="LK288" s="76"/>
      <c r="LL288" s="76"/>
      <c r="LM288" s="76"/>
      <c r="LN288" s="76"/>
      <c r="LO288" s="76"/>
      <c r="LP288" s="76"/>
      <c r="LQ288" s="76"/>
      <c r="LR288" s="76"/>
      <c r="LS288" s="76"/>
      <c r="LT288" s="76"/>
      <c r="LU288" s="76"/>
      <c r="LV288" s="76"/>
      <c r="LW288" s="76"/>
      <c r="LX288" s="76"/>
      <c r="LY288" s="76"/>
      <c r="LZ288" s="76"/>
      <c r="MA288" s="76"/>
      <c r="MB288" s="76"/>
      <c r="MC288" s="76"/>
      <c r="MD288" s="76"/>
      <c r="ME288" s="76"/>
      <c r="MF288" s="76"/>
      <c r="MG288" s="76"/>
      <c r="MH288" s="76"/>
      <c r="MI288" s="76"/>
      <c r="MJ288" s="76"/>
      <c r="MK288" s="76"/>
      <c r="ML288" s="76"/>
      <c r="MM288" s="76"/>
      <c r="MN288" s="76"/>
      <c r="MO288" s="76"/>
      <c r="MP288" s="76"/>
      <c r="MQ288" s="76"/>
      <c r="MR288" s="76"/>
      <c r="MS288" s="76"/>
      <c r="MT288" s="76"/>
      <c r="MU288" s="76"/>
      <c r="MV288" s="76"/>
      <c r="MW288" s="76"/>
      <c r="MX288" s="76"/>
      <c r="MY288" s="76"/>
      <c r="MZ288" s="76"/>
      <c r="NA288" s="76"/>
      <c r="NB288" s="76"/>
      <c r="NC288" s="76"/>
      <c r="ND288" s="76"/>
      <c r="NE288" s="76"/>
      <c r="NF288" s="76"/>
      <c r="NG288" s="76"/>
      <c r="NH288" s="76"/>
      <c r="NI288" s="76"/>
      <c r="NJ288" s="76"/>
      <c r="NK288" s="76"/>
      <c r="NL288" s="76"/>
      <c r="NM288" s="76"/>
      <c r="NN288" s="76"/>
      <c r="NO288" s="76"/>
      <c r="NP288" s="76"/>
      <c r="NQ288" s="76"/>
      <c r="NR288" s="76"/>
      <c r="NS288" s="76"/>
      <c r="NT288" s="76"/>
      <c r="NU288" s="76"/>
      <c r="NV288" s="76"/>
      <c r="NW288" s="76"/>
      <c r="NX288" s="76"/>
      <c r="NY288" s="76"/>
      <c r="NZ288" s="76"/>
      <c r="OA288" s="76"/>
      <c r="OB288" s="76"/>
      <c r="OC288" s="76"/>
      <c r="OD288" s="76"/>
      <c r="OE288" s="76"/>
      <c r="OF288" s="76"/>
      <c r="OG288" s="76"/>
      <c r="OH288" s="76"/>
      <c r="OI288" s="76"/>
      <c r="OJ288" s="76"/>
      <c r="OK288" s="76"/>
      <c r="OL288" s="76"/>
      <c r="OM288" s="76"/>
      <c r="ON288" s="76"/>
      <c r="OO288" s="76"/>
      <c r="OP288" s="76"/>
      <c r="OQ288" s="76"/>
      <c r="OR288" s="76"/>
      <c r="OS288" s="76"/>
      <c r="OT288" s="76"/>
      <c r="OU288" s="76"/>
      <c r="OV288" s="76"/>
      <c r="OW288" s="76"/>
      <c r="OX288" s="76"/>
      <c r="OY288" s="76"/>
      <c r="OZ288" s="76"/>
      <c r="PA288" s="76"/>
      <c r="PB288" s="76"/>
      <c r="PC288" s="76"/>
      <c r="PD288" s="76"/>
      <c r="PE288" s="76"/>
      <c r="PF288" s="76"/>
      <c r="PG288" s="76"/>
      <c r="PH288" s="76"/>
      <c r="PI288" s="76"/>
      <c r="PJ288" s="76"/>
      <c r="PK288" s="76"/>
      <c r="PL288" s="76"/>
      <c r="PM288" s="76"/>
      <c r="PN288" s="76"/>
      <c r="PO288" s="76"/>
      <c r="PP288" s="76"/>
      <c r="PQ288" s="76"/>
      <c r="PR288" s="76"/>
      <c r="PS288" s="76"/>
      <c r="PT288" s="76"/>
      <c r="PU288" s="76"/>
      <c r="PV288" s="76"/>
      <c r="PW288" s="76"/>
      <c r="PX288" s="76"/>
      <c r="PY288" s="76"/>
      <c r="PZ288" s="76"/>
      <c r="QA288" s="76"/>
      <c r="QB288" s="76"/>
      <c r="QC288" s="76"/>
      <c r="QD288" s="76"/>
      <c r="QE288" s="76"/>
      <c r="QF288" s="76"/>
      <c r="QG288" s="76"/>
      <c r="QH288" s="76"/>
      <c r="QI288" s="76"/>
      <c r="QJ288" s="76"/>
      <c r="QK288" s="76"/>
      <c r="QL288" s="76"/>
      <c r="QM288" s="76"/>
      <c r="QN288" s="76"/>
      <c r="QO288" s="76"/>
      <c r="QP288" s="76"/>
      <c r="QQ288" s="76"/>
      <c r="QR288" s="76"/>
      <c r="QS288" s="76"/>
      <c r="QT288" s="76"/>
      <c r="QU288" s="76"/>
      <c r="QV288" s="76"/>
      <c r="QW288" s="76"/>
      <c r="QX288" s="76"/>
      <c r="QY288" s="76"/>
      <c r="QZ288" s="76"/>
      <c r="RA288" s="76"/>
      <c r="RB288" s="76"/>
      <c r="RC288" s="76"/>
      <c r="RD288" s="76"/>
      <c r="RE288" s="76"/>
      <c r="RF288" s="76"/>
      <c r="RG288" s="76"/>
      <c r="RH288" s="76"/>
      <c r="RI288" s="76"/>
      <c r="RJ288" s="76"/>
      <c r="RK288" s="76"/>
      <c r="RL288" s="76"/>
      <c r="RM288" s="76"/>
      <c r="RN288" s="76"/>
      <c r="RO288" s="76"/>
      <c r="RP288" s="76"/>
      <c r="RQ288" s="76"/>
      <c r="RR288" s="76"/>
      <c r="RS288" s="76"/>
      <c r="RT288" s="76"/>
      <c r="RU288" s="76"/>
      <c r="RV288" s="76"/>
      <c r="RW288" s="76"/>
      <c r="RX288" s="76"/>
      <c r="RY288" s="76"/>
      <c r="RZ288" s="76"/>
      <c r="SA288" s="76"/>
      <c r="SB288" s="76"/>
      <c r="SC288" s="76"/>
      <c r="SD288" s="76"/>
      <c r="SE288" s="76"/>
      <c r="SF288" s="76"/>
      <c r="SG288" s="76"/>
      <c r="SH288" s="76"/>
      <c r="SI288" s="76"/>
      <c r="SJ288" s="76"/>
      <c r="SK288" s="76"/>
      <c r="SL288" s="76"/>
      <c r="SM288" s="76"/>
      <c r="SN288" s="76"/>
      <c r="SO288" s="76"/>
      <c r="SP288" s="76"/>
      <c r="SQ288" s="76"/>
      <c r="SR288" s="76"/>
      <c r="SS288" s="76"/>
      <c r="ST288" s="76"/>
      <c r="SU288" s="76"/>
      <c r="SV288" s="76"/>
      <c r="SW288" s="76"/>
      <c r="SX288" s="76"/>
      <c r="SY288" s="76"/>
      <c r="SZ288" s="76"/>
      <c r="TA288" s="76"/>
      <c r="TB288" s="76"/>
      <c r="TC288" s="76"/>
      <c r="TD288" s="76"/>
      <c r="TE288" s="76"/>
      <c r="TF288" s="76"/>
      <c r="TG288" s="76"/>
      <c r="TH288" s="76"/>
      <c r="TI288" s="76"/>
      <c r="TJ288" s="76"/>
      <c r="TK288" s="76"/>
      <c r="TL288" s="76"/>
      <c r="TM288" s="76"/>
      <c r="TN288" s="76"/>
      <c r="TO288" s="76"/>
      <c r="TP288" s="76"/>
      <c r="TQ288" s="76"/>
      <c r="TR288" s="76"/>
      <c r="TS288" s="76"/>
      <c r="TT288" s="76"/>
      <c r="TU288" s="76"/>
      <c r="TV288" s="76"/>
      <c r="TW288" s="76"/>
      <c r="TX288" s="76"/>
      <c r="TY288" s="76"/>
      <c r="TZ288" s="76"/>
      <c r="UA288" s="76"/>
      <c r="UB288" s="76"/>
      <c r="UC288" s="76"/>
      <c r="UD288" s="76"/>
      <c r="UE288" s="76"/>
      <c r="UF288" s="76"/>
      <c r="UG288" s="76"/>
      <c r="UH288" s="76"/>
      <c r="UI288" s="76"/>
      <c r="UJ288" s="76"/>
      <c r="UK288" s="76"/>
      <c r="UL288" s="76"/>
      <c r="UM288" s="76"/>
      <c r="UN288" s="76"/>
      <c r="UO288" s="76"/>
      <c r="UP288" s="76"/>
      <c r="UQ288" s="76"/>
      <c r="UR288" s="76"/>
      <c r="US288" s="76"/>
      <c r="UT288" s="76"/>
      <c r="UU288" s="76"/>
      <c r="UV288" s="76"/>
      <c r="UW288" s="76"/>
      <c r="UX288" s="76"/>
      <c r="UY288" s="76"/>
      <c r="UZ288" s="76"/>
      <c r="VA288" s="76"/>
      <c r="VB288" s="76"/>
      <c r="VC288" s="76"/>
      <c r="VD288" s="76"/>
      <c r="VE288" s="76"/>
      <c r="VF288" s="76"/>
      <c r="VG288" s="76"/>
      <c r="VH288" s="76"/>
      <c r="VI288" s="76"/>
      <c r="VJ288" s="76"/>
      <c r="VK288" s="76"/>
      <c r="VL288" s="76"/>
      <c r="VM288" s="76"/>
      <c r="VN288" s="76"/>
      <c r="VO288" s="76"/>
      <c r="VP288" s="76"/>
      <c r="VQ288" s="76"/>
      <c r="VR288" s="76"/>
      <c r="VS288" s="76"/>
      <c r="VT288" s="76"/>
      <c r="VU288" s="76"/>
      <c r="VV288" s="76"/>
      <c r="VW288" s="76"/>
      <c r="VX288" s="76"/>
      <c r="VY288" s="76"/>
      <c r="VZ288" s="76"/>
      <c r="WA288" s="76"/>
      <c r="WB288" s="76"/>
      <c r="WC288" s="76"/>
      <c r="WD288" s="76"/>
      <c r="WE288" s="76"/>
      <c r="WF288" s="76"/>
      <c r="WG288" s="76"/>
      <c r="WH288" s="76"/>
      <c r="WI288" s="76"/>
      <c r="WJ288" s="76"/>
      <c r="WK288" s="76"/>
      <c r="WL288" s="76"/>
      <c r="WM288" s="76"/>
      <c r="WN288" s="76"/>
      <c r="WO288" s="76"/>
      <c r="WP288" s="76"/>
      <c r="WQ288" s="76"/>
      <c r="WR288" s="76"/>
      <c r="WS288" s="76"/>
      <c r="WT288" s="76"/>
      <c r="WU288" s="76"/>
      <c r="WV288" s="76"/>
      <c r="WW288" s="76"/>
      <c r="WX288" s="76"/>
      <c r="WY288" s="76"/>
      <c r="WZ288" s="76"/>
      <c r="XA288" s="76"/>
      <c r="XB288" s="76"/>
      <c r="XC288" s="76"/>
      <c r="XD288" s="76"/>
      <c r="XE288" s="76"/>
      <c r="XF288" s="76"/>
      <c r="XG288" s="76"/>
      <c r="XH288" s="76"/>
      <c r="XI288" s="76"/>
      <c r="XJ288" s="76"/>
      <c r="XK288" s="76"/>
      <c r="XL288" s="76"/>
      <c r="XM288" s="76"/>
      <c r="XN288" s="76"/>
      <c r="XO288" s="76"/>
      <c r="XP288" s="76"/>
      <c r="XQ288" s="76"/>
      <c r="XR288" s="76"/>
      <c r="XS288" s="76"/>
      <c r="XT288" s="76"/>
      <c r="XU288" s="76"/>
      <c r="XV288" s="76"/>
      <c r="XW288" s="76"/>
      <c r="XX288" s="76"/>
      <c r="XY288" s="76"/>
      <c r="XZ288" s="76"/>
      <c r="YA288" s="76"/>
      <c r="YB288" s="76"/>
      <c r="YC288" s="76"/>
      <c r="YD288" s="76"/>
      <c r="YE288" s="76"/>
      <c r="YF288" s="76"/>
      <c r="YG288" s="76"/>
      <c r="YH288" s="76"/>
      <c r="YI288" s="76"/>
      <c r="YJ288" s="76"/>
      <c r="YK288" s="76"/>
      <c r="YL288" s="76"/>
      <c r="YM288" s="76"/>
      <c r="YN288" s="76"/>
      <c r="YO288" s="76"/>
      <c r="YP288" s="76"/>
      <c r="YQ288" s="76"/>
      <c r="YR288" s="76"/>
      <c r="YS288" s="76"/>
      <c r="YT288" s="76"/>
      <c r="YU288" s="76"/>
      <c r="YV288" s="76"/>
      <c r="YW288" s="76"/>
      <c r="YX288" s="76"/>
      <c r="YY288" s="76"/>
      <c r="YZ288" s="76"/>
      <c r="ZA288" s="76"/>
      <c r="ZB288" s="76"/>
      <c r="ZC288" s="76"/>
      <c r="ZD288" s="76"/>
      <c r="ZE288" s="76"/>
      <c r="ZF288" s="76"/>
      <c r="ZG288" s="76"/>
      <c r="ZH288" s="76"/>
      <c r="ZI288" s="76"/>
      <c r="ZJ288" s="76"/>
      <c r="ZK288" s="76"/>
      <c r="ZL288" s="76"/>
      <c r="ZM288" s="76"/>
      <c r="ZN288" s="76"/>
      <c r="ZO288" s="76"/>
      <c r="ZP288" s="76"/>
      <c r="ZQ288" s="76"/>
      <c r="ZR288" s="76"/>
      <c r="ZS288" s="76"/>
      <c r="ZT288" s="76"/>
      <c r="ZU288" s="76"/>
      <c r="ZV288" s="76"/>
      <c r="ZW288" s="76"/>
      <c r="ZX288" s="76"/>
      <c r="ZY288" s="76"/>
      <c r="ZZ288" s="76"/>
      <c r="AAA288" s="76"/>
      <c r="AAB288" s="76"/>
      <c r="AAC288" s="76"/>
      <c r="AAD288" s="76"/>
      <c r="AAE288" s="76"/>
      <c r="AAF288" s="76"/>
      <c r="AAG288" s="76"/>
      <c r="AAH288" s="76"/>
      <c r="AAI288" s="76"/>
      <c r="AAJ288" s="76"/>
      <c r="AAK288" s="76"/>
      <c r="AAL288" s="76"/>
      <c r="AAM288" s="76"/>
      <c r="AAN288" s="76"/>
      <c r="AAO288" s="76"/>
      <c r="AAP288" s="76"/>
      <c r="AAQ288" s="76"/>
      <c r="AAR288" s="76"/>
      <c r="AAS288" s="76"/>
      <c r="AAT288" s="76"/>
      <c r="AAU288" s="76"/>
      <c r="AAV288" s="76"/>
      <c r="AAW288" s="76"/>
      <c r="AAX288" s="76"/>
      <c r="AAY288" s="76"/>
      <c r="AAZ288" s="76"/>
      <c r="ABA288" s="76"/>
      <c r="ABB288" s="76"/>
      <c r="ABC288" s="76"/>
      <c r="ABD288" s="76"/>
      <c r="ABE288" s="76"/>
      <c r="ABF288" s="76"/>
      <c r="ABG288" s="76"/>
      <c r="ABH288" s="76"/>
      <c r="ABI288" s="76"/>
      <c r="ABJ288" s="76"/>
      <c r="ABK288" s="76"/>
      <c r="ABL288" s="76"/>
      <c r="ABM288" s="76"/>
      <c r="ABN288" s="76"/>
      <c r="ABO288" s="76"/>
      <c r="ABP288" s="76"/>
      <c r="ABQ288" s="76"/>
      <c r="ABR288" s="76"/>
      <c r="ABS288" s="76"/>
      <c r="ABT288" s="76"/>
      <c r="ABU288" s="76"/>
      <c r="ABV288" s="76"/>
      <c r="ABW288" s="76"/>
      <c r="ABX288" s="76"/>
      <c r="ABY288" s="76"/>
      <c r="ABZ288" s="76"/>
      <c r="ACA288" s="76"/>
      <c r="ACB288" s="76"/>
      <c r="ACC288" s="76"/>
      <c r="ACD288" s="76"/>
      <c r="ACE288" s="76"/>
      <c r="ACF288" s="76"/>
      <c r="ACG288" s="76"/>
      <c r="ACH288" s="76"/>
      <c r="ACI288" s="76"/>
      <c r="ACJ288" s="76"/>
      <c r="ACK288" s="76"/>
      <c r="ACL288" s="76"/>
      <c r="ACM288" s="76"/>
      <c r="ACN288" s="76"/>
      <c r="ACO288" s="76"/>
      <c r="ACP288" s="76"/>
      <c r="ACQ288" s="76"/>
      <c r="ACR288" s="76"/>
      <c r="ACS288" s="76"/>
      <c r="ACT288" s="76"/>
      <c r="ACU288" s="76"/>
      <c r="ACV288" s="76"/>
      <c r="ACW288" s="76"/>
      <c r="ACX288" s="76"/>
      <c r="ACY288" s="76"/>
      <c r="ACZ288" s="76"/>
      <c r="ADA288" s="76"/>
      <c r="ADB288" s="76"/>
      <c r="ADC288" s="76"/>
      <c r="ADD288" s="76"/>
      <c r="ADE288" s="76"/>
      <c r="ADF288" s="76"/>
      <c r="ADG288" s="76"/>
      <c r="ADH288" s="76"/>
      <c r="ADI288" s="76"/>
      <c r="ADJ288" s="76"/>
      <c r="ADK288" s="76"/>
      <c r="ADL288" s="76"/>
      <c r="ADM288" s="76"/>
      <c r="ADN288" s="76"/>
      <c r="ADO288" s="76"/>
      <c r="ADP288" s="76"/>
      <c r="ADQ288" s="76"/>
      <c r="ADR288" s="76"/>
      <c r="ADS288" s="76"/>
      <c r="ADT288" s="76"/>
      <c r="ADU288" s="76"/>
      <c r="ADV288" s="76"/>
      <c r="ADW288" s="76"/>
      <c r="ADX288" s="76"/>
      <c r="ADY288" s="76"/>
      <c r="ADZ288" s="76"/>
      <c r="AEA288" s="76"/>
      <c r="AEB288" s="76"/>
      <c r="AEC288" s="76"/>
      <c r="AED288" s="76"/>
      <c r="AEE288" s="76"/>
      <c r="AEF288" s="76"/>
      <c r="AEG288" s="76"/>
      <c r="AEH288" s="76"/>
      <c r="AEI288" s="76"/>
      <c r="AEJ288" s="76"/>
      <c r="AEK288" s="76"/>
      <c r="AEL288" s="76"/>
      <c r="AEM288" s="76"/>
      <c r="AEN288" s="76"/>
      <c r="AEO288" s="76"/>
      <c r="AEP288" s="76"/>
      <c r="AEQ288" s="76"/>
      <c r="AER288" s="76"/>
      <c r="AES288" s="76"/>
      <c r="AET288" s="76"/>
      <c r="AEU288" s="76"/>
      <c r="AEV288" s="76"/>
      <c r="AEW288" s="76"/>
      <c r="AEX288" s="76"/>
      <c r="AEY288" s="76"/>
      <c r="AEZ288" s="76"/>
      <c r="AFA288" s="76"/>
      <c r="AFB288" s="76"/>
      <c r="AFC288" s="76"/>
      <c r="AFD288" s="76"/>
      <c r="AFE288" s="76"/>
      <c r="AFF288" s="76"/>
      <c r="AFG288" s="76"/>
      <c r="AFH288" s="76"/>
      <c r="AFI288" s="76"/>
      <c r="AFJ288" s="76"/>
      <c r="AFK288" s="76"/>
      <c r="AFL288" s="76"/>
      <c r="AFM288" s="76"/>
      <c r="AFN288" s="76"/>
      <c r="AFO288" s="76"/>
      <c r="AFP288" s="76"/>
      <c r="AFQ288" s="76"/>
      <c r="AFR288" s="76"/>
      <c r="AFS288" s="76"/>
      <c r="AFT288" s="76"/>
      <c r="AFU288" s="76"/>
      <c r="AFV288" s="76"/>
      <c r="AFW288" s="76"/>
      <c r="AFX288" s="76"/>
      <c r="AFY288" s="76"/>
      <c r="AFZ288" s="76"/>
      <c r="AGA288" s="76"/>
      <c r="AGB288" s="76"/>
      <c r="AGC288" s="76"/>
      <c r="AGD288" s="76"/>
      <c r="AGE288" s="76"/>
      <c r="AGF288" s="76"/>
      <c r="AGG288" s="76"/>
      <c r="AGH288" s="76"/>
      <c r="AGI288" s="76"/>
      <c r="AGJ288" s="76"/>
      <c r="AGK288" s="76"/>
      <c r="AGL288" s="76"/>
      <c r="AGM288" s="76"/>
      <c r="AGN288" s="76"/>
      <c r="AGO288" s="76"/>
      <c r="AGP288" s="76"/>
      <c r="AGQ288" s="76"/>
      <c r="AGR288" s="76"/>
      <c r="AGS288" s="76"/>
      <c r="AGT288" s="76"/>
      <c r="AGU288" s="76"/>
      <c r="AGV288" s="76"/>
      <c r="AGW288" s="76"/>
      <c r="AGX288" s="76"/>
      <c r="AGY288" s="76"/>
      <c r="AGZ288" s="76"/>
      <c r="AHA288" s="76"/>
      <c r="AHB288" s="76"/>
      <c r="AHC288" s="76"/>
      <c r="AHD288" s="76"/>
      <c r="AHE288" s="76"/>
      <c r="AHF288" s="76"/>
      <c r="AHG288" s="76"/>
      <c r="AHH288" s="76"/>
      <c r="AHI288" s="76"/>
      <c r="AHJ288" s="76"/>
      <c r="AHK288" s="76"/>
      <c r="AHL288" s="76"/>
      <c r="AHM288" s="76"/>
      <c r="AHN288" s="76"/>
      <c r="AHO288" s="76"/>
      <c r="AHP288" s="76"/>
      <c r="AHQ288" s="76"/>
      <c r="AHR288" s="76"/>
      <c r="AHS288" s="76"/>
      <c r="AHT288" s="76"/>
      <c r="AHU288" s="76"/>
      <c r="AHV288" s="76"/>
      <c r="AHW288" s="76"/>
      <c r="AHX288" s="76"/>
      <c r="AHY288" s="76"/>
      <c r="AHZ288" s="76"/>
      <c r="AIA288" s="76"/>
      <c r="AIB288" s="76"/>
      <c r="AIC288" s="76"/>
      <c r="AID288" s="76"/>
      <c r="AIE288" s="76"/>
      <c r="AIF288" s="76"/>
      <c r="AIG288" s="76"/>
      <c r="AIH288" s="76"/>
      <c r="AII288" s="76"/>
      <c r="AIJ288" s="76"/>
      <c r="AIK288" s="76"/>
      <c r="AIL288" s="76"/>
      <c r="AIM288" s="76"/>
      <c r="AIN288" s="76"/>
      <c r="AIO288" s="76"/>
      <c r="AIP288" s="76"/>
      <c r="AIQ288" s="76"/>
      <c r="AIR288" s="76"/>
      <c r="AIS288" s="76"/>
      <c r="AIT288" s="76"/>
      <c r="AIU288" s="76"/>
      <c r="AIV288" s="76"/>
      <c r="AIW288" s="76"/>
      <c r="AIX288" s="76"/>
      <c r="AIY288" s="76"/>
      <c r="AIZ288" s="76"/>
      <c r="AJA288" s="76"/>
      <c r="AJB288" s="76"/>
      <c r="AJC288" s="76"/>
      <c r="AJD288" s="76"/>
      <c r="AJE288" s="76"/>
      <c r="AJF288" s="76"/>
      <c r="AJG288" s="76"/>
      <c r="AJH288" s="76"/>
      <c r="AJI288" s="76"/>
      <c r="AJJ288" s="76"/>
      <c r="AJK288" s="76"/>
      <c r="AJL288" s="76"/>
      <c r="AJM288" s="76"/>
      <c r="AJN288" s="76"/>
      <c r="AJO288" s="76"/>
      <c r="AJP288" s="76"/>
      <c r="AJQ288" s="76"/>
      <c r="AJR288" s="76"/>
      <c r="AJS288" s="76"/>
      <c r="AJT288" s="76"/>
      <c r="AJU288" s="76"/>
      <c r="AJV288" s="76"/>
      <c r="AJW288" s="76"/>
      <c r="AJX288" s="76"/>
      <c r="AJY288" s="76"/>
      <c r="AJZ288" s="76"/>
      <c r="AKA288" s="76"/>
      <c r="AKB288" s="76"/>
      <c r="AKC288" s="76"/>
      <c r="AKD288" s="76"/>
      <c r="AKE288" s="76"/>
      <c r="AKF288" s="76"/>
      <c r="AKG288" s="76"/>
      <c r="AKH288" s="76"/>
      <c r="AKI288" s="76"/>
      <c r="AKJ288" s="76"/>
      <c r="AKK288" s="76"/>
      <c r="AKL288" s="76"/>
      <c r="AKM288" s="76"/>
      <c r="AKN288" s="76"/>
      <c r="AKO288" s="76"/>
      <c r="AKP288" s="76"/>
      <c r="AKQ288" s="76"/>
      <c r="AKR288" s="76"/>
      <c r="AKS288" s="76"/>
      <c r="AKT288" s="76"/>
      <c r="AKU288" s="76"/>
      <c r="AKV288" s="76"/>
      <c r="AKW288" s="76"/>
      <c r="AKX288" s="76"/>
      <c r="AKY288" s="76"/>
      <c r="AKZ288" s="76"/>
      <c r="ALA288" s="76"/>
      <c r="ALB288" s="76"/>
      <c r="ALC288" s="76"/>
      <c r="ALD288" s="76"/>
      <c r="ALE288" s="76"/>
      <c r="ALF288" s="76"/>
      <c r="ALG288" s="76"/>
      <c r="ALH288" s="76"/>
      <c r="ALI288" s="76"/>
      <c r="ALJ288" s="76"/>
      <c r="ALK288" s="76"/>
      <c r="ALL288" s="76"/>
      <c r="ALM288" s="76"/>
      <c r="ALN288" s="76"/>
      <c r="ALO288" s="76"/>
      <c r="ALP288" s="76"/>
      <c r="ALQ288" s="76"/>
      <c r="ALR288" s="76"/>
      <c r="ALS288" s="76"/>
      <c r="ALT288" s="76"/>
      <c r="ALU288" s="76"/>
      <c r="ALV288" s="76"/>
      <c r="ALW288" s="76"/>
      <c r="ALX288" s="76"/>
      <c r="ALY288" s="76"/>
      <c r="ALZ288" s="76"/>
      <c r="AMA288" s="76"/>
      <c r="AMB288" s="76"/>
      <c r="AMC288" s="76"/>
      <c r="AMD288" s="76"/>
      <c r="AME288" s="76"/>
    </row>
    <row r="289" spans="1:1019" s="80" customFormat="1" ht="25.5">
      <c r="A289" s="20" t="s">
        <v>193</v>
      </c>
      <c r="B289" s="21">
        <v>5213848</v>
      </c>
      <c r="C289" s="21" t="s">
        <v>96</v>
      </c>
      <c r="D289" s="71" t="s">
        <v>75</v>
      </c>
      <c r="E289" s="22" t="s">
        <v>72</v>
      </c>
      <c r="F289" s="59">
        <v>2</v>
      </c>
      <c r="G289" s="23">
        <v>1.1000000000000001</v>
      </c>
      <c r="H289" s="69">
        <f t="shared" si="104"/>
        <v>0.21229999999999999</v>
      </c>
      <c r="I289" s="23">
        <f t="shared" si="105"/>
        <v>1.33</v>
      </c>
      <c r="J289" s="23">
        <f t="shared" si="106"/>
        <v>2.66</v>
      </c>
      <c r="K289" s="78">
        <f t="shared" si="107"/>
        <v>2.2000000000000002</v>
      </c>
      <c r="L289" s="76"/>
      <c r="M289" s="79"/>
      <c r="N289" s="76"/>
      <c r="O289" s="76"/>
      <c r="P289" s="76"/>
      <c r="Q289" s="76"/>
      <c r="R289" s="76"/>
      <c r="S289" s="76"/>
      <c r="T289" s="76"/>
      <c r="U289" s="76"/>
      <c r="V289" s="76"/>
      <c r="W289" s="76"/>
      <c r="X289" s="76"/>
      <c r="Y289" s="76"/>
      <c r="Z289" s="76"/>
      <c r="AA289" s="76"/>
      <c r="AB289" s="76"/>
      <c r="AC289" s="76"/>
      <c r="AD289" s="76"/>
      <c r="AE289" s="76"/>
      <c r="AF289" s="76"/>
      <c r="AG289" s="76"/>
      <c r="AH289" s="76"/>
      <c r="AI289" s="76"/>
      <c r="AJ289" s="76"/>
      <c r="AK289" s="76"/>
      <c r="AL289" s="76"/>
      <c r="AM289" s="76"/>
      <c r="AN289" s="76"/>
      <c r="AO289" s="76"/>
      <c r="AP289" s="76"/>
      <c r="AQ289" s="76"/>
      <c r="AR289" s="76"/>
      <c r="AS289" s="76"/>
      <c r="AT289" s="76"/>
      <c r="AU289" s="76"/>
      <c r="AV289" s="76"/>
      <c r="AW289" s="76"/>
      <c r="AX289" s="76"/>
      <c r="AY289" s="76"/>
      <c r="AZ289" s="76"/>
      <c r="BA289" s="76"/>
      <c r="BB289" s="76"/>
      <c r="BC289" s="76"/>
      <c r="BD289" s="76"/>
      <c r="BE289" s="76"/>
      <c r="BF289" s="76"/>
      <c r="BG289" s="76"/>
      <c r="BH289" s="76"/>
      <c r="BI289" s="76"/>
      <c r="BJ289" s="76"/>
      <c r="BK289" s="76"/>
      <c r="BL289" s="76"/>
      <c r="BM289" s="76"/>
      <c r="BN289" s="76"/>
      <c r="BO289" s="76"/>
      <c r="BP289" s="76"/>
      <c r="BQ289" s="76"/>
      <c r="BR289" s="76"/>
      <c r="BS289" s="76"/>
      <c r="BT289" s="76"/>
      <c r="BU289" s="76"/>
      <c r="BV289" s="76"/>
      <c r="BW289" s="76"/>
      <c r="BX289" s="76"/>
      <c r="BY289" s="76"/>
      <c r="BZ289" s="76"/>
      <c r="CA289" s="76"/>
      <c r="CB289" s="76"/>
      <c r="CC289" s="76"/>
      <c r="CD289" s="76"/>
      <c r="CE289" s="76"/>
      <c r="CF289" s="76"/>
      <c r="CG289" s="76"/>
      <c r="CH289" s="76"/>
      <c r="CI289" s="76"/>
      <c r="CJ289" s="76"/>
      <c r="CK289" s="76"/>
      <c r="CL289" s="76"/>
      <c r="CM289" s="76"/>
      <c r="CN289" s="76"/>
      <c r="CO289" s="76"/>
      <c r="CP289" s="76"/>
      <c r="CQ289" s="76"/>
      <c r="CR289" s="76"/>
      <c r="CS289" s="76"/>
      <c r="CT289" s="76"/>
      <c r="CU289" s="76"/>
      <c r="CV289" s="76"/>
      <c r="CW289" s="76"/>
      <c r="CX289" s="76"/>
      <c r="CY289" s="76"/>
      <c r="CZ289" s="76"/>
      <c r="DA289" s="76"/>
      <c r="DB289" s="76"/>
      <c r="DC289" s="76"/>
      <c r="DD289" s="76"/>
      <c r="DE289" s="76"/>
      <c r="DF289" s="76"/>
      <c r="DG289" s="76"/>
      <c r="DH289" s="76"/>
      <c r="DI289" s="76"/>
      <c r="DJ289" s="76"/>
      <c r="DK289" s="76"/>
      <c r="DL289" s="76"/>
      <c r="DM289" s="76"/>
      <c r="DN289" s="76"/>
      <c r="DO289" s="76"/>
      <c r="DP289" s="76"/>
      <c r="DQ289" s="76"/>
      <c r="DR289" s="76"/>
      <c r="DS289" s="76"/>
      <c r="DT289" s="76"/>
      <c r="DU289" s="76"/>
      <c r="DV289" s="76"/>
      <c r="DW289" s="76"/>
      <c r="DX289" s="76"/>
      <c r="DY289" s="76"/>
      <c r="DZ289" s="76"/>
      <c r="EA289" s="76"/>
      <c r="EB289" s="76"/>
      <c r="EC289" s="76"/>
      <c r="ED289" s="76"/>
      <c r="EE289" s="76"/>
      <c r="EF289" s="76"/>
      <c r="EG289" s="76"/>
      <c r="EH289" s="76"/>
      <c r="EI289" s="76"/>
      <c r="EJ289" s="76"/>
      <c r="EK289" s="76"/>
      <c r="EL289" s="76"/>
      <c r="EM289" s="76"/>
      <c r="EN289" s="76"/>
      <c r="EO289" s="76"/>
      <c r="EP289" s="76"/>
      <c r="EQ289" s="76"/>
      <c r="ER289" s="76"/>
      <c r="ES289" s="76"/>
      <c r="ET289" s="76"/>
      <c r="EU289" s="76"/>
      <c r="EV289" s="76"/>
      <c r="EW289" s="76"/>
      <c r="EX289" s="76"/>
      <c r="EY289" s="76"/>
      <c r="EZ289" s="76"/>
      <c r="FA289" s="76"/>
      <c r="FB289" s="76"/>
      <c r="FC289" s="76"/>
      <c r="FD289" s="76"/>
      <c r="FE289" s="76"/>
      <c r="FF289" s="76"/>
      <c r="FG289" s="76"/>
      <c r="FH289" s="76"/>
      <c r="FI289" s="76"/>
      <c r="FJ289" s="76"/>
      <c r="FK289" s="76"/>
      <c r="FL289" s="76"/>
      <c r="FM289" s="76"/>
      <c r="FN289" s="76"/>
      <c r="FO289" s="76"/>
      <c r="FP289" s="76"/>
      <c r="FQ289" s="76"/>
      <c r="FR289" s="76"/>
      <c r="FS289" s="76"/>
      <c r="FT289" s="76"/>
      <c r="FU289" s="76"/>
      <c r="FV289" s="76"/>
      <c r="FW289" s="76"/>
      <c r="FX289" s="76"/>
      <c r="FY289" s="76"/>
      <c r="FZ289" s="76"/>
      <c r="GA289" s="76"/>
      <c r="GB289" s="76"/>
      <c r="GC289" s="76"/>
      <c r="GD289" s="76"/>
      <c r="GE289" s="76"/>
      <c r="GF289" s="76"/>
      <c r="GG289" s="76"/>
      <c r="GH289" s="76"/>
      <c r="GI289" s="76"/>
      <c r="GJ289" s="76"/>
      <c r="GK289" s="76"/>
      <c r="GL289" s="76"/>
      <c r="GM289" s="76"/>
      <c r="GN289" s="76"/>
      <c r="GO289" s="76"/>
      <c r="GP289" s="76"/>
      <c r="GQ289" s="76"/>
      <c r="GR289" s="76"/>
      <c r="GS289" s="76"/>
      <c r="GT289" s="76"/>
      <c r="GU289" s="76"/>
      <c r="GV289" s="76"/>
      <c r="GW289" s="76"/>
      <c r="GX289" s="76"/>
      <c r="GY289" s="76"/>
      <c r="GZ289" s="76"/>
      <c r="HA289" s="76"/>
      <c r="HB289" s="76"/>
      <c r="HC289" s="76"/>
      <c r="HD289" s="76"/>
      <c r="HE289" s="76"/>
      <c r="HF289" s="76"/>
      <c r="HG289" s="76"/>
      <c r="HH289" s="76"/>
      <c r="HI289" s="76"/>
      <c r="HJ289" s="76"/>
      <c r="HK289" s="76"/>
      <c r="HL289" s="76"/>
      <c r="HM289" s="76"/>
      <c r="HN289" s="76"/>
      <c r="HO289" s="76"/>
      <c r="HP289" s="76"/>
      <c r="HQ289" s="76"/>
      <c r="HR289" s="76"/>
      <c r="HS289" s="76"/>
      <c r="HT289" s="76"/>
      <c r="HU289" s="76"/>
      <c r="HV289" s="76"/>
      <c r="HW289" s="76"/>
      <c r="HX289" s="76"/>
      <c r="HY289" s="76"/>
      <c r="HZ289" s="76"/>
      <c r="IA289" s="76"/>
      <c r="IB289" s="76"/>
      <c r="IC289" s="76"/>
      <c r="ID289" s="76"/>
      <c r="IE289" s="76"/>
      <c r="IF289" s="76"/>
      <c r="IG289" s="76"/>
      <c r="IH289" s="76"/>
      <c r="II289" s="76"/>
      <c r="IJ289" s="76"/>
      <c r="IK289" s="76"/>
      <c r="IL289" s="76"/>
      <c r="IM289" s="76"/>
      <c r="IN289" s="76"/>
      <c r="IO289" s="76"/>
      <c r="IP289" s="76"/>
      <c r="IQ289" s="76"/>
      <c r="IR289" s="76"/>
      <c r="IS289" s="76"/>
      <c r="IT289" s="76"/>
      <c r="IU289" s="76"/>
      <c r="IV289" s="76"/>
      <c r="IW289" s="76"/>
      <c r="IX289" s="76"/>
      <c r="IY289" s="76"/>
      <c r="IZ289" s="76"/>
      <c r="JA289" s="76"/>
      <c r="JB289" s="76"/>
      <c r="JC289" s="76"/>
      <c r="JD289" s="76"/>
      <c r="JE289" s="76"/>
      <c r="JF289" s="76"/>
      <c r="JG289" s="76"/>
      <c r="JH289" s="76"/>
      <c r="JI289" s="76"/>
      <c r="JJ289" s="76"/>
      <c r="JK289" s="76"/>
      <c r="JL289" s="76"/>
      <c r="JM289" s="76"/>
      <c r="JN289" s="76"/>
      <c r="JO289" s="76"/>
      <c r="JP289" s="76"/>
      <c r="JQ289" s="76"/>
      <c r="JR289" s="76"/>
      <c r="JS289" s="76"/>
      <c r="JT289" s="76"/>
      <c r="JU289" s="76"/>
      <c r="JV289" s="76"/>
      <c r="JW289" s="76"/>
      <c r="JX289" s="76"/>
      <c r="JY289" s="76"/>
      <c r="JZ289" s="76"/>
      <c r="KA289" s="76"/>
      <c r="KB289" s="76"/>
      <c r="KC289" s="76"/>
      <c r="KD289" s="76"/>
      <c r="KE289" s="76"/>
      <c r="KF289" s="76"/>
      <c r="KG289" s="76"/>
      <c r="KH289" s="76"/>
      <c r="KI289" s="76"/>
      <c r="KJ289" s="76"/>
      <c r="KK289" s="76"/>
      <c r="KL289" s="76"/>
      <c r="KM289" s="76"/>
      <c r="KN289" s="76"/>
      <c r="KO289" s="76"/>
      <c r="KP289" s="76"/>
      <c r="KQ289" s="76"/>
      <c r="KR289" s="76"/>
      <c r="KS289" s="76"/>
      <c r="KT289" s="76"/>
      <c r="KU289" s="76"/>
      <c r="KV289" s="76"/>
      <c r="KW289" s="76"/>
      <c r="KX289" s="76"/>
      <c r="KY289" s="76"/>
      <c r="KZ289" s="76"/>
      <c r="LA289" s="76"/>
      <c r="LB289" s="76"/>
      <c r="LC289" s="76"/>
      <c r="LD289" s="76"/>
      <c r="LE289" s="76"/>
      <c r="LF289" s="76"/>
      <c r="LG289" s="76"/>
      <c r="LH289" s="76"/>
      <c r="LI289" s="76"/>
      <c r="LJ289" s="76"/>
      <c r="LK289" s="76"/>
      <c r="LL289" s="76"/>
      <c r="LM289" s="76"/>
      <c r="LN289" s="76"/>
      <c r="LO289" s="76"/>
      <c r="LP289" s="76"/>
      <c r="LQ289" s="76"/>
      <c r="LR289" s="76"/>
      <c r="LS289" s="76"/>
      <c r="LT289" s="76"/>
      <c r="LU289" s="76"/>
      <c r="LV289" s="76"/>
      <c r="LW289" s="76"/>
      <c r="LX289" s="76"/>
      <c r="LY289" s="76"/>
      <c r="LZ289" s="76"/>
      <c r="MA289" s="76"/>
      <c r="MB289" s="76"/>
      <c r="MC289" s="76"/>
      <c r="MD289" s="76"/>
      <c r="ME289" s="76"/>
      <c r="MF289" s="76"/>
      <c r="MG289" s="76"/>
      <c r="MH289" s="76"/>
      <c r="MI289" s="76"/>
      <c r="MJ289" s="76"/>
      <c r="MK289" s="76"/>
      <c r="ML289" s="76"/>
      <c r="MM289" s="76"/>
      <c r="MN289" s="76"/>
      <c r="MO289" s="76"/>
      <c r="MP289" s="76"/>
      <c r="MQ289" s="76"/>
      <c r="MR289" s="76"/>
      <c r="MS289" s="76"/>
      <c r="MT289" s="76"/>
      <c r="MU289" s="76"/>
      <c r="MV289" s="76"/>
      <c r="MW289" s="76"/>
      <c r="MX289" s="76"/>
      <c r="MY289" s="76"/>
      <c r="MZ289" s="76"/>
      <c r="NA289" s="76"/>
      <c r="NB289" s="76"/>
      <c r="NC289" s="76"/>
      <c r="ND289" s="76"/>
      <c r="NE289" s="76"/>
      <c r="NF289" s="76"/>
      <c r="NG289" s="76"/>
      <c r="NH289" s="76"/>
      <c r="NI289" s="76"/>
      <c r="NJ289" s="76"/>
      <c r="NK289" s="76"/>
      <c r="NL289" s="76"/>
      <c r="NM289" s="76"/>
      <c r="NN289" s="76"/>
      <c r="NO289" s="76"/>
      <c r="NP289" s="76"/>
      <c r="NQ289" s="76"/>
      <c r="NR289" s="76"/>
      <c r="NS289" s="76"/>
      <c r="NT289" s="76"/>
      <c r="NU289" s="76"/>
      <c r="NV289" s="76"/>
      <c r="NW289" s="76"/>
      <c r="NX289" s="76"/>
      <c r="NY289" s="76"/>
      <c r="NZ289" s="76"/>
      <c r="OA289" s="76"/>
      <c r="OB289" s="76"/>
      <c r="OC289" s="76"/>
      <c r="OD289" s="76"/>
      <c r="OE289" s="76"/>
      <c r="OF289" s="76"/>
      <c r="OG289" s="76"/>
      <c r="OH289" s="76"/>
      <c r="OI289" s="76"/>
      <c r="OJ289" s="76"/>
      <c r="OK289" s="76"/>
      <c r="OL289" s="76"/>
      <c r="OM289" s="76"/>
      <c r="ON289" s="76"/>
      <c r="OO289" s="76"/>
      <c r="OP289" s="76"/>
      <c r="OQ289" s="76"/>
      <c r="OR289" s="76"/>
      <c r="OS289" s="76"/>
      <c r="OT289" s="76"/>
      <c r="OU289" s="76"/>
      <c r="OV289" s="76"/>
      <c r="OW289" s="76"/>
      <c r="OX289" s="76"/>
      <c r="OY289" s="76"/>
      <c r="OZ289" s="76"/>
      <c r="PA289" s="76"/>
      <c r="PB289" s="76"/>
      <c r="PC289" s="76"/>
      <c r="PD289" s="76"/>
      <c r="PE289" s="76"/>
      <c r="PF289" s="76"/>
      <c r="PG289" s="76"/>
      <c r="PH289" s="76"/>
      <c r="PI289" s="76"/>
      <c r="PJ289" s="76"/>
      <c r="PK289" s="76"/>
      <c r="PL289" s="76"/>
      <c r="PM289" s="76"/>
      <c r="PN289" s="76"/>
      <c r="PO289" s="76"/>
      <c r="PP289" s="76"/>
      <c r="PQ289" s="76"/>
      <c r="PR289" s="76"/>
      <c r="PS289" s="76"/>
      <c r="PT289" s="76"/>
      <c r="PU289" s="76"/>
      <c r="PV289" s="76"/>
      <c r="PW289" s="76"/>
      <c r="PX289" s="76"/>
      <c r="PY289" s="76"/>
      <c r="PZ289" s="76"/>
      <c r="QA289" s="76"/>
      <c r="QB289" s="76"/>
      <c r="QC289" s="76"/>
      <c r="QD289" s="76"/>
      <c r="QE289" s="76"/>
      <c r="QF289" s="76"/>
      <c r="QG289" s="76"/>
      <c r="QH289" s="76"/>
      <c r="QI289" s="76"/>
      <c r="QJ289" s="76"/>
      <c r="QK289" s="76"/>
      <c r="QL289" s="76"/>
      <c r="QM289" s="76"/>
      <c r="QN289" s="76"/>
      <c r="QO289" s="76"/>
      <c r="QP289" s="76"/>
      <c r="QQ289" s="76"/>
      <c r="QR289" s="76"/>
      <c r="QS289" s="76"/>
      <c r="QT289" s="76"/>
      <c r="QU289" s="76"/>
      <c r="QV289" s="76"/>
      <c r="QW289" s="76"/>
      <c r="QX289" s="76"/>
      <c r="QY289" s="76"/>
      <c r="QZ289" s="76"/>
      <c r="RA289" s="76"/>
      <c r="RB289" s="76"/>
      <c r="RC289" s="76"/>
      <c r="RD289" s="76"/>
      <c r="RE289" s="76"/>
      <c r="RF289" s="76"/>
      <c r="RG289" s="76"/>
      <c r="RH289" s="76"/>
      <c r="RI289" s="76"/>
      <c r="RJ289" s="76"/>
      <c r="RK289" s="76"/>
      <c r="RL289" s="76"/>
      <c r="RM289" s="76"/>
      <c r="RN289" s="76"/>
      <c r="RO289" s="76"/>
      <c r="RP289" s="76"/>
      <c r="RQ289" s="76"/>
      <c r="RR289" s="76"/>
      <c r="RS289" s="76"/>
      <c r="RT289" s="76"/>
      <c r="RU289" s="76"/>
      <c r="RV289" s="76"/>
      <c r="RW289" s="76"/>
      <c r="RX289" s="76"/>
      <c r="RY289" s="76"/>
      <c r="RZ289" s="76"/>
      <c r="SA289" s="76"/>
      <c r="SB289" s="76"/>
      <c r="SC289" s="76"/>
      <c r="SD289" s="76"/>
      <c r="SE289" s="76"/>
      <c r="SF289" s="76"/>
      <c r="SG289" s="76"/>
      <c r="SH289" s="76"/>
      <c r="SI289" s="76"/>
      <c r="SJ289" s="76"/>
      <c r="SK289" s="76"/>
      <c r="SL289" s="76"/>
      <c r="SM289" s="76"/>
      <c r="SN289" s="76"/>
      <c r="SO289" s="76"/>
      <c r="SP289" s="76"/>
      <c r="SQ289" s="76"/>
      <c r="SR289" s="76"/>
      <c r="SS289" s="76"/>
      <c r="ST289" s="76"/>
      <c r="SU289" s="76"/>
      <c r="SV289" s="76"/>
      <c r="SW289" s="76"/>
      <c r="SX289" s="76"/>
      <c r="SY289" s="76"/>
      <c r="SZ289" s="76"/>
      <c r="TA289" s="76"/>
      <c r="TB289" s="76"/>
      <c r="TC289" s="76"/>
      <c r="TD289" s="76"/>
      <c r="TE289" s="76"/>
      <c r="TF289" s="76"/>
      <c r="TG289" s="76"/>
      <c r="TH289" s="76"/>
      <c r="TI289" s="76"/>
      <c r="TJ289" s="76"/>
      <c r="TK289" s="76"/>
      <c r="TL289" s="76"/>
      <c r="TM289" s="76"/>
      <c r="TN289" s="76"/>
      <c r="TO289" s="76"/>
      <c r="TP289" s="76"/>
      <c r="TQ289" s="76"/>
      <c r="TR289" s="76"/>
      <c r="TS289" s="76"/>
      <c r="TT289" s="76"/>
      <c r="TU289" s="76"/>
      <c r="TV289" s="76"/>
      <c r="TW289" s="76"/>
      <c r="TX289" s="76"/>
      <c r="TY289" s="76"/>
      <c r="TZ289" s="76"/>
      <c r="UA289" s="76"/>
      <c r="UB289" s="76"/>
      <c r="UC289" s="76"/>
      <c r="UD289" s="76"/>
      <c r="UE289" s="76"/>
      <c r="UF289" s="76"/>
      <c r="UG289" s="76"/>
      <c r="UH289" s="76"/>
      <c r="UI289" s="76"/>
      <c r="UJ289" s="76"/>
      <c r="UK289" s="76"/>
      <c r="UL289" s="76"/>
      <c r="UM289" s="76"/>
      <c r="UN289" s="76"/>
      <c r="UO289" s="76"/>
      <c r="UP289" s="76"/>
      <c r="UQ289" s="76"/>
      <c r="UR289" s="76"/>
      <c r="US289" s="76"/>
      <c r="UT289" s="76"/>
      <c r="UU289" s="76"/>
      <c r="UV289" s="76"/>
      <c r="UW289" s="76"/>
      <c r="UX289" s="76"/>
      <c r="UY289" s="76"/>
      <c r="UZ289" s="76"/>
      <c r="VA289" s="76"/>
      <c r="VB289" s="76"/>
      <c r="VC289" s="76"/>
      <c r="VD289" s="76"/>
      <c r="VE289" s="76"/>
      <c r="VF289" s="76"/>
      <c r="VG289" s="76"/>
      <c r="VH289" s="76"/>
      <c r="VI289" s="76"/>
      <c r="VJ289" s="76"/>
      <c r="VK289" s="76"/>
      <c r="VL289" s="76"/>
      <c r="VM289" s="76"/>
      <c r="VN289" s="76"/>
      <c r="VO289" s="76"/>
      <c r="VP289" s="76"/>
      <c r="VQ289" s="76"/>
      <c r="VR289" s="76"/>
      <c r="VS289" s="76"/>
      <c r="VT289" s="76"/>
      <c r="VU289" s="76"/>
      <c r="VV289" s="76"/>
      <c r="VW289" s="76"/>
      <c r="VX289" s="76"/>
      <c r="VY289" s="76"/>
      <c r="VZ289" s="76"/>
      <c r="WA289" s="76"/>
      <c r="WB289" s="76"/>
      <c r="WC289" s="76"/>
      <c r="WD289" s="76"/>
      <c r="WE289" s="76"/>
      <c r="WF289" s="76"/>
      <c r="WG289" s="76"/>
      <c r="WH289" s="76"/>
      <c r="WI289" s="76"/>
      <c r="WJ289" s="76"/>
      <c r="WK289" s="76"/>
      <c r="WL289" s="76"/>
      <c r="WM289" s="76"/>
      <c r="WN289" s="76"/>
      <c r="WO289" s="76"/>
      <c r="WP289" s="76"/>
      <c r="WQ289" s="76"/>
      <c r="WR289" s="76"/>
      <c r="WS289" s="76"/>
      <c r="WT289" s="76"/>
      <c r="WU289" s="76"/>
      <c r="WV289" s="76"/>
      <c r="WW289" s="76"/>
      <c r="WX289" s="76"/>
      <c r="WY289" s="76"/>
      <c r="WZ289" s="76"/>
      <c r="XA289" s="76"/>
      <c r="XB289" s="76"/>
      <c r="XC289" s="76"/>
      <c r="XD289" s="76"/>
      <c r="XE289" s="76"/>
      <c r="XF289" s="76"/>
      <c r="XG289" s="76"/>
      <c r="XH289" s="76"/>
      <c r="XI289" s="76"/>
      <c r="XJ289" s="76"/>
      <c r="XK289" s="76"/>
      <c r="XL289" s="76"/>
      <c r="XM289" s="76"/>
      <c r="XN289" s="76"/>
      <c r="XO289" s="76"/>
      <c r="XP289" s="76"/>
      <c r="XQ289" s="76"/>
      <c r="XR289" s="76"/>
      <c r="XS289" s="76"/>
      <c r="XT289" s="76"/>
      <c r="XU289" s="76"/>
      <c r="XV289" s="76"/>
      <c r="XW289" s="76"/>
      <c r="XX289" s="76"/>
      <c r="XY289" s="76"/>
      <c r="XZ289" s="76"/>
      <c r="YA289" s="76"/>
      <c r="YB289" s="76"/>
      <c r="YC289" s="76"/>
      <c r="YD289" s="76"/>
      <c r="YE289" s="76"/>
      <c r="YF289" s="76"/>
      <c r="YG289" s="76"/>
      <c r="YH289" s="76"/>
      <c r="YI289" s="76"/>
      <c r="YJ289" s="76"/>
      <c r="YK289" s="76"/>
      <c r="YL289" s="76"/>
      <c r="YM289" s="76"/>
      <c r="YN289" s="76"/>
      <c r="YO289" s="76"/>
      <c r="YP289" s="76"/>
      <c r="YQ289" s="76"/>
      <c r="YR289" s="76"/>
      <c r="YS289" s="76"/>
      <c r="YT289" s="76"/>
      <c r="YU289" s="76"/>
      <c r="YV289" s="76"/>
      <c r="YW289" s="76"/>
      <c r="YX289" s="76"/>
      <c r="YY289" s="76"/>
      <c r="YZ289" s="76"/>
      <c r="ZA289" s="76"/>
      <c r="ZB289" s="76"/>
      <c r="ZC289" s="76"/>
      <c r="ZD289" s="76"/>
      <c r="ZE289" s="76"/>
      <c r="ZF289" s="76"/>
      <c r="ZG289" s="76"/>
      <c r="ZH289" s="76"/>
      <c r="ZI289" s="76"/>
      <c r="ZJ289" s="76"/>
      <c r="ZK289" s="76"/>
      <c r="ZL289" s="76"/>
      <c r="ZM289" s="76"/>
      <c r="ZN289" s="76"/>
      <c r="ZO289" s="76"/>
      <c r="ZP289" s="76"/>
      <c r="ZQ289" s="76"/>
      <c r="ZR289" s="76"/>
      <c r="ZS289" s="76"/>
      <c r="ZT289" s="76"/>
      <c r="ZU289" s="76"/>
      <c r="ZV289" s="76"/>
      <c r="ZW289" s="76"/>
      <c r="ZX289" s="76"/>
      <c r="ZY289" s="76"/>
      <c r="ZZ289" s="76"/>
      <c r="AAA289" s="76"/>
      <c r="AAB289" s="76"/>
      <c r="AAC289" s="76"/>
      <c r="AAD289" s="76"/>
      <c r="AAE289" s="76"/>
      <c r="AAF289" s="76"/>
      <c r="AAG289" s="76"/>
      <c r="AAH289" s="76"/>
      <c r="AAI289" s="76"/>
      <c r="AAJ289" s="76"/>
      <c r="AAK289" s="76"/>
      <c r="AAL289" s="76"/>
      <c r="AAM289" s="76"/>
      <c r="AAN289" s="76"/>
      <c r="AAO289" s="76"/>
      <c r="AAP289" s="76"/>
      <c r="AAQ289" s="76"/>
      <c r="AAR289" s="76"/>
      <c r="AAS289" s="76"/>
      <c r="AAT289" s="76"/>
      <c r="AAU289" s="76"/>
      <c r="AAV289" s="76"/>
      <c r="AAW289" s="76"/>
      <c r="AAX289" s="76"/>
      <c r="AAY289" s="76"/>
      <c r="AAZ289" s="76"/>
      <c r="ABA289" s="76"/>
      <c r="ABB289" s="76"/>
      <c r="ABC289" s="76"/>
      <c r="ABD289" s="76"/>
      <c r="ABE289" s="76"/>
      <c r="ABF289" s="76"/>
      <c r="ABG289" s="76"/>
      <c r="ABH289" s="76"/>
      <c r="ABI289" s="76"/>
      <c r="ABJ289" s="76"/>
      <c r="ABK289" s="76"/>
      <c r="ABL289" s="76"/>
      <c r="ABM289" s="76"/>
      <c r="ABN289" s="76"/>
      <c r="ABO289" s="76"/>
      <c r="ABP289" s="76"/>
      <c r="ABQ289" s="76"/>
      <c r="ABR289" s="76"/>
      <c r="ABS289" s="76"/>
      <c r="ABT289" s="76"/>
      <c r="ABU289" s="76"/>
      <c r="ABV289" s="76"/>
      <c r="ABW289" s="76"/>
      <c r="ABX289" s="76"/>
      <c r="ABY289" s="76"/>
      <c r="ABZ289" s="76"/>
      <c r="ACA289" s="76"/>
      <c r="ACB289" s="76"/>
      <c r="ACC289" s="76"/>
      <c r="ACD289" s="76"/>
      <c r="ACE289" s="76"/>
      <c r="ACF289" s="76"/>
      <c r="ACG289" s="76"/>
      <c r="ACH289" s="76"/>
      <c r="ACI289" s="76"/>
      <c r="ACJ289" s="76"/>
      <c r="ACK289" s="76"/>
      <c r="ACL289" s="76"/>
      <c r="ACM289" s="76"/>
      <c r="ACN289" s="76"/>
      <c r="ACO289" s="76"/>
      <c r="ACP289" s="76"/>
      <c r="ACQ289" s="76"/>
      <c r="ACR289" s="76"/>
      <c r="ACS289" s="76"/>
      <c r="ACT289" s="76"/>
      <c r="ACU289" s="76"/>
      <c r="ACV289" s="76"/>
      <c r="ACW289" s="76"/>
      <c r="ACX289" s="76"/>
      <c r="ACY289" s="76"/>
      <c r="ACZ289" s="76"/>
      <c r="ADA289" s="76"/>
      <c r="ADB289" s="76"/>
      <c r="ADC289" s="76"/>
      <c r="ADD289" s="76"/>
      <c r="ADE289" s="76"/>
      <c r="ADF289" s="76"/>
      <c r="ADG289" s="76"/>
      <c r="ADH289" s="76"/>
      <c r="ADI289" s="76"/>
      <c r="ADJ289" s="76"/>
      <c r="ADK289" s="76"/>
      <c r="ADL289" s="76"/>
      <c r="ADM289" s="76"/>
      <c r="ADN289" s="76"/>
      <c r="ADO289" s="76"/>
      <c r="ADP289" s="76"/>
      <c r="ADQ289" s="76"/>
      <c r="ADR289" s="76"/>
      <c r="ADS289" s="76"/>
      <c r="ADT289" s="76"/>
      <c r="ADU289" s="76"/>
      <c r="ADV289" s="76"/>
      <c r="ADW289" s="76"/>
      <c r="ADX289" s="76"/>
      <c r="ADY289" s="76"/>
      <c r="ADZ289" s="76"/>
      <c r="AEA289" s="76"/>
      <c r="AEB289" s="76"/>
      <c r="AEC289" s="76"/>
      <c r="AED289" s="76"/>
      <c r="AEE289" s="76"/>
      <c r="AEF289" s="76"/>
      <c r="AEG289" s="76"/>
      <c r="AEH289" s="76"/>
      <c r="AEI289" s="76"/>
      <c r="AEJ289" s="76"/>
      <c r="AEK289" s="76"/>
      <c r="AEL289" s="76"/>
      <c r="AEM289" s="76"/>
      <c r="AEN289" s="76"/>
      <c r="AEO289" s="76"/>
      <c r="AEP289" s="76"/>
      <c r="AEQ289" s="76"/>
      <c r="AER289" s="76"/>
      <c r="AES289" s="76"/>
      <c r="AET289" s="76"/>
      <c r="AEU289" s="76"/>
      <c r="AEV289" s="76"/>
      <c r="AEW289" s="76"/>
      <c r="AEX289" s="76"/>
      <c r="AEY289" s="76"/>
      <c r="AEZ289" s="76"/>
      <c r="AFA289" s="76"/>
      <c r="AFB289" s="76"/>
      <c r="AFC289" s="76"/>
      <c r="AFD289" s="76"/>
      <c r="AFE289" s="76"/>
      <c r="AFF289" s="76"/>
      <c r="AFG289" s="76"/>
      <c r="AFH289" s="76"/>
      <c r="AFI289" s="76"/>
      <c r="AFJ289" s="76"/>
      <c r="AFK289" s="76"/>
      <c r="AFL289" s="76"/>
      <c r="AFM289" s="76"/>
      <c r="AFN289" s="76"/>
      <c r="AFO289" s="76"/>
      <c r="AFP289" s="76"/>
      <c r="AFQ289" s="76"/>
      <c r="AFR289" s="76"/>
      <c r="AFS289" s="76"/>
      <c r="AFT289" s="76"/>
      <c r="AFU289" s="76"/>
      <c r="AFV289" s="76"/>
      <c r="AFW289" s="76"/>
      <c r="AFX289" s="76"/>
      <c r="AFY289" s="76"/>
      <c r="AFZ289" s="76"/>
      <c r="AGA289" s="76"/>
      <c r="AGB289" s="76"/>
      <c r="AGC289" s="76"/>
      <c r="AGD289" s="76"/>
      <c r="AGE289" s="76"/>
      <c r="AGF289" s="76"/>
      <c r="AGG289" s="76"/>
      <c r="AGH289" s="76"/>
      <c r="AGI289" s="76"/>
      <c r="AGJ289" s="76"/>
      <c r="AGK289" s="76"/>
      <c r="AGL289" s="76"/>
      <c r="AGM289" s="76"/>
      <c r="AGN289" s="76"/>
      <c r="AGO289" s="76"/>
      <c r="AGP289" s="76"/>
      <c r="AGQ289" s="76"/>
      <c r="AGR289" s="76"/>
      <c r="AGS289" s="76"/>
      <c r="AGT289" s="76"/>
      <c r="AGU289" s="76"/>
      <c r="AGV289" s="76"/>
      <c r="AGW289" s="76"/>
      <c r="AGX289" s="76"/>
      <c r="AGY289" s="76"/>
      <c r="AGZ289" s="76"/>
      <c r="AHA289" s="76"/>
      <c r="AHB289" s="76"/>
      <c r="AHC289" s="76"/>
      <c r="AHD289" s="76"/>
      <c r="AHE289" s="76"/>
      <c r="AHF289" s="76"/>
      <c r="AHG289" s="76"/>
      <c r="AHH289" s="76"/>
      <c r="AHI289" s="76"/>
      <c r="AHJ289" s="76"/>
      <c r="AHK289" s="76"/>
      <c r="AHL289" s="76"/>
      <c r="AHM289" s="76"/>
      <c r="AHN289" s="76"/>
      <c r="AHO289" s="76"/>
      <c r="AHP289" s="76"/>
      <c r="AHQ289" s="76"/>
      <c r="AHR289" s="76"/>
      <c r="AHS289" s="76"/>
      <c r="AHT289" s="76"/>
      <c r="AHU289" s="76"/>
      <c r="AHV289" s="76"/>
      <c r="AHW289" s="76"/>
      <c r="AHX289" s="76"/>
      <c r="AHY289" s="76"/>
      <c r="AHZ289" s="76"/>
      <c r="AIA289" s="76"/>
      <c r="AIB289" s="76"/>
      <c r="AIC289" s="76"/>
      <c r="AID289" s="76"/>
      <c r="AIE289" s="76"/>
      <c r="AIF289" s="76"/>
      <c r="AIG289" s="76"/>
      <c r="AIH289" s="76"/>
      <c r="AII289" s="76"/>
      <c r="AIJ289" s="76"/>
      <c r="AIK289" s="76"/>
      <c r="AIL289" s="76"/>
      <c r="AIM289" s="76"/>
      <c r="AIN289" s="76"/>
      <c r="AIO289" s="76"/>
      <c r="AIP289" s="76"/>
      <c r="AIQ289" s="76"/>
      <c r="AIR289" s="76"/>
      <c r="AIS289" s="76"/>
      <c r="AIT289" s="76"/>
      <c r="AIU289" s="76"/>
      <c r="AIV289" s="76"/>
      <c r="AIW289" s="76"/>
      <c r="AIX289" s="76"/>
      <c r="AIY289" s="76"/>
      <c r="AIZ289" s="76"/>
      <c r="AJA289" s="76"/>
      <c r="AJB289" s="76"/>
      <c r="AJC289" s="76"/>
      <c r="AJD289" s="76"/>
      <c r="AJE289" s="76"/>
      <c r="AJF289" s="76"/>
      <c r="AJG289" s="76"/>
      <c r="AJH289" s="76"/>
      <c r="AJI289" s="76"/>
      <c r="AJJ289" s="76"/>
      <c r="AJK289" s="76"/>
      <c r="AJL289" s="76"/>
      <c r="AJM289" s="76"/>
      <c r="AJN289" s="76"/>
      <c r="AJO289" s="76"/>
      <c r="AJP289" s="76"/>
      <c r="AJQ289" s="76"/>
      <c r="AJR289" s="76"/>
      <c r="AJS289" s="76"/>
      <c r="AJT289" s="76"/>
      <c r="AJU289" s="76"/>
      <c r="AJV289" s="76"/>
      <c r="AJW289" s="76"/>
      <c r="AJX289" s="76"/>
      <c r="AJY289" s="76"/>
      <c r="AJZ289" s="76"/>
      <c r="AKA289" s="76"/>
      <c r="AKB289" s="76"/>
      <c r="AKC289" s="76"/>
      <c r="AKD289" s="76"/>
      <c r="AKE289" s="76"/>
      <c r="AKF289" s="76"/>
      <c r="AKG289" s="76"/>
      <c r="AKH289" s="76"/>
      <c r="AKI289" s="76"/>
      <c r="AKJ289" s="76"/>
      <c r="AKK289" s="76"/>
      <c r="AKL289" s="76"/>
      <c r="AKM289" s="76"/>
      <c r="AKN289" s="76"/>
      <c r="AKO289" s="76"/>
      <c r="AKP289" s="76"/>
      <c r="AKQ289" s="76"/>
      <c r="AKR289" s="76"/>
      <c r="AKS289" s="76"/>
      <c r="AKT289" s="76"/>
      <c r="AKU289" s="76"/>
      <c r="AKV289" s="76"/>
      <c r="AKW289" s="76"/>
      <c r="AKX289" s="76"/>
      <c r="AKY289" s="76"/>
      <c r="AKZ289" s="76"/>
      <c r="ALA289" s="76"/>
      <c r="ALB289" s="76"/>
      <c r="ALC289" s="76"/>
      <c r="ALD289" s="76"/>
      <c r="ALE289" s="76"/>
      <c r="ALF289" s="76"/>
      <c r="ALG289" s="76"/>
      <c r="ALH289" s="76"/>
      <c r="ALI289" s="76"/>
      <c r="ALJ289" s="76"/>
      <c r="ALK289" s="76"/>
      <c r="ALL289" s="76"/>
      <c r="ALM289" s="76"/>
      <c r="ALN289" s="76"/>
      <c r="ALO289" s="76"/>
      <c r="ALP289" s="76"/>
      <c r="ALQ289" s="76"/>
      <c r="ALR289" s="76"/>
      <c r="ALS289" s="76"/>
      <c r="ALT289" s="76"/>
      <c r="ALU289" s="76"/>
      <c r="ALV289" s="76"/>
      <c r="ALW289" s="76"/>
      <c r="ALX289" s="76"/>
      <c r="ALY289" s="76"/>
      <c r="ALZ289" s="76"/>
      <c r="AMA289" s="76"/>
      <c r="AMB289" s="76"/>
      <c r="AMC289" s="76"/>
      <c r="AMD289" s="76"/>
      <c r="AME289" s="76"/>
    </row>
    <row r="290" spans="1:1019" s="80" customFormat="1">
      <c r="A290" s="20" t="s">
        <v>194</v>
      </c>
      <c r="B290" s="21" t="s">
        <v>293</v>
      </c>
      <c r="C290" s="21" t="s">
        <v>102</v>
      </c>
      <c r="D290" s="71" t="s">
        <v>294</v>
      </c>
      <c r="E290" s="22" t="s">
        <v>55</v>
      </c>
      <c r="F290" s="59">
        <v>14.34</v>
      </c>
      <c r="G290" s="23">
        <v>451.96</v>
      </c>
      <c r="H290" s="69">
        <f t="shared" si="104"/>
        <v>0.21229999999999999</v>
      </c>
      <c r="I290" s="23">
        <f t="shared" si="105"/>
        <v>547.91</v>
      </c>
      <c r="J290" s="23">
        <f t="shared" si="106"/>
        <v>7857.02</v>
      </c>
      <c r="K290" s="78">
        <f t="shared" si="107"/>
        <v>6481.1063999999997</v>
      </c>
      <c r="L290" s="76"/>
      <c r="M290" s="79"/>
      <c r="N290" s="76"/>
      <c r="O290" s="76"/>
      <c r="P290" s="76"/>
      <c r="Q290" s="76"/>
      <c r="R290" s="76"/>
      <c r="S290" s="76"/>
      <c r="T290" s="76"/>
      <c r="U290" s="76"/>
      <c r="V290" s="76"/>
      <c r="W290" s="76"/>
      <c r="X290" s="76"/>
      <c r="Y290" s="76"/>
      <c r="Z290" s="76"/>
      <c r="AA290" s="76"/>
      <c r="AB290" s="76"/>
      <c r="AC290" s="76"/>
      <c r="AD290" s="76"/>
      <c r="AE290" s="76"/>
      <c r="AF290" s="76"/>
      <c r="AG290" s="76"/>
      <c r="AH290" s="76"/>
      <c r="AI290" s="76"/>
      <c r="AJ290" s="76"/>
      <c r="AK290" s="76"/>
      <c r="AL290" s="76"/>
      <c r="AM290" s="76"/>
      <c r="AN290" s="76"/>
      <c r="AO290" s="76"/>
      <c r="AP290" s="76"/>
      <c r="AQ290" s="76"/>
      <c r="AR290" s="76"/>
      <c r="AS290" s="76"/>
      <c r="AT290" s="76"/>
      <c r="AU290" s="76"/>
      <c r="AV290" s="76"/>
      <c r="AW290" s="76"/>
      <c r="AX290" s="76"/>
      <c r="AY290" s="76"/>
      <c r="AZ290" s="76"/>
      <c r="BA290" s="76"/>
      <c r="BB290" s="76"/>
      <c r="BC290" s="76"/>
      <c r="BD290" s="76"/>
      <c r="BE290" s="76"/>
      <c r="BF290" s="76"/>
      <c r="BG290" s="76"/>
      <c r="BH290" s="76"/>
      <c r="BI290" s="76"/>
      <c r="BJ290" s="76"/>
      <c r="BK290" s="76"/>
      <c r="BL290" s="76"/>
      <c r="BM290" s="76"/>
      <c r="BN290" s="76"/>
      <c r="BO290" s="76"/>
      <c r="BP290" s="76"/>
      <c r="BQ290" s="76"/>
      <c r="BR290" s="76"/>
      <c r="BS290" s="76"/>
      <c r="BT290" s="76"/>
      <c r="BU290" s="76"/>
      <c r="BV290" s="76"/>
      <c r="BW290" s="76"/>
      <c r="BX290" s="76"/>
      <c r="BY290" s="76"/>
      <c r="BZ290" s="76"/>
      <c r="CA290" s="76"/>
      <c r="CB290" s="76"/>
      <c r="CC290" s="76"/>
      <c r="CD290" s="76"/>
      <c r="CE290" s="76"/>
      <c r="CF290" s="76"/>
      <c r="CG290" s="76"/>
      <c r="CH290" s="76"/>
      <c r="CI290" s="76"/>
      <c r="CJ290" s="76"/>
      <c r="CK290" s="76"/>
      <c r="CL290" s="76"/>
      <c r="CM290" s="76"/>
      <c r="CN290" s="76"/>
      <c r="CO290" s="76"/>
      <c r="CP290" s="76"/>
      <c r="CQ290" s="76"/>
      <c r="CR290" s="76"/>
      <c r="CS290" s="76"/>
      <c r="CT290" s="76"/>
      <c r="CU290" s="76"/>
      <c r="CV290" s="76"/>
      <c r="CW290" s="76"/>
      <c r="CX290" s="76"/>
      <c r="CY290" s="76"/>
      <c r="CZ290" s="76"/>
      <c r="DA290" s="76"/>
      <c r="DB290" s="76"/>
      <c r="DC290" s="76"/>
      <c r="DD290" s="76"/>
      <c r="DE290" s="76"/>
      <c r="DF290" s="76"/>
      <c r="DG290" s="76"/>
      <c r="DH290" s="76"/>
      <c r="DI290" s="76"/>
      <c r="DJ290" s="76"/>
      <c r="DK290" s="76"/>
      <c r="DL290" s="76"/>
      <c r="DM290" s="76"/>
      <c r="DN290" s="76"/>
      <c r="DO290" s="76"/>
      <c r="DP290" s="76"/>
      <c r="DQ290" s="76"/>
      <c r="DR290" s="76"/>
      <c r="DS290" s="76"/>
      <c r="DT290" s="76"/>
      <c r="DU290" s="76"/>
      <c r="DV290" s="76"/>
      <c r="DW290" s="76"/>
      <c r="DX290" s="76"/>
      <c r="DY290" s="76"/>
      <c r="DZ290" s="76"/>
      <c r="EA290" s="76"/>
      <c r="EB290" s="76"/>
      <c r="EC290" s="76"/>
      <c r="ED290" s="76"/>
      <c r="EE290" s="76"/>
      <c r="EF290" s="76"/>
      <c r="EG290" s="76"/>
      <c r="EH290" s="76"/>
      <c r="EI290" s="76"/>
      <c r="EJ290" s="76"/>
      <c r="EK290" s="76"/>
      <c r="EL290" s="76"/>
      <c r="EM290" s="76"/>
      <c r="EN290" s="76"/>
      <c r="EO290" s="76"/>
      <c r="EP290" s="76"/>
      <c r="EQ290" s="76"/>
      <c r="ER290" s="76"/>
      <c r="ES290" s="76"/>
      <c r="ET290" s="76"/>
      <c r="EU290" s="76"/>
      <c r="EV290" s="76"/>
      <c r="EW290" s="76"/>
      <c r="EX290" s="76"/>
      <c r="EY290" s="76"/>
      <c r="EZ290" s="76"/>
      <c r="FA290" s="76"/>
      <c r="FB290" s="76"/>
      <c r="FC290" s="76"/>
      <c r="FD290" s="76"/>
      <c r="FE290" s="76"/>
      <c r="FF290" s="76"/>
      <c r="FG290" s="76"/>
      <c r="FH290" s="76"/>
      <c r="FI290" s="76"/>
      <c r="FJ290" s="76"/>
      <c r="FK290" s="76"/>
      <c r="FL290" s="76"/>
      <c r="FM290" s="76"/>
      <c r="FN290" s="76"/>
      <c r="FO290" s="76"/>
      <c r="FP290" s="76"/>
      <c r="FQ290" s="76"/>
      <c r="FR290" s="76"/>
      <c r="FS290" s="76"/>
      <c r="FT290" s="76"/>
      <c r="FU290" s="76"/>
      <c r="FV290" s="76"/>
      <c r="FW290" s="76"/>
      <c r="FX290" s="76"/>
      <c r="FY290" s="76"/>
      <c r="FZ290" s="76"/>
      <c r="GA290" s="76"/>
      <c r="GB290" s="76"/>
      <c r="GC290" s="76"/>
      <c r="GD290" s="76"/>
      <c r="GE290" s="76"/>
      <c r="GF290" s="76"/>
      <c r="GG290" s="76"/>
      <c r="GH290" s="76"/>
      <c r="GI290" s="76"/>
      <c r="GJ290" s="76"/>
      <c r="GK290" s="76"/>
      <c r="GL290" s="76"/>
      <c r="GM290" s="76"/>
      <c r="GN290" s="76"/>
      <c r="GO290" s="76"/>
      <c r="GP290" s="76"/>
      <c r="GQ290" s="76"/>
      <c r="GR290" s="76"/>
      <c r="GS290" s="76"/>
      <c r="GT290" s="76"/>
      <c r="GU290" s="76"/>
      <c r="GV290" s="76"/>
      <c r="GW290" s="76"/>
      <c r="GX290" s="76"/>
      <c r="GY290" s="76"/>
      <c r="GZ290" s="76"/>
      <c r="HA290" s="76"/>
      <c r="HB290" s="76"/>
      <c r="HC290" s="76"/>
      <c r="HD290" s="76"/>
      <c r="HE290" s="76"/>
      <c r="HF290" s="76"/>
      <c r="HG290" s="76"/>
      <c r="HH290" s="76"/>
      <c r="HI290" s="76"/>
      <c r="HJ290" s="76"/>
      <c r="HK290" s="76"/>
      <c r="HL290" s="76"/>
      <c r="HM290" s="76"/>
      <c r="HN290" s="76"/>
      <c r="HO290" s="76"/>
      <c r="HP290" s="76"/>
      <c r="HQ290" s="76"/>
      <c r="HR290" s="76"/>
      <c r="HS290" s="76"/>
      <c r="HT290" s="76"/>
      <c r="HU290" s="76"/>
      <c r="HV290" s="76"/>
      <c r="HW290" s="76"/>
      <c r="HX290" s="76"/>
      <c r="HY290" s="76"/>
      <c r="HZ290" s="76"/>
      <c r="IA290" s="76"/>
      <c r="IB290" s="76"/>
      <c r="IC290" s="76"/>
      <c r="ID290" s="76"/>
      <c r="IE290" s="76"/>
      <c r="IF290" s="76"/>
      <c r="IG290" s="76"/>
      <c r="IH290" s="76"/>
      <c r="II290" s="76"/>
      <c r="IJ290" s="76"/>
      <c r="IK290" s="76"/>
      <c r="IL290" s="76"/>
      <c r="IM290" s="76"/>
      <c r="IN290" s="76"/>
      <c r="IO290" s="76"/>
      <c r="IP290" s="76"/>
      <c r="IQ290" s="76"/>
      <c r="IR290" s="76"/>
      <c r="IS290" s="76"/>
      <c r="IT290" s="76"/>
      <c r="IU290" s="76"/>
      <c r="IV290" s="76"/>
      <c r="IW290" s="76"/>
      <c r="IX290" s="76"/>
      <c r="IY290" s="76"/>
      <c r="IZ290" s="76"/>
      <c r="JA290" s="76"/>
      <c r="JB290" s="76"/>
      <c r="JC290" s="76"/>
      <c r="JD290" s="76"/>
      <c r="JE290" s="76"/>
      <c r="JF290" s="76"/>
      <c r="JG290" s="76"/>
      <c r="JH290" s="76"/>
      <c r="JI290" s="76"/>
      <c r="JJ290" s="76"/>
      <c r="JK290" s="76"/>
      <c r="JL290" s="76"/>
      <c r="JM290" s="76"/>
      <c r="JN290" s="76"/>
      <c r="JO290" s="76"/>
      <c r="JP290" s="76"/>
      <c r="JQ290" s="76"/>
      <c r="JR290" s="76"/>
      <c r="JS290" s="76"/>
      <c r="JT290" s="76"/>
      <c r="JU290" s="76"/>
      <c r="JV290" s="76"/>
      <c r="JW290" s="76"/>
      <c r="JX290" s="76"/>
      <c r="JY290" s="76"/>
      <c r="JZ290" s="76"/>
      <c r="KA290" s="76"/>
      <c r="KB290" s="76"/>
      <c r="KC290" s="76"/>
      <c r="KD290" s="76"/>
      <c r="KE290" s="76"/>
      <c r="KF290" s="76"/>
      <c r="KG290" s="76"/>
      <c r="KH290" s="76"/>
      <c r="KI290" s="76"/>
      <c r="KJ290" s="76"/>
      <c r="KK290" s="76"/>
      <c r="KL290" s="76"/>
      <c r="KM290" s="76"/>
      <c r="KN290" s="76"/>
      <c r="KO290" s="76"/>
      <c r="KP290" s="76"/>
      <c r="KQ290" s="76"/>
      <c r="KR290" s="76"/>
      <c r="KS290" s="76"/>
      <c r="KT290" s="76"/>
      <c r="KU290" s="76"/>
      <c r="KV290" s="76"/>
      <c r="KW290" s="76"/>
      <c r="KX290" s="76"/>
      <c r="KY290" s="76"/>
      <c r="KZ290" s="76"/>
      <c r="LA290" s="76"/>
      <c r="LB290" s="76"/>
      <c r="LC290" s="76"/>
      <c r="LD290" s="76"/>
      <c r="LE290" s="76"/>
      <c r="LF290" s="76"/>
      <c r="LG290" s="76"/>
      <c r="LH290" s="76"/>
      <c r="LI290" s="76"/>
      <c r="LJ290" s="76"/>
      <c r="LK290" s="76"/>
      <c r="LL290" s="76"/>
      <c r="LM290" s="76"/>
      <c r="LN290" s="76"/>
      <c r="LO290" s="76"/>
      <c r="LP290" s="76"/>
      <c r="LQ290" s="76"/>
      <c r="LR290" s="76"/>
      <c r="LS290" s="76"/>
      <c r="LT290" s="76"/>
      <c r="LU290" s="76"/>
      <c r="LV290" s="76"/>
      <c r="LW290" s="76"/>
      <c r="LX290" s="76"/>
      <c r="LY290" s="76"/>
      <c r="LZ290" s="76"/>
      <c r="MA290" s="76"/>
      <c r="MB290" s="76"/>
      <c r="MC290" s="76"/>
      <c r="MD290" s="76"/>
      <c r="ME290" s="76"/>
      <c r="MF290" s="76"/>
      <c r="MG290" s="76"/>
      <c r="MH290" s="76"/>
      <c r="MI290" s="76"/>
      <c r="MJ290" s="76"/>
      <c r="MK290" s="76"/>
      <c r="ML290" s="76"/>
      <c r="MM290" s="76"/>
      <c r="MN290" s="76"/>
      <c r="MO290" s="76"/>
      <c r="MP290" s="76"/>
      <c r="MQ290" s="76"/>
      <c r="MR290" s="76"/>
      <c r="MS290" s="76"/>
      <c r="MT290" s="76"/>
      <c r="MU290" s="76"/>
      <c r="MV290" s="76"/>
      <c r="MW290" s="76"/>
      <c r="MX290" s="76"/>
      <c r="MY290" s="76"/>
      <c r="MZ290" s="76"/>
      <c r="NA290" s="76"/>
      <c r="NB290" s="76"/>
      <c r="NC290" s="76"/>
      <c r="ND290" s="76"/>
      <c r="NE290" s="76"/>
      <c r="NF290" s="76"/>
      <c r="NG290" s="76"/>
      <c r="NH290" s="76"/>
      <c r="NI290" s="76"/>
      <c r="NJ290" s="76"/>
      <c r="NK290" s="76"/>
      <c r="NL290" s="76"/>
      <c r="NM290" s="76"/>
      <c r="NN290" s="76"/>
      <c r="NO290" s="76"/>
      <c r="NP290" s="76"/>
      <c r="NQ290" s="76"/>
      <c r="NR290" s="76"/>
      <c r="NS290" s="76"/>
      <c r="NT290" s="76"/>
      <c r="NU290" s="76"/>
      <c r="NV290" s="76"/>
      <c r="NW290" s="76"/>
      <c r="NX290" s="76"/>
      <c r="NY290" s="76"/>
      <c r="NZ290" s="76"/>
      <c r="OA290" s="76"/>
      <c r="OB290" s="76"/>
      <c r="OC290" s="76"/>
      <c r="OD290" s="76"/>
      <c r="OE290" s="76"/>
      <c r="OF290" s="76"/>
      <c r="OG290" s="76"/>
      <c r="OH290" s="76"/>
      <c r="OI290" s="76"/>
      <c r="OJ290" s="76"/>
      <c r="OK290" s="76"/>
      <c r="OL290" s="76"/>
      <c r="OM290" s="76"/>
      <c r="ON290" s="76"/>
      <c r="OO290" s="76"/>
      <c r="OP290" s="76"/>
      <c r="OQ290" s="76"/>
      <c r="OR290" s="76"/>
      <c r="OS290" s="76"/>
      <c r="OT290" s="76"/>
      <c r="OU290" s="76"/>
      <c r="OV290" s="76"/>
      <c r="OW290" s="76"/>
      <c r="OX290" s="76"/>
      <c r="OY290" s="76"/>
      <c r="OZ290" s="76"/>
      <c r="PA290" s="76"/>
      <c r="PB290" s="76"/>
      <c r="PC290" s="76"/>
      <c r="PD290" s="76"/>
      <c r="PE290" s="76"/>
      <c r="PF290" s="76"/>
      <c r="PG290" s="76"/>
      <c r="PH290" s="76"/>
      <c r="PI290" s="76"/>
      <c r="PJ290" s="76"/>
      <c r="PK290" s="76"/>
      <c r="PL290" s="76"/>
      <c r="PM290" s="76"/>
      <c r="PN290" s="76"/>
      <c r="PO290" s="76"/>
      <c r="PP290" s="76"/>
      <c r="PQ290" s="76"/>
      <c r="PR290" s="76"/>
      <c r="PS290" s="76"/>
      <c r="PT290" s="76"/>
      <c r="PU290" s="76"/>
      <c r="PV290" s="76"/>
      <c r="PW290" s="76"/>
      <c r="PX290" s="76"/>
      <c r="PY290" s="76"/>
      <c r="PZ290" s="76"/>
      <c r="QA290" s="76"/>
      <c r="QB290" s="76"/>
      <c r="QC290" s="76"/>
      <c r="QD290" s="76"/>
      <c r="QE290" s="76"/>
      <c r="QF290" s="76"/>
      <c r="QG290" s="76"/>
      <c r="QH290" s="76"/>
      <c r="QI290" s="76"/>
      <c r="QJ290" s="76"/>
      <c r="QK290" s="76"/>
      <c r="QL290" s="76"/>
      <c r="QM290" s="76"/>
      <c r="QN290" s="76"/>
      <c r="QO290" s="76"/>
      <c r="QP290" s="76"/>
      <c r="QQ290" s="76"/>
      <c r="QR290" s="76"/>
      <c r="QS290" s="76"/>
      <c r="QT290" s="76"/>
      <c r="QU290" s="76"/>
      <c r="QV290" s="76"/>
      <c r="QW290" s="76"/>
      <c r="QX290" s="76"/>
      <c r="QY290" s="76"/>
      <c r="QZ290" s="76"/>
      <c r="RA290" s="76"/>
      <c r="RB290" s="76"/>
      <c r="RC290" s="76"/>
      <c r="RD290" s="76"/>
      <c r="RE290" s="76"/>
      <c r="RF290" s="76"/>
      <c r="RG290" s="76"/>
      <c r="RH290" s="76"/>
      <c r="RI290" s="76"/>
      <c r="RJ290" s="76"/>
      <c r="RK290" s="76"/>
      <c r="RL290" s="76"/>
      <c r="RM290" s="76"/>
      <c r="RN290" s="76"/>
      <c r="RO290" s="76"/>
      <c r="RP290" s="76"/>
      <c r="RQ290" s="76"/>
      <c r="RR290" s="76"/>
      <c r="RS290" s="76"/>
      <c r="RT290" s="76"/>
      <c r="RU290" s="76"/>
      <c r="RV290" s="76"/>
      <c r="RW290" s="76"/>
      <c r="RX290" s="76"/>
      <c r="RY290" s="76"/>
      <c r="RZ290" s="76"/>
      <c r="SA290" s="76"/>
      <c r="SB290" s="76"/>
      <c r="SC290" s="76"/>
      <c r="SD290" s="76"/>
      <c r="SE290" s="76"/>
      <c r="SF290" s="76"/>
      <c r="SG290" s="76"/>
      <c r="SH290" s="76"/>
      <c r="SI290" s="76"/>
      <c r="SJ290" s="76"/>
      <c r="SK290" s="76"/>
      <c r="SL290" s="76"/>
      <c r="SM290" s="76"/>
      <c r="SN290" s="76"/>
      <c r="SO290" s="76"/>
      <c r="SP290" s="76"/>
      <c r="SQ290" s="76"/>
      <c r="SR290" s="76"/>
      <c r="SS290" s="76"/>
      <c r="ST290" s="76"/>
      <c r="SU290" s="76"/>
      <c r="SV290" s="76"/>
      <c r="SW290" s="76"/>
      <c r="SX290" s="76"/>
      <c r="SY290" s="76"/>
      <c r="SZ290" s="76"/>
      <c r="TA290" s="76"/>
      <c r="TB290" s="76"/>
      <c r="TC290" s="76"/>
      <c r="TD290" s="76"/>
      <c r="TE290" s="76"/>
      <c r="TF290" s="76"/>
      <c r="TG290" s="76"/>
      <c r="TH290" s="76"/>
      <c r="TI290" s="76"/>
      <c r="TJ290" s="76"/>
      <c r="TK290" s="76"/>
      <c r="TL290" s="76"/>
      <c r="TM290" s="76"/>
      <c r="TN290" s="76"/>
      <c r="TO290" s="76"/>
      <c r="TP290" s="76"/>
      <c r="TQ290" s="76"/>
      <c r="TR290" s="76"/>
      <c r="TS290" s="76"/>
      <c r="TT290" s="76"/>
      <c r="TU290" s="76"/>
      <c r="TV290" s="76"/>
      <c r="TW290" s="76"/>
      <c r="TX290" s="76"/>
      <c r="TY290" s="76"/>
      <c r="TZ290" s="76"/>
      <c r="UA290" s="76"/>
      <c r="UB290" s="76"/>
      <c r="UC290" s="76"/>
      <c r="UD290" s="76"/>
      <c r="UE290" s="76"/>
      <c r="UF290" s="76"/>
      <c r="UG290" s="76"/>
      <c r="UH290" s="76"/>
      <c r="UI290" s="76"/>
      <c r="UJ290" s="76"/>
      <c r="UK290" s="76"/>
      <c r="UL290" s="76"/>
      <c r="UM290" s="76"/>
      <c r="UN290" s="76"/>
      <c r="UO290" s="76"/>
      <c r="UP290" s="76"/>
      <c r="UQ290" s="76"/>
      <c r="UR290" s="76"/>
      <c r="US290" s="76"/>
      <c r="UT290" s="76"/>
      <c r="UU290" s="76"/>
      <c r="UV290" s="76"/>
      <c r="UW290" s="76"/>
      <c r="UX290" s="76"/>
      <c r="UY290" s="76"/>
      <c r="UZ290" s="76"/>
      <c r="VA290" s="76"/>
      <c r="VB290" s="76"/>
      <c r="VC290" s="76"/>
      <c r="VD290" s="76"/>
      <c r="VE290" s="76"/>
      <c r="VF290" s="76"/>
      <c r="VG290" s="76"/>
      <c r="VH290" s="76"/>
      <c r="VI290" s="76"/>
      <c r="VJ290" s="76"/>
      <c r="VK290" s="76"/>
      <c r="VL290" s="76"/>
      <c r="VM290" s="76"/>
      <c r="VN290" s="76"/>
      <c r="VO290" s="76"/>
      <c r="VP290" s="76"/>
      <c r="VQ290" s="76"/>
      <c r="VR290" s="76"/>
      <c r="VS290" s="76"/>
      <c r="VT290" s="76"/>
      <c r="VU290" s="76"/>
      <c r="VV290" s="76"/>
      <c r="VW290" s="76"/>
      <c r="VX290" s="76"/>
      <c r="VY290" s="76"/>
      <c r="VZ290" s="76"/>
      <c r="WA290" s="76"/>
      <c r="WB290" s="76"/>
      <c r="WC290" s="76"/>
      <c r="WD290" s="76"/>
      <c r="WE290" s="76"/>
      <c r="WF290" s="76"/>
      <c r="WG290" s="76"/>
      <c r="WH290" s="76"/>
      <c r="WI290" s="76"/>
      <c r="WJ290" s="76"/>
      <c r="WK290" s="76"/>
      <c r="WL290" s="76"/>
      <c r="WM290" s="76"/>
      <c r="WN290" s="76"/>
      <c r="WO290" s="76"/>
      <c r="WP290" s="76"/>
      <c r="WQ290" s="76"/>
      <c r="WR290" s="76"/>
      <c r="WS290" s="76"/>
      <c r="WT290" s="76"/>
      <c r="WU290" s="76"/>
      <c r="WV290" s="76"/>
      <c r="WW290" s="76"/>
      <c r="WX290" s="76"/>
      <c r="WY290" s="76"/>
      <c r="WZ290" s="76"/>
      <c r="XA290" s="76"/>
      <c r="XB290" s="76"/>
      <c r="XC290" s="76"/>
      <c r="XD290" s="76"/>
      <c r="XE290" s="76"/>
      <c r="XF290" s="76"/>
      <c r="XG290" s="76"/>
      <c r="XH290" s="76"/>
      <c r="XI290" s="76"/>
      <c r="XJ290" s="76"/>
      <c r="XK290" s="76"/>
      <c r="XL290" s="76"/>
      <c r="XM290" s="76"/>
      <c r="XN290" s="76"/>
      <c r="XO290" s="76"/>
      <c r="XP290" s="76"/>
      <c r="XQ290" s="76"/>
      <c r="XR290" s="76"/>
      <c r="XS290" s="76"/>
      <c r="XT290" s="76"/>
      <c r="XU290" s="76"/>
      <c r="XV290" s="76"/>
      <c r="XW290" s="76"/>
      <c r="XX290" s="76"/>
      <c r="XY290" s="76"/>
      <c r="XZ290" s="76"/>
      <c r="YA290" s="76"/>
      <c r="YB290" s="76"/>
      <c r="YC290" s="76"/>
      <c r="YD290" s="76"/>
      <c r="YE290" s="76"/>
      <c r="YF290" s="76"/>
      <c r="YG290" s="76"/>
      <c r="YH290" s="76"/>
      <c r="YI290" s="76"/>
      <c r="YJ290" s="76"/>
      <c r="YK290" s="76"/>
      <c r="YL290" s="76"/>
      <c r="YM290" s="76"/>
      <c r="YN290" s="76"/>
      <c r="YO290" s="76"/>
      <c r="YP290" s="76"/>
      <c r="YQ290" s="76"/>
      <c r="YR290" s="76"/>
      <c r="YS290" s="76"/>
      <c r="YT290" s="76"/>
      <c r="YU290" s="76"/>
      <c r="YV290" s="76"/>
      <c r="YW290" s="76"/>
      <c r="YX290" s="76"/>
      <c r="YY290" s="76"/>
      <c r="YZ290" s="76"/>
      <c r="ZA290" s="76"/>
      <c r="ZB290" s="76"/>
      <c r="ZC290" s="76"/>
      <c r="ZD290" s="76"/>
      <c r="ZE290" s="76"/>
      <c r="ZF290" s="76"/>
      <c r="ZG290" s="76"/>
      <c r="ZH290" s="76"/>
      <c r="ZI290" s="76"/>
      <c r="ZJ290" s="76"/>
      <c r="ZK290" s="76"/>
      <c r="ZL290" s="76"/>
      <c r="ZM290" s="76"/>
      <c r="ZN290" s="76"/>
      <c r="ZO290" s="76"/>
      <c r="ZP290" s="76"/>
      <c r="ZQ290" s="76"/>
      <c r="ZR290" s="76"/>
      <c r="ZS290" s="76"/>
      <c r="ZT290" s="76"/>
      <c r="ZU290" s="76"/>
      <c r="ZV290" s="76"/>
      <c r="ZW290" s="76"/>
      <c r="ZX290" s="76"/>
      <c r="ZY290" s="76"/>
      <c r="ZZ290" s="76"/>
      <c r="AAA290" s="76"/>
      <c r="AAB290" s="76"/>
      <c r="AAC290" s="76"/>
      <c r="AAD290" s="76"/>
      <c r="AAE290" s="76"/>
      <c r="AAF290" s="76"/>
      <c r="AAG290" s="76"/>
      <c r="AAH290" s="76"/>
      <c r="AAI290" s="76"/>
      <c r="AAJ290" s="76"/>
      <c r="AAK290" s="76"/>
      <c r="AAL290" s="76"/>
      <c r="AAM290" s="76"/>
      <c r="AAN290" s="76"/>
      <c r="AAO290" s="76"/>
      <c r="AAP290" s="76"/>
      <c r="AAQ290" s="76"/>
      <c r="AAR290" s="76"/>
      <c r="AAS290" s="76"/>
      <c r="AAT290" s="76"/>
      <c r="AAU290" s="76"/>
      <c r="AAV290" s="76"/>
      <c r="AAW290" s="76"/>
      <c r="AAX290" s="76"/>
      <c r="AAY290" s="76"/>
      <c r="AAZ290" s="76"/>
      <c r="ABA290" s="76"/>
      <c r="ABB290" s="76"/>
      <c r="ABC290" s="76"/>
      <c r="ABD290" s="76"/>
      <c r="ABE290" s="76"/>
      <c r="ABF290" s="76"/>
      <c r="ABG290" s="76"/>
      <c r="ABH290" s="76"/>
      <c r="ABI290" s="76"/>
      <c r="ABJ290" s="76"/>
      <c r="ABK290" s="76"/>
      <c r="ABL290" s="76"/>
      <c r="ABM290" s="76"/>
      <c r="ABN290" s="76"/>
      <c r="ABO290" s="76"/>
      <c r="ABP290" s="76"/>
      <c r="ABQ290" s="76"/>
      <c r="ABR290" s="76"/>
      <c r="ABS290" s="76"/>
      <c r="ABT290" s="76"/>
      <c r="ABU290" s="76"/>
      <c r="ABV290" s="76"/>
      <c r="ABW290" s="76"/>
      <c r="ABX290" s="76"/>
      <c r="ABY290" s="76"/>
      <c r="ABZ290" s="76"/>
      <c r="ACA290" s="76"/>
      <c r="ACB290" s="76"/>
      <c r="ACC290" s="76"/>
      <c r="ACD290" s="76"/>
      <c r="ACE290" s="76"/>
      <c r="ACF290" s="76"/>
      <c r="ACG290" s="76"/>
      <c r="ACH290" s="76"/>
      <c r="ACI290" s="76"/>
      <c r="ACJ290" s="76"/>
      <c r="ACK290" s="76"/>
      <c r="ACL290" s="76"/>
      <c r="ACM290" s="76"/>
      <c r="ACN290" s="76"/>
      <c r="ACO290" s="76"/>
      <c r="ACP290" s="76"/>
      <c r="ACQ290" s="76"/>
      <c r="ACR290" s="76"/>
      <c r="ACS290" s="76"/>
      <c r="ACT290" s="76"/>
      <c r="ACU290" s="76"/>
      <c r="ACV290" s="76"/>
      <c r="ACW290" s="76"/>
      <c r="ACX290" s="76"/>
      <c r="ACY290" s="76"/>
      <c r="ACZ290" s="76"/>
      <c r="ADA290" s="76"/>
      <c r="ADB290" s="76"/>
      <c r="ADC290" s="76"/>
      <c r="ADD290" s="76"/>
      <c r="ADE290" s="76"/>
      <c r="ADF290" s="76"/>
      <c r="ADG290" s="76"/>
      <c r="ADH290" s="76"/>
      <c r="ADI290" s="76"/>
      <c r="ADJ290" s="76"/>
      <c r="ADK290" s="76"/>
      <c r="ADL290" s="76"/>
      <c r="ADM290" s="76"/>
      <c r="ADN290" s="76"/>
      <c r="ADO290" s="76"/>
      <c r="ADP290" s="76"/>
      <c r="ADQ290" s="76"/>
      <c r="ADR290" s="76"/>
      <c r="ADS290" s="76"/>
      <c r="ADT290" s="76"/>
      <c r="ADU290" s="76"/>
      <c r="ADV290" s="76"/>
      <c r="ADW290" s="76"/>
      <c r="ADX290" s="76"/>
      <c r="ADY290" s="76"/>
      <c r="ADZ290" s="76"/>
      <c r="AEA290" s="76"/>
      <c r="AEB290" s="76"/>
      <c r="AEC290" s="76"/>
      <c r="AED290" s="76"/>
      <c r="AEE290" s="76"/>
      <c r="AEF290" s="76"/>
      <c r="AEG290" s="76"/>
      <c r="AEH290" s="76"/>
      <c r="AEI290" s="76"/>
      <c r="AEJ290" s="76"/>
      <c r="AEK290" s="76"/>
      <c r="AEL290" s="76"/>
      <c r="AEM290" s="76"/>
      <c r="AEN290" s="76"/>
      <c r="AEO290" s="76"/>
      <c r="AEP290" s="76"/>
      <c r="AEQ290" s="76"/>
      <c r="AER290" s="76"/>
      <c r="AES290" s="76"/>
      <c r="AET290" s="76"/>
      <c r="AEU290" s="76"/>
      <c r="AEV290" s="76"/>
      <c r="AEW290" s="76"/>
      <c r="AEX290" s="76"/>
      <c r="AEY290" s="76"/>
      <c r="AEZ290" s="76"/>
      <c r="AFA290" s="76"/>
      <c r="AFB290" s="76"/>
      <c r="AFC290" s="76"/>
      <c r="AFD290" s="76"/>
      <c r="AFE290" s="76"/>
      <c r="AFF290" s="76"/>
      <c r="AFG290" s="76"/>
      <c r="AFH290" s="76"/>
      <c r="AFI290" s="76"/>
      <c r="AFJ290" s="76"/>
      <c r="AFK290" s="76"/>
      <c r="AFL290" s="76"/>
      <c r="AFM290" s="76"/>
      <c r="AFN290" s="76"/>
      <c r="AFO290" s="76"/>
      <c r="AFP290" s="76"/>
      <c r="AFQ290" s="76"/>
      <c r="AFR290" s="76"/>
      <c r="AFS290" s="76"/>
      <c r="AFT290" s="76"/>
      <c r="AFU290" s="76"/>
      <c r="AFV290" s="76"/>
      <c r="AFW290" s="76"/>
      <c r="AFX290" s="76"/>
      <c r="AFY290" s="76"/>
      <c r="AFZ290" s="76"/>
      <c r="AGA290" s="76"/>
      <c r="AGB290" s="76"/>
      <c r="AGC290" s="76"/>
      <c r="AGD290" s="76"/>
      <c r="AGE290" s="76"/>
      <c r="AGF290" s="76"/>
      <c r="AGG290" s="76"/>
      <c r="AGH290" s="76"/>
      <c r="AGI290" s="76"/>
      <c r="AGJ290" s="76"/>
      <c r="AGK290" s="76"/>
      <c r="AGL290" s="76"/>
      <c r="AGM290" s="76"/>
      <c r="AGN290" s="76"/>
      <c r="AGO290" s="76"/>
      <c r="AGP290" s="76"/>
      <c r="AGQ290" s="76"/>
      <c r="AGR290" s="76"/>
      <c r="AGS290" s="76"/>
      <c r="AGT290" s="76"/>
      <c r="AGU290" s="76"/>
      <c r="AGV290" s="76"/>
      <c r="AGW290" s="76"/>
      <c r="AGX290" s="76"/>
      <c r="AGY290" s="76"/>
      <c r="AGZ290" s="76"/>
      <c r="AHA290" s="76"/>
      <c r="AHB290" s="76"/>
      <c r="AHC290" s="76"/>
      <c r="AHD290" s="76"/>
      <c r="AHE290" s="76"/>
      <c r="AHF290" s="76"/>
      <c r="AHG290" s="76"/>
      <c r="AHH290" s="76"/>
      <c r="AHI290" s="76"/>
      <c r="AHJ290" s="76"/>
      <c r="AHK290" s="76"/>
      <c r="AHL290" s="76"/>
      <c r="AHM290" s="76"/>
      <c r="AHN290" s="76"/>
      <c r="AHO290" s="76"/>
      <c r="AHP290" s="76"/>
      <c r="AHQ290" s="76"/>
      <c r="AHR290" s="76"/>
      <c r="AHS290" s="76"/>
      <c r="AHT290" s="76"/>
      <c r="AHU290" s="76"/>
      <c r="AHV290" s="76"/>
      <c r="AHW290" s="76"/>
      <c r="AHX290" s="76"/>
      <c r="AHY290" s="76"/>
      <c r="AHZ290" s="76"/>
      <c r="AIA290" s="76"/>
      <c r="AIB290" s="76"/>
      <c r="AIC290" s="76"/>
      <c r="AID290" s="76"/>
      <c r="AIE290" s="76"/>
      <c r="AIF290" s="76"/>
      <c r="AIG290" s="76"/>
      <c r="AIH290" s="76"/>
      <c r="AII290" s="76"/>
      <c r="AIJ290" s="76"/>
      <c r="AIK290" s="76"/>
      <c r="AIL290" s="76"/>
      <c r="AIM290" s="76"/>
      <c r="AIN290" s="76"/>
      <c r="AIO290" s="76"/>
      <c r="AIP290" s="76"/>
      <c r="AIQ290" s="76"/>
      <c r="AIR290" s="76"/>
      <c r="AIS290" s="76"/>
      <c r="AIT290" s="76"/>
      <c r="AIU290" s="76"/>
      <c r="AIV290" s="76"/>
      <c r="AIW290" s="76"/>
      <c r="AIX290" s="76"/>
      <c r="AIY290" s="76"/>
      <c r="AIZ290" s="76"/>
      <c r="AJA290" s="76"/>
      <c r="AJB290" s="76"/>
      <c r="AJC290" s="76"/>
      <c r="AJD290" s="76"/>
      <c r="AJE290" s="76"/>
      <c r="AJF290" s="76"/>
      <c r="AJG290" s="76"/>
      <c r="AJH290" s="76"/>
      <c r="AJI290" s="76"/>
      <c r="AJJ290" s="76"/>
      <c r="AJK290" s="76"/>
      <c r="AJL290" s="76"/>
      <c r="AJM290" s="76"/>
      <c r="AJN290" s="76"/>
      <c r="AJO290" s="76"/>
      <c r="AJP290" s="76"/>
      <c r="AJQ290" s="76"/>
      <c r="AJR290" s="76"/>
      <c r="AJS290" s="76"/>
      <c r="AJT290" s="76"/>
      <c r="AJU290" s="76"/>
      <c r="AJV290" s="76"/>
      <c r="AJW290" s="76"/>
      <c r="AJX290" s="76"/>
      <c r="AJY290" s="76"/>
      <c r="AJZ290" s="76"/>
      <c r="AKA290" s="76"/>
      <c r="AKB290" s="76"/>
      <c r="AKC290" s="76"/>
      <c r="AKD290" s="76"/>
      <c r="AKE290" s="76"/>
      <c r="AKF290" s="76"/>
      <c r="AKG290" s="76"/>
      <c r="AKH290" s="76"/>
      <c r="AKI290" s="76"/>
      <c r="AKJ290" s="76"/>
      <c r="AKK290" s="76"/>
      <c r="AKL290" s="76"/>
      <c r="AKM290" s="76"/>
      <c r="AKN290" s="76"/>
      <c r="AKO290" s="76"/>
      <c r="AKP290" s="76"/>
      <c r="AKQ290" s="76"/>
      <c r="AKR290" s="76"/>
      <c r="AKS290" s="76"/>
      <c r="AKT290" s="76"/>
      <c r="AKU290" s="76"/>
      <c r="AKV290" s="76"/>
      <c r="AKW290" s="76"/>
      <c r="AKX290" s="76"/>
      <c r="AKY290" s="76"/>
      <c r="AKZ290" s="76"/>
      <c r="ALA290" s="76"/>
      <c r="ALB290" s="76"/>
      <c r="ALC290" s="76"/>
      <c r="ALD290" s="76"/>
      <c r="ALE290" s="76"/>
      <c r="ALF290" s="76"/>
      <c r="ALG290" s="76"/>
      <c r="ALH290" s="76"/>
      <c r="ALI290" s="76"/>
      <c r="ALJ290" s="76"/>
      <c r="ALK290" s="76"/>
      <c r="ALL290" s="76"/>
      <c r="ALM290" s="76"/>
      <c r="ALN290" s="76"/>
      <c r="ALO290" s="76"/>
      <c r="ALP290" s="76"/>
      <c r="ALQ290" s="76"/>
      <c r="ALR290" s="76"/>
      <c r="ALS290" s="76"/>
      <c r="ALT290" s="76"/>
      <c r="ALU290" s="76"/>
      <c r="ALV290" s="76"/>
      <c r="ALW290" s="76"/>
      <c r="ALX290" s="76"/>
      <c r="ALY290" s="76"/>
      <c r="ALZ290" s="76"/>
      <c r="AMA290" s="76"/>
      <c r="AMB290" s="76"/>
      <c r="AMC290" s="76"/>
      <c r="AMD290" s="76"/>
      <c r="AME290" s="76"/>
    </row>
    <row r="291" spans="1:1019" s="80" customFormat="1">
      <c r="A291" s="20" t="s">
        <v>344</v>
      </c>
      <c r="B291" s="21">
        <v>5213850</v>
      </c>
      <c r="C291" s="21" t="s">
        <v>96</v>
      </c>
      <c r="D291" s="71" t="s">
        <v>76</v>
      </c>
      <c r="E291" s="22" t="s">
        <v>77</v>
      </c>
      <c r="F291" s="59">
        <v>2695.9245999999998</v>
      </c>
      <c r="G291" s="23">
        <v>22.15</v>
      </c>
      <c r="H291" s="69">
        <f t="shared" si="104"/>
        <v>0.21229999999999999</v>
      </c>
      <c r="I291" s="23">
        <f t="shared" si="105"/>
        <v>26.85</v>
      </c>
      <c r="J291" s="23">
        <f t="shared" si="106"/>
        <v>72385.570000000007</v>
      </c>
      <c r="K291" s="78">
        <f t="shared" si="107"/>
        <v>59714.729889999995</v>
      </c>
      <c r="L291" s="76"/>
      <c r="M291" s="79"/>
      <c r="N291" s="76"/>
      <c r="O291" s="76"/>
      <c r="P291" s="76"/>
      <c r="Q291" s="76"/>
      <c r="R291" s="76"/>
      <c r="S291" s="76"/>
      <c r="T291" s="76"/>
      <c r="U291" s="76"/>
      <c r="V291" s="76"/>
      <c r="W291" s="76"/>
      <c r="X291" s="76"/>
      <c r="Y291" s="76"/>
      <c r="Z291" s="76"/>
      <c r="AA291" s="76"/>
      <c r="AB291" s="76"/>
      <c r="AC291" s="76"/>
      <c r="AD291" s="76"/>
      <c r="AE291" s="76"/>
      <c r="AF291" s="76"/>
      <c r="AG291" s="76"/>
      <c r="AH291" s="76"/>
      <c r="AI291" s="76"/>
      <c r="AJ291" s="76"/>
      <c r="AK291" s="76"/>
      <c r="AL291" s="76"/>
      <c r="AM291" s="76"/>
      <c r="AN291" s="76"/>
      <c r="AO291" s="76"/>
      <c r="AP291" s="76"/>
      <c r="AQ291" s="76"/>
      <c r="AR291" s="76"/>
      <c r="AS291" s="76"/>
      <c r="AT291" s="76"/>
      <c r="AU291" s="76"/>
      <c r="AV291" s="76"/>
      <c r="AW291" s="76"/>
      <c r="AX291" s="76"/>
      <c r="AY291" s="76"/>
      <c r="AZ291" s="76"/>
      <c r="BA291" s="76"/>
      <c r="BB291" s="76"/>
      <c r="BC291" s="76"/>
      <c r="BD291" s="76"/>
      <c r="BE291" s="76"/>
      <c r="BF291" s="76"/>
      <c r="BG291" s="76"/>
      <c r="BH291" s="76"/>
      <c r="BI291" s="76"/>
      <c r="BJ291" s="76"/>
      <c r="BK291" s="76"/>
      <c r="BL291" s="76"/>
      <c r="BM291" s="76"/>
      <c r="BN291" s="76"/>
      <c r="BO291" s="76"/>
      <c r="BP291" s="76"/>
      <c r="BQ291" s="76"/>
      <c r="BR291" s="76"/>
      <c r="BS291" s="76"/>
      <c r="BT291" s="76"/>
      <c r="BU291" s="76"/>
      <c r="BV291" s="76"/>
      <c r="BW291" s="76"/>
      <c r="BX291" s="76"/>
      <c r="BY291" s="76"/>
      <c r="BZ291" s="76"/>
      <c r="CA291" s="76"/>
      <c r="CB291" s="76"/>
      <c r="CC291" s="76"/>
      <c r="CD291" s="76"/>
      <c r="CE291" s="76"/>
      <c r="CF291" s="76"/>
      <c r="CG291" s="76"/>
      <c r="CH291" s="76"/>
      <c r="CI291" s="76"/>
      <c r="CJ291" s="76"/>
      <c r="CK291" s="76"/>
      <c r="CL291" s="76"/>
      <c r="CM291" s="76"/>
      <c r="CN291" s="76"/>
      <c r="CO291" s="76"/>
      <c r="CP291" s="76"/>
      <c r="CQ291" s="76"/>
      <c r="CR291" s="76"/>
      <c r="CS291" s="76"/>
      <c r="CT291" s="76"/>
      <c r="CU291" s="76"/>
      <c r="CV291" s="76"/>
      <c r="CW291" s="76"/>
      <c r="CX291" s="76"/>
      <c r="CY291" s="76"/>
      <c r="CZ291" s="76"/>
      <c r="DA291" s="76"/>
      <c r="DB291" s="76"/>
      <c r="DC291" s="76"/>
      <c r="DD291" s="76"/>
      <c r="DE291" s="76"/>
      <c r="DF291" s="76"/>
      <c r="DG291" s="76"/>
      <c r="DH291" s="76"/>
      <c r="DI291" s="76"/>
      <c r="DJ291" s="76"/>
      <c r="DK291" s="76"/>
      <c r="DL291" s="76"/>
      <c r="DM291" s="76"/>
      <c r="DN291" s="76"/>
      <c r="DO291" s="76"/>
      <c r="DP291" s="76"/>
      <c r="DQ291" s="76"/>
      <c r="DR291" s="76"/>
      <c r="DS291" s="76"/>
      <c r="DT291" s="76"/>
      <c r="DU291" s="76"/>
      <c r="DV291" s="76"/>
      <c r="DW291" s="76"/>
      <c r="DX291" s="76"/>
      <c r="DY291" s="76"/>
      <c r="DZ291" s="76"/>
      <c r="EA291" s="76"/>
      <c r="EB291" s="76"/>
      <c r="EC291" s="76"/>
      <c r="ED291" s="76"/>
      <c r="EE291" s="76"/>
      <c r="EF291" s="76"/>
      <c r="EG291" s="76"/>
      <c r="EH291" s="76"/>
      <c r="EI291" s="76"/>
      <c r="EJ291" s="76"/>
      <c r="EK291" s="76"/>
      <c r="EL291" s="76"/>
      <c r="EM291" s="76"/>
      <c r="EN291" s="76"/>
      <c r="EO291" s="76"/>
      <c r="EP291" s="76"/>
      <c r="EQ291" s="76"/>
      <c r="ER291" s="76"/>
      <c r="ES291" s="76"/>
      <c r="ET291" s="76"/>
      <c r="EU291" s="76"/>
      <c r="EV291" s="76"/>
      <c r="EW291" s="76"/>
      <c r="EX291" s="76"/>
      <c r="EY291" s="76"/>
      <c r="EZ291" s="76"/>
      <c r="FA291" s="76"/>
      <c r="FB291" s="76"/>
      <c r="FC291" s="76"/>
      <c r="FD291" s="76"/>
      <c r="FE291" s="76"/>
      <c r="FF291" s="76"/>
      <c r="FG291" s="76"/>
      <c r="FH291" s="76"/>
      <c r="FI291" s="76"/>
      <c r="FJ291" s="76"/>
      <c r="FK291" s="76"/>
      <c r="FL291" s="76"/>
      <c r="FM291" s="76"/>
      <c r="FN291" s="76"/>
      <c r="FO291" s="76"/>
      <c r="FP291" s="76"/>
      <c r="FQ291" s="76"/>
      <c r="FR291" s="76"/>
      <c r="FS291" s="76"/>
      <c r="FT291" s="76"/>
      <c r="FU291" s="76"/>
      <c r="FV291" s="76"/>
      <c r="FW291" s="76"/>
      <c r="FX291" s="76"/>
      <c r="FY291" s="76"/>
      <c r="FZ291" s="76"/>
      <c r="GA291" s="76"/>
      <c r="GB291" s="76"/>
      <c r="GC291" s="76"/>
      <c r="GD291" s="76"/>
      <c r="GE291" s="76"/>
      <c r="GF291" s="76"/>
      <c r="GG291" s="76"/>
      <c r="GH291" s="76"/>
      <c r="GI291" s="76"/>
      <c r="GJ291" s="76"/>
      <c r="GK291" s="76"/>
      <c r="GL291" s="76"/>
      <c r="GM291" s="76"/>
      <c r="GN291" s="76"/>
      <c r="GO291" s="76"/>
      <c r="GP291" s="76"/>
      <c r="GQ291" s="76"/>
      <c r="GR291" s="76"/>
      <c r="GS291" s="76"/>
      <c r="GT291" s="76"/>
      <c r="GU291" s="76"/>
      <c r="GV291" s="76"/>
      <c r="GW291" s="76"/>
      <c r="GX291" s="76"/>
      <c r="GY291" s="76"/>
      <c r="GZ291" s="76"/>
      <c r="HA291" s="76"/>
      <c r="HB291" s="76"/>
      <c r="HC291" s="76"/>
      <c r="HD291" s="76"/>
      <c r="HE291" s="76"/>
      <c r="HF291" s="76"/>
      <c r="HG291" s="76"/>
      <c r="HH291" s="76"/>
      <c r="HI291" s="76"/>
      <c r="HJ291" s="76"/>
      <c r="HK291" s="76"/>
      <c r="HL291" s="76"/>
      <c r="HM291" s="76"/>
      <c r="HN291" s="76"/>
      <c r="HO291" s="76"/>
      <c r="HP291" s="76"/>
      <c r="HQ291" s="76"/>
      <c r="HR291" s="76"/>
      <c r="HS291" s="76"/>
      <c r="HT291" s="76"/>
      <c r="HU291" s="76"/>
      <c r="HV291" s="76"/>
      <c r="HW291" s="76"/>
      <c r="HX291" s="76"/>
      <c r="HY291" s="76"/>
      <c r="HZ291" s="76"/>
      <c r="IA291" s="76"/>
      <c r="IB291" s="76"/>
      <c r="IC291" s="76"/>
      <c r="ID291" s="76"/>
      <c r="IE291" s="76"/>
      <c r="IF291" s="76"/>
      <c r="IG291" s="76"/>
      <c r="IH291" s="76"/>
      <c r="II291" s="76"/>
      <c r="IJ291" s="76"/>
      <c r="IK291" s="76"/>
      <c r="IL291" s="76"/>
      <c r="IM291" s="76"/>
      <c r="IN291" s="76"/>
      <c r="IO291" s="76"/>
      <c r="IP291" s="76"/>
      <c r="IQ291" s="76"/>
      <c r="IR291" s="76"/>
      <c r="IS291" s="76"/>
      <c r="IT291" s="76"/>
      <c r="IU291" s="76"/>
      <c r="IV291" s="76"/>
      <c r="IW291" s="76"/>
      <c r="IX291" s="76"/>
      <c r="IY291" s="76"/>
      <c r="IZ291" s="76"/>
      <c r="JA291" s="76"/>
      <c r="JB291" s="76"/>
      <c r="JC291" s="76"/>
      <c r="JD291" s="76"/>
      <c r="JE291" s="76"/>
      <c r="JF291" s="76"/>
      <c r="JG291" s="76"/>
      <c r="JH291" s="76"/>
      <c r="JI291" s="76"/>
      <c r="JJ291" s="76"/>
      <c r="JK291" s="76"/>
      <c r="JL291" s="76"/>
      <c r="JM291" s="76"/>
      <c r="JN291" s="76"/>
      <c r="JO291" s="76"/>
      <c r="JP291" s="76"/>
      <c r="JQ291" s="76"/>
      <c r="JR291" s="76"/>
      <c r="JS291" s="76"/>
      <c r="JT291" s="76"/>
      <c r="JU291" s="76"/>
      <c r="JV291" s="76"/>
      <c r="JW291" s="76"/>
      <c r="JX291" s="76"/>
      <c r="JY291" s="76"/>
      <c r="JZ291" s="76"/>
      <c r="KA291" s="76"/>
      <c r="KB291" s="76"/>
      <c r="KC291" s="76"/>
      <c r="KD291" s="76"/>
      <c r="KE291" s="76"/>
      <c r="KF291" s="76"/>
      <c r="KG291" s="76"/>
      <c r="KH291" s="76"/>
      <c r="KI291" s="76"/>
      <c r="KJ291" s="76"/>
      <c r="KK291" s="76"/>
      <c r="KL291" s="76"/>
      <c r="KM291" s="76"/>
      <c r="KN291" s="76"/>
      <c r="KO291" s="76"/>
      <c r="KP291" s="76"/>
      <c r="KQ291" s="76"/>
      <c r="KR291" s="76"/>
      <c r="KS291" s="76"/>
      <c r="KT291" s="76"/>
      <c r="KU291" s="76"/>
      <c r="KV291" s="76"/>
      <c r="KW291" s="76"/>
      <c r="KX291" s="76"/>
      <c r="KY291" s="76"/>
      <c r="KZ291" s="76"/>
      <c r="LA291" s="76"/>
      <c r="LB291" s="76"/>
      <c r="LC291" s="76"/>
      <c r="LD291" s="76"/>
      <c r="LE291" s="76"/>
      <c r="LF291" s="76"/>
      <c r="LG291" s="76"/>
      <c r="LH291" s="76"/>
      <c r="LI291" s="76"/>
      <c r="LJ291" s="76"/>
      <c r="LK291" s="76"/>
      <c r="LL291" s="76"/>
      <c r="LM291" s="76"/>
      <c r="LN291" s="76"/>
      <c r="LO291" s="76"/>
      <c r="LP291" s="76"/>
      <c r="LQ291" s="76"/>
      <c r="LR291" s="76"/>
      <c r="LS291" s="76"/>
      <c r="LT291" s="76"/>
      <c r="LU291" s="76"/>
      <c r="LV291" s="76"/>
      <c r="LW291" s="76"/>
      <c r="LX291" s="76"/>
      <c r="LY291" s="76"/>
      <c r="LZ291" s="76"/>
      <c r="MA291" s="76"/>
      <c r="MB291" s="76"/>
      <c r="MC291" s="76"/>
      <c r="MD291" s="76"/>
      <c r="ME291" s="76"/>
      <c r="MF291" s="76"/>
      <c r="MG291" s="76"/>
      <c r="MH291" s="76"/>
      <c r="MI291" s="76"/>
      <c r="MJ291" s="76"/>
      <c r="MK291" s="76"/>
      <c r="ML291" s="76"/>
      <c r="MM291" s="76"/>
      <c r="MN291" s="76"/>
      <c r="MO291" s="76"/>
      <c r="MP291" s="76"/>
      <c r="MQ291" s="76"/>
      <c r="MR291" s="76"/>
      <c r="MS291" s="76"/>
      <c r="MT291" s="76"/>
      <c r="MU291" s="76"/>
      <c r="MV291" s="76"/>
      <c r="MW291" s="76"/>
      <c r="MX291" s="76"/>
      <c r="MY291" s="76"/>
      <c r="MZ291" s="76"/>
      <c r="NA291" s="76"/>
      <c r="NB291" s="76"/>
      <c r="NC291" s="76"/>
      <c r="ND291" s="76"/>
      <c r="NE291" s="76"/>
      <c r="NF291" s="76"/>
      <c r="NG291" s="76"/>
      <c r="NH291" s="76"/>
      <c r="NI291" s="76"/>
      <c r="NJ291" s="76"/>
      <c r="NK291" s="76"/>
      <c r="NL291" s="76"/>
      <c r="NM291" s="76"/>
      <c r="NN291" s="76"/>
      <c r="NO291" s="76"/>
      <c r="NP291" s="76"/>
      <c r="NQ291" s="76"/>
      <c r="NR291" s="76"/>
      <c r="NS291" s="76"/>
      <c r="NT291" s="76"/>
      <c r="NU291" s="76"/>
      <c r="NV291" s="76"/>
      <c r="NW291" s="76"/>
      <c r="NX291" s="76"/>
      <c r="NY291" s="76"/>
      <c r="NZ291" s="76"/>
      <c r="OA291" s="76"/>
      <c r="OB291" s="76"/>
      <c r="OC291" s="76"/>
      <c r="OD291" s="76"/>
      <c r="OE291" s="76"/>
      <c r="OF291" s="76"/>
      <c r="OG291" s="76"/>
      <c r="OH291" s="76"/>
      <c r="OI291" s="76"/>
      <c r="OJ291" s="76"/>
      <c r="OK291" s="76"/>
      <c r="OL291" s="76"/>
      <c r="OM291" s="76"/>
      <c r="ON291" s="76"/>
      <c r="OO291" s="76"/>
      <c r="OP291" s="76"/>
      <c r="OQ291" s="76"/>
      <c r="OR291" s="76"/>
      <c r="OS291" s="76"/>
      <c r="OT291" s="76"/>
      <c r="OU291" s="76"/>
      <c r="OV291" s="76"/>
      <c r="OW291" s="76"/>
      <c r="OX291" s="76"/>
      <c r="OY291" s="76"/>
      <c r="OZ291" s="76"/>
      <c r="PA291" s="76"/>
      <c r="PB291" s="76"/>
      <c r="PC291" s="76"/>
      <c r="PD291" s="76"/>
      <c r="PE291" s="76"/>
      <c r="PF291" s="76"/>
      <c r="PG291" s="76"/>
      <c r="PH291" s="76"/>
      <c r="PI291" s="76"/>
      <c r="PJ291" s="76"/>
      <c r="PK291" s="76"/>
      <c r="PL291" s="76"/>
      <c r="PM291" s="76"/>
      <c r="PN291" s="76"/>
      <c r="PO291" s="76"/>
      <c r="PP291" s="76"/>
      <c r="PQ291" s="76"/>
      <c r="PR291" s="76"/>
      <c r="PS291" s="76"/>
      <c r="PT291" s="76"/>
      <c r="PU291" s="76"/>
      <c r="PV291" s="76"/>
      <c r="PW291" s="76"/>
      <c r="PX291" s="76"/>
      <c r="PY291" s="76"/>
      <c r="PZ291" s="76"/>
      <c r="QA291" s="76"/>
      <c r="QB291" s="76"/>
      <c r="QC291" s="76"/>
      <c r="QD291" s="76"/>
      <c r="QE291" s="76"/>
      <c r="QF291" s="76"/>
      <c r="QG291" s="76"/>
      <c r="QH291" s="76"/>
      <c r="QI291" s="76"/>
      <c r="QJ291" s="76"/>
      <c r="QK291" s="76"/>
      <c r="QL291" s="76"/>
      <c r="QM291" s="76"/>
      <c r="QN291" s="76"/>
      <c r="QO291" s="76"/>
      <c r="QP291" s="76"/>
      <c r="QQ291" s="76"/>
      <c r="QR291" s="76"/>
      <c r="QS291" s="76"/>
      <c r="QT291" s="76"/>
      <c r="QU291" s="76"/>
      <c r="QV291" s="76"/>
      <c r="QW291" s="76"/>
      <c r="QX291" s="76"/>
      <c r="QY291" s="76"/>
      <c r="QZ291" s="76"/>
      <c r="RA291" s="76"/>
      <c r="RB291" s="76"/>
      <c r="RC291" s="76"/>
      <c r="RD291" s="76"/>
      <c r="RE291" s="76"/>
      <c r="RF291" s="76"/>
      <c r="RG291" s="76"/>
      <c r="RH291" s="76"/>
      <c r="RI291" s="76"/>
      <c r="RJ291" s="76"/>
      <c r="RK291" s="76"/>
      <c r="RL291" s="76"/>
      <c r="RM291" s="76"/>
      <c r="RN291" s="76"/>
      <c r="RO291" s="76"/>
      <c r="RP291" s="76"/>
      <c r="RQ291" s="76"/>
      <c r="RR291" s="76"/>
      <c r="RS291" s="76"/>
      <c r="RT291" s="76"/>
      <c r="RU291" s="76"/>
      <c r="RV291" s="76"/>
      <c r="RW291" s="76"/>
      <c r="RX291" s="76"/>
      <c r="RY291" s="76"/>
      <c r="RZ291" s="76"/>
      <c r="SA291" s="76"/>
      <c r="SB291" s="76"/>
      <c r="SC291" s="76"/>
      <c r="SD291" s="76"/>
      <c r="SE291" s="76"/>
      <c r="SF291" s="76"/>
      <c r="SG291" s="76"/>
      <c r="SH291" s="76"/>
      <c r="SI291" s="76"/>
      <c r="SJ291" s="76"/>
      <c r="SK291" s="76"/>
      <c r="SL291" s="76"/>
      <c r="SM291" s="76"/>
      <c r="SN291" s="76"/>
      <c r="SO291" s="76"/>
      <c r="SP291" s="76"/>
      <c r="SQ291" s="76"/>
      <c r="SR291" s="76"/>
      <c r="SS291" s="76"/>
      <c r="ST291" s="76"/>
      <c r="SU291" s="76"/>
      <c r="SV291" s="76"/>
      <c r="SW291" s="76"/>
      <c r="SX291" s="76"/>
      <c r="SY291" s="76"/>
      <c r="SZ291" s="76"/>
      <c r="TA291" s="76"/>
      <c r="TB291" s="76"/>
      <c r="TC291" s="76"/>
      <c r="TD291" s="76"/>
      <c r="TE291" s="76"/>
      <c r="TF291" s="76"/>
      <c r="TG291" s="76"/>
      <c r="TH291" s="76"/>
      <c r="TI291" s="76"/>
      <c r="TJ291" s="76"/>
      <c r="TK291" s="76"/>
      <c r="TL291" s="76"/>
      <c r="TM291" s="76"/>
      <c r="TN291" s="76"/>
      <c r="TO291" s="76"/>
      <c r="TP291" s="76"/>
      <c r="TQ291" s="76"/>
      <c r="TR291" s="76"/>
      <c r="TS291" s="76"/>
      <c r="TT291" s="76"/>
      <c r="TU291" s="76"/>
      <c r="TV291" s="76"/>
      <c r="TW291" s="76"/>
      <c r="TX291" s="76"/>
      <c r="TY291" s="76"/>
      <c r="TZ291" s="76"/>
      <c r="UA291" s="76"/>
      <c r="UB291" s="76"/>
      <c r="UC291" s="76"/>
      <c r="UD291" s="76"/>
      <c r="UE291" s="76"/>
      <c r="UF291" s="76"/>
      <c r="UG291" s="76"/>
      <c r="UH291" s="76"/>
      <c r="UI291" s="76"/>
      <c r="UJ291" s="76"/>
      <c r="UK291" s="76"/>
      <c r="UL291" s="76"/>
      <c r="UM291" s="76"/>
      <c r="UN291" s="76"/>
      <c r="UO291" s="76"/>
      <c r="UP291" s="76"/>
      <c r="UQ291" s="76"/>
      <c r="UR291" s="76"/>
      <c r="US291" s="76"/>
      <c r="UT291" s="76"/>
      <c r="UU291" s="76"/>
      <c r="UV291" s="76"/>
      <c r="UW291" s="76"/>
      <c r="UX291" s="76"/>
      <c r="UY291" s="76"/>
      <c r="UZ291" s="76"/>
      <c r="VA291" s="76"/>
      <c r="VB291" s="76"/>
      <c r="VC291" s="76"/>
      <c r="VD291" s="76"/>
      <c r="VE291" s="76"/>
      <c r="VF291" s="76"/>
      <c r="VG291" s="76"/>
      <c r="VH291" s="76"/>
      <c r="VI291" s="76"/>
      <c r="VJ291" s="76"/>
      <c r="VK291" s="76"/>
      <c r="VL291" s="76"/>
      <c r="VM291" s="76"/>
      <c r="VN291" s="76"/>
      <c r="VO291" s="76"/>
      <c r="VP291" s="76"/>
      <c r="VQ291" s="76"/>
      <c r="VR291" s="76"/>
      <c r="VS291" s="76"/>
      <c r="VT291" s="76"/>
      <c r="VU291" s="76"/>
      <c r="VV291" s="76"/>
      <c r="VW291" s="76"/>
      <c r="VX291" s="76"/>
      <c r="VY291" s="76"/>
      <c r="VZ291" s="76"/>
      <c r="WA291" s="76"/>
      <c r="WB291" s="76"/>
      <c r="WC291" s="76"/>
      <c r="WD291" s="76"/>
      <c r="WE291" s="76"/>
      <c r="WF291" s="76"/>
      <c r="WG291" s="76"/>
      <c r="WH291" s="76"/>
      <c r="WI291" s="76"/>
      <c r="WJ291" s="76"/>
      <c r="WK291" s="76"/>
      <c r="WL291" s="76"/>
      <c r="WM291" s="76"/>
      <c r="WN291" s="76"/>
      <c r="WO291" s="76"/>
      <c r="WP291" s="76"/>
      <c r="WQ291" s="76"/>
      <c r="WR291" s="76"/>
      <c r="WS291" s="76"/>
      <c r="WT291" s="76"/>
      <c r="WU291" s="76"/>
      <c r="WV291" s="76"/>
      <c r="WW291" s="76"/>
      <c r="WX291" s="76"/>
      <c r="WY291" s="76"/>
      <c r="WZ291" s="76"/>
      <c r="XA291" s="76"/>
      <c r="XB291" s="76"/>
      <c r="XC291" s="76"/>
      <c r="XD291" s="76"/>
      <c r="XE291" s="76"/>
      <c r="XF291" s="76"/>
      <c r="XG291" s="76"/>
      <c r="XH291" s="76"/>
      <c r="XI291" s="76"/>
      <c r="XJ291" s="76"/>
      <c r="XK291" s="76"/>
      <c r="XL291" s="76"/>
      <c r="XM291" s="76"/>
      <c r="XN291" s="76"/>
      <c r="XO291" s="76"/>
      <c r="XP291" s="76"/>
      <c r="XQ291" s="76"/>
      <c r="XR291" s="76"/>
      <c r="XS291" s="76"/>
      <c r="XT291" s="76"/>
      <c r="XU291" s="76"/>
      <c r="XV291" s="76"/>
      <c r="XW291" s="76"/>
      <c r="XX291" s="76"/>
      <c r="XY291" s="76"/>
      <c r="XZ291" s="76"/>
      <c r="YA291" s="76"/>
      <c r="YB291" s="76"/>
      <c r="YC291" s="76"/>
      <c r="YD291" s="76"/>
      <c r="YE291" s="76"/>
      <c r="YF291" s="76"/>
      <c r="YG291" s="76"/>
      <c r="YH291" s="76"/>
      <c r="YI291" s="76"/>
      <c r="YJ291" s="76"/>
      <c r="YK291" s="76"/>
      <c r="YL291" s="76"/>
      <c r="YM291" s="76"/>
      <c r="YN291" s="76"/>
      <c r="YO291" s="76"/>
      <c r="YP291" s="76"/>
      <c r="YQ291" s="76"/>
      <c r="YR291" s="76"/>
      <c r="YS291" s="76"/>
      <c r="YT291" s="76"/>
      <c r="YU291" s="76"/>
      <c r="YV291" s="76"/>
      <c r="YW291" s="76"/>
      <c r="YX291" s="76"/>
      <c r="YY291" s="76"/>
      <c r="YZ291" s="76"/>
      <c r="ZA291" s="76"/>
      <c r="ZB291" s="76"/>
      <c r="ZC291" s="76"/>
      <c r="ZD291" s="76"/>
      <c r="ZE291" s="76"/>
      <c r="ZF291" s="76"/>
      <c r="ZG291" s="76"/>
      <c r="ZH291" s="76"/>
      <c r="ZI291" s="76"/>
      <c r="ZJ291" s="76"/>
      <c r="ZK291" s="76"/>
      <c r="ZL291" s="76"/>
      <c r="ZM291" s="76"/>
      <c r="ZN291" s="76"/>
      <c r="ZO291" s="76"/>
      <c r="ZP291" s="76"/>
      <c r="ZQ291" s="76"/>
      <c r="ZR291" s="76"/>
      <c r="ZS291" s="76"/>
      <c r="ZT291" s="76"/>
      <c r="ZU291" s="76"/>
      <c r="ZV291" s="76"/>
      <c r="ZW291" s="76"/>
      <c r="ZX291" s="76"/>
      <c r="ZY291" s="76"/>
      <c r="ZZ291" s="76"/>
      <c r="AAA291" s="76"/>
      <c r="AAB291" s="76"/>
      <c r="AAC291" s="76"/>
      <c r="AAD291" s="76"/>
      <c r="AAE291" s="76"/>
      <c r="AAF291" s="76"/>
      <c r="AAG291" s="76"/>
      <c r="AAH291" s="76"/>
      <c r="AAI291" s="76"/>
      <c r="AAJ291" s="76"/>
      <c r="AAK291" s="76"/>
      <c r="AAL291" s="76"/>
      <c r="AAM291" s="76"/>
      <c r="AAN291" s="76"/>
      <c r="AAO291" s="76"/>
      <c r="AAP291" s="76"/>
      <c r="AAQ291" s="76"/>
      <c r="AAR291" s="76"/>
      <c r="AAS291" s="76"/>
      <c r="AAT291" s="76"/>
      <c r="AAU291" s="76"/>
      <c r="AAV291" s="76"/>
      <c r="AAW291" s="76"/>
      <c r="AAX291" s="76"/>
      <c r="AAY291" s="76"/>
      <c r="AAZ291" s="76"/>
      <c r="ABA291" s="76"/>
      <c r="ABB291" s="76"/>
      <c r="ABC291" s="76"/>
      <c r="ABD291" s="76"/>
      <c r="ABE291" s="76"/>
      <c r="ABF291" s="76"/>
      <c r="ABG291" s="76"/>
      <c r="ABH291" s="76"/>
      <c r="ABI291" s="76"/>
      <c r="ABJ291" s="76"/>
      <c r="ABK291" s="76"/>
      <c r="ABL291" s="76"/>
      <c r="ABM291" s="76"/>
      <c r="ABN291" s="76"/>
      <c r="ABO291" s="76"/>
      <c r="ABP291" s="76"/>
      <c r="ABQ291" s="76"/>
      <c r="ABR291" s="76"/>
      <c r="ABS291" s="76"/>
      <c r="ABT291" s="76"/>
      <c r="ABU291" s="76"/>
      <c r="ABV291" s="76"/>
      <c r="ABW291" s="76"/>
      <c r="ABX291" s="76"/>
      <c r="ABY291" s="76"/>
      <c r="ABZ291" s="76"/>
      <c r="ACA291" s="76"/>
      <c r="ACB291" s="76"/>
      <c r="ACC291" s="76"/>
      <c r="ACD291" s="76"/>
      <c r="ACE291" s="76"/>
      <c r="ACF291" s="76"/>
      <c r="ACG291" s="76"/>
      <c r="ACH291" s="76"/>
      <c r="ACI291" s="76"/>
      <c r="ACJ291" s="76"/>
      <c r="ACK291" s="76"/>
      <c r="ACL291" s="76"/>
      <c r="ACM291" s="76"/>
      <c r="ACN291" s="76"/>
      <c r="ACO291" s="76"/>
      <c r="ACP291" s="76"/>
      <c r="ACQ291" s="76"/>
      <c r="ACR291" s="76"/>
      <c r="ACS291" s="76"/>
      <c r="ACT291" s="76"/>
      <c r="ACU291" s="76"/>
      <c r="ACV291" s="76"/>
      <c r="ACW291" s="76"/>
      <c r="ACX291" s="76"/>
      <c r="ACY291" s="76"/>
      <c r="ACZ291" s="76"/>
      <c r="ADA291" s="76"/>
      <c r="ADB291" s="76"/>
      <c r="ADC291" s="76"/>
      <c r="ADD291" s="76"/>
      <c r="ADE291" s="76"/>
      <c r="ADF291" s="76"/>
      <c r="ADG291" s="76"/>
      <c r="ADH291" s="76"/>
      <c r="ADI291" s="76"/>
      <c r="ADJ291" s="76"/>
      <c r="ADK291" s="76"/>
      <c r="ADL291" s="76"/>
      <c r="ADM291" s="76"/>
      <c r="ADN291" s="76"/>
      <c r="ADO291" s="76"/>
      <c r="ADP291" s="76"/>
      <c r="ADQ291" s="76"/>
      <c r="ADR291" s="76"/>
      <c r="ADS291" s="76"/>
      <c r="ADT291" s="76"/>
      <c r="ADU291" s="76"/>
      <c r="ADV291" s="76"/>
      <c r="ADW291" s="76"/>
      <c r="ADX291" s="76"/>
      <c r="ADY291" s="76"/>
      <c r="ADZ291" s="76"/>
      <c r="AEA291" s="76"/>
      <c r="AEB291" s="76"/>
      <c r="AEC291" s="76"/>
      <c r="AED291" s="76"/>
      <c r="AEE291" s="76"/>
      <c r="AEF291" s="76"/>
      <c r="AEG291" s="76"/>
      <c r="AEH291" s="76"/>
      <c r="AEI291" s="76"/>
      <c r="AEJ291" s="76"/>
      <c r="AEK291" s="76"/>
      <c r="AEL291" s="76"/>
      <c r="AEM291" s="76"/>
      <c r="AEN291" s="76"/>
      <c r="AEO291" s="76"/>
      <c r="AEP291" s="76"/>
      <c r="AEQ291" s="76"/>
      <c r="AER291" s="76"/>
      <c r="AES291" s="76"/>
      <c r="AET291" s="76"/>
      <c r="AEU291" s="76"/>
      <c r="AEV291" s="76"/>
      <c r="AEW291" s="76"/>
      <c r="AEX291" s="76"/>
      <c r="AEY291" s="76"/>
      <c r="AEZ291" s="76"/>
      <c r="AFA291" s="76"/>
      <c r="AFB291" s="76"/>
      <c r="AFC291" s="76"/>
      <c r="AFD291" s="76"/>
      <c r="AFE291" s="76"/>
      <c r="AFF291" s="76"/>
      <c r="AFG291" s="76"/>
      <c r="AFH291" s="76"/>
      <c r="AFI291" s="76"/>
      <c r="AFJ291" s="76"/>
      <c r="AFK291" s="76"/>
      <c r="AFL291" s="76"/>
      <c r="AFM291" s="76"/>
      <c r="AFN291" s="76"/>
      <c r="AFO291" s="76"/>
      <c r="AFP291" s="76"/>
      <c r="AFQ291" s="76"/>
      <c r="AFR291" s="76"/>
      <c r="AFS291" s="76"/>
      <c r="AFT291" s="76"/>
      <c r="AFU291" s="76"/>
      <c r="AFV291" s="76"/>
      <c r="AFW291" s="76"/>
      <c r="AFX291" s="76"/>
      <c r="AFY291" s="76"/>
      <c r="AFZ291" s="76"/>
      <c r="AGA291" s="76"/>
      <c r="AGB291" s="76"/>
      <c r="AGC291" s="76"/>
      <c r="AGD291" s="76"/>
      <c r="AGE291" s="76"/>
      <c r="AGF291" s="76"/>
      <c r="AGG291" s="76"/>
      <c r="AGH291" s="76"/>
      <c r="AGI291" s="76"/>
      <c r="AGJ291" s="76"/>
      <c r="AGK291" s="76"/>
      <c r="AGL291" s="76"/>
      <c r="AGM291" s="76"/>
      <c r="AGN291" s="76"/>
      <c r="AGO291" s="76"/>
      <c r="AGP291" s="76"/>
      <c r="AGQ291" s="76"/>
      <c r="AGR291" s="76"/>
      <c r="AGS291" s="76"/>
      <c r="AGT291" s="76"/>
      <c r="AGU291" s="76"/>
      <c r="AGV291" s="76"/>
      <c r="AGW291" s="76"/>
      <c r="AGX291" s="76"/>
      <c r="AGY291" s="76"/>
      <c r="AGZ291" s="76"/>
      <c r="AHA291" s="76"/>
      <c r="AHB291" s="76"/>
      <c r="AHC291" s="76"/>
      <c r="AHD291" s="76"/>
      <c r="AHE291" s="76"/>
      <c r="AHF291" s="76"/>
      <c r="AHG291" s="76"/>
      <c r="AHH291" s="76"/>
      <c r="AHI291" s="76"/>
      <c r="AHJ291" s="76"/>
      <c r="AHK291" s="76"/>
      <c r="AHL291" s="76"/>
      <c r="AHM291" s="76"/>
      <c r="AHN291" s="76"/>
      <c r="AHO291" s="76"/>
      <c r="AHP291" s="76"/>
      <c r="AHQ291" s="76"/>
      <c r="AHR291" s="76"/>
      <c r="AHS291" s="76"/>
      <c r="AHT291" s="76"/>
      <c r="AHU291" s="76"/>
      <c r="AHV291" s="76"/>
      <c r="AHW291" s="76"/>
      <c r="AHX291" s="76"/>
      <c r="AHY291" s="76"/>
      <c r="AHZ291" s="76"/>
      <c r="AIA291" s="76"/>
      <c r="AIB291" s="76"/>
      <c r="AIC291" s="76"/>
      <c r="AID291" s="76"/>
      <c r="AIE291" s="76"/>
      <c r="AIF291" s="76"/>
      <c r="AIG291" s="76"/>
      <c r="AIH291" s="76"/>
      <c r="AII291" s="76"/>
      <c r="AIJ291" s="76"/>
      <c r="AIK291" s="76"/>
      <c r="AIL291" s="76"/>
      <c r="AIM291" s="76"/>
      <c r="AIN291" s="76"/>
      <c r="AIO291" s="76"/>
      <c r="AIP291" s="76"/>
      <c r="AIQ291" s="76"/>
      <c r="AIR291" s="76"/>
      <c r="AIS291" s="76"/>
      <c r="AIT291" s="76"/>
      <c r="AIU291" s="76"/>
      <c r="AIV291" s="76"/>
      <c r="AIW291" s="76"/>
      <c r="AIX291" s="76"/>
      <c r="AIY291" s="76"/>
      <c r="AIZ291" s="76"/>
      <c r="AJA291" s="76"/>
      <c r="AJB291" s="76"/>
      <c r="AJC291" s="76"/>
      <c r="AJD291" s="76"/>
      <c r="AJE291" s="76"/>
      <c r="AJF291" s="76"/>
      <c r="AJG291" s="76"/>
      <c r="AJH291" s="76"/>
      <c r="AJI291" s="76"/>
      <c r="AJJ291" s="76"/>
      <c r="AJK291" s="76"/>
      <c r="AJL291" s="76"/>
      <c r="AJM291" s="76"/>
      <c r="AJN291" s="76"/>
      <c r="AJO291" s="76"/>
      <c r="AJP291" s="76"/>
      <c r="AJQ291" s="76"/>
      <c r="AJR291" s="76"/>
      <c r="AJS291" s="76"/>
      <c r="AJT291" s="76"/>
      <c r="AJU291" s="76"/>
      <c r="AJV291" s="76"/>
      <c r="AJW291" s="76"/>
      <c r="AJX291" s="76"/>
      <c r="AJY291" s="76"/>
      <c r="AJZ291" s="76"/>
      <c r="AKA291" s="76"/>
      <c r="AKB291" s="76"/>
      <c r="AKC291" s="76"/>
      <c r="AKD291" s="76"/>
      <c r="AKE291" s="76"/>
      <c r="AKF291" s="76"/>
      <c r="AKG291" s="76"/>
      <c r="AKH291" s="76"/>
      <c r="AKI291" s="76"/>
      <c r="AKJ291" s="76"/>
      <c r="AKK291" s="76"/>
      <c r="AKL291" s="76"/>
      <c r="AKM291" s="76"/>
      <c r="AKN291" s="76"/>
      <c r="AKO291" s="76"/>
      <c r="AKP291" s="76"/>
      <c r="AKQ291" s="76"/>
      <c r="AKR291" s="76"/>
      <c r="AKS291" s="76"/>
      <c r="AKT291" s="76"/>
      <c r="AKU291" s="76"/>
      <c r="AKV291" s="76"/>
      <c r="AKW291" s="76"/>
      <c r="AKX291" s="76"/>
      <c r="AKY291" s="76"/>
      <c r="AKZ291" s="76"/>
      <c r="ALA291" s="76"/>
      <c r="ALB291" s="76"/>
      <c r="ALC291" s="76"/>
      <c r="ALD291" s="76"/>
      <c r="ALE291" s="76"/>
      <c r="ALF291" s="76"/>
      <c r="ALG291" s="76"/>
      <c r="ALH291" s="76"/>
      <c r="ALI291" s="76"/>
      <c r="ALJ291" s="76"/>
      <c r="ALK291" s="76"/>
      <c r="ALL291" s="76"/>
      <c r="ALM291" s="76"/>
      <c r="ALN291" s="76"/>
      <c r="ALO291" s="76"/>
      <c r="ALP291" s="76"/>
      <c r="ALQ291" s="76"/>
      <c r="ALR291" s="76"/>
      <c r="ALS291" s="76"/>
      <c r="ALT291" s="76"/>
      <c r="ALU291" s="76"/>
      <c r="ALV291" s="76"/>
      <c r="ALW291" s="76"/>
      <c r="ALX291" s="76"/>
      <c r="ALY291" s="76"/>
      <c r="ALZ291" s="76"/>
      <c r="AMA291" s="76"/>
      <c r="AMB291" s="76"/>
      <c r="AMC291" s="76"/>
      <c r="AMD291" s="76"/>
      <c r="AME291" s="76"/>
    </row>
    <row r="292" spans="1:1019" s="80" customFormat="1">
      <c r="A292" s="20"/>
      <c r="B292" s="21"/>
      <c r="C292" s="21"/>
      <c r="D292" s="71"/>
      <c r="E292" s="22"/>
      <c r="F292" s="59"/>
      <c r="G292" s="23"/>
      <c r="H292" s="69"/>
      <c r="I292" s="23"/>
      <c r="J292" s="23"/>
      <c r="K292" s="76"/>
      <c r="L292" s="76"/>
      <c r="M292" s="76"/>
      <c r="N292" s="76"/>
      <c r="O292" s="76"/>
      <c r="P292" s="76"/>
      <c r="Q292" s="76"/>
      <c r="R292" s="76"/>
      <c r="S292" s="76"/>
      <c r="T292" s="76"/>
      <c r="U292" s="76"/>
      <c r="V292" s="76"/>
      <c r="W292" s="76"/>
      <c r="X292" s="76"/>
      <c r="Y292" s="76"/>
      <c r="Z292" s="76"/>
      <c r="AA292" s="76"/>
      <c r="AB292" s="76"/>
      <c r="AC292" s="76"/>
      <c r="AD292" s="76"/>
      <c r="AE292" s="76"/>
      <c r="AF292" s="76"/>
      <c r="AG292" s="76"/>
      <c r="AH292" s="76"/>
      <c r="AI292" s="76"/>
      <c r="AJ292" s="76"/>
      <c r="AK292" s="76"/>
      <c r="AL292" s="76"/>
      <c r="AM292" s="76"/>
      <c r="AN292" s="76"/>
      <c r="AO292" s="76"/>
      <c r="AP292" s="76"/>
      <c r="AQ292" s="76"/>
      <c r="AR292" s="76"/>
      <c r="AS292" s="76"/>
      <c r="AT292" s="76"/>
      <c r="AU292" s="76"/>
      <c r="AV292" s="76"/>
      <c r="AW292" s="76"/>
      <c r="AX292" s="76"/>
      <c r="AY292" s="76"/>
      <c r="AZ292" s="76"/>
      <c r="BA292" s="76"/>
      <c r="BB292" s="76"/>
      <c r="BC292" s="76"/>
      <c r="BD292" s="76"/>
      <c r="BE292" s="76"/>
      <c r="BF292" s="76"/>
      <c r="BG292" s="76"/>
      <c r="BH292" s="76"/>
      <c r="BI292" s="76"/>
      <c r="BJ292" s="76"/>
      <c r="BK292" s="76"/>
      <c r="BL292" s="76"/>
      <c r="BM292" s="76"/>
      <c r="BN292" s="76"/>
      <c r="BO292" s="76"/>
      <c r="BP292" s="76"/>
      <c r="BQ292" s="76"/>
      <c r="BR292" s="76"/>
      <c r="BS292" s="76"/>
      <c r="BT292" s="76"/>
      <c r="BU292" s="76"/>
      <c r="BV292" s="76"/>
      <c r="BW292" s="76"/>
      <c r="BX292" s="76"/>
      <c r="BY292" s="76"/>
      <c r="BZ292" s="76"/>
      <c r="CA292" s="76"/>
      <c r="CB292" s="76"/>
      <c r="CC292" s="76"/>
      <c r="CD292" s="76"/>
      <c r="CE292" s="76"/>
      <c r="CF292" s="76"/>
      <c r="CG292" s="76"/>
      <c r="CH292" s="76"/>
      <c r="CI292" s="76"/>
      <c r="CJ292" s="76"/>
      <c r="CK292" s="76"/>
      <c r="CL292" s="76"/>
      <c r="CM292" s="76"/>
      <c r="CN292" s="76"/>
      <c r="CO292" s="76"/>
      <c r="CP292" s="76"/>
      <c r="CQ292" s="76"/>
      <c r="CR292" s="76"/>
      <c r="CS292" s="76"/>
      <c r="CT292" s="76"/>
      <c r="CU292" s="76"/>
      <c r="CV292" s="76"/>
      <c r="CW292" s="76"/>
      <c r="CX292" s="76"/>
      <c r="CY292" s="76"/>
      <c r="CZ292" s="76"/>
      <c r="DA292" s="76"/>
      <c r="DB292" s="76"/>
      <c r="DC292" s="76"/>
      <c r="DD292" s="76"/>
      <c r="DE292" s="76"/>
      <c r="DF292" s="76"/>
      <c r="DG292" s="76"/>
      <c r="DH292" s="76"/>
      <c r="DI292" s="76"/>
      <c r="DJ292" s="76"/>
      <c r="DK292" s="76"/>
      <c r="DL292" s="76"/>
      <c r="DM292" s="76"/>
      <c r="DN292" s="76"/>
      <c r="DO292" s="76"/>
      <c r="DP292" s="76"/>
      <c r="DQ292" s="76"/>
      <c r="DR292" s="76"/>
      <c r="DS292" s="76"/>
      <c r="DT292" s="76"/>
      <c r="DU292" s="76"/>
      <c r="DV292" s="76"/>
      <c r="DW292" s="76"/>
      <c r="DX292" s="76"/>
      <c r="DY292" s="76"/>
      <c r="DZ292" s="76"/>
      <c r="EA292" s="76"/>
      <c r="EB292" s="76"/>
      <c r="EC292" s="76"/>
      <c r="ED292" s="76"/>
      <c r="EE292" s="76"/>
      <c r="EF292" s="76"/>
      <c r="EG292" s="76"/>
      <c r="EH292" s="76"/>
      <c r="EI292" s="76"/>
      <c r="EJ292" s="76"/>
      <c r="EK292" s="76"/>
      <c r="EL292" s="76"/>
      <c r="EM292" s="76"/>
      <c r="EN292" s="76"/>
      <c r="EO292" s="76"/>
      <c r="EP292" s="76"/>
      <c r="EQ292" s="76"/>
      <c r="ER292" s="76"/>
      <c r="ES292" s="76"/>
      <c r="ET292" s="76"/>
      <c r="EU292" s="76"/>
      <c r="EV292" s="76"/>
      <c r="EW292" s="76"/>
      <c r="EX292" s="76"/>
      <c r="EY292" s="76"/>
      <c r="EZ292" s="76"/>
      <c r="FA292" s="76"/>
      <c r="FB292" s="76"/>
      <c r="FC292" s="76"/>
      <c r="FD292" s="76"/>
      <c r="FE292" s="76"/>
      <c r="FF292" s="76"/>
      <c r="FG292" s="76"/>
      <c r="FH292" s="76"/>
      <c r="FI292" s="76"/>
      <c r="FJ292" s="76"/>
      <c r="FK292" s="76"/>
      <c r="FL292" s="76"/>
      <c r="FM292" s="76"/>
      <c r="FN292" s="76"/>
      <c r="FO292" s="76"/>
      <c r="FP292" s="76"/>
      <c r="FQ292" s="76"/>
      <c r="FR292" s="76"/>
      <c r="FS292" s="76"/>
      <c r="FT292" s="76"/>
      <c r="FU292" s="76"/>
      <c r="FV292" s="76"/>
      <c r="FW292" s="76"/>
      <c r="FX292" s="76"/>
      <c r="FY292" s="76"/>
      <c r="FZ292" s="76"/>
      <c r="GA292" s="76"/>
      <c r="GB292" s="76"/>
      <c r="GC292" s="76"/>
      <c r="GD292" s="76"/>
      <c r="GE292" s="76"/>
      <c r="GF292" s="76"/>
      <c r="GG292" s="76"/>
      <c r="GH292" s="76"/>
      <c r="GI292" s="76"/>
      <c r="GJ292" s="76"/>
      <c r="GK292" s="76"/>
      <c r="GL292" s="76"/>
      <c r="GM292" s="76"/>
      <c r="GN292" s="76"/>
      <c r="GO292" s="76"/>
      <c r="GP292" s="76"/>
      <c r="GQ292" s="76"/>
      <c r="GR292" s="76"/>
      <c r="GS292" s="76"/>
      <c r="GT292" s="76"/>
      <c r="GU292" s="76"/>
      <c r="GV292" s="76"/>
      <c r="GW292" s="76"/>
      <c r="GX292" s="76"/>
      <c r="GY292" s="76"/>
      <c r="GZ292" s="76"/>
      <c r="HA292" s="76"/>
      <c r="HB292" s="76"/>
      <c r="HC292" s="76"/>
      <c r="HD292" s="76"/>
      <c r="HE292" s="76"/>
      <c r="HF292" s="76"/>
      <c r="HG292" s="76"/>
      <c r="HH292" s="76"/>
      <c r="HI292" s="76"/>
      <c r="HJ292" s="76"/>
      <c r="HK292" s="76"/>
      <c r="HL292" s="76"/>
      <c r="HM292" s="76"/>
      <c r="HN292" s="76"/>
      <c r="HO292" s="76"/>
      <c r="HP292" s="76"/>
      <c r="HQ292" s="76"/>
      <c r="HR292" s="76"/>
      <c r="HS292" s="76"/>
      <c r="HT292" s="76"/>
      <c r="HU292" s="76"/>
      <c r="HV292" s="76"/>
      <c r="HW292" s="76"/>
      <c r="HX292" s="76"/>
      <c r="HY292" s="76"/>
      <c r="HZ292" s="76"/>
      <c r="IA292" s="76"/>
      <c r="IB292" s="76"/>
      <c r="IC292" s="76"/>
      <c r="ID292" s="76"/>
      <c r="IE292" s="76"/>
      <c r="IF292" s="76"/>
      <c r="IG292" s="76"/>
      <c r="IH292" s="76"/>
      <c r="II292" s="76"/>
      <c r="IJ292" s="76"/>
      <c r="IK292" s="76"/>
      <c r="IL292" s="76"/>
      <c r="IM292" s="76"/>
      <c r="IN292" s="76"/>
      <c r="IO292" s="76"/>
      <c r="IP292" s="76"/>
      <c r="IQ292" s="76"/>
      <c r="IR292" s="76"/>
      <c r="IS292" s="76"/>
      <c r="IT292" s="76"/>
      <c r="IU292" s="76"/>
      <c r="IV292" s="76"/>
      <c r="IW292" s="76"/>
      <c r="IX292" s="76"/>
      <c r="IY292" s="76"/>
      <c r="IZ292" s="76"/>
      <c r="JA292" s="76"/>
      <c r="JB292" s="76"/>
      <c r="JC292" s="76"/>
      <c r="JD292" s="76"/>
      <c r="JE292" s="76"/>
      <c r="JF292" s="76"/>
      <c r="JG292" s="76"/>
      <c r="JH292" s="76"/>
      <c r="JI292" s="76"/>
      <c r="JJ292" s="76"/>
      <c r="JK292" s="76"/>
      <c r="JL292" s="76"/>
      <c r="JM292" s="76"/>
      <c r="JN292" s="76"/>
      <c r="JO292" s="76"/>
      <c r="JP292" s="76"/>
      <c r="JQ292" s="76"/>
      <c r="JR292" s="76"/>
      <c r="JS292" s="76"/>
      <c r="JT292" s="76"/>
      <c r="JU292" s="76"/>
      <c r="JV292" s="76"/>
      <c r="JW292" s="76"/>
      <c r="JX292" s="76"/>
      <c r="JY292" s="76"/>
      <c r="JZ292" s="76"/>
      <c r="KA292" s="76"/>
      <c r="KB292" s="76"/>
      <c r="KC292" s="76"/>
      <c r="KD292" s="76"/>
      <c r="KE292" s="76"/>
      <c r="KF292" s="76"/>
      <c r="KG292" s="76"/>
      <c r="KH292" s="76"/>
      <c r="KI292" s="76"/>
      <c r="KJ292" s="76"/>
      <c r="KK292" s="76"/>
      <c r="KL292" s="76"/>
      <c r="KM292" s="76"/>
      <c r="KN292" s="76"/>
      <c r="KO292" s="76"/>
      <c r="KP292" s="76"/>
      <c r="KQ292" s="76"/>
      <c r="KR292" s="76"/>
      <c r="KS292" s="76"/>
      <c r="KT292" s="76"/>
      <c r="KU292" s="76"/>
      <c r="KV292" s="76"/>
      <c r="KW292" s="76"/>
      <c r="KX292" s="76"/>
      <c r="KY292" s="76"/>
      <c r="KZ292" s="76"/>
      <c r="LA292" s="76"/>
      <c r="LB292" s="76"/>
      <c r="LC292" s="76"/>
      <c r="LD292" s="76"/>
      <c r="LE292" s="76"/>
      <c r="LF292" s="76"/>
      <c r="LG292" s="76"/>
      <c r="LH292" s="76"/>
      <c r="LI292" s="76"/>
      <c r="LJ292" s="76"/>
      <c r="LK292" s="76"/>
      <c r="LL292" s="76"/>
      <c r="LM292" s="76"/>
      <c r="LN292" s="76"/>
      <c r="LO292" s="76"/>
      <c r="LP292" s="76"/>
      <c r="LQ292" s="76"/>
      <c r="LR292" s="76"/>
      <c r="LS292" s="76"/>
      <c r="LT292" s="76"/>
      <c r="LU292" s="76"/>
      <c r="LV292" s="76"/>
      <c r="LW292" s="76"/>
      <c r="LX292" s="76"/>
      <c r="LY292" s="76"/>
      <c r="LZ292" s="76"/>
      <c r="MA292" s="76"/>
      <c r="MB292" s="76"/>
      <c r="MC292" s="76"/>
      <c r="MD292" s="76"/>
      <c r="ME292" s="76"/>
      <c r="MF292" s="76"/>
      <c r="MG292" s="76"/>
      <c r="MH292" s="76"/>
      <c r="MI292" s="76"/>
      <c r="MJ292" s="76"/>
      <c r="MK292" s="76"/>
      <c r="ML292" s="76"/>
      <c r="MM292" s="76"/>
      <c r="MN292" s="76"/>
      <c r="MO292" s="76"/>
      <c r="MP292" s="76"/>
      <c r="MQ292" s="76"/>
      <c r="MR292" s="76"/>
      <c r="MS292" s="76"/>
      <c r="MT292" s="76"/>
      <c r="MU292" s="76"/>
      <c r="MV292" s="76"/>
      <c r="MW292" s="76"/>
      <c r="MX292" s="76"/>
      <c r="MY292" s="76"/>
      <c r="MZ292" s="76"/>
      <c r="NA292" s="76"/>
      <c r="NB292" s="76"/>
      <c r="NC292" s="76"/>
      <c r="ND292" s="76"/>
      <c r="NE292" s="76"/>
      <c r="NF292" s="76"/>
      <c r="NG292" s="76"/>
      <c r="NH292" s="76"/>
      <c r="NI292" s="76"/>
      <c r="NJ292" s="76"/>
      <c r="NK292" s="76"/>
      <c r="NL292" s="76"/>
      <c r="NM292" s="76"/>
      <c r="NN292" s="76"/>
      <c r="NO292" s="76"/>
      <c r="NP292" s="76"/>
      <c r="NQ292" s="76"/>
      <c r="NR292" s="76"/>
      <c r="NS292" s="76"/>
      <c r="NT292" s="76"/>
      <c r="NU292" s="76"/>
      <c r="NV292" s="76"/>
      <c r="NW292" s="76"/>
      <c r="NX292" s="76"/>
      <c r="NY292" s="76"/>
      <c r="NZ292" s="76"/>
      <c r="OA292" s="76"/>
      <c r="OB292" s="76"/>
      <c r="OC292" s="76"/>
      <c r="OD292" s="76"/>
      <c r="OE292" s="76"/>
      <c r="OF292" s="76"/>
      <c r="OG292" s="76"/>
      <c r="OH292" s="76"/>
      <c r="OI292" s="76"/>
      <c r="OJ292" s="76"/>
      <c r="OK292" s="76"/>
      <c r="OL292" s="76"/>
      <c r="OM292" s="76"/>
      <c r="ON292" s="76"/>
      <c r="OO292" s="76"/>
      <c r="OP292" s="76"/>
      <c r="OQ292" s="76"/>
      <c r="OR292" s="76"/>
      <c r="OS292" s="76"/>
      <c r="OT292" s="76"/>
      <c r="OU292" s="76"/>
      <c r="OV292" s="76"/>
      <c r="OW292" s="76"/>
      <c r="OX292" s="76"/>
      <c r="OY292" s="76"/>
      <c r="OZ292" s="76"/>
      <c r="PA292" s="76"/>
      <c r="PB292" s="76"/>
      <c r="PC292" s="76"/>
      <c r="PD292" s="76"/>
      <c r="PE292" s="76"/>
      <c r="PF292" s="76"/>
      <c r="PG292" s="76"/>
      <c r="PH292" s="76"/>
      <c r="PI292" s="76"/>
      <c r="PJ292" s="76"/>
      <c r="PK292" s="76"/>
      <c r="PL292" s="76"/>
      <c r="PM292" s="76"/>
      <c r="PN292" s="76"/>
      <c r="PO292" s="76"/>
      <c r="PP292" s="76"/>
      <c r="PQ292" s="76"/>
      <c r="PR292" s="76"/>
      <c r="PS292" s="76"/>
      <c r="PT292" s="76"/>
      <c r="PU292" s="76"/>
      <c r="PV292" s="76"/>
      <c r="PW292" s="76"/>
      <c r="PX292" s="76"/>
      <c r="PY292" s="76"/>
      <c r="PZ292" s="76"/>
      <c r="QA292" s="76"/>
      <c r="QB292" s="76"/>
      <c r="QC292" s="76"/>
      <c r="QD292" s="76"/>
      <c r="QE292" s="76"/>
      <c r="QF292" s="76"/>
      <c r="QG292" s="76"/>
      <c r="QH292" s="76"/>
      <c r="QI292" s="76"/>
      <c r="QJ292" s="76"/>
      <c r="QK292" s="76"/>
      <c r="QL292" s="76"/>
      <c r="QM292" s="76"/>
      <c r="QN292" s="76"/>
      <c r="QO292" s="76"/>
      <c r="QP292" s="76"/>
      <c r="QQ292" s="76"/>
      <c r="QR292" s="76"/>
      <c r="QS292" s="76"/>
      <c r="QT292" s="76"/>
      <c r="QU292" s="76"/>
      <c r="QV292" s="76"/>
      <c r="QW292" s="76"/>
      <c r="QX292" s="76"/>
      <c r="QY292" s="76"/>
      <c r="QZ292" s="76"/>
      <c r="RA292" s="76"/>
      <c r="RB292" s="76"/>
      <c r="RC292" s="76"/>
      <c r="RD292" s="76"/>
      <c r="RE292" s="76"/>
      <c r="RF292" s="76"/>
      <c r="RG292" s="76"/>
      <c r="RH292" s="76"/>
      <c r="RI292" s="76"/>
      <c r="RJ292" s="76"/>
      <c r="RK292" s="76"/>
      <c r="RL292" s="76"/>
      <c r="RM292" s="76"/>
      <c r="RN292" s="76"/>
      <c r="RO292" s="76"/>
      <c r="RP292" s="76"/>
      <c r="RQ292" s="76"/>
      <c r="RR292" s="76"/>
      <c r="RS292" s="76"/>
      <c r="RT292" s="76"/>
      <c r="RU292" s="76"/>
      <c r="RV292" s="76"/>
      <c r="RW292" s="76"/>
      <c r="RX292" s="76"/>
      <c r="RY292" s="76"/>
      <c r="RZ292" s="76"/>
      <c r="SA292" s="76"/>
      <c r="SB292" s="76"/>
      <c r="SC292" s="76"/>
      <c r="SD292" s="76"/>
      <c r="SE292" s="76"/>
      <c r="SF292" s="76"/>
      <c r="SG292" s="76"/>
      <c r="SH292" s="76"/>
      <c r="SI292" s="76"/>
      <c r="SJ292" s="76"/>
      <c r="SK292" s="76"/>
      <c r="SL292" s="76"/>
      <c r="SM292" s="76"/>
      <c r="SN292" s="76"/>
      <c r="SO292" s="76"/>
      <c r="SP292" s="76"/>
      <c r="SQ292" s="76"/>
      <c r="SR292" s="76"/>
      <c r="SS292" s="76"/>
      <c r="ST292" s="76"/>
      <c r="SU292" s="76"/>
      <c r="SV292" s="76"/>
      <c r="SW292" s="76"/>
      <c r="SX292" s="76"/>
      <c r="SY292" s="76"/>
      <c r="SZ292" s="76"/>
      <c r="TA292" s="76"/>
      <c r="TB292" s="76"/>
      <c r="TC292" s="76"/>
      <c r="TD292" s="76"/>
      <c r="TE292" s="76"/>
      <c r="TF292" s="76"/>
      <c r="TG292" s="76"/>
      <c r="TH292" s="76"/>
      <c r="TI292" s="76"/>
      <c r="TJ292" s="76"/>
      <c r="TK292" s="76"/>
      <c r="TL292" s="76"/>
      <c r="TM292" s="76"/>
      <c r="TN292" s="76"/>
      <c r="TO292" s="76"/>
      <c r="TP292" s="76"/>
      <c r="TQ292" s="76"/>
      <c r="TR292" s="76"/>
      <c r="TS292" s="76"/>
      <c r="TT292" s="76"/>
      <c r="TU292" s="76"/>
      <c r="TV292" s="76"/>
      <c r="TW292" s="76"/>
      <c r="TX292" s="76"/>
      <c r="TY292" s="76"/>
      <c r="TZ292" s="76"/>
      <c r="UA292" s="76"/>
      <c r="UB292" s="76"/>
      <c r="UC292" s="76"/>
      <c r="UD292" s="76"/>
      <c r="UE292" s="76"/>
      <c r="UF292" s="76"/>
      <c r="UG292" s="76"/>
      <c r="UH292" s="76"/>
      <c r="UI292" s="76"/>
      <c r="UJ292" s="76"/>
      <c r="UK292" s="76"/>
      <c r="UL292" s="76"/>
      <c r="UM292" s="76"/>
      <c r="UN292" s="76"/>
      <c r="UO292" s="76"/>
      <c r="UP292" s="76"/>
      <c r="UQ292" s="76"/>
      <c r="UR292" s="76"/>
      <c r="US292" s="76"/>
      <c r="UT292" s="76"/>
      <c r="UU292" s="76"/>
      <c r="UV292" s="76"/>
      <c r="UW292" s="76"/>
      <c r="UX292" s="76"/>
      <c r="UY292" s="76"/>
      <c r="UZ292" s="76"/>
      <c r="VA292" s="76"/>
      <c r="VB292" s="76"/>
      <c r="VC292" s="76"/>
      <c r="VD292" s="76"/>
      <c r="VE292" s="76"/>
      <c r="VF292" s="76"/>
      <c r="VG292" s="76"/>
      <c r="VH292" s="76"/>
      <c r="VI292" s="76"/>
      <c r="VJ292" s="76"/>
      <c r="VK292" s="76"/>
      <c r="VL292" s="76"/>
      <c r="VM292" s="76"/>
      <c r="VN292" s="76"/>
      <c r="VO292" s="76"/>
      <c r="VP292" s="76"/>
      <c r="VQ292" s="76"/>
      <c r="VR292" s="76"/>
      <c r="VS292" s="76"/>
      <c r="VT292" s="76"/>
      <c r="VU292" s="76"/>
      <c r="VV292" s="76"/>
      <c r="VW292" s="76"/>
      <c r="VX292" s="76"/>
      <c r="VY292" s="76"/>
      <c r="VZ292" s="76"/>
      <c r="WA292" s="76"/>
      <c r="WB292" s="76"/>
      <c r="WC292" s="76"/>
      <c r="WD292" s="76"/>
      <c r="WE292" s="76"/>
      <c r="WF292" s="76"/>
      <c r="WG292" s="76"/>
      <c r="WH292" s="76"/>
      <c r="WI292" s="76"/>
      <c r="WJ292" s="76"/>
      <c r="WK292" s="76"/>
      <c r="WL292" s="76"/>
      <c r="WM292" s="76"/>
      <c r="WN292" s="76"/>
      <c r="WO292" s="76"/>
      <c r="WP292" s="76"/>
      <c r="WQ292" s="76"/>
      <c r="WR292" s="76"/>
      <c r="WS292" s="76"/>
      <c r="WT292" s="76"/>
      <c r="WU292" s="76"/>
      <c r="WV292" s="76"/>
      <c r="WW292" s="76"/>
      <c r="WX292" s="76"/>
      <c r="WY292" s="76"/>
      <c r="WZ292" s="76"/>
      <c r="XA292" s="76"/>
      <c r="XB292" s="76"/>
      <c r="XC292" s="76"/>
      <c r="XD292" s="76"/>
      <c r="XE292" s="76"/>
      <c r="XF292" s="76"/>
      <c r="XG292" s="76"/>
      <c r="XH292" s="76"/>
      <c r="XI292" s="76"/>
      <c r="XJ292" s="76"/>
      <c r="XK292" s="76"/>
      <c r="XL292" s="76"/>
      <c r="XM292" s="76"/>
      <c r="XN292" s="76"/>
      <c r="XO292" s="76"/>
      <c r="XP292" s="76"/>
      <c r="XQ292" s="76"/>
      <c r="XR292" s="76"/>
      <c r="XS292" s="76"/>
      <c r="XT292" s="76"/>
      <c r="XU292" s="76"/>
      <c r="XV292" s="76"/>
      <c r="XW292" s="76"/>
      <c r="XX292" s="76"/>
      <c r="XY292" s="76"/>
      <c r="XZ292" s="76"/>
      <c r="YA292" s="76"/>
      <c r="YB292" s="76"/>
      <c r="YC292" s="76"/>
      <c r="YD292" s="76"/>
      <c r="YE292" s="76"/>
      <c r="YF292" s="76"/>
      <c r="YG292" s="76"/>
      <c r="YH292" s="76"/>
      <c r="YI292" s="76"/>
      <c r="YJ292" s="76"/>
      <c r="YK292" s="76"/>
      <c r="YL292" s="76"/>
      <c r="YM292" s="76"/>
      <c r="YN292" s="76"/>
      <c r="YO292" s="76"/>
      <c r="YP292" s="76"/>
      <c r="YQ292" s="76"/>
      <c r="YR292" s="76"/>
      <c r="YS292" s="76"/>
      <c r="YT292" s="76"/>
      <c r="YU292" s="76"/>
      <c r="YV292" s="76"/>
      <c r="YW292" s="76"/>
      <c r="YX292" s="76"/>
      <c r="YY292" s="76"/>
      <c r="YZ292" s="76"/>
      <c r="ZA292" s="76"/>
      <c r="ZB292" s="76"/>
      <c r="ZC292" s="76"/>
      <c r="ZD292" s="76"/>
      <c r="ZE292" s="76"/>
      <c r="ZF292" s="76"/>
      <c r="ZG292" s="76"/>
      <c r="ZH292" s="76"/>
      <c r="ZI292" s="76"/>
      <c r="ZJ292" s="76"/>
      <c r="ZK292" s="76"/>
      <c r="ZL292" s="76"/>
      <c r="ZM292" s="76"/>
      <c r="ZN292" s="76"/>
      <c r="ZO292" s="76"/>
      <c r="ZP292" s="76"/>
      <c r="ZQ292" s="76"/>
      <c r="ZR292" s="76"/>
      <c r="ZS292" s="76"/>
      <c r="ZT292" s="76"/>
      <c r="ZU292" s="76"/>
      <c r="ZV292" s="76"/>
      <c r="ZW292" s="76"/>
      <c r="ZX292" s="76"/>
      <c r="ZY292" s="76"/>
      <c r="ZZ292" s="76"/>
      <c r="AAA292" s="76"/>
      <c r="AAB292" s="76"/>
      <c r="AAC292" s="76"/>
      <c r="AAD292" s="76"/>
      <c r="AAE292" s="76"/>
      <c r="AAF292" s="76"/>
      <c r="AAG292" s="76"/>
      <c r="AAH292" s="76"/>
      <c r="AAI292" s="76"/>
      <c r="AAJ292" s="76"/>
      <c r="AAK292" s="76"/>
      <c r="AAL292" s="76"/>
      <c r="AAM292" s="76"/>
      <c r="AAN292" s="76"/>
      <c r="AAO292" s="76"/>
      <c r="AAP292" s="76"/>
      <c r="AAQ292" s="76"/>
      <c r="AAR292" s="76"/>
      <c r="AAS292" s="76"/>
      <c r="AAT292" s="76"/>
      <c r="AAU292" s="76"/>
      <c r="AAV292" s="76"/>
      <c r="AAW292" s="76"/>
      <c r="AAX292" s="76"/>
      <c r="AAY292" s="76"/>
      <c r="AAZ292" s="76"/>
      <c r="ABA292" s="76"/>
      <c r="ABB292" s="76"/>
      <c r="ABC292" s="76"/>
      <c r="ABD292" s="76"/>
      <c r="ABE292" s="76"/>
      <c r="ABF292" s="76"/>
      <c r="ABG292" s="76"/>
      <c r="ABH292" s="76"/>
      <c r="ABI292" s="76"/>
      <c r="ABJ292" s="76"/>
      <c r="ABK292" s="76"/>
      <c r="ABL292" s="76"/>
      <c r="ABM292" s="76"/>
      <c r="ABN292" s="76"/>
      <c r="ABO292" s="76"/>
      <c r="ABP292" s="76"/>
      <c r="ABQ292" s="76"/>
      <c r="ABR292" s="76"/>
      <c r="ABS292" s="76"/>
      <c r="ABT292" s="76"/>
      <c r="ABU292" s="76"/>
      <c r="ABV292" s="76"/>
      <c r="ABW292" s="76"/>
      <c r="ABX292" s="76"/>
      <c r="ABY292" s="76"/>
      <c r="ABZ292" s="76"/>
      <c r="ACA292" s="76"/>
      <c r="ACB292" s="76"/>
      <c r="ACC292" s="76"/>
      <c r="ACD292" s="76"/>
      <c r="ACE292" s="76"/>
      <c r="ACF292" s="76"/>
      <c r="ACG292" s="76"/>
      <c r="ACH292" s="76"/>
      <c r="ACI292" s="76"/>
      <c r="ACJ292" s="76"/>
      <c r="ACK292" s="76"/>
      <c r="ACL292" s="76"/>
      <c r="ACM292" s="76"/>
      <c r="ACN292" s="76"/>
      <c r="ACO292" s="76"/>
      <c r="ACP292" s="76"/>
      <c r="ACQ292" s="76"/>
      <c r="ACR292" s="76"/>
      <c r="ACS292" s="76"/>
      <c r="ACT292" s="76"/>
      <c r="ACU292" s="76"/>
      <c r="ACV292" s="76"/>
      <c r="ACW292" s="76"/>
      <c r="ACX292" s="76"/>
      <c r="ACY292" s="76"/>
      <c r="ACZ292" s="76"/>
      <c r="ADA292" s="76"/>
      <c r="ADB292" s="76"/>
      <c r="ADC292" s="76"/>
      <c r="ADD292" s="76"/>
      <c r="ADE292" s="76"/>
      <c r="ADF292" s="76"/>
      <c r="ADG292" s="76"/>
      <c r="ADH292" s="76"/>
      <c r="ADI292" s="76"/>
      <c r="ADJ292" s="76"/>
      <c r="ADK292" s="76"/>
      <c r="ADL292" s="76"/>
      <c r="ADM292" s="76"/>
      <c r="ADN292" s="76"/>
      <c r="ADO292" s="76"/>
      <c r="ADP292" s="76"/>
      <c r="ADQ292" s="76"/>
      <c r="ADR292" s="76"/>
      <c r="ADS292" s="76"/>
      <c r="ADT292" s="76"/>
      <c r="ADU292" s="76"/>
      <c r="ADV292" s="76"/>
      <c r="ADW292" s="76"/>
      <c r="ADX292" s="76"/>
      <c r="ADY292" s="76"/>
      <c r="ADZ292" s="76"/>
      <c r="AEA292" s="76"/>
      <c r="AEB292" s="76"/>
      <c r="AEC292" s="76"/>
      <c r="AED292" s="76"/>
      <c r="AEE292" s="76"/>
      <c r="AEF292" s="76"/>
      <c r="AEG292" s="76"/>
      <c r="AEH292" s="76"/>
      <c r="AEI292" s="76"/>
      <c r="AEJ292" s="76"/>
      <c r="AEK292" s="76"/>
      <c r="AEL292" s="76"/>
      <c r="AEM292" s="76"/>
      <c r="AEN292" s="76"/>
      <c r="AEO292" s="76"/>
      <c r="AEP292" s="76"/>
      <c r="AEQ292" s="76"/>
      <c r="AER292" s="76"/>
      <c r="AES292" s="76"/>
      <c r="AET292" s="76"/>
      <c r="AEU292" s="76"/>
      <c r="AEV292" s="76"/>
      <c r="AEW292" s="76"/>
      <c r="AEX292" s="76"/>
      <c r="AEY292" s="76"/>
      <c r="AEZ292" s="76"/>
      <c r="AFA292" s="76"/>
      <c r="AFB292" s="76"/>
      <c r="AFC292" s="76"/>
      <c r="AFD292" s="76"/>
      <c r="AFE292" s="76"/>
      <c r="AFF292" s="76"/>
      <c r="AFG292" s="76"/>
      <c r="AFH292" s="76"/>
      <c r="AFI292" s="76"/>
      <c r="AFJ292" s="76"/>
      <c r="AFK292" s="76"/>
      <c r="AFL292" s="76"/>
      <c r="AFM292" s="76"/>
      <c r="AFN292" s="76"/>
      <c r="AFO292" s="76"/>
      <c r="AFP292" s="76"/>
      <c r="AFQ292" s="76"/>
      <c r="AFR292" s="76"/>
      <c r="AFS292" s="76"/>
      <c r="AFT292" s="76"/>
      <c r="AFU292" s="76"/>
      <c r="AFV292" s="76"/>
      <c r="AFW292" s="76"/>
      <c r="AFX292" s="76"/>
      <c r="AFY292" s="76"/>
      <c r="AFZ292" s="76"/>
      <c r="AGA292" s="76"/>
      <c r="AGB292" s="76"/>
      <c r="AGC292" s="76"/>
      <c r="AGD292" s="76"/>
      <c r="AGE292" s="76"/>
      <c r="AGF292" s="76"/>
      <c r="AGG292" s="76"/>
      <c r="AGH292" s="76"/>
      <c r="AGI292" s="76"/>
      <c r="AGJ292" s="76"/>
      <c r="AGK292" s="76"/>
      <c r="AGL292" s="76"/>
      <c r="AGM292" s="76"/>
      <c r="AGN292" s="76"/>
      <c r="AGO292" s="76"/>
      <c r="AGP292" s="76"/>
      <c r="AGQ292" s="76"/>
      <c r="AGR292" s="76"/>
      <c r="AGS292" s="76"/>
      <c r="AGT292" s="76"/>
      <c r="AGU292" s="76"/>
      <c r="AGV292" s="76"/>
      <c r="AGW292" s="76"/>
      <c r="AGX292" s="76"/>
      <c r="AGY292" s="76"/>
      <c r="AGZ292" s="76"/>
      <c r="AHA292" s="76"/>
      <c r="AHB292" s="76"/>
      <c r="AHC292" s="76"/>
      <c r="AHD292" s="76"/>
      <c r="AHE292" s="76"/>
      <c r="AHF292" s="76"/>
      <c r="AHG292" s="76"/>
      <c r="AHH292" s="76"/>
      <c r="AHI292" s="76"/>
      <c r="AHJ292" s="76"/>
      <c r="AHK292" s="76"/>
      <c r="AHL292" s="76"/>
      <c r="AHM292" s="76"/>
      <c r="AHN292" s="76"/>
      <c r="AHO292" s="76"/>
      <c r="AHP292" s="76"/>
      <c r="AHQ292" s="76"/>
      <c r="AHR292" s="76"/>
      <c r="AHS292" s="76"/>
      <c r="AHT292" s="76"/>
      <c r="AHU292" s="76"/>
      <c r="AHV292" s="76"/>
      <c r="AHW292" s="76"/>
      <c r="AHX292" s="76"/>
      <c r="AHY292" s="76"/>
      <c r="AHZ292" s="76"/>
      <c r="AIA292" s="76"/>
      <c r="AIB292" s="76"/>
      <c r="AIC292" s="76"/>
      <c r="AID292" s="76"/>
      <c r="AIE292" s="76"/>
      <c r="AIF292" s="76"/>
      <c r="AIG292" s="76"/>
      <c r="AIH292" s="76"/>
      <c r="AII292" s="76"/>
      <c r="AIJ292" s="76"/>
      <c r="AIK292" s="76"/>
      <c r="AIL292" s="76"/>
      <c r="AIM292" s="76"/>
      <c r="AIN292" s="76"/>
      <c r="AIO292" s="76"/>
      <c r="AIP292" s="76"/>
      <c r="AIQ292" s="76"/>
      <c r="AIR292" s="76"/>
      <c r="AIS292" s="76"/>
      <c r="AIT292" s="76"/>
      <c r="AIU292" s="76"/>
      <c r="AIV292" s="76"/>
      <c r="AIW292" s="76"/>
      <c r="AIX292" s="76"/>
      <c r="AIY292" s="76"/>
      <c r="AIZ292" s="76"/>
      <c r="AJA292" s="76"/>
      <c r="AJB292" s="76"/>
      <c r="AJC292" s="76"/>
      <c r="AJD292" s="76"/>
      <c r="AJE292" s="76"/>
      <c r="AJF292" s="76"/>
      <c r="AJG292" s="76"/>
      <c r="AJH292" s="76"/>
      <c r="AJI292" s="76"/>
      <c r="AJJ292" s="76"/>
      <c r="AJK292" s="76"/>
      <c r="AJL292" s="76"/>
      <c r="AJM292" s="76"/>
      <c r="AJN292" s="76"/>
      <c r="AJO292" s="76"/>
      <c r="AJP292" s="76"/>
      <c r="AJQ292" s="76"/>
      <c r="AJR292" s="76"/>
      <c r="AJS292" s="76"/>
      <c r="AJT292" s="76"/>
      <c r="AJU292" s="76"/>
      <c r="AJV292" s="76"/>
      <c r="AJW292" s="76"/>
      <c r="AJX292" s="76"/>
      <c r="AJY292" s="76"/>
      <c r="AJZ292" s="76"/>
      <c r="AKA292" s="76"/>
      <c r="AKB292" s="76"/>
      <c r="AKC292" s="76"/>
      <c r="AKD292" s="76"/>
      <c r="AKE292" s="76"/>
      <c r="AKF292" s="76"/>
      <c r="AKG292" s="76"/>
      <c r="AKH292" s="76"/>
      <c r="AKI292" s="76"/>
      <c r="AKJ292" s="76"/>
      <c r="AKK292" s="76"/>
      <c r="AKL292" s="76"/>
      <c r="AKM292" s="76"/>
      <c r="AKN292" s="76"/>
      <c r="AKO292" s="76"/>
      <c r="AKP292" s="76"/>
      <c r="AKQ292" s="76"/>
      <c r="AKR292" s="76"/>
      <c r="AKS292" s="76"/>
      <c r="AKT292" s="76"/>
      <c r="AKU292" s="76"/>
      <c r="AKV292" s="76"/>
      <c r="AKW292" s="76"/>
      <c r="AKX292" s="76"/>
      <c r="AKY292" s="76"/>
      <c r="AKZ292" s="76"/>
      <c r="ALA292" s="76"/>
      <c r="ALB292" s="76"/>
      <c r="ALC292" s="76"/>
      <c r="ALD292" s="76"/>
      <c r="ALE292" s="76"/>
      <c r="ALF292" s="76"/>
      <c r="ALG292" s="76"/>
      <c r="ALH292" s="76"/>
      <c r="ALI292" s="76"/>
      <c r="ALJ292" s="76"/>
      <c r="ALK292" s="76"/>
      <c r="ALL292" s="76"/>
      <c r="ALM292" s="76"/>
      <c r="ALN292" s="76"/>
      <c r="ALO292" s="76"/>
      <c r="ALP292" s="76"/>
      <c r="ALQ292" s="76"/>
      <c r="ALR292" s="76"/>
      <c r="ALS292" s="76"/>
      <c r="ALT292" s="76"/>
      <c r="ALU292" s="76"/>
      <c r="ALV292" s="76"/>
      <c r="ALW292" s="76"/>
      <c r="ALX292" s="76"/>
      <c r="ALY292" s="76"/>
      <c r="ALZ292" s="76"/>
      <c r="AMA292" s="76"/>
      <c r="AMB292" s="76"/>
      <c r="AMC292" s="76"/>
      <c r="AMD292" s="76"/>
      <c r="AME292" s="76"/>
    </row>
    <row r="293" spans="1:1019" s="77" customFormat="1">
      <c r="A293" s="17">
        <v>12</v>
      </c>
      <c r="B293" s="17"/>
      <c r="C293" s="17"/>
      <c r="D293" s="18" t="s">
        <v>436</v>
      </c>
      <c r="E293" s="17"/>
      <c r="F293" s="61"/>
      <c r="G293" s="19"/>
      <c r="H293" s="19"/>
      <c r="I293" s="19"/>
      <c r="J293" s="19">
        <f>J294+J296+J313+J319</f>
        <v>34409139.399999999</v>
      </c>
      <c r="K293" s="76"/>
      <c r="L293" s="76"/>
      <c r="M293" s="76"/>
      <c r="N293" s="76"/>
      <c r="O293" s="76"/>
      <c r="P293" s="76"/>
      <c r="Q293" s="76"/>
      <c r="R293" s="76"/>
      <c r="S293" s="76"/>
      <c r="T293" s="76"/>
      <c r="U293" s="76"/>
      <c r="V293" s="76"/>
      <c r="W293" s="76"/>
      <c r="X293" s="76"/>
      <c r="Y293" s="76"/>
      <c r="Z293" s="76"/>
      <c r="AA293" s="76"/>
      <c r="AB293" s="76"/>
      <c r="AC293" s="76"/>
      <c r="AD293" s="76"/>
      <c r="AE293" s="76"/>
      <c r="AF293" s="76"/>
      <c r="AG293" s="76"/>
      <c r="AH293" s="76"/>
      <c r="AI293" s="76"/>
      <c r="AJ293" s="76"/>
      <c r="AK293" s="76"/>
      <c r="AL293" s="76"/>
      <c r="AM293" s="76"/>
      <c r="AN293" s="76"/>
      <c r="AO293" s="76"/>
      <c r="AP293" s="76"/>
      <c r="AQ293" s="76"/>
      <c r="AR293" s="76"/>
      <c r="AS293" s="76"/>
      <c r="AT293" s="76"/>
      <c r="AU293" s="76"/>
      <c r="AV293" s="76"/>
      <c r="AW293" s="76"/>
      <c r="AX293" s="76"/>
      <c r="AY293" s="76"/>
      <c r="AZ293" s="76"/>
      <c r="BA293" s="76"/>
      <c r="BB293" s="76"/>
      <c r="BC293" s="76"/>
      <c r="BD293" s="76"/>
      <c r="BE293" s="76"/>
      <c r="BF293" s="76"/>
      <c r="BG293" s="76"/>
      <c r="BH293" s="76"/>
      <c r="BI293" s="76"/>
      <c r="BJ293" s="76"/>
      <c r="BK293" s="76"/>
      <c r="BL293" s="76"/>
      <c r="BM293" s="76"/>
      <c r="BN293" s="76"/>
      <c r="BO293" s="76"/>
      <c r="BP293" s="76"/>
      <c r="BQ293" s="76"/>
      <c r="BR293" s="76"/>
      <c r="BS293" s="76"/>
      <c r="BT293" s="76"/>
      <c r="BU293" s="76"/>
      <c r="BV293" s="76"/>
      <c r="BW293" s="76"/>
      <c r="BX293" s="76"/>
      <c r="BY293" s="76"/>
      <c r="BZ293" s="76"/>
      <c r="CA293" s="76"/>
      <c r="CB293" s="76"/>
      <c r="CC293" s="76"/>
      <c r="CD293" s="76"/>
      <c r="CE293" s="76"/>
      <c r="CF293" s="76"/>
      <c r="CG293" s="76"/>
      <c r="CH293" s="76"/>
      <c r="CI293" s="76"/>
      <c r="CJ293" s="76"/>
      <c r="CK293" s="76"/>
      <c r="CL293" s="76"/>
      <c r="CM293" s="76"/>
      <c r="CN293" s="76"/>
      <c r="CO293" s="76"/>
      <c r="CP293" s="76"/>
      <c r="CQ293" s="76"/>
      <c r="CR293" s="76"/>
      <c r="CS293" s="76"/>
      <c r="CT293" s="76"/>
      <c r="CU293" s="76"/>
      <c r="CV293" s="76"/>
      <c r="CW293" s="76"/>
      <c r="CX293" s="76"/>
      <c r="CY293" s="76"/>
      <c r="CZ293" s="76"/>
      <c r="DA293" s="76"/>
      <c r="DB293" s="76"/>
      <c r="DC293" s="76"/>
      <c r="DD293" s="76"/>
      <c r="DE293" s="76"/>
      <c r="DF293" s="76"/>
      <c r="DG293" s="76"/>
      <c r="DH293" s="76"/>
      <c r="DI293" s="76"/>
      <c r="DJ293" s="76"/>
      <c r="DK293" s="76"/>
      <c r="DL293" s="76"/>
      <c r="DM293" s="76"/>
      <c r="DN293" s="76"/>
      <c r="DO293" s="76"/>
      <c r="DP293" s="76"/>
      <c r="DQ293" s="76"/>
      <c r="DR293" s="76"/>
      <c r="DS293" s="76"/>
      <c r="DT293" s="76"/>
      <c r="DU293" s="76"/>
      <c r="DV293" s="76"/>
      <c r="DW293" s="76"/>
      <c r="DX293" s="76"/>
      <c r="DY293" s="76"/>
      <c r="DZ293" s="76"/>
      <c r="EA293" s="76"/>
      <c r="EB293" s="76"/>
      <c r="EC293" s="76"/>
      <c r="ED293" s="76"/>
      <c r="EE293" s="76"/>
      <c r="EF293" s="76"/>
      <c r="EG293" s="76"/>
      <c r="EH293" s="76"/>
      <c r="EI293" s="76"/>
      <c r="EJ293" s="76"/>
      <c r="EK293" s="76"/>
      <c r="EL293" s="76"/>
      <c r="EM293" s="76"/>
      <c r="EN293" s="76"/>
      <c r="EO293" s="76"/>
      <c r="EP293" s="76"/>
      <c r="EQ293" s="76"/>
      <c r="ER293" s="76"/>
      <c r="ES293" s="76"/>
      <c r="ET293" s="76"/>
      <c r="EU293" s="76"/>
      <c r="EV293" s="76"/>
      <c r="EW293" s="76"/>
      <c r="EX293" s="76"/>
      <c r="EY293" s="76"/>
      <c r="EZ293" s="76"/>
      <c r="FA293" s="76"/>
      <c r="FB293" s="76"/>
      <c r="FC293" s="76"/>
      <c r="FD293" s="76"/>
      <c r="FE293" s="76"/>
      <c r="FF293" s="76"/>
      <c r="FG293" s="76"/>
      <c r="FH293" s="76"/>
      <c r="FI293" s="76"/>
      <c r="FJ293" s="76"/>
      <c r="FK293" s="76"/>
      <c r="FL293" s="76"/>
      <c r="FM293" s="76"/>
      <c r="FN293" s="76"/>
      <c r="FO293" s="76"/>
      <c r="FP293" s="76"/>
      <c r="FQ293" s="76"/>
      <c r="FR293" s="76"/>
      <c r="FS293" s="76"/>
      <c r="FT293" s="76"/>
      <c r="FU293" s="76"/>
      <c r="FV293" s="76"/>
      <c r="FW293" s="76"/>
      <c r="FX293" s="76"/>
      <c r="FY293" s="76"/>
      <c r="FZ293" s="76"/>
      <c r="GA293" s="76"/>
      <c r="GB293" s="76"/>
      <c r="GC293" s="76"/>
      <c r="GD293" s="76"/>
      <c r="GE293" s="76"/>
      <c r="GF293" s="76"/>
      <c r="GG293" s="76"/>
      <c r="GH293" s="76"/>
      <c r="GI293" s="76"/>
      <c r="GJ293" s="76"/>
      <c r="GK293" s="76"/>
      <c r="GL293" s="76"/>
      <c r="GM293" s="76"/>
      <c r="GN293" s="76"/>
      <c r="GO293" s="76"/>
      <c r="GP293" s="76"/>
      <c r="GQ293" s="76"/>
      <c r="GR293" s="76"/>
      <c r="GS293" s="76"/>
      <c r="GT293" s="76"/>
      <c r="GU293" s="76"/>
      <c r="GV293" s="76"/>
      <c r="GW293" s="76"/>
      <c r="GX293" s="76"/>
      <c r="GY293" s="76"/>
      <c r="GZ293" s="76"/>
      <c r="HA293" s="76"/>
      <c r="HB293" s="76"/>
      <c r="HC293" s="76"/>
      <c r="HD293" s="76"/>
      <c r="HE293" s="76"/>
      <c r="HF293" s="76"/>
      <c r="HG293" s="76"/>
      <c r="HH293" s="76"/>
      <c r="HI293" s="76"/>
      <c r="HJ293" s="76"/>
      <c r="HK293" s="76"/>
      <c r="HL293" s="76"/>
      <c r="HM293" s="76"/>
      <c r="HN293" s="76"/>
      <c r="HO293" s="76"/>
      <c r="HP293" s="76"/>
      <c r="HQ293" s="76"/>
      <c r="HR293" s="76"/>
      <c r="HS293" s="76"/>
      <c r="HT293" s="76"/>
      <c r="HU293" s="76"/>
      <c r="HV293" s="76"/>
      <c r="HW293" s="76"/>
      <c r="HX293" s="76"/>
      <c r="HY293" s="76"/>
      <c r="HZ293" s="76"/>
      <c r="IA293" s="76"/>
      <c r="IB293" s="76"/>
      <c r="IC293" s="76"/>
      <c r="ID293" s="76"/>
      <c r="IE293" s="76"/>
      <c r="IF293" s="76"/>
      <c r="IG293" s="76"/>
      <c r="IH293" s="76"/>
      <c r="II293" s="76"/>
      <c r="IJ293" s="76"/>
      <c r="IK293" s="76"/>
      <c r="IL293" s="76"/>
      <c r="IM293" s="76"/>
      <c r="IN293" s="76"/>
      <c r="IO293" s="76"/>
      <c r="IP293" s="76"/>
      <c r="IQ293" s="76"/>
      <c r="IR293" s="76"/>
      <c r="IS293" s="76"/>
      <c r="IT293" s="76"/>
      <c r="IU293" s="76"/>
      <c r="IV293" s="76"/>
      <c r="IW293" s="76"/>
      <c r="IX293" s="76"/>
      <c r="IY293" s="76"/>
      <c r="IZ293" s="76"/>
      <c r="JA293" s="76"/>
      <c r="JB293" s="76"/>
      <c r="JC293" s="76"/>
      <c r="JD293" s="76"/>
      <c r="JE293" s="76"/>
      <c r="JF293" s="76"/>
      <c r="JG293" s="76"/>
      <c r="JH293" s="76"/>
      <c r="JI293" s="76"/>
      <c r="JJ293" s="76"/>
      <c r="JK293" s="76"/>
      <c r="JL293" s="76"/>
      <c r="JM293" s="76"/>
      <c r="JN293" s="76"/>
      <c r="JO293" s="76"/>
      <c r="JP293" s="76"/>
      <c r="JQ293" s="76"/>
      <c r="JR293" s="76"/>
      <c r="JS293" s="76"/>
      <c r="JT293" s="76"/>
      <c r="JU293" s="76"/>
      <c r="JV293" s="76"/>
      <c r="JW293" s="76"/>
      <c r="JX293" s="76"/>
      <c r="JY293" s="76"/>
      <c r="JZ293" s="76"/>
      <c r="KA293" s="76"/>
      <c r="KB293" s="76"/>
      <c r="KC293" s="76"/>
      <c r="KD293" s="76"/>
      <c r="KE293" s="76"/>
      <c r="KF293" s="76"/>
      <c r="KG293" s="76"/>
      <c r="KH293" s="76"/>
      <c r="KI293" s="76"/>
      <c r="KJ293" s="76"/>
      <c r="KK293" s="76"/>
      <c r="KL293" s="76"/>
      <c r="KM293" s="76"/>
      <c r="KN293" s="76"/>
      <c r="KO293" s="76"/>
      <c r="KP293" s="76"/>
      <c r="KQ293" s="76"/>
      <c r="KR293" s="76"/>
      <c r="KS293" s="76"/>
      <c r="KT293" s="76"/>
      <c r="KU293" s="76"/>
      <c r="KV293" s="76"/>
      <c r="KW293" s="76"/>
      <c r="KX293" s="76"/>
      <c r="KY293" s="76"/>
      <c r="KZ293" s="76"/>
      <c r="LA293" s="76"/>
      <c r="LB293" s="76"/>
      <c r="LC293" s="76"/>
      <c r="LD293" s="76"/>
      <c r="LE293" s="76"/>
      <c r="LF293" s="76"/>
      <c r="LG293" s="76"/>
      <c r="LH293" s="76"/>
      <c r="LI293" s="76"/>
      <c r="LJ293" s="76"/>
      <c r="LK293" s="76"/>
      <c r="LL293" s="76"/>
      <c r="LM293" s="76"/>
      <c r="LN293" s="76"/>
      <c r="LO293" s="76"/>
      <c r="LP293" s="76"/>
      <c r="LQ293" s="76"/>
      <c r="LR293" s="76"/>
      <c r="LS293" s="76"/>
      <c r="LT293" s="76"/>
      <c r="LU293" s="76"/>
      <c r="LV293" s="76"/>
      <c r="LW293" s="76"/>
      <c r="LX293" s="76"/>
      <c r="LY293" s="76"/>
      <c r="LZ293" s="76"/>
      <c r="MA293" s="76"/>
      <c r="MB293" s="76"/>
      <c r="MC293" s="76"/>
      <c r="MD293" s="76"/>
      <c r="ME293" s="76"/>
      <c r="MF293" s="76"/>
      <c r="MG293" s="76"/>
      <c r="MH293" s="76"/>
      <c r="MI293" s="76"/>
      <c r="MJ293" s="76"/>
      <c r="MK293" s="76"/>
      <c r="ML293" s="76"/>
      <c r="MM293" s="76"/>
      <c r="MN293" s="76"/>
      <c r="MO293" s="76"/>
      <c r="MP293" s="76"/>
      <c r="MQ293" s="76"/>
      <c r="MR293" s="76"/>
      <c r="MS293" s="76"/>
      <c r="MT293" s="76"/>
      <c r="MU293" s="76"/>
      <c r="MV293" s="76"/>
      <c r="MW293" s="76"/>
      <c r="MX293" s="76"/>
      <c r="MY293" s="76"/>
      <c r="MZ293" s="76"/>
      <c r="NA293" s="76"/>
      <c r="NB293" s="76"/>
      <c r="NC293" s="76"/>
      <c r="ND293" s="76"/>
      <c r="NE293" s="76"/>
      <c r="NF293" s="76"/>
      <c r="NG293" s="76"/>
      <c r="NH293" s="76"/>
      <c r="NI293" s="76"/>
      <c r="NJ293" s="76"/>
      <c r="NK293" s="76"/>
      <c r="NL293" s="76"/>
      <c r="NM293" s="76"/>
      <c r="NN293" s="76"/>
      <c r="NO293" s="76"/>
      <c r="NP293" s="76"/>
      <c r="NQ293" s="76"/>
      <c r="NR293" s="76"/>
      <c r="NS293" s="76"/>
      <c r="NT293" s="76"/>
      <c r="NU293" s="76"/>
      <c r="NV293" s="76"/>
      <c r="NW293" s="76"/>
      <c r="NX293" s="76"/>
      <c r="NY293" s="76"/>
      <c r="NZ293" s="76"/>
      <c r="OA293" s="76"/>
      <c r="OB293" s="76"/>
      <c r="OC293" s="76"/>
      <c r="OD293" s="76"/>
      <c r="OE293" s="76"/>
      <c r="OF293" s="76"/>
      <c r="OG293" s="76"/>
      <c r="OH293" s="76"/>
      <c r="OI293" s="76"/>
      <c r="OJ293" s="76"/>
      <c r="OK293" s="76"/>
      <c r="OL293" s="76"/>
      <c r="OM293" s="76"/>
      <c r="ON293" s="76"/>
      <c r="OO293" s="76"/>
      <c r="OP293" s="76"/>
      <c r="OQ293" s="76"/>
      <c r="OR293" s="76"/>
      <c r="OS293" s="76"/>
      <c r="OT293" s="76"/>
      <c r="OU293" s="76"/>
      <c r="OV293" s="76"/>
      <c r="OW293" s="76"/>
      <c r="OX293" s="76"/>
      <c r="OY293" s="76"/>
      <c r="OZ293" s="76"/>
      <c r="PA293" s="76"/>
      <c r="PB293" s="76"/>
      <c r="PC293" s="76"/>
      <c r="PD293" s="76"/>
      <c r="PE293" s="76"/>
      <c r="PF293" s="76"/>
      <c r="PG293" s="76"/>
      <c r="PH293" s="76"/>
      <c r="PI293" s="76"/>
      <c r="PJ293" s="76"/>
      <c r="PK293" s="76"/>
      <c r="PL293" s="76"/>
      <c r="PM293" s="76"/>
      <c r="PN293" s="76"/>
      <c r="PO293" s="76"/>
      <c r="PP293" s="76"/>
      <c r="PQ293" s="76"/>
      <c r="PR293" s="76"/>
      <c r="PS293" s="76"/>
      <c r="PT293" s="76"/>
      <c r="PU293" s="76"/>
      <c r="PV293" s="76"/>
      <c r="PW293" s="76"/>
      <c r="PX293" s="76"/>
      <c r="PY293" s="76"/>
      <c r="PZ293" s="76"/>
      <c r="QA293" s="76"/>
      <c r="QB293" s="76"/>
      <c r="QC293" s="76"/>
      <c r="QD293" s="76"/>
      <c r="QE293" s="76"/>
      <c r="QF293" s="76"/>
      <c r="QG293" s="76"/>
      <c r="QH293" s="76"/>
      <c r="QI293" s="76"/>
      <c r="QJ293" s="76"/>
      <c r="QK293" s="76"/>
      <c r="QL293" s="76"/>
      <c r="QM293" s="76"/>
      <c r="QN293" s="76"/>
      <c r="QO293" s="76"/>
      <c r="QP293" s="76"/>
      <c r="QQ293" s="76"/>
      <c r="QR293" s="76"/>
      <c r="QS293" s="76"/>
      <c r="QT293" s="76"/>
      <c r="QU293" s="76"/>
      <c r="QV293" s="76"/>
      <c r="QW293" s="76"/>
      <c r="QX293" s="76"/>
      <c r="QY293" s="76"/>
      <c r="QZ293" s="76"/>
      <c r="RA293" s="76"/>
      <c r="RB293" s="76"/>
      <c r="RC293" s="76"/>
      <c r="RD293" s="76"/>
      <c r="RE293" s="76"/>
      <c r="RF293" s="76"/>
      <c r="RG293" s="76"/>
      <c r="RH293" s="76"/>
      <c r="RI293" s="76"/>
      <c r="RJ293" s="76"/>
      <c r="RK293" s="76"/>
      <c r="RL293" s="76"/>
      <c r="RM293" s="76"/>
      <c r="RN293" s="76"/>
      <c r="RO293" s="76"/>
      <c r="RP293" s="76"/>
      <c r="RQ293" s="76"/>
      <c r="RR293" s="76"/>
      <c r="RS293" s="76"/>
      <c r="RT293" s="76"/>
      <c r="RU293" s="76"/>
      <c r="RV293" s="76"/>
      <c r="RW293" s="76"/>
      <c r="RX293" s="76"/>
      <c r="RY293" s="76"/>
      <c r="RZ293" s="76"/>
      <c r="SA293" s="76"/>
      <c r="SB293" s="76"/>
      <c r="SC293" s="76"/>
      <c r="SD293" s="76"/>
      <c r="SE293" s="76"/>
      <c r="SF293" s="76"/>
      <c r="SG293" s="76"/>
      <c r="SH293" s="76"/>
      <c r="SI293" s="76"/>
      <c r="SJ293" s="76"/>
      <c r="SK293" s="76"/>
      <c r="SL293" s="76"/>
      <c r="SM293" s="76"/>
      <c r="SN293" s="76"/>
      <c r="SO293" s="76"/>
      <c r="SP293" s="76"/>
      <c r="SQ293" s="76"/>
      <c r="SR293" s="76"/>
      <c r="SS293" s="76"/>
      <c r="ST293" s="76"/>
      <c r="SU293" s="76"/>
      <c r="SV293" s="76"/>
      <c r="SW293" s="76"/>
      <c r="SX293" s="76"/>
      <c r="SY293" s="76"/>
      <c r="SZ293" s="76"/>
      <c r="TA293" s="76"/>
      <c r="TB293" s="76"/>
      <c r="TC293" s="76"/>
      <c r="TD293" s="76"/>
      <c r="TE293" s="76"/>
      <c r="TF293" s="76"/>
      <c r="TG293" s="76"/>
      <c r="TH293" s="76"/>
      <c r="TI293" s="76"/>
      <c r="TJ293" s="76"/>
      <c r="TK293" s="76"/>
      <c r="TL293" s="76"/>
      <c r="TM293" s="76"/>
      <c r="TN293" s="76"/>
      <c r="TO293" s="76"/>
      <c r="TP293" s="76"/>
      <c r="TQ293" s="76"/>
      <c r="TR293" s="76"/>
      <c r="TS293" s="76"/>
      <c r="TT293" s="76"/>
      <c r="TU293" s="76"/>
      <c r="TV293" s="76"/>
      <c r="TW293" s="76"/>
      <c r="TX293" s="76"/>
      <c r="TY293" s="76"/>
      <c r="TZ293" s="76"/>
      <c r="UA293" s="76"/>
      <c r="UB293" s="76"/>
      <c r="UC293" s="76"/>
      <c r="UD293" s="76"/>
      <c r="UE293" s="76"/>
      <c r="UF293" s="76"/>
      <c r="UG293" s="76"/>
      <c r="UH293" s="76"/>
      <c r="UI293" s="76"/>
      <c r="UJ293" s="76"/>
      <c r="UK293" s="76"/>
      <c r="UL293" s="76"/>
      <c r="UM293" s="76"/>
      <c r="UN293" s="76"/>
      <c r="UO293" s="76"/>
      <c r="UP293" s="76"/>
      <c r="UQ293" s="76"/>
      <c r="UR293" s="76"/>
      <c r="US293" s="76"/>
      <c r="UT293" s="76"/>
      <c r="UU293" s="76"/>
      <c r="UV293" s="76"/>
      <c r="UW293" s="76"/>
      <c r="UX293" s="76"/>
      <c r="UY293" s="76"/>
      <c r="UZ293" s="76"/>
      <c r="VA293" s="76"/>
      <c r="VB293" s="76"/>
      <c r="VC293" s="76"/>
      <c r="VD293" s="76"/>
      <c r="VE293" s="76"/>
      <c r="VF293" s="76"/>
      <c r="VG293" s="76"/>
      <c r="VH293" s="76"/>
      <c r="VI293" s="76"/>
      <c r="VJ293" s="76"/>
      <c r="VK293" s="76"/>
      <c r="VL293" s="76"/>
      <c r="VM293" s="76"/>
      <c r="VN293" s="76"/>
      <c r="VO293" s="76"/>
      <c r="VP293" s="76"/>
      <c r="VQ293" s="76"/>
      <c r="VR293" s="76"/>
      <c r="VS293" s="76"/>
      <c r="VT293" s="76"/>
      <c r="VU293" s="76"/>
      <c r="VV293" s="76"/>
      <c r="VW293" s="76"/>
      <c r="VX293" s="76"/>
      <c r="VY293" s="76"/>
      <c r="VZ293" s="76"/>
      <c r="WA293" s="76"/>
      <c r="WB293" s="76"/>
      <c r="WC293" s="76"/>
      <c r="WD293" s="76"/>
      <c r="WE293" s="76"/>
      <c r="WF293" s="76"/>
      <c r="WG293" s="76"/>
      <c r="WH293" s="76"/>
      <c r="WI293" s="76"/>
      <c r="WJ293" s="76"/>
      <c r="WK293" s="76"/>
      <c r="WL293" s="76"/>
      <c r="WM293" s="76"/>
      <c r="WN293" s="76"/>
      <c r="WO293" s="76"/>
      <c r="WP293" s="76"/>
      <c r="WQ293" s="76"/>
      <c r="WR293" s="76"/>
      <c r="WS293" s="76"/>
      <c r="WT293" s="76"/>
      <c r="WU293" s="76"/>
      <c r="WV293" s="76"/>
      <c r="WW293" s="76"/>
      <c r="WX293" s="76"/>
      <c r="WY293" s="76"/>
      <c r="WZ293" s="76"/>
      <c r="XA293" s="76"/>
      <c r="XB293" s="76"/>
      <c r="XC293" s="76"/>
      <c r="XD293" s="76"/>
      <c r="XE293" s="76"/>
      <c r="XF293" s="76"/>
      <c r="XG293" s="76"/>
      <c r="XH293" s="76"/>
      <c r="XI293" s="76"/>
      <c r="XJ293" s="76"/>
      <c r="XK293" s="76"/>
      <c r="XL293" s="76"/>
      <c r="XM293" s="76"/>
      <c r="XN293" s="76"/>
      <c r="XO293" s="76"/>
      <c r="XP293" s="76"/>
      <c r="XQ293" s="76"/>
      <c r="XR293" s="76"/>
      <c r="XS293" s="76"/>
      <c r="XT293" s="76"/>
      <c r="XU293" s="76"/>
      <c r="XV293" s="76"/>
      <c r="XW293" s="76"/>
      <c r="XX293" s="76"/>
      <c r="XY293" s="76"/>
      <c r="XZ293" s="76"/>
      <c r="YA293" s="76"/>
      <c r="YB293" s="76"/>
      <c r="YC293" s="76"/>
      <c r="YD293" s="76"/>
      <c r="YE293" s="76"/>
      <c r="YF293" s="76"/>
      <c r="YG293" s="76"/>
      <c r="YH293" s="76"/>
      <c r="YI293" s="76"/>
      <c r="YJ293" s="76"/>
      <c r="YK293" s="76"/>
      <c r="YL293" s="76"/>
      <c r="YM293" s="76"/>
      <c r="YN293" s="76"/>
      <c r="YO293" s="76"/>
      <c r="YP293" s="76"/>
      <c r="YQ293" s="76"/>
      <c r="YR293" s="76"/>
      <c r="YS293" s="76"/>
      <c r="YT293" s="76"/>
      <c r="YU293" s="76"/>
      <c r="YV293" s="76"/>
      <c r="YW293" s="76"/>
      <c r="YX293" s="76"/>
      <c r="YY293" s="76"/>
      <c r="YZ293" s="76"/>
      <c r="ZA293" s="76"/>
      <c r="ZB293" s="76"/>
      <c r="ZC293" s="76"/>
      <c r="ZD293" s="76"/>
      <c r="ZE293" s="76"/>
      <c r="ZF293" s="76"/>
      <c r="ZG293" s="76"/>
      <c r="ZH293" s="76"/>
      <c r="ZI293" s="76"/>
      <c r="ZJ293" s="76"/>
      <c r="ZK293" s="76"/>
      <c r="ZL293" s="76"/>
      <c r="ZM293" s="76"/>
      <c r="ZN293" s="76"/>
      <c r="ZO293" s="76"/>
      <c r="ZP293" s="76"/>
      <c r="ZQ293" s="76"/>
      <c r="ZR293" s="76"/>
      <c r="ZS293" s="76"/>
      <c r="ZT293" s="76"/>
      <c r="ZU293" s="76"/>
      <c r="ZV293" s="76"/>
      <c r="ZW293" s="76"/>
      <c r="ZX293" s="76"/>
      <c r="ZY293" s="76"/>
      <c r="ZZ293" s="76"/>
      <c r="AAA293" s="76"/>
      <c r="AAB293" s="76"/>
      <c r="AAC293" s="76"/>
      <c r="AAD293" s="76"/>
      <c r="AAE293" s="76"/>
      <c r="AAF293" s="76"/>
      <c r="AAG293" s="76"/>
      <c r="AAH293" s="76"/>
      <c r="AAI293" s="76"/>
      <c r="AAJ293" s="76"/>
      <c r="AAK293" s="76"/>
      <c r="AAL293" s="76"/>
      <c r="AAM293" s="76"/>
      <c r="AAN293" s="76"/>
      <c r="AAO293" s="76"/>
      <c r="AAP293" s="76"/>
      <c r="AAQ293" s="76"/>
      <c r="AAR293" s="76"/>
      <c r="AAS293" s="76"/>
      <c r="AAT293" s="76"/>
      <c r="AAU293" s="76"/>
      <c r="AAV293" s="76"/>
      <c r="AAW293" s="76"/>
      <c r="AAX293" s="76"/>
      <c r="AAY293" s="76"/>
      <c r="AAZ293" s="76"/>
      <c r="ABA293" s="76"/>
      <c r="ABB293" s="76"/>
      <c r="ABC293" s="76"/>
      <c r="ABD293" s="76"/>
      <c r="ABE293" s="76"/>
      <c r="ABF293" s="76"/>
      <c r="ABG293" s="76"/>
      <c r="ABH293" s="76"/>
      <c r="ABI293" s="76"/>
      <c r="ABJ293" s="76"/>
      <c r="ABK293" s="76"/>
      <c r="ABL293" s="76"/>
      <c r="ABM293" s="76"/>
      <c r="ABN293" s="76"/>
      <c r="ABO293" s="76"/>
      <c r="ABP293" s="76"/>
      <c r="ABQ293" s="76"/>
      <c r="ABR293" s="76"/>
      <c r="ABS293" s="76"/>
      <c r="ABT293" s="76"/>
      <c r="ABU293" s="76"/>
      <c r="ABV293" s="76"/>
      <c r="ABW293" s="76"/>
      <c r="ABX293" s="76"/>
      <c r="ABY293" s="76"/>
      <c r="ABZ293" s="76"/>
      <c r="ACA293" s="76"/>
      <c r="ACB293" s="76"/>
      <c r="ACC293" s="76"/>
      <c r="ACD293" s="76"/>
      <c r="ACE293" s="76"/>
      <c r="ACF293" s="76"/>
      <c r="ACG293" s="76"/>
      <c r="ACH293" s="76"/>
      <c r="ACI293" s="76"/>
      <c r="ACJ293" s="76"/>
      <c r="ACK293" s="76"/>
      <c r="ACL293" s="76"/>
      <c r="ACM293" s="76"/>
      <c r="ACN293" s="76"/>
      <c r="ACO293" s="76"/>
      <c r="ACP293" s="76"/>
      <c r="ACQ293" s="76"/>
      <c r="ACR293" s="76"/>
      <c r="ACS293" s="76"/>
      <c r="ACT293" s="76"/>
      <c r="ACU293" s="76"/>
      <c r="ACV293" s="76"/>
      <c r="ACW293" s="76"/>
      <c r="ACX293" s="76"/>
      <c r="ACY293" s="76"/>
      <c r="ACZ293" s="76"/>
      <c r="ADA293" s="76"/>
      <c r="ADB293" s="76"/>
      <c r="ADC293" s="76"/>
      <c r="ADD293" s="76"/>
      <c r="ADE293" s="76"/>
      <c r="ADF293" s="76"/>
      <c r="ADG293" s="76"/>
      <c r="ADH293" s="76"/>
      <c r="ADI293" s="76"/>
      <c r="ADJ293" s="76"/>
      <c r="ADK293" s="76"/>
      <c r="ADL293" s="76"/>
      <c r="ADM293" s="76"/>
      <c r="ADN293" s="76"/>
      <c r="ADO293" s="76"/>
      <c r="ADP293" s="76"/>
      <c r="ADQ293" s="76"/>
      <c r="ADR293" s="76"/>
      <c r="ADS293" s="76"/>
      <c r="ADT293" s="76"/>
      <c r="ADU293" s="76"/>
      <c r="ADV293" s="76"/>
      <c r="ADW293" s="76"/>
      <c r="ADX293" s="76"/>
      <c r="ADY293" s="76"/>
      <c r="ADZ293" s="76"/>
      <c r="AEA293" s="76"/>
      <c r="AEB293" s="76"/>
      <c r="AEC293" s="76"/>
      <c r="AED293" s="76"/>
      <c r="AEE293" s="76"/>
      <c r="AEF293" s="76"/>
      <c r="AEG293" s="76"/>
      <c r="AEH293" s="76"/>
      <c r="AEI293" s="76"/>
      <c r="AEJ293" s="76"/>
      <c r="AEK293" s="76"/>
      <c r="AEL293" s="76"/>
      <c r="AEM293" s="76"/>
      <c r="AEN293" s="76"/>
      <c r="AEO293" s="76"/>
      <c r="AEP293" s="76"/>
      <c r="AEQ293" s="76"/>
      <c r="AER293" s="76"/>
      <c r="AES293" s="76"/>
      <c r="AET293" s="76"/>
      <c r="AEU293" s="76"/>
      <c r="AEV293" s="76"/>
      <c r="AEW293" s="76"/>
      <c r="AEX293" s="76"/>
      <c r="AEY293" s="76"/>
      <c r="AEZ293" s="76"/>
      <c r="AFA293" s="76"/>
      <c r="AFB293" s="76"/>
      <c r="AFC293" s="76"/>
      <c r="AFD293" s="76"/>
      <c r="AFE293" s="76"/>
      <c r="AFF293" s="76"/>
      <c r="AFG293" s="76"/>
      <c r="AFH293" s="76"/>
      <c r="AFI293" s="76"/>
      <c r="AFJ293" s="76"/>
      <c r="AFK293" s="76"/>
      <c r="AFL293" s="76"/>
      <c r="AFM293" s="76"/>
      <c r="AFN293" s="76"/>
      <c r="AFO293" s="76"/>
      <c r="AFP293" s="76"/>
      <c r="AFQ293" s="76"/>
      <c r="AFR293" s="76"/>
      <c r="AFS293" s="76"/>
      <c r="AFT293" s="76"/>
      <c r="AFU293" s="76"/>
      <c r="AFV293" s="76"/>
      <c r="AFW293" s="76"/>
      <c r="AFX293" s="76"/>
      <c r="AFY293" s="76"/>
      <c r="AFZ293" s="76"/>
      <c r="AGA293" s="76"/>
      <c r="AGB293" s="76"/>
      <c r="AGC293" s="76"/>
      <c r="AGD293" s="76"/>
      <c r="AGE293" s="76"/>
      <c r="AGF293" s="76"/>
      <c r="AGG293" s="76"/>
      <c r="AGH293" s="76"/>
      <c r="AGI293" s="76"/>
      <c r="AGJ293" s="76"/>
      <c r="AGK293" s="76"/>
      <c r="AGL293" s="76"/>
      <c r="AGM293" s="76"/>
      <c r="AGN293" s="76"/>
      <c r="AGO293" s="76"/>
      <c r="AGP293" s="76"/>
      <c r="AGQ293" s="76"/>
      <c r="AGR293" s="76"/>
      <c r="AGS293" s="76"/>
      <c r="AGT293" s="76"/>
      <c r="AGU293" s="76"/>
      <c r="AGV293" s="76"/>
      <c r="AGW293" s="76"/>
      <c r="AGX293" s="76"/>
      <c r="AGY293" s="76"/>
      <c r="AGZ293" s="76"/>
      <c r="AHA293" s="76"/>
      <c r="AHB293" s="76"/>
      <c r="AHC293" s="76"/>
      <c r="AHD293" s="76"/>
      <c r="AHE293" s="76"/>
      <c r="AHF293" s="76"/>
      <c r="AHG293" s="76"/>
      <c r="AHH293" s="76"/>
      <c r="AHI293" s="76"/>
      <c r="AHJ293" s="76"/>
      <c r="AHK293" s="76"/>
      <c r="AHL293" s="76"/>
      <c r="AHM293" s="76"/>
      <c r="AHN293" s="76"/>
      <c r="AHO293" s="76"/>
      <c r="AHP293" s="76"/>
      <c r="AHQ293" s="76"/>
      <c r="AHR293" s="76"/>
      <c r="AHS293" s="76"/>
      <c r="AHT293" s="76"/>
      <c r="AHU293" s="76"/>
      <c r="AHV293" s="76"/>
      <c r="AHW293" s="76"/>
      <c r="AHX293" s="76"/>
      <c r="AHY293" s="76"/>
      <c r="AHZ293" s="76"/>
      <c r="AIA293" s="76"/>
      <c r="AIB293" s="76"/>
      <c r="AIC293" s="76"/>
      <c r="AID293" s="76"/>
      <c r="AIE293" s="76"/>
      <c r="AIF293" s="76"/>
      <c r="AIG293" s="76"/>
      <c r="AIH293" s="76"/>
      <c r="AII293" s="76"/>
      <c r="AIJ293" s="76"/>
      <c r="AIK293" s="76"/>
      <c r="AIL293" s="76"/>
      <c r="AIM293" s="76"/>
      <c r="AIN293" s="76"/>
      <c r="AIO293" s="76"/>
      <c r="AIP293" s="76"/>
      <c r="AIQ293" s="76"/>
      <c r="AIR293" s="76"/>
      <c r="AIS293" s="76"/>
      <c r="AIT293" s="76"/>
      <c r="AIU293" s="76"/>
      <c r="AIV293" s="76"/>
      <c r="AIW293" s="76"/>
      <c r="AIX293" s="76"/>
      <c r="AIY293" s="76"/>
      <c r="AIZ293" s="76"/>
      <c r="AJA293" s="76"/>
      <c r="AJB293" s="76"/>
      <c r="AJC293" s="76"/>
      <c r="AJD293" s="76"/>
      <c r="AJE293" s="76"/>
      <c r="AJF293" s="76"/>
      <c r="AJG293" s="76"/>
      <c r="AJH293" s="76"/>
      <c r="AJI293" s="76"/>
      <c r="AJJ293" s="76"/>
      <c r="AJK293" s="76"/>
      <c r="AJL293" s="76"/>
      <c r="AJM293" s="76"/>
      <c r="AJN293" s="76"/>
      <c r="AJO293" s="76"/>
      <c r="AJP293" s="76"/>
      <c r="AJQ293" s="76"/>
      <c r="AJR293" s="76"/>
      <c r="AJS293" s="76"/>
      <c r="AJT293" s="76"/>
      <c r="AJU293" s="76"/>
      <c r="AJV293" s="76"/>
      <c r="AJW293" s="76"/>
      <c r="AJX293" s="76"/>
      <c r="AJY293" s="76"/>
      <c r="AJZ293" s="76"/>
      <c r="AKA293" s="76"/>
      <c r="AKB293" s="76"/>
      <c r="AKC293" s="76"/>
      <c r="AKD293" s="76"/>
      <c r="AKE293" s="76"/>
      <c r="AKF293" s="76"/>
      <c r="AKG293" s="76"/>
      <c r="AKH293" s="76"/>
      <c r="AKI293" s="76"/>
      <c r="AKJ293" s="76"/>
      <c r="AKK293" s="76"/>
      <c r="AKL293" s="76"/>
      <c r="AKM293" s="76"/>
      <c r="AKN293" s="76"/>
      <c r="AKO293" s="76"/>
      <c r="AKP293" s="76"/>
      <c r="AKQ293" s="76"/>
      <c r="AKR293" s="76"/>
      <c r="AKS293" s="76"/>
      <c r="AKT293" s="76"/>
      <c r="AKU293" s="76"/>
      <c r="AKV293" s="76"/>
      <c r="AKW293" s="76"/>
      <c r="AKX293" s="76"/>
      <c r="AKY293" s="76"/>
      <c r="AKZ293" s="76"/>
      <c r="ALA293" s="76"/>
      <c r="ALB293" s="76"/>
      <c r="ALC293" s="76"/>
      <c r="ALD293" s="76"/>
      <c r="ALE293" s="76"/>
      <c r="ALF293" s="76"/>
      <c r="ALG293" s="76"/>
      <c r="ALH293" s="76"/>
      <c r="ALI293" s="76"/>
      <c r="ALJ293" s="76"/>
      <c r="ALK293" s="76"/>
      <c r="ALL293" s="76"/>
      <c r="ALM293" s="76"/>
      <c r="ALN293" s="76"/>
      <c r="ALO293" s="76"/>
      <c r="ALP293" s="76"/>
      <c r="ALQ293" s="76"/>
      <c r="ALR293" s="76"/>
      <c r="ALS293" s="76"/>
      <c r="ALT293" s="76"/>
      <c r="ALU293" s="76"/>
      <c r="ALV293" s="76"/>
      <c r="ALW293" s="76"/>
      <c r="ALX293" s="76"/>
      <c r="ALY293" s="76"/>
      <c r="ALZ293" s="76"/>
      <c r="AMA293" s="76"/>
      <c r="AMB293" s="76"/>
      <c r="AMC293" s="76"/>
      <c r="AMD293" s="76"/>
      <c r="AME293" s="76"/>
    </row>
    <row r="294" spans="1:1019" s="77" customFormat="1">
      <c r="A294" s="49" t="s">
        <v>355</v>
      </c>
      <c r="B294" s="49"/>
      <c r="C294" s="49"/>
      <c r="D294" s="50" t="s">
        <v>98</v>
      </c>
      <c r="E294" s="49"/>
      <c r="F294" s="62"/>
      <c r="G294" s="51"/>
      <c r="H294" s="51"/>
      <c r="I294" s="51"/>
      <c r="J294" s="51">
        <f>J295</f>
        <v>12134.38</v>
      </c>
      <c r="K294" s="76"/>
      <c r="L294" s="76"/>
      <c r="M294" s="76"/>
      <c r="N294" s="76"/>
      <c r="O294" s="76"/>
      <c r="P294" s="76"/>
      <c r="Q294" s="76"/>
      <c r="R294" s="76"/>
      <c r="S294" s="76"/>
      <c r="T294" s="76"/>
      <c r="U294" s="76"/>
      <c r="V294" s="76"/>
      <c r="W294" s="76"/>
      <c r="X294" s="76"/>
      <c r="Y294" s="76"/>
      <c r="Z294" s="76"/>
      <c r="AA294" s="76"/>
      <c r="AB294" s="76"/>
      <c r="AC294" s="76"/>
      <c r="AD294" s="76"/>
      <c r="AE294" s="76"/>
      <c r="AF294" s="76"/>
      <c r="AG294" s="76"/>
      <c r="AH294" s="76"/>
      <c r="AI294" s="76"/>
      <c r="AJ294" s="76"/>
      <c r="AK294" s="76"/>
      <c r="AL294" s="76"/>
      <c r="AM294" s="76"/>
      <c r="AN294" s="76"/>
      <c r="AO294" s="76"/>
      <c r="AP294" s="76"/>
      <c r="AQ294" s="76"/>
      <c r="AR294" s="76"/>
      <c r="AS294" s="76"/>
      <c r="AT294" s="76"/>
      <c r="AU294" s="76"/>
      <c r="AV294" s="76"/>
      <c r="AW294" s="76"/>
      <c r="AX294" s="76"/>
      <c r="AY294" s="76"/>
      <c r="AZ294" s="76"/>
      <c r="BA294" s="76"/>
      <c r="BB294" s="76"/>
      <c r="BC294" s="76"/>
      <c r="BD294" s="76"/>
      <c r="BE294" s="76"/>
      <c r="BF294" s="76"/>
      <c r="BG294" s="76"/>
      <c r="BH294" s="76"/>
      <c r="BI294" s="76"/>
      <c r="BJ294" s="76"/>
      <c r="BK294" s="76"/>
      <c r="BL294" s="76"/>
      <c r="BM294" s="76"/>
      <c r="BN294" s="76"/>
      <c r="BO294" s="76"/>
      <c r="BP294" s="76"/>
      <c r="BQ294" s="76"/>
      <c r="BR294" s="76"/>
      <c r="BS294" s="76"/>
      <c r="BT294" s="76"/>
      <c r="BU294" s="76"/>
      <c r="BV294" s="76"/>
      <c r="BW294" s="76"/>
      <c r="BX294" s="76"/>
      <c r="BY294" s="76"/>
      <c r="BZ294" s="76"/>
      <c r="CA294" s="76"/>
      <c r="CB294" s="76"/>
      <c r="CC294" s="76"/>
      <c r="CD294" s="76"/>
      <c r="CE294" s="76"/>
      <c r="CF294" s="76"/>
      <c r="CG294" s="76"/>
      <c r="CH294" s="76"/>
      <c r="CI294" s="76"/>
      <c r="CJ294" s="76"/>
      <c r="CK294" s="76"/>
      <c r="CL294" s="76"/>
      <c r="CM294" s="76"/>
      <c r="CN294" s="76"/>
      <c r="CO294" s="76"/>
      <c r="CP294" s="76"/>
      <c r="CQ294" s="76"/>
      <c r="CR294" s="76"/>
      <c r="CS294" s="76"/>
      <c r="CT294" s="76"/>
      <c r="CU294" s="76"/>
      <c r="CV294" s="76"/>
      <c r="CW294" s="76"/>
      <c r="CX294" s="76"/>
      <c r="CY294" s="76"/>
      <c r="CZ294" s="76"/>
      <c r="DA294" s="76"/>
      <c r="DB294" s="76"/>
      <c r="DC294" s="76"/>
      <c r="DD294" s="76"/>
      <c r="DE294" s="76"/>
      <c r="DF294" s="76"/>
      <c r="DG294" s="76"/>
      <c r="DH294" s="76"/>
      <c r="DI294" s="76"/>
      <c r="DJ294" s="76"/>
      <c r="DK294" s="76"/>
      <c r="DL294" s="76"/>
      <c r="DM294" s="76"/>
      <c r="DN294" s="76"/>
      <c r="DO294" s="76"/>
      <c r="DP294" s="76"/>
      <c r="DQ294" s="76"/>
      <c r="DR294" s="76"/>
      <c r="DS294" s="76"/>
      <c r="DT294" s="76"/>
      <c r="DU294" s="76"/>
      <c r="DV294" s="76"/>
      <c r="DW294" s="76"/>
      <c r="DX294" s="76"/>
      <c r="DY294" s="76"/>
      <c r="DZ294" s="76"/>
      <c r="EA294" s="76"/>
      <c r="EB294" s="76"/>
      <c r="EC294" s="76"/>
      <c r="ED294" s="76"/>
      <c r="EE294" s="76"/>
      <c r="EF294" s="76"/>
      <c r="EG294" s="76"/>
      <c r="EH294" s="76"/>
      <c r="EI294" s="76"/>
      <c r="EJ294" s="76"/>
      <c r="EK294" s="76"/>
      <c r="EL294" s="76"/>
      <c r="EM294" s="76"/>
      <c r="EN294" s="76"/>
      <c r="EO294" s="76"/>
      <c r="EP294" s="76"/>
      <c r="EQ294" s="76"/>
      <c r="ER294" s="76"/>
      <c r="ES294" s="76"/>
      <c r="ET294" s="76"/>
      <c r="EU294" s="76"/>
      <c r="EV294" s="76"/>
      <c r="EW294" s="76"/>
      <c r="EX294" s="76"/>
      <c r="EY294" s="76"/>
      <c r="EZ294" s="76"/>
      <c r="FA294" s="76"/>
      <c r="FB294" s="76"/>
      <c r="FC294" s="76"/>
      <c r="FD294" s="76"/>
      <c r="FE294" s="76"/>
      <c r="FF294" s="76"/>
      <c r="FG294" s="76"/>
      <c r="FH294" s="76"/>
      <c r="FI294" s="76"/>
      <c r="FJ294" s="76"/>
      <c r="FK294" s="76"/>
      <c r="FL294" s="76"/>
      <c r="FM294" s="76"/>
      <c r="FN294" s="76"/>
      <c r="FO294" s="76"/>
      <c r="FP294" s="76"/>
      <c r="FQ294" s="76"/>
      <c r="FR294" s="76"/>
      <c r="FS294" s="76"/>
      <c r="FT294" s="76"/>
      <c r="FU294" s="76"/>
      <c r="FV294" s="76"/>
      <c r="FW294" s="76"/>
      <c r="FX294" s="76"/>
      <c r="FY294" s="76"/>
      <c r="FZ294" s="76"/>
      <c r="GA294" s="76"/>
      <c r="GB294" s="76"/>
      <c r="GC294" s="76"/>
      <c r="GD294" s="76"/>
      <c r="GE294" s="76"/>
      <c r="GF294" s="76"/>
      <c r="GG294" s="76"/>
      <c r="GH294" s="76"/>
      <c r="GI294" s="76"/>
      <c r="GJ294" s="76"/>
      <c r="GK294" s="76"/>
      <c r="GL294" s="76"/>
      <c r="GM294" s="76"/>
      <c r="GN294" s="76"/>
      <c r="GO294" s="76"/>
      <c r="GP294" s="76"/>
      <c r="GQ294" s="76"/>
      <c r="GR294" s="76"/>
      <c r="GS294" s="76"/>
      <c r="GT294" s="76"/>
      <c r="GU294" s="76"/>
      <c r="GV294" s="76"/>
      <c r="GW294" s="76"/>
      <c r="GX294" s="76"/>
      <c r="GY294" s="76"/>
      <c r="GZ294" s="76"/>
      <c r="HA294" s="76"/>
      <c r="HB294" s="76"/>
      <c r="HC294" s="76"/>
      <c r="HD294" s="76"/>
      <c r="HE294" s="76"/>
      <c r="HF294" s="76"/>
      <c r="HG294" s="76"/>
      <c r="HH294" s="76"/>
      <c r="HI294" s="76"/>
      <c r="HJ294" s="76"/>
      <c r="HK294" s="76"/>
      <c r="HL294" s="76"/>
      <c r="HM294" s="76"/>
      <c r="HN294" s="76"/>
      <c r="HO294" s="76"/>
      <c r="HP294" s="76"/>
      <c r="HQ294" s="76"/>
      <c r="HR294" s="76"/>
      <c r="HS294" s="76"/>
      <c r="HT294" s="76"/>
      <c r="HU294" s="76"/>
      <c r="HV294" s="76"/>
      <c r="HW294" s="76"/>
      <c r="HX294" s="76"/>
      <c r="HY294" s="76"/>
      <c r="HZ294" s="76"/>
      <c r="IA294" s="76"/>
      <c r="IB294" s="76"/>
      <c r="IC294" s="76"/>
      <c r="ID294" s="76"/>
      <c r="IE294" s="76"/>
      <c r="IF294" s="76"/>
      <c r="IG294" s="76"/>
      <c r="IH294" s="76"/>
      <c r="II294" s="76"/>
      <c r="IJ294" s="76"/>
      <c r="IK294" s="76"/>
      <c r="IL294" s="76"/>
      <c r="IM294" s="76"/>
      <c r="IN294" s="76"/>
      <c r="IO294" s="76"/>
      <c r="IP294" s="76"/>
      <c r="IQ294" s="76"/>
      <c r="IR294" s="76"/>
      <c r="IS294" s="76"/>
      <c r="IT294" s="76"/>
      <c r="IU294" s="76"/>
      <c r="IV294" s="76"/>
      <c r="IW294" s="76"/>
      <c r="IX294" s="76"/>
      <c r="IY294" s="76"/>
      <c r="IZ294" s="76"/>
      <c r="JA294" s="76"/>
      <c r="JB294" s="76"/>
      <c r="JC294" s="76"/>
      <c r="JD294" s="76"/>
      <c r="JE294" s="76"/>
      <c r="JF294" s="76"/>
      <c r="JG294" s="76"/>
      <c r="JH294" s="76"/>
      <c r="JI294" s="76"/>
      <c r="JJ294" s="76"/>
      <c r="JK294" s="76"/>
      <c r="JL294" s="76"/>
      <c r="JM294" s="76"/>
      <c r="JN294" s="76"/>
      <c r="JO294" s="76"/>
      <c r="JP294" s="76"/>
      <c r="JQ294" s="76"/>
      <c r="JR294" s="76"/>
      <c r="JS294" s="76"/>
      <c r="JT294" s="76"/>
      <c r="JU294" s="76"/>
      <c r="JV294" s="76"/>
      <c r="JW294" s="76"/>
      <c r="JX294" s="76"/>
      <c r="JY294" s="76"/>
      <c r="JZ294" s="76"/>
      <c r="KA294" s="76"/>
      <c r="KB294" s="76"/>
      <c r="KC294" s="76"/>
      <c r="KD294" s="76"/>
      <c r="KE294" s="76"/>
      <c r="KF294" s="76"/>
      <c r="KG294" s="76"/>
      <c r="KH294" s="76"/>
      <c r="KI294" s="76"/>
      <c r="KJ294" s="76"/>
      <c r="KK294" s="76"/>
      <c r="KL294" s="76"/>
      <c r="KM294" s="76"/>
      <c r="KN294" s="76"/>
      <c r="KO294" s="76"/>
      <c r="KP294" s="76"/>
      <c r="KQ294" s="76"/>
      <c r="KR294" s="76"/>
      <c r="KS294" s="76"/>
      <c r="KT294" s="76"/>
      <c r="KU294" s="76"/>
      <c r="KV294" s="76"/>
      <c r="KW294" s="76"/>
      <c r="KX294" s="76"/>
      <c r="KY294" s="76"/>
      <c r="KZ294" s="76"/>
      <c r="LA294" s="76"/>
      <c r="LB294" s="76"/>
      <c r="LC294" s="76"/>
      <c r="LD294" s="76"/>
      <c r="LE294" s="76"/>
      <c r="LF294" s="76"/>
      <c r="LG294" s="76"/>
      <c r="LH294" s="76"/>
      <c r="LI294" s="76"/>
      <c r="LJ294" s="76"/>
      <c r="LK294" s="76"/>
      <c r="LL294" s="76"/>
      <c r="LM294" s="76"/>
      <c r="LN294" s="76"/>
      <c r="LO294" s="76"/>
      <c r="LP294" s="76"/>
      <c r="LQ294" s="76"/>
      <c r="LR294" s="76"/>
      <c r="LS294" s="76"/>
      <c r="LT294" s="76"/>
      <c r="LU294" s="76"/>
      <c r="LV294" s="76"/>
      <c r="LW294" s="76"/>
      <c r="LX294" s="76"/>
      <c r="LY294" s="76"/>
      <c r="LZ294" s="76"/>
      <c r="MA294" s="76"/>
      <c r="MB294" s="76"/>
      <c r="MC294" s="76"/>
      <c r="MD294" s="76"/>
      <c r="ME294" s="76"/>
      <c r="MF294" s="76"/>
      <c r="MG294" s="76"/>
      <c r="MH294" s="76"/>
      <c r="MI294" s="76"/>
      <c r="MJ294" s="76"/>
      <c r="MK294" s="76"/>
      <c r="ML294" s="76"/>
      <c r="MM294" s="76"/>
      <c r="MN294" s="76"/>
      <c r="MO294" s="76"/>
      <c r="MP294" s="76"/>
      <c r="MQ294" s="76"/>
      <c r="MR294" s="76"/>
      <c r="MS294" s="76"/>
      <c r="MT294" s="76"/>
      <c r="MU294" s="76"/>
      <c r="MV294" s="76"/>
      <c r="MW294" s="76"/>
      <c r="MX294" s="76"/>
      <c r="MY294" s="76"/>
      <c r="MZ294" s="76"/>
      <c r="NA294" s="76"/>
      <c r="NB294" s="76"/>
      <c r="NC294" s="76"/>
      <c r="ND294" s="76"/>
      <c r="NE294" s="76"/>
      <c r="NF294" s="76"/>
      <c r="NG294" s="76"/>
      <c r="NH294" s="76"/>
      <c r="NI294" s="76"/>
      <c r="NJ294" s="76"/>
      <c r="NK294" s="76"/>
      <c r="NL294" s="76"/>
      <c r="NM294" s="76"/>
      <c r="NN294" s="76"/>
      <c r="NO294" s="76"/>
      <c r="NP294" s="76"/>
      <c r="NQ294" s="76"/>
      <c r="NR294" s="76"/>
      <c r="NS294" s="76"/>
      <c r="NT294" s="76"/>
      <c r="NU294" s="76"/>
      <c r="NV294" s="76"/>
      <c r="NW294" s="76"/>
      <c r="NX294" s="76"/>
      <c r="NY294" s="76"/>
      <c r="NZ294" s="76"/>
      <c r="OA294" s="76"/>
      <c r="OB294" s="76"/>
      <c r="OC294" s="76"/>
      <c r="OD294" s="76"/>
      <c r="OE294" s="76"/>
      <c r="OF294" s="76"/>
      <c r="OG294" s="76"/>
      <c r="OH294" s="76"/>
      <c r="OI294" s="76"/>
      <c r="OJ294" s="76"/>
      <c r="OK294" s="76"/>
      <c r="OL294" s="76"/>
      <c r="OM294" s="76"/>
      <c r="ON294" s="76"/>
      <c r="OO294" s="76"/>
      <c r="OP294" s="76"/>
      <c r="OQ294" s="76"/>
      <c r="OR294" s="76"/>
      <c r="OS294" s="76"/>
      <c r="OT294" s="76"/>
      <c r="OU294" s="76"/>
      <c r="OV294" s="76"/>
      <c r="OW294" s="76"/>
      <c r="OX294" s="76"/>
      <c r="OY294" s="76"/>
      <c r="OZ294" s="76"/>
      <c r="PA294" s="76"/>
      <c r="PB294" s="76"/>
      <c r="PC294" s="76"/>
      <c r="PD294" s="76"/>
      <c r="PE294" s="76"/>
      <c r="PF294" s="76"/>
      <c r="PG294" s="76"/>
      <c r="PH294" s="76"/>
      <c r="PI294" s="76"/>
      <c r="PJ294" s="76"/>
      <c r="PK294" s="76"/>
      <c r="PL294" s="76"/>
      <c r="PM294" s="76"/>
      <c r="PN294" s="76"/>
      <c r="PO294" s="76"/>
      <c r="PP294" s="76"/>
      <c r="PQ294" s="76"/>
      <c r="PR294" s="76"/>
      <c r="PS294" s="76"/>
      <c r="PT294" s="76"/>
      <c r="PU294" s="76"/>
      <c r="PV294" s="76"/>
      <c r="PW294" s="76"/>
      <c r="PX294" s="76"/>
      <c r="PY294" s="76"/>
      <c r="PZ294" s="76"/>
      <c r="QA294" s="76"/>
      <c r="QB294" s="76"/>
      <c r="QC294" s="76"/>
      <c r="QD294" s="76"/>
      <c r="QE294" s="76"/>
      <c r="QF294" s="76"/>
      <c r="QG294" s="76"/>
      <c r="QH294" s="76"/>
      <c r="QI294" s="76"/>
      <c r="QJ294" s="76"/>
      <c r="QK294" s="76"/>
      <c r="QL294" s="76"/>
      <c r="QM294" s="76"/>
      <c r="QN294" s="76"/>
      <c r="QO294" s="76"/>
      <c r="QP294" s="76"/>
      <c r="QQ294" s="76"/>
      <c r="QR294" s="76"/>
      <c r="QS294" s="76"/>
      <c r="QT294" s="76"/>
      <c r="QU294" s="76"/>
      <c r="QV294" s="76"/>
      <c r="QW294" s="76"/>
      <c r="QX294" s="76"/>
      <c r="QY294" s="76"/>
      <c r="QZ294" s="76"/>
      <c r="RA294" s="76"/>
      <c r="RB294" s="76"/>
      <c r="RC294" s="76"/>
      <c r="RD294" s="76"/>
      <c r="RE294" s="76"/>
      <c r="RF294" s="76"/>
      <c r="RG294" s="76"/>
      <c r="RH294" s="76"/>
      <c r="RI294" s="76"/>
      <c r="RJ294" s="76"/>
      <c r="RK294" s="76"/>
      <c r="RL294" s="76"/>
      <c r="RM294" s="76"/>
      <c r="RN294" s="76"/>
      <c r="RO294" s="76"/>
      <c r="RP294" s="76"/>
      <c r="RQ294" s="76"/>
      <c r="RR294" s="76"/>
      <c r="RS294" s="76"/>
      <c r="RT294" s="76"/>
      <c r="RU294" s="76"/>
      <c r="RV294" s="76"/>
      <c r="RW294" s="76"/>
      <c r="RX294" s="76"/>
      <c r="RY294" s="76"/>
      <c r="RZ294" s="76"/>
      <c r="SA294" s="76"/>
      <c r="SB294" s="76"/>
      <c r="SC294" s="76"/>
      <c r="SD294" s="76"/>
      <c r="SE294" s="76"/>
      <c r="SF294" s="76"/>
      <c r="SG294" s="76"/>
      <c r="SH294" s="76"/>
      <c r="SI294" s="76"/>
      <c r="SJ294" s="76"/>
      <c r="SK294" s="76"/>
      <c r="SL294" s="76"/>
      <c r="SM294" s="76"/>
      <c r="SN294" s="76"/>
      <c r="SO294" s="76"/>
      <c r="SP294" s="76"/>
      <c r="SQ294" s="76"/>
      <c r="SR294" s="76"/>
      <c r="SS294" s="76"/>
      <c r="ST294" s="76"/>
      <c r="SU294" s="76"/>
      <c r="SV294" s="76"/>
      <c r="SW294" s="76"/>
      <c r="SX294" s="76"/>
      <c r="SY294" s="76"/>
      <c r="SZ294" s="76"/>
      <c r="TA294" s="76"/>
      <c r="TB294" s="76"/>
      <c r="TC294" s="76"/>
      <c r="TD294" s="76"/>
      <c r="TE294" s="76"/>
      <c r="TF294" s="76"/>
      <c r="TG294" s="76"/>
      <c r="TH294" s="76"/>
      <c r="TI294" s="76"/>
      <c r="TJ294" s="76"/>
      <c r="TK294" s="76"/>
      <c r="TL294" s="76"/>
      <c r="TM294" s="76"/>
      <c r="TN294" s="76"/>
      <c r="TO294" s="76"/>
      <c r="TP294" s="76"/>
      <c r="TQ294" s="76"/>
      <c r="TR294" s="76"/>
      <c r="TS294" s="76"/>
      <c r="TT294" s="76"/>
      <c r="TU294" s="76"/>
      <c r="TV294" s="76"/>
      <c r="TW294" s="76"/>
      <c r="TX294" s="76"/>
      <c r="TY294" s="76"/>
      <c r="TZ294" s="76"/>
      <c r="UA294" s="76"/>
      <c r="UB294" s="76"/>
      <c r="UC294" s="76"/>
      <c r="UD294" s="76"/>
      <c r="UE294" s="76"/>
      <c r="UF294" s="76"/>
      <c r="UG294" s="76"/>
      <c r="UH294" s="76"/>
      <c r="UI294" s="76"/>
      <c r="UJ294" s="76"/>
      <c r="UK294" s="76"/>
      <c r="UL294" s="76"/>
      <c r="UM294" s="76"/>
      <c r="UN294" s="76"/>
      <c r="UO294" s="76"/>
      <c r="UP294" s="76"/>
      <c r="UQ294" s="76"/>
      <c r="UR294" s="76"/>
      <c r="US294" s="76"/>
      <c r="UT294" s="76"/>
      <c r="UU294" s="76"/>
      <c r="UV294" s="76"/>
      <c r="UW294" s="76"/>
      <c r="UX294" s="76"/>
      <c r="UY294" s="76"/>
      <c r="UZ294" s="76"/>
      <c r="VA294" s="76"/>
      <c r="VB294" s="76"/>
      <c r="VC294" s="76"/>
      <c r="VD294" s="76"/>
      <c r="VE294" s="76"/>
      <c r="VF294" s="76"/>
      <c r="VG294" s="76"/>
      <c r="VH294" s="76"/>
      <c r="VI294" s="76"/>
      <c r="VJ294" s="76"/>
      <c r="VK294" s="76"/>
      <c r="VL294" s="76"/>
      <c r="VM294" s="76"/>
      <c r="VN294" s="76"/>
      <c r="VO294" s="76"/>
      <c r="VP294" s="76"/>
      <c r="VQ294" s="76"/>
      <c r="VR294" s="76"/>
      <c r="VS294" s="76"/>
      <c r="VT294" s="76"/>
      <c r="VU294" s="76"/>
      <c r="VV294" s="76"/>
      <c r="VW294" s="76"/>
      <c r="VX294" s="76"/>
      <c r="VY294" s="76"/>
      <c r="VZ294" s="76"/>
      <c r="WA294" s="76"/>
      <c r="WB294" s="76"/>
      <c r="WC294" s="76"/>
      <c r="WD294" s="76"/>
      <c r="WE294" s="76"/>
      <c r="WF294" s="76"/>
      <c r="WG294" s="76"/>
      <c r="WH294" s="76"/>
      <c r="WI294" s="76"/>
      <c r="WJ294" s="76"/>
      <c r="WK294" s="76"/>
      <c r="WL294" s="76"/>
      <c r="WM294" s="76"/>
      <c r="WN294" s="76"/>
      <c r="WO294" s="76"/>
      <c r="WP294" s="76"/>
      <c r="WQ294" s="76"/>
      <c r="WR294" s="76"/>
      <c r="WS294" s="76"/>
      <c r="WT294" s="76"/>
      <c r="WU294" s="76"/>
      <c r="WV294" s="76"/>
      <c r="WW294" s="76"/>
      <c r="WX294" s="76"/>
      <c r="WY294" s="76"/>
      <c r="WZ294" s="76"/>
      <c r="XA294" s="76"/>
      <c r="XB294" s="76"/>
      <c r="XC294" s="76"/>
      <c r="XD294" s="76"/>
      <c r="XE294" s="76"/>
      <c r="XF294" s="76"/>
      <c r="XG294" s="76"/>
      <c r="XH294" s="76"/>
      <c r="XI294" s="76"/>
      <c r="XJ294" s="76"/>
      <c r="XK294" s="76"/>
      <c r="XL294" s="76"/>
      <c r="XM294" s="76"/>
      <c r="XN294" s="76"/>
      <c r="XO294" s="76"/>
      <c r="XP294" s="76"/>
      <c r="XQ294" s="76"/>
      <c r="XR294" s="76"/>
      <c r="XS294" s="76"/>
      <c r="XT294" s="76"/>
      <c r="XU294" s="76"/>
      <c r="XV294" s="76"/>
      <c r="XW294" s="76"/>
      <c r="XX294" s="76"/>
      <c r="XY294" s="76"/>
      <c r="XZ294" s="76"/>
      <c r="YA294" s="76"/>
      <c r="YB294" s="76"/>
      <c r="YC294" s="76"/>
      <c r="YD294" s="76"/>
      <c r="YE294" s="76"/>
      <c r="YF294" s="76"/>
      <c r="YG294" s="76"/>
      <c r="YH294" s="76"/>
      <c r="YI294" s="76"/>
      <c r="YJ294" s="76"/>
      <c r="YK294" s="76"/>
      <c r="YL294" s="76"/>
      <c r="YM294" s="76"/>
      <c r="YN294" s="76"/>
      <c r="YO294" s="76"/>
      <c r="YP294" s="76"/>
      <c r="YQ294" s="76"/>
      <c r="YR294" s="76"/>
      <c r="YS294" s="76"/>
      <c r="YT294" s="76"/>
      <c r="YU294" s="76"/>
      <c r="YV294" s="76"/>
      <c r="YW294" s="76"/>
      <c r="YX294" s="76"/>
      <c r="YY294" s="76"/>
      <c r="YZ294" s="76"/>
      <c r="ZA294" s="76"/>
      <c r="ZB294" s="76"/>
      <c r="ZC294" s="76"/>
      <c r="ZD294" s="76"/>
      <c r="ZE294" s="76"/>
      <c r="ZF294" s="76"/>
      <c r="ZG294" s="76"/>
      <c r="ZH294" s="76"/>
      <c r="ZI294" s="76"/>
      <c r="ZJ294" s="76"/>
      <c r="ZK294" s="76"/>
      <c r="ZL294" s="76"/>
      <c r="ZM294" s="76"/>
      <c r="ZN294" s="76"/>
      <c r="ZO294" s="76"/>
      <c r="ZP294" s="76"/>
      <c r="ZQ294" s="76"/>
      <c r="ZR294" s="76"/>
      <c r="ZS294" s="76"/>
      <c r="ZT294" s="76"/>
      <c r="ZU294" s="76"/>
      <c r="ZV294" s="76"/>
      <c r="ZW294" s="76"/>
      <c r="ZX294" s="76"/>
      <c r="ZY294" s="76"/>
      <c r="ZZ294" s="76"/>
      <c r="AAA294" s="76"/>
      <c r="AAB294" s="76"/>
      <c r="AAC294" s="76"/>
      <c r="AAD294" s="76"/>
      <c r="AAE294" s="76"/>
      <c r="AAF294" s="76"/>
      <c r="AAG294" s="76"/>
      <c r="AAH294" s="76"/>
      <c r="AAI294" s="76"/>
      <c r="AAJ294" s="76"/>
      <c r="AAK294" s="76"/>
      <c r="AAL294" s="76"/>
      <c r="AAM294" s="76"/>
      <c r="AAN294" s="76"/>
      <c r="AAO294" s="76"/>
      <c r="AAP294" s="76"/>
      <c r="AAQ294" s="76"/>
      <c r="AAR294" s="76"/>
      <c r="AAS294" s="76"/>
      <c r="AAT294" s="76"/>
      <c r="AAU294" s="76"/>
      <c r="AAV294" s="76"/>
      <c r="AAW294" s="76"/>
      <c r="AAX294" s="76"/>
      <c r="AAY294" s="76"/>
      <c r="AAZ294" s="76"/>
      <c r="ABA294" s="76"/>
      <c r="ABB294" s="76"/>
      <c r="ABC294" s="76"/>
      <c r="ABD294" s="76"/>
      <c r="ABE294" s="76"/>
      <c r="ABF294" s="76"/>
      <c r="ABG294" s="76"/>
      <c r="ABH294" s="76"/>
      <c r="ABI294" s="76"/>
      <c r="ABJ294" s="76"/>
      <c r="ABK294" s="76"/>
      <c r="ABL294" s="76"/>
      <c r="ABM294" s="76"/>
      <c r="ABN294" s="76"/>
      <c r="ABO294" s="76"/>
      <c r="ABP294" s="76"/>
      <c r="ABQ294" s="76"/>
      <c r="ABR294" s="76"/>
      <c r="ABS294" s="76"/>
      <c r="ABT294" s="76"/>
      <c r="ABU294" s="76"/>
      <c r="ABV294" s="76"/>
      <c r="ABW294" s="76"/>
      <c r="ABX294" s="76"/>
      <c r="ABY294" s="76"/>
      <c r="ABZ294" s="76"/>
      <c r="ACA294" s="76"/>
      <c r="ACB294" s="76"/>
      <c r="ACC294" s="76"/>
      <c r="ACD294" s="76"/>
      <c r="ACE294" s="76"/>
      <c r="ACF294" s="76"/>
      <c r="ACG294" s="76"/>
      <c r="ACH294" s="76"/>
      <c r="ACI294" s="76"/>
      <c r="ACJ294" s="76"/>
      <c r="ACK294" s="76"/>
      <c r="ACL294" s="76"/>
      <c r="ACM294" s="76"/>
      <c r="ACN294" s="76"/>
      <c r="ACO294" s="76"/>
      <c r="ACP294" s="76"/>
      <c r="ACQ294" s="76"/>
      <c r="ACR294" s="76"/>
      <c r="ACS294" s="76"/>
      <c r="ACT294" s="76"/>
      <c r="ACU294" s="76"/>
      <c r="ACV294" s="76"/>
      <c r="ACW294" s="76"/>
      <c r="ACX294" s="76"/>
      <c r="ACY294" s="76"/>
      <c r="ACZ294" s="76"/>
      <c r="ADA294" s="76"/>
      <c r="ADB294" s="76"/>
      <c r="ADC294" s="76"/>
      <c r="ADD294" s="76"/>
      <c r="ADE294" s="76"/>
      <c r="ADF294" s="76"/>
      <c r="ADG294" s="76"/>
      <c r="ADH294" s="76"/>
      <c r="ADI294" s="76"/>
      <c r="ADJ294" s="76"/>
      <c r="ADK294" s="76"/>
      <c r="ADL294" s="76"/>
      <c r="ADM294" s="76"/>
      <c r="ADN294" s="76"/>
      <c r="ADO294" s="76"/>
      <c r="ADP294" s="76"/>
      <c r="ADQ294" s="76"/>
      <c r="ADR294" s="76"/>
      <c r="ADS294" s="76"/>
      <c r="ADT294" s="76"/>
      <c r="ADU294" s="76"/>
      <c r="ADV294" s="76"/>
      <c r="ADW294" s="76"/>
      <c r="ADX294" s="76"/>
      <c r="ADY294" s="76"/>
      <c r="ADZ294" s="76"/>
      <c r="AEA294" s="76"/>
      <c r="AEB294" s="76"/>
      <c r="AEC294" s="76"/>
      <c r="AED294" s="76"/>
      <c r="AEE294" s="76"/>
      <c r="AEF294" s="76"/>
      <c r="AEG294" s="76"/>
      <c r="AEH294" s="76"/>
      <c r="AEI294" s="76"/>
      <c r="AEJ294" s="76"/>
      <c r="AEK294" s="76"/>
      <c r="AEL294" s="76"/>
      <c r="AEM294" s="76"/>
      <c r="AEN294" s="76"/>
      <c r="AEO294" s="76"/>
      <c r="AEP294" s="76"/>
      <c r="AEQ294" s="76"/>
      <c r="AER294" s="76"/>
      <c r="AES294" s="76"/>
      <c r="AET294" s="76"/>
      <c r="AEU294" s="76"/>
      <c r="AEV294" s="76"/>
      <c r="AEW294" s="76"/>
      <c r="AEX294" s="76"/>
      <c r="AEY294" s="76"/>
      <c r="AEZ294" s="76"/>
      <c r="AFA294" s="76"/>
      <c r="AFB294" s="76"/>
      <c r="AFC294" s="76"/>
      <c r="AFD294" s="76"/>
      <c r="AFE294" s="76"/>
      <c r="AFF294" s="76"/>
      <c r="AFG294" s="76"/>
      <c r="AFH294" s="76"/>
      <c r="AFI294" s="76"/>
      <c r="AFJ294" s="76"/>
      <c r="AFK294" s="76"/>
      <c r="AFL294" s="76"/>
      <c r="AFM294" s="76"/>
      <c r="AFN294" s="76"/>
      <c r="AFO294" s="76"/>
      <c r="AFP294" s="76"/>
      <c r="AFQ294" s="76"/>
      <c r="AFR294" s="76"/>
      <c r="AFS294" s="76"/>
      <c r="AFT294" s="76"/>
      <c r="AFU294" s="76"/>
      <c r="AFV294" s="76"/>
      <c r="AFW294" s="76"/>
      <c r="AFX294" s="76"/>
      <c r="AFY294" s="76"/>
      <c r="AFZ294" s="76"/>
      <c r="AGA294" s="76"/>
      <c r="AGB294" s="76"/>
      <c r="AGC294" s="76"/>
      <c r="AGD294" s="76"/>
      <c r="AGE294" s="76"/>
      <c r="AGF294" s="76"/>
      <c r="AGG294" s="76"/>
      <c r="AGH294" s="76"/>
      <c r="AGI294" s="76"/>
      <c r="AGJ294" s="76"/>
      <c r="AGK294" s="76"/>
      <c r="AGL294" s="76"/>
      <c r="AGM294" s="76"/>
      <c r="AGN294" s="76"/>
      <c r="AGO294" s="76"/>
      <c r="AGP294" s="76"/>
      <c r="AGQ294" s="76"/>
      <c r="AGR294" s="76"/>
      <c r="AGS294" s="76"/>
      <c r="AGT294" s="76"/>
      <c r="AGU294" s="76"/>
      <c r="AGV294" s="76"/>
      <c r="AGW294" s="76"/>
      <c r="AGX294" s="76"/>
      <c r="AGY294" s="76"/>
      <c r="AGZ294" s="76"/>
      <c r="AHA294" s="76"/>
      <c r="AHB294" s="76"/>
      <c r="AHC294" s="76"/>
      <c r="AHD294" s="76"/>
      <c r="AHE294" s="76"/>
      <c r="AHF294" s="76"/>
      <c r="AHG294" s="76"/>
      <c r="AHH294" s="76"/>
      <c r="AHI294" s="76"/>
      <c r="AHJ294" s="76"/>
      <c r="AHK294" s="76"/>
      <c r="AHL294" s="76"/>
      <c r="AHM294" s="76"/>
      <c r="AHN294" s="76"/>
      <c r="AHO294" s="76"/>
      <c r="AHP294" s="76"/>
      <c r="AHQ294" s="76"/>
      <c r="AHR294" s="76"/>
      <c r="AHS294" s="76"/>
      <c r="AHT294" s="76"/>
      <c r="AHU294" s="76"/>
      <c r="AHV294" s="76"/>
      <c r="AHW294" s="76"/>
      <c r="AHX294" s="76"/>
      <c r="AHY294" s="76"/>
      <c r="AHZ294" s="76"/>
      <c r="AIA294" s="76"/>
      <c r="AIB294" s="76"/>
      <c r="AIC294" s="76"/>
      <c r="AID294" s="76"/>
      <c r="AIE294" s="76"/>
      <c r="AIF294" s="76"/>
      <c r="AIG294" s="76"/>
      <c r="AIH294" s="76"/>
      <c r="AII294" s="76"/>
      <c r="AIJ294" s="76"/>
      <c r="AIK294" s="76"/>
      <c r="AIL294" s="76"/>
      <c r="AIM294" s="76"/>
      <c r="AIN294" s="76"/>
      <c r="AIO294" s="76"/>
      <c r="AIP294" s="76"/>
      <c r="AIQ294" s="76"/>
      <c r="AIR294" s="76"/>
      <c r="AIS294" s="76"/>
      <c r="AIT294" s="76"/>
      <c r="AIU294" s="76"/>
      <c r="AIV294" s="76"/>
      <c r="AIW294" s="76"/>
      <c r="AIX294" s="76"/>
      <c r="AIY294" s="76"/>
      <c r="AIZ294" s="76"/>
      <c r="AJA294" s="76"/>
      <c r="AJB294" s="76"/>
      <c r="AJC294" s="76"/>
      <c r="AJD294" s="76"/>
      <c r="AJE294" s="76"/>
      <c r="AJF294" s="76"/>
      <c r="AJG294" s="76"/>
      <c r="AJH294" s="76"/>
      <c r="AJI294" s="76"/>
      <c r="AJJ294" s="76"/>
      <c r="AJK294" s="76"/>
      <c r="AJL294" s="76"/>
      <c r="AJM294" s="76"/>
      <c r="AJN294" s="76"/>
      <c r="AJO294" s="76"/>
      <c r="AJP294" s="76"/>
      <c r="AJQ294" s="76"/>
      <c r="AJR294" s="76"/>
      <c r="AJS294" s="76"/>
      <c r="AJT294" s="76"/>
      <c r="AJU294" s="76"/>
      <c r="AJV294" s="76"/>
      <c r="AJW294" s="76"/>
      <c r="AJX294" s="76"/>
      <c r="AJY294" s="76"/>
      <c r="AJZ294" s="76"/>
      <c r="AKA294" s="76"/>
      <c r="AKB294" s="76"/>
      <c r="AKC294" s="76"/>
      <c r="AKD294" s="76"/>
      <c r="AKE294" s="76"/>
      <c r="AKF294" s="76"/>
      <c r="AKG294" s="76"/>
      <c r="AKH294" s="76"/>
      <c r="AKI294" s="76"/>
      <c r="AKJ294" s="76"/>
      <c r="AKK294" s="76"/>
      <c r="AKL294" s="76"/>
      <c r="AKM294" s="76"/>
      <c r="AKN294" s="76"/>
      <c r="AKO294" s="76"/>
      <c r="AKP294" s="76"/>
      <c r="AKQ294" s="76"/>
      <c r="AKR294" s="76"/>
      <c r="AKS294" s="76"/>
      <c r="AKT294" s="76"/>
      <c r="AKU294" s="76"/>
      <c r="AKV294" s="76"/>
      <c r="AKW294" s="76"/>
      <c r="AKX294" s="76"/>
      <c r="AKY294" s="76"/>
      <c r="AKZ294" s="76"/>
      <c r="ALA294" s="76"/>
      <c r="ALB294" s="76"/>
      <c r="ALC294" s="76"/>
      <c r="ALD294" s="76"/>
      <c r="ALE294" s="76"/>
      <c r="ALF294" s="76"/>
      <c r="ALG294" s="76"/>
      <c r="ALH294" s="76"/>
      <c r="ALI294" s="76"/>
      <c r="ALJ294" s="76"/>
      <c r="ALK294" s="76"/>
      <c r="ALL294" s="76"/>
      <c r="ALM294" s="76"/>
      <c r="ALN294" s="76"/>
      <c r="ALO294" s="76"/>
      <c r="ALP294" s="76"/>
      <c r="ALQ294" s="76"/>
      <c r="ALR294" s="76"/>
      <c r="ALS294" s="76"/>
      <c r="ALT294" s="76"/>
      <c r="ALU294" s="76"/>
      <c r="ALV294" s="76"/>
      <c r="ALW294" s="76"/>
      <c r="ALX294" s="76"/>
      <c r="ALY294" s="76"/>
      <c r="ALZ294" s="76"/>
      <c r="AMA294" s="76"/>
      <c r="AMB294" s="76"/>
      <c r="AMC294" s="76"/>
      <c r="AMD294" s="76"/>
      <c r="AME294" s="76"/>
    </row>
    <row r="295" spans="1:1019" s="80" customFormat="1">
      <c r="A295" s="20" t="s">
        <v>356</v>
      </c>
      <c r="B295" s="21">
        <v>4915742</v>
      </c>
      <c r="C295" s="21" t="s">
        <v>96</v>
      </c>
      <c r="D295" s="71" t="s">
        <v>100</v>
      </c>
      <c r="E295" s="22" t="s">
        <v>85</v>
      </c>
      <c r="F295" s="59">
        <v>21.5</v>
      </c>
      <c r="G295" s="23">
        <v>465.55</v>
      </c>
      <c r="H295" s="69">
        <f>$J$6</f>
        <v>0.21229999999999999</v>
      </c>
      <c r="I295" s="23">
        <f>ROUND(((H295+1)*G295),2)</f>
        <v>564.39</v>
      </c>
      <c r="J295" s="23">
        <f>TRUNC((I295*F295),2)</f>
        <v>12134.38</v>
      </c>
      <c r="K295" s="78">
        <f>G295*F295</f>
        <v>10009.325000000001</v>
      </c>
      <c r="L295" s="76"/>
      <c r="M295" s="79"/>
      <c r="N295" s="76"/>
      <c r="O295" s="76"/>
      <c r="P295" s="76"/>
      <c r="Q295" s="76"/>
      <c r="R295" s="76"/>
      <c r="S295" s="76"/>
      <c r="T295" s="76"/>
      <c r="U295" s="76"/>
      <c r="V295" s="76"/>
      <c r="W295" s="76"/>
      <c r="X295" s="76"/>
      <c r="Y295" s="76"/>
      <c r="Z295" s="76"/>
      <c r="AA295" s="76"/>
      <c r="AB295" s="76"/>
      <c r="AC295" s="76"/>
      <c r="AD295" s="76"/>
      <c r="AE295" s="76"/>
      <c r="AF295" s="76"/>
      <c r="AG295" s="76"/>
      <c r="AH295" s="76"/>
      <c r="AI295" s="76"/>
      <c r="AJ295" s="76"/>
      <c r="AK295" s="76"/>
      <c r="AL295" s="76"/>
      <c r="AM295" s="76"/>
      <c r="AN295" s="76"/>
      <c r="AO295" s="76"/>
      <c r="AP295" s="76"/>
      <c r="AQ295" s="76"/>
      <c r="AR295" s="76"/>
      <c r="AS295" s="76"/>
      <c r="AT295" s="76"/>
      <c r="AU295" s="76"/>
      <c r="AV295" s="76"/>
      <c r="AW295" s="76"/>
      <c r="AX295" s="76"/>
      <c r="AY295" s="76"/>
      <c r="AZ295" s="76"/>
      <c r="BA295" s="76"/>
      <c r="BB295" s="76"/>
      <c r="BC295" s="76"/>
      <c r="BD295" s="76"/>
      <c r="BE295" s="76"/>
      <c r="BF295" s="76"/>
      <c r="BG295" s="76"/>
      <c r="BH295" s="76"/>
      <c r="BI295" s="76"/>
      <c r="BJ295" s="76"/>
      <c r="BK295" s="76"/>
      <c r="BL295" s="76"/>
      <c r="BM295" s="76"/>
      <c r="BN295" s="76"/>
      <c r="BO295" s="76"/>
      <c r="BP295" s="76"/>
      <c r="BQ295" s="76"/>
      <c r="BR295" s="76"/>
      <c r="BS295" s="76"/>
      <c r="BT295" s="76"/>
      <c r="BU295" s="76"/>
      <c r="BV295" s="76"/>
      <c r="BW295" s="76"/>
      <c r="BX295" s="76"/>
      <c r="BY295" s="76"/>
      <c r="BZ295" s="76"/>
      <c r="CA295" s="76"/>
      <c r="CB295" s="76"/>
      <c r="CC295" s="76"/>
      <c r="CD295" s="76"/>
      <c r="CE295" s="76"/>
      <c r="CF295" s="76"/>
      <c r="CG295" s="76"/>
      <c r="CH295" s="76"/>
      <c r="CI295" s="76"/>
      <c r="CJ295" s="76"/>
      <c r="CK295" s="76"/>
      <c r="CL295" s="76"/>
      <c r="CM295" s="76"/>
      <c r="CN295" s="76"/>
      <c r="CO295" s="76"/>
      <c r="CP295" s="76"/>
      <c r="CQ295" s="76"/>
      <c r="CR295" s="76"/>
      <c r="CS295" s="76"/>
      <c r="CT295" s="76"/>
      <c r="CU295" s="76"/>
      <c r="CV295" s="76"/>
      <c r="CW295" s="76"/>
      <c r="CX295" s="76"/>
      <c r="CY295" s="76"/>
      <c r="CZ295" s="76"/>
      <c r="DA295" s="76"/>
      <c r="DB295" s="76"/>
      <c r="DC295" s="76"/>
      <c r="DD295" s="76"/>
      <c r="DE295" s="76"/>
      <c r="DF295" s="76"/>
      <c r="DG295" s="76"/>
      <c r="DH295" s="76"/>
      <c r="DI295" s="76"/>
      <c r="DJ295" s="76"/>
      <c r="DK295" s="76"/>
      <c r="DL295" s="76"/>
      <c r="DM295" s="76"/>
      <c r="DN295" s="76"/>
      <c r="DO295" s="76"/>
      <c r="DP295" s="76"/>
      <c r="DQ295" s="76"/>
      <c r="DR295" s="76"/>
      <c r="DS295" s="76"/>
      <c r="DT295" s="76"/>
      <c r="DU295" s="76"/>
      <c r="DV295" s="76"/>
      <c r="DW295" s="76"/>
      <c r="DX295" s="76"/>
      <c r="DY295" s="76"/>
      <c r="DZ295" s="76"/>
      <c r="EA295" s="76"/>
      <c r="EB295" s="76"/>
      <c r="EC295" s="76"/>
      <c r="ED295" s="76"/>
      <c r="EE295" s="76"/>
      <c r="EF295" s="76"/>
      <c r="EG295" s="76"/>
      <c r="EH295" s="76"/>
      <c r="EI295" s="76"/>
      <c r="EJ295" s="76"/>
      <c r="EK295" s="76"/>
      <c r="EL295" s="76"/>
      <c r="EM295" s="76"/>
      <c r="EN295" s="76"/>
      <c r="EO295" s="76"/>
      <c r="EP295" s="76"/>
      <c r="EQ295" s="76"/>
      <c r="ER295" s="76"/>
      <c r="ES295" s="76"/>
      <c r="ET295" s="76"/>
      <c r="EU295" s="76"/>
      <c r="EV295" s="76"/>
      <c r="EW295" s="76"/>
      <c r="EX295" s="76"/>
      <c r="EY295" s="76"/>
      <c r="EZ295" s="76"/>
      <c r="FA295" s="76"/>
      <c r="FB295" s="76"/>
      <c r="FC295" s="76"/>
      <c r="FD295" s="76"/>
      <c r="FE295" s="76"/>
      <c r="FF295" s="76"/>
      <c r="FG295" s="76"/>
      <c r="FH295" s="76"/>
      <c r="FI295" s="76"/>
      <c r="FJ295" s="76"/>
      <c r="FK295" s="76"/>
      <c r="FL295" s="76"/>
      <c r="FM295" s="76"/>
      <c r="FN295" s="76"/>
      <c r="FO295" s="76"/>
      <c r="FP295" s="76"/>
      <c r="FQ295" s="76"/>
      <c r="FR295" s="76"/>
      <c r="FS295" s="76"/>
      <c r="FT295" s="76"/>
      <c r="FU295" s="76"/>
      <c r="FV295" s="76"/>
      <c r="FW295" s="76"/>
      <c r="FX295" s="76"/>
      <c r="FY295" s="76"/>
      <c r="FZ295" s="76"/>
      <c r="GA295" s="76"/>
      <c r="GB295" s="76"/>
      <c r="GC295" s="76"/>
      <c r="GD295" s="76"/>
      <c r="GE295" s="76"/>
      <c r="GF295" s="76"/>
      <c r="GG295" s="76"/>
      <c r="GH295" s="76"/>
      <c r="GI295" s="76"/>
      <c r="GJ295" s="76"/>
      <c r="GK295" s="76"/>
      <c r="GL295" s="76"/>
      <c r="GM295" s="76"/>
      <c r="GN295" s="76"/>
      <c r="GO295" s="76"/>
      <c r="GP295" s="76"/>
      <c r="GQ295" s="76"/>
      <c r="GR295" s="76"/>
      <c r="GS295" s="76"/>
      <c r="GT295" s="76"/>
      <c r="GU295" s="76"/>
      <c r="GV295" s="76"/>
      <c r="GW295" s="76"/>
      <c r="GX295" s="76"/>
      <c r="GY295" s="76"/>
      <c r="GZ295" s="76"/>
      <c r="HA295" s="76"/>
      <c r="HB295" s="76"/>
      <c r="HC295" s="76"/>
      <c r="HD295" s="76"/>
      <c r="HE295" s="76"/>
      <c r="HF295" s="76"/>
      <c r="HG295" s="76"/>
      <c r="HH295" s="76"/>
      <c r="HI295" s="76"/>
      <c r="HJ295" s="76"/>
      <c r="HK295" s="76"/>
      <c r="HL295" s="76"/>
      <c r="HM295" s="76"/>
      <c r="HN295" s="76"/>
      <c r="HO295" s="76"/>
      <c r="HP295" s="76"/>
      <c r="HQ295" s="76"/>
      <c r="HR295" s="76"/>
      <c r="HS295" s="76"/>
      <c r="HT295" s="76"/>
      <c r="HU295" s="76"/>
      <c r="HV295" s="76"/>
      <c r="HW295" s="76"/>
      <c r="HX295" s="76"/>
      <c r="HY295" s="76"/>
      <c r="HZ295" s="76"/>
      <c r="IA295" s="76"/>
      <c r="IB295" s="76"/>
      <c r="IC295" s="76"/>
      <c r="ID295" s="76"/>
      <c r="IE295" s="76"/>
      <c r="IF295" s="76"/>
      <c r="IG295" s="76"/>
      <c r="IH295" s="76"/>
      <c r="II295" s="76"/>
      <c r="IJ295" s="76"/>
      <c r="IK295" s="76"/>
      <c r="IL295" s="76"/>
      <c r="IM295" s="76"/>
      <c r="IN295" s="76"/>
      <c r="IO295" s="76"/>
      <c r="IP295" s="76"/>
      <c r="IQ295" s="76"/>
      <c r="IR295" s="76"/>
      <c r="IS295" s="76"/>
      <c r="IT295" s="76"/>
      <c r="IU295" s="76"/>
      <c r="IV295" s="76"/>
      <c r="IW295" s="76"/>
      <c r="IX295" s="76"/>
      <c r="IY295" s="76"/>
      <c r="IZ295" s="76"/>
      <c r="JA295" s="76"/>
      <c r="JB295" s="76"/>
      <c r="JC295" s="76"/>
      <c r="JD295" s="76"/>
      <c r="JE295" s="76"/>
      <c r="JF295" s="76"/>
      <c r="JG295" s="76"/>
      <c r="JH295" s="76"/>
      <c r="JI295" s="76"/>
      <c r="JJ295" s="76"/>
      <c r="JK295" s="76"/>
      <c r="JL295" s="76"/>
      <c r="JM295" s="76"/>
      <c r="JN295" s="76"/>
      <c r="JO295" s="76"/>
      <c r="JP295" s="76"/>
      <c r="JQ295" s="76"/>
      <c r="JR295" s="76"/>
      <c r="JS295" s="76"/>
      <c r="JT295" s="76"/>
      <c r="JU295" s="76"/>
      <c r="JV295" s="76"/>
      <c r="JW295" s="76"/>
      <c r="JX295" s="76"/>
      <c r="JY295" s="76"/>
      <c r="JZ295" s="76"/>
      <c r="KA295" s="76"/>
      <c r="KB295" s="76"/>
      <c r="KC295" s="76"/>
      <c r="KD295" s="76"/>
      <c r="KE295" s="76"/>
      <c r="KF295" s="76"/>
      <c r="KG295" s="76"/>
      <c r="KH295" s="76"/>
      <c r="KI295" s="76"/>
      <c r="KJ295" s="76"/>
      <c r="KK295" s="76"/>
      <c r="KL295" s="76"/>
      <c r="KM295" s="76"/>
      <c r="KN295" s="76"/>
      <c r="KO295" s="76"/>
      <c r="KP295" s="76"/>
      <c r="KQ295" s="76"/>
      <c r="KR295" s="76"/>
      <c r="KS295" s="76"/>
      <c r="KT295" s="76"/>
      <c r="KU295" s="76"/>
      <c r="KV295" s="76"/>
      <c r="KW295" s="76"/>
      <c r="KX295" s="76"/>
      <c r="KY295" s="76"/>
      <c r="KZ295" s="76"/>
      <c r="LA295" s="76"/>
      <c r="LB295" s="76"/>
      <c r="LC295" s="76"/>
      <c r="LD295" s="76"/>
      <c r="LE295" s="76"/>
      <c r="LF295" s="76"/>
      <c r="LG295" s="76"/>
      <c r="LH295" s="76"/>
      <c r="LI295" s="76"/>
      <c r="LJ295" s="76"/>
      <c r="LK295" s="76"/>
      <c r="LL295" s="76"/>
      <c r="LM295" s="76"/>
      <c r="LN295" s="76"/>
      <c r="LO295" s="76"/>
      <c r="LP295" s="76"/>
      <c r="LQ295" s="76"/>
      <c r="LR295" s="76"/>
      <c r="LS295" s="76"/>
      <c r="LT295" s="76"/>
      <c r="LU295" s="76"/>
      <c r="LV295" s="76"/>
      <c r="LW295" s="76"/>
      <c r="LX295" s="76"/>
      <c r="LY295" s="76"/>
      <c r="LZ295" s="76"/>
      <c r="MA295" s="76"/>
      <c r="MB295" s="76"/>
      <c r="MC295" s="76"/>
      <c r="MD295" s="76"/>
      <c r="ME295" s="76"/>
      <c r="MF295" s="76"/>
      <c r="MG295" s="76"/>
      <c r="MH295" s="76"/>
      <c r="MI295" s="76"/>
      <c r="MJ295" s="76"/>
      <c r="MK295" s="76"/>
      <c r="ML295" s="76"/>
      <c r="MM295" s="76"/>
      <c r="MN295" s="76"/>
      <c r="MO295" s="76"/>
      <c r="MP295" s="76"/>
      <c r="MQ295" s="76"/>
      <c r="MR295" s="76"/>
      <c r="MS295" s="76"/>
      <c r="MT295" s="76"/>
      <c r="MU295" s="76"/>
      <c r="MV295" s="76"/>
      <c r="MW295" s="76"/>
      <c r="MX295" s="76"/>
      <c r="MY295" s="76"/>
      <c r="MZ295" s="76"/>
      <c r="NA295" s="76"/>
      <c r="NB295" s="76"/>
      <c r="NC295" s="76"/>
      <c r="ND295" s="76"/>
      <c r="NE295" s="76"/>
      <c r="NF295" s="76"/>
      <c r="NG295" s="76"/>
      <c r="NH295" s="76"/>
      <c r="NI295" s="76"/>
      <c r="NJ295" s="76"/>
      <c r="NK295" s="76"/>
      <c r="NL295" s="76"/>
      <c r="NM295" s="76"/>
      <c r="NN295" s="76"/>
      <c r="NO295" s="76"/>
      <c r="NP295" s="76"/>
      <c r="NQ295" s="76"/>
      <c r="NR295" s="76"/>
      <c r="NS295" s="76"/>
      <c r="NT295" s="76"/>
      <c r="NU295" s="76"/>
      <c r="NV295" s="76"/>
      <c r="NW295" s="76"/>
      <c r="NX295" s="76"/>
      <c r="NY295" s="76"/>
      <c r="NZ295" s="76"/>
      <c r="OA295" s="76"/>
      <c r="OB295" s="76"/>
      <c r="OC295" s="76"/>
      <c r="OD295" s="76"/>
      <c r="OE295" s="76"/>
      <c r="OF295" s="76"/>
      <c r="OG295" s="76"/>
      <c r="OH295" s="76"/>
      <c r="OI295" s="76"/>
      <c r="OJ295" s="76"/>
      <c r="OK295" s="76"/>
      <c r="OL295" s="76"/>
      <c r="OM295" s="76"/>
      <c r="ON295" s="76"/>
      <c r="OO295" s="76"/>
      <c r="OP295" s="76"/>
      <c r="OQ295" s="76"/>
      <c r="OR295" s="76"/>
      <c r="OS295" s="76"/>
      <c r="OT295" s="76"/>
      <c r="OU295" s="76"/>
      <c r="OV295" s="76"/>
      <c r="OW295" s="76"/>
      <c r="OX295" s="76"/>
      <c r="OY295" s="76"/>
      <c r="OZ295" s="76"/>
      <c r="PA295" s="76"/>
      <c r="PB295" s="76"/>
      <c r="PC295" s="76"/>
      <c r="PD295" s="76"/>
      <c r="PE295" s="76"/>
      <c r="PF295" s="76"/>
      <c r="PG295" s="76"/>
      <c r="PH295" s="76"/>
      <c r="PI295" s="76"/>
      <c r="PJ295" s="76"/>
      <c r="PK295" s="76"/>
      <c r="PL295" s="76"/>
      <c r="PM295" s="76"/>
      <c r="PN295" s="76"/>
      <c r="PO295" s="76"/>
      <c r="PP295" s="76"/>
      <c r="PQ295" s="76"/>
      <c r="PR295" s="76"/>
      <c r="PS295" s="76"/>
      <c r="PT295" s="76"/>
      <c r="PU295" s="76"/>
      <c r="PV295" s="76"/>
      <c r="PW295" s="76"/>
      <c r="PX295" s="76"/>
      <c r="PY295" s="76"/>
      <c r="PZ295" s="76"/>
      <c r="QA295" s="76"/>
      <c r="QB295" s="76"/>
      <c r="QC295" s="76"/>
      <c r="QD295" s="76"/>
      <c r="QE295" s="76"/>
      <c r="QF295" s="76"/>
      <c r="QG295" s="76"/>
      <c r="QH295" s="76"/>
      <c r="QI295" s="76"/>
      <c r="QJ295" s="76"/>
      <c r="QK295" s="76"/>
      <c r="QL295" s="76"/>
      <c r="QM295" s="76"/>
      <c r="QN295" s="76"/>
      <c r="QO295" s="76"/>
      <c r="QP295" s="76"/>
      <c r="QQ295" s="76"/>
      <c r="QR295" s="76"/>
      <c r="QS295" s="76"/>
      <c r="QT295" s="76"/>
      <c r="QU295" s="76"/>
      <c r="QV295" s="76"/>
      <c r="QW295" s="76"/>
      <c r="QX295" s="76"/>
      <c r="QY295" s="76"/>
      <c r="QZ295" s="76"/>
      <c r="RA295" s="76"/>
      <c r="RB295" s="76"/>
      <c r="RC295" s="76"/>
      <c r="RD295" s="76"/>
      <c r="RE295" s="76"/>
      <c r="RF295" s="76"/>
      <c r="RG295" s="76"/>
      <c r="RH295" s="76"/>
      <c r="RI295" s="76"/>
      <c r="RJ295" s="76"/>
      <c r="RK295" s="76"/>
      <c r="RL295" s="76"/>
      <c r="RM295" s="76"/>
      <c r="RN295" s="76"/>
      <c r="RO295" s="76"/>
      <c r="RP295" s="76"/>
      <c r="RQ295" s="76"/>
      <c r="RR295" s="76"/>
      <c r="RS295" s="76"/>
      <c r="RT295" s="76"/>
      <c r="RU295" s="76"/>
      <c r="RV295" s="76"/>
      <c r="RW295" s="76"/>
      <c r="RX295" s="76"/>
      <c r="RY295" s="76"/>
      <c r="RZ295" s="76"/>
      <c r="SA295" s="76"/>
      <c r="SB295" s="76"/>
      <c r="SC295" s="76"/>
      <c r="SD295" s="76"/>
      <c r="SE295" s="76"/>
      <c r="SF295" s="76"/>
      <c r="SG295" s="76"/>
      <c r="SH295" s="76"/>
      <c r="SI295" s="76"/>
      <c r="SJ295" s="76"/>
      <c r="SK295" s="76"/>
      <c r="SL295" s="76"/>
      <c r="SM295" s="76"/>
      <c r="SN295" s="76"/>
      <c r="SO295" s="76"/>
      <c r="SP295" s="76"/>
      <c r="SQ295" s="76"/>
      <c r="SR295" s="76"/>
      <c r="SS295" s="76"/>
      <c r="ST295" s="76"/>
      <c r="SU295" s="76"/>
      <c r="SV295" s="76"/>
      <c r="SW295" s="76"/>
      <c r="SX295" s="76"/>
      <c r="SY295" s="76"/>
      <c r="SZ295" s="76"/>
      <c r="TA295" s="76"/>
      <c r="TB295" s="76"/>
      <c r="TC295" s="76"/>
      <c r="TD295" s="76"/>
      <c r="TE295" s="76"/>
      <c r="TF295" s="76"/>
      <c r="TG295" s="76"/>
      <c r="TH295" s="76"/>
      <c r="TI295" s="76"/>
      <c r="TJ295" s="76"/>
      <c r="TK295" s="76"/>
      <c r="TL295" s="76"/>
      <c r="TM295" s="76"/>
      <c r="TN295" s="76"/>
      <c r="TO295" s="76"/>
      <c r="TP295" s="76"/>
      <c r="TQ295" s="76"/>
      <c r="TR295" s="76"/>
      <c r="TS295" s="76"/>
      <c r="TT295" s="76"/>
      <c r="TU295" s="76"/>
      <c r="TV295" s="76"/>
      <c r="TW295" s="76"/>
      <c r="TX295" s="76"/>
      <c r="TY295" s="76"/>
      <c r="TZ295" s="76"/>
      <c r="UA295" s="76"/>
      <c r="UB295" s="76"/>
      <c r="UC295" s="76"/>
      <c r="UD295" s="76"/>
      <c r="UE295" s="76"/>
      <c r="UF295" s="76"/>
      <c r="UG295" s="76"/>
      <c r="UH295" s="76"/>
      <c r="UI295" s="76"/>
      <c r="UJ295" s="76"/>
      <c r="UK295" s="76"/>
      <c r="UL295" s="76"/>
      <c r="UM295" s="76"/>
      <c r="UN295" s="76"/>
      <c r="UO295" s="76"/>
      <c r="UP295" s="76"/>
      <c r="UQ295" s="76"/>
      <c r="UR295" s="76"/>
      <c r="US295" s="76"/>
      <c r="UT295" s="76"/>
      <c r="UU295" s="76"/>
      <c r="UV295" s="76"/>
      <c r="UW295" s="76"/>
      <c r="UX295" s="76"/>
      <c r="UY295" s="76"/>
      <c r="UZ295" s="76"/>
      <c r="VA295" s="76"/>
      <c r="VB295" s="76"/>
      <c r="VC295" s="76"/>
      <c r="VD295" s="76"/>
      <c r="VE295" s="76"/>
      <c r="VF295" s="76"/>
      <c r="VG295" s="76"/>
      <c r="VH295" s="76"/>
      <c r="VI295" s="76"/>
      <c r="VJ295" s="76"/>
      <c r="VK295" s="76"/>
      <c r="VL295" s="76"/>
      <c r="VM295" s="76"/>
      <c r="VN295" s="76"/>
      <c r="VO295" s="76"/>
      <c r="VP295" s="76"/>
      <c r="VQ295" s="76"/>
      <c r="VR295" s="76"/>
      <c r="VS295" s="76"/>
      <c r="VT295" s="76"/>
      <c r="VU295" s="76"/>
      <c r="VV295" s="76"/>
      <c r="VW295" s="76"/>
      <c r="VX295" s="76"/>
      <c r="VY295" s="76"/>
      <c r="VZ295" s="76"/>
      <c r="WA295" s="76"/>
      <c r="WB295" s="76"/>
      <c r="WC295" s="76"/>
      <c r="WD295" s="76"/>
      <c r="WE295" s="76"/>
      <c r="WF295" s="76"/>
      <c r="WG295" s="76"/>
      <c r="WH295" s="76"/>
      <c r="WI295" s="76"/>
      <c r="WJ295" s="76"/>
      <c r="WK295" s="76"/>
      <c r="WL295" s="76"/>
      <c r="WM295" s="76"/>
      <c r="WN295" s="76"/>
      <c r="WO295" s="76"/>
      <c r="WP295" s="76"/>
      <c r="WQ295" s="76"/>
      <c r="WR295" s="76"/>
      <c r="WS295" s="76"/>
      <c r="WT295" s="76"/>
      <c r="WU295" s="76"/>
      <c r="WV295" s="76"/>
      <c r="WW295" s="76"/>
      <c r="WX295" s="76"/>
      <c r="WY295" s="76"/>
      <c r="WZ295" s="76"/>
      <c r="XA295" s="76"/>
      <c r="XB295" s="76"/>
      <c r="XC295" s="76"/>
      <c r="XD295" s="76"/>
      <c r="XE295" s="76"/>
      <c r="XF295" s="76"/>
      <c r="XG295" s="76"/>
      <c r="XH295" s="76"/>
      <c r="XI295" s="76"/>
      <c r="XJ295" s="76"/>
      <c r="XK295" s="76"/>
      <c r="XL295" s="76"/>
      <c r="XM295" s="76"/>
      <c r="XN295" s="76"/>
      <c r="XO295" s="76"/>
      <c r="XP295" s="76"/>
      <c r="XQ295" s="76"/>
      <c r="XR295" s="76"/>
      <c r="XS295" s="76"/>
      <c r="XT295" s="76"/>
      <c r="XU295" s="76"/>
      <c r="XV295" s="76"/>
      <c r="XW295" s="76"/>
      <c r="XX295" s="76"/>
      <c r="XY295" s="76"/>
      <c r="XZ295" s="76"/>
      <c r="YA295" s="76"/>
      <c r="YB295" s="76"/>
      <c r="YC295" s="76"/>
      <c r="YD295" s="76"/>
      <c r="YE295" s="76"/>
      <c r="YF295" s="76"/>
      <c r="YG295" s="76"/>
      <c r="YH295" s="76"/>
      <c r="YI295" s="76"/>
      <c r="YJ295" s="76"/>
      <c r="YK295" s="76"/>
      <c r="YL295" s="76"/>
      <c r="YM295" s="76"/>
      <c r="YN295" s="76"/>
      <c r="YO295" s="76"/>
      <c r="YP295" s="76"/>
      <c r="YQ295" s="76"/>
      <c r="YR295" s="76"/>
      <c r="YS295" s="76"/>
      <c r="YT295" s="76"/>
      <c r="YU295" s="76"/>
      <c r="YV295" s="76"/>
      <c r="YW295" s="76"/>
      <c r="YX295" s="76"/>
      <c r="YY295" s="76"/>
      <c r="YZ295" s="76"/>
      <c r="ZA295" s="76"/>
      <c r="ZB295" s="76"/>
      <c r="ZC295" s="76"/>
      <c r="ZD295" s="76"/>
      <c r="ZE295" s="76"/>
      <c r="ZF295" s="76"/>
      <c r="ZG295" s="76"/>
      <c r="ZH295" s="76"/>
      <c r="ZI295" s="76"/>
      <c r="ZJ295" s="76"/>
      <c r="ZK295" s="76"/>
      <c r="ZL295" s="76"/>
      <c r="ZM295" s="76"/>
      <c r="ZN295" s="76"/>
      <c r="ZO295" s="76"/>
      <c r="ZP295" s="76"/>
      <c r="ZQ295" s="76"/>
      <c r="ZR295" s="76"/>
      <c r="ZS295" s="76"/>
      <c r="ZT295" s="76"/>
      <c r="ZU295" s="76"/>
      <c r="ZV295" s="76"/>
      <c r="ZW295" s="76"/>
      <c r="ZX295" s="76"/>
      <c r="ZY295" s="76"/>
      <c r="ZZ295" s="76"/>
      <c r="AAA295" s="76"/>
      <c r="AAB295" s="76"/>
      <c r="AAC295" s="76"/>
      <c r="AAD295" s="76"/>
      <c r="AAE295" s="76"/>
      <c r="AAF295" s="76"/>
      <c r="AAG295" s="76"/>
      <c r="AAH295" s="76"/>
      <c r="AAI295" s="76"/>
      <c r="AAJ295" s="76"/>
      <c r="AAK295" s="76"/>
      <c r="AAL295" s="76"/>
      <c r="AAM295" s="76"/>
      <c r="AAN295" s="76"/>
      <c r="AAO295" s="76"/>
      <c r="AAP295" s="76"/>
      <c r="AAQ295" s="76"/>
      <c r="AAR295" s="76"/>
      <c r="AAS295" s="76"/>
      <c r="AAT295" s="76"/>
      <c r="AAU295" s="76"/>
      <c r="AAV295" s="76"/>
      <c r="AAW295" s="76"/>
      <c r="AAX295" s="76"/>
      <c r="AAY295" s="76"/>
      <c r="AAZ295" s="76"/>
      <c r="ABA295" s="76"/>
      <c r="ABB295" s="76"/>
      <c r="ABC295" s="76"/>
      <c r="ABD295" s="76"/>
      <c r="ABE295" s="76"/>
      <c r="ABF295" s="76"/>
      <c r="ABG295" s="76"/>
      <c r="ABH295" s="76"/>
      <c r="ABI295" s="76"/>
      <c r="ABJ295" s="76"/>
      <c r="ABK295" s="76"/>
      <c r="ABL295" s="76"/>
      <c r="ABM295" s="76"/>
      <c r="ABN295" s="76"/>
      <c r="ABO295" s="76"/>
      <c r="ABP295" s="76"/>
      <c r="ABQ295" s="76"/>
      <c r="ABR295" s="76"/>
      <c r="ABS295" s="76"/>
      <c r="ABT295" s="76"/>
      <c r="ABU295" s="76"/>
      <c r="ABV295" s="76"/>
      <c r="ABW295" s="76"/>
      <c r="ABX295" s="76"/>
      <c r="ABY295" s="76"/>
      <c r="ABZ295" s="76"/>
      <c r="ACA295" s="76"/>
      <c r="ACB295" s="76"/>
      <c r="ACC295" s="76"/>
      <c r="ACD295" s="76"/>
      <c r="ACE295" s="76"/>
      <c r="ACF295" s="76"/>
      <c r="ACG295" s="76"/>
      <c r="ACH295" s="76"/>
      <c r="ACI295" s="76"/>
      <c r="ACJ295" s="76"/>
      <c r="ACK295" s="76"/>
      <c r="ACL295" s="76"/>
      <c r="ACM295" s="76"/>
      <c r="ACN295" s="76"/>
      <c r="ACO295" s="76"/>
      <c r="ACP295" s="76"/>
      <c r="ACQ295" s="76"/>
      <c r="ACR295" s="76"/>
      <c r="ACS295" s="76"/>
      <c r="ACT295" s="76"/>
      <c r="ACU295" s="76"/>
      <c r="ACV295" s="76"/>
      <c r="ACW295" s="76"/>
      <c r="ACX295" s="76"/>
      <c r="ACY295" s="76"/>
      <c r="ACZ295" s="76"/>
      <c r="ADA295" s="76"/>
      <c r="ADB295" s="76"/>
      <c r="ADC295" s="76"/>
      <c r="ADD295" s="76"/>
      <c r="ADE295" s="76"/>
      <c r="ADF295" s="76"/>
      <c r="ADG295" s="76"/>
      <c r="ADH295" s="76"/>
      <c r="ADI295" s="76"/>
      <c r="ADJ295" s="76"/>
      <c r="ADK295" s="76"/>
      <c r="ADL295" s="76"/>
      <c r="ADM295" s="76"/>
      <c r="ADN295" s="76"/>
      <c r="ADO295" s="76"/>
      <c r="ADP295" s="76"/>
      <c r="ADQ295" s="76"/>
      <c r="ADR295" s="76"/>
      <c r="ADS295" s="76"/>
      <c r="ADT295" s="76"/>
      <c r="ADU295" s="76"/>
      <c r="ADV295" s="76"/>
      <c r="ADW295" s="76"/>
      <c r="ADX295" s="76"/>
      <c r="ADY295" s="76"/>
      <c r="ADZ295" s="76"/>
      <c r="AEA295" s="76"/>
      <c r="AEB295" s="76"/>
      <c r="AEC295" s="76"/>
      <c r="AED295" s="76"/>
      <c r="AEE295" s="76"/>
      <c r="AEF295" s="76"/>
      <c r="AEG295" s="76"/>
      <c r="AEH295" s="76"/>
      <c r="AEI295" s="76"/>
      <c r="AEJ295" s="76"/>
      <c r="AEK295" s="76"/>
      <c r="AEL295" s="76"/>
      <c r="AEM295" s="76"/>
      <c r="AEN295" s="76"/>
      <c r="AEO295" s="76"/>
      <c r="AEP295" s="76"/>
      <c r="AEQ295" s="76"/>
      <c r="AER295" s="76"/>
      <c r="AES295" s="76"/>
      <c r="AET295" s="76"/>
      <c r="AEU295" s="76"/>
      <c r="AEV295" s="76"/>
      <c r="AEW295" s="76"/>
      <c r="AEX295" s="76"/>
      <c r="AEY295" s="76"/>
      <c r="AEZ295" s="76"/>
      <c r="AFA295" s="76"/>
      <c r="AFB295" s="76"/>
      <c r="AFC295" s="76"/>
      <c r="AFD295" s="76"/>
      <c r="AFE295" s="76"/>
      <c r="AFF295" s="76"/>
      <c r="AFG295" s="76"/>
      <c r="AFH295" s="76"/>
      <c r="AFI295" s="76"/>
      <c r="AFJ295" s="76"/>
      <c r="AFK295" s="76"/>
      <c r="AFL295" s="76"/>
      <c r="AFM295" s="76"/>
      <c r="AFN295" s="76"/>
      <c r="AFO295" s="76"/>
      <c r="AFP295" s="76"/>
      <c r="AFQ295" s="76"/>
      <c r="AFR295" s="76"/>
      <c r="AFS295" s="76"/>
      <c r="AFT295" s="76"/>
      <c r="AFU295" s="76"/>
      <c r="AFV295" s="76"/>
      <c r="AFW295" s="76"/>
      <c r="AFX295" s="76"/>
      <c r="AFY295" s="76"/>
      <c r="AFZ295" s="76"/>
      <c r="AGA295" s="76"/>
      <c r="AGB295" s="76"/>
      <c r="AGC295" s="76"/>
      <c r="AGD295" s="76"/>
      <c r="AGE295" s="76"/>
      <c r="AGF295" s="76"/>
      <c r="AGG295" s="76"/>
      <c r="AGH295" s="76"/>
      <c r="AGI295" s="76"/>
      <c r="AGJ295" s="76"/>
      <c r="AGK295" s="76"/>
      <c r="AGL295" s="76"/>
      <c r="AGM295" s="76"/>
      <c r="AGN295" s="76"/>
      <c r="AGO295" s="76"/>
      <c r="AGP295" s="76"/>
      <c r="AGQ295" s="76"/>
      <c r="AGR295" s="76"/>
      <c r="AGS295" s="76"/>
      <c r="AGT295" s="76"/>
      <c r="AGU295" s="76"/>
      <c r="AGV295" s="76"/>
      <c r="AGW295" s="76"/>
      <c r="AGX295" s="76"/>
      <c r="AGY295" s="76"/>
      <c r="AGZ295" s="76"/>
      <c r="AHA295" s="76"/>
      <c r="AHB295" s="76"/>
      <c r="AHC295" s="76"/>
      <c r="AHD295" s="76"/>
      <c r="AHE295" s="76"/>
      <c r="AHF295" s="76"/>
      <c r="AHG295" s="76"/>
      <c r="AHH295" s="76"/>
      <c r="AHI295" s="76"/>
      <c r="AHJ295" s="76"/>
      <c r="AHK295" s="76"/>
      <c r="AHL295" s="76"/>
      <c r="AHM295" s="76"/>
      <c r="AHN295" s="76"/>
      <c r="AHO295" s="76"/>
      <c r="AHP295" s="76"/>
      <c r="AHQ295" s="76"/>
      <c r="AHR295" s="76"/>
      <c r="AHS295" s="76"/>
      <c r="AHT295" s="76"/>
      <c r="AHU295" s="76"/>
      <c r="AHV295" s="76"/>
      <c r="AHW295" s="76"/>
      <c r="AHX295" s="76"/>
      <c r="AHY295" s="76"/>
      <c r="AHZ295" s="76"/>
      <c r="AIA295" s="76"/>
      <c r="AIB295" s="76"/>
      <c r="AIC295" s="76"/>
      <c r="AID295" s="76"/>
      <c r="AIE295" s="76"/>
      <c r="AIF295" s="76"/>
      <c r="AIG295" s="76"/>
      <c r="AIH295" s="76"/>
      <c r="AII295" s="76"/>
      <c r="AIJ295" s="76"/>
      <c r="AIK295" s="76"/>
      <c r="AIL295" s="76"/>
      <c r="AIM295" s="76"/>
      <c r="AIN295" s="76"/>
      <c r="AIO295" s="76"/>
      <c r="AIP295" s="76"/>
      <c r="AIQ295" s="76"/>
      <c r="AIR295" s="76"/>
      <c r="AIS295" s="76"/>
      <c r="AIT295" s="76"/>
      <c r="AIU295" s="76"/>
      <c r="AIV295" s="76"/>
      <c r="AIW295" s="76"/>
      <c r="AIX295" s="76"/>
      <c r="AIY295" s="76"/>
      <c r="AIZ295" s="76"/>
      <c r="AJA295" s="76"/>
      <c r="AJB295" s="76"/>
      <c r="AJC295" s="76"/>
      <c r="AJD295" s="76"/>
      <c r="AJE295" s="76"/>
      <c r="AJF295" s="76"/>
      <c r="AJG295" s="76"/>
      <c r="AJH295" s="76"/>
      <c r="AJI295" s="76"/>
      <c r="AJJ295" s="76"/>
      <c r="AJK295" s="76"/>
      <c r="AJL295" s="76"/>
      <c r="AJM295" s="76"/>
      <c r="AJN295" s="76"/>
      <c r="AJO295" s="76"/>
      <c r="AJP295" s="76"/>
      <c r="AJQ295" s="76"/>
      <c r="AJR295" s="76"/>
      <c r="AJS295" s="76"/>
      <c r="AJT295" s="76"/>
      <c r="AJU295" s="76"/>
      <c r="AJV295" s="76"/>
      <c r="AJW295" s="76"/>
      <c r="AJX295" s="76"/>
      <c r="AJY295" s="76"/>
      <c r="AJZ295" s="76"/>
      <c r="AKA295" s="76"/>
      <c r="AKB295" s="76"/>
      <c r="AKC295" s="76"/>
      <c r="AKD295" s="76"/>
      <c r="AKE295" s="76"/>
      <c r="AKF295" s="76"/>
      <c r="AKG295" s="76"/>
      <c r="AKH295" s="76"/>
      <c r="AKI295" s="76"/>
      <c r="AKJ295" s="76"/>
      <c r="AKK295" s="76"/>
      <c r="AKL295" s="76"/>
      <c r="AKM295" s="76"/>
      <c r="AKN295" s="76"/>
      <c r="AKO295" s="76"/>
      <c r="AKP295" s="76"/>
      <c r="AKQ295" s="76"/>
      <c r="AKR295" s="76"/>
      <c r="AKS295" s="76"/>
      <c r="AKT295" s="76"/>
      <c r="AKU295" s="76"/>
      <c r="AKV295" s="76"/>
      <c r="AKW295" s="76"/>
      <c r="AKX295" s="76"/>
      <c r="AKY295" s="76"/>
      <c r="AKZ295" s="76"/>
      <c r="ALA295" s="76"/>
      <c r="ALB295" s="76"/>
      <c r="ALC295" s="76"/>
      <c r="ALD295" s="76"/>
      <c r="ALE295" s="76"/>
      <c r="ALF295" s="76"/>
      <c r="ALG295" s="76"/>
      <c r="ALH295" s="76"/>
      <c r="ALI295" s="76"/>
      <c r="ALJ295" s="76"/>
      <c r="ALK295" s="76"/>
      <c r="ALL295" s="76"/>
      <c r="ALM295" s="76"/>
      <c r="ALN295" s="76"/>
      <c r="ALO295" s="76"/>
      <c r="ALP295" s="76"/>
      <c r="ALQ295" s="76"/>
      <c r="ALR295" s="76"/>
      <c r="ALS295" s="76"/>
      <c r="ALT295" s="76"/>
      <c r="ALU295" s="76"/>
      <c r="ALV295" s="76"/>
      <c r="ALW295" s="76"/>
      <c r="ALX295" s="76"/>
      <c r="ALY295" s="76"/>
      <c r="ALZ295" s="76"/>
      <c r="AMA295" s="76"/>
      <c r="AMB295" s="76"/>
      <c r="AMC295" s="76"/>
      <c r="AMD295" s="76"/>
      <c r="AME295" s="76"/>
    </row>
    <row r="296" spans="1:1019" s="77" customFormat="1">
      <c r="A296" s="49" t="s">
        <v>357</v>
      </c>
      <c r="B296" s="49"/>
      <c r="C296" s="49"/>
      <c r="D296" s="50" t="s">
        <v>34</v>
      </c>
      <c r="E296" s="49"/>
      <c r="F296" s="62"/>
      <c r="G296" s="51"/>
      <c r="H296" s="51"/>
      <c r="I296" s="51"/>
      <c r="J296" s="51">
        <f>J297+J306</f>
        <v>29747660.969999999</v>
      </c>
      <c r="K296" s="76"/>
      <c r="L296" s="76"/>
      <c r="M296" s="76"/>
      <c r="N296" s="76"/>
      <c r="O296" s="76"/>
      <c r="P296" s="76"/>
      <c r="Q296" s="76"/>
      <c r="R296" s="76"/>
      <c r="S296" s="76"/>
      <c r="T296" s="76"/>
      <c r="U296" s="76"/>
      <c r="V296" s="76"/>
      <c r="W296" s="76"/>
      <c r="X296" s="76"/>
      <c r="Y296" s="76"/>
      <c r="Z296" s="76"/>
      <c r="AA296" s="76"/>
      <c r="AB296" s="76"/>
      <c r="AC296" s="76"/>
      <c r="AD296" s="76"/>
      <c r="AE296" s="76"/>
      <c r="AF296" s="76"/>
      <c r="AG296" s="76"/>
      <c r="AH296" s="76"/>
      <c r="AI296" s="76"/>
      <c r="AJ296" s="76"/>
      <c r="AK296" s="76"/>
      <c r="AL296" s="76"/>
      <c r="AM296" s="76"/>
      <c r="AN296" s="76"/>
      <c r="AO296" s="76"/>
      <c r="AP296" s="76"/>
      <c r="AQ296" s="76"/>
      <c r="AR296" s="76"/>
      <c r="AS296" s="76"/>
      <c r="AT296" s="76"/>
      <c r="AU296" s="76"/>
      <c r="AV296" s="76"/>
      <c r="AW296" s="76"/>
      <c r="AX296" s="76"/>
      <c r="AY296" s="76"/>
      <c r="AZ296" s="76"/>
      <c r="BA296" s="76"/>
      <c r="BB296" s="76"/>
      <c r="BC296" s="76"/>
      <c r="BD296" s="76"/>
      <c r="BE296" s="76"/>
      <c r="BF296" s="76"/>
      <c r="BG296" s="76"/>
      <c r="BH296" s="76"/>
      <c r="BI296" s="76"/>
      <c r="BJ296" s="76"/>
      <c r="BK296" s="76"/>
      <c r="BL296" s="76"/>
      <c r="BM296" s="76"/>
      <c r="BN296" s="76"/>
      <c r="BO296" s="76"/>
      <c r="BP296" s="76"/>
      <c r="BQ296" s="76"/>
      <c r="BR296" s="76"/>
      <c r="BS296" s="76"/>
      <c r="BT296" s="76"/>
      <c r="BU296" s="76"/>
      <c r="BV296" s="76"/>
      <c r="BW296" s="76"/>
      <c r="BX296" s="76"/>
      <c r="BY296" s="76"/>
      <c r="BZ296" s="76"/>
      <c r="CA296" s="76"/>
      <c r="CB296" s="76"/>
      <c r="CC296" s="76"/>
      <c r="CD296" s="76"/>
      <c r="CE296" s="76"/>
      <c r="CF296" s="76"/>
      <c r="CG296" s="76"/>
      <c r="CH296" s="76"/>
      <c r="CI296" s="76"/>
      <c r="CJ296" s="76"/>
      <c r="CK296" s="76"/>
      <c r="CL296" s="76"/>
      <c r="CM296" s="76"/>
      <c r="CN296" s="76"/>
      <c r="CO296" s="76"/>
      <c r="CP296" s="76"/>
      <c r="CQ296" s="76"/>
      <c r="CR296" s="76"/>
      <c r="CS296" s="76"/>
      <c r="CT296" s="76"/>
      <c r="CU296" s="76"/>
      <c r="CV296" s="76"/>
      <c r="CW296" s="76"/>
      <c r="CX296" s="76"/>
      <c r="CY296" s="76"/>
      <c r="CZ296" s="76"/>
      <c r="DA296" s="76"/>
      <c r="DB296" s="76"/>
      <c r="DC296" s="76"/>
      <c r="DD296" s="76"/>
      <c r="DE296" s="76"/>
      <c r="DF296" s="76"/>
      <c r="DG296" s="76"/>
      <c r="DH296" s="76"/>
      <c r="DI296" s="76"/>
      <c r="DJ296" s="76"/>
      <c r="DK296" s="76"/>
      <c r="DL296" s="76"/>
      <c r="DM296" s="76"/>
      <c r="DN296" s="76"/>
      <c r="DO296" s="76"/>
      <c r="DP296" s="76"/>
      <c r="DQ296" s="76"/>
      <c r="DR296" s="76"/>
      <c r="DS296" s="76"/>
      <c r="DT296" s="76"/>
      <c r="DU296" s="76"/>
      <c r="DV296" s="76"/>
      <c r="DW296" s="76"/>
      <c r="DX296" s="76"/>
      <c r="DY296" s="76"/>
      <c r="DZ296" s="76"/>
      <c r="EA296" s="76"/>
      <c r="EB296" s="76"/>
      <c r="EC296" s="76"/>
      <c r="ED296" s="76"/>
      <c r="EE296" s="76"/>
      <c r="EF296" s="76"/>
      <c r="EG296" s="76"/>
      <c r="EH296" s="76"/>
      <c r="EI296" s="76"/>
      <c r="EJ296" s="76"/>
      <c r="EK296" s="76"/>
      <c r="EL296" s="76"/>
      <c r="EM296" s="76"/>
      <c r="EN296" s="76"/>
      <c r="EO296" s="76"/>
      <c r="EP296" s="76"/>
      <c r="EQ296" s="76"/>
      <c r="ER296" s="76"/>
      <c r="ES296" s="76"/>
      <c r="ET296" s="76"/>
      <c r="EU296" s="76"/>
      <c r="EV296" s="76"/>
      <c r="EW296" s="76"/>
      <c r="EX296" s="76"/>
      <c r="EY296" s="76"/>
      <c r="EZ296" s="76"/>
      <c r="FA296" s="76"/>
      <c r="FB296" s="76"/>
      <c r="FC296" s="76"/>
      <c r="FD296" s="76"/>
      <c r="FE296" s="76"/>
      <c r="FF296" s="76"/>
      <c r="FG296" s="76"/>
      <c r="FH296" s="76"/>
      <c r="FI296" s="76"/>
      <c r="FJ296" s="76"/>
      <c r="FK296" s="76"/>
      <c r="FL296" s="76"/>
      <c r="FM296" s="76"/>
      <c r="FN296" s="76"/>
      <c r="FO296" s="76"/>
      <c r="FP296" s="76"/>
      <c r="FQ296" s="76"/>
      <c r="FR296" s="76"/>
      <c r="FS296" s="76"/>
      <c r="FT296" s="76"/>
      <c r="FU296" s="76"/>
      <c r="FV296" s="76"/>
      <c r="FW296" s="76"/>
      <c r="FX296" s="76"/>
      <c r="FY296" s="76"/>
      <c r="FZ296" s="76"/>
      <c r="GA296" s="76"/>
      <c r="GB296" s="76"/>
      <c r="GC296" s="76"/>
      <c r="GD296" s="76"/>
      <c r="GE296" s="76"/>
      <c r="GF296" s="76"/>
      <c r="GG296" s="76"/>
      <c r="GH296" s="76"/>
      <c r="GI296" s="76"/>
      <c r="GJ296" s="76"/>
      <c r="GK296" s="76"/>
      <c r="GL296" s="76"/>
      <c r="GM296" s="76"/>
      <c r="GN296" s="76"/>
      <c r="GO296" s="76"/>
      <c r="GP296" s="76"/>
      <c r="GQ296" s="76"/>
      <c r="GR296" s="76"/>
      <c r="GS296" s="76"/>
      <c r="GT296" s="76"/>
      <c r="GU296" s="76"/>
      <c r="GV296" s="76"/>
      <c r="GW296" s="76"/>
      <c r="GX296" s="76"/>
      <c r="GY296" s="76"/>
      <c r="GZ296" s="76"/>
      <c r="HA296" s="76"/>
      <c r="HB296" s="76"/>
      <c r="HC296" s="76"/>
      <c r="HD296" s="76"/>
      <c r="HE296" s="76"/>
      <c r="HF296" s="76"/>
      <c r="HG296" s="76"/>
      <c r="HH296" s="76"/>
      <c r="HI296" s="76"/>
      <c r="HJ296" s="76"/>
      <c r="HK296" s="76"/>
      <c r="HL296" s="76"/>
      <c r="HM296" s="76"/>
      <c r="HN296" s="76"/>
      <c r="HO296" s="76"/>
      <c r="HP296" s="76"/>
      <c r="HQ296" s="76"/>
      <c r="HR296" s="76"/>
      <c r="HS296" s="76"/>
      <c r="HT296" s="76"/>
      <c r="HU296" s="76"/>
      <c r="HV296" s="76"/>
      <c r="HW296" s="76"/>
      <c r="HX296" s="76"/>
      <c r="HY296" s="76"/>
      <c r="HZ296" s="76"/>
      <c r="IA296" s="76"/>
      <c r="IB296" s="76"/>
      <c r="IC296" s="76"/>
      <c r="ID296" s="76"/>
      <c r="IE296" s="76"/>
      <c r="IF296" s="76"/>
      <c r="IG296" s="76"/>
      <c r="IH296" s="76"/>
      <c r="II296" s="76"/>
      <c r="IJ296" s="76"/>
      <c r="IK296" s="76"/>
      <c r="IL296" s="76"/>
      <c r="IM296" s="76"/>
      <c r="IN296" s="76"/>
      <c r="IO296" s="76"/>
      <c r="IP296" s="76"/>
      <c r="IQ296" s="76"/>
      <c r="IR296" s="76"/>
      <c r="IS296" s="76"/>
      <c r="IT296" s="76"/>
      <c r="IU296" s="76"/>
      <c r="IV296" s="76"/>
      <c r="IW296" s="76"/>
      <c r="IX296" s="76"/>
      <c r="IY296" s="76"/>
      <c r="IZ296" s="76"/>
      <c r="JA296" s="76"/>
      <c r="JB296" s="76"/>
      <c r="JC296" s="76"/>
      <c r="JD296" s="76"/>
      <c r="JE296" s="76"/>
      <c r="JF296" s="76"/>
      <c r="JG296" s="76"/>
      <c r="JH296" s="76"/>
      <c r="JI296" s="76"/>
      <c r="JJ296" s="76"/>
      <c r="JK296" s="76"/>
      <c r="JL296" s="76"/>
      <c r="JM296" s="76"/>
      <c r="JN296" s="76"/>
      <c r="JO296" s="76"/>
      <c r="JP296" s="76"/>
      <c r="JQ296" s="76"/>
      <c r="JR296" s="76"/>
      <c r="JS296" s="76"/>
      <c r="JT296" s="76"/>
      <c r="JU296" s="76"/>
      <c r="JV296" s="76"/>
      <c r="JW296" s="76"/>
      <c r="JX296" s="76"/>
      <c r="JY296" s="76"/>
      <c r="JZ296" s="76"/>
      <c r="KA296" s="76"/>
      <c r="KB296" s="76"/>
      <c r="KC296" s="76"/>
      <c r="KD296" s="76"/>
      <c r="KE296" s="76"/>
      <c r="KF296" s="76"/>
      <c r="KG296" s="76"/>
      <c r="KH296" s="76"/>
      <c r="KI296" s="76"/>
      <c r="KJ296" s="76"/>
      <c r="KK296" s="76"/>
      <c r="KL296" s="76"/>
      <c r="KM296" s="76"/>
      <c r="KN296" s="76"/>
      <c r="KO296" s="76"/>
      <c r="KP296" s="76"/>
      <c r="KQ296" s="76"/>
      <c r="KR296" s="76"/>
      <c r="KS296" s="76"/>
      <c r="KT296" s="76"/>
      <c r="KU296" s="76"/>
      <c r="KV296" s="76"/>
      <c r="KW296" s="76"/>
      <c r="KX296" s="76"/>
      <c r="KY296" s="76"/>
      <c r="KZ296" s="76"/>
      <c r="LA296" s="76"/>
      <c r="LB296" s="76"/>
      <c r="LC296" s="76"/>
      <c r="LD296" s="76"/>
      <c r="LE296" s="76"/>
      <c r="LF296" s="76"/>
      <c r="LG296" s="76"/>
      <c r="LH296" s="76"/>
      <c r="LI296" s="76"/>
      <c r="LJ296" s="76"/>
      <c r="LK296" s="76"/>
      <c r="LL296" s="76"/>
      <c r="LM296" s="76"/>
      <c r="LN296" s="76"/>
      <c r="LO296" s="76"/>
      <c r="LP296" s="76"/>
      <c r="LQ296" s="76"/>
      <c r="LR296" s="76"/>
      <c r="LS296" s="76"/>
      <c r="LT296" s="76"/>
      <c r="LU296" s="76"/>
      <c r="LV296" s="76"/>
      <c r="LW296" s="76"/>
      <c r="LX296" s="76"/>
      <c r="LY296" s="76"/>
      <c r="LZ296" s="76"/>
      <c r="MA296" s="76"/>
      <c r="MB296" s="76"/>
      <c r="MC296" s="76"/>
      <c r="MD296" s="76"/>
      <c r="ME296" s="76"/>
      <c r="MF296" s="76"/>
      <c r="MG296" s="76"/>
      <c r="MH296" s="76"/>
      <c r="MI296" s="76"/>
      <c r="MJ296" s="76"/>
      <c r="MK296" s="76"/>
      <c r="ML296" s="76"/>
      <c r="MM296" s="76"/>
      <c r="MN296" s="76"/>
      <c r="MO296" s="76"/>
      <c r="MP296" s="76"/>
      <c r="MQ296" s="76"/>
      <c r="MR296" s="76"/>
      <c r="MS296" s="76"/>
      <c r="MT296" s="76"/>
      <c r="MU296" s="76"/>
      <c r="MV296" s="76"/>
      <c r="MW296" s="76"/>
      <c r="MX296" s="76"/>
      <c r="MY296" s="76"/>
      <c r="MZ296" s="76"/>
      <c r="NA296" s="76"/>
      <c r="NB296" s="76"/>
      <c r="NC296" s="76"/>
      <c r="ND296" s="76"/>
      <c r="NE296" s="76"/>
      <c r="NF296" s="76"/>
      <c r="NG296" s="76"/>
      <c r="NH296" s="76"/>
      <c r="NI296" s="76"/>
      <c r="NJ296" s="76"/>
      <c r="NK296" s="76"/>
      <c r="NL296" s="76"/>
      <c r="NM296" s="76"/>
      <c r="NN296" s="76"/>
      <c r="NO296" s="76"/>
      <c r="NP296" s="76"/>
      <c r="NQ296" s="76"/>
      <c r="NR296" s="76"/>
      <c r="NS296" s="76"/>
      <c r="NT296" s="76"/>
      <c r="NU296" s="76"/>
      <c r="NV296" s="76"/>
      <c r="NW296" s="76"/>
      <c r="NX296" s="76"/>
      <c r="NY296" s="76"/>
      <c r="NZ296" s="76"/>
      <c r="OA296" s="76"/>
      <c r="OB296" s="76"/>
      <c r="OC296" s="76"/>
      <c r="OD296" s="76"/>
      <c r="OE296" s="76"/>
      <c r="OF296" s="76"/>
      <c r="OG296" s="76"/>
      <c r="OH296" s="76"/>
      <c r="OI296" s="76"/>
      <c r="OJ296" s="76"/>
      <c r="OK296" s="76"/>
      <c r="OL296" s="76"/>
      <c r="OM296" s="76"/>
      <c r="ON296" s="76"/>
      <c r="OO296" s="76"/>
      <c r="OP296" s="76"/>
      <c r="OQ296" s="76"/>
      <c r="OR296" s="76"/>
      <c r="OS296" s="76"/>
      <c r="OT296" s="76"/>
      <c r="OU296" s="76"/>
      <c r="OV296" s="76"/>
      <c r="OW296" s="76"/>
      <c r="OX296" s="76"/>
      <c r="OY296" s="76"/>
      <c r="OZ296" s="76"/>
      <c r="PA296" s="76"/>
      <c r="PB296" s="76"/>
      <c r="PC296" s="76"/>
      <c r="PD296" s="76"/>
      <c r="PE296" s="76"/>
      <c r="PF296" s="76"/>
      <c r="PG296" s="76"/>
      <c r="PH296" s="76"/>
      <c r="PI296" s="76"/>
      <c r="PJ296" s="76"/>
      <c r="PK296" s="76"/>
      <c r="PL296" s="76"/>
      <c r="PM296" s="76"/>
      <c r="PN296" s="76"/>
      <c r="PO296" s="76"/>
      <c r="PP296" s="76"/>
      <c r="PQ296" s="76"/>
      <c r="PR296" s="76"/>
      <c r="PS296" s="76"/>
      <c r="PT296" s="76"/>
      <c r="PU296" s="76"/>
      <c r="PV296" s="76"/>
      <c r="PW296" s="76"/>
      <c r="PX296" s="76"/>
      <c r="PY296" s="76"/>
      <c r="PZ296" s="76"/>
      <c r="QA296" s="76"/>
      <c r="QB296" s="76"/>
      <c r="QC296" s="76"/>
      <c r="QD296" s="76"/>
      <c r="QE296" s="76"/>
      <c r="QF296" s="76"/>
      <c r="QG296" s="76"/>
      <c r="QH296" s="76"/>
      <c r="QI296" s="76"/>
      <c r="QJ296" s="76"/>
      <c r="QK296" s="76"/>
      <c r="QL296" s="76"/>
      <c r="QM296" s="76"/>
      <c r="QN296" s="76"/>
      <c r="QO296" s="76"/>
      <c r="QP296" s="76"/>
      <c r="QQ296" s="76"/>
      <c r="QR296" s="76"/>
      <c r="QS296" s="76"/>
      <c r="QT296" s="76"/>
      <c r="QU296" s="76"/>
      <c r="QV296" s="76"/>
      <c r="QW296" s="76"/>
      <c r="QX296" s="76"/>
      <c r="QY296" s="76"/>
      <c r="QZ296" s="76"/>
      <c r="RA296" s="76"/>
      <c r="RB296" s="76"/>
      <c r="RC296" s="76"/>
      <c r="RD296" s="76"/>
      <c r="RE296" s="76"/>
      <c r="RF296" s="76"/>
      <c r="RG296" s="76"/>
      <c r="RH296" s="76"/>
      <c r="RI296" s="76"/>
      <c r="RJ296" s="76"/>
      <c r="RK296" s="76"/>
      <c r="RL296" s="76"/>
      <c r="RM296" s="76"/>
      <c r="RN296" s="76"/>
      <c r="RO296" s="76"/>
      <c r="RP296" s="76"/>
      <c r="RQ296" s="76"/>
      <c r="RR296" s="76"/>
      <c r="RS296" s="76"/>
      <c r="RT296" s="76"/>
      <c r="RU296" s="76"/>
      <c r="RV296" s="76"/>
      <c r="RW296" s="76"/>
      <c r="RX296" s="76"/>
      <c r="RY296" s="76"/>
      <c r="RZ296" s="76"/>
      <c r="SA296" s="76"/>
      <c r="SB296" s="76"/>
      <c r="SC296" s="76"/>
      <c r="SD296" s="76"/>
      <c r="SE296" s="76"/>
      <c r="SF296" s="76"/>
      <c r="SG296" s="76"/>
      <c r="SH296" s="76"/>
      <c r="SI296" s="76"/>
      <c r="SJ296" s="76"/>
      <c r="SK296" s="76"/>
      <c r="SL296" s="76"/>
      <c r="SM296" s="76"/>
      <c r="SN296" s="76"/>
      <c r="SO296" s="76"/>
      <c r="SP296" s="76"/>
      <c r="SQ296" s="76"/>
      <c r="SR296" s="76"/>
      <c r="SS296" s="76"/>
      <c r="ST296" s="76"/>
      <c r="SU296" s="76"/>
      <c r="SV296" s="76"/>
      <c r="SW296" s="76"/>
      <c r="SX296" s="76"/>
      <c r="SY296" s="76"/>
      <c r="SZ296" s="76"/>
      <c r="TA296" s="76"/>
      <c r="TB296" s="76"/>
      <c r="TC296" s="76"/>
      <c r="TD296" s="76"/>
      <c r="TE296" s="76"/>
      <c r="TF296" s="76"/>
      <c r="TG296" s="76"/>
      <c r="TH296" s="76"/>
      <c r="TI296" s="76"/>
      <c r="TJ296" s="76"/>
      <c r="TK296" s="76"/>
      <c r="TL296" s="76"/>
      <c r="TM296" s="76"/>
      <c r="TN296" s="76"/>
      <c r="TO296" s="76"/>
      <c r="TP296" s="76"/>
      <c r="TQ296" s="76"/>
      <c r="TR296" s="76"/>
      <c r="TS296" s="76"/>
      <c r="TT296" s="76"/>
      <c r="TU296" s="76"/>
      <c r="TV296" s="76"/>
      <c r="TW296" s="76"/>
      <c r="TX296" s="76"/>
      <c r="TY296" s="76"/>
      <c r="TZ296" s="76"/>
      <c r="UA296" s="76"/>
      <c r="UB296" s="76"/>
      <c r="UC296" s="76"/>
      <c r="UD296" s="76"/>
      <c r="UE296" s="76"/>
      <c r="UF296" s="76"/>
      <c r="UG296" s="76"/>
      <c r="UH296" s="76"/>
      <c r="UI296" s="76"/>
      <c r="UJ296" s="76"/>
      <c r="UK296" s="76"/>
      <c r="UL296" s="76"/>
      <c r="UM296" s="76"/>
      <c r="UN296" s="76"/>
      <c r="UO296" s="76"/>
      <c r="UP296" s="76"/>
      <c r="UQ296" s="76"/>
      <c r="UR296" s="76"/>
      <c r="US296" s="76"/>
      <c r="UT296" s="76"/>
      <c r="UU296" s="76"/>
      <c r="UV296" s="76"/>
      <c r="UW296" s="76"/>
      <c r="UX296" s="76"/>
      <c r="UY296" s="76"/>
      <c r="UZ296" s="76"/>
      <c r="VA296" s="76"/>
      <c r="VB296" s="76"/>
      <c r="VC296" s="76"/>
      <c r="VD296" s="76"/>
      <c r="VE296" s="76"/>
      <c r="VF296" s="76"/>
      <c r="VG296" s="76"/>
      <c r="VH296" s="76"/>
      <c r="VI296" s="76"/>
      <c r="VJ296" s="76"/>
      <c r="VK296" s="76"/>
      <c r="VL296" s="76"/>
      <c r="VM296" s="76"/>
      <c r="VN296" s="76"/>
      <c r="VO296" s="76"/>
      <c r="VP296" s="76"/>
      <c r="VQ296" s="76"/>
      <c r="VR296" s="76"/>
      <c r="VS296" s="76"/>
      <c r="VT296" s="76"/>
      <c r="VU296" s="76"/>
      <c r="VV296" s="76"/>
      <c r="VW296" s="76"/>
      <c r="VX296" s="76"/>
      <c r="VY296" s="76"/>
      <c r="VZ296" s="76"/>
      <c r="WA296" s="76"/>
      <c r="WB296" s="76"/>
      <c r="WC296" s="76"/>
      <c r="WD296" s="76"/>
      <c r="WE296" s="76"/>
      <c r="WF296" s="76"/>
      <c r="WG296" s="76"/>
      <c r="WH296" s="76"/>
      <c r="WI296" s="76"/>
      <c r="WJ296" s="76"/>
      <c r="WK296" s="76"/>
      <c r="WL296" s="76"/>
      <c r="WM296" s="76"/>
      <c r="WN296" s="76"/>
      <c r="WO296" s="76"/>
      <c r="WP296" s="76"/>
      <c r="WQ296" s="76"/>
      <c r="WR296" s="76"/>
      <c r="WS296" s="76"/>
      <c r="WT296" s="76"/>
      <c r="WU296" s="76"/>
      <c r="WV296" s="76"/>
      <c r="WW296" s="76"/>
      <c r="WX296" s="76"/>
      <c r="WY296" s="76"/>
      <c r="WZ296" s="76"/>
      <c r="XA296" s="76"/>
      <c r="XB296" s="76"/>
      <c r="XC296" s="76"/>
      <c r="XD296" s="76"/>
      <c r="XE296" s="76"/>
      <c r="XF296" s="76"/>
      <c r="XG296" s="76"/>
      <c r="XH296" s="76"/>
      <c r="XI296" s="76"/>
      <c r="XJ296" s="76"/>
      <c r="XK296" s="76"/>
      <c r="XL296" s="76"/>
      <c r="XM296" s="76"/>
      <c r="XN296" s="76"/>
      <c r="XO296" s="76"/>
      <c r="XP296" s="76"/>
      <c r="XQ296" s="76"/>
      <c r="XR296" s="76"/>
      <c r="XS296" s="76"/>
      <c r="XT296" s="76"/>
      <c r="XU296" s="76"/>
      <c r="XV296" s="76"/>
      <c r="XW296" s="76"/>
      <c r="XX296" s="76"/>
      <c r="XY296" s="76"/>
      <c r="XZ296" s="76"/>
      <c r="YA296" s="76"/>
      <c r="YB296" s="76"/>
      <c r="YC296" s="76"/>
      <c r="YD296" s="76"/>
      <c r="YE296" s="76"/>
      <c r="YF296" s="76"/>
      <c r="YG296" s="76"/>
      <c r="YH296" s="76"/>
      <c r="YI296" s="76"/>
      <c r="YJ296" s="76"/>
      <c r="YK296" s="76"/>
      <c r="YL296" s="76"/>
      <c r="YM296" s="76"/>
      <c r="YN296" s="76"/>
      <c r="YO296" s="76"/>
      <c r="YP296" s="76"/>
      <c r="YQ296" s="76"/>
      <c r="YR296" s="76"/>
      <c r="YS296" s="76"/>
      <c r="YT296" s="76"/>
      <c r="YU296" s="76"/>
      <c r="YV296" s="76"/>
      <c r="YW296" s="76"/>
      <c r="YX296" s="76"/>
      <c r="YY296" s="76"/>
      <c r="YZ296" s="76"/>
      <c r="ZA296" s="76"/>
      <c r="ZB296" s="76"/>
      <c r="ZC296" s="76"/>
      <c r="ZD296" s="76"/>
      <c r="ZE296" s="76"/>
      <c r="ZF296" s="76"/>
      <c r="ZG296" s="76"/>
      <c r="ZH296" s="76"/>
      <c r="ZI296" s="76"/>
      <c r="ZJ296" s="76"/>
      <c r="ZK296" s="76"/>
      <c r="ZL296" s="76"/>
      <c r="ZM296" s="76"/>
      <c r="ZN296" s="76"/>
      <c r="ZO296" s="76"/>
      <c r="ZP296" s="76"/>
      <c r="ZQ296" s="76"/>
      <c r="ZR296" s="76"/>
      <c r="ZS296" s="76"/>
      <c r="ZT296" s="76"/>
      <c r="ZU296" s="76"/>
      <c r="ZV296" s="76"/>
      <c r="ZW296" s="76"/>
      <c r="ZX296" s="76"/>
      <c r="ZY296" s="76"/>
      <c r="ZZ296" s="76"/>
      <c r="AAA296" s="76"/>
      <c r="AAB296" s="76"/>
      <c r="AAC296" s="76"/>
      <c r="AAD296" s="76"/>
      <c r="AAE296" s="76"/>
      <c r="AAF296" s="76"/>
      <c r="AAG296" s="76"/>
      <c r="AAH296" s="76"/>
      <c r="AAI296" s="76"/>
      <c r="AAJ296" s="76"/>
      <c r="AAK296" s="76"/>
      <c r="AAL296" s="76"/>
      <c r="AAM296" s="76"/>
      <c r="AAN296" s="76"/>
      <c r="AAO296" s="76"/>
      <c r="AAP296" s="76"/>
      <c r="AAQ296" s="76"/>
      <c r="AAR296" s="76"/>
      <c r="AAS296" s="76"/>
      <c r="AAT296" s="76"/>
      <c r="AAU296" s="76"/>
      <c r="AAV296" s="76"/>
      <c r="AAW296" s="76"/>
      <c r="AAX296" s="76"/>
      <c r="AAY296" s="76"/>
      <c r="AAZ296" s="76"/>
      <c r="ABA296" s="76"/>
      <c r="ABB296" s="76"/>
      <c r="ABC296" s="76"/>
      <c r="ABD296" s="76"/>
      <c r="ABE296" s="76"/>
      <c r="ABF296" s="76"/>
      <c r="ABG296" s="76"/>
      <c r="ABH296" s="76"/>
      <c r="ABI296" s="76"/>
      <c r="ABJ296" s="76"/>
      <c r="ABK296" s="76"/>
      <c r="ABL296" s="76"/>
      <c r="ABM296" s="76"/>
      <c r="ABN296" s="76"/>
      <c r="ABO296" s="76"/>
      <c r="ABP296" s="76"/>
      <c r="ABQ296" s="76"/>
      <c r="ABR296" s="76"/>
      <c r="ABS296" s="76"/>
      <c r="ABT296" s="76"/>
      <c r="ABU296" s="76"/>
      <c r="ABV296" s="76"/>
      <c r="ABW296" s="76"/>
      <c r="ABX296" s="76"/>
      <c r="ABY296" s="76"/>
      <c r="ABZ296" s="76"/>
      <c r="ACA296" s="76"/>
      <c r="ACB296" s="76"/>
      <c r="ACC296" s="76"/>
      <c r="ACD296" s="76"/>
      <c r="ACE296" s="76"/>
      <c r="ACF296" s="76"/>
      <c r="ACG296" s="76"/>
      <c r="ACH296" s="76"/>
      <c r="ACI296" s="76"/>
      <c r="ACJ296" s="76"/>
      <c r="ACK296" s="76"/>
      <c r="ACL296" s="76"/>
      <c r="ACM296" s="76"/>
      <c r="ACN296" s="76"/>
      <c r="ACO296" s="76"/>
      <c r="ACP296" s="76"/>
      <c r="ACQ296" s="76"/>
      <c r="ACR296" s="76"/>
      <c r="ACS296" s="76"/>
      <c r="ACT296" s="76"/>
      <c r="ACU296" s="76"/>
      <c r="ACV296" s="76"/>
      <c r="ACW296" s="76"/>
      <c r="ACX296" s="76"/>
      <c r="ACY296" s="76"/>
      <c r="ACZ296" s="76"/>
      <c r="ADA296" s="76"/>
      <c r="ADB296" s="76"/>
      <c r="ADC296" s="76"/>
      <c r="ADD296" s="76"/>
      <c r="ADE296" s="76"/>
      <c r="ADF296" s="76"/>
      <c r="ADG296" s="76"/>
      <c r="ADH296" s="76"/>
      <c r="ADI296" s="76"/>
      <c r="ADJ296" s="76"/>
      <c r="ADK296" s="76"/>
      <c r="ADL296" s="76"/>
      <c r="ADM296" s="76"/>
      <c r="ADN296" s="76"/>
      <c r="ADO296" s="76"/>
      <c r="ADP296" s="76"/>
      <c r="ADQ296" s="76"/>
      <c r="ADR296" s="76"/>
      <c r="ADS296" s="76"/>
      <c r="ADT296" s="76"/>
      <c r="ADU296" s="76"/>
      <c r="ADV296" s="76"/>
      <c r="ADW296" s="76"/>
      <c r="ADX296" s="76"/>
      <c r="ADY296" s="76"/>
      <c r="ADZ296" s="76"/>
      <c r="AEA296" s="76"/>
      <c r="AEB296" s="76"/>
      <c r="AEC296" s="76"/>
      <c r="AED296" s="76"/>
      <c r="AEE296" s="76"/>
      <c r="AEF296" s="76"/>
      <c r="AEG296" s="76"/>
      <c r="AEH296" s="76"/>
      <c r="AEI296" s="76"/>
      <c r="AEJ296" s="76"/>
      <c r="AEK296" s="76"/>
      <c r="AEL296" s="76"/>
      <c r="AEM296" s="76"/>
      <c r="AEN296" s="76"/>
      <c r="AEO296" s="76"/>
      <c r="AEP296" s="76"/>
      <c r="AEQ296" s="76"/>
      <c r="AER296" s="76"/>
      <c r="AES296" s="76"/>
      <c r="AET296" s="76"/>
      <c r="AEU296" s="76"/>
      <c r="AEV296" s="76"/>
      <c r="AEW296" s="76"/>
      <c r="AEX296" s="76"/>
      <c r="AEY296" s="76"/>
      <c r="AEZ296" s="76"/>
      <c r="AFA296" s="76"/>
      <c r="AFB296" s="76"/>
      <c r="AFC296" s="76"/>
      <c r="AFD296" s="76"/>
      <c r="AFE296" s="76"/>
      <c r="AFF296" s="76"/>
      <c r="AFG296" s="76"/>
      <c r="AFH296" s="76"/>
      <c r="AFI296" s="76"/>
      <c r="AFJ296" s="76"/>
      <c r="AFK296" s="76"/>
      <c r="AFL296" s="76"/>
      <c r="AFM296" s="76"/>
      <c r="AFN296" s="76"/>
      <c r="AFO296" s="76"/>
      <c r="AFP296" s="76"/>
      <c r="AFQ296" s="76"/>
      <c r="AFR296" s="76"/>
      <c r="AFS296" s="76"/>
      <c r="AFT296" s="76"/>
      <c r="AFU296" s="76"/>
      <c r="AFV296" s="76"/>
      <c r="AFW296" s="76"/>
      <c r="AFX296" s="76"/>
      <c r="AFY296" s="76"/>
      <c r="AFZ296" s="76"/>
      <c r="AGA296" s="76"/>
      <c r="AGB296" s="76"/>
      <c r="AGC296" s="76"/>
      <c r="AGD296" s="76"/>
      <c r="AGE296" s="76"/>
      <c r="AGF296" s="76"/>
      <c r="AGG296" s="76"/>
      <c r="AGH296" s="76"/>
      <c r="AGI296" s="76"/>
      <c r="AGJ296" s="76"/>
      <c r="AGK296" s="76"/>
      <c r="AGL296" s="76"/>
      <c r="AGM296" s="76"/>
      <c r="AGN296" s="76"/>
      <c r="AGO296" s="76"/>
      <c r="AGP296" s="76"/>
      <c r="AGQ296" s="76"/>
      <c r="AGR296" s="76"/>
      <c r="AGS296" s="76"/>
      <c r="AGT296" s="76"/>
      <c r="AGU296" s="76"/>
      <c r="AGV296" s="76"/>
      <c r="AGW296" s="76"/>
      <c r="AGX296" s="76"/>
      <c r="AGY296" s="76"/>
      <c r="AGZ296" s="76"/>
      <c r="AHA296" s="76"/>
      <c r="AHB296" s="76"/>
      <c r="AHC296" s="76"/>
      <c r="AHD296" s="76"/>
      <c r="AHE296" s="76"/>
      <c r="AHF296" s="76"/>
      <c r="AHG296" s="76"/>
      <c r="AHH296" s="76"/>
      <c r="AHI296" s="76"/>
      <c r="AHJ296" s="76"/>
      <c r="AHK296" s="76"/>
      <c r="AHL296" s="76"/>
      <c r="AHM296" s="76"/>
      <c r="AHN296" s="76"/>
      <c r="AHO296" s="76"/>
      <c r="AHP296" s="76"/>
      <c r="AHQ296" s="76"/>
      <c r="AHR296" s="76"/>
      <c r="AHS296" s="76"/>
      <c r="AHT296" s="76"/>
      <c r="AHU296" s="76"/>
      <c r="AHV296" s="76"/>
      <c r="AHW296" s="76"/>
      <c r="AHX296" s="76"/>
      <c r="AHY296" s="76"/>
      <c r="AHZ296" s="76"/>
      <c r="AIA296" s="76"/>
      <c r="AIB296" s="76"/>
      <c r="AIC296" s="76"/>
      <c r="AID296" s="76"/>
      <c r="AIE296" s="76"/>
      <c r="AIF296" s="76"/>
      <c r="AIG296" s="76"/>
      <c r="AIH296" s="76"/>
      <c r="AII296" s="76"/>
      <c r="AIJ296" s="76"/>
      <c r="AIK296" s="76"/>
      <c r="AIL296" s="76"/>
      <c r="AIM296" s="76"/>
      <c r="AIN296" s="76"/>
      <c r="AIO296" s="76"/>
      <c r="AIP296" s="76"/>
      <c r="AIQ296" s="76"/>
      <c r="AIR296" s="76"/>
      <c r="AIS296" s="76"/>
      <c r="AIT296" s="76"/>
      <c r="AIU296" s="76"/>
      <c r="AIV296" s="76"/>
      <c r="AIW296" s="76"/>
      <c r="AIX296" s="76"/>
      <c r="AIY296" s="76"/>
      <c r="AIZ296" s="76"/>
      <c r="AJA296" s="76"/>
      <c r="AJB296" s="76"/>
      <c r="AJC296" s="76"/>
      <c r="AJD296" s="76"/>
      <c r="AJE296" s="76"/>
      <c r="AJF296" s="76"/>
      <c r="AJG296" s="76"/>
      <c r="AJH296" s="76"/>
      <c r="AJI296" s="76"/>
      <c r="AJJ296" s="76"/>
      <c r="AJK296" s="76"/>
      <c r="AJL296" s="76"/>
      <c r="AJM296" s="76"/>
      <c r="AJN296" s="76"/>
      <c r="AJO296" s="76"/>
      <c r="AJP296" s="76"/>
      <c r="AJQ296" s="76"/>
      <c r="AJR296" s="76"/>
      <c r="AJS296" s="76"/>
      <c r="AJT296" s="76"/>
      <c r="AJU296" s="76"/>
      <c r="AJV296" s="76"/>
      <c r="AJW296" s="76"/>
      <c r="AJX296" s="76"/>
      <c r="AJY296" s="76"/>
      <c r="AJZ296" s="76"/>
      <c r="AKA296" s="76"/>
      <c r="AKB296" s="76"/>
      <c r="AKC296" s="76"/>
      <c r="AKD296" s="76"/>
      <c r="AKE296" s="76"/>
      <c r="AKF296" s="76"/>
      <c r="AKG296" s="76"/>
      <c r="AKH296" s="76"/>
      <c r="AKI296" s="76"/>
      <c r="AKJ296" s="76"/>
      <c r="AKK296" s="76"/>
      <c r="AKL296" s="76"/>
      <c r="AKM296" s="76"/>
      <c r="AKN296" s="76"/>
      <c r="AKO296" s="76"/>
      <c r="AKP296" s="76"/>
      <c r="AKQ296" s="76"/>
      <c r="AKR296" s="76"/>
      <c r="AKS296" s="76"/>
      <c r="AKT296" s="76"/>
      <c r="AKU296" s="76"/>
      <c r="AKV296" s="76"/>
      <c r="AKW296" s="76"/>
      <c r="AKX296" s="76"/>
      <c r="AKY296" s="76"/>
      <c r="AKZ296" s="76"/>
      <c r="ALA296" s="76"/>
      <c r="ALB296" s="76"/>
      <c r="ALC296" s="76"/>
      <c r="ALD296" s="76"/>
      <c r="ALE296" s="76"/>
      <c r="ALF296" s="76"/>
      <c r="ALG296" s="76"/>
      <c r="ALH296" s="76"/>
      <c r="ALI296" s="76"/>
      <c r="ALJ296" s="76"/>
      <c r="ALK296" s="76"/>
      <c r="ALL296" s="76"/>
      <c r="ALM296" s="76"/>
      <c r="ALN296" s="76"/>
      <c r="ALO296" s="76"/>
      <c r="ALP296" s="76"/>
      <c r="ALQ296" s="76"/>
      <c r="ALR296" s="76"/>
      <c r="ALS296" s="76"/>
      <c r="ALT296" s="76"/>
      <c r="ALU296" s="76"/>
      <c r="ALV296" s="76"/>
      <c r="ALW296" s="76"/>
      <c r="ALX296" s="76"/>
      <c r="ALY296" s="76"/>
      <c r="ALZ296" s="76"/>
      <c r="AMA296" s="76"/>
      <c r="AMB296" s="76"/>
      <c r="AMC296" s="76"/>
      <c r="AMD296" s="76"/>
      <c r="AME296" s="76"/>
    </row>
    <row r="297" spans="1:1019" s="77" customFormat="1">
      <c r="A297" s="49" t="s">
        <v>358</v>
      </c>
      <c r="B297" s="49"/>
      <c r="C297" s="49"/>
      <c r="D297" s="50" t="s">
        <v>107</v>
      </c>
      <c r="E297" s="49"/>
      <c r="F297" s="62"/>
      <c r="G297" s="51"/>
      <c r="H297" s="51"/>
      <c r="I297" s="51"/>
      <c r="J297" s="51">
        <f>SUM(J298:J305)</f>
        <v>24228286.23</v>
      </c>
      <c r="K297" s="76"/>
      <c r="L297" s="76"/>
      <c r="M297" s="76"/>
      <c r="N297" s="76"/>
      <c r="O297" s="76"/>
      <c r="P297" s="76"/>
      <c r="Q297" s="76"/>
      <c r="R297" s="76"/>
      <c r="S297" s="76"/>
      <c r="T297" s="76"/>
      <c r="U297" s="76"/>
      <c r="V297" s="76"/>
      <c r="W297" s="76"/>
      <c r="X297" s="76"/>
      <c r="Y297" s="76"/>
      <c r="Z297" s="76"/>
      <c r="AA297" s="76"/>
      <c r="AB297" s="76"/>
      <c r="AC297" s="76"/>
      <c r="AD297" s="76"/>
      <c r="AE297" s="76"/>
      <c r="AF297" s="76"/>
      <c r="AG297" s="76"/>
      <c r="AH297" s="76"/>
      <c r="AI297" s="76"/>
      <c r="AJ297" s="76"/>
      <c r="AK297" s="76"/>
      <c r="AL297" s="76"/>
      <c r="AM297" s="76"/>
      <c r="AN297" s="76"/>
      <c r="AO297" s="76"/>
      <c r="AP297" s="76"/>
      <c r="AQ297" s="76"/>
      <c r="AR297" s="76"/>
      <c r="AS297" s="76"/>
      <c r="AT297" s="76"/>
      <c r="AU297" s="76"/>
      <c r="AV297" s="76"/>
      <c r="AW297" s="76"/>
      <c r="AX297" s="76"/>
      <c r="AY297" s="76"/>
      <c r="AZ297" s="76"/>
      <c r="BA297" s="76"/>
      <c r="BB297" s="76"/>
      <c r="BC297" s="76"/>
      <c r="BD297" s="76"/>
      <c r="BE297" s="76"/>
      <c r="BF297" s="76"/>
      <c r="BG297" s="76"/>
      <c r="BH297" s="76"/>
      <c r="BI297" s="76"/>
      <c r="BJ297" s="76"/>
      <c r="BK297" s="76"/>
      <c r="BL297" s="76"/>
      <c r="BM297" s="76"/>
      <c r="BN297" s="76"/>
      <c r="BO297" s="76"/>
      <c r="BP297" s="76"/>
      <c r="BQ297" s="76"/>
      <c r="BR297" s="76"/>
      <c r="BS297" s="76"/>
      <c r="BT297" s="76"/>
      <c r="BU297" s="76"/>
      <c r="BV297" s="76"/>
      <c r="BW297" s="76"/>
      <c r="BX297" s="76"/>
      <c r="BY297" s="76"/>
      <c r="BZ297" s="76"/>
      <c r="CA297" s="76"/>
      <c r="CB297" s="76"/>
      <c r="CC297" s="76"/>
      <c r="CD297" s="76"/>
      <c r="CE297" s="76"/>
      <c r="CF297" s="76"/>
      <c r="CG297" s="76"/>
      <c r="CH297" s="76"/>
      <c r="CI297" s="76"/>
      <c r="CJ297" s="76"/>
      <c r="CK297" s="76"/>
      <c r="CL297" s="76"/>
      <c r="CM297" s="76"/>
      <c r="CN297" s="76"/>
      <c r="CO297" s="76"/>
      <c r="CP297" s="76"/>
      <c r="CQ297" s="76"/>
      <c r="CR297" s="76"/>
      <c r="CS297" s="76"/>
      <c r="CT297" s="76"/>
      <c r="CU297" s="76"/>
      <c r="CV297" s="76"/>
      <c r="CW297" s="76"/>
      <c r="CX297" s="76"/>
      <c r="CY297" s="76"/>
      <c r="CZ297" s="76"/>
      <c r="DA297" s="76"/>
      <c r="DB297" s="76"/>
      <c r="DC297" s="76"/>
      <c r="DD297" s="76"/>
      <c r="DE297" s="76"/>
      <c r="DF297" s="76"/>
      <c r="DG297" s="76"/>
      <c r="DH297" s="76"/>
      <c r="DI297" s="76"/>
      <c r="DJ297" s="76"/>
      <c r="DK297" s="76"/>
      <c r="DL297" s="76"/>
      <c r="DM297" s="76"/>
      <c r="DN297" s="76"/>
      <c r="DO297" s="76"/>
      <c r="DP297" s="76"/>
      <c r="DQ297" s="76"/>
      <c r="DR297" s="76"/>
      <c r="DS297" s="76"/>
      <c r="DT297" s="76"/>
      <c r="DU297" s="76"/>
      <c r="DV297" s="76"/>
      <c r="DW297" s="76"/>
      <c r="DX297" s="76"/>
      <c r="DY297" s="76"/>
      <c r="DZ297" s="76"/>
      <c r="EA297" s="76"/>
      <c r="EB297" s="76"/>
      <c r="EC297" s="76"/>
      <c r="ED297" s="76"/>
      <c r="EE297" s="76"/>
      <c r="EF297" s="76"/>
      <c r="EG297" s="76"/>
      <c r="EH297" s="76"/>
      <c r="EI297" s="76"/>
      <c r="EJ297" s="76"/>
      <c r="EK297" s="76"/>
      <c r="EL297" s="76"/>
      <c r="EM297" s="76"/>
      <c r="EN297" s="76"/>
      <c r="EO297" s="76"/>
      <c r="EP297" s="76"/>
      <c r="EQ297" s="76"/>
      <c r="ER297" s="76"/>
      <c r="ES297" s="76"/>
      <c r="ET297" s="76"/>
      <c r="EU297" s="76"/>
      <c r="EV297" s="76"/>
      <c r="EW297" s="76"/>
      <c r="EX297" s="76"/>
      <c r="EY297" s="76"/>
      <c r="EZ297" s="76"/>
      <c r="FA297" s="76"/>
      <c r="FB297" s="76"/>
      <c r="FC297" s="76"/>
      <c r="FD297" s="76"/>
      <c r="FE297" s="76"/>
      <c r="FF297" s="76"/>
      <c r="FG297" s="76"/>
      <c r="FH297" s="76"/>
      <c r="FI297" s="76"/>
      <c r="FJ297" s="76"/>
      <c r="FK297" s="76"/>
      <c r="FL297" s="76"/>
      <c r="FM297" s="76"/>
      <c r="FN297" s="76"/>
      <c r="FO297" s="76"/>
      <c r="FP297" s="76"/>
      <c r="FQ297" s="76"/>
      <c r="FR297" s="76"/>
      <c r="FS297" s="76"/>
      <c r="FT297" s="76"/>
      <c r="FU297" s="76"/>
      <c r="FV297" s="76"/>
      <c r="FW297" s="76"/>
      <c r="FX297" s="76"/>
      <c r="FY297" s="76"/>
      <c r="FZ297" s="76"/>
      <c r="GA297" s="76"/>
      <c r="GB297" s="76"/>
      <c r="GC297" s="76"/>
      <c r="GD297" s="76"/>
      <c r="GE297" s="76"/>
      <c r="GF297" s="76"/>
      <c r="GG297" s="76"/>
      <c r="GH297" s="76"/>
      <c r="GI297" s="76"/>
      <c r="GJ297" s="76"/>
      <c r="GK297" s="76"/>
      <c r="GL297" s="76"/>
      <c r="GM297" s="76"/>
      <c r="GN297" s="76"/>
      <c r="GO297" s="76"/>
      <c r="GP297" s="76"/>
      <c r="GQ297" s="76"/>
      <c r="GR297" s="76"/>
      <c r="GS297" s="76"/>
      <c r="GT297" s="76"/>
      <c r="GU297" s="76"/>
      <c r="GV297" s="76"/>
      <c r="GW297" s="76"/>
      <c r="GX297" s="76"/>
      <c r="GY297" s="76"/>
      <c r="GZ297" s="76"/>
      <c r="HA297" s="76"/>
      <c r="HB297" s="76"/>
      <c r="HC297" s="76"/>
      <c r="HD297" s="76"/>
      <c r="HE297" s="76"/>
      <c r="HF297" s="76"/>
      <c r="HG297" s="76"/>
      <c r="HH297" s="76"/>
      <c r="HI297" s="76"/>
      <c r="HJ297" s="76"/>
      <c r="HK297" s="76"/>
      <c r="HL297" s="76"/>
      <c r="HM297" s="76"/>
      <c r="HN297" s="76"/>
      <c r="HO297" s="76"/>
      <c r="HP297" s="76"/>
      <c r="HQ297" s="76"/>
      <c r="HR297" s="76"/>
      <c r="HS297" s="76"/>
      <c r="HT297" s="76"/>
      <c r="HU297" s="76"/>
      <c r="HV297" s="76"/>
      <c r="HW297" s="76"/>
      <c r="HX297" s="76"/>
      <c r="HY297" s="76"/>
      <c r="HZ297" s="76"/>
      <c r="IA297" s="76"/>
      <c r="IB297" s="76"/>
      <c r="IC297" s="76"/>
      <c r="ID297" s="76"/>
      <c r="IE297" s="76"/>
      <c r="IF297" s="76"/>
      <c r="IG297" s="76"/>
      <c r="IH297" s="76"/>
      <c r="II297" s="76"/>
      <c r="IJ297" s="76"/>
      <c r="IK297" s="76"/>
      <c r="IL297" s="76"/>
      <c r="IM297" s="76"/>
      <c r="IN297" s="76"/>
      <c r="IO297" s="76"/>
      <c r="IP297" s="76"/>
      <c r="IQ297" s="76"/>
      <c r="IR297" s="76"/>
      <c r="IS297" s="76"/>
      <c r="IT297" s="76"/>
      <c r="IU297" s="76"/>
      <c r="IV297" s="76"/>
      <c r="IW297" s="76"/>
      <c r="IX297" s="76"/>
      <c r="IY297" s="76"/>
      <c r="IZ297" s="76"/>
      <c r="JA297" s="76"/>
      <c r="JB297" s="76"/>
      <c r="JC297" s="76"/>
      <c r="JD297" s="76"/>
      <c r="JE297" s="76"/>
      <c r="JF297" s="76"/>
      <c r="JG297" s="76"/>
      <c r="JH297" s="76"/>
      <c r="JI297" s="76"/>
      <c r="JJ297" s="76"/>
      <c r="JK297" s="76"/>
      <c r="JL297" s="76"/>
      <c r="JM297" s="76"/>
      <c r="JN297" s="76"/>
      <c r="JO297" s="76"/>
      <c r="JP297" s="76"/>
      <c r="JQ297" s="76"/>
      <c r="JR297" s="76"/>
      <c r="JS297" s="76"/>
      <c r="JT297" s="76"/>
      <c r="JU297" s="76"/>
      <c r="JV297" s="76"/>
      <c r="JW297" s="76"/>
      <c r="JX297" s="76"/>
      <c r="JY297" s="76"/>
      <c r="JZ297" s="76"/>
      <c r="KA297" s="76"/>
      <c r="KB297" s="76"/>
      <c r="KC297" s="76"/>
      <c r="KD297" s="76"/>
      <c r="KE297" s="76"/>
      <c r="KF297" s="76"/>
      <c r="KG297" s="76"/>
      <c r="KH297" s="76"/>
      <c r="KI297" s="76"/>
      <c r="KJ297" s="76"/>
      <c r="KK297" s="76"/>
      <c r="KL297" s="76"/>
      <c r="KM297" s="76"/>
      <c r="KN297" s="76"/>
      <c r="KO297" s="76"/>
      <c r="KP297" s="76"/>
      <c r="KQ297" s="76"/>
      <c r="KR297" s="76"/>
      <c r="KS297" s="76"/>
      <c r="KT297" s="76"/>
      <c r="KU297" s="76"/>
      <c r="KV297" s="76"/>
      <c r="KW297" s="76"/>
      <c r="KX297" s="76"/>
      <c r="KY297" s="76"/>
      <c r="KZ297" s="76"/>
      <c r="LA297" s="76"/>
      <c r="LB297" s="76"/>
      <c r="LC297" s="76"/>
      <c r="LD297" s="76"/>
      <c r="LE297" s="76"/>
      <c r="LF297" s="76"/>
      <c r="LG297" s="76"/>
      <c r="LH297" s="76"/>
      <c r="LI297" s="76"/>
      <c r="LJ297" s="76"/>
      <c r="LK297" s="76"/>
      <c r="LL297" s="76"/>
      <c r="LM297" s="76"/>
      <c r="LN297" s="76"/>
      <c r="LO297" s="76"/>
      <c r="LP297" s="76"/>
      <c r="LQ297" s="76"/>
      <c r="LR297" s="76"/>
      <c r="LS297" s="76"/>
      <c r="LT297" s="76"/>
      <c r="LU297" s="76"/>
      <c r="LV297" s="76"/>
      <c r="LW297" s="76"/>
      <c r="LX297" s="76"/>
      <c r="LY297" s="76"/>
      <c r="LZ297" s="76"/>
      <c r="MA297" s="76"/>
      <c r="MB297" s="76"/>
      <c r="MC297" s="76"/>
      <c r="MD297" s="76"/>
      <c r="ME297" s="76"/>
      <c r="MF297" s="76"/>
      <c r="MG297" s="76"/>
      <c r="MH297" s="76"/>
      <c r="MI297" s="76"/>
      <c r="MJ297" s="76"/>
      <c r="MK297" s="76"/>
      <c r="ML297" s="76"/>
      <c r="MM297" s="76"/>
      <c r="MN297" s="76"/>
      <c r="MO297" s="76"/>
      <c r="MP297" s="76"/>
      <c r="MQ297" s="76"/>
      <c r="MR297" s="76"/>
      <c r="MS297" s="76"/>
      <c r="MT297" s="76"/>
      <c r="MU297" s="76"/>
      <c r="MV297" s="76"/>
      <c r="MW297" s="76"/>
      <c r="MX297" s="76"/>
      <c r="MY297" s="76"/>
      <c r="MZ297" s="76"/>
      <c r="NA297" s="76"/>
      <c r="NB297" s="76"/>
      <c r="NC297" s="76"/>
      <c r="ND297" s="76"/>
      <c r="NE297" s="76"/>
      <c r="NF297" s="76"/>
      <c r="NG297" s="76"/>
      <c r="NH297" s="76"/>
      <c r="NI297" s="76"/>
      <c r="NJ297" s="76"/>
      <c r="NK297" s="76"/>
      <c r="NL297" s="76"/>
      <c r="NM297" s="76"/>
      <c r="NN297" s="76"/>
      <c r="NO297" s="76"/>
      <c r="NP297" s="76"/>
      <c r="NQ297" s="76"/>
      <c r="NR297" s="76"/>
      <c r="NS297" s="76"/>
      <c r="NT297" s="76"/>
      <c r="NU297" s="76"/>
      <c r="NV297" s="76"/>
      <c r="NW297" s="76"/>
      <c r="NX297" s="76"/>
      <c r="NY297" s="76"/>
      <c r="NZ297" s="76"/>
      <c r="OA297" s="76"/>
      <c r="OB297" s="76"/>
      <c r="OC297" s="76"/>
      <c r="OD297" s="76"/>
      <c r="OE297" s="76"/>
      <c r="OF297" s="76"/>
      <c r="OG297" s="76"/>
      <c r="OH297" s="76"/>
      <c r="OI297" s="76"/>
      <c r="OJ297" s="76"/>
      <c r="OK297" s="76"/>
      <c r="OL297" s="76"/>
      <c r="OM297" s="76"/>
      <c r="ON297" s="76"/>
      <c r="OO297" s="76"/>
      <c r="OP297" s="76"/>
      <c r="OQ297" s="76"/>
      <c r="OR297" s="76"/>
      <c r="OS297" s="76"/>
      <c r="OT297" s="76"/>
      <c r="OU297" s="76"/>
      <c r="OV297" s="76"/>
      <c r="OW297" s="76"/>
      <c r="OX297" s="76"/>
      <c r="OY297" s="76"/>
      <c r="OZ297" s="76"/>
      <c r="PA297" s="76"/>
      <c r="PB297" s="76"/>
      <c r="PC297" s="76"/>
      <c r="PD297" s="76"/>
      <c r="PE297" s="76"/>
      <c r="PF297" s="76"/>
      <c r="PG297" s="76"/>
      <c r="PH297" s="76"/>
      <c r="PI297" s="76"/>
      <c r="PJ297" s="76"/>
      <c r="PK297" s="76"/>
      <c r="PL297" s="76"/>
      <c r="PM297" s="76"/>
      <c r="PN297" s="76"/>
      <c r="PO297" s="76"/>
      <c r="PP297" s="76"/>
      <c r="PQ297" s="76"/>
      <c r="PR297" s="76"/>
      <c r="PS297" s="76"/>
      <c r="PT297" s="76"/>
      <c r="PU297" s="76"/>
      <c r="PV297" s="76"/>
      <c r="PW297" s="76"/>
      <c r="PX297" s="76"/>
      <c r="PY297" s="76"/>
      <c r="PZ297" s="76"/>
      <c r="QA297" s="76"/>
      <c r="QB297" s="76"/>
      <c r="QC297" s="76"/>
      <c r="QD297" s="76"/>
      <c r="QE297" s="76"/>
      <c r="QF297" s="76"/>
      <c r="QG297" s="76"/>
      <c r="QH297" s="76"/>
      <c r="QI297" s="76"/>
      <c r="QJ297" s="76"/>
      <c r="QK297" s="76"/>
      <c r="QL297" s="76"/>
      <c r="QM297" s="76"/>
      <c r="QN297" s="76"/>
      <c r="QO297" s="76"/>
      <c r="QP297" s="76"/>
      <c r="QQ297" s="76"/>
      <c r="QR297" s="76"/>
      <c r="QS297" s="76"/>
      <c r="QT297" s="76"/>
      <c r="QU297" s="76"/>
      <c r="QV297" s="76"/>
      <c r="QW297" s="76"/>
      <c r="QX297" s="76"/>
      <c r="QY297" s="76"/>
      <c r="QZ297" s="76"/>
      <c r="RA297" s="76"/>
      <c r="RB297" s="76"/>
      <c r="RC297" s="76"/>
      <c r="RD297" s="76"/>
      <c r="RE297" s="76"/>
      <c r="RF297" s="76"/>
      <c r="RG297" s="76"/>
      <c r="RH297" s="76"/>
      <c r="RI297" s="76"/>
      <c r="RJ297" s="76"/>
      <c r="RK297" s="76"/>
      <c r="RL297" s="76"/>
      <c r="RM297" s="76"/>
      <c r="RN297" s="76"/>
      <c r="RO297" s="76"/>
      <c r="RP297" s="76"/>
      <c r="RQ297" s="76"/>
      <c r="RR297" s="76"/>
      <c r="RS297" s="76"/>
      <c r="RT297" s="76"/>
      <c r="RU297" s="76"/>
      <c r="RV297" s="76"/>
      <c r="RW297" s="76"/>
      <c r="RX297" s="76"/>
      <c r="RY297" s="76"/>
      <c r="RZ297" s="76"/>
      <c r="SA297" s="76"/>
      <c r="SB297" s="76"/>
      <c r="SC297" s="76"/>
      <c r="SD297" s="76"/>
      <c r="SE297" s="76"/>
      <c r="SF297" s="76"/>
      <c r="SG297" s="76"/>
      <c r="SH297" s="76"/>
      <c r="SI297" s="76"/>
      <c r="SJ297" s="76"/>
      <c r="SK297" s="76"/>
      <c r="SL297" s="76"/>
      <c r="SM297" s="76"/>
      <c r="SN297" s="76"/>
      <c r="SO297" s="76"/>
      <c r="SP297" s="76"/>
      <c r="SQ297" s="76"/>
      <c r="SR297" s="76"/>
      <c r="SS297" s="76"/>
      <c r="ST297" s="76"/>
      <c r="SU297" s="76"/>
      <c r="SV297" s="76"/>
      <c r="SW297" s="76"/>
      <c r="SX297" s="76"/>
      <c r="SY297" s="76"/>
      <c r="SZ297" s="76"/>
      <c r="TA297" s="76"/>
      <c r="TB297" s="76"/>
      <c r="TC297" s="76"/>
      <c r="TD297" s="76"/>
      <c r="TE297" s="76"/>
      <c r="TF297" s="76"/>
      <c r="TG297" s="76"/>
      <c r="TH297" s="76"/>
      <c r="TI297" s="76"/>
      <c r="TJ297" s="76"/>
      <c r="TK297" s="76"/>
      <c r="TL297" s="76"/>
      <c r="TM297" s="76"/>
      <c r="TN297" s="76"/>
      <c r="TO297" s="76"/>
      <c r="TP297" s="76"/>
      <c r="TQ297" s="76"/>
      <c r="TR297" s="76"/>
      <c r="TS297" s="76"/>
      <c r="TT297" s="76"/>
      <c r="TU297" s="76"/>
      <c r="TV297" s="76"/>
      <c r="TW297" s="76"/>
      <c r="TX297" s="76"/>
      <c r="TY297" s="76"/>
      <c r="TZ297" s="76"/>
      <c r="UA297" s="76"/>
      <c r="UB297" s="76"/>
      <c r="UC297" s="76"/>
      <c r="UD297" s="76"/>
      <c r="UE297" s="76"/>
      <c r="UF297" s="76"/>
      <c r="UG297" s="76"/>
      <c r="UH297" s="76"/>
      <c r="UI297" s="76"/>
      <c r="UJ297" s="76"/>
      <c r="UK297" s="76"/>
      <c r="UL297" s="76"/>
      <c r="UM297" s="76"/>
      <c r="UN297" s="76"/>
      <c r="UO297" s="76"/>
      <c r="UP297" s="76"/>
      <c r="UQ297" s="76"/>
      <c r="UR297" s="76"/>
      <c r="US297" s="76"/>
      <c r="UT297" s="76"/>
      <c r="UU297" s="76"/>
      <c r="UV297" s="76"/>
      <c r="UW297" s="76"/>
      <c r="UX297" s="76"/>
      <c r="UY297" s="76"/>
      <c r="UZ297" s="76"/>
      <c r="VA297" s="76"/>
      <c r="VB297" s="76"/>
      <c r="VC297" s="76"/>
      <c r="VD297" s="76"/>
      <c r="VE297" s="76"/>
      <c r="VF297" s="76"/>
      <c r="VG297" s="76"/>
      <c r="VH297" s="76"/>
      <c r="VI297" s="76"/>
      <c r="VJ297" s="76"/>
      <c r="VK297" s="76"/>
      <c r="VL297" s="76"/>
      <c r="VM297" s="76"/>
      <c r="VN297" s="76"/>
      <c r="VO297" s="76"/>
      <c r="VP297" s="76"/>
      <c r="VQ297" s="76"/>
      <c r="VR297" s="76"/>
      <c r="VS297" s="76"/>
      <c r="VT297" s="76"/>
      <c r="VU297" s="76"/>
      <c r="VV297" s="76"/>
      <c r="VW297" s="76"/>
      <c r="VX297" s="76"/>
      <c r="VY297" s="76"/>
      <c r="VZ297" s="76"/>
      <c r="WA297" s="76"/>
      <c r="WB297" s="76"/>
      <c r="WC297" s="76"/>
      <c r="WD297" s="76"/>
      <c r="WE297" s="76"/>
      <c r="WF297" s="76"/>
      <c r="WG297" s="76"/>
      <c r="WH297" s="76"/>
      <c r="WI297" s="76"/>
      <c r="WJ297" s="76"/>
      <c r="WK297" s="76"/>
      <c r="WL297" s="76"/>
      <c r="WM297" s="76"/>
      <c r="WN297" s="76"/>
      <c r="WO297" s="76"/>
      <c r="WP297" s="76"/>
      <c r="WQ297" s="76"/>
      <c r="WR297" s="76"/>
      <c r="WS297" s="76"/>
      <c r="WT297" s="76"/>
      <c r="WU297" s="76"/>
      <c r="WV297" s="76"/>
      <c r="WW297" s="76"/>
      <c r="WX297" s="76"/>
      <c r="WY297" s="76"/>
      <c r="WZ297" s="76"/>
      <c r="XA297" s="76"/>
      <c r="XB297" s="76"/>
      <c r="XC297" s="76"/>
      <c r="XD297" s="76"/>
      <c r="XE297" s="76"/>
      <c r="XF297" s="76"/>
      <c r="XG297" s="76"/>
      <c r="XH297" s="76"/>
      <c r="XI297" s="76"/>
      <c r="XJ297" s="76"/>
      <c r="XK297" s="76"/>
      <c r="XL297" s="76"/>
      <c r="XM297" s="76"/>
      <c r="XN297" s="76"/>
      <c r="XO297" s="76"/>
      <c r="XP297" s="76"/>
      <c r="XQ297" s="76"/>
      <c r="XR297" s="76"/>
      <c r="XS297" s="76"/>
      <c r="XT297" s="76"/>
      <c r="XU297" s="76"/>
      <c r="XV297" s="76"/>
      <c r="XW297" s="76"/>
      <c r="XX297" s="76"/>
      <c r="XY297" s="76"/>
      <c r="XZ297" s="76"/>
      <c r="YA297" s="76"/>
      <c r="YB297" s="76"/>
      <c r="YC297" s="76"/>
      <c r="YD297" s="76"/>
      <c r="YE297" s="76"/>
      <c r="YF297" s="76"/>
      <c r="YG297" s="76"/>
      <c r="YH297" s="76"/>
      <c r="YI297" s="76"/>
      <c r="YJ297" s="76"/>
      <c r="YK297" s="76"/>
      <c r="YL297" s="76"/>
      <c r="YM297" s="76"/>
      <c r="YN297" s="76"/>
      <c r="YO297" s="76"/>
      <c r="YP297" s="76"/>
      <c r="YQ297" s="76"/>
      <c r="YR297" s="76"/>
      <c r="YS297" s="76"/>
      <c r="YT297" s="76"/>
      <c r="YU297" s="76"/>
      <c r="YV297" s="76"/>
      <c r="YW297" s="76"/>
      <c r="YX297" s="76"/>
      <c r="YY297" s="76"/>
      <c r="YZ297" s="76"/>
      <c r="ZA297" s="76"/>
      <c r="ZB297" s="76"/>
      <c r="ZC297" s="76"/>
      <c r="ZD297" s="76"/>
      <c r="ZE297" s="76"/>
      <c r="ZF297" s="76"/>
      <c r="ZG297" s="76"/>
      <c r="ZH297" s="76"/>
      <c r="ZI297" s="76"/>
      <c r="ZJ297" s="76"/>
      <c r="ZK297" s="76"/>
      <c r="ZL297" s="76"/>
      <c r="ZM297" s="76"/>
      <c r="ZN297" s="76"/>
      <c r="ZO297" s="76"/>
      <c r="ZP297" s="76"/>
      <c r="ZQ297" s="76"/>
      <c r="ZR297" s="76"/>
      <c r="ZS297" s="76"/>
      <c r="ZT297" s="76"/>
      <c r="ZU297" s="76"/>
      <c r="ZV297" s="76"/>
      <c r="ZW297" s="76"/>
      <c r="ZX297" s="76"/>
      <c r="ZY297" s="76"/>
      <c r="ZZ297" s="76"/>
      <c r="AAA297" s="76"/>
      <c r="AAB297" s="76"/>
      <c r="AAC297" s="76"/>
      <c r="AAD297" s="76"/>
      <c r="AAE297" s="76"/>
      <c r="AAF297" s="76"/>
      <c r="AAG297" s="76"/>
      <c r="AAH297" s="76"/>
      <c r="AAI297" s="76"/>
      <c r="AAJ297" s="76"/>
      <c r="AAK297" s="76"/>
      <c r="AAL297" s="76"/>
      <c r="AAM297" s="76"/>
      <c r="AAN297" s="76"/>
      <c r="AAO297" s="76"/>
      <c r="AAP297" s="76"/>
      <c r="AAQ297" s="76"/>
      <c r="AAR297" s="76"/>
      <c r="AAS297" s="76"/>
      <c r="AAT297" s="76"/>
      <c r="AAU297" s="76"/>
      <c r="AAV297" s="76"/>
      <c r="AAW297" s="76"/>
      <c r="AAX297" s="76"/>
      <c r="AAY297" s="76"/>
      <c r="AAZ297" s="76"/>
      <c r="ABA297" s="76"/>
      <c r="ABB297" s="76"/>
      <c r="ABC297" s="76"/>
      <c r="ABD297" s="76"/>
      <c r="ABE297" s="76"/>
      <c r="ABF297" s="76"/>
      <c r="ABG297" s="76"/>
      <c r="ABH297" s="76"/>
      <c r="ABI297" s="76"/>
      <c r="ABJ297" s="76"/>
      <c r="ABK297" s="76"/>
      <c r="ABL297" s="76"/>
      <c r="ABM297" s="76"/>
      <c r="ABN297" s="76"/>
      <c r="ABO297" s="76"/>
      <c r="ABP297" s="76"/>
      <c r="ABQ297" s="76"/>
      <c r="ABR297" s="76"/>
      <c r="ABS297" s="76"/>
      <c r="ABT297" s="76"/>
      <c r="ABU297" s="76"/>
      <c r="ABV297" s="76"/>
      <c r="ABW297" s="76"/>
      <c r="ABX297" s="76"/>
      <c r="ABY297" s="76"/>
      <c r="ABZ297" s="76"/>
      <c r="ACA297" s="76"/>
      <c r="ACB297" s="76"/>
      <c r="ACC297" s="76"/>
      <c r="ACD297" s="76"/>
      <c r="ACE297" s="76"/>
      <c r="ACF297" s="76"/>
      <c r="ACG297" s="76"/>
      <c r="ACH297" s="76"/>
      <c r="ACI297" s="76"/>
      <c r="ACJ297" s="76"/>
      <c r="ACK297" s="76"/>
      <c r="ACL297" s="76"/>
      <c r="ACM297" s="76"/>
      <c r="ACN297" s="76"/>
      <c r="ACO297" s="76"/>
      <c r="ACP297" s="76"/>
      <c r="ACQ297" s="76"/>
      <c r="ACR297" s="76"/>
      <c r="ACS297" s="76"/>
      <c r="ACT297" s="76"/>
      <c r="ACU297" s="76"/>
      <c r="ACV297" s="76"/>
      <c r="ACW297" s="76"/>
      <c r="ACX297" s="76"/>
      <c r="ACY297" s="76"/>
      <c r="ACZ297" s="76"/>
      <c r="ADA297" s="76"/>
      <c r="ADB297" s="76"/>
      <c r="ADC297" s="76"/>
      <c r="ADD297" s="76"/>
      <c r="ADE297" s="76"/>
      <c r="ADF297" s="76"/>
      <c r="ADG297" s="76"/>
      <c r="ADH297" s="76"/>
      <c r="ADI297" s="76"/>
      <c r="ADJ297" s="76"/>
      <c r="ADK297" s="76"/>
      <c r="ADL297" s="76"/>
      <c r="ADM297" s="76"/>
      <c r="ADN297" s="76"/>
      <c r="ADO297" s="76"/>
      <c r="ADP297" s="76"/>
      <c r="ADQ297" s="76"/>
      <c r="ADR297" s="76"/>
      <c r="ADS297" s="76"/>
      <c r="ADT297" s="76"/>
      <c r="ADU297" s="76"/>
      <c r="ADV297" s="76"/>
      <c r="ADW297" s="76"/>
      <c r="ADX297" s="76"/>
      <c r="ADY297" s="76"/>
      <c r="ADZ297" s="76"/>
      <c r="AEA297" s="76"/>
      <c r="AEB297" s="76"/>
      <c r="AEC297" s="76"/>
      <c r="AED297" s="76"/>
      <c r="AEE297" s="76"/>
      <c r="AEF297" s="76"/>
      <c r="AEG297" s="76"/>
      <c r="AEH297" s="76"/>
      <c r="AEI297" s="76"/>
      <c r="AEJ297" s="76"/>
      <c r="AEK297" s="76"/>
      <c r="AEL297" s="76"/>
      <c r="AEM297" s="76"/>
      <c r="AEN297" s="76"/>
      <c r="AEO297" s="76"/>
      <c r="AEP297" s="76"/>
      <c r="AEQ297" s="76"/>
      <c r="AER297" s="76"/>
      <c r="AES297" s="76"/>
      <c r="AET297" s="76"/>
      <c r="AEU297" s="76"/>
      <c r="AEV297" s="76"/>
      <c r="AEW297" s="76"/>
      <c r="AEX297" s="76"/>
      <c r="AEY297" s="76"/>
      <c r="AEZ297" s="76"/>
      <c r="AFA297" s="76"/>
      <c r="AFB297" s="76"/>
      <c r="AFC297" s="76"/>
      <c r="AFD297" s="76"/>
      <c r="AFE297" s="76"/>
      <c r="AFF297" s="76"/>
      <c r="AFG297" s="76"/>
      <c r="AFH297" s="76"/>
      <c r="AFI297" s="76"/>
      <c r="AFJ297" s="76"/>
      <c r="AFK297" s="76"/>
      <c r="AFL297" s="76"/>
      <c r="AFM297" s="76"/>
      <c r="AFN297" s="76"/>
      <c r="AFO297" s="76"/>
      <c r="AFP297" s="76"/>
      <c r="AFQ297" s="76"/>
      <c r="AFR297" s="76"/>
      <c r="AFS297" s="76"/>
      <c r="AFT297" s="76"/>
      <c r="AFU297" s="76"/>
      <c r="AFV297" s="76"/>
      <c r="AFW297" s="76"/>
      <c r="AFX297" s="76"/>
      <c r="AFY297" s="76"/>
      <c r="AFZ297" s="76"/>
      <c r="AGA297" s="76"/>
      <c r="AGB297" s="76"/>
      <c r="AGC297" s="76"/>
      <c r="AGD297" s="76"/>
      <c r="AGE297" s="76"/>
      <c r="AGF297" s="76"/>
      <c r="AGG297" s="76"/>
      <c r="AGH297" s="76"/>
      <c r="AGI297" s="76"/>
      <c r="AGJ297" s="76"/>
      <c r="AGK297" s="76"/>
      <c r="AGL297" s="76"/>
      <c r="AGM297" s="76"/>
      <c r="AGN297" s="76"/>
      <c r="AGO297" s="76"/>
      <c r="AGP297" s="76"/>
      <c r="AGQ297" s="76"/>
      <c r="AGR297" s="76"/>
      <c r="AGS297" s="76"/>
      <c r="AGT297" s="76"/>
      <c r="AGU297" s="76"/>
      <c r="AGV297" s="76"/>
      <c r="AGW297" s="76"/>
      <c r="AGX297" s="76"/>
      <c r="AGY297" s="76"/>
      <c r="AGZ297" s="76"/>
      <c r="AHA297" s="76"/>
      <c r="AHB297" s="76"/>
      <c r="AHC297" s="76"/>
      <c r="AHD297" s="76"/>
      <c r="AHE297" s="76"/>
      <c r="AHF297" s="76"/>
      <c r="AHG297" s="76"/>
      <c r="AHH297" s="76"/>
      <c r="AHI297" s="76"/>
      <c r="AHJ297" s="76"/>
      <c r="AHK297" s="76"/>
      <c r="AHL297" s="76"/>
      <c r="AHM297" s="76"/>
      <c r="AHN297" s="76"/>
      <c r="AHO297" s="76"/>
      <c r="AHP297" s="76"/>
      <c r="AHQ297" s="76"/>
      <c r="AHR297" s="76"/>
      <c r="AHS297" s="76"/>
      <c r="AHT297" s="76"/>
      <c r="AHU297" s="76"/>
      <c r="AHV297" s="76"/>
      <c r="AHW297" s="76"/>
      <c r="AHX297" s="76"/>
      <c r="AHY297" s="76"/>
      <c r="AHZ297" s="76"/>
      <c r="AIA297" s="76"/>
      <c r="AIB297" s="76"/>
      <c r="AIC297" s="76"/>
      <c r="AID297" s="76"/>
      <c r="AIE297" s="76"/>
      <c r="AIF297" s="76"/>
      <c r="AIG297" s="76"/>
      <c r="AIH297" s="76"/>
      <c r="AII297" s="76"/>
      <c r="AIJ297" s="76"/>
      <c r="AIK297" s="76"/>
      <c r="AIL297" s="76"/>
      <c r="AIM297" s="76"/>
      <c r="AIN297" s="76"/>
      <c r="AIO297" s="76"/>
      <c r="AIP297" s="76"/>
      <c r="AIQ297" s="76"/>
      <c r="AIR297" s="76"/>
      <c r="AIS297" s="76"/>
      <c r="AIT297" s="76"/>
      <c r="AIU297" s="76"/>
      <c r="AIV297" s="76"/>
      <c r="AIW297" s="76"/>
      <c r="AIX297" s="76"/>
      <c r="AIY297" s="76"/>
      <c r="AIZ297" s="76"/>
      <c r="AJA297" s="76"/>
      <c r="AJB297" s="76"/>
      <c r="AJC297" s="76"/>
      <c r="AJD297" s="76"/>
      <c r="AJE297" s="76"/>
      <c r="AJF297" s="76"/>
      <c r="AJG297" s="76"/>
      <c r="AJH297" s="76"/>
      <c r="AJI297" s="76"/>
      <c r="AJJ297" s="76"/>
      <c r="AJK297" s="76"/>
      <c r="AJL297" s="76"/>
      <c r="AJM297" s="76"/>
      <c r="AJN297" s="76"/>
      <c r="AJO297" s="76"/>
      <c r="AJP297" s="76"/>
      <c r="AJQ297" s="76"/>
      <c r="AJR297" s="76"/>
      <c r="AJS297" s="76"/>
      <c r="AJT297" s="76"/>
      <c r="AJU297" s="76"/>
      <c r="AJV297" s="76"/>
      <c r="AJW297" s="76"/>
      <c r="AJX297" s="76"/>
      <c r="AJY297" s="76"/>
      <c r="AJZ297" s="76"/>
      <c r="AKA297" s="76"/>
      <c r="AKB297" s="76"/>
      <c r="AKC297" s="76"/>
      <c r="AKD297" s="76"/>
      <c r="AKE297" s="76"/>
      <c r="AKF297" s="76"/>
      <c r="AKG297" s="76"/>
      <c r="AKH297" s="76"/>
      <c r="AKI297" s="76"/>
      <c r="AKJ297" s="76"/>
      <c r="AKK297" s="76"/>
      <c r="AKL297" s="76"/>
      <c r="AKM297" s="76"/>
      <c r="AKN297" s="76"/>
      <c r="AKO297" s="76"/>
      <c r="AKP297" s="76"/>
      <c r="AKQ297" s="76"/>
      <c r="AKR297" s="76"/>
      <c r="AKS297" s="76"/>
      <c r="AKT297" s="76"/>
      <c r="AKU297" s="76"/>
      <c r="AKV297" s="76"/>
      <c r="AKW297" s="76"/>
      <c r="AKX297" s="76"/>
      <c r="AKY297" s="76"/>
      <c r="AKZ297" s="76"/>
      <c r="ALA297" s="76"/>
      <c r="ALB297" s="76"/>
      <c r="ALC297" s="76"/>
      <c r="ALD297" s="76"/>
      <c r="ALE297" s="76"/>
      <c r="ALF297" s="76"/>
      <c r="ALG297" s="76"/>
      <c r="ALH297" s="76"/>
      <c r="ALI297" s="76"/>
      <c r="ALJ297" s="76"/>
      <c r="ALK297" s="76"/>
      <c r="ALL297" s="76"/>
      <c r="ALM297" s="76"/>
      <c r="ALN297" s="76"/>
      <c r="ALO297" s="76"/>
      <c r="ALP297" s="76"/>
      <c r="ALQ297" s="76"/>
      <c r="ALR297" s="76"/>
      <c r="ALS297" s="76"/>
      <c r="ALT297" s="76"/>
      <c r="ALU297" s="76"/>
      <c r="ALV297" s="76"/>
      <c r="ALW297" s="76"/>
      <c r="ALX297" s="76"/>
      <c r="ALY297" s="76"/>
      <c r="ALZ297" s="76"/>
      <c r="AMA297" s="76"/>
      <c r="AMB297" s="76"/>
      <c r="AMC297" s="76"/>
      <c r="AMD297" s="76"/>
      <c r="AME297" s="76"/>
    </row>
    <row r="298" spans="1:1019" s="80" customFormat="1" ht="25.5">
      <c r="A298" s="20" t="s">
        <v>359</v>
      </c>
      <c r="B298" s="21">
        <v>4011484</v>
      </c>
      <c r="C298" s="21" t="s">
        <v>96</v>
      </c>
      <c r="D298" s="71" t="s">
        <v>351</v>
      </c>
      <c r="E298" s="22" t="s">
        <v>58</v>
      </c>
      <c r="F298" s="59">
        <v>37800</v>
      </c>
      <c r="G298" s="23">
        <v>78.03</v>
      </c>
      <c r="H298" s="69">
        <f>$J$6</f>
        <v>0.21229999999999999</v>
      </c>
      <c r="I298" s="23">
        <f t="shared" ref="I298:I305" si="108">ROUND(((H298+1)*G298),2)</f>
        <v>94.6</v>
      </c>
      <c r="J298" s="23">
        <f t="shared" ref="J298:J305" si="109">TRUNC((I298*F298),2)</f>
        <v>3575880</v>
      </c>
      <c r="K298" s="78">
        <f t="shared" ref="K298" si="110">G298*F298</f>
        <v>2949534</v>
      </c>
      <c r="L298" s="76"/>
      <c r="M298" s="79"/>
      <c r="N298" s="76"/>
      <c r="O298" s="76"/>
      <c r="P298" s="76"/>
      <c r="Q298" s="76"/>
      <c r="R298" s="76"/>
      <c r="S298" s="76"/>
      <c r="T298" s="76"/>
      <c r="U298" s="76"/>
      <c r="V298" s="76"/>
      <c r="W298" s="76"/>
      <c r="X298" s="76"/>
      <c r="Y298" s="76"/>
      <c r="Z298" s="76"/>
      <c r="AA298" s="76"/>
      <c r="AB298" s="76"/>
      <c r="AC298" s="76"/>
      <c r="AD298" s="76"/>
      <c r="AE298" s="76"/>
      <c r="AF298" s="76"/>
      <c r="AG298" s="76"/>
      <c r="AH298" s="76"/>
      <c r="AI298" s="76"/>
      <c r="AJ298" s="76"/>
      <c r="AK298" s="76"/>
      <c r="AL298" s="76"/>
      <c r="AM298" s="76"/>
      <c r="AN298" s="76"/>
      <c r="AO298" s="76"/>
      <c r="AP298" s="76"/>
      <c r="AQ298" s="76"/>
      <c r="AR298" s="76"/>
      <c r="AS298" s="76"/>
      <c r="AT298" s="76"/>
      <c r="AU298" s="76"/>
      <c r="AV298" s="76"/>
      <c r="AW298" s="76"/>
      <c r="AX298" s="76"/>
      <c r="AY298" s="76"/>
      <c r="AZ298" s="76"/>
      <c r="BA298" s="76"/>
      <c r="BB298" s="76"/>
      <c r="BC298" s="76"/>
      <c r="BD298" s="76"/>
      <c r="BE298" s="76"/>
      <c r="BF298" s="76"/>
      <c r="BG298" s="76"/>
      <c r="BH298" s="76"/>
      <c r="BI298" s="76"/>
      <c r="BJ298" s="76"/>
      <c r="BK298" s="76"/>
      <c r="BL298" s="76"/>
      <c r="BM298" s="76"/>
      <c r="BN298" s="76"/>
      <c r="BO298" s="76"/>
      <c r="BP298" s="76"/>
      <c r="BQ298" s="76"/>
      <c r="BR298" s="76"/>
      <c r="BS298" s="76"/>
      <c r="BT298" s="76"/>
      <c r="BU298" s="76"/>
      <c r="BV298" s="76"/>
      <c r="BW298" s="76"/>
      <c r="BX298" s="76"/>
      <c r="BY298" s="76"/>
      <c r="BZ298" s="76"/>
      <c r="CA298" s="76"/>
      <c r="CB298" s="76"/>
      <c r="CC298" s="76"/>
      <c r="CD298" s="76"/>
      <c r="CE298" s="76"/>
      <c r="CF298" s="76"/>
      <c r="CG298" s="76"/>
      <c r="CH298" s="76"/>
      <c r="CI298" s="76"/>
      <c r="CJ298" s="76"/>
      <c r="CK298" s="76"/>
      <c r="CL298" s="76"/>
      <c r="CM298" s="76"/>
      <c r="CN298" s="76"/>
      <c r="CO298" s="76"/>
      <c r="CP298" s="76"/>
      <c r="CQ298" s="76"/>
      <c r="CR298" s="76"/>
      <c r="CS298" s="76"/>
      <c r="CT298" s="76"/>
      <c r="CU298" s="76"/>
      <c r="CV298" s="76"/>
      <c r="CW298" s="76"/>
      <c r="CX298" s="76"/>
      <c r="CY298" s="76"/>
      <c r="CZ298" s="76"/>
      <c r="DA298" s="76"/>
      <c r="DB298" s="76"/>
      <c r="DC298" s="76"/>
      <c r="DD298" s="76"/>
      <c r="DE298" s="76"/>
      <c r="DF298" s="76"/>
      <c r="DG298" s="76"/>
      <c r="DH298" s="76"/>
      <c r="DI298" s="76"/>
      <c r="DJ298" s="76"/>
      <c r="DK298" s="76"/>
      <c r="DL298" s="76"/>
      <c r="DM298" s="76"/>
      <c r="DN298" s="76"/>
      <c r="DO298" s="76"/>
      <c r="DP298" s="76"/>
      <c r="DQ298" s="76"/>
      <c r="DR298" s="76"/>
      <c r="DS298" s="76"/>
      <c r="DT298" s="76"/>
      <c r="DU298" s="76"/>
      <c r="DV298" s="76"/>
      <c r="DW298" s="76"/>
      <c r="DX298" s="76"/>
      <c r="DY298" s="76"/>
      <c r="DZ298" s="76"/>
      <c r="EA298" s="76"/>
      <c r="EB298" s="76"/>
      <c r="EC298" s="76"/>
      <c r="ED298" s="76"/>
      <c r="EE298" s="76"/>
      <c r="EF298" s="76"/>
      <c r="EG298" s="76"/>
      <c r="EH298" s="76"/>
      <c r="EI298" s="76"/>
      <c r="EJ298" s="76"/>
      <c r="EK298" s="76"/>
      <c r="EL298" s="76"/>
      <c r="EM298" s="76"/>
      <c r="EN298" s="76"/>
      <c r="EO298" s="76"/>
      <c r="EP298" s="76"/>
      <c r="EQ298" s="76"/>
      <c r="ER298" s="76"/>
      <c r="ES298" s="76"/>
      <c r="ET298" s="76"/>
      <c r="EU298" s="76"/>
      <c r="EV298" s="76"/>
      <c r="EW298" s="76"/>
      <c r="EX298" s="76"/>
      <c r="EY298" s="76"/>
      <c r="EZ298" s="76"/>
      <c r="FA298" s="76"/>
      <c r="FB298" s="76"/>
      <c r="FC298" s="76"/>
      <c r="FD298" s="76"/>
      <c r="FE298" s="76"/>
      <c r="FF298" s="76"/>
      <c r="FG298" s="76"/>
      <c r="FH298" s="76"/>
      <c r="FI298" s="76"/>
      <c r="FJ298" s="76"/>
      <c r="FK298" s="76"/>
      <c r="FL298" s="76"/>
      <c r="FM298" s="76"/>
      <c r="FN298" s="76"/>
      <c r="FO298" s="76"/>
      <c r="FP298" s="76"/>
      <c r="FQ298" s="76"/>
      <c r="FR298" s="76"/>
      <c r="FS298" s="76"/>
      <c r="FT298" s="76"/>
      <c r="FU298" s="76"/>
      <c r="FV298" s="76"/>
      <c r="FW298" s="76"/>
      <c r="FX298" s="76"/>
      <c r="FY298" s="76"/>
      <c r="FZ298" s="76"/>
      <c r="GA298" s="76"/>
      <c r="GB298" s="76"/>
      <c r="GC298" s="76"/>
      <c r="GD298" s="76"/>
      <c r="GE298" s="76"/>
      <c r="GF298" s="76"/>
      <c r="GG298" s="76"/>
      <c r="GH298" s="76"/>
      <c r="GI298" s="76"/>
      <c r="GJ298" s="76"/>
      <c r="GK298" s="76"/>
      <c r="GL298" s="76"/>
      <c r="GM298" s="76"/>
      <c r="GN298" s="76"/>
      <c r="GO298" s="76"/>
      <c r="GP298" s="76"/>
      <c r="GQ298" s="76"/>
      <c r="GR298" s="76"/>
      <c r="GS298" s="76"/>
      <c r="GT298" s="76"/>
      <c r="GU298" s="76"/>
      <c r="GV298" s="76"/>
      <c r="GW298" s="76"/>
      <c r="GX298" s="76"/>
      <c r="GY298" s="76"/>
      <c r="GZ298" s="76"/>
      <c r="HA298" s="76"/>
      <c r="HB298" s="76"/>
      <c r="HC298" s="76"/>
      <c r="HD298" s="76"/>
      <c r="HE298" s="76"/>
      <c r="HF298" s="76"/>
      <c r="HG298" s="76"/>
      <c r="HH298" s="76"/>
      <c r="HI298" s="76"/>
      <c r="HJ298" s="76"/>
      <c r="HK298" s="76"/>
      <c r="HL298" s="76"/>
      <c r="HM298" s="76"/>
      <c r="HN298" s="76"/>
      <c r="HO298" s="76"/>
      <c r="HP298" s="76"/>
      <c r="HQ298" s="76"/>
      <c r="HR298" s="76"/>
      <c r="HS298" s="76"/>
      <c r="HT298" s="76"/>
      <c r="HU298" s="76"/>
      <c r="HV298" s="76"/>
      <c r="HW298" s="76"/>
      <c r="HX298" s="76"/>
      <c r="HY298" s="76"/>
      <c r="HZ298" s="76"/>
      <c r="IA298" s="76"/>
      <c r="IB298" s="76"/>
      <c r="IC298" s="76"/>
      <c r="ID298" s="76"/>
      <c r="IE298" s="76"/>
      <c r="IF298" s="76"/>
      <c r="IG298" s="76"/>
      <c r="IH298" s="76"/>
      <c r="II298" s="76"/>
      <c r="IJ298" s="76"/>
      <c r="IK298" s="76"/>
      <c r="IL298" s="76"/>
      <c r="IM298" s="76"/>
      <c r="IN298" s="76"/>
      <c r="IO298" s="76"/>
      <c r="IP298" s="76"/>
      <c r="IQ298" s="76"/>
      <c r="IR298" s="76"/>
      <c r="IS298" s="76"/>
      <c r="IT298" s="76"/>
      <c r="IU298" s="76"/>
      <c r="IV298" s="76"/>
      <c r="IW298" s="76"/>
      <c r="IX298" s="76"/>
      <c r="IY298" s="76"/>
      <c r="IZ298" s="76"/>
      <c r="JA298" s="76"/>
      <c r="JB298" s="76"/>
      <c r="JC298" s="76"/>
      <c r="JD298" s="76"/>
      <c r="JE298" s="76"/>
      <c r="JF298" s="76"/>
      <c r="JG298" s="76"/>
      <c r="JH298" s="76"/>
      <c r="JI298" s="76"/>
      <c r="JJ298" s="76"/>
      <c r="JK298" s="76"/>
      <c r="JL298" s="76"/>
      <c r="JM298" s="76"/>
      <c r="JN298" s="76"/>
      <c r="JO298" s="76"/>
      <c r="JP298" s="76"/>
      <c r="JQ298" s="76"/>
      <c r="JR298" s="76"/>
      <c r="JS298" s="76"/>
      <c r="JT298" s="76"/>
      <c r="JU298" s="76"/>
      <c r="JV298" s="76"/>
      <c r="JW298" s="76"/>
      <c r="JX298" s="76"/>
      <c r="JY298" s="76"/>
      <c r="JZ298" s="76"/>
      <c r="KA298" s="76"/>
      <c r="KB298" s="76"/>
      <c r="KC298" s="76"/>
      <c r="KD298" s="76"/>
      <c r="KE298" s="76"/>
      <c r="KF298" s="76"/>
      <c r="KG298" s="76"/>
      <c r="KH298" s="76"/>
      <c r="KI298" s="76"/>
      <c r="KJ298" s="76"/>
      <c r="KK298" s="76"/>
      <c r="KL298" s="76"/>
      <c r="KM298" s="76"/>
      <c r="KN298" s="76"/>
      <c r="KO298" s="76"/>
      <c r="KP298" s="76"/>
      <c r="KQ298" s="76"/>
      <c r="KR298" s="76"/>
      <c r="KS298" s="76"/>
      <c r="KT298" s="76"/>
      <c r="KU298" s="76"/>
      <c r="KV298" s="76"/>
      <c r="KW298" s="76"/>
      <c r="KX298" s="76"/>
      <c r="KY298" s="76"/>
      <c r="KZ298" s="76"/>
      <c r="LA298" s="76"/>
      <c r="LB298" s="76"/>
      <c r="LC298" s="76"/>
      <c r="LD298" s="76"/>
      <c r="LE298" s="76"/>
      <c r="LF298" s="76"/>
      <c r="LG298" s="76"/>
      <c r="LH298" s="76"/>
      <c r="LI298" s="76"/>
      <c r="LJ298" s="76"/>
      <c r="LK298" s="76"/>
      <c r="LL298" s="76"/>
      <c r="LM298" s="76"/>
      <c r="LN298" s="76"/>
      <c r="LO298" s="76"/>
      <c r="LP298" s="76"/>
      <c r="LQ298" s="76"/>
      <c r="LR298" s="76"/>
      <c r="LS298" s="76"/>
      <c r="LT298" s="76"/>
      <c r="LU298" s="76"/>
      <c r="LV298" s="76"/>
      <c r="LW298" s="76"/>
      <c r="LX298" s="76"/>
      <c r="LY298" s="76"/>
      <c r="LZ298" s="76"/>
      <c r="MA298" s="76"/>
      <c r="MB298" s="76"/>
      <c r="MC298" s="76"/>
      <c r="MD298" s="76"/>
      <c r="ME298" s="76"/>
      <c r="MF298" s="76"/>
      <c r="MG298" s="76"/>
      <c r="MH298" s="76"/>
      <c r="MI298" s="76"/>
      <c r="MJ298" s="76"/>
      <c r="MK298" s="76"/>
      <c r="ML298" s="76"/>
      <c r="MM298" s="76"/>
      <c r="MN298" s="76"/>
      <c r="MO298" s="76"/>
      <c r="MP298" s="76"/>
      <c r="MQ298" s="76"/>
      <c r="MR298" s="76"/>
      <c r="MS298" s="76"/>
      <c r="MT298" s="76"/>
      <c r="MU298" s="76"/>
      <c r="MV298" s="76"/>
      <c r="MW298" s="76"/>
      <c r="MX298" s="76"/>
      <c r="MY298" s="76"/>
      <c r="MZ298" s="76"/>
      <c r="NA298" s="76"/>
      <c r="NB298" s="76"/>
      <c r="NC298" s="76"/>
      <c r="ND298" s="76"/>
      <c r="NE298" s="76"/>
      <c r="NF298" s="76"/>
      <c r="NG298" s="76"/>
      <c r="NH298" s="76"/>
      <c r="NI298" s="76"/>
      <c r="NJ298" s="76"/>
      <c r="NK298" s="76"/>
      <c r="NL298" s="76"/>
      <c r="NM298" s="76"/>
      <c r="NN298" s="76"/>
      <c r="NO298" s="76"/>
      <c r="NP298" s="76"/>
      <c r="NQ298" s="76"/>
      <c r="NR298" s="76"/>
      <c r="NS298" s="76"/>
      <c r="NT298" s="76"/>
      <c r="NU298" s="76"/>
      <c r="NV298" s="76"/>
      <c r="NW298" s="76"/>
      <c r="NX298" s="76"/>
      <c r="NY298" s="76"/>
      <c r="NZ298" s="76"/>
      <c r="OA298" s="76"/>
      <c r="OB298" s="76"/>
      <c r="OC298" s="76"/>
      <c r="OD298" s="76"/>
      <c r="OE298" s="76"/>
      <c r="OF298" s="76"/>
      <c r="OG298" s="76"/>
      <c r="OH298" s="76"/>
      <c r="OI298" s="76"/>
      <c r="OJ298" s="76"/>
      <c r="OK298" s="76"/>
      <c r="OL298" s="76"/>
      <c r="OM298" s="76"/>
      <c r="ON298" s="76"/>
      <c r="OO298" s="76"/>
      <c r="OP298" s="76"/>
      <c r="OQ298" s="76"/>
      <c r="OR298" s="76"/>
      <c r="OS298" s="76"/>
      <c r="OT298" s="76"/>
      <c r="OU298" s="76"/>
      <c r="OV298" s="76"/>
      <c r="OW298" s="76"/>
      <c r="OX298" s="76"/>
      <c r="OY298" s="76"/>
      <c r="OZ298" s="76"/>
      <c r="PA298" s="76"/>
      <c r="PB298" s="76"/>
      <c r="PC298" s="76"/>
      <c r="PD298" s="76"/>
      <c r="PE298" s="76"/>
      <c r="PF298" s="76"/>
      <c r="PG298" s="76"/>
      <c r="PH298" s="76"/>
      <c r="PI298" s="76"/>
      <c r="PJ298" s="76"/>
      <c r="PK298" s="76"/>
      <c r="PL298" s="76"/>
      <c r="PM298" s="76"/>
      <c r="PN298" s="76"/>
      <c r="PO298" s="76"/>
      <c r="PP298" s="76"/>
      <c r="PQ298" s="76"/>
      <c r="PR298" s="76"/>
      <c r="PS298" s="76"/>
      <c r="PT298" s="76"/>
      <c r="PU298" s="76"/>
      <c r="PV298" s="76"/>
      <c r="PW298" s="76"/>
      <c r="PX298" s="76"/>
      <c r="PY298" s="76"/>
      <c r="PZ298" s="76"/>
      <c r="QA298" s="76"/>
      <c r="QB298" s="76"/>
      <c r="QC298" s="76"/>
      <c r="QD298" s="76"/>
      <c r="QE298" s="76"/>
      <c r="QF298" s="76"/>
      <c r="QG298" s="76"/>
      <c r="QH298" s="76"/>
      <c r="QI298" s="76"/>
      <c r="QJ298" s="76"/>
      <c r="QK298" s="76"/>
      <c r="QL298" s="76"/>
      <c r="QM298" s="76"/>
      <c r="QN298" s="76"/>
      <c r="QO298" s="76"/>
      <c r="QP298" s="76"/>
      <c r="QQ298" s="76"/>
      <c r="QR298" s="76"/>
      <c r="QS298" s="76"/>
      <c r="QT298" s="76"/>
      <c r="QU298" s="76"/>
      <c r="QV298" s="76"/>
      <c r="QW298" s="76"/>
      <c r="QX298" s="76"/>
      <c r="QY298" s="76"/>
      <c r="QZ298" s="76"/>
      <c r="RA298" s="76"/>
      <c r="RB298" s="76"/>
      <c r="RC298" s="76"/>
      <c r="RD298" s="76"/>
      <c r="RE298" s="76"/>
      <c r="RF298" s="76"/>
      <c r="RG298" s="76"/>
      <c r="RH298" s="76"/>
      <c r="RI298" s="76"/>
      <c r="RJ298" s="76"/>
      <c r="RK298" s="76"/>
      <c r="RL298" s="76"/>
      <c r="RM298" s="76"/>
      <c r="RN298" s="76"/>
      <c r="RO298" s="76"/>
      <c r="RP298" s="76"/>
      <c r="RQ298" s="76"/>
      <c r="RR298" s="76"/>
      <c r="RS298" s="76"/>
      <c r="RT298" s="76"/>
      <c r="RU298" s="76"/>
      <c r="RV298" s="76"/>
      <c r="RW298" s="76"/>
      <c r="RX298" s="76"/>
      <c r="RY298" s="76"/>
      <c r="RZ298" s="76"/>
      <c r="SA298" s="76"/>
      <c r="SB298" s="76"/>
      <c r="SC298" s="76"/>
      <c r="SD298" s="76"/>
      <c r="SE298" s="76"/>
      <c r="SF298" s="76"/>
      <c r="SG298" s="76"/>
      <c r="SH298" s="76"/>
      <c r="SI298" s="76"/>
      <c r="SJ298" s="76"/>
      <c r="SK298" s="76"/>
      <c r="SL298" s="76"/>
      <c r="SM298" s="76"/>
      <c r="SN298" s="76"/>
      <c r="SO298" s="76"/>
      <c r="SP298" s="76"/>
      <c r="SQ298" s="76"/>
      <c r="SR298" s="76"/>
      <c r="SS298" s="76"/>
      <c r="ST298" s="76"/>
      <c r="SU298" s="76"/>
      <c r="SV298" s="76"/>
      <c r="SW298" s="76"/>
      <c r="SX298" s="76"/>
      <c r="SY298" s="76"/>
      <c r="SZ298" s="76"/>
      <c r="TA298" s="76"/>
      <c r="TB298" s="76"/>
      <c r="TC298" s="76"/>
      <c r="TD298" s="76"/>
      <c r="TE298" s="76"/>
      <c r="TF298" s="76"/>
      <c r="TG298" s="76"/>
      <c r="TH298" s="76"/>
      <c r="TI298" s="76"/>
      <c r="TJ298" s="76"/>
      <c r="TK298" s="76"/>
      <c r="TL298" s="76"/>
      <c r="TM298" s="76"/>
      <c r="TN298" s="76"/>
      <c r="TO298" s="76"/>
      <c r="TP298" s="76"/>
      <c r="TQ298" s="76"/>
      <c r="TR298" s="76"/>
      <c r="TS298" s="76"/>
      <c r="TT298" s="76"/>
      <c r="TU298" s="76"/>
      <c r="TV298" s="76"/>
      <c r="TW298" s="76"/>
      <c r="TX298" s="76"/>
      <c r="TY298" s="76"/>
      <c r="TZ298" s="76"/>
      <c r="UA298" s="76"/>
      <c r="UB298" s="76"/>
      <c r="UC298" s="76"/>
      <c r="UD298" s="76"/>
      <c r="UE298" s="76"/>
      <c r="UF298" s="76"/>
      <c r="UG298" s="76"/>
      <c r="UH298" s="76"/>
      <c r="UI298" s="76"/>
      <c r="UJ298" s="76"/>
      <c r="UK298" s="76"/>
      <c r="UL298" s="76"/>
      <c r="UM298" s="76"/>
      <c r="UN298" s="76"/>
      <c r="UO298" s="76"/>
      <c r="UP298" s="76"/>
      <c r="UQ298" s="76"/>
      <c r="UR298" s="76"/>
      <c r="US298" s="76"/>
      <c r="UT298" s="76"/>
      <c r="UU298" s="76"/>
      <c r="UV298" s="76"/>
      <c r="UW298" s="76"/>
      <c r="UX298" s="76"/>
      <c r="UY298" s="76"/>
      <c r="UZ298" s="76"/>
      <c r="VA298" s="76"/>
      <c r="VB298" s="76"/>
      <c r="VC298" s="76"/>
      <c r="VD298" s="76"/>
      <c r="VE298" s="76"/>
      <c r="VF298" s="76"/>
      <c r="VG298" s="76"/>
      <c r="VH298" s="76"/>
      <c r="VI298" s="76"/>
      <c r="VJ298" s="76"/>
      <c r="VK298" s="76"/>
      <c r="VL298" s="76"/>
      <c r="VM298" s="76"/>
      <c r="VN298" s="76"/>
      <c r="VO298" s="76"/>
      <c r="VP298" s="76"/>
      <c r="VQ298" s="76"/>
      <c r="VR298" s="76"/>
      <c r="VS298" s="76"/>
      <c r="VT298" s="76"/>
      <c r="VU298" s="76"/>
      <c r="VV298" s="76"/>
      <c r="VW298" s="76"/>
      <c r="VX298" s="76"/>
      <c r="VY298" s="76"/>
      <c r="VZ298" s="76"/>
      <c r="WA298" s="76"/>
      <c r="WB298" s="76"/>
      <c r="WC298" s="76"/>
      <c r="WD298" s="76"/>
      <c r="WE298" s="76"/>
      <c r="WF298" s="76"/>
      <c r="WG298" s="76"/>
      <c r="WH298" s="76"/>
      <c r="WI298" s="76"/>
      <c r="WJ298" s="76"/>
      <c r="WK298" s="76"/>
      <c r="WL298" s="76"/>
      <c r="WM298" s="76"/>
      <c r="WN298" s="76"/>
      <c r="WO298" s="76"/>
      <c r="WP298" s="76"/>
      <c r="WQ298" s="76"/>
      <c r="WR298" s="76"/>
      <c r="WS298" s="76"/>
      <c r="WT298" s="76"/>
      <c r="WU298" s="76"/>
      <c r="WV298" s="76"/>
      <c r="WW298" s="76"/>
      <c r="WX298" s="76"/>
      <c r="WY298" s="76"/>
      <c r="WZ298" s="76"/>
      <c r="XA298" s="76"/>
      <c r="XB298" s="76"/>
      <c r="XC298" s="76"/>
      <c r="XD298" s="76"/>
      <c r="XE298" s="76"/>
      <c r="XF298" s="76"/>
      <c r="XG298" s="76"/>
      <c r="XH298" s="76"/>
      <c r="XI298" s="76"/>
      <c r="XJ298" s="76"/>
      <c r="XK298" s="76"/>
      <c r="XL298" s="76"/>
      <c r="XM298" s="76"/>
      <c r="XN298" s="76"/>
      <c r="XO298" s="76"/>
      <c r="XP298" s="76"/>
      <c r="XQ298" s="76"/>
      <c r="XR298" s="76"/>
      <c r="XS298" s="76"/>
      <c r="XT298" s="76"/>
      <c r="XU298" s="76"/>
      <c r="XV298" s="76"/>
      <c r="XW298" s="76"/>
      <c r="XX298" s="76"/>
      <c r="XY298" s="76"/>
      <c r="XZ298" s="76"/>
      <c r="YA298" s="76"/>
      <c r="YB298" s="76"/>
      <c r="YC298" s="76"/>
      <c r="YD298" s="76"/>
      <c r="YE298" s="76"/>
      <c r="YF298" s="76"/>
      <c r="YG298" s="76"/>
      <c r="YH298" s="76"/>
      <c r="YI298" s="76"/>
      <c r="YJ298" s="76"/>
      <c r="YK298" s="76"/>
      <c r="YL298" s="76"/>
      <c r="YM298" s="76"/>
      <c r="YN298" s="76"/>
      <c r="YO298" s="76"/>
      <c r="YP298" s="76"/>
      <c r="YQ298" s="76"/>
      <c r="YR298" s="76"/>
      <c r="YS298" s="76"/>
      <c r="YT298" s="76"/>
      <c r="YU298" s="76"/>
      <c r="YV298" s="76"/>
      <c r="YW298" s="76"/>
      <c r="YX298" s="76"/>
      <c r="YY298" s="76"/>
      <c r="YZ298" s="76"/>
      <c r="ZA298" s="76"/>
      <c r="ZB298" s="76"/>
      <c r="ZC298" s="76"/>
      <c r="ZD298" s="76"/>
      <c r="ZE298" s="76"/>
      <c r="ZF298" s="76"/>
      <c r="ZG298" s="76"/>
      <c r="ZH298" s="76"/>
      <c r="ZI298" s="76"/>
      <c r="ZJ298" s="76"/>
      <c r="ZK298" s="76"/>
      <c r="ZL298" s="76"/>
      <c r="ZM298" s="76"/>
      <c r="ZN298" s="76"/>
      <c r="ZO298" s="76"/>
      <c r="ZP298" s="76"/>
      <c r="ZQ298" s="76"/>
      <c r="ZR298" s="76"/>
      <c r="ZS298" s="76"/>
      <c r="ZT298" s="76"/>
      <c r="ZU298" s="76"/>
      <c r="ZV298" s="76"/>
      <c r="ZW298" s="76"/>
      <c r="ZX298" s="76"/>
      <c r="ZY298" s="76"/>
      <c r="ZZ298" s="76"/>
      <c r="AAA298" s="76"/>
      <c r="AAB298" s="76"/>
      <c r="AAC298" s="76"/>
      <c r="AAD298" s="76"/>
      <c r="AAE298" s="76"/>
      <c r="AAF298" s="76"/>
      <c r="AAG298" s="76"/>
      <c r="AAH298" s="76"/>
      <c r="AAI298" s="76"/>
      <c r="AAJ298" s="76"/>
      <c r="AAK298" s="76"/>
      <c r="AAL298" s="76"/>
      <c r="AAM298" s="76"/>
      <c r="AAN298" s="76"/>
      <c r="AAO298" s="76"/>
      <c r="AAP298" s="76"/>
      <c r="AAQ298" s="76"/>
      <c r="AAR298" s="76"/>
      <c r="AAS298" s="76"/>
      <c r="AAT298" s="76"/>
      <c r="AAU298" s="76"/>
      <c r="AAV298" s="76"/>
      <c r="AAW298" s="76"/>
      <c r="AAX298" s="76"/>
      <c r="AAY298" s="76"/>
      <c r="AAZ298" s="76"/>
      <c r="ABA298" s="76"/>
      <c r="ABB298" s="76"/>
      <c r="ABC298" s="76"/>
      <c r="ABD298" s="76"/>
      <c r="ABE298" s="76"/>
      <c r="ABF298" s="76"/>
      <c r="ABG298" s="76"/>
      <c r="ABH298" s="76"/>
      <c r="ABI298" s="76"/>
      <c r="ABJ298" s="76"/>
      <c r="ABK298" s="76"/>
      <c r="ABL298" s="76"/>
      <c r="ABM298" s="76"/>
      <c r="ABN298" s="76"/>
      <c r="ABO298" s="76"/>
      <c r="ABP298" s="76"/>
      <c r="ABQ298" s="76"/>
      <c r="ABR298" s="76"/>
      <c r="ABS298" s="76"/>
      <c r="ABT298" s="76"/>
      <c r="ABU298" s="76"/>
      <c r="ABV298" s="76"/>
      <c r="ABW298" s="76"/>
      <c r="ABX298" s="76"/>
      <c r="ABY298" s="76"/>
      <c r="ABZ298" s="76"/>
      <c r="ACA298" s="76"/>
      <c r="ACB298" s="76"/>
      <c r="ACC298" s="76"/>
      <c r="ACD298" s="76"/>
      <c r="ACE298" s="76"/>
      <c r="ACF298" s="76"/>
      <c r="ACG298" s="76"/>
      <c r="ACH298" s="76"/>
      <c r="ACI298" s="76"/>
      <c r="ACJ298" s="76"/>
      <c r="ACK298" s="76"/>
      <c r="ACL298" s="76"/>
      <c r="ACM298" s="76"/>
      <c r="ACN298" s="76"/>
      <c r="ACO298" s="76"/>
      <c r="ACP298" s="76"/>
      <c r="ACQ298" s="76"/>
      <c r="ACR298" s="76"/>
      <c r="ACS298" s="76"/>
      <c r="ACT298" s="76"/>
      <c r="ACU298" s="76"/>
      <c r="ACV298" s="76"/>
      <c r="ACW298" s="76"/>
      <c r="ACX298" s="76"/>
      <c r="ACY298" s="76"/>
      <c r="ACZ298" s="76"/>
      <c r="ADA298" s="76"/>
      <c r="ADB298" s="76"/>
      <c r="ADC298" s="76"/>
      <c r="ADD298" s="76"/>
      <c r="ADE298" s="76"/>
      <c r="ADF298" s="76"/>
      <c r="ADG298" s="76"/>
      <c r="ADH298" s="76"/>
      <c r="ADI298" s="76"/>
      <c r="ADJ298" s="76"/>
      <c r="ADK298" s="76"/>
      <c r="ADL298" s="76"/>
      <c r="ADM298" s="76"/>
      <c r="ADN298" s="76"/>
      <c r="ADO298" s="76"/>
      <c r="ADP298" s="76"/>
      <c r="ADQ298" s="76"/>
      <c r="ADR298" s="76"/>
      <c r="ADS298" s="76"/>
      <c r="ADT298" s="76"/>
      <c r="ADU298" s="76"/>
      <c r="ADV298" s="76"/>
      <c r="ADW298" s="76"/>
      <c r="ADX298" s="76"/>
      <c r="ADY298" s="76"/>
      <c r="ADZ298" s="76"/>
      <c r="AEA298" s="76"/>
      <c r="AEB298" s="76"/>
      <c r="AEC298" s="76"/>
      <c r="AED298" s="76"/>
      <c r="AEE298" s="76"/>
      <c r="AEF298" s="76"/>
      <c r="AEG298" s="76"/>
      <c r="AEH298" s="76"/>
      <c r="AEI298" s="76"/>
      <c r="AEJ298" s="76"/>
      <c r="AEK298" s="76"/>
      <c r="AEL298" s="76"/>
      <c r="AEM298" s="76"/>
      <c r="AEN298" s="76"/>
      <c r="AEO298" s="76"/>
      <c r="AEP298" s="76"/>
      <c r="AEQ298" s="76"/>
      <c r="AER298" s="76"/>
      <c r="AES298" s="76"/>
      <c r="AET298" s="76"/>
      <c r="AEU298" s="76"/>
      <c r="AEV298" s="76"/>
      <c r="AEW298" s="76"/>
      <c r="AEX298" s="76"/>
      <c r="AEY298" s="76"/>
      <c r="AEZ298" s="76"/>
      <c r="AFA298" s="76"/>
      <c r="AFB298" s="76"/>
      <c r="AFC298" s="76"/>
      <c r="AFD298" s="76"/>
      <c r="AFE298" s="76"/>
      <c r="AFF298" s="76"/>
      <c r="AFG298" s="76"/>
      <c r="AFH298" s="76"/>
      <c r="AFI298" s="76"/>
      <c r="AFJ298" s="76"/>
      <c r="AFK298" s="76"/>
      <c r="AFL298" s="76"/>
      <c r="AFM298" s="76"/>
      <c r="AFN298" s="76"/>
      <c r="AFO298" s="76"/>
      <c r="AFP298" s="76"/>
      <c r="AFQ298" s="76"/>
      <c r="AFR298" s="76"/>
      <c r="AFS298" s="76"/>
      <c r="AFT298" s="76"/>
      <c r="AFU298" s="76"/>
      <c r="AFV298" s="76"/>
      <c r="AFW298" s="76"/>
      <c r="AFX298" s="76"/>
      <c r="AFY298" s="76"/>
      <c r="AFZ298" s="76"/>
      <c r="AGA298" s="76"/>
      <c r="AGB298" s="76"/>
      <c r="AGC298" s="76"/>
      <c r="AGD298" s="76"/>
      <c r="AGE298" s="76"/>
      <c r="AGF298" s="76"/>
      <c r="AGG298" s="76"/>
      <c r="AGH298" s="76"/>
      <c r="AGI298" s="76"/>
      <c r="AGJ298" s="76"/>
      <c r="AGK298" s="76"/>
      <c r="AGL298" s="76"/>
      <c r="AGM298" s="76"/>
      <c r="AGN298" s="76"/>
      <c r="AGO298" s="76"/>
      <c r="AGP298" s="76"/>
      <c r="AGQ298" s="76"/>
      <c r="AGR298" s="76"/>
      <c r="AGS298" s="76"/>
      <c r="AGT298" s="76"/>
      <c r="AGU298" s="76"/>
      <c r="AGV298" s="76"/>
      <c r="AGW298" s="76"/>
      <c r="AGX298" s="76"/>
      <c r="AGY298" s="76"/>
      <c r="AGZ298" s="76"/>
      <c r="AHA298" s="76"/>
      <c r="AHB298" s="76"/>
      <c r="AHC298" s="76"/>
      <c r="AHD298" s="76"/>
      <c r="AHE298" s="76"/>
      <c r="AHF298" s="76"/>
      <c r="AHG298" s="76"/>
      <c r="AHH298" s="76"/>
      <c r="AHI298" s="76"/>
      <c r="AHJ298" s="76"/>
      <c r="AHK298" s="76"/>
      <c r="AHL298" s="76"/>
      <c r="AHM298" s="76"/>
      <c r="AHN298" s="76"/>
      <c r="AHO298" s="76"/>
      <c r="AHP298" s="76"/>
      <c r="AHQ298" s="76"/>
      <c r="AHR298" s="76"/>
      <c r="AHS298" s="76"/>
      <c r="AHT298" s="76"/>
      <c r="AHU298" s="76"/>
      <c r="AHV298" s="76"/>
      <c r="AHW298" s="76"/>
      <c r="AHX298" s="76"/>
      <c r="AHY298" s="76"/>
      <c r="AHZ298" s="76"/>
      <c r="AIA298" s="76"/>
      <c r="AIB298" s="76"/>
      <c r="AIC298" s="76"/>
      <c r="AID298" s="76"/>
      <c r="AIE298" s="76"/>
      <c r="AIF298" s="76"/>
      <c r="AIG298" s="76"/>
      <c r="AIH298" s="76"/>
      <c r="AII298" s="76"/>
      <c r="AIJ298" s="76"/>
      <c r="AIK298" s="76"/>
      <c r="AIL298" s="76"/>
      <c r="AIM298" s="76"/>
      <c r="AIN298" s="76"/>
      <c r="AIO298" s="76"/>
      <c r="AIP298" s="76"/>
      <c r="AIQ298" s="76"/>
      <c r="AIR298" s="76"/>
      <c r="AIS298" s="76"/>
      <c r="AIT298" s="76"/>
      <c r="AIU298" s="76"/>
      <c r="AIV298" s="76"/>
      <c r="AIW298" s="76"/>
      <c r="AIX298" s="76"/>
      <c r="AIY298" s="76"/>
      <c r="AIZ298" s="76"/>
      <c r="AJA298" s="76"/>
      <c r="AJB298" s="76"/>
      <c r="AJC298" s="76"/>
      <c r="AJD298" s="76"/>
      <c r="AJE298" s="76"/>
      <c r="AJF298" s="76"/>
      <c r="AJG298" s="76"/>
      <c r="AJH298" s="76"/>
      <c r="AJI298" s="76"/>
      <c r="AJJ298" s="76"/>
      <c r="AJK298" s="76"/>
      <c r="AJL298" s="76"/>
      <c r="AJM298" s="76"/>
      <c r="AJN298" s="76"/>
      <c r="AJO298" s="76"/>
      <c r="AJP298" s="76"/>
      <c r="AJQ298" s="76"/>
      <c r="AJR298" s="76"/>
      <c r="AJS298" s="76"/>
      <c r="AJT298" s="76"/>
      <c r="AJU298" s="76"/>
      <c r="AJV298" s="76"/>
      <c r="AJW298" s="76"/>
      <c r="AJX298" s="76"/>
      <c r="AJY298" s="76"/>
      <c r="AJZ298" s="76"/>
      <c r="AKA298" s="76"/>
      <c r="AKB298" s="76"/>
      <c r="AKC298" s="76"/>
      <c r="AKD298" s="76"/>
      <c r="AKE298" s="76"/>
      <c r="AKF298" s="76"/>
      <c r="AKG298" s="76"/>
      <c r="AKH298" s="76"/>
      <c r="AKI298" s="76"/>
      <c r="AKJ298" s="76"/>
      <c r="AKK298" s="76"/>
      <c r="AKL298" s="76"/>
      <c r="AKM298" s="76"/>
      <c r="AKN298" s="76"/>
      <c r="AKO298" s="76"/>
      <c r="AKP298" s="76"/>
      <c r="AKQ298" s="76"/>
      <c r="AKR298" s="76"/>
      <c r="AKS298" s="76"/>
      <c r="AKT298" s="76"/>
      <c r="AKU298" s="76"/>
      <c r="AKV298" s="76"/>
      <c r="AKW298" s="76"/>
      <c r="AKX298" s="76"/>
      <c r="AKY298" s="76"/>
      <c r="AKZ298" s="76"/>
      <c r="ALA298" s="76"/>
      <c r="ALB298" s="76"/>
      <c r="ALC298" s="76"/>
      <c r="ALD298" s="76"/>
      <c r="ALE298" s="76"/>
      <c r="ALF298" s="76"/>
      <c r="ALG298" s="76"/>
      <c r="ALH298" s="76"/>
      <c r="ALI298" s="76"/>
      <c r="ALJ298" s="76"/>
      <c r="ALK298" s="76"/>
      <c r="ALL298" s="76"/>
      <c r="ALM298" s="76"/>
      <c r="ALN298" s="76"/>
      <c r="ALO298" s="76"/>
      <c r="ALP298" s="76"/>
      <c r="ALQ298" s="76"/>
      <c r="ALR298" s="76"/>
      <c r="ALS298" s="76"/>
      <c r="ALT298" s="76"/>
      <c r="ALU298" s="76"/>
      <c r="ALV298" s="76"/>
      <c r="ALW298" s="76"/>
      <c r="ALX298" s="76"/>
      <c r="ALY298" s="76"/>
      <c r="ALZ298" s="76"/>
      <c r="AMA298" s="76"/>
      <c r="AMB298" s="76"/>
      <c r="AMC298" s="76"/>
      <c r="AMD298" s="76"/>
      <c r="AME298" s="76"/>
    </row>
    <row r="299" spans="1:1019" s="80" customFormat="1">
      <c r="A299" s="20" t="s">
        <v>360</v>
      </c>
      <c r="B299" s="21">
        <v>4011212</v>
      </c>
      <c r="C299" s="21" t="s">
        <v>96</v>
      </c>
      <c r="D299" s="71" t="s">
        <v>63</v>
      </c>
      <c r="E299" s="22" t="s">
        <v>55</v>
      </c>
      <c r="F299" s="59">
        <v>407880</v>
      </c>
      <c r="G299" s="23">
        <v>7.0000000000000007E-2</v>
      </c>
      <c r="H299" s="69">
        <f>$J$6</f>
        <v>0.21229999999999999</v>
      </c>
      <c r="I299" s="23">
        <f t="shared" si="108"/>
        <v>0.08</v>
      </c>
      <c r="J299" s="23">
        <f t="shared" si="109"/>
        <v>32630.400000000001</v>
      </c>
      <c r="K299" s="78">
        <f t="shared" ref="K299:K305" si="111">G299*F299</f>
        <v>28551.600000000002</v>
      </c>
      <c r="L299" s="76"/>
      <c r="M299" s="79"/>
      <c r="N299" s="76"/>
      <c r="O299" s="76"/>
      <c r="P299" s="76"/>
      <c r="Q299" s="76"/>
      <c r="R299" s="76"/>
      <c r="S299" s="76"/>
      <c r="T299" s="76"/>
      <c r="U299" s="76"/>
      <c r="V299" s="76"/>
      <c r="W299" s="76"/>
      <c r="X299" s="76"/>
      <c r="Y299" s="76"/>
      <c r="Z299" s="76"/>
      <c r="AA299" s="76"/>
      <c r="AB299" s="76"/>
      <c r="AC299" s="76"/>
      <c r="AD299" s="76"/>
      <c r="AE299" s="76"/>
      <c r="AF299" s="76"/>
      <c r="AG299" s="76"/>
      <c r="AH299" s="76"/>
      <c r="AI299" s="76"/>
      <c r="AJ299" s="76"/>
      <c r="AK299" s="76"/>
      <c r="AL299" s="76"/>
      <c r="AM299" s="76"/>
      <c r="AN299" s="76"/>
      <c r="AO299" s="76"/>
      <c r="AP299" s="76"/>
      <c r="AQ299" s="76"/>
      <c r="AR299" s="76"/>
      <c r="AS299" s="76"/>
      <c r="AT299" s="76"/>
      <c r="AU299" s="76"/>
      <c r="AV299" s="76"/>
      <c r="AW299" s="76"/>
      <c r="AX299" s="76"/>
      <c r="AY299" s="76"/>
      <c r="AZ299" s="76"/>
      <c r="BA299" s="76"/>
      <c r="BB299" s="76"/>
      <c r="BC299" s="76"/>
      <c r="BD299" s="76"/>
      <c r="BE299" s="76"/>
      <c r="BF299" s="76"/>
      <c r="BG299" s="76"/>
      <c r="BH299" s="76"/>
      <c r="BI299" s="76"/>
      <c r="BJ299" s="76"/>
      <c r="BK299" s="76"/>
      <c r="BL299" s="76"/>
      <c r="BM299" s="76"/>
      <c r="BN299" s="76"/>
      <c r="BO299" s="76"/>
      <c r="BP299" s="76"/>
      <c r="BQ299" s="76"/>
      <c r="BR299" s="76"/>
      <c r="BS299" s="76"/>
      <c r="BT299" s="76"/>
      <c r="BU299" s="76"/>
      <c r="BV299" s="76"/>
      <c r="BW299" s="76"/>
      <c r="BX299" s="76"/>
      <c r="BY299" s="76"/>
      <c r="BZ299" s="76"/>
      <c r="CA299" s="76"/>
      <c r="CB299" s="76"/>
      <c r="CC299" s="76"/>
      <c r="CD299" s="76"/>
      <c r="CE299" s="76"/>
      <c r="CF299" s="76"/>
      <c r="CG299" s="76"/>
      <c r="CH299" s="76"/>
      <c r="CI299" s="76"/>
      <c r="CJ299" s="76"/>
      <c r="CK299" s="76"/>
      <c r="CL299" s="76"/>
      <c r="CM299" s="76"/>
      <c r="CN299" s="76"/>
      <c r="CO299" s="76"/>
      <c r="CP299" s="76"/>
      <c r="CQ299" s="76"/>
      <c r="CR299" s="76"/>
      <c r="CS299" s="76"/>
      <c r="CT299" s="76"/>
      <c r="CU299" s="76"/>
      <c r="CV299" s="76"/>
      <c r="CW299" s="76"/>
      <c r="CX299" s="76"/>
      <c r="CY299" s="76"/>
      <c r="CZ299" s="76"/>
      <c r="DA299" s="76"/>
      <c r="DB299" s="76"/>
      <c r="DC299" s="76"/>
      <c r="DD299" s="76"/>
      <c r="DE299" s="76"/>
      <c r="DF299" s="76"/>
      <c r="DG299" s="76"/>
      <c r="DH299" s="76"/>
      <c r="DI299" s="76"/>
      <c r="DJ299" s="76"/>
      <c r="DK299" s="76"/>
      <c r="DL299" s="76"/>
      <c r="DM299" s="76"/>
      <c r="DN299" s="76"/>
      <c r="DO299" s="76"/>
      <c r="DP299" s="76"/>
      <c r="DQ299" s="76"/>
      <c r="DR299" s="76"/>
      <c r="DS299" s="76"/>
      <c r="DT299" s="76"/>
      <c r="DU299" s="76"/>
      <c r="DV299" s="76"/>
      <c r="DW299" s="76"/>
      <c r="DX299" s="76"/>
      <c r="DY299" s="76"/>
      <c r="DZ299" s="76"/>
      <c r="EA299" s="76"/>
      <c r="EB299" s="76"/>
      <c r="EC299" s="76"/>
      <c r="ED299" s="76"/>
      <c r="EE299" s="76"/>
      <c r="EF299" s="76"/>
      <c r="EG299" s="76"/>
      <c r="EH299" s="76"/>
      <c r="EI299" s="76"/>
      <c r="EJ299" s="76"/>
      <c r="EK299" s="76"/>
      <c r="EL299" s="76"/>
      <c r="EM299" s="76"/>
      <c r="EN299" s="76"/>
      <c r="EO299" s="76"/>
      <c r="EP299" s="76"/>
      <c r="EQ299" s="76"/>
      <c r="ER299" s="76"/>
      <c r="ES299" s="76"/>
      <c r="ET299" s="76"/>
      <c r="EU299" s="76"/>
      <c r="EV299" s="76"/>
      <c r="EW299" s="76"/>
      <c r="EX299" s="76"/>
      <c r="EY299" s="76"/>
      <c r="EZ299" s="76"/>
      <c r="FA299" s="76"/>
      <c r="FB299" s="76"/>
      <c r="FC299" s="76"/>
      <c r="FD299" s="76"/>
      <c r="FE299" s="76"/>
      <c r="FF299" s="76"/>
      <c r="FG299" s="76"/>
      <c r="FH299" s="76"/>
      <c r="FI299" s="76"/>
      <c r="FJ299" s="76"/>
      <c r="FK299" s="76"/>
      <c r="FL299" s="76"/>
      <c r="FM299" s="76"/>
      <c r="FN299" s="76"/>
      <c r="FO299" s="76"/>
      <c r="FP299" s="76"/>
      <c r="FQ299" s="76"/>
      <c r="FR299" s="76"/>
      <c r="FS299" s="76"/>
      <c r="FT299" s="76"/>
      <c r="FU299" s="76"/>
      <c r="FV299" s="76"/>
      <c r="FW299" s="76"/>
      <c r="FX299" s="76"/>
      <c r="FY299" s="76"/>
      <c r="FZ299" s="76"/>
      <c r="GA299" s="76"/>
      <c r="GB299" s="76"/>
      <c r="GC299" s="76"/>
      <c r="GD299" s="76"/>
      <c r="GE299" s="76"/>
      <c r="GF299" s="76"/>
      <c r="GG299" s="76"/>
      <c r="GH299" s="76"/>
      <c r="GI299" s="76"/>
      <c r="GJ299" s="76"/>
      <c r="GK299" s="76"/>
      <c r="GL299" s="76"/>
      <c r="GM299" s="76"/>
      <c r="GN299" s="76"/>
      <c r="GO299" s="76"/>
      <c r="GP299" s="76"/>
      <c r="GQ299" s="76"/>
      <c r="GR299" s="76"/>
      <c r="GS299" s="76"/>
      <c r="GT299" s="76"/>
      <c r="GU299" s="76"/>
      <c r="GV299" s="76"/>
      <c r="GW299" s="76"/>
      <c r="GX299" s="76"/>
      <c r="GY299" s="76"/>
      <c r="GZ299" s="76"/>
      <c r="HA299" s="76"/>
      <c r="HB299" s="76"/>
      <c r="HC299" s="76"/>
      <c r="HD299" s="76"/>
      <c r="HE299" s="76"/>
      <c r="HF299" s="76"/>
      <c r="HG299" s="76"/>
      <c r="HH299" s="76"/>
      <c r="HI299" s="76"/>
      <c r="HJ299" s="76"/>
      <c r="HK299" s="76"/>
      <c r="HL299" s="76"/>
      <c r="HM299" s="76"/>
      <c r="HN299" s="76"/>
      <c r="HO299" s="76"/>
      <c r="HP299" s="76"/>
      <c r="HQ299" s="76"/>
      <c r="HR299" s="76"/>
      <c r="HS299" s="76"/>
      <c r="HT299" s="76"/>
      <c r="HU299" s="76"/>
      <c r="HV299" s="76"/>
      <c r="HW299" s="76"/>
      <c r="HX299" s="76"/>
      <c r="HY299" s="76"/>
      <c r="HZ299" s="76"/>
      <c r="IA299" s="76"/>
      <c r="IB299" s="76"/>
      <c r="IC299" s="76"/>
      <c r="ID299" s="76"/>
      <c r="IE299" s="76"/>
      <c r="IF299" s="76"/>
      <c r="IG299" s="76"/>
      <c r="IH299" s="76"/>
      <c r="II299" s="76"/>
      <c r="IJ299" s="76"/>
      <c r="IK299" s="76"/>
      <c r="IL299" s="76"/>
      <c r="IM299" s="76"/>
      <c r="IN299" s="76"/>
      <c r="IO299" s="76"/>
      <c r="IP299" s="76"/>
      <c r="IQ299" s="76"/>
      <c r="IR299" s="76"/>
      <c r="IS299" s="76"/>
      <c r="IT299" s="76"/>
      <c r="IU299" s="76"/>
      <c r="IV299" s="76"/>
      <c r="IW299" s="76"/>
      <c r="IX299" s="76"/>
      <c r="IY299" s="76"/>
      <c r="IZ299" s="76"/>
      <c r="JA299" s="76"/>
      <c r="JB299" s="76"/>
      <c r="JC299" s="76"/>
      <c r="JD299" s="76"/>
      <c r="JE299" s="76"/>
      <c r="JF299" s="76"/>
      <c r="JG299" s="76"/>
      <c r="JH299" s="76"/>
      <c r="JI299" s="76"/>
      <c r="JJ299" s="76"/>
      <c r="JK299" s="76"/>
      <c r="JL299" s="76"/>
      <c r="JM299" s="76"/>
      <c r="JN299" s="76"/>
      <c r="JO299" s="76"/>
      <c r="JP299" s="76"/>
      <c r="JQ299" s="76"/>
      <c r="JR299" s="76"/>
      <c r="JS299" s="76"/>
      <c r="JT299" s="76"/>
      <c r="JU299" s="76"/>
      <c r="JV299" s="76"/>
      <c r="JW299" s="76"/>
      <c r="JX299" s="76"/>
      <c r="JY299" s="76"/>
      <c r="JZ299" s="76"/>
      <c r="KA299" s="76"/>
      <c r="KB299" s="76"/>
      <c r="KC299" s="76"/>
      <c r="KD299" s="76"/>
      <c r="KE299" s="76"/>
      <c r="KF299" s="76"/>
      <c r="KG299" s="76"/>
      <c r="KH299" s="76"/>
      <c r="KI299" s="76"/>
      <c r="KJ299" s="76"/>
      <c r="KK299" s="76"/>
      <c r="KL299" s="76"/>
      <c r="KM299" s="76"/>
      <c r="KN299" s="76"/>
      <c r="KO299" s="76"/>
      <c r="KP299" s="76"/>
      <c r="KQ299" s="76"/>
      <c r="KR299" s="76"/>
      <c r="KS299" s="76"/>
      <c r="KT299" s="76"/>
      <c r="KU299" s="76"/>
      <c r="KV299" s="76"/>
      <c r="KW299" s="76"/>
      <c r="KX299" s="76"/>
      <c r="KY299" s="76"/>
      <c r="KZ299" s="76"/>
      <c r="LA299" s="76"/>
      <c r="LB299" s="76"/>
      <c r="LC299" s="76"/>
      <c r="LD299" s="76"/>
      <c r="LE299" s="76"/>
      <c r="LF299" s="76"/>
      <c r="LG299" s="76"/>
      <c r="LH299" s="76"/>
      <c r="LI299" s="76"/>
      <c r="LJ299" s="76"/>
      <c r="LK299" s="76"/>
      <c r="LL299" s="76"/>
      <c r="LM299" s="76"/>
      <c r="LN299" s="76"/>
      <c r="LO299" s="76"/>
      <c r="LP299" s="76"/>
      <c r="LQ299" s="76"/>
      <c r="LR299" s="76"/>
      <c r="LS299" s="76"/>
      <c r="LT299" s="76"/>
      <c r="LU299" s="76"/>
      <c r="LV299" s="76"/>
      <c r="LW299" s="76"/>
      <c r="LX299" s="76"/>
      <c r="LY299" s="76"/>
      <c r="LZ299" s="76"/>
      <c r="MA299" s="76"/>
      <c r="MB299" s="76"/>
      <c r="MC299" s="76"/>
      <c r="MD299" s="76"/>
      <c r="ME299" s="76"/>
      <c r="MF299" s="76"/>
      <c r="MG299" s="76"/>
      <c r="MH299" s="76"/>
      <c r="MI299" s="76"/>
      <c r="MJ299" s="76"/>
      <c r="MK299" s="76"/>
      <c r="ML299" s="76"/>
      <c r="MM299" s="76"/>
      <c r="MN299" s="76"/>
      <c r="MO299" s="76"/>
      <c r="MP299" s="76"/>
      <c r="MQ299" s="76"/>
      <c r="MR299" s="76"/>
      <c r="MS299" s="76"/>
      <c r="MT299" s="76"/>
      <c r="MU299" s="76"/>
      <c r="MV299" s="76"/>
      <c r="MW299" s="76"/>
      <c r="MX299" s="76"/>
      <c r="MY299" s="76"/>
      <c r="MZ299" s="76"/>
      <c r="NA299" s="76"/>
      <c r="NB299" s="76"/>
      <c r="NC299" s="76"/>
      <c r="ND299" s="76"/>
      <c r="NE299" s="76"/>
      <c r="NF299" s="76"/>
      <c r="NG299" s="76"/>
      <c r="NH299" s="76"/>
      <c r="NI299" s="76"/>
      <c r="NJ299" s="76"/>
      <c r="NK299" s="76"/>
      <c r="NL299" s="76"/>
      <c r="NM299" s="76"/>
      <c r="NN299" s="76"/>
      <c r="NO299" s="76"/>
      <c r="NP299" s="76"/>
      <c r="NQ299" s="76"/>
      <c r="NR299" s="76"/>
      <c r="NS299" s="76"/>
      <c r="NT299" s="76"/>
      <c r="NU299" s="76"/>
      <c r="NV299" s="76"/>
      <c r="NW299" s="76"/>
      <c r="NX299" s="76"/>
      <c r="NY299" s="76"/>
      <c r="NZ299" s="76"/>
      <c r="OA299" s="76"/>
      <c r="OB299" s="76"/>
      <c r="OC299" s="76"/>
      <c r="OD299" s="76"/>
      <c r="OE299" s="76"/>
      <c r="OF299" s="76"/>
      <c r="OG299" s="76"/>
      <c r="OH299" s="76"/>
      <c r="OI299" s="76"/>
      <c r="OJ299" s="76"/>
      <c r="OK299" s="76"/>
      <c r="OL299" s="76"/>
      <c r="OM299" s="76"/>
      <c r="ON299" s="76"/>
      <c r="OO299" s="76"/>
      <c r="OP299" s="76"/>
      <c r="OQ299" s="76"/>
      <c r="OR299" s="76"/>
      <c r="OS299" s="76"/>
      <c r="OT299" s="76"/>
      <c r="OU299" s="76"/>
      <c r="OV299" s="76"/>
      <c r="OW299" s="76"/>
      <c r="OX299" s="76"/>
      <c r="OY299" s="76"/>
      <c r="OZ299" s="76"/>
      <c r="PA299" s="76"/>
      <c r="PB299" s="76"/>
      <c r="PC299" s="76"/>
      <c r="PD299" s="76"/>
      <c r="PE299" s="76"/>
      <c r="PF299" s="76"/>
      <c r="PG299" s="76"/>
      <c r="PH299" s="76"/>
      <c r="PI299" s="76"/>
      <c r="PJ299" s="76"/>
      <c r="PK299" s="76"/>
      <c r="PL299" s="76"/>
      <c r="PM299" s="76"/>
      <c r="PN299" s="76"/>
      <c r="PO299" s="76"/>
      <c r="PP299" s="76"/>
      <c r="PQ299" s="76"/>
      <c r="PR299" s="76"/>
      <c r="PS299" s="76"/>
      <c r="PT299" s="76"/>
      <c r="PU299" s="76"/>
      <c r="PV299" s="76"/>
      <c r="PW299" s="76"/>
      <c r="PX299" s="76"/>
      <c r="PY299" s="76"/>
      <c r="PZ299" s="76"/>
      <c r="QA299" s="76"/>
      <c r="QB299" s="76"/>
      <c r="QC299" s="76"/>
      <c r="QD299" s="76"/>
      <c r="QE299" s="76"/>
      <c r="QF299" s="76"/>
      <c r="QG299" s="76"/>
      <c r="QH299" s="76"/>
      <c r="QI299" s="76"/>
      <c r="QJ299" s="76"/>
      <c r="QK299" s="76"/>
      <c r="QL299" s="76"/>
      <c r="QM299" s="76"/>
      <c r="QN299" s="76"/>
      <c r="QO299" s="76"/>
      <c r="QP299" s="76"/>
      <c r="QQ299" s="76"/>
      <c r="QR299" s="76"/>
      <c r="QS299" s="76"/>
      <c r="QT299" s="76"/>
      <c r="QU299" s="76"/>
      <c r="QV299" s="76"/>
      <c r="QW299" s="76"/>
      <c r="QX299" s="76"/>
      <c r="QY299" s="76"/>
      <c r="QZ299" s="76"/>
      <c r="RA299" s="76"/>
      <c r="RB299" s="76"/>
      <c r="RC299" s="76"/>
      <c r="RD299" s="76"/>
      <c r="RE299" s="76"/>
      <c r="RF299" s="76"/>
      <c r="RG299" s="76"/>
      <c r="RH299" s="76"/>
      <c r="RI299" s="76"/>
      <c r="RJ299" s="76"/>
      <c r="RK299" s="76"/>
      <c r="RL299" s="76"/>
      <c r="RM299" s="76"/>
      <c r="RN299" s="76"/>
      <c r="RO299" s="76"/>
      <c r="RP299" s="76"/>
      <c r="RQ299" s="76"/>
      <c r="RR299" s="76"/>
      <c r="RS299" s="76"/>
      <c r="RT299" s="76"/>
      <c r="RU299" s="76"/>
      <c r="RV299" s="76"/>
      <c r="RW299" s="76"/>
      <c r="RX299" s="76"/>
      <c r="RY299" s="76"/>
      <c r="RZ299" s="76"/>
      <c r="SA299" s="76"/>
      <c r="SB299" s="76"/>
      <c r="SC299" s="76"/>
      <c r="SD299" s="76"/>
      <c r="SE299" s="76"/>
      <c r="SF299" s="76"/>
      <c r="SG299" s="76"/>
      <c r="SH299" s="76"/>
      <c r="SI299" s="76"/>
      <c r="SJ299" s="76"/>
      <c r="SK299" s="76"/>
      <c r="SL299" s="76"/>
      <c r="SM299" s="76"/>
      <c r="SN299" s="76"/>
      <c r="SO299" s="76"/>
      <c r="SP299" s="76"/>
      <c r="SQ299" s="76"/>
      <c r="SR299" s="76"/>
      <c r="SS299" s="76"/>
      <c r="ST299" s="76"/>
      <c r="SU299" s="76"/>
      <c r="SV299" s="76"/>
      <c r="SW299" s="76"/>
      <c r="SX299" s="76"/>
      <c r="SY299" s="76"/>
      <c r="SZ299" s="76"/>
      <c r="TA299" s="76"/>
      <c r="TB299" s="76"/>
      <c r="TC299" s="76"/>
      <c r="TD299" s="76"/>
      <c r="TE299" s="76"/>
      <c r="TF299" s="76"/>
      <c r="TG299" s="76"/>
      <c r="TH299" s="76"/>
      <c r="TI299" s="76"/>
      <c r="TJ299" s="76"/>
      <c r="TK299" s="76"/>
      <c r="TL299" s="76"/>
      <c r="TM299" s="76"/>
      <c r="TN299" s="76"/>
      <c r="TO299" s="76"/>
      <c r="TP299" s="76"/>
      <c r="TQ299" s="76"/>
      <c r="TR299" s="76"/>
      <c r="TS299" s="76"/>
      <c r="TT299" s="76"/>
      <c r="TU299" s="76"/>
      <c r="TV299" s="76"/>
      <c r="TW299" s="76"/>
      <c r="TX299" s="76"/>
      <c r="TY299" s="76"/>
      <c r="TZ299" s="76"/>
      <c r="UA299" s="76"/>
      <c r="UB299" s="76"/>
      <c r="UC299" s="76"/>
      <c r="UD299" s="76"/>
      <c r="UE299" s="76"/>
      <c r="UF299" s="76"/>
      <c r="UG299" s="76"/>
      <c r="UH299" s="76"/>
      <c r="UI299" s="76"/>
      <c r="UJ299" s="76"/>
      <c r="UK299" s="76"/>
      <c r="UL299" s="76"/>
      <c r="UM299" s="76"/>
      <c r="UN299" s="76"/>
      <c r="UO299" s="76"/>
      <c r="UP299" s="76"/>
      <c r="UQ299" s="76"/>
      <c r="UR299" s="76"/>
      <c r="US299" s="76"/>
      <c r="UT299" s="76"/>
      <c r="UU299" s="76"/>
      <c r="UV299" s="76"/>
      <c r="UW299" s="76"/>
      <c r="UX299" s="76"/>
      <c r="UY299" s="76"/>
      <c r="UZ299" s="76"/>
      <c r="VA299" s="76"/>
      <c r="VB299" s="76"/>
      <c r="VC299" s="76"/>
      <c r="VD299" s="76"/>
      <c r="VE299" s="76"/>
      <c r="VF299" s="76"/>
      <c r="VG299" s="76"/>
      <c r="VH299" s="76"/>
      <c r="VI299" s="76"/>
      <c r="VJ299" s="76"/>
      <c r="VK299" s="76"/>
      <c r="VL299" s="76"/>
      <c r="VM299" s="76"/>
      <c r="VN299" s="76"/>
      <c r="VO299" s="76"/>
      <c r="VP299" s="76"/>
      <c r="VQ299" s="76"/>
      <c r="VR299" s="76"/>
      <c r="VS299" s="76"/>
      <c r="VT299" s="76"/>
      <c r="VU299" s="76"/>
      <c r="VV299" s="76"/>
      <c r="VW299" s="76"/>
      <c r="VX299" s="76"/>
      <c r="VY299" s="76"/>
      <c r="VZ299" s="76"/>
      <c r="WA299" s="76"/>
      <c r="WB299" s="76"/>
      <c r="WC299" s="76"/>
      <c r="WD299" s="76"/>
      <c r="WE299" s="76"/>
      <c r="WF299" s="76"/>
      <c r="WG299" s="76"/>
      <c r="WH299" s="76"/>
      <c r="WI299" s="76"/>
      <c r="WJ299" s="76"/>
      <c r="WK299" s="76"/>
      <c r="WL299" s="76"/>
      <c r="WM299" s="76"/>
      <c r="WN299" s="76"/>
      <c r="WO299" s="76"/>
      <c r="WP299" s="76"/>
      <c r="WQ299" s="76"/>
      <c r="WR299" s="76"/>
      <c r="WS299" s="76"/>
      <c r="WT299" s="76"/>
      <c r="WU299" s="76"/>
      <c r="WV299" s="76"/>
      <c r="WW299" s="76"/>
      <c r="WX299" s="76"/>
      <c r="WY299" s="76"/>
      <c r="WZ299" s="76"/>
      <c r="XA299" s="76"/>
      <c r="XB299" s="76"/>
      <c r="XC299" s="76"/>
      <c r="XD299" s="76"/>
      <c r="XE299" s="76"/>
      <c r="XF299" s="76"/>
      <c r="XG299" s="76"/>
      <c r="XH299" s="76"/>
      <c r="XI299" s="76"/>
      <c r="XJ299" s="76"/>
      <c r="XK299" s="76"/>
      <c r="XL299" s="76"/>
      <c r="XM299" s="76"/>
      <c r="XN299" s="76"/>
      <c r="XO299" s="76"/>
      <c r="XP299" s="76"/>
      <c r="XQ299" s="76"/>
      <c r="XR299" s="76"/>
      <c r="XS299" s="76"/>
      <c r="XT299" s="76"/>
      <c r="XU299" s="76"/>
      <c r="XV299" s="76"/>
      <c r="XW299" s="76"/>
      <c r="XX299" s="76"/>
      <c r="XY299" s="76"/>
      <c r="XZ299" s="76"/>
      <c r="YA299" s="76"/>
      <c r="YB299" s="76"/>
      <c r="YC299" s="76"/>
      <c r="YD299" s="76"/>
      <c r="YE299" s="76"/>
      <c r="YF299" s="76"/>
      <c r="YG299" s="76"/>
      <c r="YH299" s="76"/>
      <c r="YI299" s="76"/>
      <c r="YJ299" s="76"/>
      <c r="YK299" s="76"/>
      <c r="YL299" s="76"/>
      <c r="YM299" s="76"/>
      <c r="YN299" s="76"/>
      <c r="YO299" s="76"/>
      <c r="YP299" s="76"/>
      <c r="YQ299" s="76"/>
      <c r="YR299" s="76"/>
      <c r="YS299" s="76"/>
      <c r="YT299" s="76"/>
      <c r="YU299" s="76"/>
      <c r="YV299" s="76"/>
      <c r="YW299" s="76"/>
      <c r="YX299" s="76"/>
      <c r="YY299" s="76"/>
      <c r="YZ299" s="76"/>
      <c r="ZA299" s="76"/>
      <c r="ZB299" s="76"/>
      <c r="ZC299" s="76"/>
      <c r="ZD299" s="76"/>
      <c r="ZE299" s="76"/>
      <c r="ZF299" s="76"/>
      <c r="ZG299" s="76"/>
      <c r="ZH299" s="76"/>
      <c r="ZI299" s="76"/>
      <c r="ZJ299" s="76"/>
      <c r="ZK299" s="76"/>
      <c r="ZL299" s="76"/>
      <c r="ZM299" s="76"/>
      <c r="ZN299" s="76"/>
      <c r="ZO299" s="76"/>
      <c r="ZP299" s="76"/>
      <c r="ZQ299" s="76"/>
      <c r="ZR299" s="76"/>
      <c r="ZS299" s="76"/>
      <c r="ZT299" s="76"/>
      <c r="ZU299" s="76"/>
      <c r="ZV299" s="76"/>
      <c r="ZW299" s="76"/>
      <c r="ZX299" s="76"/>
      <c r="ZY299" s="76"/>
      <c r="ZZ299" s="76"/>
      <c r="AAA299" s="76"/>
      <c r="AAB299" s="76"/>
      <c r="AAC299" s="76"/>
      <c r="AAD299" s="76"/>
      <c r="AAE299" s="76"/>
      <c r="AAF299" s="76"/>
      <c r="AAG299" s="76"/>
      <c r="AAH299" s="76"/>
      <c r="AAI299" s="76"/>
      <c r="AAJ299" s="76"/>
      <c r="AAK299" s="76"/>
      <c r="AAL299" s="76"/>
      <c r="AAM299" s="76"/>
      <c r="AAN299" s="76"/>
      <c r="AAO299" s="76"/>
      <c r="AAP299" s="76"/>
      <c r="AAQ299" s="76"/>
      <c r="AAR299" s="76"/>
      <c r="AAS299" s="76"/>
      <c r="AAT299" s="76"/>
      <c r="AAU299" s="76"/>
      <c r="AAV299" s="76"/>
      <c r="AAW299" s="76"/>
      <c r="AAX299" s="76"/>
      <c r="AAY299" s="76"/>
      <c r="AAZ299" s="76"/>
      <c r="ABA299" s="76"/>
      <c r="ABB299" s="76"/>
      <c r="ABC299" s="76"/>
      <c r="ABD299" s="76"/>
      <c r="ABE299" s="76"/>
      <c r="ABF299" s="76"/>
      <c r="ABG299" s="76"/>
      <c r="ABH299" s="76"/>
      <c r="ABI299" s="76"/>
      <c r="ABJ299" s="76"/>
      <c r="ABK299" s="76"/>
      <c r="ABL299" s="76"/>
      <c r="ABM299" s="76"/>
      <c r="ABN299" s="76"/>
      <c r="ABO299" s="76"/>
      <c r="ABP299" s="76"/>
      <c r="ABQ299" s="76"/>
      <c r="ABR299" s="76"/>
      <c r="ABS299" s="76"/>
      <c r="ABT299" s="76"/>
      <c r="ABU299" s="76"/>
      <c r="ABV299" s="76"/>
      <c r="ABW299" s="76"/>
      <c r="ABX299" s="76"/>
      <c r="ABY299" s="76"/>
      <c r="ABZ299" s="76"/>
      <c r="ACA299" s="76"/>
      <c r="ACB299" s="76"/>
      <c r="ACC299" s="76"/>
      <c r="ACD299" s="76"/>
      <c r="ACE299" s="76"/>
      <c r="ACF299" s="76"/>
      <c r="ACG299" s="76"/>
      <c r="ACH299" s="76"/>
      <c r="ACI299" s="76"/>
      <c r="ACJ299" s="76"/>
      <c r="ACK299" s="76"/>
      <c r="ACL299" s="76"/>
      <c r="ACM299" s="76"/>
      <c r="ACN299" s="76"/>
      <c r="ACO299" s="76"/>
      <c r="ACP299" s="76"/>
      <c r="ACQ299" s="76"/>
      <c r="ACR299" s="76"/>
      <c r="ACS299" s="76"/>
      <c r="ACT299" s="76"/>
      <c r="ACU299" s="76"/>
      <c r="ACV299" s="76"/>
      <c r="ACW299" s="76"/>
      <c r="ACX299" s="76"/>
      <c r="ACY299" s="76"/>
      <c r="ACZ299" s="76"/>
      <c r="ADA299" s="76"/>
      <c r="ADB299" s="76"/>
      <c r="ADC299" s="76"/>
      <c r="ADD299" s="76"/>
      <c r="ADE299" s="76"/>
      <c r="ADF299" s="76"/>
      <c r="ADG299" s="76"/>
      <c r="ADH299" s="76"/>
      <c r="ADI299" s="76"/>
      <c r="ADJ299" s="76"/>
      <c r="ADK299" s="76"/>
      <c r="ADL299" s="76"/>
      <c r="ADM299" s="76"/>
      <c r="ADN299" s="76"/>
      <c r="ADO299" s="76"/>
      <c r="ADP299" s="76"/>
      <c r="ADQ299" s="76"/>
      <c r="ADR299" s="76"/>
      <c r="ADS299" s="76"/>
      <c r="ADT299" s="76"/>
      <c r="ADU299" s="76"/>
      <c r="ADV299" s="76"/>
      <c r="ADW299" s="76"/>
      <c r="ADX299" s="76"/>
      <c r="ADY299" s="76"/>
      <c r="ADZ299" s="76"/>
      <c r="AEA299" s="76"/>
      <c r="AEB299" s="76"/>
      <c r="AEC299" s="76"/>
      <c r="AED299" s="76"/>
      <c r="AEE299" s="76"/>
      <c r="AEF299" s="76"/>
      <c r="AEG299" s="76"/>
      <c r="AEH299" s="76"/>
      <c r="AEI299" s="76"/>
      <c r="AEJ299" s="76"/>
      <c r="AEK299" s="76"/>
      <c r="AEL299" s="76"/>
      <c r="AEM299" s="76"/>
      <c r="AEN299" s="76"/>
      <c r="AEO299" s="76"/>
      <c r="AEP299" s="76"/>
      <c r="AEQ299" s="76"/>
      <c r="AER299" s="76"/>
      <c r="AES299" s="76"/>
      <c r="AET299" s="76"/>
      <c r="AEU299" s="76"/>
      <c r="AEV299" s="76"/>
      <c r="AEW299" s="76"/>
      <c r="AEX299" s="76"/>
      <c r="AEY299" s="76"/>
      <c r="AEZ299" s="76"/>
      <c r="AFA299" s="76"/>
      <c r="AFB299" s="76"/>
      <c r="AFC299" s="76"/>
      <c r="AFD299" s="76"/>
      <c r="AFE299" s="76"/>
      <c r="AFF299" s="76"/>
      <c r="AFG299" s="76"/>
      <c r="AFH299" s="76"/>
      <c r="AFI299" s="76"/>
      <c r="AFJ299" s="76"/>
      <c r="AFK299" s="76"/>
      <c r="AFL299" s="76"/>
      <c r="AFM299" s="76"/>
      <c r="AFN299" s="76"/>
      <c r="AFO299" s="76"/>
      <c r="AFP299" s="76"/>
      <c r="AFQ299" s="76"/>
      <c r="AFR299" s="76"/>
      <c r="AFS299" s="76"/>
      <c r="AFT299" s="76"/>
      <c r="AFU299" s="76"/>
      <c r="AFV299" s="76"/>
      <c r="AFW299" s="76"/>
      <c r="AFX299" s="76"/>
      <c r="AFY299" s="76"/>
      <c r="AFZ299" s="76"/>
      <c r="AGA299" s="76"/>
      <c r="AGB299" s="76"/>
      <c r="AGC299" s="76"/>
      <c r="AGD299" s="76"/>
      <c r="AGE299" s="76"/>
      <c r="AGF299" s="76"/>
      <c r="AGG299" s="76"/>
      <c r="AGH299" s="76"/>
      <c r="AGI299" s="76"/>
      <c r="AGJ299" s="76"/>
      <c r="AGK299" s="76"/>
      <c r="AGL299" s="76"/>
      <c r="AGM299" s="76"/>
      <c r="AGN299" s="76"/>
      <c r="AGO299" s="76"/>
      <c r="AGP299" s="76"/>
      <c r="AGQ299" s="76"/>
      <c r="AGR299" s="76"/>
      <c r="AGS299" s="76"/>
      <c r="AGT299" s="76"/>
      <c r="AGU299" s="76"/>
      <c r="AGV299" s="76"/>
      <c r="AGW299" s="76"/>
      <c r="AGX299" s="76"/>
      <c r="AGY299" s="76"/>
      <c r="AGZ299" s="76"/>
      <c r="AHA299" s="76"/>
      <c r="AHB299" s="76"/>
      <c r="AHC299" s="76"/>
      <c r="AHD299" s="76"/>
      <c r="AHE299" s="76"/>
      <c r="AHF299" s="76"/>
      <c r="AHG299" s="76"/>
      <c r="AHH299" s="76"/>
      <c r="AHI299" s="76"/>
      <c r="AHJ299" s="76"/>
      <c r="AHK299" s="76"/>
      <c r="AHL299" s="76"/>
      <c r="AHM299" s="76"/>
      <c r="AHN299" s="76"/>
      <c r="AHO299" s="76"/>
      <c r="AHP299" s="76"/>
      <c r="AHQ299" s="76"/>
      <c r="AHR299" s="76"/>
      <c r="AHS299" s="76"/>
      <c r="AHT299" s="76"/>
      <c r="AHU299" s="76"/>
      <c r="AHV299" s="76"/>
      <c r="AHW299" s="76"/>
      <c r="AHX299" s="76"/>
      <c r="AHY299" s="76"/>
      <c r="AHZ299" s="76"/>
      <c r="AIA299" s="76"/>
      <c r="AIB299" s="76"/>
      <c r="AIC299" s="76"/>
      <c r="AID299" s="76"/>
      <c r="AIE299" s="76"/>
      <c r="AIF299" s="76"/>
      <c r="AIG299" s="76"/>
      <c r="AIH299" s="76"/>
      <c r="AII299" s="76"/>
      <c r="AIJ299" s="76"/>
      <c r="AIK299" s="76"/>
      <c r="AIL299" s="76"/>
      <c r="AIM299" s="76"/>
      <c r="AIN299" s="76"/>
      <c r="AIO299" s="76"/>
      <c r="AIP299" s="76"/>
      <c r="AIQ299" s="76"/>
      <c r="AIR299" s="76"/>
      <c r="AIS299" s="76"/>
      <c r="AIT299" s="76"/>
      <c r="AIU299" s="76"/>
      <c r="AIV299" s="76"/>
      <c r="AIW299" s="76"/>
      <c r="AIX299" s="76"/>
      <c r="AIY299" s="76"/>
      <c r="AIZ299" s="76"/>
      <c r="AJA299" s="76"/>
      <c r="AJB299" s="76"/>
      <c r="AJC299" s="76"/>
      <c r="AJD299" s="76"/>
      <c r="AJE299" s="76"/>
      <c r="AJF299" s="76"/>
      <c r="AJG299" s="76"/>
      <c r="AJH299" s="76"/>
      <c r="AJI299" s="76"/>
      <c r="AJJ299" s="76"/>
      <c r="AJK299" s="76"/>
      <c r="AJL299" s="76"/>
      <c r="AJM299" s="76"/>
      <c r="AJN299" s="76"/>
      <c r="AJO299" s="76"/>
      <c r="AJP299" s="76"/>
      <c r="AJQ299" s="76"/>
      <c r="AJR299" s="76"/>
      <c r="AJS299" s="76"/>
      <c r="AJT299" s="76"/>
      <c r="AJU299" s="76"/>
      <c r="AJV299" s="76"/>
      <c r="AJW299" s="76"/>
      <c r="AJX299" s="76"/>
      <c r="AJY299" s="76"/>
      <c r="AJZ299" s="76"/>
      <c r="AKA299" s="76"/>
      <c r="AKB299" s="76"/>
      <c r="AKC299" s="76"/>
      <c r="AKD299" s="76"/>
      <c r="AKE299" s="76"/>
      <c r="AKF299" s="76"/>
      <c r="AKG299" s="76"/>
      <c r="AKH299" s="76"/>
      <c r="AKI299" s="76"/>
      <c r="AKJ299" s="76"/>
      <c r="AKK299" s="76"/>
      <c r="AKL299" s="76"/>
      <c r="AKM299" s="76"/>
      <c r="AKN299" s="76"/>
      <c r="AKO299" s="76"/>
      <c r="AKP299" s="76"/>
      <c r="AKQ299" s="76"/>
      <c r="AKR299" s="76"/>
      <c r="AKS299" s="76"/>
      <c r="AKT299" s="76"/>
      <c r="AKU299" s="76"/>
      <c r="AKV299" s="76"/>
      <c r="AKW299" s="76"/>
      <c r="AKX299" s="76"/>
      <c r="AKY299" s="76"/>
      <c r="AKZ299" s="76"/>
      <c r="ALA299" s="76"/>
      <c r="ALB299" s="76"/>
      <c r="ALC299" s="76"/>
      <c r="ALD299" s="76"/>
      <c r="ALE299" s="76"/>
      <c r="ALF299" s="76"/>
      <c r="ALG299" s="76"/>
      <c r="ALH299" s="76"/>
      <c r="ALI299" s="76"/>
      <c r="ALJ299" s="76"/>
      <c r="ALK299" s="76"/>
      <c r="ALL299" s="76"/>
      <c r="ALM299" s="76"/>
      <c r="ALN299" s="76"/>
      <c r="ALO299" s="76"/>
      <c r="ALP299" s="76"/>
      <c r="ALQ299" s="76"/>
      <c r="ALR299" s="76"/>
      <c r="ALS299" s="76"/>
      <c r="ALT299" s="76"/>
      <c r="ALU299" s="76"/>
      <c r="ALV299" s="76"/>
      <c r="ALW299" s="76"/>
      <c r="ALX299" s="76"/>
      <c r="ALY299" s="76"/>
      <c r="ALZ299" s="76"/>
      <c r="AMA299" s="76"/>
      <c r="AMB299" s="76"/>
      <c r="AMC299" s="76"/>
      <c r="AMD299" s="76"/>
      <c r="AME299" s="76"/>
    </row>
    <row r="300" spans="1:1019" s="80" customFormat="1">
      <c r="A300" s="20" t="s">
        <v>361</v>
      </c>
      <c r="B300" s="21">
        <v>4011351</v>
      </c>
      <c r="C300" s="21" t="s">
        <v>96</v>
      </c>
      <c r="D300" s="71" t="s">
        <v>60</v>
      </c>
      <c r="E300" s="22" t="s">
        <v>55</v>
      </c>
      <c r="F300" s="59">
        <v>189000</v>
      </c>
      <c r="G300" s="23">
        <v>0.38</v>
      </c>
      <c r="H300" s="69">
        <f>$J$6</f>
        <v>0.21229999999999999</v>
      </c>
      <c r="I300" s="23">
        <f t="shared" si="108"/>
        <v>0.46</v>
      </c>
      <c r="J300" s="23">
        <f t="shared" si="109"/>
        <v>86940</v>
      </c>
      <c r="K300" s="78">
        <f t="shared" si="111"/>
        <v>71820</v>
      </c>
      <c r="L300" s="76"/>
      <c r="M300" s="79"/>
      <c r="N300" s="76"/>
      <c r="O300" s="76"/>
      <c r="P300" s="76"/>
      <c r="Q300" s="76"/>
      <c r="R300" s="76"/>
      <c r="S300" s="76"/>
      <c r="T300" s="76"/>
      <c r="U300" s="76"/>
      <c r="V300" s="76"/>
      <c r="W300" s="76"/>
      <c r="X300" s="76"/>
      <c r="Y300" s="76"/>
      <c r="Z300" s="76"/>
      <c r="AA300" s="76"/>
      <c r="AB300" s="76"/>
      <c r="AC300" s="76"/>
      <c r="AD300" s="76"/>
      <c r="AE300" s="76"/>
      <c r="AF300" s="76"/>
      <c r="AG300" s="76"/>
      <c r="AH300" s="76"/>
      <c r="AI300" s="76"/>
      <c r="AJ300" s="76"/>
      <c r="AK300" s="76"/>
      <c r="AL300" s="76"/>
      <c r="AM300" s="76"/>
      <c r="AN300" s="76"/>
      <c r="AO300" s="76"/>
      <c r="AP300" s="76"/>
      <c r="AQ300" s="76"/>
      <c r="AR300" s="76"/>
      <c r="AS300" s="76"/>
      <c r="AT300" s="76"/>
      <c r="AU300" s="76"/>
      <c r="AV300" s="76"/>
      <c r="AW300" s="76"/>
      <c r="AX300" s="76"/>
      <c r="AY300" s="76"/>
      <c r="AZ300" s="76"/>
      <c r="BA300" s="76"/>
      <c r="BB300" s="76"/>
      <c r="BC300" s="76"/>
      <c r="BD300" s="76"/>
      <c r="BE300" s="76"/>
      <c r="BF300" s="76"/>
      <c r="BG300" s="76"/>
      <c r="BH300" s="76"/>
      <c r="BI300" s="76"/>
      <c r="BJ300" s="76"/>
      <c r="BK300" s="76"/>
      <c r="BL300" s="76"/>
      <c r="BM300" s="76"/>
      <c r="BN300" s="76"/>
      <c r="BO300" s="76"/>
      <c r="BP300" s="76"/>
      <c r="BQ300" s="76"/>
      <c r="BR300" s="76"/>
      <c r="BS300" s="76"/>
      <c r="BT300" s="76"/>
      <c r="BU300" s="76"/>
      <c r="BV300" s="76"/>
      <c r="BW300" s="76"/>
      <c r="BX300" s="76"/>
      <c r="BY300" s="76"/>
      <c r="BZ300" s="76"/>
      <c r="CA300" s="76"/>
      <c r="CB300" s="76"/>
      <c r="CC300" s="76"/>
      <c r="CD300" s="76"/>
      <c r="CE300" s="76"/>
      <c r="CF300" s="76"/>
      <c r="CG300" s="76"/>
      <c r="CH300" s="76"/>
      <c r="CI300" s="76"/>
      <c r="CJ300" s="76"/>
      <c r="CK300" s="76"/>
      <c r="CL300" s="76"/>
      <c r="CM300" s="76"/>
      <c r="CN300" s="76"/>
      <c r="CO300" s="76"/>
      <c r="CP300" s="76"/>
      <c r="CQ300" s="76"/>
      <c r="CR300" s="76"/>
      <c r="CS300" s="76"/>
      <c r="CT300" s="76"/>
      <c r="CU300" s="76"/>
      <c r="CV300" s="76"/>
      <c r="CW300" s="76"/>
      <c r="CX300" s="76"/>
      <c r="CY300" s="76"/>
      <c r="CZ300" s="76"/>
      <c r="DA300" s="76"/>
      <c r="DB300" s="76"/>
      <c r="DC300" s="76"/>
      <c r="DD300" s="76"/>
      <c r="DE300" s="76"/>
      <c r="DF300" s="76"/>
      <c r="DG300" s="76"/>
      <c r="DH300" s="76"/>
      <c r="DI300" s="76"/>
      <c r="DJ300" s="76"/>
      <c r="DK300" s="76"/>
      <c r="DL300" s="76"/>
      <c r="DM300" s="76"/>
      <c r="DN300" s="76"/>
      <c r="DO300" s="76"/>
      <c r="DP300" s="76"/>
      <c r="DQ300" s="76"/>
      <c r="DR300" s="76"/>
      <c r="DS300" s="76"/>
      <c r="DT300" s="76"/>
      <c r="DU300" s="76"/>
      <c r="DV300" s="76"/>
      <c r="DW300" s="76"/>
      <c r="DX300" s="76"/>
      <c r="DY300" s="76"/>
      <c r="DZ300" s="76"/>
      <c r="EA300" s="76"/>
      <c r="EB300" s="76"/>
      <c r="EC300" s="76"/>
      <c r="ED300" s="76"/>
      <c r="EE300" s="76"/>
      <c r="EF300" s="76"/>
      <c r="EG300" s="76"/>
      <c r="EH300" s="76"/>
      <c r="EI300" s="76"/>
      <c r="EJ300" s="76"/>
      <c r="EK300" s="76"/>
      <c r="EL300" s="76"/>
      <c r="EM300" s="76"/>
      <c r="EN300" s="76"/>
      <c r="EO300" s="76"/>
      <c r="EP300" s="76"/>
      <c r="EQ300" s="76"/>
      <c r="ER300" s="76"/>
      <c r="ES300" s="76"/>
      <c r="ET300" s="76"/>
      <c r="EU300" s="76"/>
      <c r="EV300" s="76"/>
      <c r="EW300" s="76"/>
      <c r="EX300" s="76"/>
      <c r="EY300" s="76"/>
      <c r="EZ300" s="76"/>
      <c r="FA300" s="76"/>
      <c r="FB300" s="76"/>
      <c r="FC300" s="76"/>
      <c r="FD300" s="76"/>
      <c r="FE300" s="76"/>
      <c r="FF300" s="76"/>
      <c r="FG300" s="76"/>
      <c r="FH300" s="76"/>
      <c r="FI300" s="76"/>
      <c r="FJ300" s="76"/>
      <c r="FK300" s="76"/>
      <c r="FL300" s="76"/>
      <c r="FM300" s="76"/>
      <c r="FN300" s="76"/>
      <c r="FO300" s="76"/>
      <c r="FP300" s="76"/>
      <c r="FQ300" s="76"/>
      <c r="FR300" s="76"/>
      <c r="FS300" s="76"/>
      <c r="FT300" s="76"/>
      <c r="FU300" s="76"/>
      <c r="FV300" s="76"/>
      <c r="FW300" s="76"/>
      <c r="FX300" s="76"/>
      <c r="FY300" s="76"/>
      <c r="FZ300" s="76"/>
      <c r="GA300" s="76"/>
      <c r="GB300" s="76"/>
      <c r="GC300" s="76"/>
      <c r="GD300" s="76"/>
      <c r="GE300" s="76"/>
      <c r="GF300" s="76"/>
      <c r="GG300" s="76"/>
      <c r="GH300" s="76"/>
      <c r="GI300" s="76"/>
      <c r="GJ300" s="76"/>
      <c r="GK300" s="76"/>
      <c r="GL300" s="76"/>
      <c r="GM300" s="76"/>
      <c r="GN300" s="76"/>
      <c r="GO300" s="76"/>
      <c r="GP300" s="76"/>
      <c r="GQ300" s="76"/>
      <c r="GR300" s="76"/>
      <c r="GS300" s="76"/>
      <c r="GT300" s="76"/>
      <c r="GU300" s="76"/>
      <c r="GV300" s="76"/>
      <c r="GW300" s="76"/>
      <c r="GX300" s="76"/>
      <c r="GY300" s="76"/>
      <c r="GZ300" s="76"/>
      <c r="HA300" s="76"/>
      <c r="HB300" s="76"/>
      <c r="HC300" s="76"/>
      <c r="HD300" s="76"/>
      <c r="HE300" s="76"/>
      <c r="HF300" s="76"/>
      <c r="HG300" s="76"/>
      <c r="HH300" s="76"/>
      <c r="HI300" s="76"/>
      <c r="HJ300" s="76"/>
      <c r="HK300" s="76"/>
      <c r="HL300" s="76"/>
      <c r="HM300" s="76"/>
      <c r="HN300" s="76"/>
      <c r="HO300" s="76"/>
      <c r="HP300" s="76"/>
      <c r="HQ300" s="76"/>
      <c r="HR300" s="76"/>
      <c r="HS300" s="76"/>
      <c r="HT300" s="76"/>
      <c r="HU300" s="76"/>
      <c r="HV300" s="76"/>
      <c r="HW300" s="76"/>
      <c r="HX300" s="76"/>
      <c r="HY300" s="76"/>
      <c r="HZ300" s="76"/>
      <c r="IA300" s="76"/>
      <c r="IB300" s="76"/>
      <c r="IC300" s="76"/>
      <c r="ID300" s="76"/>
      <c r="IE300" s="76"/>
      <c r="IF300" s="76"/>
      <c r="IG300" s="76"/>
      <c r="IH300" s="76"/>
      <c r="II300" s="76"/>
      <c r="IJ300" s="76"/>
      <c r="IK300" s="76"/>
      <c r="IL300" s="76"/>
      <c r="IM300" s="76"/>
      <c r="IN300" s="76"/>
      <c r="IO300" s="76"/>
      <c r="IP300" s="76"/>
      <c r="IQ300" s="76"/>
      <c r="IR300" s="76"/>
      <c r="IS300" s="76"/>
      <c r="IT300" s="76"/>
      <c r="IU300" s="76"/>
      <c r="IV300" s="76"/>
      <c r="IW300" s="76"/>
      <c r="IX300" s="76"/>
      <c r="IY300" s="76"/>
      <c r="IZ300" s="76"/>
      <c r="JA300" s="76"/>
      <c r="JB300" s="76"/>
      <c r="JC300" s="76"/>
      <c r="JD300" s="76"/>
      <c r="JE300" s="76"/>
      <c r="JF300" s="76"/>
      <c r="JG300" s="76"/>
      <c r="JH300" s="76"/>
      <c r="JI300" s="76"/>
      <c r="JJ300" s="76"/>
      <c r="JK300" s="76"/>
      <c r="JL300" s="76"/>
      <c r="JM300" s="76"/>
      <c r="JN300" s="76"/>
      <c r="JO300" s="76"/>
      <c r="JP300" s="76"/>
      <c r="JQ300" s="76"/>
      <c r="JR300" s="76"/>
      <c r="JS300" s="76"/>
      <c r="JT300" s="76"/>
      <c r="JU300" s="76"/>
      <c r="JV300" s="76"/>
      <c r="JW300" s="76"/>
      <c r="JX300" s="76"/>
      <c r="JY300" s="76"/>
      <c r="JZ300" s="76"/>
      <c r="KA300" s="76"/>
      <c r="KB300" s="76"/>
      <c r="KC300" s="76"/>
      <c r="KD300" s="76"/>
      <c r="KE300" s="76"/>
      <c r="KF300" s="76"/>
      <c r="KG300" s="76"/>
      <c r="KH300" s="76"/>
      <c r="KI300" s="76"/>
      <c r="KJ300" s="76"/>
      <c r="KK300" s="76"/>
      <c r="KL300" s="76"/>
      <c r="KM300" s="76"/>
      <c r="KN300" s="76"/>
      <c r="KO300" s="76"/>
      <c r="KP300" s="76"/>
      <c r="KQ300" s="76"/>
      <c r="KR300" s="76"/>
      <c r="KS300" s="76"/>
      <c r="KT300" s="76"/>
      <c r="KU300" s="76"/>
      <c r="KV300" s="76"/>
      <c r="KW300" s="76"/>
      <c r="KX300" s="76"/>
      <c r="KY300" s="76"/>
      <c r="KZ300" s="76"/>
      <c r="LA300" s="76"/>
      <c r="LB300" s="76"/>
      <c r="LC300" s="76"/>
      <c r="LD300" s="76"/>
      <c r="LE300" s="76"/>
      <c r="LF300" s="76"/>
      <c r="LG300" s="76"/>
      <c r="LH300" s="76"/>
      <c r="LI300" s="76"/>
      <c r="LJ300" s="76"/>
      <c r="LK300" s="76"/>
      <c r="LL300" s="76"/>
      <c r="LM300" s="76"/>
      <c r="LN300" s="76"/>
      <c r="LO300" s="76"/>
      <c r="LP300" s="76"/>
      <c r="LQ300" s="76"/>
      <c r="LR300" s="76"/>
      <c r="LS300" s="76"/>
      <c r="LT300" s="76"/>
      <c r="LU300" s="76"/>
      <c r="LV300" s="76"/>
      <c r="LW300" s="76"/>
      <c r="LX300" s="76"/>
      <c r="LY300" s="76"/>
      <c r="LZ300" s="76"/>
      <c r="MA300" s="76"/>
      <c r="MB300" s="76"/>
      <c r="MC300" s="76"/>
      <c r="MD300" s="76"/>
      <c r="ME300" s="76"/>
      <c r="MF300" s="76"/>
      <c r="MG300" s="76"/>
      <c r="MH300" s="76"/>
      <c r="MI300" s="76"/>
      <c r="MJ300" s="76"/>
      <c r="MK300" s="76"/>
      <c r="ML300" s="76"/>
      <c r="MM300" s="76"/>
      <c r="MN300" s="76"/>
      <c r="MO300" s="76"/>
      <c r="MP300" s="76"/>
      <c r="MQ300" s="76"/>
      <c r="MR300" s="76"/>
      <c r="MS300" s="76"/>
      <c r="MT300" s="76"/>
      <c r="MU300" s="76"/>
      <c r="MV300" s="76"/>
      <c r="MW300" s="76"/>
      <c r="MX300" s="76"/>
      <c r="MY300" s="76"/>
      <c r="MZ300" s="76"/>
      <c r="NA300" s="76"/>
      <c r="NB300" s="76"/>
      <c r="NC300" s="76"/>
      <c r="ND300" s="76"/>
      <c r="NE300" s="76"/>
      <c r="NF300" s="76"/>
      <c r="NG300" s="76"/>
      <c r="NH300" s="76"/>
      <c r="NI300" s="76"/>
      <c r="NJ300" s="76"/>
      <c r="NK300" s="76"/>
      <c r="NL300" s="76"/>
      <c r="NM300" s="76"/>
      <c r="NN300" s="76"/>
      <c r="NO300" s="76"/>
      <c r="NP300" s="76"/>
      <c r="NQ300" s="76"/>
      <c r="NR300" s="76"/>
      <c r="NS300" s="76"/>
      <c r="NT300" s="76"/>
      <c r="NU300" s="76"/>
      <c r="NV300" s="76"/>
      <c r="NW300" s="76"/>
      <c r="NX300" s="76"/>
      <c r="NY300" s="76"/>
      <c r="NZ300" s="76"/>
      <c r="OA300" s="76"/>
      <c r="OB300" s="76"/>
      <c r="OC300" s="76"/>
      <c r="OD300" s="76"/>
      <c r="OE300" s="76"/>
      <c r="OF300" s="76"/>
      <c r="OG300" s="76"/>
      <c r="OH300" s="76"/>
      <c r="OI300" s="76"/>
      <c r="OJ300" s="76"/>
      <c r="OK300" s="76"/>
      <c r="OL300" s="76"/>
      <c r="OM300" s="76"/>
      <c r="ON300" s="76"/>
      <c r="OO300" s="76"/>
      <c r="OP300" s="76"/>
      <c r="OQ300" s="76"/>
      <c r="OR300" s="76"/>
      <c r="OS300" s="76"/>
      <c r="OT300" s="76"/>
      <c r="OU300" s="76"/>
      <c r="OV300" s="76"/>
      <c r="OW300" s="76"/>
      <c r="OX300" s="76"/>
      <c r="OY300" s="76"/>
      <c r="OZ300" s="76"/>
      <c r="PA300" s="76"/>
      <c r="PB300" s="76"/>
      <c r="PC300" s="76"/>
      <c r="PD300" s="76"/>
      <c r="PE300" s="76"/>
      <c r="PF300" s="76"/>
      <c r="PG300" s="76"/>
      <c r="PH300" s="76"/>
      <c r="PI300" s="76"/>
      <c r="PJ300" s="76"/>
      <c r="PK300" s="76"/>
      <c r="PL300" s="76"/>
      <c r="PM300" s="76"/>
      <c r="PN300" s="76"/>
      <c r="PO300" s="76"/>
      <c r="PP300" s="76"/>
      <c r="PQ300" s="76"/>
      <c r="PR300" s="76"/>
      <c r="PS300" s="76"/>
      <c r="PT300" s="76"/>
      <c r="PU300" s="76"/>
      <c r="PV300" s="76"/>
      <c r="PW300" s="76"/>
      <c r="PX300" s="76"/>
      <c r="PY300" s="76"/>
      <c r="PZ300" s="76"/>
      <c r="QA300" s="76"/>
      <c r="QB300" s="76"/>
      <c r="QC300" s="76"/>
      <c r="QD300" s="76"/>
      <c r="QE300" s="76"/>
      <c r="QF300" s="76"/>
      <c r="QG300" s="76"/>
      <c r="QH300" s="76"/>
      <c r="QI300" s="76"/>
      <c r="QJ300" s="76"/>
      <c r="QK300" s="76"/>
      <c r="QL300" s="76"/>
      <c r="QM300" s="76"/>
      <c r="QN300" s="76"/>
      <c r="QO300" s="76"/>
      <c r="QP300" s="76"/>
      <c r="QQ300" s="76"/>
      <c r="QR300" s="76"/>
      <c r="QS300" s="76"/>
      <c r="QT300" s="76"/>
      <c r="QU300" s="76"/>
      <c r="QV300" s="76"/>
      <c r="QW300" s="76"/>
      <c r="QX300" s="76"/>
      <c r="QY300" s="76"/>
      <c r="QZ300" s="76"/>
      <c r="RA300" s="76"/>
      <c r="RB300" s="76"/>
      <c r="RC300" s="76"/>
      <c r="RD300" s="76"/>
      <c r="RE300" s="76"/>
      <c r="RF300" s="76"/>
      <c r="RG300" s="76"/>
      <c r="RH300" s="76"/>
      <c r="RI300" s="76"/>
      <c r="RJ300" s="76"/>
      <c r="RK300" s="76"/>
      <c r="RL300" s="76"/>
      <c r="RM300" s="76"/>
      <c r="RN300" s="76"/>
      <c r="RO300" s="76"/>
      <c r="RP300" s="76"/>
      <c r="RQ300" s="76"/>
      <c r="RR300" s="76"/>
      <c r="RS300" s="76"/>
      <c r="RT300" s="76"/>
      <c r="RU300" s="76"/>
      <c r="RV300" s="76"/>
      <c r="RW300" s="76"/>
      <c r="RX300" s="76"/>
      <c r="RY300" s="76"/>
      <c r="RZ300" s="76"/>
      <c r="SA300" s="76"/>
      <c r="SB300" s="76"/>
      <c r="SC300" s="76"/>
      <c r="SD300" s="76"/>
      <c r="SE300" s="76"/>
      <c r="SF300" s="76"/>
      <c r="SG300" s="76"/>
      <c r="SH300" s="76"/>
      <c r="SI300" s="76"/>
      <c r="SJ300" s="76"/>
      <c r="SK300" s="76"/>
      <c r="SL300" s="76"/>
      <c r="SM300" s="76"/>
      <c r="SN300" s="76"/>
      <c r="SO300" s="76"/>
      <c r="SP300" s="76"/>
      <c r="SQ300" s="76"/>
      <c r="SR300" s="76"/>
      <c r="SS300" s="76"/>
      <c r="ST300" s="76"/>
      <c r="SU300" s="76"/>
      <c r="SV300" s="76"/>
      <c r="SW300" s="76"/>
      <c r="SX300" s="76"/>
      <c r="SY300" s="76"/>
      <c r="SZ300" s="76"/>
      <c r="TA300" s="76"/>
      <c r="TB300" s="76"/>
      <c r="TC300" s="76"/>
      <c r="TD300" s="76"/>
      <c r="TE300" s="76"/>
      <c r="TF300" s="76"/>
      <c r="TG300" s="76"/>
      <c r="TH300" s="76"/>
      <c r="TI300" s="76"/>
      <c r="TJ300" s="76"/>
      <c r="TK300" s="76"/>
      <c r="TL300" s="76"/>
      <c r="TM300" s="76"/>
      <c r="TN300" s="76"/>
      <c r="TO300" s="76"/>
      <c r="TP300" s="76"/>
      <c r="TQ300" s="76"/>
      <c r="TR300" s="76"/>
      <c r="TS300" s="76"/>
      <c r="TT300" s="76"/>
      <c r="TU300" s="76"/>
      <c r="TV300" s="76"/>
      <c r="TW300" s="76"/>
      <c r="TX300" s="76"/>
      <c r="TY300" s="76"/>
      <c r="TZ300" s="76"/>
      <c r="UA300" s="76"/>
      <c r="UB300" s="76"/>
      <c r="UC300" s="76"/>
      <c r="UD300" s="76"/>
      <c r="UE300" s="76"/>
      <c r="UF300" s="76"/>
      <c r="UG300" s="76"/>
      <c r="UH300" s="76"/>
      <c r="UI300" s="76"/>
      <c r="UJ300" s="76"/>
      <c r="UK300" s="76"/>
      <c r="UL300" s="76"/>
      <c r="UM300" s="76"/>
      <c r="UN300" s="76"/>
      <c r="UO300" s="76"/>
      <c r="UP300" s="76"/>
      <c r="UQ300" s="76"/>
      <c r="UR300" s="76"/>
      <c r="US300" s="76"/>
      <c r="UT300" s="76"/>
      <c r="UU300" s="76"/>
      <c r="UV300" s="76"/>
      <c r="UW300" s="76"/>
      <c r="UX300" s="76"/>
      <c r="UY300" s="76"/>
      <c r="UZ300" s="76"/>
      <c r="VA300" s="76"/>
      <c r="VB300" s="76"/>
      <c r="VC300" s="76"/>
      <c r="VD300" s="76"/>
      <c r="VE300" s="76"/>
      <c r="VF300" s="76"/>
      <c r="VG300" s="76"/>
      <c r="VH300" s="76"/>
      <c r="VI300" s="76"/>
      <c r="VJ300" s="76"/>
      <c r="VK300" s="76"/>
      <c r="VL300" s="76"/>
      <c r="VM300" s="76"/>
      <c r="VN300" s="76"/>
      <c r="VO300" s="76"/>
      <c r="VP300" s="76"/>
      <c r="VQ300" s="76"/>
      <c r="VR300" s="76"/>
      <c r="VS300" s="76"/>
      <c r="VT300" s="76"/>
      <c r="VU300" s="76"/>
      <c r="VV300" s="76"/>
      <c r="VW300" s="76"/>
      <c r="VX300" s="76"/>
      <c r="VY300" s="76"/>
      <c r="VZ300" s="76"/>
      <c r="WA300" s="76"/>
      <c r="WB300" s="76"/>
      <c r="WC300" s="76"/>
      <c r="WD300" s="76"/>
      <c r="WE300" s="76"/>
      <c r="WF300" s="76"/>
      <c r="WG300" s="76"/>
      <c r="WH300" s="76"/>
      <c r="WI300" s="76"/>
      <c r="WJ300" s="76"/>
      <c r="WK300" s="76"/>
      <c r="WL300" s="76"/>
      <c r="WM300" s="76"/>
      <c r="WN300" s="76"/>
      <c r="WO300" s="76"/>
      <c r="WP300" s="76"/>
      <c r="WQ300" s="76"/>
      <c r="WR300" s="76"/>
      <c r="WS300" s="76"/>
      <c r="WT300" s="76"/>
      <c r="WU300" s="76"/>
      <c r="WV300" s="76"/>
      <c r="WW300" s="76"/>
      <c r="WX300" s="76"/>
      <c r="WY300" s="76"/>
      <c r="WZ300" s="76"/>
      <c r="XA300" s="76"/>
      <c r="XB300" s="76"/>
      <c r="XC300" s="76"/>
      <c r="XD300" s="76"/>
      <c r="XE300" s="76"/>
      <c r="XF300" s="76"/>
      <c r="XG300" s="76"/>
      <c r="XH300" s="76"/>
      <c r="XI300" s="76"/>
      <c r="XJ300" s="76"/>
      <c r="XK300" s="76"/>
      <c r="XL300" s="76"/>
      <c r="XM300" s="76"/>
      <c r="XN300" s="76"/>
      <c r="XO300" s="76"/>
      <c r="XP300" s="76"/>
      <c r="XQ300" s="76"/>
      <c r="XR300" s="76"/>
      <c r="XS300" s="76"/>
      <c r="XT300" s="76"/>
      <c r="XU300" s="76"/>
      <c r="XV300" s="76"/>
      <c r="XW300" s="76"/>
      <c r="XX300" s="76"/>
      <c r="XY300" s="76"/>
      <c r="XZ300" s="76"/>
      <c r="YA300" s="76"/>
      <c r="YB300" s="76"/>
      <c r="YC300" s="76"/>
      <c r="YD300" s="76"/>
      <c r="YE300" s="76"/>
      <c r="YF300" s="76"/>
      <c r="YG300" s="76"/>
      <c r="YH300" s="76"/>
      <c r="YI300" s="76"/>
      <c r="YJ300" s="76"/>
      <c r="YK300" s="76"/>
      <c r="YL300" s="76"/>
      <c r="YM300" s="76"/>
      <c r="YN300" s="76"/>
      <c r="YO300" s="76"/>
      <c r="YP300" s="76"/>
      <c r="YQ300" s="76"/>
      <c r="YR300" s="76"/>
      <c r="YS300" s="76"/>
      <c r="YT300" s="76"/>
      <c r="YU300" s="76"/>
      <c r="YV300" s="76"/>
      <c r="YW300" s="76"/>
      <c r="YX300" s="76"/>
      <c r="YY300" s="76"/>
      <c r="YZ300" s="76"/>
      <c r="ZA300" s="76"/>
      <c r="ZB300" s="76"/>
      <c r="ZC300" s="76"/>
      <c r="ZD300" s="76"/>
      <c r="ZE300" s="76"/>
      <c r="ZF300" s="76"/>
      <c r="ZG300" s="76"/>
      <c r="ZH300" s="76"/>
      <c r="ZI300" s="76"/>
      <c r="ZJ300" s="76"/>
      <c r="ZK300" s="76"/>
      <c r="ZL300" s="76"/>
      <c r="ZM300" s="76"/>
      <c r="ZN300" s="76"/>
      <c r="ZO300" s="76"/>
      <c r="ZP300" s="76"/>
      <c r="ZQ300" s="76"/>
      <c r="ZR300" s="76"/>
      <c r="ZS300" s="76"/>
      <c r="ZT300" s="76"/>
      <c r="ZU300" s="76"/>
      <c r="ZV300" s="76"/>
      <c r="ZW300" s="76"/>
      <c r="ZX300" s="76"/>
      <c r="ZY300" s="76"/>
      <c r="ZZ300" s="76"/>
      <c r="AAA300" s="76"/>
      <c r="AAB300" s="76"/>
      <c r="AAC300" s="76"/>
      <c r="AAD300" s="76"/>
      <c r="AAE300" s="76"/>
      <c r="AAF300" s="76"/>
      <c r="AAG300" s="76"/>
      <c r="AAH300" s="76"/>
      <c r="AAI300" s="76"/>
      <c r="AAJ300" s="76"/>
      <c r="AAK300" s="76"/>
      <c r="AAL300" s="76"/>
      <c r="AAM300" s="76"/>
      <c r="AAN300" s="76"/>
      <c r="AAO300" s="76"/>
      <c r="AAP300" s="76"/>
      <c r="AAQ300" s="76"/>
      <c r="AAR300" s="76"/>
      <c r="AAS300" s="76"/>
      <c r="AAT300" s="76"/>
      <c r="AAU300" s="76"/>
      <c r="AAV300" s="76"/>
      <c r="AAW300" s="76"/>
      <c r="AAX300" s="76"/>
      <c r="AAY300" s="76"/>
      <c r="AAZ300" s="76"/>
      <c r="ABA300" s="76"/>
      <c r="ABB300" s="76"/>
      <c r="ABC300" s="76"/>
      <c r="ABD300" s="76"/>
      <c r="ABE300" s="76"/>
      <c r="ABF300" s="76"/>
      <c r="ABG300" s="76"/>
      <c r="ABH300" s="76"/>
      <c r="ABI300" s="76"/>
      <c r="ABJ300" s="76"/>
      <c r="ABK300" s="76"/>
      <c r="ABL300" s="76"/>
      <c r="ABM300" s="76"/>
      <c r="ABN300" s="76"/>
      <c r="ABO300" s="76"/>
      <c r="ABP300" s="76"/>
      <c r="ABQ300" s="76"/>
      <c r="ABR300" s="76"/>
      <c r="ABS300" s="76"/>
      <c r="ABT300" s="76"/>
      <c r="ABU300" s="76"/>
      <c r="ABV300" s="76"/>
      <c r="ABW300" s="76"/>
      <c r="ABX300" s="76"/>
      <c r="ABY300" s="76"/>
      <c r="ABZ300" s="76"/>
      <c r="ACA300" s="76"/>
      <c r="ACB300" s="76"/>
      <c r="ACC300" s="76"/>
      <c r="ACD300" s="76"/>
      <c r="ACE300" s="76"/>
      <c r="ACF300" s="76"/>
      <c r="ACG300" s="76"/>
      <c r="ACH300" s="76"/>
      <c r="ACI300" s="76"/>
      <c r="ACJ300" s="76"/>
      <c r="ACK300" s="76"/>
      <c r="ACL300" s="76"/>
      <c r="ACM300" s="76"/>
      <c r="ACN300" s="76"/>
      <c r="ACO300" s="76"/>
      <c r="ACP300" s="76"/>
      <c r="ACQ300" s="76"/>
      <c r="ACR300" s="76"/>
      <c r="ACS300" s="76"/>
      <c r="ACT300" s="76"/>
      <c r="ACU300" s="76"/>
      <c r="ACV300" s="76"/>
      <c r="ACW300" s="76"/>
      <c r="ACX300" s="76"/>
      <c r="ACY300" s="76"/>
      <c r="ACZ300" s="76"/>
      <c r="ADA300" s="76"/>
      <c r="ADB300" s="76"/>
      <c r="ADC300" s="76"/>
      <c r="ADD300" s="76"/>
      <c r="ADE300" s="76"/>
      <c r="ADF300" s="76"/>
      <c r="ADG300" s="76"/>
      <c r="ADH300" s="76"/>
      <c r="ADI300" s="76"/>
      <c r="ADJ300" s="76"/>
      <c r="ADK300" s="76"/>
      <c r="ADL300" s="76"/>
      <c r="ADM300" s="76"/>
      <c r="ADN300" s="76"/>
      <c r="ADO300" s="76"/>
      <c r="ADP300" s="76"/>
      <c r="ADQ300" s="76"/>
      <c r="ADR300" s="76"/>
      <c r="ADS300" s="76"/>
      <c r="ADT300" s="76"/>
      <c r="ADU300" s="76"/>
      <c r="ADV300" s="76"/>
      <c r="ADW300" s="76"/>
      <c r="ADX300" s="76"/>
      <c r="ADY300" s="76"/>
      <c r="ADZ300" s="76"/>
      <c r="AEA300" s="76"/>
      <c r="AEB300" s="76"/>
      <c r="AEC300" s="76"/>
      <c r="AED300" s="76"/>
      <c r="AEE300" s="76"/>
      <c r="AEF300" s="76"/>
      <c r="AEG300" s="76"/>
      <c r="AEH300" s="76"/>
      <c r="AEI300" s="76"/>
      <c r="AEJ300" s="76"/>
      <c r="AEK300" s="76"/>
      <c r="AEL300" s="76"/>
      <c r="AEM300" s="76"/>
      <c r="AEN300" s="76"/>
      <c r="AEO300" s="76"/>
      <c r="AEP300" s="76"/>
      <c r="AEQ300" s="76"/>
      <c r="AER300" s="76"/>
      <c r="AES300" s="76"/>
      <c r="AET300" s="76"/>
      <c r="AEU300" s="76"/>
      <c r="AEV300" s="76"/>
      <c r="AEW300" s="76"/>
      <c r="AEX300" s="76"/>
      <c r="AEY300" s="76"/>
      <c r="AEZ300" s="76"/>
      <c r="AFA300" s="76"/>
      <c r="AFB300" s="76"/>
      <c r="AFC300" s="76"/>
      <c r="AFD300" s="76"/>
      <c r="AFE300" s="76"/>
      <c r="AFF300" s="76"/>
      <c r="AFG300" s="76"/>
      <c r="AFH300" s="76"/>
      <c r="AFI300" s="76"/>
      <c r="AFJ300" s="76"/>
      <c r="AFK300" s="76"/>
      <c r="AFL300" s="76"/>
      <c r="AFM300" s="76"/>
      <c r="AFN300" s="76"/>
      <c r="AFO300" s="76"/>
      <c r="AFP300" s="76"/>
      <c r="AFQ300" s="76"/>
      <c r="AFR300" s="76"/>
      <c r="AFS300" s="76"/>
      <c r="AFT300" s="76"/>
      <c r="AFU300" s="76"/>
      <c r="AFV300" s="76"/>
      <c r="AFW300" s="76"/>
      <c r="AFX300" s="76"/>
      <c r="AFY300" s="76"/>
      <c r="AFZ300" s="76"/>
      <c r="AGA300" s="76"/>
      <c r="AGB300" s="76"/>
      <c r="AGC300" s="76"/>
      <c r="AGD300" s="76"/>
      <c r="AGE300" s="76"/>
      <c r="AGF300" s="76"/>
      <c r="AGG300" s="76"/>
      <c r="AGH300" s="76"/>
      <c r="AGI300" s="76"/>
      <c r="AGJ300" s="76"/>
      <c r="AGK300" s="76"/>
      <c r="AGL300" s="76"/>
      <c r="AGM300" s="76"/>
      <c r="AGN300" s="76"/>
      <c r="AGO300" s="76"/>
      <c r="AGP300" s="76"/>
      <c r="AGQ300" s="76"/>
      <c r="AGR300" s="76"/>
      <c r="AGS300" s="76"/>
      <c r="AGT300" s="76"/>
      <c r="AGU300" s="76"/>
      <c r="AGV300" s="76"/>
      <c r="AGW300" s="76"/>
      <c r="AGX300" s="76"/>
      <c r="AGY300" s="76"/>
      <c r="AGZ300" s="76"/>
      <c r="AHA300" s="76"/>
      <c r="AHB300" s="76"/>
      <c r="AHC300" s="76"/>
      <c r="AHD300" s="76"/>
      <c r="AHE300" s="76"/>
      <c r="AHF300" s="76"/>
      <c r="AHG300" s="76"/>
      <c r="AHH300" s="76"/>
      <c r="AHI300" s="76"/>
      <c r="AHJ300" s="76"/>
      <c r="AHK300" s="76"/>
      <c r="AHL300" s="76"/>
      <c r="AHM300" s="76"/>
      <c r="AHN300" s="76"/>
      <c r="AHO300" s="76"/>
      <c r="AHP300" s="76"/>
      <c r="AHQ300" s="76"/>
      <c r="AHR300" s="76"/>
      <c r="AHS300" s="76"/>
      <c r="AHT300" s="76"/>
      <c r="AHU300" s="76"/>
      <c r="AHV300" s="76"/>
      <c r="AHW300" s="76"/>
      <c r="AHX300" s="76"/>
      <c r="AHY300" s="76"/>
      <c r="AHZ300" s="76"/>
      <c r="AIA300" s="76"/>
      <c r="AIB300" s="76"/>
      <c r="AIC300" s="76"/>
      <c r="AID300" s="76"/>
      <c r="AIE300" s="76"/>
      <c r="AIF300" s="76"/>
      <c r="AIG300" s="76"/>
      <c r="AIH300" s="76"/>
      <c r="AII300" s="76"/>
      <c r="AIJ300" s="76"/>
      <c r="AIK300" s="76"/>
      <c r="AIL300" s="76"/>
      <c r="AIM300" s="76"/>
      <c r="AIN300" s="76"/>
      <c r="AIO300" s="76"/>
      <c r="AIP300" s="76"/>
      <c r="AIQ300" s="76"/>
      <c r="AIR300" s="76"/>
      <c r="AIS300" s="76"/>
      <c r="AIT300" s="76"/>
      <c r="AIU300" s="76"/>
      <c r="AIV300" s="76"/>
      <c r="AIW300" s="76"/>
      <c r="AIX300" s="76"/>
      <c r="AIY300" s="76"/>
      <c r="AIZ300" s="76"/>
      <c r="AJA300" s="76"/>
      <c r="AJB300" s="76"/>
      <c r="AJC300" s="76"/>
      <c r="AJD300" s="76"/>
      <c r="AJE300" s="76"/>
      <c r="AJF300" s="76"/>
      <c r="AJG300" s="76"/>
      <c r="AJH300" s="76"/>
      <c r="AJI300" s="76"/>
      <c r="AJJ300" s="76"/>
      <c r="AJK300" s="76"/>
      <c r="AJL300" s="76"/>
      <c r="AJM300" s="76"/>
      <c r="AJN300" s="76"/>
      <c r="AJO300" s="76"/>
      <c r="AJP300" s="76"/>
      <c r="AJQ300" s="76"/>
      <c r="AJR300" s="76"/>
      <c r="AJS300" s="76"/>
      <c r="AJT300" s="76"/>
      <c r="AJU300" s="76"/>
      <c r="AJV300" s="76"/>
      <c r="AJW300" s="76"/>
      <c r="AJX300" s="76"/>
      <c r="AJY300" s="76"/>
      <c r="AJZ300" s="76"/>
      <c r="AKA300" s="76"/>
      <c r="AKB300" s="76"/>
      <c r="AKC300" s="76"/>
      <c r="AKD300" s="76"/>
      <c r="AKE300" s="76"/>
      <c r="AKF300" s="76"/>
      <c r="AKG300" s="76"/>
      <c r="AKH300" s="76"/>
      <c r="AKI300" s="76"/>
      <c r="AKJ300" s="76"/>
      <c r="AKK300" s="76"/>
      <c r="AKL300" s="76"/>
      <c r="AKM300" s="76"/>
      <c r="AKN300" s="76"/>
      <c r="AKO300" s="76"/>
      <c r="AKP300" s="76"/>
      <c r="AKQ300" s="76"/>
      <c r="AKR300" s="76"/>
      <c r="AKS300" s="76"/>
      <c r="AKT300" s="76"/>
      <c r="AKU300" s="76"/>
      <c r="AKV300" s="76"/>
      <c r="AKW300" s="76"/>
      <c r="AKX300" s="76"/>
      <c r="AKY300" s="76"/>
      <c r="AKZ300" s="76"/>
      <c r="ALA300" s="76"/>
      <c r="ALB300" s="76"/>
      <c r="ALC300" s="76"/>
      <c r="ALD300" s="76"/>
      <c r="ALE300" s="76"/>
      <c r="ALF300" s="76"/>
      <c r="ALG300" s="76"/>
      <c r="ALH300" s="76"/>
      <c r="ALI300" s="76"/>
      <c r="ALJ300" s="76"/>
      <c r="ALK300" s="76"/>
      <c r="ALL300" s="76"/>
      <c r="ALM300" s="76"/>
      <c r="ALN300" s="76"/>
      <c r="ALO300" s="76"/>
      <c r="ALP300" s="76"/>
      <c r="ALQ300" s="76"/>
      <c r="ALR300" s="76"/>
      <c r="ALS300" s="76"/>
      <c r="ALT300" s="76"/>
      <c r="ALU300" s="76"/>
      <c r="ALV300" s="76"/>
      <c r="ALW300" s="76"/>
      <c r="ALX300" s="76"/>
      <c r="ALY300" s="76"/>
      <c r="ALZ300" s="76"/>
      <c r="AMA300" s="76"/>
      <c r="AMB300" s="76"/>
      <c r="AMC300" s="76"/>
      <c r="AMD300" s="76"/>
      <c r="AME300" s="76"/>
    </row>
    <row r="301" spans="1:1019" s="80" customFormat="1">
      <c r="A301" s="20" t="s">
        <v>362</v>
      </c>
      <c r="B301" s="21">
        <v>4011353</v>
      </c>
      <c r="C301" s="21" t="s">
        <v>96</v>
      </c>
      <c r="D301" s="71" t="s">
        <v>61</v>
      </c>
      <c r="E301" s="22" t="s">
        <v>55</v>
      </c>
      <c r="F301" s="59">
        <v>189000</v>
      </c>
      <c r="G301" s="23">
        <v>0.28000000000000003</v>
      </c>
      <c r="H301" s="69">
        <f>$J$6</f>
        <v>0.21229999999999999</v>
      </c>
      <c r="I301" s="23">
        <f t="shared" si="108"/>
        <v>0.34</v>
      </c>
      <c r="J301" s="23">
        <f t="shared" si="109"/>
        <v>64260</v>
      </c>
      <c r="K301" s="78">
        <f t="shared" si="111"/>
        <v>52920.000000000007</v>
      </c>
      <c r="L301" s="76"/>
      <c r="M301" s="79"/>
      <c r="N301" s="76"/>
      <c r="O301" s="76"/>
      <c r="P301" s="76"/>
      <c r="Q301" s="76"/>
      <c r="R301" s="76"/>
      <c r="S301" s="76"/>
      <c r="T301" s="76"/>
      <c r="U301" s="76"/>
      <c r="V301" s="76"/>
      <c r="W301" s="76"/>
      <c r="X301" s="76"/>
      <c r="Y301" s="76"/>
      <c r="Z301" s="76"/>
      <c r="AA301" s="76"/>
      <c r="AB301" s="76"/>
      <c r="AC301" s="76"/>
      <c r="AD301" s="76"/>
      <c r="AE301" s="76"/>
      <c r="AF301" s="76"/>
      <c r="AG301" s="76"/>
      <c r="AH301" s="76"/>
      <c r="AI301" s="76"/>
      <c r="AJ301" s="76"/>
      <c r="AK301" s="76"/>
      <c r="AL301" s="76"/>
      <c r="AM301" s="76"/>
      <c r="AN301" s="76"/>
      <c r="AO301" s="76"/>
      <c r="AP301" s="76"/>
      <c r="AQ301" s="76"/>
      <c r="AR301" s="76"/>
      <c r="AS301" s="76"/>
      <c r="AT301" s="76"/>
      <c r="AU301" s="76"/>
      <c r="AV301" s="76"/>
      <c r="AW301" s="76"/>
      <c r="AX301" s="76"/>
      <c r="AY301" s="76"/>
      <c r="AZ301" s="76"/>
      <c r="BA301" s="76"/>
      <c r="BB301" s="76"/>
      <c r="BC301" s="76"/>
      <c r="BD301" s="76"/>
      <c r="BE301" s="76"/>
      <c r="BF301" s="76"/>
      <c r="BG301" s="76"/>
      <c r="BH301" s="76"/>
      <c r="BI301" s="76"/>
      <c r="BJ301" s="76"/>
      <c r="BK301" s="76"/>
      <c r="BL301" s="76"/>
      <c r="BM301" s="76"/>
      <c r="BN301" s="76"/>
      <c r="BO301" s="76"/>
      <c r="BP301" s="76"/>
      <c r="BQ301" s="76"/>
      <c r="BR301" s="76"/>
      <c r="BS301" s="76"/>
      <c r="BT301" s="76"/>
      <c r="BU301" s="76"/>
      <c r="BV301" s="76"/>
      <c r="BW301" s="76"/>
      <c r="BX301" s="76"/>
      <c r="BY301" s="76"/>
      <c r="BZ301" s="76"/>
      <c r="CA301" s="76"/>
      <c r="CB301" s="76"/>
      <c r="CC301" s="76"/>
      <c r="CD301" s="76"/>
      <c r="CE301" s="76"/>
      <c r="CF301" s="76"/>
      <c r="CG301" s="76"/>
      <c r="CH301" s="76"/>
      <c r="CI301" s="76"/>
      <c r="CJ301" s="76"/>
      <c r="CK301" s="76"/>
      <c r="CL301" s="76"/>
      <c r="CM301" s="76"/>
      <c r="CN301" s="76"/>
      <c r="CO301" s="76"/>
      <c r="CP301" s="76"/>
      <c r="CQ301" s="76"/>
      <c r="CR301" s="76"/>
      <c r="CS301" s="76"/>
      <c r="CT301" s="76"/>
      <c r="CU301" s="76"/>
      <c r="CV301" s="76"/>
      <c r="CW301" s="76"/>
      <c r="CX301" s="76"/>
      <c r="CY301" s="76"/>
      <c r="CZ301" s="76"/>
      <c r="DA301" s="76"/>
      <c r="DB301" s="76"/>
      <c r="DC301" s="76"/>
      <c r="DD301" s="76"/>
      <c r="DE301" s="76"/>
      <c r="DF301" s="76"/>
      <c r="DG301" s="76"/>
      <c r="DH301" s="76"/>
      <c r="DI301" s="76"/>
      <c r="DJ301" s="76"/>
      <c r="DK301" s="76"/>
      <c r="DL301" s="76"/>
      <c r="DM301" s="76"/>
      <c r="DN301" s="76"/>
      <c r="DO301" s="76"/>
      <c r="DP301" s="76"/>
      <c r="DQ301" s="76"/>
      <c r="DR301" s="76"/>
      <c r="DS301" s="76"/>
      <c r="DT301" s="76"/>
      <c r="DU301" s="76"/>
      <c r="DV301" s="76"/>
      <c r="DW301" s="76"/>
      <c r="DX301" s="76"/>
      <c r="DY301" s="76"/>
      <c r="DZ301" s="76"/>
      <c r="EA301" s="76"/>
      <c r="EB301" s="76"/>
      <c r="EC301" s="76"/>
      <c r="ED301" s="76"/>
      <c r="EE301" s="76"/>
      <c r="EF301" s="76"/>
      <c r="EG301" s="76"/>
      <c r="EH301" s="76"/>
      <c r="EI301" s="76"/>
      <c r="EJ301" s="76"/>
      <c r="EK301" s="76"/>
      <c r="EL301" s="76"/>
      <c r="EM301" s="76"/>
      <c r="EN301" s="76"/>
      <c r="EO301" s="76"/>
      <c r="EP301" s="76"/>
      <c r="EQ301" s="76"/>
      <c r="ER301" s="76"/>
      <c r="ES301" s="76"/>
      <c r="ET301" s="76"/>
      <c r="EU301" s="76"/>
      <c r="EV301" s="76"/>
      <c r="EW301" s="76"/>
      <c r="EX301" s="76"/>
      <c r="EY301" s="76"/>
      <c r="EZ301" s="76"/>
      <c r="FA301" s="76"/>
      <c r="FB301" s="76"/>
      <c r="FC301" s="76"/>
      <c r="FD301" s="76"/>
      <c r="FE301" s="76"/>
      <c r="FF301" s="76"/>
      <c r="FG301" s="76"/>
      <c r="FH301" s="76"/>
      <c r="FI301" s="76"/>
      <c r="FJ301" s="76"/>
      <c r="FK301" s="76"/>
      <c r="FL301" s="76"/>
      <c r="FM301" s="76"/>
      <c r="FN301" s="76"/>
      <c r="FO301" s="76"/>
      <c r="FP301" s="76"/>
      <c r="FQ301" s="76"/>
      <c r="FR301" s="76"/>
      <c r="FS301" s="76"/>
      <c r="FT301" s="76"/>
      <c r="FU301" s="76"/>
      <c r="FV301" s="76"/>
      <c r="FW301" s="76"/>
      <c r="FX301" s="76"/>
      <c r="FY301" s="76"/>
      <c r="FZ301" s="76"/>
      <c r="GA301" s="76"/>
      <c r="GB301" s="76"/>
      <c r="GC301" s="76"/>
      <c r="GD301" s="76"/>
      <c r="GE301" s="76"/>
      <c r="GF301" s="76"/>
      <c r="GG301" s="76"/>
      <c r="GH301" s="76"/>
      <c r="GI301" s="76"/>
      <c r="GJ301" s="76"/>
      <c r="GK301" s="76"/>
      <c r="GL301" s="76"/>
      <c r="GM301" s="76"/>
      <c r="GN301" s="76"/>
      <c r="GO301" s="76"/>
      <c r="GP301" s="76"/>
      <c r="GQ301" s="76"/>
      <c r="GR301" s="76"/>
      <c r="GS301" s="76"/>
      <c r="GT301" s="76"/>
      <c r="GU301" s="76"/>
      <c r="GV301" s="76"/>
      <c r="GW301" s="76"/>
      <c r="GX301" s="76"/>
      <c r="GY301" s="76"/>
      <c r="GZ301" s="76"/>
      <c r="HA301" s="76"/>
      <c r="HB301" s="76"/>
      <c r="HC301" s="76"/>
      <c r="HD301" s="76"/>
      <c r="HE301" s="76"/>
      <c r="HF301" s="76"/>
      <c r="HG301" s="76"/>
      <c r="HH301" s="76"/>
      <c r="HI301" s="76"/>
      <c r="HJ301" s="76"/>
      <c r="HK301" s="76"/>
      <c r="HL301" s="76"/>
      <c r="HM301" s="76"/>
      <c r="HN301" s="76"/>
      <c r="HO301" s="76"/>
      <c r="HP301" s="76"/>
      <c r="HQ301" s="76"/>
      <c r="HR301" s="76"/>
      <c r="HS301" s="76"/>
      <c r="HT301" s="76"/>
      <c r="HU301" s="76"/>
      <c r="HV301" s="76"/>
      <c r="HW301" s="76"/>
      <c r="HX301" s="76"/>
      <c r="HY301" s="76"/>
      <c r="HZ301" s="76"/>
      <c r="IA301" s="76"/>
      <c r="IB301" s="76"/>
      <c r="IC301" s="76"/>
      <c r="ID301" s="76"/>
      <c r="IE301" s="76"/>
      <c r="IF301" s="76"/>
      <c r="IG301" s="76"/>
      <c r="IH301" s="76"/>
      <c r="II301" s="76"/>
      <c r="IJ301" s="76"/>
      <c r="IK301" s="76"/>
      <c r="IL301" s="76"/>
      <c r="IM301" s="76"/>
      <c r="IN301" s="76"/>
      <c r="IO301" s="76"/>
      <c r="IP301" s="76"/>
      <c r="IQ301" s="76"/>
      <c r="IR301" s="76"/>
      <c r="IS301" s="76"/>
      <c r="IT301" s="76"/>
      <c r="IU301" s="76"/>
      <c r="IV301" s="76"/>
      <c r="IW301" s="76"/>
      <c r="IX301" s="76"/>
      <c r="IY301" s="76"/>
      <c r="IZ301" s="76"/>
      <c r="JA301" s="76"/>
      <c r="JB301" s="76"/>
      <c r="JC301" s="76"/>
      <c r="JD301" s="76"/>
      <c r="JE301" s="76"/>
      <c r="JF301" s="76"/>
      <c r="JG301" s="76"/>
      <c r="JH301" s="76"/>
      <c r="JI301" s="76"/>
      <c r="JJ301" s="76"/>
      <c r="JK301" s="76"/>
      <c r="JL301" s="76"/>
      <c r="JM301" s="76"/>
      <c r="JN301" s="76"/>
      <c r="JO301" s="76"/>
      <c r="JP301" s="76"/>
      <c r="JQ301" s="76"/>
      <c r="JR301" s="76"/>
      <c r="JS301" s="76"/>
      <c r="JT301" s="76"/>
      <c r="JU301" s="76"/>
      <c r="JV301" s="76"/>
      <c r="JW301" s="76"/>
      <c r="JX301" s="76"/>
      <c r="JY301" s="76"/>
      <c r="JZ301" s="76"/>
      <c r="KA301" s="76"/>
      <c r="KB301" s="76"/>
      <c r="KC301" s="76"/>
      <c r="KD301" s="76"/>
      <c r="KE301" s="76"/>
      <c r="KF301" s="76"/>
      <c r="KG301" s="76"/>
      <c r="KH301" s="76"/>
      <c r="KI301" s="76"/>
      <c r="KJ301" s="76"/>
      <c r="KK301" s="76"/>
      <c r="KL301" s="76"/>
      <c r="KM301" s="76"/>
      <c r="KN301" s="76"/>
      <c r="KO301" s="76"/>
      <c r="KP301" s="76"/>
      <c r="KQ301" s="76"/>
      <c r="KR301" s="76"/>
      <c r="KS301" s="76"/>
      <c r="KT301" s="76"/>
      <c r="KU301" s="76"/>
      <c r="KV301" s="76"/>
      <c r="KW301" s="76"/>
      <c r="KX301" s="76"/>
      <c r="KY301" s="76"/>
      <c r="KZ301" s="76"/>
      <c r="LA301" s="76"/>
      <c r="LB301" s="76"/>
      <c r="LC301" s="76"/>
      <c r="LD301" s="76"/>
      <c r="LE301" s="76"/>
      <c r="LF301" s="76"/>
      <c r="LG301" s="76"/>
      <c r="LH301" s="76"/>
      <c r="LI301" s="76"/>
      <c r="LJ301" s="76"/>
      <c r="LK301" s="76"/>
      <c r="LL301" s="76"/>
      <c r="LM301" s="76"/>
      <c r="LN301" s="76"/>
      <c r="LO301" s="76"/>
      <c r="LP301" s="76"/>
      <c r="LQ301" s="76"/>
      <c r="LR301" s="76"/>
      <c r="LS301" s="76"/>
      <c r="LT301" s="76"/>
      <c r="LU301" s="76"/>
      <c r="LV301" s="76"/>
      <c r="LW301" s="76"/>
      <c r="LX301" s="76"/>
      <c r="LY301" s="76"/>
      <c r="LZ301" s="76"/>
      <c r="MA301" s="76"/>
      <c r="MB301" s="76"/>
      <c r="MC301" s="76"/>
      <c r="MD301" s="76"/>
      <c r="ME301" s="76"/>
      <c r="MF301" s="76"/>
      <c r="MG301" s="76"/>
      <c r="MH301" s="76"/>
      <c r="MI301" s="76"/>
      <c r="MJ301" s="76"/>
      <c r="MK301" s="76"/>
      <c r="ML301" s="76"/>
      <c r="MM301" s="76"/>
      <c r="MN301" s="76"/>
      <c r="MO301" s="76"/>
      <c r="MP301" s="76"/>
      <c r="MQ301" s="76"/>
      <c r="MR301" s="76"/>
      <c r="MS301" s="76"/>
      <c r="MT301" s="76"/>
      <c r="MU301" s="76"/>
      <c r="MV301" s="76"/>
      <c r="MW301" s="76"/>
      <c r="MX301" s="76"/>
      <c r="MY301" s="76"/>
      <c r="MZ301" s="76"/>
      <c r="NA301" s="76"/>
      <c r="NB301" s="76"/>
      <c r="NC301" s="76"/>
      <c r="ND301" s="76"/>
      <c r="NE301" s="76"/>
      <c r="NF301" s="76"/>
      <c r="NG301" s="76"/>
      <c r="NH301" s="76"/>
      <c r="NI301" s="76"/>
      <c r="NJ301" s="76"/>
      <c r="NK301" s="76"/>
      <c r="NL301" s="76"/>
      <c r="NM301" s="76"/>
      <c r="NN301" s="76"/>
      <c r="NO301" s="76"/>
      <c r="NP301" s="76"/>
      <c r="NQ301" s="76"/>
      <c r="NR301" s="76"/>
      <c r="NS301" s="76"/>
      <c r="NT301" s="76"/>
      <c r="NU301" s="76"/>
      <c r="NV301" s="76"/>
      <c r="NW301" s="76"/>
      <c r="NX301" s="76"/>
      <c r="NY301" s="76"/>
      <c r="NZ301" s="76"/>
      <c r="OA301" s="76"/>
      <c r="OB301" s="76"/>
      <c r="OC301" s="76"/>
      <c r="OD301" s="76"/>
      <c r="OE301" s="76"/>
      <c r="OF301" s="76"/>
      <c r="OG301" s="76"/>
      <c r="OH301" s="76"/>
      <c r="OI301" s="76"/>
      <c r="OJ301" s="76"/>
      <c r="OK301" s="76"/>
      <c r="OL301" s="76"/>
      <c r="OM301" s="76"/>
      <c r="ON301" s="76"/>
      <c r="OO301" s="76"/>
      <c r="OP301" s="76"/>
      <c r="OQ301" s="76"/>
      <c r="OR301" s="76"/>
      <c r="OS301" s="76"/>
      <c r="OT301" s="76"/>
      <c r="OU301" s="76"/>
      <c r="OV301" s="76"/>
      <c r="OW301" s="76"/>
      <c r="OX301" s="76"/>
      <c r="OY301" s="76"/>
      <c r="OZ301" s="76"/>
      <c r="PA301" s="76"/>
      <c r="PB301" s="76"/>
      <c r="PC301" s="76"/>
      <c r="PD301" s="76"/>
      <c r="PE301" s="76"/>
      <c r="PF301" s="76"/>
      <c r="PG301" s="76"/>
      <c r="PH301" s="76"/>
      <c r="PI301" s="76"/>
      <c r="PJ301" s="76"/>
      <c r="PK301" s="76"/>
      <c r="PL301" s="76"/>
      <c r="PM301" s="76"/>
      <c r="PN301" s="76"/>
      <c r="PO301" s="76"/>
      <c r="PP301" s="76"/>
      <c r="PQ301" s="76"/>
      <c r="PR301" s="76"/>
      <c r="PS301" s="76"/>
      <c r="PT301" s="76"/>
      <c r="PU301" s="76"/>
      <c r="PV301" s="76"/>
      <c r="PW301" s="76"/>
      <c r="PX301" s="76"/>
      <c r="PY301" s="76"/>
      <c r="PZ301" s="76"/>
      <c r="QA301" s="76"/>
      <c r="QB301" s="76"/>
      <c r="QC301" s="76"/>
      <c r="QD301" s="76"/>
      <c r="QE301" s="76"/>
      <c r="QF301" s="76"/>
      <c r="QG301" s="76"/>
      <c r="QH301" s="76"/>
      <c r="QI301" s="76"/>
      <c r="QJ301" s="76"/>
      <c r="QK301" s="76"/>
      <c r="QL301" s="76"/>
      <c r="QM301" s="76"/>
      <c r="QN301" s="76"/>
      <c r="QO301" s="76"/>
      <c r="QP301" s="76"/>
      <c r="QQ301" s="76"/>
      <c r="QR301" s="76"/>
      <c r="QS301" s="76"/>
      <c r="QT301" s="76"/>
      <c r="QU301" s="76"/>
      <c r="QV301" s="76"/>
      <c r="QW301" s="76"/>
      <c r="QX301" s="76"/>
      <c r="QY301" s="76"/>
      <c r="QZ301" s="76"/>
      <c r="RA301" s="76"/>
      <c r="RB301" s="76"/>
      <c r="RC301" s="76"/>
      <c r="RD301" s="76"/>
      <c r="RE301" s="76"/>
      <c r="RF301" s="76"/>
      <c r="RG301" s="76"/>
      <c r="RH301" s="76"/>
      <c r="RI301" s="76"/>
      <c r="RJ301" s="76"/>
      <c r="RK301" s="76"/>
      <c r="RL301" s="76"/>
      <c r="RM301" s="76"/>
      <c r="RN301" s="76"/>
      <c r="RO301" s="76"/>
      <c r="RP301" s="76"/>
      <c r="RQ301" s="76"/>
      <c r="RR301" s="76"/>
      <c r="RS301" s="76"/>
      <c r="RT301" s="76"/>
      <c r="RU301" s="76"/>
      <c r="RV301" s="76"/>
      <c r="RW301" s="76"/>
      <c r="RX301" s="76"/>
      <c r="RY301" s="76"/>
      <c r="RZ301" s="76"/>
      <c r="SA301" s="76"/>
      <c r="SB301" s="76"/>
      <c r="SC301" s="76"/>
      <c r="SD301" s="76"/>
      <c r="SE301" s="76"/>
      <c r="SF301" s="76"/>
      <c r="SG301" s="76"/>
      <c r="SH301" s="76"/>
      <c r="SI301" s="76"/>
      <c r="SJ301" s="76"/>
      <c r="SK301" s="76"/>
      <c r="SL301" s="76"/>
      <c r="SM301" s="76"/>
      <c r="SN301" s="76"/>
      <c r="SO301" s="76"/>
      <c r="SP301" s="76"/>
      <c r="SQ301" s="76"/>
      <c r="SR301" s="76"/>
      <c r="SS301" s="76"/>
      <c r="ST301" s="76"/>
      <c r="SU301" s="76"/>
      <c r="SV301" s="76"/>
      <c r="SW301" s="76"/>
      <c r="SX301" s="76"/>
      <c r="SY301" s="76"/>
      <c r="SZ301" s="76"/>
      <c r="TA301" s="76"/>
      <c r="TB301" s="76"/>
      <c r="TC301" s="76"/>
      <c r="TD301" s="76"/>
      <c r="TE301" s="76"/>
      <c r="TF301" s="76"/>
      <c r="TG301" s="76"/>
      <c r="TH301" s="76"/>
      <c r="TI301" s="76"/>
      <c r="TJ301" s="76"/>
      <c r="TK301" s="76"/>
      <c r="TL301" s="76"/>
      <c r="TM301" s="76"/>
      <c r="TN301" s="76"/>
      <c r="TO301" s="76"/>
      <c r="TP301" s="76"/>
      <c r="TQ301" s="76"/>
      <c r="TR301" s="76"/>
      <c r="TS301" s="76"/>
      <c r="TT301" s="76"/>
      <c r="TU301" s="76"/>
      <c r="TV301" s="76"/>
      <c r="TW301" s="76"/>
      <c r="TX301" s="76"/>
      <c r="TY301" s="76"/>
      <c r="TZ301" s="76"/>
      <c r="UA301" s="76"/>
      <c r="UB301" s="76"/>
      <c r="UC301" s="76"/>
      <c r="UD301" s="76"/>
      <c r="UE301" s="76"/>
      <c r="UF301" s="76"/>
      <c r="UG301" s="76"/>
      <c r="UH301" s="76"/>
      <c r="UI301" s="76"/>
      <c r="UJ301" s="76"/>
      <c r="UK301" s="76"/>
      <c r="UL301" s="76"/>
      <c r="UM301" s="76"/>
      <c r="UN301" s="76"/>
      <c r="UO301" s="76"/>
      <c r="UP301" s="76"/>
      <c r="UQ301" s="76"/>
      <c r="UR301" s="76"/>
      <c r="US301" s="76"/>
      <c r="UT301" s="76"/>
      <c r="UU301" s="76"/>
      <c r="UV301" s="76"/>
      <c r="UW301" s="76"/>
      <c r="UX301" s="76"/>
      <c r="UY301" s="76"/>
      <c r="UZ301" s="76"/>
      <c r="VA301" s="76"/>
      <c r="VB301" s="76"/>
      <c r="VC301" s="76"/>
      <c r="VD301" s="76"/>
      <c r="VE301" s="76"/>
      <c r="VF301" s="76"/>
      <c r="VG301" s="76"/>
      <c r="VH301" s="76"/>
      <c r="VI301" s="76"/>
      <c r="VJ301" s="76"/>
      <c r="VK301" s="76"/>
      <c r="VL301" s="76"/>
      <c r="VM301" s="76"/>
      <c r="VN301" s="76"/>
      <c r="VO301" s="76"/>
      <c r="VP301" s="76"/>
      <c r="VQ301" s="76"/>
      <c r="VR301" s="76"/>
      <c r="VS301" s="76"/>
      <c r="VT301" s="76"/>
      <c r="VU301" s="76"/>
      <c r="VV301" s="76"/>
      <c r="VW301" s="76"/>
      <c r="VX301" s="76"/>
      <c r="VY301" s="76"/>
      <c r="VZ301" s="76"/>
      <c r="WA301" s="76"/>
      <c r="WB301" s="76"/>
      <c r="WC301" s="76"/>
      <c r="WD301" s="76"/>
      <c r="WE301" s="76"/>
      <c r="WF301" s="76"/>
      <c r="WG301" s="76"/>
      <c r="WH301" s="76"/>
      <c r="WI301" s="76"/>
      <c r="WJ301" s="76"/>
      <c r="WK301" s="76"/>
      <c r="WL301" s="76"/>
      <c r="WM301" s="76"/>
      <c r="WN301" s="76"/>
      <c r="WO301" s="76"/>
      <c r="WP301" s="76"/>
      <c r="WQ301" s="76"/>
      <c r="WR301" s="76"/>
      <c r="WS301" s="76"/>
      <c r="WT301" s="76"/>
      <c r="WU301" s="76"/>
      <c r="WV301" s="76"/>
      <c r="WW301" s="76"/>
      <c r="WX301" s="76"/>
      <c r="WY301" s="76"/>
      <c r="WZ301" s="76"/>
      <c r="XA301" s="76"/>
      <c r="XB301" s="76"/>
      <c r="XC301" s="76"/>
      <c r="XD301" s="76"/>
      <c r="XE301" s="76"/>
      <c r="XF301" s="76"/>
      <c r="XG301" s="76"/>
      <c r="XH301" s="76"/>
      <c r="XI301" s="76"/>
      <c r="XJ301" s="76"/>
      <c r="XK301" s="76"/>
      <c r="XL301" s="76"/>
      <c r="XM301" s="76"/>
      <c r="XN301" s="76"/>
      <c r="XO301" s="76"/>
      <c r="XP301" s="76"/>
      <c r="XQ301" s="76"/>
      <c r="XR301" s="76"/>
      <c r="XS301" s="76"/>
      <c r="XT301" s="76"/>
      <c r="XU301" s="76"/>
      <c r="XV301" s="76"/>
      <c r="XW301" s="76"/>
      <c r="XX301" s="76"/>
      <c r="XY301" s="76"/>
      <c r="XZ301" s="76"/>
      <c r="YA301" s="76"/>
      <c r="YB301" s="76"/>
      <c r="YC301" s="76"/>
      <c r="YD301" s="76"/>
      <c r="YE301" s="76"/>
      <c r="YF301" s="76"/>
      <c r="YG301" s="76"/>
      <c r="YH301" s="76"/>
      <c r="YI301" s="76"/>
      <c r="YJ301" s="76"/>
      <c r="YK301" s="76"/>
      <c r="YL301" s="76"/>
      <c r="YM301" s="76"/>
      <c r="YN301" s="76"/>
      <c r="YO301" s="76"/>
      <c r="YP301" s="76"/>
      <c r="YQ301" s="76"/>
      <c r="YR301" s="76"/>
      <c r="YS301" s="76"/>
      <c r="YT301" s="76"/>
      <c r="YU301" s="76"/>
      <c r="YV301" s="76"/>
      <c r="YW301" s="76"/>
      <c r="YX301" s="76"/>
      <c r="YY301" s="76"/>
      <c r="YZ301" s="76"/>
      <c r="ZA301" s="76"/>
      <c r="ZB301" s="76"/>
      <c r="ZC301" s="76"/>
      <c r="ZD301" s="76"/>
      <c r="ZE301" s="76"/>
      <c r="ZF301" s="76"/>
      <c r="ZG301" s="76"/>
      <c r="ZH301" s="76"/>
      <c r="ZI301" s="76"/>
      <c r="ZJ301" s="76"/>
      <c r="ZK301" s="76"/>
      <c r="ZL301" s="76"/>
      <c r="ZM301" s="76"/>
      <c r="ZN301" s="76"/>
      <c r="ZO301" s="76"/>
      <c r="ZP301" s="76"/>
      <c r="ZQ301" s="76"/>
      <c r="ZR301" s="76"/>
      <c r="ZS301" s="76"/>
      <c r="ZT301" s="76"/>
      <c r="ZU301" s="76"/>
      <c r="ZV301" s="76"/>
      <c r="ZW301" s="76"/>
      <c r="ZX301" s="76"/>
      <c r="ZY301" s="76"/>
      <c r="ZZ301" s="76"/>
      <c r="AAA301" s="76"/>
      <c r="AAB301" s="76"/>
      <c r="AAC301" s="76"/>
      <c r="AAD301" s="76"/>
      <c r="AAE301" s="76"/>
      <c r="AAF301" s="76"/>
      <c r="AAG301" s="76"/>
      <c r="AAH301" s="76"/>
      <c r="AAI301" s="76"/>
      <c r="AAJ301" s="76"/>
      <c r="AAK301" s="76"/>
      <c r="AAL301" s="76"/>
      <c r="AAM301" s="76"/>
      <c r="AAN301" s="76"/>
      <c r="AAO301" s="76"/>
      <c r="AAP301" s="76"/>
      <c r="AAQ301" s="76"/>
      <c r="AAR301" s="76"/>
      <c r="AAS301" s="76"/>
      <c r="AAT301" s="76"/>
      <c r="AAU301" s="76"/>
      <c r="AAV301" s="76"/>
      <c r="AAW301" s="76"/>
      <c r="AAX301" s="76"/>
      <c r="AAY301" s="76"/>
      <c r="AAZ301" s="76"/>
      <c r="ABA301" s="76"/>
      <c r="ABB301" s="76"/>
      <c r="ABC301" s="76"/>
      <c r="ABD301" s="76"/>
      <c r="ABE301" s="76"/>
      <c r="ABF301" s="76"/>
      <c r="ABG301" s="76"/>
      <c r="ABH301" s="76"/>
      <c r="ABI301" s="76"/>
      <c r="ABJ301" s="76"/>
      <c r="ABK301" s="76"/>
      <c r="ABL301" s="76"/>
      <c r="ABM301" s="76"/>
      <c r="ABN301" s="76"/>
      <c r="ABO301" s="76"/>
      <c r="ABP301" s="76"/>
      <c r="ABQ301" s="76"/>
      <c r="ABR301" s="76"/>
      <c r="ABS301" s="76"/>
      <c r="ABT301" s="76"/>
      <c r="ABU301" s="76"/>
      <c r="ABV301" s="76"/>
      <c r="ABW301" s="76"/>
      <c r="ABX301" s="76"/>
      <c r="ABY301" s="76"/>
      <c r="ABZ301" s="76"/>
      <c r="ACA301" s="76"/>
      <c r="ACB301" s="76"/>
      <c r="ACC301" s="76"/>
      <c r="ACD301" s="76"/>
      <c r="ACE301" s="76"/>
      <c r="ACF301" s="76"/>
      <c r="ACG301" s="76"/>
      <c r="ACH301" s="76"/>
      <c r="ACI301" s="76"/>
      <c r="ACJ301" s="76"/>
      <c r="ACK301" s="76"/>
      <c r="ACL301" s="76"/>
      <c r="ACM301" s="76"/>
      <c r="ACN301" s="76"/>
      <c r="ACO301" s="76"/>
      <c r="ACP301" s="76"/>
      <c r="ACQ301" s="76"/>
      <c r="ACR301" s="76"/>
      <c r="ACS301" s="76"/>
      <c r="ACT301" s="76"/>
      <c r="ACU301" s="76"/>
      <c r="ACV301" s="76"/>
      <c r="ACW301" s="76"/>
      <c r="ACX301" s="76"/>
      <c r="ACY301" s="76"/>
      <c r="ACZ301" s="76"/>
      <c r="ADA301" s="76"/>
      <c r="ADB301" s="76"/>
      <c r="ADC301" s="76"/>
      <c r="ADD301" s="76"/>
      <c r="ADE301" s="76"/>
      <c r="ADF301" s="76"/>
      <c r="ADG301" s="76"/>
      <c r="ADH301" s="76"/>
      <c r="ADI301" s="76"/>
      <c r="ADJ301" s="76"/>
      <c r="ADK301" s="76"/>
      <c r="ADL301" s="76"/>
      <c r="ADM301" s="76"/>
      <c r="ADN301" s="76"/>
      <c r="ADO301" s="76"/>
      <c r="ADP301" s="76"/>
      <c r="ADQ301" s="76"/>
      <c r="ADR301" s="76"/>
      <c r="ADS301" s="76"/>
      <c r="ADT301" s="76"/>
      <c r="ADU301" s="76"/>
      <c r="ADV301" s="76"/>
      <c r="ADW301" s="76"/>
      <c r="ADX301" s="76"/>
      <c r="ADY301" s="76"/>
      <c r="ADZ301" s="76"/>
      <c r="AEA301" s="76"/>
      <c r="AEB301" s="76"/>
      <c r="AEC301" s="76"/>
      <c r="AED301" s="76"/>
      <c r="AEE301" s="76"/>
      <c r="AEF301" s="76"/>
      <c r="AEG301" s="76"/>
      <c r="AEH301" s="76"/>
      <c r="AEI301" s="76"/>
      <c r="AEJ301" s="76"/>
      <c r="AEK301" s="76"/>
      <c r="AEL301" s="76"/>
      <c r="AEM301" s="76"/>
      <c r="AEN301" s="76"/>
      <c r="AEO301" s="76"/>
      <c r="AEP301" s="76"/>
      <c r="AEQ301" s="76"/>
      <c r="AER301" s="76"/>
      <c r="AES301" s="76"/>
      <c r="AET301" s="76"/>
      <c r="AEU301" s="76"/>
      <c r="AEV301" s="76"/>
      <c r="AEW301" s="76"/>
      <c r="AEX301" s="76"/>
      <c r="AEY301" s="76"/>
      <c r="AEZ301" s="76"/>
      <c r="AFA301" s="76"/>
      <c r="AFB301" s="76"/>
      <c r="AFC301" s="76"/>
      <c r="AFD301" s="76"/>
      <c r="AFE301" s="76"/>
      <c r="AFF301" s="76"/>
      <c r="AFG301" s="76"/>
      <c r="AFH301" s="76"/>
      <c r="AFI301" s="76"/>
      <c r="AFJ301" s="76"/>
      <c r="AFK301" s="76"/>
      <c r="AFL301" s="76"/>
      <c r="AFM301" s="76"/>
      <c r="AFN301" s="76"/>
      <c r="AFO301" s="76"/>
      <c r="AFP301" s="76"/>
      <c r="AFQ301" s="76"/>
      <c r="AFR301" s="76"/>
      <c r="AFS301" s="76"/>
      <c r="AFT301" s="76"/>
      <c r="AFU301" s="76"/>
      <c r="AFV301" s="76"/>
      <c r="AFW301" s="76"/>
      <c r="AFX301" s="76"/>
      <c r="AFY301" s="76"/>
      <c r="AFZ301" s="76"/>
      <c r="AGA301" s="76"/>
      <c r="AGB301" s="76"/>
      <c r="AGC301" s="76"/>
      <c r="AGD301" s="76"/>
      <c r="AGE301" s="76"/>
      <c r="AGF301" s="76"/>
      <c r="AGG301" s="76"/>
      <c r="AGH301" s="76"/>
      <c r="AGI301" s="76"/>
      <c r="AGJ301" s="76"/>
      <c r="AGK301" s="76"/>
      <c r="AGL301" s="76"/>
      <c r="AGM301" s="76"/>
      <c r="AGN301" s="76"/>
      <c r="AGO301" s="76"/>
      <c r="AGP301" s="76"/>
      <c r="AGQ301" s="76"/>
      <c r="AGR301" s="76"/>
      <c r="AGS301" s="76"/>
      <c r="AGT301" s="76"/>
      <c r="AGU301" s="76"/>
      <c r="AGV301" s="76"/>
      <c r="AGW301" s="76"/>
      <c r="AGX301" s="76"/>
      <c r="AGY301" s="76"/>
      <c r="AGZ301" s="76"/>
      <c r="AHA301" s="76"/>
      <c r="AHB301" s="76"/>
      <c r="AHC301" s="76"/>
      <c r="AHD301" s="76"/>
      <c r="AHE301" s="76"/>
      <c r="AHF301" s="76"/>
      <c r="AHG301" s="76"/>
      <c r="AHH301" s="76"/>
      <c r="AHI301" s="76"/>
      <c r="AHJ301" s="76"/>
      <c r="AHK301" s="76"/>
      <c r="AHL301" s="76"/>
      <c r="AHM301" s="76"/>
      <c r="AHN301" s="76"/>
      <c r="AHO301" s="76"/>
      <c r="AHP301" s="76"/>
      <c r="AHQ301" s="76"/>
      <c r="AHR301" s="76"/>
      <c r="AHS301" s="76"/>
      <c r="AHT301" s="76"/>
      <c r="AHU301" s="76"/>
      <c r="AHV301" s="76"/>
      <c r="AHW301" s="76"/>
      <c r="AHX301" s="76"/>
      <c r="AHY301" s="76"/>
      <c r="AHZ301" s="76"/>
      <c r="AIA301" s="76"/>
      <c r="AIB301" s="76"/>
      <c r="AIC301" s="76"/>
      <c r="AID301" s="76"/>
      <c r="AIE301" s="76"/>
      <c r="AIF301" s="76"/>
      <c r="AIG301" s="76"/>
      <c r="AIH301" s="76"/>
      <c r="AII301" s="76"/>
      <c r="AIJ301" s="76"/>
      <c r="AIK301" s="76"/>
      <c r="AIL301" s="76"/>
      <c r="AIM301" s="76"/>
      <c r="AIN301" s="76"/>
      <c r="AIO301" s="76"/>
      <c r="AIP301" s="76"/>
      <c r="AIQ301" s="76"/>
      <c r="AIR301" s="76"/>
      <c r="AIS301" s="76"/>
      <c r="AIT301" s="76"/>
      <c r="AIU301" s="76"/>
      <c r="AIV301" s="76"/>
      <c r="AIW301" s="76"/>
      <c r="AIX301" s="76"/>
      <c r="AIY301" s="76"/>
      <c r="AIZ301" s="76"/>
      <c r="AJA301" s="76"/>
      <c r="AJB301" s="76"/>
      <c r="AJC301" s="76"/>
      <c r="AJD301" s="76"/>
      <c r="AJE301" s="76"/>
      <c r="AJF301" s="76"/>
      <c r="AJG301" s="76"/>
      <c r="AJH301" s="76"/>
      <c r="AJI301" s="76"/>
      <c r="AJJ301" s="76"/>
      <c r="AJK301" s="76"/>
      <c r="AJL301" s="76"/>
      <c r="AJM301" s="76"/>
      <c r="AJN301" s="76"/>
      <c r="AJO301" s="76"/>
      <c r="AJP301" s="76"/>
      <c r="AJQ301" s="76"/>
      <c r="AJR301" s="76"/>
      <c r="AJS301" s="76"/>
      <c r="AJT301" s="76"/>
      <c r="AJU301" s="76"/>
      <c r="AJV301" s="76"/>
      <c r="AJW301" s="76"/>
      <c r="AJX301" s="76"/>
      <c r="AJY301" s="76"/>
      <c r="AJZ301" s="76"/>
      <c r="AKA301" s="76"/>
      <c r="AKB301" s="76"/>
      <c r="AKC301" s="76"/>
      <c r="AKD301" s="76"/>
      <c r="AKE301" s="76"/>
      <c r="AKF301" s="76"/>
      <c r="AKG301" s="76"/>
      <c r="AKH301" s="76"/>
      <c r="AKI301" s="76"/>
      <c r="AKJ301" s="76"/>
      <c r="AKK301" s="76"/>
      <c r="AKL301" s="76"/>
      <c r="AKM301" s="76"/>
      <c r="AKN301" s="76"/>
      <c r="AKO301" s="76"/>
      <c r="AKP301" s="76"/>
      <c r="AKQ301" s="76"/>
      <c r="AKR301" s="76"/>
      <c r="AKS301" s="76"/>
      <c r="AKT301" s="76"/>
      <c r="AKU301" s="76"/>
      <c r="AKV301" s="76"/>
      <c r="AKW301" s="76"/>
      <c r="AKX301" s="76"/>
      <c r="AKY301" s="76"/>
      <c r="AKZ301" s="76"/>
      <c r="ALA301" s="76"/>
      <c r="ALB301" s="76"/>
      <c r="ALC301" s="76"/>
      <c r="ALD301" s="76"/>
      <c r="ALE301" s="76"/>
      <c r="ALF301" s="76"/>
      <c r="ALG301" s="76"/>
      <c r="ALH301" s="76"/>
      <c r="ALI301" s="76"/>
      <c r="ALJ301" s="76"/>
      <c r="ALK301" s="76"/>
      <c r="ALL301" s="76"/>
      <c r="ALM301" s="76"/>
      <c r="ALN301" s="76"/>
      <c r="ALO301" s="76"/>
      <c r="ALP301" s="76"/>
      <c r="ALQ301" s="76"/>
      <c r="ALR301" s="76"/>
      <c r="ALS301" s="76"/>
      <c r="ALT301" s="76"/>
      <c r="ALU301" s="76"/>
      <c r="ALV301" s="76"/>
      <c r="ALW301" s="76"/>
      <c r="ALX301" s="76"/>
      <c r="ALY301" s="76"/>
      <c r="ALZ301" s="76"/>
      <c r="AMA301" s="76"/>
      <c r="AMB301" s="76"/>
      <c r="AMC301" s="76"/>
      <c r="AMD301" s="76"/>
      <c r="AME301" s="76"/>
    </row>
    <row r="302" spans="1:1019" s="80" customFormat="1">
      <c r="A302" s="20" t="s">
        <v>363</v>
      </c>
      <c r="B302" s="21">
        <v>4011464</v>
      </c>
      <c r="C302" s="21" t="s">
        <v>96</v>
      </c>
      <c r="D302" s="71" t="s">
        <v>159</v>
      </c>
      <c r="E302" s="22" t="s">
        <v>62</v>
      </c>
      <c r="F302" s="59">
        <v>22680</v>
      </c>
      <c r="G302" s="23">
        <v>33.26</v>
      </c>
      <c r="H302" s="69">
        <f>$J$6</f>
        <v>0.21229999999999999</v>
      </c>
      <c r="I302" s="23">
        <f t="shared" si="108"/>
        <v>40.32</v>
      </c>
      <c r="J302" s="23">
        <f t="shared" si="109"/>
        <v>914457.59999999998</v>
      </c>
      <c r="K302" s="78">
        <f t="shared" si="111"/>
        <v>754336.79999999993</v>
      </c>
      <c r="L302" s="76"/>
      <c r="M302" s="79"/>
      <c r="N302" s="76"/>
      <c r="O302" s="76"/>
      <c r="P302" s="76"/>
      <c r="Q302" s="76"/>
      <c r="R302" s="76"/>
      <c r="S302" s="76"/>
      <c r="T302" s="76"/>
      <c r="U302" s="76"/>
      <c r="V302" s="76"/>
      <c r="W302" s="76"/>
      <c r="X302" s="76"/>
      <c r="Y302" s="76"/>
      <c r="Z302" s="76"/>
      <c r="AA302" s="76"/>
      <c r="AB302" s="76"/>
      <c r="AC302" s="76"/>
      <c r="AD302" s="76"/>
      <c r="AE302" s="76"/>
      <c r="AF302" s="76"/>
      <c r="AG302" s="76"/>
      <c r="AH302" s="76"/>
      <c r="AI302" s="76"/>
      <c r="AJ302" s="76"/>
      <c r="AK302" s="76"/>
      <c r="AL302" s="76"/>
      <c r="AM302" s="76"/>
      <c r="AN302" s="76"/>
      <c r="AO302" s="76"/>
      <c r="AP302" s="76"/>
      <c r="AQ302" s="76"/>
      <c r="AR302" s="76"/>
      <c r="AS302" s="76"/>
      <c r="AT302" s="76"/>
      <c r="AU302" s="76"/>
      <c r="AV302" s="76"/>
      <c r="AW302" s="76"/>
      <c r="AX302" s="76"/>
      <c r="AY302" s="76"/>
      <c r="AZ302" s="76"/>
      <c r="BA302" s="76"/>
      <c r="BB302" s="76"/>
      <c r="BC302" s="76"/>
      <c r="BD302" s="76"/>
      <c r="BE302" s="76"/>
      <c r="BF302" s="76"/>
      <c r="BG302" s="76"/>
      <c r="BH302" s="76"/>
      <c r="BI302" s="76"/>
      <c r="BJ302" s="76"/>
      <c r="BK302" s="76"/>
      <c r="BL302" s="76"/>
      <c r="BM302" s="76"/>
      <c r="BN302" s="76"/>
      <c r="BO302" s="76"/>
      <c r="BP302" s="76"/>
      <c r="BQ302" s="76"/>
      <c r="BR302" s="76"/>
      <c r="BS302" s="76"/>
      <c r="BT302" s="76"/>
      <c r="BU302" s="76"/>
      <c r="BV302" s="76"/>
      <c r="BW302" s="76"/>
      <c r="BX302" s="76"/>
      <c r="BY302" s="76"/>
      <c r="BZ302" s="76"/>
      <c r="CA302" s="76"/>
      <c r="CB302" s="76"/>
      <c r="CC302" s="76"/>
      <c r="CD302" s="76"/>
      <c r="CE302" s="76"/>
      <c r="CF302" s="76"/>
      <c r="CG302" s="76"/>
      <c r="CH302" s="76"/>
      <c r="CI302" s="76"/>
      <c r="CJ302" s="76"/>
      <c r="CK302" s="76"/>
      <c r="CL302" s="76"/>
      <c r="CM302" s="76"/>
      <c r="CN302" s="76"/>
      <c r="CO302" s="76"/>
      <c r="CP302" s="76"/>
      <c r="CQ302" s="76"/>
      <c r="CR302" s="76"/>
      <c r="CS302" s="76"/>
      <c r="CT302" s="76"/>
      <c r="CU302" s="76"/>
      <c r="CV302" s="76"/>
      <c r="CW302" s="76"/>
      <c r="CX302" s="76"/>
      <c r="CY302" s="76"/>
      <c r="CZ302" s="76"/>
      <c r="DA302" s="76"/>
      <c r="DB302" s="76"/>
      <c r="DC302" s="76"/>
      <c r="DD302" s="76"/>
      <c r="DE302" s="76"/>
      <c r="DF302" s="76"/>
      <c r="DG302" s="76"/>
      <c r="DH302" s="76"/>
      <c r="DI302" s="76"/>
      <c r="DJ302" s="76"/>
      <c r="DK302" s="76"/>
      <c r="DL302" s="76"/>
      <c r="DM302" s="76"/>
      <c r="DN302" s="76"/>
      <c r="DO302" s="76"/>
      <c r="DP302" s="76"/>
      <c r="DQ302" s="76"/>
      <c r="DR302" s="76"/>
      <c r="DS302" s="76"/>
      <c r="DT302" s="76"/>
      <c r="DU302" s="76"/>
      <c r="DV302" s="76"/>
      <c r="DW302" s="76"/>
      <c r="DX302" s="76"/>
      <c r="DY302" s="76"/>
      <c r="DZ302" s="76"/>
      <c r="EA302" s="76"/>
      <c r="EB302" s="76"/>
      <c r="EC302" s="76"/>
      <c r="ED302" s="76"/>
      <c r="EE302" s="76"/>
      <c r="EF302" s="76"/>
      <c r="EG302" s="76"/>
      <c r="EH302" s="76"/>
      <c r="EI302" s="76"/>
      <c r="EJ302" s="76"/>
      <c r="EK302" s="76"/>
      <c r="EL302" s="76"/>
      <c r="EM302" s="76"/>
      <c r="EN302" s="76"/>
      <c r="EO302" s="76"/>
      <c r="EP302" s="76"/>
      <c r="EQ302" s="76"/>
      <c r="ER302" s="76"/>
      <c r="ES302" s="76"/>
      <c r="ET302" s="76"/>
      <c r="EU302" s="76"/>
      <c r="EV302" s="76"/>
      <c r="EW302" s="76"/>
      <c r="EX302" s="76"/>
      <c r="EY302" s="76"/>
      <c r="EZ302" s="76"/>
      <c r="FA302" s="76"/>
      <c r="FB302" s="76"/>
      <c r="FC302" s="76"/>
      <c r="FD302" s="76"/>
      <c r="FE302" s="76"/>
      <c r="FF302" s="76"/>
      <c r="FG302" s="76"/>
      <c r="FH302" s="76"/>
      <c r="FI302" s="76"/>
      <c r="FJ302" s="76"/>
      <c r="FK302" s="76"/>
      <c r="FL302" s="76"/>
      <c r="FM302" s="76"/>
      <c r="FN302" s="76"/>
      <c r="FO302" s="76"/>
      <c r="FP302" s="76"/>
      <c r="FQ302" s="76"/>
      <c r="FR302" s="76"/>
      <c r="FS302" s="76"/>
      <c r="FT302" s="76"/>
      <c r="FU302" s="76"/>
      <c r="FV302" s="76"/>
      <c r="FW302" s="76"/>
      <c r="FX302" s="76"/>
      <c r="FY302" s="76"/>
      <c r="FZ302" s="76"/>
      <c r="GA302" s="76"/>
      <c r="GB302" s="76"/>
      <c r="GC302" s="76"/>
      <c r="GD302" s="76"/>
      <c r="GE302" s="76"/>
      <c r="GF302" s="76"/>
      <c r="GG302" s="76"/>
      <c r="GH302" s="76"/>
      <c r="GI302" s="76"/>
      <c r="GJ302" s="76"/>
      <c r="GK302" s="76"/>
      <c r="GL302" s="76"/>
      <c r="GM302" s="76"/>
      <c r="GN302" s="76"/>
      <c r="GO302" s="76"/>
      <c r="GP302" s="76"/>
      <c r="GQ302" s="76"/>
      <c r="GR302" s="76"/>
      <c r="GS302" s="76"/>
      <c r="GT302" s="76"/>
      <c r="GU302" s="76"/>
      <c r="GV302" s="76"/>
      <c r="GW302" s="76"/>
      <c r="GX302" s="76"/>
      <c r="GY302" s="76"/>
      <c r="GZ302" s="76"/>
      <c r="HA302" s="76"/>
      <c r="HB302" s="76"/>
      <c r="HC302" s="76"/>
      <c r="HD302" s="76"/>
      <c r="HE302" s="76"/>
      <c r="HF302" s="76"/>
      <c r="HG302" s="76"/>
      <c r="HH302" s="76"/>
      <c r="HI302" s="76"/>
      <c r="HJ302" s="76"/>
      <c r="HK302" s="76"/>
      <c r="HL302" s="76"/>
      <c r="HM302" s="76"/>
      <c r="HN302" s="76"/>
      <c r="HO302" s="76"/>
      <c r="HP302" s="76"/>
      <c r="HQ302" s="76"/>
      <c r="HR302" s="76"/>
      <c r="HS302" s="76"/>
      <c r="HT302" s="76"/>
      <c r="HU302" s="76"/>
      <c r="HV302" s="76"/>
      <c r="HW302" s="76"/>
      <c r="HX302" s="76"/>
      <c r="HY302" s="76"/>
      <c r="HZ302" s="76"/>
      <c r="IA302" s="76"/>
      <c r="IB302" s="76"/>
      <c r="IC302" s="76"/>
      <c r="ID302" s="76"/>
      <c r="IE302" s="76"/>
      <c r="IF302" s="76"/>
      <c r="IG302" s="76"/>
      <c r="IH302" s="76"/>
      <c r="II302" s="76"/>
      <c r="IJ302" s="76"/>
      <c r="IK302" s="76"/>
      <c r="IL302" s="76"/>
      <c r="IM302" s="76"/>
      <c r="IN302" s="76"/>
      <c r="IO302" s="76"/>
      <c r="IP302" s="76"/>
      <c r="IQ302" s="76"/>
      <c r="IR302" s="76"/>
      <c r="IS302" s="76"/>
      <c r="IT302" s="76"/>
      <c r="IU302" s="76"/>
      <c r="IV302" s="76"/>
      <c r="IW302" s="76"/>
      <c r="IX302" s="76"/>
      <c r="IY302" s="76"/>
      <c r="IZ302" s="76"/>
      <c r="JA302" s="76"/>
      <c r="JB302" s="76"/>
      <c r="JC302" s="76"/>
      <c r="JD302" s="76"/>
      <c r="JE302" s="76"/>
      <c r="JF302" s="76"/>
      <c r="JG302" s="76"/>
      <c r="JH302" s="76"/>
      <c r="JI302" s="76"/>
      <c r="JJ302" s="76"/>
      <c r="JK302" s="76"/>
      <c r="JL302" s="76"/>
      <c r="JM302" s="76"/>
      <c r="JN302" s="76"/>
      <c r="JO302" s="76"/>
      <c r="JP302" s="76"/>
      <c r="JQ302" s="76"/>
      <c r="JR302" s="76"/>
      <c r="JS302" s="76"/>
      <c r="JT302" s="76"/>
      <c r="JU302" s="76"/>
      <c r="JV302" s="76"/>
      <c r="JW302" s="76"/>
      <c r="JX302" s="76"/>
      <c r="JY302" s="76"/>
      <c r="JZ302" s="76"/>
      <c r="KA302" s="76"/>
      <c r="KB302" s="76"/>
      <c r="KC302" s="76"/>
      <c r="KD302" s="76"/>
      <c r="KE302" s="76"/>
      <c r="KF302" s="76"/>
      <c r="KG302" s="76"/>
      <c r="KH302" s="76"/>
      <c r="KI302" s="76"/>
      <c r="KJ302" s="76"/>
      <c r="KK302" s="76"/>
      <c r="KL302" s="76"/>
      <c r="KM302" s="76"/>
      <c r="KN302" s="76"/>
      <c r="KO302" s="76"/>
      <c r="KP302" s="76"/>
      <c r="KQ302" s="76"/>
      <c r="KR302" s="76"/>
      <c r="KS302" s="76"/>
      <c r="KT302" s="76"/>
      <c r="KU302" s="76"/>
      <c r="KV302" s="76"/>
      <c r="KW302" s="76"/>
      <c r="KX302" s="76"/>
      <c r="KY302" s="76"/>
      <c r="KZ302" s="76"/>
      <c r="LA302" s="76"/>
      <c r="LB302" s="76"/>
      <c r="LC302" s="76"/>
      <c r="LD302" s="76"/>
      <c r="LE302" s="76"/>
      <c r="LF302" s="76"/>
      <c r="LG302" s="76"/>
      <c r="LH302" s="76"/>
      <c r="LI302" s="76"/>
      <c r="LJ302" s="76"/>
      <c r="LK302" s="76"/>
      <c r="LL302" s="76"/>
      <c r="LM302" s="76"/>
      <c r="LN302" s="76"/>
      <c r="LO302" s="76"/>
      <c r="LP302" s="76"/>
      <c r="LQ302" s="76"/>
      <c r="LR302" s="76"/>
      <c r="LS302" s="76"/>
      <c r="LT302" s="76"/>
      <c r="LU302" s="76"/>
      <c r="LV302" s="76"/>
      <c r="LW302" s="76"/>
      <c r="LX302" s="76"/>
      <c r="LY302" s="76"/>
      <c r="LZ302" s="76"/>
      <c r="MA302" s="76"/>
      <c r="MB302" s="76"/>
      <c r="MC302" s="76"/>
      <c r="MD302" s="76"/>
      <c r="ME302" s="76"/>
      <c r="MF302" s="76"/>
      <c r="MG302" s="76"/>
      <c r="MH302" s="76"/>
      <c r="MI302" s="76"/>
      <c r="MJ302" s="76"/>
      <c r="MK302" s="76"/>
      <c r="ML302" s="76"/>
      <c r="MM302" s="76"/>
      <c r="MN302" s="76"/>
      <c r="MO302" s="76"/>
      <c r="MP302" s="76"/>
      <c r="MQ302" s="76"/>
      <c r="MR302" s="76"/>
      <c r="MS302" s="76"/>
      <c r="MT302" s="76"/>
      <c r="MU302" s="76"/>
      <c r="MV302" s="76"/>
      <c r="MW302" s="76"/>
      <c r="MX302" s="76"/>
      <c r="MY302" s="76"/>
      <c r="MZ302" s="76"/>
      <c r="NA302" s="76"/>
      <c r="NB302" s="76"/>
      <c r="NC302" s="76"/>
      <c r="ND302" s="76"/>
      <c r="NE302" s="76"/>
      <c r="NF302" s="76"/>
      <c r="NG302" s="76"/>
      <c r="NH302" s="76"/>
      <c r="NI302" s="76"/>
      <c r="NJ302" s="76"/>
      <c r="NK302" s="76"/>
      <c r="NL302" s="76"/>
      <c r="NM302" s="76"/>
      <c r="NN302" s="76"/>
      <c r="NO302" s="76"/>
      <c r="NP302" s="76"/>
      <c r="NQ302" s="76"/>
      <c r="NR302" s="76"/>
      <c r="NS302" s="76"/>
      <c r="NT302" s="76"/>
      <c r="NU302" s="76"/>
      <c r="NV302" s="76"/>
      <c r="NW302" s="76"/>
      <c r="NX302" s="76"/>
      <c r="NY302" s="76"/>
      <c r="NZ302" s="76"/>
      <c r="OA302" s="76"/>
      <c r="OB302" s="76"/>
      <c r="OC302" s="76"/>
      <c r="OD302" s="76"/>
      <c r="OE302" s="76"/>
      <c r="OF302" s="76"/>
      <c r="OG302" s="76"/>
      <c r="OH302" s="76"/>
      <c r="OI302" s="76"/>
      <c r="OJ302" s="76"/>
      <c r="OK302" s="76"/>
      <c r="OL302" s="76"/>
      <c r="OM302" s="76"/>
      <c r="ON302" s="76"/>
      <c r="OO302" s="76"/>
      <c r="OP302" s="76"/>
      <c r="OQ302" s="76"/>
      <c r="OR302" s="76"/>
      <c r="OS302" s="76"/>
      <c r="OT302" s="76"/>
      <c r="OU302" s="76"/>
      <c r="OV302" s="76"/>
      <c r="OW302" s="76"/>
      <c r="OX302" s="76"/>
      <c r="OY302" s="76"/>
      <c r="OZ302" s="76"/>
      <c r="PA302" s="76"/>
      <c r="PB302" s="76"/>
      <c r="PC302" s="76"/>
      <c r="PD302" s="76"/>
      <c r="PE302" s="76"/>
      <c r="PF302" s="76"/>
      <c r="PG302" s="76"/>
      <c r="PH302" s="76"/>
      <c r="PI302" s="76"/>
      <c r="PJ302" s="76"/>
      <c r="PK302" s="76"/>
      <c r="PL302" s="76"/>
      <c r="PM302" s="76"/>
      <c r="PN302" s="76"/>
      <c r="PO302" s="76"/>
      <c r="PP302" s="76"/>
      <c r="PQ302" s="76"/>
      <c r="PR302" s="76"/>
      <c r="PS302" s="76"/>
      <c r="PT302" s="76"/>
      <c r="PU302" s="76"/>
      <c r="PV302" s="76"/>
      <c r="PW302" s="76"/>
      <c r="PX302" s="76"/>
      <c r="PY302" s="76"/>
      <c r="PZ302" s="76"/>
      <c r="QA302" s="76"/>
      <c r="QB302" s="76"/>
      <c r="QC302" s="76"/>
      <c r="QD302" s="76"/>
      <c r="QE302" s="76"/>
      <c r="QF302" s="76"/>
      <c r="QG302" s="76"/>
      <c r="QH302" s="76"/>
      <c r="QI302" s="76"/>
      <c r="QJ302" s="76"/>
      <c r="QK302" s="76"/>
      <c r="QL302" s="76"/>
      <c r="QM302" s="76"/>
      <c r="QN302" s="76"/>
      <c r="QO302" s="76"/>
      <c r="QP302" s="76"/>
      <c r="QQ302" s="76"/>
      <c r="QR302" s="76"/>
      <c r="QS302" s="76"/>
      <c r="QT302" s="76"/>
      <c r="QU302" s="76"/>
      <c r="QV302" s="76"/>
      <c r="QW302" s="76"/>
      <c r="QX302" s="76"/>
      <c r="QY302" s="76"/>
      <c r="QZ302" s="76"/>
      <c r="RA302" s="76"/>
      <c r="RB302" s="76"/>
      <c r="RC302" s="76"/>
      <c r="RD302" s="76"/>
      <c r="RE302" s="76"/>
      <c r="RF302" s="76"/>
      <c r="RG302" s="76"/>
      <c r="RH302" s="76"/>
      <c r="RI302" s="76"/>
      <c r="RJ302" s="76"/>
      <c r="RK302" s="76"/>
      <c r="RL302" s="76"/>
      <c r="RM302" s="76"/>
      <c r="RN302" s="76"/>
      <c r="RO302" s="76"/>
      <c r="RP302" s="76"/>
      <c r="RQ302" s="76"/>
      <c r="RR302" s="76"/>
      <c r="RS302" s="76"/>
      <c r="RT302" s="76"/>
      <c r="RU302" s="76"/>
      <c r="RV302" s="76"/>
      <c r="RW302" s="76"/>
      <c r="RX302" s="76"/>
      <c r="RY302" s="76"/>
      <c r="RZ302" s="76"/>
      <c r="SA302" s="76"/>
      <c r="SB302" s="76"/>
      <c r="SC302" s="76"/>
      <c r="SD302" s="76"/>
      <c r="SE302" s="76"/>
      <c r="SF302" s="76"/>
      <c r="SG302" s="76"/>
      <c r="SH302" s="76"/>
      <c r="SI302" s="76"/>
      <c r="SJ302" s="76"/>
      <c r="SK302" s="76"/>
      <c r="SL302" s="76"/>
      <c r="SM302" s="76"/>
      <c r="SN302" s="76"/>
      <c r="SO302" s="76"/>
      <c r="SP302" s="76"/>
      <c r="SQ302" s="76"/>
      <c r="SR302" s="76"/>
      <c r="SS302" s="76"/>
      <c r="ST302" s="76"/>
      <c r="SU302" s="76"/>
      <c r="SV302" s="76"/>
      <c r="SW302" s="76"/>
      <c r="SX302" s="76"/>
      <c r="SY302" s="76"/>
      <c r="SZ302" s="76"/>
      <c r="TA302" s="76"/>
      <c r="TB302" s="76"/>
      <c r="TC302" s="76"/>
      <c r="TD302" s="76"/>
      <c r="TE302" s="76"/>
      <c r="TF302" s="76"/>
      <c r="TG302" s="76"/>
      <c r="TH302" s="76"/>
      <c r="TI302" s="76"/>
      <c r="TJ302" s="76"/>
      <c r="TK302" s="76"/>
      <c r="TL302" s="76"/>
      <c r="TM302" s="76"/>
      <c r="TN302" s="76"/>
      <c r="TO302" s="76"/>
      <c r="TP302" s="76"/>
      <c r="TQ302" s="76"/>
      <c r="TR302" s="76"/>
      <c r="TS302" s="76"/>
      <c r="TT302" s="76"/>
      <c r="TU302" s="76"/>
      <c r="TV302" s="76"/>
      <c r="TW302" s="76"/>
      <c r="TX302" s="76"/>
      <c r="TY302" s="76"/>
      <c r="TZ302" s="76"/>
      <c r="UA302" s="76"/>
      <c r="UB302" s="76"/>
      <c r="UC302" s="76"/>
      <c r="UD302" s="76"/>
      <c r="UE302" s="76"/>
      <c r="UF302" s="76"/>
      <c r="UG302" s="76"/>
      <c r="UH302" s="76"/>
      <c r="UI302" s="76"/>
      <c r="UJ302" s="76"/>
      <c r="UK302" s="76"/>
      <c r="UL302" s="76"/>
      <c r="UM302" s="76"/>
      <c r="UN302" s="76"/>
      <c r="UO302" s="76"/>
      <c r="UP302" s="76"/>
      <c r="UQ302" s="76"/>
      <c r="UR302" s="76"/>
      <c r="US302" s="76"/>
      <c r="UT302" s="76"/>
      <c r="UU302" s="76"/>
      <c r="UV302" s="76"/>
      <c r="UW302" s="76"/>
      <c r="UX302" s="76"/>
      <c r="UY302" s="76"/>
      <c r="UZ302" s="76"/>
      <c r="VA302" s="76"/>
      <c r="VB302" s="76"/>
      <c r="VC302" s="76"/>
      <c r="VD302" s="76"/>
      <c r="VE302" s="76"/>
      <c r="VF302" s="76"/>
      <c r="VG302" s="76"/>
      <c r="VH302" s="76"/>
      <c r="VI302" s="76"/>
      <c r="VJ302" s="76"/>
      <c r="VK302" s="76"/>
      <c r="VL302" s="76"/>
      <c r="VM302" s="76"/>
      <c r="VN302" s="76"/>
      <c r="VO302" s="76"/>
      <c r="VP302" s="76"/>
      <c r="VQ302" s="76"/>
      <c r="VR302" s="76"/>
      <c r="VS302" s="76"/>
      <c r="VT302" s="76"/>
      <c r="VU302" s="76"/>
      <c r="VV302" s="76"/>
      <c r="VW302" s="76"/>
      <c r="VX302" s="76"/>
      <c r="VY302" s="76"/>
      <c r="VZ302" s="76"/>
      <c r="WA302" s="76"/>
      <c r="WB302" s="76"/>
      <c r="WC302" s="76"/>
      <c r="WD302" s="76"/>
      <c r="WE302" s="76"/>
      <c r="WF302" s="76"/>
      <c r="WG302" s="76"/>
      <c r="WH302" s="76"/>
      <c r="WI302" s="76"/>
      <c r="WJ302" s="76"/>
      <c r="WK302" s="76"/>
      <c r="WL302" s="76"/>
      <c r="WM302" s="76"/>
      <c r="WN302" s="76"/>
      <c r="WO302" s="76"/>
      <c r="WP302" s="76"/>
      <c r="WQ302" s="76"/>
      <c r="WR302" s="76"/>
      <c r="WS302" s="76"/>
      <c r="WT302" s="76"/>
      <c r="WU302" s="76"/>
      <c r="WV302" s="76"/>
      <c r="WW302" s="76"/>
      <c r="WX302" s="76"/>
      <c r="WY302" s="76"/>
      <c r="WZ302" s="76"/>
      <c r="XA302" s="76"/>
      <c r="XB302" s="76"/>
      <c r="XC302" s="76"/>
      <c r="XD302" s="76"/>
      <c r="XE302" s="76"/>
      <c r="XF302" s="76"/>
      <c r="XG302" s="76"/>
      <c r="XH302" s="76"/>
      <c r="XI302" s="76"/>
      <c r="XJ302" s="76"/>
      <c r="XK302" s="76"/>
      <c r="XL302" s="76"/>
      <c r="XM302" s="76"/>
      <c r="XN302" s="76"/>
      <c r="XO302" s="76"/>
      <c r="XP302" s="76"/>
      <c r="XQ302" s="76"/>
      <c r="XR302" s="76"/>
      <c r="XS302" s="76"/>
      <c r="XT302" s="76"/>
      <c r="XU302" s="76"/>
      <c r="XV302" s="76"/>
      <c r="XW302" s="76"/>
      <c r="XX302" s="76"/>
      <c r="XY302" s="76"/>
      <c r="XZ302" s="76"/>
      <c r="YA302" s="76"/>
      <c r="YB302" s="76"/>
      <c r="YC302" s="76"/>
      <c r="YD302" s="76"/>
      <c r="YE302" s="76"/>
      <c r="YF302" s="76"/>
      <c r="YG302" s="76"/>
      <c r="YH302" s="76"/>
      <c r="YI302" s="76"/>
      <c r="YJ302" s="76"/>
      <c r="YK302" s="76"/>
      <c r="YL302" s="76"/>
      <c r="YM302" s="76"/>
      <c r="YN302" s="76"/>
      <c r="YO302" s="76"/>
      <c r="YP302" s="76"/>
      <c r="YQ302" s="76"/>
      <c r="YR302" s="76"/>
      <c r="YS302" s="76"/>
      <c r="YT302" s="76"/>
      <c r="YU302" s="76"/>
      <c r="YV302" s="76"/>
      <c r="YW302" s="76"/>
      <c r="YX302" s="76"/>
      <c r="YY302" s="76"/>
      <c r="YZ302" s="76"/>
      <c r="ZA302" s="76"/>
      <c r="ZB302" s="76"/>
      <c r="ZC302" s="76"/>
      <c r="ZD302" s="76"/>
      <c r="ZE302" s="76"/>
      <c r="ZF302" s="76"/>
      <c r="ZG302" s="76"/>
      <c r="ZH302" s="76"/>
      <c r="ZI302" s="76"/>
      <c r="ZJ302" s="76"/>
      <c r="ZK302" s="76"/>
      <c r="ZL302" s="76"/>
      <c r="ZM302" s="76"/>
      <c r="ZN302" s="76"/>
      <c r="ZO302" s="76"/>
      <c r="ZP302" s="76"/>
      <c r="ZQ302" s="76"/>
      <c r="ZR302" s="76"/>
      <c r="ZS302" s="76"/>
      <c r="ZT302" s="76"/>
      <c r="ZU302" s="76"/>
      <c r="ZV302" s="76"/>
      <c r="ZW302" s="76"/>
      <c r="ZX302" s="76"/>
      <c r="ZY302" s="76"/>
      <c r="ZZ302" s="76"/>
      <c r="AAA302" s="76"/>
      <c r="AAB302" s="76"/>
      <c r="AAC302" s="76"/>
      <c r="AAD302" s="76"/>
      <c r="AAE302" s="76"/>
      <c r="AAF302" s="76"/>
      <c r="AAG302" s="76"/>
      <c r="AAH302" s="76"/>
      <c r="AAI302" s="76"/>
      <c r="AAJ302" s="76"/>
      <c r="AAK302" s="76"/>
      <c r="AAL302" s="76"/>
      <c r="AAM302" s="76"/>
      <c r="AAN302" s="76"/>
      <c r="AAO302" s="76"/>
      <c r="AAP302" s="76"/>
      <c r="AAQ302" s="76"/>
      <c r="AAR302" s="76"/>
      <c r="AAS302" s="76"/>
      <c r="AAT302" s="76"/>
      <c r="AAU302" s="76"/>
      <c r="AAV302" s="76"/>
      <c r="AAW302" s="76"/>
      <c r="AAX302" s="76"/>
      <c r="AAY302" s="76"/>
      <c r="AAZ302" s="76"/>
      <c r="ABA302" s="76"/>
      <c r="ABB302" s="76"/>
      <c r="ABC302" s="76"/>
      <c r="ABD302" s="76"/>
      <c r="ABE302" s="76"/>
      <c r="ABF302" s="76"/>
      <c r="ABG302" s="76"/>
      <c r="ABH302" s="76"/>
      <c r="ABI302" s="76"/>
      <c r="ABJ302" s="76"/>
      <c r="ABK302" s="76"/>
      <c r="ABL302" s="76"/>
      <c r="ABM302" s="76"/>
      <c r="ABN302" s="76"/>
      <c r="ABO302" s="76"/>
      <c r="ABP302" s="76"/>
      <c r="ABQ302" s="76"/>
      <c r="ABR302" s="76"/>
      <c r="ABS302" s="76"/>
      <c r="ABT302" s="76"/>
      <c r="ABU302" s="76"/>
      <c r="ABV302" s="76"/>
      <c r="ABW302" s="76"/>
      <c r="ABX302" s="76"/>
      <c r="ABY302" s="76"/>
      <c r="ABZ302" s="76"/>
      <c r="ACA302" s="76"/>
      <c r="ACB302" s="76"/>
      <c r="ACC302" s="76"/>
      <c r="ACD302" s="76"/>
      <c r="ACE302" s="76"/>
      <c r="ACF302" s="76"/>
      <c r="ACG302" s="76"/>
      <c r="ACH302" s="76"/>
      <c r="ACI302" s="76"/>
      <c r="ACJ302" s="76"/>
      <c r="ACK302" s="76"/>
      <c r="ACL302" s="76"/>
      <c r="ACM302" s="76"/>
      <c r="ACN302" s="76"/>
      <c r="ACO302" s="76"/>
      <c r="ACP302" s="76"/>
      <c r="ACQ302" s="76"/>
      <c r="ACR302" s="76"/>
      <c r="ACS302" s="76"/>
      <c r="ACT302" s="76"/>
      <c r="ACU302" s="76"/>
      <c r="ACV302" s="76"/>
      <c r="ACW302" s="76"/>
      <c r="ACX302" s="76"/>
      <c r="ACY302" s="76"/>
      <c r="ACZ302" s="76"/>
      <c r="ADA302" s="76"/>
      <c r="ADB302" s="76"/>
      <c r="ADC302" s="76"/>
      <c r="ADD302" s="76"/>
      <c r="ADE302" s="76"/>
      <c r="ADF302" s="76"/>
      <c r="ADG302" s="76"/>
      <c r="ADH302" s="76"/>
      <c r="ADI302" s="76"/>
      <c r="ADJ302" s="76"/>
      <c r="ADK302" s="76"/>
      <c r="ADL302" s="76"/>
      <c r="ADM302" s="76"/>
      <c r="ADN302" s="76"/>
      <c r="ADO302" s="76"/>
      <c r="ADP302" s="76"/>
      <c r="ADQ302" s="76"/>
      <c r="ADR302" s="76"/>
      <c r="ADS302" s="76"/>
      <c r="ADT302" s="76"/>
      <c r="ADU302" s="76"/>
      <c r="ADV302" s="76"/>
      <c r="ADW302" s="76"/>
      <c r="ADX302" s="76"/>
      <c r="ADY302" s="76"/>
      <c r="ADZ302" s="76"/>
      <c r="AEA302" s="76"/>
      <c r="AEB302" s="76"/>
      <c r="AEC302" s="76"/>
      <c r="AED302" s="76"/>
      <c r="AEE302" s="76"/>
      <c r="AEF302" s="76"/>
      <c r="AEG302" s="76"/>
      <c r="AEH302" s="76"/>
      <c r="AEI302" s="76"/>
      <c r="AEJ302" s="76"/>
      <c r="AEK302" s="76"/>
      <c r="AEL302" s="76"/>
      <c r="AEM302" s="76"/>
      <c r="AEN302" s="76"/>
      <c r="AEO302" s="76"/>
      <c r="AEP302" s="76"/>
      <c r="AEQ302" s="76"/>
      <c r="AER302" s="76"/>
      <c r="AES302" s="76"/>
      <c r="AET302" s="76"/>
      <c r="AEU302" s="76"/>
      <c r="AEV302" s="76"/>
      <c r="AEW302" s="76"/>
      <c r="AEX302" s="76"/>
      <c r="AEY302" s="76"/>
      <c r="AEZ302" s="76"/>
      <c r="AFA302" s="76"/>
      <c r="AFB302" s="76"/>
      <c r="AFC302" s="76"/>
      <c r="AFD302" s="76"/>
      <c r="AFE302" s="76"/>
      <c r="AFF302" s="76"/>
      <c r="AFG302" s="76"/>
      <c r="AFH302" s="76"/>
      <c r="AFI302" s="76"/>
      <c r="AFJ302" s="76"/>
      <c r="AFK302" s="76"/>
      <c r="AFL302" s="76"/>
      <c r="AFM302" s="76"/>
      <c r="AFN302" s="76"/>
      <c r="AFO302" s="76"/>
      <c r="AFP302" s="76"/>
      <c r="AFQ302" s="76"/>
      <c r="AFR302" s="76"/>
      <c r="AFS302" s="76"/>
      <c r="AFT302" s="76"/>
      <c r="AFU302" s="76"/>
      <c r="AFV302" s="76"/>
      <c r="AFW302" s="76"/>
      <c r="AFX302" s="76"/>
      <c r="AFY302" s="76"/>
      <c r="AFZ302" s="76"/>
      <c r="AGA302" s="76"/>
      <c r="AGB302" s="76"/>
      <c r="AGC302" s="76"/>
      <c r="AGD302" s="76"/>
      <c r="AGE302" s="76"/>
      <c r="AGF302" s="76"/>
      <c r="AGG302" s="76"/>
      <c r="AGH302" s="76"/>
      <c r="AGI302" s="76"/>
      <c r="AGJ302" s="76"/>
      <c r="AGK302" s="76"/>
      <c r="AGL302" s="76"/>
      <c r="AGM302" s="76"/>
      <c r="AGN302" s="76"/>
      <c r="AGO302" s="76"/>
      <c r="AGP302" s="76"/>
      <c r="AGQ302" s="76"/>
      <c r="AGR302" s="76"/>
      <c r="AGS302" s="76"/>
      <c r="AGT302" s="76"/>
      <c r="AGU302" s="76"/>
      <c r="AGV302" s="76"/>
      <c r="AGW302" s="76"/>
      <c r="AGX302" s="76"/>
      <c r="AGY302" s="76"/>
      <c r="AGZ302" s="76"/>
      <c r="AHA302" s="76"/>
      <c r="AHB302" s="76"/>
      <c r="AHC302" s="76"/>
      <c r="AHD302" s="76"/>
      <c r="AHE302" s="76"/>
      <c r="AHF302" s="76"/>
      <c r="AHG302" s="76"/>
      <c r="AHH302" s="76"/>
      <c r="AHI302" s="76"/>
      <c r="AHJ302" s="76"/>
      <c r="AHK302" s="76"/>
      <c r="AHL302" s="76"/>
      <c r="AHM302" s="76"/>
      <c r="AHN302" s="76"/>
      <c r="AHO302" s="76"/>
      <c r="AHP302" s="76"/>
      <c r="AHQ302" s="76"/>
      <c r="AHR302" s="76"/>
      <c r="AHS302" s="76"/>
      <c r="AHT302" s="76"/>
      <c r="AHU302" s="76"/>
      <c r="AHV302" s="76"/>
      <c r="AHW302" s="76"/>
      <c r="AHX302" s="76"/>
      <c r="AHY302" s="76"/>
      <c r="AHZ302" s="76"/>
      <c r="AIA302" s="76"/>
      <c r="AIB302" s="76"/>
      <c r="AIC302" s="76"/>
      <c r="AID302" s="76"/>
      <c r="AIE302" s="76"/>
      <c r="AIF302" s="76"/>
      <c r="AIG302" s="76"/>
      <c r="AIH302" s="76"/>
      <c r="AII302" s="76"/>
      <c r="AIJ302" s="76"/>
      <c r="AIK302" s="76"/>
      <c r="AIL302" s="76"/>
      <c r="AIM302" s="76"/>
      <c r="AIN302" s="76"/>
      <c r="AIO302" s="76"/>
      <c r="AIP302" s="76"/>
      <c r="AIQ302" s="76"/>
      <c r="AIR302" s="76"/>
      <c r="AIS302" s="76"/>
      <c r="AIT302" s="76"/>
      <c r="AIU302" s="76"/>
      <c r="AIV302" s="76"/>
      <c r="AIW302" s="76"/>
      <c r="AIX302" s="76"/>
      <c r="AIY302" s="76"/>
      <c r="AIZ302" s="76"/>
      <c r="AJA302" s="76"/>
      <c r="AJB302" s="76"/>
      <c r="AJC302" s="76"/>
      <c r="AJD302" s="76"/>
      <c r="AJE302" s="76"/>
      <c r="AJF302" s="76"/>
      <c r="AJG302" s="76"/>
      <c r="AJH302" s="76"/>
      <c r="AJI302" s="76"/>
      <c r="AJJ302" s="76"/>
      <c r="AJK302" s="76"/>
      <c r="AJL302" s="76"/>
      <c r="AJM302" s="76"/>
      <c r="AJN302" s="76"/>
      <c r="AJO302" s="76"/>
      <c r="AJP302" s="76"/>
      <c r="AJQ302" s="76"/>
      <c r="AJR302" s="76"/>
      <c r="AJS302" s="76"/>
      <c r="AJT302" s="76"/>
      <c r="AJU302" s="76"/>
      <c r="AJV302" s="76"/>
      <c r="AJW302" s="76"/>
      <c r="AJX302" s="76"/>
      <c r="AJY302" s="76"/>
      <c r="AJZ302" s="76"/>
      <c r="AKA302" s="76"/>
      <c r="AKB302" s="76"/>
      <c r="AKC302" s="76"/>
      <c r="AKD302" s="76"/>
      <c r="AKE302" s="76"/>
      <c r="AKF302" s="76"/>
      <c r="AKG302" s="76"/>
      <c r="AKH302" s="76"/>
      <c r="AKI302" s="76"/>
      <c r="AKJ302" s="76"/>
      <c r="AKK302" s="76"/>
      <c r="AKL302" s="76"/>
      <c r="AKM302" s="76"/>
      <c r="AKN302" s="76"/>
      <c r="AKO302" s="76"/>
      <c r="AKP302" s="76"/>
      <c r="AKQ302" s="76"/>
      <c r="AKR302" s="76"/>
      <c r="AKS302" s="76"/>
      <c r="AKT302" s="76"/>
      <c r="AKU302" s="76"/>
      <c r="AKV302" s="76"/>
      <c r="AKW302" s="76"/>
      <c r="AKX302" s="76"/>
      <c r="AKY302" s="76"/>
      <c r="AKZ302" s="76"/>
      <c r="ALA302" s="76"/>
      <c r="ALB302" s="76"/>
      <c r="ALC302" s="76"/>
      <c r="ALD302" s="76"/>
      <c r="ALE302" s="76"/>
      <c r="ALF302" s="76"/>
      <c r="ALG302" s="76"/>
      <c r="ALH302" s="76"/>
      <c r="ALI302" s="76"/>
      <c r="ALJ302" s="76"/>
      <c r="ALK302" s="76"/>
      <c r="ALL302" s="76"/>
      <c r="ALM302" s="76"/>
      <c r="ALN302" s="76"/>
      <c r="ALO302" s="76"/>
      <c r="ALP302" s="76"/>
      <c r="ALQ302" s="76"/>
      <c r="ALR302" s="76"/>
      <c r="ALS302" s="76"/>
      <c r="ALT302" s="76"/>
      <c r="ALU302" s="76"/>
      <c r="ALV302" s="76"/>
      <c r="ALW302" s="76"/>
      <c r="ALX302" s="76"/>
      <c r="ALY302" s="76"/>
      <c r="ALZ302" s="76"/>
      <c r="AMA302" s="76"/>
      <c r="AMB302" s="76"/>
      <c r="AMC302" s="76"/>
      <c r="AMD302" s="76"/>
      <c r="AME302" s="76"/>
    </row>
    <row r="303" spans="1:1019" s="80" customFormat="1">
      <c r="A303" s="20" t="s">
        <v>364</v>
      </c>
      <c r="B303" s="21" t="s">
        <v>158</v>
      </c>
      <c r="C303" s="21" t="s">
        <v>102</v>
      </c>
      <c r="D303" s="71" t="s">
        <v>160</v>
      </c>
      <c r="E303" s="22" t="s">
        <v>62</v>
      </c>
      <c r="F303" s="59">
        <f>F302</f>
        <v>22680</v>
      </c>
      <c r="G303" s="23">
        <v>669.95</v>
      </c>
      <c r="H303" s="69">
        <f>$J$7</f>
        <v>0.15</v>
      </c>
      <c r="I303" s="23">
        <f t="shared" si="108"/>
        <v>770.44</v>
      </c>
      <c r="J303" s="23">
        <f t="shared" si="109"/>
        <v>17473579.199999999</v>
      </c>
      <c r="K303" s="78">
        <f t="shared" si="111"/>
        <v>15194466.000000002</v>
      </c>
      <c r="L303" s="76"/>
      <c r="M303" s="79"/>
      <c r="N303" s="76"/>
      <c r="O303" s="76"/>
      <c r="P303" s="76"/>
      <c r="Q303" s="76"/>
      <c r="R303" s="76"/>
      <c r="S303" s="76"/>
      <c r="T303" s="76"/>
      <c r="U303" s="76"/>
      <c r="V303" s="76"/>
      <c r="W303" s="76"/>
      <c r="X303" s="76"/>
      <c r="Y303" s="76"/>
      <c r="Z303" s="76"/>
      <c r="AA303" s="76"/>
      <c r="AB303" s="76"/>
      <c r="AC303" s="76"/>
      <c r="AD303" s="76"/>
      <c r="AE303" s="76"/>
      <c r="AF303" s="76"/>
      <c r="AG303" s="76"/>
      <c r="AH303" s="76"/>
      <c r="AI303" s="76"/>
      <c r="AJ303" s="76"/>
      <c r="AK303" s="76"/>
      <c r="AL303" s="76"/>
      <c r="AM303" s="76"/>
      <c r="AN303" s="76"/>
      <c r="AO303" s="76"/>
      <c r="AP303" s="76"/>
      <c r="AQ303" s="76"/>
      <c r="AR303" s="76"/>
      <c r="AS303" s="76"/>
      <c r="AT303" s="76"/>
      <c r="AU303" s="76"/>
      <c r="AV303" s="76"/>
      <c r="AW303" s="76"/>
      <c r="AX303" s="76"/>
      <c r="AY303" s="76"/>
      <c r="AZ303" s="76"/>
      <c r="BA303" s="76"/>
      <c r="BB303" s="76"/>
      <c r="BC303" s="76"/>
      <c r="BD303" s="76"/>
      <c r="BE303" s="76"/>
      <c r="BF303" s="76"/>
      <c r="BG303" s="76"/>
      <c r="BH303" s="76"/>
      <c r="BI303" s="76"/>
      <c r="BJ303" s="76"/>
      <c r="BK303" s="76"/>
      <c r="BL303" s="76"/>
      <c r="BM303" s="76"/>
      <c r="BN303" s="76"/>
      <c r="BO303" s="76"/>
      <c r="BP303" s="76"/>
      <c r="BQ303" s="76"/>
      <c r="BR303" s="76"/>
      <c r="BS303" s="76"/>
      <c r="BT303" s="76"/>
      <c r="BU303" s="76"/>
      <c r="BV303" s="76"/>
      <c r="BW303" s="76"/>
      <c r="BX303" s="76"/>
      <c r="BY303" s="76"/>
      <c r="BZ303" s="76"/>
      <c r="CA303" s="76"/>
      <c r="CB303" s="76"/>
      <c r="CC303" s="76"/>
      <c r="CD303" s="76"/>
      <c r="CE303" s="76"/>
      <c r="CF303" s="76"/>
      <c r="CG303" s="76"/>
      <c r="CH303" s="76"/>
      <c r="CI303" s="76"/>
      <c r="CJ303" s="76"/>
      <c r="CK303" s="76"/>
      <c r="CL303" s="76"/>
      <c r="CM303" s="76"/>
      <c r="CN303" s="76"/>
      <c r="CO303" s="76"/>
      <c r="CP303" s="76"/>
      <c r="CQ303" s="76"/>
      <c r="CR303" s="76"/>
      <c r="CS303" s="76"/>
      <c r="CT303" s="76"/>
      <c r="CU303" s="76"/>
      <c r="CV303" s="76"/>
      <c r="CW303" s="76"/>
      <c r="CX303" s="76"/>
      <c r="CY303" s="76"/>
      <c r="CZ303" s="76"/>
      <c r="DA303" s="76"/>
      <c r="DB303" s="76"/>
      <c r="DC303" s="76"/>
      <c r="DD303" s="76"/>
      <c r="DE303" s="76"/>
      <c r="DF303" s="76"/>
      <c r="DG303" s="76"/>
      <c r="DH303" s="76"/>
      <c r="DI303" s="76"/>
      <c r="DJ303" s="76"/>
      <c r="DK303" s="76"/>
      <c r="DL303" s="76"/>
      <c r="DM303" s="76"/>
      <c r="DN303" s="76"/>
      <c r="DO303" s="76"/>
      <c r="DP303" s="76"/>
      <c r="DQ303" s="76"/>
      <c r="DR303" s="76"/>
      <c r="DS303" s="76"/>
      <c r="DT303" s="76"/>
      <c r="DU303" s="76"/>
      <c r="DV303" s="76"/>
      <c r="DW303" s="76"/>
      <c r="DX303" s="76"/>
      <c r="DY303" s="76"/>
      <c r="DZ303" s="76"/>
      <c r="EA303" s="76"/>
      <c r="EB303" s="76"/>
      <c r="EC303" s="76"/>
      <c r="ED303" s="76"/>
      <c r="EE303" s="76"/>
      <c r="EF303" s="76"/>
      <c r="EG303" s="76"/>
      <c r="EH303" s="76"/>
      <c r="EI303" s="76"/>
      <c r="EJ303" s="76"/>
      <c r="EK303" s="76"/>
      <c r="EL303" s="76"/>
      <c r="EM303" s="76"/>
      <c r="EN303" s="76"/>
      <c r="EO303" s="76"/>
      <c r="EP303" s="76"/>
      <c r="EQ303" s="76"/>
      <c r="ER303" s="76"/>
      <c r="ES303" s="76"/>
      <c r="ET303" s="76"/>
      <c r="EU303" s="76"/>
      <c r="EV303" s="76"/>
      <c r="EW303" s="76"/>
      <c r="EX303" s="76"/>
      <c r="EY303" s="76"/>
      <c r="EZ303" s="76"/>
      <c r="FA303" s="76"/>
      <c r="FB303" s="76"/>
      <c r="FC303" s="76"/>
      <c r="FD303" s="76"/>
      <c r="FE303" s="76"/>
      <c r="FF303" s="76"/>
      <c r="FG303" s="76"/>
      <c r="FH303" s="76"/>
      <c r="FI303" s="76"/>
      <c r="FJ303" s="76"/>
      <c r="FK303" s="76"/>
      <c r="FL303" s="76"/>
      <c r="FM303" s="76"/>
      <c r="FN303" s="76"/>
      <c r="FO303" s="76"/>
      <c r="FP303" s="76"/>
      <c r="FQ303" s="76"/>
      <c r="FR303" s="76"/>
      <c r="FS303" s="76"/>
      <c r="FT303" s="76"/>
      <c r="FU303" s="76"/>
      <c r="FV303" s="76"/>
      <c r="FW303" s="76"/>
      <c r="FX303" s="76"/>
      <c r="FY303" s="76"/>
      <c r="FZ303" s="76"/>
      <c r="GA303" s="76"/>
      <c r="GB303" s="76"/>
      <c r="GC303" s="76"/>
      <c r="GD303" s="76"/>
      <c r="GE303" s="76"/>
      <c r="GF303" s="76"/>
      <c r="GG303" s="76"/>
      <c r="GH303" s="76"/>
      <c r="GI303" s="76"/>
      <c r="GJ303" s="76"/>
      <c r="GK303" s="76"/>
      <c r="GL303" s="76"/>
      <c r="GM303" s="76"/>
      <c r="GN303" s="76"/>
      <c r="GO303" s="76"/>
      <c r="GP303" s="76"/>
      <c r="GQ303" s="76"/>
      <c r="GR303" s="76"/>
      <c r="GS303" s="76"/>
      <c r="GT303" s="76"/>
      <c r="GU303" s="76"/>
      <c r="GV303" s="76"/>
      <c r="GW303" s="76"/>
      <c r="GX303" s="76"/>
      <c r="GY303" s="76"/>
      <c r="GZ303" s="76"/>
      <c r="HA303" s="76"/>
      <c r="HB303" s="76"/>
      <c r="HC303" s="76"/>
      <c r="HD303" s="76"/>
      <c r="HE303" s="76"/>
      <c r="HF303" s="76"/>
      <c r="HG303" s="76"/>
      <c r="HH303" s="76"/>
      <c r="HI303" s="76"/>
      <c r="HJ303" s="76"/>
      <c r="HK303" s="76"/>
      <c r="HL303" s="76"/>
      <c r="HM303" s="76"/>
      <c r="HN303" s="76"/>
      <c r="HO303" s="76"/>
      <c r="HP303" s="76"/>
      <c r="HQ303" s="76"/>
      <c r="HR303" s="76"/>
      <c r="HS303" s="76"/>
      <c r="HT303" s="76"/>
      <c r="HU303" s="76"/>
      <c r="HV303" s="76"/>
      <c r="HW303" s="76"/>
      <c r="HX303" s="76"/>
      <c r="HY303" s="76"/>
      <c r="HZ303" s="76"/>
      <c r="IA303" s="76"/>
      <c r="IB303" s="76"/>
      <c r="IC303" s="76"/>
      <c r="ID303" s="76"/>
      <c r="IE303" s="76"/>
      <c r="IF303" s="76"/>
      <c r="IG303" s="76"/>
      <c r="IH303" s="76"/>
      <c r="II303" s="76"/>
      <c r="IJ303" s="76"/>
      <c r="IK303" s="76"/>
      <c r="IL303" s="76"/>
      <c r="IM303" s="76"/>
      <c r="IN303" s="76"/>
      <c r="IO303" s="76"/>
      <c r="IP303" s="76"/>
      <c r="IQ303" s="76"/>
      <c r="IR303" s="76"/>
      <c r="IS303" s="76"/>
      <c r="IT303" s="76"/>
      <c r="IU303" s="76"/>
      <c r="IV303" s="76"/>
      <c r="IW303" s="76"/>
      <c r="IX303" s="76"/>
      <c r="IY303" s="76"/>
      <c r="IZ303" s="76"/>
      <c r="JA303" s="76"/>
      <c r="JB303" s="76"/>
      <c r="JC303" s="76"/>
      <c r="JD303" s="76"/>
      <c r="JE303" s="76"/>
      <c r="JF303" s="76"/>
      <c r="JG303" s="76"/>
      <c r="JH303" s="76"/>
      <c r="JI303" s="76"/>
      <c r="JJ303" s="76"/>
      <c r="JK303" s="76"/>
      <c r="JL303" s="76"/>
      <c r="JM303" s="76"/>
      <c r="JN303" s="76"/>
      <c r="JO303" s="76"/>
      <c r="JP303" s="76"/>
      <c r="JQ303" s="76"/>
      <c r="JR303" s="76"/>
      <c r="JS303" s="76"/>
      <c r="JT303" s="76"/>
      <c r="JU303" s="76"/>
      <c r="JV303" s="76"/>
      <c r="JW303" s="76"/>
      <c r="JX303" s="76"/>
      <c r="JY303" s="76"/>
      <c r="JZ303" s="76"/>
      <c r="KA303" s="76"/>
      <c r="KB303" s="76"/>
      <c r="KC303" s="76"/>
      <c r="KD303" s="76"/>
      <c r="KE303" s="76"/>
      <c r="KF303" s="76"/>
      <c r="KG303" s="76"/>
      <c r="KH303" s="76"/>
      <c r="KI303" s="76"/>
      <c r="KJ303" s="76"/>
      <c r="KK303" s="76"/>
      <c r="KL303" s="76"/>
      <c r="KM303" s="76"/>
      <c r="KN303" s="76"/>
      <c r="KO303" s="76"/>
      <c r="KP303" s="76"/>
      <c r="KQ303" s="76"/>
      <c r="KR303" s="76"/>
      <c r="KS303" s="76"/>
      <c r="KT303" s="76"/>
      <c r="KU303" s="76"/>
      <c r="KV303" s="76"/>
      <c r="KW303" s="76"/>
      <c r="KX303" s="76"/>
      <c r="KY303" s="76"/>
      <c r="KZ303" s="76"/>
      <c r="LA303" s="76"/>
      <c r="LB303" s="76"/>
      <c r="LC303" s="76"/>
      <c r="LD303" s="76"/>
      <c r="LE303" s="76"/>
      <c r="LF303" s="76"/>
      <c r="LG303" s="76"/>
      <c r="LH303" s="76"/>
      <c r="LI303" s="76"/>
      <c r="LJ303" s="76"/>
      <c r="LK303" s="76"/>
      <c r="LL303" s="76"/>
      <c r="LM303" s="76"/>
      <c r="LN303" s="76"/>
      <c r="LO303" s="76"/>
      <c r="LP303" s="76"/>
      <c r="LQ303" s="76"/>
      <c r="LR303" s="76"/>
      <c r="LS303" s="76"/>
      <c r="LT303" s="76"/>
      <c r="LU303" s="76"/>
      <c r="LV303" s="76"/>
      <c r="LW303" s="76"/>
      <c r="LX303" s="76"/>
      <c r="LY303" s="76"/>
      <c r="LZ303" s="76"/>
      <c r="MA303" s="76"/>
      <c r="MB303" s="76"/>
      <c r="MC303" s="76"/>
      <c r="MD303" s="76"/>
      <c r="ME303" s="76"/>
      <c r="MF303" s="76"/>
      <c r="MG303" s="76"/>
      <c r="MH303" s="76"/>
      <c r="MI303" s="76"/>
      <c r="MJ303" s="76"/>
      <c r="MK303" s="76"/>
      <c r="ML303" s="76"/>
      <c r="MM303" s="76"/>
      <c r="MN303" s="76"/>
      <c r="MO303" s="76"/>
      <c r="MP303" s="76"/>
      <c r="MQ303" s="76"/>
      <c r="MR303" s="76"/>
      <c r="MS303" s="76"/>
      <c r="MT303" s="76"/>
      <c r="MU303" s="76"/>
      <c r="MV303" s="76"/>
      <c r="MW303" s="76"/>
      <c r="MX303" s="76"/>
      <c r="MY303" s="76"/>
      <c r="MZ303" s="76"/>
      <c r="NA303" s="76"/>
      <c r="NB303" s="76"/>
      <c r="NC303" s="76"/>
      <c r="ND303" s="76"/>
      <c r="NE303" s="76"/>
      <c r="NF303" s="76"/>
      <c r="NG303" s="76"/>
      <c r="NH303" s="76"/>
      <c r="NI303" s="76"/>
      <c r="NJ303" s="76"/>
      <c r="NK303" s="76"/>
      <c r="NL303" s="76"/>
      <c r="NM303" s="76"/>
      <c r="NN303" s="76"/>
      <c r="NO303" s="76"/>
      <c r="NP303" s="76"/>
      <c r="NQ303" s="76"/>
      <c r="NR303" s="76"/>
      <c r="NS303" s="76"/>
      <c r="NT303" s="76"/>
      <c r="NU303" s="76"/>
      <c r="NV303" s="76"/>
      <c r="NW303" s="76"/>
      <c r="NX303" s="76"/>
      <c r="NY303" s="76"/>
      <c r="NZ303" s="76"/>
      <c r="OA303" s="76"/>
      <c r="OB303" s="76"/>
      <c r="OC303" s="76"/>
      <c r="OD303" s="76"/>
      <c r="OE303" s="76"/>
      <c r="OF303" s="76"/>
      <c r="OG303" s="76"/>
      <c r="OH303" s="76"/>
      <c r="OI303" s="76"/>
      <c r="OJ303" s="76"/>
      <c r="OK303" s="76"/>
      <c r="OL303" s="76"/>
      <c r="OM303" s="76"/>
      <c r="ON303" s="76"/>
      <c r="OO303" s="76"/>
      <c r="OP303" s="76"/>
      <c r="OQ303" s="76"/>
      <c r="OR303" s="76"/>
      <c r="OS303" s="76"/>
      <c r="OT303" s="76"/>
      <c r="OU303" s="76"/>
      <c r="OV303" s="76"/>
      <c r="OW303" s="76"/>
      <c r="OX303" s="76"/>
      <c r="OY303" s="76"/>
      <c r="OZ303" s="76"/>
      <c r="PA303" s="76"/>
      <c r="PB303" s="76"/>
      <c r="PC303" s="76"/>
      <c r="PD303" s="76"/>
      <c r="PE303" s="76"/>
      <c r="PF303" s="76"/>
      <c r="PG303" s="76"/>
      <c r="PH303" s="76"/>
      <c r="PI303" s="76"/>
      <c r="PJ303" s="76"/>
      <c r="PK303" s="76"/>
      <c r="PL303" s="76"/>
      <c r="PM303" s="76"/>
      <c r="PN303" s="76"/>
      <c r="PO303" s="76"/>
      <c r="PP303" s="76"/>
      <c r="PQ303" s="76"/>
      <c r="PR303" s="76"/>
      <c r="PS303" s="76"/>
      <c r="PT303" s="76"/>
      <c r="PU303" s="76"/>
      <c r="PV303" s="76"/>
      <c r="PW303" s="76"/>
      <c r="PX303" s="76"/>
      <c r="PY303" s="76"/>
      <c r="PZ303" s="76"/>
      <c r="QA303" s="76"/>
      <c r="QB303" s="76"/>
      <c r="QC303" s="76"/>
      <c r="QD303" s="76"/>
      <c r="QE303" s="76"/>
      <c r="QF303" s="76"/>
      <c r="QG303" s="76"/>
      <c r="QH303" s="76"/>
      <c r="QI303" s="76"/>
      <c r="QJ303" s="76"/>
      <c r="QK303" s="76"/>
      <c r="QL303" s="76"/>
      <c r="QM303" s="76"/>
      <c r="QN303" s="76"/>
      <c r="QO303" s="76"/>
      <c r="QP303" s="76"/>
      <c r="QQ303" s="76"/>
      <c r="QR303" s="76"/>
      <c r="QS303" s="76"/>
      <c r="QT303" s="76"/>
      <c r="QU303" s="76"/>
      <c r="QV303" s="76"/>
      <c r="QW303" s="76"/>
      <c r="QX303" s="76"/>
      <c r="QY303" s="76"/>
      <c r="QZ303" s="76"/>
      <c r="RA303" s="76"/>
      <c r="RB303" s="76"/>
      <c r="RC303" s="76"/>
      <c r="RD303" s="76"/>
      <c r="RE303" s="76"/>
      <c r="RF303" s="76"/>
      <c r="RG303" s="76"/>
      <c r="RH303" s="76"/>
      <c r="RI303" s="76"/>
      <c r="RJ303" s="76"/>
      <c r="RK303" s="76"/>
      <c r="RL303" s="76"/>
      <c r="RM303" s="76"/>
      <c r="RN303" s="76"/>
      <c r="RO303" s="76"/>
      <c r="RP303" s="76"/>
      <c r="RQ303" s="76"/>
      <c r="RR303" s="76"/>
      <c r="RS303" s="76"/>
      <c r="RT303" s="76"/>
      <c r="RU303" s="76"/>
      <c r="RV303" s="76"/>
      <c r="RW303" s="76"/>
      <c r="RX303" s="76"/>
      <c r="RY303" s="76"/>
      <c r="RZ303" s="76"/>
      <c r="SA303" s="76"/>
      <c r="SB303" s="76"/>
      <c r="SC303" s="76"/>
      <c r="SD303" s="76"/>
      <c r="SE303" s="76"/>
      <c r="SF303" s="76"/>
      <c r="SG303" s="76"/>
      <c r="SH303" s="76"/>
      <c r="SI303" s="76"/>
      <c r="SJ303" s="76"/>
      <c r="SK303" s="76"/>
      <c r="SL303" s="76"/>
      <c r="SM303" s="76"/>
      <c r="SN303" s="76"/>
      <c r="SO303" s="76"/>
      <c r="SP303" s="76"/>
      <c r="SQ303" s="76"/>
      <c r="SR303" s="76"/>
      <c r="SS303" s="76"/>
      <c r="ST303" s="76"/>
      <c r="SU303" s="76"/>
      <c r="SV303" s="76"/>
      <c r="SW303" s="76"/>
      <c r="SX303" s="76"/>
      <c r="SY303" s="76"/>
      <c r="SZ303" s="76"/>
      <c r="TA303" s="76"/>
      <c r="TB303" s="76"/>
      <c r="TC303" s="76"/>
      <c r="TD303" s="76"/>
      <c r="TE303" s="76"/>
      <c r="TF303" s="76"/>
      <c r="TG303" s="76"/>
      <c r="TH303" s="76"/>
      <c r="TI303" s="76"/>
      <c r="TJ303" s="76"/>
      <c r="TK303" s="76"/>
      <c r="TL303" s="76"/>
      <c r="TM303" s="76"/>
      <c r="TN303" s="76"/>
      <c r="TO303" s="76"/>
      <c r="TP303" s="76"/>
      <c r="TQ303" s="76"/>
      <c r="TR303" s="76"/>
      <c r="TS303" s="76"/>
      <c r="TT303" s="76"/>
      <c r="TU303" s="76"/>
      <c r="TV303" s="76"/>
      <c r="TW303" s="76"/>
      <c r="TX303" s="76"/>
      <c r="TY303" s="76"/>
      <c r="TZ303" s="76"/>
      <c r="UA303" s="76"/>
      <c r="UB303" s="76"/>
      <c r="UC303" s="76"/>
      <c r="UD303" s="76"/>
      <c r="UE303" s="76"/>
      <c r="UF303" s="76"/>
      <c r="UG303" s="76"/>
      <c r="UH303" s="76"/>
      <c r="UI303" s="76"/>
      <c r="UJ303" s="76"/>
      <c r="UK303" s="76"/>
      <c r="UL303" s="76"/>
      <c r="UM303" s="76"/>
      <c r="UN303" s="76"/>
      <c r="UO303" s="76"/>
      <c r="UP303" s="76"/>
      <c r="UQ303" s="76"/>
      <c r="UR303" s="76"/>
      <c r="US303" s="76"/>
      <c r="UT303" s="76"/>
      <c r="UU303" s="76"/>
      <c r="UV303" s="76"/>
      <c r="UW303" s="76"/>
      <c r="UX303" s="76"/>
      <c r="UY303" s="76"/>
      <c r="UZ303" s="76"/>
      <c r="VA303" s="76"/>
      <c r="VB303" s="76"/>
      <c r="VC303" s="76"/>
      <c r="VD303" s="76"/>
      <c r="VE303" s="76"/>
      <c r="VF303" s="76"/>
      <c r="VG303" s="76"/>
      <c r="VH303" s="76"/>
      <c r="VI303" s="76"/>
      <c r="VJ303" s="76"/>
      <c r="VK303" s="76"/>
      <c r="VL303" s="76"/>
      <c r="VM303" s="76"/>
      <c r="VN303" s="76"/>
      <c r="VO303" s="76"/>
      <c r="VP303" s="76"/>
      <c r="VQ303" s="76"/>
      <c r="VR303" s="76"/>
      <c r="VS303" s="76"/>
      <c r="VT303" s="76"/>
      <c r="VU303" s="76"/>
      <c r="VV303" s="76"/>
      <c r="VW303" s="76"/>
      <c r="VX303" s="76"/>
      <c r="VY303" s="76"/>
      <c r="VZ303" s="76"/>
      <c r="WA303" s="76"/>
      <c r="WB303" s="76"/>
      <c r="WC303" s="76"/>
      <c r="WD303" s="76"/>
      <c r="WE303" s="76"/>
      <c r="WF303" s="76"/>
      <c r="WG303" s="76"/>
      <c r="WH303" s="76"/>
      <c r="WI303" s="76"/>
      <c r="WJ303" s="76"/>
      <c r="WK303" s="76"/>
      <c r="WL303" s="76"/>
      <c r="WM303" s="76"/>
      <c r="WN303" s="76"/>
      <c r="WO303" s="76"/>
      <c r="WP303" s="76"/>
      <c r="WQ303" s="76"/>
      <c r="WR303" s="76"/>
      <c r="WS303" s="76"/>
      <c r="WT303" s="76"/>
      <c r="WU303" s="76"/>
      <c r="WV303" s="76"/>
      <c r="WW303" s="76"/>
      <c r="WX303" s="76"/>
      <c r="WY303" s="76"/>
      <c r="WZ303" s="76"/>
      <c r="XA303" s="76"/>
      <c r="XB303" s="76"/>
      <c r="XC303" s="76"/>
      <c r="XD303" s="76"/>
      <c r="XE303" s="76"/>
      <c r="XF303" s="76"/>
      <c r="XG303" s="76"/>
      <c r="XH303" s="76"/>
      <c r="XI303" s="76"/>
      <c r="XJ303" s="76"/>
      <c r="XK303" s="76"/>
      <c r="XL303" s="76"/>
      <c r="XM303" s="76"/>
      <c r="XN303" s="76"/>
      <c r="XO303" s="76"/>
      <c r="XP303" s="76"/>
      <c r="XQ303" s="76"/>
      <c r="XR303" s="76"/>
      <c r="XS303" s="76"/>
      <c r="XT303" s="76"/>
      <c r="XU303" s="76"/>
      <c r="XV303" s="76"/>
      <c r="XW303" s="76"/>
      <c r="XX303" s="76"/>
      <c r="XY303" s="76"/>
      <c r="XZ303" s="76"/>
      <c r="YA303" s="76"/>
      <c r="YB303" s="76"/>
      <c r="YC303" s="76"/>
      <c r="YD303" s="76"/>
      <c r="YE303" s="76"/>
      <c r="YF303" s="76"/>
      <c r="YG303" s="76"/>
      <c r="YH303" s="76"/>
      <c r="YI303" s="76"/>
      <c r="YJ303" s="76"/>
      <c r="YK303" s="76"/>
      <c r="YL303" s="76"/>
      <c r="YM303" s="76"/>
      <c r="YN303" s="76"/>
      <c r="YO303" s="76"/>
      <c r="YP303" s="76"/>
      <c r="YQ303" s="76"/>
      <c r="YR303" s="76"/>
      <c r="YS303" s="76"/>
      <c r="YT303" s="76"/>
      <c r="YU303" s="76"/>
      <c r="YV303" s="76"/>
      <c r="YW303" s="76"/>
      <c r="YX303" s="76"/>
      <c r="YY303" s="76"/>
      <c r="YZ303" s="76"/>
      <c r="ZA303" s="76"/>
      <c r="ZB303" s="76"/>
      <c r="ZC303" s="76"/>
      <c r="ZD303" s="76"/>
      <c r="ZE303" s="76"/>
      <c r="ZF303" s="76"/>
      <c r="ZG303" s="76"/>
      <c r="ZH303" s="76"/>
      <c r="ZI303" s="76"/>
      <c r="ZJ303" s="76"/>
      <c r="ZK303" s="76"/>
      <c r="ZL303" s="76"/>
      <c r="ZM303" s="76"/>
      <c r="ZN303" s="76"/>
      <c r="ZO303" s="76"/>
      <c r="ZP303" s="76"/>
      <c r="ZQ303" s="76"/>
      <c r="ZR303" s="76"/>
      <c r="ZS303" s="76"/>
      <c r="ZT303" s="76"/>
      <c r="ZU303" s="76"/>
      <c r="ZV303" s="76"/>
      <c r="ZW303" s="76"/>
      <c r="ZX303" s="76"/>
      <c r="ZY303" s="76"/>
      <c r="ZZ303" s="76"/>
      <c r="AAA303" s="76"/>
      <c r="AAB303" s="76"/>
      <c r="AAC303" s="76"/>
      <c r="AAD303" s="76"/>
      <c r="AAE303" s="76"/>
      <c r="AAF303" s="76"/>
      <c r="AAG303" s="76"/>
      <c r="AAH303" s="76"/>
      <c r="AAI303" s="76"/>
      <c r="AAJ303" s="76"/>
      <c r="AAK303" s="76"/>
      <c r="AAL303" s="76"/>
      <c r="AAM303" s="76"/>
      <c r="AAN303" s="76"/>
      <c r="AAO303" s="76"/>
      <c r="AAP303" s="76"/>
      <c r="AAQ303" s="76"/>
      <c r="AAR303" s="76"/>
      <c r="AAS303" s="76"/>
      <c r="AAT303" s="76"/>
      <c r="AAU303" s="76"/>
      <c r="AAV303" s="76"/>
      <c r="AAW303" s="76"/>
      <c r="AAX303" s="76"/>
      <c r="AAY303" s="76"/>
      <c r="AAZ303" s="76"/>
      <c r="ABA303" s="76"/>
      <c r="ABB303" s="76"/>
      <c r="ABC303" s="76"/>
      <c r="ABD303" s="76"/>
      <c r="ABE303" s="76"/>
      <c r="ABF303" s="76"/>
      <c r="ABG303" s="76"/>
      <c r="ABH303" s="76"/>
      <c r="ABI303" s="76"/>
      <c r="ABJ303" s="76"/>
      <c r="ABK303" s="76"/>
      <c r="ABL303" s="76"/>
      <c r="ABM303" s="76"/>
      <c r="ABN303" s="76"/>
      <c r="ABO303" s="76"/>
      <c r="ABP303" s="76"/>
      <c r="ABQ303" s="76"/>
      <c r="ABR303" s="76"/>
      <c r="ABS303" s="76"/>
      <c r="ABT303" s="76"/>
      <c r="ABU303" s="76"/>
      <c r="ABV303" s="76"/>
      <c r="ABW303" s="76"/>
      <c r="ABX303" s="76"/>
      <c r="ABY303" s="76"/>
      <c r="ABZ303" s="76"/>
      <c r="ACA303" s="76"/>
      <c r="ACB303" s="76"/>
      <c r="ACC303" s="76"/>
      <c r="ACD303" s="76"/>
      <c r="ACE303" s="76"/>
      <c r="ACF303" s="76"/>
      <c r="ACG303" s="76"/>
      <c r="ACH303" s="76"/>
      <c r="ACI303" s="76"/>
      <c r="ACJ303" s="76"/>
      <c r="ACK303" s="76"/>
      <c r="ACL303" s="76"/>
      <c r="ACM303" s="76"/>
      <c r="ACN303" s="76"/>
      <c r="ACO303" s="76"/>
      <c r="ACP303" s="76"/>
      <c r="ACQ303" s="76"/>
      <c r="ACR303" s="76"/>
      <c r="ACS303" s="76"/>
      <c r="ACT303" s="76"/>
      <c r="ACU303" s="76"/>
      <c r="ACV303" s="76"/>
      <c r="ACW303" s="76"/>
      <c r="ACX303" s="76"/>
      <c r="ACY303" s="76"/>
      <c r="ACZ303" s="76"/>
      <c r="ADA303" s="76"/>
      <c r="ADB303" s="76"/>
      <c r="ADC303" s="76"/>
      <c r="ADD303" s="76"/>
      <c r="ADE303" s="76"/>
      <c r="ADF303" s="76"/>
      <c r="ADG303" s="76"/>
      <c r="ADH303" s="76"/>
      <c r="ADI303" s="76"/>
      <c r="ADJ303" s="76"/>
      <c r="ADK303" s="76"/>
      <c r="ADL303" s="76"/>
      <c r="ADM303" s="76"/>
      <c r="ADN303" s="76"/>
      <c r="ADO303" s="76"/>
      <c r="ADP303" s="76"/>
      <c r="ADQ303" s="76"/>
      <c r="ADR303" s="76"/>
      <c r="ADS303" s="76"/>
      <c r="ADT303" s="76"/>
      <c r="ADU303" s="76"/>
      <c r="ADV303" s="76"/>
      <c r="ADW303" s="76"/>
      <c r="ADX303" s="76"/>
      <c r="ADY303" s="76"/>
      <c r="ADZ303" s="76"/>
      <c r="AEA303" s="76"/>
      <c r="AEB303" s="76"/>
      <c r="AEC303" s="76"/>
      <c r="AED303" s="76"/>
      <c r="AEE303" s="76"/>
      <c r="AEF303" s="76"/>
      <c r="AEG303" s="76"/>
      <c r="AEH303" s="76"/>
      <c r="AEI303" s="76"/>
      <c r="AEJ303" s="76"/>
      <c r="AEK303" s="76"/>
      <c r="AEL303" s="76"/>
      <c r="AEM303" s="76"/>
      <c r="AEN303" s="76"/>
      <c r="AEO303" s="76"/>
      <c r="AEP303" s="76"/>
      <c r="AEQ303" s="76"/>
      <c r="AER303" s="76"/>
      <c r="AES303" s="76"/>
      <c r="AET303" s="76"/>
      <c r="AEU303" s="76"/>
      <c r="AEV303" s="76"/>
      <c r="AEW303" s="76"/>
      <c r="AEX303" s="76"/>
      <c r="AEY303" s="76"/>
      <c r="AEZ303" s="76"/>
      <c r="AFA303" s="76"/>
      <c r="AFB303" s="76"/>
      <c r="AFC303" s="76"/>
      <c r="AFD303" s="76"/>
      <c r="AFE303" s="76"/>
      <c r="AFF303" s="76"/>
      <c r="AFG303" s="76"/>
      <c r="AFH303" s="76"/>
      <c r="AFI303" s="76"/>
      <c r="AFJ303" s="76"/>
      <c r="AFK303" s="76"/>
      <c r="AFL303" s="76"/>
      <c r="AFM303" s="76"/>
      <c r="AFN303" s="76"/>
      <c r="AFO303" s="76"/>
      <c r="AFP303" s="76"/>
      <c r="AFQ303" s="76"/>
      <c r="AFR303" s="76"/>
      <c r="AFS303" s="76"/>
      <c r="AFT303" s="76"/>
      <c r="AFU303" s="76"/>
      <c r="AFV303" s="76"/>
      <c r="AFW303" s="76"/>
      <c r="AFX303" s="76"/>
      <c r="AFY303" s="76"/>
      <c r="AFZ303" s="76"/>
      <c r="AGA303" s="76"/>
      <c r="AGB303" s="76"/>
      <c r="AGC303" s="76"/>
      <c r="AGD303" s="76"/>
      <c r="AGE303" s="76"/>
      <c r="AGF303" s="76"/>
      <c r="AGG303" s="76"/>
      <c r="AGH303" s="76"/>
      <c r="AGI303" s="76"/>
      <c r="AGJ303" s="76"/>
      <c r="AGK303" s="76"/>
      <c r="AGL303" s="76"/>
      <c r="AGM303" s="76"/>
      <c r="AGN303" s="76"/>
      <c r="AGO303" s="76"/>
      <c r="AGP303" s="76"/>
      <c r="AGQ303" s="76"/>
      <c r="AGR303" s="76"/>
      <c r="AGS303" s="76"/>
      <c r="AGT303" s="76"/>
      <c r="AGU303" s="76"/>
      <c r="AGV303" s="76"/>
      <c r="AGW303" s="76"/>
      <c r="AGX303" s="76"/>
      <c r="AGY303" s="76"/>
      <c r="AGZ303" s="76"/>
      <c r="AHA303" s="76"/>
      <c r="AHB303" s="76"/>
      <c r="AHC303" s="76"/>
      <c r="AHD303" s="76"/>
      <c r="AHE303" s="76"/>
      <c r="AHF303" s="76"/>
      <c r="AHG303" s="76"/>
      <c r="AHH303" s="76"/>
      <c r="AHI303" s="76"/>
      <c r="AHJ303" s="76"/>
      <c r="AHK303" s="76"/>
      <c r="AHL303" s="76"/>
      <c r="AHM303" s="76"/>
      <c r="AHN303" s="76"/>
      <c r="AHO303" s="76"/>
      <c r="AHP303" s="76"/>
      <c r="AHQ303" s="76"/>
      <c r="AHR303" s="76"/>
      <c r="AHS303" s="76"/>
      <c r="AHT303" s="76"/>
      <c r="AHU303" s="76"/>
      <c r="AHV303" s="76"/>
      <c r="AHW303" s="76"/>
      <c r="AHX303" s="76"/>
      <c r="AHY303" s="76"/>
      <c r="AHZ303" s="76"/>
      <c r="AIA303" s="76"/>
      <c r="AIB303" s="76"/>
      <c r="AIC303" s="76"/>
      <c r="AID303" s="76"/>
      <c r="AIE303" s="76"/>
      <c r="AIF303" s="76"/>
      <c r="AIG303" s="76"/>
      <c r="AIH303" s="76"/>
      <c r="AII303" s="76"/>
      <c r="AIJ303" s="76"/>
      <c r="AIK303" s="76"/>
      <c r="AIL303" s="76"/>
      <c r="AIM303" s="76"/>
      <c r="AIN303" s="76"/>
      <c r="AIO303" s="76"/>
      <c r="AIP303" s="76"/>
      <c r="AIQ303" s="76"/>
      <c r="AIR303" s="76"/>
      <c r="AIS303" s="76"/>
      <c r="AIT303" s="76"/>
      <c r="AIU303" s="76"/>
      <c r="AIV303" s="76"/>
      <c r="AIW303" s="76"/>
      <c r="AIX303" s="76"/>
      <c r="AIY303" s="76"/>
      <c r="AIZ303" s="76"/>
      <c r="AJA303" s="76"/>
      <c r="AJB303" s="76"/>
      <c r="AJC303" s="76"/>
      <c r="AJD303" s="76"/>
      <c r="AJE303" s="76"/>
      <c r="AJF303" s="76"/>
      <c r="AJG303" s="76"/>
      <c r="AJH303" s="76"/>
      <c r="AJI303" s="76"/>
      <c r="AJJ303" s="76"/>
      <c r="AJK303" s="76"/>
      <c r="AJL303" s="76"/>
      <c r="AJM303" s="76"/>
      <c r="AJN303" s="76"/>
      <c r="AJO303" s="76"/>
      <c r="AJP303" s="76"/>
      <c r="AJQ303" s="76"/>
      <c r="AJR303" s="76"/>
      <c r="AJS303" s="76"/>
      <c r="AJT303" s="76"/>
      <c r="AJU303" s="76"/>
      <c r="AJV303" s="76"/>
      <c r="AJW303" s="76"/>
      <c r="AJX303" s="76"/>
      <c r="AJY303" s="76"/>
      <c r="AJZ303" s="76"/>
      <c r="AKA303" s="76"/>
      <c r="AKB303" s="76"/>
      <c r="AKC303" s="76"/>
      <c r="AKD303" s="76"/>
      <c r="AKE303" s="76"/>
      <c r="AKF303" s="76"/>
      <c r="AKG303" s="76"/>
      <c r="AKH303" s="76"/>
      <c r="AKI303" s="76"/>
      <c r="AKJ303" s="76"/>
      <c r="AKK303" s="76"/>
      <c r="AKL303" s="76"/>
      <c r="AKM303" s="76"/>
      <c r="AKN303" s="76"/>
      <c r="AKO303" s="76"/>
      <c r="AKP303" s="76"/>
      <c r="AKQ303" s="76"/>
      <c r="AKR303" s="76"/>
      <c r="AKS303" s="76"/>
      <c r="AKT303" s="76"/>
      <c r="AKU303" s="76"/>
      <c r="AKV303" s="76"/>
      <c r="AKW303" s="76"/>
      <c r="AKX303" s="76"/>
      <c r="AKY303" s="76"/>
      <c r="AKZ303" s="76"/>
      <c r="ALA303" s="76"/>
      <c r="ALB303" s="76"/>
      <c r="ALC303" s="76"/>
      <c r="ALD303" s="76"/>
      <c r="ALE303" s="76"/>
      <c r="ALF303" s="76"/>
      <c r="ALG303" s="76"/>
      <c r="ALH303" s="76"/>
      <c r="ALI303" s="76"/>
      <c r="ALJ303" s="76"/>
      <c r="ALK303" s="76"/>
      <c r="ALL303" s="76"/>
      <c r="ALM303" s="76"/>
      <c r="ALN303" s="76"/>
      <c r="ALO303" s="76"/>
      <c r="ALP303" s="76"/>
      <c r="ALQ303" s="76"/>
      <c r="ALR303" s="76"/>
      <c r="ALS303" s="76"/>
      <c r="ALT303" s="76"/>
      <c r="ALU303" s="76"/>
      <c r="ALV303" s="76"/>
      <c r="ALW303" s="76"/>
      <c r="ALX303" s="76"/>
      <c r="ALY303" s="76"/>
      <c r="ALZ303" s="76"/>
      <c r="AMA303" s="76"/>
      <c r="AMB303" s="76"/>
      <c r="AMC303" s="76"/>
      <c r="AMD303" s="76"/>
      <c r="AME303" s="76"/>
    </row>
    <row r="304" spans="1:1019" s="80" customFormat="1">
      <c r="A304" s="20" t="s">
        <v>392</v>
      </c>
      <c r="B304" s="21">
        <v>5914389</v>
      </c>
      <c r="C304" s="21" t="s">
        <v>96</v>
      </c>
      <c r="D304" s="71" t="s">
        <v>161</v>
      </c>
      <c r="E304" s="22" t="s">
        <v>162</v>
      </c>
      <c r="F304" s="59">
        <f>F303*44.77</f>
        <v>1015383.6000000001</v>
      </c>
      <c r="G304" s="23">
        <v>0.83</v>
      </c>
      <c r="H304" s="69">
        <f>$J$6</f>
        <v>0.21229999999999999</v>
      </c>
      <c r="I304" s="23">
        <f t="shared" si="108"/>
        <v>1.01</v>
      </c>
      <c r="J304" s="23">
        <f t="shared" si="109"/>
        <v>1025537.43</v>
      </c>
      <c r="K304" s="78">
        <f t="shared" si="111"/>
        <v>842768.38800000004</v>
      </c>
      <c r="L304" s="76"/>
      <c r="M304" s="79"/>
      <c r="N304" s="76"/>
      <c r="O304" s="76"/>
      <c r="P304" s="76"/>
      <c r="Q304" s="76"/>
      <c r="R304" s="76"/>
      <c r="S304" s="76"/>
      <c r="T304" s="76"/>
      <c r="U304" s="76"/>
      <c r="V304" s="76"/>
      <c r="W304" s="76"/>
      <c r="X304" s="76"/>
      <c r="Y304" s="76"/>
      <c r="Z304" s="76"/>
      <c r="AA304" s="76"/>
      <c r="AB304" s="76"/>
      <c r="AC304" s="76"/>
      <c r="AD304" s="76"/>
      <c r="AE304" s="76"/>
      <c r="AF304" s="76"/>
      <c r="AG304" s="76"/>
      <c r="AH304" s="76"/>
      <c r="AI304" s="76"/>
      <c r="AJ304" s="76"/>
      <c r="AK304" s="76"/>
      <c r="AL304" s="76"/>
      <c r="AM304" s="76"/>
      <c r="AN304" s="76"/>
      <c r="AO304" s="76"/>
      <c r="AP304" s="76"/>
      <c r="AQ304" s="76"/>
      <c r="AR304" s="76"/>
      <c r="AS304" s="76"/>
      <c r="AT304" s="76"/>
      <c r="AU304" s="76"/>
      <c r="AV304" s="76"/>
      <c r="AW304" s="76"/>
      <c r="AX304" s="76"/>
      <c r="AY304" s="76"/>
      <c r="AZ304" s="76"/>
      <c r="BA304" s="76"/>
      <c r="BB304" s="76"/>
      <c r="BC304" s="76"/>
      <c r="BD304" s="76"/>
      <c r="BE304" s="76"/>
      <c r="BF304" s="76"/>
      <c r="BG304" s="76"/>
      <c r="BH304" s="76"/>
      <c r="BI304" s="76"/>
      <c r="BJ304" s="76"/>
      <c r="BK304" s="76"/>
      <c r="BL304" s="76"/>
      <c r="BM304" s="76"/>
      <c r="BN304" s="76"/>
      <c r="BO304" s="76"/>
      <c r="BP304" s="76"/>
      <c r="BQ304" s="76"/>
      <c r="BR304" s="76"/>
      <c r="BS304" s="76"/>
      <c r="BT304" s="76"/>
      <c r="BU304" s="76"/>
      <c r="BV304" s="76"/>
      <c r="BW304" s="76"/>
      <c r="BX304" s="76"/>
      <c r="BY304" s="76"/>
      <c r="BZ304" s="76"/>
      <c r="CA304" s="76"/>
      <c r="CB304" s="76"/>
      <c r="CC304" s="76"/>
      <c r="CD304" s="76"/>
      <c r="CE304" s="76"/>
      <c r="CF304" s="76"/>
      <c r="CG304" s="76"/>
      <c r="CH304" s="76"/>
      <c r="CI304" s="76"/>
      <c r="CJ304" s="76"/>
      <c r="CK304" s="76"/>
      <c r="CL304" s="76"/>
      <c r="CM304" s="76"/>
      <c r="CN304" s="76"/>
      <c r="CO304" s="76"/>
      <c r="CP304" s="76"/>
      <c r="CQ304" s="76"/>
      <c r="CR304" s="76"/>
      <c r="CS304" s="76"/>
      <c r="CT304" s="76"/>
      <c r="CU304" s="76"/>
      <c r="CV304" s="76"/>
      <c r="CW304" s="76"/>
      <c r="CX304" s="76"/>
      <c r="CY304" s="76"/>
      <c r="CZ304" s="76"/>
      <c r="DA304" s="76"/>
      <c r="DB304" s="76"/>
      <c r="DC304" s="76"/>
      <c r="DD304" s="76"/>
      <c r="DE304" s="76"/>
      <c r="DF304" s="76"/>
      <c r="DG304" s="76"/>
      <c r="DH304" s="76"/>
      <c r="DI304" s="76"/>
      <c r="DJ304" s="76"/>
      <c r="DK304" s="76"/>
      <c r="DL304" s="76"/>
      <c r="DM304" s="76"/>
      <c r="DN304" s="76"/>
      <c r="DO304" s="76"/>
      <c r="DP304" s="76"/>
      <c r="DQ304" s="76"/>
      <c r="DR304" s="76"/>
      <c r="DS304" s="76"/>
      <c r="DT304" s="76"/>
      <c r="DU304" s="76"/>
      <c r="DV304" s="76"/>
      <c r="DW304" s="76"/>
      <c r="DX304" s="76"/>
      <c r="DY304" s="76"/>
      <c r="DZ304" s="76"/>
      <c r="EA304" s="76"/>
      <c r="EB304" s="76"/>
      <c r="EC304" s="76"/>
      <c r="ED304" s="76"/>
      <c r="EE304" s="76"/>
      <c r="EF304" s="76"/>
      <c r="EG304" s="76"/>
      <c r="EH304" s="76"/>
      <c r="EI304" s="76"/>
      <c r="EJ304" s="76"/>
      <c r="EK304" s="76"/>
      <c r="EL304" s="76"/>
      <c r="EM304" s="76"/>
      <c r="EN304" s="76"/>
      <c r="EO304" s="76"/>
      <c r="EP304" s="76"/>
      <c r="EQ304" s="76"/>
      <c r="ER304" s="76"/>
      <c r="ES304" s="76"/>
      <c r="ET304" s="76"/>
      <c r="EU304" s="76"/>
      <c r="EV304" s="76"/>
      <c r="EW304" s="76"/>
      <c r="EX304" s="76"/>
      <c r="EY304" s="76"/>
      <c r="EZ304" s="76"/>
      <c r="FA304" s="76"/>
      <c r="FB304" s="76"/>
      <c r="FC304" s="76"/>
      <c r="FD304" s="76"/>
      <c r="FE304" s="76"/>
      <c r="FF304" s="76"/>
      <c r="FG304" s="76"/>
      <c r="FH304" s="76"/>
      <c r="FI304" s="76"/>
      <c r="FJ304" s="76"/>
      <c r="FK304" s="76"/>
      <c r="FL304" s="76"/>
      <c r="FM304" s="76"/>
      <c r="FN304" s="76"/>
      <c r="FO304" s="76"/>
      <c r="FP304" s="76"/>
      <c r="FQ304" s="76"/>
      <c r="FR304" s="76"/>
      <c r="FS304" s="76"/>
      <c r="FT304" s="76"/>
      <c r="FU304" s="76"/>
      <c r="FV304" s="76"/>
      <c r="FW304" s="76"/>
      <c r="FX304" s="76"/>
      <c r="FY304" s="76"/>
      <c r="FZ304" s="76"/>
      <c r="GA304" s="76"/>
      <c r="GB304" s="76"/>
      <c r="GC304" s="76"/>
      <c r="GD304" s="76"/>
      <c r="GE304" s="76"/>
      <c r="GF304" s="76"/>
      <c r="GG304" s="76"/>
      <c r="GH304" s="76"/>
      <c r="GI304" s="76"/>
      <c r="GJ304" s="76"/>
      <c r="GK304" s="76"/>
      <c r="GL304" s="76"/>
      <c r="GM304" s="76"/>
      <c r="GN304" s="76"/>
      <c r="GO304" s="76"/>
      <c r="GP304" s="76"/>
      <c r="GQ304" s="76"/>
      <c r="GR304" s="76"/>
      <c r="GS304" s="76"/>
      <c r="GT304" s="76"/>
      <c r="GU304" s="76"/>
      <c r="GV304" s="76"/>
      <c r="GW304" s="76"/>
      <c r="GX304" s="76"/>
      <c r="GY304" s="76"/>
      <c r="GZ304" s="76"/>
      <c r="HA304" s="76"/>
      <c r="HB304" s="76"/>
      <c r="HC304" s="76"/>
      <c r="HD304" s="76"/>
      <c r="HE304" s="76"/>
      <c r="HF304" s="76"/>
      <c r="HG304" s="76"/>
      <c r="HH304" s="76"/>
      <c r="HI304" s="76"/>
      <c r="HJ304" s="76"/>
      <c r="HK304" s="76"/>
      <c r="HL304" s="76"/>
      <c r="HM304" s="76"/>
      <c r="HN304" s="76"/>
      <c r="HO304" s="76"/>
      <c r="HP304" s="76"/>
      <c r="HQ304" s="76"/>
      <c r="HR304" s="76"/>
      <c r="HS304" s="76"/>
      <c r="HT304" s="76"/>
      <c r="HU304" s="76"/>
      <c r="HV304" s="76"/>
      <c r="HW304" s="76"/>
      <c r="HX304" s="76"/>
      <c r="HY304" s="76"/>
      <c r="HZ304" s="76"/>
      <c r="IA304" s="76"/>
      <c r="IB304" s="76"/>
      <c r="IC304" s="76"/>
      <c r="ID304" s="76"/>
      <c r="IE304" s="76"/>
      <c r="IF304" s="76"/>
      <c r="IG304" s="76"/>
      <c r="IH304" s="76"/>
      <c r="II304" s="76"/>
      <c r="IJ304" s="76"/>
      <c r="IK304" s="76"/>
      <c r="IL304" s="76"/>
      <c r="IM304" s="76"/>
      <c r="IN304" s="76"/>
      <c r="IO304" s="76"/>
      <c r="IP304" s="76"/>
      <c r="IQ304" s="76"/>
      <c r="IR304" s="76"/>
      <c r="IS304" s="76"/>
      <c r="IT304" s="76"/>
      <c r="IU304" s="76"/>
      <c r="IV304" s="76"/>
      <c r="IW304" s="76"/>
      <c r="IX304" s="76"/>
      <c r="IY304" s="76"/>
      <c r="IZ304" s="76"/>
      <c r="JA304" s="76"/>
      <c r="JB304" s="76"/>
      <c r="JC304" s="76"/>
      <c r="JD304" s="76"/>
      <c r="JE304" s="76"/>
      <c r="JF304" s="76"/>
      <c r="JG304" s="76"/>
      <c r="JH304" s="76"/>
      <c r="JI304" s="76"/>
      <c r="JJ304" s="76"/>
      <c r="JK304" s="76"/>
      <c r="JL304" s="76"/>
      <c r="JM304" s="76"/>
      <c r="JN304" s="76"/>
      <c r="JO304" s="76"/>
      <c r="JP304" s="76"/>
      <c r="JQ304" s="76"/>
      <c r="JR304" s="76"/>
      <c r="JS304" s="76"/>
      <c r="JT304" s="76"/>
      <c r="JU304" s="76"/>
      <c r="JV304" s="76"/>
      <c r="JW304" s="76"/>
      <c r="JX304" s="76"/>
      <c r="JY304" s="76"/>
      <c r="JZ304" s="76"/>
      <c r="KA304" s="76"/>
      <c r="KB304" s="76"/>
      <c r="KC304" s="76"/>
      <c r="KD304" s="76"/>
      <c r="KE304" s="76"/>
      <c r="KF304" s="76"/>
      <c r="KG304" s="76"/>
      <c r="KH304" s="76"/>
      <c r="KI304" s="76"/>
      <c r="KJ304" s="76"/>
      <c r="KK304" s="76"/>
      <c r="KL304" s="76"/>
      <c r="KM304" s="76"/>
      <c r="KN304" s="76"/>
      <c r="KO304" s="76"/>
      <c r="KP304" s="76"/>
      <c r="KQ304" s="76"/>
      <c r="KR304" s="76"/>
      <c r="KS304" s="76"/>
      <c r="KT304" s="76"/>
      <c r="KU304" s="76"/>
      <c r="KV304" s="76"/>
      <c r="KW304" s="76"/>
      <c r="KX304" s="76"/>
      <c r="KY304" s="76"/>
      <c r="KZ304" s="76"/>
      <c r="LA304" s="76"/>
      <c r="LB304" s="76"/>
      <c r="LC304" s="76"/>
      <c r="LD304" s="76"/>
      <c r="LE304" s="76"/>
      <c r="LF304" s="76"/>
      <c r="LG304" s="76"/>
      <c r="LH304" s="76"/>
      <c r="LI304" s="76"/>
      <c r="LJ304" s="76"/>
      <c r="LK304" s="76"/>
      <c r="LL304" s="76"/>
      <c r="LM304" s="76"/>
      <c r="LN304" s="76"/>
      <c r="LO304" s="76"/>
      <c r="LP304" s="76"/>
      <c r="LQ304" s="76"/>
      <c r="LR304" s="76"/>
      <c r="LS304" s="76"/>
      <c r="LT304" s="76"/>
      <c r="LU304" s="76"/>
      <c r="LV304" s="76"/>
      <c r="LW304" s="76"/>
      <c r="LX304" s="76"/>
      <c r="LY304" s="76"/>
      <c r="LZ304" s="76"/>
      <c r="MA304" s="76"/>
      <c r="MB304" s="76"/>
      <c r="MC304" s="76"/>
      <c r="MD304" s="76"/>
      <c r="ME304" s="76"/>
      <c r="MF304" s="76"/>
      <c r="MG304" s="76"/>
      <c r="MH304" s="76"/>
      <c r="MI304" s="76"/>
      <c r="MJ304" s="76"/>
      <c r="MK304" s="76"/>
      <c r="ML304" s="76"/>
      <c r="MM304" s="76"/>
      <c r="MN304" s="76"/>
      <c r="MO304" s="76"/>
      <c r="MP304" s="76"/>
      <c r="MQ304" s="76"/>
      <c r="MR304" s="76"/>
      <c r="MS304" s="76"/>
      <c r="MT304" s="76"/>
      <c r="MU304" s="76"/>
      <c r="MV304" s="76"/>
      <c r="MW304" s="76"/>
      <c r="MX304" s="76"/>
      <c r="MY304" s="76"/>
      <c r="MZ304" s="76"/>
      <c r="NA304" s="76"/>
      <c r="NB304" s="76"/>
      <c r="NC304" s="76"/>
      <c r="ND304" s="76"/>
      <c r="NE304" s="76"/>
      <c r="NF304" s="76"/>
      <c r="NG304" s="76"/>
      <c r="NH304" s="76"/>
      <c r="NI304" s="76"/>
      <c r="NJ304" s="76"/>
      <c r="NK304" s="76"/>
      <c r="NL304" s="76"/>
      <c r="NM304" s="76"/>
      <c r="NN304" s="76"/>
      <c r="NO304" s="76"/>
      <c r="NP304" s="76"/>
      <c r="NQ304" s="76"/>
      <c r="NR304" s="76"/>
      <c r="NS304" s="76"/>
      <c r="NT304" s="76"/>
      <c r="NU304" s="76"/>
      <c r="NV304" s="76"/>
      <c r="NW304" s="76"/>
      <c r="NX304" s="76"/>
      <c r="NY304" s="76"/>
      <c r="NZ304" s="76"/>
      <c r="OA304" s="76"/>
      <c r="OB304" s="76"/>
      <c r="OC304" s="76"/>
      <c r="OD304" s="76"/>
      <c r="OE304" s="76"/>
      <c r="OF304" s="76"/>
      <c r="OG304" s="76"/>
      <c r="OH304" s="76"/>
      <c r="OI304" s="76"/>
      <c r="OJ304" s="76"/>
      <c r="OK304" s="76"/>
      <c r="OL304" s="76"/>
      <c r="OM304" s="76"/>
      <c r="ON304" s="76"/>
      <c r="OO304" s="76"/>
      <c r="OP304" s="76"/>
      <c r="OQ304" s="76"/>
      <c r="OR304" s="76"/>
      <c r="OS304" s="76"/>
      <c r="OT304" s="76"/>
      <c r="OU304" s="76"/>
      <c r="OV304" s="76"/>
      <c r="OW304" s="76"/>
      <c r="OX304" s="76"/>
      <c r="OY304" s="76"/>
      <c r="OZ304" s="76"/>
      <c r="PA304" s="76"/>
      <c r="PB304" s="76"/>
      <c r="PC304" s="76"/>
      <c r="PD304" s="76"/>
      <c r="PE304" s="76"/>
      <c r="PF304" s="76"/>
      <c r="PG304" s="76"/>
      <c r="PH304" s="76"/>
      <c r="PI304" s="76"/>
      <c r="PJ304" s="76"/>
      <c r="PK304" s="76"/>
      <c r="PL304" s="76"/>
      <c r="PM304" s="76"/>
      <c r="PN304" s="76"/>
      <c r="PO304" s="76"/>
      <c r="PP304" s="76"/>
      <c r="PQ304" s="76"/>
      <c r="PR304" s="76"/>
      <c r="PS304" s="76"/>
      <c r="PT304" s="76"/>
      <c r="PU304" s="76"/>
      <c r="PV304" s="76"/>
      <c r="PW304" s="76"/>
      <c r="PX304" s="76"/>
      <c r="PY304" s="76"/>
      <c r="PZ304" s="76"/>
      <c r="QA304" s="76"/>
      <c r="QB304" s="76"/>
      <c r="QC304" s="76"/>
      <c r="QD304" s="76"/>
      <c r="QE304" s="76"/>
      <c r="QF304" s="76"/>
      <c r="QG304" s="76"/>
      <c r="QH304" s="76"/>
      <c r="QI304" s="76"/>
      <c r="QJ304" s="76"/>
      <c r="QK304" s="76"/>
      <c r="QL304" s="76"/>
      <c r="QM304" s="76"/>
      <c r="QN304" s="76"/>
      <c r="QO304" s="76"/>
      <c r="QP304" s="76"/>
      <c r="QQ304" s="76"/>
      <c r="QR304" s="76"/>
      <c r="QS304" s="76"/>
      <c r="QT304" s="76"/>
      <c r="QU304" s="76"/>
      <c r="QV304" s="76"/>
      <c r="QW304" s="76"/>
      <c r="QX304" s="76"/>
      <c r="QY304" s="76"/>
      <c r="QZ304" s="76"/>
      <c r="RA304" s="76"/>
      <c r="RB304" s="76"/>
      <c r="RC304" s="76"/>
      <c r="RD304" s="76"/>
      <c r="RE304" s="76"/>
      <c r="RF304" s="76"/>
      <c r="RG304" s="76"/>
      <c r="RH304" s="76"/>
      <c r="RI304" s="76"/>
      <c r="RJ304" s="76"/>
      <c r="RK304" s="76"/>
      <c r="RL304" s="76"/>
      <c r="RM304" s="76"/>
      <c r="RN304" s="76"/>
      <c r="RO304" s="76"/>
      <c r="RP304" s="76"/>
      <c r="RQ304" s="76"/>
      <c r="RR304" s="76"/>
      <c r="RS304" s="76"/>
      <c r="RT304" s="76"/>
      <c r="RU304" s="76"/>
      <c r="RV304" s="76"/>
      <c r="RW304" s="76"/>
      <c r="RX304" s="76"/>
      <c r="RY304" s="76"/>
      <c r="RZ304" s="76"/>
      <c r="SA304" s="76"/>
      <c r="SB304" s="76"/>
      <c r="SC304" s="76"/>
      <c r="SD304" s="76"/>
      <c r="SE304" s="76"/>
      <c r="SF304" s="76"/>
      <c r="SG304" s="76"/>
      <c r="SH304" s="76"/>
      <c r="SI304" s="76"/>
      <c r="SJ304" s="76"/>
      <c r="SK304" s="76"/>
      <c r="SL304" s="76"/>
      <c r="SM304" s="76"/>
      <c r="SN304" s="76"/>
      <c r="SO304" s="76"/>
      <c r="SP304" s="76"/>
      <c r="SQ304" s="76"/>
      <c r="SR304" s="76"/>
      <c r="SS304" s="76"/>
      <c r="ST304" s="76"/>
      <c r="SU304" s="76"/>
      <c r="SV304" s="76"/>
      <c r="SW304" s="76"/>
      <c r="SX304" s="76"/>
      <c r="SY304" s="76"/>
      <c r="SZ304" s="76"/>
      <c r="TA304" s="76"/>
      <c r="TB304" s="76"/>
      <c r="TC304" s="76"/>
      <c r="TD304" s="76"/>
      <c r="TE304" s="76"/>
      <c r="TF304" s="76"/>
      <c r="TG304" s="76"/>
      <c r="TH304" s="76"/>
      <c r="TI304" s="76"/>
      <c r="TJ304" s="76"/>
      <c r="TK304" s="76"/>
      <c r="TL304" s="76"/>
      <c r="TM304" s="76"/>
      <c r="TN304" s="76"/>
      <c r="TO304" s="76"/>
      <c r="TP304" s="76"/>
      <c r="TQ304" s="76"/>
      <c r="TR304" s="76"/>
      <c r="TS304" s="76"/>
      <c r="TT304" s="76"/>
      <c r="TU304" s="76"/>
      <c r="TV304" s="76"/>
      <c r="TW304" s="76"/>
      <c r="TX304" s="76"/>
      <c r="TY304" s="76"/>
      <c r="TZ304" s="76"/>
      <c r="UA304" s="76"/>
      <c r="UB304" s="76"/>
      <c r="UC304" s="76"/>
      <c r="UD304" s="76"/>
      <c r="UE304" s="76"/>
      <c r="UF304" s="76"/>
      <c r="UG304" s="76"/>
      <c r="UH304" s="76"/>
      <c r="UI304" s="76"/>
      <c r="UJ304" s="76"/>
      <c r="UK304" s="76"/>
      <c r="UL304" s="76"/>
      <c r="UM304" s="76"/>
      <c r="UN304" s="76"/>
      <c r="UO304" s="76"/>
      <c r="UP304" s="76"/>
      <c r="UQ304" s="76"/>
      <c r="UR304" s="76"/>
      <c r="US304" s="76"/>
      <c r="UT304" s="76"/>
      <c r="UU304" s="76"/>
      <c r="UV304" s="76"/>
      <c r="UW304" s="76"/>
      <c r="UX304" s="76"/>
      <c r="UY304" s="76"/>
      <c r="UZ304" s="76"/>
      <c r="VA304" s="76"/>
      <c r="VB304" s="76"/>
      <c r="VC304" s="76"/>
      <c r="VD304" s="76"/>
      <c r="VE304" s="76"/>
      <c r="VF304" s="76"/>
      <c r="VG304" s="76"/>
      <c r="VH304" s="76"/>
      <c r="VI304" s="76"/>
      <c r="VJ304" s="76"/>
      <c r="VK304" s="76"/>
      <c r="VL304" s="76"/>
      <c r="VM304" s="76"/>
      <c r="VN304" s="76"/>
      <c r="VO304" s="76"/>
      <c r="VP304" s="76"/>
      <c r="VQ304" s="76"/>
      <c r="VR304" s="76"/>
      <c r="VS304" s="76"/>
      <c r="VT304" s="76"/>
      <c r="VU304" s="76"/>
      <c r="VV304" s="76"/>
      <c r="VW304" s="76"/>
      <c r="VX304" s="76"/>
      <c r="VY304" s="76"/>
      <c r="VZ304" s="76"/>
      <c r="WA304" s="76"/>
      <c r="WB304" s="76"/>
      <c r="WC304" s="76"/>
      <c r="WD304" s="76"/>
      <c r="WE304" s="76"/>
      <c r="WF304" s="76"/>
      <c r="WG304" s="76"/>
      <c r="WH304" s="76"/>
      <c r="WI304" s="76"/>
      <c r="WJ304" s="76"/>
      <c r="WK304" s="76"/>
      <c r="WL304" s="76"/>
      <c r="WM304" s="76"/>
      <c r="WN304" s="76"/>
      <c r="WO304" s="76"/>
      <c r="WP304" s="76"/>
      <c r="WQ304" s="76"/>
      <c r="WR304" s="76"/>
      <c r="WS304" s="76"/>
      <c r="WT304" s="76"/>
      <c r="WU304" s="76"/>
      <c r="WV304" s="76"/>
      <c r="WW304" s="76"/>
      <c r="WX304" s="76"/>
      <c r="WY304" s="76"/>
      <c r="WZ304" s="76"/>
      <c r="XA304" s="76"/>
      <c r="XB304" s="76"/>
      <c r="XC304" s="76"/>
      <c r="XD304" s="76"/>
      <c r="XE304" s="76"/>
      <c r="XF304" s="76"/>
      <c r="XG304" s="76"/>
      <c r="XH304" s="76"/>
      <c r="XI304" s="76"/>
      <c r="XJ304" s="76"/>
      <c r="XK304" s="76"/>
      <c r="XL304" s="76"/>
      <c r="XM304" s="76"/>
      <c r="XN304" s="76"/>
      <c r="XO304" s="76"/>
      <c r="XP304" s="76"/>
      <c r="XQ304" s="76"/>
      <c r="XR304" s="76"/>
      <c r="XS304" s="76"/>
      <c r="XT304" s="76"/>
      <c r="XU304" s="76"/>
      <c r="XV304" s="76"/>
      <c r="XW304" s="76"/>
      <c r="XX304" s="76"/>
      <c r="XY304" s="76"/>
      <c r="XZ304" s="76"/>
      <c r="YA304" s="76"/>
      <c r="YB304" s="76"/>
      <c r="YC304" s="76"/>
      <c r="YD304" s="76"/>
      <c r="YE304" s="76"/>
      <c r="YF304" s="76"/>
      <c r="YG304" s="76"/>
      <c r="YH304" s="76"/>
      <c r="YI304" s="76"/>
      <c r="YJ304" s="76"/>
      <c r="YK304" s="76"/>
      <c r="YL304" s="76"/>
      <c r="YM304" s="76"/>
      <c r="YN304" s="76"/>
      <c r="YO304" s="76"/>
      <c r="YP304" s="76"/>
      <c r="YQ304" s="76"/>
      <c r="YR304" s="76"/>
      <c r="YS304" s="76"/>
      <c r="YT304" s="76"/>
      <c r="YU304" s="76"/>
      <c r="YV304" s="76"/>
      <c r="YW304" s="76"/>
      <c r="YX304" s="76"/>
      <c r="YY304" s="76"/>
      <c r="YZ304" s="76"/>
      <c r="ZA304" s="76"/>
      <c r="ZB304" s="76"/>
      <c r="ZC304" s="76"/>
      <c r="ZD304" s="76"/>
      <c r="ZE304" s="76"/>
      <c r="ZF304" s="76"/>
      <c r="ZG304" s="76"/>
      <c r="ZH304" s="76"/>
      <c r="ZI304" s="76"/>
      <c r="ZJ304" s="76"/>
      <c r="ZK304" s="76"/>
      <c r="ZL304" s="76"/>
      <c r="ZM304" s="76"/>
      <c r="ZN304" s="76"/>
      <c r="ZO304" s="76"/>
      <c r="ZP304" s="76"/>
      <c r="ZQ304" s="76"/>
      <c r="ZR304" s="76"/>
      <c r="ZS304" s="76"/>
      <c r="ZT304" s="76"/>
      <c r="ZU304" s="76"/>
      <c r="ZV304" s="76"/>
      <c r="ZW304" s="76"/>
      <c r="ZX304" s="76"/>
      <c r="ZY304" s="76"/>
      <c r="ZZ304" s="76"/>
      <c r="AAA304" s="76"/>
      <c r="AAB304" s="76"/>
      <c r="AAC304" s="76"/>
      <c r="AAD304" s="76"/>
      <c r="AAE304" s="76"/>
      <c r="AAF304" s="76"/>
      <c r="AAG304" s="76"/>
      <c r="AAH304" s="76"/>
      <c r="AAI304" s="76"/>
      <c r="AAJ304" s="76"/>
      <c r="AAK304" s="76"/>
      <c r="AAL304" s="76"/>
      <c r="AAM304" s="76"/>
      <c r="AAN304" s="76"/>
      <c r="AAO304" s="76"/>
      <c r="AAP304" s="76"/>
      <c r="AAQ304" s="76"/>
      <c r="AAR304" s="76"/>
      <c r="AAS304" s="76"/>
      <c r="AAT304" s="76"/>
      <c r="AAU304" s="76"/>
      <c r="AAV304" s="76"/>
      <c r="AAW304" s="76"/>
      <c r="AAX304" s="76"/>
      <c r="AAY304" s="76"/>
      <c r="AAZ304" s="76"/>
      <c r="ABA304" s="76"/>
      <c r="ABB304" s="76"/>
      <c r="ABC304" s="76"/>
      <c r="ABD304" s="76"/>
      <c r="ABE304" s="76"/>
      <c r="ABF304" s="76"/>
      <c r="ABG304" s="76"/>
      <c r="ABH304" s="76"/>
      <c r="ABI304" s="76"/>
      <c r="ABJ304" s="76"/>
      <c r="ABK304" s="76"/>
      <c r="ABL304" s="76"/>
      <c r="ABM304" s="76"/>
      <c r="ABN304" s="76"/>
      <c r="ABO304" s="76"/>
      <c r="ABP304" s="76"/>
      <c r="ABQ304" s="76"/>
      <c r="ABR304" s="76"/>
      <c r="ABS304" s="76"/>
      <c r="ABT304" s="76"/>
      <c r="ABU304" s="76"/>
      <c r="ABV304" s="76"/>
      <c r="ABW304" s="76"/>
      <c r="ABX304" s="76"/>
      <c r="ABY304" s="76"/>
      <c r="ABZ304" s="76"/>
      <c r="ACA304" s="76"/>
      <c r="ACB304" s="76"/>
      <c r="ACC304" s="76"/>
      <c r="ACD304" s="76"/>
      <c r="ACE304" s="76"/>
      <c r="ACF304" s="76"/>
      <c r="ACG304" s="76"/>
      <c r="ACH304" s="76"/>
      <c r="ACI304" s="76"/>
      <c r="ACJ304" s="76"/>
      <c r="ACK304" s="76"/>
      <c r="ACL304" s="76"/>
      <c r="ACM304" s="76"/>
      <c r="ACN304" s="76"/>
      <c r="ACO304" s="76"/>
      <c r="ACP304" s="76"/>
      <c r="ACQ304" s="76"/>
      <c r="ACR304" s="76"/>
      <c r="ACS304" s="76"/>
      <c r="ACT304" s="76"/>
      <c r="ACU304" s="76"/>
      <c r="ACV304" s="76"/>
      <c r="ACW304" s="76"/>
      <c r="ACX304" s="76"/>
      <c r="ACY304" s="76"/>
      <c r="ACZ304" s="76"/>
      <c r="ADA304" s="76"/>
      <c r="ADB304" s="76"/>
      <c r="ADC304" s="76"/>
      <c r="ADD304" s="76"/>
      <c r="ADE304" s="76"/>
      <c r="ADF304" s="76"/>
      <c r="ADG304" s="76"/>
      <c r="ADH304" s="76"/>
      <c r="ADI304" s="76"/>
      <c r="ADJ304" s="76"/>
      <c r="ADK304" s="76"/>
      <c r="ADL304" s="76"/>
      <c r="ADM304" s="76"/>
      <c r="ADN304" s="76"/>
      <c r="ADO304" s="76"/>
      <c r="ADP304" s="76"/>
      <c r="ADQ304" s="76"/>
      <c r="ADR304" s="76"/>
      <c r="ADS304" s="76"/>
      <c r="ADT304" s="76"/>
      <c r="ADU304" s="76"/>
      <c r="ADV304" s="76"/>
      <c r="ADW304" s="76"/>
      <c r="ADX304" s="76"/>
      <c r="ADY304" s="76"/>
      <c r="ADZ304" s="76"/>
      <c r="AEA304" s="76"/>
      <c r="AEB304" s="76"/>
      <c r="AEC304" s="76"/>
      <c r="AED304" s="76"/>
      <c r="AEE304" s="76"/>
      <c r="AEF304" s="76"/>
      <c r="AEG304" s="76"/>
      <c r="AEH304" s="76"/>
      <c r="AEI304" s="76"/>
      <c r="AEJ304" s="76"/>
      <c r="AEK304" s="76"/>
      <c r="AEL304" s="76"/>
      <c r="AEM304" s="76"/>
      <c r="AEN304" s="76"/>
      <c r="AEO304" s="76"/>
      <c r="AEP304" s="76"/>
      <c r="AEQ304" s="76"/>
      <c r="AER304" s="76"/>
      <c r="AES304" s="76"/>
      <c r="AET304" s="76"/>
      <c r="AEU304" s="76"/>
      <c r="AEV304" s="76"/>
      <c r="AEW304" s="76"/>
      <c r="AEX304" s="76"/>
      <c r="AEY304" s="76"/>
      <c r="AEZ304" s="76"/>
      <c r="AFA304" s="76"/>
      <c r="AFB304" s="76"/>
      <c r="AFC304" s="76"/>
      <c r="AFD304" s="76"/>
      <c r="AFE304" s="76"/>
      <c r="AFF304" s="76"/>
      <c r="AFG304" s="76"/>
      <c r="AFH304" s="76"/>
      <c r="AFI304" s="76"/>
      <c r="AFJ304" s="76"/>
      <c r="AFK304" s="76"/>
      <c r="AFL304" s="76"/>
      <c r="AFM304" s="76"/>
      <c r="AFN304" s="76"/>
      <c r="AFO304" s="76"/>
      <c r="AFP304" s="76"/>
      <c r="AFQ304" s="76"/>
      <c r="AFR304" s="76"/>
      <c r="AFS304" s="76"/>
      <c r="AFT304" s="76"/>
      <c r="AFU304" s="76"/>
      <c r="AFV304" s="76"/>
      <c r="AFW304" s="76"/>
      <c r="AFX304" s="76"/>
      <c r="AFY304" s="76"/>
      <c r="AFZ304" s="76"/>
      <c r="AGA304" s="76"/>
      <c r="AGB304" s="76"/>
      <c r="AGC304" s="76"/>
      <c r="AGD304" s="76"/>
      <c r="AGE304" s="76"/>
      <c r="AGF304" s="76"/>
      <c r="AGG304" s="76"/>
      <c r="AGH304" s="76"/>
      <c r="AGI304" s="76"/>
      <c r="AGJ304" s="76"/>
      <c r="AGK304" s="76"/>
      <c r="AGL304" s="76"/>
      <c r="AGM304" s="76"/>
      <c r="AGN304" s="76"/>
      <c r="AGO304" s="76"/>
      <c r="AGP304" s="76"/>
      <c r="AGQ304" s="76"/>
      <c r="AGR304" s="76"/>
      <c r="AGS304" s="76"/>
      <c r="AGT304" s="76"/>
      <c r="AGU304" s="76"/>
      <c r="AGV304" s="76"/>
      <c r="AGW304" s="76"/>
      <c r="AGX304" s="76"/>
      <c r="AGY304" s="76"/>
      <c r="AGZ304" s="76"/>
      <c r="AHA304" s="76"/>
      <c r="AHB304" s="76"/>
      <c r="AHC304" s="76"/>
      <c r="AHD304" s="76"/>
      <c r="AHE304" s="76"/>
      <c r="AHF304" s="76"/>
      <c r="AHG304" s="76"/>
      <c r="AHH304" s="76"/>
      <c r="AHI304" s="76"/>
      <c r="AHJ304" s="76"/>
      <c r="AHK304" s="76"/>
      <c r="AHL304" s="76"/>
      <c r="AHM304" s="76"/>
      <c r="AHN304" s="76"/>
      <c r="AHO304" s="76"/>
      <c r="AHP304" s="76"/>
      <c r="AHQ304" s="76"/>
      <c r="AHR304" s="76"/>
      <c r="AHS304" s="76"/>
      <c r="AHT304" s="76"/>
      <c r="AHU304" s="76"/>
      <c r="AHV304" s="76"/>
      <c r="AHW304" s="76"/>
      <c r="AHX304" s="76"/>
      <c r="AHY304" s="76"/>
      <c r="AHZ304" s="76"/>
      <c r="AIA304" s="76"/>
      <c r="AIB304" s="76"/>
      <c r="AIC304" s="76"/>
      <c r="AID304" s="76"/>
      <c r="AIE304" s="76"/>
      <c r="AIF304" s="76"/>
      <c r="AIG304" s="76"/>
      <c r="AIH304" s="76"/>
      <c r="AII304" s="76"/>
      <c r="AIJ304" s="76"/>
      <c r="AIK304" s="76"/>
      <c r="AIL304" s="76"/>
      <c r="AIM304" s="76"/>
      <c r="AIN304" s="76"/>
      <c r="AIO304" s="76"/>
      <c r="AIP304" s="76"/>
      <c r="AIQ304" s="76"/>
      <c r="AIR304" s="76"/>
      <c r="AIS304" s="76"/>
      <c r="AIT304" s="76"/>
      <c r="AIU304" s="76"/>
      <c r="AIV304" s="76"/>
      <c r="AIW304" s="76"/>
      <c r="AIX304" s="76"/>
      <c r="AIY304" s="76"/>
      <c r="AIZ304" s="76"/>
      <c r="AJA304" s="76"/>
      <c r="AJB304" s="76"/>
      <c r="AJC304" s="76"/>
      <c r="AJD304" s="76"/>
      <c r="AJE304" s="76"/>
      <c r="AJF304" s="76"/>
      <c r="AJG304" s="76"/>
      <c r="AJH304" s="76"/>
      <c r="AJI304" s="76"/>
      <c r="AJJ304" s="76"/>
      <c r="AJK304" s="76"/>
      <c r="AJL304" s="76"/>
      <c r="AJM304" s="76"/>
      <c r="AJN304" s="76"/>
      <c r="AJO304" s="76"/>
      <c r="AJP304" s="76"/>
      <c r="AJQ304" s="76"/>
      <c r="AJR304" s="76"/>
      <c r="AJS304" s="76"/>
      <c r="AJT304" s="76"/>
      <c r="AJU304" s="76"/>
      <c r="AJV304" s="76"/>
      <c r="AJW304" s="76"/>
      <c r="AJX304" s="76"/>
      <c r="AJY304" s="76"/>
      <c r="AJZ304" s="76"/>
      <c r="AKA304" s="76"/>
      <c r="AKB304" s="76"/>
      <c r="AKC304" s="76"/>
      <c r="AKD304" s="76"/>
      <c r="AKE304" s="76"/>
      <c r="AKF304" s="76"/>
      <c r="AKG304" s="76"/>
      <c r="AKH304" s="76"/>
      <c r="AKI304" s="76"/>
      <c r="AKJ304" s="76"/>
      <c r="AKK304" s="76"/>
      <c r="AKL304" s="76"/>
      <c r="AKM304" s="76"/>
      <c r="AKN304" s="76"/>
      <c r="AKO304" s="76"/>
      <c r="AKP304" s="76"/>
      <c r="AKQ304" s="76"/>
      <c r="AKR304" s="76"/>
      <c r="AKS304" s="76"/>
      <c r="AKT304" s="76"/>
      <c r="AKU304" s="76"/>
      <c r="AKV304" s="76"/>
      <c r="AKW304" s="76"/>
      <c r="AKX304" s="76"/>
      <c r="AKY304" s="76"/>
      <c r="AKZ304" s="76"/>
      <c r="ALA304" s="76"/>
      <c r="ALB304" s="76"/>
      <c r="ALC304" s="76"/>
      <c r="ALD304" s="76"/>
      <c r="ALE304" s="76"/>
      <c r="ALF304" s="76"/>
      <c r="ALG304" s="76"/>
      <c r="ALH304" s="76"/>
      <c r="ALI304" s="76"/>
      <c r="ALJ304" s="76"/>
      <c r="ALK304" s="76"/>
      <c r="ALL304" s="76"/>
      <c r="ALM304" s="76"/>
      <c r="ALN304" s="76"/>
      <c r="ALO304" s="76"/>
      <c r="ALP304" s="76"/>
      <c r="ALQ304" s="76"/>
      <c r="ALR304" s="76"/>
      <c r="ALS304" s="76"/>
      <c r="ALT304" s="76"/>
      <c r="ALU304" s="76"/>
      <c r="ALV304" s="76"/>
      <c r="ALW304" s="76"/>
      <c r="ALX304" s="76"/>
      <c r="ALY304" s="76"/>
      <c r="ALZ304" s="76"/>
      <c r="AMA304" s="76"/>
      <c r="AMB304" s="76"/>
      <c r="AMC304" s="76"/>
      <c r="AMD304" s="76"/>
      <c r="AME304" s="76"/>
    </row>
    <row r="305" spans="1:1019" s="80" customFormat="1" ht="25.5">
      <c r="A305" s="20" t="s">
        <v>393</v>
      </c>
      <c r="B305" s="21">
        <v>4011410</v>
      </c>
      <c r="C305" s="21" t="s">
        <v>96</v>
      </c>
      <c r="D305" s="71" t="s">
        <v>104</v>
      </c>
      <c r="E305" s="22" t="s">
        <v>55</v>
      </c>
      <c r="F305" s="59">
        <v>218880</v>
      </c>
      <c r="G305" s="23">
        <v>3.98</v>
      </c>
      <c r="H305" s="69">
        <f>$J$6</f>
        <v>0.21229999999999999</v>
      </c>
      <c r="I305" s="23">
        <f t="shared" si="108"/>
        <v>4.82</v>
      </c>
      <c r="J305" s="23">
        <f t="shared" si="109"/>
        <v>1055001.6000000001</v>
      </c>
      <c r="K305" s="78">
        <f t="shared" si="111"/>
        <v>871142.40000000002</v>
      </c>
      <c r="L305" s="76"/>
      <c r="M305" s="79"/>
      <c r="N305" s="76"/>
      <c r="O305" s="76"/>
      <c r="P305" s="76"/>
      <c r="Q305" s="76"/>
      <c r="R305" s="76"/>
      <c r="S305" s="76"/>
      <c r="T305" s="76"/>
      <c r="U305" s="76"/>
      <c r="V305" s="76"/>
      <c r="W305" s="76"/>
      <c r="X305" s="76"/>
      <c r="Y305" s="76"/>
      <c r="Z305" s="76"/>
      <c r="AA305" s="76"/>
      <c r="AB305" s="76"/>
      <c r="AC305" s="76"/>
      <c r="AD305" s="76"/>
      <c r="AE305" s="76"/>
      <c r="AF305" s="76"/>
      <c r="AG305" s="76"/>
      <c r="AH305" s="76"/>
      <c r="AI305" s="76"/>
      <c r="AJ305" s="76"/>
      <c r="AK305" s="76"/>
      <c r="AL305" s="76"/>
      <c r="AM305" s="76"/>
      <c r="AN305" s="76"/>
      <c r="AO305" s="76"/>
      <c r="AP305" s="76"/>
      <c r="AQ305" s="76"/>
      <c r="AR305" s="76"/>
      <c r="AS305" s="76"/>
      <c r="AT305" s="76"/>
      <c r="AU305" s="76"/>
      <c r="AV305" s="76"/>
      <c r="AW305" s="76"/>
      <c r="AX305" s="76"/>
      <c r="AY305" s="76"/>
      <c r="AZ305" s="76"/>
      <c r="BA305" s="76"/>
      <c r="BB305" s="76"/>
      <c r="BC305" s="76"/>
      <c r="BD305" s="76"/>
      <c r="BE305" s="76"/>
      <c r="BF305" s="76"/>
      <c r="BG305" s="76"/>
      <c r="BH305" s="76"/>
      <c r="BI305" s="76"/>
      <c r="BJ305" s="76"/>
      <c r="BK305" s="76"/>
      <c r="BL305" s="76"/>
      <c r="BM305" s="76"/>
      <c r="BN305" s="76"/>
      <c r="BO305" s="76"/>
      <c r="BP305" s="76"/>
      <c r="BQ305" s="76"/>
      <c r="BR305" s="76"/>
      <c r="BS305" s="76"/>
      <c r="BT305" s="76"/>
      <c r="BU305" s="76"/>
      <c r="BV305" s="76"/>
      <c r="BW305" s="76"/>
      <c r="BX305" s="76"/>
      <c r="BY305" s="76"/>
      <c r="BZ305" s="76"/>
      <c r="CA305" s="76"/>
      <c r="CB305" s="76"/>
      <c r="CC305" s="76"/>
      <c r="CD305" s="76"/>
      <c r="CE305" s="76"/>
      <c r="CF305" s="76"/>
      <c r="CG305" s="76"/>
      <c r="CH305" s="76"/>
      <c r="CI305" s="76"/>
      <c r="CJ305" s="76"/>
      <c r="CK305" s="76"/>
      <c r="CL305" s="76"/>
      <c r="CM305" s="76"/>
      <c r="CN305" s="76"/>
      <c r="CO305" s="76"/>
      <c r="CP305" s="76"/>
      <c r="CQ305" s="76"/>
      <c r="CR305" s="76"/>
      <c r="CS305" s="76"/>
      <c r="CT305" s="76"/>
      <c r="CU305" s="76"/>
      <c r="CV305" s="76"/>
      <c r="CW305" s="76"/>
      <c r="CX305" s="76"/>
      <c r="CY305" s="76"/>
      <c r="CZ305" s="76"/>
      <c r="DA305" s="76"/>
      <c r="DB305" s="76"/>
      <c r="DC305" s="76"/>
      <c r="DD305" s="76"/>
      <c r="DE305" s="76"/>
      <c r="DF305" s="76"/>
      <c r="DG305" s="76"/>
      <c r="DH305" s="76"/>
      <c r="DI305" s="76"/>
      <c r="DJ305" s="76"/>
      <c r="DK305" s="76"/>
      <c r="DL305" s="76"/>
      <c r="DM305" s="76"/>
      <c r="DN305" s="76"/>
      <c r="DO305" s="76"/>
      <c r="DP305" s="76"/>
      <c r="DQ305" s="76"/>
      <c r="DR305" s="76"/>
      <c r="DS305" s="76"/>
      <c r="DT305" s="76"/>
      <c r="DU305" s="76"/>
      <c r="DV305" s="76"/>
      <c r="DW305" s="76"/>
      <c r="DX305" s="76"/>
      <c r="DY305" s="76"/>
      <c r="DZ305" s="76"/>
      <c r="EA305" s="76"/>
      <c r="EB305" s="76"/>
      <c r="EC305" s="76"/>
      <c r="ED305" s="76"/>
      <c r="EE305" s="76"/>
      <c r="EF305" s="76"/>
      <c r="EG305" s="76"/>
      <c r="EH305" s="76"/>
      <c r="EI305" s="76"/>
      <c r="EJ305" s="76"/>
      <c r="EK305" s="76"/>
      <c r="EL305" s="76"/>
      <c r="EM305" s="76"/>
      <c r="EN305" s="76"/>
      <c r="EO305" s="76"/>
      <c r="EP305" s="76"/>
      <c r="EQ305" s="76"/>
      <c r="ER305" s="76"/>
      <c r="ES305" s="76"/>
      <c r="ET305" s="76"/>
      <c r="EU305" s="76"/>
      <c r="EV305" s="76"/>
      <c r="EW305" s="76"/>
      <c r="EX305" s="76"/>
      <c r="EY305" s="76"/>
      <c r="EZ305" s="76"/>
      <c r="FA305" s="76"/>
      <c r="FB305" s="76"/>
      <c r="FC305" s="76"/>
      <c r="FD305" s="76"/>
      <c r="FE305" s="76"/>
      <c r="FF305" s="76"/>
      <c r="FG305" s="76"/>
      <c r="FH305" s="76"/>
      <c r="FI305" s="76"/>
      <c r="FJ305" s="76"/>
      <c r="FK305" s="76"/>
      <c r="FL305" s="76"/>
      <c r="FM305" s="76"/>
      <c r="FN305" s="76"/>
      <c r="FO305" s="76"/>
      <c r="FP305" s="76"/>
      <c r="FQ305" s="76"/>
      <c r="FR305" s="76"/>
      <c r="FS305" s="76"/>
      <c r="FT305" s="76"/>
      <c r="FU305" s="76"/>
      <c r="FV305" s="76"/>
      <c r="FW305" s="76"/>
      <c r="FX305" s="76"/>
      <c r="FY305" s="76"/>
      <c r="FZ305" s="76"/>
      <c r="GA305" s="76"/>
      <c r="GB305" s="76"/>
      <c r="GC305" s="76"/>
      <c r="GD305" s="76"/>
      <c r="GE305" s="76"/>
      <c r="GF305" s="76"/>
      <c r="GG305" s="76"/>
      <c r="GH305" s="76"/>
      <c r="GI305" s="76"/>
      <c r="GJ305" s="76"/>
      <c r="GK305" s="76"/>
      <c r="GL305" s="76"/>
      <c r="GM305" s="76"/>
      <c r="GN305" s="76"/>
      <c r="GO305" s="76"/>
      <c r="GP305" s="76"/>
      <c r="GQ305" s="76"/>
      <c r="GR305" s="76"/>
      <c r="GS305" s="76"/>
      <c r="GT305" s="76"/>
      <c r="GU305" s="76"/>
      <c r="GV305" s="76"/>
      <c r="GW305" s="76"/>
      <c r="GX305" s="76"/>
      <c r="GY305" s="76"/>
      <c r="GZ305" s="76"/>
      <c r="HA305" s="76"/>
      <c r="HB305" s="76"/>
      <c r="HC305" s="76"/>
      <c r="HD305" s="76"/>
      <c r="HE305" s="76"/>
      <c r="HF305" s="76"/>
      <c r="HG305" s="76"/>
      <c r="HH305" s="76"/>
      <c r="HI305" s="76"/>
      <c r="HJ305" s="76"/>
      <c r="HK305" s="76"/>
      <c r="HL305" s="76"/>
      <c r="HM305" s="76"/>
      <c r="HN305" s="76"/>
      <c r="HO305" s="76"/>
      <c r="HP305" s="76"/>
      <c r="HQ305" s="76"/>
      <c r="HR305" s="76"/>
      <c r="HS305" s="76"/>
      <c r="HT305" s="76"/>
      <c r="HU305" s="76"/>
      <c r="HV305" s="76"/>
      <c r="HW305" s="76"/>
      <c r="HX305" s="76"/>
      <c r="HY305" s="76"/>
      <c r="HZ305" s="76"/>
      <c r="IA305" s="76"/>
      <c r="IB305" s="76"/>
      <c r="IC305" s="76"/>
      <c r="ID305" s="76"/>
      <c r="IE305" s="76"/>
      <c r="IF305" s="76"/>
      <c r="IG305" s="76"/>
      <c r="IH305" s="76"/>
      <c r="II305" s="76"/>
      <c r="IJ305" s="76"/>
      <c r="IK305" s="76"/>
      <c r="IL305" s="76"/>
      <c r="IM305" s="76"/>
      <c r="IN305" s="76"/>
      <c r="IO305" s="76"/>
      <c r="IP305" s="76"/>
      <c r="IQ305" s="76"/>
      <c r="IR305" s="76"/>
      <c r="IS305" s="76"/>
      <c r="IT305" s="76"/>
      <c r="IU305" s="76"/>
      <c r="IV305" s="76"/>
      <c r="IW305" s="76"/>
      <c r="IX305" s="76"/>
      <c r="IY305" s="76"/>
      <c r="IZ305" s="76"/>
      <c r="JA305" s="76"/>
      <c r="JB305" s="76"/>
      <c r="JC305" s="76"/>
      <c r="JD305" s="76"/>
      <c r="JE305" s="76"/>
      <c r="JF305" s="76"/>
      <c r="JG305" s="76"/>
      <c r="JH305" s="76"/>
      <c r="JI305" s="76"/>
      <c r="JJ305" s="76"/>
      <c r="JK305" s="76"/>
      <c r="JL305" s="76"/>
      <c r="JM305" s="76"/>
      <c r="JN305" s="76"/>
      <c r="JO305" s="76"/>
      <c r="JP305" s="76"/>
      <c r="JQ305" s="76"/>
      <c r="JR305" s="76"/>
      <c r="JS305" s="76"/>
      <c r="JT305" s="76"/>
      <c r="JU305" s="76"/>
      <c r="JV305" s="76"/>
      <c r="JW305" s="76"/>
      <c r="JX305" s="76"/>
      <c r="JY305" s="76"/>
      <c r="JZ305" s="76"/>
      <c r="KA305" s="76"/>
      <c r="KB305" s="76"/>
      <c r="KC305" s="76"/>
      <c r="KD305" s="76"/>
      <c r="KE305" s="76"/>
      <c r="KF305" s="76"/>
      <c r="KG305" s="76"/>
      <c r="KH305" s="76"/>
      <c r="KI305" s="76"/>
      <c r="KJ305" s="76"/>
      <c r="KK305" s="76"/>
      <c r="KL305" s="76"/>
      <c r="KM305" s="76"/>
      <c r="KN305" s="76"/>
      <c r="KO305" s="76"/>
      <c r="KP305" s="76"/>
      <c r="KQ305" s="76"/>
      <c r="KR305" s="76"/>
      <c r="KS305" s="76"/>
      <c r="KT305" s="76"/>
      <c r="KU305" s="76"/>
      <c r="KV305" s="76"/>
      <c r="KW305" s="76"/>
      <c r="KX305" s="76"/>
      <c r="KY305" s="76"/>
      <c r="KZ305" s="76"/>
      <c r="LA305" s="76"/>
      <c r="LB305" s="76"/>
      <c r="LC305" s="76"/>
      <c r="LD305" s="76"/>
      <c r="LE305" s="76"/>
      <c r="LF305" s="76"/>
      <c r="LG305" s="76"/>
      <c r="LH305" s="76"/>
      <c r="LI305" s="76"/>
      <c r="LJ305" s="76"/>
      <c r="LK305" s="76"/>
      <c r="LL305" s="76"/>
      <c r="LM305" s="76"/>
      <c r="LN305" s="76"/>
      <c r="LO305" s="76"/>
      <c r="LP305" s="76"/>
      <c r="LQ305" s="76"/>
      <c r="LR305" s="76"/>
      <c r="LS305" s="76"/>
      <c r="LT305" s="76"/>
      <c r="LU305" s="76"/>
      <c r="LV305" s="76"/>
      <c r="LW305" s="76"/>
      <c r="LX305" s="76"/>
      <c r="LY305" s="76"/>
      <c r="LZ305" s="76"/>
      <c r="MA305" s="76"/>
      <c r="MB305" s="76"/>
      <c r="MC305" s="76"/>
      <c r="MD305" s="76"/>
      <c r="ME305" s="76"/>
      <c r="MF305" s="76"/>
      <c r="MG305" s="76"/>
      <c r="MH305" s="76"/>
      <c r="MI305" s="76"/>
      <c r="MJ305" s="76"/>
      <c r="MK305" s="76"/>
      <c r="ML305" s="76"/>
      <c r="MM305" s="76"/>
      <c r="MN305" s="76"/>
      <c r="MO305" s="76"/>
      <c r="MP305" s="76"/>
      <c r="MQ305" s="76"/>
      <c r="MR305" s="76"/>
      <c r="MS305" s="76"/>
      <c r="MT305" s="76"/>
      <c r="MU305" s="76"/>
      <c r="MV305" s="76"/>
      <c r="MW305" s="76"/>
      <c r="MX305" s="76"/>
      <c r="MY305" s="76"/>
      <c r="MZ305" s="76"/>
      <c r="NA305" s="76"/>
      <c r="NB305" s="76"/>
      <c r="NC305" s="76"/>
      <c r="ND305" s="76"/>
      <c r="NE305" s="76"/>
      <c r="NF305" s="76"/>
      <c r="NG305" s="76"/>
      <c r="NH305" s="76"/>
      <c r="NI305" s="76"/>
      <c r="NJ305" s="76"/>
      <c r="NK305" s="76"/>
      <c r="NL305" s="76"/>
      <c r="NM305" s="76"/>
      <c r="NN305" s="76"/>
      <c r="NO305" s="76"/>
      <c r="NP305" s="76"/>
      <c r="NQ305" s="76"/>
      <c r="NR305" s="76"/>
      <c r="NS305" s="76"/>
      <c r="NT305" s="76"/>
      <c r="NU305" s="76"/>
      <c r="NV305" s="76"/>
      <c r="NW305" s="76"/>
      <c r="NX305" s="76"/>
      <c r="NY305" s="76"/>
      <c r="NZ305" s="76"/>
      <c r="OA305" s="76"/>
      <c r="OB305" s="76"/>
      <c r="OC305" s="76"/>
      <c r="OD305" s="76"/>
      <c r="OE305" s="76"/>
      <c r="OF305" s="76"/>
      <c r="OG305" s="76"/>
      <c r="OH305" s="76"/>
      <c r="OI305" s="76"/>
      <c r="OJ305" s="76"/>
      <c r="OK305" s="76"/>
      <c r="OL305" s="76"/>
      <c r="OM305" s="76"/>
      <c r="ON305" s="76"/>
      <c r="OO305" s="76"/>
      <c r="OP305" s="76"/>
      <c r="OQ305" s="76"/>
      <c r="OR305" s="76"/>
      <c r="OS305" s="76"/>
      <c r="OT305" s="76"/>
      <c r="OU305" s="76"/>
      <c r="OV305" s="76"/>
      <c r="OW305" s="76"/>
      <c r="OX305" s="76"/>
      <c r="OY305" s="76"/>
      <c r="OZ305" s="76"/>
      <c r="PA305" s="76"/>
      <c r="PB305" s="76"/>
      <c r="PC305" s="76"/>
      <c r="PD305" s="76"/>
      <c r="PE305" s="76"/>
      <c r="PF305" s="76"/>
      <c r="PG305" s="76"/>
      <c r="PH305" s="76"/>
      <c r="PI305" s="76"/>
      <c r="PJ305" s="76"/>
      <c r="PK305" s="76"/>
      <c r="PL305" s="76"/>
      <c r="PM305" s="76"/>
      <c r="PN305" s="76"/>
      <c r="PO305" s="76"/>
      <c r="PP305" s="76"/>
      <c r="PQ305" s="76"/>
      <c r="PR305" s="76"/>
      <c r="PS305" s="76"/>
      <c r="PT305" s="76"/>
      <c r="PU305" s="76"/>
      <c r="PV305" s="76"/>
      <c r="PW305" s="76"/>
      <c r="PX305" s="76"/>
      <c r="PY305" s="76"/>
      <c r="PZ305" s="76"/>
      <c r="QA305" s="76"/>
      <c r="QB305" s="76"/>
      <c r="QC305" s="76"/>
      <c r="QD305" s="76"/>
      <c r="QE305" s="76"/>
      <c r="QF305" s="76"/>
      <c r="QG305" s="76"/>
      <c r="QH305" s="76"/>
      <c r="QI305" s="76"/>
      <c r="QJ305" s="76"/>
      <c r="QK305" s="76"/>
      <c r="QL305" s="76"/>
      <c r="QM305" s="76"/>
      <c r="QN305" s="76"/>
      <c r="QO305" s="76"/>
      <c r="QP305" s="76"/>
      <c r="QQ305" s="76"/>
      <c r="QR305" s="76"/>
      <c r="QS305" s="76"/>
      <c r="QT305" s="76"/>
      <c r="QU305" s="76"/>
      <c r="QV305" s="76"/>
      <c r="QW305" s="76"/>
      <c r="QX305" s="76"/>
      <c r="QY305" s="76"/>
      <c r="QZ305" s="76"/>
      <c r="RA305" s="76"/>
      <c r="RB305" s="76"/>
      <c r="RC305" s="76"/>
      <c r="RD305" s="76"/>
      <c r="RE305" s="76"/>
      <c r="RF305" s="76"/>
      <c r="RG305" s="76"/>
      <c r="RH305" s="76"/>
      <c r="RI305" s="76"/>
      <c r="RJ305" s="76"/>
      <c r="RK305" s="76"/>
      <c r="RL305" s="76"/>
      <c r="RM305" s="76"/>
      <c r="RN305" s="76"/>
      <c r="RO305" s="76"/>
      <c r="RP305" s="76"/>
      <c r="RQ305" s="76"/>
      <c r="RR305" s="76"/>
      <c r="RS305" s="76"/>
      <c r="RT305" s="76"/>
      <c r="RU305" s="76"/>
      <c r="RV305" s="76"/>
      <c r="RW305" s="76"/>
      <c r="RX305" s="76"/>
      <c r="RY305" s="76"/>
      <c r="RZ305" s="76"/>
      <c r="SA305" s="76"/>
      <c r="SB305" s="76"/>
      <c r="SC305" s="76"/>
      <c r="SD305" s="76"/>
      <c r="SE305" s="76"/>
      <c r="SF305" s="76"/>
      <c r="SG305" s="76"/>
      <c r="SH305" s="76"/>
      <c r="SI305" s="76"/>
      <c r="SJ305" s="76"/>
      <c r="SK305" s="76"/>
      <c r="SL305" s="76"/>
      <c r="SM305" s="76"/>
      <c r="SN305" s="76"/>
      <c r="SO305" s="76"/>
      <c r="SP305" s="76"/>
      <c r="SQ305" s="76"/>
      <c r="SR305" s="76"/>
      <c r="SS305" s="76"/>
      <c r="ST305" s="76"/>
      <c r="SU305" s="76"/>
      <c r="SV305" s="76"/>
      <c r="SW305" s="76"/>
      <c r="SX305" s="76"/>
      <c r="SY305" s="76"/>
      <c r="SZ305" s="76"/>
      <c r="TA305" s="76"/>
      <c r="TB305" s="76"/>
      <c r="TC305" s="76"/>
      <c r="TD305" s="76"/>
      <c r="TE305" s="76"/>
      <c r="TF305" s="76"/>
      <c r="TG305" s="76"/>
      <c r="TH305" s="76"/>
      <c r="TI305" s="76"/>
      <c r="TJ305" s="76"/>
      <c r="TK305" s="76"/>
      <c r="TL305" s="76"/>
      <c r="TM305" s="76"/>
      <c r="TN305" s="76"/>
      <c r="TO305" s="76"/>
      <c r="TP305" s="76"/>
      <c r="TQ305" s="76"/>
      <c r="TR305" s="76"/>
      <c r="TS305" s="76"/>
      <c r="TT305" s="76"/>
      <c r="TU305" s="76"/>
      <c r="TV305" s="76"/>
      <c r="TW305" s="76"/>
      <c r="TX305" s="76"/>
      <c r="TY305" s="76"/>
      <c r="TZ305" s="76"/>
      <c r="UA305" s="76"/>
      <c r="UB305" s="76"/>
      <c r="UC305" s="76"/>
      <c r="UD305" s="76"/>
      <c r="UE305" s="76"/>
      <c r="UF305" s="76"/>
      <c r="UG305" s="76"/>
      <c r="UH305" s="76"/>
      <c r="UI305" s="76"/>
      <c r="UJ305" s="76"/>
      <c r="UK305" s="76"/>
      <c r="UL305" s="76"/>
      <c r="UM305" s="76"/>
      <c r="UN305" s="76"/>
      <c r="UO305" s="76"/>
      <c r="UP305" s="76"/>
      <c r="UQ305" s="76"/>
      <c r="UR305" s="76"/>
      <c r="US305" s="76"/>
      <c r="UT305" s="76"/>
      <c r="UU305" s="76"/>
      <c r="UV305" s="76"/>
      <c r="UW305" s="76"/>
      <c r="UX305" s="76"/>
      <c r="UY305" s="76"/>
      <c r="UZ305" s="76"/>
      <c r="VA305" s="76"/>
      <c r="VB305" s="76"/>
      <c r="VC305" s="76"/>
      <c r="VD305" s="76"/>
      <c r="VE305" s="76"/>
      <c r="VF305" s="76"/>
      <c r="VG305" s="76"/>
      <c r="VH305" s="76"/>
      <c r="VI305" s="76"/>
      <c r="VJ305" s="76"/>
      <c r="VK305" s="76"/>
      <c r="VL305" s="76"/>
      <c r="VM305" s="76"/>
      <c r="VN305" s="76"/>
      <c r="VO305" s="76"/>
      <c r="VP305" s="76"/>
      <c r="VQ305" s="76"/>
      <c r="VR305" s="76"/>
      <c r="VS305" s="76"/>
      <c r="VT305" s="76"/>
      <c r="VU305" s="76"/>
      <c r="VV305" s="76"/>
      <c r="VW305" s="76"/>
      <c r="VX305" s="76"/>
      <c r="VY305" s="76"/>
      <c r="VZ305" s="76"/>
      <c r="WA305" s="76"/>
      <c r="WB305" s="76"/>
      <c r="WC305" s="76"/>
      <c r="WD305" s="76"/>
      <c r="WE305" s="76"/>
      <c r="WF305" s="76"/>
      <c r="WG305" s="76"/>
      <c r="WH305" s="76"/>
      <c r="WI305" s="76"/>
      <c r="WJ305" s="76"/>
      <c r="WK305" s="76"/>
      <c r="WL305" s="76"/>
      <c r="WM305" s="76"/>
      <c r="WN305" s="76"/>
      <c r="WO305" s="76"/>
      <c r="WP305" s="76"/>
      <c r="WQ305" s="76"/>
      <c r="WR305" s="76"/>
      <c r="WS305" s="76"/>
      <c r="WT305" s="76"/>
      <c r="WU305" s="76"/>
      <c r="WV305" s="76"/>
      <c r="WW305" s="76"/>
      <c r="WX305" s="76"/>
      <c r="WY305" s="76"/>
      <c r="WZ305" s="76"/>
      <c r="XA305" s="76"/>
      <c r="XB305" s="76"/>
      <c r="XC305" s="76"/>
      <c r="XD305" s="76"/>
      <c r="XE305" s="76"/>
      <c r="XF305" s="76"/>
      <c r="XG305" s="76"/>
      <c r="XH305" s="76"/>
      <c r="XI305" s="76"/>
      <c r="XJ305" s="76"/>
      <c r="XK305" s="76"/>
      <c r="XL305" s="76"/>
      <c r="XM305" s="76"/>
      <c r="XN305" s="76"/>
      <c r="XO305" s="76"/>
      <c r="XP305" s="76"/>
      <c r="XQ305" s="76"/>
      <c r="XR305" s="76"/>
      <c r="XS305" s="76"/>
      <c r="XT305" s="76"/>
      <c r="XU305" s="76"/>
      <c r="XV305" s="76"/>
      <c r="XW305" s="76"/>
      <c r="XX305" s="76"/>
      <c r="XY305" s="76"/>
      <c r="XZ305" s="76"/>
      <c r="YA305" s="76"/>
      <c r="YB305" s="76"/>
      <c r="YC305" s="76"/>
      <c r="YD305" s="76"/>
      <c r="YE305" s="76"/>
      <c r="YF305" s="76"/>
      <c r="YG305" s="76"/>
      <c r="YH305" s="76"/>
      <c r="YI305" s="76"/>
      <c r="YJ305" s="76"/>
      <c r="YK305" s="76"/>
      <c r="YL305" s="76"/>
      <c r="YM305" s="76"/>
      <c r="YN305" s="76"/>
      <c r="YO305" s="76"/>
      <c r="YP305" s="76"/>
      <c r="YQ305" s="76"/>
      <c r="YR305" s="76"/>
      <c r="YS305" s="76"/>
      <c r="YT305" s="76"/>
      <c r="YU305" s="76"/>
      <c r="YV305" s="76"/>
      <c r="YW305" s="76"/>
      <c r="YX305" s="76"/>
      <c r="YY305" s="76"/>
      <c r="YZ305" s="76"/>
      <c r="ZA305" s="76"/>
      <c r="ZB305" s="76"/>
      <c r="ZC305" s="76"/>
      <c r="ZD305" s="76"/>
      <c r="ZE305" s="76"/>
      <c r="ZF305" s="76"/>
      <c r="ZG305" s="76"/>
      <c r="ZH305" s="76"/>
      <c r="ZI305" s="76"/>
      <c r="ZJ305" s="76"/>
      <c r="ZK305" s="76"/>
      <c r="ZL305" s="76"/>
      <c r="ZM305" s="76"/>
      <c r="ZN305" s="76"/>
      <c r="ZO305" s="76"/>
      <c r="ZP305" s="76"/>
      <c r="ZQ305" s="76"/>
      <c r="ZR305" s="76"/>
      <c r="ZS305" s="76"/>
      <c r="ZT305" s="76"/>
      <c r="ZU305" s="76"/>
      <c r="ZV305" s="76"/>
      <c r="ZW305" s="76"/>
      <c r="ZX305" s="76"/>
      <c r="ZY305" s="76"/>
      <c r="ZZ305" s="76"/>
      <c r="AAA305" s="76"/>
      <c r="AAB305" s="76"/>
      <c r="AAC305" s="76"/>
      <c r="AAD305" s="76"/>
      <c r="AAE305" s="76"/>
      <c r="AAF305" s="76"/>
      <c r="AAG305" s="76"/>
      <c r="AAH305" s="76"/>
      <c r="AAI305" s="76"/>
      <c r="AAJ305" s="76"/>
      <c r="AAK305" s="76"/>
      <c r="AAL305" s="76"/>
      <c r="AAM305" s="76"/>
      <c r="AAN305" s="76"/>
      <c r="AAO305" s="76"/>
      <c r="AAP305" s="76"/>
      <c r="AAQ305" s="76"/>
      <c r="AAR305" s="76"/>
      <c r="AAS305" s="76"/>
      <c r="AAT305" s="76"/>
      <c r="AAU305" s="76"/>
      <c r="AAV305" s="76"/>
      <c r="AAW305" s="76"/>
      <c r="AAX305" s="76"/>
      <c r="AAY305" s="76"/>
      <c r="AAZ305" s="76"/>
      <c r="ABA305" s="76"/>
      <c r="ABB305" s="76"/>
      <c r="ABC305" s="76"/>
      <c r="ABD305" s="76"/>
      <c r="ABE305" s="76"/>
      <c r="ABF305" s="76"/>
      <c r="ABG305" s="76"/>
      <c r="ABH305" s="76"/>
      <c r="ABI305" s="76"/>
      <c r="ABJ305" s="76"/>
      <c r="ABK305" s="76"/>
      <c r="ABL305" s="76"/>
      <c r="ABM305" s="76"/>
      <c r="ABN305" s="76"/>
      <c r="ABO305" s="76"/>
      <c r="ABP305" s="76"/>
      <c r="ABQ305" s="76"/>
      <c r="ABR305" s="76"/>
      <c r="ABS305" s="76"/>
      <c r="ABT305" s="76"/>
      <c r="ABU305" s="76"/>
      <c r="ABV305" s="76"/>
      <c r="ABW305" s="76"/>
      <c r="ABX305" s="76"/>
      <c r="ABY305" s="76"/>
      <c r="ABZ305" s="76"/>
      <c r="ACA305" s="76"/>
      <c r="ACB305" s="76"/>
      <c r="ACC305" s="76"/>
      <c r="ACD305" s="76"/>
      <c r="ACE305" s="76"/>
      <c r="ACF305" s="76"/>
      <c r="ACG305" s="76"/>
      <c r="ACH305" s="76"/>
      <c r="ACI305" s="76"/>
      <c r="ACJ305" s="76"/>
      <c r="ACK305" s="76"/>
      <c r="ACL305" s="76"/>
      <c r="ACM305" s="76"/>
      <c r="ACN305" s="76"/>
      <c r="ACO305" s="76"/>
      <c r="ACP305" s="76"/>
      <c r="ACQ305" s="76"/>
      <c r="ACR305" s="76"/>
      <c r="ACS305" s="76"/>
      <c r="ACT305" s="76"/>
      <c r="ACU305" s="76"/>
      <c r="ACV305" s="76"/>
      <c r="ACW305" s="76"/>
      <c r="ACX305" s="76"/>
      <c r="ACY305" s="76"/>
      <c r="ACZ305" s="76"/>
      <c r="ADA305" s="76"/>
      <c r="ADB305" s="76"/>
      <c r="ADC305" s="76"/>
      <c r="ADD305" s="76"/>
      <c r="ADE305" s="76"/>
      <c r="ADF305" s="76"/>
      <c r="ADG305" s="76"/>
      <c r="ADH305" s="76"/>
      <c r="ADI305" s="76"/>
      <c r="ADJ305" s="76"/>
      <c r="ADK305" s="76"/>
      <c r="ADL305" s="76"/>
      <c r="ADM305" s="76"/>
      <c r="ADN305" s="76"/>
      <c r="ADO305" s="76"/>
      <c r="ADP305" s="76"/>
      <c r="ADQ305" s="76"/>
      <c r="ADR305" s="76"/>
      <c r="ADS305" s="76"/>
      <c r="ADT305" s="76"/>
      <c r="ADU305" s="76"/>
      <c r="ADV305" s="76"/>
      <c r="ADW305" s="76"/>
      <c r="ADX305" s="76"/>
      <c r="ADY305" s="76"/>
      <c r="ADZ305" s="76"/>
      <c r="AEA305" s="76"/>
      <c r="AEB305" s="76"/>
      <c r="AEC305" s="76"/>
      <c r="AED305" s="76"/>
      <c r="AEE305" s="76"/>
      <c r="AEF305" s="76"/>
      <c r="AEG305" s="76"/>
      <c r="AEH305" s="76"/>
      <c r="AEI305" s="76"/>
      <c r="AEJ305" s="76"/>
      <c r="AEK305" s="76"/>
      <c r="AEL305" s="76"/>
      <c r="AEM305" s="76"/>
      <c r="AEN305" s="76"/>
      <c r="AEO305" s="76"/>
      <c r="AEP305" s="76"/>
      <c r="AEQ305" s="76"/>
      <c r="AER305" s="76"/>
      <c r="AES305" s="76"/>
      <c r="AET305" s="76"/>
      <c r="AEU305" s="76"/>
      <c r="AEV305" s="76"/>
      <c r="AEW305" s="76"/>
      <c r="AEX305" s="76"/>
      <c r="AEY305" s="76"/>
      <c r="AEZ305" s="76"/>
      <c r="AFA305" s="76"/>
      <c r="AFB305" s="76"/>
      <c r="AFC305" s="76"/>
      <c r="AFD305" s="76"/>
      <c r="AFE305" s="76"/>
      <c r="AFF305" s="76"/>
      <c r="AFG305" s="76"/>
      <c r="AFH305" s="76"/>
      <c r="AFI305" s="76"/>
      <c r="AFJ305" s="76"/>
      <c r="AFK305" s="76"/>
      <c r="AFL305" s="76"/>
      <c r="AFM305" s="76"/>
      <c r="AFN305" s="76"/>
      <c r="AFO305" s="76"/>
      <c r="AFP305" s="76"/>
      <c r="AFQ305" s="76"/>
      <c r="AFR305" s="76"/>
      <c r="AFS305" s="76"/>
      <c r="AFT305" s="76"/>
      <c r="AFU305" s="76"/>
      <c r="AFV305" s="76"/>
      <c r="AFW305" s="76"/>
      <c r="AFX305" s="76"/>
      <c r="AFY305" s="76"/>
      <c r="AFZ305" s="76"/>
      <c r="AGA305" s="76"/>
      <c r="AGB305" s="76"/>
      <c r="AGC305" s="76"/>
      <c r="AGD305" s="76"/>
      <c r="AGE305" s="76"/>
      <c r="AGF305" s="76"/>
      <c r="AGG305" s="76"/>
      <c r="AGH305" s="76"/>
      <c r="AGI305" s="76"/>
      <c r="AGJ305" s="76"/>
      <c r="AGK305" s="76"/>
      <c r="AGL305" s="76"/>
      <c r="AGM305" s="76"/>
      <c r="AGN305" s="76"/>
      <c r="AGO305" s="76"/>
      <c r="AGP305" s="76"/>
      <c r="AGQ305" s="76"/>
      <c r="AGR305" s="76"/>
      <c r="AGS305" s="76"/>
      <c r="AGT305" s="76"/>
      <c r="AGU305" s="76"/>
      <c r="AGV305" s="76"/>
      <c r="AGW305" s="76"/>
      <c r="AGX305" s="76"/>
      <c r="AGY305" s="76"/>
      <c r="AGZ305" s="76"/>
      <c r="AHA305" s="76"/>
      <c r="AHB305" s="76"/>
      <c r="AHC305" s="76"/>
      <c r="AHD305" s="76"/>
      <c r="AHE305" s="76"/>
      <c r="AHF305" s="76"/>
      <c r="AHG305" s="76"/>
      <c r="AHH305" s="76"/>
      <c r="AHI305" s="76"/>
      <c r="AHJ305" s="76"/>
      <c r="AHK305" s="76"/>
      <c r="AHL305" s="76"/>
      <c r="AHM305" s="76"/>
      <c r="AHN305" s="76"/>
      <c r="AHO305" s="76"/>
      <c r="AHP305" s="76"/>
      <c r="AHQ305" s="76"/>
      <c r="AHR305" s="76"/>
      <c r="AHS305" s="76"/>
      <c r="AHT305" s="76"/>
      <c r="AHU305" s="76"/>
      <c r="AHV305" s="76"/>
      <c r="AHW305" s="76"/>
      <c r="AHX305" s="76"/>
      <c r="AHY305" s="76"/>
      <c r="AHZ305" s="76"/>
      <c r="AIA305" s="76"/>
      <c r="AIB305" s="76"/>
      <c r="AIC305" s="76"/>
      <c r="AID305" s="76"/>
      <c r="AIE305" s="76"/>
      <c r="AIF305" s="76"/>
      <c r="AIG305" s="76"/>
      <c r="AIH305" s="76"/>
      <c r="AII305" s="76"/>
      <c r="AIJ305" s="76"/>
      <c r="AIK305" s="76"/>
      <c r="AIL305" s="76"/>
      <c r="AIM305" s="76"/>
      <c r="AIN305" s="76"/>
      <c r="AIO305" s="76"/>
      <c r="AIP305" s="76"/>
      <c r="AIQ305" s="76"/>
      <c r="AIR305" s="76"/>
      <c r="AIS305" s="76"/>
      <c r="AIT305" s="76"/>
      <c r="AIU305" s="76"/>
      <c r="AIV305" s="76"/>
      <c r="AIW305" s="76"/>
      <c r="AIX305" s="76"/>
      <c r="AIY305" s="76"/>
      <c r="AIZ305" s="76"/>
      <c r="AJA305" s="76"/>
      <c r="AJB305" s="76"/>
      <c r="AJC305" s="76"/>
      <c r="AJD305" s="76"/>
      <c r="AJE305" s="76"/>
      <c r="AJF305" s="76"/>
      <c r="AJG305" s="76"/>
      <c r="AJH305" s="76"/>
      <c r="AJI305" s="76"/>
      <c r="AJJ305" s="76"/>
      <c r="AJK305" s="76"/>
      <c r="AJL305" s="76"/>
      <c r="AJM305" s="76"/>
      <c r="AJN305" s="76"/>
      <c r="AJO305" s="76"/>
      <c r="AJP305" s="76"/>
      <c r="AJQ305" s="76"/>
      <c r="AJR305" s="76"/>
      <c r="AJS305" s="76"/>
      <c r="AJT305" s="76"/>
      <c r="AJU305" s="76"/>
      <c r="AJV305" s="76"/>
      <c r="AJW305" s="76"/>
      <c r="AJX305" s="76"/>
      <c r="AJY305" s="76"/>
      <c r="AJZ305" s="76"/>
      <c r="AKA305" s="76"/>
      <c r="AKB305" s="76"/>
      <c r="AKC305" s="76"/>
      <c r="AKD305" s="76"/>
      <c r="AKE305" s="76"/>
      <c r="AKF305" s="76"/>
      <c r="AKG305" s="76"/>
      <c r="AKH305" s="76"/>
      <c r="AKI305" s="76"/>
      <c r="AKJ305" s="76"/>
      <c r="AKK305" s="76"/>
      <c r="AKL305" s="76"/>
      <c r="AKM305" s="76"/>
      <c r="AKN305" s="76"/>
      <c r="AKO305" s="76"/>
      <c r="AKP305" s="76"/>
      <c r="AKQ305" s="76"/>
      <c r="AKR305" s="76"/>
      <c r="AKS305" s="76"/>
      <c r="AKT305" s="76"/>
      <c r="AKU305" s="76"/>
      <c r="AKV305" s="76"/>
      <c r="AKW305" s="76"/>
      <c r="AKX305" s="76"/>
      <c r="AKY305" s="76"/>
      <c r="AKZ305" s="76"/>
      <c r="ALA305" s="76"/>
      <c r="ALB305" s="76"/>
      <c r="ALC305" s="76"/>
      <c r="ALD305" s="76"/>
      <c r="ALE305" s="76"/>
      <c r="ALF305" s="76"/>
      <c r="ALG305" s="76"/>
      <c r="ALH305" s="76"/>
      <c r="ALI305" s="76"/>
      <c r="ALJ305" s="76"/>
      <c r="ALK305" s="76"/>
      <c r="ALL305" s="76"/>
      <c r="ALM305" s="76"/>
      <c r="ALN305" s="76"/>
      <c r="ALO305" s="76"/>
      <c r="ALP305" s="76"/>
      <c r="ALQ305" s="76"/>
      <c r="ALR305" s="76"/>
      <c r="ALS305" s="76"/>
      <c r="ALT305" s="76"/>
      <c r="ALU305" s="76"/>
      <c r="ALV305" s="76"/>
      <c r="ALW305" s="76"/>
      <c r="ALX305" s="76"/>
      <c r="ALY305" s="76"/>
      <c r="ALZ305" s="76"/>
      <c r="AMA305" s="76"/>
      <c r="AMB305" s="76"/>
      <c r="AMC305" s="76"/>
      <c r="AMD305" s="76"/>
      <c r="AME305" s="76"/>
    </row>
    <row r="306" spans="1:1019" s="77" customFormat="1">
      <c r="A306" s="49" t="s">
        <v>365</v>
      </c>
      <c r="B306" s="49"/>
      <c r="C306" s="49"/>
      <c r="D306" s="50" t="s">
        <v>106</v>
      </c>
      <c r="E306" s="49"/>
      <c r="F306" s="62"/>
      <c r="G306" s="51"/>
      <c r="H306" s="51"/>
      <c r="I306" s="51"/>
      <c r="J306" s="51">
        <f>SUM(J307:J312)</f>
        <v>5519374.7399999993</v>
      </c>
      <c r="K306" s="76"/>
      <c r="L306" s="76"/>
      <c r="M306" s="76"/>
      <c r="N306" s="76"/>
      <c r="O306" s="76"/>
      <c r="P306" s="76"/>
      <c r="Q306" s="76"/>
      <c r="R306" s="76"/>
      <c r="S306" s="76"/>
      <c r="T306" s="76"/>
      <c r="U306" s="76"/>
      <c r="V306" s="76"/>
      <c r="W306" s="76"/>
      <c r="X306" s="76"/>
      <c r="Y306" s="76"/>
      <c r="Z306" s="76"/>
      <c r="AA306" s="76"/>
      <c r="AB306" s="76"/>
      <c r="AC306" s="76"/>
      <c r="AD306" s="76"/>
      <c r="AE306" s="76"/>
      <c r="AF306" s="76"/>
      <c r="AG306" s="76"/>
      <c r="AH306" s="76"/>
      <c r="AI306" s="76"/>
      <c r="AJ306" s="76"/>
      <c r="AK306" s="76"/>
      <c r="AL306" s="76"/>
      <c r="AM306" s="76"/>
      <c r="AN306" s="76"/>
      <c r="AO306" s="76"/>
      <c r="AP306" s="76"/>
      <c r="AQ306" s="76"/>
      <c r="AR306" s="76"/>
      <c r="AS306" s="76"/>
      <c r="AT306" s="76"/>
      <c r="AU306" s="76"/>
      <c r="AV306" s="76"/>
      <c r="AW306" s="76"/>
      <c r="AX306" s="76"/>
      <c r="AY306" s="76"/>
      <c r="AZ306" s="76"/>
      <c r="BA306" s="76"/>
      <c r="BB306" s="76"/>
      <c r="BC306" s="76"/>
      <c r="BD306" s="76"/>
      <c r="BE306" s="76"/>
      <c r="BF306" s="76"/>
      <c r="BG306" s="76"/>
      <c r="BH306" s="76"/>
      <c r="BI306" s="76"/>
      <c r="BJ306" s="76"/>
      <c r="BK306" s="76"/>
      <c r="BL306" s="76"/>
      <c r="BM306" s="76"/>
      <c r="BN306" s="76"/>
      <c r="BO306" s="76"/>
      <c r="BP306" s="76"/>
      <c r="BQ306" s="76"/>
      <c r="BR306" s="76"/>
      <c r="BS306" s="76"/>
      <c r="BT306" s="76"/>
      <c r="BU306" s="76"/>
      <c r="BV306" s="76"/>
      <c r="BW306" s="76"/>
      <c r="BX306" s="76"/>
      <c r="BY306" s="76"/>
      <c r="BZ306" s="76"/>
      <c r="CA306" s="76"/>
      <c r="CB306" s="76"/>
      <c r="CC306" s="76"/>
      <c r="CD306" s="76"/>
      <c r="CE306" s="76"/>
      <c r="CF306" s="76"/>
      <c r="CG306" s="76"/>
      <c r="CH306" s="76"/>
      <c r="CI306" s="76"/>
      <c r="CJ306" s="76"/>
      <c r="CK306" s="76"/>
      <c r="CL306" s="76"/>
      <c r="CM306" s="76"/>
      <c r="CN306" s="76"/>
      <c r="CO306" s="76"/>
      <c r="CP306" s="76"/>
      <c r="CQ306" s="76"/>
      <c r="CR306" s="76"/>
      <c r="CS306" s="76"/>
      <c r="CT306" s="76"/>
      <c r="CU306" s="76"/>
      <c r="CV306" s="76"/>
      <c r="CW306" s="76"/>
      <c r="CX306" s="76"/>
      <c r="CY306" s="76"/>
      <c r="CZ306" s="76"/>
      <c r="DA306" s="76"/>
      <c r="DB306" s="76"/>
      <c r="DC306" s="76"/>
      <c r="DD306" s="76"/>
      <c r="DE306" s="76"/>
      <c r="DF306" s="76"/>
      <c r="DG306" s="76"/>
      <c r="DH306" s="76"/>
      <c r="DI306" s="76"/>
      <c r="DJ306" s="76"/>
      <c r="DK306" s="76"/>
      <c r="DL306" s="76"/>
      <c r="DM306" s="76"/>
      <c r="DN306" s="76"/>
      <c r="DO306" s="76"/>
      <c r="DP306" s="76"/>
      <c r="DQ306" s="76"/>
      <c r="DR306" s="76"/>
      <c r="DS306" s="76"/>
      <c r="DT306" s="76"/>
      <c r="DU306" s="76"/>
      <c r="DV306" s="76"/>
      <c r="DW306" s="76"/>
      <c r="DX306" s="76"/>
      <c r="DY306" s="76"/>
      <c r="DZ306" s="76"/>
      <c r="EA306" s="76"/>
      <c r="EB306" s="76"/>
      <c r="EC306" s="76"/>
      <c r="ED306" s="76"/>
      <c r="EE306" s="76"/>
      <c r="EF306" s="76"/>
      <c r="EG306" s="76"/>
      <c r="EH306" s="76"/>
      <c r="EI306" s="76"/>
      <c r="EJ306" s="76"/>
      <c r="EK306" s="76"/>
      <c r="EL306" s="76"/>
      <c r="EM306" s="76"/>
      <c r="EN306" s="76"/>
      <c r="EO306" s="76"/>
      <c r="EP306" s="76"/>
      <c r="EQ306" s="76"/>
      <c r="ER306" s="76"/>
      <c r="ES306" s="76"/>
      <c r="ET306" s="76"/>
      <c r="EU306" s="76"/>
      <c r="EV306" s="76"/>
      <c r="EW306" s="76"/>
      <c r="EX306" s="76"/>
      <c r="EY306" s="76"/>
      <c r="EZ306" s="76"/>
      <c r="FA306" s="76"/>
      <c r="FB306" s="76"/>
      <c r="FC306" s="76"/>
      <c r="FD306" s="76"/>
      <c r="FE306" s="76"/>
      <c r="FF306" s="76"/>
      <c r="FG306" s="76"/>
      <c r="FH306" s="76"/>
      <c r="FI306" s="76"/>
      <c r="FJ306" s="76"/>
      <c r="FK306" s="76"/>
      <c r="FL306" s="76"/>
      <c r="FM306" s="76"/>
      <c r="FN306" s="76"/>
      <c r="FO306" s="76"/>
      <c r="FP306" s="76"/>
      <c r="FQ306" s="76"/>
      <c r="FR306" s="76"/>
      <c r="FS306" s="76"/>
      <c r="FT306" s="76"/>
      <c r="FU306" s="76"/>
      <c r="FV306" s="76"/>
      <c r="FW306" s="76"/>
      <c r="FX306" s="76"/>
      <c r="FY306" s="76"/>
      <c r="FZ306" s="76"/>
      <c r="GA306" s="76"/>
      <c r="GB306" s="76"/>
      <c r="GC306" s="76"/>
      <c r="GD306" s="76"/>
      <c r="GE306" s="76"/>
      <c r="GF306" s="76"/>
      <c r="GG306" s="76"/>
      <c r="GH306" s="76"/>
      <c r="GI306" s="76"/>
      <c r="GJ306" s="76"/>
      <c r="GK306" s="76"/>
      <c r="GL306" s="76"/>
      <c r="GM306" s="76"/>
      <c r="GN306" s="76"/>
      <c r="GO306" s="76"/>
      <c r="GP306" s="76"/>
      <c r="GQ306" s="76"/>
      <c r="GR306" s="76"/>
      <c r="GS306" s="76"/>
      <c r="GT306" s="76"/>
      <c r="GU306" s="76"/>
      <c r="GV306" s="76"/>
      <c r="GW306" s="76"/>
      <c r="GX306" s="76"/>
      <c r="GY306" s="76"/>
      <c r="GZ306" s="76"/>
      <c r="HA306" s="76"/>
      <c r="HB306" s="76"/>
      <c r="HC306" s="76"/>
      <c r="HD306" s="76"/>
      <c r="HE306" s="76"/>
      <c r="HF306" s="76"/>
      <c r="HG306" s="76"/>
      <c r="HH306" s="76"/>
      <c r="HI306" s="76"/>
      <c r="HJ306" s="76"/>
      <c r="HK306" s="76"/>
      <c r="HL306" s="76"/>
      <c r="HM306" s="76"/>
      <c r="HN306" s="76"/>
      <c r="HO306" s="76"/>
      <c r="HP306" s="76"/>
      <c r="HQ306" s="76"/>
      <c r="HR306" s="76"/>
      <c r="HS306" s="76"/>
      <c r="HT306" s="76"/>
      <c r="HU306" s="76"/>
      <c r="HV306" s="76"/>
      <c r="HW306" s="76"/>
      <c r="HX306" s="76"/>
      <c r="HY306" s="76"/>
      <c r="HZ306" s="76"/>
      <c r="IA306" s="76"/>
      <c r="IB306" s="76"/>
      <c r="IC306" s="76"/>
      <c r="ID306" s="76"/>
      <c r="IE306" s="76"/>
      <c r="IF306" s="76"/>
      <c r="IG306" s="76"/>
      <c r="IH306" s="76"/>
      <c r="II306" s="76"/>
      <c r="IJ306" s="76"/>
      <c r="IK306" s="76"/>
      <c r="IL306" s="76"/>
      <c r="IM306" s="76"/>
      <c r="IN306" s="76"/>
      <c r="IO306" s="76"/>
      <c r="IP306" s="76"/>
      <c r="IQ306" s="76"/>
      <c r="IR306" s="76"/>
      <c r="IS306" s="76"/>
      <c r="IT306" s="76"/>
      <c r="IU306" s="76"/>
      <c r="IV306" s="76"/>
      <c r="IW306" s="76"/>
      <c r="IX306" s="76"/>
      <c r="IY306" s="76"/>
      <c r="IZ306" s="76"/>
      <c r="JA306" s="76"/>
      <c r="JB306" s="76"/>
      <c r="JC306" s="76"/>
      <c r="JD306" s="76"/>
      <c r="JE306" s="76"/>
      <c r="JF306" s="76"/>
      <c r="JG306" s="76"/>
      <c r="JH306" s="76"/>
      <c r="JI306" s="76"/>
      <c r="JJ306" s="76"/>
      <c r="JK306" s="76"/>
      <c r="JL306" s="76"/>
      <c r="JM306" s="76"/>
      <c r="JN306" s="76"/>
      <c r="JO306" s="76"/>
      <c r="JP306" s="76"/>
      <c r="JQ306" s="76"/>
      <c r="JR306" s="76"/>
      <c r="JS306" s="76"/>
      <c r="JT306" s="76"/>
      <c r="JU306" s="76"/>
      <c r="JV306" s="76"/>
      <c r="JW306" s="76"/>
      <c r="JX306" s="76"/>
      <c r="JY306" s="76"/>
      <c r="JZ306" s="76"/>
      <c r="KA306" s="76"/>
      <c r="KB306" s="76"/>
      <c r="KC306" s="76"/>
      <c r="KD306" s="76"/>
      <c r="KE306" s="76"/>
      <c r="KF306" s="76"/>
      <c r="KG306" s="76"/>
      <c r="KH306" s="76"/>
      <c r="KI306" s="76"/>
      <c r="KJ306" s="76"/>
      <c r="KK306" s="76"/>
      <c r="KL306" s="76"/>
      <c r="KM306" s="76"/>
      <c r="KN306" s="76"/>
      <c r="KO306" s="76"/>
      <c r="KP306" s="76"/>
      <c r="KQ306" s="76"/>
      <c r="KR306" s="76"/>
      <c r="KS306" s="76"/>
      <c r="KT306" s="76"/>
      <c r="KU306" s="76"/>
      <c r="KV306" s="76"/>
      <c r="KW306" s="76"/>
      <c r="KX306" s="76"/>
      <c r="KY306" s="76"/>
      <c r="KZ306" s="76"/>
      <c r="LA306" s="76"/>
      <c r="LB306" s="76"/>
      <c r="LC306" s="76"/>
      <c r="LD306" s="76"/>
      <c r="LE306" s="76"/>
      <c r="LF306" s="76"/>
      <c r="LG306" s="76"/>
      <c r="LH306" s="76"/>
      <c r="LI306" s="76"/>
      <c r="LJ306" s="76"/>
      <c r="LK306" s="76"/>
      <c r="LL306" s="76"/>
      <c r="LM306" s="76"/>
      <c r="LN306" s="76"/>
      <c r="LO306" s="76"/>
      <c r="LP306" s="76"/>
      <c r="LQ306" s="76"/>
      <c r="LR306" s="76"/>
      <c r="LS306" s="76"/>
      <c r="LT306" s="76"/>
      <c r="LU306" s="76"/>
      <c r="LV306" s="76"/>
      <c r="LW306" s="76"/>
      <c r="LX306" s="76"/>
      <c r="LY306" s="76"/>
      <c r="LZ306" s="76"/>
      <c r="MA306" s="76"/>
      <c r="MB306" s="76"/>
      <c r="MC306" s="76"/>
      <c r="MD306" s="76"/>
      <c r="ME306" s="76"/>
      <c r="MF306" s="76"/>
      <c r="MG306" s="76"/>
      <c r="MH306" s="76"/>
      <c r="MI306" s="76"/>
      <c r="MJ306" s="76"/>
      <c r="MK306" s="76"/>
      <c r="ML306" s="76"/>
      <c r="MM306" s="76"/>
      <c r="MN306" s="76"/>
      <c r="MO306" s="76"/>
      <c r="MP306" s="76"/>
      <c r="MQ306" s="76"/>
      <c r="MR306" s="76"/>
      <c r="MS306" s="76"/>
      <c r="MT306" s="76"/>
      <c r="MU306" s="76"/>
      <c r="MV306" s="76"/>
      <c r="MW306" s="76"/>
      <c r="MX306" s="76"/>
      <c r="MY306" s="76"/>
      <c r="MZ306" s="76"/>
      <c r="NA306" s="76"/>
      <c r="NB306" s="76"/>
      <c r="NC306" s="76"/>
      <c r="ND306" s="76"/>
      <c r="NE306" s="76"/>
      <c r="NF306" s="76"/>
      <c r="NG306" s="76"/>
      <c r="NH306" s="76"/>
      <c r="NI306" s="76"/>
      <c r="NJ306" s="76"/>
      <c r="NK306" s="76"/>
      <c r="NL306" s="76"/>
      <c r="NM306" s="76"/>
      <c r="NN306" s="76"/>
      <c r="NO306" s="76"/>
      <c r="NP306" s="76"/>
      <c r="NQ306" s="76"/>
      <c r="NR306" s="76"/>
      <c r="NS306" s="76"/>
      <c r="NT306" s="76"/>
      <c r="NU306" s="76"/>
      <c r="NV306" s="76"/>
      <c r="NW306" s="76"/>
      <c r="NX306" s="76"/>
      <c r="NY306" s="76"/>
      <c r="NZ306" s="76"/>
      <c r="OA306" s="76"/>
      <c r="OB306" s="76"/>
      <c r="OC306" s="76"/>
      <c r="OD306" s="76"/>
      <c r="OE306" s="76"/>
      <c r="OF306" s="76"/>
      <c r="OG306" s="76"/>
      <c r="OH306" s="76"/>
      <c r="OI306" s="76"/>
      <c r="OJ306" s="76"/>
      <c r="OK306" s="76"/>
      <c r="OL306" s="76"/>
      <c r="OM306" s="76"/>
      <c r="ON306" s="76"/>
      <c r="OO306" s="76"/>
      <c r="OP306" s="76"/>
      <c r="OQ306" s="76"/>
      <c r="OR306" s="76"/>
      <c r="OS306" s="76"/>
      <c r="OT306" s="76"/>
      <c r="OU306" s="76"/>
      <c r="OV306" s="76"/>
      <c r="OW306" s="76"/>
      <c r="OX306" s="76"/>
      <c r="OY306" s="76"/>
      <c r="OZ306" s="76"/>
      <c r="PA306" s="76"/>
      <c r="PB306" s="76"/>
      <c r="PC306" s="76"/>
      <c r="PD306" s="76"/>
      <c r="PE306" s="76"/>
      <c r="PF306" s="76"/>
      <c r="PG306" s="76"/>
      <c r="PH306" s="76"/>
      <c r="PI306" s="76"/>
      <c r="PJ306" s="76"/>
      <c r="PK306" s="76"/>
      <c r="PL306" s="76"/>
      <c r="PM306" s="76"/>
      <c r="PN306" s="76"/>
      <c r="PO306" s="76"/>
      <c r="PP306" s="76"/>
      <c r="PQ306" s="76"/>
      <c r="PR306" s="76"/>
      <c r="PS306" s="76"/>
      <c r="PT306" s="76"/>
      <c r="PU306" s="76"/>
      <c r="PV306" s="76"/>
      <c r="PW306" s="76"/>
      <c r="PX306" s="76"/>
      <c r="PY306" s="76"/>
      <c r="PZ306" s="76"/>
      <c r="QA306" s="76"/>
      <c r="QB306" s="76"/>
      <c r="QC306" s="76"/>
      <c r="QD306" s="76"/>
      <c r="QE306" s="76"/>
      <c r="QF306" s="76"/>
      <c r="QG306" s="76"/>
      <c r="QH306" s="76"/>
      <c r="QI306" s="76"/>
      <c r="QJ306" s="76"/>
      <c r="QK306" s="76"/>
      <c r="QL306" s="76"/>
      <c r="QM306" s="76"/>
      <c r="QN306" s="76"/>
      <c r="QO306" s="76"/>
      <c r="QP306" s="76"/>
      <c r="QQ306" s="76"/>
      <c r="QR306" s="76"/>
      <c r="QS306" s="76"/>
      <c r="QT306" s="76"/>
      <c r="QU306" s="76"/>
      <c r="QV306" s="76"/>
      <c r="QW306" s="76"/>
      <c r="QX306" s="76"/>
      <c r="QY306" s="76"/>
      <c r="QZ306" s="76"/>
      <c r="RA306" s="76"/>
      <c r="RB306" s="76"/>
      <c r="RC306" s="76"/>
      <c r="RD306" s="76"/>
      <c r="RE306" s="76"/>
      <c r="RF306" s="76"/>
      <c r="RG306" s="76"/>
      <c r="RH306" s="76"/>
      <c r="RI306" s="76"/>
      <c r="RJ306" s="76"/>
      <c r="RK306" s="76"/>
      <c r="RL306" s="76"/>
      <c r="RM306" s="76"/>
      <c r="RN306" s="76"/>
      <c r="RO306" s="76"/>
      <c r="RP306" s="76"/>
      <c r="RQ306" s="76"/>
      <c r="RR306" s="76"/>
      <c r="RS306" s="76"/>
      <c r="RT306" s="76"/>
      <c r="RU306" s="76"/>
      <c r="RV306" s="76"/>
      <c r="RW306" s="76"/>
      <c r="RX306" s="76"/>
      <c r="RY306" s="76"/>
      <c r="RZ306" s="76"/>
      <c r="SA306" s="76"/>
      <c r="SB306" s="76"/>
      <c r="SC306" s="76"/>
      <c r="SD306" s="76"/>
      <c r="SE306" s="76"/>
      <c r="SF306" s="76"/>
      <c r="SG306" s="76"/>
      <c r="SH306" s="76"/>
      <c r="SI306" s="76"/>
      <c r="SJ306" s="76"/>
      <c r="SK306" s="76"/>
      <c r="SL306" s="76"/>
      <c r="SM306" s="76"/>
      <c r="SN306" s="76"/>
      <c r="SO306" s="76"/>
      <c r="SP306" s="76"/>
      <c r="SQ306" s="76"/>
      <c r="SR306" s="76"/>
      <c r="SS306" s="76"/>
      <c r="ST306" s="76"/>
      <c r="SU306" s="76"/>
      <c r="SV306" s="76"/>
      <c r="SW306" s="76"/>
      <c r="SX306" s="76"/>
      <c r="SY306" s="76"/>
      <c r="SZ306" s="76"/>
      <c r="TA306" s="76"/>
      <c r="TB306" s="76"/>
      <c r="TC306" s="76"/>
      <c r="TD306" s="76"/>
      <c r="TE306" s="76"/>
      <c r="TF306" s="76"/>
      <c r="TG306" s="76"/>
      <c r="TH306" s="76"/>
      <c r="TI306" s="76"/>
      <c r="TJ306" s="76"/>
      <c r="TK306" s="76"/>
      <c r="TL306" s="76"/>
      <c r="TM306" s="76"/>
      <c r="TN306" s="76"/>
      <c r="TO306" s="76"/>
      <c r="TP306" s="76"/>
      <c r="TQ306" s="76"/>
      <c r="TR306" s="76"/>
      <c r="TS306" s="76"/>
      <c r="TT306" s="76"/>
      <c r="TU306" s="76"/>
      <c r="TV306" s="76"/>
      <c r="TW306" s="76"/>
      <c r="TX306" s="76"/>
      <c r="TY306" s="76"/>
      <c r="TZ306" s="76"/>
      <c r="UA306" s="76"/>
      <c r="UB306" s="76"/>
      <c r="UC306" s="76"/>
      <c r="UD306" s="76"/>
      <c r="UE306" s="76"/>
      <c r="UF306" s="76"/>
      <c r="UG306" s="76"/>
      <c r="UH306" s="76"/>
      <c r="UI306" s="76"/>
      <c r="UJ306" s="76"/>
      <c r="UK306" s="76"/>
      <c r="UL306" s="76"/>
      <c r="UM306" s="76"/>
      <c r="UN306" s="76"/>
      <c r="UO306" s="76"/>
      <c r="UP306" s="76"/>
      <c r="UQ306" s="76"/>
      <c r="UR306" s="76"/>
      <c r="US306" s="76"/>
      <c r="UT306" s="76"/>
      <c r="UU306" s="76"/>
      <c r="UV306" s="76"/>
      <c r="UW306" s="76"/>
      <c r="UX306" s="76"/>
      <c r="UY306" s="76"/>
      <c r="UZ306" s="76"/>
      <c r="VA306" s="76"/>
      <c r="VB306" s="76"/>
      <c r="VC306" s="76"/>
      <c r="VD306" s="76"/>
      <c r="VE306" s="76"/>
      <c r="VF306" s="76"/>
      <c r="VG306" s="76"/>
      <c r="VH306" s="76"/>
      <c r="VI306" s="76"/>
      <c r="VJ306" s="76"/>
      <c r="VK306" s="76"/>
      <c r="VL306" s="76"/>
      <c r="VM306" s="76"/>
      <c r="VN306" s="76"/>
      <c r="VO306" s="76"/>
      <c r="VP306" s="76"/>
      <c r="VQ306" s="76"/>
      <c r="VR306" s="76"/>
      <c r="VS306" s="76"/>
      <c r="VT306" s="76"/>
      <c r="VU306" s="76"/>
      <c r="VV306" s="76"/>
      <c r="VW306" s="76"/>
      <c r="VX306" s="76"/>
      <c r="VY306" s="76"/>
      <c r="VZ306" s="76"/>
      <c r="WA306" s="76"/>
      <c r="WB306" s="76"/>
      <c r="WC306" s="76"/>
      <c r="WD306" s="76"/>
      <c r="WE306" s="76"/>
      <c r="WF306" s="76"/>
      <c r="WG306" s="76"/>
      <c r="WH306" s="76"/>
      <c r="WI306" s="76"/>
      <c r="WJ306" s="76"/>
      <c r="WK306" s="76"/>
      <c r="WL306" s="76"/>
      <c r="WM306" s="76"/>
      <c r="WN306" s="76"/>
      <c r="WO306" s="76"/>
      <c r="WP306" s="76"/>
      <c r="WQ306" s="76"/>
      <c r="WR306" s="76"/>
      <c r="WS306" s="76"/>
      <c r="WT306" s="76"/>
      <c r="WU306" s="76"/>
      <c r="WV306" s="76"/>
      <c r="WW306" s="76"/>
      <c r="WX306" s="76"/>
      <c r="WY306" s="76"/>
      <c r="WZ306" s="76"/>
      <c r="XA306" s="76"/>
      <c r="XB306" s="76"/>
      <c r="XC306" s="76"/>
      <c r="XD306" s="76"/>
      <c r="XE306" s="76"/>
      <c r="XF306" s="76"/>
      <c r="XG306" s="76"/>
      <c r="XH306" s="76"/>
      <c r="XI306" s="76"/>
      <c r="XJ306" s="76"/>
      <c r="XK306" s="76"/>
      <c r="XL306" s="76"/>
      <c r="XM306" s="76"/>
      <c r="XN306" s="76"/>
      <c r="XO306" s="76"/>
      <c r="XP306" s="76"/>
      <c r="XQ306" s="76"/>
      <c r="XR306" s="76"/>
      <c r="XS306" s="76"/>
      <c r="XT306" s="76"/>
      <c r="XU306" s="76"/>
      <c r="XV306" s="76"/>
      <c r="XW306" s="76"/>
      <c r="XX306" s="76"/>
      <c r="XY306" s="76"/>
      <c r="XZ306" s="76"/>
      <c r="YA306" s="76"/>
      <c r="YB306" s="76"/>
      <c r="YC306" s="76"/>
      <c r="YD306" s="76"/>
      <c r="YE306" s="76"/>
      <c r="YF306" s="76"/>
      <c r="YG306" s="76"/>
      <c r="YH306" s="76"/>
      <c r="YI306" s="76"/>
      <c r="YJ306" s="76"/>
      <c r="YK306" s="76"/>
      <c r="YL306" s="76"/>
      <c r="YM306" s="76"/>
      <c r="YN306" s="76"/>
      <c r="YO306" s="76"/>
      <c r="YP306" s="76"/>
      <c r="YQ306" s="76"/>
      <c r="YR306" s="76"/>
      <c r="YS306" s="76"/>
      <c r="YT306" s="76"/>
      <c r="YU306" s="76"/>
      <c r="YV306" s="76"/>
      <c r="YW306" s="76"/>
      <c r="YX306" s="76"/>
      <c r="YY306" s="76"/>
      <c r="YZ306" s="76"/>
      <c r="ZA306" s="76"/>
      <c r="ZB306" s="76"/>
      <c r="ZC306" s="76"/>
      <c r="ZD306" s="76"/>
      <c r="ZE306" s="76"/>
      <c r="ZF306" s="76"/>
      <c r="ZG306" s="76"/>
      <c r="ZH306" s="76"/>
      <c r="ZI306" s="76"/>
      <c r="ZJ306" s="76"/>
      <c r="ZK306" s="76"/>
      <c r="ZL306" s="76"/>
      <c r="ZM306" s="76"/>
      <c r="ZN306" s="76"/>
      <c r="ZO306" s="76"/>
      <c r="ZP306" s="76"/>
      <c r="ZQ306" s="76"/>
      <c r="ZR306" s="76"/>
      <c r="ZS306" s="76"/>
      <c r="ZT306" s="76"/>
      <c r="ZU306" s="76"/>
      <c r="ZV306" s="76"/>
      <c r="ZW306" s="76"/>
      <c r="ZX306" s="76"/>
      <c r="ZY306" s="76"/>
      <c r="ZZ306" s="76"/>
      <c r="AAA306" s="76"/>
      <c r="AAB306" s="76"/>
      <c r="AAC306" s="76"/>
      <c r="AAD306" s="76"/>
      <c r="AAE306" s="76"/>
      <c r="AAF306" s="76"/>
      <c r="AAG306" s="76"/>
      <c r="AAH306" s="76"/>
      <c r="AAI306" s="76"/>
      <c r="AAJ306" s="76"/>
      <c r="AAK306" s="76"/>
      <c r="AAL306" s="76"/>
      <c r="AAM306" s="76"/>
      <c r="AAN306" s="76"/>
      <c r="AAO306" s="76"/>
      <c r="AAP306" s="76"/>
      <c r="AAQ306" s="76"/>
      <c r="AAR306" s="76"/>
      <c r="AAS306" s="76"/>
      <c r="AAT306" s="76"/>
      <c r="AAU306" s="76"/>
      <c r="AAV306" s="76"/>
      <c r="AAW306" s="76"/>
      <c r="AAX306" s="76"/>
      <c r="AAY306" s="76"/>
      <c r="AAZ306" s="76"/>
      <c r="ABA306" s="76"/>
      <c r="ABB306" s="76"/>
      <c r="ABC306" s="76"/>
      <c r="ABD306" s="76"/>
      <c r="ABE306" s="76"/>
      <c r="ABF306" s="76"/>
      <c r="ABG306" s="76"/>
      <c r="ABH306" s="76"/>
      <c r="ABI306" s="76"/>
      <c r="ABJ306" s="76"/>
      <c r="ABK306" s="76"/>
      <c r="ABL306" s="76"/>
      <c r="ABM306" s="76"/>
      <c r="ABN306" s="76"/>
      <c r="ABO306" s="76"/>
      <c r="ABP306" s="76"/>
      <c r="ABQ306" s="76"/>
      <c r="ABR306" s="76"/>
      <c r="ABS306" s="76"/>
      <c r="ABT306" s="76"/>
      <c r="ABU306" s="76"/>
      <c r="ABV306" s="76"/>
      <c r="ABW306" s="76"/>
      <c r="ABX306" s="76"/>
      <c r="ABY306" s="76"/>
      <c r="ABZ306" s="76"/>
      <c r="ACA306" s="76"/>
      <c r="ACB306" s="76"/>
      <c r="ACC306" s="76"/>
      <c r="ACD306" s="76"/>
      <c r="ACE306" s="76"/>
      <c r="ACF306" s="76"/>
      <c r="ACG306" s="76"/>
      <c r="ACH306" s="76"/>
      <c r="ACI306" s="76"/>
      <c r="ACJ306" s="76"/>
      <c r="ACK306" s="76"/>
      <c r="ACL306" s="76"/>
      <c r="ACM306" s="76"/>
      <c r="ACN306" s="76"/>
      <c r="ACO306" s="76"/>
      <c r="ACP306" s="76"/>
      <c r="ACQ306" s="76"/>
      <c r="ACR306" s="76"/>
      <c r="ACS306" s="76"/>
      <c r="ACT306" s="76"/>
      <c r="ACU306" s="76"/>
      <c r="ACV306" s="76"/>
      <c r="ACW306" s="76"/>
      <c r="ACX306" s="76"/>
      <c r="ACY306" s="76"/>
      <c r="ACZ306" s="76"/>
      <c r="ADA306" s="76"/>
      <c r="ADB306" s="76"/>
      <c r="ADC306" s="76"/>
      <c r="ADD306" s="76"/>
      <c r="ADE306" s="76"/>
      <c r="ADF306" s="76"/>
      <c r="ADG306" s="76"/>
      <c r="ADH306" s="76"/>
      <c r="ADI306" s="76"/>
      <c r="ADJ306" s="76"/>
      <c r="ADK306" s="76"/>
      <c r="ADL306" s="76"/>
      <c r="ADM306" s="76"/>
      <c r="ADN306" s="76"/>
      <c r="ADO306" s="76"/>
      <c r="ADP306" s="76"/>
      <c r="ADQ306" s="76"/>
      <c r="ADR306" s="76"/>
      <c r="ADS306" s="76"/>
      <c r="ADT306" s="76"/>
      <c r="ADU306" s="76"/>
      <c r="ADV306" s="76"/>
      <c r="ADW306" s="76"/>
      <c r="ADX306" s="76"/>
      <c r="ADY306" s="76"/>
      <c r="ADZ306" s="76"/>
      <c r="AEA306" s="76"/>
      <c r="AEB306" s="76"/>
      <c r="AEC306" s="76"/>
      <c r="AED306" s="76"/>
      <c r="AEE306" s="76"/>
      <c r="AEF306" s="76"/>
      <c r="AEG306" s="76"/>
      <c r="AEH306" s="76"/>
      <c r="AEI306" s="76"/>
      <c r="AEJ306" s="76"/>
      <c r="AEK306" s="76"/>
      <c r="AEL306" s="76"/>
      <c r="AEM306" s="76"/>
      <c r="AEN306" s="76"/>
      <c r="AEO306" s="76"/>
      <c r="AEP306" s="76"/>
      <c r="AEQ306" s="76"/>
      <c r="AER306" s="76"/>
      <c r="AES306" s="76"/>
      <c r="AET306" s="76"/>
      <c r="AEU306" s="76"/>
      <c r="AEV306" s="76"/>
      <c r="AEW306" s="76"/>
      <c r="AEX306" s="76"/>
      <c r="AEY306" s="76"/>
      <c r="AEZ306" s="76"/>
      <c r="AFA306" s="76"/>
      <c r="AFB306" s="76"/>
      <c r="AFC306" s="76"/>
      <c r="AFD306" s="76"/>
      <c r="AFE306" s="76"/>
      <c r="AFF306" s="76"/>
      <c r="AFG306" s="76"/>
      <c r="AFH306" s="76"/>
      <c r="AFI306" s="76"/>
      <c r="AFJ306" s="76"/>
      <c r="AFK306" s="76"/>
      <c r="AFL306" s="76"/>
      <c r="AFM306" s="76"/>
      <c r="AFN306" s="76"/>
      <c r="AFO306" s="76"/>
      <c r="AFP306" s="76"/>
      <c r="AFQ306" s="76"/>
      <c r="AFR306" s="76"/>
      <c r="AFS306" s="76"/>
      <c r="AFT306" s="76"/>
      <c r="AFU306" s="76"/>
      <c r="AFV306" s="76"/>
      <c r="AFW306" s="76"/>
      <c r="AFX306" s="76"/>
      <c r="AFY306" s="76"/>
      <c r="AFZ306" s="76"/>
      <c r="AGA306" s="76"/>
      <c r="AGB306" s="76"/>
      <c r="AGC306" s="76"/>
      <c r="AGD306" s="76"/>
      <c r="AGE306" s="76"/>
      <c r="AGF306" s="76"/>
      <c r="AGG306" s="76"/>
      <c r="AGH306" s="76"/>
      <c r="AGI306" s="76"/>
      <c r="AGJ306" s="76"/>
      <c r="AGK306" s="76"/>
      <c r="AGL306" s="76"/>
      <c r="AGM306" s="76"/>
      <c r="AGN306" s="76"/>
      <c r="AGO306" s="76"/>
      <c r="AGP306" s="76"/>
      <c r="AGQ306" s="76"/>
      <c r="AGR306" s="76"/>
      <c r="AGS306" s="76"/>
      <c r="AGT306" s="76"/>
      <c r="AGU306" s="76"/>
      <c r="AGV306" s="76"/>
      <c r="AGW306" s="76"/>
      <c r="AGX306" s="76"/>
      <c r="AGY306" s="76"/>
      <c r="AGZ306" s="76"/>
      <c r="AHA306" s="76"/>
      <c r="AHB306" s="76"/>
      <c r="AHC306" s="76"/>
      <c r="AHD306" s="76"/>
      <c r="AHE306" s="76"/>
      <c r="AHF306" s="76"/>
      <c r="AHG306" s="76"/>
      <c r="AHH306" s="76"/>
      <c r="AHI306" s="76"/>
      <c r="AHJ306" s="76"/>
      <c r="AHK306" s="76"/>
      <c r="AHL306" s="76"/>
      <c r="AHM306" s="76"/>
      <c r="AHN306" s="76"/>
      <c r="AHO306" s="76"/>
      <c r="AHP306" s="76"/>
      <c r="AHQ306" s="76"/>
      <c r="AHR306" s="76"/>
      <c r="AHS306" s="76"/>
      <c r="AHT306" s="76"/>
      <c r="AHU306" s="76"/>
      <c r="AHV306" s="76"/>
      <c r="AHW306" s="76"/>
      <c r="AHX306" s="76"/>
      <c r="AHY306" s="76"/>
      <c r="AHZ306" s="76"/>
      <c r="AIA306" s="76"/>
      <c r="AIB306" s="76"/>
      <c r="AIC306" s="76"/>
      <c r="AID306" s="76"/>
      <c r="AIE306" s="76"/>
      <c r="AIF306" s="76"/>
      <c r="AIG306" s="76"/>
      <c r="AIH306" s="76"/>
      <c r="AII306" s="76"/>
      <c r="AIJ306" s="76"/>
      <c r="AIK306" s="76"/>
      <c r="AIL306" s="76"/>
      <c r="AIM306" s="76"/>
      <c r="AIN306" s="76"/>
      <c r="AIO306" s="76"/>
      <c r="AIP306" s="76"/>
      <c r="AIQ306" s="76"/>
      <c r="AIR306" s="76"/>
      <c r="AIS306" s="76"/>
      <c r="AIT306" s="76"/>
      <c r="AIU306" s="76"/>
      <c r="AIV306" s="76"/>
      <c r="AIW306" s="76"/>
      <c r="AIX306" s="76"/>
      <c r="AIY306" s="76"/>
      <c r="AIZ306" s="76"/>
      <c r="AJA306" s="76"/>
      <c r="AJB306" s="76"/>
      <c r="AJC306" s="76"/>
      <c r="AJD306" s="76"/>
      <c r="AJE306" s="76"/>
      <c r="AJF306" s="76"/>
      <c r="AJG306" s="76"/>
      <c r="AJH306" s="76"/>
      <c r="AJI306" s="76"/>
      <c r="AJJ306" s="76"/>
      <c r="AJK306" s="76"/>
      <c r="AJL306" s="76"/>
      <c r="AJM306" s="76"/>
      <c r="AJN306" s="76"/>
      <c r="AJO306" s="76"/>
      <c r="AJP306" s="76"/>
      <c r="AJQ306" s="76"/>
      <c r="AJR306" s="76"/>
      <c r="AJS306" s="76"/>
      <c r="AJT306" s="76"/>
      <c r="AJU306" s="76"/>
      <c r="AJV306" s="76"/>
      <c r="AJW306" s="76"/>
      <c r="AJX306" s="76"/>
      <c r="AJY306" s="76"/>
      <c r="AJZ306" s="76"/>
      <c r="AKA306" s="76"/>
      <c r="AKB306" s="76"/>
      <c r="AKC306" s="76"/>
      <c r="AKD306" s="76"/>
      <c r="AKE306" s="76"/>
      <c r="AKF306" s="76"/>
      <c r="AKG306" s="76"/>
      <c r="AKH306" s="76"/>
      <c r="AKI306" s="76"/>
      <c r="AKJ306" s="76"/>
      <c r="AKK306" s="76"/>
      <c r="AKL306" s="76"/>
      <c r="AKM306" s="76"/>
      <c r="AKN306" s="76"/>
      <c r="AKO306" s="76"/>
      <c r="AKP306" s="76"/>
      <c r="AKQ306" s="76"/>
      <c r="AKR306" s="76"/>
      <c r="AKS306" s="76"/>
      <c r="AKT306" s="76"/>
      <c r="AKU306" s="76"/>
      <c r="AKV306" s="76"/>
      <c r="AKW306" s="76"/>
      <c r="AKX306" s="76"/>
      <c r="AKY306" s="76"/>
      <c r="AKZ306" s="76"/>
      <c r="ALA306" s="76"/>
      <c r="ALB306" s="76"/>
      <c r="ALC306" s="76"/>
      <c r="ALD306" s="76"/>
      <c r="ALE306" s="76"/>
      <c r="ALF306" s="76"/>
      <c r="ALG306" s="76"/>
      <c r="ALH306" s="76"/>
      <c r="ALI306" s="76"/>
      <c r="ALJ306" s="76"/>
      <c r="ALK306" s="76"/>
      <c r="ALL306" s="76"/>
      <c r="ALM306" s="76"/>
      <c r="ALN306" s="76"/>
      <c r="ALO306" s="76"/>
      <c r="ALP306" s="76"/>
      <c r="ALQ306" s="76"/>
      <c r="ALR306" s="76"/>
      <c r="ALS306" s="76"/>
      <c r="ALT306" s="76"/>
      <c r="ALU306" s="76"/>
      <c r="ALV306" s="76"/>
      <c r="ALW306" s="76"/>
      <c r="ALX306" s="76"/>
      <c r="ALY306" s="76"/>
      <c r="ALZ306" s="76"/>
      <c r="AMA306" s="76"/>
      <c r="AMB306" s="76"/>
      <c r="AMC306" s="76"/>
      <c r="AMD306" s="76"/>
      <c r="AME306" s="76"/>
    </row>
    <row r="307" spans="1:1019" s="80" customFormat="1">
      <c r="A307" s="20" t="s">
        <v>366</v>
      </c>
      <c r="B307" s="21" t="s">
        <v>37</v>
      </c>
      <c r="C307" s="21" t="s">
        <v>112</v>
      </c>
      <c r="D307" s="71" t="s">
        <v>108</v>
      </c>
      <c r="E307" s="22" t="s">
        <v>62</v>
      </c>
      <c r="F307" s="59">
        <v>226.8</v>
      </c>
      <c r="G307" s="23">
        <v>8025.74</v>
      </c>
      <c r="H307" s="69">
        <f t="shared" ref="H307:H312" si="112">$J$7</f>
        <v>0.15</v>
      </c>
      <c r="I307" s="23">
        <f t="shared" ref="I307:I312" si="113">ROUND(((H307+1)*G307),2)</f>
        <v>9229.6</v>
      </c>
      <c r="J307" s="23">
        <f t="shared" ref="J307:J312" si="114">TRUNC((I307*F307),2)</f>
        <v>2093273.28</v>
      </c>
      <c r="K307" s="78">
        <f t="shared" ref="K307" si="115">G307*F307</f>
        <v>1820237.8319999999</v>
      </c>
      <c r="L307" s="76"/>
      <c r="M307" s="79"/>
      <c r="N307" s="76"/>
      <c r="O307" s="76"/>
      <c r="P307" s="76"/>
      <c r="Q307" s="76"/>
      <c r="R307" s="76"/>
      <c r="S307" s="76"/>
      <c r="T307" s="76"/>
      <c r="U307" s="76"/>
      <c r="V307" s="76"/>
      <c r="W307" s="76"/>
      <c r="X307" s="76"/>
      <c r="Y307" s="76"/>
      <c r="Z307" s="76"/>
      <c r="AA307" s="76"/>
      <c r="AB307" s="76"/>
      <c r="AC307" s="76"/>
      <c r="AD307" s="76"/>
      <c r="AE307" s="76"/>
      <c r="AF307" s="76"/>
      <c r="AG307" s="76"/>
      <c r="AH307" s="76"/>
      <c r="AI307" s="76"/>
      <c r="AJ307" s="76"/>
      <c r="AK307" s="76"/>
      <c r="AL307" s="76"/>
      <c r="AM307" s="76"/>
      <c r="AN307" s="76"/>
      <c r="AO307" s="76"/>
      <c r="AP307" s="76"/>
      <c r="AQ307" s="76"/>
      <c r="AR307" s="76"/>
      <c r="AS307" s="76"/>
      <c r="AT307" s="76"/>
      <c r="AU307" s="76"/>
      <c r="AV307" s="76"/>
      <c r="AW307" s="76"/>
      <c r="AX307" s="76"/>
      <c r="AY307" s="76"/>
      <c r="AZ307" s="76"/>
      <c r="BA307" s="76"/>
      <c r="BB307" s="76"/>
      <c r="BC307" s="76"/>
      <c r="BD307" s="76"/>
      <c r="BE307" s="76"/>
      <c r="BF307" s="76"/>
      <c r="BG307" s="76"/>
      <c r="BH307" s="76"/>
      <c r="BI307" s="76"/>
      <c r="BJ307" s="76"/>
      <c r="BK307" s="76"/>
      <c r="BL307" s="76"/>
      <c r="BM307" s="76"/>
      <c r="BN307" s="76"/>
      <c r="BO307" s="76"/>
      <c r="BP307" s="76"/>
      <c r="BQ307" s="76"/>
      <c r="BR307" s="76"/>
      <c r="BS307" s="76"/>
      <c r="BT307" s="76"/>
      <c r="BU307" s="76"/>
      <c r="BV307" s="76"/>
      <c r="BW307" s="76"/>
      <c r="BX307" s="76"/>
      <c r="BY307" s="76"/>
      <c r="BZ307" s="76"/>
      <c r="CA307" s="76"/>
      <c r="CB307" s="76"/>
      <c r="CC307" s="76"/>
      <c r="CD307" s="76"/>
      <c r="CE307" s="76"/>
      <c r="CF307" s="76"/>
      <c r="CG307" s="76"/>
      <c r="CH307" s="76"/>
      <c r="CI307" s="76"/>
      <c r="CJ307" s="76"/>
      <c r="CK307" s="76"/>
      <c r="CL307" s="76"/>
      <c r="CM307" s="76"/>
      <c r="CN307" s="76"/>
      <c r="CO307" s="76"/>
      <c r="CP307" s="76"/>
      <c r="CQ307" s="76"/>
      <c r="CR307" s="76"/>
      <c r="CS307" s="76"/>
      <c r="CT307" s="76"/>
      <c r="CU307" s="76"/>
      <c r="CV307" s="76"/>
      <c r="CW307" s="76"/>
      <c r="CX307" s="76"/>
      <c r="CY307" s="76"/>
      <c r="CZ307" s="76"/>
      <c r="DA307" s="76"/>
      <c r="DB307" s="76"/>
      <c r="DC307" s="76"/>
      <c r="DD307" s="76"/>
      <c r="DE307" s="76"/>
      <c r="DF307" s="76"/>
      <c r="DG307" s="76"/>
      <c r="DH307" s="76"/>
      <c r="DI307" s="76"/>
      <c r="DJ307" s="76"/>
      <c r="DK307" s="76"/>
      <c r="DL307" s="76"/>
      <c r="DM307" s="76"/>
      <c r="DN307" s="76"/>
      <c r="DO307" s="76"/>
      <c r="DP307" s="76"/>
      <c r="DQ307" s="76"/>
      <c r="DR307" s="76"/>
      <c r="DS307" s="76"/>
      <c r="DT307" s="76"/>
      <c r="DU307" s="76"/>
      <c r="DV307" s="76"/>
      <c r="DW307" s="76"/>
      <c r="DX307" s="76"/>
      <c r="DY307" s="76"/>
      <c r="DZ307" s="76"/>
      <c r="EA307" s="76"/>
      <c r="EB307" s="76"/>
      <c r="EC307" s="76"/>
      <c r="ED307" s="76"/>
      <c r="EE307" s="76"/>
      <c r="EF307" s="76"/>
      <c r="EG307" s="76"/>
      <c r="EH307" s="76"/>
      <c r="EI307" s="76"/>
      <c r="EJ307" s="76"/>
      <c r="EK307" s="76"/>
      <c r="EL307" s="76"/>
      <c r="EM307" s="76"/>
      <c r="EN307" s="76"/>
      <c r="EO307" s="76"/>
      <c r="EP307" s="76"/>
      <c r="EQ307" s="76"/>
      <c r="ER307" s="76"/>
      <c r="ES307" s="76"/>
      <c r="ET307" s="76"/>
      <c r="EU307" s="76"/>
      <c r="EV307" s="76"/>
      <c r="EW307" s="76"/>
      <c r="EX307" s="76"/>
      <c r="EY307" s="76"/>
      <c r="EZ307" s="76"/>
      <c r="FA307" s="76"/>
      <c r="FB307" s="76"/>
      <c r="FC307" s="76"/>
      <c r="FD307" s="76"/>
      <c r="FE307" s="76"/>
      <c r="FF307" s="76"/>
      <c r="FG307" s="76"/>
      <c r="FH307" s="76"/>
      <c r="FI307" s="76"/>
      <c r="FJ307" s="76"/>
      <c r="FK307" s="76"/>
      <c r="FL307" s="76"/>
      <c r="FM307" s="76"/>
      <c r="FN307" s="76"/>
      <c r="FO307" s="76"/>
      <c r="FP307" s="76"/>
      <c r="FQ307" s="76"/>
      <c r="FR307" s="76"/>
      <c r="FS307" s="76"/>
      <c r="FT307" s="76"/>
      <c r="FU307" s="76"/>
      <c r="FV307" s="76"/>
      <c r="FW307" s="76"/>
      <c r="FX307" s="76"/>
      <c r="FY307" s="76"/>
      <c r="FZ307" s="76"/>
      <c r="GA307" s="76"/>
      <c r="GB307" s="76"/>
      <c r="GC307" s="76"/>
      <c r="GD307" s="76"/>
      <c r="GE307" s="76"/>
      <c r="GF307" s="76"/>
      <c r="GG307" s="76"/>
      <c r="GH307" s="76"/>
      <c r="GI307" s="76"/>
      <c r="GJ307" s="76"/>
      <c r="GK307" s="76"/>
      <c r="GL307" s="76"/>
      <c r="GM307" s="76"/>
      <c r="GN307" s="76"/>
      <c r="GO307" s="76"/>
      <c r="GP307" s="76"/>
      <c r="GQ307" s="76"/>
      <c r="GR307" s="76"/>
      <c r="GS307" s="76"/>
      <c r="GT307" s="76"/>
      <c r="GU307" s="76"/>
      <c r="GV307" s="76"/>
      <c r="GW307" s="76"/>
      <c r="GX307" s="76"/>
      <c r="GY307" s="76"/>
      <c r="GZ307" s="76"/>
      <c r="HA307" s="76"/>
      <c r="HB307" s="76"/>
      <c r="HC307" s="76"/>
      <c r="HD307" s="76"/>
      <c r="HE307" s="76"/>
      <c r="HF307" s="76"/>
      <c r="HG307" s="76"/>
      <c r="HH307" s="76"/>
      <c r="HI307" s="76"/>
      <c r="HJ307" s="76"/>
      <c r="HK307" s="76"/>
      <c r="HL307" s="76"/>
      <c r="HM307" s="76"/>
      <c r="HN307" s="76"/>
      <c r="HO307" s="76"/>
      <c r="HP307" s="76"/>
      <c r="HQ307" s="76"/>
      <c r="HR307" s="76"/>
      <c r="HS307" s="76"/>
      <c r="HT307" s="76"/>
      <c r="HU307" s="76"/>
      <c r="HV307" s="76"/>
      <c r="HW307" s="76"/>
      <c r="HX307" s="76"/>
      <c r="HY307" s="76"/>
      <c r="HZ307" s="76"/>
      <c r="IA307" s="76"/>
      <c r="IB307" s="76"/>
      <c r="IC307" s="76"/>
      <c r="ID307" s="76"/>
      <c r="IE307" s="76"/>
      <c r="IF307" s="76"/>
      <c r="IG307" s="76"/>
      <c r="IH307" s="76"/>
      <c r="II307" s="76"/>
      <c r="IJ307" s="76"/>
      <c r="IK307" s="76"/>
      <c r="IL307" s="76"/>
      <c r="IM307" s="76"/>
      <c r="IN307" s="76"/>
      <c r="IO307" s="76"/>
      <c r="IP307" s="76"/>
      <c r="IQ307" s="76"/>
      <c r="IR307" s="76"/>
      <c r="IS307" s="76"/>
      <c r="IT307" s="76"/>
      <c r="IU307" s="76"/>
      <c r="IV307" s="76"/>
      <c r="IW307" s="76"/>
      <c r="IX307" s="76"/>
      <c r="IY307" s="76"/>
      <c r="IZ307" s="76"/>
      <c r="JA307" s="76"/>
      <c r="JB307" s="76"/>
      <c r="JC307" s="76"/>
      <c r="JD307" s="76"/>
      <c r="JE307" s="76"/>
      <c r="JF307" s="76"/>
      <c r="JG307" s="76"/>
      <c r="JH307" s="76"/>
      <c r="JI307" s="76"/>
      <c r="JJ307" s="76"/>
      <c r="JK307" s="76"/>
      <c r="JL307" s="76"/>
      <c r="JM307" s="76"/>
      <c r="JN307" s="76"/>
      <c r="JO307" s="76"/>
      <c r="JP307" s="76"/>
      <c r="JQ307" s="76"/>
      <c r="JR307" s="76"/>
      <c r="JS307" s="76"/>
      <c r="JT307" s="76"/>
      <c r="JU307" s="76"/>
      <c r="JV307" s="76"/>
      <c r="JW307" s="76"/>
      <c r="JX307" s="76"/>
      <c r="JY307" s="76"/>
      <c r="JZ307" s="76"/>
      <c r="KA307" s="76"/>
      <c r="KB307" s="76"/>
      <c r="KC307" s="76"/>
      <c r="KD307" s="76"/>
      <c r="KE307" s="76"/>
      <c r="KF307" s="76"/>
      <c r="KG307" s="76"/>
      <c r="KH307" s="76"/>
      <c r="KI307" s="76"/>
      <c r="KJ307" s="76"/>
      <c r="KK307" s="76"/>
      <c r="KL307" s="76"/>
      <c r="KM307" s="76"/>
      <c r="KN307" s="76"/>
      <c r="KO307" s="76"/>
      <c r="KP307" s="76"/>
      <c r="KQ307" s="76"/>
      <c r="KR307" s="76"/>
      <c r="KS307" s="76"/>
      <c r="KT307" s="76"/>
      <c r="KU307" s="76"/>
      <c r="KV307" s="76"/>
      <c r="KW307" s="76"/>
      <c r="KX307" s="76"/>
      <c r="KY307" s="76"/>
      <c r="KZ307" s="76"/>
      <c r="LA307" s="76"/>
      <c r="LB307" s="76"/>
      <c r="LC307" s="76"/>
      <c r="LD307" s="76"/>
      <c r="LE307" s="76"/>
      <c r="LF307" s="76"/>
      <c r="LG307" s="76"/>
      <c r="LH307" s="76"/>
      <c r="LI307" s="76"/>
      <c r="LJ307" s="76"/>
      <c r="LK307" s="76"/>
      <c r="LL307" s="76"/>
      <c r="LM307" s="76"/>
      <c r="LN307" s="76"/>
      <c r="LO307" s="76"/>
      <c r="LP307" s="76"/>
      <c r="LQ307" s="76"/>
      <c r="LR307" s="76"/>
      <c r="LS307" s="76"/>
      <c r="LT307" s="76"/>
      <c r="LU307" s="76"/>
      <c r="LV307" s="76"/>
      <c r="LW307" s="76"/>
      <c r="LX307" s="76"/>
      <c r="LY307" s="76"/>
      <c r="LZ307" s="76"/>
      <c r="MA307" s="76"/>
      <c r="MB307" s="76"/>
      <c r="MC307" s="76"/>
      <c r="MD307" s="76"/>
      <c r="ME307" s="76"/>
      <c r="MF307" s="76"/>
      <c r="MG307" s="76"/>
      <c r="MH307" s="76"/>
      <c r="MI307" s="76"/>
      <c r="MJ307" s="76"/>
      <c r="MK307" s="76"/>
      <c r="ML307" s="76"/>
      <c r="MM307" s="76"/>
      <c r="MN307" s="76"/>
      <c r="MO307" s="76"/>
      <c r="MP307" s="76"/>
      <c r="MQ307" s="76"/>
      <c r="MR307" s="76"/>
      <c r="MS307" s="76"/>
      <c r="MT307" s="76"/>
      <c r="MU307" s="76"/>
      <c r="MV307" s="76"/>
      <c r="MW307" s="76"/>
      <c r="MX307" s="76"/>
      <c r="MY307" s="76"/>
      <c r="MZ307" s="76"/>
      <c r="NA307" s="76"/>
      <c r="NB307" s="76"/>
      <c r="NC307" s="76"/>
      <c r="ND307" s="76"/>
      <c r="NE307" s="76"/>
      <c r="NF307" s="76"/>
      <c r="NG307" s="76"/>
      <c r="NH307" s="76"/>
      <c r="NI307" s="76"/>
      <c r="NJ307" s="76"/>
      <c r="NK307" s="76"/>
      <c r="NL307" s="76"/>
      <c r="NM307" s="76"/>
      <c r="NN307" s="76"/>
      <c r="NO307" s="76"/>
      <c r="NP307" s="76"/>
      <c r="NQ307" s="76"/>
      <c r="NR307" s="76"/>
      <c r="NS307" s="76"/>
      <c r="NT307" s="76"/>
      <c r="NU307" s="76"/>
      <c r="NV307" s="76"/>
      <c r="NW307" s="76"/>
      <c r="NX307" s="76"/>
      <c r="NY307" s="76"/>
      <c r="NZ307" s="76"/>
      <c r="OA307" s="76"/>
      <c r="OB307" s="76"/>
      <c r="OC307" s="76"/>
      <c r="OD307" s="76"/>
      <c r="OE307" s="76"/>
      <c r="OF307" s="76"/>
      <c r="OG307" s="76"/>
      <c r="OH307" s="76"/>
      <c r="OI307" s="76"/>
      <c r="OJ307" s="76"/>
      <c r="OK307" s="76"/>
      <c r="OL307" s="76"/>
      <c r="OM307" s="76"/>
      <c r="ON307" s="76"/>
      <c r="OO307" s="76"/>
      <c r="OP307" s="76"/>
      <c r="OQ307" s="76"/>
      <c r="OR307" s="76"/>
      <c r="OS307" s="76"/>
      <c r="OT307" s="76"/>
      <c r="OU307" s="76"/>
      <c r="OV307" s="76"/>
      <c r="OW307" s="76"/>
      <c r="OX307" s="76"/>
      <c r="OY307" s="76"/>
      <c r="OZ307" s="76"/>
      <c r="PA307" s="76"/>
      <c r="PB307" s="76"/>
      <c r="PC307" s="76"/>
      <c r="PD307" s="76"/>
      <c r="PE307" s="76"/>
      <c r="PF307" s="76"/>
      <c r="PG307" s="76"/>
      <c r="PH307" s="76"/>
      <c r="PI307" s="76"/>
      <c r="PJ307" s="76"/>
      <c r="PK307" s="76"/>
      <c r="PL307" s="76"/>
      <c r="PM307" s="76"/>
      <c r="PN307" s="76"/>
      <c r="PO307" s="76"/>
      <c r="PP307" s="76"/>
      <c r="PQ307" s="76"/>
      <c r="PR307" s="76"/>
      <c r="PS307" s="76"/>
      <c r="PT307" s="76"/>
      <c r="PU307" s="76"/>
      <c r="PV307" s="76"/>
      <c r="PW307" s="76"/>
      <c r="PX307" s="76"/>
      <c r="PY307" s="76"/>
      <c r="PZ307" s="76"/>
      <c r="QA307" s="76"/>
      <c r="QB307" s="76"/>
      <c r="QC307" s="76"/>
      <c r="QD307" s="76"/>
      <c r="QE307" s="76"/>
      <c r="QF307" s="76"/>
      <c r="QG307" s="76"/>
      <c r="QH307" s="76"/>
      <c r="QI307" s="76"/>
      <c r="QJ307" s="76"/>
      <c r="QK307" s="76"/>
      <c r="QL307" s="76"/>
      <c r="QM307" s="76"/>
      <c r="QN307" s="76"/>
      <c r="QO307" s="76"/>
      <c r="QP307" s="76"/>
      <c r="QQ307" s="76"/>
      <c r="QR307" s="76"/>
      <c r="QS307" s="76"/>
      <c r="QT307" s="76"/>
      <c r="QU307" s="76"/>
      <c r="QV307" s="76"/>
      <c r="QW307" s="76"/>
      <c r="QX307" s="76"/>
      <c r="QY307" s="76"/>
      <c r="QZ307" s="76"/>
      <c r="RA307" s="76"/>
      <c r="RB307" s="76"/>
      <c r="RC307" s="76"/>
      <c r="RD307" s="76"/>
      <c r="RE307" s="76"/>
      <c r="RF307" s="76"/>
      <c r="RG307" s="76"/>
      <c r="RH307" s="76"/>
      <c r="RI307" s="76"/>
      <c r="RJ307" s="76"/>
      <c r="RK307" s="76"/>
      <c r="RL307" s="76"/>
      <c r="RM307" s="76"/>
      <c r="RN307" s="76"/>
      <c r="RO307" s="76"/>
      <c r="RP307" s="76"/>
      <c r="RQ307" s="76"/>
      <c r="RR307" s="76"/>
      <c r="RS307" s="76"/>
      <c r="RT307" s="76"/>
      <c r="RU307" s="76"/>
      <c r="RV307" s="76"/>
      <c r="RW307" s="76"/>
      <c r="RX307" s="76"/>
      <c r="RY307" s="76"/>
      <c r="RZ307" s="76"/>
      <c r="SA307" s="76"/>
      <c r="SB307" s="76"/>
      <c r="SC307" s="76"/>
      <c r="SD307" s="76"/>
      <c r="SE307" s="76"/>
      <c r="SF307" s="76"/>
      <c r="SG307" s="76"/>
      <c r="SH307" s="76"/>
      <c r="SI307" s="76"/>
      <c r="SJ307" s="76"/>
      <c r="SK307" s="76"/>
      <c r="SL307" s="76"/>
      <c r="SM307" s="76"/>
      <c r="SN307" s="76"/>
      <c r="SO307" s="76"/>
      <c r="SP307" s="76"/>
      <c r="SQ307" s="76"/>
      <c r="SR307" s="76"/>
      <c r="SS307" s="76"/>
      <c r="ST307" s="76"/>
      <c r="SU307" s="76"/>
      <c r="SV307" s="76"/>
      <c r="SW307" s="76"/>
      <c r="SX307" s="76"/>
      <c r="SY307" s="76"/>
      <c r="SZ307" s="76"/>
      <c r="TA307" s="76"/>
      <c r="TB307" s="76"/>
      <c r="TC307" s="76"/>
      <c r="TD307" s="76"/>
      <c r="TE307" s="76"/>
      <c r="TF307" s="76"/>
      <c r="TG307" s="76"/>
      <c r="TH307" s="76"/>
      <c r="TI307" s="76"/>
      <c r="TJ307" s="76"/>
      <c r="TK307" s="76"/>
      <c r="TL307" s="76"/>
      <c r="TM307" s="76"/>
      <c r="TN307" s="76"/>
      <c r="TO307" s="76"/>
      <c r="TP307" s="76"/>
      <c r="TQ307" s="76"/>
      <c r="TR307" s="76"/>
      <c r="TS307" s="76"/>
      <c r="TT307" s="76"/>
      <c r="TU307" s="76"/>
      <c r="TV307" s="76"/>
      <c r="TW307" s="76"/>
      <c r="TX307" s="76"/>
      <c r="TY307" s="76"/>
      <c r="TZ307" s="76"/>
      <c r="UA307" s="76"/>
      <c r="UB307" s="76"/>
      <c r="UC307" s="76"/>
      <c r="UD307" s="76"/>
      <c r="UE307" s="76"/>
      <c r="UF307" s="76"/>
      <c r="UG307" s="76"/>
      <c r="UH307" s="76"/>
      <c r="UI307" s="76"/>
      <c r="UJ307" s="76"/>
      <c r="UK307" s="76"/>
      <c r="UL307" s="76"/>
      <c r="UM307" s="76"/>
      <c r="UN307" s="76"/>
      <c r="UO307" s="76"/>
      <c r="UP307" s="76"/>
      <c r="UQ307" s="76"/>
      <c r="UR307" s="76"/>
      <c r="US307" s="76"/>
      <c r="UT307" s="76"/>
      <c r="UU307" s="76"/>
      <c r="UV307" s="76"/>
      <c r="UW307" s="76"/>
      <c r="UX307" s="76"/>
      <c r="UY307" s="76"/>
      <c r="UZ307" s="76"/>
      <c r="VA307" s="76"/>
      <c r="VB307" s="76"/>
      <c r="VC307" s="76"/>
      <c r="VD307" s="76"/>
      <c r="VE307" s="76"/>
      <c r="VF307" s="76"/>
      <c r="VG307" s="76"/>
      <c r="VH307" s="76"/>
      <c r="VI307" s="76"/>
      <c r="VJ307" s="76"/>
      <c r="VK307" s="76"/>
      <c r="VL307" s="76"/>
      <c r="VM307" s="76"/>
      <c r="VN307" s="76"/>
      <c r="VO307" s="76"/>
      <c r="VP307" s="76"/>
      <c r="VQ307" s="76"/>
      <c r="VR307" s="76"/>
      <c r="VS307" s="76"/>
      <c r="VT307" s="76"/>
      <c r="VU307" s="76"/>
      <c r="VV307" s="76"/>
      <c r="VW307" s="76"/>
      <c r="VX307" s="76"/>
      <c r="VY307" s="76"/>
      <c r="VZ307" s="76"/>
      <c r="WA307" s="76"/>
      <c r="WB307" s="76"/>
      <c r="WC307" s="76"/>
      <c r="WD307" s="76"/>
      <c r="WE307" s="76"/>
      <c r="WF307" s="76"/>
      <c r="WG307" s="76"/>
      <c r="WH307" s="76"/>
      <c r="WI307" s="76"/>
      <c r="WJ307" s="76"/>
      <c r="WK307" s="76"/>
      <c r="WL307" s="76"/>
      <c r="WM307" s="76"/>
      <c r="WN307" s="76"/>
      <c r="WO307" s="76"/>
      <c r="WP307" s="76"/>
      <c r="WQ307" s="76"/>
      <c r="WR307" s="76"/>
      <c r="WS307" s="76"/>
      <c r="WT307" s="76"/>
      <c r="WU307" s="76"/>
      <c r="WV307" s="76"/>
      <c r="WW307" s="76"/>
      <c r="WX307" s="76"/>
      <c r="WY307" s="76"/>
      <c r="WZ307" s="76"/>
      <c r="XA307" s="76"/>
      <c r="XB307" s="76"/>
      <c r="XC307" s="76"/>
      <c r="XD307" s="76"/>
      <c r="XE307" s="76"/>
      <c r="XF307" s="76"/>
      <c r="XG307" s="76"/>
      <c r="XH307" s="76"/>
      <c r="XI307" s="76"/>
      <c r="XJ307" s="76"/>
      <c r="XK307" s="76"/>
      <c r="XL307" s="76"/>
      <c r="XM307" s="76"/>
      <c r="XN307" s="76"/>
      <c r="XO307" s="76"/>
      <c r="XP307" s="76"/>
      <c r="XQ307" s="76"/>
      <c r="XR307" s="76"/>
      <c r="XS307" s="76"/>
      <c r="XT307" s="76"/>
      <c r="XU307" s="76"/>
      <c r="XV307" s="76"/>
      <c r="XW307" s="76"/>
      <c r="XX307" s="76"/>
      <c r="XY307" s="76"/>
      <c r="XZ307" s="76"/>
      <c r="YA307" s="76"/>
      <c r="YB307" s="76"/>
      <c r="YC307" s="76"/>
      <c r="YD307" s="76"/>
      <c r="YE307" s="76"/>
      <c r="YF307" s="76"/>
      <c r="YG307" s="76"/>
      <c r="YH307" s="76"/>
      <c r="YI307" s="76"/>
      <c r="YJ307" s="76"/>
      <c r="YK307" s="76"/>
      <c r="YL307" s="76"/>
      <c r="YM307" s="76"/>
      <c r="YN307" s="76"/>
      <c r="YO307" s="76"/>
      <c r="YP307" s="76"/>
      <c r="YQ307" s="76"/>
      <c r="YR307" s="76"/>
      <c r="YS307" s="76"/>
      <c r="YT307" s="76"/>
      <c r="YU307" s="76"/>
      <c r="YV307" s="76"/>
      <c r="YW307" s="76"/>
      <c r="YX307" s="76"/>
      <c r="YY307" s="76"/>
      <c r="YZ307" s="76"/>
      <c r="ZA307" s="76"/>
      <c r="ZB307" s="76"/>
      <c r="ZC307" s="76"/>
      <c r="ZD307" s="76"/>
      <c r="ZE307" s="76"/>
      <c r="ZF307" s="76"/>
      <c r="ZG307" s="76"/>
      <c r="ZH307" s="76"/>
      <c r="ZI307" s="76"/>
      <c r="ZJ307" s="76"/>
      <c r="ZK307" s="76"/>
      <c r="ZL307" s="76"/>
      <c r="ZM307" s="76"/>
      <c r="ZN307" s="76"/>
      <c r="ZO307" s="76"/>
      <c r="ZP307" s="76"/>
      <c r="ZQ307" s="76"/>
      <c r="ZR307" s="76"/>
      <c r="ZS307" s="76"/>
      <c r="ZT307" s="76"/>
      <c r="ZU307" s="76"/>
      <c r="ZV307" s="76"/>
      <c r="ZW307" s="76"/>
      <c r="ZX307" s="76"/>
      <c r="ZY307" s="76"/>
      <c r="ZZ307" s="76"/>
      <c r="AAA307" s="76"/>
      <c r="AAB307" s="76"/>
      <c r="AAC307" s="76"/>
      <c r="AAD307" s="76"/>
      <c r="AAE307" s="76"/>
      <c r="AAF307" s="76"/>
      <c r="AAG307" s="76"/>
      <c r="AAH307" s="76"/>
      <c r="AAI307" s="76"/>
      <c r="AAJ307" s="76"/>
      <c r="AAK307" s="76"/>
      <c r="AAL307" s="76"/>
      <c r="AAM307" s="76"/>
      <c r="AAN307" s="76"/>
      <c r="AAO307" s="76"/>
      <c r="AAP307" s="76"/>
      <c r="AAQ307" s="76"/>
      <c r="AAR307" s="76"/>
      <c r="AAS307" s="76"/>
      <c r="AAT307" s="76"/>
      <c r="AAU307" s="76"/>
      <c r="AAV307" s="76"/>
      <c r="AAW307" s="76"/>
      <c r="AAX307" s="76"/>
      <c r="AAY307" s="76"/>
      <c r="AAZ307" s="76"/>
      <c r="ABA307" s="76"/>
      <c r="ABB307" s="76"/>
      <c r="ABC307" s="76"/>
      <c r="ABD307" s="76"/>
      <c r="ABE307" s="76"/>
      <c r="ABF307" s="76"/>
      <c r="ABG307" s="76"/>
      <c r="ABH307" s="76"/>
      <c r="ABI307" s="76"/>
      <c r="ABJ307" s="76"/>
      <c r="ABK307" s="76"/>
      <c r="ABL307" s="76"/>
      <c r="ABM307" s="76"/>
      <c r="ABN307" s="76"/>
      <c r="ABO307" s="76"/>
      <c r="ABP307" s="76"/>
      <c r="ABQ307" s="76"/>
      <c r="ABR307" s="76"/>
      <c r="ABS307" s="76"/>
      <c r="ABT307" s="76"/>
      <c r="ABU307" s="76"/>
      <c r="ABV307" s="76"/>
      <c r="ABW307" s="76"/>
      <c r="ABX307" s="76"/>
      <c r="ABY307" s="76"/>
      <c r="ABZ307" s="76"/>
      <c r="ACA307" s="76"/>
      <c r="ACB307" s="76"/>
      <c r="ACC307" s="76"/>
      <c r="ACD307" s="76"/>
      <c r="ACE307" s="76"/>
      <c r="ACF307" s="76"/>
      <c r="ACG307" s="76"/>
      <c r="ACH307" s="76"/>
      <c r="ACI307" s="76"/>
      <c r="ACJ307" s="76"/>
      <c r="ACK307" s="76"/>
      <c r="ACL307" s="76"/>
      <c r="ACM307" s="76"/>
      <c r="ACN307" s="76"/>
      <c r="ACO307" s="76"/>
      <c r="ACP307" s="76"/>
      <c r="ACQ307" s="76"/>
      <c r="ACR307" s="76"/>
      <c r="ACS307" s="76"/>
      <c r="ACT307" s="76"/>
      <c r="ACU307" s="76"/>
      <c r="ACV307" s="76"/>
      <c r="ACW307" s="76"/>
      <c r="ACX307" s="76"/>
      <c r="ACY307" s="76"/>
      <c r="ACZ307" s="76"/>
      <c r="ADA307" s="76"/>
      <c r="ADB307" s="76"/>
      <c r="ADC307" s="76"/>
      <c r="ADD307" s="76"/>
      <c r="ADE307" s="76"/>
      <c r="ADF307" s="76"/>
      <c r="ADG307" s="76"/>
      <c r="ADH307" s="76"/>
      <c r="ADI307" s="76"/>
      <c r="ADJ307" s="76"/>
      <c r="ADK307" s="76"/>
      <c r="ADL307" s="76"/>
      <c r="ADM307" s="76"/>
      <c r="ADN307" s="76"/>
      <c r="ADO307" s="76"/>
      <c r="ADP307" s="76"/>
      <c r="ADQ307" s="76"/>
      <c r="ADR307" s="76"/>
      <c r="ADS307" s="76"/>
      <c r="ADT307" s="76"/>
      <c r="ADU307" s="76"/>
      <c r="ADV307" s="76"/>
      <c r="ADW307" s="76"/>
      <c r="ADX307" s="76"/>
      <c r="ADY307" s="76"/>
      <c r="ADZ307" s="76"/>
      <c r="AEA307" s="76"/>
      <c r="AEB307" s="76"/>
      <c r="AEC307" s="76"/>
      <c r="AED307" s="76"/>
      <c r="AEE307" s="76"/>
      <c r="AEF307" s="76"/>
      <c r="AEG307" s="76"/>
      <c r="AEH307" s="76"/>
      <c r="AEI307" s="76"/>
      <c r="AEJ307" s="76"/>
      <c r="AEK307" s="76"/>
      <c r="AEL307" s="76"/>
      <c r="AEM307" s="76"/>
      <c r="AEN307" s="76"/>
      <c r="AEO307" s="76"/>
      <c r="AEP307" s="76"/>
      <c r="AEQ307" s="76"/>
      <c r="AER307" s="76"/>
      <c r="AES307" s="76"/>
      <c r="AET307" s="76"/>
      <c r="AEU307" s="76"/>
      <c r="AEV307" s="76"/>
      <c r="AEW307" s="76"/>
      <c r="AEX307" s="76"/>
      <c r="AEY307" s="76"/>
      <c r="AEZ307" s="76"/>
      <c r="AFA307" s="76"/>
      <c r="AFB307" s="76"/>
      <c r="AFC307" s="76"/>
      <c r="AFD307" s="76"/>
      <c r="AFE307" s="76"/>
      <c r="AFF307" s="76"/>
      <c r="AFG307" s="76"/>
      <c r="AFH307" s="76"/>
      <c r="AFI307" s="76"/>
      <c r="AFJ307" s="76"/>
      <c r="AFK307" s="76"/>
      <c r="AFL307" s="76"/>
      <c r="AFM307" s="76"/>
      <c r="AFN307" s="76"/>
      <c r="AFO307" s="76"/>
      <c r="AFP307" s="76"/>
      <c r="AFQ307" s="76"/>
      <c r="AFR307" s="76"/>
      <c r="AFS307" s="76"/>
      <c r="AFT307" s="76"/>
      <c r="AFU307" s="76"/>
      <c r="AFV307" s="76"/>
      <c r="AFW307" s="76"/>
      <c r="AFX307" s="76"/>
      <c r="AFY307" s="76"/>
      <c r="AFZ307" s="76"/>
      <c r="AGA307" s="76"/>
      <c r="AGB307" s="76"/>
      <c r="AGC307" s="76"/>
      <c r="AGD307" s="76"/>
      <c r="AGE307" s="76"/>
      <c r="AGF307" s="76"/>
      <c r="AGG307" s="76"/>
      <c r="AGH307" s="76"/>
      <c r="AGI307" s="76"/>
      <c r="AGJ307" s="76"/>
      <c r="AGK307" s="76"/>
      <c r="AGL307" s="76"/>
      <c r="AGM307" s="76"/>
      <c r="AGN307" s="76"/>
      <c r="AGO307" s="76"/>
      <c r="AGP307" s="76"/>
      <c r="AGQ307" s="76"/>
      <c r="AGR307" s="76"/>
      <c r="AGS307" s="76"/>
      <c r="AGT307" s="76"/>
      <c r="AGU307" s="76"/>
      <c r="AGV307" s="76"/>
      <c r="AGW307" s="76"/>
      <c r="AGX307" s="76"/>
      <c r="AGY307" s="76"/>
      <c r="AGZ307" s="76"/>
      <c r="AHA307" s="76"/>
      <c r="AHB307" s="76"/>
      <c r="AHC307" s="76"/>
      <c r="AHD307" s="76"/>
      <c r="AHE307" s="76"/>
      <c r="AHF307" s="76"/>
      <c r="AHG307" s="76"/>
      <c r="AHH307" s="76"/>
      <c r="AHI307" s="76"/>
      <c r="AHJ307" s="76"/>
      <c r="AHK307" s="76"/>
      <c r="AHL307" s="76"/>
      <c r="AHM307" s="76"/>
      <c r="AHN307" s="76"/>
      <c r="AHO307" s="76"/>
      <c r="AHP307" s="76"/>
      <c r="AHQ307" s="76"/>
      <c r="AHR307" s="76"/>
      <c r="AHS307" s="76"/>
      <c r="AHT307" s="76"/>
      <c r="AHU307" s="76"/>
      <c r="AHV307" s="76"/>
      <c r="AHW307" s="76"/>
      <c r="AHX307" s="76"/>
      <c r="AHY307" s="76"/>
      <c r="AHZ307" s="76"/>
      <c r="AIA307" s="76"/>
      <c r="AIB307" s="76"/>
      <c r="AIC307" s="76"/>
      <c r="AID307" s="76"/>
      <c r="AIE307" s="76"/>
      <c r="AIF307" s="76"/>
      <c r="AIG307" s="76"/>
      <c r="AIH307" s="76"/>
      <c r="AII307" s="76"/>
      <c r="AIJ307" s="76"/>
      <c r="AIK307" s="76"/>
      <c r="AIL307" s="76"/>
      <c r="AIM307" s="76"/>
      <c r="AIN307" s="76"/>
      <c r="AIO307" s="76"/>
      <c r="AIP307" s="76"/>
      <c r="AIQ307" s="76"/>
      <c r="AIR307" s="76"/>
      <c r="AIS307" s="76"/>
      <c r="AIT307" s="76"/>
      <c r="AIU307" s="76"/>
      <c r="AIV307" s="76"/>
      <c r="AIW307" s="76"/>
      <c r="AIX307" s="76"/>
      <c r="AIY307" s="76"/>
      <c r="AIZ307" s="76"/>
      <c r="AJA307" s="76"/>
      <c r="AJB307" s="76"/>
      <c r="AJC307" s="76"/>
      <c r="AJD307" s="76"/>
      <c r="AJE307" s="76"/>
      <c r="AJF307" s="76"/>
      <c r="AJG307" s="76"/>
      <c r="AJH307" s="76"/>
      <c r="AJI307" s="76"/>
      <c r="AJJ307" s="76"/>
      <c r="AJK307" s="76"/>
      <c r="AJL307" s="76"/>
      <c r="AJM307" s="76"/>
      <c r="AJN307" s="76"/>
      <c r="AJO307" s="76"/>
      <c r="AJP307" s="76"/>
      <c r="AJQ307" s="76"/>
      <c r="AJR307" s="76"/>
      <c r="AJS307" s="76"/>
      <c r="AJT307" s="76"/>
      <c r="AJU307" s="76"/>
      <c r="AJV307" s="76"/>
      <c r="AJW307" s="76"/>
      <c r="AJX307" s="76"/>
      <c r="AJY307" s="76"/>
      <c r="AJZ307" s="76"/>
      <c r="AKA307" s="76"/>
      <c r="AKB307" s="76"/>
      <c r="AKC307" s="76"/>
      <c r="AKD307" s="76"/>
      <c r="AKE307" s="76"/>
      <c r="AKF307" s="76"/>
      <c r="AKG307" s="76"/>
      <c r="AKH307" s="76"/>
      <c r="AKI307" s="76"/>
      <c r="AKJ307" s="76"/>
      <c r="AKK307" s="76"/>
      <c r="AKL307" s="76"/>
      <c r="AKM307" s="76"/>
      <c r="AKN307" s="76"/>
      <c r="AKO307" s="76"/>
      <c r="AKP307" s="76"/>
      <c r="AKQ307" s="76"/>
      <c r="AKR307" s="76"/>
      <c r="AKS307" s="76"/>
      <c r="AKT307" s="76"/>
      <c r="AKU307" s="76"/>
      <c r="AKV307" s="76"/>
      <c r="AKW307" s="76"/>
      <c r="AKX307" s="76"/>
      <c r="AKY307" s="76"/>
      <c r="AKZ307" s="76"/>
      <c r="ALA307" s="76"/>
      <c r="ALB307" s="76"/>
      <c r="ALC307" s="76"/>
      <c r="ALD307" s="76"/>
      <c r="ALE307" s="76"/>
      <c r="ALF307" s="76"/>
      <c r="ALG307" s="76"/>
      <c r="ALH307" s="76"/>
      <c r="ALI307" s="76"/>
      <c r="ALJ307" s="76"/>
      <c r="ALK307" s="76"/>
      <c r="ALL307" s="76"/>
      <c r="ALM307" s="76"/>
      <c r="ALN307" s="76"/>
      <c r="ALO307" s="76"/>
      <c r="ALP307" s="76"/>
      <c r="ALQ307" s="76"/>
      <c r="ALR307" s="76"/>
      <c r="ALS307" s="76"/>
      <c r="ALT307" s="76"/>
      <c r="ALU307" s="76"/>
      <c r="ALV307" s="76"/>
      <c r="ALW307" s="76"/>
      <c r="ALX307" s="76"/>
      <c r="ALY307" s="76"/>
      <c r="ALZ307" s="76"/>
      <c r="AMA307" s="76"/>
      <c r="AMB307" s="76"/>
      <c r="AMC307" s="76"/>
      <c r="AMD307" s="76"/>
      <c r="AME307" s="76"/>
    </row>
    <row r="308" spans="1:1019" s="80" customFormat="1">
      <c r="A308" s="20" t="s">
        <v>367</v>
      </c>
      <c r="B308" s="21" t="s">
        <v>40</v>
      </c>
      <c r="C308" s="21" t="s">
        <v>112</v>
      </c>
      <c r="D308" s="71" t="s">
        <v>163</v>
      </c>
      <c r="E308" s="22" t="s">
        <v>62</v>
      </c>
      <c r="F308" s="59">
        <v>85.05</v>
      </c>
      <c r="G308" s="23">
        <v>3880.63</v>
      </c>
      <c r="H308" s="69">
        <f t="shared" si="112"/>
        <v>0.15</v>
      </c>
      <c r="I308" s="23">
        <f t="shared" si="113"/>
        <v>4462.72</v>
      </c>
      <c r="J308" s="23">
        <f t="shared" si="114"/>
        <v>379554.33</v>
      </c>
      <c r="K308" s="78">
        <f t="shared" ref="K308:K312" si="116">G308*F308</f>
        <v>330047.58149999997</v>
      </c>
      <c r="L308" s="76"/>
      <c r="M308" s="79"/>
      <c r="N308" s="76"/>
      <c r="O308" s="76"/>
      <c r="P308" s="76"/>
      <c r="Q308" s="76"/>
      <c r="R308" s="76"/>
      <c r="S308" s="76"/>
      <c r="T308" s="76"/>
      <c r="U308" s="76"/>
      <c r="V308" s="76"/>
      <c r="W308" s="76"/>
      <c r="X308" s="76"/>
      <c r="Y308" s="76"/>
      <c r="Z308" s="76"/>
      <c r="AA308" s="76"/>
      <c r="AB308" s="76"/>
      <c r="AC308" s="76"/>
      <c r="AD308" s="76"/>
      <c r="AE308" s="76"/>
      <c r="AF308" s="76"/>
      <c r="AG308" s="76"/>
      <c r="AH308" s="76"/>
      <c r="AI308" s="76"/>
      <c r="AJ308" s="76"/>
      <c r="AK308" s="76"/>
      <c r="AL308" s="76"/>
      <c r="AM308" s="76"/>
      <c r="AN308" s="76"/>
      <c r="AO308" s="76"/>
      <c r="AP308" s="76"/>
      <c r="AQ308" s="76"/>
      <c r="AR308" s="76"/>
      <c r="AS308" s="76"/>
      <c r="AT308" s="76"/>
      <c r="AU308" s="76"/>
      <c r="AV308" s="76"/>
      <c r="AW308" s="76"/>
      <c r="AX308" s="76"/>
      <c r="AY308" s="76"/>
      <c r="AZ308" s="76"/>
      <c r="BA308" s="76"/>
      <c r="BB308" s="76"/>
      <c r="BC308" s="76"/>
      <c r="BD308" s="76"/>
      <c r="BE308" s="76"/>
      <c r="BF308" s="76"/>
      <c r="BG308" s="76"/>
      <c r="BH308" s="76"/>
      <c r="BI308" s="76"/>
      <c r="BJ308" s="76"/>
      <c r="BK308" s="76"/>
      <c r="BL308" s="76"/>
      <c r="BM308" s="76"/>
      <c r="BN308" s="76"/>
      <c r="BO308" s="76"/>
      <c r="BP308" s="76"/>
      <c r="BQ308" s="76"/>
      <c r="BR308" s="76"/>
      <c r="BS308" s="76"/>
      <c r="BT308" s="76"/>
      <c r="BU308" s="76"/>
      <c r="BV308" s="76"/>
      <c r="BW308" s="76"/>
      <c r="BX308" s="76"/>
      <c r="BY308" s="76"/>
      <c r="BZ308" s="76"/>
      <c r="CA308" s="76"/>
      <c r="CB308" s="76"/>
      <c r="CC308" s="76"/>
      <c r="CD308" s="76"/>
      <c r="CE308" s="76"/>
      <c r="CF308" s="76"/>
      <c r="CG308" s="76"/>
      <c r="CH308" s="76"/>
      <c r="CI308" s="76"/>
      <c r="CJ308" s="76"/>
      <c r="CK308" s="76"/>
      <c r="CL308" s="76"/>
      <c r="CM308" s="76"/>
      <c r="CN308" s="76"/>
      <c r="CO308" s="76"/>
      <c r="CP308" s="76"/>
      <c r="CQ308" s="76"/>
      <c r="CR308" s="76"/>
      <c r="CS308" s="76"/>
      <c r="CT308" s="76"/>
      <c r="CU308" s="76"/>
      <c r="CV308" s="76"/>
      <c r="CW308" s="76"/>
      <c r="CX308" s="76"/>
      <c r="CY308" s="76"/>
      <c r="CZ308" s="76"/>
      <c r="DA308" s="76"/>
      <c r="DB308" s="76"/>
      <c r="DC308" s="76"/>
      <c r="DD308" s="76"/>
      <c r="DE308" s="76"/>
      <c r="DF308" s="76"/>
      <c r="DG308" s="76"/>
      <c r="DH308" s="76"/>
      <c r="DI308" s="76"/>
      <c r="DJ308" s="76"/>
      <c r="DK308" s="76"/>
      <c r="DL308" s="76"/>
      <c r="DM308" s="76"/>
      <c r="DN308" s="76"/>
      <c r="DO308" s="76"/>
      <c r="DP308" s="76"/>
      <c r="DQ308" s="76"/>
      <c r="DR308" s="76"/>
      <c r="DS308" s="76"/>
      <c r="DT308" s="76"/>
      <c r="DU308" s="76"/>
      <c r="DV308" s="76"/>
      <c r="DW308" s="76"/>
      <c r="DX308" s="76"/>
      <c r="DY308" s="76"/>
      <c r="DZ308" s="76"/>
      <c r="EA308" s="76"/>
      <c r="EB308" s="76"/>
      <c r="EC308" s="76"/>
      <c r="ED308" s="76"/>
      <c r="EE308" s="76"/>
      <c r="EF308" s="76"/>
      <c r="EG308" s="76"/>
      <c r="EH308" s="76"/>
      <c r="EI308" s="76"/>
      <c r="EJ308" s="76"/>
      <c r="EK308" s="76"/>
      <c r="EL308" s="76"/>
      <c r="EM308" s="76"/>
      <c r="EN308" s="76"/>
      <c r="EO308" s="76"/>
      <c r="EP308" s="76"/>
      <c r="EQ308" s="76"/>
      <c r="ER308" s="76"/>
      <c r="ES308" s="76"/>
      <c r="ET308" s="76"/>
      <c r="EU308" s="76"/>
      <c r="EV308" s="76"/>
      <c r="EW308" s="76"/>
      <c r="EX308" s="76"/>
      <c r="EY308" s="76"/>
      <c r="EZ308" s="76"/>
      <c r="FA308" s="76"/>
      <c r="FB308" s="76"/>
      <c r="FC308" s="76"/>
      <c r="FD308" s="76"/>
      <c r="FE308" s="76"/>
      <c r="FF308" s="76"/>
      <c r="FG308" s="76"/>
      <c r="FH308" s="76"/>
      <c r="FI308" s="76"/>
      <c r="FJ308" s="76"/>
      <c r="FK308" s="76"/>
      <c r="FL308" s="76"/>
      <c r="FM308" s="76"/>
      <c r="FN308" s="76"/>
      <c r="FO308" s="76"/>
      <c r="FP308" s="76"/>
      <c r="FQ308" s="76"/>
      <c r="FR308" s="76"/>
      <c r="FS308" s="76"/>
      <c r="FT308" s="76"/>
      <c r="FU308" s="76"/>
      <c r="FV308" s="76"/>
      <c r="FW308" s="76"/>
      <c r="FX308" s="76"/>
      <c r="FY308" s="76"/>
      <c r="FZ308" s="76"/>
      <c r="GA308" s="76"/>
      <c r="GB308" s="76"/>
      <c r="GC308" s="76"/>
      <c r="GD308" s="76"/>
      <c r="GE308" s="76"/>
      <c r="GF308" s="76"/>
      <c r="GG308" s="76"/>
      <c r="GH308" s="76"/>
      <c r="GI308" s="76"/>
      <c r="GJ308" s="76"/>
      <c r="GK308" s="76"/>
      <c r="GL308" s="76"/>
      <c r="GM308" s="76"/>
      <c r="GN308" s="76"/>
      <c r="GO308" s="76"/>
      <c r="GP308" s="76"/>
      <c r="GQ308" s="76"/>
      <c r="GR308" s="76"/>
      <c r="GS308" s="76"/>
      <c r="GT308" s="76"/>
      <c r="GU308" s="76"/>
      <c r="GV308" s="76"/>
      <c r="GW308" s="76"/>
      <c r="GX308" s="76"/>
      <c r="GY308" s="76"/>
      <c r="GZ308" s="76"/>
      <c r="HA308" s="76"/>
      <c r="HB308" s="76"/>
      <c r="HC308" s="76"/>
      <c r="HD308" s="76"/>
      <c r="HE308" s="76"/>
      <c r="HF308" s="76"/>
      <c r="HG308" s="76"/>
      <c r="HH308" s="76"/>
      <c r="HI308" s="76"/>
      <c r="HJ308" s="76"/>
      <c r="HK308" s="76"/>
      <c r="HL308" s="76"/>
      <c r="HM308" s="76"/>
      <c r="HN308" s="76"/>
      <c r="HO308" s="76"/>
      <c r="HP308" s="76"/>
      <c r="HQ308" s="76"/>
      <c r="HR308" s="76"/>
      <c r="HS308" s="76"/>
      <c r="HT308" s="76"/>
      <c r="HU308" s="76"/>
      <c r="HV308" s="76"/>
      <c r="HW308" s="76"/>
      <c r="HX308" s="76"/>
      <c r="HY308" s="76"/>
      <c r="HZ308" s="76"/>
      <c r="IA308" s="76"/>
      <c r="IB308" s="76"/>
      <c r="IC308" s="76"/>
      <c r="ID308" s="76"/>
      <c r="IE308" s="76"/>
      <c r="IF308" s="76"/>
      <c r="IG308" s="76"/>
      <c r="IH308" s="76"/>
      <c r="II308" s="76"/>
      <c r="IJ308" s="76"/>
      <c r="IK308" s="76"/>
      <c r="IL308" s="76"/>
      <c r="IM308" s="76"/>
      <c r="IN308" s="76"/>
      <c r="IO308" s="76"/>
      <c r="IP308" s="76"/>
      <c r="IQ308" s="76"/>
      <c r="IR308" s="76"/>
      <c r="IS308" s="76"/>
      <c r="IT308" s="76"/>
      <c r="IU308" s="76"/>
      <c r="IV308" s="76"/>
      <c r="IW308" s="76"/>
      <c r="IX308" s="76"/>
      <c r="IY308" s="76"/>
      <c r="IZ308" s="76"/>
      <c r="JA308" s="76"/>
      <c r="JB308" s="76"/>
      <c r="JC308" s="76"/>
      <c r="JD308" s="76"/>
      <c r="JE308" s="76"/>
      <c r="JF308" s="76"/>
      <c r="JG308" s="76"/>
      <c r="JH308" s="76"/>
      <c r="JI308" s="76"/>
      <c r="JJ308" s="76"/>
      <c r="JK308" s="76"/>
      <c r="JL308" s="76"/>
      <c r="JM308" s="76"/>
      <c r="JN308" s="76"/>
      <c r="JO308" s="76"/>
      <c r="JP308" s="76"/>
      <c r="JQ308" s="76"/>
      <c r="JR308" s="76"/>
      <c r="JS308" s="76"/>
      <c r="JT308" s="76"/>
      <c r="JU308" s="76"/>
      <c r="JV308" s="76"/>
      <c r="JW308" s="76"/>
      <c r="JX308" s="76"/>
      <c r="JY308" s="76"/>
      <c r="JZ308" s="76"/>
      <c r="KA308" s="76"/>
      <c r="KB308" s="76"/>
      <c r="KC308" s="76"/>
      <c r="KD308" s="76"/>
      <c r="KE308" s="76"/>
      <c r="KF308" s="76"/>
      <c r="KG308" s="76"/>
      <c r="KH308" s="76"/>
      <c r="KI308" s="76"/>
      <c r="KJ308" s="76"/>
      <c r="KK308" s="76"/>
      <c r="KL308" s="76"/>
      <c r="KM308" s="76"/>
      <c r="KN308" s="76"/>
      <c r="KO308" s="76"/>
      <c r="KP308" s="76"/>
      <c r="KQ308" s="76"/>
      <c r="KR308" s="76"/>
      <c r="KS308" s="76"/>
      <c r="KT308" s="76"/>
      <c r="KU308" s="76"/>
      <c r="KV308" s="76"/>
      <c r="KW308" s="76"/>
      <c r="KX308" s="76"/>
      <c r="KY308" s="76"/>
      <c r="KZ308" s="76"/>
      <c r="LA308" s="76"/>
      <c r="LB308" s="76"/>
      <c r="LC308" s="76"/>
      <c r="LD308" s="76"/>
      <c r="LE308" s="76"/>
      <c r="LF308" s="76"/>
      <c r="LG308" s="76"/>
      <c r="LH308" s="76"/>
      <c r="LI308" s="76"/>
      <c r="LJ308" s="76"/>
      <c r="LK308" s="76"/>
      <c r="LL308" s="76"/>
      <c r="LM308" s="76"/>
      <c r="LN308" s="76"/>
      <c r="LO308" s="76"/>
      <c r="LP308" s="76"/>
      <c r="LQ308" s="76"/>
      <c r="LR308" s="76"/>
      <c r="LS308" s="76"/>
      <c r="LT308" s="76"/>
      <c r="LU308" s="76"/>
      <c r="LV308" s="76"/>
      <c r="LW308" s="76"/>
      <c r="LX308" s="76"/>
      <c r="LY308" s="76"/>
      <c r="LZ308" s="76"/>
      <c r="MA308" s="76"/>
      <c r="MB308" s="76"/>
      <c r="MC308" s="76"/>
      <c r="MD308" s="76"/>
      <c r="ME308" s="76"/>
      <c r="MF308" s="76"/>
      <c r="MG308" s="76"/>
      <c r="MH308" s="76"/>
      <c r="MI308" s="76"/>
      <c r="MJ308" s="76"/>
      <c r="MK308" s="76"/>
      <c r="ML308" s="76"/>
      <c r="MM308" s="76"/>
      <c r="MN308" s="76"/>
      <c r="MO308" s="76"/>
      <c r="MP308" s="76"/>
      <c r="MQ308" s="76"/>
      <c r="MR308" s="76"/>
      <c r="MS308" s="76"/>
      <c r="MT308" s="76"/>
      <c r="MU308" s="76"/>
      <c r="MV308" s="76"/>
      <c r="MW308" s="76"/>
      <c r="MX308" s="76"/>
      <c r="MY308" s="76"/>
      <c r="MZ308" s="76"/>
      <c r="NA308" s="76"/>
      <c r="NB308" s="76"/>
      <c r="NC308" s="76"/>
      <c r="ND308" s="76"/>
      <c r="NE308" s="76"/>
      <c r="NF308" s="76"/>
      <c r="NG308" s="76"/>
      <c r="NH308" s="76"/>
      <c r="NI308" s="76"/>
      <c r="NJ308" s="76"/>
      <c r="NK308" s="76"/>
      <c r="NL308" s="76"/>
      <c r="NM308" s="76"/>
      <c r="NN308" s="76"/>
      <c r="NO308" s="76"/>
      <c r="NP308" s="76"/>
      <c r="NQ308" s="76"/>
      <c r="NR308" s="76"/>
      <c r="NS308" s="76"/>
      <c r="NT308" s="76"/>
      <c r="NU308" s="76"/>
      <c r="NV308" s="76"/>
      <c r="NW308" s="76"/>
      <c r="NX308" s="76"/>
      <c r="NY308" s="76"/>
      <c r="NZ308" s="76"/>
      <c r="OA308" s="76"/>
      <c r="OB308" s="76"/>
      <c r="OC308" s="76"/>
      <c r="OD308" s="76"/>
      <c r="OE308" s="76"/>
      <c r="OF308" s="76"/>
      <c r="OG308" s="76"/>
      <c r="OH308" s="76"/>
      <c r="OI308" s="76"/>
      <c r="OJ308" s="76"/>
      <c r="OK308" s="76"/>
      <c r="OL308" s="76"/>
      <c r="OM308" s="76"/>
      <c r="ON308" s="76"/>
      <c r="OO308" s="76"/>
      <c r="OP308" s="76"/>
      <c r="OQ308" s="76"/>
      <c r="OR308" s="76"/>
      <c r="OS308" s="76"/>
      <c r="OT308" s="76"/>
      <c r="OU308" s="76"/>
      <c r="OV308" s="76"/>
      <c r="OW308" s="76"/>
      <c r="OX308" s="76"/>
      <c r="OY308" s="76"/>
      <c r="OZ308" s="76"/>
      <c r="PA308" s="76"/>
      <c r="PB308" s="76"/>
      <c r="PC308" s="76"/>
      <c r="PD308" s="76"/>
      <c r="PE308" s="76"/>
      <c r="PF308" s="76"/>
      <c r="PG308" s="76"/>
      <c r="PH308" s="76"/>
      <c r="PI308" s="76"/>
      <c r="PJ308" s="76"/>
      <c r="PK308" s="76"/>
      <c r="PL308" s="76"/>
      <c r="PM308" s="76"/>
      <c r="PN308" s="76"/>
      <c r="PO308" s="76"/>
      <c r="PP308" s="76"/>
      <c r="PQ308" s="76"/>
      <c r="PR308" s="76"/>
      <c r="PS308" s="76"/>
      <c r="PT308" s="76"/>
      <c r="PU308" s="76"/>
      <c r="PV308" s="76"/>
      <c r="PW308" s="76"/>
      <c r="PX308" s="76"/>
      <c r="PY308" s="76"/>
      <c r="PZ308" s="76"/>
      <c r="QA308" s="76"/>
      <c r="QB308" s="76"/>
      <c r="QC308" s="76"/>
      <c r="QD308" s="76"/>
      <c r="QE308" s="76"/>
      <c r="QF308" s="76"/>
      <c r="QG308" s="76"/>
      <c r="QH308" s="76"/>
      <c r="QI308" s="76"/>
      <c r="QJ308" s="76"/>
      <c r="QK308" s="76"/>
      <c r="QL308" s="76"/>
      <c r="QM308" s="76"/>
      <c r="QN308" s="76"/>
      <c r="QO308" s="76"/>
      <c r="QP308" s="76"/>
      <c r="QQ308" s="76"/>
      <c r="QR308" s="76"/>
      <c r="QS308" s="76"/>
      <c r="QT308" s="76"/>
      <c r="QU308" s="76"/>
      <c r="QV308" s="76"/>
      <c r="QW308" s="76"/>
      <c r="QX308" s="76"/>
      <c r="QY308" s="76"/>
      <c r="QZ308" s="76"/>
      <c r="RA308" s="76"/>
      <c r="RB308" s="76"/>
      <c r="RC308" s="76"/>
      <c r="RD308" s="76"/>
      <c r="RE308" s="76"/>
      <c r="RF308" s="76"/>
      <c r="RG308" s="76"/>
      <c r="RH308" s="76"/>
      <c r="RI308" s="76"/>
      <c r="RJ308" s="76"/>
      <c r="RK308" s="76"/>
      <c r="RL308" s="76"/>
      <c r="RM308" s="76"/>
      <c r="RN308" s="76"/>
      <c r="RO308" s="76"/>
      <c r="RP308" s="76"/>
      <c r="RQ308" s="76"/>
      <c r="RR308" s="76"/>
      <c r="RS308" s="76"/>
      <c r="RT308" s="76"/>
      <c r="RU308" s="76"/>
      <c r="RV308" s="76"/>
      <c r="RW308" s="76"/>
      <c r="RX308" s="76"/>
      <c r="RY308" s="76"/>
      <c r="RZ308" s="76"/>
      <c r="SA308" s="76"/>
      <c r="SB308" s="76"/>
      <c r="SC308" s="76"/>
      <c r="SD308" s="76"/>
      <c r="SE308" s="76"/>
      <c r="SF308" s="76"/>
      <c r="SG308" s="76"/>
      <c r="SH308" s="76"/>
      <c r="SI308" s="76"/>
      <c r="SJ308" s="76"/>
      <c r="SK308" s="76"/>
      <c r="SL308" s="76"/>
      <c r="SM308" s="76"/>
      <c r="SN308" s="76"/>
      <c r="SO308" s="76"/>
      <c r="SP308" s="76"/>
      <c r="SQ308" s="76"/>
      <c r="SR308" s="76"/>
      <c r="SS308" s="76"/>
      <c r="ST308" s="76"/>
      <c r="SU308" s="76"/>
      <c r="SV308" s="76"/>
      <c r="SW308" s="76"/>
      <c r="SX308" s="76"/>
      <c r="SY308" s="76"/>
      <c r="SZ308" s="76"/>
      <c r="TA308" s="76"/>
      <c r="TB308" s="76"/>
      <c r="TC308" s="76"/>
      <c r="TD308" s="76"/>
      <c r="TE308" s="76"/>
      <c r="TF308" s="76"/>
      <c r="TG308" s="76"/>
      <c r="TH308" s="76"/>
      <c r="TI308" s="76"/>
      <c r="TJ308" s="76"/>
      <c r="TK308" s="76"/>
      <c r="TL308" s="76"/>
      <c r="TM308" s="76"/>
      <c r="TN308" s="76"/>
      <c r="TO308" s="76"/>
      <c r="TP308" s="76"/>
      <c r="TQ308" s="76"/>
      <c r="TR308" s="76"/>
      <c r="TS308" s="76"/>
      <c r="TT308" s="76"/>
      <c r="TU308" s="76"/>
      <c r="TV308" s="76"/>
      <c r="TW308" s="76"/>
      <c r="TX308" s="76"/>
      <c r="TY308" s="76"/>
      <c r="TZ308" s="76"/>
      <c r="UA308" s="76"/>
      <c r="UB308" s="76"/>
      <c r="UC308" s="76"/>
      <c r="UD308" s="76"/>
      <c r="UE308" s="76"/>
      <c r="UF308" s="76"/>
      <c r="UG308" s="76"/>
      <c r="UH308" s="76"/>
      <c r="UI308" s="76"/>
      <c r="UJ308" s="76"/>
      <c r="UK308" s="76"/>
      <c r="UL308" s="76"/>
      <c r="UM308" s="76"/>
      <c r="UN308" s="76"/>
      <c r="UO308" s="76"/>
      <c r="UP308" s="76"/>
      <c r="UQ308" s="76"/>
      <c r="UR308" s="76"/>
      <c r="US308" s="76"/>
      <c r="UT308" s="76"/>
      <c r="UU308" s="76"/>
      <c r="UV308" s="76"/>
      <c r="UW308" s="76"/>
      <c r="UX308" s="76"/>
      <c r="UY308" s="76"/>
      <c r="UZ308" s="76"/>
      <c r="VA308" s="76"/>
      <c r="VB308" s="76"/>
      <c r="VC308" s="76"/>
      <c r="VD308" s="76"/>
      <c r="VE308" s="76"/>
      <c r="VF308" s="76"/>
      <c r="VG308" s="76"/>
      <c r="VH308" s="76"/>
      <c r="VI308" s="76"/>
      <c r="VJ308" s="76"/>
      <c r="VK308" s="76"/>
      <c r="VL308" s="76"/>
      <c r="VM308" s="76"/>
      <c r="VN308" s="76"/>
      <c r="VO308" s="76"/>
      <c r="VP308" s="76"/>
      <c r="VQ308" s="76"/>
      <c r="VR308" s="76"/>
      <c r="VS308" s="76"/>
      <c r="VT308" s="76"/>
      <c r="VU308" s="76"/>
      <c r="VV308" s="76"/>
      <c r="VW308" s="76"/>
      <c r="VX308" s="76"/>
      <c r="VY308" s="76"/>
      <c r="VZ308" s="76"/>
      <c r="WA308" s="76"/>
      <c r="WB308" s="76"/>
      <c r="WC308" s="76"/>
      <c r="WD308" s="76"/>
      <c r="WE308" s="76"/>
      <c r="WF308" s="76"/>
      <c r="WG308" s="76"/>
      <c r="WH308" s="76"/>
      <c r="WI308" s="76"/>
      <c r="WJ308" s="76"/>
      <c r="WK308" s="76"/>
      <c r="WL308" s="76"/>
      <c r="WM308" s="76"/>
      <c r="WN308" s="76"/>
      <c r="WO308" s="76"/>
      <c r="WP308" s="76"/>
      <c r="WQ308" s="76"/>
      <c r="WR308" s="76"/>
      <c r="WS308" s="76"/>
      <c r="WT308" s="76"/>
      <c r="WU308" s="76"/>
      <c r="WV308" s="76"/>
      <c r="WW308" s="76"/>
      <c r="WX308" s="76"/>
      <c r="WY308" s="76"/>
      <c r="WZ308" s="76"/>
      <c r="XA308" s="76"/>
      <c r="XB308" s="76"/>
      <c r="XC308" s="76"/>
      <c r="XD308" s="76"/>
      <c r="XE308" s="76"/>
      <c r="XF308" s="76"/>
      <c r="XG308" s="76"/>
      <c r="XH308" s="76"/>
      <c r="XI308" s="76"/>
      <c r="XJ308" s="76"/>
      <c r="XK308" s="76"/>
      <c r="XL308" s="76"/>
      <c r="XM308" s="76"/>
      <c r="XN308" s="76"/>
      <c r="XO308" s="76"/>
      <c r="XP308" s="76"/>
      <c r="XQ308" s="76"/>
      <c r="XR308" s="76"/>
      <c r="XS308" s="76"/>
      <c r="XT308" s="76"/>
      <c r="XU308" s="76"/>
      <c r="XV308" s="76"/>
      <c r="XW308" s="76"/>
      <c r="XX308" s="76"/>
      <c r="XY308" s="76"/>
      <c r="XZ308" s="76"/>
      <c r="YA308" s="76"/>
      <c r="YB308" s="76"/>
      <c r="YC308" s="76"/>
      <c r="YD308" s="76"/>
      <c r="YE308" s="76"/>
      <c r="YF308" s="76"/>
      <c r="YG308" s="76"/>
      <c r="YH308" s="76"/>
      <c r="YI308" s="76"/>
      <c r="YJ308" s="76"/>
      <c r="YK308" s="76"/>
      <c r="YL308" s="76"/>
      <c r="YM308" s="76"/>
      <c r="YN308" s="76"/>
      <c r="YO308" s="76"/>
      <c r="YP308" s="76"/>
      <c r="YQ308" s="76"/>
      <c r="YR308" s="76"/>
      <c r="YS308" s="76"/>
      <c r="YT308" s="76"/>
      <c r="YU308" s="76"/>
      <c r="YV308" s="76"/>
      <c r="YW308" s="76"/>
      <c r="YX308" s="76"/>
      <c r="YY308" s="76"/>
      <c r="YZ308" s="76"/>
      <c r="ZA308" s="76"/>
      <c r="ZB308" s="76"/>
      <c r="ZC308" s="76"/>
      <c r="ZD308" s="76"/>
      <c r="ZE308" s="76"/>
      <c r="ZF308" s="76"/>
      <c r="ZG308" s="76"/>
      <c r="ZH308" s="76"/>
      <c r="ZI308" s="76"/>
      <c r="ZJ308" s="76"/>
      <c r="ZK308" s="76"/>
      <c r="ZL308" s="76"/>
      <c r="ZM308" s="76"/>
      <c r="ZN308" s="76"/>
      <c r="ZO308" s="76"/>
      <c r="ZP308" s="76"/>
      <c r="ZQ308" s="76"/>
      <c r="ZR308" s="76"/>
      <c r="ZS308" s="76"/>
      <c r="ZT308" s="76"/>
      <c r="ZU308" s="76"/>
      <c r="ZV308" s="76"/>
      <c r="ZW308" s="76"/>
      <c r="ZX308" s="76"/>
      <c r="ZY308" s="76"/>
      <c r="ZZ308" s="76"/>
      <c r="AAA308" s="76"/>
      <c r="AAB308" s="76"/>
      <c r="AAC308" s="76"/>
      <c r="AAD308" s="76"/>
      <c r="AAE308" s="76"/>
      <c r="AAF308" s="76"/>
      <c r="AAG308" s="76"/>
      <c r="AAH308" s="76"/>
      <c r="AAI308" s="76"/>
      <c r="AAJ308" s="76"/>
      <c r="AAK308" s="76"/>
      <c r="AAL308" s="76"/>
      <c r="AAM308" s="76"/>
      <c r="AAN308" s="76"/>
      <c r="AAO308" s="76"/>
      <c r="AAP308" s="76"/>
      <c r="AAQ308" s="76"/>
      <c r="AAR308" s="76"/>
      <c r="AAS308" s="76"/>
      <c r="AAT308" s="76"/>
      <c r="AAU308" s="76"/>
      <c r="AAV308" s="76"/>
      <c r="AAW308" s="76"/>
      <c r="AAX308" s="76"/>
      <c r="AAY308" s="76"/>
      <c r="AAZ308" s="76"/>
      <c r="ABA308" s="76"/>
      <c r="ABB308" s="76"/>
      <c r="ABC308" s="76"/>
      <c r="ABD308" s="76"/>
      <c r="ABE308" s="76"/>
      <c r="ABF308" s="76"/>
      <c r="ABG308" s="76"/>
      <c r="ABH308" s="76"/>
      <c r="ABI308" s="76"/>
      <c r="ABJ308" s="76"/>
      <c r="ABK308" s="76"/>
      <c r="ABL308" s="76"/>
      <c r="ABM308" s="76"/>
      <c r="ABN308" s="76"/>
      <c r="ABO308" s="76"/>
      <c r="ABP308" s="76"/>
      <c r="ABQ308" s="76"/>
      <c r="ABR308" s="76"/>
      <c r="ABS308" s="76"/>
      <c r="ABT308" s="76"/>
      <c r="ABU308" s="76"/>
      <c r="ABV308" s="76"/>
      <c r="ABW308" s="76"/>
      <c r="ABX308" s="76"/>
      <c r="ABY308" s="76"/>
      <c r="ABZ308" s="76"/>
      <c r="ACA308" s="76"/>
      <c r="ACB308" s="76"/>
      <c r="ACC308" s="76"/>
      <c r="ACD308" s="76"/>
      <c r="ACE308" s="76"/>
      <c r="ACF308" s="76"/>
      <c r="ACG308" s="76"/>
      <c r="ACH308" s="76"/>
      <c r="ACI308" s="76"/>
      <c r="ACJ308" s="76"/>
      <c r="ACK308" s="76"/>
      <c r="ACL308" s="76"/>
      <c r="ACM308" s="76"/>
      <c r="ACN308" s="76"/>
      <c r="ACO308" s="76"/>
      <c r="ACP308" s="76"/>
      <c r="ACQ308" s="76"/>
      <c r="ACR308" s="76"/>
      <c r="ACS308" s="76"/>
      <c r="ACT308" s="76"/>
      <c r="ACU308" s="76"/>
      <c r="ACV308" s="76"/>
      <c r="ACW308" s="76"/>
      <c r="ACX308" s="76"/>
      <c r="ACY308" s="76"/>
      <c r="ACZ308" s="76"/>
      <c r="ADA308" s="76"/>
      <c r="ADB308" s="76"/>
      <c r="ADC308" s="76"/>
      <c r="ADD308" s="76"/>
      <c r="ADE308" s="76"/>
      <c r="ADF308" s="76"/>
      <c r="ADG308" s="76"/>
      <c r="ADH308" s="76"/>
      <c r="ADI308" s="76"/>
      <c r="ADJ308" s="76"/>
      <c r="ADK308" s="76"/>
      <c r="ADL308" s="76"/>
      <c r="ADM308" s="76"/>
      <c r="ADN308" s="76"/>
      <c r="ADO308" s="76"/>
      <c r="ADP308" s="76"/>
      <c r="ADQ308" s="76"/>
      <c r="ADR308" s="76"/>
      <c r="ADS308" s="76"/>
      <c r="ADT308" s="76"/>
      <c r="ADU308" s="76"/>
      <c r="ADV308" s="76"/>
      <c r="ADW308" s="76"/>
      <c r="ADX308" s="76"/>
      <c r="ADY308" s="76"/>
      <c r="ADZ308" s="76"/>
      <c r="AEA308" s="76"/>
      <c r="AEB308" s="76"/>
      <c r="AEC308" s="76"/>
      <c r="AED308" s="76"/>
      <c r="AEE308" s="76"/>
      <c r="AEF308" s="76"/>
      <c r="AEG308" s="76"/>
      <c r="AEH308" s="76"/>
      <c r="AEI308" s="76"/>
      <c r="AEJ308" s="76"/>
      <c r="AEK308" s="76"/>
      <c r="AEL308" s="76"/>
      <c r="AEM308" s="76"/>
      <c r="AEN308" s="76"/>
      <c r="AEO308" s="76"/>
      <c r="AEP308" s="76"/>
      <c r="AEQ308" s="76"/>
      <c r="AER308" s="76"/>
      <c r="AES308" s="76"/>
      <c r="AET308" s="76"/>
      <c r="AEU308" s="76"/>
      <c r="AEV308" s="76"/>
      <c r="AEW308" s="76"/>
      <c r="AEX308" s="76"/>
      <c r="AEY308" s="76"/>
      <c r="AEZ308" s="76"/>
      <c r="AFA308" s="76"/>
      <c r="AFB308" s="76"/>
      <c r="AFC308" s="76"/>
      <c r="AFD308" s="76"/>
      <c r="AFE308" s="76"/>
      <c r="AFF308" s="76"/>
      <c r="AFG308" s="76"/>
      <c r="AFH308" s="76"/>
      <c r="AFI308" s="76"/>
      <c r="AFJ308" s="76"/>
      <c r="AFK308" s="76"/>
      <c r="AFL308" s="76"/>
      <c r="AFM308" s="76"/>
      <c r="AFN308" s="76"/>
      <c r="AFO308" s="76"/>
      <c r="AFP308" s="76"/>
      <c r="AFQ308" s="76"/>
      <c r="AFR308" s="76"/>
      <c r="AFS308" s="76"/>
      <c r="AFT308" s="76"/>
      <c r="AFU308" s="76"/>
      <c r="AFV308" s="76"/>
      <c r="AFW308" s="76"/>
      <c r="AFX308" s="76"/>
      <c r="AFY308" s="76"/>
      <c r="AFZ308" s="76"/>
      <c r="AGA308" s="76"/>
      <c r="AGB308" s="76"/>
      <c r="AGC308" s="76"/>
      <c r="AGD308" s="76"/>
      <c r="AGE308" s="76"/>
      <c r="AGF308" s="76"/>
      <c r="AGG308" s="76"/>
      <c r="AGH308" s="76"/>
      <c r="AGI308" s="76"/>
      <c r="AGJ308" s="76"/>
      <c r="AGK308" s="76"/>
      <c r="AGL308" s="76"/>
      <c r="AGM308" s="76"/>
      <c r="AGN308" s="76"/>
      <c r="AGO308" s="76"/>
      <c r="AGP308" s="76"/>
      <c r="AGQ308" s="76"/>
      <c r="AGR308" s="76"/>
      <c r="AGS308" s="76"/>
      <c r="AGT308" s="76"/>
      <c r="AGU308" s="76"/>
      <c r="AGV308" s="76"/>
      <c r="AGW308" s="76"/>
      <c r="AGX308" s="76"/>
      <c r="AGY308" s="76"/>
      <c r="AGZ308" s="76"/>
      <c r="AHA308" s="76"/>
      <c r="AHB308" s="76"/>
      <c r="AHC308" s="76"/>
      <c r="AHD308" s="76"/>
      <c r="AHE308" s="76"/>
      <c r="AHF308" s="76"/>
      <c r="AHG308" s="76"/>
      <c r="AHH308" s="76"/>
      <c r="AHI308" s="76"/>
      <c r="AHJ308" s="76"/>
      <c r="AHK308" s="76"/>
      <c r="AHL308" s="76"/>
      <c r="AHM308" s="76"/>
      <c r="AHN308" s="76"/>
      <c r="AHO308" s="76"/>
      <c r="AHP308" s="76"/>
      <c r="AHQ308" s="76"/>
      <c r="AHR308" s="76"/>
      <c r="AHS308" s="76"/>
      <c r="AHT308" s="76"/>
      <c r="AHU308" s="76"/>
      <c r="AHV308" s="76"/>
      <c r="AHW308" s="76"/>
      <c r="AHX308" s="76"/>
      <c r="AHY308" s="76"/>
      <c r="AHZ308" s="76"/>
      <c r="AIA308" s="76"/>
      <c r="AIB308" s="76"/>
      <c r="AIC308" s="76"/>
      <c r="AID308" s="76"/>
      <c r="AIE308" s="76"/>
      <c r="AIF308" s="76"/>
      <c r="AIG308" s="76"/>
      <c r="AIH308" s="76"/>
      <c r="AII308" s="76"/>
      <c r="AIJ308" s="76"/>
      <c r="AIK308" s="76"/>
      <c r="AIL308" s="76"/>
      <c r="AIM308" s="76"/>
      <c r="AIN308" s="76"/>
      <c r="AIO308" s="76"/>
      <c r="AIP308" s="76"/>
      <c r="AIQ308" s="76"/>
      <c r="AIR308" s="76"/>
      <c r="AIS308" s="76"/>
      <c r="AIT308" s="76"/>
      <c r="AIU308" s="76"/>
      <c r="AIV308" s="76"/>
      <c r="AIW308" s="76"/>
      <c r="AIX308" s="76"/>
      <c r="AIY308" s="76"/>
      <c r="AIZ308" s="76"/>
      <c r="AJA308" s="76"/>
      <c r="AJB308" s="76"/>
      <c r="AJC308" s="76"/>
      <c r="AJD308" s="76"/>
      <c r="AJE308" s="76"/>
      <c r="AJF308" s="76"/>
      <c r="AJG308" s="76"/>
      <c r="AJH308" s="76"/>
      <c r="AJI308" s="76"/>
      <c r="AJJ308" s="76"/>
      <c r="AJK308" s="76"/>
      <c r="AJL308" s="76"/>
      <c r="AJM308" s="76"/>
      <c r="AJN308" s="76"/>
      <c r="AJO308" s="76"/>
      <c r="AJP308" s="76"/>
      <c r="AJQ308" s="76"/>
      <c r="AJR308" s="76"/>
      <c r="AJS308" s="76"/>
      <c r="AJT308" s="76"/>
      <c r="AJU308" s="76"/>
      <c r="AJV308" s="76"/>
      <c r="AJW308" s="76"/>
      <c r="AJX308" s="76"/>
      <c r="AJY308" s="76"/>
      <c r="AJZ308" s="76"/>
      <c r="AKA308" s="76"/>
      <c r="AKB308" s="76"/>
      <c r="AKC308" s="76"/>
      <c r="AKD308" s="76"/>
      <c r="AKE308" s="76"/>
      <c r="AKF308" s="76"/>
      <c r="AKG308" s="76"/>
      <c r="AKH308" s="76"/>
      <c r="AKI308" s="76"/>
      <c r="AKJ308" s="76"/>
      <c r="AKK308" s="76"/>
      <c r="AKL308" s="76"/>
      <c r="AKM308" s="76"/>
      <c r="AKN308" s="76"/>
      <c r="AKO308" s="76"/>
      <c r="AKP308" s="76"/>
      <c r="AKQ308" s="76"/>
      <c r="AKR308" s="76"/>
      <c r="AKS308" s="76"/>
      <c r="AKT308" s="76"/>
      <c r="AKU308" s="76"/>
      <c r="AKV308" s="76"/>
      <c r="AKW308" s="76"/>
      <c r="AKX308" s="76"/>
      <c r="AKY308" s="76"/>
      <c r="AKZ308" s="76"/>
      <c r="ALA308" s="76"/>
      <c r="ALB308" s="76"/>
      <c r="ALC308" s="76"/>
      <c r="ALD308" s="76"/>
      <c r="ALE308" s="76"/>
      <c r="ALF308" s="76"/>
      <c r="ALG308" s="76"/>
      <c r="ALH308" s="76"/>
      <c r="ALI308" s="76"/>
      <c r="ALJ308" s="76"/>
      <c r="ALK308" s="76"/>
      <c r="ALL308" s="76"/>
      <c r="ALM308" s="76"/>
      <c r="ALN308" s="76"/>
      <c r="ALO308" s="76"/>
      <c r="ALP308" s="76"/>
      <c r="ALQ308" s="76"/>
      <c r="ALR308" s="76"/>
      <c r="ALS308" s="76"/>
      <c r="ALT308" s="76"/>
      <c r="ALU308" s="76"/>
      <c r="ALV308" s="76"/>
      <c r="ALW308" s="76"/>
      <c r="ALX308" s="76"/>
      <c r="ALY308" s="76"/>
      <c r="ALZ308" s="76"/>
      <c r="AMA308" s="76"/>
      <c r="AMB308" s="76"/>
      <c r="AMC308" s="76"/>
      <c r="AMD308" s="76"/>
      <c r="AME308" s="76"/>
    </row>
    <row r="309" spans="1:1019" s="80" customFormat="1" ht="25.5">
      <c r="A309" s="20" t="s">
        <v>368</v>
      </c>
      <c r="B309" s="21" t="s">
        <v>41</v>
      </c>
      <c r="C309" s="21" t="s">
        <v>112</v>
      </c>
      <c r="D309" s="71" t="s">
        <v>109</v>
      </c>
      <c r="E309" s="22" t="s">
        <v>62</v>
      </c>
      <c r="F309" s="59">
        <v>516.55700000000002</v>
      </c>
      <c r="G309" s="23">
        <v>4516.8500000000004</v>
      </c>
      <c r="H309" s="69">
        <f t="shared" si="112"/>
        <v>0.15</v>
      </c>
      <c r="I309" s="23">
        <f t="shared" si="113"/>
        <v>5194.38</v>
      </c>
      <c r="J309" s="23">
        <f t="shared" si="114"/>
        <v>2683193.34</v>
      </c>
      <c r="K309" s="78">
        <f t="shared" si="116"/>
        <v>2333210.48545</v>
      </c>
      <c r="L309" s="76"/>
      <c r="M309" s="79"/>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76"/>
      <c r="AL309" s="76"/>
      <c r="AM309" s="76"/>
      <c r="AN309" s="76"/>
      <c r="AO309" s="76"/>
      <c r="AP309" s="76"/>
      <c r="AQ309" s="76"/>
      <c r="AR309" s="76"/>
      <c r="AS309" s="76"/>
      <c r="AT309" s="76"/>
      <c r="AU309" s="76"/>
      <c r="AV309" s="76"/>
      <c r="AW309" s="76"/>
      <c r="AX309" s="76"/>
      <c r="AY309" s="76"/>
      <c r="AZ309" s="76"/>
      <c r="BA309" s="76"/>
      <c r="BB309" s="76"/>
      <c r="BC309" s="76"/>
      <c r="BD309" s="76"/>
      <c r="BE309" s="76"/>
      <c r="BF309" s="76"/>
      <c r="BG309" s="76"/>
      <c r="BH309" s="76"/>
      <c r="BI309" s="76"/>
      <c r="BJ309" s="76"/>
      <c r="BK309" s="76"/>
      <c r="BL309" s="76"/>
      <c r="BM309" s="76"/>
      <c r="BN309" s="76"/>
      <c r="BO309" s="76"/>
      <c r="BP309" s="76"/>
      <c r="BQ309" s="76"/>
      <c r="BR309" s="76"/>
      <c r="BS309" s="76"/>
      <c r="BT309" s="76"/>
      <c r="BU309" s="76"/>
      <c r="BV309" s="76"/>
      <c r="BW309" s="76"/>
      <c r="BX309" s="76"/>
      <c r="BY309" s="76"/>
      <c r="BZ309" s="76"/>
      <c r="CA309" s="76"/>
      <c r="CB309" s="76"/>
      <c r="CC309" s="76"/>
      <c r="CD309" s="76"/>
      <c r="CE309" s="76"/>
      <c r="CF309" s="76"/>
      <c r="CG309" s="76"/>
      <c r="CH309" s="76"/>
      <c r="CI309" s="76"/>
      <c r="CJ309" s="76"/>
      <c r="CK309" s="76"/>
      <c r="CL309" s="76"/>
      <c r="CM309" s="76"/>
      <c r="CN309" s="76"/>
      <c r="CO309" s="76"/>
      <c r="CP309" s="76"/>
      <c r="CQ309" s="76"/>
      <c r="CR309" s="76"/>
      <c r="CS309" s="76"/>
      <c r="CT309" s="76"/>
      <c r="CU309" s="76"/>
      <c r="CV309" s="76"/>
      <c r="CW309" s="76"/>
      <c r="CX309" s="76"/>
      <c r="CY309" s="76"/>
      <c r="CZ309" s="76"/>
      <c r="DA309" s="76"/>
      <c r="DB309" s="76"/>
      <c r="DC309" s="76"/>
      <c r="DD309" s="76"/>
      <c r="DE309" s="76"/>
      <c r="DF309" s="76"/>
      <c r="DG309" s="76"/>
      <c r="DH309" s="76"/>
      <c r="DI309" s="76"/>
      <c r="DJ309" s="76"/>
      <c r="DK309" s="76"/>
      <c r="DL309" s="76"/>
      <c r="DM309" s="76"/>
      <c r="DN309" s="76"/>
      <c r="DO309" s="76"/>
      <c r="DP309" s="76"/>
      <c r="DQ309" s="76"/>
      <c r="DR309" s="76"/>
      <c r="DS309" s="76"/>
      <c r="DT309" s="76"/>
      <c r="DU309" s="76"/>
      <c r="DV309" s="76"/>
      <c r="DW309" s="76"/>
      <c r="DX309" s="76"/>
      <c r="DY309" s="76"/>
      <c r="DZ309" s="76"/>
      <c r="EA309" s="76"/>
      <c r="EB309" s="76"/>
      <c r="EC309" s="76"/>
      <c r="ED309" s="76"/>
      <c r="EE309" s="76"/>
      <c r="EF309" s="76"/>
      <c r="EG309" s="76"/>
      <c r="EH309" s="76"/>
      <c r="EI309" s="76"/>
      <c r="EJ309" s="76"/>
      <c r="EK309" s="76"/>
      <c r="EL309" s="76"/>
      <c r="EM309" s="76"/>
      <c r="EN309" s="76"/>
      <c r="EO309" s="76"/>
      <c r="EP309" s="76"/>
      <c r="EQ309" s="76"/>
      <c r="ER309" s="76"/>
      <c r="ES309" s="76"/>
      <c r="ET309" s="76"/>
      <c r="EU309" s="76"/>
      <c r="EV309" s="76"/>
      <c r="EW309" s="76"/>
      <c r="EX309" s="76"/>
      <c r="EY309" s="76"/>
      <c r="EZ309" s="76"/>
      <c r="FA309" s="76"/>
      <c r="FB309" s="76"/>
      <c r="FC309" s="76"/>
      <c r="FD309" s="76"/>
      <c r="FE309" s="76"/>
      <c r="FF309" s="76"/>
      <c r="FG309" s="76"/>
      <c r="FH309" s="76"/>
      <c r="FI309" s="76"/>
      <c r="FJ309" s="76"/>
      <c r="FK309" s="76"/>
      <c r="FL309" s="76"/>
      <c r="FM309" s="76"/>
      <c r="FN309" s="76"/>
      <c r="FO309" s="76"/>
      <c r="FP309" s="76"/>
      <c r="FQ309" s="76"/>
      <c r="FR309" s="76"/>
      <c r="FS309" s="76"/>
      <c r="FT309" s="76"/>
      <c r="FU309" s="76"/>
      <c r="FV309" s="76"/>
      <c r="FW309" s="76"/>
      <c r="FX309" s="76"/>
      <c r="FY309" s="76"/>
      <c r="FZ309" s="76"/>
      <c r="GA309" s="76"/>
      <c r="GB309" s="76"/>
      <c r="GC309" s="76"/>
      <c r="GD309" s="76"/>
      <c r="GE309" s="76"/>
      <c r="GF309" s="76"/>
      <c r="GG309" s="76"/>
      <c r="GH309" s="76"/>
      <c r="GI309" s="76"/>
      <c r="GJ309" s="76"/>
      <c r="GK309" s="76"/>
      <c r="GL309" s="76"/>
      <c r="GM309" s="76"/>
      <c r="GN309" s="76"/>
      <c r="GO309" s="76"/>
      <c r="GP309" s="76"/>
      <c r="GQ309" s="76"/>
      <c r="GR309" s="76"/>
      <c r="GS309" s="76"/>
      <c r="GT309" s="76"/>
      <c r="GU309" s="76"/>
      <c r="GV309" s="76"/>
      <c r="GW309" s="76"/>
      <c r="GX309" s="76"/>
      <c r="GY309" s="76"/>
      <c r="GZ309" s="76"/>
      <c r="HA309" s="76"/>
      <c r="HB309" s="76"/>
      <c r="HC309" s="76"/>
      <c r="HD309" s="76"/>
      <c r="HE309" s="76"/>
      <c r="HF309" s="76"/>
      <c r="HG309" s="76"/>
      <c r="HH309" s="76"/>
      <c r="HI309" s="76"/>
      <c r="HJ309" s="76"/>
      <c r="HK309" s="76"/>
      <c r="HL309" s="76"/>
      <c r="HM309" s="76"/>
      <c r="HN309" s="76"/>
      <c r="HO309" s="76"/>
      <c r="HP309" s="76"/>
      <c r="HQ309" s="76"/>
      <c r="HR309" s="76"/>
      <c r="HS309" s="76"/>
      <c r="HT309" s="76"/>
      <c r="HU309" s="76"/>
      <c r="HV309" s="76"/>
      <c r="HW309" s="76"/>
      <c r="HX309" s="76"/>
      <c r="HY309" s="76"/>
      <c r="HZ309" s="76"/>
      <c r="IA309" s="76"/>
      <c r="IB309" s="76"/>
      <c r="IC309" s="76"/>
      <c r="ID309" s="76"/>
      <c r="IE309" s="76"/>
      <c r="IF309" s="76"/>
      <c r="IG309" s="76"/>
      <c r="IH309" s="76"/>
      <c r="II309" s="76"/>
      <c r="IJ309" s="76"/>
      <c r="IK309" s="76"/>
      <c r="IL309" s="76"/>
      <c r="IM309" s="76"/>
      <c r="IN309" s="76"/>
      <c r="IO309" s="76"/>
      <c r="IP309" s="76"/>
      <c r="IQ309" s="76"/>
      <c r="IR309" s="76"/>
      <c r="IS309" s="76"/>
      <c r="IT309" s="76"/>
      <c r="IU309" s="76"/>
      <c r="IV309" s="76"/>
      <c r="IW309" s="76"/>
      <c r="IX309" s="76"/>
      <c r="IY309" s="76"/>
      <c r="IZ309" s="76"/>
      <c r="JA309" s="76"/>
      <c r="JB309" s="76"/>
      <c r="JC309" s="76"/>
      <c r="JD309" s="76"/>
      <c r="JE309" s="76"/>
      <c r="JF309" s="76"/>
      <c r="JG309" s="76"/>
      <c r="JH309" s="76"/>
      <c r="JI309" s="76"/>
      <c r="JJ309" s="76"/>
      <c r="JK309" s="76"/>
      <c r="JL309" s="76"/>
      <c r="JM309" s="76"/>
      <c r="JN309" s="76"/>
      <c r="JO309" s="76"/>
      <c r="JP309" s="76"/>
      <c r="JQ309" s="76"/>
      <c r="JR309" s="76"/>
      <c r="JS309" s="76"/>
      <c r="JT309" s="76"/>
      <c r="JU309" s="76"/>
      <c r="JV309" s="76"/>
      <c r="JW309" s="76"/>
      <c r="JX309" s="76"/>
      <c r="JY309" s="76"/>
      <c r="JZ309" s="76"/>
      <c r="KA309" s="76"/>
      <c r="KB309" s="76"/>
      <c r="KC309" s="76"/>
      <c r="KD309" s="76"/>
      <c r="KE309" s="76"/>
      <c r="KF309" s="76"/>
      <c r="KG309" s="76"/>
      <c r="KH309" s="76"/>
      <c r="KI309" s="76"/>
      <c r="KJ309" s="76"/>
      <c r="KK309" s="76"/>
      <c r="KL309" s="76"/>
      <c r="KM309" s="76"/>
      <c r="KN309" s="76"/>
      <c r="KO309" s="76"/>
      <c r="KP309" s="76"/>
      <c r="KQ309" s="76"/>
      <c r="KR309" s="76"/>
      <c r="KS309" s="76"/>
      <c r="KT309" s="76"/>
      <c r="KU309" s="76"/>
      <c r="KV309" s="76"/>
      <c r="KW309" s="76"/>
      <c r="KX309" s="76"/>
      <c r="KY309" s="76"/>
      <c r="KZ309" s="76"/>
      <c r="LA309" s="76"/>
      <c r="LB309" s="76"/>
      <c r="LC309" s="76"/>
      <c r="LD309" s="76"/>
      <c r="LE309" s="76"/>
      <c r="LF309" s="76"/>
      <c r="LG309" s="76"/>
      <c r="LH309" s="76"/>
      <c r="LI309" s="76"/>
      <c r="LJ309" s="76"/>
      <c r="LK309" s="76"/>
      <c r="LL309" s="76"/>
      <c r="LM309" s="76"/>
      <c r="LN309" s="76"/>
      <c r="LO309" s="76"/>
      <c r="LP309" s="76"/>
      <c r="LQ309" s="76"/>
      <c r="LR309" s="76"/>
      <c r="LS309" s="76"/>
      <c r="LT309" s="76"/>
      <c r="LU309" s="76"/>
      <c r="LV309" s="76"/>
      <c r="LW309" s="76"/>
      <c r="LX309" s="76"/>
      <c r="LY309" s="76"/>
      <c r="LZ309" s="76"/>
      <c r="MA309" s="76"/>
      <c r="MB309" s="76"/>
      <c r="MC309" s="76"/>
      <c r="MD309" s="76"/>
      <c r="ME309" s="76"/>
      <c r="MF309" s="76"/>
      <c r="MG309" s="76"/>
      <c r="MH309" s="76"/>
      <c r="MI309" s="76"/>
      <c r="MJ309" s="76"/>
      <c r="MK309" s="76"/>
      <c r="ML309" s="76"/>
      <c r="MM309" s="76"/>
      <c r="MN309" s="76"/>
      <c r="MO309" s="76"/>
      <c r="MP309" s="76"/>
      <c r="MQ309" s="76"/>
      <c r="MR309" s="76"/>
      <c r="MS309" s="76"/>
      <c r="MT309" s="76"/>
      <c r="MU309" s="76"/>
      <c r="MV309" s="76"/>
      <c r="MW309" s="76"/>
      <c r="MX309" s="76"/>
      <c r="MY309" s="76"/>
      <c r="MZ309" s="76"/>
      <c r="NA309" s="76"/>
      <c r="NB309" s="76"/>
      <c r="NC309" s="76"/>
      <c r="ND309" s="76"/>
      <c r="NE309" s="76"/>
      <c r="NF309" s="76"/>
      <c r="NG309" s="76"/>
      <c r="NH309" s="76"/>
      <c r="NI309" s="76"/>
      <c r="NJ309" s="76"/>
      <c r="NK309" s="76"/>
      <c r="NL309" s="76"/>
      <c r="NM309" s="76"/>
      <c r="NN309" s="76"/>
      <c r="NO309" s="76"/>
      <c r="NP309" s="76"/>
      <c r="NQ309" s="76"/>
      <c r="NR309" s="76"/>
      <c r="NS309" s="76"/>
      <c r="NT309" s="76"/>
      <c r="NU309" s="76"/>
      <c r="NV309" s="76"/>
      <c r="NW309" s="76"/>
      <c r="NX309" s="76"/>
      <c r="NY309" s="76"/>
      <c r="NZ309" s="76"/>
      <c r="OA309" s="76"/>
      <c r="OB309" s="76"/>
      <c r="OC309" s="76"/>
      <c r="OD309" s="76"/>
      <c r="OE309" s="76"/>
      <c r="OF309" s="76"/>
      <c r="OG309" s="76"/>
      <c r="OH309" s="76"/>
      <c r="OI309" s="76"/>
      <c r="OJ309" s="76"/>
      <c r="OK309" s="76"/>
      <c r="OL309" s="76"/>
      <c r="OM309" s="76"/>
      <c r="ON309" s="76"/>
      <c r="OO309" s="76"/>
      <c r="OP309" s="76"/>
      <c r="OQ309" s="76"/>
      <c r="OR309" s="76"/>
      <c r="OS309" s="76"/>
      <c r="OT309" s="76"/>
      <c r="OU309" s="76"/>
      <c r="OV309" s="76"/>
      <c r="OW309" s="76"/>
      <c r="OX309" s="76"/>
      <c r="OY309" s="76"/>
      <c r="OZ309" s="76"/>
      <c r="PA309" s="76"/>
      <c r="PB309" s="76"/>
      <c r="PC309" s="76"/>
      <c r="PD309" s="76"/>
      <c r="PE309" s="76"/>
      <c r="PF309" s="76"/>
      <c r="PG309" s="76"/>
      <c r="PH309" s="76"/>
      <c r="PI309" s="76"/>
      <c r="PJ309" s="76"/>
      <c r="PK309" s="76"/>
      <c r="PL309" s="76"/>
      <c r="PM309" s="76"/>
      <c r="PN309" s="76"/>
      <c r="PO309" s="76"/>
      <c r="PP309" s="76"/>
      <c r="PQ309" s="76"/>
      <c r="PR309" s="76"/>
      <c r="PS309" s="76"/>
      <c r="PT309" s="76"/>
      <c r="PU309" s="76"/>
      <c r="PV309" s="76"/>
      <c r="PW309" s="76"/>
      <c r="PX309" s="76"/>
      <c r="PY309" s="76"/>
      <c r="PZ309" s="76"/>
      <c r="QA309" s="76"/>
      <c r="QB309" s="76"/>
      <c r="QC309" s="76"/>
      <c r="QD309" s="76"/>
      <c r="QE309" s="76"/>
      <c r="QF309" s="76"/>
      <c r="QG309" s="76"/>
      <c r="QH309" s="76"/>
      <c r="QI309" s="76"/>
      <c r="QJ309" s="76"/>
      <c r="QK309" s="76"/>
      <c r="QL309" s="76"/>
      <c r="QM309" s="76"/>
      <c r="QN309" s="76"/>
      <c r="QO309" s="76"/>
      <c r="QP309" s="76"/>
      <c r="QQ309" s="76"/>
      <c r="QR309" s="76"/>
      <c r="QS309" s="76"/>
      <c r="QT309" s="76"/>
      <c r="QU309" s="76"/>
      <c r="QV309" s="76"/>
      <c r="QW309" s="76"/>
      <c r="QX309" s="76"/>
      <c r="QY309" s="76"/>
      <c r="QZ309" s="76"/>
      <c r="RA309" s="76"/>
      <c r="RB309" s="76"/>
      <c r="RC309" s="76"/>
      <c r="RD309" s="76"/>
      <c r="RE309" s="76"/>
      <c r="RF309" s="76"/>
      <c r="RG309" s="76"/>
      <c r="RH309" s="76"/>
      <c r="RI309" s="76"/>
      <c r="RJ309" s="76"/>
      <c r="RK309" s="76"/>
      <c r="RL309" s="76"/>
      <c r="RM309" s="76"/>
      <c r="RN309" s="76"/>
      <c r="RO309" s="76"/>
      <c r="RP309" s="76"/>
      <c r="RQ309" s="76"/>
      <c r="RR309" s="76"/>
      <c r="RS309" s="76"/>
      <c r="RT309" s="76"/>
      <c r="RU309" s="76"/>
      <c r="RV309" s="76"/>
      <c r="RW309" s="76"/>
      <c r="RX309" s="76"/>
      <c r="RY309" s="76"/>
      <c r="RZ309" s="76"/>
      <c r="SA309" s="76"/>
      <c r="SB309" s="76"/>
      <c r="SC309" s="76"/>
      <c r="SD309" s="76"/>
      <c r="SE309" s="76"/>
      <c r="SF309" s="76"/>
      <c r="SG309" s="76"/>
      <c r="SH309" s="76"/>
      <c r="SI309" s="76"/>
      <c r="SJ309" s="76"/>
      <c r="SK309" s="76"/>
      <c r="SL309" s="76"/>
      <c r="SM309" s="76"/>
      <c r="SN309" s="76"/>
      <c r="SO309" s="76"/>
      <c r="SP309" s="76"/>
      <c r="SQ309" s="76"/>
      <c r="SR309" s="76"/>
      <c r="SS309" s="76"/>
      <c r="ST309" s="76"/>
      <c r="SU309" s="76"/>
      <c r="SV309" s="76"/>
      <c r="SW309" s="76"/>
      <c r="SX309" s="76"/>
      <c r="SY309" s="76"/>
      <c r="SZ309" s="76"/>
      <c r="TA309" s="76"/>
      <c r="TB309" s="76"/>
      <c r="TC309" s="76"/>
      <c r="TD309" s="76"/>
      <c r="TE309" s="76"/>
      <c r="TF309" s="76"/>
      <c r="TG309" s="76"/>
      <c r="TH309" s="76"/>
      <c r="TI309" s="76"/>
      <c r="TJ309" s="76"/>
      <c r="TK309" s="76"/>
      <c r="TL309" s="76"/>
      <c r="TM309" s="76"/>
      <c r="TN309" s="76"/>
      <c r="TO309" s="76"/>
      <c r="TP309" s="76"/>
      <c r="TQ309" s="76"/>
      <c r="TR309" s="76"/>
      <c r="TS309" s="76"/>
      <c r="TT309" s="76"/>
      <c r="TU309" s="76"/>
      <c r="TV309" s="76"/>
      <c r="TW309" s="76"/>
      <c r="TX309" s="76"/>
      <c r="TY309" s="76"/>
      <c r="TZ309" s="76"/>
      <c r="UA309" s="76"/>
      <c r="UB309" s="76"/>
      <c r="UC309" s="76"/>
      <c r="UD309" s="76"/>
      <c r="UE309" s="76"/>
      <c r="UF309" s="76"/>
      <c r="UG309" s="76"/>
      <c r="UH309" s="76"/>
      <c r="UI309" s="76"/>
      <c r="UJ309" s="76"/>
      <c r="UK309" s="76"/>
      <c r="UL309" s="76"/>
      <c r="UM309" s="76"/>
      <c r="UN309" s="76"/>
      <c r="UO309" s="76"/>
      <c r="UP309" s="76"/>
      <c r="UQ309" s="76"/>
      <c r="UR309" s="76"/>
      <c r="US309" s="76"/>
      <c r="UT309" s="76"/>
      <c r="UU309" s="76"/>
      <c r="UV309" s="76"/>
      <c r="UW309" s="76"/>
      <c r="UX309" s="76"/>
      <c r="UY309" s="76"/>
      <c r="UZ309" s="76"/>
      <c r="VA309" s="76"/>
      <c r="VB309" s="76"/>
      <c r="VC309" s="76"/>
      <c r="VD309" s="76"/>
      <c r="VE309" s="76"/>
      <c r="VF309" s="76"/>
      <c r="VG309" s="76"/>
      <c r="VH309" s="76"/>
      <c r="VI309" s="76"/>
      <c r="VJ309" s="76"/>
      <c r="VK309" s="76"/>
      <c r="VL309" s="76"/>
      <c r="VM309" s="76"/>
      <c r="VN309" s="76"/>
      <c r="VO309" s="76"/>
      <c r="VP309" s="76"/>
      <c r="VQ309" s="76"/>
      <c r="VR309" s="76"/>
      <c r="VS309" s="76"/>
      <c r="VT309" s="76"/>
      <c r="VU309" s="76"/>
      <c r="VV309" s="76"/>
      <c r="VW309" s="76"/>
      <c r="VX309" s="76"/>
      <c r="VY309" s="76"/>
      <c r="VZ309" s="76"/>
      <c r="WA309" s="76"/>
      <c r="WB309" s="76"/>
      <c r="WC309" s="76"/>
      <c r="WD309" s="76"/>
      <c r="WE309" s="76"/>
      <c r="WF309" s="76"/>
      <c r="WG309" s="76"/>
      <c r="WH309" s="76"/>
      <c r="WI309" s="76"/>
      <c r="WJ309" s="76"/>
      <c r="WK309" s="76"/>
      <c r="WL309" s="76"/>
      <c r="WM309" s="76"/>
      <c r="WN309" s="76"/>
      <c r="WO309" s="76"/>
      <c r="WP309" s="76"/>
      <c r="WQ309" s="76"/>
      <c r="WR309" s="76"/>
      <c r="WS309" s="76"/>
      <c r="WT309" s="76"/>
      <c r="WU309" s="76"/>
      <c r="WV309" s="76"/>
      <c r="WW309" s="76"/>
      <c r="WX309" s="76"/>
      <c r="WY309" s="76"/>
      <c r="WZ309" s="76"/>
      <c r="XA309" s="76"/>
      <c r="XB309" s="76"/>
      <c r="XC309" s="76"/>
      <c r="XD309" s="76"/>
      <c r="XE309" s="76"/>
      <c r="XF309" s="76"/>
      <c r="XG309" s="76"/>
      <c r="XH309" s="76"/>
      <c r="XI309" s="76"/>
      <c r="XJ309" s="76"/>
      <c r="XK309" s="76"/>
      <c r="XL309" s="76"/>
      <c r="XM309" s="76"/>
      <c r="XN309" s="76"/>
      <c r="XO309" s="76"/>
      <c r="XP309" s="76"/>
      <c r="XQ309" s="76"/>
      <c r="XR309" s="76"/>
      <c r="XS309" s="76"/>
      <c r="XT309" s="76"/>
      <c r="XU309" s="76"/>
      <c r="XV309" s="76"/>
      <c r="XW309" s="76"/>
      <c r="XX309" s="76"/>
      <c r="XY309" s="76"/>
      <c r="XZ309" s="76"/>
      <c r="YA309" s="76"/>
      <c r="YB309" s="76"/>
      <c r="YC309" s="76"/>
      <c r="YD309" s="76"/>
      <c r="YE309" s="76"/>
      <c r="YF309" s="76"/>
      <c r="YG309" s="76"/>
      <c r="YH309" s="76"/>
      <c r="YI309" s="76"/>
      <c r="YJ309" s="76"/>
      <c r="YK309" s="76"/>
      <c r="YL309" s="76"/>
      <c r="YM309" s="76"/>
      <c r="YN309" s="76"/>
      <c r="YO309" s="76"/>
      <c r="YP309" s="76"/>
      <c r="YQ309" s="76"/>
      <c r="YR309" s="76"/>
      <c r="YS309" s="76"/>
      <c r="YT309" s="76"/>
      <c r="YU309" s="76"/>
      <c r="YV309" s="76"/>
      <c r="YW309" s="76"/>
      <c r="YX309" s="76"/>
      <c r="YY309" s="76"/>
      <c r="YZ309" s="76"/>
      <c r="ZA309" s="76"/>
      <c r="ZB309" s="76"/>
      <c r="ZC309" s="76"/>
      <c r="ZD309" s="76"/>
      <c r="ZE309" s="76"/>
      <c r="ZF309" s="76"/>
      <c r="ZG309" s="76"/>
      <c r="ZH309" s="76"/>
      <c r="ZI309" s="76"/>
      <c r="ZJ309" s="76"/>
      <c r="ZK309" s="76"/>
      <c r="ZL309" s="76"/>
      <c r="ZM309" s="76"/>
      <c r="ZN309" s="76"/>
      <c r="ZO309" s="76"/>
      <c r="ZP309" s="76"/>
      <c r="ZQ309" s="76"/>
      <c r="ZR309" s="76"/>
      <c r="ZS309" s="76"/>
      <c r="ZT309" s="76"/>
      <c r="ZU309" s="76"/>
      <c r="ZV309" s="76"/>
      <c r="ZW309" s="76"/>
      <c r="ZX309" s="76"/>
      <c r="ZY309" s="76"/>
      <c r="ZZ309" s="76"/>
      <c r="AAA309" s="76"/>
      <c r="AAB309" s="76"/>
      <c r="AAC309" s="76"/>
      <c r="AAD309" s="76"/>
      <c r="AAE309" s="76"/>
      <c r="AAF309" s="76"/>
      <c r="AAG309" s="76"/>
      <c r="AAH309" s="76"/>
      <c r="AAI309" s="76"/>
      <c r="AAJ309" s="76"/>
      <c r="AAK309" s="76"/>
      <c r="AAL309" s="76"/>
      <c r="AAM309" s="76"/>
      <c r="AAN309" s="76"/>
      <c r="AAO309" s="76"/>
      <c r="AAP309" s="76"/>
      <c r="AAQ309" s="76"/>
      <c r="AAR309" s="76"/>
      <c r="AAS309" s="76"/>
      <c r="AAT309" s="76"/>
      <c r="AAU309" s="76"/>
      <c r="AAV309" s="76"/>
      <c r="AAW309" s="76"/>
      <c r="AAX309" s="76"/>
      <c r="AAY309" s="76"/>
      <c r="AAZ309" s="76"/>
      <c r="ABA309" s="76"/>
      <c r="ABB309" s="76"/>
      <c r="ABC309" s="76"/>
      <c r="ABD309" s="76"/>
      <c r="ABE309" s="76"/>
      <c r="ABF309" s="76"/>
      <c r="ABG309" s="76"/>
      <c r="ABH309" s="76"/>
      <c r="ABI309" s="76"/>
      <c r="ABJ309" s="76"/>
      <c r="ABK309" s="76"/>
      <c r="ABL309" s="76"/>
      <c r="ABM309" s="76"/>
      <c r="ABN309" s="76"/>
      <c r="ABO309" s="76"/>
      <c r="ABP309" s="76"/>
      <c r="ABQ309" s="76"/>
      <c r="ABR309" s="76"/>
      <c r="ABS309" s="76"/>
      <c r="ABT309" s="76"/>
      <c r="ABU309" s="76"/>
      <c r="ABV309" s="76"/>
      <c r="ABW309" s="76"/>
      <c r="ABX309" s="76"/>
      <c r="ABY309" s="76"/>
      <c r="ABZ309" s="76"/>
      <c r="ACA309" s="76"/>
      <c r="ACB309" s="76"/>
      <c r="ACC309" s="76"/>
      <c r="ACD309" s="76"/>
      <c r="ACE309" s="76"/>
      <c r="ACF309" s="76"/>
      <c r="ACG309" s="76"/>
      <c r="ACH309" s="76"/>
      <c r="ACI309" s="76"/>
      <c r="ACJ309" s="76"/>
      <c r="ACK309" s="76"/>
      <c r="ACL309" s="76"/>
      <c r="ACM309" s="76"/>
      <c r="ACN309" s="76"/>
      <c r="ACO309" s="76"/>
      <c r="ACP309" s="76"/>
      <c r="ACQ309" s="76"/>
      <c r="ACR309" s="76"/>
      <c r="ACS309" s="76"/>
      <c r="ACT309" s="76"/>
      <c r="ACU309" s="76"/>
      <c r="ACV309" s="76"/>
      <c r="ACW309" s="76"/>
      <c r="ACX309" s="76"/>
      <c r="ACY309" s="76"/>
      <c r="ACZ309" s="76"/>
      <c r="ADA309" s="76"/>
      <c r="ADB309" s="76"/>
      <c r="ADC309" s="76"/>
      <c r="ADD309" s="76"/>
      <c r="ADE309" s="76"/>
      <c r="ADF309" s="76"/>
      <c r="ADG309" s="76"/>
      <c r="ADH309" s="76"/>
      <c r="ADI309" s="76"/>
      <c r="ADJ309" s="76"/>
      <c r="ADK309" s="76"/>
      <c r="ADL309" s="76"/>
      <c r="ADM309" s="76"/>
      <c r="ADN309" s="76"/>
      <c r="ADO309" s="76"/>
      <c r="ADP309" s="76"/>
      <c r="ADQ309" s="76"/>
      <c r="ADR309" s="76"/>
      <c r="ADS309" s="76"/>
      <c r="ADT309" s="76"/>
      <c r="ADU309" s="76"/>
      <c r="ADV309" s="76"/>
      <c r="ADW309" s="76"/>
      <c r="ADX309" s="76"/>
      <c r="ADY309" s="76"/>
      <c r="ADZ309" s="76"/>
      <c r="AEA309" s="76"/>
      <c r="AEB309" s="76"/>
      <c r="AEC309" s="76"/>
      <c r="AED309" s="76"/>
      <c r="AEE309" s="76"/>
      <c r="AEF309" s="76"/>
      <c r="AEG309" s="76"/>
      <c r="AEH309" s="76"/>
      <c r="AEI309" s="76"/>
      <c r="AEJ309" s="76"/>
      <c r="AEK309" s="76"/>
      <c r="AEL309" s="76"/>
      <c r="AEM309" s="76"/>
      <c r="AEN309" s="76"/>
      <c r="AEO309" s="76"/>
      <c r="AEP309" s="76"/>
      <c r="AEQ309" s="76"/>
      <c r="AER309" s="76"/>
      <c r="AES309" s="76"/>
      <c r="AET309" s="76"/>
      <c r="AEU309" s="76"/>
      <c r="AEV309" s="76"/>
      <c r="AEW309" s="76"/>
      <c r="AEX309" s="76"/>
      <c r="AEY309" s="76"/>
      <c r="AEZ309" s="76"/>
      <c r="AFA309" s="76"/>
      <c r="AFB309" s="76"/>
      <c r="AFC309" s="76"/>
      <c r="AFD309" s="76"/>
      <c r="AFE309" s="76"/>
      <c r="AFF309" s="76"/>
      <c r="AFG309" s="76"/>
      <c r="AFH309" s="76"/>
      <c r="AFI309" s="76"/>
      <c r="AFJ309" s="76"/>
      <c r="AFK309" s="76"/>
      <c r="AFL309" s="76"/>
      <c r="AFM309" s="76"/>
      <c r="AFN309" s="76"/>
      <c r="AFO309" s="76"/>
      <c r="AFP309" s="76"/>
      <c r="AFQ309" s="76"/>
      <c r="AFR309" s="76"/>
      <c r="AFS309" s="76"/>
      <c r="AFT309" s="76"/>
      <c r="AFU309" s="76"/>
      <c r="AFV309" s="76"/>
      <c r="AFW309" s="76"/>
      <c r="AFX309" s="76"/>
      <c r="AFY309" s="76"/>
      <c r="AFZ309" s="76"/>
      <c r="AGA309" s="76"/>
      <c r="AGB309" s="76"/>
      <c r="AGC309" s="76"/>
      <c r="AGD309" s="76"/>
      <c r="AGE309" s="76"/>
      <c r="AGF309" s="76"/>
      <c r="AGG309" s="76"/>
      <c r="AGH309" s="76"/>
      <c r="AGI309" s="76"/>
      <c r="AGJ309" s="76"/>
      <c r="AGK309" s="76"/>
      <c r="AGL309" s="76"/>
      <c r="AGM309" s="76"/>
      <c r="AGN309" s="76"/>
      <c r="AGO309" s="76"/>
      <c r="AGP309" s="76"/>
      <c r="AGQ309" s="76"/>
      <c r="AGR309" s="76"/>
      <c r="AGS309" s="76"/>
      <c r="AGT309" s="76"/>
      <c r="AGU309" s="76"/>
      <c r="AGV309" s="76"/>
      <c r="AGW309" s="76"/>
      <c r="AGX309" s="76"/>
      <c r="AGY309" s="76"/>
      <c r="AGZ309" s="76"/>
      <c r="AHA309" s="76"/>
      <c r="AHB309" s="76"/>
      <c r="AHC309" s="76"/>
      <c r="AHD309" s="76"/>
      <c r="AHE309" s="76"/>
      <c r="AHF309" s="76"/>
      <c r="AHG309" s="76"/>
      <c r="AHH309" s="76"/>
      <c r="AHI309" s="76"/>
      <c r="AHJ309" s="76"/>
      <c r="AHK309" s="76"/>
      <c r="AHL309" s="76"/>
      <c r="AHM309" s="76"/>
      <c r="AHN309" s="76"/>
      <c r="AHO309" s="76"/>
      <c r="AHP309" s="76"/>
      <c r="AHQ309" s="76"/>
      <c r="AHR309" s="76"/>
      <c r="AHS309" s="76"/>
      <c r="AHT309" s="76"/>
      <c r="AHU309" s="76"/>
      <c r="AHV309" s="76"/>
      <c r="AHW309" s="76"/>
      <c r="AHX309" s="76"/>
      <c r="AHY309" s="76"/>
      <c r="AHZ309" s="76"/>
      <c r="AIA309" s="76"/>
      <c r="AIB309" s="76"/>
      <c r="AIC309" s="76"/>
      <c r="AID309" s="76"/>
      <c r="AIE309" s="76"/>
      <c r="AIF309" s="76"/>
      <c r="AIG309" s="76"/>
      <c r="AIH309" s="76"/>
      <c r="AII309" s="76"/>
      <c r="AIJ309" s="76"/>
      <c r="AIK309" s="76"/>
      <c r="AIL309" s="76"/>
      <c r="AIM309" s="76"/>
      <c r="AIN309" s="76"/>
      <c r="AIO309" s="76"/>
      <c r="AIP309" s="76"/>
      <c r="AIQ309" s="76"/>
      <c r="AIR309" s="76"/>
      <c r="AIS309" s="76"/>
      <c r="AIT309" s="76"/>
      <c r="AIU309" s="76"/>
      <c r="AIV309" s="76"/>
      <c r="AIW309" s="76"/>
      <c r="AIX309" s="76"/>
      <c r="AIY309" s="76"/>
      <c r="AIZ309" s="76"/>
      <c r="AJA309" s="76"/>
      <c r="AJB309" s="76"/>
      <c r="AJC309" s="76"/>
      <c r="AJD309" s="76"/>
      <c r="AJE309" s="76"/>
      <c r="AJF309" s="76"/>
      <c r="AJG309" s="76"/>
      <c r="AJH309" s="76"/>
      <c r="AJI309" s="76"/>
      <c r="AJJ309" s="76"/>
      <c r="AJK309" s="76"/>
      <c r="AJL309" s="76"/>
      <c r="AJM309" s="76"/>
      <c r="AJN309" s="76"/>
      <c r="AJO309" s="76"/>
      <c r="AJP309" s="76"/>
      <c r="AJQ309" s="76"/>
      <c r="AJR309" s="76"/>
      <c r="AJS309" s="76"/>
      <c r="AJT309" s="76"/>
      <c r="AJU309" s="76"/>
      <c r="AJV309" s="76"/>
      <c r="AJW309" s="76"/>
      <c r="AJX309" s="76"/>
      <c r="AJY309" s="76"/>
      <c r="AJZ309" s="76"/>
      <c r="AKA309" s="76"/>
      <c r="AKB309" s="76"/>
      <c r="AKC309" s="76"/>
      <c r="AKD309" s="76"/>
      <c r="AKE309" s="76"/>
      <c r="AKF309" s="76"/>
      <c r="AKG309" s="76"/>
      <c r="AKH309" s="76"/>
      <c r="AKI309" s="76"/>
      <c r="AKJ309" s="76"/>
      <c r="AKK309" s="76"/>
      <c r="AKL309" s="76"/>
      <c r="AKM309" s="76"/>
      <c r="AKN309" s="76"/>
      <c r="AKO309" s="76"/>
      <c r="AKP309" s="76"/>
      <c r="AKQ309" s="76"/>
      <c r="AKR309" s="76"/>
      <c r="AKS309" s="76"/>
      <c r="AKT309" s="76"/>
      <c r="AKU309" s="76"/>
      <c r="AKV309" s="76"/>
      <c r="AKW309" s="76"/>
      <c r="AKX309" s="76"/>
      <c r="AKY309" s="76"/>
      <c r="AKZ309" s="76"/>
      <c r="ALA309" s="76"/>
      <c r="ALB309" s="76"/>
      <c r="ALC309" s="76"/>
      <c r="ALD309" s="76"/>
      <c r="ALE309" s="76"/>
      <c r="ALF309" s="76"/>
      <c r="ALG309" s="76"/>
      <c r="ALH309" s="76"/>
      <c r="ALI309" s="76"/>
      <c r="ALJ309" s="76"/>
      <c r="ALK309" s="76"/>
      <c r="ALL309" s="76"/>
      <c r="ALM309" s="76"/>
      <c r="ALN309" s="76"/>
      <c r="ALO309" s="76"/>
      <c r="ALP309" s="76"/>
      <c r="ALQ309" s="76"/>
      <c r="ALR309" s="76"/>
      <c r="ALS309" s="76"/>
      <c r="ALT309" s="76"/>
      <c r="ALU309" s="76"/>
      <c r="ALV309" s="76"/>
      <c r="ALW309" s="76"/>
      <c r="ALX309" s="76"/>
      <c r="ALY309" s="76"/>
      <c r="ALZ309" s="76"/>
      <c r="AMA309" s="76"/>
      <c r="AMB309" s="76"/>
      <c r="AMC309" s="76"/>
      <c r="AMD309" s="76"/>
      <c r="AME309" s="76"/>
    </row>
    <row r="310" spans="1:1019" s="80" customFormat="1">
      <c r="A310" s="20" t="s">
        <v>369</v>
      </c>
      <c r="B310" s="21" t="s">
        <v>42</v>
      </c>
      <c r="C310" s="21" t="s">
        <v>96</v>
      </c>
      <c r="D310" s="71" t="s">
        <v>110</v>
      </c>
      <c r="E310" s="22" t="s">
        <v>62</v>
      </c>
      <c r="F310" s="59">
        <f>F307</f>
        <v>226.8</v>
      </c>
      <c r="G310" s="23">
        <v>415.4</v>
      </c>
      <c r="H310" s="69">
        <f t="shared" si="112"/>
        <v>0.15</v>
      </c>
      <c r="I310" s="23">
        <f t="shared" si="113"/>
        <v>477.71</v>
      </c>
      <c r="J310" s="23">
        <f t="shared" si="114"/>
        <v>108344.62</v>
      </c>
      <c r="K310" s="78">
        <f t="shared" si="116"/>
        <v>94212.72</v>
      </c>
      <c r="L310" s="76"/>
      <c r="M310" s="79"/>
      <c r="N310" s="76"/>
      <c r="O310" s="76"/>
      <c r="P310" s="76"/>
      <c r="Q310" s="76"/>
      <c r="R310" s="76"/>
      <c r="S310" s="76"/>
      <c r="T310" s="76"/>
      <c r="U310" s="76"/>
      <c r="V310" s="76"/>
      <c r="W310" s="76"/>
      <c r="X310" s="76"/>
      <c r="Y310" s="76"/>
      <c r="Z310" s="76"/>
      <c r="AA310" s="76"/>
      <c r="AB310" s="76"/>
      <c r="AC310" s="76"/>
      <c r="AD310" s="76"/>
      <c r="AE310" s="76"/>
      <c r="AF310" s="76"/>
      <c r="AG310" s="76"/>
      <c r="AH310" s="76"/>
      <c r="AI310" s="76"/>
      <c r="AJ310" s="76"/>
      <c r="AK310" s="76"/>
      <c r="AL310" s="76"/>
      <c r="AM310" s="76"/>
      <c r="AN310" s="76"/>
      <c r="AO310" s="76"/>
      <c r="AP310" s="76"/>
      <c r="AQ310" s="76"/>
      <c r="AR310" s="76"/>
      <c r="AS310" s="76"/>
      <c r="AT310" s="76"/>
      <c r="AU310" s="76"/>
      <c r="AV310" s="76"/>
      <c r="AW310" s="76"/>
      <c r="AX310" s="76"/>
      <c r="AY310" s="76"/>
      <c r="AZ310" s="76"/>
      <c r="BA310" s="76"/>
      <c r="BB310" s="76"/>
      <c r="BC310" s="76"/>
      <c r="BD310" s="76"/>
      <c r="BE310" s="76"/>
      <c r="BF310" s="76"/>
      <c r="BG310" s="76"/>
      <c r="BH310" s="76"/>
      <c r="BI310" s="76"/>
      <c r="BJ310" s="76"/>
      <c r="BK310" s="76"/>
      <c r="BL310" s="76"/>
      <c r="BM310" s="76"/>
      <c r="BN310" s="76"/>
      <c r="BO310" s="76"/>
      <c r="BP310" s="76"/>
      <c r="BQ310" s="76"/>
      <c r="BR310" s="76"/>
      <c r="BS310" s="76"/>
      <c r="BT310" s="76"/>
      <c r="BU310" s="76"/>
      <c r="BV310" s="76"/>
      <c r="BW310" s="76"/>
      <c r="BX310" s="76"/>
      <c r="BY310" s="76"/>
      <c r="BZ310" s="76"/>
      <c r="CA310" s="76"/>
      <c r="CB310" s="76"/>
      <c r="CC310" s="76"/>
      <c r="CD310" s="76"/>
      <c r="CE310" s="76"/>
      <c r="CF310" s="76"/>
      <c r="CG310" s="76"/>
      <c r="CH310" s="76"/>
      <c r="CI310" s="76"/>
      <c r="CJ310" s="76"/>
      <c r="CK310" s="76"/>
      <c r="CL310" s="76"/>
      <c r="CM310" s="76"/>
      <c r="CN310" s="76"/>
      <c r="CO310" s="76"/>
      <c r="CP310" s="76"/>
      <c r="CQ310" s="76"/>
      <c r="CR310" s="76"/>
      <c r="CS310" s="76"/>
      <c r="CT310" s="76"/>
      <c r="CU310" s="76"/>
      <c r="CV310" s="76"/>
      <c r="CW310" s="76"/>
      <c r="CX310" s="76"/>
      <c r="CY310" s="76"/>
      <c r="CZ310" s="76"/>
      <c r="DA310" s="76"/>
      <c r="DB310" s="76"/>
      <c r="DC310" s="76"/>
      <c r="DD310" s="76"/>
      <c r="DE310" s="76"/>
      <c r="DF310" s="76"/>
      <c r="DG310" s="76"/>
      <c r="DH310" s="76"/>
      <c r="DI310" s="76"/>
      <c r="DJ310" s="76"/>
      <c r="DK310" s="76"/>
      <c r="DL310" s="76"/>
      <c r="DM310" s="76"/>
      <c r="DN310" s="76"/>
      <c r="DO310" s="76"/>
      <c r="DP310" s="76"/>
      <c r="DQ310" s="76"/>
      <c r="DR310" s="76"/>
      <c r="DS310" s="76"/>
      <c r="DT310" s="76"/>
      <c r="DU310" s="76"/>
      <c r="DV310" s="76"/>
      <c r="DW310" s="76"/>
      <c r="DX310" s="76"/>
      <c r="DY310" s="76"/>
      <c r="DZ310" s="76"/>
      <c r="EA310" s="76"/>
      <c r="EB310" s="76"/>
      <c r="EC310" s="76"/>
      <c r="ED310" s="76"/>
      <c r="EE310" s="76"/>
      <c r="EF310" s="76"/>
      <c r="EG310" s="76"/>
      <c r="EH310" s="76"/>
      <c r="EI310" s="76"/>
      <c r="EJ310" s="76"/>
      <c r="EK310" s="76"/>
      <c r="EL310" s="76"/>
      <c r="EM310" s="76"/>
      <c r="EN310" s="76"/>
      <c r="EO310" s="76"/>
      <c r="EP310" s="76"/>
      <c r="EQ310" s="76"/>
      <c r="ER310" s="76"/>
      <c r="ES310" s="76"/>
      <c r="ET310" s="76"/>
      <c r="EU310" s="76"/>
      <c r="EV310" s="76"/>
      <c r="EW310" s="76"/>
      <c r="EX310" s="76"/>
      <c r="EY310" s="76"/>
      <c r="EZ310" s="76"/>
      <c r="FA310" s="76"/>
      <c r="FB310" s="76"/>
      <c r="FC310" s="76"/>
      <c r="FD310" s="76"/>
      <c r="FE310" s="76"/>
      <c r="FF310" s="76"/>
      <c r="FG310" s="76"/>
      <c r="FH310" s="76"/>
      <c r="FI310" s="76"/>
      <c r="FJ310" s="76"/>
      <c r="FK310" s="76"/>
      <c r="FL310" s="76"/>
      <c r="FM310" s="76"/>
      <c r="FN310" s="76"/>
      <c r="FO310" s="76"/>
      <c r="FP310" s="76"/>
      <c r="FQ310" s="76"/>
      <c r="FR310" s="76"/>
      <c r="FS310" s="76"/>
      <c r="FT310" s="76"/>
      <c r="FU310" s="76"/>
      <c r="FV310" s="76"/>
      <c r="FW310" s="76"/>
      <c r="FX310" s="76"/>
      <c r="FY310" s="76"/>
      <c r="FZ310" s="76"/>
      <c r="GA310" s="76"/>
      <c r="GB310" s="76"/>
      <c r="GC310" s="76"/>
      <c r="GD310" s="76"/>
      <c r="GE310" s="76"/>
      <c r="GF310" s="76"/>
      <c r="GG310" s="76"/>
      <c r="GH310" s="76"/>
      <c r="GI310" s="76"/>
      <c r="GJ310" s="76"/>
      <c r="GK310" s="76"/>
      <c r="GL310" s="76"/>
      <c r="GM310" s="76"/>
      <c r="GN310" s="76"/>
      <c r="GO310" s="76"/>
      <c r="GP310" s="76"/>
      <c r="GQ310" s="76"/>
      <c r="GR310" s="76"/>
      <c r="GS310" s="76"/>
      <c r="GT310" s="76"/>
      <c r="GU310" s="76"/>
      <c r="GV310" s="76"/>
      <c r="GW310" s="76"/>
      <c r="GX310" s="76"/>
      <c r="GY310" s="76"/>
      <c r="GZ310" s="76"/>
      <c r="HA310" s="76"/>
      <c r="HB310" s="76"/>
      <c r="HC310" s="76"/>
      <c r="HD310" s="76"/>
      <c r="HE310" s="76"/>
      <c r="HF310" s="76"/>
      <c r="HG310" s="76"/>
      <c r="HH310" s="76"/>
      <c r="HI310" s="76"/>
      <c r="HJ310" s="76"/>
      <c r="HK310" s="76"/>
      <c r="HL310" s="76"/>
      <c r="HM310" s="76"/>
      <c r="HN310" s="76"/>
      <c r="HO310" s="76"/>
      <c r="HP310" s="76"/>
      <c r="HQ310" s="76"/>
      <c r="HR310" s="76"/>
      <c r="HS310" s="76"/>
      <c r="HT310" s="76"/>
      <c r="HU310" s="76"/>
      <c r="HV310" s="76"/>
      <c r="HW310" s="76"/>
      <c r="HX310" s="76"/>
      <c r="HY310" s="76"/>
      <c r="HZ310" s="76"/>
      <c r="IA310" s="76"/>
      <c r="IB310" s="76"/>
      <c r="IC310" s="76"/>
      <c r="ID310" s="76"/>
      <c r="IE310" s="76"/>
      <c r="IF310" s="76"/>
      <c r="IG310" s="76"/>
      <c r="IH310" s="76"/>
      <c r="II310" s="76"/>
      <c r="IJ310" s="76"/>
      <c r="IK310" s="76"/>
      <c r="IL310" s="76"/>
      <c r="IM310" s="76"/>
      <c r="IN310" s="76"/>
      <c r="IO310" s="76"/>
      <c r="IP310" s="76"/>
      <c r="IQ310" s="76"/>
      <c r="IR310" s="76"/>
      <c r="IS310" s="76"/>
      <c r="IT310" s="76"/>
      <c r="IU310" s="76"/>
      <c r="IV310" s="76"/>
      <c r="IW310" s="76"/>
      <c r="IX310" s="76"/>
      <c r="IY310" s="76"/>
      <c r="IZ310" s="76"/>
      <c r="JA310" s="76"/>
      <c r="JB310" s="76"/>
      <c r="JC310" s="76"/>
      <c r="JD310" s="76"/>
      <c r="JE310" s="76"/>
      <c r="JF310" s="76"/>
      <c r="JG310" s="76"/>
      <c r="JH310" s="76"/>
      <c r="JI310" s="76"/>
      <c r="JJ310" s="76"/>
      <c r="JK310" s="76"/>
      <c r="JL310" s="76"/>
      <c r="JM310" s="76"/>
      <c r="JN310" s="76"/>
      <c r="JO310" s="76"/>
      <c r="JP310" s="76"/>
      <c r="JQ310" s="76"/>
      <c r="JR310" s="76"/>
      <c r="JS310" s="76"/>
      <c r="JT310" s="76"/>
      <c r="JU310" s="76"/>
      <c r="JV310" s="76"/>
      <c r="JW310" s="76"/>
      <c r="JX310" s="76"/>
      <c r="JY310" s="76"/>
      <c r="JZ310" s="76"/>
      <c r="KA310" s="76"/>
      <c r="KB310" s="76"/>
      <c r="KC310" s="76"/>
      <c r="KD310" s="76"/>
      <c r="KE310" s="76"/>
      <c r="KF310" s="76"/>
      <c r="KG310" s="76"/>
      <c r="KH310" s="76"/>
      <c r="KI310" s="76"/>
      <c r="KJ310" s="76"/>
      <c r="KK310" s="76"/>
      <c r="KL310" s="76"/>
      <c r="KM310" s="76"/>
      <c r="KN310" s="76"/>
      <c r="KO310" s="76"/>
      <c r="KP310" s="76"/>
      <c r="KQ310" s="76"/>
      <c r="KR310" s="76"/>
      <c r="KS310" s="76"/>
      <c r="KT310" s="76"/>
      <c r="KU310" s="76"/>
      <c r="KV310" s="76"/>
      <c r="KW310" s="76"/>
      <c r="KX310" s="76"/>
      <c r="KY310" s="76"/>
      <c r="KZ310" s="76"/>
      <c r="LA310" s="76"/>
      <c r="LB310" s="76"/>
      <c r="LC310" s="76"/>
      <c r="LD310" s="76"/>
      <c r="LE310" s="76"/>
      <c r="LF310" s="76"/>
      <c r="LG310" s="76"/>
      <c r="LH310" s="76"/>
      <c r="LI310" s="76"/>
      <c r="LJ310" s="76"/>
      <c r="LK310" s="76"/>
      <c r="LL310" s="76"/>
      <c r="LM310" s="76"/>
      <c r="LN310" s="76"/>
      <c r="LO310" s="76"/>
      <c r="LP310" s="76"/>
      <c r="LQ310" s="76"/>
      <c r="LR310" s="76"/>
      <c r="LS310" s="76"/>
      <c r="LT310" s="76"/>
      <c r="LU310" s="76"/>
      <c r="LV310" s="76"/>
      <c r="LW310" s="76"/>
      <c r="LX310" s="76"/>
      <c r="LY310" s="76"/>
      <c r="LZ310" s="76"/>
      <c r="MA310" s="76"/>
      <c r="MB310" s="76"/>
      <c r="MC310" s="76"/>
      <c r="MD310" s="76"/>
      <c r="ME310" s="76"/>
      <c r="MF310" s="76"/>
      <c r="MG310" s="76"/>
      <c r="MH310" s="76"/>
      <c r="MI310" s="76"/>
      <c r="MJ310" s="76"/>
      <c r="MK310" s="76"/>
      <c r="ML310" s="76"/>
      <c r="MM310" s="76"/>
      <c r="MN310" s="76"/>
      <c r="MO310" s="76"/>
      <c r="MP310" s="76"/>
      <c r="MQ310" s="76"/>
      <c r="MR310" s="76"/>
      <c r="MS310" s="76"/>
      <c r="MT310" s="76"/>
      <c r="MU310" s="76"/>
      <c r="MV310" s="76"/>
      <c r="MW310" s="76"/>
      <c r="MX310" s="76"/>
      <c r="MY310" s="76"/>
      <c r="MZ310" s="76"/>
      <c r="NA310" s="76"/>
      <c r="NB310" s="76"/>
      <c r="NC310" s="76"/>
      <c r="ND310" s="76"/>
      <c r="NE310" s="76"/>
      <c r="NF310" s="76"/>
      <c r="NG310" s="76"/>
      <c r="NH310" s="76"/>
      <c r="NI310" s="76"/>
      <c r="NJ310" s="76"/>
      <c r="NK310" s="76"/>
      <c r="NL310" s="76"/>
      <c r="NM310" s="76"/>
      <c r="NN310" s="76"/>
      <c r="NO310" s="76"/>
      <c r="NP310" s="76"/>
      <c r="NQ310" s="76"/>
      <c r="NR310" s="76"/>
      <c r="NS310" s="76"/>
      <c r="NT310" s="76"/>
      <c r="NU310" s="76"/>
      <c r="NV310" s="76"/>
      <c r="NW310" s="76"/>
      <c r="NX310" s="76"/>
      <c r="NY310" s="76"/>
      <c r="NZ310" s="76"/>
      <c r="OA310" s="76"/>
      <c r="OB310" s="76"/>
      <c r="OC310" s="76"/>
      <c r="OD310" s="76"/>
      <c r="OE310" s="76"/>
      <c r="OF310" s="76"/>
      <c r="OG310" s="76"/>
      <c r="OH310" s="76"/>
      <c r="OI310" s="76"/>
      <c r="OJ310" s="76"/>
      <c r="OK310" s="76"/>
      <c r="OL310" s="76"/>
      <c r="OM310" s="76"/>
      <c r="ON310" s="76"/>
      <c r="OO310" s="76"/>
      <c r="OP310" s="76"/>
      <c r="OQ310" s="76"/>
      <c r="OR310" s="76"/>
      <c r="OS310" s="76"/>
      <c r="OT310" s="76"/>
      <c r="OU310" s="76"/>
      <c r="OV310" s="76"/>
      <c r="OW310" s="76"/>
      <c r="OX310" s="76"/>
      <c r="OY310" s="76"/>
      <c r="OZ310" s="76"/>
      <c r="PA310" s="76"/>
      <c r="PB310" s="76"/>
      <c r="PC310" s="76"/>
      <c r="PD310" s="76"/>
      <c r="PE310" s="76"/>
      <c r="PF310" s="76"/>
      <c r="PG310" s="76"/>
      <c r="PH310" s="76"/>
      <c r="PI310" s="76"/>
      <c r="PJ310" s="76"/>
      <c r="PK310" s="76"/>
      <c r="PL310" s="76"/>
      <c r="PM310" s="76"/>
      <c r="PN310" s="76"/>
      <c r="PO310" s="76"/>
      <c r="PP310" s="76"/>
      <c r="PQ310" s="76"/>
      <c r="PR310" s="76"/>
      <c r="PS310" s="76"/>
      <c r="PT310" s="76"/>
      <c r="PU310" s="76"/>
      <c r="PV310" s="76"/>
      <c r="PW310" s="76"/>
      <c r="PX310" s="76"/>
      <c r="PY310" s="76"/>
      <c r="PZ310" s="76"/>
      <c r="QA310" s="76"/>
      <c r="QB310" s="76"/>
      <c r="QC310" s="76"/>
      <c r="QD310" s="76"/>
      <c r="QE310" s="76"/>
      <c r="QF310" s="76"/>
      <c r="QG310" s="76"/>
      <c r="QH310" s="76"/>
      <c r="QI310" s="76"/>
      <c r="QJ310" s="76"/>
      <c r="QK310" s="76"/>
      <c r="QL310" s="76"/>
      <c r="QM310" s="76"/>
      <c r="QN310" s="76"/>
      <c r="QO310" s="76"/>
      <c r="QP310" s="76"/>
      <c r="QQ310" s="76"/>
      <c r="QR310" s="76"/>
      <c r="QS310" s="76"/>
      <c r="QT310" s="76"/>
      <c r="QU310" s="76"/>
      <c r="QV310" s="76"/>
      <c r="QW310" s="76"/>
      <c r="QX310" s="76"/>
      <c r="QY310" s="76"/>
      <c r="QZ310" s="76"/>
      <c r="RA310" s="76"/>
      <c r="RB310" s="76"/>
      <c r="RC310" s="76"/>
      <c r="RD310" s="76"/>
      <c r="RE310" s="76"/>
      <c r="RF310" s="76"/>
      <c r="RG310" s="76"/>
      <c r="RH310" s="76"/>
      <c r="RI310" s="76"/>
      <c r="RJ310" s="76"/>
      <c r="RK310" s="76"/>
      <c r="RL310" s="76"/>
      <c r="RM310" s="76"/>
      <c r="RN310" s="76"/>
      <c r="RO310" s="76"/>
      <c r="RP310" s="76"/>
      <c r="RQ310" s="76"/>
      <c r="RR310" s="76"/>
      <c r="RS310" s="76"/>
      <c r="RT310" s="76"/>
      <c r="RU310" s="76"/>
      <c r="RV310" s="76"/>
      <c r="RW310" s="76"/>
      <c r="RX310" s="76"/>
      <c r="RY310" s="76"/>
      <c r="RZ310" s="76"/>
      <c r="SA310" s="76"/>
      <c r="SB310" s="76"/>
      <c r="SC310" s="76"/>
      <c r="SD310" s="76"/>
      <c r="SE310" s="76"/>
      <c r="SF310" s="76"/>
      <c r="SG310" s="76"/>
      <c r="SH310" s="76"/>
      <c r="SI310" s="76"/>
      <c r="SJ310" s="76"/>
      <c r="SK310" s="76"/>
      <c r="SL310" s="76"/>
      <c r="SM310" s="76"/>
      <c r="SN310" s="76"/>
      <c r="SO310" s="76"/>
      <c r="SP310" s="76"/>
      <c r="SQ310" s="76"/>
      <c r="SR310" s="76"/>
      <c r="SS310" s="76"/>
      <c r="ST310" s="76"/>
      <c r="SU310" s="76"/>
      <c r="SV310" s="76"/>
      <c r="SW310" s="76"/>
      <c r="SX310" s="76"/>
      <c r="SY310" s="76"/>
      <c r="SZ310" s="76"/>
      <c r="TA310" s="76"/>
      <c r="TB310" s="76"/>
      <c r="TC310" s="76"/>
      <c r="TD310" s="76"/>
      <c r="TE310" s="76"/>
      <c r="TF310" s="76"/>
      <c r="TG310" s="76"/>
      <c r="TH310" s="76"/>
      <c r="TI310" s="76"/>
      <c r="TJ310" s="76"/>
      <c r="TK310" s="76"/>
      <c r="TL310" s="76"/>
      <c r="TM310" s="76"/>
      <c r="TN310" s="76"/>
      <c r="TO310" s="76"/>
      <c r="TP310" s="76"/>
      <c r="TQ310" s="76"/>
      <c r="TR310" s="76"/>
      <c r="TS310" s="76"/>
      <c r="TT310" s="76"/>
      <c r="TU310" s="76"/>
      <c r="TV310" s="76"/>
      <c r="TW310" s="76"/>
      <c r="TX310" s="76"/>
      <c r="TY310" s="76"/>
      <c r="TZ310" s="76"/>
      <c r="UA310" s="76"/>
      <c r="UB310" s="76"/>
      <c r="UC310" s="76"/>
      <c r="UD310" s="76"/>
      <c r="UE310" s="76"/>
      <c r="UF310" s="76"/>
      <c r="UG310" s="76"/>
      <c r="UH310" s="76"/>
      <c r="UI310" s="76"/>
      <c r="UJ310" s="76"/>
      <c r="UK310" s="76"/>
      <c r="UL310" s="76"/>
      <c r="UM310" s="76"/>
      <c r="UN310" s="76"/>
      <c r="UO310" s="76"/>
      <c r="UP310" s="76"/>
      <c r="UQ310" s="76"/>
      <c r="UR310" s="76"/>
      <c r="US310" s="76"/>
      <c r="UT310" s="76"/>
      <c r="UU310" s="76"/>
      <c r="UV310" s="76"/>
      <c r="UW310" s="76"/>
      <c r="UX310" s="76"/>
      <c r="UY310" s="76"/>
      <c r="UZ310" s="76"/>
      <c r="VA310" s="76"/>
      <c r="VB310" s="76"/>
      <c r="VC310" s="76"/>
      <c r="VD310" s="76"/>
      <c r="VE310" s="76"/>
      <c r="VF310" s="76"/>
      <c r="VG310" s="76"/>
      <c r="VH310" s="76"/>
      <c r="VI310" s="76"/>
      <c r="VJ310" s="76"/>
      <c r="VK310" s="76"/>
      <c r="VL310" s="76"/>
      <c r="VM310" s="76"/>
      <c r="VN310" s="76"/>
      <c r="VO310" s="76"/>
      <c r="VP310" s="76"/>
      <c r="VQ310" s="76"/>
      <c r="VR310" s="76"/>
      <c r="VS310" s="76"/>
      <c r="VT310" s="76"/>
      <c r="VU310" s="76"/>
      <c r="VV310" s="76"/>
      <c r="VW310" s="76"/>
      <c r="VX310" s="76"/>
      <c r="VY310" s="76"/>
      <c r="VZ310" s="76"/>
      <c r="WA310" s="76"/>
      <c r="WB310" s="76"/>
      <c r="WC310" s="76"/>
      <c r="WD310" s="76"/>
      <c r="WE310" s="76"/>
      <c r="WF310" s="76"/>
      <c r="WG310" s="76"/>
      <c r="WH310" s="76"/>
      <c r="WI310" s="76"/>
      <c r="WJ310" s="76"/>
      <c r="WK310" s="76"/>
      <c r="WL310" s="76"/>
      <c r="WM310" s="76"/>
      <c r="WN310" s="76"/>
      <c r="WO310" s="76"/>
      <c r="WP310" s="76"/>
      <c r="WQ310" s="76"/>
      <c r="WR310" s="76"/>
      <c r="WS310" s="76"/>
      <c r="WT310" s="76"/>
      <c r="WU310" s="76"/>
      <c r="WV310" s="76"/>
      <c r="WW310" s="76"/>
      <c r="WX310" s="76"/>
      <c r="WY310" s="76"/>
      <c r="WZ310" s="76"/>
      <c r="XA310" s="76"/>
      <c r="XB310" s="76"/>
      <c r="XC310" s="76"/>
      <c r="XD310" s="76"/>
      <c r="XE310" s="76"/>
      <c r="XF310" s="76"/>
      <c r="XG310" s="76"/>
      <c r="XH310" s="76"/>
      <c r="XI310" s="76"/>
      <c r="XJ310" s="76"/>
      <c r="XK310" s="76"/>
      <c r="XL310" s="76"/>
      <c r="XM310" s="76"/>
      <c r="XN310" s="76"/>
      <c r="XO310" s="76"/>
      <c r="XP310" s="76"/>
      <c r="XQ310" s="76"/>
      <c r="XR310" s="76"/>
      <c r="XS310" s="76"/>
      <c r="XT310" s="76"/>
      <c r="XU310" s="76"/>
      <c r="XV310" s="76"/>
      <c r="XW310" s="76"/>
      <c r="XX310" s="76"/>
      <c r="XY310" s="76"/>
      <c r="XZ310" s="76"/>
      <c r="YA310" s="76"/>
      <c r="YB310" s="76"/>
      <c r="YC310" s="76"/>
      <c r="YD310" s="76"/>
      <c r="YE310" s="76"/>
      <c r="YF310" s="76"/>
      <c r="YG310" s="76"/>
      <c r="YH310" s="76"/>
      <c r="YI310" s="76"/>
      <c r="YJ310" s="76"/>
      <c r="YK310" s="76"/>
      <c r="YL310" s="76"/>
      <c r="YM310" s="76"/>
      <c r="YN310" s="76"/>
      <c r="YO310" s="76"/>
      <c r="YP310" s="76"/>
      <c r="YQ310" s="76"/>
      <c r="YR310" s="76"/>
      <c r="YS310" s="76"/>
      <c r="YT310" s="76"/>
      <c r="YU310" s="76"/>
      <c r="YV310" s="76"/>
      <c r="YW310" s="76"/>
      <c r="YX310" s="76"/>
      <c r="YY310" s="76"/>
      <c r="YZ310" s="76"/>
      <c r="ZA310" s="76"/>
      <c r="ZB310" s="76"/>
      <c r="ZC310" s="76"/>
      <c r="ZD310" s="76"/>
      <c r="ZE310" s="76"/>
      <c r="ZF310" s="76"/>
      <c r="ZG310" s="76"/>
      <c r="ZH310" s="76"/>
      <c r="ZI310" s="76"/>
      <c r="ZJ310" s="76"/>
      <c r="ZK310" s="76"/>
      <c r="ZL310" s="76"/>
      <c r="ZM310" s="76"/>
      <c r="ZN310" s="76"/>
      <c r="ZO310" s="76"/>
      <c r="ZP310" s="76"/>
      <c r="ZQ310" s="76"/>
      <c r="ZR310" s="76"/>
      <c r="ZS310" s="76"/>
      <c r="ZT310" s="76"/>
      <c r="ZU310" s="76"/>
      <c r="ZV310" s="76"/>
      <c r="ZW310" s="76"/>
      <c r="ZX310" s="76"/>
      <c r="ZY310" s="76"/>
      <c r="ZZ310" s="76"/>
      <c r="AAA310" s="76"/>
      <c r="AAB310" s="76"/>
      <c r="AAC310" s="76"/>
      <c r="AAD310" s="76"/>
      <c r="AAE310" s="76"/>
      <c r="AAF310" s="76"/>
      <c r="AAG310" s="76"/>
      <c r="AAH310" s="76"/>
      <c r="AAI310" s="76"/>
      <c r="AAJ310" s="76"/>
      <c r="AAK310" s="76"/>
      <c r="AAL310" s="76"/>
      <c r="AAM310" s="76"/>
      <c r="AAN310" s="76"/>
      <c r="AAO310" s="76"/>
      <c r="AAP310" s="76"/>
      <c r="AAQ310" s="76"/>
      <c r="AAR310" s="76"/>
      <c r="AAS310" s="76"/>
      <c r="AAT310" s="76"/>
      <c r="AAU310" s="76"/>
      <c r="AAV310" s="76"/>
      <c r="AAW310" s="76"/>
      <c r="AAX310" s="76"/>
      <c r="AAY310" s="76"/>
      <c r="AAZ310" s="76"/>
      <c r="ABA310" s="76"/>
      <c r="ABB310" s="76"/>
      <c r="ABC310" s="76"/>
      <c r="ABD310" s="76"/>
      <c r="ABE310" s="76"/>
      <c r="ABF310" s="76"/>
      <c r="ABG310" s="76"/>
      <c r="ABH310" s="76"/>
      <c r="ABI310" s="76"/>
      <c r="ABJ310" s="76"/>
      <c r="ABK310" s="76"/>
      <c r="ABL310" s="76"/>
      <c r="ABM310" s="76"/>
      <c r="ABN310" s="76"/>
      <c r="ABO310" s="76"/>
      <c r="ABP310" s="76"/>
      <c r="ABQ310" s="76"/>
      <c r="ABR310" s="76"/>
      <c r="ABS310" s="76"/>
      <c r="ABT310" s="76"/>
      <c r="ABU310" s="76"/>
      <c r="ABV310" s="76"/>
      <c r="ABW310" s="76"/>
      <c r="ABX310" s="76"/>
      <c r="ABY310" s="76"/>
      <c r="ABZ310" s="76"/>
      <c r="ACA310" s="76"/>
      <c r="ACB310" s="76"/>
      <c r="ACC310" s="76"/>
      <c r="ACD310" s="76"/>
      <c r="ACE310" s="76"/>
      <c r="ACF310" s="76"/>
      <c r="ACG310" s="76"/>
      <c r="ACH310" s="76"/>
      <c r="ACI310" s="76"/>
      <c r="ACJ310" s="76"/>
      <c r="ACK310" s="76"/>
      <c r="ACL310" s="76"/>
      <c r="ACM310" s="76"/>
      <c r="ACN310" s="76"/>
      <c r="ACO310" s="76"/>
      <c r="ACP310" s="76"/>
      <c r="ACQ310" s="76"/>
      <c r="ACR310" s="76"/>
      <c r="ACS310" s="76"/>
      <c r="ACT310" s="76"/>
      <c r="ACU310" s="76"/>
      <c r="ACV310" s="76"/>
      <c r="ACW310" s="76"/>
      <c r="ACX310" s="76"/>
      <c r="ACY310" s="76"/>
      <c r="ACZ310" s="76"/>
      <c r="ADA310" s="76"/>
      <c r="ADB310" s="76"/>
      <c r="ADC310" s="76"/>
      <c r="ADD310" s="76"/>
      <c r="ADE310" s="76"/>
      <c r="ADF310" s="76"/>
      <c r="ADG310" s="76"/>
      <c r="ADH310" s="76"/>
      <c r="ADI310" s="76"/>
      <c r="ADJ310" s="76"/>
      <c r="ADK310" s="76"/>
      <c r="ADL310" s="76"/>
      <c r="ADM310" s="76"/>
      <c r="ADN310" s="76"/>
      <c r="ADO310" s="76"/>
      <c r="ADP310" s="76"/>
      <c r="ADQ310" s="76"/>
      <c r="ADR310" s="76"/>
      <c r="ADS310" s="76"/>
      <c r="ADT310" s="76"/>
      <c r="ADU310" s="76"/>
      <c r="ADV310" s="76"/>
      <c r="ADW310" s="76"/>
      <c r="ADX310" s="76"/>
      <c r="ADY310" s="76"/>
      <c r="ADZ310" s="76"/>
      <c r="AEA310" s="76"/>
      <c r="AEB310" s="76"/>
      <c r="AEC310" s="76"/>
      <c r="AED310" s="76"/>
      <c r="AEE310" s="76"/>
      <c r="AEF310" s="76"/>
      <c r="AEG310" s="76"/>
      <c r="AEH310" s="76"/>
      <c r="AEI310" s="76"/>
      <c r="AEJ310" s="76"/>
      <c r="AEK310" s="76"/>
      <c r="AEL310" s="76"/>
      <c r="AEM310" s="76"/>
      <c r="AEN310" s="76"/>
      <c r="AEO310" s="76"/>
      <c r="AEP310" s="76"/>
      <c r="AEQ310" s="76"/>
      <c r="AER310" s="76"/>
      <c r="AES310" s="76"/>
      <c r="AET310" s="76"/>
      <c r="AEU310" s="76"/>
      <c r="AEV310" s="76"/>
      <c r="AEW310" s="76"/>
      <c r="AEX310" s="76"/>
      <c r="AEY310" s="76"/>
      <c r="AEZ310" s="76"/>
      <c r="AFA310" s="76"/>
      <c r="AFB310" s="76"/>
      <c r="AFC310" s="76"/>
      <c r="AFD310" s="76"/>
      <c r="AFE310" s="76"/>
      <c r="AFF310" s="76"/>
      <c r="AFG310" s="76"/>
      <c r="AFH310" s="76"/>
      <c r="AFI310" s="76"/>
      <c r="AFJ310" s="76"/>
      <c r="AFK310" s="76"/>
      <c r="AFL310" s="76"/>
      <c r="AFM310" s="76"/>
      <c r="AFN310" s="76"/>
      <c r="AFO310" s="76"/>
      <c r="AFP310" s="76"/>
      <c r="AFQ310" s="76"/>
      <c r="AFR310" s="76"/>
      <c r="AFS310" s="76"/>
      <c r="AFT310" s="76"/>
      <c r="AFU310" s="76"/>
      <c r="AFV310" s="76"/>
      <c r="AFW310" s="76"/>
      <c r="AFX310" s="76"/>
      <c r="AFY310" s="76"/>
      <c r="AFZ310" s="76"/>
      <c r="AGA310" s="76"/>
      <c r="AGB310" s="76"/>
      <c r="AGC310" s="76"/>
      <c r="AGD310" s="76"/>
      <c r="AGE310" s="76"/>
      <c r="AGF310" s="76"/>
      <c r="AGG310" s="76"/>
      <c r="AGH310" s="76"/>
      <c r="AGI310" s="76"/>
      <c r="AGJ310" s="76"/>
      <c r="AGK310" s="76"/>
      <c r="AGL310" s="76"/>
      <c r="AGM310" s="76"/>
      <c r="AGN310" s="76"/>
      <c r="AGO310" s="76"/>
      <c r="AGP310" s="76"/>
      <c r="AGQ310" s="76"/>
      <c r="AGR310" s="76"/>
      <c r="AGS310" s="76"/>
      <c r="AGT310" s="76"/>
      <c r="AGU310" s="76"/>
      <c r="AGV310" s="76"/>
      <c r="AGW310" s="76"/>
      <c r="AGX310" s="76"/>
      <c r="AGY310" s="76"/>
      <c r="AGZ310" s="76"/>
      <c r="AHA310" s="76"/>
      <c r="AHB310" s="76"/>
      <c r="AHC310" s="76"/>
      <c r="AHD310" s="76"/>
      <c r="AHE310" s="76"/>
      <c r="AHF310" s="76"/>
      <c r="AHG310" s="76"/>
      <c r="AHH310" s="76"/>
      <c r="AHI310" s="76"/>
      <c r="AHJ310" s="76"/>
      <c r="AHK310" s="76"/>
      <c r="AHL310" s="76"/>
      <c r="AHM310" s="76"/>
      <c r="AHN310" s="76"/>
      <c r="AHO310" s="76"/>
      <c r="AHP310" s="76"/>
      <c r="AHQ310" s="76"/>
      <c r="AHR310" s="76"/>
      <c r="AHS310" s="76"/>
      <c r="AHT310" s="76"/>
      <c r="AHU310" s="76"/>
      <c r="AHV310" s="76"/>
      <c r="AHW310" s="76"/>
      <c r="AHX310" s="76"/>
      <c r="AHY310" s="76"/>
      <c r="AHZ310" s="76"/>
      <c r="AIA310" s="76"/>
      <c r="AIB310" s="76"/>
      <c r="AIC310" s="76"/>
      <c r="AID310" s="76"/>
      <c r="AIE310" s="76"/>
      <c r="AIF310" s="76"/>
      <c r="AIG310" s="76"/>
      <c r="AIH310" s="76"/>
      <c r="AII310" s="76"/>
      <c r="AIJ310" s="76"/>
      <c r="AIK310" s="76"/>
      <c r="AIL310" s="76"/>
      <c r="AIM310" s="76"/>
      <c r="AIN310" s="76"/>
      <c r="AIO310" s="76"/>
      <c r="AIP310" s="76"/>
      <c r="AIQ310" s="76"/>
      <c r="AIR310" s="76"/>
      <c r="AIS310" s="76"/>
      <c r="AIT310" s="76"/>
      <c r="AIU310" s="76"/>
      <c r="AIV310" s="76"/>
      <c r="AIW310" s="76"/>
      <c r="AIX310" s="76"/>
      <c r="AIY310" s="76"/>
      <c r="AIZ310" s="76"/>
      <c r="AJA310" s="76"/>
      <c r="AJB310" s="76"/>
      <c r="AJC310" s="76"/>
      <c r="AJD310" s="76"/>
      <c r="AJE310" s="76"/>
      <c r="AJF310" s="76"/>
      <c r="AJG310" s="76"/>
      <c r="AJH310" s="76"/>
      <c r="AJI310" s="76"/>
      <c r="AJJ310" s="76"/>
      <c r="AJK310" s="76"/>
      <c r="AJL310" s="76"/>
      <c r="AJM310" s="76"/>
      <c r="AJN310" s="76"/>
      <c r="AJO310" s="76"/>
      <c r="AJP310" s="76"/>
      <c r="AJQ310" s="76"/>
      <c r="AJR310" s="76"/>
      <c r="AJS310" s="76"/>
      <c r="AJT310" s="76"/>
      <c r="AJU310" s="76"/>
      <c r="AJV310" s="76"/>
      <c r="AJW310" s="76"/>
      <c r="AJX310" s="76"/>
      <c r="AJY310" s="76"/>
      <c r="AJZ310" s="76"/>
      <c r="AKA310" s="76"/>
      <c r="AKB310" s="76"/>
      <c r="AKC310" s="76"/>
      <c r="AKD310" s="76"/>
      <c r="AKE310" s="76"/>
      <c r="AKF310" s="76"/>
      <c r="AKG310" s="76"/>
      <c r="AKH310" s="76"/>
      <c r="AKI310" s="76"/>
      <c r="AKJ310" s="76"/>
      <c r="AKK310" s="76"/>
      <c r="AKL310" s="76"/>
      <c r="AKM310" s="76"/>
      <c r="AKN310" s="76"/>
      <c r="AKO310" s="76"/>
      <c r="AKP310" s="76"/>
      <c r="AKQ310" s="76"/>
      <c r="AKR310" s="76"/>
      <c r="AKS310" s="76"/>
      <c r="AKT310" s="76"/>
      <c r="AKU310" s="76"/>
      <c r="AKV310" s="76"/>
      <c r="AKW310" s="76"/>
      <c r="AKX310" s="76"/>
      <c r="AKY310" s="76"/>
      <c r="AKZ310" s="76"/>
      <c r="ALA310" s="76"/>
      <c r="ALB310" s="76"/>
      <c r="ALC310" s="76"/>
      <c r="ALD310" s="76"/>
      <c r="ALE310" s="76"/>
      <c r="ALF310" s="76"/>
      <c r="ALG310" s="76"/>
      <c r="ALH310" s="76"/>
      <c r="ALI310" s="76"/>
      <c r="ALJ310" s="76"/>
      <c r="ALK310" s="76"/>
      <c r="ALL310" s="76"/>
      <c r="ALM310" s="76"/>
      <c r="ALN310" s="76"/>
      <c r="ALO310" s="76"/>
      <c r="ALP310" s="76"/>
      <c r="ALQ310" s="76"/>
      <c r="ALR310" s="76"/>
      <c r="ALS310" s="76"/>
      <c r="ALT310" s="76"/>
      <c r="ALU310" s="76"/>
      <c r="ALV310" s="76"/>
      <c r="ALW310" s="76"/>
      <c r="ALX310" s="76"/>
      <c r="ALY310" s="76"/>
      <c r="ALZ310" s="76"/>
      <c r="AMA310" s="76"/>
      <c r="AMB310" s="76"/>
      <c r="AMC310" s="76"/>
      <c r="AMD310" s="76"/>
      <c r="AME310" s="76"/>
    </row>
    <row r="311" spans="1:1019" s="80" customFormat="1">
      <c r="A311" s="20" t="s">
        <v>394</v>
      </c>
      <c r="B311" s="21" t="s">
        <v>64</v>
      </c>
      <c r="C311" s="21" t="s">
        <v>96</v>
      </c>
      <c r="D311" s="71" t="s">
        <v>164</v>
      </c>
      <c r="E311" s="22" t="s">
        <v>62</v>
      </c>
      <c r="F311" s="59">
        <f>F308</f>
        <v>85.05</v>
      </c>
      <c r="G311" s="23">
        <v>368.59</v>
      </c>
      <c r="H311" s="69">
        <f t="shared" si="112"/>
        <v>0.15</v>
      </c>
      <c r="I311" s="23">
        <f t="shared" si="113"/>
        <v>423.88</v>
      </c>
      <c r="J311" s="23">
        <f t="shared" si="114"/>
        <v>36050.99</v>
      </c>
      <c r="K311" s="78">
        <f t="shared" si="116"/>
        <v>31348.579499999996</v>
      </c>
      <c r="L311" s="76"/>
      <c r="M311" s="79"/>
      <c r="N311" s="76"/>
      <c r="O311" s="76"/>
      <c r="P311" s="76"/>
      <c r="Q311" s="76"/>
      <c r="R311" s="76"/>
      <c r="S311" s="76"/>
      <c r="T311" s="76"/>
      <c r="U311" s="76"/>
      <c r="V311" s="76"/>
      <c r="W311" s="76"/>
      <c r="X311" s="76"/>
      <c r="Y311" s="76"/>
      <c r="Z311" s="76"/>
      <c r="AA311" s="76"/>
      <c r="AB311" s="76"/>
      <c r="AC311" s="76"/>
      <c r="AD311" s="76"/>
      <c r="AE311" s="76"/>
      <c r="AF311" s="76"/>
      <c r="AG311" s="76"/>
      <c r="AH311" s="76"/>
      <c r="AI311" s="76"/>
      <c r="AJ311" s="76"/>
      <c r="AK311" s="76"/>
      <c r="AL311" s="76"/>
      <c r="AM311" s="76"/>
      <c r="AN311" s="76"/>
      <c r="AO311" s="76"/>
      <c r="AP311" s="76"/>
      <c r="AQ311" s="76"/>
      <c r="AR311" s="76"/>
      <c r="AS311" s="76"/>
      <c r="AT311" s="76"/>
      <c r="AU311" s="76"/>
      <c r="AV311" s="76"/>
      <c r="AW311" s="76"/>
      <c r="AX311" s="76"/>
      <c r="AY311" s="76"/>
      <c r="AZ311" s="76"/>
      <c r="BA311" s="76"/>
      <c r="BB311" s="76"/>
      <c r="BC311" s="76"/>
      <c r="BD311" s="76"/>
      <c r="BE311" s="76"/>
      <c r="BF311" s="76"/>
      <c r="BG311" s="76"/>
      <c r="BH311" s="76"/>
      <c r="BI311" s="76"/>
      <c r="BJ311" s="76"/>
      <c r="BK311" s="76"/>
      <c r="BL311" s="76"/>
      <c r="BM311" s="76"/>
      <c r="BN311" s="76"/>
      <c r="BO311" s="76"/>
      <c r="BP311" s="76"/>
      <c r="BQ311" s="76"/>
      <c r="BR311" s="76"/>
      <c r="BS311" s="76"/>
      <c r="BT311" s="76"/>
      <c r="BU311" s="76"/>
      <c r="BV311" s="76"/>
      <c r="BW311" s="76"/>
      <c r="BX311" s="76"/>
      <c r="BY311" s="76"/>
      <c r="BZ311" s="76"/>
      <c r="CA311" s="76"/>
      <c r="CB311" s="76"/>
      <c r="CC311" s="76"/>
      <c r="CD311" s="76"/>
      <c r="CE311" s="76"/>
      <c r="CF311" s="76"/>
      <c r="CG311" s="76"/>
      <c r="CH311" s="76"/>
      <c r="CI311" s="76"/>
      <c r="CJ311" s="76"/>
      <c r="CK311" s="76"/>
      <c r="CL311" s="76"/>
      <c r="CM311" s="76"/>
      <c r="CN311" s="76"/>
      <c r="CO311" s="76"/>
      <c r="CP311" s="76"/>
      <c r="CQ311" s="76"/>
      <c r="CR311" s="76"/>
      <c r="CS311" s="76"/>
      <c r="CT311" s="76"/>
      <c r="CU311" s="76"/>
      <c r="CV311" s="76"/>
      <c r="CW311" s="76"/>
      <c r="CX311" s="76"/>
      <c r="CY311" s="76"/>
      <c r="CZ311" s="76"/>
      <c r="DA311" s="76"/>
      <c r="DB311" s="76"/>
      <c r="DC311" s="76"/>
      <c r="DD311" s="76"/>
      <c r="DE311" s="76"/>
      <c r="DF311" s="76"/>
      <c r="DG311" s="76"/>
      <c r="DH311" s="76"/>
      <c r="DI311" s="76"/>
      <c r="DJ311" s="76"/>
      <c r="DK311" s="76"/>
      <c r="DL311" s="76"/>
      <c r="DM311" s="76"/>
      <c r="DN311" s="76"/>
      <c r="DO311" s="76"/>
      <c r="DP311" s="76"/>
      <c r="DQ311" s="76"/>
      <c r="DR311" s="76"/>
      <c r="DS311" s="76"/>
      <c r="DT311" s="76"/>
      <c r="DU311" s="76"/>
      <c r="DV311" s="76"/>
      <c r="DW311" s="76"/>
      <c r="DX311" s="76"/>
      <c r="DY311" s="76"/>
      <c r="DZ311" s="76"/>
      <c r="EA311" s="76"/>
      <c r="EB311" s="76"/>
      <c r="EC311" s="76"/>
      <c r="ED311" s="76"/>
      <c r="EE311" s="76"/>
      <c r="EF311" s="76"/>
      <c r="EG311" s="76"/>
      <c r="EH311" s="76"/>
      <c r="EI311" s="76"/>
      <c r="EJ311" s="76"/>
      <c r="EK311" s="76"/>
      <c r="EL311" s="76"/>
      <c r="EM311" s="76"/>
      <c r="EN311" s="76"/>
      <c r="EO311" s="76"/>
      <c r="EP311" s="76"/>
      <c r="EQ311" s="76"/>
      <c r="ER311" s="76"/>
      <c r="ES311" s="76"/>
      <c r="ET311" s="76"/>
      <c r="EU311" s="76"/>
      <c r="EV311" s="76"/>
      <c r="EW311" s="76"/>
      <c r="EX311" s="76"/>
      <c r="EY311" s="76"/>
      <c r="EZ311" s="76"/>
      <c r="FA311" s="76"/>
      <c r="FB311" s="76"/>
      <c r="FC311" s="76"/>
      <c r="FD311" s="76"/>
      <c r="FE311" s="76"/>
      <c r="FF311" s="76"/>
      <c r="FG311" s="76"/>
      <c r="FH311" s="76"/>
      <c r="FI311" s="76"/>
      <c r="FJ311" s="76"/>
      <c r="FK311" s="76"/>
      <c r="FL311" s="76"/>
      <c r="FM311" s="76"/>
      <c r="FN311" s="76"/>
      <c r="FO311" s="76"/>
      <c r="FP311" s="76"/>
      <c r="FQ311" s="76"/>
      <c r="FR311" s="76"/>
      <c r="FS311" s="76"/>
      <c r="FT311" s="76"/>
      <c r="FU311" s="76"/>
      <c r="FV311" s="76"/>
      <c r="FW311" s="76"/>
      <c r="FX311" s="76"/>
      <c r="FY311" s="76"/>
      <c r="FZ311" s="76"/>
      <c r="GA311" s="76"/>
      <c r="GB311" s="76"/>
      <c r="GC311" s="76"/>
      <c r="GD311" s="76"/>
      <c r="GE311" s="76"/>
      <c r="GF311" s="76"/>
      <c r="GG311" s="76"/>
      <c r="GH311" s="76"/>
      <c r="GI311" s="76"/>
      <c r="GJ311" s="76"/>
      <c r="GK311" s="76"/>
      <c r="GL311" s="76"/>
      <c r="GM311" s="76"/>
      <c r="GN311" s="76"/>
      <c r="GO311" s="76"/>
      <c r="GP311" s="76"/>
      <c r="GQ311" s="76"/>
      <c r="GR311" s="76"/>
      <c r="GS311" s="76"/>
      <c r="GT311" s="76"/>
      <c r="GU311" s="76"/>
      <c r="GV311" s="76"/>
      <c r="GW311" s="76"/>
      <c r="GX311" s="76"/>
      <c r="GY311" s="76"/>
      <c r="GZ311" s="76"/>
      <c r="HA311" s="76"/>
      <c r="HB311" s="76"/>
      <c r="HC311" s="76"/>
      <c r="HD311" s="76"/>
      <c r="HE311" s="76"/>
      <c r="HF311" s="76"/>
      <c r="HG311" s="76"/>
      <c r="HH311" s="76"/>
      <c r="HI311" s="76"/>
      <c r="HJ311" s="76"/>
      <c r="HK311" s="76"/>
      <c r="HL311" s="76"/>
      <c r="HM311" s="76"/>
      <c r="HN311" s="76"/>
      <c r="HO311" s="76"/>
      <c r="HP311" s="76"/>
      <c r="HQ311" s="76"/>
      <c r="HR311" s="76"/>
      <c r="HS311" s="76"/>
      <c r="HT311" s="76"/>
      <c r="HU311" s="76"/>
      <c r="HV311" s="76"/>
      <c r="HW311" s="76"/>
      <c r="HX311" s="76"/>
      <c r="HY311" s="76"/>
      <c r="HZ311" s="76"/>
      <c r="IA311" s="76"/>
      <c r="IB311" s="76"/>
      <c r="IC311" s="76"/>
      <c r="ID311" s="76"/>
      <c r="IE311" s="76"/>
      <c r="IF311" s="76"/>
      <c r="IG311" s="76"/>
      <c r="IH311" s="76"/>
      <c r="II311" s="76"/>
      <c r="IJ311" s="76"/>
      <c r="IK311" s="76"/>
      <c r="IL311" s="76"/>
      <c r="IM311" s="76"/>
      <c r="IN311" s="76"/>
      <c r="IO311" s="76"/>
      <c r="IP311" s="76"/>
      <c r="IQ311" s="76"/>
      <c r="IR311" s="76"/>
      <c r="IS311" s="76"/>
      <c r="IT311" s="76"/>
      <c r="IU311" s="76"/>
      <c r="IV311" s="76"/>
      <c r="IW311" s="76"/>
      <c r="IX311" s="76"/>
      <c r="IY311" s="76"/>
      <c r="IZ311" s="76"/>
      <c r="JA311" s="76"/>
      <c r="JB311" s="76"/>
      <c r="JC311" s="76"/>
      <c r="JD311" s="76"/>
      <c r="JE311" s="76"/>
      <c r="JF311" s="76"/>
      <c r="JG311" s="76"/>
      <c r="JH311" s="76"/>
      <c r="JI311" s="76"/>
      <c r="JJ311" s="76"/>
      <c r="JK311" s="76"/>
      <c r="JL311" s="76"/>
      <c r="JM311" s="76"/>
      <c r="JN311" s="76"/>
      <c r="JO311" s="76"/>
      <c r="JP311" s="76"/>
      <c r="JQ311" s="76"/>
      <c r="JR311" s="76"/>
      <c r="JS311" s="76"/>
      <c r="JT311" s="76"/>
      <c r="JU311" s="76"/>
      <c r="JV311" s="76"/>
      <c r="JW311" s="76"/>
      <c r="JX311" s="76"/>
      <c r="JY311" s="76"/>
      <c r="JZ311" s="76"/>
      <c r="KA311" s="76"/>
      <c r="KB311" s="76"/>
      <c r="KC311" s="76"/>
      <c r="KD311" s="76"/>
      <c r="KE311" s="76"/>
      <c r="KF311" s="76"/>
      <c r="KG311" s="76"/>
      <c r="KH311" s="76"/>
      <c r="KI311" s="76"/>
      <c r="KJ311" s="76"/>
      <c r="KK311" s="76"/>
      <c r="KL311" s="76"/>
      <c r="KM311" s="76"/>
      <c r="KN311" s="76"/>
      <c r="KO311" s="76"/>
      <c r="KP311" s="76"/>
      <c r="KQ311" s="76"/>
      <c r="KR311" s="76"/>
      <c r="KS311" s="76"/>
      <c r="KT311" s="76"/>
      <c r="KU311" s="76"/>
      <c r="KV311" s="76"/>
      <c r="KW311" s="76"/>
      <c r="KX311" s="76"/>
      <c r="KY311" s="76"/>
      <c r="KZ311" s="76"/>
      <c r="LA311" s="76"/>
      <c r="LB311" s="76"/>
      <c r="LC311" s="76"/>
      <c r="LD311" s="76"/>
      <c r="LE311" s="76"/>
      <c r="LF311" s="76"/>
      <c r="LG311" s="76"/>
      <c r="LH311" s="76"/>
      <c r="LI311" s="76"/>
      <c r="LJ311" s="76"/>
      <c r="LK311" s="76"/>
      <c r="LL311" s="76"/>
      <c r="LM311" s="76"/>
      <c r="LN311" s="76"/>
      <c r="LO311" s="76"/>
      <c r="LP311" s="76"/>
      <c r="LQ311" s="76"/>
      <c r="LR311" s="76"/>
      <c r="LS311" s="76"/>
      <c r="LT311" s="76"/>
      <c r="LU311" s="76"/>
      <c r="LV311" s="76"/>
      <c r="LW311" s="76"/>
      <c r="LX311" s="76"/>
      <c r="LY311" s="76"/>
      <c r="LZ311" s="76"/>
      <c r="MA311" s="76"/>
      <c r="MB311" s="76"/>
      <c r="MC311" s="76"/>
      <c r="MD311" s="76"/>
      <c r="ME311" s="76"/>
      <c r="MF311" s="76"/>
      <c r="MG311" s="76"/>
      <c r="MH311" s="76"/>
      <c r="MI311" s="76"/>
      <c r="MJ311" s="76"/>
      <c r="MK311" s="76"/>
      <c r="ML311" s="76"/>
      <c r="MM311" s="76"/>
      <c r="MN311" s="76"/>
      <c r="MO311" s="76"/>
      <c r="MP311" s="76"/>
      <c r="MQ311" s="76"/>
      <c r="MR311" s="76"/>
      <c r="MS311" s="76"/>
      <c r="MT311" s="76"/>
      <c r="MU311" s="76"/>
      <c r="MV311" s="76"/>
      <c r="MW311" s="76"/>
      <c r="MX311" s="76"/>
      <c r="MY311" s="76"/>
      <c r="MZ311" s="76"/>
      <c r="NA311" s="76"/>
      <c r="NB311" s="76"/>
      <c r="NC311" s="76"/>
      <c r="ND311" s="76"/>
      <c r="NE311" s="76"/>
      <c r="NF311" s="76"/>
      <c r="NG311" s="76"/>
      <c r="NH311" s="76"/>
      <c r="NI311" s="76"/>
      <c r="NJ311" s="76"/>
      <c r="NK311" s="76"/>
      <c r="NL311" s="76"/>
      <c r="NM311" s="76"/>
      <c r="NN311" s="76"/>
      <c r="NO311" s="76"/>
      <c r="NP311" s="76"/>
      <c r="NQ311" s="76"/>
      <c r="NR311" s="76"/>
      <c r="NS311" s="76"/>
      <c r="NT311" s="76"/>
      <c r="NU311" s="76"/>
      <c r="NV311" s="76"/>
      <c r="NW311" s="76"/>
      <c r="NX311" s="76"/>
      <c r="NY311" s="76"/>
      <c r="NZ311" s="76"/>
      <c r="OA311" s="76"/>
      <c r="OB311" s="76"/>
      <c r="OC311" s="76"/>
      <c r="OD311" s="76"/>
      <c r="OE311" s="76"/>
      <c r="OF311" s="76"/>
      <c r="OG311" s="76"/>
      <c r="OH311" s="76"/>
      <c r="OI311" s="76"/>
      <c r="OJ311" s="76"/>
      <c r="OK311" s="76"/>
      <c r="OL311" s="76"/>
      <c r="OM311" s="76"/>
      <c r="ON311" s="76"/>
      <c r="OO311" s="76"/>
      <c r="OP311" s="76"/>
      <c r="OQ311" s="76"/>
      <c r="OR311" s="76"/>
      <c r="OS311" s="76"/>
      <c r="OT311" s="76"/>
      <c r="OU311" s="76"/>
      <c r="OV311" s="76"/>
      <c r="OW311" s="76"/>
      <c r="OX311" s="76"/>
      <c r="OY311" s="76"/>
      <c r="OZ311" s="76"/>
      <c r="PA311" s="76"/>
      <c r="PB311" s="76"/>
      <c r="PC311" s="76"/>
      <c r="PD311" s="76"/>
      <c r="PE311" s="76"/>
      <c r="PF311" s="76"/>
      <c r="PG311" s="76"/>
      <c r="PH311" s="76"/>
      <c r="PI311" s="76"/>
      <c r="PJ311" s="76"/>
      <c r="PK311" s="76"/>
      <c r="PL311" s="76"/>
      <c r="PM311" s="76"/>
      <c r="PN311" s="76"/>
      <c r="PO311" s="76"/>
      <c r="PP311" s="76"/>
      <c r="PQ311" s="76"/>
      <c r="PR311" s="76"/>
      <c r="PS311" s="76"/>
      <c r="PT311" s="76"/>
      <c r="PU311" s="76"/>
      <c r="PV311" s="76"/>
      <c r="PW311" s="76"/>
      <c r="PX311" s="76"/>
      <c r="PY311" s="76"/>
      <c r="PZ311" s="76"/>
      <c r="QA311" s="76"/>
      <c r="QB311" s="76"/>
      <c r="QC311" s="76"/>
      <c r="QD311" s="76"/>
      <c r="QE311" s="76"/>
      <c r="QF311" s="76"/>
      <c r="QG311" s="76"/>
      <c r="QH311" s="76"/>
      <c r="QI311" s="76"/>
      <c r="QJ311" s="76"/>
      <c r="QK311" s="76"/>
      <c r="QL311" s="76"/>
      <c r="QM311" s="76"/>
      <c r="QN311" s="76"/>
      <c r="QO311" s="76"/>
      <c r="QP311" s="76"/>
      <c r="QQ311" s="76"/>
      <c r="QR311" s="76"/>
      <c r="QS311" s="76"/>
      <c r="QT311" s="76"/>
      <c r="QU311" s="76"/>
      <c r="QV311" s="76"/>
      <c r="QW311" s="76"/>
      <c r="QX311" s="76"/>
      <c r="QY311" s="76"/>
      <c r="QZ311" s="76"/>
      <c r="RA311" s="76"/>
      <c r="RB311" s="76"/>
      <c r="RC311" s="76"/>
      <c r="RD311" s="76"/>
      <c r="RE311" s="76"/>
      <c r="RF311" s="76"/>
      <c r="RG311" s="76"/>
      <c r="RH311" s="76"/>
      <c r="RI311" s="76"/>
      <c r="RJ311" s="76"/>
      <c r="RK311" s="76"/>
      <c r="RL311" s="76"/>
      <c r="RM311" s="76"/>
      <c r="RN311" s="76"/>
      <c r="RO311" s="76"/>
      <c r="RP311" s="76"/>
      <c r="RQ311" s="76"/>
      <c r="RR311" s="76"/>
      <c r="RS311" s="76"/>
      <c r="RT311" s="76"/>
      <c r="RU311" s="76"/>
      <c r="RV311" s="76"/>
      <c r="RW311" s="76"/>
      <c r="RX311" s="76"/>
      <c r="RY311" s="76"/>
      <c r="RZ311" s="76"/>
      <c r="SA311" s="76"/>
      <c r="SB311" s="76"/>
      <c r="SC311" s="76"/>
      <c r="SD311" s="76"/>
      <c r="SE311" s="76"/>
      <c r="SF311" s="76"/>
      <c r="SG311" s="76"/>
      <c r="SH311" s="76"/>
      <c r="SI311" s="76"/>
      <c r="SJ311" s="76"/>
      <c r="SK311" s="76"/>
      <c r="SL311" s="76"/>
      <c r="SM311" s="76"/>
      <c r="SN311" s="76"/>
      <c r="SO311" s="76"/>
      <c r="SP311" s="76"/>
      <c r="SQ311" s="76"/>
      <c r="SR311" s="76"/>
      <c r="SS311" s="76"/>
      <c r="ST311" s="76"/>
      <c r="SU311" s="76"/>
      <c r="SV311" s="76"/>
      <c r="SW311" s="76"/>
      <c r="SX311" s="76"/>
      <c r="SY311" s="76"/>
      <c r="SZ311" s="76"/>
      <c r="TA311" s="76"/>
      <c r="TB311" s="76"/>
      <c r="TC311" s="76"/>
      <c r="TD311" s="76"/>
      <c r="TE311" s="76"/>
      <c r="TF311" s="76"/>
      <c r="TG311" s="76"/>
      <c r="TH311" s="76"/>
      <c r="TI311" s="76"/>
      <c r="TJ311" s="76"/>
      <c r="TK311" s="76"/>
      <c r="TL311" s="76"/>
      <c r="TM311" s="76"/>
      <c r="TN311" s="76"/>
      <c r="TO311" s="76"/>
      <c r="TP311" s="76"/>
      <c r="TQ311" s="76"/>
      <c r="TR311" s="76"/>
      <c r="TS311" s="76"/>
      <c r="TT311" s="76"/>
      <c r="TU311" s="76"/>
      <c r="TV311" s="76"/>
      <c r="TW311" s="76"/>
      <c r="TX311" s="76"/>
      <c r="TY311" s="76"/>
      <c r="TZ311" s="76"/>
      <c r="UA311" s="76"/>
      <c r="UB311" s="76"/>
      <c r="UC311" s="76"/>
      <c r="UD311" s="76"/>
      <c r="UE311" s="76"/>
      <c r="UF311" s="76"/>
      <c r="UG311" s="76"/>
      <c r="UH311" s="76"/>
      <c r="UI311" s="76"/>
      <c r="UJ311" s="76"/>
      <c r="UK311" s="76"/>
      <c r="UL311" s="76"/>
      <c r="UM311" s="76"/>
      <c r="UN311" s="76"/>
      <c r="UO311" s="76"/>
      <c r="UP311" s="76"/>
      <c r="UQ311" s="76"/>
      <c r="UR311" s="76"/>
      <c r="US311" s="76"/>
      <c r="UT311" s="76"/>
      <c r="UU311" s="76"/>
      <c r="UV311" s="76"/>
      <c r="UW311" s="76"/>
      <c r="UX311" s="76"/>
      <c r="UY311" s="76"/>
      <c r="UZ311" s="76"/>
      <c r="VA311" s="76"/>
      <c r="VB311" s="76"/>
      <c r="VC311" s="76"/>
      <c r="VD311" s="76"/>
      <c r="VE311" s="76"/>
      <c r="VF311" s="76"/>
      <c r="VG311" s="76"/>
      <c r="VH311" s="76"/>
      <c r="VI311" s="76"/>
      <c r="VJ311" s="76"/>
      <c r="VK311" s="76"/>
      <c r="VL311" s="76"/>
      <c r="VM311" s="76"/>
      <c r="VN311" s="76"/>
      <c r="VO311" s="76"/>
      <c r="VP311" s="76"/>
      <c r="VQ311" s="76"/>
      <c r="VR311" s="76"/>
      <c r="VS311" s="76"/>
      <c r="VT311" s="76"/>
      <c r="VU311" s="76"/>
      <c r="VV311" s="76"/>
      <c r="VW311" s="76"/>
      <c r="VX311" s="76"/>
      <c r="VY311" s="76"/>
      <c r="VZ311" s="76"/>
      <c r="WA311" s="76"/>
      <c r="WB311" s="76"/>
      <c r="WC311" s="76"/>
      <c r="WD311" s="76"/>
      <c r="WE311" s="76"/>
      <c r="WF311" s="76"/>
      <c r="WG311" s="76"/>
      <c r="WH311" s="76"/>
      <c r="WI311" s="76"/>
      <c r="WJ311" s="76"/>
      <c r="WK311" s="76"/>
      <c r="WL311" s="76"/>
      <c r="WM311" s="76"/>
      <c r="WN311" s="76"/>
      <c r="WO311" s="76"/>
      <c r="WP311" s="76"/>
      <c r="WQ311" s="76"/>
      <c r="WR311" s="76"/>
      <c r="WS311" s="76"/>
      <c r="WT311" s="76"/>
      <c r="WU311" s="76"/>
      <c r="WV311" s="76"/>
      <c r="WW311" s="76"/>
      <c r="WX311" s="76"/>
      <c r="WY311" s="76"/>
      <c r="WZ311" s="76"/>
      <c r="XA311" s="76"/>
      <c r="XB311" s="76"/>
      <c r="XC311" s="76"/>
      <c r="XD311" s="76"/>
      <c r="XE311" s="76"/>
      <c r="XF311" s="76"/>
      <c r="XG311" s="76"/>
      <c r="XH311" s="76"/>
      <c r="XI311" s="76"/>
      <c r="XJ311" s="76"/>
      <c r="XK311" s="76"/>
      <c r="XL311" s="76"/>
      <c r="XM311" s="76"/>
      <c r="XN311" s="76"/>
      <c r="XO311" s="76"/>
      <c r="XP311" s="76"/>
      <c r="XQ311" s="76"/>
      <c r="XR311" s="76"/>
      <c r="XS311" s="76"/>
      <c r="XT311" s="76"/>
      <c r="XU311" s="76"/>
      <c r="XV311" s="76"/>
      <c r="XW311" s="76"/>
      <c r="XX311" s="76"/>
      <c r="XY311" s="76"/>
      <c r="XZ311" s="76"/>
      <c r="YA311" s="76"/>
      <c r="YB311" s="76"/>
      <c r="YC311" s="76"/>
      <c r="YD311" s="76"/>
      <c r="YE311" s="76"/>
      <c r="YF311" s="76"/>
      <c r="YG311" s="76"/>
      <c r="YH311" s="76"/>
      <c r="YI311" s="76"/>
      <c r="YJ311" s="76"/>
      <c r="YK311" s="76"/>
      <c r="YL311" s="76"/>
      <c r="YM311" s="76"/>
      <c r="YN311" s="76"/>
      <c r="YO311" s="76"/>
      <c r="YP311" s="76"/>
      <c r="YQ311" s="76"/>
      <c r="YR311" s="76"/>
      <c r="YS311" s="76"/>
      <c r="YT311" s="76"/>
      <c r="YU311" s="76"/>
      <c r="YV311" s="76"/>
      <c r="YW311" s="76"/>
      <c r="YX311" s="76"/>
      <c r="YY311" s="76"/>
      <c r="YZ311" s="76"/>
      <c r="ZA311" s="76"/>
      <c r="ZB311" s="76"/>
      <c r="ZC311" s="76"/>
      <c r="ZD311" s="76"/>
      <c r="ZE311" s="76"/>
      <c r="ZF311" s="76"/>
      <c r="ZG311" s="76"/>
      <c r="ZH311" s="76"/>
      <c r="ZI311" s="76"/>
      <c r="ZJ311" s="76"/>
      <c r="ZK311" s="76"/>
      <c r="ZL311" s="76"/>
      <c r="ZM311" s="76"/>
      <c r="ZN311" s="76"/>
      <c r="ZO311" s="76"/>
      <c r="ZP311" s="76"/>
      <c r="ZQ311" s="76"/>
      <c r="ZR311" s="76"/>
      <c r="ZS311" s="76"/>
      <c r="ZT311" s="76"/>
      <c r="ZU311" s="76"/>
      <c r="ZV311" s="76"/>
      <c r="ZW311" s="76"/>
      <c r="ZX311" s="76"/>
      <c r="ZY311" s="76"/>
      <c r="ZZ311" s="76"/>
      <c r="AAA311" s="76"/>
      <c r="AAB311" s="76"/>
      <c r="AAC311" s="76"/>
      <c r="AAD311" s="76"/>
      <c r="AAE311" s="76"/>
      <c r="AAF311" s="76"/>
      <c r="AAG311" s="76"/>
      <c r="AAH311" s="76"/>
      <c r="AAI311" s="76"/>
      <c r="AAJ311" s="76"/>
      <c r="AAK311" s="76"/>
      <c r="AAL311" s="76"/>
      <c r="AAM311" s="76"/>
      <c r="AAN311" s="76"/>
      <c r="AAO311" s="76"/>
      <c r="AAP311" s="76"/>
      <c r="AAQ311" s="76"/>
      <c r="AAR311" s="76"/>
      <c r="AAS311" s="76"/>
      <c r="AAT311" s="76"/>
      <c r="AAU311" s="76"/>
      <c r="AAV311" s="76"/>
      <c r="AAW311" s="76"/>
      <c r="AAX311" s="76"/>
      <c r="AAY311" s="76"/>
      <c r="AAZ311" s="76"/>
      <c r="ABA311" s="76"/>
      <c r="ABB311" s="76"/>
      <c r="ABC311" s="76"/>
      <c r="ABD311" s="76"/>
      <c r="ABE311" s="76"/>
      <c r="ABF311" s="76"/>
      <c r="ABG311" s="76"/>
      <c r="ABH311" s="76"/>
      <c r="ABI311" s="76"/>
      <c r="ABJ311" s="76"/>
      <c r="ABK311" s="76"/>
      <c r="ABL311" s="76"/>
      <c r="ABM311" s="76"/>
      <c r="ABN311" s="76"/>
      <c r="ABO311" s="76"/>
      <c r="ABP311" s="76"/>
      <c r="ABQ311" s="76"/>
      <c r="ABR311" s="76"/>
      <c r="ABS311" s="76"/>
      <c r="ABT311" s="76"/>
      <c r="ABU311" s="76"/>
      <c r="ABV311" s="76"/>
      <c r="ABW311" s="76"/>
      <c r="ABX311" s="76"/>
      <c r="ABY311" s="76"/>
      <c r="ABZ311" s="76"/>
      <c r="ACA311" s="76"/>
      <c r="ACB311" s="76"/>
      <c r="ACC311" s="76"/>
      <c r="ACD311" s="76"/>
      <c r="ACE311" s="76"/>
      <c r="ACF311" s="76"/>
      <c r="ACG311" s="76"/>
      <c r="ACH311" s="76"/>
      <c r="ACI311" s="76"/>
      <c r="ACJ311" s="76"/>
      <c r="ACK311" s="76"/>
      <c r="ACL311" s="76"/>
      <c r="ACM311" s="76"/>
      <c r="ACN311" s="76"/>
      <c r="ACO311" s="76"/>
      <c r="ACP311" s="76"/>
      <c r="ACQ311" s="76"/>
      <c r="ACR311" s="76"/>
      <c r="ACS311" s="76"/>
      <c r="ACT311" s="76"/>
      <c r="ACU311" s="76"/>
      <c r="ACV311" s="76"/>
      <c r="ACW311" s="76"/>
      <c r="ACX311" s="76"/>
      <c r="ACY311" s="76"/>
      <c r="ACZ311" s="76"/>
      <c r="ADA311" s="76"/>
      <c r="ADB311" s="76"/>
      <c r="ADC311" s="76"/>
      <c r="ADD311" s="76"/>
      <c r="ADE311" s="76"/>
      <c r="ADF311" s="76"/>
      <c r="ADG311" s="76"/>
      <c r="ADH311" s="76"/>
      <c r="ADI311" s="76"/>
      <c r="ADJ311" s="76"/>
      <c r="ADK311" s="76"/>
      <c r="ADL311" s="76"/>
      <c r="ADM311" s="76"/>
      <c r="ADN311" s="76"/>
      <c r="ADO311" s="76"/>
      <c r="ADP311" s="76"/>
      <c r="ADQ311" s="76"/>
      <c r="ADR311" s="76"/>
      <c r="ADS311" s="76"/>
      <c r="ADT311" s="76"/>
      <c r="ADU311" s="76"/>
      <c r="ADV311" s="76"/>
      <c r="ADW311" s="76"/>
      <c r="ADX311" s="76"/>
      <c r="ADY311" s="76"/>
      <c r="ADZ311" s="76"/>
      <c r="AEA311" s="76"/>
      <c r="AEB311" s="76"/>
      <c r="AEC311" s="76"/>
      <c r="AED311" s="76"/>
      <c r="AEE311" s="76"/>
      <c r="AEF311" s="76"/>
      <c r="AEG311" s="76"/>
      <c r="AEH311" s="76"/>
      <c r="AEI311" s="76"/>
      <c r="AEJ311" s="76"/>
      <c r="AEK311" s="76"/>
      <c r="AEL311" s="76"/>
      <c r="AEM311" s="76"/>
      <c r="AEN311" s="76"/>
      <c r="AEO311" s="76"/>
      <c r="AEP311" s="76"/>
      <c r="AEQ311" s="76"/>
      <c r="AER311" s="76"/>
      <c r="AES311" s="76"/>
      <c r="AET311" s="76"/>
      <c r="AEU311" s="76"/>
      <c r="AEV311" s="76"/>
      <c r="AEW311" s="76"/>
      <c r="AEX311" s="76"/>
      <c r="AEY311" s="76"/>
      <c r="AEZ311" s="76"/>
      <c r="AFA311" s="76"/>
      <c r="AFB311" s="76"/>
      <c r="AFC311" s="76"/>
      <c r="AFD311" s="76"/>
      <c r="AFE311" s="76"/>
      <c r="AFF311" s="76"/>
      <c r="AFG311" s="76"/>
      <c r="AFH311" s="76"/>
      <c r="AFI311" s="76"/>
      <c r="AFJ311" s="76"/>
      <c r="AFK311" s="76"/>
      <c r="AFL311" s="76"/>
      <c r="AFM311" s="76"/>
      <c r="AFN311" s="76"/>
      <c r="AFO311" s="76"/>
      <c r="AFP311" s="76"/>
      <c r="AFQ311" s="76"/>
      <c r="AFR311" s="76"/>
      <c r="AFS311" s="76"/>
      <c r="AFT311" s="76"/>
      <c r="AFU311" s="76"/>
      <c r="AFV311" s="76"/>
      <c r="AFW311" s="76"/>
      <c r="AFX311" s="76"/>
      <c r="AFY311" s="76"/>
      <c r="AFZ311" s="76"/>
      <c r="AGA311" s="76"/>
      <c r="AGB311" s="76"/>
      <c r="AGC311" s="76"/>
      <c r="AGD311" s="76"/>
      <c r="AGE311" s="76"/>
      <c r="AGF311" s="76"/>
      <c r="AGG311" s="76"/>
      <c r="AGH311" s="76"/>
      <c r="AGI311" s="76"/>
      <c r="AGJ311" s="76"/>
      <c r="AGK311" s="76"/>
      <c r="AGL311" s="76"/>
      <c r="AGM311" s="76"/>
      <c r="AGN311" s="76"/>
      <c r="AGO311" s="76"/>
      <c r="AGP311" s="76"/>
      <c r="AGQ311" s="76"/>
      <c r="AGR311" s="76"/>
      <c r="AGS311" s="76"/>
      <c r="AGT311" s="76"/>
      <c r="AGU311" s="76"/>
      <c r="AGV311" s="76"/>
      <c r="AGW311" s="76"/>
      <c r="AGX311" s="76"/>
      <c r="AGY311" s="76"/>
      <c r="AGZ311" s="76"/>
      <c r="AHA311" s="76"/>
      <c r="AHB311" s="76"/>
      <c r="AHC311" s="76"/>
      <c r="AHD311" s="76"/>
      <c r="AHE311" s="76"/>
      <c r="AHF311" s="76"/>
      <c r="AHG311" s="76"/>
      <c r="AHH311" s="76"/>
      <c r="AHI311" s="76"/>
      <c r="AHJ311" s="76"/>
      <c r="AHK311" s="76"/>
      <c r="AHL311" s="76"/>
      <c r="AHM311" s="76"/>
      <c r="AHN311" s="76"/>
      <c r="AHO311" s="76"/>
      <c r="AHP311" s="76"/>
      <c r="AHQ311" s="76"/>
      <c r="AHR311" s="76"/>
      <c r="AHS311" s="76"/>
      <c r="AHT311" s="76"/>
      <c r="AHU311" s="76"/>
      <c r="AHV311" s="76"/>
      <c r="AHW311" s="76"/>
      <c r="AHX311" s="76"/>
      <c r="AHY311" s="76"/>
      <c r="AHZ311" s="76"/>
      <c r="AIA311" s="76"/>
      <c r="AIB311" s="76"/>
      <c r="AIC311" s="76"/>
      <c r="AID311" s="76"/>
      <c r="AIE311" s="76"/>
      <c r="AIF311" s="76"/>
      <c r="AIG311" s="76"/>
      <c r="AIH311" s="76"/>
      <c r="AII311" s="76"/>
      <c r="AIJ311" s="76"/>
      <c r="AIK311" s="76"/>
      <c r="AIL311" s="76"/>
      <c r="AIM311" s="76"/>
      <c r="AIN311" s="76"/>
      <c r="AIO311" s="76"/>
      <c r="AIP311" s="76"/>
      <c r="AIQ311" s="76"/>
      <c r="AIR311" s="76"/>
      <c r="AIS311" s="76"/>
      <c r="AIT311" s="76"/>
      <c r="AIU311" s="76"/>
      <c r="AIV311" s="76"/>
      <c r="AIW311" s="76"/>
      <c r="AIX311" s="76"/>
      <c r="AIY311" s="76"/>
      <c r="AIZ311" s="76"/>
      <c r="AJA311" s="76"/>
      <c r="AJB311" s="76"/>
      <c r="AJC311" s="76"/>
      <c r="AJD311" s="76"/>
      <c r="AJE311" s="76"/>
      <c r="AJF311" s="76"/>
      <c r="AJG311" s="76"/>
      <c r="AJH311" s="76"/>
      <c r="AJI311" s="76"/>
      <c r="AJJ311" s="76"/>
      <c r="AJK311" s="76"/>
      <c r="AJL311" s="76"/>
      <c r="AJM311" s="76"/>
      <c r="AJN311" s="76"/>
      <c r="AJO311" s="76"/>
      <c r="AJP311" s="76"/>
      <c r="AJQ311" s="76"/>
      <c r="AJR311" s="76"/>
      <c r="AJS311" s="76"/>
      <c r="AJT311" s="76"/>
      <c r="AJU311" s="76"/>
      <c r="AJV311" s="76"/>
      <c r="AJW311" s="76"/>
      <c r="AJX311" s="76"/>
      <c r="AJY311" s="76"/>
      <c r="AJZ311" s="76"/>
      <c r="AKA311" s="76"/>
      <c r="AKB311" s="76"/>
      <c r="AKC311" s="76"/>
      <c r="AKD311" s="76"/>
      <c r="AKE311" s="76"/>
      <c r="AKF311" s="76"/>
      <c r="AKG311" s="76"/>
      <c r="AKH311" s="76"/>
      <c r="AKI311" s="76"/>
      <c r="AKJ311" s="76"/>
      <c r="AKK311" s="76"/>
      <c r="AKL311" s="76"/>
      <c r="AKM311" s="76"/>
      <c r="AKN311" s="76"/>
      <c r="AKO311" s="76"/>
      <c r="AKP311" s="76"/>
      <c r="AKQ311" s="76"/>
      <c r="AKR311" s="76"/>
      <c r="AKS311" s="76"/>
      <c r="AKT311" s="76"/>
      <c r="AKU311" s="76"/>
      <c r="AKV311" s="76"/>
      <c r="AKW311" s="76"/>
      <c r="AKX311" s="76"/>
      <c r="AKY311" s="76"/>
      <c r="AKZ311" s="76"/>
      <c r="ALA311" s="76"/>
      <c r="ALB311" s="76"/>
      <c r="ALC311" s="76"/>
      <c r="ALD311" s="76"/>
      <c r="ALE311" s="76"/>
      <c r="ALF311" s="76"/>
      <c r="ALG311" s="76"/>
      <c r="ALH311" s="76"/>
      <c r="ALI311" s="76"/>
      <c r="ALJ311" s="76"/>
      <c r="ALK311" s="76"/>
      <c r="ALL311" s="76"/>
      <c r="ALM311" s="76"/>
      <c r="ALN311" s="76"/>
      <c r="ALO311" s="76"/>
      <c r="ALP311" s="76"/>
      <c r="ALQ311" s="76"/>
      <c r="ALR311" s="76"/>
      <c r="ALS311" s="76"/>
      <c r="ALT311" s="76"/>
      <c r="ALU311" s="76"/>
      <c r="ALV311" s="76"/>
      <c r="ALW311" s="76"/>
      <c r="ALX311" s="76"/>
      <c r="ALY311" s="76"/>
      <c r="ALZ311" s="76"/>
      <c r="AMA311" s="76"/>
      <c r="AMB311" s="76"/>
      <c r="AMC311" s="76"/>
      <c r="AMD311" s="76"/>
      <c r="AME311" s="76"/>
    </row>
    <row r="312" spans="1:1019" s="80" customFormat="1" ht="25.5">
      <c r="A312" s="20" t="s">
        <v>395</v>
      </c>
      <c r="B312" s="21" t="s">
        <v>65</v>
      </c>
      <c r="C312" s="21" t="s">
        <v>96</v>
      </c>
      <c r="D312" s="71" t="s">
        <v>111</v>
      </c>
      <c r="E312" s="22" t="s">
        <v>62</v>
      </c>
      <c r="F312" s="59">
        <f>F309</f>
        <v>516.55700000000002</v>
      </c>
      <c r="G312" s="23">
        <v>368.59</v>
      </c>
      <c r="H312" s="69">
        <f t="shared" si="112"/>
        <v>0.15</v>
      </c>
      <c r="I312" s="23">
        <f t="shared" si="113"/>
        <v>423.88</v>
      </c>
      <c r="J312" s="23">
        <f t="shared" si="114"/>
        <v>218958.18</v>
      </c>
      <c r="K312" s="78">
        <f t="shared" si="116"/>
        <v>190397.74463</v>
      </c>
      <c r="L312" s="76"/>
      <c r="M312" s="79"/>
      <c r="N312" s="76"/>
      <c r="O312" s="76"/>
      <c r="P312" s="76"/>
      <c r="Q312" s="76"/>
      <c r="R312" s="76"/>
      <c r="S312" s="76"/>
      <c r="T312" s="76"/>
      <c r="U312" s="76"/>
      <c r="V312" s="76"/>
      <c r="W312" s="76"/>
      <c r="X312" s="76"/>
      <c r="Y312" s="76"/>
      <c r="Z312" s="76"/>
      <c r="AA312" s="76"/>
      <c r="AB312" s="76"/>
      <c r="AC312" s="76"/>
      <c r="AD312" s="76"/>
      <c r="AE312" s="76"/>
      <c r="AF312" s="76"/>
      <c r="AG312" s="76"/>
      <c r="AH312" s="76"/>
      <c r="AI312" s="76"/>
      <c r="AJ312" s="76"/>
      <c r="AK312" s="76"/>
      <c r="AL312" s="76"/>
      <c r="AM312" s="76"/>
      <c r="AN312" s="76"/>
      <c r="AO312" s="76"/>
      <c r="AP312" s="76"/>
      <c r="AQ312" s="76"/>
      <c r="AR312" s="76"/>
      <c r="AS312" s="76"/>
      <c r="AT312" s="76"/>
      <c r="AU312" s="76"/>
      <c r="AV312" s="76"/>
      <c r="AW312" s="76"/>
      <c r="AX312" s="76"/>
      <c r="AY312" s="76"/>
      <c r="AZ312" s="76"/>
      <c r="BA312" s="76"/>
      <c r="BB312" s="76"/>
      <c r="BC312" s="76"/>
      <c r="BD312" s="76"/>
      <c r="BE312" s="76"/>
      <c r="BF312" s="76"/>
      <c r="BG312" s="76"/>
      <c r="BH312" s="76"/>
      <c r="BI312" s="76"/>
      <c r="BJ312" s="76"/>
      <c r="BK312" s="76"/>
      <c r="BL312" s="76"/>
      <c r="BM312" s="76"/>
      <c r="BN312" s="76"/>
      <c r="BO312" s="76"/>
      <c r="BP312" s="76"/>
      <c r="BQ312" s="76"/>
      <c r="BR312" s="76"/>
      <c r="BS312" s="76"/>
      <c r="BT312" s="76"/>
      <c r="BU312" s="76"/>
      <c r="BV312" s="76"/>
      <c r="BW312" s="76"/>
      <c r="BX312" s="76"/>
      <c r="BY312" s="76"/>
      <c r="BZ312" s="76"/>
      <c r="CA312" s="76"/>
      <c r="CB312" s="76"/>
      <c r="CC312" s="76"/>
      <c r="CD312" s="76"/>
      <c r="CE312" s="76"/>
      <c r="CF312" s="76"/>
      <c r="CG312" s="76"/>
      <c r="CH312" s="76"/>
      <c r="CI312" s="76"/>
      <c r="CJ312" s="76"/>
      <c r="CK312" s="76"/>
      <c r="CL312" s="76"/>
      <c r="CM312" s="76"/>
      <c r="CN312" s="76"/>
      <c r="CO312" s="76"/>
      <c r="CP312" s="76"/>
      <c r="CQ312" s="76"/>
      <c r="CR312" s="76"/>
      <c r="CS312" s="76"/>
      <c r="CT312" s="76"/>
      <c r="CU312" s="76"/>
      <c r="CV312" s="76"/>
      <c r="CW312" s="76"/>
      <c r="CX312" s="76"/>
      <c r="CY312" s="76"/>
      <c r="CZ312" s="76"/>
      <c r="DA312" s="76"/>
      <c r="DB312" s="76"/>
      <c r="DC312" s="76"/>
      <c r="DD312" s="76"/>
      <c r="DE312" s="76"/>
      <c r="DF312" s="76"/>
      <c r="DG312" s="76"/>
      <c r="DH312" s="76"/>
      <c r="DI312" s="76"/>
      <c r="DJ312" s="76"/>
      <c r="DK312" s="76"/>
      <c r="DL312" s="76"/>
      <c r="DM312" s="76"/>
      <c r="DN312" s="76"/>
      <c r="DO312" s="76"/>
      <c r="DP312" s="76"/>
      <c r="DQ312" s="76"/>
      <c r="DR312" s="76"/>
      <c r="DS312" s="76"/>
      <c r="DT312" s="76"/>
      <c r="DU312" s="76"/>
      <c r="DV312" s="76"/>
      <c r="DW312" s="76"/>
      <c r="DX312" s="76"/>
      <c r="DY312" s="76"/>
      <c r="DZ312" s="76"/>
      <c r="EA312" s="76"/>
      <c r="EB312" s="76"/>
      <c r="EC312" s="76"/>
      <c r="ED312" s="76"/>
      <c r="EE312" s="76"/>
      <c r="EF312" s="76"/>
      <c r="EG312" s="76"/>
      <c r="EH312" s="76"/>
      <c r="EI312" s="76"/>
      <c r="EJ312" s="76"/>
      <c r="EK312" s="76"/>
      <c r="EL312" s="76"/>
      <c r="EM312" s="76"/>
      <c r="EN312" s="76"/>
      <c r="EO312" s="76"/>
      <c r="EP312" s="76"/>
      <c r="EQ312" s="76"/>
      <c r="ER312" s="76"/>
      <c r="ES312" s="76"/>
      <c r="ET312" s="76"/>
      <c r="EU312" s="76"/>
      <c r="EV312" s="76"/>
      <c r="EW312" s="76"/>
      <c r="EX312" s="76"/>
      <c r="EY312" s="76"/>
      <c r="EZ312" s="76"/>
      <c r="FA312" s="76"/>
      <c r="FB312" s="76"/>
      <c r="FC312" s="76"/>
      <c r="FD312" s="76"/>
      <c r="FE312" s="76"/>
      <c r="FF312" s="76"/>
      <c r="FG312" s="76"/>
      <c r="FH312" s="76"/>
      <c r="FI312" s="76"/>
      <c r="FJ312" s="76"/>
      <c r="FK312" s="76"/>
      <c r="FL312" s="76"/>
      <c r="FM312" s="76"/>
      <c r="FN312" s="76"/>
      <c r="FO312" s="76"/>
      <c r="FP312" s="76"/>
      <c r="FQ312" s="76"/>
      <c r="FR312" s="76"/>
      <c r="FS312" s="76"/>
      <c r="FT312" s="76"/>
      <c r="FU312" s="76"/>
      <c r="FV312" s="76"/>
      <c r="FW312" s="76"/>
      <c r="FX312" s="76"/>
      <c r="FY312" s="76"/>
      <c r="FZ312" s="76"/>
      <c r="GA312" s="76"/>
      <c r="GB312" s="76"/>
      <c r="GC312" s="76"/>
      <c r="GD312" s="76"/>
      <c r="GE312" s="76"/>
      <c r="GF312" s="76"/>
      <c r="GG312" s="76"/>
      <c r="GH312" s="76"/>
      <c r="GI312" s="76"/>
      <c r="GJ312" s="76"/>
      <c r="GK312" s="76"/>
      <c r="GL312" s="76"/>
      <c r="GM312" s="76"/>
      <c r="GN312" s="76"/>
      <c r="GO312" s="76"/>
      <c r="GP312" s="76"/>
      <c r="GQ312" s="76"/>
      <c r="GR312" s="76"/>
      <c r="GS312" s="76"/>
      <c r="GT312" s="76"/>
      <c r="GU312" s="76"/>
      <c r="GV312" s="76"/>
      <c r="GW312" s="76"/>
      <c r="GX312" s="76"/>
      <c r="GY312" s="76"/>
      <c r="GZ312" s="76"/>
      <c r="HA312" s="76"/>
      <c r="HB312" s="76"/>
      <c r="HC312" s="76"/>
      <c r="HD312" s="76"/>
      <c r="HE312" s="76"/>
      <c r="HF312" s="76"/>
      <c r="HG312" s="76"/>
      <c r="HH312" s="76"/>
      <c r="HI312" s="76"/>
      <c r="HJ312" s="76"/>
      <c r="HK312" s="76"/>
      <c r="HL312" s="76"/>
      <c r="HM312" s="76"/>
      <c r="HN312" s="76"/>
      <c r="HO312" s="76"/>
      <c r="HP312" s="76"/>
      <c r="HQ312" s="76"/>
      <c r="HR312" s="76"/>
      <c r="HS312" s="76"/>
      <c r="HT312" s="76"/>
      <c r="HU312" s="76"/>
      <c r="HV312" s="76"/>
      <c r="HW312" s="76"/>
      <c r="HX312" s="76"/>
      <c r="HY312" s="76"/>
      <c r="HZ312" s="76"/>
      <c r="IA312" s="76"/>
      <c r="IB312" s="76"/>
      <c r="IC312" s="76"/>
      <c r="ID312" s="76"/>
      <c r="IE312" s="76"/>
      <c r="IF312" s="76"/>
      <c r="IG312" s="76"/>
      <c r="IH312" s="76"/>
      <c r="II312" s="76"/>
      <c r="IJ312" s="76"/>
      <c r="IK312" s="76"/>
      <c r="IL312" s="76"/>
      <c r="IM312" s="76"/>
      <c r="IN312" s="76"/>
      <c r="IO312" s="76"/>
      <c r="IP312" s="76"/>
      <c r="IQ312" s="76"/>
      <c r="IR312" s="76"/>
      <c r="IS312" s="76"/>
      <c r="IT312" s="76"/>
      <c r="IU312" s="76"/>
      <c r="IV312" s="76"/>
      <c r="IW312" s="76"/>
      <c r="IX312" s="76"/>
      <c r="IY312" s="76"/>
      <c r="IZ312" s="76"/>
      <c r="JA312" s="76"/>
      <c r="JB312" s="76"/>
      <c r="JC312" s="76"/>
      <c r="JD312" s="76"/>
      <c r="JE312" s="76"/>
      <c r="JF312" s="76"/>
      <c r="JG312" s="76"/>
      <c r="JH312" s="76"/>
      <c r="JI312" s="76"/>
      <c r="JJ312" s="76"/>
      <c r="JK312" s="76"/>
      <c r="JL312" s="76"/>
      <c r="JM312" s="76"/>
      <c r="JN312" s="76"/>
      <c r="JO312" s="76"/>
      <c r="JP312" s="76"/>
      <c r="JQ312" s="76"/>
      <c r="JR312" s="76"/>
      <c r="JS312" s="76"/>
      <c r="JT312" s="76"/>
      <c r="JU312" s="76"/>
      <c r="JV312" s="76"/>
      <c r="JW312" s="76"/>
      <c r="JX312" s="76"/>
      <c r="JY312" s="76"/>
      <c r="JZ312" s="76"/>
      <c r="KA312" s="76"/>
      <c r="KB312" s="76"/>
      <c r="KC312" s="76"/>
      <c r="KD312" s="76"/>
      <c r="KE312" s="76"/>
      <c r="KF312" s="76"/>
      <c r="KG312" s="76"/>
      <c r="KH312" s="76"/>
      <c r="KI312" s="76"/>
      <c r="KJ312" s="76"/>
      <c r="KK312" s="76"/>
      <c r="KL312" s="76"/>
      <c r="KM312" s="76"/>
      <c r="KN312" s="76"/>
      <c r="KO312" s="76"/>
      <c r="KP312" s="76"/>
      <c r="KQ312" s="76"/>
      <c r="KR312" s="76"/>
      <c r="KS312" s="76"/>
      <c r="KT312" s="76"/>
      <c r="KU312" s="76"/>
      <c r="KV312" s="76"/>
      <c r="KW312" s="76"/>
      <c r="KX312" s="76"/>
      <c r="KY312" s="76"/>
      <c r="KZ312" s="76"/>
      <c r="LA312" s="76"/>
      <c r="LB312" s="76"/>
      <c r="LC312" s="76"/>
      <c r="LD312" s="76"/>
      <c r="LE312" s="76"/>
      <c r="LF312" s="76"/>
      <c r="LG312" s="76"/>
      <c r="LH312" s="76"/>
      <c r="LI312" s="76"/>
      <c r="LJ312" s="76"/>
      <c r="LK312" s="76"/>
      <c r="LL312" s="76"/>
      <c r="LM312" s="76"/>
      <c r="LN312" s="76"/>
      <c r="LO312" s="76"/>
      <c r="LP312" s="76"/>
      <c r="LQ312" s="76"/>
      <c r="LR312" s="76"/>
      <c r="LS312" s="76"/>
      <c r="LT312" s="76"/>
      <c r="LU312" s="76"/>
      <c r="LV312" s="76"/>
      <c r="LW312" s="76"/>
      <c r="LX312" s="76"/>
      <c r="LY312" s="76"/>
      <c r="LZ312" s="76"/>
      <c r="MA312" s="76"/>
      <c r="MB312" s="76"/>
      <c r="MC312" s="76"/>
      <c r="MD312" s="76"/>
      <c r="ME312" s="76"/>
      <c r="MF312" s="76"/>
      <c r="MG312" s="76"/>
      <c r="MH312" s="76"/>
      <c r="MI312" s="76"/>
      <c r="MJ312" s="76"/>
      <c r="MK312" s="76"/>
      <c r="ML312" s="76"/>
      <c r="MM312" s="76"/>
      <c r="MN312" s="76"/>
      <c r="MO312" s="76"/>
      <c r="MP312" s="76"/>
      <c r="MQ312" s="76"/>
      <c r="MR312" s="76"/>
      <c r="MS312" s="76"/>
      <c r="MT312" s="76"/>
      <c r="MU312" s="76"/>
      <c r="MV312" s="76"/>
      <c r="MW312" s="76"/>
      <c r="MX312" s="76"/>
      <c r="MY312" s="76"/>
      <c r="MZ312" s="76"/>
      <c r="NA312" s="76"/>
      <c r="NB312" s="76"/>
      <c r="NC312" s="76"/>
      <c r="ND312" s="76"/>
      <c r="NE312" s="76"/>
      <c r="NF312" s="76"/>
      <c r="NG312" s="76"/>
      <c r="NH312" s="76"/>
      <c r="NI312" s="76"/>
      <c r="NJ312" s="76"/>
      <c r="NK312" s="76"/>
      <c r="NL312" s="76"/>
      <c r="NM312" s="76"/>
      <c r="NN312" s="76"/>
      <c r="NO312" s="76"/>
      <c r="NP312" s="76"/>
      <c r="NQ312" s="76"/>
      <c r="NR312" s="76"/>
      <c r="NS312" s="76"/>
      <c r="NT312" s="76"/>
      <c r="NU312" s="76"/>
      <c r="NV312" s="76"/>
      <c r="NW312" s="76"/>
      <c r="NX312" s="76"/>
      <c r="NY312" s="76"/>
      <c r="NZ312" s="76"/>
      <c r="OA312" s="76"/>
      <c r="OB312" s="76"/>
      <c r="OC312" s="76"/>
      <c r="OD312" s="76"/>
      <c r="OE312" s="76"/>
      <c r="OF312" s="76"/>
      <c r="OG312" s="76"/>
      <c r="OH312" s="76"/>
      <c r="OI312" s="76"/>
      <c r="OJ312" s="76"/>
      <c r="OK312" s="76"/>
      <c r="OL312" s="76"/>
      <c r="OM312" s="76"/>
      <c r="ON312" s="76"/>
      <c r="OO312" s="76"/>
      <c r="OP312" s="76"/>
      <c r="OQ312" s="76"/>
      <c r="OR312" s="76"/>
      <c r="OS312" s="76"/>
      <c r="OT312" s="76"/>
      <c r="OU312" s="76"/>
      <c r="OV312" s="76"/>
      <c r="OW312" s="76"/>
      <c r="OX312" s="76"/>
      <c r="OY312" s="76"/>
      <c r="OZ312" s="76"/>
      <c r="PA312" s="76"/>
      <c r="PB312" s="76"/>
      <c r="PC312" s="76"/>
      <c r="PD312" s="76"/>
      <c r="PE312" s="76"/>
      <c r="PF312" s="76"/>
      <c r="PG312" s="76"/>
      <c r="PH312" s="76"/>
      <c r="PI312" s="76"/>
      <c r="PJ312" s="76"/>
      <c r="PK312" s="76"/>
      <c r="PL312" s="76"/>
      <c r="PM312" s="76"/>
      <c r="PN312" s="76"/>
      <c r="PO312" s="76"/>
      <c r="PP312" s="76"/>
      <c r="PQ312" s="76"/>
      <c r="PR312" s="76"/>
      <c r="PS312" s="76"/>
      <c r="PT312" s="76"/>
      <c r="PU312" s="76"/>
      <c r="PV312" s="76"/>
      <c r="PW312" s="76"/>
      <c r="PX312" s="76"/>
      <c r="PY312" s="76"/>
      <c r="PZ312" s="76"/>
      <c r="QA312" s="76"/>
      <c r="QB312" s="76"/>
      <c r="QC312" s="76"/>
      <c r="QD312" s="76"/>
      <c r="QE312" s="76"/>
      <c r="QF312" s="76"/>
      <c r="QG312" s="76"/>
      <c r="QH312" s="76"/>
      <c r="QI312" s="76"/>
      <c r="QJ312" s="76"/>
      <c r="QK312" s="76"/>
      <c r="QL312" s="76"/>
      <c r="QM312" s="76"/>
      <c r="QN312" s="76"/>
      <c r="QO312" s="76"/>
      <c r="QP312" s="76"/>
      <c r="QQ312" s="76"/>
      <c r="QR312" s="76"/>
      <c r="QS312" s="76"/>
      <c r="QT312" s="76"/>
      <c r="QU312" s="76"/>
      <c r="QV312" s="76"/>
      <c r="QW312" s="76"/>
      <c r="QX312" s="76"/>
      <c r="QY312" s="76"/>
      <c r="QZ312" s="76"/>
      <c r="RA312" s="76"/>
      <c r="RB312" s="76"/>
      <c r="RC312" s="76"/>
      <c r="RD312" s="76"/>
      <c r="RE312" s="76"/>
      <c r="RF312" s="76"/>
      <c r="RG312" s="76"/>
      <c r="RH312" s="76"/>
      <c r="RI312" s="76"/>
      <c r="RJ312" s="76"/>
      <c r="RK312" s="76"/>
      <c r="RL312" s="76"/>
      <c r="RM312" s="76"/>
      <c r="RN312" s="76"/>
      <c r="RO312" s="76"/>
      <c r="RP312" s="76"/>
      <c r="RQ312" s="76"/>
      <c r="RR312" s="76"/>
      <c r="RS312" s="76"/>
      <c r="RT312" s="76"/>
      <c r="RU312" s="76"/>
      <c r="RV312" s="76"/>
      <c r="RW312" s="76"/>
      <c r="RX312" s="76"/>
      <c r="RY312" s="76"/>
      <c r="RZ312" s="76"/>
      <c r="SA312" s="76"/>
      <c r="SB312" s="76"/>
      <c r="SC312" s="76"/>
      <c r="SD312" s="76"/>
      <c r="SE312" s="76"/>
      <c r="SF312" s="76"/>
      <c r="SG312" s="76"/>
      <c r="SH312" s="76"/>
      <c r="SI312" s="76"/>
      <c r="SJ312" s="76"/>
      <c r="SK312" s="76"/>
      <c r="SL312" s="76"/>
      <c r="SM312" s="76"/>
      <c r="SN312" s="76"/>
      <c r="SO312" s="76"/>
      <c r="SP312" s="76"/>
      <c r="SQ312" s="76"/>
      <c r="SR312" s="76"/>
      <c r="SS312" s="76"/>
      <c r="ST312" s="76"/>
      <c r="SU312" s="76"/>
      <c r="SV312" s="76"/>
      <c r="SW312" s="76"/>
      <c r="SX312" s="76"/>
      <c r="SY312" s="76"/>
      <c r="SZ312" s="76"/>
      <c r="TA312" s="76"/>
      <c r="TB312" s="76"/>
      <c r="TC312" s="76"/>
      <c r="TD312" s="76"/>
      <c r="TE312" s="76"/>
      <c r="TF312" s="76"/>
      <c r="TG312" s="76"/>
      <c r="TH312" s="76"/>
      <c r="TI312" s="76"/>
      <c r="TJ312" s="76"/>
      <c r="TK312" s="76"/>
      <c r="TL312" s="76"/>
      <c r="TM312" s="76"/>
      <c r="TN312" s="76"/>
      <c r="TO312" s="76"/>
      <c r="TP312" s="76"/>
      <c r="TQ312" s="76"/>
      <c r="TR312" s="76"/>
      <c r="TS312" s="76"/>
      <c r="TT312" s="76"/>
      <c r="TU312" s="76"/>
      <c r="TV312" s="76"/>
      <c r="TW312" s="76"/>
      <c r="TX312" s="76"/>
      <c r="TY312" s="76"/>
      <c r="TZ312" s="76"/>
      <c r="UA312" s="76"/>
      <c r="UB312" s="76"/>
      <c r="UC312" s="76"/>
      <c r="UD312" s="76"/>
      <c r="UE312" s="76"/>
      <c r="UF312" s="76"/>
      <c r="UG312" s="76"/>
      <c r="UH312" s="76"/>
      <c r="UI312" s="76"/>
      <c r="UJ312" s="76"/>
      <c r="UK312" s="76"/>
      <c r="UL312" s="76"/>
      <c r="UM312" s="76"/>
      <c r="UN312" s="76"/>
      <c r="UO312" s="76"/>
      <c r="UP312" s="76"/>
      <c r="UQ312" s="76"/>
      <c r="UR312" s="76"/>
      <c r="US312" s="76"/>
      <c r="UT312" s="76"/>
      <c r="UU312" s="76"/>
      <c r="UV312" s="76"/>
      <c r="UW312" s="76"/>
      <c r="UX312" s="76"/>
      <c r="UY312" s="76"/>
      <c r="UZ312" s="76"/>
      <c r="VA312" s="76"/>
      <c r="VB312" s="76"/>
      <c r="VC312" s="76"/>
      <c r="VD312" s="76"/>
      <c r="VE312" s="76"/>
      <c r="VF312" s="76"/>
      <c r="VG312" s="76"/>
      <c r="VH312" s="76"/>
      <c r="VI312" s="76"/>
      <c r="VJ312" s="76"/>
      <c r="VK312" s="76"/>
      <c r="VL312" s="76"/>
      <c r="VM312" s="76"/>
      <c r="VN312" s="76"/>
      <c r="VO312" s="76"/>
      <c r="VP312" s="76"/>
      <c r="VQ312" s="76"/>
      <c r="VR312" s="76"/>
      <c r="VS312" s="76"/>
      <c r="VT312" s="76"/>
      <c r="VU312" s="76"/>
      <c r="VV312" s="76"/>
      <c r="VW312" s="76"/>
      <c r="VX312" s="76"/>
      <c r="VY312" s="76"/>
      <c r="VZ312" s="76"/>
      <c r="WA312" s="76"/>
      <c r="WB312" s="76"/>
      <c r="WC312" s="76"/>
      <c r="WD312" s="76"/>
      <c r="WE312" s="76"/>
      <c r="WF312" s="76"/>
      <c r="WG312" s="76"/>
      <c r="WH312" s="76"/>
      <c r="WI312" s="76"/>
      <c r="WJ312" s="76"/>
      <c r="WK312" s="76"/>
      <c r="WL312" s="76"/>
      <c r="WM312" s="76"/>
      <c r="WN312" s="76"/>
      <c r="WO312" s="76"/>
      <c r="WP312" s="76"/>
      <c r="WQ312" s="76"/>
      <c r="WR312" s="76"/>
      <c r="WS312" s="76"/>
      <c r="WT312" s="76"/>
      <c r="WU312" s="76"/>
      <c r="WV312" s="76"/>
      <c r="WW312" s="76"/>
      <c r="WX312" s="76"/>
      <c r="WY312" s="76"/>
      <c r="WZ312" s="76"/>
      <c r="XA312" s="76"/>
      <c r="XB312" s="76"/>
      <c r="XC312" s="76"/>
      <c r="XD312" s="76"/>
      <c r="XE312" s="76"/>
      <c r="XF312" s="76"/>
      <c r="XG312" s="76"/>
      <c r="XH312" s="76"/>
      <c r="XI312" s="76"/>
      <c r="XJ312" s="76"/>
      <c r="XK312" s="76"/>
      <c r="XL312" s="76"/>
      <c r="XM312" s="76"/>
      <c r="XN312" s="76"/>
      <c r="XO312" s="76"/>
      <c r="XP312" s="76"/>
      <c r="XQ312" s="76"/>
      <c r="XR312" s="76"/>
      <c r="XS312" s="76"/>
      <c r="XT312" s="76"/>
      <c r="XU312" s="76"/>
      <c r="XV312" s="76"/>
      <c r="XW312" s="76"/>
      <c r="XX312" s="76"/>
      <c r="XY312" s="76"/>
      <c r="XZ312" s="76"/>
      <c r="YA312" s="76"/>
      <c r="YB312" s="76"/>
      <c r="YC312" s="76"/>
      <c r="YD312" s="76"/>
      <c r="YE312" s="76"/>
      <c r="YF312" s="76"/>
      <c r="YG312" s="76"/>
      <c r="YH312" s="76"/>
      <c r="YI312" s="76"/>
      <c r="YJ312" s="76"/>
      <c r="YK312" s="76"/>
      <c r="YL312" s="76"/>
      <c r="YM312" s="76"/>
      <c r="YN312" s="76"/>
      <c r="YO312" s="76"/>
      <c r="YP312" s="76"/>
      <c r="YQ312" s="76"/>
      <c r="YR312" s="76"/>
      <c r="YS312" s="76"/>
      <c r="YT312" s="76"/>
      <c r="YU312" s="76"/>
      <c r="YV312" s="76"/>
      <c r="YW312" s="76"/>
      <c r="YX312" s="76"/>
      <c r="YY312" s="76"/>
      <c r="YZ312" s="76"/>
      <c r="ZA312" s="76"/>
      <c r="ZB312" s="76"/>
      <c r="ZC312" s="76"/>
      <c r="ZD312" s="76"/>
      <c r="ZE312" s="76"/>
      <c r="ZF312" s="76"/>
      <c r="ZG312" s="76"/>
      <c r="ZH312" s="76"/>
      <c r="ZI312" s="76"/>
      <c r="ZJ312" s="76"/>
      <c r="ZK312" s="76"/>
      <c r="ZL312" s="76"/>
      <c r="ZM312" s="76"/>
      <c r="ZN312" s="76"/>
      <c r="ZO312" s="76"/>
      <c r="ZP312" s="76"/>
      <c r="ZQ312" s="76"/>
      <c r="ZR312" s="76"/>
      <c r="ZS312" s="76"/>
      <c r="ZT312" s="76"/>
      <c r="ZU312" s="76"/>
      <c r="ZV312" s="76"/>
      <c r="ZW312" s="76"/>
      <c r="ZX312" s="76"/>
      <c r="ZY312" s="76"/>
      <c r="ZZ312" s="76"/>
      <c r="AAA312" s="76"/>
      <c r="AAB312" s="76"/>
      <c r="AAC312" s="76"/>
      <c r="AAD312" s="76"/>
      <c r="AAE312" s="76"/>
      <c r="AAF312" s="76"/>
      <c r="AAG312" s="76"/>
      <c r="AAH312" s="76"/>
      <c r="AAI312" s="76"/>
      <c r="AAJ312" s="76"/>
      <c r="AAK312" s="76"/>
      <c r="AAL312" s="76"/>
      <c r="AAM312" s="76"/>
      <c r="AAN312" s="76"/>
      <c r="AAO312" s="76"/>
      <c r="AAP312" s="76"/>
      <c r="AAQ312" s="76"/>
      <c r="AAR312" s="76"/>
      <c r="AAS312" s="76"/>
      <c r="AAT312" s="76"/>
      <c r="AAU312" s="76"/>
      <c r="AAV312" s="76"/>
      <c r="AAW312" s="76"/>
      <c r="AAX312" s="76"/>
      <c r="AAY312" s="76"/>
      <c r="AAZ312" s="76"/>
      <c r="ABA312" s="76"/>
      <c r="ABB312" s="76"/>
      <c r="ABC312" s="76"/>
      <c r="ABD312" s="76"/>
      <c r="ABE312" s="76"/>
      <c r="ABF312" s="76"/>
      <c r="ABG312" s="76"/>
      <c r="ABH312" s="76"/>
      <c r="ABI312" s="76"/>
      <c r="ABJ312" s="76"/>
      <c r="ABK312" s="76"/>
      <c r="ABL312" s="76"/>
      <c r="ABM312" s="76"/>
      <c r="ABN312" s="76"/>
      <c r="ABO312" s="76"/>
      <c r="ABP312" s="76"/>
      <c r="ABQ312" s="76"/>
      <c r="ABR312" s="76"/>
      <c r="ABS312" s="76"/>
      <c r="ABT312" s="76"/>
      <c r="ABU312" s="76"/>
      <c r="ABV312" s="76"/>
      <c r="ABW312" s="76"/>
      <c r="ABX312" s="76"/>
      <c r="ABY312" s="76"/>
      <c r="ABZ312" s="76"/>
      <c r="ACA312" s="76"/>
      <c r="ACB312" s="76"/>
      <c r="ACC312" s="76"/>
      <c r="ACD312" s="76"/>
      <c r="ACE312" s="76"/>
      <c r="ACF312" s="76"/>
      <c r="ACG312" s="76"/>
      <c r="ACH312" s="76"/>
      <c r="ACI312" s="76"/>
      <c r="ACJ312" s="76"/>
      <c r="ACK312" s="76"/>
      <c r="ACL312" s="76"/>
      <c r="ACM312" s="76"/>
      <c r="ACN312" s="76"/>
      <c r="ACO312" s="76"/>
      <c r="ACP312" s="76"/>
      <c r="ACQ312" s="76"/>
      <c r="ACR312" s="76"/>
      <c r="ACS312" s="76"/>
      <c r="ACT312" s="76"/>
      <c r="ACU312" s="76"/>
      <c r="ACV312" s="76"/>
      <c r="ACW312" s="76"/>
      <c r="ACX312" s="76"/>
      <c r="ACY312" s="76"/>
      <c r="ACZ312" s="76"/>
      <c r="ADA312" s="76"/>
      <c r="ADB312" s="76"/>
      <c r="ADC312" s="76"/>
      <c r="ADD312" s="76"/>
      <c r="ADE312" s="76"/>
      <c r="ADF312" s="76"/>
      <c r="ADG312" s="76"/>
      <c r="ADH312" s="76"/>
      <c r="ADI312" s="76"/>
      <c r="ADJ312" s="76"/>
      <c r="ADK312" s="76"/>
      <c r="ADL312" s="76"/>
      <c r="ADM312" s="76"/>
      <c r="ADN312" s="76"/>
      <c r="ADO312" s="76"/>
      <c r="ADP312" s="76"/>
      <c r="ADQ312" s="76"/>
      <c r="ADR312" s="76"/>
      <c r="ADS312" s="76"/>
      <c r="ADT312" s="76"/>
      <c r="ADU312" s="76"/>
      <c r="ADV312" s="76"/>
      <c r="ADW312" s="76"/>
      <c r="ADX312" s="76"/>
      <c r="ADY312" s="76"/>
      <c r="ADZ312" s="76"/>
      <c r="AEA312" s="76"/>
      <c r="AEB312" s="76"/>
      <c r="AEC312" s="76"/>
      <c r="AED312" s="76"/>
      <c r="AEE312" s="76"/>
      <c r="AEF312" s="76"/>
      <c r="AEG312" s="76"/>
      <c r="AEH312" s="76"/>
      <c r="AEI312" s="76"/>
      <c r="AEJ312" s="76"/>
      <c r="AEK312" s="76"/>
      <c r="AEL312" s="76"/>
      <c r="AEM312" s="76"/>
      <c r="AEN312" s="76"/>
      <c r="AEO312" s="76"/>
      <c r="AEP312" s="76"/>
      <c r="AEQ312" s="76"/>
      <c r="AER312" s="76"/>
      <c r="AES312" s="76"/>
      <c r="AET312" s="76"/>
      <c r="AEU312" s="76"/>
      <c r="AEV312" s="76"/>
      <c r="AEW312" s="76"/>
      <c r="AEX312" s="76"/>
      <c r="AEY312" s="76"/>
      <c r="AEZ312" s="76"/>
      <c r="AFA312" s="76"/>
      <c r="AFB312" s="76"/>
      <c r="AFC312" s="76"/>
      <c r="AFD312" s="76"/>
      <c r="AFE312" s="76"/>
      <c r="AFF312" s="76"/>
      <c r="AFG312" s="76"/>
      <c r="AFH312" s="76"/>
      <c r="AFI312" s="76"/>
      <c r="AFJ312" s="76"/>
      <c r="AFK312" s="76"/>
      <c r="AFL312" s="76"/>
      <c r="AFM312" s="76"/>
      <c r="AFN312" s="76"/>
      <c r="AFO312" s="76"/>
      <c r="AFP312" s="76"/>
      <c r="AFQ312" s="76"/>
      <c r="AFR312" s="76"/>
      <c r="AFS312" s="76"/>
      <c r="AFT312" s="76"/>
      <c r="AFU312" s="76"/>
      <c r="AFV312" s="76"/>
      <c r="AFW312" s="76"/>
      <c r="AFX312" s="76"/>
      <c r="AFY312" s="76"/>
      <c r="AFZ312" s="76"/>
      <c r="AGA312" s="76"/>
      <c r="AGB312" s="76"/>
      <c r="AGC312" s="76"/>
      <c r="AGD312" s="76"/>
      <c r="AGE312" s="76"/>
      <c r="AGF312" s="76"/>
      <c r="AGG312" s="76"/>
      <c r="AGH312" s="76"/>
      <c r="AGI312" s="76"/>
      <c r="AGJ312" s="76"/>
      <c r="AGK312" s="76"/>
      <c r="AGL312" s="76"/>
      <c r="AGM312" s="76"/>
      <c r="AGN312" s="76"/>
      <c r="AGO312" s="76"/>
      <c r="AGP312" s="76"/>
      <c r="AGQ312" s="76"/>
      <c r="AGR312" s="76"/>
      <c r="AGS312" s="76"/>
      <c r="AGT312" s="76"/>
      <c r="AGU312" s="76"/>
      <c r="AGV312" s="76"/>
      <c r="AGW312" s="76"/>
      <c r="AGX312" s="76"/>
      <c r="AGY312" s="76"/>
      <c r="AGZ312" s="76"/>
      <c r="AHA312" s="76"/>
      <c r="AHB312" s="76"/>
      <c r="AHC312" s="76"/>
      <c r="AHD312" s="76"/>
      <c r="AHE312" s="76"/>
      <c r="AHF312" s="76"/>
      <c r="AHG312" s="76"/>
      <c r="AHH312" s="76"/>
      <c r="AHI312" s="76"/>
      <c r="AHJ312" s="76"/>
      <c r="AHK312" s="76"/>
      <c r="AHL312" s="76"/>
      <c r="AHM312" s="76"/>
      <c r="AHN312" s="76"/>
      <c r="AHO312" s="76"/>
      <c r="AHP312" s="76"/>
      <c r="AHQ312" s="76"/>
      <c r="AHR312" s="76"/>
      <c r="AHS312" s="76"/>
      <c r="AHT312" s="76"/>
      <c r="AHU312" s="76"/>
      <c r="AHV312" s="76"/>
      <c r="AHW312" s="76"/>
      <c r="AHX312" s="76"/>
      <c r="AHY312" s="76"/>
      <c r="AHZ312" s="76"/>
      <c r="AIA312" s="76"/>
      <c r="AIB312" s="76"/>
      <c r="AIC312" s="76"/>
      <c r="AID312" s="76"/>
      <c r="AIE312" s="76"/>
      <c r="AIF312" s="76"/>
      <c r="AIG312" s="76"/>
      <c r="AIH312" s="76"/>
      <c r="AII312" s="76"/>
      <c r="AIJ312" s="76"/>
      <c r="AIK312" s="76"/>
      <c r="AIL312" s="76"/>
      <c r="AIM312" s="76"/>
      <c r="AIN312" s="76"/>
      <c r="AIO312" s="76"/>
      <c r="AIP312" s="76"/>
      <c r="AIQ312" s="76"/>
      <c r="AIR312" s="76"/>
      <c r="AIS312" s="76"/>
      <c r="AIT312" s="76"/>
      <c r="AIU312" s="76"/>
      <c r="AIV312" s="76"/>
      <c r="AIW312" s="76"/>
      <c r="AIX312" s="76"/>
      <c r="AIY312" s="76"/>
      <c r="AIZ312" s="76"/>
      <c r="AJA312" s="76"/>
      <c r="AJB312" s="76"/>
      <c r="AJC312" s="76"/>
      <c r="AJD312" s="76"/>
      <c r="AJE312" s="76"/>
      <c r="AJF312" s="76"/>
      <c r="AJG312" s="76"/>
      <c r="AJH312" s="76"/>
      <c r="AJI312" s="76"/>
      <c r="AJJ312" s="76"/>
      <c r="AJK312" s="76"/>
      <c r="AJL312" s="76"/>
      <c r="AJM312" s="76"/>
      <c r="AJN312" s="76"/>
      <c r="AJO312" s="76"/>
      <c r="AJP312" s="76"/>
      <c r="AJQ312" s="76"/>
      <c r="AJR312" s="76"/>
      <c r="AJS312" s="76"/>
      <c r="AJT312" s="76"/>
      <c r="AJU312" s="76"/>
      <c r="AJV312" s="76"/>
      <c r="AJW312" s="76"/>
      <c r="AJX312" s="76"/>
      <c r="AJY312" s="76"/>
      <c r="AJZ312" s="76"/>
      <c r="AKA312" s="76"/>
      <c r="AKB312" s="76"/>
      <c r="AKC312" s="76"/>
      <c r="AKD312" s="76"/>
      <c r="AKE312" s="76"/>
      <c r="AKF312" s="76"/>
      <c r="AKG312" s="76"/>
      <c r="AKH312" s="76"/>
      <c r="AKI312" s="76"/>
      <c r="AKJ312" s="76"/>
      <c r="AKK312" s="76"/>
      <c r="AKL312" s="76"/>
      <c r="AKM312" s="76"/>
      <c r="AKN312" s="76"/>
      <c r="AKO312" s="76"/>
      <c r="AKP312" s="76"/>
      <c r="AKQ312" s="76"/>
      <c r="AKR312" s="76"/>
      <c r="AKS312" s="76"/>
      <c r="AKT312" s="76"/>
      <c r="AKU312" s="76"/>
      <c r="AKV312" s="76"/>
      <c r="AKW312" s="76"/>
      <c r="AKX312" s="76"/>
      <c r="AKY312" s="76"/>
      <c r="AKZ312" s="76"/>
      <c r="ALA312" s="76"/>
      <c r="ALB312" s="76"/>
      <c r="ALC312" s="76"/>
      <c r="ALD312" s="76"/>
      <c r="ALE312" s="76"/>
      <c r="ALF312" s="76"/>
      <c r="ALG312" s="76"/>
      <c r="ALH312" s="76"/>
      <c r="ALI312" s="76"/>
      <c r="ALJ312" s="76"/>
      <c r="ALK312" s="76"/>
      <c r="ALL312" s="76"/>
      <c r="ALM312" s="76"/>
      <c r="ALN312" s="76"/>
      <c r="ALO312" s="76"/>
      <c r="ALP312" s="76"/>
      <c r="ALQ312" s="76"/>
      <c r="ALR312" s="76"/>
      <c r="ALS312" s="76"/>
      <c r="ALT312" s="76"/>
      <c r="ALU312" s="76"/>
      <c r="ALV312" s="76"/>
      <c r="ALW312" s="76"/>
      <c r="ALX312" s="76"/>
      <c r="ALY312" s="76"/>
      <c r="ALZ312" s="76"/>
      <c r="AMA312" s="76"/>
      <c r="AMB312" s="76"/>
      <c r="AMC312" s="76"/>
      <c r="AMD312" s="76"/>
      <c r="AME312" s="76"/>
    </row>
    <row r="313" spans="1:1019" s="77" customFormat="1">
      <c r="A313" s="49" t="s">
        <v>370</v>
      </c>
      <c r="B313" s="49"/>
      <c r="C313" s="49"/>
      <c r="D313" s="50" t="s">
        <v>30</v>
      </c>
      <c r="E313" s="49"/>
      <c r="F313" s="62"/>
      <c r="G313" s="51"/>
      <c r="H313" s="51"/>
      <c r="I313" s="51"/>
      <c r="J313" s="51">
        <f>SUM(J314:J318)</f>
        <v>1282052.8800000001</v>
      </c>
      <c r="K313" s="76"/>
      <c r="L313" s="76"/>
      <c r="M313" s="76"/>
      <c r="N313" s="76"/>
      <c r="O313" s="76"/>
      <c r="P313" s="76"/>
      <c r="Q313" s="76"/>
      <c r="R313" s="76"/>
      <c r="S313" s="76"/>
      <c r="T313" s="76"/>
      <c r="U313" s="76"/>
      <c r="V313" s="76"/>
      <c r="W313" s="76"/>
      <c r="X313" s="76"/>
      <c r="Y313" s="76"/>
      <c r="Z313" s="76"/>
      <c r="AA313" s="76"/>
      <c r="AB313" s="76"/>
      <c r="AC313" s="76"/>
      <c r="AD313" s="76"/>
      <c r="AE313" s="76"/>
      <c r="AF313" s="76"/>
      <c r="AG313" s="76"/>
      <c r="AH313" s="76"/>
      <c r="AI313" s="76"/>
      <c r="AJ313" s="76"/>
      <c r="AK313" s="76"/>
      <c r="AL313" s="76"/>
      <c r="AM313" s="76"/>
      <c r="AN313" s="76"/>
      <c r="AO313" s="76"/>
      <c r="AP313" s="76"/>
      <c r="AQ313" s="76"/>
      <c r="AR313" s="76"/>
      <c r="AS313" s="76"/>
      <c r="AT313" s="76"/>
      <c r="AU313" s="76"/>
      <c r="AV313" s="76"/>
      <c r="AW313" s="76"/>
      <c r="AX313" s="76"/>
      <c r="AY313" s="76"/>
      <c r="AZ313" s="76"/>
      <c r="BA313" s="76"/>
      <c r="BB313" s="76"/>
      <c r="BC313" s="76"/>
      <c r="BD313" s="76"/>
      <c r="BE313" s="76"/>
      <c r="BF313" s="76"/>
      <c r="BG313" s="76"/>
      <c r="BH313" s="76"/>
      <c r="BI313" s="76"/>
      <c r="BJ313" s="76"/>
      <c r="BK313" s="76"/>
      <c r="BL313" s="76"/>
      <c r="BM313" s="76"/>
      <c r="BN313" s="76"/>
      <c r="BO313" s="76"/>
      <c r="BP313" s="76"/>
      <c r="BQ313" s="76"/>
      <c r="BR313" s="76"/>
      <c r="BS313" s="76"/>
      <c r="BT313" s="76"/>
      <c r="BU313" s="76"/>
      <c r="BV313" s="76"/>
      <c r="BW313" s="76"/>
      <c r="BX313" s="76"/>
      <c r="BY313" s="76"/>
      <c r="BZ313" s="76"/>
      <c r="CA313" s="76"/>
      <c r="CB313" s="76"/>
      <c r="CC313" s="76"/>
      <c r="CD313" s="76"/>
      <c r="CE313" s="76"/>
      <c r="CF313" s="76"/>
      <c r="CG313" s="76"/>
      <c r="CH313" s="76"/>
      <c r="CI313" s="76"/>
      <c r="CJ313" s="76"/>
      <c r="CK313" s="76"/>
      <c r="CL313" s="76"/>
      <c r="CM313" s="76"/>
      <c r="CN313" s="76"/>
      <c r="CO313" s="76"/>
      <c r="CP313" s="76"/>
      <c r="CQ313" s="76"/>
      <c r="CR313" s="76"/>
      <c r="CS313" s="76"/>
      <c r="CT313" s="76"/>
      <c r="CU313" s="76"/>
      <c r="CV313" s="76"/>
      <c r="CW313" s="76"/>
      <c r="CX313" s="76"/>
      <c r="CY313" s="76"/>
      <c r="CZ313" s="76"/>
      <c r="DA313" s="76"/>
      <c r="DB313" s="76"/>
      <c r="DC313" s="76"/>
      <c r="DD313" s="76"/>
      <c r="DE313" s="76"/>
      <c r="DF313" s="76"/>
      <c r="DG313" s="76"/>
      <c r="DH313" s="76"/>
      <c r="DI313" s="76"/>
      <c r="DJ313" s="76"/>
      <c r="DK313" s="76"/>
      <c r="DL313" s="76"/>
      <c r="DM313" s="76"/>
      <c r="DN313" s="76"/>
      <c r="DO313" s="76"/>
      <c r="DP313" s="76"/>
      <c r="DQ313" s="76"/>
      <c r="DR313" s="76"/>
      <c r="DS313" s="76"/>
      <c r="DT313" s="76"/>
      <c r="DU313" s="76"/>
      <c r="DV313" s="76"/>
      <c r="DW313" s="76"/>
      <c r="DX313" s="76"/>
      <c r="DY313" s="76"/>
      <c r="DZ313" s="76"/>
      <c r="EA313" s="76"/>
      <c r="EB313" s="76"/>
      <c r="EC313" s="76"/>
      <c r="ED313" s="76"/>
      <c r="EE313" s="76"/>
      <c r="EF313" s="76"/>
      <c r="EG313" s="76"/>
      <c r="EH313" s="76"/>
      <c r="EI313" s="76"/>
      <c r="EJ313" s="76"/>
      <c r="EK313" s="76"/>
      <c r="EL313" s="76"/>
      <c r="EM313" s="76"/>
      <c r="EN313" s="76"/>
      <c r="EO313" s="76"/>
      <c r="EP313" s="76"/>
      <c r="EQ313" s="76"/>
      <c r="ER313" s="76"/>
      <c r="ES313" s="76"/>
      <c r="ET313" s="76"/>
      <c r="EU313" s="76"/>
      <c r="EV313" s="76"/>
      <c r="EW313" s="76"/>
      <c r="EX313" s="76"/>
      <c r="EY313" s="76"/>
      <c r="EZ313" s="76"/>
      <c r="FA313" s="76"/>
      <c r="FB313" s="76"/>
      <c r="FC313" s="76"/>
      <c r="FD313" s="76"/>
      <c r="FE313" s="76"/>
      <c r="FF313" s="76"/>
      <c r="FG313" s="76"/>
      <c r="FH313" s="76"/>
      <c r="FI313" s="76"/>
      <c r="FJ313" s="76"/>
      <c r="FK313" s="76"/>
      <c r="FL313" s="76"/>
      <c r="FM313" s="76"/>
      <c r="FN313" s="76"/>
      <c r="FO313" s="76"/>
      <c r="FP313" s="76"/>
      <c r="FQ313" s="76"/>
      <c r="FR313" s="76"/>
      <c r="FS313" s="76"/>
      <c r="FT313" s="76"/>
      <c r="FU313" s="76"/>
      <c r="FV313" s="76"/>
      <c r="FW313" s="76"/>
      <c r="FX313" s="76"/>
      <c r="FY313" s="76"/>
      <c r="FZ313" s="76"/>
      <c r="GA313" s="76"/>
      <c r="GB313" s="76"/>
      <c r="GC313" s="76"/>
      <c r="GD313" s="76"/>
      <c r="GE313" s="76"/>
      <c r="GF313" s="76"/>
      <c r="GG313" s="76"/>
      <c r="GH313" s="76"/>
      <c r="GI313" s="76"/>
      <c r="GJ313" s="76"/>
      <c r="GK313" s="76"/>
      <c r="GL313" s="76"/>
      <c r="GM313" s="76"/>
      <c r="GN313" s="76"/>
      <c r="GO313" s="76"/>
      <c r="GP313" s="76"/>
      <c r="GQ313" s="76"/>
      <c r="GR313" s="76"/>
      <c r="GS313" s="76"/>
      <c r="GT313" s="76"/>
      <c r="GU313" s="76"/>
      <c r="GV313" s="76"/>
      <c r="GW313" s="76"/>
      <c r="GX313" s="76"/>
      <c r="GY313" s="76"/>
      <c r="GZ313" s="76"/>
      <c r="HA313" s="76"/>
      <c r="HB313" s="76"/>
      <c r="HC313" s="76"/>
      <c r="HD313" s="76"/>
      <c r="HE313" s="76"/>
      <c r="HF313" s="76"/>
      <c r="HG313" s="76"/>
      <c r="HH313" s="76"/>
      <c r="HI313" s="76"/>
      <c r="HJ313" s="76"/>
      <c r="HK313" s="76"/>
      <c r="HL313" s="76"/>
      <c r="HM313" s="76"/>
      <c r="HN313" s="76"/>
      <c r="HO313" s="76"/>
      <c r="HP313" s="76"/>
      <c r="HQ313" s="76"/>
      <c r="HR313" s="76"/>
      <c r="HS313" s="76"/>
      <c r="HT313" s="76"/>
      <c r="HU313" s="76"/>
      <c r="HV313" s="76"/>
      <c r="HW313" s="76"/>
      <c r="HX313" s="76"/>
      <c r="HY313" s="76"/>
      <c r="HZ313" s="76"/>
      <c r="IA313" s="76"/>
      <c r="IB313" s="76"/>
      <c r="IC313" s="76"/>
      <c r="ID313" s="76"/>
      <c r="IE313" s="76"/>
      <c r="IF313" s="76"/>
      <c r="IG313" s="76"/>
      <c r="IH313" s="76"/>
      <c r="II313" s="76"/>
      <c r="IJ313" s="76"/>
      <c r="IK313" s="76"/>
      <c r="IL313" s="76"/>
      <c r="IM313" s="76"/>
      <c r="IN313" s="76"/>
      <c r="IO313" s="76"/>
      <c r="IP313" s="76"/>
      <c r="IQ313" s="76"/>
      <c r="IR313" s="76"/>
      <c r="IS313" s="76"/>
      <c r="IT313" s="76"/>
      <c r="IU313" s="76"/>
      <c r="IV313" s="76"/>
      <c r="IW313" s="76"/>
      <c r="IX313" s="76"/>
      <c r="IY313" s="76"/>
      <c r="IZ313" s="76"/>
      <c r="JA313" s="76"/>
      <c r="JB313" s="76"/>
      <c r="JC313" s="76"/>
      <c r="JD313" s="76"/>
      <c r="JE313" s="76"/>
      <c r="JF313" s="76"/>
      <c r="JG313" s="76"/>
      <c r="JH313" s="76"/>
      <c r="JI313" s="76"/>
      <c r="JJ313" s="76"/>
      <c r="JK313" s="76"/>
      <c r="JL313" s="76"/>
      <c r="JM313" s="76"/>
      <c r="JN313" s="76"/>
      <c r="JO313" s="76"/>
      <c r="JP313" s="76"/>
      <c r="JQ313" s="76"/>
      <c r="JR313" s="76"/>
      <c r="JS313" s="76"/>
      <c r="JT313" s="76"/>
      <c r="JU313" s="76"/>
      <c r="JV313" s="76"/>
      <c r="JW313" s="76"/>
      <c r="JX313" s="76"/>
      <c r="JY313" s="76"/>
      <c r="JZ313" s="76"/>
      <c r="KA313" s="76"/>
      <c r="KB313" s="76"/>
      <c r="KC313" s="76"/>
      <c r="KD313" s="76"/>
      <c r="KE313" s="76"/>
      <c r="KF313" s="76"/>
      <c r="KG313" s="76"/>
      <c r="KH313" s="76"/>
      <c r="KI313" s="76"/>
      <c r="KJ313" s="76"/>
      <c r="KK313" s="76"/>
      <c r="KL313" s="76"/>
      <c r="KM313" s="76"/>
      <c r="KN313" s="76"/>
      <c r="KO313" s="76"/>
      <c r="KP313" s="76"/>
      <c r="KQ313" s="76"/>
      <c r="KR313" s="76"/>
      <c r="KS313" s="76"/>
      <c r="KT313" s="76"/>
      <c r="KU313" s="76"/>
      <c r="KV313" s="76"/>
      <c r="KW313" s="76"/>
      <c r="KX313" s="76"/>
      <c r="KY313" s="76"/>
      <c r="KZ313" s="76"/>
      <c r="LA313" s="76"/>
      <c r="LB313" s="76"/>
      <c r="LC313" s="76"/>
      <c r="LD313" s="76"/>
      <c r="LE313" s="76"/>
      <c r="LF313" s="76"/>
      <c r="LG313" s="76"/>
      <c r="LH313" s="76"/>
      <c r="LI313" s="76"/>
      <c r="LJ313" s="76"/>
      <c r="LK313" s="76"/>
      <c r="LL313" s="76"/>
      <c r="LM313" s="76"/>
      <c r="LN313" s="76"/>
      <c r="LO313" s="76"/>
      <c r="LP313" s="76"/>
      <c r="LQ313" s="76"/>
      <c r="LR313" s="76"/>
      <c r="LS313" s="76"/>
      <c r="LT313" s="76"/>
      <c r="LU313" s="76"/>
      <c r="LV313" s="76"/>
      <c r="LW313" s="76"/>
      <c r="LX313" s="76"/>
      <c r="LY313" s="76"/>
      <c r="LZ313" s="76"/>
      <c r="MA313" s="76"/>
      <c r="MB313" s="76"/>
      <c r="MC313" s="76"/>
      <c r="MD313" s="76"/>
      <c r="ME313" s="76"/>
      <c r="MF313" s="76"/>
      <c r="MG313" s="76"/>
      <c r="MH313" s="76"/>
      <c r="MI313" s="76"/>
      <c r="MJ313" s="76"/>
      <c r="MK313" s="76"/>
      <c r="ML313" s="76"/>
      <c r="MM313" s="76"/>
      <c r="MN313" s="76"/>
      <c r="MO313" s="76"/>
      <c r="MP313" s="76"/>
      <c r="MQ313" s="76"/>
      <c r="MR313" s="76"/>
      <c r="MS313" s="76"/>
      <c r="MT313" s="76"/>
      <c r="MU313" s="76"/>
      <c r="MV313" s="76"/>
      <c r="MW313" s="76"/>
      <c r="MX313" s="76"/>
      <c r="MY313" s="76"/>
      <c r="MZ313" s="76"/>
      <c r="NA313" s="76"/>
      <c r="NB313" s="76"/>
      <c r="NC313" s="76"/>
      <c r="ND313" s="76"/>
      <c r="NE313" s="76"/>
      <c r="NF313" s="76"/>
      <c r="NG313" s="76"/>
      <c r="NH313" s="76"/>
      <c r="NI313" s="76"/>
      <c r="NJ313" s="76"/>
      <c r="NK313" s="76"/>
      <c r="NL313" s="76"/>
      <c r="NM313" s="76"/>
      <c r="NN313" s="76"/>
      <c r="NO313" s="76"/>
      <c r="NP313" s="76"/>
      <c r="NQ313" s="76"/>
      <c r="NR313" s="76"/>
      <c r="NS313" s="76"/>
      <c r="NT313" s="76"/>
      <c r="NU313" s="76"/>
      <c r="NV313" s="76"/>
      <c r="NW313" s="76"/>
      <c r="NX313" s="76"/>
      <c r="NY313" s="76"/>
      <c r="NZ313" s="76"/>
      <c r="OA313" s="76"/>
      <c r="OB313" s="76"/>
      <c r="OC313" s="76"/>
      <c r="OD313" s="76"/>
      <c r="OE313" s="76"/>
      <c r="OF313" s="76"/>
      <c r="OG313" s="76"/>
      <c r="OH313" s="76"/>
      <c r="OI313" s="76"/>
      <c r="OJ313" s="76"/>
      <c r="OK313" s="76"/>
      <c r="OL313" s="76"/>
      <c r="OM313" s="76"/>
      <c r="ON313" s="76"/>
      <c r="OO313" s="76"/>
      <c r="OP313" s="76"/>
      <c r="OQ313" s="76"/>
      <c r="OR313" s="76"/>
      <c r="OS313" s="76"/>
      <c r="OT313" s="76"/>
      <c r="OU313" s="76"/>
      <c r="OV313" s="76"/>
      <c r="OW313" s="76"/>
      <c r="OX313" s="76"/>
      <c r="OY313" s="76"/>
      <c r="OZ313" s="76"/>
      <c r="PA313" s="76"/>
      <c r="PB313" s="76"/>
      <c r="PC313" s="76"/>
      <c r="PD313" s="76"/>
      <c r="PE313" s="76"/>
      <c r="PF313" s="76"/>
      <c r="PG313" s="76"/>
      <c r="PH313" s="76"/>
      <c r="PI313" s="76"/>
      <c r="PJ313" s="76"/>
      <c r="PK313" s="76"/>
      <c r="PL313" s="76"/>
      <c r="PM313" s="76"/>
      <c r="PN313" s="76"/>
      <c r="PO313" s="76"/>
      <c r="PP313" s="76"/>
      <c r="PQ313" s="76"/>
      <c r="PR313" s="76"/>
      <c r="PS313" s="76"/>
      <c r="PT313" s="76"/>
      <c r="PU313" s="76"/>
      <c r="PV313" s="76"/>
      <c r="PW313" s="76"/>
      <c r="PX313" s="76"/>
      <c r="PY313" s="76"/>
      <c r="PZ313" s="76"/>
      <c r="QA313" s="76"/>
      <c r="QB313" s="76"/>
      <c r="QC313" s="76"/>
      <c r="QD313" s="76"/>
      <c r="QE313" s="76"/>
      <c r="QF313" s="76"/>
      <c r="QG313" s="76"/>
      <c r="QH313" s="76"/>
      <c r="QI313" s="76"/>
      <c r="QJ313" s="76"/>
      <c r="QK313" s="76"/>
      <c r="QL313" s="76"/>
      <c r="QM313" s="76"/>
      <c r="QN313" s="76"/>
      <c r="QO313" s="76"/>
      <c r="QP313" s="76"/>
      <c r="QQ313" s="76"/>
      <c r="QR313" s="76"/>
      <c r="QS313" s="76"/>
      <c r="QT313" s="76"/>
      <c r="QU313" s="76"/>
      <c r="QV313" s="76"/>
      <c r="QW313" s="76"/>
      <c r="QX313" s="76"/>
      <c r="QY313" s="76"/>
      <c r="QZ313" s="76"/>
      <c r="RA313" s="76"/>
      <c r="RB313" s="76"/>
      <c r="RC313" s="76"/>
      <c r="RD313" s="76"/>
      <c r="RE313" s="76"/>
      <c r="RF313" s="76"/>
      <c r="RG313" s="76"/>
      <c r="RH313" s="76"/>
      <c r="RI313" s="76"/>
      <c r="RJ313" s="76"/>
      <c r="RK313" s="76"/>
      <c r="RL313" s="76"/>
      <c r="RM313" s="76"/>
      <c r="RN313" s="76"/>
      <c r="RO313" s="76"/>
      <c r="RP313" s="76"/>
      <c r="RQ313" s="76"/>
      <c r="RR313" s="76"/>
      <c r="RS313" s="76"/>
      <c r="RT313" s="76"/>
      <c r="RU313" s="76"/>
      <c r="RV313" s="76"/>
      <c r="RW313" s="76"/>
      <c r="RX313" s="76"/>
      <c r="RY313" s="76"/>
      <c r="RZ313" s="76"/>
      <c r="SA313" s="76"/>
      <c r="SB313" s="76"/>
      <c r="SC313" s="76"/>
      <c r="SD313" s="76"/>
      <c r="SE313" s="76"/>
      <c r="SF313" s="76"/>
      <c r="SG313" s="76"/>
      <c r="SH313" s="76"/>
      <c r="SI313" s="76"/>
      <c r="SJ313" s="76"/>
      <c r="SK313" s="76"/>
      <c r="SL313" s="76"/>
      <c r="SM313" s="76"/>
      <c r="SN313" s="76"/>
      <c r="SO313" s="76"/>
      <c r="SP313" s="76"/>
      <c r="SQ313" s="76"/>
      <c r="SR313" s="76"/>
      <c r="SS313" s="76"/>
      <c r="ST313" s="76"/>
      <c r="SU313" s="76"/>
      <c r="SV313" s="76"/>
      <c r="SW313" s="76"/>
      <c r="SX313" s="76"/>
      <c r="SY313" s="76"/>
      <c r="SZ313" s="76"/>
      <c r="TA313" s="76"/>
      <c r="TB313" s="76"/>
      <c r="TC313" s="76"/>
      <c r="TD313" s="76"/>
      <c r="TE313" s="76"/>
      <c r="TF313" s="76"/>
      <c r="TG313" s="76"/>
      <c r="TH313" s="76"/>
      <c r="TI313" s="76"/>
      <c r="TJ313" s="76"/>
      <c r="TK313" s="76"/>
      <c r="TL313" s="76"/>
      <c r="TM313" s="76"/>
      <c r="TN313" s="76"/>
      <c r="TO313" s="76"/>
      <c r="TP313" s="76"/>
      <c r="TQ313" s="76"/>
      <c r="TR313" s="76"/>
      <c r="TS313" s="76"/>
      <c r="TT313" s="76"/>
      <c r="TU313" s="76"/>
      <c r="TV313" s="76"/>
      <c r="TW313" s="76"/>
      <c r="TX313" s="76"/>
      <c r="TY313" s="76"/>
      <c r="TZ313" s="76"/>
      <c r="UA313" s="76"/>
      <c r="UB313" s="76"/>
      <c r="UC313" s="76"/>
      <c r="UD313" s="76"/>
      <c r="UE313" s="76"/>
      <c r="UF313" s="76"/>
      <c r="UG313" s="76"/>
      <c r="UH313" s="76"/>
      <c r="UI313" s="76"/>
      <c r="UJ313" s="76"/>
      <c r="UK313" s="76"/>
      <c r="UL313" s="76"/>
      <c r="UM313" s="76"/>
      <c r="UN313" s="76"/>
      <c r="UO313" s="76"/>
      <c r="UP313" s="76"/>
      <c r="UQ313" s="76"/>
      <c r="UR313" s="76"/>
      <c r="US313" s="76"/>
      <c r="UT313" s="76"/>
      <c r="UU313" s="76"/>
      <c r="UV313" s="76"/>
      <c r="UW313" s="76"/>
      <c r="UX313" s="76"/>
      <c r="UY313" s="76"/>
      <c r="UZ313" s="76"/>
      <c r="VA313" s="76"/>
      <c r="VB313" s="76"/>
      <c r="VC313" s="76"/>
      <c r="VD313" s="76"/>
      <c r="VE313" s="76"/>
      <c r="VF313" s="76"/>
      <c r="VG313" s="76"/>
      <c r="VH313" s="76"/>
      <c r="VI313" s="76"/>
      <c r="VJ313" s="76"/>
      <c r="VK313" s="76"/>
      <c r="VL313" s="76"/>
      <c r="VM313" s="76"/>
      <c r="VN313" s="76"/>
      <c r="VO313" s="76"/>
      <c r="VP313" s="76"/>
      <c r="VQ313" s="76"/>
      <c r="VR313" s="76"/>
      <c r="VS313" s="76"/>
      <c r="VT313" s="76"/>
      <c r="VU313" s="76"/>
      <c r="VV313" s="76"/>
      <c r="VW313" s="76"/>
      <c r="VX313" s="76"/>
      <c r="VY313" s="76"/>
      <c r="VZ313" s="76"/>
      <c r="WA313" s="76"/>
      <c r="WB313" s="76"/>
      <c r="WC313" s="76"/>
      <c r="WD313" s="76"/>
      <c r="WE313" s="76"/>
      <c r="WF313" s="76"/>
      <c r="WG313" s="76"/>
      <c r="WH313" s="76"/>
      <c r="WI313" s="76"/>
      <c r="WJ313" s="76"/>
      <c r="WK313" s="76"/>
      <c r="WL313" s="76"/>
      <c r="WM313" s="76"/>
      <c r="WN313" s="76"/>
      <c r="WO313" s="76"/>
      <c r="WP313" s="76"/>
      <c r="WQ313" s="76"/>
      <c r="WR313" s="76"/>
      <c r="WS313" s="76"/>
      <c r="WT313" s="76"/>
      <c r="WU313" s="76"/>
      <c r="WV313" s="76"/>
      <c r="WW313" s="76"/>
      <c r="WX313" s="76"/>
      <c r="WY313" s="76"/>
      <c r="WZ313" s="76"/>
      <c r="XA313" s="76"/>
      <c r="XB313" s="76"/>
      <c r="XC313" s="76"/>
      <c r="XD313" s="76"/>
      <c r="XE313" s="76"/>
      <c r="XF313" s="76"/>
      <c r="XG313" s="76"/>
      <c r="XH313" s="76"/>
      <c r="XI313" s="76"/>
      <c r="XJ313" s="76"/>
      <c r="XK313" s="76"/>
      <c r="XL313" s="76"/>
      <c r="XM313" s="76"/>
      <c r="XN313" s="76"/>
      <c r="XO313" s="76"/>
      <c r="XP313" s="76"/>
      <c r="XQ313" s="76"/>
      <c r="XR313" s="76"/>
      <c r="XS313" s="76"/>
      <c r="XT313" s="76"/>
      <c r="XU313" s="76"/>
      <c r="XV313" s="76"/>
      <c r="XW313" s="76"/>
      <c r="XX313" s="76"/>
      <c r="XY313" s="76"/>
      <c r="XZ313" s="76"/>
      <c r="YA313" s="76"/>
      <c r="YB313" s="76"/>
      <c r="YC313" s="76"/>
      <c r="YD313" s="76"/>
      <c r="YE313" s="76"/>
      <c r="YF313" s="76"/>
      <c r="YG313" s="76"/>
      <c r="YH313" s="76"/>
      <c r="YI313" s="76"/>
      <c r="YJ313" s="76"/>
      <c r="YK313" s="76"/>
      <c r="YL313" s="76"/>
      <c r="YM313" s="76"/>
      <c r="YN313" s="76"/>
      <c r="YO313" s="76"/>
      <c r="YP313" s="76"/>
      <c r="YQ313" s="76"/>
      <c r="YR313" s="76"/>
      <c r="YS313" s="76"/>
      <c r="YT313" s="76"/>
      <c r="YU313" s="76"/>
      <c r="YV313" s="76"/>
      <c r="YW313" s="76"/>
      <c r="YX313" s="76"/>
      <c r="YY313" s="76"/>
      <c r="YZ313" s="76"/>
      <c r="ZA313" s="76"/>
      <c r="ZB313" s="76"/>
      <c r="ZC313" s="76"/>
      <c r="ZD313" s="76"/>
      <c r="ZE313" s="76"/>
      <c r="ZF313" s="76"/>
      <c r="ZG313" s="76"/>
      <c r="ZH313" s="76"/>
      <c r="ZI313" s="76"/>
      <c r="ZJ313" s="76"/>
      <c r="ZK313" s="76"/>
      <c r="ZL313" s="76"/>
      <c r="ZM313" s="76"/>
      <c r="ZN313" s="76"/>
      <c r="ZO313" s="76"/>
      <c r="ZP313" s="76"/>
      <c r="ZQ313" s="76"/>
      <c r="ZR313" s="76"/>
      <c r="ZS313" s="76"/>
      <c r="ZT313" s="76"/>
      <c r="ZU313" s="76"/>
      <c r="ZV313" s="76"/>
      <c r="ZW313" s="76"/>
      <c r="ZX313" s="76"/>
      <c r="ZY313" s="76"/>
      <c r="ZZ313" s="76"/>
      <c r="AAA313" s="76"/>
      <c r="AAB313" s="76"/>
      <c r="AAC313" s="76"/>
      <c r="AAD313" s="76"/>
      <c r="AAE313" s="76"/>
      <c r="AAF313" s="76"/>
      <c r="AAG313" s="76"/>
      <c r="AAH313" s="76"/>
      <c r="AAI313" s="76"/>
      <c r="AAJ313" s="76"/>
      <c r="AAK313" s="76"/>
      <c r="AAL313" s="76"/>
      <c r="AAM313" s="76"/>
      <c r="AAN313" s="76"/>
      <c r="AAO313" s="76"/>
      <c r="AAP313" s="76"/>
      <c r="AAQ313" s="76"/>
      <c r="AAR313" s="76"/>
      <c r="AAS313" s="76"/>
      <c r="AAT313" s="76"/>
      <c r="AAU313" s="76"/>
      <c r="AAV313" s="76"/>
      <c r="AAW313" s="76"/>
      <c r="AAX313" s="76"/>
      <c r="AAY313" s="76"/>
      <c r="AAZ313" s="76"/>
      <c r="ABA313" s="76"/>
      <c r="ABB313" s="76"/>
      <c r="ABC313" s="76"/>
      <c r="ABD313" s="76"/>
      <c r="ABE313" s="76"/>
      <c r="ABF313" s="76"/>
      <c r="ABG313" s="76"/>
      <c r="ABH313" s="76"/>
      <c r="ABI313" s="76"/>
      <c r="ABJ313" s="76"/>
      <c r="ABK313" s="76"/>
      <c r="ABL313" s="76"/>
      <c r="ABM313" s="76"/>
      <c r="ABN313" s="76"/>
      <c r="ABO313" s="76"/>
      <c r="ABP313" s="76"/>
      <c r="ABQ313" s="76"/>
      <c r="ABR313" s="76"/>
      <c r="ABS313" s="76"/>
      <c r="ABT313" s="76"/>
      <c r="ABU313" s="76"/>
      <c r="ABV313" s="76"/>
      <c r="ABW313" s="76"/>
      <c r="ABX313" s="76"/>
      <c r="ABY313" s="76"/>
      <c r="ABZ313" s="76"/>
      <c r="ACA313" s="76"/>
      <c r="ACB313" s="76"/>
      <c r="ACC313" s="76"/>
      <c r="ACD313" s="76"/>
      <c r="ACE313" s="76"/>
      <c r="ACF313" s="76"/>
      <c r="ACG313" s="76"/>
      <c r="ACH313" s="76"/>
      <c r="ACI313" s="76"/>
      <c r="ACJ313" s="76"/>
      <c r="ACK313" s="76"/>
      <c r="ACL313" s="76"/>
      <c r="ACM313" s="76"/>
      <c r="ACN313" s="76"/>
      <c r="ACO313" s="76"/>
      <c r="ACP313" s="76"/>
      <c r="ACQ313" s="76"/>
      <c r="ACR313" s="76"/>
      <c r="ACS313" s="76"/>
      <c r="ACT313" s="76"/>
      <c r="ACU313" s="76"/>
      <c r="ACV313" s="76"/>
      <c r="ACW313" s="76"/>
      <c r="ACX313" s="76"/>
      <c r="ACY313" s="76"/>
      <c r="ACZ313" s="76"/>
      <c r="ADA313" s="76"/>
      <c r="ADB313" s="76"/>
      <c r="ADC313" s="76"/>
      <c r="ADD313" s="76"/>
      <c r="ADE313" s="76"/>
      <c r="ADF313" s="76"/>
      <c r="ADG313" s="76"/>
      <c r="ADH313" s="76"/>
      <c r="ADI313" s="76"/>
      <c r="ADJ313" s="76"/>
      <c r="ADK313" s="76"/>
      <c r="ADL313" s="76"/>
      <c r="ADM313" s="76"/>
      <c r="ADN313" s="76"/>
      <c r="ADO313" s="76"/>
      <c r="ADP313" s="76"/>
      <c r="ADQ313" s="76"/>
      <c r="ADR313" s="76"/>
      <c r="ADS313" s="76"/>
      <c r="ADT313" s="76"/>
      <c r="ADU313" s="76"/>
      <c r="ADV313" s="76"/>
      <c r="ADW313" s="76"/>
      <c r="ADX313" s="76"/>
      <c r="ADY313" s="76"/>
      <c r="ADZ313" s="76"/>
      <c r="AEA313" s="76"/>
      <c r="AEB313" s="76"/>
      <c r="AEC313" s="76"/>
      <c r="AED313" s="76"/>
      <c r="AEE313" s="76"/>
      <c r="AEF313" s="76"/>
      <c r="AEG313" s="76"/>
      <c r="AEH313" s="76"/>
      <c r="AEI313" s="76"/>
      <c r="AEJ313" s="76"/>
      <c r="AEK313" s="76"/>
      <c r="AEL313" s="76"/>
      <c r="AEM313" s="76"/>
      <c r="AEN313" s="76"/>
      <c r="AEO313" s="76"/>
      <c r="AEP313" s="76"/>
      <c r="AEQ313" s="76"/>
      <c r="AER313" s="76"/>
      <c r="AES313" s="76"/>
      <c r="AET313" s="76"/>
      <c r="AEU313" s="76"/>
      <c r="AEV313" s="76"/>
      <c r="AEW313" s="76"/>
      <c r="AEX313" s="76"/>
      <c r="AEY313" s="76"/>
      <c r="AEZ313" s="76"/>
      <c r="AFA313" s="76"/>
      <c r="AFB313" s="76"/>
      <c r="AFC313" s="76"/>
      <c r="AFD313" s="76"/>
      <c r="AFE313" s="76"/>
      <c r="AFF313" s="76"/>
      <c r="AFG313" s="76"/>
      <c r="AFH313" s="76"/>
      <c r="AFI313" s="76"/>
      <c r="AFJ313" s="76"/>
      <c r="AFK313" s="76"/>
      <c r="AFL313" s="76"/>
      <c r="AFM313" s="76"/>
      <c r="AFN313" s="76"/>
      <c r="AFO313" s="76"/>
      <c r="AFP313" s="76"/>
      <c r="AFQ313" s="76"/>
      <c r="AFR313" s="76"/>
      <c r="AFS313" s="76"/>
      <c r="AFT313" s="76"/>
      <c r="AFU313" s="76"/>
      <c r="AFV313" s="76"/>
      <c r="AFW313" s="76"/>
      <c r="AFX313" s="76"/>
      <c r="AFY313" s="76"/>
      <c r="AFZ313" s="76"/>
      <c r="AGA313" s="76"/>
      <c r="AGB313" s="76"/>
      <c r="AGC313" s="76"/>
      <c r="AGD313" s="76"/>
      <c r="AGE313" s="76"/>
      <c r="AGF313" s="76"/>
      <c r="AGG313" s="76"/>
      <c r="AGH313" s="76"/>
      <c r="AGI313" s="76"/>
      <c r="AGJ313" s="76"/>
      <c r="AGK313" s="76"/>
      <c r="AGL313" s="76"/>
      <c r="AGM313" s="76"/>
      <c r="AGN313" s="76"/>
      <c r="AGO313" s="76"/>
      <c r="AGP313" s="76"/>
      <c r="AGQ313" s="76"/>
      <c r="AGR313" s="76"/>
      <c r="AGS313" s="76"/>
      <c r="AGT313" s="76"/>
      <c r="AGU313" s="76"/>
      <c r="AGV313" s="76"/>
      <c r="AGW313" s="76"/>
      <c r="AGX313" s="76"/>
      <c r="AGY313" s="76"/>
      <c r="AGZ313" s="76"/>
      <c r="AHA313" s="76"/>
      <c r="AHB313" s="76"/>
      <c r="AHC313" s="76"/>
      <c r="AHD313" s="76"/>
      <c r="AHE313" s="76"/>
      <c r="AHF313" s="76"/>
      <c r="AHG313" s="76"/>
      <c r="AHH313" s="76"/>
      <c r="AHI313" s="76"/>
      <c r="AHJ313" s="76"/>
      <c r="AHK313" s="76"/>
      <c r="AHL313" s="76"/>
      <c r="AHM313" s="76"/>
      <c r="AHN313" s="76"/>
      <c r="AHO313" s="76"/>
      <c r="AHP313" s="76"/>
      <c r="AHQ313" s="76"/>
      <c r="AHR313" s="76"/>
      <c r="AHS313" s="76"/>
      <c r="AHT313" s="76"/>
      <c r="AHU313" s="76"/>
      <c r="AHV313" s="76"/>
      <c r="AHW313" s="76"/>
      <c r="AHX313" s="76"/>
      <c r="AHY313" s="76"/>
      <c r="AHZ313" s="76"/>
      <c r="AIA313" s="76"/>
      <c r="AIB313" s="76"/>
      <c r="AIC313" s="76"/>
      <c r="AID313" s="76"/>
      <c r="AIE313" s="76"/>
      <c r="AIF313" s="76"/>
      <c r="AIG313" s="76"/>
      <c r="AIH313" s="76"/>
      <c r="AII313" s="76"/>
      <c r="AIJ313" s="76"/>
      <c r="AIK313" s="76"/>
      <c r="AIL313" s="76"/>
      <c r="AIM313" s="76"/>
      <c r="AIN313" s="76"/>
      <c r="AIO313" s="76"/>
      <c r="AIP313" s="76"/>
      <c r="AIQ313" s="76"/>
      <c r="AIR313" s="76"/>
      <c r="AIS313" s="76"/>
      <c r="AIT313" s="76"/>
      <c r="AIU313" s="76"/>
      <c r="AIV313" s="76"/>
      <c r="AIW313" s="76"/>
      <c r="AIX313" s="76"/>
      <c r="AIY313" s="76"/>
      <c r="AIZ313" s="76"/>
      <c r="AJA313" s="76"/>
      <c r="AJB313" s="76"/>
      <c r="AJC313" s="76"/>
      <c r="AJD313" s="76"/>
      <c r="AJE313" s="76"/>
      <c r="AJF313" s="76"/>
      <c r="AJG313" s="76"/>
      <c r="AJH313" s="76"/>
      <c r="AJI313" s="76"/>
      <c r="AJJ313" s="76"/>
      <c r="AJK313" s="76"/>
      <c r="AJL313" s="76"/>
      <c r="AJM313" s="76"/>
      <c r="AJN313" s="76"/>
      <c r="AJO313" s="76"/>
      <c r="AJP313" s="76"/>
      <c r="AJQ313" s="76"/>
      <c r="AJR313" s="76"/>
      <c r="AJS313" s="76"/>
      <c r="AJT313" s="76"/>
      <c r="AJU313" s="76"/>
      <c r="AJV313" s="76"/>
      <c r="AJW313" s="76"/>
      <c r="AJX313" s="76"/>
      <c r="AJY313" s="76"/>
      <c r="AJZ313" s="76"/>
      <c r="AKA313" s="76"/>
      <c r="AKB313" s="76"/>
      <c r="AKC313" s="76"/>
      <c r="AKD313" s="76"/>
      <c r="AKE313" s="76"/>
      <c r="AKF313" s="76"/>
      <c r="AKG313" s="76"/>
      <c r="AKH313" s="76"/>
      <c r="AKI313" s="76"/>
      <c r="AKJ313" s="76"/>
      <c r="AKK313" s="76"/>
      <c r="AKL313" s="76"/>
      <c r="AKM313" s="76"/>
      <c r="AKN313" s="76"/>
      <c r="AKO313" s="76"/>
      <c r="AKP313" s="76"/>
      <c r="AKQ313" s="76"/>
      <c r="AKR313" s="76"/>
      <c r="AKS313" s="76"/>
      <c r="AKT313" s="76"/>
      <c r="AKU313" s="76"/>
      <c r="AKV313" s="76"/>
      <c r="AKW313" s="76"/>
      <c r="AKX313" s="76"/>
      <c r="AKY313" s="76"/>
      <c r="AKZ313" s="76"/>
      <c r="ALA313" s="76"/>
      <c r="ALB313" s="76"/>
      <c r="ALC313" s="76"/>
      <c r="ALD313" s="76"/>
      <c r="ALE313" s="76"/>
      <c r="ALF313" s="76"/>
      <c r="ALG313" s="76"/>
      <c r="ALH313" s="76"/>
      <c r="ALI313" s="76"/>
      <c r="ALJ313" s="76"/>
      <c r="ALK313" s="76"/>
      <c r="ALL313" s="76"/>
      <c r="ALM313" s="76"/>
      <c r="ALN313" s="76"/>
      <c r="ALO313" s="76"/>
      <c r="ALP313" s="76"/>
      <c r="ALQ313" s="76"/>
      <c r="ALR313" s="76"/>
      <c r="ALS313" s="76"/>
      <c r="ALT313" s="76"/>
      <c r="ALU313" s="76"/>
      <c r="ALV313" s="76"/>
      <c r="ALW313" s="76"/>
      <c r="ALX313" s="76"/>
      <c r="ALY313" s="76"/>
      <c r="ALZ313" s="76"/>
      <c r="AMA313" s="76"/>
      <c r="AMB313" s="76"/>
      <c r="AMC313" s="76"/>
      <c r="AMD313" s="76"/>
      <c r="AME313" s="76"/>
    </row>
    <row r="314" spans="1:1019" s="80" customFormat="1">
      <c r="A314" s="20" t="s">
        <v>371</v>
      </c>
      <c r="B314" s="21">
        <v>2003377</v>
      </c>
      <c r="C314" s="21" t="s">
        <v>96</v>
      </c>
      <c r="D314" s="71" t="s">
        <v>84</v>
      </c>
      <c r="E314" s="22" t="s">
        <v>59</v>
      </c>
      <c r="F314" s="59">
        <v>15394.5</v>
      </c>
      <c r="G314" s="23">
        <v>57.4</v>
      </c>
      <c r="H314" s="69">
        <f>$J$6</f>
        <v>0.21229999999999999</v>
      </c>
      <c r="I314" s="23">
        <f>ROUND(((H314+1)*G314),2)</f>
        <v>69.59</v>
      </c>
      <c r="J314" s="23">
        <f>TRUNC((I314*F314),2)</f>
        <v>1071303.25</v>
      </c>
      <c r="K314" s="78">
        <f t="shared" ref="K314:K318" si="117">G314*F314</f>
        <v>883644.29999999993</v>
      </c>
      <c r="L314" s="76"/>
      <c r="M314" s="79"/>
      <c r="N314" s="76"/>
      <c r="O314" s="76"/>
      <c r="P314" s="76"/>
      <c r="Q314" s="76"/>
      <c r="R314" s="76"/>
      <c r="S314" s="76"/>
      <c r="T314" s="76"/>
      <c r="U314" s="76"/>
      <c r="V314" s="76"/>
      <c r="W314" s="76"/>
      <c r="X314" s="76"/>
      <c r="Y314" s="76"/>
      <c r="Z314" s="76"/>
      <c r="AA314" s="76"/>
      <c r="AB314" s="76"/>
      <c r="AC314" s="76"/>
      <c r="AD314" s="76"/>
      <c r="AE314" s="76"/>
      <c r="AF314" s="76"/>
      <c r="AG314" s="76"/>
      <c r="AH314" s="76"/>
      <c r="AI314" s="76"/>
      <c r="AJ314" s="76"/>
      <c r="AK314" s="76"/>
      <c r="AL314" s="76"/>
      <c r="AM314" s="76"/>
      <c r="AN314" s="76"/>
      <c r="AO314" s="76"/>
      <c r="AP314" s="76"/>
      <c r="AQ314" s="76"/>
      <c r="AR314" s="76"/>
      <c r="AS314" s="76"/>
      <c r="AT314" s="76"/>
      <c r="AU314" s="76"/>
      <c r="AV314" s="76"/>
      <c r="AW314" s="76"/>
      <c r="AX314" s="76"/>
      <c r="AY314" s="76"/>
      <c r="AZ314" s="76"/>
      <c r="BA314" s="76"/>
      <c r="BB314" s="76"/>
      <c r="BC314" s="76"/>
      <c r="BD314" s="76"/>
      <c r="BE314" s="76"/>
      <c r="BF314" s="76"/>
      <c r="BG314" s="76"/>
      <c r="BH314" s="76"/>
      <c r="BI314" s="76"/>
      <c r="BJ314" s="76"/>
      <c r="BK314" s="76"/>
      <c r="BL314" s="76"/>
      <c r="BM314" s="76"/>
      <c r="BN314" s="76"/>
      <c r="BO314" s="76"/>
      <c r="BP314" s="76"/>
      <c r="BQ314" s="76"/>
      <c r="BR314" s="76"/>
      <c r="BS314" s="76"/>
      <c r="BT314" s="76"/>
      <c r="BU314" s="76"/>
      <c r="BV314" s="76"/>
      <c r="BW314" s="76"/>
      <c r="BX314" s="76"/>
      <c r="BY314" s="76"/>
      <c r="BZ314" s="76"/>
      <c r="CA314" s="76"/>
      <c r="CB314" s="76"/>
      <c r="CC314" s="76"/>
      <c r="CD314" s="76"/>
      <c r="CE314" s="76"/>
      <c r="CF314" s="76"/>
      <c r="CG314" s="76"/>
      <c r="CH314" s="76"/>
      <c r="CI314" s="76"/>
      <c r="CJ314" s="76"/>
      <c r="CK314" s="76"/>
      <c r="CL314" s="76"/>
      <c r="CM314" s="76"/>
      <c r="CN314" s="76"/>
      <c r="CO314" s="76"/>
      <c r="CP314" s="76"/>
      <c r="CQ314" s="76"/>
      <c r="CR314" s="76"/>
      <c r="CS314" s="76"/>
      <c r="CT314" s="76"/>
      <c r="CU314" s="76"/>
      <c r="CV314" s="76"/>
      <c r="CW314" s="76"/>
      <c r="CX314" s="76"/>
      <c r="CY314" s="76"/>
      <c r="CZ314" s="76"/>
      <c r="DA314" s="76"/>
      <c r="DB314" s="76"/>
      <c r="DC314" s="76"/>
      <c r="DD314" s="76"/>
      <c r="DE314" s="76"/>
      <c r="DF314" s="76"/>
      <c r="DG314" s="76"/>
      <c r="DH314" s="76"/>
      <c r="DI314" s="76"/>
      <c r="DJ314" s="76"/>
      <c r="DK314" s="76"/>
      <c r="DL314" s="76"/>
      <c r="DM314" s="76"/>
      <c r="DN314" s="76"/>
      <c r="DO314" s="76"/>
      <c r="DP314" s="76"/>
      <c r="DQ314" s="76"/>
      <c r="DR314" s="76"/>
      <c r="DS314" s="76"/>
      <c r="DT314" s="76"/>
      <c r="DU314" s="76"/>
      <c r="DV314" s="76"/>
      <c r="DW314" s="76"/>
      <c r="DX314" s="76"/>
      <c r="DY314" s="76"/>
      <c r="DZ314" s="76"/>
      <c r="EA314" s="76"/>
      <c r="EB314" s="76"/>
      <c r="EC314" s="76"/>
      <c r="ED314" s="76"/>
      <c r="EE314" s="76"/>
      <c r="EF314" s="76"/>
      <c r="EG314" s="76"/>
      <c r="EH314" s="76"/>
      <c r="EI314" s="76"/>
      <c r="EJ314" s="76"/>
      <c r="EK314" s="76"/>
      <c r="EL314" s="76"/>
      <c r="EM314" s="76"/>
      <c r="EN314" s="76"/>
      <c r="EO314" s="76"/>
      <c r="EP314" s="76"/>
      <c r="EQ314" s="76"/>
      <c r="ER314" s="76"/>
      <c r="ES314" s="76"/>
      <c r="ET314" s="76"/>
      <c r="EU314" s="76"/>
      <c r="EV314" s="76"/>
      <c r="EW314" s="76"/>
      <c r="EX314" s="76"/>
      <c r="EY314" s="76"/>
      <c r="EZ314" s="76"/>
      <c r="FA314" s="76"/>
      <c r="FB314" s="76"/>
      <c r="FC314" s="76"/>
      <c r="FD314" s="76"/>
      <c r="FE314" s="76"/>
      <c r="FF314" s="76"/>
      <c r="FG314" s="76"/>
      <c r="FH314" s="76"/>
      <c r="FI314" s="76"/>
      <c r="FJ314" s="76"/>
      <c r="FK314" s="76"/>
      <c r="FL314" s="76"/>
      <c r="FM314" s="76"/>
      <c r="FN314" s="76"/>
      <c r="FO314" s="76"/>
      <c r="FP314" s="76"/>
      <c r="FQ314" s="76"/>
      <c r="FR314" s="76"/>
      <c r="FS314" s="76"/>
      <c r="FT314" s="76"/>
      <c r="FU314" s="76"/>
      <c r="FV314" s="76"/>
      <c r="FW314" s="76"/>
      <c r="FX314" s="76"/>
      <c r="FY314" s="76"/>
      <c r="FZ314" s="76"/>
      <c r="GA314" s="76"/>
      <c r="GB314" s="76"/>
      <c r="GC314" s="76"/>
      <c r="GD314" s="76"/>
      <c r="GE314" s="76"/>
      <c r="GF314" s="76"/>
      <c r="GG314" s="76"/>
      <c r="GH314" s="76"/>
      <c r="GI314" s="76"/>
      <c r="GJ314" s="76"/>
      <c r="GK314" s="76"/>
      <c r="GL314" s="76"/>
      <c r="GM314" s="76"/>
      <c r="GN314" s="76"/>
      <c r="GO314" s="76"/>
      <c r="GP314" s="76"/>
      <c r="GQ314" s="76"/>
      <c r="GR314" s="76"/>
      <c r="GS314" s="76"/>
      <c r="GT314" s="76"/>
      <c r="GU314" s="76"/>
      <c r="GV314" s="76"/>
      <c r="GW314" s="76"/>
      <c r="GX314" s="76"/>
      <c r="GY314" s="76"/>
      <c r="GZ314" s="76"/>
      <c r="HA314" s="76"/>
      <c r="HB314" s="76"/>
      <c r="HC314" s="76"/>
      <c r="HD314" s="76"/>
      <c r="HE314" s="76"/>
      <c r="HF314" s="76"/>
      <c r="HG314" s="76"/>
      <c r="HH314" s="76"/>
      <c r="HI314" s="76"/>
      <c r="HJ314" s="76"/>
      <c r="HK314" s="76"/>
      <c r="HL314" s="76"/>
      <c r="HM314" s="76"/>
      <c r="HN314" s="76"/>
      <c r="HO314" s="76"/>
      <c r="HP314" s="76"/>
      <c r="HQ314" s="76"/>
      <c r="HR314" s="76"/>
      <c r="HS314" s="76"/>
      <c r="HT314" s="76"/>
      <c r="HU314" s="76"/>
      <c r="HV314" s="76"/>
      <c r="HW314" s="76"/>
      <c r="HX314" s="76"/>
      <c r="HY314" s="76"/>
      <c r="HZ314" s="76"/>
      <c r="IA314" s="76"/>
      <c r="IB314" s="76"/>
      <c r="IC314" s="76"/>
      <c r="ID314" s="76"/>
      <c r="IE314" s="76"/>
      <c r="IF314" s="76"/>
      <c r="IG314" s="76"/>
      <c r="IH314" s="76"/>
      <c r="II314" s="76"/>
      <c r="IJ314" s="76"/>
      <c r="IK314" s="76"/>
      <c r="IL314" s="76"/>
      <c r="IM314" s="76"/>
      <c r="IN314" s="76"/>
      <c r="IO314" s="76"/>
      <c r="IP314" s="76"/>
      <c r="IQ314" s="76"/>
      <c r="IR314" s="76"/>
      <c r="IS314" s="76"/>
      <c r="IT314" s="76"/>
      <c r="IU314" s="76"/>
      <c r="IV314" s="76"/>
      <c r="IW314" s="76"/>
      <c r="IX314" s="76"/>
      <c r="IY314" s="76"/>
      <c r="IZ314" s="76"/>
      <c r="JA314" s="76"/>
      <c r="JB314" s="76"/>
      <c r="JC314" s="76"/>
      <c r="JD314" s="76"/>
      <c r="JE314" s="76"/>
      <c r="JF314" s="76"/>
      <c r="JG314" s="76"/>
      <c r="JH314" s="76"/>
      <c r="JI314" s="76"/>
      <c r="JJ314" s="76"/>
      <c r="JK314" s="76"/>
      <c r="JL314" s="76"/>
      <c r="JM314" s="76"/>
      <c r="JN314" s="76"/>
      <c r="JO314" s="76"/>
      <c r="JP314" s="76"/>
      <c r="JQ314" s="76"/>
      <c r="JR314" s="76"/>
      <c r="JS314" s="76"/>
      <c r="JT314" s="76"/>
      <c r="JU314" s="76"/>
      <c r="JV314" s="76"/>
      <c r="JW314" s="76"/>
      <c r="JX314" s="76"/>
      <c r="JY314" s="76"/>
      <c r="JZ314" s="76"/>
      <c r="KA314" s="76"/>
      <c r="KB314" s="76"/>
      <c r="KC314" s="76"/>
      <c r="KD314" s="76"/>
      <c r="KE314" s="76"/>
      <c r="KF314" s="76"/>
      <c r="KG314" s="76"/>
      <c r="KH314" s="76"/>
      <c r="KI314" s="76"/>
      <c r="KJ314" s="76"/>
      <c r="KK314" s="76"/>
      <c r="KL314" s="76"/>
      <c r="KM314" s="76"/>
      <c r="KN314" s="76"/>
      <c r="KO314" s="76"/>
      <c r="KP314" s="76"/>
      <c r="KQ314" s="76"/>
      <c r="KR314" s="76"/>
      <c r="KS314" s="76"/>
      <c r="KT314" s="76"/>
      <c r="KU314" s="76"/>
      <c r="KV314" s="76"/>
      <c r="KW314" s="76"/>
      <c r="KX314" s="76"/>
      <c r="KY314" s="76"/>
      <c r="KZ314" s="76"/>
      <c r="LA314" s="76"/>
      <c r="LB314" s="76"/>
      <c r="LC314" s="76"/>
      <c r="LD314" s="76"/>
      <c r="LE314" s="76"/>
      <c r="LF314" s="76"/>
      <c r="LG314" s="76"/>
      <c r="LH314" s="76"/>
      <c r="LI314" s="76"/>
      <c r="LJ314" s="76"/>
      <c r="LK314" s="76"/>
      <c r="LL314" s="76"/>
      <c r="LM314" s="76"/>
      <c r="LN314" s="76"/>
      <c r="LO314" s="76"/>
      <c r="LP314" s="76"/>
      <c r="LQ314" s="76"/>
      <c r="LR314" s="76"/>
      <c r="LS314" s="76"/>
      <c r="LT314" s="76"/>
      <c r="LU314" s="76"/>
      <c r="LV314" s="76"/>
      <c r="LW314" s="76"/>
      <c r="LX314" s="76"/>
      <c r="LY314" s="76"/>
      <c r="LZ314" s="76"/>
      <c r="MA314" s="76"/>
      <c r="MB314" s="76"/>
      <c r="MC314" s="76"/>
      <c r="MD314" s="76"/>
      <c r="ME314" s="76"/>
      <c r="MF314" s="76"/>
      <c r="MG314" s="76"/>
      <c r="MH314" s="76"/>
      <c r="MI314" s="76"/>
      <c r="MJ314" s="76"/>
      <c r="MK314" s="76"/>
      <c r="ML314" s="76"/>
      <c r="MM314" s="76"/>
      <c r="MN314" s="76"/>
      <c r="MO314" s="76"/>
      <c r="MP314" s="76"/>
      <c r="MQ314" s="76"/>
      <c r="MR314" s="76"/>
      <c r="MS314" s="76"/>
      <c r="MT314" s="76"/>
      <c r="MU314" s="76"/>
      <c r="MV314" s="76"/>
      <c r="MW314" s="76"/>
      <c r="MX314" s="76"/>
      <c r="MY314" s="76"/>
      <c r="MZ314" s="76"/>
      <c r="NA314" s="76"/>
      <c r="NB314" s="76"/>
      <c r="NC314" s="76"/>
      <c r="ND314" s="76"/>
      <c r="NE314" s="76"/>
      <c r="NF314" s="76"/>
      <c r="NG314" s="76"/>
      <c r="NH314" s="76"/>
      <c r="NI314" s="76"/>
      <c r="NJ314" s="76"/>
      <c r="NK314" s="76"/>
      <c r="NL314" s="76"/>
      <c r="NM314" s="76"/>
      <c r="NN314" s="76"/>
      <c r="NO314" s="76"/>
      <c r="NP314" s="76"/>
      <c r="NQ314" s="76"/>
      <c r="NR314" s="76"/>
      <c r="NS314" s="76"/>
      <c r="NT314" s="76"/>
      <c r="NU314" s="76"/>
      <c r="NV314" s="76"/>
      <c r="NW314" s="76"/>
      <c r="NX314" s="76"/>
      <c r="NY314" s="76"/>
      <c r="NZ314" s="76"/>
      <c r="OA314" s="76"/>
      <c r="OB314" s="76"/>
      <c r="OC314" s="76"/>
      <c r="OD314" s="76"/>
      <c r="OE314" s="76"/>
      <c r="OF314" s="76"/>
      <c r="OG314" s="76"/>
      <c r="OH314" s="76"/>
      <c r="OI314" s="76"/>
      <c r="OJ314" s="76"/>
      <c r="OK314" s="76"/>
      <c r="OL314" s="76"/>
      <c r="OM314" s="76"/>
      <c r="ON314" s="76"/>
      <c r="OO314" s="76"/>
      <c r="OP314" s="76"/>
      <c r="OQ314" s="76"/>
      <c r="OR314" s="76"/>
      <c r="OS314" s="76"/>
      <c r="OT314" s="76"/>
      <c r="OU314" s="76"/>
      <c r="OV314" s="76"/>
      <c r="OW314" s="76"/>
      <c r="OX314" s="76"/>
      <c r="OY314" s="76"/>
      <c r="OZ314" s="76"/>
      <c r="PA314" s="76"/>
      <c r="PB314" s="76"/>
      <c r="PC314" s="76"/>
      <c r="PD314" s="76"/>
      <c r="PE314" s="76"/>
      <c r="PF314" s="76"/>
      <c r="PG314" s="76"/>
      <c r="PH314" s="76"/>
      <c r="PI314" s="76"/>
      <c r="PJ314" s="76"/>
      <c r="PK314" s="76"/>
      <c r="PL314" s="76"/>
      <c r="PM314" s="76"/>
      <c r="PN314" s="76"/>
      <c r="PO314" s="76"/>
      <c r="PP314" s="76"/>
      <c r="PQ314" s="76"/>
      <c r="PR314" s="76"/>
      <c r="PS314" s="76"/>
      <c r="PT314" s="76"/>
      <c r="PU314" s="76"/>
      <c r="PV314" s="76"/>
      <c r="PW314" s="76"/>
      <c r="PX314" s="76"/>
      <c r="PY314" s="76"/>
      <c r="PZ314" s="76"/>
      <c r="QA314" s="76"/>
      <c r="QB314" s="76"/>
      <c r="QC314" s="76"/>
      <c r="QD314" s="76"/>
      <c r="QE314" s="76"/>
      <c r="QF314" s="76"/>
      <c r="QG314" s="76"/>
      <c r="QH314" s="76"/>
      <c r="QI314" s="76"/>
      <c r="QJ314" s="76"/>
      <c r="QK314" s="76"/>
      <c r="QL314" s="76"/>
      <c r="QM314" s="76"/>
      <c r="QN314" s="76"/>
      <c r="QO314" s="76"/>
      <c r="QP314" s="76"/>
      <c r="QQ314" s="76"/>
      <c r="QR314" s="76"/>
      <c r="QS314" s="76"/>
      <c r="QT314" s="76"/>
      <c r="QU314" s="76"/>
      <c r="QV314" s="76"/>
      <c r="QW314" s="76"/>
      <c r="QX314" s="76"/>
      <c r="QY314" s="76"/>
      <c r="QZ314" s="76"/>
      <c r="RA314" s="76"/>
      <c r="RB314" s="76"/>
      <c r="RC314" s="76"/>
      <c r="RD314" s="76"/>
      <c r="RE314" s="76"/>
      <c r="RF314" s="76"/>
      <c r="RG314" s="76"/>
      <c r="RH314" s="76"/>
      <c r="RI314" s="76"/>
      <c r="RJ314" s="76"/>
      <c r="RK314" s="76"/>
      <c r="RL314" s="76"/>
      <c r="RM314" s="76"/>
      <c r="RN314" s="76"/>
      <c r="RO314" s="76"/>
      <c r="RP314" s="76"/>
      <c r="RQ314" s="76"/>
      <c r="RR314" s="76"/>
      <c r="RS314" s="76"/>
      <c r="RT314" s="76"/>
      <c r="RU314" s="76"/>
      <c r="RV314" s="76"/>
      <c r="RW314" s="76"/>
      <c r="RX314" s="76"/>
      <c r="RY314" s="76"/>
      <c r="RZ314" s="76"/>
      <c r="SA314" s="76"/>
      <c r="SB314" s="76"/>
      <c r="SC314" s="76"/>
      <c r="SD314" s="76"/>
      <c r="SE314" s="76"/>
      <c r="SF314" s="76"/>
      <c r="SG314" s="76"/>
      <c r="SH314" s="76"/>
      <c r="SI314" s="76"/>
      <c r="SJ314" s="76"/>
      <c r="SK314" s="76"/>
      <c r="SL314" s="76"/>
      <c r="SM314" s="76"/>
      <c r="SN314" s="76"/>
      <c r="SO314" s="76"/>
      <c r="SP314" s="76"/>
      <c r="SQ314" s="76"/>
      <c r="SR314" s="76"/>
      <c r="SS314" s="76"/>
      <c r="ST314" s="76"/>
      <c r="SU314" s="76"/>
      <c r="SV314" s="76"/>
      <c r="SW314" s="76"/>
      <c r="SX314" s="76"/>
      <c r="SY314" s="76"/>
      <c r="SZ314" s="76"/>
      <c r="TA314" s="76"/>
      <c r="TB314" s="76"/>
      <c r="TC314" s="76"/>
      <c r="TD314" s="76"/>
      <c r="TE314" s="76"/>
      <c r="TF314" s="76"/>
      <c r="TG314" s="76"/>
      <c r="TH314" s="76"/>
      <c r="TI314" s="76"/>
      <c r="TJ314" s="76"/>
      <c r="TK314" s="76"/>
      <c r="TL314" s="76"/>
      <c r="TM314" s="76"/>
      <c r="TN314" s="76"/>
      <c r="TO314" s="76"/>
      <c r="TP314" s="76"/>
      <c r="TQ314" s="76"/>
      <c r="TR314" s="76"/>
      <c r="TS314" s="76"/>
      <c r="TT314" s="76"/>
      <c r="TU314" s="76"/>
      <c r="TV314" s="76"/>
      <c r="TW314" s="76"/>
      <c r="TX314" s="76"/>
      <c r="TY314" s="76"/>
      <c r="TZ314" s="76"/>
      <c r="UA314" s="76"/>
      <c r="UB314" s="76"/>
      <c r="UC314" s="76"/>
      <c r="UD314" s="76"/>
      <c r="UE314" s="76"/>
      <c r="UF314" s="76"/>
      <c r="UG314" s="76"/>
      <c r="UH314" s="76"/>
      <c r="UI314" s="76"/>
      <c r="UJ314" s="76"/>
      <c r="UK314" s="76"/>
      <c r="UL314" s="76"/>
      <c r="UM314" s="76"/>
      <c r="UN314" s="76"/>
      <c r="UO314" s="76"/>
      <c r="UP314" s="76"/>
      <c r="UQ314" s="76"/>
      <c r="UR314" s="76"/>
      <c r="US314" s="76"/>
      <c r="UT314" s="76"/>
      <c r="UU314" s="76"/>
      <c r="UV314" s="76"/>
      <c r="UW314" s="76"/>
      <c r="UX314" s="76"/>
      <c r="UY314" s="76"/>
      <c r="UZ314" s="76"/>
      <c r="VA314" s="76"/>
      <c r="VB314" s="76"/>
      <c r="VC314" s="76"/>
      <c r="VD314" s="76"/>
      <c r="VE314" s="76"/>
      <c r="VF314" s="76"/>
      <c r="VG314" s="76"/>
      <c r="VH314" s="76"/>
      <c r="VI314" s="76"/>
      <c r="VJ314" s="76"/>
      <c r="VK314" s="76"/>
      <c r="VL314" s="76"/>
      <c r="VM314" s="76"/>
      <c r="VN314" s="76"/>
      <c r="VO314" s="76"/>
      <c r="VP314" s="76"/>
      <c r="VQ314" s="76"/>
      <c r="VR314" s="76"/>
      <c r="VS314" s="76"/>
      <c r="VT314" s="76"/>
      <c r="VU314" s="76"/>
      <c r="VV314" s="76"/>
      <c r="VW314" s="76"/>
      <c r="VX314" s="76"/>
      <c r="VY314" s="76"/>
      <c r="VZ314" s="76"/>
      <c r="WA314" s="76"/>
      <c r="WB314" s="76"/>
      <c r="WC314" s="76"/>
      <c r="WD314" s="76"/>
      <c r="WE314" s="76"/>
      <c r="WF314" s="76"/>
      <c r="WG314" s="76"/>
      <c r="WH314" s="76"/>
      <c r="WI314" s="76"/>
      <c r="WJ314" s="76"/>
      <c r="WK314" s="76"/>
      <c r="WL314" s="76"/>
      <c r="WM314" s="76"/>
      <c r="WN314" s="76"/>
      <c r="WO314" s="76"/>
      <c r="WP314" s="76"/>
      <c r="WQ314" s="76"/>
      <c r="WR314" s="76"/>
      <c r="WS314" s="76"/>
      <c r="WT314" s="76"/>
      <c r="WU314" s="76"/>
      <c r="WV314" s="76"/>
      <c r="WW314" s="76"/>
      <c r="WX314" s="76"/>
      <c r="WY314" s="76"/>
      <c r="WZ314" s="76"/>
      <c r="XA314" s="76"/>
      <c r="XB314" s="76"/>
      <c r="XC314" s="76"/>
      <c r="XD314" s="76"/>
      <c r="XE314" s="76"/>
      <c r="XF314" s="76"/>
      <c r="XG314" s="76"/>
      <c r="XH314" s="76"/>
      <c r="XI314" s="76"/>
      <c r="XJ314" s="76"/>
      <c r="XK314" s="76"/>
      <c r="XL314" s="76"/>
      <c r="XM314" s="76"/>
      <c r="XN314" s="76"/>
      <c r="XO314" s="76"/>
      <c r="XP314" s="76"/>
      <c r="XQ314" s="76"/>
      <c r="XR314" s="76"/>
      <c r="XS314" s="76"/>
      <c r="XT314" s="76"/>
      <c r="XU314" s="76"/>
      <c r="XV314" s="76"/>
      <c r="XW314" s="76"/>
      <c r="XX314" s="76"/>
      <c r="XY314" s="76"/>
      <c r="XZ314" s="76"/>
      <c r="YA314" s="76"/>
      <c r="YB314" s="76"/>
      <c r="YC314" s="76"/>
      <c r="YD314" s="76"/>
      <c r="YE314" s="76"/>
      <c r="YF314" s="76"/>
      <c r="YG314" s="76"/>
      <c r="YH314" s="76"/>
      <c r="YI314" s="76"/>
      <c r="YJ314" s="76"/>
      <c r="YK314" s="76"/>
      <c r="YL314" s="76"/>
      <c r="YM314" s="76"/>
      <c r="YN314" s="76"/>
      <c r="YO314" s="76"/>
      <c r="YP314" s="76"/>
      <c r="YQ314" s="76"/>
      <c r="YR314" s="76"/>
      <c r="YS314" s="76"/>
      <c r="YT314" s="76"/>
      <c r="YU314" s="76"/>
      <c r="YV314" s="76"/>
      <c r="YW314" s="76"/>
      <c r="YX314" s="76"/>
      <c r="YY314" s="76"/>
      <c r="YZ314" s="76"/>
      <c r="ZA314" s="76"/>
      <c r="ZB314" s="76"/>
      <c r="ZC314" s="76"/>
      <c r="ZD314" s="76"/>
      <c r="ZE314" s="76"/>
      <c r="ZF314" s="76"/>
      <c r="ZG314" s="76"/>
      <c r="ZH314" s="76"/>
      <c r="ZI314" s="76"/>
      <c r="ZJ314" s="76"/>
      <c r="ZK314" s="76"/>
      <c r="ZL314" s="76"/>
      <c r="ZM314" s="76"/>
      <c r="ZN314" s="76"/>
      <c r="ZO314" s="76"/>
      <c r="ZP314" s="76"/>
      <c r="ZQ314" s="76"/>
      <c r="ZR314" s="76"/>
      <c r="ZS314" s="76"/>
      <c r="ZT314" s="76"/>
      <c r="ZU314" s="76"/>
      <c r="ZV314" s="76"/>
      <c r="ZW314" s="76"/>
      <c r="ZX314" s="76"/>
      <c r="ZY314" s="76"/>
      <c r="ZZ314" s="76"/>
      <c r="AAA314" s="76"/>
      <c r="AAB314" s="76"/>
      <c r="AAC314" s="76"/>
      <c r="AAD314" s="76"/>
      <c r="AAE314" s="76"/>
      <c r="AAF314" s="76"/>
      <c r="AAG314" s="76"/>
      <c r="AAH314" s="76"/>
      <c r="AAI314" s="76"/>
      <c r="AAJ314" s="76"/>
      <c r="AAK314" s="76"/>
      <c r="AAL314" s="76"/>
      <c r="AAM314" s="76"/>
      <c r="AAN314" s="76"/>
      <c r="AAO314" s="76"/>
      <c r="AAP314" s="76"/>
      <c r="AAQ314" s="76"/>
      <c r="AAR314" s="76"/>
      <c r="AAS314" s="76"/>
      <c r="AAT314" s="76"/>
      <c r="AAU314" s="76"/>
      <c r="AAV314" s="76"/>
      <c r="AAW314" s="76"/>
      <c r="AAX314" s="76"/>
      <c r="AAY314" s="76"/>
      <c r="AAZ314" s="76"/>
      <c r="ABA314" s="76"/>
      <c r="ABB314" s="76"/>
      <c r="ABC314" s="76"/>
      <c r="ABD314" s="76"/>
      <c r="ABE314" s="76"/>
      <c r="ABF314" s="76"/>
      <c r="ABG314" s="76"/>
      <c r="ABH314" s="76"/>
      <c r="ABI314" s="76"/>
      <c r="ABJ314" s="76"/>
      <c r="ABK314" s="76"/>
      <c r="ABL314" s="76"/>
      <c r="ABM314" s="76"/>
      <c r="ABN314" s="76"/>
      <c r="ABO314" s="76"/>
      <c r="ABP314" s="76"/>
      <c r="ABQ314" s="76"/>
      <c r="ABR314" s="76"/>
      <c r="ABS314" s="76"/>
      <c r="ABT314" s="76"/>
      <c r="ABU314" s="76"/>
      <c r="ABV314" s="76"/>
      <c r="ABW314" s="76"/>
      <c r="ABX314" s="76"/>
      <c r="ABY314" s="76"/>
      <c r="ABZ314" s="76"/>
      <c r="ACA314" s="76"/>
      <c r="ACB314" s="76"/>
      <c r="ACC314" s="76"/>
      <c r="ACD314" s="76"/>
      <c r="ACE314" s="76"/>
      <c r="ACF314" s="76"/>
      <c r="ACG314" s="76"/>
      <c r="ACH314" s="76"/>
      <c r="ACI314" s="76"/>
      <c r="ACJ314" s="76"/>
      <c r="ACK314" s="76"/>
      <c r="ACL314" s="76"/>
      <c r="ACM314" s="76"/>
      <c r="ACN314" s="76"/>
      <c r="ACO314" s="76"/>
      <c r="ACP314" s="76"/>
      <c r="ACQ314" s="76"/>
      <c r="ACR314" s="76"/>
      <c r="ACS314" s="76"/>
      <c r="ACT314" s="76"/>
      <c r="ACU314" s="76"/>
      <c r="ACV314" s="76"/>
      <c r="ACW314" s="76"/>
      <c r="ACX314" s="76"/>
      <c r="ACY314" s="76"/>
      <c r="ACZ314" s="76"/>
      <c r="ADA314" s="76"/>
      <c r="ADB314" s="76"/>
      <c r="ADC314" s="76"/>
      <c r="ADD314" s="76"/>
      <c r="ADE314" s="76"/>
      <c r="ADF314" s="76"/>
      <c r="ADG314" s="76"/>
      <c r="ADH314" s="76"/>
      <c r="ADI314" s="76"/>
      <c r="ADJ314" s="76"/>
      <c r="ADK314" s="76"/>
      <c r="ADL314" s="76"/>
      <c r="ADM314" s="76"/>
      <c r="ADN314" s="76"/>
      <c r="ADO314" s="76"/>
      <c r="ADP314" s="76"/>
      <c r="ADQ314" s="76"/>
      <c r="ADR314" s="76"/>
      <c r="ADS314" s="76"/>
      <c r="ADT314" s="76"/>
      <c r="ADU314" s="76"/>
      <c r="ADV314" s="76"/>
      <c r="ADW314" s="76"/>
      <c r="ADX314" s="76"/>
      <c r="ADY314" s="76"/>
      <c r="ADZ314" s="76"/>
      <c r="AEA314" s="76"/>
      <c r="AEB314" s="76"/>
      <c r="AEC314" s="76"/>
      <c r="AED314" s="76"/>
      <c r="AEE314" s="76"/>
      <c r="AEF314" s="76"/>
      <c r="AEG314" s="76"/>
      <c r="AEH314" s="76"/>
      <c r="AEI314" s="76"/>
      <c r="AEJ314" s="76"/>
      <c r="AEK314" s="76"/>
      <c r="AEL314" s="76"/>
      <c r="AEM314" s="76"/>
      <c r="AEN314" s="76"/>
      <c r="AEO314" s="76"/>
      <c r="AEP314" s="76"/>
      <c r="AEQ314" s="76"/>
      <c r="AER314" s="76"/>
      <c r="AES314" s="76"/>
      <c r="AET314" s="76"/>
      <c r="AEU314" s="76"/>
      <c r="AEV314" s="76"/>
      <c r="AEW314" s="76"/>
      <c r="AEX314" s="76"/>
      <c r="AEY314" s="76"/>
      <c r="AEZ314" s="76"/>
      <c r="AFA314" s="76"/>
      <c r="AFB314" s="76"/>
      <c r="AFC314" s="76"/>
      <c r="AFD314" s="76"/>
      <c r="AFE314" s="76"/>
      <c r="AFF314" s="76"/>
      <c r="AFG314" s="76"/>
      <c r="AFH314" s="76"/>
      <c r="AFI314" s="76"/>
      <c r="AFJ314" s="76"/>
      <c r="AFK314" s="76"/>
      <c r="AFL314" s="76"/>
      <c r="AFM314" s="76"/>
      <c r="AFN314" s="76"/>
      <c r="AFO314" s="76"/>
      <c r="AFP314" s="76"/>
      <c r="AFQ314" s="76"/>
      <c r="AFR314" s="76"/>
      <c r="AFS314" s="76"/>
      <c r="AFT314" s="76"/>
      <c r="AFU314" s="76"/>
      <c r="AFV314" s="76"/>
      <c r="AFW314" s="76"/>
      <c r="AFX314" s="76"/>
      <c r="AFY314" s="76"/>
      <c r="AFZ314" s="76"/>
      <c r="AGA314" s="76"/>
      <c r="AGB314" s="76"/>
      <c r="AGC314" s="76"/>
      <c r="AGD314" s="76"/>
      <c r="AGE314" s="76"/>
      <c r="AGF314" s="76"/>
      <c r="AGG314" s="76"/>
      <c r="AGH314" s="76"/>
      <c r="AGI314" s="76"/>
      <c r="AGJ314" s="76"/>
      <c r="AGK314" s="76"/>
      <c r="AGL314" s="76"/>
      <c r="AGM314" s="76"/>
      <c r="AGN314" s="76"/>
      <c r="AGO314" s="76"/>
      <c r="AGP314" s="76"/>
      <c r="AGQ314" s="76"/>
      <c r="AGR314" s="76"/>
      <c r="AGS314" s="76"/>
      <c r="AGT314" s="76"/>
      <c r="AGU314" s="76"/>
      <c r="AGV314" s="76"/>
      <c r="AGW314" s="76"/>
      <c r="AGX314" s="76"/>
      <c r="AGY314" s="76"/>
      <c r="AGZ314" s="76"/>
      <c r="AHA314" s="76"/>
      <c r="AHB314" s="76"/>
      <c r="AHC314" s="76"/>
      <c r="AHD314" s="76"/>
      <c r="AHE314" s="76"/>
      <c r="AHF314" s="76"/>
      <c r="AHG314" s="76"/>
      <c r="AHH314" s="76"/>
      <c r="AHI314" s="76"/>
      <c r="AHJ314" s="76"/>
      <c r="AHK314" s="76"/>
      <c r="AHL314" s="76"/>
      <c r="AHM314" s="76"/>
      <c r="AHN314" s="76"/>
      <c r="AHO314" s="76"/>
      <c r="AHP314" s="76"/>
      <c r="AHQ314" s="76"/>
      <c r="AHR314" s="76"/>
      <c r="AHS314" s="76"/>
      <c r="AHT314" s="76"/>
      <c r="AHU314" s="76"/>
      <c r="AHV314" s="76"/>
      <c r="AHW314" s="76"/>
      <c r="AHX314" s="76"/>
      <c r="AHY314" s="76"/>
      <c r="AHZ314" s="76"/>
      <c r="AIA314" s="76"/>
      <c r="AIB314" s="76"/>
      <c r="AIC314" s="76"/>
      <c r="AID314" s="76"/>
      <c r="AIE314" s="76"/>
      <c r="AIF314" s="76"/>
      <c r="AIG314" s="76"/>
      <c r="AIH314" s="76"/>
      <c r="AII314" s="76"/>
      <c r="AIJ314" s="76"/>
      <c r="AIK314" s="76"/>
      <c r="AIL314" s="76"/>
      <c r="AIM314" s="76"/>
      <c r="AIN314" s="76"/>
      <c r="AIO314" s="76"/>
      <c r="AIP314" s="76"/>
      <c r="AIQ314" s="76"/>
      <c r="AIR314" s="76"/>
      <c r="AIS314" s="76"/>
      <c r="AIT314" s="76"/>
      <c r="AIU314" s="76"/>
      <c r="AIV314" s="76"/>
      <c r="AIW314" s="76"/>
      <c r="AIX314" s="76"/>
      <c r="AIY314" s="76"/>
      <c r="AIZ314" s="76"/>
      <c r="AJA314" s="76"/>
      <c r="AJB314" s="76"/>
      <c r="AJC314" s="76"/>
      <c r="AJD314" s="76"/>
      <c r="AJE314" s="76"/>
      <c r="AJF314" s="76"/>
      <c r="AJG314" s="76"/>
      <c r="AJH314" s="76"/>
      <c r="AJI314" s="76"/>
      <c r="AJJ314" s="76"/>
      <c r="AJK314" s="76"/>
      <c r="AJL314" s="76"/>
      <c r="AJM314" s="76"/>
      <c r="AJN314" s="76"/>
      <c r="AJO314" s="76"/>
      <c r="AJP314" s="76"/>
      <c r="AJQ314" s="76"/>
      <c r="AJR314" s="76"/>
      <c r="AJS314" s="76"/>
      <c r="AJT314" s="76"/>
      <c r="AJU314" s="76"/>
      <c r="AJV314" s="76"/>
      <c r="AJW314" s="76"/>
      <c r="AJX314" s="76"/>
      <c r="AJY314" s="76"/>
      <c r="AJZ314" s="76"/>
      <c r="AKA314" s="76"/>
      <c r="AKB314" s="76"/>
      <c r="AKC314" s="76"/>
      <c r="AKD314" s="76"/>
      <c r="AKE314" s="76"/>
      <c r="AKF314" s="76"/>
      <c r="AKG314" s="76"/>
      <c r="AKH314" s="76"/>
      <c r="AKI314" s="76"/>
      <c r="AKJ314" s="76"/>
      <c r="AKK314" s="76"/>
      <c r="AKL314" s="76"/>
      <c r="AKM314" s="76"/>
      <c r="AKN314" s="76"/>
      <c r="AKO314" s="76"/>
      <c r="AKP314" s="76"/>
      <c r="AKQ314" s="76"/>
      <c r="AKR314" s="76"/>
      <c r="AKS314" s="76"/>
      <c r="AKT314" s="76"/>
      <c r="AKU314" s="76"/>
      <c r="AKV314" s="76"/>
      <c r="AKW314" s="76"/>
      <c r="AKX314" s="76"/>
      <c r="AKY314" s="76"/>
      <c r="AKZ314" s="76"/>
      <c r="ALA314" s="76"/>
      <c r="ALB314" s="76"/>
      <c r="ALC314" s="76"/>
      <c r="ALD314" s="76"/>
      <c r="ALE314" s="76"/>
      <c r="ALF314" s="76"/>
      <c r="ALG314" s="76"/>
      <c r="ALH314" s="76"/>
      <c r="ALI314" s="76"/>
      <c r="ALJ314" s="76"/>
      <c r="ALK314" s="76"/>
      <c r="ALL314" s="76"/>
      <c r="ALM314" s="76"/>
      <c r="ALN314" s="76"/>
      <c r="ALO314" s="76"/>
      <c r="ALP314" s="76"/>
      <c r="ALQ314" s="76"/>
      <c r="ALR314" s="76"/>
      <c r="ALS314" s="76"/>
      <c r="ALT314" s="76"/>
      <c r="ALU314" s="76"/>
      <c r="ALV314" s="76"/>
      <c r="ALW314" s="76"/>
      <c r="ALX314" s="76"/>
      <c r="ALY314" s="76"/>
      <c r="ALZ314" s="76"/>
      <c r="AMA314" s="76"/>
      <c r="AMB314" s="76"/>
      <c r="AMC314" s="76"/>
      <c r="AMD314" s="76"/>
      <c r="AME314" s="76"/>
    </row>
    <row r="315" spans="1:1019" s="80" customFormat="1">
      <c r="A315" s="20" t="s">
        <v>372</v>
      </c>
      <c r="B315" s="21">
        <v>1619006</v>
      </c>
      <c r="C315" s="21" t="s">
        <v>96</v>
      </c>
      <c r="D315" s="71" t="s">
        <v>119</v>
      </c>
      <c r="E315" s="22" t="s">
        <v>58</v>
      </c>
      <c r="F315" s="59">
        <v>514.173</v>
      </c>
      <c r="G315" s="23">
        <v>113.84</v>
      </c>
      <c r="H315" s="69">
        <f>$J$6</f>
        <v>0.21229999999999999</v>
      </c>
      <c r="I315" s="23">
        <f>ROUND(((H315+1)*G315),2)</f>
        <v>138.01</v>
      </c>
      <c r="J315" s="23">
        <f>TRUNC((I315*F315),2)</f>
        <v>70961.009999999995</v>
      </c>
      <c r="K315" s="78">
        <f t="shared" si="117"/>
        <v>58533.454320000004</v>
      </c>
      <c r="L315" s="76"/>
      <c r="M315" s="79"/>
      <c r="N315" s="76"/>
      <c r="O315" s="76"/>
      <c r="P315" s="76"/>
      <c r="Q315" s="76"/>
      <c r="R315" s="76"/>
      <c r="S315" s="76"/>
      <c r="T315" s="76"/>
      <c r="U315" s="76"/>
      <c r="V315" s="76"/>
      <c r="W315" s="76"/>
      <c r="X315" s="76"/>
      <c r="Y315" s="76"/>
      <c r="Z315" s="76"/>
      <c r="AA315" s="76"/>
      <c r="AB315" s="76"/>
      <c r="AC315" s="76"/>
      <c r="AD315" s="76"/>
      <c r="AE315" s="76"/>
      <c r="AF315" s="76"/>
      <c r="AG315" s="76"/>
      <c r="AH315" s="76"/>
      <c r="AI315" s="76"/>
      <c r="AJ315" s="76"/>
      <c r="AK315" s="76"/>
      <c r="AL315" s="76"/>
      <c r="AM315" s="76"/>
      <c r="AN315" s="76"/>
      <c r="AO315" s="76"/>
      <c r="AP315" s="76"/>
      <c r="AQ315" s="76"/>
      <c r="AR315" s="76"/>
      <c r="AS315" s="76"/>
      <c r="AT315" s="76"/>
      <c r="AU315" s="76"/>
      <c r="AV315" s="76"/>
      <c r="AW315" s="76"/>
      <c r="AX315" s="76"/>
      <c r="AY315" s="76"/>
      <c r="AZ315" s="76"/>
      <c r="BA315" s="76"/>
      <c r="BB315" s="76"/>
      <c r="BC315" s="76"/>
      <c r="BD315" s="76"/>
      <c r="BE315" s="76"/>
      <c r="BF315" s="76"/>
      <c r="BG315" s="76"/>
      <c r="BH315" s="76"/>
      <c r="BI315" s="76"/>
      <c r="BJ315" s="76"/>
      <c r="BK315" s="76"/>
      <c r="BL315" s="76"/>
      <c r="BM315" s="76"/>
      <c r="BN315" s="76"/>
      <c r="BO315" s="76"/>
      <c r="BP315" s="76"/>
      <c r="BQ315" s="76"/>
      <c r="BR315" s="76"/>
      <c r="BS315" s="76"/>
      <c r="BT315" s="76"/>
      <c r="BU315" s="76"/>
      <c r="BV315" s="76"/>
      <c r="BW315" s="76"/>
      <c r="BX315" s="76"/>
      <c r="BY315" s="76"/>
      <c r="BZ315" s="76"/>
      <c r="CA315" s="76"/>
      <c r="CB315" s="76"/>
      <c r="CC315" s="76"/>
      <c r="CD315" s="76"/>
      <c r="CE315" s="76"/>
      <c r="CF315" s="76"/>
      <c r="CG315" s="76"/>
      <c r="CH315" s="76"/>
      <c r="CI315" s="76"/>
      <c r="CJ315" s="76"/>
      <c r="CK315" s="76"/>
      <c r="CL315" s="76"/>
      <c r="CM315" s="76"/>
      <c r="CN315" s="76"/>
      <c r="CO315" s="76"/>
      <c r="CP315" s="76"/>
      <c r="CQ315" s="76"/>
      <c r="CR315" s="76"/>
      <c r="CS315" s="76"/>
      <c r="CT315" s="76"/>
      <c r="CU315" s="76"/>
      <c r="CV315" s="76"/>
      <c r="CW315" s="76"/>
      <c r="CX315" s="76"/>
      <c r="CY315" s="76"/>
      <c r="CZ315" s="76"/>
      <c r="DA315" s="76"/>
      <c r="DB315" s="76"/>
      <c r="DC315" s="76"/>
      <c r="DD315" s="76"/>
      <c r="DE315" s="76"/>
      <c r="DF315" s="76"/>
      <c r="DG315" s="76"/>
      <c r="DH315" s="76"/>
      <c r="DI315" s="76"/>
      <c r="DJ315" s="76"/>
      <c r="DK315" s="76"/>
      <c r="DL315" s="76"/>
      <c r="DM315" s="76"/>
      <c r="DN315" s="76"/>
      <c r="DO315" s="76"/>
      <c r="DP315" s="76"/>
      <c r="DQ315" s="76"/>
      <c r="DR315" s="76"/>
      <c r="DS315" s="76"/>
      <c r="DT315" s="76"/>
      <c r="DU315" s="76"/>
      <c r="DV315" s="76"/>
      <c r="DW315" s="76"/>
      <c r="DX315" s="76"/>
      <c r="DY315" s="76"/>
      <c r="DZ315" s="76"/>
      <c r="EA315" s="76"/>
      <c r="EB315" s="76"/>
      <c r="EC315" s="76"/>
      <c r="ED315" s="76"/>
      <c r="EE315" s="76"/>
      <c r="EF315" s="76"/>
      <c r="EG315" s="76"/>
      <c r="EH315" s="76"/>
      <c r="EI315" s="76"/>
      <c r="EJ315" s="76"/>
      <c r="EK315" s="76"/>
      <c r="EL315" s="76"/>
      <c r="EM315" s="76"/>
      <c r="EN315" s="76"/>
      <c r="EO315" s="76"/>
      <c r="EP315" s="76"/>
      <c r="EQ315" s="76"/>
      <c r="ER315" s="76"/>
      <c r="ES315" s="76"/>
      <c r="ET315" s="76"/>
      <c r="EU315" s="76"/>
      <c r="EV315" s="76"/>
      <c r="EW315" s="76"/>
      <c r="EX315" s="76"/>
      <c r="EY315" s="76"/>
      <c r="EZ315" s="76"/>
      <c r="FA315" s="76"/>
      <c r="FB315" s="76"/>
      <c r="FC315" s="76"/>
      <c r="FD315" s="76"/>
      <c r="FE315" s="76"/>
      <c r="FF315" s="76"/>
      <c r="FG315" s="76"/>
      <c r="FH315" s="76"/>
      <c r="FI315" s="76"/>
      <c r="FJ315" s="76"/>
      <c r="FK315" s="76"/>
      <c r="FL315" s="76"/>
      <c r="FM315" s="76"/>
      <c r="FN315" s="76"/>
      <c r="FO315" s="76"/>
      <c r="FP315" s="76"/>
      <c r="FQ315" s="76"/>
      <c r="FR315" s="76"/>
      <c r="FS315" s="76"/>
      <c r="FT315" s="76"/>
      <c r="FU315" s="76"/>
      <c r="FV315" s="76"/>
      <c r="FW315" s="76"/>
      <c r="FX315" s="76"/>
      <c r="FY315" s="76"/>
      <c r="FZ315" s="76"/>
      <c r="GA315" s="76"/>
      <c r="GB315" s="76"/>
      <c r="GC315" s="76"/>
      <c r="GD315" s="76"/>
      <c r="GE315" s="76"/>
      <c r="GF315" s="76"/>
      <c r="GG315" s="76"/>
      <c r="GH315" s="76"/>
      <c r="GI315" s="76"/>
      <c r="GJ315" s="76"/>
      <c r="GK315" s="76"/>
      <c r="GL315" s="76"/>
      <c r="GM315" s="76"/>
      <c r="GN315" s="76"/>
      <c r="GO315" s="76"/>
      <c r="GP315" s="76"/>
      <c r="GQ315" s="76"/>
      <c r="GR315" s="76"/>
      <c r="GS315" s="76"/>
      <c r="GT315" s="76"/>
      <c r="GU315" s="76"/>
      <c r="GV315" s="76"/>
      <c r="GW315" s="76"/>
      <c r="GX315" s="76"/>
      <c r="GY315" s="76"/>
      <c r="GZ315" s="76"/>
      <c r="HA315" s="76"/>
      <c r="HB315" s="76"/>
      <c r="HC315" s="76"/>
      <c r="HD315" s="76"/>
      <c r="HE315" s="76"/>
      <c r="HF315" s="76"/>
      <c r="HG315" s="76"/>
      <c r="HH315" s="76"/>
      <c r="HI315" s="76"/>
      <c r="HJ315" s="76"/>
      <c r="HK315" s="76"/>
      <c r="HL315" s="76"/>
      <c r="HM315" s="76"/>
      <c r="HN315" s="76"/>
      <c r="HO315" s="76"/>
      <c r="HP315" s="76"/>
      <c r="HQ315" s="76"/>
      <c r="HR315" s="76"/>
      <c r="HS315" s="76"/>
      <c r="HT315" s="76"/>
      <c r="HU315" s="76"/>
      <c r="HV315" s="76"/>
      <c r="HW315" s="76"/>
      <c r="HX315" s="76"/>
      <c r="HY315" s="76"/>
      <c r="HZ315" s="76"/>
      <c r="IA315" s="76"/>
      <c r="IB315" s="76"/>
      <c r="IC315" s="76"/>
      <c r="ID315" s="76"/>
      <c r="IE315" s="76"/>
      <c r="IF315" s="76"/>
      <c r="IG315" s="76"/>
      <c r="IH315" s="76"/>
      <c r="II315" s="76"/>
      <c r="IJ315" s="76"/>
      <c r="IK315" s="76"/>
      <c r="IL315" s="76"/>
      <c r="IM315" s="76"/>
      <c r="IN315" s="76"/>
      <c r="IO315" s="76"/>
      <c r="IP315" s="76"/>
      <c r="IQ315" s="76"/>
      <c r="IR315" s="76"/>
      <c r="IS315" s="76"/>
      <c r="IT315" s="76"/>
      <c r="IU315" s="76"/>
      <c r="IV315" s="76"/>
      <c r="IW315" s="76"/>
      <c r="IX315" s="76"/>
      <c r="IY315" s="76"/>
      <c r="IZ315" s="76"/>
      <c r="JA315" s="76"/>
      <c r="JB315" s="76"/>
      <c r="JC315" s="76"/>
      <c r="JD315" s="76"/>
      <c r="JE315" s="76"/>
      <c r="JF315" s="76"/>
      <c r="JG315" s="76"/>
      <c r="JH315" s="76"/>
      <c r="JI315" s="76"/>
      <c r="JJ315" s="76"/>
      <c r="JK315" s="76"/>
      <c r="JL315" s="76"/>
      <c r="JM315" s="76"/>
      <c r="JN315" s="76"/>
      <c r="JO315" s="76"/>
      <c r="JP315" s="76"/>
      <c r="JQ315" s="76"/>
      <c r="JR315" s="76"/>
      <c r="JS315" s="76"/>
      <c r="JT315" s="76"/>
      <c r="JU315" s="76"/>
      <c r="JV315" s="76"/>
      <c r="JW315" s="76"/>
      <c r="JX315" s="76"/>
      <c r="JY315" s="76"/>
      <c r="JZ315" s="76"/>
      <c r="KA315" s="76"/>
      <c r="KB315" s="76"/>
      <c r="KC315" s="76"/>
      <c r="KD315" s="76"/>
      <c r="KE315" s="76"/>
      <c r="KF315" s="76"/>
      <c r="KG315" s="76"/>
      <c r="KH315" s="76"/>
      <c r="KI315" s="76"/>
      <c r="KJ315" s="76"/>
      <c r="KK315" s="76"/>
      <c r="KL315" s="76"/>
      <c r="KM315" s="76"/>
      <c r="KN315" s="76"/>
      <c r="KO315" s="76"/>
      <c r="KP315" s="76"/>
      <c r="KQ315" s="76"/>
      <c r="KR315" s="76"/>
      <c r="KS315" s="76"/>
      <c r="KT315" s="76"/>
      <c r="KU315" s="76"/>
      <c r="KV315" s="76"/>
      <c r="KW315" s="76"/>
      <c r="KX315" s="76"/>
      <c r="KY315" s="76"/>
      <c r="KZ315" s="76"/>
      <c r="LA315" s="76"/>
      <c r="LB315" s="76"/>
      <c r="LC315" s="76"/>
      <c r="LD315" s="76"/>
      <c r="LE315" s="76"/>
      <c r="LF315" s="76"/>
      <c r="LG315" s="76"/>
      <c r="LH315" s="76"/>
      <c r="LI315" s="76"/>
      <c r="LJ315" s="76"/>
      <c r="LK315" s="76"/>
      <c r="LL315" s="76"/>
      <c r="LM315" s="76"/>
      <c r="LN315" s="76"/>
      <c r="LO315" s="76"/>
      <c r="LP315" s="76"/>
      <c r="LQ315" s="76"/>
      <c r="LR315" s="76"/>
      <c r="LS315" s="76"/>
      <c r="LT315" s="76"/>
      <c r="LU315" s="76"/>
      <c r="LV315" s="76"/>
      <c r="LW315" s="76"/>
      <c r="LX315" s="76"/>
      <c r="LY315" s="76"/>
      <c r="LZ315" s="76"/>
      <c r="MA315" s="76"/>
      <c r="MB315" s="76"/>
      <c r="MC315" s="76"/>
      <c r="MD315" s="76"/>
      <c r="ME315" s="76"/>
      <c r="MF315" s="76"/>
      <c r="MG315" s="76"/>
      <c r="MH315" s="76"/>
      <c r="MI315" s="76"/>
      <c r="MJ315" s="76"/>
      <c r="MK315" s="76"/>
      <c r="ML315" s="76"/>
      <c r="MM315" s="76"/>
      <c r="MN315" s="76"/>
      <c r="MO315" s="76"/>
      <c r="MP315" s="76"/>
      <c r="MQ315" s="76"/>
      <c r="MR315" s="76"/>
      <c r="MS315" s="76"/>
      <c r="MT315" s="76"/>
      <c r="MU315" s="76"/>
      <c r="MV315" s="76"/>
      <c r="MW315" s="76"/>
      <c r="MX315" s="76"/>
      <c r="MY315" s="76"/>
      <c r="MZ315" s="76"/>
      <c r="NA315" s="76"/>
      <c r="NB315" s="76"/>
      <c r="NC315" s="76"/>
      <c r="ND315" s="76"/>
      <c r="NE315" s="76"/>
      <c r="NF315" s="76"/>
      <c r="NG315" s="76"/>
      <c r="NH315" s="76"/>
      <c r="NI315" s="76"/>
      <c r="NJ315" s="76"/>
      <c r="NK315" s="76"/>
      <c r="NL315" s="76"/>
      <c r="NM315" s="76"/>
      <c r="NN315" s="76"/>
      <c r="NO315" s="76"/>
      <c r="NP315" s="76"/>
      <c r="NQ315" s="76"/>
      <c r="NR315" s="76"/>
      <c r="NS315" s="76"/>
      <c r="NT315" s="76"/>
      <c r="NU315" s="76"/>
      <c r="NV315" s="76"/>
      <c r="NW315" s="76"/>
      <c r="NX315" s="76"/>
      <c r="NY315" s="76"/>
      <c r="NZ315" s="76"/>
      <c r="OA315" s="76"/>
      <c r="OB315" s="76"/>
      <c r="OC315" s="76"/>
      <c r="OD315" s="76"/>
      <c r="OE315" s="76"/>
      <c r="OF315" s="76"/>
      <c r="OG315" s="76"/>
      <c r="OH315" s="76"/>
      <c r="OI315" s="76"/>
      <c r="OJ315" s="76"/>
      <c r="OK315" s="76"/>
      <c r="OL315" s="76"/>
      <c r="OM315" s="76"/>
      <c r="ON315" s="76"/>
      <c r="OO315" s="76"/>
      <c r="OP315" s="76"/>
      <c r="OQ315" s="76"/>
      <c r="OR315" s="76"/>
      <c r="OS315" s="76"/>
      <c r="OT315" s="76"/>
      <c r="OU315" s="76"/>
      <c r="OV315" s="76"/>
      <c r="OW315" s="76"/>
      <c r="OX315" s="76"/>
      <c r="OY315" s="76"/>
      <c r="OZ315" s="76"/>
      <c r="PA315" s="76"/>
      <c r="PB315" s="76"/>
      <c r="PC315" s="76"/>
      <c r="PD315" s="76"/>
      <c r="PE315" s="76"/>
      <c r="PF315" s="76"/>
      <c r="PG315" s="76"/>
      <c r="PH315" s="76"/>
      <c r="PI315" s="76"/>
      <c r="PJ315" s="76"/>
      <c r="PK315" s="76"/>
      <c r="PL315" s="76"/>
      <c r="PM315" s="76"/>
      <c r="PN315" s="76"/>
      <c r="PO315" s="76"/>
      <c r="PP315" s="76"/>
      <c r="PQ315" s="76"/>
      <c r="PR315" s="76"/>
      <c r="PS315" s="76"/>
      <c r="PT315" s="76"/>
      <c r="PU315" s="76"/>
      <c r="PV315" s="76"/>
      <c r="PW315" s="76"/>
      <c r="PX315" s="76"/>
      <c r="PY315" s="76"/>
      <c r="PZ315" s="76"/>
      <c r="QA315" s="76"/>
      <c r="QB315" s="76"/>
      <c r="QC315" s="76"/>
      <c r="QD315" s="76"/>
      <c r="QE315" s="76"/>
      <c r="QF315" s="76"/>
      <c r="QG315" s="76"/>
      <c r="QH315" s="76"/>
      <c r="QI315" s="76"/>
      <c r="QJ315" s="76"/>
      <c r="QK315" s="76"/>
      <c r="QL315" s="76"/>
      <c r="QM315" s="76"/>
      <c r="QN315" s="76"/>
      <c r="QO315" s="76"/>
      <c r="QP315" s="76"/>
      <c r="QQ315" s="76"/>
      <c r="QR315" s="76"/>
      <c r="QS315" s="76"/>
      <c r="QT315" s="76"/>
      <c r="QU315" s="76"/>
      <c r="QV315" s="76"/>
      <c r="QW315" s="76"/>
      <c r="QX315" s="76"/>
      <c r="QY315" s="76"/>
      <c r="QZ315" s="76"/>
      <c r="RA315" s="76"/>
      <c r="RB315" s="76"/>
      <c r="RC315" s="76"/>
      <c r="RD315" s="76"/>
      <c r="RE315" s="76"/>
      <c r="RF315" s="76"/>
      <c r="RG315" s="76"/>
      <c r="RH315" s="76"/>
      <c r="RI315" s="76"/>
      <c r="RJ315" s="76"/>
      <c r="RK315" s="76"/>
      <c r="RL315" s="76"/>
      <c r="RM315" s="76"/>
      <c r="RN315" s="76"/>
      <c r="RO315" s="76"/>
      <c r="RP315" s="76"/>
      <c r="RQ315" s="76"/>
      <c r="RR315" s="76"/>
      <c r="RS315" s="76"/>
      <c r="RT315" s="76"/>
      <c r="RU315" s="76"/>
      <c r="RV315" s="76"/>
      <c r="RW315" s="76"/>
      <c r="RX315" s="76"/>
      <c r="RY315" s="76"/>
      <c r="RZ315" s="76"/>
      <c r="SA315" s="76"/>
      <c r="SB315" s="76"/>
      <c r="SC315" s="76"/>
      <c r="SD315" s="76"/>
      <c r="SE315" s="76"/>
      <c r="SF315" s="76"/>
      <c r="SG315" s="76"/>
      <c r="SH315" s="76"/>
      <c r="SI315" s="76"/>
      <c r="SJ315" s="76"/>
      <c r="SK315" s="76"/>
      <c r="SL315" s="76"/>
      <c r="SM315" s="76"/>
      <c r="SN315" s="76"/>
      <c r="SO315" s="76"/>
      <c r="SP315" s="76"/>
      <c r="SQ315" s="76"/>
      <c r="SR315" s="76"/>
      <c r="SS315" s="76"/>
      <c r="ST315" s="76"/>
      <c r="SU315" s="76"/>
      <c r="SV315" s="76"/>
      <c r="SW315" s="76"/>
      <c r="SX315" s="76"/>
      <c r="SY315" s="76"/>
      <c r="SZ315" s="76"/>
      <c r="TA315" s="76"/>
      <c r="TB315" s="76"/>
      <c r="TC315" s="76"/>
      <c r="TD315" s="76"/>
      <c r="TE315" s="76"/>
      <c r="TF315" s="76"/>
      <c r="TG315" s="76"/>
      <c r="TH315" s="76"/>
      <c r="TI315" s="76"/>
      <c r="TJ315" s="76"/>
      <c r="TK315" s="76"/>
      <c r="TL315" s="76"/>
      <c r="TM315" s="76"/>
      <c r="TN315" s="76"/>
      <c r="TO315" s="76"/>
      <c r="TP315" s="76"/>
      <c r="TQ315" s="76"/>
      <c r="TR315" s="76"/>
      <c r="TS315" s="76"/>
      <c r="TT315" s="76"/>
      <c r="TU315" s="76"/>
      <c r="TV315" s="76"/>
      <c r="TW315" s="76"/>
      <c r="TX315" s="76"/>
      <c r="TY315" s="76"/>
      <c r="TZ315" s="76"/>
      <c r="UA315" s="76"/>
      <c r="UB315" s="76"/>
      <c r="UC315" s="76"/>
      <c r="UD315" s="76"/>
      <c r="UE315" s="76"/>
      <c r="UF315" s="76"/>
      <c r="UG315" s="76"/>
      <c r="UH315" s="76"/>
      <c r="UI315" s="76"/>
      <c r="UJ315" s="76"/>
      <c r="UK315" s="76"/>
      <c r="UL315" s="76"/>
      <c r="UM315" s="76"/>
      <c r="UN315" s="76"/>
      <c r="UO315" s="76"/>
      <c r="UP315" s="76"/>
      <c r="UQ315" s="76"/>
      <c r="UR315" s="76"/>
      <c r="US315" s="76"/>
      <c r="UT315" s="76"/>
      <c r="UU315" s="76"/>
      <c r="UV315" s="76"/>
      <c r="UW315" s="76"/>
      <c r="UX315" s="76"/>
      <c r="UY315" s="76"/>
      <c r="UZ315" s="76"/>
      <c r="VA315" s="76"/>
      <c r="VB315" s="76"/>
      <c r="VC315" s="76"/>
      <c r="VD315" s="76"/>
      <c r="VE315" s="76"/>
      <c r="VF315" s="76"/>
      <c r="VG315" s="76"/>
      <c r="VH315" s="76"/>
      <c r="VI315" s="76"/>
      <c r="VJ315" s="76"/>
      <c r="VK315" s="76"/>
      <c r="VL315" s="76"/>
      <c r="VM315" s="76"/>
      <c r="VN315" s="76"/>
      <c r="VO315" s="76"/>
      <c r="VP315" s="76"/>
      <c r="VQ315" s="76"/>
      <c r="VR315" s="76"/>
      <c r="VS315" s="76"/>
      <c r="VT315" s="76"/>
      <c r="VU315" s="76"/>
      <c r="VV315" s="76"/>
      <c r="VW315" s="76"/>
      <c r="VX315" s="76"/>
      <c r="VY315" s="76"/>
      <c r="VZ315" s="76"/>
      <c r="WA315" s="76"/>
      <c r="WB315" s="76"/>
      <c r="WC315" s="76"/>
      <c r="WD315" s="76"/>
      <c r="WE315" s="76"/>
      <c r="WF315" s="76"/>
      <c r="WG315" s="76"/>
      <c r="WH315" s="76"/>
      <c r="WI315" s="76"/>
      <c r="WJ315" s="76"/>
      <c r="WK315" s="76"/>
      <c r="WL315" s="76"/>
      <c r="WM315" s="76"/>
      <c r="WN315" s="76"/>
      <c r="WO315" s="76"/>
      <c r="WP315" s="76"/>
      <c r="WQ315" s="76"/>
      <c r="WR315" s="76"/>
      <c r="WS315" s="76"/>
      <c r="WT315" s="76"/>
      <c r="WU315" s="76"/>
      <c r="WV315" s="76"/>
      <c r="WW315" s="76"/>
      <c r="WX315" s="76"/>
      <c r="WY315" s="76"/>
      <c r="WZ315" s="76"/>
      <c r="XA315" s="76"/>
      <c r="XB315" s="76"/>
      <c r="XC315" s="76"/>
      <c r="XD315" s="76"/>
      <c r="XE315" s="76"/>
      <c r="XF315" s="76"/>
      <c r="XG315" s="76"/>
      <c r="XH315" s="76"/>
      <c r="XI315" s="76"/>
      <c r="XJ315" s="76"/>
      <c r="XK315" s="76"/>
      <c r="XL315" s="76"/>
      <c r="XM315" s="76"/>
      <c r="XN315" s="76"/>
      <c r="XO315" s="76"/>
      <c r="XP315" s="76"/>
      <c r="XQ315" s="76"/>
      <c r="XR315" s="76"/>
      <c r="XS315" s="76"/>
      <c r="XT315" s="76"/>
      <c r="XU315" s="76"/>
      <c r="XV315" s="76"/>
      <c r="XW315" s="76"/>
      <c r="XX315" s="76"/>
      <c r="XY315" s="76"/>
      <c r="XZ315" s="76"/>
      <c r="YA315" s="76"/>
      <c r="YB315" s="76"/>
      <c r="YC315" s="76"/>
      <c r="YD315" s="76"/>
      <c r="YE315" s="76"/>
      <c r="YF315" s="76"/>
      <c r="YG315" s="76"/>
      <c r="YH315" s="76"/>
      <c r="YI315" s="76"/>
      <c r="YJ315" s="76"/>
      <c r="YK315" s="76"/>
      <c r="YL315" s="76"/>
      <c r="YM315" s="76"/>
      <c r="YN315" s="76"/>
      <c r="YO315" s="76"/>
      <c r="YP315" s="76"/>
      <c r="YQ315" s="76"/>
      <c r="YR315" s="76"/>
      <c r="YS315" s="76"/>
      <c r="YT315" s="76"/>
      <c r="YU315" s="76"/>
      <c r="YV315" s="76"/>
      <c r="YW315" s="76"/>
      <c r="YX315" s="76"/>
      <c r="YY315" s="76"/>
      <c r="YZ315" s="76"/>
      <c r="ZA315" s="76"/>
      <c r="ZB315" s="76"/>
      <c r="ZC315" s="76"/>
      <c r="ZD315" s="76"/>
      <c r="ZE315" s="76"/>
      <c r="ZF315" s="76"/>
      <c r="ZG315" s="76"/>
      <c r="ZH315" s="76"/>
      <c r="ZI315" s="76"/>
      <c r="ZJ315" s="76"/>
      <c r="ZK315" s="76"/>
      <c r="ZL315" s="76"/>
      <c r="ZM315" s="76"/>
      <c r="ZN315" s="76"/>
      <c r="ZO315" s="76"/>
      <c r="ZP315" s="76"/>
      <c r="ZQ315" s="76"/>
      <c r="ZR315" s="76"/>
      <c r="ZS315" s="76"/>
      <c r="ZT315" s="76"/>
      <c r="ZU315" s="76"/>
      <c r="ZV315" s="76"/>
      <c r="ZW315" s="76"/>
      <c r="ZX315" s="76"/>
      <c r="ZY315" s="76"/>
      <c r="ZZ315" s="76"/>
      <c r="AAA315" s="76"/>
      <c r="AAB315" s="76"/>
      <c r="AAC315" s="76"/>
      <c r="AAD315" s="76"/>
      <c r="AAE315" s="76"/>
      <c r="AAF315" s="76"/>
      <c r="AAG315" s="76"/>
      <c r="AAH315" s="76"/>
      <c r="AAI315" s="76"/>
      <c r="AAJ315" s="76"/>
      <c r="AAK315" s="76"/>
      <c r="AAL315" s="76"/>
      <c r="AAM315" s="76"/>
      <c r="AAN315" s="76"/>
      <c r="AAO315" s="76"/>
      <c r="AAP315" s="76"/>
      <c r="AAQ315" s="76"/>
      <c r="AAR315" s="76"/>
      <c r="AAS315" s="76"/>
      <c r="AAT315" s="76"/>
      <c r="AAU315" s="76"/>
      <c r="AAV315" s="76"/>
      <c r="AAW315" s="76"/>
      <c r="AAX315" s="76"/>
      <c r="AAY315" s="76"/>
      <c r="AAZ315" s="76"/>
      <c r="ABA315" s="76"/>
      <c r="ABB315" s="76"/>
      <c r="ABC315" s="76"/>
      <c r="ABD315" s="76"/>
      <c r="ABE315" s="76"/>
      <c r="ABF315" s="76"/>
      <c r="ABG315" s="76"/>
      <c r="ABH315" s="76"/>
      <c r="ABI315" s="76"/>
      <c r="ABJ315" s="76"/>
      <c r="ABK315" s="76"/>
      <c r="ABL315" s="76"/>
      <c r="ABM315" s="76"/>
      <c r="ABN315" s="76"/>
      <c r="ABO315" s="76"/>
      <c r="ABP315" s="76"/>
      <c r="ABQ315" s="76"/>
      <c r="ABR315" s="76"/>
      <c r="ABS315" s="76"/>
      <c r="ABT315" s="76"/>
      <c r="ABU315" s="76"/>
      <c r="ABV315" s="76"/>
      <c r="ABW315" s="76"/>
      <c r="ABX315" s="76"/>
      <c r="ABY315" s="76"/>
      <c r="ABZ315" s="76"/>
      <c r="ACA315" s="76"/>
      <c r="ACB315" s="76"/>
      <c r="ACC315" s="76"/>
      <c r="ACD315" s="76"/>
      <c r="ACE315" s="76"/>
      <c r="ACF315" s="76"/>
      <c r="ACG315" s="76"/>
      <c r="ACH315" s="76"/>
      <c r="ACI315" s="76"/>
      <c r="ACJ315" s="76"/>
      <c r="ACK315" s="76"/>
      <c r="ACL315" s="76"/>
      <c r="ACM315" s="76"/>
      <c r="ACN315" s="76"/>
      <c r="ACO315" s="76"/>
      <c r="ACP315" s="76"/>
      <c r="ACQ315" s="76"/>
      <c r="ACR315" s="76"/>
      <c r="ACS315" s="76"/>
      <c r="ACT315" s="76"/>
      <c r="ACU315" s="76"/>
      <c r="ACV315" s="76"/>
      <c r="ACW315" s="76"/>
      <c r="ACX315" s="76"/>
      <c r="ACY315" s="76"/>
      <c r="ACZ315" s="76"/>
      <c r="ADA315" s="76"/>
      <c r="ADB315" s="76"/>
      <c r="ADC315" s="76"/>
      <c r="ADD315" s="76"/>
      <c r="ADE315" s="76"/>
      <c r="ADF315" s="76"/>
      <c r="ADG315" s="76"/>
      <c r="ADH315" s="76"/>
      <c r="ADI315" s="76"/>
      <c r="ADJ315" s="76"/>
      <c r="ADK315" s="76"/>
      <c r="ADL315" s="76"/>
      <c r="ADM315" s="76"/>
      <c r="ADN315" s="76"/>
      <c r="ADO315" s="76"/>
      <c r="ADP315" s="76"/>
      <c r="ADQ315" s="76"/>
      <c r="ADR315" s="76"/>
      <c r="ADS315" s="76"/>
      <c r="ADT315" s="76"/>
      <c r="ADU315" s="76"/>
      <c r="ADV315" s="76"/>
      <c r="ADW315" s="76"/>
      <c r="ADX315" s="76"/>
      <c r="ADY315" s="76"/>
      <c r="ADZ315" s="76"/>
      <c r="AEA315" s="76"/>
      <c r="AEB315" s="76"/>
      <c r="AEC315" s="76"/>
      <c r="AED315" s="76"/>
      <c r="AEE315" s="76"/>
      <c r="AEF315" s="76"/>
      <c r="AEG315" s="76"/>
      <c r="AEH315" s="76"/>
      <c r="AEI315" s="76"/>
      <c r="AEJ315" s="76"/>
      <c r="AEK315" s="76"/>
      <c r="AEL315" s="76"/>
      <c r="AEM315" s="76"/>
      <c r="AEN315" s="76"/>
      <c r="AEO315" s="76"/>
      <c r="AEP315" s="76"/>
      <c r="AEQ315" s="76"/>
      <c r="AER315" s="76"/>
      <c r="AES315" s="76"/>
      <c r="AET315" s="76"/>
      <c r="AEU315" s="76"/>
      <c r="AEV315" s="76"/>
      <c r="AEW315" s="76"/>
      <c r="AEX315" s="76"/>
      <c r="AEY315" s="76"/>
      <c r="AEZ315" s="76"/>
      <c r="AFA315" s="76"/>
      <c r="AFB315" s="76"/>
      <c r="AFC315" s="76"/>
      <c r="AFD315" s="76"/>
      <c r="AFE315" s="76"/>
      <c r="AFF315" s="76"/>
      <c r="AFG315" s="76"/>
      <c r="AFH315" s="76"/>
      <c r="AFI315" s="76"/>
      <c r="AFJ315" s="76"/>
      <c r="AFK315" s="76"/>
      <c r="AFL315" s="76"/>
      <c r="AFM315" s="76"/>
      <c r="AFN315" s="76"/>
      <c r="AFO315" s="76"/>
      <c r="AFP315" s="76"/>
      <c r="AFQ315" s="76"/>
      <c r="AFR315" s="76"/>
      <c r="AFS315" s="76"/>
      <c r="AFT315" s="76"/>
      <c r="AFU315" s="76"/>
      <c r="AFV315" s="76"/>
      <c r="AFW315" s="76"/>
      <c r="AFX315" s="76"/>
      <c r="AFY315" s="76"/>
      <c r="AFZ315" s="76"/>
      <c r="AGA315" s="76"/>
      <c r="AGB315" s="76"/>
      <c r="AGC315" s="76"/>
      <c r="AGD315" s="76"/>
      <c r="AGE315" s="76"/>
      <c r="AGF315" s="76"/>
      <c r="AGG315" s="76"/>
      <c r="AGH315" s="76"/>
      <c r="AGI315" s="76"/>
      <c r="AGJ315" s="76"/>
      <c r="AGK315" s="76"/>
      <c r="AGL315" s="76"/>
      <c r="AGM315" s="76"/>
      <c r="AGN315" s="76"/>
      <c r="AGO315" s="76"/>
      <c r="AGP315" s="76"/>
      <c r="AGQ315" s="76"/>
      <c r="AGR315" s="76"/>
      <c r="AGS315" s="76"/>
      <c r="AGT315" s="76"/>
      <c r="AGU315" s="76"/>
      <c r="AGV315" s="76"/>
      <c r="AGW315" s="76"/>
      <c r="AGX315" s="76"/>
      <c r="AGY315" s="76"/>
      <c r="AGZ315" s="76"/>
      <c r="AHA315" s="76"/>
      <c r="AHB315" s="76"/>
      <c r="AHC315" s="76"/>
      <c r="AHD315" s="76"/>
      <c r="AHE315" s="76"/>
      <c r="AHF315" s="76"/>
      <c r="AHG315" s="76"/>
      <c r="AHH315" s="76"/>
      <c r="AHI315" s="76"/>
      <c r="AHJ315" s="76"/>
      <c r="AHK315" s="76"/>
      <c r="AHL315" s="76"/>
      <c r="AHM315" s="76"/>
      <c r="AHN315" s="76"/>
      <c r="AHO315" s="76"/>
      <c r="AHP315" s="76"/>
      <c r="AHQ315" s="76"/>
      <c r="AHR315" s="76"/>
      <c r="AHS315" s="76"/>
      <c r="AHT315" s="76"/>
      <c r="AHU315" s="76"/>
      <c r="AHV315" s="76"/>
      <c r="AHW315" s="76"/>
      <c r="AHX315" s="76"/>
      <c r="AHY315" s="76"/>
      <c r="AHZ315" s="76"/>
      <c r="AIA315" s="76"/>
      <c r="AIB315" s="76"/>
      <c r="AIC315" s="76"/>
      <c r="AID315" s="76"/>
      <c r="AIE315" s="76"/>
      <c r="AIF315" s="76"/>
      <c r="AIG315" s="76"/>
      <c r="AIH315" s="76"/>
      <c r="AII315" s="76"/>
      <c r="AIJ315" s="76"/>
      <c r="AIK315" s="76"/>
      <c r="AIL315" s="76"/>
      <c r="AIM315" s="76"/>
      <c r="AIN315" s="76"/>
      <c r="AIO315" s="76"/>
      <c r="AIP315" s="76"/>
      <c r="AIQ315" s="76"/>
      <c r="AIR315" s="76"/>
      <c r="AIS315" s="76"/>
      <c r="AIT315" s="76"/>
      <c r="AIU315" s="76"/>
      <c r="AIV315" s="76"/>
      <c r="AIW315" s="76"/>
      <c r="AIX315" s="76"/>
      <c r="AIY315" s="76"/>
      <c r="AIZ315" s="76"/>
      <c r="AJA315" s="76"/>
      <c r="AJB315" s="76"/>
      <c r="AJC315" s="76"/>
      <c r="AJD315" s="76"/>
      <c r="AJE315" s="76"/>
      <c r="AJF315" s="76"/>
      <c r="AJG315" s="76"/>
      <c r="AJH315" s="76"/>
      <c r="AJI315" s="76"/>
      <c r="AJJ315" s="76"/>
      <c r="AJK315" s="76"/>
      <c r="AJL315" s="76"/>
      <c r="AJM315" s="76"/>
      <c r="AJN315" s="76"/>
      <c r="AJO315" s="76"/>
      <c r="AJP315" s="76"/>
      <c r="AJQ315" s="76"/>
      <c r="AJR315" s="76"/>
      <c r="AJS315" s="76"/>
      <c r="AJT315" s="76"/>
      <c r="AJU315" s="76"/>
      <c r="AJV315" s="76"/>
      <c r="AJW315" s="76"/>
      <c r="AJX315" s="76"/>
      <c r="AJY315" s="76"/>
      <c r="AJZ315" s="76"/>
      <c r="AKA315" s="76"/>
      <c r="AKB315" s="76"/>
      <c r="AKC315" s="76"/>
      <c r="AKD315" s="76"/>
      <c r="AKE315" s="76"/>
      <c r="AKF315" s="76"/>
      <c r="AKG315" s="76"/>
      <c r="AKH315" s="76"/>
      <c r="AKI315" s="76"/>
      <c r="AKJ315" s="76"/>
      <c r="AKK315" s="76"/>
      <c r="AKL315" s="76"/>
      <c r="AKM315" s="76"/>
      <c r="AKN315" s="76"/>
      <c r="AKO315" s="76"/>
      <c r="AKP315" s="76"/>
      <c r="AKQ315" s="76"/>
      <c r="AKR315" s="76"/>
      <c r="AKS315" s="76"/>
      <c r="AKT315" s="76"/>
      <c r="AKU315" s="76"/>
      <c r="AKV315" s="76"/>
      <c r="AKW315" s="76"/>
      <c r="AKX315" s="76"/>
      <c r="AKY315" s="76"/>
      <c r="AKZ315" s="76"/>
      <c r="ALA315" s="76"/>
      <c r="ALB315" s="76"/>
      <c r="ALC315" s="76"/>
      <c r="ALD315" s="76"/>
      <c r="ALE315" s="76"/>
      <c r="ALF315" s="76"/>
      <c r="ALG315" s="76"/>
      <c r="ALH315" s="76"/>
      <c r="ALI315" s="76"/>
      <c r="ALJ315" s="76"/>
      <c r="ALK315" s="76"/>
      <c r="ALL315" s="76"/>
      <c r="ALM315" s="76"/>
      <c r="ALN315" s="76"/>
      <c r="ALO315" s="76"/>
      <c r="ALP315" s="76"/>
      <c r="ALQ315" s="76"/>
      <c r="ALR315" s="76"/>
      <c r="ALS315" s="76"/>
      <c r="ALT315" s="76"/>
      <c r="ALU315" s="76"/>
      <c r="ALV315" s="76"/>
      <c r="ALW315" s="76"/>
      <c r="ALX315" s="76"/>
      <c r="ALY315" s="76"/>
      <c r="ALZ315" s="76"/>
      <c r="AMA315" s="76"/>
      <c r="AMB315" s="76"/>
      <c r="AMC315" s="76"/>
      <c r="AMD315" s="76"/>
      <c r="AME315" s="76"/>
    </row>
    <row r="316" spans="1:1019" s="80" customFormat="1">
      <c r="A316" s="20" t="s">
        <v>373</v>
      </c>
      <c r="B316" s="21">
        <v>4915712</v>
      </c>
      <c r="C316" s="21" t="s">
        <v>96</v>
      </c>
      <c r="D316" s="71" t="s">
        <v>86</v>
      </c>
      <c r="E316" s="22" t="s">
        <v>58</v>
      </c>
      <c r="F316" s="59">
        <v>56.1</v>
      </c>
      <c r="G316" s="23">
        <v>22.15</v>
      </c>
      <c r="H316" s="69">
        <f>$J$6</f>
        <v>0.21229999999999999</v>
      </c>
      <c r="I316" s="23">
        <f>ROUND(((H316+1)*G316),2)</f>
        <v>26.85</v>
      </c>
      <c r="J316" s="23">
        <f>TRUNC((I316*F316),2)</f>
        <v>1506.28</v>
      </c>
      <c r="K316" s="78">
        <f t="shared" si="117"/>
        <v>1242.615</v>
      </c>
      <c r="L316" s="76"/>
      <c r="M316" s="79"/>
      <c r="N316" s="76"/>
      <c r="O316" s="76"/>
      <c r="P316" s="76"/>
      <c r="Q316" s="76"/>
      <c r="R316" s="76"/>
      <c r="S316" s="76"/>
      <c r="T316" s="76"/>
      <c r="U316" s="76"/>
      <c r="V316" s="76"/>
      <c r="W316" s="76"/>
      <c r="X316" s="76"/>
      <c r="Y316" s="76"/>
      <c r="Z316" s="76"/>
      <c r="AA316" s="76"/>
      <c r="AB316" s="76"/>
      <c r="AC316" s="76"/>
      <c r="AD316" s="76"/>
      <c r="AE316" s="76"/>
      <c r="AF316" s="76"/>
      <c r="AG316" s="76"/>
      <c r="AH316" s="76"/>
      <c r="AI316" s="76"/>
      <c r="AJ316" s="76"/>
      <c r="AK316" s="76"/>
      <c r="AL316" s="76"/>
      <c r="AM316" s="76"/>
      <c r="AN316" s="76"/>
      <c r="AO316" s="76"/>
      <c r="AP316" s="76"/>
      <c r="AQ316" s="76"/>
      <c r="AR316" s="76"/>
      <c r="AS316" s="76"/>
      <c r="AT316" s="76"/>
      <c r="AU316" s="76"/>
      <c r="AV316" s="76"/>
      <c r="AW316" s="76"/>
      <c r="AX316" s="76"/>
      <c r="AY316" s="76"/>
      <c r="AZ316" s="76"/>
      <c r="BA316" s="76"/>
      <c r="BB316" s="76"/>
      <c r="BC316" s="76"/>
      <c r="BD316" s="76"/>
      <c r="BE316" s="76"/>
      <c r="BF316" s="76"/>
      <c r="BG316" s="76"/>
      <c r="BH316" s="76"/>
      <c r="BI316" s="76"/>
      <c r="BJ316" s="76"/>
      <c r="BK316" s="76"/>
      <c r="BL316" s="76"/>
      <c r="BM316" s="76"/>
      <c r="BN316" s="76"/>
      <c r="BO316" s="76"/>
      <c r="BP316" s="76"/>
      <c r="BQ316" s="76"/>
      <c r="BR316" s="76"/>
      <c r="BS316" s="76"/>
      <c r="BT316" s="76"/>
      <c r="BU316" s="76"/>
      <c r="BV316" s="76"/>
      <c r="BW316" s="76"/>
      <c r="BX316" s="76"/>
      <c r="BY316" s="76"/>
      <c r="BZ316" s="76"/>
      <c r="CA316" s="76"/>
      <c r="CB316" s="76"/>
      <c r="CC316" s="76"/>
      <c r="CD316" s="76"/>
      <c r="CE316" s="76"/>
      <c r="CF316" s="76"/>
      <c r="CG316" s="76"/>
      <c r="CH316" s="76"/>
      <c r="CI316" s="76"/>
      <c r="CJ316" s="76"/>
      <c r="CK316" s="76"/>
      <c r="CL316" s="76"/>
      <c r="CM316" s="76"/>
      <c r="CN316" s="76"/>
      <c r="CO316" s="76"/>
      <c r="CP316" s="76"/>
      <c r="CQ316" s="76"/>
      <c r="CR316" s="76"/>
      <c r="CS316" s="76"/>
      <c r="CT316" s="76"/>
      <c r="CU316" s="76"/>
      <c r="CV316" s="76"/>
      <c r="CW316" s="76"/>
      <c r="CX316" s="76"/>
      <c r="CY316" s="76"/>
      <c r="CZ316" s="76"/>
      <c r="DA316" s="76"/>
      <c r="DB316" s="76"/>
      <c r="DC316" s="76"/>
      <c r="DD316" s="76"/>
      <c r="DE316" s="76"/>
      <c r="DF316" s="76"/>
      <c r="DG316" s="76"/>
      <c r="DH316" s="76"/>
      <c r="DI316" s="76"/>
      <c r="DJ316" s="76"/>
      <c r="DK316" s="76"/>
      <c r="DL316" s="76"/>
      <c r="DM316" s="76"/>
      <c r="DN316" s="76"/>
      <c r="DO316" s="76"/>
      <c r="DP316" s="76"/>
      <c r="DQ316" s="76"/>
      <c r="DR316" s="76"/>
      <c r="DS316" s="76"/>
      <c r="DT316" s="76"/>
      <c r="DU316" s="76"/>
      <c r="DV316" s="76"/>
      <c r="DW316" s="76"/>
      <c r="DX316" s="76"/>
      <c r="DY316" s="76"/>
      <c r="DZ316" s="76"/>
      <c r="EA316" s="76"/>
      <c r="EB316" s="76"/>
      <c r="EC316" s="76"/>
      <c r="ED316" s="76"/>
      <c r="EE316" s="76"/>
      <c r="EF316" s="76"/>
      <c r="EG316" s="76"/>
      <c r="EH316" s="76"/>
      <c r="EI316" s="76"/>
      <c r="EJ316" s="76"/>
      <c r="EK316" s="76"/>
      <c r="EL316" s="76"/>
      <c r="EM316" s="76"/>
      <c r="EN316" s="76"/>
      <c r="EO316" s="76"/>
      <c r="EP316" s="76"/>
      <c r="EQ316" s="76"/>
      <c r="ER316" s="76"/>
      <c r="ES316" s="76"/>
      <c r="ET316" s="76"/>
      <c r="EU316" s="76"/>
      <c r="EV316" s="76"/>
      <c r="EW316" s="76"/>
      <c r="EX316" s="76"/>
      <c r="EY316" s="76"/>
      <c r="EZ316" s="76"/>
      <c r="FA316" s="76"/>
      <c r="FB316" s="76"/>
      <c r="FC316" s="76"/>
      <c r="FD316" s="76"/>
      <c r="FE316" s="76"/>
      <c r="FF316" s="76"/>
      <c r="FG316" s="76"/>
      <c r="FH316" s="76"/>
      <c r="FI316" s="76"/>
      <c r="FJ316" s="76"/>
      <c r="FK316" s="76"/>
      <c r="FL316" s="76"/>
      <c r="FM316" s="76"/>
      <c r="FN316" s="76"/>
      <c r="FO316" s="76"/>
      <c r="FP316" s="76"/>
      <c r="FQ316" s="76"/>
      <c r="FR316" s="76"/>
      <c r="FS316" s="76"/>
      <c r="FT316" s="76"/>
      <c r="FU316" s="76"/>
      <c r="FV316" s="76"/>
      <c r="FW316" s="76"/>
      <c r="FX316" s="76"/>
      <c r="FY316" s="76"/>
      <c r="FZ316" s="76"/>
      <c r="GA316" s="76"/>
      <c r="GB316" s="76"/>
      <c r="GC316" s="76"/>
      <c r="GD316" s="76"/>
      <c r="GE316" s="76"/>
      <c r="GF316" s="76"/>
      <c r="GG316" s="76"/>
      <c r="GH316" s="76"/>
      <c r="GI316" s="76"/>
      <c r="GJ316" s="76"/>
      <c r="GK316" s="76"/>
      <c r="GL316" s="76"/>
      <c r="GM316" s="76"/>
      <c r="GN316" s="76"/>
      <c r="GO316" s="76"/>
      <c r="GP316" s="76"/>
      <c r="GQ316" s="76"/>
      <c r="GR316" s="76"/>
      <c r="GS316" s="76"/>
      <c r="GT316" s="76"/>
      <c r="GU316" s="76"/>
      <c r="GV316" s="76"/>
      <c r="GW316" s="76"/>
      <c r="GX316" s="76"/>
      <c r="GY316" s="76"/>
      <c r="GZ316" s="76"/>
      <c r="HA316" s="76"/>
      <c r="HB316" s="76"/>
      <c r="HC316" s="76"/>
      <c r="HD316" s="76"/>
      <c r="HE316" s="76"/>
      <c r="HF316" s="76"/>
      <c r="HG316" s="76"/>
      <c r="HH316" s="76"/>
      <c r="HI316" s="76"/>
      <c r="HJ316" s="76"/>
      <c r="HK316" s="76"/>
      <c r="HL316" s="76"/>
      <c r="HM316" s="76"/>
      <c r="HN316" s="76"/>
      <c r="HO316" s="76"/>
      <c r="HP316" s="76"/>
      <c r="HQ316" s="76"/>
      <c r="HR316" s="76"/>
      <c r="HS316" s="76"/>
      <c r="HT316" s="76"/>
      <c r="HU316" s="76"/>
      <c r="HV316" s="76"/>
      <c r="HW316" s="76"/>
      <c r="HX316" s="76"/>
      <c r="HY316" s="76"/>
      <c r="HZ316" s="76"/>
      <c r="IA316" s="76"/>
      <c r="IB316" s="76"/>
      <c r="IC316" s="76"/>
      <c r="ID316" s="76"/>
      <c r="IE316" s="76"/>
      <c r="IF316" s="76"/>
      <c r="IG316" s="76"/>
      <c r="IH316" s="76"/>
      <c r="II316" s="76"/>
      <c r="IJ316" s="76"/>
      <c r="IK316" s="76"/>
      <c r="IL316" s="76"/>
      <c r="IM316" s="76"/>
      <c r="IN316" s="76"/>
      <c r="IO316" s="76"/>
      <c r="IP316" s="76"/>
      <c r="IQ316" s="76"/>
      <c r="IR316" s="76"/>
      <c r="IS316" s="76"/>
      <c r="IT316" s="76"/>
      <c r="IU316" s="76"/>
      <c r="IV316" s="76"/>
      <c r="IW316" s="76"/>
      <c r="IX316" s="76"/>
      <c r="IY316" s="76"/>
      <c r="IZ316" s="76"/>
      <c r="JA316" s="76"/>
      <c r="JB316" s="76"/>
      <c r="JC316" s="76"/>
      <c r="JD316" s="76"/>
      <c r="JE316" s="76"/>
      <c r="JF316" s="76"/>
      <c r="JG316" s="76"/>
      <c r="JH316" s="76"/>
      <c r="JI316" s="76"/>
      <c r="JJ316" s="76"/>
      <c r="JK316" s="76"/>
      <c r="JL316" s="76"/>
      <c r="JM316" s="76"/>
      <c r="JN316" s="76"/>
      <c r="JO316" s="76"/>
      <c r="JP316" s="76"/>
      <c r="JQ316" s="76"/>
      <c r="JR316" s="76"/>
      <c r="JS316" s="76"/>
      <c r="JT316" s="76"/>
      <c r="JU316" s="76"/>
      <c r="JV316" s="76"/>
      <c r="JW316" s="76"/>
      <c r="JX316" s="76"/>
      <c r="JY316" s="76"/>
      <c r="JZ316" s="76"/>
      <c r="KA316" s="76"/>
      <c r="KB316" s="76"/>
      <c r="KC316" s="76"/>
      <c r="KD316" s="76"/>
      <c r="KE316" s="76"/>
      <c r="KF316" s="76"/>
      <c r="KG316" s="76"/>
      <c r="KH316" s="76"/>
      <c r="KI316" s="76"/>
      <c r="KJ316" s="76"/>
      <c r="KK316" s="76"/>
      <c r="KL316" s="76"/>
      <c r="KM316" s="76"/>
      <c r="KN316" s="76"/>
      <c r="KO316" s="76"/>
      <c r="KP316" s="76"/>
      <c r="KQ316" s="76"/>
      <c r="KR316" s="76"/>
      <c r="KS316" s="76"/>
      <c r="KT316" s="76"/>
      <c r="KU316" s="76"/>
      <c r="KV316" s="76"/>
      <c r="KW316" s="76"/>
      <c r="KX316" s="76"/>
      <c r="KY316" s="76"/>
      <c r="KZ316" s="76"/>
      <c r="LA316" s="76"/>
      <c r="LB316" s="76"/>
      <c r="LC316" s="76"/>
      <c r="LD316" s="76"/>
      <c r="LE316" s="76"/>
      <c r="LF316" s="76"/>
      <c r="LG316" s="76"/>
      <c r="LH316" s="76"/>
      <c r="LI316" s="76"/>
      <c r="LJ316" s="76"/>
      <c r="LK316" s="76"/>
      <c r="LL316" s="76"/>
      <c r="LM316" s="76"/>
      <c r="LN316" s="76"/>
      <c r="LO316" s="76"/>
      <c r="LP316" s="76"/>
      <c r="LQ316" s="76"/>
      <c r="LR316" s="76"/>
      <c r="LS316" s="76"/>
      <c r="LT316" s="76"/>
      <c r="LU316" s="76"/>
      <c r="LV316" s="76"/>
      <c r="LW316" s="76"/>
      <c r="LX316" s="76"/>
      <c r="LY316" s="76"/>
      <c r="LZ316" s="76"/>
      <c r="MA316" s="76"/>
      <c r="MB316" s="76"/>
      <c r="MC316" s="76"/>
      <c r="MD316" s="76"/>
      <c r="ME316" s="76"/>
      <c r="MF316" s="76"/>
      <c r="MG316" s="76"/>
      <c r="MH316" s="76"/>
      <c r="MI316" s="76"/>
      <c r="MJ316" s="76"/>
      <c r="MK316" s="76"/>
      <c r="ML316" s="76"/>
      <c r="MM316" s="76"/>
      <c r="MN316" s="76"/>
      <c r="MO316" s="76"/>
      <c r="MP316" s="76"/>
      <c r="MQ316" s="76"/>
      <c r="MR316" s="76"/>
      <c r="MS316" s="76"/>
      <c r="MT316" s="76"/>
      <c r="MU316" s="76"/>
      <c r="MV316" s="76"/>
      <c r="MW316" s="76"/>
      <c r="MX316" s="76"/>
      <c r="MY316" s="76"/>
      <c r="MZ316" s="76"/>
      <c r="NA316" s="76"/>
      <c r="NB316" s="76"/>
      <c r="NC316" s="76"/>
      <c r="ND316" s="76"/>
      <c r="NE316" s="76"/>
      <c r="NF316" s="76"/>
      <c r="NG316" s="76"/>
      <c r="NH316" s="76"/>
      <c r="NI316" s="76"/>
      <c r="NJ316" s="76"/>
      <c r="NK316" s="76"/>
      <c r="NL316" s="76"/>
      <c r="NM316" s="76"/>
      <c r="NN316" s="76"/>
      <c r="NO316" s="76"/>
      <c r="NP316" s="76"/>
      <c r="NQ316" s="76"/>
      <c r="NR316" s="76"/>
      <c r="NS316" s="76"/>
      <c r="NT316" s="76"/>
      <c r="NU316" s="76"/>
      <c r="NV316" s="76"/>
      <c r="NW316" s="76"/>
      <c r="NX316" s="76"/>
      <c r="NY316" s="76"/>
      <c r="NZ316" s="76"/>
      <c r="OA316" s="76"/>
      <c r="OB316" s="76"/>
      <c r="OC316" s="76"/>
      <c r="OD316" s="76"/>
      <c r="OE316" s="76"/>
      <c r="OF316" s="76"/>
      <c r="OG316" s="76"/>
      <c r="OH316" s="76"/>
      <c r="OI316" s="76"/>
      <c r="OJ316" s="76"/>
      <c r="OK316" s="76"/>
      <c r="OL316" s="76"/>
      <c r="OM316" s="76"/>
      <c r="ON316" s="76"/>
      <c r="OO316" s="76"/>
      <c r="OP316" s="76"/>
      <c r="OQ316" s="76"/>
      <c r="OR316" s="76"/>
      <c r="OS316" s="76"/>
      <c r="OT316" s="76"/>
      <c r="OU316" s="76"/>
      <c r="OV316" s="76"/>
      <c r="OW316" s="76"/>
      <c r="OX316" s="76"/>
      <c r="OY316" s="76"/>
      <c r="OZ316" s="76"/>
      <c r="PA316" s="76"/>
      <c r="PB316" s="76"/>
      <c r="PC316" s="76"/>
      <c r="PD316" s="76"/>
      <c r="PE316" s="76"/>
      <c r="PF316" s="76"/>
      <c r="PG316" s="76"/>
      <c r="PH316" s="76"/>
      <c r="PI316" s="76"/>
      <c r="PJ316" s="76"/>
      <c r="PK316" s="76"/>
      <c r="PL316" s="76"/>
      <c r="PM316" s="76"/>
      <c r="PN316" s="76"/>
      <c r="PO316" s="76"/>
      <c r="PP316" s="76"/>
      <c r="PQ316" s="76"/>
      <c r="PR316" s="76"/>
      <c r="PS316" s="76"/>
      <c r="PT316" s="76"/>
      <c r="PU316" s="76"/>
      <c r="PV316" s="76"/>
      <c r="PW316" s="76"/>
      <c r="PX316" s="76"/>
      <c r="PY316" s="76"/>
      <c r="PZ316" s="76"/>
      <c r="QA316" s="76"/>
      <c r="QB316" s="76"/>
      <c r="QC316" s="76"/>
      <c r="QD316" s="76"/>
      <c r="QE316" s="76"/>
      <c r="QF316" s="76"/>
      <c r="QG316" s="76"/>
      <c r="QH316" s="76"/>
      <c r="QI316" s="76"/>
      <c r="QJ316" s="76"/>
      <c r="QK316" s="76"/>
      <c r="QL316" s="76"/>
      <c r="QM316" s="76"/>
      <c r="QN316" s="76"/>
      <c r="QO316" s="76"/>
      <c r="QP316" s="76"/>
      <c r="QQ316" s="76"/>
      <c r="QR316" s="76"/>
      <c r="QS316" s="76"/>
      <c r="QT316" s="76"/>
      <c r="QU316" s="76"/>
      <c r="QV316" s="76"/>
      <c r="QW316" s="76"/>
      <c r="QX316" s="76"/>
      <c r="QY316" s="76"/>
      <c r="QZ316" s="76"/>
      <c r="RA316" s="76"/>
      <c r="RB316" s="76"/>
      <c r="RC316" s="76"/>
      <c r="RD316" s="76"/>
      <c r="RE316" s="76"/>
      <c r="RF316" s="76"/>
      <c r="RG316" s="76"/>
      <c r="RH316" s="76"/>
      <c r="RI316" s="76"/>
      <c r="RJ316" s="76"/>
      <c r="RK316" s="76"/>
      <c r="RL316" s="76"/>
      <c r="RM316" s="76"/>
      <c r="RN316" s="76"/>
      <c r="RO316" s="76"/>
      <c r="RP316" s="76"/>
      <c r="RQ316" s="76"/>
      <c r="RR316" s="76"/>
      <c r="RS316" s="76"/>
      <c r="RT316" s="76"/>
      <c r="RU316" s="76"/>
      <c r="RV316" s="76"/>
      <c r="RW316" s="76"/>
      <c r="RX316" s="76"/>
      <c r="RY316" s="76"/>
      <c r="RZ316" s="76"/>
      <c r="SA316" s="76"/>
      <c r="SB316" s="76"/>
      <c r="SC316" s="76"/>
      <c r="SD316" s="76"/>
      <c r="SE316" s="76"/>
      <c r="SF316" s="76"/>
      <c r="SG316" s="76"/>
      <c r="SH316" s="76"/>
      <c r="SI316" s="76"/>
      <c r="SJ316" s="76"/>
      <c r="SK316" s="76"/>
      <c r="SL316" s="76"/>
      <c r="SM316" s="76"/>
      <c r="SN316" s="76"/>
      <c r="SO316" s="76"/>
      <c r="SP316" s="76"/>
      <c r="SQ316" s="76"/>
      <c r="SR316" s="76"/>
      <c r="SS316" s="76"/>
      <c r="ST316" s="76"/>
      <c r="SU316" s="76"/>
      <c r="SV316" s="76"/>
      <c r="SW316" s="76"/>
      <c r="SX316" s="76"/>
      <c r="SY316" s="76"/>
      <c r="SZ316" s="76"/>
      <c r="TA316" s="76"/>
      <c r="TB316" s="76"/>
      <c r="TC316" s="76"/>
      <c r="TD316" s="76"/>
      <c r="TE316" s="76"/>
      <c r="TF316" s="76"/>
      <c r="TG316" s="76"/>
      <c r="TH316" s="76"/>
      <c r="TI316" s="76"/>
      <c r="TJ316" s="76"/>
      <c r="TK316" s="76"/>
      <c r="TL316" s="76"/>
      <c r="TM316" s="76"/>
      <c r="TN316" s="76"/>
      <c r="TO316" s="76"/>
      <c r="TP316" s="76"/>
      <c r="TQ316" s="76"/>
      <c r="TR316" s="76"/>
      <c r="TS316" s="76"/>
      <c r="TT316" s="76"/>
      <c r="TU316" s="76"/>
      <c r="TV316" s="76"/>
      <c r="TW316" s="76"/>
      <c r="TX316" s="76"/>
      <c r="TY316" s="76"/>
      <c r="TZ316" s="76"/>
      <c r="UA316" s="76"/>
      <c r="UB316" s="76"/>
      <c r="UC316" s="76"/>
      <c r="UD316" s="76"/>
      <c r="UE316" s="76"/>
      <c r="UF316" s="76"/>
      <c r="UG316" s="76"/>
      <c r="UH316" s="76"/>
      <c r="UI316" s="76"/>
      <c r="UJ316" s="76"/>
      <c r="UK316" s="76"/>
      <c r="UL316" s="76"/>
      <c r="UM316" s="76"/>
      <c r="UN316" s="76"/>
      <c r="UO316" s="76"/>
      <c r="UP316" s="76"/>
      <c r="UQ316" s="76"/>
      <c r="UR316" s="76"/>
      <c r="US316" s="76"/>
      <c r="UT316" s="76"/>
      <c r="UU316" s="76"/>
      <c r="UV316" s="76"/>
      <c r="UW316" s="76"/>
      <c r="UX316" s="76"/>
      <c r="UY316" s="76"/>
      <c r="UZ316" s="76"/>
      <c r="VA316" s="76"/>
      <c r="VB316" s="76"/>
      <c r="VC316" s="76"/>
      <c r="VD316" s="76"/>
      <c r="VE316" s="76"/>
      <c r="VF316" s="76"/>
      <c r="VG316" s="76"/>
      <c r="VH316" s="76"/>
      <c r="VI316" s="76"/>
      <c r="VJ316" s="76"/>
      <c r="VK316" s="76"/>
      <c r="VL316" s="76"/>
      <c r="VM316" s="76"/>
      <c r="VN316" s="76"/>
      <c r="VO316" s="76"/>
      <c r="VP316" s="76"/>
      <c r="VQ316" s="76"/>
      <c r="VR316" s="76"/>
      <c r="VS316" s="76"/>
      <c r="VT316" s="76"/>
      <c r="VU316" s="76"/>
      <c r="VV316" s="76"/>
      <c r="VW316" s="76"/>
      <c r="VX316" s="76"/>
      <c r="VY316" s="76"/>
      <c r="VZ316" s="76"/>
      <c r="WA316" s="76"/>
      <c r="WB316" s="76"/>
      <c r="WC316" s="76"/>
      <c r="WD316" s="76"/>
      <c r="WE316" s="76"/>
      <c r="WF316" s="76"/>
      <c r="WG316" s="76"/>
      <c r="WH316" s="76"/>
      <c r="WI316" s="76"/>
      <c r="WJ316" s="76"/>
      <c r="WK316" s="76"/>
      <c r="WL316" s="76"/>
      <c r="WM316" s="76"/>
      <c r="WN316" s="76"/>
      <c r="WO316" s="76"/>
      <c r="WP316" s="76"/>
      <c r="WQ316" s="76"/>
      <c r="WR316" s="76"/>
      <c r="WS316" s="76"/>
      <c r="WT316" s="76"/>
      <c r="WU316" s="76"/>
      <c r="WV316" s="76"/>
      <c r="WW316" s="76"/>
      <c r="WX316" s="76"/>
      <c r="WY316" s="76"/>
      <c r="WZ316" s="76"/>
      <c r="XA316" s="76"/>
      <c r="XB316" s="76"/>
      <c r="XC316" s="76"/>
      <c r="XD316" s="76"/>
      <c r="XE316" s="76"/>
      <c r="XF316" s="76"/>
      <c r="XG316" s="76"/>
      <c r="XH316" s="76"/>
      <c r="XI316" s="76"/>
      <c r="XJ316" s="76"/>
      <c r="XK316" s="76"/>
      <c r="XL316" s="76"/>
      <c r="XM316" s="76"/>
      <c r="XN316" s="76"/>
      <c r="XO316" s="76"/>
      <c r="XP316" s="76"/>
      <c r="XQ316" s="76"/>
      <c r="XR316" s="76"/>
      <c r="XS316" s="76"/>
      <c r="XT316" s="76"/>
      <c r="XU316" s="76"/>
      <c r="XV316" s="76"/>
      <c r="XW316" s="76"/>
      <c r="XX316" s="76"/>
      <c r="XY316" s="76"/>
      <c r="XZ316" s="76"/>
      <c r="YA316" s="76"/>
      <c r="YB316" s="76"/>
      <c r="YC316" s="76"/>
      <c r="YD316" s="76"/>
      <c r="YE316" s="76"/>
      <c r="YF316" s="76"/>
      <c r="YG316" s="76"/>
      <c r="YH316" s="76"/>
      <c r="YI316" s="76"/>
      <c r="YJ316" s="76"/>
      <c r="YK316" s="76"/>
      <c r="YL316" s="76"/>
      <c r="YM316" s="76"/>
      <c r="YN316" s="76"/>
      <c r="YO316" s="76"/>
      <c r="YP316" s="76"/>
      <c r="YQ316" s="76"/>
      <c r="YR316" s="76"/>
      <c r="YS316" s="76"/>
      <c r="YT316" s="76"/>
      <c r="YU316" s="76"/>
      <c r="YV316" s="76"/>
      <c r="YW316" s="76"/>
      <c r="YX316" s="76"/>
      <c r="YY316" s="76"/>
      <c r="YZ316" s="76"/>
      <c r="ZA316" s="76"/>
      <c r="ZB316" s="76"/>
      <c r="ZC316" s="76"/>
      <c r="ZD316" s="76"/>
      <c r="ZE316" s="76"/>
      <c r="ZF316" s="76"/>
      <c r="ZG316" s="76"/>
      <c r="ZH316" s="76"/>
      <c r="ZI316" s="76"/>
      <c r="ZJ316" s="76"/>
      <c r="ZK316" s="76"/>
      <c r="ZL316" s="76"/>
      <c r="ZM316" s="76"/>
      <c r="ZN316" s="76"/>
      <c r="ZO316" s="76"/>
      <c r="ZP316" s="76"/>
      <c r="ZQ316" s="76"/>
      <c r="ZR316" s="76"/>
      <c r="ZS316" s="76"/>
      <c r="ZT316" s="76"/>
      <c r="ZU316" s="76"/>
      <c r="ZV316" s="76"/>
      <c r="ZW316" s="76"/>
      <c r="ZX316" s="76"/>
      <c r="ZY316" s="76"/>
      <c r="ZZ316" s="76"/>
      <c r="AAA316" s="76"/>
      <c r="AAB316" s="76"/>
      <c r="AAC316" s="76"/>
      <c r="AAD316" s="76"/>
      <c r="AAE316" s="76"/>
      <c r="AAF316" s="76"/>
      <c r="AAG316" s="76"/>
      <c r="AAH316" s="76"/>
      <c r="AAI316" s="76"/>
      <c r="AAJ316" s="76"/>
      <c r="AAK316" s="76"/>
      <c r="AAL316" s="76"/>
      <c r="AAM316" s="76"/>
      <c r="AAN316" s="76"/>
      <c r="AAO316" s="76"/>
      <c r="AAP316" s="76"/>
      <c r="AAQ316" s="76"/>
      <c r="AAR316" s="76"/>
      <c r="AAS316" s="76"/>
      <c r="AAT316" s="76"/>
      <c r="AAU316" s="76"/>
      <c r="AAV316" s="76"/>
      <c r="AAW316" s="76"/>
      <c r="AAX316" s="76"/>
      <c r="AAY316" s="76"/>
      <c r="AAZ316" s="76"/>
      <c r="ABA316" s="76"/>
      <c r="ABB316" s="76"/>
      <c r="ABC316" s="76"/>
      <c r="ABD316" s="76"/>
      <c r="ABE316" s="76"/>
      <c r="ABF316" s="76"/>
      <c r="ABG316" s="76"/>
      <c r="ABH316" s="76"/>
      <c r="ABI316" s="76"/>
      <c r="ABJ316" s="76"/>
      <c r="ABK316" s="76"/>
      <c r="ABL316" s="76"/>
      <c r="ABM316" s="76"/>
      <c r="ABN316" s="76"/>
      <c r="ABO316" s="76"/>
      <c r="ABP316" s="76"/>
      <c r="ABQ316" s="76"/>
      <c r="ABR316" s="76"/>
      <c r="ABS316" s="76"/>
      <c r="ABT316" s="76"/>
      <c r="ABU316" s="76"/>
      <c r="ABV316" s="76"/>
      <c r="ABW316" s="76"/>
      <c r="ABX316" s="76"/>
      <c r="ABY316" s="76"/>
      <c r="ABZ316" s="76"/>
      <c r="ACA316" s="76"/>
      <c r="ACB316" s="76"/>
      <c r="ACC316" s="76"/>
      <c r="ACD316" s="76"/>
      <c r="ACE316" s="76"/>
      <c r="ACF316" s="76"/>
      <c r="ACG316" s="76"/>
      <c r="ACH316" s="76"/>
      <c r="ACI316" s="76"/>
      <c r="ACJ316" s="76"/>
      <c r="ACK316" s="76"/>
      <c r="ACL316" s="76"/>
      <c r="ACM316" s="76"/>
      <c r="ACN316" s="76"/>
      <c r="ACO316" s="76"/>
      <c r="ACP316" s="76"/>
      <c r="ACQ316" s="76"/>
      <c r="ACR316" s="76"/>
      <c r="ACS316" s="76"/>
      <c r="ACT316" s="76"/>
      <c r="ACU316" s="76"/>
      <c r="ACV316" s="76"/>
      <c r="ACW316" s="76"/>
      <c r="ACX316" s="76"/>
      <c r="ACY316" s="76"/>
      <c r="ACZ316" s="76"/>
      <c r="ADA316" s="76"/>
      <c r="ADB316" s="76"/>
      <c r="ADC316" s="76"/>
      <c r="ADD316" s="76"/>
      <c r="ADE316" s="76"/>
      <c r="ADF316" s="76"/>
      <c r="ADG316" s="76"/>
      <c r="ADH316" s="76"/>
      <c r="ADI316" s="76"/>
      <c r="ADJ316" s="76"/>
      <c r="ADK316" s="76"/>
      <c r="ADL316" s="76"/>
      <c r="ADM316" s="76"/>
      <c r="ADN316" s="76"/>
      <c r="ADO316" s="76"/>
      <c r="ADP316" s="76"/>
      <c r="ADQ316" s="76"/>
      <c r="ADR316" s="76"/>
      <c r="ADS316" s="76"/>
      <c r="ADT316" s="76"/>
      <c r="ADU316" s="76"/>
      <c r="ADV316" s="76"/>
      <c r="ADW316" s="76"/>
      <c r="ADX316" s="76"/>
      <c r="ADY316" s="76"/>
      <c r="ADZ316" s="76"/>
      <c r="AEA316" s="76"/>
      <c r="AEB316" s="76"/>
      <c r="AEC316" s="76"/>
      <c r="AED316" s="76"/>
      <c r="AEE316" s="76"/>
      <c r="AEF316" s="76"/>
      <c r="AEG316" s="76"/>
      <c r="AEH316" s="76"/>
      <c r="AEI316" s="76"/>
      <c r="AEJ316" s="76"/>
      <c r="AEK316" s="76"/>
      <c r="AEL316" s="76"/>
      <c r="AEM316" s="76"/>
      <c r="AEN316" s="76"/>
      <c r="AEO316" s="76"/>
      <c r="AEP316" s="76"/>
      <c r="AEQ316" s="76"/>
      <c r="AER316" s="76"/>
      <c r="AES316" s="76"/>
      <c r="AET316" s="76"/>
      <c r="AEU316" s="76"/>
      <c r="AEV316" s="76"/>
      <c r="AEW316" s="76"/>
      <c r="AEX316" s="76"/>
      <c r="AEY316" s="76"/>
      <c r="AEZ316" s="76"/>
      <c r="AFA316" s="76"/>
      <c r="AFB316" s="76"/>
      <c r="AFC316" s="76"/>
      <c r="AFD316" s="76"/>
      <c r="AFE316" s="76"/>
      <c r="AFF316" s="76"/>
      <c r="AFG316" s="76"/>
      <c r="AFH316" s="76"/>
      <c r="AFI316" s="76"/>
      <c r="AFJ316" s="76"/>
      <c r="AFK316" s="76"/>
      <c r="AFL316" s="76"/>
      <c r="AFM316" s="76"/>
      <c r="AFN316" s="76"/>
      <c r="AFO316" s="76"/>
      <c r="AFP316" s="76"/>
      <c r="AFQ316" s="76"/>
      <c r="AFR316" s="76"/>
      <c r="AFS316" s="76"/>
      <c r="AFT316" s="76"/>
      <c r="AFU316" s="76"/>
      <c r="AFV316" s="76"/>
      <c r="AFW316" s="76"/>
      <c r="AFX316" s="76"/>
      <c r="AFY316" s="76"/>
      <c r="AFZ316" s="76"/>
      <c r="AGA316" s="76"/>
      <c r="AGB316" s="76"/>
      <c r="AGC316" s="76"/>
      <c r="AGD316" s="76"/>
      <c r="AGE316" s="76"/>
      <c r="AGF316" s="76"/>
      <c r="AGG316" s="76"/>
      <c r="AGH316" s="76"/>
      <c r="AGI316" s="76"/>
      <c r="AGJ316" s="76"/>
      <c r="AGK316" s="76"/>
      <c r="AGL316" s="76"/>
      <c r="AGM316" s="76"/>
      <c r="AGN316" s="76"/>
      <c r="AGO316" s="76"/>
      <c r="AGP316" s="76"/>
      <c r="AGQ316" s="76"/>
      <c r="AGR316" s="76"/>
      <c r="AGS316" s="76"/>
      <c r="AGT316" s="76"/>
      <c r="AGU316" s="76"/>
      <c r="AGV316" s="76"/>
      <c r="AGW316" s="76"/>
      <c r="AGX316" s="76"/>
      <c r="AGY316" s="76"/>
      <c r="AGZ316" s="76"/>
      <c r="AHA316" s="76"/>
      <c r="AHB316" s="76"/>
      <c r="AHC316" s="76"/>
      <c r="AHD316" s="76"/>
      <c r="AHE316" s="76"/>
      <c r="AHF316" s="76"/>
      <c r="AHG316" s="76"/>
      <c r="AHH316" s="76"/>
      <c r="AHI316" s="76"/>
      <c r="AHJ316" s="76"/>
      <c r="AHK316" s="76"/>
      <c r="AHL316" s="76"/>
      <c r="AHM316" s="76"/>
      <c r="AHN316" s="76"/>
      <c r="AHO316" s="76"/>
      <c r="AHP316" s="76"/>
      <c r="AHQ316" s="76"/>
      <c r="AHR316" s="76"/>
      <c r="AHS316" s="76"/>
      <c r="AHT316" s="76"/>
      <c r="AHU316" s="76"/>
      <c r="AHV316" s="76"/>
      <c r="AHW316" s="76"/>
      <c r="AHX316" s="76"/>
      <c r="AHY316" s="76"/>
      <c r="AHZ316" s="76"/>
      <c r="AIA316" s="76"/>
      <c r="AIB316" s="76"/>
      <c r="AIC316" s="76"/>
      <c r="AID316" s="76"/>
      <c r="AIE316" s="76"/>
      <c r="AIF316" s="76"/>
      <c r="AIG316" s="76"/>
      <c r="AIH316" s="76"/>
      <c r="AII316" s="76"/>
      <c r="AIJ316" s="76"/>
      <c r="AIK316" s="76"/>
      <c r="AIL316" s="76"/>
      <c r="AIM316" s="76"/>
      <c r="AIN316" s="76"/>
      <c r="AIO316" s="76"/>
      <c r="AIP316" s="76"/>
      <c r="AIQ316" s="76"/>
      <c r="AIR316" s="76"/>
      <c r="AIS316" s="76"/>
      <c r="AIT316" s="76"/>
      <c r="AIU316" s="76"/>
      <c r="AIV316" s="76"/>
      <c r="AIW316" s="76"/>
      <c r="AIX316" s="76"/>
      <c r="AIY316" s="76"/>
      <c r="AIZ316" s="76"/>
      <c r="AJA316" s="76"/>
      <c r="AJB316" s="76"/>
      <c r="AJC316" s="76"/>
      <c r="AJD316" s="76"/>
      <c r="AJE316" s="76"/>
      <c r="AJF316" s="76"/>
      <c r="AJG316" s="76"/>
      <c r="AJH316" s="76"/>
      <c r="AJI316" s="76"/>
      <c r="AJJ316" s="76"/>
      <c r="AJK316" s="76"/>
      <c r="AJL316" s="76"/>
      <c r="AJM316" s="76"/>
      <c r="AJN316" s="76"/>
      <c r="AJO316" s="76"/>
      <c r="AJP316" s="76"/>
      <c r="AJQ316" s="76"/>
      <c r="AJR316" s="76"/>
      <c r="AJS316" s="76"/>
      <c r="AJT316" s="76"/>
      <c r="AJU316" s="76"/>
      <c r="AJV316" s="76"/>
      <c r="AJW316" s="76"/>
      <c r="AJX316" s="76"/>
      <c r="AJY316" s="76"/>
      <c r="AJZ316" s="76"/>
      <c r="AKA316" s="76"/>
      <c r="AKB316" s="76"/>
      <c r="AKC316" s="76"/>
      <c r="AKD316" s="76"/>
      <c r="AKE316" s="76"/>
      <c r="AKF316" s="76"/>
      <c r="AKG316" s="76"/>
      <c r="AKH316" s="76"/>
      <c r="AKI316" s="76"/>
      <c r="AKJ316" s="76"/>
      <c r="AKK316" s="76"/>
      <c r="AKL316" s="76"/>
      <c r="AKM316" s="76"/>
      <c r="AKN316" s="76"/>
      <c r="AKO316" s="76"/>
      <c r="AKP316" s="76"/>
      <c r="AKQ316" s="76"/>
      <c r="AKR316" s="76"/>
      <c r="AKS316" s="76"/>
      <c r="AKT316" s="76"/>
      <c r="AKU316" s="76"/>
      <c r="AKV316" s="76"/>
      <c r="AKW316" s="76"/>
      <c r="AKX316" s="76"/>
      <c r="AKY316" s="76"/>
      <c r="AKZ316" s="76"/>
      <c r="ALA316" s="76"/>
      <c r="ALB316" s="76"/>
      <c r="ALC316" s="76"/>
      <c r="ALD316" s="76"/>
      <c r="ALE316" s="76"/>
      <c r="ALF316" s="76"/>
      <c r="ALG316" s="76"/>
      <c r="ALH316" s="76"/>
      <c r="ALI316" s="76"/>
      <c r="ALJ316" s="76"/>
      <c r="ALK316" s="76"/>
      <c r="ALL316" s="76"/>
      <c r="ALM316" s="76"/>
      <c r="ALN316" s="76"/>
      <c r="ALO316" s="76"/>
      <c r="ALP316" s="76"/>
      <c r="ALQ316" s="76"/>
      <c r="ALR316" s="76"/>
      <c r="ALS316" s="76"/>
      <c r="ALT316" s="76"/>
      <c r="ALU316" s="76"/>
      <c r="ALV316" s="76"/>
      <c r="ALW316" s="76"/>
      <c r="ALX316" s="76"/>
      <c r="ALY316" s="76"/>
      <c r="ALZ316" s="76"/>
      <c r="AMA316" s="76"/>
      <c r="AMB316" s="76"/>
      <c r="AMC316" s="76"/>
      <c r="AMD316" s="76"/>
      <c r="AME316" s="76"/>
    </row>
    <row r="317" spans="1:1019" s="80" customFormat="1">
      <c r="A317" s="20" t="s">
        <v>374</v>
      </c>
      <c r="B317" s="21">
        <v>4915633</v>
      </c>
      <c r="C317" s="21" t="s">
        <v>96</v>
      </c>
      <c r="D317" s="71" t="s">
        <v>120</v>
      </c>
      <c r="E317" s="22" t="s">
        <v>59</v>
      </c>
      <c r="F317" s="59">
        <v>580.79999999999995</v>
      </c>
      <c r="G317" s="23">
        <v>19.73</v>
      </c>
      <c r="H317" s="69">
        <f>$J$6</f>
        <v>0.21229999999999999</v>
      </c>
      <c r="I317" s="23">
        <f>ROUND(((H317+1)*G317),2)</f>
        <v>23.92</v>
      </c>
      <c r="J317" s="23">
        <f>TRUNC((I317*F317),2)</f>
        <v>13892.73</v>
      </c>
      <c r="K317" s="78">
        <f t="shared" si="117"/>
        <v>11459.183999999999</v>
      </c>
      <c r="L317" s="76"/>
      <c r="M317" s="79"/>
      <c r="N317" s="76"/>
      <c r="O317" s="76"/>
      <c r="P317" s="76"/>
      <c r="Q317" s="76"/>
      <c r="R317" s="76"/>
      <c r="S317" s="76"/>
      <c r="T317" s="76"/>
      <c r="U317" s="76"/>
      <c r="V317" s="76"/>
      <c r="W317" s="76"/>
      <c r="X317" s="76"/>
      <c r="Y317" s="76"/>
      <c r="Z317" s="76"/>
      <c r="AA317" s="76"/>
      <c r="AB317" s="76"/>
      <c r="AC317" s="76"/>
      <c r="AD317" s="76"/>
      <c r="AE317" s="76"/>
      <c r="AF317" s="76"/>
      <c r="AG317" s="76"/>
      <c r="AH317" s="76"/>
      <c r="AI317" s="76"/>
      <c r="AJ317" s="76"/>
      <c r="AK317" s="76"/>
      <c r="AL317" s="76"/>
      <c r="AM317" s="76"/>
      <c r="AN317" s="76"/>
      <c r="AO317" s="76"/>
      <c r="AP317" s="76"/>
      <c r="AQ317" s="76"/>
      <c r="AR317" s="76"/>
      <c r="AS317" s="76"/>
      <c r="AT317" s="76"/>
      <c r="AU317" s="76"/>
      <c r="AV317" s="76"/>
      <c r="AW317" s="76"/>
      <c r="AX317" s="76"/>
      <c r="AY317" s="76"/>
      <c r="AZ317" s="76"/>
      <c r="BA317" s="76"/>
      <c r="BB317" s="76"/>
      <c r="BC317" s="76"/>
      <c r="BD317" s="76"/>
      <c r="BE317" s="76"/>
      <c r="BF317" s="76"/>
      <c r="BG317" s="76"/>
      <c r="BH317" s="76"/>
      <c r="BI317" s="76"/>
      <c r="BJ317" s="76"/>
      <c r="BK317" s="76"/>
      <c r="BL317" s="76"/>
      <c r="BM317" s="76"/>
      <c r="BN317" s="76"/>
      <c r="BO317" s="76"/>
      <c r="BP317" s="76"/>
      <c r="BQ317" s="76"/>
      <c r="BR317" s="76"/>
      <c r="BS317" s="76"/>
      <c r="BT317" s="76"/>
      <c r="BU317" s="76"/>
      <c r="BV317" s="76"/>
      <c r="BW317" s="76"/>
      <c r="BX317" s="76"/>
      <c r="BY317" s="76"/>
      <c r="BZ317" s="76"/>
      <c r="CA317" s="76"/>
      <c r="CB317" s="76"/>
      <c r="CC317" s="76"/>
      <c r="CD317" s="76"/>
      <c r="CE317" s="76"/>
      <c r="CF317" s="76"/>
      <c r="CG317" s="76"/>
      <c r="CH317" s="76"/>
      <c r="CI317" s="76"/>
      <c r="CJ317" s="76"/>
      <c r="CK317" s="76"/>
      <c r="CL317" s="76"/>
      <c r="CM317" s="76"/>
      <c r="CN317" s="76"/>
      <c r="CO317" s="76"/>
      <c r="CP317" s="76"/>
      <c r="CQ317" s="76"/>
      <c r="CR317" s="76"/>
      <c r="CS317" s="76"/>
      <c r="CT317" s="76"/>
      <c r="CU317" s="76"/>
      <c r="CV317" s="76"/>
      <c r="CW317" s="76"/>
      <c r="CX317" s="76"/>
      <c r="CY317" s="76"/>
      <c r="CZ317" s="76"/>
      <c r="DA317" s="76"/>
      <c r="DB317" s="76"/>
      <c r="DC317" s="76"/>
      <c r="DD317" s="76"/>
      <c r="DE317" s="76"/>
      <c r="DF317" s="76"/>
      <c r="DG317" s="76"/>
      <c r="DH317" s="76"/>
      <c r="DI317" s="76"/>
      <c r="DJ317" s="76"/>
      <c r="DK317" s="76"/>
      <c r="DL317" s="76"/>
      <c r="DM317" s="76"/>
      <c r="DN317" s="76"/>
      <c r="DO317" s="76"/>
      <c r="DP317" s="76"/>
      <c r="DQ317" s="76"/>
      <c r="DR317" s="76"/>
      <c r="DS317" s="76"/>
      <c r="DT317" s="76"/>
      <c r="DU317" s="76"/>
      <c r="DV317" s="76"/>
      <c r="DW317" s="76"/>
      <c r="DX317" s="76"/>
      <c r="DY317" s="76"/>
      <c r="DZ317" s="76"/>
      <c r="EA317" s="76"/>
      <c r="EB317" s="76"/>
      <c r="EC317" s="76"/>
      <c r="ED317" s="76"/>
      <c r="EE317" s="76"/>
      <c r="EF317" s="76"/>
      <c r="EG317" s="76"/>
      <c r="EH317" s="76"/>
      <c r="EI317" s="76"/>
      <c r="EJ317" s="76"/>
      <c r="EK317" s="76"/>
      <c r="EL317" s="76"/>
      <c r="EM317" s="76"/>
      <c r="EN317" s="76"/>
      <c r="EO317" s="76"/>
      <c r="EP317" s="76"/>
      <c r="EQ317" s="76"/>
      <c r="ER317" s="76"/>
      <c r="ES317" s="76"/>
      <c r="ET317" s="76"/>
      <c r="EU317" s="76"/>
      <c r="EV317" s="76"/>
      <c r="EW317" s="76"/>
      <c r="EX317" s="76"/>
      <c r="EY317" s="76"/>
      <c r="EZ317" s="76"/>
      <c r="FA317" s="76"/>
      <c r="FB317" s="76"/>
      <c r="FC317" s="76"/>
      <c r="FD317" s="76"/>
      <c r="FE317" s="76"/>
      <c r="FF317" s="76"/>
      <c r="FG317" s="76"/>
      <c r="FH317" s="76"/>
      <c r="FI317" s="76"/>
      <c r="FJ317" s="76"/>
      <c r="FK317" s="76"/>
      <c r="FL317" s="76"/>
      <c r="FM317" s="76"/>
      <c r="FN317" s="76"/>
      <c r="FO317" s="76"/>
      <c r="FP317" s="76"/>
      <c r="FQ317" s="76"/>
      <c r="FR317" s="76"/>
      <c r="FS317" s="76"/>
      <c r="FT317" s="76"/>
      <c r="FU317" s="76"/>
      <c r="FV317" s="76"/>
      <c r="FW317" s="76"/>
      <c r="FX317" s="76"/>
      <c r="FY317" s="76"/>
      <c r="FZ317" s="76"/>
      <c r="GA317" s="76"/>
      <c r="GB317" s="76"/>
      <c r="GC317" s="76"/>
      <c r="GD317" s="76"/>
      <c r="GE317" s="76"/>
      <c r="GF317" s="76"/>
      <c r="GG317" s="76"/>
      <c r="GH317" s="76"/>
      <c r="GI317" s="76"/>
      <c r="GJ317" s="76"/>
      <c r="GK317" s="76"/>
      <c r="GL317" s="76"/>
      <c r="GM317" s="76"/>
      <c r="GN317" s="76"/>
      <c r="GO317" s="76"/>
      <c r="GP317" s="76"/>
      <c r="GQ317" s="76"/>
      <c r="GR317" s="76"/>
      <c r="GS317" s="76"/>
      <c r="GT317" s="76"/>
      <c r="GU317" s="76"/>
      <c r="GV317" s="76"/>
      <c r="GW317" s="76"/>
      <c r="GX317" s="76"/>
      <c r="GY317" s="76"/>
      <c r="GZ317" s="76"/>
      <c r="HA317" s="76"/>
      <c r="HB317" s="76"/>
      <c r="HC317" s="76"/>
      <c r="HD317" s="76"/>
      <c r="HE317" s="76"/>
      <c r="HF317" s="76"/>
      <c r="HG317" s="76"/>
      <c r="HH317" s="76"/>
      <c r="HI317" s="76"/>
      <c r="HJ317" s="76"/>
      <c r="HK317" s="76"/>
      <c r="HL317" s="76"/>
      <c r="HM317" s="76"/>
      <c r="HN317" s="76"/>
      <c r="HO317" s="76"/>
      <c r="HP317" s="76"/>
      <c r="HQ317" s="76"/>
      <c r="HR317" s="76"/>
      <c r="HS317" s="76"/>
      <c r="HT317" s="76"/>
      <c r="HU317" s="76"/>
      <c r="HV317" s="76"/>
      <c r="HW317" s="76"/>
      <c r="HX317" s="76"/>
      <c r="HY317" s="76"/>
      <c r="HZ317" s="76"/>
      <c r="IA317" s="76"/>
      <c r="IB317" s="76"/>
      <c r="IC317" s="76"/>
      <c r="ID317" s="76"/>
      <c r="IE317" s="76"/>
      <c r="IF317" s="76"/>
      <c r="IG317" s="76"/>
      <c r="IH317" s="76"/>
      <c r="II317" s="76"/>
      <c r="IJ317" s="76"/>
      <c r="IK317" s="76"/>
      <c r="IL317" s="76"/>
      <c r="IM317" s="76"/>
      <c r="IN317" s="76"/>
      <c r="IO317" s="76"/>
      <c r="IP317" s="76"/>
      <c r="IQ317" s="76"/>
      <c r="IR317" s="76"/>
      <c r="IS317" s="76"/>
      <c r="IT317" s="76"/>
      <c r="IU317" s="76"/>
      <c r="IV317" s="76"/>
      <c r="IW317" s="76"/>
      <c r="IX317" s="76"/>
      <c r="IY317" s="76"/>
      <c r="IZ317" s="76"/>
      <c r="JA317" s="76"/>
      <c r="JB317" s="76"/>
      <c r="JC317" s="76"/>
      <c r="JD317" s="76"/>
      <c r="JE317" s="76"/>
      <c r="JF317" s="76"/>
      <c r="JG317" s="76"/>
      <c r="JH317" s="76"/>
      <c r="JI317" s="76"/>
      <c r="JJ317" s="76"/>
      <c r="JK317" s="76"/>
      <c r="JL317" s="76"/>
      <c r="JM317" s="76"/>
      <c r="JN317" s="76"/>
      <c r="JO317" s="76"/>
      <c r="JP317" s="76"/>
      <c r="JQ317" s="76"/>
      <c r="JR317" s="76"/>
      <c r="JS317" s="76"/>
      <c r="JT317" s="76"/>
      <c r="JU317" s="76"/>
      <c r="JV317" s="76"/>
      <c r="JW317" s="76"/>
      <c r="JX317" s="76"/>
      <c r="JY317" s="76"/>
      <c r="JZ317" s="76"/>
      <c r="KA317" s="76"/>
      <c r="KB317" s="76"/>
      <c r="KC317" s="76"/>
      <c r="KD317" s="76"/>
      <c r="KE317" s="76"/>
      <c r="KF317" s="76"/>
      <c r="KG317" s="76"/>
      <c r="KH317" s="76"/>
      <c r="KI317" s="76"/>
      <c r="KJ317" s="76"/>
      <c r="KK317" s="76"/>
      <c r="KL317" s="76"/>
      <c r="KM317" s="76"/>
      <c r="KN317" s="76"/>
      <c r="KO317" s="76"/>
      <c r="KP317" s="76"/>
      <c r="KQ317" s="76"/>
      <c r="KR317" s="76"/>
      <c r="KS317" s="76"/>
      <c r="KT317" s="76"/>
      <c r="KU317" s="76"/>
      <c r="KV317" s="76"/>
      <c r="KW317" s="76"/>
      <c r="KX317" s="76"/>
      <c r="KY317" s="76"/>
      <c r="KZ317" s="76"/>
      <c r="LA317" s="76"/>
      <c r="LB317" s="76"/>
      <c r="LC317" s="76"/>
      <c r="LD317" s="76"/>
      <c r="LE317" s="76"/>
      <c r="LF317" s="76"/>
      <c r="LG317" s="76"/>
      <c r="LH317" s="76"/>
      <c r="LI317" s="76"/>
      <c r="LJ317" s="76"/>
      <c r="LK317" s="76"/>
      <c r="LL317" s="76"/>
      <c r="LM317" s="76"/>
      <c r="LN317" s="76"/>
      <c r="LO317" s="76"/>
      <c r="LP317" s="76"/>
      <c r="LQ317" s="76"/>
      <c r="LR317" s="76"/>
      <c r="LS317" s="76"/>
      <c r="LT317" s="76"/>
      <c r="LU317" s="76"/>
      <c r="LV317" s="76"/>
      <c r="LW317" s="76"/>
      <c r="LX317" s="76"/>
      <c r="LY317" s="76"/>
      <c r="LZ317" s="76"/>
      <c r="MA317" s="76"/>
      <c r="MB317" s="76"/>
      <c r="MC317" s="76"/>
      <c r="MD317" s="76"/>
      <c r="ME317" s="76"/>
      <c r="MF317" s="76"/>
      <c r="MG317" s="76"/>
      <c r="MH317" s="76"/>
      <c r="MI317" s="76"/>
      <c r="MJ317" s="76"/>
      <c r="MK317" s="76"/>
      <c r="ML317" s="76"/>
      <c r="MM317" s="76"/>
      <c r="MN317" s="76"/>
      <c r="MO317" s="76"/>
      <c r="MP317" s="76"/>
      <c r="MQ317" s="76"/>
      <c r="MR317" s="76"/>
      <c r="MS317" s="76"/>
      <c r="MT317" s="76"/>
      <c r="MU317" s="76"/>
      <c r="MV317" s="76"/>
      <c r="MW317" s="76"/>
      <c r="MX317" s="76"/>
      <c r="MY317" s="76"/>
      <c r="MZ317" s="76"/>
      <c r="NA317" s="76"/>
      <c r="NB317" s="76"/>
      <c r="NC317" s="76"/>
      <c r="ND317" s="76"/>
      <c r="NE317" s="76"/>
      <c r="NF317" s="76"/>
      <c r="NG317" s="76"/>
      <c r="NH317" s="76"/>
      <c r="NI317" s="76"/>
      <c r="NJ317" s="76"/>
      <c r="NK317" s="76"/>
      <c r="NL317" s="76"/>
      <c r="NM317" s="76"/>
      <c r="NN317" s="76"/>
      <c r="NO317" s="76"/>
      <c r="NP317" s="76"/>
      <c r="NQ317" s="76"/>
      <c r="NR317" s="76"/>
      <c r="NS317" s="76"/>
      <c r="NT317" s="76"/>
      <c r="NU317" s="76"/>
      <c r="NV317" s="76"/>
      <c r="NW317" s="76"/>
      <c r="NX317" s="76"/>
      <c r="NY317" s="76"/>
      <c r="NZ317" s="76"/>
      <c r="OA317" s="76"/>
      <c r="OB317" s="76"/>
      <c r="OC317" s="76"/>
      <c r="OD317" s="76"/>
      <c r="OE317" s="76"/>
      <c r="OF317" s="76"/>
      <c r="OG317" s="76"/>
      <c r="OH317" s="76"/>
      <c r="OI317" s="76"/>
      <c r="OJ317" s="76"/>
      <c r="OK317" s="76"/>
      <c r="OL317" s="76"/>
      <c r="OM317" s="76"/>
      <c r="ON317" s="76"/>
      <c r="OO317" s="76"/>
      <c r="OP317" s="76"/>
      <c r="OQ317" s="76"/>
      <c r="OR317" s="76"/>
      <c r="OS317" s="76"/>
      <c r="OT317" s="76"/>
      <c r="OU317" s="76"/>
      <c r="OV317" s="76"/>
      <c r="OW317" s="76"/>
      <c r="OX317" s="76"/>
      <c r="OY317" s="76"/>
      <c r="OZ317" s="76"/>
      <c r="PA317" s="76"/>
      <c r="PB317" s="76"/>
      <c r="PC317" s="76"/>
      <c r="PD317" s="76"/>
      <c r="PE317" s="76"/>
      <c r="PF317" s="76"/>
      <c r="PG317" s="76"/>
      <c r="PH317" s="76"/>
      <c r="PI317" s="76"/>
      <c r="PJ317" s="76"/>
      <c r="PK317" s="76"/>
      <c r="PL317" s="76"/>
      <c r="PM317" s="76"/>
      <c r="PN317" s="76"/>
      <c r="PO317" s="76"/>
      <c r="PP317" s="76"/>
      <c r="PQ317" s="76"/>
      <c r="PR317" s="76"/>
      <c r="PS317" s="76"/>
      <c r="PT317" s="76"/>
      <c r="PU317" s="76"/>
      <c r="PV317" s="76"/>
      <c r="PW317" s="76"/>
      <c r="PX317" s="76"/>
      <c r="PY317" s="76"/>
      <c r="PZ317" s="76"/>
      <c r="QA317" s="76"/>
      <c r="QB317" s="76"/>
      <c r="QC317" s="76"/>
      <c r="QD317" s="76"/>
      <c r="QE317" s="76"/>
      <c r="QF317" s="76"/>
      <c r="QG317" s="76"/>
      <c r="QH317" s="76"/>
      <c r="QI317" s="76"/>
      <c r="QJ317" s="76"/>
      <c r="QK317" s="76"/>
      <c r="QL317" s="76"/>
      <c r="QM317" s="76"/>
      <c r="QN317" s="76"/>
      <c r="QO317" s="76"/>
      <c r="QP317" s="76"/>
      <c r="QQ317" s="76"/>
      <c r="QR317" s="76"/>
      <c r="QS317" s="76"/>
      <c r="QT317" s="76"/>
      <c r="QU317" s="76"/>
      <c r="QV317" s="76"/>
      <c r="QW317" s="76"/>
      <c r="QX317" s="76"/>
      <c r="QY317" s="76"/>
      <c r="QZ317" s="76"/>
      <c r="RA317" s="76"/>
      <c r="RB317" s="76"/>
      <c r="RC317" s="76"/>
      <c r="RD317" s="76"/>
      <c r="RE317" s="76"/>
      <c r="RF317" s="76"/>
      <c r="RG317" s="76"/>
      <c r="RH317" s="76"/>
      <c r="RI317" s="76"/>
      <c r="RJ317" s="76"/>
      <c r="RK317" s="76"/>
      <c r="RL317" s="76"/>
      <c r="RM317" s="76"/>
      <c r="RN317" s="76"/>
      <c r="RO317" s="76"/>
      <c r="RP317" s="76"/>
      <c r="RQ317" s="76"/>
      <c r="RR317" s="76"/>
      <c r="RS317" s="76"/>
      <c r="RT317" s="76"/>
      <c r="RU317" s="76"/>
      <c r="RV317" s="76"/>
      <c r="RW317" s="76"/>
      <c r="RX317" s="76"/>
      <c r="RY317" s="76"/>
      <c r="RZ317" s="76"/>
      <c r="SA317" s="76"/>
      <c r="SB317" s="76"/>
      <c r="SC317" s="76"/>
      <c r="SD317" s="76"/>
      <c r="SE317" s="76"/>
      <c r="SF317" s="76"/>
      <c r="SG317" s="76"/>
      <c r="SH317" s="76"/>
      <c r="SI317" s="76"/>
      <c r="SJ317" s="76"/>
      <c r="SK317" s="76"/>
      <c r="SL317" s="76"/>
      <c r="SM317" s="76"/>
      <c r="SN317" s="76"/>
      <c r="SO317" s="76"/>
      <c r="SP317" s="76"/>
      <c r="SQ317" s="76"/>
      <c r="SR317" s="76"/>
      <c r="SS317" s="76"/>
      <c r="ST317" s="76"/>
      <c r="SU317" s="76"/>
      <c r="SV317" s="76"/>
      <c r="SW317" s="76"/>
      <c r="SX317" s="76"/>
      <c r="SY317" s="76"/>
      <c r="SZ317" s="76"/>
      <c r="TA317" s="76"/>
      <c r="TB317" s="76"/>
      <c r="TC317" s="76"/>
      <c r="TD317" s="76"/>
      <c r="TE317" s="76"/>
      <c r="TF317" s="76"/>
      <c r="TG317" s="76"/>
      <c r="TH317" s="76"/>
      <c r="TI317" s="76"/>
      <c r="TJ317" s="76"/>
      <c r="TK317" s="76"/>
      <c r="TL317" s="76"/>
      <c r="TM317" s="76"/>
      <c r="TN317" s="76"/>
      <c r="TO317" s="76"/>
      <c r="TP317" s="76"/>
      <c r="TQ317" s="76"/>
      <c r="TR317" s="76"/>
      <c r="TS317" s="76"/>
      <c r="TT317" s="76"/>
      <c r="TU317" s="76"/>
      <c r="TV317" s="76"/>
      <c r="TW317" s="76"/>
      <c r="TX317" s="76"/>
      <c r="TY317" s="76"/>
      <c r="TZ317" s="76"/>
      <c r="UA317" s="76"/>
      <c r="UB317" s="76"/>
      <c r="UC317" s="76"/>
      <c r="UD317" s="76"/>
      <c r="UE317" s="76"/>
      <c r="UF317" s="76"/>
      <c r="UG317" s="76"/>
      <c r="UH317" s="76"/>
      <c r="UI317" s="76"/>
      <c r="UJ317" s="76"/>
      <c r="UK317" s="76"/>
      <c r="UL317" s="76"/>
      <c r="UM317" s="76"/>
      <c r="UN317" s="76"/>
      <c r="UO317" s="76"/>
      <c r="UP317" s="76"/>
      <c r="UQ317" s="76"/>
      <c r="UR317" s="76"/>
      <c r="US317" s="76"/>
      <c r="UT317" s="76"/>
      <c r="UU317" s="76"/>
      <c r="UV317" s="76"/>
      <c r="UW317" s="76"/>
      <c r="UX317" s="76"/>
      <c r="UY317" s="76"/>
      <c r="UZ317" s="76"/>
      <c r="VA317" s="76"/>
      <c r="VB317" s="76"/>
      <c r="VC317" s="76"/>
      <c r="VD317" s="76"/>
      <c r="VE317" s="76"/>
      <c r="VF317" s="76"/>
      <c r="VG317" s="76"/>
      <c r="VH317" s="76"/>
      <c r="VI317" s="76"/>
      <c r="VJ317" s="76"/>
      <c r="VK317" s="76"/>
      <c r="VL317" s="76"/>
      <c r="VM317" s="76"/>
      <c r="VN317" s="76"/>
      <c r="VO317" s="76"/>
      <c r="VP317" s="76"/>
      <c r="VQ317" s="76"/>
      <c r="VR317" s="76"/>
      <c r="VS317" s="76"/>
      <c r="VT317" s="76"/>
      <c r="VU317" s="76"/>
      <c r="VV317" s="76"/>
      <c r="VW317" s="76"/>
      <c r="VX317" s="76"/>
      <c r="VY317" s="76"/>
      <c r="VZ317" s="76"/>
      <c r="WA317" s="76"/>
      <c r="WB317" s="76"/>
      <c r="WC317" s="76"/>
      <c r="WD317" s="76"/>
      <c r="WE317" s="76"/>
      <c r="WF317" s="76"/>
      <c r="WG317" s="76"/>
      <c r="WH317" s="76"/>
      <c r="WI317" s="76"/>
      <c r="WJ317" s="76"/>
      <c r="WK317" s="76"/>
      <c r="WL317" s="76"/>
      <c r="WM317" s="76"/>
      <c r="WN317" s="76"/>
      <c r="WO317" s="76"/>
      <c r="WP317" s="76"/>
      <c r="WQ317" s="76"/>
      <c r="WR317" s="76"/>
      <c r="WS317" s="76"/>
      <c r="WT317" s="76"/>
      <c r="WU317" s="76"/>
      <c r="WV317" s="76"/>
      <c r="WW317" s="76"/>
      <c r="WX317" s="76"/>
      <c r="WY317" s="76"/>
      <c r="WZ317" s="76"/>
      <c r="XA317" s="76"/>
      <c r="XB317" s="76"/>
      <c r="XC317" s="76"/>
      <c r="XD317" s="76"/>
      <c r="XE317" s="76"/>
      <c r="XF317" s="76"/>
      <c r="XG317" s="76"/>
      <c r="XH317" s="76"/>
      <c r="XI317" s="76"/>
      <c r="XJ317" s="76"/>
      <c r="XK317" s="76"/>
      <c r="XL317" s="76"/>
      <c r="XM317" s="76"/>
      <c r="XN317" s="76"/>
      <c r="XO317" s="76"/>
      <c r="XP317" s="76"/>
      <c r="XQ317" s="76"/>
      <c r="XR317" s="76"/>
      <c r="XS317" s="76"/>
      <c r="XT317" s="76"/>
      <c r="XU317" s="76"/>
      <c r="XV317" s="76"/>
      <c r="XW317" s="76"/>
      <c r="XX317" s="76"/>
      <c r="XY317" s="76"/>
      <c r="XZ317" s="76"/>
      <c r="YA317" s="76"/>
      <c r="YB317" s="76"/>
      <c r="YC317" s="76"/>
      <c r="YD317" s="76"/>
      <c r="YE317" s="76"/>
      <c r="YF317" s="76"/>
      <c r="YG317" s="76"/>
      <c r="YH317" s="76"/>
      <c r="YI317" s="76"/>
      <c r="YJ317" s="76"/>
      <c r="YK317" s="76"/>
      <c r="YL317" s="76"/>
      <c r="YM317" s="76"/>
      <c r="YN317" s="76"/>
      <c r="YO317" s="76"/>
      <c r="YP317" s="76"/>
      <c r="YQ317" s="76"/>
      <c r="YR317" s="76"/>
      <c r="YS317" s="76"/>
      <c r="YT317" s="76"/>
      <c r="YU317" s="76"/>
      <c r="YV317" s="76"/>
      <c r="YW317" s="76"/>
      <c r="YX317" s="76"/>
      <c r="YY317" s="76"/>
      <c r="YZ317" s="76"/>
      <c r="ZA317" s="76"/>
      <c r="ZB317" s="76"/>
      <c r="ZC317" s="76"/>
      <c r="ZD317" s="76"/>
      <c r="ZE317" s="76"/>
      <c r="ZF317" s="76"/>
      <c r="ZG317" s="76"/>
      <c r="ZH317" s="76"/>
      <c r="ZI317" s="76"/>
      <c r="ZJ317" s="76"/>
      <c r="ZK317" s="76"/>
      <c r="ZL317" s="76"/>
      <c r="ZM317" s="76"/>
      <c r="ZN317" s="76"/>
      <c r="ZO317" s="76"/>
      <c r="ZP317" s="76"/>
      <c r="ZQ317" s="76"/>
      <c r="ZR317" s="76"/>
      <c r="ZS317" s="76"/>
      <c r="ZT317" s="76"/>
      <c r="ZU317" s="76"/>
      <c r="ZV317" s="76"/>
      <c r="ZW317" s="76"/>
      <c r="ZX317" s="76"/>
      <c r="ZY317" s="76"/>
      <c r="ZZ317" s="76"/>
      <c r="AAA317" s="76"/>
      <c r="AAB317" s="76"/>
      <c r="AAC317" s="76"/>
      <c r="AAD317" s="76"/>
      <c r="AAE317" s="76"/>
      <c r="AAF317" s="76"/>
      <c r="AAG317" s="76"/>
      <c r="AAH317" s="76"/>
      <c r="AAI317" s="76"/>
      <c r="AAJ317" s="76"/>
      <c r="AAK317" s="76"/>
      <c r="AAL317" s="76"/>
      <c r="AAM317" s="76"/>
      <c r="AAN317" s="76"/>
      <c r="AAO317" s="76"/>
      <c r="AAP317" s="76"/>
      <c r="AAQ317" s="76"/>
      <c r="AAR317" s="76"/>
      <c r="AAS317" s="76"/>
      <c r="AAT317" s="76"/>
      <c r="AAU317" s="76"/>
      <c r="AAV317" s="76"/>
      <c r="AAW317" s="76"/>
      <c r="AAX317" s="76"/>
      <c r="AAY317" s="76"/>
      <c r="AAZ317" s="76"/>
      <c r="ABA317" s="76"/>
      <c r="ABB317" s="76"/>
      <c r="ABC317" s="76"/>
      <c r="ABD317" s="76"/>
      <c r="ABE317" s="76"/>
      <c r="ABF317" s="76"/>
      <c r="ABG317" s="76"/>
      <c r="ABH317" s="76"/>
      <c r="ABI317" s="76"/>
      <c r="ABJ317" s="76"/>
      <c r="ABK317" s="76"/>
      <c r="ABL317" s="76"/>
      <c r="ABM317" s="76"/>
      <c r="ABN317" s="76"/>
      <c r="ABO317" s="76"/>
      <c r="ABP317" s="76"/>
      <c r="ABQ317" s="76"/>
      <c r="ABR317" s="76"/>
      <c r="ABS317" s="76"/>
      <c r="ABT317" s="76"/>
      <c r="ABU317" s="76"/>
      <c r="ABV317" s="76"/>
      <c r="ABW317" s="76"/>
      <c r="ABX317" s="76"/>
      <c r="ABY317" s="76"/>
      <c r="ABZ317" s="76"/>
      <c r="ACA317" s="76"/>
      <c r="ACB317" s="76"/>
      <c r="ACC317" s="76"/>
      <c r="ACD317" s="76"/>
      <c r="ACE317" s="76"/>
      <c r="ACF317" s="76"/>
      <c r="ACG317" s="76"/>
      <c r="ACH317" s="76"/>
      <c r="ACI317" s="76"/>
      <c r="ACJ317" s="76"/>
      <c r="ACK317" s="76"/>
      <c r="ACL317" s="76"/>
      <c r="ACM317" s="76"/>
      <c r="ACN317" s="76"/>
      <c r="ACO317" s="76"/>
      <c r="ACP317" s="76"/>
      <c r="ACQ317" s="76"/>
      <c r="ACR317" s="76"/>
      <c r="ACS317" s="76"/>
      <c r="ACT317" s="76"/>
      <c r="ACU317" s="76"/>
      <c r="ACV317" s="76"/>
      <c r="ACW317" s="76"/>
      <c r="ACX317" s="76"/>
      <c r="ACY317" s="76"/>
      <c r="ACZ317" s="76"/>
      <c r="ADA317" s="76"/>
      <c r="ADB317" s="76"/>
      <c r="ADC317" s="76"/>
      <c r="ADD317" s="76"/>
      <c r="ADE317" s="76"/>
      <c r="ADF317" s="76"/>
      <c r="ADG317" s="76"/>
      <c r="ADH317" s="76"/>
      <c r="ADI317" s="76"/>
      <c r="ADJ317" s="76"/>
      <c r="ADK317" s="76"/>
      <c r="ADL317" s="76"/>
      <c r="ADM317" s="76"/>
      <c r="ADN317" s="76"/>
      <c r="ADO317" s="76"/>
      <c r="ADP317" s="76"/>
      <c r="ADQ317" s="76"/>
      <c r="ADR317" s="76"/>
      <c r="ADS317" s="76"/>
      <c r="ADT317" s="76"/>
      <c r="ADU317" s="76"/>
      <c r="ADV317" s="76"/>
      <c r="ADW317" s="76"/>
      <c r="ADX317" s="76"/>
      <c r="ADY317" s="76"/>
      <c r="ADZ317" s="76"/>
      <c r="AEA317" s="76"/>
      <c r="AEB317" s="76"/>
      <c r="AEC317" s="76"/>
      <c r="AED317" s="76"/>
      <c r="AEE317" s="76"/>
      <c r="AEF317" s="76"/>
      <c r="AEG317" s="76"/>
      <c r="AEH317" s="76"/>
      <c r="AEI317" s="76"/>
      <c r="AEJ317" s="76"/>
      <c r="AEK317" s="76"/>
      <c r="AEL317" s="76"/>
      <c r="AEM317" s="76"/>
      <c r="AEN317" s="76"/>
      <c r="AEO317" s="76"/>
      <c r="AEP317" s="76"/>
      <c r="AEQ317" s="76"/>
      <c r="AER317" s="76"/>
      <c r="AES317" s="76"/>
      <c r="AET317" s="76"/>
      <c r="AEU317" s="76"/>
      <c r="AEV317" s="76"/>
      <c r="AEW317" s="76"/>
      <c r="AEX317" s="76"/>
      <c r="AEY317" s="76"/>
      <c r="AEZ317" s="76"/>
      <c r="AFA317" s="76"/>
      <c r="AFB317" s="76"/>
      <c r="AFC317" s="76"/>
      <c r="AFD317" s="76"/>
      <c r="AFE317" s="76"/>
      <c r="AFF317" s="76"/>
      <c r="AFG317" s="76"/>
      <c r="AFH317" s="76"/>
      <c r="AFI317" s="76"/>
      <c r="AFJ317" s="76"/>
      <c r="AFK317" s="76"/>
      <c r="AFL317" s="76"/>
      <c r="AFM317" s="76"/>
      <c r="AFN317" s="76"/>
      <c r="AFO317" s="76"/>
      <c r="AFP317" s="76"/>
      <c r="AFQ317" s="76"/>
      <c r="AFR317" s="76"/>
      <c r="AFS317" s="76"/>
      <c r="AFT317" s="76"/>
      <c r="AFU317" s="76"/>
      <c r="AFV317" s="76"/>
      <c r="AFW317" s="76"/>
      <c r="AFX317" s="76"/>
      <c r="AFY317" s="76"/>
      <c r="AFZ317" s="76"/>
      <c r="AGA317" s="76"/>
      <c r="AGB317" s="76"/>
      <c r="AGC317" s="76"/>
      <c r="AGD317" s="76"/>
      <c r="AGE317" s="76"/>
      <c r="AGF317" s="76"/>
      <c r="AGG317" s="76"/>
      <c r="AGH317" s="76"/>
      <c r="AGI317" s="76"/>
      <c r="AGJ317" s="76"/>
      <c r="AGK317" s="76"/>
      <c r="AGL317" s="76"/>
      <c r="AGM317" s="76"/>
      <c r="AGN317" s="76"/>
      <c r="AGO317" s="76"/>
      <c r="AGP317" s="76"/>
      <c r="AGQ317" s="76"/>
      <c r="AGR317" s="76"/>
      <c r="AGS317" s="76"/>
      <c r="AGT317" s="76"/>
      <c r="AGU317" s="76"/>
      <c r="AGV317" s="76"/>
      <c r="AGW317" s="76"/>
      <c r="AGX317" s="76"/>
      <c r="AGY317" s="76"/>
      <c r="AGZ317" s="76"/>
      <c r="AHA317" s="76"/>
      <c r="AHB317" s="76"/>
      <c r="AHC317" s="76"/>
      <c r="AHD317" s="76"/>
      <c r="AHE317" s="76"/>
      <c r="AHF317" s="76"/>
      <c r="AHG317" s="76"/>
      <c r="AHH317" s="76"/>
      <c r="AHI317" s="76"/>
      <c r="AHJ317" s="76"/>
      <c r="AHK317" s="76"/>
      <c r="AHL317" s="76"/>
      <c r="AHM317" s="76"/>
      <c r="AHN317" s="76"/>
      <c r="AHO317" s="76"/>
      <c r="AHP317" s="76"/>
      <c r="AHQ317" s="76"/>
      <c r="AHR317" s="76"/>
      <c r="AHS317" s="76"/>
      <c r="AHT317" s="76"/>
      <c r="AHU317" s="76"/>
      <c r="AHV317" s="76"/>
      <c r="AHW317" s="76"/>
      <c r="AHX317" s="76"/>
      <c r="AHY317" s="76"/>
      <c r="AHZ317" s="76"/>
      <c r="AIA317" s="76"/>
      <c r="AIB317" s="76"/>
      <c r="AIC317" s="76"/>
      <c r="AID317" s="76"/>
      <c r="AIE317" s="76"/>
      <c r="AIF317" s="76"/>
      <c r="AIG317" s="76"/>
      <c r="AIH317" s="76"/>
      <c r="AII317" s="76"/>
      <c r="AIJ317" s="76"/>
      <c r="AIK317" s="76"/>
      <c r="AIL317" s="76"/>
      <c r="AIM317" s="76"/>
      <c r="AIN317" s="76"/>
      <c r="AIO317" s="76"/>
      <c r="AIP317" s="76"/>
      <c r="AIQ317" s="76"/>
      <c r="AIR317" s="76"/>
      <c r="AIS317" s="76"/>
      <c r="AIT317" s="76"/>
      <c r="AIU317" s="76"/>
      <c r="AIV317" s="76"/>
      <c r="AIW317" s="76"/>
      <c r="AIX317" s="76"/>
      <c r="AIY317" s="76"/>
      <c r="AIZ317" s="76"/>
      <c r="AJA317" s="76"/>
      <c r="AJB317" s="76"/>
      <c r="AJC317" s="76"/>
      <c r="AJD317" s="76"/>
      <c r="AJE317" s="76"/>
      <c r="AJF317" s="76"/>
      <c r="AJG317" s="76"/>
      <c r="AJH317" s="76"/>
      <c r="AJI317" s="76"/>
      <c r="AJJ317" s="76"/>
      <c r="AJK317" s="76"/>
      <c r="AJL317" s="76"/>
      <c r="AJM317" s="76"/>
      <c r="AJN317" s="76"/>
      <c r="AJO317" s="76"/>
      <c r="AJP317" s="76"/>
      <c r="AJQ317" s="76"/>
      <c r="AJR317" s="76"/>
      <c r="AJS317" s="76"/>
      <c r="AJT317" s="76"/>
      <c r="AJU317" s="76"/>
      <c r="AJV317" s="76"/>
      <c r="AJW317" s="76"/>
      <c r="AJX317" s="76"/>
      <c r="AJY317" s="76"/>
      <c r="AJZ317" s="76"/>
      <c r="AKA317" s="76"/>
      <c r="AKB317" s="76"/>
      <c r="AKC317" s="76"/>
      <c r="AKD317" s="76"/>
      <c r="AKE317" s="76"/>
      <c r="AKF317" s="76"/>
      <c r="AKG317" s="76"/>
      <c r="AKH317" s="76"/>
      <c r="AKI317" s="76"/>
      <c r="AKJ317" s="76"/>
      <c r="AKK317" s="76"/>
      <c r="AKL317" s="76"/>
      <c r="AKM317" s="76"/>
      <c r="AKN317" s="76"/>
      <c r="AKO317" s="76"/>
      <c r="AKP317" s="76"/>
      <c r="AKQ317" s="76"/>
      <c r="AKR317" s="76"/>
      <c r="AKS317" s="76"/>
      <c r="AKT317" s="76"/>
      <c r="AKU317" s="76"/>
      <c r="AKV317" s="76"/>
      <c r="AKW317" s="76"/>
      <c r="AKX317" s="76"/>
      <c r="AKY317" s="76"/>
      <c r="AKZ317" s="76"/>
      <c r="ALA317" s="76"/>
      <c r="ALB317" s="76"/>
      <c r="ALC317" s="76"/>
      <c r="ALD317" s="76"/>
      <c r="ALE317" s="76"/>
      <c r="ALF317" s="76"/>
      <c r="ALG317" s="76"/>
      <c r="ALH317" s="76"/>
      <c r="ALI317" s="76"/>
      <c r="ALJ317" s="76"/>
      <c r="ALK317" s="76"/>
      <c r="ALL317" s="76"/>
      <c r="ALM317" s="76"/>
      <c r="ALN317" s="76"/>
      <c r="ALO317" s="76"/>
      <c r="ALP317" s="76"/>
      <c r="ALQ317" s="76"/>
      <c r="ALR317" s="76"/>
      <c r="ALS317" s="76"/>
      <c r="ALT317" s="76"/>
      <c r="ALU317" s="76"/>
      <c r="ALV317" s="76"/>
      <c r="ALW317" s="76"/>
      <c r="ALX317" s="76"/>
      <c r="ALY317" s="76"/>
      <c r="ALZ317" s="76"/>
      <c r="AMA317" s="76"/>
      <c r="AMB317" s="76"/>
      <c r="AMC317" s="76"/>
      <c r="AMD317" s="76"/>
      <c r="AME317" s="76"/>
    </row>
    <row r="318" spans="1:1019" s="80" customFormat="1" ht="16.5" customHeight="1">
      <c r="A318" s="20" t="s">
        <v>375</v>
      </c>
      <c r="B318" s="21" t="s">
        <v>66</v>
      </c>
      <c r="C318" s="21" t="s">
        <v>102</v>
      </c>
      <c r="D318" s="71" t="s">
        <v>121</v>
      </c>
      <c r="E318" s="22" t="s">
        <v>62</v>
      </c>
      <c r="F318" s="59">
        <v>1234.0239999999999</v>
      </c>
      <c r="G318" s="23">
        <v>87.65</v>
      </c>
      <c r="H318" s="69">
        <f>$J$7</f>
        <v>0.15</v>
      </c>
      <c r="I318" s="23">
        <f>ROUND(((H318+1)*G318),2)</f>
        <v>100.8</v>
      </c>
      <c r="J318" s="23">
        <f>TRUNC((I318*F318),2)</f>
        <v>124389.61</v>
      </c>
      <c r="K318" s="78">
        <f t="shared" si="117"/>
        <v>108162.20359999999</v>
      </c>
      <c r="L318" s="76"/>
      <c r="M318" s="79"/>
      <c r="N318" s="76"/>
      <c r="O318" s="76"/>
      <c r="P318" s="76"/>
      <c r="Q318" s="76"/>
      <c r="R318" s="76"/>
      <c r="S318" s="76"/>
      <c r="T318" s="76"/>
      <c r="U318" s="76"/>
      <c r="V318" s="76"/>
      <c r="W318" s="76"/>
      <c r="X318" s="76"/>
      <c r="Y318" s="76"/>
      <c r="Z318" s="76"/>
      <c r="AA318" s="76"/>
      <c r="AB318" s="76"/>
      <c r="AC318" s="76"/>
      <c r="AD318" s="76"/>
      <c r="AE318" s="76"/>
      <c r="AF318" s="76"/>
      <c r="AG318" s="76"/>
      <c r="AH318" s="76"/>
      <c r="AI318" s="76"/>
      <c r="AJ318" s="76"/>
      <c r="AK318" s="76"/>
      <c r="AL318" s="76"/>
      <c r="AM318" s="76"/>
      <c r="AN318" s="76"/>
      <c r="AO318" s="76"/>
      <c r="AP318" s="76"/>
      <c r="AQ318" s="76"/>
      <c r="AR318" s="76"/>
      <c r="AS318" s="76"/>
      <c r="AT318" s="76"/>
      <c r="AU318" s="76"/>
      <c r="AV318" s="76"/>
      <c r="AW318" s="76"/>
      <c r="AX318" s="76"/>
      <c r="AY318" s="76"/>
      <c r="AZ318" s="76"/>
      <c r="BA318" s="76"/>
      <c r="BB318" s="76"/>
      <c r="BC318" s="76"/>
      <c r="BD318" s="76"/>
      <c r="BE318" s="76"/>
      <c r="BF318" s="76"/>
      <c r="BG318" s="76"/>
      <c r="BH318" s="76"/>
      <c r="BI318" s="76"/>
      <c r="BJ318" s="76"/>
      <c r="BK318" s="76"/>
      <c r="BL318" s="76"/>
      <c r="BM318" s="76"/>
      <c r="BN318" s="76"/>
      <c r="BO318" s="76"/>
      <c r="BP318" s="76"/>
      <c r="BQ318" s="76"/>
      <c r="BR318" s="76"/>
      <c r="BS318" s="76"/>
      <c r="BT318" s="76"/>
      <c r="BU318" s="76"/>
      <c r="BV318" s="76"/>
      <c r="BW318" s="76"/>
      <c r="BX318" s="76"/>
      <c r="BY318" s="76"/>
      <c r="BZ318" s="76"/>
      <c r="CA318" s="76"/>
      <c r="CB318" s="76"/>
      <c r="CC318" s="76"/>
      <c r="CD318" s="76"/>
      <c r="CE318" s="76"/>
      <c r="CF318" s="76"/>
      <c r="CG318" s="76"/>
      <c r="CH318" s="76"/>
      <c r="CI318" s="76"/>
      <c r="CJ318" s="76"/>
      <c r="CK318" s="76"/>
      <c r="CL318" s="76"/>
      <c r="CM318" s="76"/>
      <c r="CN318" s="76"/>
      <c r="CO318" s="76"/>
      <c r="CP318" s="76"/>
      <c r="CQ318" s="76"/>
      <c r="CR318" s="76"/>
      <c r="CS318" s="76"/>
      <c r="CT318" s="76"/>
      <c r="CU318" s="76"/>
      <c r="CV318" s="76"/>
      <c r="CW318" s="76"/>
      <c r="CX318" s="76"/>
      <c r="CY318" s="76"/>
      <c r="CZ318" s="76"/>
      <c r="DA318" s="76"/>
      <c r="DB318" s="76"/>
      <c r="DC318" s="76"/>
      <c r="DD318" s="76"/>
      <c r="DE318" s="76"/>
      <c r="DF318" s="76"/>
      <c r="DG318" s="76"/>
      <c r="DH318" s="76"/>
      <c r="DI318" s="76"/>
      <c r="DJ318" s="76"/>
      <c r="DK318" s="76"/>
      <c r="DL318" s="76"/>
      <c r="DM318" s="76"/>
      <c r="DN318" s="76"/>
      <c r="DO318" s="76"/>
      <c r="DP318" s="76"/>
      <c r="DQ318" s="76"/>
      <c r="DR318" s="76"/>
      <c r="DS318" s="76"/>
      <c r="DT318" s="76"/>
      <c r="DU318" s="76"/>
      <c r="DV318" s="76"/>
      <c r="DW318" s="76"/>
      <c r="DX318" s="76"/>
      <c r="DY318" s="76"/>
      <c r="DZ318" s="76"/>
      <c r="EA318" s="76"/>
      <c r="EB318" s="76"/>
      <c r="EC318" s="76"/>
      <c r="ED318" s="76"/>
      <c r="EE318" s="76"/>
      <c r="EF318" s="76"/>
      <c r="EG318" s="76"/>
      <c r="EH318" s="76"/>
      <c r="EI318" s="76"/>
      <c r="EJ318" s="76"/>
      <c r="EK318" s="76"/>
      <c r="EL318" s="76"/>
      <c r="EM318" s="76"/>
      <c r="EN318" s="76"/>
      <c r="EO318" s="76"/>
      <c r="EP318" s="76"/>
      <c r="EQ318" s="76"/>
      <c r="ER318" s="76"/>
      <c r="ES318" s="76"/>
      <c r="ET318" s="76"/>
      <c r="EU318" s="76"/>
      <c r="EV318" s="76"/>
      <c r="EW318" s="76"/>
      <c r="EX318" s="76"/>
      <c r="EY318" s="76"/>
      <c r="EZ318" s="76"/>
      <c r="FA318" s="76"/>
      <c r="FB318" s="76"/>
      <c r="FC318" s="76"/>
      <c r="FD318" s="76"/>
      <c r="FE318" s="76"/>
      <c r="FF318" s="76"/>
      <c r="FG318" s="76"/>
      <c r="FH318" s="76"/>
      <c r="FI318" s="76"/>
      <c r="FJ318" s="76"/>
      <c r="FK318" s="76"/>
      <c r="FL318" s="76"/>
      <c r="FM318" s="76"/>
      <c r="FN318" s="76"/>
      <c r="FO318" s="76"/>
      <c r="FP318" s="76"/>
      <c r="FQ318" s="76"/>
      <c r="FR318" s="76"/>
      <c r="FS318" s="76"/>
      <c r="FT318" s="76"/>
      <c r="FU318" s="76"/>
      <c r="FV318" s="76"/>
      <c r="FW318" s="76"/>
      <c r="FX318" s="76"/>
      <c r="FY318" s="76"/>
      <c r="FZ318" s="76"/>
      <c r="GA318" s="76"/>
      <c r="GB318" s="76"/>
      <c r="GC318" s="76"/>
      <c r="GD318" s="76"/>
      <c r="GE318" s="76"/>
      <c r="GF318" s="76"/>
      <c r="GG318" s="76"/>
      <c r="GH318" s="76"/>
      <c r="GI318" s="76"/>
      <c r="GJ318" s="76"/>
      <c r="GK318" s="76"/>
      <c r="GL318" s="76"/>
      <c r="GM318" s="76"/>
      <c r="GN318" s="76"/>
      <c r="GO318" s="76"/>
      <c r="GP318" s="76"/>
      <c r="GQ318" s="76"/>
      <c r="GR318" s="76"/>
      <c r="GS318" s="76"/>
      <c r="GT318" s="76"/>
      <c r="GU318" s="76"/>
      <c r="GV318" s="76"/>
      <c r="GW318" s="76"/>
      <c r="GX318" s="76"/>
      <c r="GY318" s="76"/>
      <c r="GZ318" s="76"/>
      <c r="HA318" s="76"/>
      <c r="HB318" s="76"/>
      <c r="HC318" s="76"/>
      <c r="HD318" s="76"/>
      <c r="HE318" s="76"/>
      <c r="HF318" s="76"/>
      <c r="HG318" s="76"/>
      <c r="HH318" s="76"/>
      <c r="HI318" s="76"/>
      <c r="HJ318" s="76"/>
      <c r="HK318" s="76"/>
      <c r="HL318" s="76"/>
      <c r="HM318" s="76"/>
      <c r="HN318" s="76"/>
      <c r="HO318" s="76"/>
      <c r="HP318" s="76"/>
      <c r="HQ318" s="76"/>
      <c r="HR318" s="76"/>
      <c r="HS318" s="76"/>
      <c r="HT318" s="76"/>
      <c r="HU318" s="76"/>
      <c r="HV318" s="76"/>
      <c r="HW318" s="76"/>
      <c r="HX318" s="76"/>
      <c r="HY318" s="76"/>
      <c r="HZ318" s="76"/>
      <c r="IA318" s="76"/>
      <c r="IB318" s="76"/>
      <c r="IC318" s="76"/>
      <c r="ID318" s="76"/>
      <c r="IE318" s="76"/>
      <c r="IF318" s="76"/>
      <c r="IG318" s="76"/>
      <c r="IH318" s="76"/>
      <c r="II318" s="76"/>
      <c r="IJ318" s="76"/>
      <c r="IK318" s="76"/>
      <c r="IL318" s="76"/>
      <c r="IM318" s="76"/>
      <c r="IN318" s="76"/>
      <c r="IO318" s="76"/>
      <c r="IP318" s="76"/>
      <c r="IQ318" s="76"/>
      <c r="IR318" s="76"/>
      <c r="IS318" s="76"/>
      <c r="IT318" s="76"/>
      <c r="IU318" s="76"/>
      <c r="IV318" s="76"/>
      <c r="IW318" s="76"/>
      <c r="IX318" s="76"/>
      <c r="IY318" s="76"/>
      <c r="IZ318" s="76"/>
      <c r="JA318" s="76"/>
      <c r="JB318" s="76"/>
      <c r="JC318" s="76"/>
      <c r="JD318" s="76"/>
      <c r="JE318" s="76"/>
      <c r="JF318" s="76"/>
      <c r="JG318" s="76"/>
      <c r="JH318" s="76"/>
      <c r="JI318" s="76"/>
      <c r="JJ318" s="76"/>
      <c r="JK318" s="76"/>
      <c r="JL318" s="76"/>
      <c r="JM318" s="76"/>
      <c r="JN318" s="76"/>
      <c r="JO318" s="76"/>
      <c r="JP318" s="76"/>
      <c r="JQ318" s="76"/>
      <c r="JR318" s="76"/>
      <c r="JS318" s="76"/>
      <c r="JT318" s="76"/>
      <c r="JU318" s="76"/>
      <c r="JV318" s="76"/>
      <c r="JW318" s="76"/>
      <c r="JX318" s="76"/>
      <c r="JY318" s="76"/>
      <c r="JZ318" s="76"/>
      <c r="KA318" s="76"/>
      <c r="KB318" s="76"/>
      <c r="KC318" s="76"/>
      <c r="KD318" s="76"/>
      <c r="KE318" s="76"/>
      <c r="KF318" s="76"/>
      <c r="KG318" s="76"/>
      <c r="KH318" s="76"/>
      <c r="KI318" s="76"/>
      <c r="KJ318" s="76"/>
      <c r="KK318" s="76"/>
      <c r="KL318" s="76"/>
      <c r="KM318" s="76"/>
      <c r="KN318" s="76"/>
      <c r="KO318" s="76"/>
      <c r="KP318" s="76"/>
      <c r="KQ318" s="76"/>
      <c r="KR318" s="76"/>
      <c r="KS318" s="76"/>
      <c r="KT318" s="76"/>
      <c r="KU318" s="76"/>
      <c r="KV318" s="76"/>
      <c r="KW318" s="76"/>
      <c r="KX318" s="76"/>
      <c r="KY318" s="76"/>
      <c r="KZ318" s="76"/>
      <c r="LA318" s="76"/>
      <c r="LB318" s="76"/>
      <c r="LC318" s="76"/>
      <c r="LD318" s="76"/>
      <c r="LE318" s="76"/>
      <c r="LF318" s="76"/>
      <c r="LG318" s="76"/>
      <c r="LH318" s="76"/>
      <c r="LI318" s="76"/>
      <c r="LJ318" s="76"/>
      <c r="LK318" s="76"/>
      <c r="LL318" s="76"/>
      <c r="LM318" s="76"/>
      <c r="LN318" s="76"/>
      <c r="LO318" s="76"/>
      <c r="LP318" s="76"/>
      <c r="LQ318" s="76"/>
      <c r="LR318" s="76"/>
      <c r="LS318" s="76"/>
      <c r="LT318" s="76"/>
      <c r="LU318" s="76"/>
      <c r="LV318" s="76"/>
      <c r="LW318" s="76"/>
      <c r="LX318" s="76"/>
      <c r="LY318" s="76"/>
      <c r="LZ318" s="76"/>
      <c r="MA318" s="76"/>
      <c r="MB318" s="76"/>
      <c r="MC318" s="76"/>
      <c r="MD318" s="76"/>
      <c r="ME318" s="76"/>
      <c r="MF318" s="76"/>
      <c r="MG318" s="76"/>
      <c r="MH318" s="76"/>
      <c r="MI318" s="76"/>
      <c r="MJ318" s="76"/>
      <c r="MK318" s="76"/>
      <c r="ML318" s="76"/>
      <c r="MM318" s="76"/>
      <c r="MN318" s="76"/>
      <c r="MO318" s="76"/>
      <c r="MP318" s="76"/>
      <c r="MQ318" s="76"/>
      <c r="MR318" s="76"/>
      <c r="MS318" s="76"/>
      <c r="MT318" s="76"/>
      <c r="MU318" s="76"/>
      <c r="MV318" s="76"/>
      <c r="MW318" s="76"/>
      <c r="MX318" s="76"/>
      <c r="MY318" s="76"/>
      <c r="MZ318" s="76"/>
      <c r="NA318" s="76"/>
      <c r="NB318" s="76"/>
      <c r="NC318" s="76"/>
      <c r="ND318" s="76"/>
      <c r="NE318" s="76"/>
      <c r="NF318" s="76"/>
      <c r="NG318" s="76"/>
      <c r="NH318" s="76"/>
      <c r="NI318" s="76"/>
      <c r="NJ318" s="76"/>
      <c r="NK318" s="76"/>
      <c r="NL318" s="76"/>
      <c r="NM318" s="76"/>
      <c r="NN318" s="76"/>
      <c r="NO318" s="76"/>
      <c r="NP318" s="76"/>
      <c r="NQ318" s="76"/>
      <c r="NR318" s="76"/>
      <c r="NS318" s="76"/>
      <c r="NT318" s="76"/>
      <c r="NU318" s="76"/>
      <c r="NV318" s="76"/>
      <c r="NW318" s="76"/>
      <c r="NX318" s="76"/>
      <c r="NY318" s="76"/>
      <c r="NZ318" s="76"/>
      <c r="OA318" s="76"/>
      <c r="OB318" s="76"/>
      <c r="OC318" s="76"/>
      <c r="OD318" s="76"/>
      <c r="OE318" s="76"/>
      <c r="OF318" s="76"/>
      <c r="OG318" s="76"/>
      <c r="OH318" s="76"/>
      <c r="OI318" s="76"/>
      <c r="OJ318" s="76"/>
      <c r="OK318" s="76"/>
      <c r="OL318" s="76"/>
      <c r="OM318" s="76"/>
      <c r="ON318" s="76"/>
      <c r="OO318" s="76"/>
      <c r="OP318" s="76"/>
      <c r="OQ318" s="76"/>
      <c r="OR318" s="76"/>
      <c r="OS318" s="76"/>
      <c r="OT318" s="76"/>
      <c r="OU318" s="76"/>
      <c r="OV318" s="76"/>
      <c r="OW318" s="76"/>
      <c r="OX318" s="76"/>
      <c r="OY318" s="76"/>
      <c r="OZ318" s="76"/>
      <c r="PA318" s="76"/>
      <c r="PB318" s="76"/>
      <c r="PC318" s="76"/>
      <c r="PD318" s="76"/>
      <c r="PE318" s="76"/>
      <c r="PF318" s="76"/>
      <c r="PG318" s="76"/>
      <c r="PH318" s="76"/>
      <c r="PI318" s="76"/>
      <c r="PJ318" s="76"/>
      <c r="PK318" s="76"/>
      <c r="PL318" s="76"/>
      <c r="PM318" s="76"/>
      <c r="PN318" s="76"/>
      <c r="PO318" s="76"/>
      <c r="PP318" s="76"/>
      <c r="PQ318" s="76"/>
      <c r="PR318" s="76"/>
      <c r="PS318" s="76"/>
      <c r="PT318" s="76"/>
      <c r="PU318" s="76"/>
      <c r="PV318" s="76"/>
      <c r="PW318" s="76"/>
      <c r="PX318" s="76"/>
      <c r="PY318" s="76"/>
      <c r="PZ318" s="76"/>
      <c r="QA318" s="76"/>
      <c r="QB318" s="76"/>
      <c r="QC318" s="76"/>
      <c r="QD318" s="76"/>
      <c r="QE318" s="76"/>
      <c r="QF318" s="76"/>
      <c r="QG318" s="76"/>
      <c r="QH318" s="76"/>
      <c r="QI318" s="76"/>
      <c r="QJ318" s="76"/>
      <c r="QK318" s="76"/>
      <c r="QL318" s="76"/>
      <c r="QM318" s="76"/>
      <c r="QN318" s="76"/>
      <c r="QO318" s="76"/>
      <c r="QP318" s="76"/>
      <c r="QQ318" s="76"/>
      <c r="QR318" s="76"/>
      <c r="QS318" s="76"/>
      <c r="QT318" s="76"/>
      <c r="QU318" s="76"/>
      <c r="QV318" s="76"/>
      <c r="QW318" s="76"/>
      <c r="QX318" s="76"/>
      <c r="QY318" s="76"/>
      <c r="QZ318" s="76"/>
      <c r="RA318" s="76"/>
      <c r="RB318" s="76"/>
      <c r="RC318" s="76"/>
      <c r="RD318" s="76"/>
      <c r="RE318" s="76"/>
      <c r="RF318" s="76"/>
      <c r="RG318" s="76"/>
      <c r="RH318" s="76"/>
      <c r="RI318" s="76"/>
      <c r="RJ318" s="76"/>
      <c r="RK318" s="76"/>
      <c r="RL318" s="76"/>
      <c r="RM318" s="76"/>
      <c r="RN318" s="76"/>
      <c r="RO318" s="76"/>
      <c r="RP318" s="76"/>
      <c r="RQ318" s="76"/>
      <c r="RR318" s="76"/>
      <c r="RS318" s="76"/>
      <c r="RT318" s="76"/>
      <c r="RU318" s="76"/>
      <c r="RV318" s="76"/>
      <c r="RW318" s="76"/>
      <c r="RX318" s="76"/>
      <c r="RY318" s="76"/>
      <c r="RZ318" s="76"/>
      <c r="SA318" s="76"/>
      <c r="SB318" s="76"/>
      <c r="SC318" s="76"/>
      <c r="SD318" s="76"/>
      <c r="SE318" s="76"/>
      <c r="SF318" s="76"/>
      <c r="SG318" s="76"/>
      <c r="SH318" s="76"/>
      <c r="SI318" s="76"/>
      <c r="SJ318" s="76"/>
      <c r="SK318" s="76"/>
      <c r="SL318" s="76"/>
      <c r="SM318" s="76"/>
      <c r="SN318" s="76"/>
      <c r="SO318" s="76"/>
      <c r="SP318" s="76"/>
      <c r="SQ318" s="76"/>
      <c r="SR318" s="76"/>
      <c r="SS318" s="76"/>
      <c r="ST318" s="76"/>
      <c r="SU318" s="76"/>
      <c r="SV318" s="76"/>
      <c r="SW318" s="76"/>
      <c r="SX318" s="76"/>
      <c r="SY318" s="76"/>
      <c r="SZ318" s="76"/>
      <c r="TA318" s="76"/>
      <c r="TB318" s="76"/>
      <c r="TC318" s="76"/>
      <c r="TD318" s="76"/>
      <c r="TE318" s="76"/>
      <c r="TF318" s="76"/>
      <c r="TG318" s="76"/>
      <c r="TH318" s="76"/>
      <c r="TI318" s="76"/>
      <c r="TJ318" s="76"/>
      <c r="TK318" s="76"/>
      <c r="TL318" s="76"/>
      <c r="TM318" s="76"/>
      <c r="TN318" s="76"/>
      <c r="TO318" s="76"/>
      <c r="TP318" s="76"/>
      <c r="TQ318" s="76"/>
      <c r="TR318" s="76"/>
      <c r="TS318" s="76"/>
      <c r="TT318" s="76"/>
      <c r="TU318" s="76"/>
      <c r="TV318" s="76"/>
      <c r="TW318" s="76"/>
      <c r="TX318" s="76"/>
      <c r="TY318" s="76"/>
      <c r="TZ318" s="76"/>
      <c r="UA318" s="76"/>
      <c r="UB318" s="76"/>
      <c r="UC318" s="76"/>
      <c r="UD318" s="76"/>
      <c r="UE318" s="76"/>
      <c r="UF318" s="76"/>
      <c r="UG318" s="76"/>
      <c r="UH318" s="76"/>
      <c r="UI318" s="76"/>
      <c r="UJ318" s="76"/>
      <c r="UK318" s="76"/>
      <c r="UL318" s="76"/>
      <c r="UM318" s="76"/>
      <c r="UN318" s="76"/>
      <c r="UO318" s="76"/>
      <c r="UP318" s="76"/>
      <c r="UQ318" s="76"/>
      <c r="UR318" s="76"/>
      <c r="US318" s="76"/>
      <c r="UT318" s="76"/>
      <c r="UU318" s="76"/>
      <c r="UV318" s="76"/>
      <c r="UW318" s="76"/>
      <c r="UX318" s="76"/>
      <c r="UY318" s="76"/>
      <c r="UZ318" s="76"/>
      <c r="VA318" s="76"/>
      <c r="VB318" s="76"/>
      <c r="VC318" s="76"/>
      <c r="VD318" s="76"/>
      <c r="VE318" s="76"/>
      <c r="VF318" s="76"/>
      <c r="VG318" s="76"/>
      <c r="VH318" s="76"/>
      <c r="VI318" s="76"/>
      <c r="VJ318" s="76"/>
      <c r="VK318" s="76"/>
      <c r="VL318" s="76"/>
      <c r="VM318" s="76"/>
      <c r="VN318" s="76"/>
      <c r="VO318" s="76"/>
      <c r="VP318" s="76"/>
      <c r="VQ318" s="76"/>
      <c r="VR318" s="76"/>
      <c r="VS318" s="76"/>
      <c r="VT318" s="76"/>
      <c r="VU318" s="76"/>
      <c r="VV318" s="76"/>
      <c r="VW318" s="76"/>
      <c r="VX318" s="76"/>
      <c r="VY318" s="76"/>
      <c r="VZ318" s="76"/>
      <c r="WA318" s="76"/>
      <c r="WB318" s="76"/>
      <c r="WC318" s="76"/>
      <c r="WD318" s="76"/>
      <c r="WE318" s="76"/>
      <c r="WF318" s="76"/>
      <c r="WG318" s="76"/>
      <c r="WH318" s="76"/>
      <c r="WI318" s="76"/>
      <c r="WJ318" s="76"/>
      <c r="WK318" s="76"/>
      <c r="WL318" s="76"/>
      <c r="WM318" s="76"/>
      <c r="WN318" s="76"/>
      <c r="WO318" s="76"/>
      <c r="WP318" s="76"/>
      <c r="WQ318" s="76"/>
      <c r="WR318" s="76"/>
      <c r="WS318" s="76"/>
      <c r="WT318" s="76"/>
      <c r="WU318" s="76"/>
      <c r="WV318" s="76"/>
      <c r="WW318" s="76"/>
      <c r="WX318" s="76"/>
      <c r="WY318" s="76"/>
      <c r="WZ318" s="76"/>
      <c r="XA318" s="76"/>
      <c r="XB318" s="76"/>
      <c r="XC318" s="76"/>
      <c r="XD318" s="76"/>
      <c r="XE318" s="76"/>
      <c r="XF318" s="76"/>
      <c r="XG318" s="76"/>
      <c r="XH318" s="76"/>
      <c r="XI318" s="76"/>
      <c r="XJ318" s="76"/>
      <c r="XK318" s="76"/>
      <c r="XL318" s="76"/>
      <c r="XM318" s="76"/>
      <c r="XN318" s="76"/>
      <c r="XO318" s="76"/>
      <c r="XP318" s="76"/>
      <c r="XQ318" s="76"/>
      <c r="XR318" s="76"/>
      <c r="XS318" s="76"/>
      <c r="XT318" s="76"/>
      <c r="XU318" s="76"/>
      <c r="XV318" s="76"/>
      <c r="XW318" s="76"/>
      <c r="XX318" s="76"/>
      <c r="XY318" s="76"/>
      <c r="XZ318" s="76"/>
      <c r="YA318" s="76"/>
      <c r="YB318" s="76"/>
      <c r="YC318" s="76"/>
      <c r="YD318" s="76"/>
      <c r="YE318" s="76"/>
      <c r="YF318" s="76"/>
      <c r="YG318" s="76"/>
      <c r="YH318" s="76"/>
      <c r="YI318" s="76"/>
      <c r="YJ318" s="76"/>
      <c r="YK318" s="76"/>
      <c r="YL318" s="76"/>
      <c r="YM318" s="76"/>
      <c r="YN318" s="76"/>
      <c r="YO318" s="76"/>
      <c r="YP318" s="76"/>
      <c r="YQ318" s="76"/>
      <c r="YR318" s="76"/>
      <c r="YS318" s="76"/>
      <c r="YT318" s="76"/>
      <c r="YU318" s="76"/>
      <c r="YV318" s="76"/>
      <c r="YW318" s="76"/>
      <c r="YX318" s="76"/>
      <c r="YY318" s="76"/>
      <c r="YZ318" s="76"/>
      <c r="ZA318" s="76"/>
      <c r="ZB318" s="76"/>
      <c r="ZC318" s="76"/>
      <c r="ZD318" s="76"/>
      <c r="ZE318" s="76"/>
      <c r="ZF318" s="76"/>
      <c r="ZG318" s="76"/>
      <c r="ZH318" s="76"/>
      <c r="ZI318" s="76"/>
      <c r="ZJ318" s="76"/>
      <c r="ZK318" s="76"/>
      <c r="ZL318" s="76"/>
      <c r="ZM318" s="76"/>
      <c r="ZN318" s="76"/>
      <c r="ZO318" s="76"/>
      <c r="ZP318" s="76"/>
      <c r="ZQ318" s="76"/>
      <c r="ZR318" s="76"/>
      <c r="ZS318" s="76"/>
      <c r="ZT318" s="76"/>
      <c r="ZU318" s="76"/>
      <c r="ZV318" s="76"/>
      <c r="ZW318" s="76"/>
      <c r="ZX318" s="76"/>
      <c r="ZY318" s="76"/>
      <c r="ZZ318" s="76"/>
      <c r="AAA318" s="76"/>
      <c r="AAB318" s="76"/>
      <c r="AAC318" s="76"/>
      <c r="AAD318" s="76"/>
      <c r="AAE318" s="76"/>
      <c r="AAF318" s="76"/>
      <c r="AAG318" s="76"/>
      <c r="AAH318" s="76"/>
      <c r="AAI318" s="76"/>
      <c r="AAJ318" s="76"/>
      <c r="AAK318" s="76"/>
      <c r="AAL318" s="76"/>
      <c r="AAM318" s="76"/>
      <c r="AAN318" s="76"/>
      <c r="AAO318" s="76"/>
      <c r="AAP318" s="76"/>
      <c r="AAQ318" s="76"/>
      <c r="AAR318" s="76"/>
      <c r="AAS318" s="76"/>
      <c r="AAT318" s="76"/>
      <c r="AAU318" s="76"/>
      <c r="AAV318" s="76"/>
      <c r="AAW318" s="76"/>
      <c r="AAX318" s="76"/>
      <c r="AAY318" s="76"/>
      <c r="AAZ318" s="76"/>
      <c r="ABA318" s="76"/>
      <c r="ABB318" s="76"/>
      <c r="ABC318" s="76"/>
      <c r="ABD318" s="76"/>
      <c r="ABE318" s="76"/>
      <c r="ABF318" s="76"/>
      <c r="ABG318" s="76"/>
      <c r="ABH318" s="76"/>
      <c r="ABI318" s="76"/>
      <c r="ABJ318" s="76"/>
      <c r="ABK318" s="76"/>
      <c r="ABL318" s="76"/>
      <c r="ABM318" s="76"/>
      <c r="ABN318" s="76"/>
      <c r="ABO318" s="76"/>
      <c r="ABP318" s="76"/>
      <c r="ABQ318" s="76"/>
      <c r="ABR318" s="76"/>
      <c r="ABS318" s="76"/>
      <c r="ABT318" s="76"/>
      <c r="ABU318" s="76"/>
      <c r="ABV318" s="76"/>
      <c r="ABW318" s="76"/>
      <c r="ABX318" s="76"/>
      <c r="ABY318" s="76"/>
      <c r="ABZ318" s="76"/>
      <c r="ACA318" s="76"/>
      <c r="ACB318" s="76"/>
      <c r="ACC318" s="76"/>
      <c r="ACD318" s="76"/>
      <c r="ACE318" s="76"/>
      <c r="ACF318" s="76"/>
      <c r="ACG318" s="76"/>
      <c r="ACH318" s="76"/>
      <c r="ACI318" s="76"/>
      <c r="ACJ318" s="76"/>
      <c r="ACK318" s="76"/>
      <c r="ACL318" s="76"/>
      <c r="ACM318" s="76"/>
      <c r="ACN318" s="76"/>
      <c r="ACO318" s="76"/>
      <c r="ACP318" s="76"/>
      <c r="ACQ318" s="76"/>
      <c r="ACR318" s="76"/>
      <c r="ACS318" s="76"/>
      <c r="ACT318" s="76"/>
      <c r="ACU318" s="76"/>
      <c r="ACV318" s="76"/>
      <c r="ACW318" s="76"/>
      <c r="ACX318" s="76"/>
      <c r="ACY318" s="76"/>
      <c r="ACZ318" s="76"/>
      <c r="ADA318" s="76"/>
      <c r="ADB318" s="76"/>
      <c r="ADC318" s="76"/>
      <c r="ADD318" s="76"/>
      <c r="ADE318" s="76"/>
      <c r="ADF318" s="76"/>
      <c r="ADG318" s="76"/>
      <c r="ADH318" s="76"/>
      <c r="ADI318" s="76"/>
      <c r="ADJ318" s="76"/>
      <c r="ADK318" s="76"/>
      <c r="ADL318" s="76"/>
      <c r="ADM318" s="76"/>
      <c r="ADN318" s="76"/>
      <c r="ADO318" s="76"/>
      <c r="ADP318" s="76"/>
      <c r="ADQ318" s="76"/>
      <c r="ADR318" s="76"/>
      <c r="ADS318" s="76"/>
      <c r="ADT318" s="76"/>
      <c r="ADU318" s="76"/>
      <c r="ADV318" s="76"/>
      <c r="ADW318" s="76"/>
      <c r="ADX318" s="76"/>
      <c r="ADY318" s="76"/>
      <c r="ADZ318" s="76"/>
      <c r="AEA318" s="76"/>
      <c r="AEB318" s="76"/>
      <c r="AEC318" s="76"/>
      <c r="AED318" s="76"/>
      <c r="AEE318" s="76"/>
      <c r="AEF318" s="76"/>
      <c r="AEG318" s="76"/>
      <c r="AEH318" s="76"/>
      <c r="AEI318" s="76"/>
      <c r="AEJ318" s="76"/>
      <c r="AEK318" s="76"/>
      <c r="AEL318" s="76"/>
      <c r="AEM318" s="76"/>
      <c r="AEN318" s="76"/>
      <c r="AEO318" s="76"/>
      <c r="AEP318" s="76"/>
      <c r="AEQ318" s="76"/>
      <c r="AER318" s="76"/>
      <c r="AES318" s="76"/>
      <c r="AET318" s="76"/>
      <c r="AEU318" s="76"/>
      <c r="AEV318" s="76"/>
      <c r="AEW318" s="76"/>
      <c r="AEX318" s="76"/>
      <c r="AEY318" s="76"/>
      <c r="AEZ318" s="76"/>
      <c r="AFA318" s="76"/>
      <c r="AFB318" s="76"/>
      <c r="AFC318" s="76"/>
      <c r="AFD318" s="76"/>
      <c r="AFE318" s="76"/>
      <c r="AFF318" s="76"/>
      <c r="AFG318" s="76"/>
      <c r="AFH318" s="76"/>
      <c r="AFI318" s="76"/>
      <c r="AFJ318" s="76"/>
      <c r="AFK318" s="76"/>
      <c r="AFL318" s="76"/>
      <c r="AFM318" s="76"/>
      <c r="AFN318" s="76"/>
      <c r="AFO318" s="76"/>
      <c r="AFP318" s="76"/>
      <c r="AFQ318" s="76"/>
      <c r="AFR318" s="76"/>
      <c r="AFS318" s="76"/>
      <c r="AFT318" s="76"/>
      <c r="AFU318" s="76"/>
      <c r="AFV318" s="76"/>
      <c r="AFW318" s="76"/>
      <c r="AFX318" s="76"/>
      <c r="AFY318" s="76"/>
      <c r="AFZ318" s="76"/>
      <c r="AGA318" s="76"/>
      <c r="AGB318" s="76"/>
      <c r="AGC318" s="76"/>
      <c r="AGD318" s="76"/>
      <c r="AGE318" s="76"/>
      <c r="AGF318" s="76"/>
      <c r="AGG318" s="76"/>
      <c r="AGH318" s="76"/>
      <c r="AGI318" s="76"/>
      <c r="AGJ318" s="76"/>
      <c r="AGK318" s="76"/>
      <c r="AGL318" s="76"/>
      <c r="AGM318" s="76"/>
      <c r="AGN318" s="76"/>
      <c r="AGO318" s="76"/>
      <c r="AGP318" s="76"/>
      <c r="AGQ318" s="76"/>
      <c r="AGR318" s="76"/>
      <c r="AGS318" s="76"/>
      <c r="AGT318" s="76"/>
      <c r="AGU318" s="76"/>
      <c r="AGV318" s="76"/>
      <c r="AGW318" s="76"/>
      <c r="AGX318" s="76"/>
      <c r="AGY318" s="76"/>
      <c r="AGZ318" s="76"/>
      <c r="AHA318" s="76"/>
      <c r="AHB318" s="76"/>
      <c r="AHC318" s="76"/>
      <c r="AHD318" s="76"/>
      <c r="AHE318" s="76"/>
      <c r="AHF318" s="76"/>
      <c r="AHG318" s="76"/>
      <c r="AHH318" s="76"/>
      <c r="AHI318" s="76"/>
      <c r="AHJ318" s="76"/>
      <c r="AHK318" s="76"/>
      <c r="AHL318" s="76"/>
      <c r="AHM318" s="76"/>
      <c r="AHN318" s="76"/>
      <c r="AHO318" s="76"/>
      <c r="AHP318" s="76"/>
      <c r="AHQ318" s="76"/>
      <c r="AHR318" s="76"/>
      <c r="AHS318" s="76"/>
      <c r="AHT318" s="76"/>
      <c r="AHU318" s="76"/>
      <c r="AHV318" s="76"/>
      <c r="AHW318" s="76"/>
      <c r="AHX318" s="76"/>
      <c r="AHY318" s="76"/>
      <c r="AHZ318" s="76"/>
      <c r="AIA318" s="76"/>
      <c r="AIB318" s="76"/>
      <c r="AIC318" s="76"/>
      <c r="AID318" s="76"/>
      <c r="AIE318" s="76"/>
      <c r="AIF318" s="76"/>
      <c r="AIG318" s="76"/>
      <c r="AIH318" s="76"/>
      <c r="AII318" s="76"/>
      <c r="AIJ318" s="76"/>
      <c r="AIK318" s="76"/>
      <c r="AIL318" s="76"/>
      <c r="AIM318" s="76"/>
      <c r="AIN318" s="76"/>
      <c r="AIO318" s="76"/>
      <c r="AIP318" s="76"/>
      <c r="AIQ318" s="76"/>
      <c r="AIR318" s="76"/>
      <c r="AIS318" s="76"/>
      <c r="AIT318" s="76"/>
      <c r="AIU318" s="76"/>
      <c r="AIV318" s="76"/>
      <c r="AIW318" s="76"/>
      <c r="AIX318" s="76"/>
      <c r="AIY318" s="76"/>
      <c r="AIZ318" s="76"/>
      <c r="AJA318" s="76"/>
      <c r="AJB318" s="76"/>
      <c r="AJC318" s="76"/>
      <c r="AJD318" s="76"/>
      <c r="AJE318" s="76"/>
      <c r="AJF318" s="76"/>
      <c r="AJG318" s="76"/>
      <c r="AJH318" s="76"/>
      <c r="AJI318" s="76"/>
      <c r="AJJ318" s="76"/>
      <c r="AJK318" s="76"/>
      <c r="AJL318" s="76"/>
      <c r="AJM318" s="76"/>
      <c r="AJN318" s="76"/>
      <c r="AJO318" s="76"/>
      <c r="AJP318" s="76"/>
      <c r="AJQ318" s="76"/>
      <c r="AJR318" s="76"/>
      <c r="AJS318" s="76"/>
      <c r="AJT318" s="76"/>
      <c r="AJU318" s="76"/>
      <c r="AJV318" s="76"/>
      <c r="AJW318" s="76"/>
      <c r="AJX318" s="76"/>
      <c r="AJY318" s="76"/>
      <c r="AJZ318" s="76"/>
      <c r="AKA318" s="76"/>
      <c r="AKB318" s="76"/>
      <c r="AKC318" s="76"/>
      <c r="AKD318" s="76"/>
      <c r="AKE318" s="76"/>
      <c r="AKF318" s="76"/>
      <c r="AKG318" s="76"/>
      <c r="AKH318" s="76"/>
      <c r="AKI318" s="76"/>
      <c r="AKJ318" s="76"/>
      <c r="AKK318" s="76"/>
      <c r="AKL318" s="76"/>
      <c r="AKM318" s="76"/>
      <c r="AKN318" s="76"/>
      <c r="AKO318" s="76"/>
      <c r="AKP318" s="76"/>
      <c r="AKQ318" s="76"/>
      <c r="AKR318" s="76"/>
      <c r="AKS318" s="76"/>
      <c r="AKT318" s="76"/>
      <c r="AKU318" s="76"/>
      <c r="AKV318" s="76"/>
      <c r="AKW318" s="76"/>
      <c r="AKX318" s="76"/>
      <c r="AKY318" s="76"/>
      <c r="AKZ318" s="76"/>
      <c r="ALA318" s="76"/>
      <c r="ALB318" s="76"/>
      <c r="ALC318" s="76"/>
      <c r="ALD318" s="76"/>
      <c r="ALE318" s="76"/>
      <c r="ALF318" s="76"/>
      <c r="ALG318" s="76"/>
      <c r="ALH318" s="76"/>
      <c r="ALI318" s="76"/>
      <c r="ALJ318" s="76"/>
      <c r="ALK318" s="76"/>
      <c r="ALL318" s="76"/>
      <c r="ALM318" s="76"/>
      <c r="ALN318" s="76"/>
      <c r="ALO318" s="76"/>
      <c r="ALP318" s="76"/>
      <c r="ALQ318" s="76"/>
      <c r="ALR318" s="76"/>
      <c r="ALS318" s="76"/>
      <c r="ALT318" s="76"/>
      <c r="ALU318" s="76"/>
      <c r="ALV318" s="76"/>
      <c r="ALW318" s="76"/>
      <c r="ALX318" s="76"/>
      <c r="ALY318" s="76"/>
      <c r="ALZ318" s="76"/>
      <c r="AMA318" s="76"/>
      <c r="AMB318" s="76"/>
      <c r="AMC318" s="76"/>
      <c r="AMD318" s="76"/>
      <c r="AME318" s="76"/>
    </row>
    <row r="319" spans="1:1019" s="77" customFormat="1">
      <c r="A319" s="17" t="s">
        <v>376</v>
      </c>
      <c r="B319" s="17"/>
      <c r="C319" s="17"/>
      <c r="D319" s="18" t="s">
        <v>43</v>
      </c>
      <c r="E319" s="17"/>
      <c r="F319" s="61"/>
      <c r="G319" s="19"/>
      <c r="H319" s="19"/>
      <c r="I319" s="19"/>
      <c r="J319" s="19">
        <f>J320+J323+J327</f>
        <v>3367291.17</v>
      </c>
      <c r="K319" s="76"/>
      <c r="L319" s="76"/>
      <c r="M319" s="76"/>
      <c r="N319" s="76"/>
      <c r="O319" s="76"/>
      <c r="P319" s="76"/>
      <c r="Q319" s="76"/>
      <c r="R319" s="76"/>
      <c r="S319" s="76"/>
      <c r="T319" s="76"/>
      <c r="U319" s="76"/>
      <c r="V319" s="76"/>
      <c r="W319" s="76"/>
      <c r="X319" s="76"/>
      <c r="Y319" s="76"/>
      <c r="Z319" s="76"/>
      <c r="AA319" s="76"/>
      <c r="AB319" s="76"/>
      <c r="AC319" s="76"/>
      <c r="AD319" s="76"/>
      <c r="AE319" s="76"/>
      <c r="AF319" s="76"/>
      <c r="AG319" s="76"/>
      <c r="AH319" s="76"/>
      <c r="AI319" s="76"/>
      <c r="AJ319" s="76"/>
      <c r="AK319" s="76"/>
      <c r="AL319" s="76"/>
      <c r="AM319" s="76"/>
      <c r="AN319" s="76"/>
      <c r="AO319" s="76"/>
      <c r="AP319" s="76"/>
      <c r="AQ319" s="76"/>
      <c r="AR319" s="76"/>
      <c r="AS319" s="76"/>
      <c r="AT319" s="76"/>
      <c r="AU319" s="76"/>
      <c r="AV319" s="76"/>
      <c r="AW319" s="76"/>
      <c r="AX319" s="76"/>
      <c r="AY319" s="76"/>
      <c r="AZ319" s="76"/>
      <c r="BA319" s="76"/>
      <c r="BB319" s="76"/>
      <c r="BC319" s="76"/>
      <c r="BD319" s="76"/>
      <c r="BE319" s="76"/>
      <c r="BF319" s="76"/>
      <c r="BG319" s="76"/>
      <c r="BH319" s="76"/>
      <c r="BI319" s="76"/>
      <c r="BJ319" s="76"/>
      <c r="BK319" s="76"/>
      <c r="BL319" s="76"/>
      <c r="BM319" s="76"/>
      <c r="BN319" s="76"/>
      <c r="BO319" s="76"/>
      <c r="BP319" s="76"/>
      <c r="BQ319" s="76"/>
      <c r="BR319" s="76"/>
      <c r="BS319" s="76"/>
      <c r="BT319" s="76"/>
      <c r="BU319" s="76"/>
      <c r="BV319" s="76"/>
      <c r="BW319" s="76"/>
      <c r="BX319" s="76"/>
      <c r="BY319" s="76"/>
      <c r="BZ319" s="76"/>
      <c r="CA319" s="76"/>
      <c r="CB319" s="76"/>
      <c r="CC319" s="76"/>
      <c r="CD319" s="76"/>
      <c r="CE319" s="76"/>
      <c r="CF319" s="76"/>
      <c r="CG319" s="76"/>
      <c r="CH319" s="76"/>
      <c r="CI319" s="76"/>
      <c r="CJ319" s="76"/>
      <c r="CK319" s="76"/>
      <c r="CL319" s="76"/>
      <c r="CM319" s="76"/>
      <c r="CN319" s="76"/>
      <c r="CO319" s="76"/>
      <c r="CP319" s="76"/>
      <c r="CQ319" s="76"/>
      <c r="CR319" s="76"/>
      <c r="CS319" s="76"/>
      <c r="CT319" s="76"/>
      <c r="CU319" s="76"/>
      <c r="CV319" s="76"/>
      <c r="CW319" s="76"/>
      <c r="CX319" s="76"/>
      <c r="CY319" s="76"/>
      <c r="CZ319" s="76"/>
      <c r="DA319" s="76"/>
      <c r="DB319" s="76"/>
      <c r="DC319" s="76"/>
      <c r="DD319" s="76"/>
      <c r="DE319" s="76"/>
      <c r="DF319" s="76"/>
      <c r="DG319" s="76"/>
      <c r="DH319" s="76"/>
      <c r="DI319" s="76"/>
      <c r="DJ319" s="76"/>
      <c r="DK319" s="76"/>
      <c r="DL319" s="76"/>
      <c r="DM319" s="76"/>
      <c r="DN319" s="76"/>
      <c r="DO319" s="76"/>
      <c r="DP319" s="76"/>
      <c r="DQ319" s="76"/>
      <c r="DR319" s="76"/>
      <c r="DS319" s="76"/>
      <c r="DT319" s="76"/>
      <c r="DU319" s="76"/>
      <c r="DV319" s="76"/>
      <c r="DW319" s="76"/>
      <c r="DX319" s="76"/>
      <c r="DY319" s="76"/>
      <c r="DZ319" s="76"/>
      <c r="EA319" s="76"/>
      <c r="EB319" s="76"/>
      <c r="EC319" s="76"/>
      <c r="ED319" s="76"/>
      <c r="EE319" s="76"/>
      <c r="EF319" s="76"/>
      <c r="EG319" s="76"/>
      <c r="EH319" s="76"/>
      <c r="EI319" s="76"/>
      <c r="EJ319" s="76"/>
      <c r="EK319" s="76"/>
      <c r="EL319" s="76"/>
      <c r="EM319" s="76"/>
      <c r="EN319" s="76"/>
      <c r="EO319" s="76"/>
      <c r="EP319" s="76"/>
      <c r="EQ319" s="76"/>
      <c r="ER319" s="76"/>
      <c r="ES319" s="76"/>
      <c r="ET319" s="76"/>
      <c r="EU319" s="76"/>
      <c r="EV319" s="76"/>
      <c r="EW319" s="76"/>
      <c r="EX319" s="76"/>
      <c r="EY319" s="76"/>
      <c r="EZ319" s="76"/>
      <c r="FA319" s="76"/>
      <c r="FB319" s="76"/>
      <c r="FC319" s="76"/>
      <c r="FD319" s="76"/>
      <c r="FE319" s="76"/>
      <c r="FF319" s="76"/>
      <c r="FG319" s="76"/>
      <c r="FH319" s="76"/>
      <c r="FI319" s="76"/>
      <c r="FJ319" s="76"/>
      <c r="FK319" s="76"/>
      <c r="FL319" s="76"/>
      <c r="FM319" s="76"/>
      <c r="FN319" s="76"/>
      <c r="FO319" s="76"/>
      <c r="FP319" s="76"/>
      <c r="FQ319" s="76"/>
      <c r="FR319" s="76"/>
      <c r="FS319" s="76"/>
      <c r="FT319" s="76"/>
      <c r="FU319" s="76"/>
      <c r="FV319" s="76"/>
      <c r="FW319" s="76"/>
      <c r="FX319" s="76"/>
      <c r="FY319" s="76"/>
      <c r="FZ319" s="76"/>
      <c r="GA319" s="76"/>
      <c r="GB319" s="76"/>
      <c r="GC319" s="76"/>
      <c r="GD319" s="76"/>
      <c r="GE319" s="76"/>
      <c r="GF319" s="76"/>
      <c r="GG319" s="76"/>
      <c r="GH319" s="76"/>
      <c r="GI319" s="76"/>
      <c r="GJ319" s="76"/>
      <c r="GK319" s="76"/>
      <c r="GL319" s="76"/>
      <c r="GM319" s="76"/>
      <c r="GN319" s="76"/>
      <c r="GO319" s="76"/>
      <c r="GP319" s="76"/>
      <c r="GQ319" s="76"/>
      <c r="GR319" s="76"/>
      <c r="GS319" s="76"/>
      <c r="GT319" s="76"/>
      <c r="GU319" s="76"/>
      <c r="GV319" s="76"/>
      <c r="GW319" s="76"/>
      <c r="GX319" s="76"/>
      <c r="GY319" s="76"/>
      <c r="GZ319" s="76"/>
      <c r="HA319" s="76"/>
      <c r="HB319" s="76"/>
      <c r="HC319" s="76"/>
      <c r="HD319" s="76"/>
      <c r="HE319" s="76"/>
      <c r="HF319" s="76"/>
      <c r="HG319" s="76"/>
      <c r="HH319" s="76"/>
      <c r="HI319" s="76"/>
      <c r="HJ319" s="76"/>
      <c r="HK319" s="76"/>
      <c r="HL319" s="76"/>
      <c r="HM319" s="76"/>
      <c r="HN319" s="76"/>
      <c r="HO319" s="76"/>
      <c r="HP319" s="76"/>
      <c r="HQ319" s="76"/>
      <c r="HR319" s="76"/>
      <c r="HS319" s="76"/>
      <c r="HT319" s="76"/>
      <c r="HU319" s="76"/>
      <c r="HV319" s="76"/>
      <c r="HW319" s="76"/>
      <c r="HX319" s="76"/>
      <c r="HY319" s="76"/>
      <c r="HZ319" s="76"/>
      <c r="IA319" s="76"/>
      <c r="IB319" s="76"/>
      <c r="IC319" s="76"/>
      <c r="ID319" s="76"/>
      <c r="IE319" s="76"/>
      <c r="IF319" s="76"/>
      <c r="IG319" s="76"/>
      <c r="IH319" s="76"/>
      <c r="II319" s="76"/>
      <c r="IJ319" s="76"/>
      <c r="IK319" s="76"/>
      <c r="IL319" s="76"/>
      <c r="IM319" s="76"/>
      <c r="IN319" s="76"/>
      <c r="IO319" s="76"/>
      <c r="IP319" s="76"/>
      <c r="IQ319" s="76"/>
      <c r="IR319" s="76"/>
      <c r="IS319" s="76"/>
      <c r="IT319" s="76"/>
      <c r="IU319" s="76"/>
      <c r="IV319" s="76"/>
      <c r="IW319" s="76"/>
      <c r="IX319" s="76"/>
      <c r="IY319" s="76"/>
      <c r="IZ319" s="76"/>
      <c r="JA319" s="76"/>
      <c r="JB319" s="76"/>
      <c r="JC319" s="76"/>
      <c r="JD319" s="76"/>
      <c r="JE319" s="76"/>
      <c r="JF319" s="76"/>
      <c r="JG319" s="76"/>
      <c r="JH319" s="76"/>
      <c r="JI319" s="76"/>
      <c r="JJ319" s="76"/>
      <c r="JK319" s="76"/>
      <c r="JL319" s="76"/>
      <c r="JM319" s="76"/>
      <c r="JN319" s="76"/>
      <c r="JO319" s="76"/>
      <c r="JP319" s="76"/>
      <c r="JQ319" s="76"/>
      <c r="JR319" s="76"/>
      <c r="JS319" s="76"/>
      <c r="JT319" s="76"/>
      <c r="JU319" s="76"/>
      <c r="JV319" s="76"/>
      <c r="JW319" s="76"/>
      <c r="JX319" s="76"/>
      <c r="JY319" s="76"/>
      <c r="JZ319" s="76"/>
      <c r="KA319" s="76"/>
      <c r="KB319" s="76"/>
      <c r="KC319" s="76"/>
      <c r="KD319" s="76"/>
      <c r="KE319" s="76"/>
      <c r="KF319" s="76"/>
      <c r="KG319" s="76"/>
      <c r="KH319" s="76"/>
      <c r="KI319" s="76"/>
      <c r="KJ319" s="76"/>
      <c r="KK319" s="76"/>
      <c r="KL319" s="76"/>
      <c r="KM319" s="76"/>
      <c r="KN319" s="76"/>
      <c r="KO319" s="76"/>
      <c r="KP319" s="76"/>
      <c r="KQ319" s="76"/>
      <c r="KR319" s="76"/>
      <c r="KS319" s="76"/>
      <c r="KT319" s="76"/>
      <c r="KU319" s="76"/>
      <c r="KV319" s="76"/>
      <c r="KW319" s="76"/>
      <c r="KX319" s="76"/>
      <c r="KY319" s="76"/>
      <c r="KZ319" s="76"/>
      <c r="LA319" s="76"/>
      <c r="LB319" s="76"/>
      <c r="LC319" s="76"/>
      <c r="LD319" s="76"/>
      <c r="LE319" s="76"/>
      <c r="LF319" s="76"/>
      <c r="LG319" s="76"/>
      <c r="LH319" s="76"/>
      <c r="LI319" s="76"/>
      <c r="LJ319" s="76"/>
      <c r="LK319" s="76"/>
      <c r="LL319" s="76"/>
      <c r="LM319" s="76"/>
      <c r="LN319" s="76"/>
      <c r="LO319" s="76"/>
      <c r="LP319" s="76"/>
      <c r="LQ319" s="76"/>
      <c r="LR319" s="76"/>
      <c r="LS319" s="76"/>
      <c r="LT319" s="76"/>
      <c r="LU319" s="76"/>
      <c r="LV319" s="76"/>
      <c r="LW319" s="76"/>
      <c r="LX319" s="76"/>
      <c r="LY319" s="76"/>
      <c r="LZ319" s="76"/>
      <c r="MA319" s="76"/>
      <c r="MB319" s="76"/>
      <c r="MC319" s="76"/>
      <c r="MD319" s="76"/>
      <c r="ME319" s="76"/>
      <c r="MF319" s="76"/>
      <c r="MG319" s="76"/>
      <c r="MH319" s="76"/>
      <c r="MI319" s="76"/>
      <c r="MJ319" s="76"/>
      <c r="MK319" s="76"/>
      <c r="ML319" s="76"/>
      <c r="MM319" s="76"/>
      <c r="MN319" s="76"/>
      <c r="MO319" s="76"/>
      <c r="MP319" s="76"/>
      <c r="MQ319" s="76"/>
      <c r="MR319" s="76"/>
      <c r="MS319" s="76"/>
      <c r="MT319" s="76"/>
      <c r="MU319" s="76"/>
      <c r="MV319" s="76"/>
      <c r="MW319" s="76"/>
      <c r="MX319" s="76"/>
      <c r="MY319" s="76"/>
      <c r="MZ319" s="76"/>
      <c r="NA319" s="76"/>
      <c r="NB319" s="76"/>
      <c r="NC319" s="76"/>
      <c r="ND319" s="76"/>
      <c r="NE319" s="76"/>
      <c r="NF319" s="76"/>
      <c r="NG319" s="76"/>
      <c r="NH319" s="76"/>
      <c r="NI319" s="76"/>
      <c r="NJ319" s="76"/>
      <c r="NK319" s="76"/>
      <c r="NL319" s="76"/>
      <c r="NM319" s="76"/>
      <c r="NN319" s="76"/>
      <c r="NO319" s="76"/>
      <c r="NP319" s="76"/>
      <c r="NQ319" s="76"/>
      <c r="NR319" s="76"/>
      <c r="NS319" s="76"/>
      <c r="NT319" s="76"/>
      <c r="NU319" s="76"/>
      <c r="NV319" s="76"/>
      <c r="NW319" s="76"/>
      <c r="NX319" s="76"/>
      <c r="NY319" s="76"/>
      <c r="NZ319" s="76"/>
      <c r="OA319" s="76"/>
      <c r="OB319" s="76"/>
      <c r="OC319" s="76"/>
      <c r="OD319" s="76"/>
      <c r="OE319" s="76"/>
      <c r="OF319" s="76"/>
      <c r="OG319" s="76"/>
      <c r="OH319" s="76"/>
      <c r="OI319" s="76"/>
      <c r="OJ319" s="76"/>
      <c r="OK319" s="76"/>
      <c r="OL319" s="76"/>
      <c r="OM319" s="76"/>
      <c r="ON319" s="76"/>
      <c r="OO319" s="76"/>
      <c r="OP319" s="76"/>
      <c r="OQ319" s="76"/>
      <c r="OR319" s="76"/>
      <c r="OS319" s="76"/>
      <c r="OT319" s="76"/>
      <c r="OU319" s="76"/>
      <c r="OV319" s="76"/>
      <c r="OW319" s="76"/>
      <c r="OX319" s="76"/>
      <c r="OY319" s="76"/>
      <c r="OZ319" s="76"/>
      <c r="PA319" s="76"/>
      <c r="PB319" s="76"/>
      <c r="PC319" s="76"/>
      <c r="PD319" s="76"/>
      <c r="PE319" s="76"/>
      <c r="PF319" s="76"/>
      <c r="PG319" s="76"/>
      <c r="PH319" s="76"/>
      <c r="PI319" s="76"/>
      <c r="PJ319" s="76"/>
      <c r="PK319" s="76"/>
      <c r="PL319" s="76"/>
      <c r="PM319" s="76"/>
      <c r="PN319" s="76"/>
      <c r="PO319" s="76"/>
      <c r="PP319" s="76"/>
      <c r="PQ319" s="76"/>
      <c r="PR319" s="76"/>
      <c r="PS319" s="76"/>
      <c r="PT319" s="76"/>
      <c r="PU319" s="76"/>
      <c r="PV319" s="76"/>
      <c r="PW319" s="76"/>
      <c r="PX319" s="76"/>
      <c r="PY319" s="76"/>
      <c r="PZ319" s="76"/>
      <c r="QA319" s="76"/>
      <c r="QB319" s="76"/>
      <c r="QC319" s="76"/>
      <c r="QD319" s="76"/>
      <c r="QE319" s="76"/>
      <c r="QF319" s="76"/>
      <c r="QG319" s="76"/>
      <c r="QH319" s="76"/>
      <c r="QI319" s="76"/>
      <c r="QJ319" s="76"/>
      <c r="QK319" s="76"/>
      <c r="QL319" s="76"/>
      <c r="QM319" s="76"/>
      <c r="QN319" s="76"/>
      <c r="QO319" s="76"/>
      <c r="QP319" s="76"/>
      <c r="QQ319" s="76"/>
      <c r="QR319" s="76"/>
      <c r="QS319" s="76"/>
      <c r="QT319" s="76"/>
      <c r="QU319" s="76"/>
      <c r="QV319" s="76"/>
      <c r="QW319" s="76"/>
      <c r="QX319" s="76"/>
      <c r="QY319" s="76"/>
      <c r="QZ319" s="76"/>
      <c r="RA319" s="76"/>
      <c r="RB319" s="76"/>
      <c r="RC319" s="76"/>
      <c r="RD319" s="76"/>
      <c r="RE319" s="76"/>
      <c r="RF319" s="76"/>
      <c r="RG319" s="76"/>
      <c r="RH319" s="76"/>
      <c r="RI319" s="76"/>
      <c r="RJ319" s="76"/>
      <c r="RK319" s="76"/>
      <c r="RL319" s="76"/>
      <c r="RM319" s="76"/>
      <c r="RN319" s="76"/>
      <c r="RO319" s="76"/>
      <c r="RP319" s="76"/>
      <c r="RQ319" s="76"/>
      <c r="RR319" s="76"/>
      <c r="RS319" s="76"/>
      <c r="RT319" s="76"/>
      <c r="RU319" s="76"/>
      <c r="RV319" s="76"/>
      <c r="RW319" s="76"/>
      <c r="RX319" s="76"/>
      <c r="RY319" s="76"/>
      <c r="RZ319" s="76"/>
      <c r="SA319" s="76"/>
      <c r="SB319" s="76"/>
      <c r="SC319" s="76"/>
      <c r="SD319" s="76"/>
      <c r="SE319" s="76"/>
      <c r="SF319" s="76"/>
      <c r="SG319" s="76"/>
      <c r="SH319" s="76"/>
      <c r="SI319" s="76"/>
      <c r="SJ319" s="76"/>
      <c r="SK319" s="76"/>
      <c r="SL319" s="76"/>
      <c r="SM319" s="76"/>
      <c r="SN319" s="76"/>
      <c r="SO319" s="76"/>
      <c r="SP319" s="76"/>
      <c r="SQ319" s="76"/>
      <c r="SR319" s="76"/>
      <c r="SS319" s="76"/>
      <c r="ST319" s="76"/>
      <c r="SU319" s="76"/>
      <c r="SV319" s="76"/>
      <c r="SW319" s="76"/>
      <c r="SX319" s="76"/>
      <c r="SY319" s="76"/>
      <c r="SZ319" s="76"/>
      <c r="TA319" s="76"/>
      <c r="TB319" s="76"/>
      <c r="TC319" s="76"/>
      <c r="TD319" s="76"/>
      <c r="TE319" s="76"/>
      <c r="TF319" s="76"/>
      <c r="TG319" s="76"/>
      <c r="TH319" s="76"/>
      <c r="TI319" s="76"/>
      <c r="TJ319" s="76"/>
      <c r="TK319" s="76"/>
      <c r="TL319" s="76"/>
      <c r="TM319" s="76"/>
      <c r="TN319" s="76"/>
      <c r="TO319" s="76"/>
      <c r="TP319" s="76"/>
      <c r="TQ319" s="76"/>
      <c r="TR319" s="76"/>
      <c r="TS319" s="76"/>
      <c r="TT319" s="76"/>
      <c r="TU319" s="76"/>
      <c r="TV319" s="76"/>
      <c r="TW319" s="76"/>
      <c r="TX319" s="76"/>
      <c r="TY319" s="76"/>
      <c r="TZ319" s="76"/>
      <c r="UA319" s="76"/>
      <c r="UB319" s="76"/>
      <c r="UC319" s="76"/>
      <c r="UD319" s="76"/>
      <c r="UE319" s="76"/>
      <c r="UF319" s="76"/>
      <c r="UG319" s="76"/>
      <c r="UH319" s="76"/>
      <c r="UI319" s="76"/>
      <c r="UJ319" s="76"/>
      <c r="UK319" s="76"/>
      <c r="UL319" s="76"/>
      <c r="UM319" s="76"/>
      <c r="UN319" s="76"/>
      <c r="UO319" s="76"/>
      <c r="UP319" s="76"/>
      <c r="UQ319" s="76"/>
      <c r="UR319" s="76"/>
      <c r="US319" s="76"/>
      <c r="UT319" s="76"/>
      <c r="UU319" s="76"/>
      <c r="UV319" s="76"/>
      <c r="UW319" s="76"/>
      <c r="UX319" s="76"/>
      <c r="UY319" s="76"/>
      <c r="UZ319" s="76"/>
      <c r="VA319" s="76"/>
      <c r="VB319" s="76"/>
      <c r="VC319" s="76"/>
      <c r="VD319" s="76"/>
      <c r="VE319" s="76"/>
      <c r="VF319" s="76"/>
      <c r="VG319" s="76"/>
      <c r="VH319" s="76"/>
      <c r="VI319" s="76"/>
      <c r="VJ319" s="76"/>
      <c r="VK319" s="76"/>
      <c r="VL319" s="76"/>
      <c r="VM319" s="76"/>
      <c r="VN319" s="76"/>
      <c r="VO319" s="76"/>
      <c r="VP319" s="76"/>
      <c r="VQ319" s="76"/>
      <c r="VR319" s="76"/>
      <c r="VS319" s="76"/>
      <c r="VT319" s="76"/>
      <c r="VU319" s="76"/>
      <c r="VV319" s="76"/>
      <c r="VW319" s="76"/>
      <c r="VX319" s="76"/>
      <c r="VY319" s="76"/>
      <c r="VZ319" s="76"/>
      <c r="WA319" s="76"/>
      <c r="WB319" s="76"/>
      <c r="WC319" s="76"/>
      <c r="WD319" s="76"/>
      <c r="WE319" s="76"/>
      <c r="WF319" s="76"/>
      <c r="WG319" s="76"/>
      <c r="WH319" s="76"/>
      <c r="WI319" s="76"/>
      <c r="WJ319" s="76"/>
      <c r="WK319" s="76"/>
      <c r="WL319" s="76"/>
      <c r="WM319" s="76"/>
      <c r="WN319" s="76"/>
      <c r="WO319" s="76"/>
      <c r="WP319" s="76"/>
      <c r="WQ319" s="76"/>
      <c r="WR319" s="76"/>
      <c r="WS319" s="76"/>
      <c r="WT319" s="76"/>
      <c r="WU319" s="76"/>
      <c r="WV319" s="76"/>
      <c r="WW319" s="76"/>
      <c r="WX319" s="76"/>
      <c r="WY319" s="76"/>
      <c r="WZ319" s="76"/>
      <c r="XA319" s="76"/>
      <c r="XB319" s="76"/>
      <c r="XC319" s="76"/>
      <c r="XD319" s="76"/>
      <c r="XE319" s="76"/>
      <c r="XF319" s="76"/>
      <c r="XG319" s="76"/>
      <c r="XH319" s="76"/>
      <c r="XI319" s="76"/>
      <c r="XJ319" s="76"/>
      <c r="XK319" s="76"/>
      <c r="XL319" s="76"/>
      <c r="XM319" s="76"/>
      <c r="XN319" s="76"/>
      <c r="XO319" s="76"/>
      <c r="XP319" s="76"/>
      <c r="XQ319" s="76"/>
      <c r="XR319" s="76"/>
      <c r="XS319" s="76"/>
      <c r="XT319" s="76"/>
      <c r="XU319" s="76"/>
      <c r="XV319" s="76"/>
      <c r="XW319" s="76"/>
      <c r="XX319" s="76"/>
      <c r="XY319" s="76"/>
      <c r="XZ319" s="76"/>
      <c r="YA319" s="76"/>
      <c r="YB319" s="76"/>
      <c r="YC319" s="76"/>
      <c r="YD319" s="76"/>
      <c r="YE319" s="76"/>
      <c r="YF319" s="76"/>
      <c r="YG319" s="76"/>
      <c r="YH319" s="76"/>
      <c r="YI319" s="76"/>
      <c r="YJ319" s="76"/>
      <c r="YK319" s="76"/>
      <c r="YL319" s="76"/>
      <c r="YM319" s="76"/>
      <c r="YN319" s="76"/>
      <c r="YO319" s="76"/>
      <c r="YP319" s="76"/>
      <c r="YQ319" s="76"/>
      <c r="YR319" s="76"/>
      <c r="YS319" s="76"/>
      <c r="YT319" s="76"/>
      <c r="YU319" s="76"/>
      <c r="YV319" s="76"/>
      <c r="YW319" s="76"/>
      <c r="YX319" s="76"/>
      <c r="YY319" s="76"/>
      <c r="YZ319" s="76"/>
      <c r="ZA319" s="76"/>
      <c r="ZB319" s="76"/>
      <c r="ZC319" s="76"/>
      <c r="ZD319" s="76"/>
      <c r="ZE319" s="76"/>
      <c r="ZF319" s="76"/>
      <c r="ZG319" s="76"/>
      <c r="ZH319" s="76"/>
      <c r="ZI319" s="76"/>
      <c r="ZJ319" s="76"/>
      <c r="ZK319" s="76"/>
      <c r="ZL319" s="76"/>
      <c r="ZM319" s="76"/>
      <c r="ZN319" s="76"/>
      <c r="ZO319" s="76"/>
      <c r="ZP319" s="76"/>
      <c r="ZQ319" s="76"/>
      <c r="ZR319" s="76"/>
      <c r="ZS319" s="76"/>
      <c r="ZT319" s="76"/>
      <c r="ZU319" s="76"/>
      <c r="ZV319" s="76"/>
      <c r="ZW319" s="76"/>
      <c r="ZX319" s="76"/>
      <c r="ZY319" s="76"/>
      <c r="ZZ319" s="76"/>
      <c r="AAA319" s="76"/>
      <c r="AAB319" s="76"/>
      <c r="AAC319" s="76"/>
      <c r="AAD319" s="76"/>
      <c r="AAE319" s="76"/>
      <c r="AAF319" s="76"/>
      <c r="AAG319" s="76"/>
      <c r="AAH319" s="76"/>
      <c r="AAI319" s="76"/>
      <c r="AAJ319" s="76"/>
      <c r="AAK319" s="76"/>
      <c r="AAL319" s="76"/>
      <c r="AAM319" s="76"/>
      <c r="AAN319" s="76"/>
      <c r="AAO319" s="76"/>
      <c r="AAP319" s="76"/>
      <c r="AAQ319" s="76"/>
      <c r="AAR319" s="76"/>
      <c r="AAS319" s="76"/>
      <c r="AAT319" s="76"/>
      <c r="AAU319" s="76"/>
      <c r="AAV319" s="76"/>
      <c r="AAW319" s="76"/>
      <c r="AAX319" s="76"/>
      <c r="AAY319" s="76"/>
      <c r="AAZ319" s="76"/>
      <c r="ABA319" s="76"/>
      <c r="ABB319" s="76"/>
      <c r="ABC319" s="76"/>
      <c r="ABD319" s="76"/>
      <c r="ABE319" s="76"/>
      <c r="ABF319" s="76"/>
      <c r="ABG319" s="76"/>
      <c r="ABH319" s="76"/>
      <c r="ABI319" s="76"/>
      <c r="ABJ319" s="76"/>
      <c r="ABK319" s="76"/>
      <c r="ABL319" s="76"/>
      <c r="ABM319" s="76"/>
      <c r="ABN319" s="76"/>
      <c r="ABO319" s="76"/>
      <c r="ABP319" s="76"/>
      <c r="ABQ319" s="76"/>
      <c r="ABR319" s="76"/>
      <c r="ABS319" s="76"/>
      <c r="ABT319" s="76"/>
      <c r="ABU319" s="76"/>
      <c r="ABV319" s="76"/>
      <c r="ABW319" s="76"/>
      <c r="ABX319" s="76"/>
      <c r="ABY319" s="76"/>
      <c r="ABZ319" s="76"/>
      <c r="ACA319" s="76"/>
      <c r="ACB319" s="76"/>
      <c r="ACC319" s="76"/>
      <c r="ACD319" s="76"/>
      <c r="ACE319" s="76"/>
      <c r="ACF319" s="76"/>
      <c r="ACG319" s="76"/>
      <c r="ACH319" s="76"/>
      <c r="ACI319" s="76"/>
      <c r="ACJ319" s="76"/>
      <c r="ACK319" s="76"/>
      <c r="ACL319" s="76"/>
      <c r="ACM319" s="76"/>
      <c r="ACN319" s="76"/>
      <c r="ACO319" s="76"/>
      <c r="ACP319" s="76"/>
      <c r="ACQ319" s="76"/>
      <c r="ACR319" s="76"/>
      <c r="ACS319" s="76"/>
      <c r="ACT319" s="76"/>
      <c r="ACU319" s="76"/>
      <c r="ACV319" s="76"/>
      <c r="ACW319" s="76"/>
      <c r="ACX319" s="76"/>
      <c r="ACY319" s="76"/>
      <c r="ACZ319" s="76"/>
      <c r="ADA319" s="76"/>
      <c r="ADB319" s="76"/>
      <c r="ADC319" s="76"/>
      <c r="ADD319" s="76"/>
      <c r="ADE319" s="76"/>
      <c r="ADF319" s="76"/>
      <c r="ADG319" s="76"/>
      <c r="ADH319" s="76"/>
      <c r="ADI319" s="76"/>
      <c r="ADJ319" s="76"/>
      <c r="ADK319" s="76"/>
      <c r="ADL319" s="76"/>
      <c r="ADM319" s="76"/>
      <c r="ADN319" s="76"/>
      <c r="ADO319" s="76"/>
      <c r="ADP319" s="76"/>
      <c r="ADQ319" s="76"/>
      <c r="ADR319" s="76"/>
      <c r="ADS319" s="76"/>
      <c r="ADT319" s="76"/>
      <c r="ADU319" s="76"/>
      <c r="ADV319" s="76"/>
      <c r="ADW319" s="76"/>
      <c r="ADX319" s="76"/>
      <c r="ADY319" s="76"/>
      <c r="ADZ319" s="76"/>
      <c r="AEA319" s="76"/>
      <c r="AEB319" s="76"/>
      <c r="AEC319" s="76"/>
      <c r="AED319" s="76"/>
      <c r="AEE319" s="76"/>
      <c r="AEF319" s="76"/>
      <c r="AEG319" s="76"/>
      <c r="AEH319" s="76"/>
      <c r="AEI319" s="76"/>
      <c r="AEJ319" s="76"/>
      <c r="AEK319" s="76"/>
      <c r="AEL319" s="76"/>
      <c r="AEM319" s="76"/>
      <c r="AEN319" s="76"/>
      <c r="AEO319" s="76"/>
      <c r="AEP319" s="76"/>
      <c r="AEQ319" s="76"/>
      <c r="AER319" s="76"/>
      <c r="AES319" s="76"/>
      <c r="AET319" s="76"/>
      <c r="AEU319" s="76"/>
      <c r="AEV319" s="76"/>
      <c r="AEW319" s="76"/>
      <c r="AEX319" s="76"/>
      <c r="AEY319" s="76"/>
      <c r="AEZ319" s="76"/>
      <c r="AFA319" s="76"/>
      <c r="AFB319" s="76"/>
      <c r="AFC319" s="76"/>
      <c r="AFD319" s="76"/>
      <c r="AFE319" s="76"/>
      <c r="AFF319" s="76"/>
      <c r="AFG319" s="76"/>
      <c r="AFH319" s="76"/>
      <c r="AFI319" s="76"/>
      <c r="AFJ319" s="76"/>
      <c r="AFK319" s="76"/>
      <c r="AFL319" s="76"/>
      <c r="AFM319" s="76"/>
      <c r="AFN319" s="76"/>
      <c r="AFO319" s="76"/>
      <c r="AFP319" s="76"/>
      <c r="AFQ319" s="76"/>
      <c r="AFR319" s="76"/>
      <c r="AFS319" s="76"/>
      <c r="AFT319" s="76"/>
      <c r="AFU319" s="76"/>
      <c r="AFV319" s="76"/>
      <c r="AFW319" s="76"/>
      <c r="AFX319" s="76"/>
      <c r="AFY319" s="76"/>
      <c r="AFZ319" s="76"/>
      <c r="AGA319" s="76"/>
      <c r="AGB319" s="76"/>
      <c r="AGC319" s="76"/>
      <c r="AGD319" s="76"/>
      <c r="AGE319" s="76"/>
      <c r="AGF319" s="76"/>
      <c r="AGG319" s="76"/>
      <c r="AGH319" s="76"/>
      <c r="AGI319" s="76"/>
      <c r="AGJ319" s="76"/>
      <c r="AGK319" s="76"/>
      <c r="AGL319" s="76"/>
      <c r="AGM319" s="76"/>
      <c r="AGN319" s="76"/>
      <c r="AGO319" s="76"/>
      <c r="AGP319" s="76"/>
      <c r="AGQ319" s="76"/>
      <c r="AGR319" s="76"/>
      <c r="AGS319" s="76"/>
      <c r="AGT319" s="76"/>
      <c r="AGU319" s="76"/>
      <c r="AGV319" s="76"/>
      <c r="AGW319" s="76"/>
      <c r="AGX319" s="76"/>
      <c r="AGY319" s="76"/>
      <c r="AGZ319" s="76"/>
      <c r="AHA319" s="76"/>
      <c r="AHB319" s="76"/>
      <c r="AHC319" s="76"/>
      <c r="AHD319" s="76"/>
      <c r="AHE319" s="76"/>
      <c r="AHF319" s="76"/>
      <c r="AHG319" s="76"/>
      <c r="AHH319" s="76"/>
      <c r="AHI319" s="76"/>
      <c r="AHJ319" s="76"/>
      <c r="AHK319" s="76"/>
      <c r="AHL319" s="76"/>
      <c r="AHM319" s="76"/>
      <c r="AHN319" s="76"/>
      <c r="AHO319" s="76"/>
      <c r="AHP319" s="76"/>
      <c r="AHQ319" s="76"/>
      <c r="AHR319" s="76"/>
      <c r="AHS319" s="76"/>
      <c r="AHT319" s="76"/>
      <c r="AHU319" s="76"/>
      <c r="AHV319" s="76"/>
      <c r="AHW319" s="76"/>
      <c r="AHX319" s="76"/>
      <c r="AHY319" s="76"/>
      <c r="AHZ319" s="76"/>
      <c r="AIA319" s="76"/>
      <c r="AIB319" s="76"/>
      <c r="AIC319" s="76"/>
      <c r="AID319" s="76"/>
      <c r="AIE319" s="76"/>
      <c r="AIF319" s="76"/>
      <c r="AIG319" s="76"/>
      <c r="AIH319" s="76"/>
      <c r="AII319" s="76"/>
      <c r="AIJ319" s="76"/>
      <c r="AIK319" s="76"/>
      <c r="AIL319" s="76"/>
      <c r="AIM319" s="76"/>
      <c r="AIN319" s="76"/>
      <c r="AIO319" s="76"/>
      <c r="AIP319" s="76"/>
      <c r="AIQ319" s="76"/>
      <c r="AIR319" s="76"/>
      <c r="AIS319" s="76"/>
      <c r="AIT319" s="76"/>
      <c r="AIU319" s="76"/>
      <c r="AIV319" s="76"/>
      <c r="AIW319" s="76"/>
      <c r="AIX319" s="76"/>
      <c r="AIY319" s="76"/>
      <c r="AIZ319" s="76"/>
      <c r="AJA319" s="76"/>
      <c r="AJB319" s="76"/>
      <c r="AJC319" s="76"/>
      <c r="AJD319" s="76"/>
      <c r="AJE319" s="76"/>
      <c r="AJF319" s="76"/>
      <c r="AJG319" s="76"/>
      <c r="AJH319" s="76"/>
      <c r="AJI319" s="76"/>
      <c r="AJJ319" s="76"/>
      <c r="AJK319" s="76"/>
      <c r="AJL319" s="76"/>
      <c r="AJM319" s="76"/>
      <c r="AJN319" s="76"/>
      <c r="AJO319" s="76"/>
      <c r="AJP319" s="76"/>
      <c r="AJQ319" s="76"/>
      <c r="AJR319" s="76"/>
      <c r="AJS319" s="76"/>
      <c r="AJT319" s="76"/>
      <c r="AJU319" s="76"/>
      <c r="AJV319" s="76"/>
      <c r="AJW319" s="76"/>
      <c r="AJX319" s="76"/>
      <c r="AJY319" s="76"/>
      <c r="AJZ319" s="76"/>
      <c r="AKA319" s="76"/>
      <c r="AKB319" s="76"/>
      <c r="AKC319" s="76"/>
      <c r="AKD319" s="76"/>
      <c r="AKE319" s="76"/>
      <c r="AKF319" s="76"/>
      <c r="AKG319" s="76"/>
      <c r="AKH319" s="76"/>
      <c r="AKI319" s="76"/>
      <c r="AKJ319" s="76"/>
      <c r="AKK319" s="76"/>
      <c r="AKL319" s="76"/>
      <c r="AKM319" s="76"/>
      <c r="AKN319" s="76"/>
      <c r="AKO319" s="76"/>
      <c r="AKP319" s="76"/>
      <c r="AKQ319" s="76"/>
      <c r="AKR319" s="76"/>
      <c r="AKS319" s="76"/>
      <c r="AKT319" s="76"/>
      <c r="AKU319" s="76"/>
      <c r="AKV319" s="76"/>
      <c r="AKW319" s="76"/>
      <c r="AKX319" s="76"/>
      <c r="AKY319" s="76"/>
      <c r="AKZ319" s="76"/>
      <c r="ALA319" s="76"/>
      <c r="ALB319" s="76"/>
      <c r="ALC319" s="76"/>
      <c r="ALD319" s="76"/>
      <c r="ALE319" s="76"/>
      <c r="ALF319" s="76"/>
      <c r="ALG319" s="76"/>
      <c r="ALH319" s="76"/>
      <c r="ALI319" s="76"/>
      <c r="ALJ319" s="76"/>
      <c r="ALK319" s="76"/>
      <c r="ALL319" s="76"/>
      <c r="ALM319" s="76"/>
      <c r="ALN319" s="76"/>
      <c r="ALO319" s="76"/>
      <c r="ALP319" s="76"/>
      <c r="ALQ319" s="76"/>
      <c r="ALR319" s="76"/>
      <c r="ALS319" s="76"/>
      <c r="ALT319" s="76"/>
      <c r="ALU319" s="76"/>
      <c r="ALV319" s="76"/>
      <c r="ALW319" s="76"/>
      <c r="ALX319" s="76"/>
      <c r="ALY319" s="76"/>
      <c r="ALZ319" s="76"/>
      <c r="AMA319" s="76"/>
      <c r="AMB319" s="76"/>
      <c r="AMC319" s="76"/>
      <c r="AMD319" s="76"/>
      <c r="AME319" s="76"/>
    </row>
    <row r="320" spans="1:1019" s="77" customFormat="1">
      <c r="A320" s="49" t="s">
        <v>377</v>
      </c>
      <c r="B320" s="49"/>
      <c r="C320" s="49"/>
      <c r="D320" s="50" t="s">
        <v>67</v>
      </c>
      <c r="E320" s="49"/>
      <c r="F320" s="62"/>
      <c r="G320" s="51"/>
      <c r="H320" s="51"/>
      <c r="I320" s="51"/>
      <c r="J320" s="51">
        <f>SUM(J321:J322)</f>
        <v>2625722.0099999998</v>
      </c>
      <c r="K320" s="76"/>
      <c r="L320" s="76"/>
      <c r="M320" s="76"/>
      <c r="N320" s="76"/>
      <c r="O320" s="76"/>
      <c r="P320" s="76"/>
      <c r="Q320" s="76"/>
      <c r="R320" s="76"/>
      <c r="S320" s="76"/>
      <c r="T320" s="76"/>
      <c r="U320" s="76"/>
      <c r="V320" s="76"/>
      <c r="W320" s="76"/>
      <c r="X320" s="76"/>
      <c r="Y320" s="76"/>
      <c r="Z320" s="76"/>
      <c r="AA320" s="76"/>
      <c r="AB320" s="76"/>
      <c r="AC320" s="76"/>
      <c r="AD320" s="76"/>
      <c r="AE320" s="76"/>
      <c r="AF320" s="76"/>
      <c r="AG320" s="76"/>
      <c r="AH320" s="76"/>
      <c r="AI320" s="76"/>
      <c r="AJ320" s="76"/>
      <c r="AK320" s="76"/>
      <c r="AL320" s="76"/>
      <c r="AM320" s="76"/>
      <c r="AN320" s="76"/>
      <c r="AO320" s="76"/>
      <c r="AP320" s="76"/>
      <c r="AQ320" s="76"/>
      <c r="AR320" s="76"/>
      <c r="AS320" s="76"/>
      <c r="AT320" s="76"/>
      <c r="AU320" s="76"/>
      <c r="AV320" s="76"/>
      <c r="AW320" s="76"/>
      <c r="AX320" s="76"/>
      <c r="AY320" s="76"/>
      <c r="AZ320" s="76"/>
      <c r="BA320" s="76"/>
      <c r="BB320" s="76"/>
      <c r="BC320" s="76"/>
      <c r="BD320" s="76"/>
      <c r="BE320" s="76"/>
      <c r="BF320" s="76"/>
      <c r="BG320" s="76"/>
      <c r="BH320" s="76"/>
      <c r="BI320" s="76"/>
      <c r="BJ320" s="76"/>
      <c r="BK320" s="76"/>
      <c r="BL320" s="76"/>
      <c r="BM320" s="76"/>
      <c r="BN320" s="76"/>
      <c r="BO320" s="76"/>
      <c r="BP320" s="76"/>
      <c r="BQ320" s="76"/>
      <c r="BR320" s="76"/>
      <c r="BS320" s="76"/>
      <c r="BT320" s="76"/>
      <c r="BU320" s="76"/>
      <c r="BV320" s="76"/>
      <c r="BW320" s="76"/>
      <c r="BX320" s="76"/>
      <c r="BY320" s="76"/>
      <c r="BZ320" s="76"/>
      <c r="CA320" s="76"/>
      <c r="CB320" s="76"/>
      <c r="CC320" s="76"/>
      <c r="CD320" s="76"/>
      <c r="CE320" s="76"/>
      <c r="CF320" s="76"/>
      <c r="CG320" s="76"/>
      <c r="CH320" s="76"/>
      <c r="CI320" s="76"/>
      <c r="CJ320" s="76"/>
      <c r="CK320" s="76"/>
      <c r="CL320" s="76"/>
      <c r="CM320" s="76"/>
      <c r="CN320" s="76"/>
      <c r="CO320" s="76"/>
      <c r="CP320" s="76"/>
      <c r="CQ320" s="76"/>
      <c r="CR320" s="76"/>
      <c r="CS320" s="76"/>
      <c r="CT320" s="76"/>
      <c r="CU320" s="76"/>
      <c r="CV320" s="76"/>
      <c r="CW320" s="76"/>
      <c r="CX320" s="76"/>
      <c r="CY320" s="76"/>
      <c r="CZ320" s="76"/>
      <c r="DA320" s="76"/>
      <c r="DB320" s="76"/>
      <c r="DC320" s="76"/>
      <c r="DD320" s="76"/>
      <c r="DE320" s="76"/>
      <c r="DF320" s="76"/>
      <c r="DG320" s="76"/>
      <c r="DH320" s="76"/>
      <c r="DI320" s="76"/>
      <c r="DJ320" s="76"/>
      <c r="DK320" s="76"/>
      <c r="DL320" s="76"/>
      <c r="DM320" s="76"/>
      <c r="DN320" s="76"/>
      <c r="DO320" s="76"/>
      <c r="DP320" s="76"/>
      <c r="DQ320" s="76"/>
      <c r="DR320" s="76"/>
      <c r="DS320" s="76"/>
      <c r="DT320" s="76"/>
      <c r="DU320" s="76"/>
      <c r="DV320" s="76"/>
      <c r="DW320" s="76"/>
      <c r="DX320" s="76"/>
      <c r="DY320" s="76"/>
      <c r="DZ320" s="76"/>
      <c r="EA320" s="76"/>
      <c r="EB320" s="76"/>
      <c r="EC320" s="76"/>
      <c r="ED320" s="76"/>
      <c r="EE320" s="76"/>
      <c r="EF320" s="76"/>
      <c r="EG320" s="76"/>
      <c r="EH320" s="76"/>
      <c r="EI320" s="76"/>
      <c r="EJ320" s="76"/>
      <c r="EK320" s="76"/>
      <c r="EL320" s="76"/>
      <c r="EM320" s="76"/>
      <c r="EN320" s="76"/>
      <c r="EO320" s="76"/>
      <c r="EP320" s="76"/>
      <c r="EQ320" s="76"/>
      <c r="ER320" s="76"/>
      <c r="ES320" s="76"/>
      <c r="ET320" s="76"/>
      <c r="EU320" s="76"/>
      <c r="EV320" s="76"/>
      <c r="EW320" s="76"/>
      <c r="EX320" s="76"/>
      <c r="EY320" s="76"/>
      <c r="EZ320" s="76"/>
      <c r="FA320" s="76"/>
      <c r="FB320" s="76"/>
      <c r="FC320" s="76"/>
      <c r="FD320" s="76"/>
      <c r="FE320" s="76"/>
      <c r="FF320" s="76"/>
      <c r="FG320" s="76"/>
      <c r="FH320" s="76"/>
      <c r="FI320" s="76"/>
      <c r="FJ320" s="76"/>
      <c r="FK320" s="76"/>
      <c r="FL320" s="76"/>
      <c r="FM320" s="76"/>
      <c r="FN320" s="76"/>
      <c r="FO320" s="76"/>
      <c r="FP320" s="76"/>
      <c r="FQ320" s="76"/>
      <c r="FR320" s="76"/>
      <c r="FS320" s="76"/>
      <c r="FT320" s="76"/>
      <c r="FU320" s="76"/>
      <c r="FV320" s="76"/>
      <c r="FW320" s="76"/>
      <c r="FX320" s="76"/>
      <c r="FY320" s="76"/>
      <c r="FZ320" s="76"/>
      <c r="GA320" s="76"/>
      <c r="GB320" s="76"/>
      <c r="GC320" s="76"/>
      <c r="GD320" s="76"/>
      <c r="GE320" s="76"/>
      <c r="GF320" s="76"/>
      <c r="GG320" s="76"/>
      <c r="GH320" s="76"/>
      <c r="GI320" s="76"/>
      <c r="GJ320" s="76"/>
      <c r="GK320" s="76"/>
      <c r="GL320" s="76"/>
      <c r="GM320" s="76"/>
      <c r="GN320" s="76"/>
      <c r="GO320" s="76"/>
      <c r="GP320" s="76"/>
      <c r="GQ320" s="76"/>
      <c r="GR320" s="76"/>
      <c r="GS320" s="76"/>
      <c r="GT320" s="76"/>
      <c r="GU320" s="76"/>
      <c r="GV320" s="76"/>
      <c r="GW320" s="76"/>
      <c r="GX320" s="76"/>
      <c r="GY320" s="76"/>
      <c r="GZ320" s="76"/>
      <c r="HA320" s="76"/>
      <c r="HB320" s="76"/>
      <c r="HC320" s="76"/>
      <c r="HD320" s="76"/>
      <c r="HE320" s="76"/>
      <c r="HF320" s="76"/>
      <c r="HG320" s="76"/>
      <c r="HH320" s="76"/>
      <c r="HI320" s="76"/>
      <c r="HJ320" s="76"/>
      <c r="HK320" s="76"/>
      <c r="HL320" s="76"/>
      <c r="HM320" s="76"/>
      <c r="HN320" s="76"/>
      <c r="HO320" s="76"/>
      <c r="HP320" s="76"/>
      <c r="HQ320" s="76"/>
      <c r="HR320" s="76"/>
      <c r="HS320" s="76"/>
      <c r="HT320" s="76"/>
      <c r="HU320" s="76"/>
      <c r="HV320" s="76"/>
      <c r="HW320" s="76"/>
      <c r="HX320" s="76"/>
      <c r="HY320" s="76"/>
      <c r="HZ320" s="76"/>
      <c r="IA320" s="76"/>
      <c r="IB320" s="76"/>
      <c r="IC320" s="76"/>
      <c r="ID320" s="76"/>
      <c r="IE320" s="76"/>
      <c r="IF320" s="76"/>
      <c r="IG320" s="76"/>
      <c r="IH320" s="76"/>
      <c r="II320" s="76"/>
      <c r="IJ320" s="76"/>
      <c r="IK320" s="76"/>
      <c r="IL320" s="76"/>
      <c r="IM320" s="76"/>
      <c r="IN320" s="76"/>
      <c r="IO320" s="76"/>
      <c r="IP320" s="76"/>
      <c r="IQ320" s="76"/>
      <c r="IR320" s="76"/>
      <c r="IS320" s="76"/>
      <c r="IT320" s="76"/>
      <c r="IU320" s="76"/>
      <c r="IV320" s="76"/>
      <c r="IW320" s="76"/>
      <c r="IX320" s="76"/>
      <c r="IY320" s="76"/>
      <c r="IZ320" s="76"/>
      <c r="JA320" s="76"/>
      <c r="JB320" s="76"/>
      <c r="JC320" s="76"/>
      <c r="JD320" s="76"/>
      <c r="JE320" s="76"/>
      <c r="JF320" s="76"/>
      <c r="JG320" s="76"/>
      <c r="JH320" s="76"/>
      <c r="JI320" s="76"/>
      <c r="JJ320" s="76"/>
      <c r="JK320" s="76"/>
      <c r="JL320" s="76"/>
      <c r="JM320" s="76"/>
      <c r="JN320" s="76"/>
      <c r="JO320" s="76"/>
      <c r="JP320" s="76"/>
      <c r="JQ320" s="76"/>
      <c r="JR320" s="76"/>
      <c r="JS320" s="76"/>
      <c r="JT320" s="76"/>
      <c r="JU320" s="76"/>
      <c r="JV320" s="76"/>
      <c r="JW320" s="76"/>
      <c r="JX320" s="76"/>
      <c r="JY320" s="76"/>
      <c r="JZ320" s="76"/>
      <c r="KA320" s="76"/>
      <c r="KB320" s="76"/>
      <c r="KC320" s="76"/>
      <c r="KD320" s="76"/>
      <c r="KE320" s="76"/>
      <c r="KF320" s="76"/>
      <c r="KG320" s="76"/>
      <c r="KH320" s="76"/>
      <c r="KI320" s="76"/>
      <c r="KJ320" s="76"/>
      <c r="KK320" s="76"/>
      <c r="KL320" s="76"/>
      <c r="KM320" s="76"/>
      <c r="KN320" s="76"/>
      <c r="KO320" s="76"/>
      <c r="KP320" s="76"/>
      <c r="KQ320" s="76"/>
      <c r="KR320" s="76"/>
      <c r="KS320" s="76"/>
      <c r="KT320" s="76"/>
      <c r="KU320" s="76"/>
      <c r="KV320" s="76"/>
      <c r="KW320" s="76"/>
      <c r="KX320" s="76"/>
      <c r="KY320" s="76"/>
      <c r="KZ320" s="76"/>
      <c r="LA320" s="76"/>
      <c r="LB320" s="76"/>
      <c r="LC320" s="76"/>
      <c r="LD320" s="76"/>
      <c r="LE320" s="76"/>
      <c r="LF320" s="76"/>
      <c r="LG320" s="76"/>
      <c r="LH320" s="76"/>
      <c r="LI320" s="76"/>
      <c r="LJ320" s="76"/>
      <c r="LK320" s="76"/>
      <c r="LL320" s="76"/>
      <c r="LM320" s="76"/>
      <c r="LN320" s="76"/>
      <c r="LO320" s="76"/>
      <c r="LP320" s="76"/>
      <c r="LQ320" s="76"/>
      <c r="LR320" s="76"/>
      <c r="LS320" s="76"/>
      <c r="LT320" s="76"/>
      <c r="LU320" s="76"/>
      <c r="LV320" s="76"/>
      <c r="LW320" s="76"/>
      <c r="LX320" s="76"/>
      <c r="LY320" s="76"/>
      <c r="LZ320" s="76"/>
      <c r="MA320" s="76"/>
      <c r="MB320" s="76"/>
      <c r="MC320" s="76"/>
      <c r="MD320" s="76"/>
      <c r="ME320" s="76"/>
      <c r="MF320" s="76"/>
      <c r="MG320" s="76"/>
      <c r="MH320" s="76"/>
      <c r="MI320" s="76"/>
      <c r="MJ320" s="76"/>
      <c r="MK320" s="76"/>
      <c r="ML320" s="76"/>
      <c r="MM320" s="76"/>
      <c r="MN320" s="76"/>
      <c r="MO320" s="76"/>
      <c r="MP320" s="76"/>
      <c r="MQ320" s="76"/>
      <c r="MR320" s="76"/>
      <c r="MS320" s="76"/>
      <c r="MT320" s="76"/>
      <c r="MU320" s="76"/>
      <c r="MV320" s="76"/>
      <c r="MW320" s="76"/>
      <c r="MX320" s="76"/>
      <c r="MY320" s="76"/>
      <c r="MZ320" s="76"/>
      <c r="NA320" s="76"/>
      <c r="NB320" s="76"/>
      <c r="NC320" s="76"/>
      <c r="ND320" s="76"/>
      <c r="NE320" s="76"/>
      <c r="NF320" s="76"/>
      <c r="NG320" s="76"/>
      <c r="NH320" s="76"/>
      <c r="NI320" s="76"/>
      <c r="NJ320" s="76"/>
      <c r="NK320" s="76"/>
      <c r="NL320" s="76"/>
      <c r="NM320" s="76"/>
      <c r="NN320" s="76"/>
      <c r="NO320" s="76"/>
      <c r="NP320" s="76"/>
      <c r="NQ320" s="76"/>
      <c r="NR320" s="76"/>
      <c r="NS320" s="76"/>
      <c r="NT320" s="76"/>
      <c r="NU320" s="76"/>
      <c r="NV320" s="76"/>
      <c r="NW320" s="76"/>
      <c r="NX320" s="76"/>
      <c r="NY320" s="76"/>
      <c r="NZ320" s="76"/>
      <c r="OA320" s="76"/>
      <c r="OB320" s="76"/>
      <c r="OC320" s="76"/>
      <c r="OD320" s="76"/>
      <c r="OE320" s="76"/>
      <c r="OF320" s="76"/>
      <c r="OG320" s="76"/>
      <c r="OH320" s="76"/>
      <c r="OI320" s="76"/>
      <c r="OJ320" s="76"/>
      <c r="OK320" s="76"/>
      <c r="OL320" s="76"/>
      <c r="OM320" s="76"/>
      <c r="ON320" s="76"/>
      <c r="OO320" s="76"/>
      <c r="OP320" s="76"/>
      <c r="OQ320" s="76"/>
      <c r="OR320" s="76"/>
      <c r="OS320" s="76"/>
      <c r="OT320" s="76"/>
      <c r="OU320" s="76"/>
      <c r="OV320" s="76"/>
      <c r="OW320" s="76"/>
      <c r="OX320" s="76"/>
      <c r="OY320" s="76"/>
      <c r="OZ320" s="76"/>
      <c r="PA320" s="76"/>
      <c r="PB320" s="76"/>
      <c r="PC320" s="76"/>
      <c r="PD320" s="76"/>
      <c r="PE320" s="76"/>
      <c r="PF320" s="76"/>
      <c r="PG320" s="76"/>
      <c r="PH320" s="76"/>
      <c r="PI320" s="76"/>
      <c r="PJ320" s="76"/>
      <c r="PK320" s="76"/>
      <c r="PL320" s="76"/>
      <c r="PM320" s="76"/>
      <c r="PN320" s="76"/>
      <c r="PO320" s="76"/>
      <c r="PP320" s="76"/>
      <c r="PQ320" s="76"/>
      <c r="PR320" s="76"/>
      <c r="PS320" s="76"/>
      <c r="PT320" s="76"/>
      <c r="PU320" s="76"/>
      <c r="PV320" s="76"/>
      <c r="PW320" s="76"/>
      <c r="PX320" s="76"/>
      <c r="PY320" s="76"/>
      <c r="PZ320" s="76"/>
      <c r="QA320" s="76"/>
      <c r="QB320" s="76"/>
      <c r="QC320" s="76"/>
      <c r="QD320" s="76"/>
      <c r="QE320" s="76"/>
      <c r="QF320" s="76"/>
      <c r="QG320" s="76"/>
      <c r="QH320" s="76"/>
      <c r="QI320" s="76"/>
      <c r="QJ320" s="76"/>
      <c r="QK320" s="76"/>
      <c r="QL320" s="76"/>
      <c r="QM320" s="76"/>
      <c r="QN320" s="76"/>
      <c r="QO320" s="76"/>
      <c r="QP320" s="76"/>
      <c r="QQ320" s="76"/>
      <c r="QR320" s="76"/>
      <c r="QS320" s="76"/>
      <c r="QT320" s="76"/>
      <c r="QU320" s="76"/>
      <c r="QV320" s="76"/>
      <c r="QW320" s="76"/>
      <c r="QX320" s="76"/>
      <c r="QY320" s="76"/>
      <c r="QZ320" s="76"/>
      <c r="RA320" s="76"/>
      <c r="RB320" s="76"/>
      <c r="RC320" s="76"/>
      <c r="RD320" s="76"/>
      <c r="RE320" s="76"/>
      <c r="RF320" s="76"/>
      <c r="RG320" s="76"/>
      <c r="RH320" s="76"/>
      <c r="RI320" s="76"/>
      <c r="RJ320" s="76"/>
      <c r="RK320" s="76"/>
      <c r="RL320" s="76"/>
      <c r="RM320" s="76"/>
      <c r="RN320" s="76"/>
      <c r="RO320" s="76"/>
      <c r="RP320" s="76"/>
      <c r="RQ320" s="76"/>
      <c r="RR320" s="76"/>
      <c r="RS320" s="76"/>
      <c r="RT320" s="76"/>
      <c r="RU320" s="76"/>
      <c r="RV320" s="76"/>
      <c r="RW320" s="76"/>
      <c r="RX320" s="76"/>
      <c r="RY320" s="76"/>
      <c r="RZ320" s="76"/>
      <c r="SA320" s="76"/>
      <c r="SB320" s="76"/>
      <c r="SC320" s="76"/>
      <c r="SD320" s="76"/>
      <c r="SE320" s="76"/>
      <c r="SF320" s="76"/>
      <c r="SG320" s="76"/>
      <c r="SH320" s="76"/>
      <c r="SI320" s="76"/>
      <c r="SJ320" s="76"/>
      <c r="SK320" s="76"/>
      <c r="SL320" s="76"/>
      <c r="SM320" s="76"/>
      <c r="SN320" s="76"/>
      <c r="SO320" s="76"/>
      <c r="SP320" s="76"/>
      <c r="SQ320" s="76"/>
      <c r="SR320" s="76"/>
      <c r="SS320" s="76"/>
      <c r="ST320" s="76"/>
      <c r="SU320" s="76"/>
      <c r="SV320" s="76"/>
      <c r="SW320" s="76"/>
      <c r="SX320" s="76"/>
      <c r="SY320" s="76"/>
      <c r="SZ320" s="76"/>
      <c r="TA320" s="76"/>
      <c r="TB320" s="76"/>
      <c r="TC320" s="76"/>
      <c r="TD320" s="76"/>
      <c r="TE320" s="76"/>
      <c r="TF320" s="76"/>
      <c r="TG320" s="76"/>
      <c r="TH320" s="76"/>
      <c r="TI320" s="76"/>
      <c r="TJ320" s="76"/>
      <c r="TK320" s="76"/>
      <c r="TL320" s="76"/>
      <c r="TM320" s="76"/>
      <c r="TN320" s="76"/>
      <c r="TO320" s="76"/>
      <c r="TP320" s="76"/>
      <c r="TQ320" s="76"/>
      <c r="TR320" s="76"/>
      <c r="TS320" s="76"/>
      <c r="TT320" s="76"/>
      <c r="TU320" s="76"/>
      <c r="TV320" s="76"/>
      <c r="TW320" s="76"/>
      <c r="TX320" s="76"/>
      <c r="TY320" s="76"/>
      <c r="TZ320" s="76"/>
      <c r="UA320" s="76"/>
      <c r="UB320" s="76"/>
      <c r="UC320" s="76"/>
      <c r="UD320" s="76"/>
      <c r="UE320" s="76"/>
      <c r="UF320" s="76"/>
      <c r="UG320" s="76"/>
      <c r="UH320" s="76"/>
      <c r="UI320" s="76"/>
      <c r="UJ320" s="76"/>
      <c r="UK320" s="76"/>
      <c r="UL320" s="76"/>
      <c r="UM320" s="76"/>
      <c r="UN320" s="76"/>
      <c r="UO320" s="76"/>
      <c r="UP320" s="76"/>
      <c r="UQ320" s="76"/>
      <c r="UR320" s="76"/>
      <c r="US320" s="76"/>
      <c r="UT320" s="76"/>
      <c r="UU320" s="76"/>
      <c r="UV320" s="76"/>
      <c r="UW320" s="76"/>
      <c r="UX320" s="76"/>
      <c r="UY320" s="76"/>
      <c r="UZ320" s="76"/>
      <c r="VA320" s="76"/>
      <c r="VB320" s="76"/>
      <c r="VC320" s="76"/>
      <c r="VD320" s="76"/>
      <c r="VE320" s="76"/>
      <c r="VF320" s="76"/>
      <c r="VG320" s="76"/>
      <c r="VH320" s="76"/>
      <c r="VI320" s="76"/>
      <c r="VJ320" s="76"/>
      <c r="VK320" s="76"/>
      <c r="VL320" s="76"/>
      <c r="VM320" s="76"/>
      <c r="VN320" s="76"/>
      <c r="VO320" s="76"/>
      <c r="VP320" s="76"/>
      <c r="VQ320" s="76"/>
      <c r="VR320" s="76"/>
      <c r="VS320" s="76"/>
      <c r="VT320" s="76"/>
      <c r="VU320" s="76"/>
      <c r="VV320" s="76"/>
      <c r="VW320" s="76"/>
      <c r="VX320" s="76"/>
      <c r="VY320" s="76"/>
      <c r="VZ320" s="76"/>
      <c r="WA320" s="76"/>
      <c r="WB320" s="76"/>
      <c r="WC320" s="76"/>
      <c r="WD320" s="76"/>
      <c r="WE320" s="76"/>
      <c r="WF320" s="76"/>
      <c r="WG320" s="76"/>
      <c r="WH320" s="76"/>
      <c r="WI320" s="76"/>
      <c r="WJ320" s="76"/>
      <c r="WK320" s="76"/>
      <c r="WL320" s="76"/>
      <c r="WM320" s="76"/>
      <c r="WN320" s="76"/>
      <c r="WO320" s="76"/>
      <c r="WP320" s="76"/>
      <c r="WQ320" s="76"/>
      <c r="WR320" s="76"/>
      <c r="WS320" s="76"/>
      <c r="WT320" s="76"/>
      <c r="WU320" s="76"/>
      <c r="WV320" s="76"/>
      <c r="WW320" s="76"/>
      <c r="WX320" s="76"/>
      <c r="WY320" s="76"/>
      <c r="WZ320" s="76"/>
      <c r="XA320" s="76"/>
      <c r="XB320" s="76"/>
      <c r="XC320" s="76"/>
      <c r="XD320" s="76"/>
      <c r="XE320" s="76"/>
      <c r="XF320" s="76"/>
      <c r="XG320" s="76"/>
      <c r="XH320" s="76"/>
      <c r="XI320" s="76"/>
      <c r="XJ320" s="76"/>
      <c r="XK320" s="76"/>
      <c r="XL320" s="76"/>
      <c r="XM320" s="76"/>
      <c r="XN320" s="76"/>
      <c r="XO320" s="76"/>
      <c r="XP320" s="76"/>
      <c r="XQ320" s="76"/>
      <c r="XR320" s="76"/>
      <c r="XS320" s="76"/>
      <c r="XT320" s="76"/>
      <c r="XU320" s="76"/>
      <c r="XV320" s="76"/>
      <c r="XW320" s="76"/>
      <c r="XX320" s="76"/>
      <c r="XY320" s="76"/>
      <c r="XZ320" s="76"/>
      <c r="YA320" s="76"/>
      <c r="YB320" s="76"/>
      <c r="YC320" s="76"/>
      <c r="YD320" s="76"/>
      <c r="YE320" s="76"/>
      <c r="YF320" s="76"/>
      <c r="YG320" s="76"/>
      <c r="YH320" s="76"/>
      <c r="YI320" s="76"/>
      <c r="YJ320" s="76"/>
      <c r="YK320" s="76"/>
      <c r="YL320" s="76"/>
      <c r="YM320" s="76"/>
      <c r="YN320" s="76"/>
      <c r="YO320" s="76"/>
      <c r="YP320" s="76"/>
      <c r="YQ320" s="76"/>
      <c r="YR320" s="76"/>
      <c r="YS320" s="76"/>
      <c r="YT320" s="76"/>
      <c r="YU320" s="76"/>
      <c r="YV320" s="76"/>
      <c r="YW320" s="76"/>
      <c r="YX320" s="76"/>
      <c r="YY320" s="76"/>
      <c r="YZ320" s="76"/>
      <c r="ZA320" s="76"/>
      <c r="ZB320" s="76"/>
      <c r="ZC320" s="76"/>
      <c r="ZD320" s="76"/>
      <c r="ZE320" s="76"/>
      <c r="ZF320" s="76"/>
      <c r="ZG320" s="76"/>
      <c r="ZH320" s="76"/>
      <c r="ZI320" s="76"/>
      <c r="ZJ320" s="76"/>
      <c r="ZK320" s="76"/>
      <c r="ZL320" s="76"/>
      <c r="ZM320" s="76"/>
      <c r="ZN320" s="76"/>
      <c r="ZO320" s="76"/>
      <c r="ZP320" s="76"/>
      <c r="ZQ320" s="76"/>
      <c r="ZR320" s="76"/>
      <c r="ZS320" s="76"/>
      <c r="ZT320" s="76"/>
      <c r="ZU320" s="76"/>
      <c r="ZV320" s="76"/>
      <c r="ZW320" s="76"/>
      <c r="ZX320" s="76"/>
      <c r="ZY320" s="76"/>
      <c r="ZZ320" s="76"/>
      <c r="AAA320" s="76"/>
      <c r="AAB320" s="76"/>
      <c r="AAC320" s="76"/>
      <c r="AAD320" s="76"/>
      <c r="AAE320" s="76"/>
      <c r="AAF320" s="76"/>
      <c r="AAG320" s="76"/>
      <c r="AAH320" s="76"/>
      <c r="AAI320" s="76"/>
      <c r="AAJ320" s="76"/>
      <c r="AAK320" s="76"/>
      <c r="AAL320" s="76"/>
      <c r="AAM320" s="76"/>
      <c r="AAN320" s="76"/>
      <c r="AAO320" s="76"/>
      <c r="AAP320" s="76"/>
      <c r="AAQ320" s="76"/>
      <c r="AAR320" s="76"/>
      <c r="AAS320" s="76"/>
      <c r="AAT320" s="76"/>
      <c r="AAU320" s="76"/>
      <c r="AAV320" s="76"/>
      <c r="AAW320" s="76"/>
      <c r="AAX320" s="76"/>
      <c r="AAY320" s="76"/>
      <c r="AAZ320" s="76"/>
      <c r="ABA320" s="76"/>
      <c r="ABB320" s="76"/>
      <c r="ABC320" s="76"/>
      <c r="ABD320" s="76"/>
      <c r="ABE320" s="76"/>
      <c r="ABF320" s="76"/>
      <c r="ABG320" s="76"/>
      <c r="ABH320" s="76"/>
      <c r="ABI320" s="76"/>
      <c r="ABJ320" s="76"/>
      <c r="ABK320" s="76"/>
      <c r="ABL320" s="76"/>
      <c r="ABM320" s="76"/>
      <c r="ABN320" s="76"/>
      <c r="ABO320" s="76"/>
      <c r="ABP320" s="76"/>
      <c r="ABQ320" s="76"/>
      <c r="ABR320" s="76"/>
      <c r="ABS320" s="76"/>
      <c r="ABT320" s="76"/>
      <c r="ABU320" s="76"/>
      <c r="ABV320" s="76"/>
      <c r="ABW320" s="76"/>
      <c r="ABX320" s="76"/>
      <c r="ABY320" s="76"/>
      <c r="ABZ320" s="76"/>
      <c r="ACA320" s="76"/>
      <c r="ACB320" s="76"/>
      <c r="ACC320" s="76"/>
      <c r="ACD320" s="76"/>
      <c r="ACE320" s="76"/>
      <c r="ACF320" s="76"/>
      <c r="ACG320" s="76"/>
      <c r="ACH320" s="76"/>
      <c r="ACI320" s="76"/>
      <c r="ACJ320" s="76"/>
      <c r="ACK320" s="76"/>
      <c r="ACL320" s="76"/>
      <c r="ACM320" s="76"/>
      <c r="ACN320" s="76"/>
      <c r="ACO320" s="76"/>
      <c r="ACP320" s="76"/>
      <c r="ACQ320" s="76"/>
      <c r="ACR320" s="76"/>
      <c r="ACS320" s="76"/>
      <c r="ACT320" s="76"/>
      <c r="ACU320" s="76"/>
      <c r="ACV320" s="76"/>
      <c r="ACW320" s="76"/>
      <c r="ACX320" s="76"/>
      <c r="ACY320" s="76"/>
      <c r="ACZ320" s="76"/>
      <c r="ADA320" s="76"/>
      <c r="ADB320" s="76"/>
      <c r="ADC320" s="76"/>
      <c r="ADD320" s="76"/>
      <c r="ADE320" s="76"/>
      <c r="ADF320" s="76"/>
      <c r="ADG320" s="76"/>
      <c r="ADH320" s="76"/>
      <c r="ADI320" s="76"/>
      <c r="ADJ320" s="76"/>
      <c r="ADK320" s="76"/>
      <c r="ADL320" s="76"/>
      <c r="ADM320" s="76"/>
      <c r="ADN320" s="76"/>
      <c r="ADO320" s="76"/>
      <c r="ADP320" s="76"/>
      <c r="ADQ320" s="76"/>
      <c r="ADR320" s="76"/>
      <c r="ADS320" s="76"/>
      <c r="ADT320" s="76"/>
      <c r="ADU320" s="76"/>
      <c r="ADV320" s="76"/>
      <c r="ADW320" s="76"/>
      <c r="ADX320" s="76"/>
      <c r="ADY320" s="76"/>
      <c r="ADZ320" s="76"/>
      <c r="AEA320" s="76"/>
      <c r="AEB320" s="76"/>
      <c r="AEC320" s="76"/>
      <c r="AED320" s="76"/>
      <c r="AEE320" s="76"/>
      <c r="AEF320" s="76"/>
      <c r="AEG320" s="76"/>
      <c r="AEH320" s="76"/>
      <c r="AEI320" s="76"/>
      <c r="AEJ320" s="76"/>
      <c r="AEK320" s="76"/>
      <c r="AEL320" s="76"/>
      <c r="AEM320" s="76"/>
      <c r="AEN320" s="76"/>
      <c r="AEO320" s="76"/>
      <c r="AEP320" s="76"/>
      <c r="AEQ320" s="76"/>
      <c r="AER320" s="76"/>
      <c r="AES320" s="76"/>
      <c r="AET320" s="76"/>
      <c r="AEU320" s="76"/>
      <c r="AEV320" s="76"/>
      <c r="AEW320" s="76"/>
      <c r="AEX320" s="76"/>
      <c r="AEY320" s="76"/>
      <c r="AEZ320" s="76"/>
      <c r="AFA320" s="76"/>
      <c r="AFB320" s="76"/>
      <c r="AFC320" s="76"/>
      <c r="AFD320" s="76"/>
      <c r="AFE320" s="76"/>
      <c r="AFF320" s="76"/>
      <c r="AFG320" s="76"/>
      <c r="AFH320" s="76"/>
      <c r="AFI320" s="76"/>
      <c r="AFJ320" s="76"/>
      <c r="AFK320" s="76"/>
      <c r="AFL320" s="76"/>
      <c r="AFM320" s="76"/>
      <c r="AFN320" s="76"/>
      <c r="AFO320" s="76"/>
      <c r="AFP320" s="76"/>
      <c r="AFQ320" s="76"/>
      <c r="AFR320" s="76"/>
      <c r="AFS320" s="76"/>
      <c r="AFT320" s="76"/>
      <c r="AFU320" s="76"/>
      <c r="AFV320" s="76"/>
      <c r="AFW320" s="76"/>
      <c r="AFX320" s="76"/>
      <c r="AFY320" s="76"/>
      <c r="AFZ320" s="76"/>
      <c r="AGA320" s="76"/>
      <c r="AGB320" s="76"/>
      <c r="AGC320" s="76"/>
      <c r="AGD320" s="76"/>
      <c r="AGE320" s="76"/>
      <c r="AGF320" s="76"/>
      <c r="AGG320" s="76"/>
      <c r="AGH320" s="76"/>
      <c r="AGI320" s="76"/>
      <c r="AGJ320" s="76"/>
      <c r="AGK320" s="76"/>
      <c r="AGL320" s="76"/>
      <c r="AGM320" s="76"/>
      <c r="AGN320" s="76"/>
      <c r="AGO320" s="76"/>
      <c r="AGP320" s="76"/>
      <c r="AGQ320" s="76"/>
      <c r="AGR320" s="76"/>
      <c r="AGS320" s="76"/>
      <c r="AGT320" s="76"/>
      <c r="AGU320" s="76"/>
      <c r="AGV320" s="76"/>
      <c r="AGW320" s="76"/>
      <c r="AGX320" s="76"/>
      <c r="AGY320" s="76"/>
      <c r="AGZ320" s="76"/>
      <c r="AHA320" s="76"/>
      <c r="AHB320" s="76"/>
      <c r="AHC320" s="76"/>
      <c r="AHD320" s="76"/>
      <c r="AHE320" s="76"/>
      <c r="AHF320" s="76"/>
      <c r="AHG320" s="76"/>
      <c r="AHH320" s="76"/>
      <c r="AHI320" s="76"/>
      <c r="AHJ320" s="76"/>
      <c r="AHK320" s="76"/>
      <c r="AHL320" s="76"/>
      <c r="AHM320" s="76"/>
      <c r="AHN320" s="76"/>
      <c r="AHO320" s="76"/>
      <c r="AHP320" s="76"/>
      <c r="AHQ320" s="76"/>
      <c r="AHR320" s="76"/>
      <c r="AHS320" s="76"/>
      <c r="AHT320" s="76"/>
      <c r="AHU320" s="76"/>
      <c r="AHV320" s="76"/>
      <c r="AHW320" s="76"/>
      <c r="AHX320" s="76"/>
      <c r="AHY320" s="76"/>
      <c r="AHZ320" s="76"/>
      <c r="AIA320" s="76"/>
      <c r="AIB320" s="76"/>
      <c r="AIC320" s="76"/>
      <c r="AID320" s="76"/>
      <c r="AIE320" s="76"/>
      <c r="AIF320" s="76"/>
      <c r="AIG320" s="76"/>
      <c r="AIH320" s="76"/>
      <c r="AII320" s="76"/>
      <c r="AIJ320" s="76"/>
      <c r="AIK320" s="76"/>
      <c r="AIL320" s="76"/>
      <c r="AIM320" s="76"/>
      <c r="AIN320" s="76"/>
      <c r="AIO320" s="76"/>
      <c r="AIP320" s="76"/>
      <c r="AIQ320" s="76"/>
      <c r="AIR320" s="76"/>
      <c r="AIS320" s="76"/>
      <c r="AIT320" s="76"/>
      <c r="AIU320" s="76"/>
      <c r="AIV320" s="76"/>
      <c r="AIW320" s="76"/>
      <c r="AIX320" s="76"/>
      <c r="AIY320" s="76"/>
      <c r="AIZ320" s="76"/>
      <c r="AJA320" s="76"/>
      <c r="AJB320" s="76"/>
      <c r="AJC320" s="76"/>
      <c r="AJD320" s="76"/>
      <c r="AJE320" s="76"/>
      <c r="AJF320" s="76"/>
      <c r="AJG320" s="76"/>
      <c r="AJH320" s="76"/>
      <c r="AJI320" s="76"/>
      <c r="AJJ320" s="76"/>
      <c r="AJK320" s="76"/>
      <c r="AJL320" s="76"/>
      <c r="AJM320" s="76"/>
      <c r="AJN320" s="76"/>
      <c r="AJO320" s="76"/>
      <c r="AJP320" s="76"/>
      <c r="AJQ320" s="76"/>
      <c r="AJR320" s="76"/>
      <c r="AJS320" s="76"/>
      <c r="AJT320" s="76"/>
      <c r="AJU320" s="76"/>
      <c r="AJV320" s="76"/>
      <c r="AJW320" s="76"/>
      <c r="AJX320" s="76"/>
      <c r="AJY320" s="76"/>
      <c r="AJZ320" s="76"/>
      <c r="AKA320" s="76"/>
      <c r="AKB320" s="76"/>
      <c r="AKC320" s="76"/>
      <c r="AKD320" s="76"/>
      <c r="AKE320" s="76"/>
      <c r="AKF320" s="76"/>
      <c r="AKG320" s="76"/>
      <c r="AKH320" s="76"/>
      <c r="AKI320" s="76"/>
      <c r="AKJ320" s="76"/>
      <c r="AKK320" s="76"/>
      <c r="AKL320" s="76"/>
      <c r="AKM320" s="76"/>
      <c r="AKN320" s="76"/>
      <c r="AKO320" s="76"/>
      <c r="AKP320" s="76"/>
      <c r="AKQ320" s="76"/>
      <c r="AKR320" s="76"/>
      <c r="AKS320" s="76"/>
      <c r="AKT320" s="76"/>
      <c r="AKU320" s="76"/>
      <c r="AKV320" s="76"/>
      <c r="AKW320" s="76"/>
      <c r="AKX320" s="76"/>
      <c r="AKY320" s="76"/>
      <c r="AKZ320" s="76"/>
      <c r="ALA320" s="76"/>
      <c r="ALB320" s="76"/>
      <c r="ALC320" s="76"/>
      <c r="ALD320" s="76"/>
      <c r="ALE320" s="76"/>
      <c r="ALF320" s="76"/>
      <c r="ALG320" s="76"/>
      <c r="ALH320" s="76"/>
      <c r="ALI320" s="76"/>
      <c r="ALJ320" s="76"/>
      <c r="ALK320" s="76"/>
      <c r="ALL320" s="76"/>
      <c r="ALM320" s="76"/>
      <c r="ALN320" s="76"/>
      <c r="ALO320" s="76"/>
      <c r="ALP320" s="76"/>
      <c r="ALQ320" s="76"/>
      <c r="ALR320" s="76"/>
      <c r="ALS320" s="76"/>
      <c r="ALT320" s="76"/>
      <c r="ALU320" s="76"/>
      <c r="ALV320" s="76"/>
      <c r="ALW320" s="76"/>
      <c r="ALX320" s="76"/>
      <c r="ALY320" s="76"/>
      <c r="ALZ320" s="76"/>
      <c r="AMA320" s="76"/>
      <c r="AMB320" s="76"/>
      <c r="AMC320" s="76"/>
      <c r="AMD320" s="76"/>
      <c r="AME320" s="76"/>
    </row>
    <row r="321" spans="1:1019" s="80" customFormat="1" ht="17.25" customHeight="1">
      <c r="A321" s="20" t="s">
        <v>378</v>
      </c>
      <c r="B321" s="21">
        <v>5213408</v>
      </c>
      <c r="C321" s="21" t="s">
        <v>96</v>
      </c>
      <c r="D321" s="71" t="s">
        <v>353</v>
      </c>
      <c r="E321" s="22" t="s">
        <v>55</v>
      </c>
      <c r="F321" s="59">
        <v>23067.94</v>
      </c>
      <c r="G321" s="23">
        <v>48.21</v>
      </c>
      <c r="H321" s="69">
        <f>$J$6</f>
        <v>0.21229999999999999</v>
      </c>
      <c r="I321" s="23">
        <f>ROUND(((H321+1)*G321),2)</f>
        <v>58.44</v>
      </c>
      <c r="J321" s="23">
        <f>TRUNC((I321*F321),2)</f>
        <v>1348090.41</v>
      </c>
      <c r="K321" s="78">
        <f t="shared" ref="K321:K322" si="118">G321*F321</f>
        <v>1112105.3873999999</v>
      </c>
      <c r="L321" s="76"/>
      <c r="M321" s="79"/>
      <c r="N321" s="76"/>
      <c r="O321" s="76"/>
      <c r="P321" s="76"/>
      <c r="Q321" s="76"/>
      <c r="R321" s="76"/>
      <c r="S321" s="76"/>
      <c r="T321" s="76"/>
      <c r="U321" s="76"/>
      <c r="V321" s="76"/>
      <c r="W321" s="76"/>
      <c r="X321" s="76"/>
      <c r="Y321" s="76"/>
      <c r="Z321" s="76"/>
      <c r="AA321" s="76"/>
      <c r="AB321" s="76"/>
      <c r="AC321" s="76"/>
      <c r="AD321" s="76"/>
      <c r="AE321" s="76"/>
      <c r="AF321" s="76"/>
      <c r="AG321" s="76"/>
      <c r="AH321" s="76"/>
      <c r="AI321" s="76"/>
      <c r="AJ321" s="76"/>
      <c r="AK321" s="76"/>
      <c r="AL321" s="76"/>
      <c r="AM321" s="76"/>
      <c r="AN321" s="76"/>
      <c r="AO321" s="76"/>
      <c r="AP321" s="76"/>
      <c r="AQ321" s="76"/>
      <c r="AR321" s="76"/>
      <c r="AS321" s="76"/>
      <c r="AT321" s="76"/>
      <c r="AU321" s="76"/>
      <c r="AV321" s="76"/>
      <c r="AW321" s="76"/>
      <c r="AX321" s="76"/>
      <c r="AY321" s="76"/>
      <c r="AZ321" s="76"/>
      <c r="BA321" s="76"/>
      <c r="BB321" s="76"/>
      <c r="BC321" s="76"/>
      <c r="BD321" s="76"/>
      <c r="BE321" s="76"/>
      <c r="BF321" s="76"/>
      <c r="BG321" s="76"/>
      <c r="BH321" s="76"/>
      <c r="BI321" s="76"/>
      <c r="BJ321" s="76"/>
      <c r="BK321" s="76"/>
      <c r="BL321" s="76"/>
      <c r="BM321" s="76"/>
      <c r="BN321" s="76"/>
      <c r="BO321" s="76"/>
      <c r="BP321" s="76"/>
      <c r="BQ321" s="76"/>
      <c r="BR321" s="76"/>
      <c r="BS321" s="76"/>
      <c r="BT321" s="76"/>
      <c r="BU321" s="76"/>
      <c r="BV321" s="76"/>
      <c r="BW321" s="76"/>
      <c r="BX321" s="76"/>
      <c r="BY321" s="76"/>
      <c r="BZ321" s="76"/>
      <c r="CA321" s="76"/>
      <c r="CB321" s="76"/>
      <c r="CC321" s="76"/>
      <c r="CD321" s="76"/>
      <c r="CE321" s="76"/>
      <c r="CF321" s="76"/>
      <c r="CG321" s="76"/>
      <c r="CH321" s="76"/>
      <c r="CI321" s="76"/>
      <c r="CJ321" s="76"/>
      <c r="CK321" s="76"/>
      <c r="CL321" s="76"/>
      <c r="CM321" s="76"/>
      <c r="CN321" s="76"/>
      <c r="CO321" s="76"/>
      <c r="CP321" s="76"/>
      <c r="CQ321" s="76"/>
      <c r="CR321" s="76"/>
      <c r="CS321" s="76"/>
      <c r="CT321" s="76"/>
      <c r="CU321" s="76"/>
      <c r="CV321" s="76"/>
      <c r="CW321" s="76"/>
      <c r="CX321" s="76"/>
      <c r="CY321" s="76"/>
      <c r="CZ321" s="76"/>
      <c r="DA321" s="76"/>
      <c r="DB321" s="76"/>
      <c r="DC321" s="76"/>
      <c r="DD321" s="76"/>
      <c r="DE321" s="76"/>
      <c r="DF321" s="76"/>
      <c r="DG321" s="76"/>
      <c r="DH321" s="76"/>
      <c r="DI321" s="76"/>
      <c r="DJ321" s="76"/>
      <c r="DK321" s="76"/>
      <c r="DL321" s="76"/>
      <c r="DM321" s="76"/>
      <c r="DN321" s="76"/>
      <c r="DO321" s="76"/>
      <c r="DP321" s="76"/>
      <c r="DQ321" s="76"/>
      <c r="DR321" s="76"/>
      <c r="DS321" s="76"/>
      <c r="DT321" s="76"/>
      <c r="DU321" s="76"/>
      <c r="DV321" s="76"/>
      <c r="DW321" s="76"/>
      <c r="DX321" s="76"/>
      <c r="DY321" s="76"/>
      <c r="DZ321" s="76"/>
      <c r="EA321" s="76"/>
      <c r="EB321" s="76"/>
      <c r="EC321" s="76"/>
      <c r="ED321" s="76"/>
      <c r="EE321" s="76"/>
      <c r="EF321" s="76"/>
      <c r="EG321" s="76"/>
      <c r="EH321" s="76"/>
      <c r="EI321" s="76"/>
      <c r="EJ321" s="76"/>
      <c r="EK321" s="76"/>
      <c r="EL321" s="76"/>
      <c r="EM321" s="76"/>
      <c r="EN321" s="76"/>
      <c r="EO321" s="76"/>
      <c r="EP321" s="76"/>
      <c r="EQ321" s="76"/>
      <c r="ER321" s="76"/>
      <c r="ES321" s="76"/>
      <c r="ET321" s="76"/>
      <c r="EU321" s="76"/>
      <c r="EV321" s="76"/>
      <c r="EW321" s="76"/>
      <c r="EX321" s="76"/>
      <c r="EY321" s="76"/>
      <c r="EZ321" s="76"/>
      <c r="FA321" s="76"/>
      <c r="FB321" s="76"/>
      <c r="FC321" s="76"/>
      <c r="FD321" s="76"/>
      <c r="FE321" s="76"/>
      <c r="FF321" s="76"/>
      <c r="FG321" s="76"/>
      <c r="FH321" s="76"/>
      <c r="FI321" s="76"/>
      <c r="FJ321" s="76"/>
      <c r="FK321" s="76"/>
      <c r="FL321" s="76"/>
      <c r="FM321" s="76"/>
      <c r="FN321" s="76"/>
      <c r="FO321" s="76"/>
      <c r="FP321" s="76"/>
      <c r="FQ321" s="76"/>
      <c r="FR321" s="76"/>
      <c r="FS321" s="76"/>
      <c r="FT321" s="76"/>
      <c r="FU321" s="76"/>
      <c r="FV321" s="76"/>
      <c r="FW321" s="76"/>
      <c r="FX321" s="76"/>
      <c r="FY321" s="76"/>
      <c r="FZ321" s="76"/>
      <c r="GA321" s="76"/>
      <c r="GB321" s="76"/>
      <c r="GC321" s="76"/>
      <c r="GD321" s="76"/>
      <c r="GE321" s="76"/>
      <c r="GF321" s="76"/>
      <c r="GG321" s="76"/>
      <c r="GH321" s="76"/>
      <c r="GI321" s="76"/>
      <c r="GJ321" s="76"/>
      <c r="GK321" s="76"/>
      <c r="GL321" s="76"/>
      <c r="GM321" s="76"/>
      <c r="GN321" s="76"/>
      <c r="GO321" s="76"/>
      <c r="GP321" s="76"/>
      <c r="GQ321" s="76"/>
      <c r="GR321" s="76"/>
      <c r="GS321" s="76"/>
      <c r="GT321" s="76"/>
      <c r="GU321" s="76"/>
      <c r="GV321" s="76"/>
      <c r="GW321" s="76"/>
      <c r="GX321" s="76"/>
      <c r="GY321" s="76"/>
      <c r="GZ321" s="76"/>
      <c r="HA321" s="76"/>
      <c r="HB321" s="76"/>
      <c r="HC321" s="76"/>
      <c r="HD321" s="76"/>
      <c r="HE321" s="76"/>
      <c r="HF321" s="76"/>
      <c r="HG321" s="76"/>
      <c r="HH321" s="76"/>
      <c r="HI321" s="76"/>
      <c r="HJ321" s="76"/>
      <c r="HK321" s="76"/>
      <c r="HL321" s="76"/>
      <c r="HM321" s="76"/>
      <c r="HN321" s="76"/>
      <c r="HO321" s="76"/>
      <c r="HP321" s="76"/>
      <c r="HQ321" s="76"/>
      <c r="HR321" s="76"/>
      <c r="HS321" s="76"/>
      <c r="HT321" s="76"/>
      <c r="HU321" s="76"/>
      <c r="HV321" s="76"/>
      <c r="HW321" s="76"/>
      <c r="HX321" s="76"/>
      <c r="HY321" s="76"/>
      <c r="HZ321" s="76"/>
      <c r="IA321" s="76"/>
      <c r="IB321" s="76"/>
      <c r="IC321" s="76"/>
      <c r="ID321" s="76"/>
      <c r="IE321" s="76"/>
      <c r="IF321" s="76"/>
      <c r="IG321" s="76"/>
      <c r="IH321" s="76"/>
      <c r="II321" s="76"/>
      <c r="IJ321" s="76"/>
      <c r="IK321" s="76"/>
      <c r="IL321" s="76"/>
      <c r="IM321" s="76"/>
      <c r="IN321" s="76"/>
      <c r="IO321" s="76"/>
      <c r="IP321" s="76"/>
      <c r="IQ321" s="76"/>
      <c r="IR321" s="76"/>
      <c r="IS321" s="76"/>
      <c r="IT321" s="76"/>
      <c r="IU321" s="76"/>
      <c r="IV321" s="76"/>
      <c r="IW321" s="76"/>
      <c r="IX321" s="76"/>
      <c r="IY321" s="76"/>
      <c r="IZ321" s="76"/>
      <c r="JA321" s="76"/>
      <c r="JB321" s="76"/>
      <c r="JC321" s="76"/>
      <c r="JD321" s="76"/>
      <c r="JE321" s="76"/>
      <c r="JF321" s="76"/>
      <c r="JG321" s="76"/>
      <c r="JH321" s="76"/>
      <c r="JI321" s="76"/>
      <c r="JJ321" s="76"/>
      <c r="JK321" s="76"/>
      <c r="JL321" s="76"/>
      <c r="JM321" s="76"/>
      <c r="JN321" s="76"/>
      <c r="JO321" s="76"/>
      <c r="JP321" s="76"/>
      <c r="JQ321" s="76"/>
      <c r="JR321" s="76"/>
      <c r="JS321" s="76"/>
      <c r="JT321" s="76"/>
      <c r="JU321" s="76"/>
      <c r="JV321" s="76"/>
      <c r="JW321" s="76"/>
      <c r="JX321" s="76"/>
      <c r="JY321" s="76"/>
      <c r="JZ321" s="76"/>
      <c r="KA321" s="76"/>
      <c r="KB321" s="76"/>
      <c r="KC321" s="76"/>
      <c r="KD321" s="76"/>
      <c r="KE321" s="76"/>
      <c r="KF321" s="76"/>
      <c r="KG321" s="76"/>
      <c r="KH321" s="76"/>
      <c r="KI321" s="76"/>
      <c r="KJ321" s="76"/>
      <c r="KK321" s="76"/>
      <c r="KL321" s="76"/>
      <c r="KM321" s="76"/>
      <c r="KN321" s="76"/>
      <c r="KO321" s="76"/>
      <c r="KP321" s="76"/>
      <c r="KQ321" s="76"/>
      <c r="KR321" s="76"/>
      <c r="KS321" s="76"/>
      <c r="KT321" s="76"/>
      <c r="KU321" s="76"/>
      <c r="KV321" s="76"/>
      <c r="KW321" s="76"/>
      <c r="KX321" s="76"/>
      <c r="KY321" s="76"/>
      <c r="KZ321" s="76"/>
      <c r="LA321" s="76"/>
      <c r="LB321" s="76"/>
      <c r="LC321" s="76"/>
      <c r="LD321" s="76"/>
      <c r="LE321" s="76"/>
      <c r="LF321" s="76"/>
      <c r="LG321" s="76"/>
      <c r="LH321" s="76"/>
      <c r="LI321" s="76"/>
      <c r="LJ321" s="76"/>
      <c r="LK321" s="76"/>
      <c r="LL321" s="76"/>
      <c r="LM321" s="76"/>
      <c r="LN321" s="76"/>
      <c r="LO321" s="76"/>
      <c r="LP321" s="76"/>
      <c r="LQ321" s="76"/>
      <c r="LR321" s="76"/>
      <c r="LS321" s="76"/>
      <c r="LT321" s="76"/>
      <c r="LU321" s="76"/>
      <c r="LV321" s="76"/>
      <c r="LW321" s="76"/>
      <c r="LX321" s="76"/>
      <c r="LY321" s="76"/>
      <c r="LZ321" s="76"/>
      <c r="MA321" s="76"/>
      <c r="MB321" s="76"/>
      <c r="MC321" s="76"/>
      <c r="MD321" s="76"/>
      <c r="ME321" s="76"/>
      <c r="MF321" s="76"/>
      <c r="MG321" s="76"/>
      <c r="MH321" s="76"/>
      <c r="MI321" s="76"/>
      <c r="MJ321" s="76"/>
      <c r="MK321" s="76"/>
      <c r="ML321" s="76"/>
      <c r="MM321" s="76"/>
      <c r="MN321" s="76"/>
      <c r="MO321" s="76"/>
      <c r="MP321" s="76"/>
      <c r="MQ321" s="76"/>
      <c r="MR321" s="76"/>
      <c r="MS321" s="76"/>
      <c r="MT321" s="76"/>
      <c r="MU321" s="76"/>
      <c r="MV321" s="76"/>
      <c r="MW321" s="76"/>
      <c r="MX321" s="76"/>
      <c r="MY321" s="76"/>
      <c r="MZ321" s="76"/>
      <c r="NA321" s="76"/>
      <c r="NB321" s="76"/>
      <c r="NC321" s="76"/>
      <c r="ND321" s="76"/>
      <c r="NE321" s="76"/>
      <c r="NF321" s="76"/>
      <c r="NG321" s="76"/>
      <c r="NH321" s="76"/>
      <c r="NI321" s="76"/>
      <c r="NJ321" s="76"/>
      <c r="NK321" s="76"/>
      <c r="NL321" s="76"/>
      <c r="NM321" s="76"/>
      <c r="NN321" s="76"/>
      <c r="NO321" s="76"/>
      <c r="NP321" s="76"/>
      <c r="NQ321" s="76"/>
      <c r="NR321" s="76"/>
      <c r="NS321" s="76"/>
      <c r="NT321" s="76"/>
      <c r="NU321" s="76"/>
      <c r="NV321" s="76"/>
      <c r="NW321" s="76"/>
      <c r="NX321" s="76"/>
      <c r="NY321" s="76"/>
      <c r="NZ321" s="76"/>
      <c r="OA321" s="76"/>
      <c r="OB321" s="76"/>
      <c r="OC321" s="76"/>
      <c r="OD321" s="76"/>
      <c r="OE321" s="76"/>
      <c r="OF321" s="76"/>
      <c r="OG321" s="76"/>
      <c r="OH321" s="76"/>
      <c r="OI321" s="76"/>
      <c r="OJ321" s="76"/>
      <c r="OK321" s="76"/>
      <c r="OL321" s="76"/>
      <c r="OM321" s="76"/>
      <c r="ON321" s="76"/>
      <c r="OO321" s="76"/>
      <c r="OP321" s="76"/>
      <c r="OQ321" s="76"/>
      <c r="OR321" s="76"/>
      <c r="OS321" s="76"/>
      <c r="OT321" s="76"/>
      <c r="OU321" s="76"/>
      <c r="OV321" s="76"/>
      <c r="OW321" s="76"/>
      <c r="OX321" s="76"/>
      <c r="OY321" s="76"/>
      <c r="OZ321" s="76"/>
      <c r="PA321" s="76"/>
      <c r="PB321" s="76"/>
      <c r="PC321" s="76"/>
      <c r="PD321" s="76"/>
      <c r="PE321" s="76"/>
      <c r="PF321" s="76"/>
      <c r="PG321" s="76"/>
      <c r="PH321" s="76"/>
      <c r="PI321" s="76"/>
      <c r="PJ321" s="76"/>
      <c r="PK321" s="76"/>
      <c r="PL321" s="76"/>
      <c r="PM321" s="76"/>
      <c r="PN321" s="76"/>
      <c r="PO321" s="76"/>
      <c r="PP321" s="76"/>
      <c r="PQ321" s="76"/>
      <c r="PR321" s="76"/>
      <c r="PS321" s="76"/>
      <c r="PT321" s="76"/>
      <c r="PU321" s="76"/>
      <c r="PV321" s="76"/>
      <c r="PW321" s="76"/>
      <c r="PX321" s="76"/>
      <c r="PY321" s="76"/>
      <c r="PZ321" s="76"/>
      <c r="QA321" s="76"/>
      <c r="QB321" s="76"/>
      <c r="QC321" s="76"/>
      <c r="QD321" s="76"/>
      <c r="QE321" s="76"/>
      <c r="QF321" s="76"/>
      <c r="QG321" s="76"/>
      <c r="QH321" s="76"/>
      <c r="QI321" s="76"/>
      <c r="QJ321" s="76"/>
      <c r="QK321" s="76"/>
      <c r="QL321" s="76"/>
      <c r="QM321" s="76"/>
      <c r="QN321" s="76"/>
      <c r="QO321" s="76"/>
      <c r="QP321" s="76"/>
      <c r="QQ321" s="76"/>
      <c r="QR321" s="76"/>
      <c r="QS321" s="76"/>
      <c r="QT321" s="76"/>
      <c r="QU321" s="76"/>
      <c r="QV321" s="76"/>
      <c r="QW321" s="76"/>
      <c r="QX321" s="76"/>
      <c r="QY321" s="76"/>
      <c r="QZ321" s="76"/>
      <c r="RA321" s="76"/>
      <c r="RB321" s="76"/>
      <c r="RC321" s="76"/>
      <c r="RD321" s="76"/>
      <c r="RE321" s="76"/>
      <c r="RF321" s="76"/>
      <c r="RG321" s="76"/>
      <c r="RH321" s="76"/>
      <c r="RI321" s="76"/>
      <c r="RJ321" s="76"/>
      <c r="RK321" s="76"/>
      <c r="RL321" s="76"/>
      <c r="RM321" s="76"/>
      <c r="RN321" s="76"/>
      <c r="RO321" s="76"/>
      <c r="RP321" s="76"/>
      <c r="RQ321" s="76"/>
      <c r="RR321" s="76"/>
      <c r="RS321" s="76"/>
      <c r="RT321" s="76"/>
      <c r="RU321" s="76"/>
      <c r="RV321" s="76"/>
      <c r="RW321" s="76"/>
      <c r="RX321" s="76"/>
      <c r="RY321" s="76"/>
      <c r="RZ321" s="76"/>
      <c r="SA321" s="76"/>
      <c r="SB321" s="76"/>
      <c r="SC321" s="76"/>
      <c r="SD321" s="76"/>
      <c r="SE321" s="76"/>
      <c r="SF321" s="76"/>
      <c r="SG321" s="76"/>
      <c r="SH321" s="76"/>
      <c r="SI321" s="76"/>
      <c r="SJ321" s="76"/>
      <c r="SK321" s="76"/>
      <c r="SL321" s="76"/>
      <c r="SM321" s="76"/>
      <c r="SN321" s="76"/>
      <c r="SO321" s="76"/>
      <c r="SP321" s="76"/>
      <c r="SQ321" s="76"/>
      <c r="SR321" s="76"/>
      <c r="SS321" s="76"/>
      <c r="ST321" s="76"/>
      <c r="SU321" s="76"/>
      <c r="SV321" s="76"/>
      <c r="SW321" s="76"/>
      <c r="SX321" s="76"/>
      <c r="SY321" s="76"/>
      <c r="SZ321" s="76"/>
      <c r="TA321" s="76"/>
      <c r="TB321" s="76"/>
      <c r="TC321" s="76"/>
      <c r="TD321" s="76"/>
      <c r="TE321" s="76"/>
      <c r="TF321" s="76"/>
      <c r="TG321" s="76"/>
      <c r="TH321" s="76"/>
      <c r="TI321" s="76"/>
      <c r="TJ321" s="76"/>
      <c r="TK321" s="76"/>
      <c r="TL321" s="76"/>
      <c r="TM321" s="76"/>
      <c r="TN321" s="76"/>
      <c r="TO321" s="76"/>
      <c r="TP321" s="76"/>
      <c r="TQ321" s="76"/>
      <c r="TR321" s="76"/>
      <c r="TS321" s="76"/>
      <c r="TT321" s="76"/>
      <c r="TU321" s="76"/>
      <c r="TV321" s="76"/>
      <c r="TW321" s="76"/>
      <c r="TX321" s="76"/>
      <c r="TY321" s="76"/>
      <c r="TZ321" s="76"/>
      <c r="UA321" s="76"/>
      <c r="UB321" s="76"/>
      <c r="UC321" s="76"/>
      <c r="UD321" s="76"/>
      <c r="UE321" s="76"/>
      <c r="UF321" s="76"/>
      <c r="UG321" s="76"/>
      <c r="UH321" s="76"/>
      <c r="UI321" s="76"/>
      <c r="UJ321" s="76"/>
      <c r="UK321" s="76"/>
      <c r="UL321" s="76"/>
      <c r="UM321" s="76"/>
      <c r="UN321" s="76"/>
      <c r="UO321" s="76"/>
      <c r="UP321" s="76"/>
      <c r="UQ321" s="76"/>
      <c r="UR321" s="76"/>
      <c r="US321" s="76"/>
      <c r="UT321" s="76"/>
      <c r="UU321" s="76"/>
      <c r="UV321" s="76"/>
      <c r="UW321" s="76"/>
      <c r="UX321" s="76"/>
      <c r="UY321" s="76"/>
      <c r="UZ321" s="76"/>
      <c r="VA321" s="76"/>
      <c r="VB321" s="76"/>
      <c r="VC321" s="76"/>
      <c r="VD321" s="76"/>
      <c r="VE321" s="76"/>
      <c r="VF321" s="76"/>
      <c r="VG321" s="76"/>
      <c r="VH321" s="76"/>
      <c r="VI321" s="76"/>
      <c r="VJ321" s="76"/>
      <c r="VK321" s="76"/>
      <c r="VL321" s="76"/>
      <c r="VM321" s="76"/>
      <c r="VN321" s="76"/>
      <c r="VO321" s="76"/>
      <c r="VP321" s="76"/>
      <c r="VQ321" s="76"/>
      <c r="VR321" s="76"/>
      <c r="VS321" s="76"/>
      <c r="VT321" s="76"/>
      <c r="VU321" s="76"/>
      <c r="VV321" s="76"/>
      <c r="VW321" s="76"/>
      <c r="VX321" s="76"/>
      <c r="VY321" s="76"/>
      <c r="VZ321" s="76"/>
      <c r="WA321" s="76"/>
      <c r="WB321" s="76"/>
      <c r="WC321" s="76"/>
      <c r="WD321" s="76"/>
      <c r="WE321" s="76"/>
      <c r="WF321" s="76"/>
      <c r="WG321" s="76"/>
      <c r="WH321" s="76"/>
      <c r="WI321" s="76"/>
      <c r="WJ321" s="76"/>
      <c r="WK321" s="76"/>
      <c r="WL321" s="76"/>
      <c r="WM321" s="76"/>
      <c r="WN321" s="76"/>
      <c r="WO321" s="76"/>
      <c r="WP321" s="76"/>
      <c r="WQ321" s="76"/>
      <c r="WR321" s="76"/>
      <c r="WS321" s="76"/>
      <c r="WT321" s="76"/>
      <c r="WU321" s="76"/>
      <c r="WV321" s="76"/>
      <c r="WW321" s="76"/>
      <c r="WX321" s="76"/>
      <c r="WY321" s="76"/>
      <c r="WZ321" s="76"/>
      <c r="XA321" s="76"/>
      <c r="XB321" s="76"/>
      <c r="XC321" s="76"/>
      <c r="XD321" s="76"/>
      <c r="XE321" s="76"/>
      <c r="XF321" s="76"/>
      <c r="XG321" s="76"/>
      <c r="XH321" s="76"/>
      <c r="XI321" s="76"/>
      <c r="XJ321" s="76"/>
      <c r="XK321" s="76"/>
      <c r="XL321" s="76"/>
      <c r="XM321" s="76"/>
      <c r="XN321" s="76"/>
      <c r="XO321" s="76"/>
      <c r="XP321" s="76"/>
      <c r="XQ321" s="76"/>
      <c r="XR321" s="76"/>
      <c r="XS321" s="76"/>
      <c r="XT321" s="76"/>
      <c r="XU321" s="76"/>
      <c r="XV321" s="76"/>
      <c r="XW321" s="76"/>
      <c r="XX321" s="76"/>
      <c r="XY321" s="76"/>
      <c r="XZ321" s="76"/>
      <c r="YA321" s="76"/>
      <c r="YB321" s="76"/>
      <c r="YC321" s="76"/>
      <c r="YD321" s="76"/>
      <c r="YE321" s="76"/>
      <c r="YF321" s="76"/>
      <c r="YG321" s="76"/>
      <c r="YH321" s="76"/>
      <c r="YI321" s="76"/>
      <c r="YJ321" s="76"/>
      <c r="YK321" s="76"/>
      <c r="YL321" s="76"/>
      <c r="YM321" s="76"/>
      <c r="YN321" s="76"/>
      <c r="YO321" s="76"/>
      <c r="YP321" s="76"/>
      <c r="YQ321" s="76"/>
      <c r="YR321" s="76"/>
      <c r="YS321" s="76"/>
      <c r="YT321" s="76"/>
      <c r="YU321" s="76"/>
      <c r="YV321" s="76"/>
      <c r="YW321" s="76"/>
      <c r="YX321" s="76"/>
      <c r="YY321" s="76"/>
      <c r="YZ321" s="76"/>
      <c r="ZA321" s="76"/>
      <c r="ZB321" s="76"/>
      <c r="ZC321" s="76"/>
      <c r="ZD321" s="76"/>
      <c r="ZE321" s="76"/>
      <c r="ZF321" s="76"/>
      <c r="ZG321" s="76"/>
      <c r="ZH321" s="76"/>
      <c r="ZI321" s="76"/>
      <c r="ZJ321" s="76"/>
      <c r="ZK321" s="76"/>
      <c r="ZL321" s="76"/>
      <c r="ZM321" s="76"/>
      <c r="ZN321" s="76"/>
      <c r="ZO321" s="76"/>
      <c r="ZP321" s="76"/>
      <c r="ZQ321" s="76"/>
      <c r="ZR321" s="76"/>
      <c r="ZS321" s="76"/>
      <c r="ZT321" s="76"/>
      <c r="ZU321" s="76"/>
      <c r="ZV321" s="76"/>
      <c r="ZW321" s="76"/>
      <c r="ZX321" s="76"/>
      <c r="ZY321" s="76"/>
      <c r="ZZ321" s="76"/>
      <c r="AAA321" s="76"/>
      <c r="AAB321" s="76"/>
      <c r="AAC321" s="76"/>
      <c r="AAD321" s="76"/>
      <c r="AAE321" s="76"/>
      <c r="AAF321" s="76"/>
      <c r="AAG321" s="76"/>
      <c r="AAH321" s="76"/>
      <c r="AAI321" s="76"/>
      <c r="AAJ321" s="76"/>
      <c r="AAK321" s="76"/>
      <c r="AAL321" s="76"/>
      <c r="AAM321" s="76"/>
      <c r="AAN321" s="76"/>
      <c r="AAO321" s="76"/>
      <c r="AAP321" s="76"/>
      <c r="AAQ321" s="76"/>
      <c r="AAR321" s="76"/>
      <c r="AAS321" s="76"/>
      <c r="AAT321" s="76"/>
      <c r="AAU321" s="76"/>
      <c r="AAV321" s="76"/>
      <c r="AAW321" s="76"/>
      <c r="AAX321" s="76"/>
      <c r="AAY321" s="76"/>
      <c r="AAZ321" s="76"/>
      <c r="ABA321" s="76"/>
      <c r="ABB321" s="76"/>
      <c r="ABC321" s="76"/>
      <c r="ABD321" s="76"/>
      <c r="ABE321" s="76"/>
      <c r="ABF321" s="76"/>
      <c r="ABG321" s="76"/>
      <c r="ABH321" s="76"/>
      <c r="ABI321" s="76"/>
      <c r="ABJ321" s="76"/>
      <c r="ABK321" s="76"/>
      <c r="ABL321" s="76"/>
      <c r="ABM321" s="76"/>
      <c r="ABN321" s="76"/>
      <c r="ABO321" s="76"/>
      <c r="ABP321" s="76"/>
      <c r="ABQ321" s="76"/>
      <c r="ABR321" s="76"/>
      <c r="ABS321" s="76"/>
      <c r="ABT321" s="76"/>
      <c r="ABU321" s="76"/>
      <c r="ABV321" s="76"/>
      <c r="ABW321" s="76"/>
      <c r="ABX321" s="76"/>
      <c r="ABY321" s="76"/>
      <c r="ABZ321" s="76"/>
      <c r="ACA321" s="76"/>
      <c r="ACB321" s="76"/>
      <c r="ACC321" s="76"/>
      <c r="ACD321" s="76"/>
      <c r="ACE321" s="76"/>
      <c r="ACF321" s="76"/>
      <c r="ACG321" s="76"/>
      <c r="ACH321" s="76"/>
      <c r="ACI321" s="76"/>
      <c r="ACJ321" s="76"/>
      <c r="ACK321" s="76"/>
      <c r="ACL321" s="76"/>
      <c r="ACM321" s="76"/>
      <c r="ACN321" s="76"/>
      <c r="ACO321" s="76"/>
      <c r="ACP321" s="76"/>
      <c r="ACQ321" s="76"/>
      <c r="ACR321" s="76"/>
      <c r="ACS321" s="76"/>
      <c r="ACT321" s="76"/>
      <c r="ACU321" s="76"/>
      <c r="ACV321" s="76"/>
      <c r="ACW321" s="76"/>
      <c r="ACX321" s="76"/>
      <c r="ACY321" s="76"/>
      <c r="ACZ321" s="76"/>
      <c r="ADA321" s="76"/>
      <c r="ADB321" s="76"/>
      <c r="ADC321" s="76"/>
      <c r="ADD321" s="76"/>
      <c r="ADE321" s="76"/>
      <c r="ADF321" s="76"/>
      <c r="ADG321" s="76"/>
      <c r="ADH321" s="76"/>
      <c r="ADI321" s="76"/>
      <c r="ADJ321" s="76"/>
      <c r="ADK321" s="76"/>
      <c r="ADL321" s="76"/>
      <c r="ADM321" s="76"/>
      <c r="ADN321" s="76"/>
      <c r="ADO321" s="76"/>
      <c r="ADP321" s="76"/>
      <c r="ADQ321" s="76"/>
      <c r="ADR321" s="76"/>
      <c r="ADS321" s="76"/>
      <c r="ADT321" s="76"/>
      <c r="ADU321" s="76"/>
      <c r="ADV321" s="76"/>
      <c r="ADW321" s="76"/>
      <c r="ADX321" s="76"/>
      <c r="ADY321" s="76"/>
      <c r="ADZ321" s="76"/>
      <c r="AEA321" s="76"/>
      <c r="AEB321" s="76"/>
      <c r="AEC321" s="76"/>
      <c r="AED321" s="76"/>
      <c r="AEE321" s="76"/>
      <c r="AEF321" s="76"/>
      <c r="AEG321" s="76"/>
      <c r="AEH321" s="76"/>
      <c r="AEI321" s="76"/>
      <c r="AEJ321" s="76"/>
      <c r="AEK321" s="76"/>
      <c r="AEL321" s="76"/>
      <c r="AEM321" s="76"/>
      <c r="AEN321" s="76"/>
      <c r="AEO321" s="76"/>
      <c r="AEP321" s="76"/>
      <c r="AEQ321" s="76"/>
      <c r="AER321" s="76"/>
      <c r="AES321" s="76"/>
      <c r="AET321" s="76"/>
      <c r="AEU321" s="76"/>
      <c r="AEV321" s="76"/>
      <c r="AEW321" s="76"/>
      <c r="AEX321" s="76"/>
      <c r="AEY321" s="76"/>
      <c r="AEZ321" s="76"/>
      <c r="AFA321" s="76"/>
      <c r="AFB321" s="76"/>
      <c r="AFC321" s="76"/>
      <c r="AFD321" s="76"/>
      <c r="AFE321" s="76"/>
      <c r="AFF321" s="76"/>
      <c r="AFG321" s="76"/>
      <c r="AFH321" s="76"/>
      <c r="AFI321" s="76"/>
      <c r="AFJ321" s="76"/>
      <c r="AFK321" s="76"/>
      <c r="AFL321" s="76"/>
      <c r="AFM321" s="76"/>
      <c r="AFN321" s="76"/>
      <c r="AFO321" s="76"/>
      <c r="AFP321" s="76"/>
      <c r="AFQ321" s="76"/>
      <c r="AFR321" s="76"/>
      <c r="AFS321" s="76"/>
      <c r="AFT321" s="76"/>
      <c r="AFU321" s="76"/>
      <c r="AFV321" s="76"/>
      <c r="AFW321" s="76"/>
      <c r="AFX321" s="76"/>
      <c r="AFY321" s="76"/>
      <c r="AFZ321" s="76"/>
      <c r="AGA321" s="76"/>
      <c r="AGB321" s="76"/>
      <c r="AGC321" s="76"/>
      <c r="AGD321" s="76"/>
      <c r="AGE321" s="76"/>
      <c r="AGF321" s="76"/>
      <c r="AGG321" s="76"/>
      <c r="AGH321" s="76"/>
      <c r="AGI321" s="76"/>
      <c r="AGJ321" s="76"/>
      <c r="AGK321" s="76"/>
      <c r="AGL321" s="76"/>
      <c r="AGM321" s="76"/>
      <c r="AGN321" s="76"/>
      <c r="AGO321" s="76"/>
      <c r="AGP321" s="76"/>
      <c r="AGQ321" s="76"/>
      <c r="AGR321" s="76"/>
      <c r="AGS321" s="76"/>
      <c r="AGT321" s="76"/>
      <c r="AGU321" s="76"/>
      <c r="AGV321" s="76"/>
      <c r="AGW321" s="76"/>
      <c r="AGX321" s="76"/>
      <c r="AGY321" s="76"/>
      <c r="AGZ321" s="76"/>
      <c r="AHA321" s="76"/>
      <c r="AHB321" s="76"/>
      <c r="AHC321" s="76"/>
      <c r="AHD321" s="76"/>
      <c r="AHE321" s="76"/>
      <c r="AHF321" s="76"/>
      <c r="AHG321" s="76"/>
      <c r="AHH321" s="76"/>
      <c r="AHI321" s="76"/>
      <c r="AHJ321" s="76"/>
      <c r="AHK321" s="76"/>
      <c r="AHL321" s="76"/>
      <c r="AHM321" s="76"/>
      <c r="AHN321" s="76"/>
      <c r="AHO321" s="76"/>
      <c r="AHP321" s="76"/>
      <c r="AHQ321" s="76"/>
      <c r="AHR321" s="76"/>
      <c r="AHS321" s="76"/>
      <c r="AHT321" s="76"/>
      <c r="AHU321" s="76"/>
      <c r="AHV321" s="76"/>
      <c r="AHW321" s="76"/>
      <c r="AHX321" s="76"/>
      <c r="AHY321" s="76"/>
      <c r="AHZ321" s="76"/>
      <c r="AIA321" s="76"/>
      <c r="AIB321" s="76"/>
      <c r="AIC321" s="76"/>
      <c r="AID321" s="76"/>
      <c r="AIE321" s="76"/>
      <c r="AIF321" s="76"/>
      <c r="AIG321" s="76"/>
      <c r="AIH321" s="76"/>
      <c r="AII321" s="76"/>
      <c r="AIJ321" s="76"/>
      <c r="AIK321" s="76"/>
      <c r="AIL321" s="76"/>
      <c r="AIM321" s="76"/>
      <c r="AIN321" s="76"/>
      <c r="AIO321" s="76"/>
      <c r="AIP321" s="76"/>
      <c r="AIQ321" s="76"/>
      <c r="AIR321" s="76"/>
      <c r="AIS321" s="76"/>
      <c r="AIT321" s="76"/>
      <c r="AIU321" s="76"/>
      <c r="AIV321" s="76"/>
      <c r="AIW321" s="76"/>
      <c r="AIX321" s="76"/>
      <c r="AIY321" s="76"/>
      <c r="AIZ321" s="76"/>
      <c r="AJA321" s="76"/>
      <c r="AJB321" s="76"/>
      <c r="AJC321" s="76"/>
      <c r="AJD321" s="76"/>
      <c r="AJE321" s="76"/>
      <c r="AJF321" s="76"/>
      <c r="AJG321" s="76"/>
      <c r="AJH321" s="76"/>
      <c r="AJI321" s="76"/>
      <c r="AJJ321" s="76"/>
      <c r="AJK321" s="76"/>
      <c r="AJL321" s="76"/>
      <c r="AJM321" s="76"/>
      <c r="AJN321" s="76"/>
      <c r="AJO321" s="76"/>
      <c r="AJP321" s="76"/>
      <c r="AJQ321" s="76"/>
      <c r="AJR321" s="76"/>
      <c r="AJS321" s="76"/>
      <c r="AJT321" s="76"/>
      <c r="AJU321" s="76"/>
      <c r="AJV321" s="76"/>
      <c r="AJW321" s="76"/>
      <c r="AJX321" s="76"/>
      <c r="AJY321" s="76"/>
      <c r="AJZ321" s="76"/>
      <c r="AKA321" s="76"/>
      <c r="AKB321" s="76"/>
      <c r="AKC321" s="76"/>
      <c r="AKD321" s="76"/>
      <c r="AKE321" s="76"/>
      <c r="AKF321" s="76"/>
      <c r="AKG321" s="76"/>
      <c r="AKH321" s="76"/>
      <c r="AKI321" s="76"/>
      <c r="AKJ321" s="76"/>
      <c r="AKK321" s="76"/>
      <c r="AKL321" s="76"/>
      <c r="AKM321" s="76"/>
      <c r="AKN321" s="76"/>
      <c r="AKO321" s="76"/>
      <c r="AKP321" s="76"/>
      <c r="AKQ321" s="76"/>
      <c r="AKR321" s="76"/>
      <c r="AKS321" s="76"/>
      <c r="AKT321" s="76"/>
      <c r="AKU321" s="76"/>
      <c r="AKV321" s="76"/>
      <c r="AKW321" s="76"/>
      <c r="AKX321" s="76"/>
      <c r="AKY321" s="76"/>
      <c r="AKZ321" s="76"/>
      <c r="ALA321" s="76"/>
      <c r="ALB321" s="76"/>
      <c r="ALC321" s="76"/>
      <c r="ALD321" s="76"/>
      <c r="ALE321" s="76"/>
      <c r="ALF321" s="76"/>
      <c r="ALG321" s="76"/>
      <c r="ALH321" s="76"/>
      <c r="ALI321" s="76"/>
      <c r="ALJ321" s="76"/>
      <c r="ALK321" s="76"/>
      <c r="ALL321" s="76"/>
      <c r="ALM321" s="76"/>
      <c r="ALN321" s="76"/>
      <c r="ALO321" s="76"/>
      <c r="ALP321" s="76"/>
      <c r="ALQ321" s="76"/>
      <c r="ALR321" s="76"/>
      <c r="ALS321" s="76"/>
      <c r="ALT321" s="76"/>
      <c r="ALU321" s="76"/>
      <c r="ALV321" s="76"/>
      <c r="ALW321" s="76"/>
      <c r="ALX321" s="76"/>
      <c r="ALY321" s="76"/>
      <c r="ALZ321" s="76"/>
      <c r="AMA321" s="76"/>
      <c r="AMB321" s="76"/>
      <c r="AMC321" s="76"/>
      <c r="AMD321" s="76"/>
      <c r="AME321" s="76"/>
    </row>
    <row r="322" spans="1:1019" s="80" customFormat="1" ht="25.5">
      <c r="A322" s="20" t="s">
        <v>379</v>
      </c>
      <c r="B322" s="21">
        <v>5219623</v>
      </c>
      <c r="C322" s="21" t="s">
        <v>96</v>
      </c>
      <c r="D322" s="71" t="s">
        <v>68</v>
      </c>
      <c r="E322" s="22" t="s">
        <v>51</v>
      </c>
      <c r="F322" s="59">
        <v>19839</v>
      </c>
      <c r="G322" s="23">
        <v>53.12</v>
      </c>
      <c r="H322" s="69">
        <f>$J$6</f>
        <v>0.21229999999999999</v>
      </c>
      <c r="I322" s="23">
        <f>ROUND(((H322+1)*G322),2)</f>
        <v>64.400000000000006</v>
      </c>
      <c r="J322" s="23">
        <f>TRUNC((I322*F322),2)</f>
        <v>1277631.6000000001</v>
      </c>
      <c r="K322" s="78">
        <f t="shared" si="118"/>
        <v>1053847.68</v>
      </c>
      <c r="L322" s="76"/>
      <c r="M322" s="79"/>
      <c r="N322" s="76"/>
      <c r="O322" s="76"/>
      <c r="P322" s="76"/>
      <c r="Q322" s="76"/>
      <c r="R322" s="76"/>
      <c r="S322" s="76"/>
      <c r="T322" s="76"/>
      <c r="U322" s="76"/>
      <c r="V322" s="76"/>
      <c r="W322" s="76"/>
      <c r="X322" s="76"/>
      <c r="Y322" s="76"/>
      <c r="Z322" s="76"/>
      <c r="AA322" s="76"/>
      <c r="AB322" s="76"/>
      <c r="AC322" s="76"/>
      <c r="AD322" s="76"/>
      <c r="AE322" s="76"/>
      <c r="AF322" s="76"/>
      <c r="AG322" s="76"/>
      <c r="AH322" s="76"/>
      <c r="AI322" s="76"/>
      <c r="AJ322" s="76"/>
      <c r="AK322" s="76"/>
      <c r="AL322" s="76"/>
      <c r="AM322" s="76"/>
      <c r="AN322" s="76"/>
      <c r="AO322" s="76"/>
      <c r="AP322" s="76"/>
      <c r="AQ322" s="76"/>
      <c r="AR322" s="76"/>
      <c r="AS322" s="76"/>
      <c r="AT322" s="76"/>
      <c r="AU322" s="76"/>
      <c r="AV322" s="76"/>
      <c r="AW322" s="76"/>
      <c r="AX322" s="76"/>
      <c r="AY322" s="76"/>
      <c r="AZ322" s="76"/>
      <c r="BA322" s="76"/>
      <c r="BB322" s="76"/>
      <c r="BC322" s="76"/>
      <c r="BD322" s="76"/>
      <c r="BE322" s="76"/>
      <c r="BF322" s="76"/>
      <c r="BG322" s="76"/>
      <c r="BH322" s="76"/>
      <c r="BI322" s="76"/>
      <c r="BJ322" s="76"/>
      <c r="BK322" s="76"/>
      <c r="BL322" s="76"/>
      <c r="BM322" s="76"/>
      <c r="BN322" s="76"/>
      <c r="BO322" s="76"/>
      <c r="BP322" s="76"/>
      <c r="BQ322" s="76"/>
      <c r="BR322" s="76"/>
      <c r="BS322" s="76"/>
      <c r="BT322" s="76"/>
      <c r="BU322" s="76"/>
      <c r="BV322" s="76"/>
      <c r="BW322" s="76"/>
      <c r="BX322" s="76"/>
      <c r="BY322" s="76"/>
      <c r="BZ322" s="76"/>
      <c r="CA322" s="76"/>
      <c r="CB322" s="76"/>
      <c r="CC322" s="76"/>
      <c r="CD322" s="76"/>
      <c r="CE322" s="76"/>
      <c r="CF322" s="76"/>
      <c r="CG322" s="76"/>
      <c r="CH322" s="76"/>
      <c r="CI322" s="76"/>
      <c r="CJ322" s="76"/>
      <c r="CK322" s="76"/>
      <c r="CL322" s="76"/>
      <c r="CM322" s="76"/>
      <c r="CN322" s="76"/>
      <c r="CO322" s="76"/>
      <c r="CP322" s="76"/>
      <c r="CQ322" s="76"/>
      <c r="CR322" s="76"/>
      <c r="CS322" s="76"/>
      <c r="CT322" s="76"/>
      <c r="CU322" s="76"/>
      <c r="CV322" s="76"/>
      <c r="CW322" s="76"/>
      <c r="CX322" s="76"/>
      <c r="CY322" s="76"/>
      <c r="CZ322" s="76"/>
      <c r="DA322" s="76"/>
      <c r="DB322" s="76"/>
      <c r="DC322" s="76"/>
      <c r="DD322" s="76"/>
      <c r="DE322" s="76"/>
      <c r="DF322" s="76"/>
      <c r="DG322" s="76"/>
      <c r="DH322" s="76"/>
      <c r="DI322" s="76"/>
      <c r="DJ322" s="76"/>
      <c r="DK322" s="76"/>
      <c r="DL322" s="76"/>
      <c r="DM322" s="76"/>
      <c r="DN322" s="76"/>
      <c r="DO322" s="76"/>
      <c r="DP322" s="76"/>
      <c r="DQ322" s="76"/>
      <c r="DR322" s="76"/>
      <c r="DS322" s="76"/>
      <c r="DT322" s="76"/>
      <c r="DU322" s="76"/>
      <c r="DV322" s="76"/>
      <c r="DW322" s="76"/>
      <c r="DX322" s="76"/>
      <c r="DY322" s="76"/>
      <c r="DZ322" s="76"/>
      <c r="EA322" s="76"/>
      <c r="EB322" s="76"/>
      <c r="EC322" s="76"/>
      <c r="ED322" s="76"/>
      <c r="EE322" s="76"/>
      <c r="EF322" s="76"/>
      <c r="EG322" s="76"/>
      <c r="EH322" s="76"/>
      <c r="EI322" s="76"/>
      <c r="EJ322" s="76"/>
      <c r="EK322" s="76"/>
      <c r="EL322" s="76"/>
      <c r="EM322" s="76"/>
      <c r="EN322" s="76"/>
      <c r="EO322" s="76"/>
      <c r="EP322" s="76"/>
      <c r="EQ322" s="76"/>
      <c r="ER322" s="76"/>
      <c r="ES322" s="76"/>
      <c r="ET322" s="76"/>
      <c r="EU322" s="76"/>
      <c r="EV322" s="76"/>
      <c r="EW322" s="76"/>
      <c r="EX322" s="76"/>
      <c r="EY322" s="76"/>
      <c r="EZ322" s="76"/>
      <c r="FA322" s="76"/>
      <c r="FB322" s="76"/>
      <c r="FC322" s="76"/>
      <c r="FD322" s="76"/>
      <c r="FE322" s="76"/>
      <c r="FF322" s="76"/>
      <c r="FG322" s="76"/>
      <c r="FH322" s="76"/>
      <c r="FI322" s="76"/>
      <c r="FJ322" s="76"/>
      <c r="FK322" s="76"/>
      <c r="FL322" s="76"/>
      <c r="FM322" s="76"/>
      <c r="FN322" s="76"/>
      <c r="FO322" s="76"/>
      <c r="FP322" s="76"/>
      <c r="FQ322" s="76"/>
      <c r="FR322" s="76"/>
      <c r="FS322" s="76"/>
      <c r="FT322" s="76"/>
      <c r="FU322" s="76"/>
      <c r="FV322" s="76"/>
      <c r="FW322" s="76"/>
      <c r="FX322" s="76"/>
      <c r="FY322" s="76"/>
      <c r="FZ322" s="76"/>
      <c r="GA322" s="76"/>
      <c r="GB322" s="76"/>
      <c r="GC322" s="76"/>
      <c r="GD322" s="76"/>
      <c r="GE322" s="76"/>
      <c r="GF322" s="76"/>
      <c r="GG322" s="76"/>
      <c r="GH322" s="76"/>
      <c r="GI322" s="76"/>
      <c r="GJ322" s="76"/>
      <c r="GK322" s="76"/>
      <c r="GL322" s="76"/>
      <c r="GM322" s="76"/>
      <c r="GN322" s="76"/>
      <c r="GO322" s="76"/>
      <c r="GP322" s="76"/>
      <c r="GQ322" s="76"/>
      <c r="GR322" s="76"/>
      <c r="GS322" s="76"/>
      <c r="GT322" s="76"/>
      <c r="GU322" s="76"/>
      <c r="GV322" s="76"/>
      <c r="GW322" s="76"/>
      <c r="GX322" s="76"/>
      <c r="GY322" s="76"/>
      <c r="GZ322" s="76"/>
      <c r="HA322" s="76"/>
      <c r="HB322" s="76"/>
      <c r="HC322" s="76"/>
      <c r="HD322" s="76"/>
      <c r="HE322" s="76"/>
      <c r="HF322" s="76"/>
      <c r="HG322" s="76"/>
      <c r="HH322" s="76"/>
      <c r="HI322" s="76"/>
      <c r="HJ322" s="76"/>
      <c r="HK322" s="76"/>
      <c r="HL322" s="76"/>
      <c r="HM322" s="76"/>
      <c r="HN322" s="76"/>
      <c r="HO322" s="76"/>
      <c r="HP322" s="76"/>
      <c r="HQ322" s="76"/>
      <c r="HR322" s="76"/>
      <c r="HS322" s="76"/>
      <c r="HT322" s="76"/>
      <c r="HU322" s="76"/>
      <c r="HV322" s="76"/>
      <c r="HW322" s="76"/>
      <c r="HX322" s="76"/>
      <c r="HY322" s="76"/>
      <c r="HZ322" s="76"/>
      <c r="IA322" s="76"/>
      <c r="IB322" s="76"/>
      <c r="IC322" s="76"/>
      <c r="ID322" s="76"/>
      <c r="IE322" s="76"/>
      <c r="IF322" s="76"/>
      <c r="IG322" s="76"/>
      <c r="IH322" s="76"/>
      <c r="II322" s="76"/>
      <c r="IJ322" s="76"/>
      <c r="IK322" s="76"/>
      <c r="IL322" s="76"/>
      <c r="IM322" s="76"/>
      <c r="IN322" s="76"/>
      <c r="IO322" s="76"/>
      <c r="IP322" s="76"/>
      <c r="IQ322" s="76"/>
      <c r="IR322" s="76"/>
      <c r="IS322" s="76"/>
      <c r="IT322" s="76"/>
      <c r="IU322" s="76"/>
      <c r="IV322" s="76"/>
      <c r="IW322" s="76"/>
      <c r="IX322" s="76"/>
      <c r="IY322" s="76"/>
      <c r="IZ322" s="76"/>
      <c r="JA322" s="76"/>
      <c r="JB322" s="76"/>
      <c r="JC322" s="76"/>
      <c r="JD322" s="76"/>
      <c r="JE322" s="76"/>
      <c r="JF322" s="76"/>
      <c r="JG322" s="76"/>
      <c r="JH322" s="76"/>
      <c r="JI322" s="76"/>
      <c r="JJ322" s="76"/>
      <c r="JK322" s="76"/>
      <c r="JL322" s="76"/>
      <c r="JM322" s="76"/>
      <c r="JN322" s="76"/>
      <c r="JO322" s="76"/>
      <c r="JP322" s="76"/>
      <c r="JQ322" s="76"/>
      <c r="JR322" s="76"/>
      <c r="JS322" s="76"/>
      <c r="JT322" s="76"/>
      <c r="JU322" s="76"/>
      <c r="JV322" s="76"/>
      <c r="JW322" s="76"/>
      <c r="JX322" s="76"/>
      <c r="JY322" s="76"/>
      <c r="JZ322" s="76"/>
      <c r="KA322" s="76"/>
      <c r="KB322" s="76"/>
      <c r="KC322" s="76"/>
      <c r="KD322" s="76"/>
      <c r="KE322" s="76"/>
      <c r="KF322" s="76"/>
      <c r="KG322" s="76"/>
      <c r="KH322" s="76"/>
      <c r="KI322" s="76"/>
      <c r="KJ322" s="76"/>
      <c r="KK322" s="76"/>
      <c r="KL322" s="76"/>
      <c r="KM322" s="76"/>
      <c r="KN322" s="76"/>
      <c r="KO322" s="76"/>
      <c r="KP322" s="76"/>
      <c r="KQ322" s="76"/>
      <c r="KR322" s="76"/>
      <c r="KS322" s="76"/>
      <c r="KT322" s="76"/>
      <c r="KU322" s="76"/>
      <c r="KV322" s="76"/>
      <c r="KW322" s="76"/>
      <c r="KX322" s="76"/>
      <c r="KY322" s="76"/>
      <c r="KZ322" s="76"/>
      <c r="LA322" s="76"/>
      <c r="LB322" s="76"/>
      <c r="LC322" s="76"/>
      <c r="LD322" s="76"/>
      <c r="LE322" s="76"/>
      <c r="LF322" s="76"/>
      <c r="LG322" s="76"/>
      <c r="LH322" s="76"/>
      <c r="LI322" s="76"/>
      <c r="LJ322" s="76"/>
      <c r="LK322" s="76"/>
      <c r="LL322" s="76"/>
      <c r="LM322" s="76"/>
      <c r="LN322" s="76"/>
      <c r="LO322" s="76"/>
      <c r="LP322" s="76"/>
      <c r="LQ322" s="76"/>
      <c r="LR322" s="76"/>
      <c r="LS322" s="76"/>
      <c r="LT322" s="76"/>
      <c r="LU322" s="76"/>
      <c r="LV322" s="76"/>
      <c r="LW322" s="76"/>
      <c r="LX322" s="76"/>
      <c r="LY322" s="76"/>
      <c r="LZ322" s="76"/>
      <c r="MA322" s="76"/>
      <c r="MB322" s="76"/>
      <c r="MC322" s="76"/>
      <c r="MD322" s="76"/>
      <c r="ME322" s="76"/>
      <c r="MF322" s="76"/>
      <c r="MG322" s="76"/>
      <c r="MH322" s="76"/>
      <c r="MI322" s="76"/>
      <c r="MJ322" s="76"/>
      <c r="MK322" s="76"/>
      <c r="ML322" s="76"/>
      <c r="MM322" s="76"/>
      <c r="MN322" s="76"/>
      <c r="MO322" s="76"/>
      <c r="MP322" s="76"/>
      <c r="MQ322" s="76"/>
      <c r="MR322" s="76"/>
      <c r="MS322" s="76"/>
      <c r="MT322" s="76"/>
      <c r="MU322" s="76"/>
      <c r="MV322" s="76"/>
      <c r="MW322" s="76"/>
      <c r="MX322" s="76"/>
      <c r="MY322" s="76"/>
      <c r="MZ322" s="76"/>
      <c r="NA322" s="76"/>
      <c r="NB322" s="76"/>
      <c r="NC322" s="76"/>
      <c r="ND322" s="76"/>
      <c r="NE322" s="76"/>
      <c r="NF322" s="76"/>
      <c r="NG322" s="76"/>
      <c r="NH322" s="76"/>
      <c r="NI322" s="76"/>
      <c r="NJ322" s="76"/>
      <c r="NK322" s="76"/>
      <c r="NL322" s="76"/>
      <c r="NM322" s="76"/>
      <c r="NN322" s="76"/>
      <c r="NO322" s="76"/>
      <c r="NP322" s="76"/>
      <c r="NQ322" s="76"/>
      <c r="NR322" s="76"/>
      <c r="NS322" s="76"/>
      <c r="NT322" s="76"/>
      <c r="NU322" s="76"/>
      <c r="NV322" s="76"/>
      <c r="NW322" s="76"/>
      <c r="NX322" s="76"/>
      <c r="NY322" s="76"/>
      <c r="NZ322" s="76"/>
      <c r="OA322" s="76"/>
      <c r="OB322" s="76"/>
      <c r="OC322" s="76"/>
      <c r="OD322" s="76"/>
      <c r="OE322" s="76"/>
      <c r="OF322" s="76"/>
      <c r="OG322" s="76"/>
      <c r="OH322" s="76"/>
      <c r="OI322" s="76"/>
      <c r="OJ322" s="76"/>
      <c r="OK322" s="76"/>
      <c r="OL322" s="76"/>
      <c r="OM322" s="76"/>
      <c r="ON322" s="76"/>
      <c r="OO322" s="76"/>
      <c r="OP322" s="76"/>
      <c r="OQ322" s="76"/>
      <c r="OR322" s="76"/>
      <c r="OS322" s="76"/>
      <c r="OT322" s="76"/>
      <c r="OU322" s="76"/>
      <c r="OV322" s="76"/>
      <c r="OW322" s="76"/>
      <c r="OX322" s="76"/>
      <c r="OY322" s="76"/>
      <c r="OZ322" s="76"/>
      <c r="PA322" s="76"/>
      <c r="PB322" s="76"/>
      <c r="PC322" s="76"/>
      <c r="PD322" s="76"/>
      <c r="PE322" s="76"/>
      <c r="PF322" s="76"/>
      <c r="PG322" s="76"/>
      <c r="PH322" s="76"/>
      <c r="PI322" s="76"/>
      <c r="PJ322" s="76"/>
      <c r="PK322" s="76"/>
      <c r="PL322" s="76"/>
      <c r="PM322" s="76"/>
      <c r="PN322" s="76"/>
      <c r="PO322" s="76"/>
      <c r="PP322" s="76"/>
      <c r="PQ322" s="76"/>
      <c r="PR322" s="76"/>
      <c r="PS322" s="76"/>
      <c r="PT322" s="76"/>
      <c r="PU322" s="76"/>
      <c r="PV322" s="76"/>
      <c r="PW322" s="76"/>
      <c r="PX322" s="76"/>
      <c r="PY322" s="76"/>
      <c r="PZ322" s="76"/>
      <c r="QA322" s="76"/>
      <c r="QB322" s="76"/>
      <c r="QC322" s="76"/>
      <c r="QD322" s="76"/>
      <c r="QE322" s="76"/>
      <c r="QF322" s="76"/>
      <c r="QG322" s="76"/>
      <c r="QH322" s="76"/>
      <c r="QI322" s="76"/>
      <c r="QJ322" s="76"/>
      <c r="QK322" s="76"/>
      <c r="QL322" s="76"/>
      <c r="QM322" s="76"/>
      <c r="QN322" s="76"/>
      <c r="QO322" s="76"/>
      <c r="QP322" s="76"/>
      <c r="QQ322" s="76"/>
      <c r="QR322" s="76"/>
      <c r="QS322" s="76"/>
      <c r="QT322" s="76"/>
      <c r="QU322" s="76"/>
      <c r="QV322" s="76"/>
      <c r="QW322" s="76"/>
      <c r="QX322" s="76"/>
      <c r="QY322" s="76"/>
      <c r="QZ322" s="76"/>
      <c r="RA322" s="76"/>
      <c r="RB322" s="76"/>
      <c r="RC322" s="76"/>
      <c r="RD322" s="76"/>
      <c r="RE322" s="76"/>
      <c r="RF322" s="76"/>
      <c r="RG322" s="76"/>
      <c r="RH322" s="76"/>
      <c r="RI322" s="76"/>
      <c r="RJ322" s="76"/>
      <c r="RK322" s="76"/>
      <c r="RL322" s="76"/>
      <c r="RM322" s="76"/>
      <c r="RN322" s="76"/>
      <c r="RO322" s="76"/>
      <c r="RP322" s="76"/>
      <c r="RQ322" s="76"/>
      <c r="RR322" s="76"/>
      <c r="RS322" s="76"/>
      <c r="RT322" s="76"/>
      <c r="RU322" s="76"/>
      <c r="RV322" s="76"/>
      <c r="RW322" s="76"/>
      <c r="RX322" s="76"/>
      <c r="RY322" s="76"/>
      <c r="RZ322" s="76"/>
      <c r="SA322" s="76"/>
      <c r="SB322" s="76"/>
      <c r="SC322" s="76"/>
      <c r="SD322" s="76"/>
      <c r="SE322" s="76"/>
      <c r="SF322" s="76"/>
      <c r="SG322" s="76"/>
      <c r="SH322" s="76"/>
      <c r="SI322" s="76"/>
      <c r="SJ322" s="76"/>
      <c r="SK322" s="76"/>
      <c r="SL322" s="76"/>
      <c r="SM322" s="76"/>
      <c r="SN322" s="76"/>
      <c r="SO322" s="76"/>
      <c r="SP322" s="76"/>
      <c r="SQ322" s="76"/>
      <c r="SR322" s="76"/>
      <c r="SS322" s="76"/>
      <c r="ST322" s="76"/>
      <c r="SU322" s="76"/>
      <c r="SV322" s="76"/>
      <c r="SW322" s="76"/>
      <c r="SX322" s="76"/>
      <c r="SY322" s="76"/>
      <c r="SZ322" s="76"/>
      <c r="TA322" s="76"/>
      <c r="TB322" s="76"/>
      <c r="TC322" s="76"/>
      <c r="TD322" s="76"/>
      <c r="TE322" s="76"/>
      <c r="TF322" s="76"/>
      <c r="TG322" s="76"/>
      <c r="TH322" s="76"/>
      <c r="TI322" s="76"/>
      <c r="TJ322" s="76"/>
      <c r="TK322" s="76"/>
      <c r="TL322" s="76"/>
      <c r="TM322" s="76"/>
      <c r="TN322" s="76"/>
      <c r="TO322" s="76"/>
      <c r="TP322" s="76"/>
      <c r="TQ322" s="76"/>
      <c r="TR322" s="76"/>
      <c r="TS322" s="76"/>
      <c r="TT322" s="76"/>
      <c r="TU322" s="76"/>
      <c r="TV322" s="76"/>
      <c r="TW322" s="76"/>
      <c r="TX322" s="76"/>
      <c r="TY322" s="76"/>
      <c r="TZ322" s="76"/>
      <c r="UA322" s="76"/>
      <c r="UB322" s="76"/>
      <c r="UC322" s="76"/>
      <c r="UD322" s="76"/>
      <c r="UE322" s="76"/>
      <c r="UF322" s="76"/>
      <c r="UG322" s="76"/>
      <c r="UH322" s="76"/>
      <c r="UI322" s="76"/>
      <c r="UJ322" s="76"/>
      <c r="UK322" s="76"/>
      <c r="UL322" s="76"/>
      <c r="UM322" s="76"/>
      <c r="UN322" s="76"/>
      <c r="UO322" s="76"/>
      <c r="UP322" s="76"/>
      <c r="UQ322" s="76"/>
      <c r="UR322" s="76"/>
      <c r="US322" s="76"/>
      <c r="UT322" s="76"/>
      <c r="UU322" s="76"/>
      <c r="UV322" s="76"/>
      <c r="UW322" s="76"/>
      <c r="UX322" s="76"/>
      <c r="UY322" s="76"/>
      <c r="UZ322" s="76"/>
      <c r="VA322" s="76"/>
      <c r="VB322" s="76"/>
      <c r="VC322" s="76"/>
      <c r="VD322" s="76"/>
      <c r="VE322" s="76"/>
      <c r="VF322" s="76"/>
      <c r="VG322" s="76"/>
      <c r="VH322" s="76"/>
      <c r="VI322" s="76"/>
      <c r="VJ322" s="76"/>
      <c r="VK322" s="76"/>
      <c r="VL322" s="76"/>
      <c r="VM322" s="76"/>
      <c r="VN322" s="76"/>
      <c r="VO322" s="76"/>
      <c r="VP322" s="76"/>
      <c r="VQ322" s="76"/>
      <c r="VR322" s="76"/>
      <c r="VS322" s="76"/>
      <c r="VT322" s="76"/>
      <c r="VU322" s="76"/>
      <c r="VV322" s="76"/>
      <c r="VW322" s="76"/>
      <c r="VX322" s="76"/>
      <c r="VY322" s="76"/>
      <c r="VZ322" s="76"/>
      <c r="WA322" s="76"/>
      <c r="WB322" s="76"/>
      <c r="WC322" s="76"/>
      <c r="WD322" s="76"/>
      <c r="WE322" s="76"/>
      <c r="WF322" s="76"/>
      <c r="WG322" s="76"/>
      <c r="WH322" s="76"/>
      <c r="WI322" s="76"/>
      <c r="WJ322" s="76"/>
      <c r="WK322" s="76"/>
      <c r="WL322" s="76"/>
      <c r="WM322" s="76"/>
      <c r="WN322" s="76"/>
      <c r="WO322" s="76"/>
      <c r="WP322" s="76"/>
      <c r="WQ322" s="76"/>
      <c r="WR322" s="76"/>
      <c r="WS322" s="76"/>
      <c r="WT322" s="76"/>
      <c r="WU322" s="76"/>
      <c r="WV322" s="76"/>
      <c r="WW322" s="76"/>
      <c r="WX322" s="76"/>
      <c r="WY322" s="76"/>
      <c r="WZ322" s="76"/>
      <c r="XA322" s="76"/>
      <c r="XB322" s="76"/>
      <c r="XC322" s="76"/>
      <c r="XD322" s="76"/>
      <c r="XE322" s="76"/>
      <c r="XF322" s="76"/>
      <c r="XG322" s="76"/>
      <c r="XH322" s="76"/>
      <c r="XI322" s="76"/>
      <c r="XJ322" s="76"/>
      <c r="XK322" s="76"/>
      <c r="XL322" s="76"/>
      <c r="XM322" s="76"/>
      <c r="XN322" s="76"/>
      <c r="XO322" s="76"/>
      <c r="XP322" s="76"/>
      <c r="XQ322" s="76"/>
      <c r="XR322" s="76"/>
      <c r="XS322" s="76"/>
      <c r="XT322" s="76"/>
      <c r="XU322" s="76"/>
      <c r="XV322" s="76"/>
      <c r="XW322" s="76"/>
      <c r="XX322" s="76"/>
      <c r="XY322" s="76"/>
      <c r="XZ322" s="76"/>
      <c r="YA322" s="76"/>
      <c r="YB322" s="76"/>
      <c r="YC322" s="76"/>
      <c r="YD322" s="76"/>
      <c r="YE322" s="76"/>
      <c r="YF322" s="76"/>
      <c r="YG322" s="76"/>
      <c r="YH322" s="76"/>
      <c r="YI322" s="76"/>
      <c r="YJ322" s="76"/>
      <c r="YK322" s="76"/>
      <c r="YL322" s="76"/>
      <c r="YM322" s="76"/>
      <c r="YN322" s="76"/>
      <c r="YO322" s="76"/>
      <c r="YP322" s="76"/>
      <c r="YQ322" s="76"/>
      <c r="YR322" s="76"/>
      <c r="YS322" s="76"/>
      <c r="YT322" s="76"/>
      <c r="YU322" s="76"/>
      <c r="YV322" s="76"/>
      <c r="YW322" s="76"/>
      <c r="YX322" s="76"/>
      <c r="YY322" s="76"/>
      <c r="YZ322" s="76"/>
      <c r="ZA322" s="76"/>
      <c r="ZB322" s="76"/>
      <c r="ZC322" s="76"/>
      <c r="ZD322" s="76"/>
      <c r="ZE322" s="76"/>
      <c r="ZF322" s="76"/>
      <c r="ZG322" s="76"/>
      <c r="ZH322" s="76"/>
      <c r="ZI322" s="76"/>
      <c r="ZJ322" s="76"/>
      <c r="ZK322" s="76"/>
      <c r="ZL322" s="76"/>
      <c r="ZM322" s="76"/>
      <c r="ZN322" s="76"/>
      <c r="ZO322" s="76"/>
      <c r="ZP322" s="76"/>
      <c r="ZQ322" s="76"/>
      <c r="ZR322" s="76"/>
      <c r="ZS322" s="76"/>
      <c r="ZT322" s="76"/>
      <c r="ZU322" s="76"/>
      <c r="ZV322" s="76"/>
      <c r="ZW322" s="76"/>
      <c r="ZX322" s="76"/>
      <c r="ZY322" s="76"/>
      <c r="ZZ322" s="76"/>
      <c r="AAA322" s="76"/>
      <c r="AAB322" s="76"/>
      <c r="AAC322" s="76"/>
      <c r="AAD322" s="76"/>
      <c r="AAE322" s="76"/>
      <c r="AAF322" s="76"/>
      <c r="AAG322" s="76"/>
      <c r="AAH322" s="76"/>
      <c r="AAI322" s="76"/>
      <c r="AAJ322" s="76"/>
      <c r="AAK322" s="76"/>
      <c r="AAL322" s="76"/>
      <c r="AAM322" s="76"/>
      <c r="AAN322" s="76"/>
      <c r="AAO322" s="76"/>
      <c r="AAP322" s="76"/>
      <c r="AAQ322" s="76"/>
      <c r="AAR322" s="76"/>
      <c r="AAS322" s="76"/>
      <c r="AAT322" s="76"/>
      <c r="AAU322" s="76"/>
      <c r="AAV322" s="76"/>
      <c r="AAW322" s="76"/>
      <c r="AAX322" s="76"/>
      <c r="AAY322" s="76"/>
      <c r="AAZ322" s="76"/>
      <c r="ABA322" s="76"/>
      <c r="ABB322" s="76"/>
      <c r="ABC322" s="76"/>
      <c r="ABD322" s="76"/>
      <c r="ABE322" s="76"/>
      <c r="ABF322" s="76"/>
      <c r="ABG322" s="76"/>
      <c r="ABH322" s="76"/>
      <c r="ABI322" s="76"/>
      <c r="ABJ322" s="76"/>
      <c r="ABK322" s="76"/>
      <c r="ABL322" s="76"/>
      <c r="ABM322" s="76"/>
      <c r="ABN322" s="76"/>
      <c r="ABO322" s="76"/>
      <c r="ABP322" s="76"/>
      <c r="ABQ322" s="76"/>
      <c r="ABR322" s="76"/>
      <c r="ABS322" s="76"/>
      <c r="ABT322" s="76"/>
      <c r="ABU322" s="76"/>
      <c r="ABV322" s="76"/>
      <c r="ABW322" s="76"/>
      <c r="ABX322" s="76"/>
      <c r="ABY322" s="76"/>
      <c r="ABZ322" s="76"/>
      <c r="ACA322" s="76"/>
      <c r="ACB322" s="76"/>
      <c r="ACC322" s="76"/>
      <c r="ACD322" s="76"/>
      <c r="ACE322" s="76"/>
      <c r="ACF322" s="76"/>
      <c r="ACG322" s="76"/>
      <c r="ACH322" s="76"/>
      <c r="ACI322" s="76"/>
      <c r="ACJ322" s="76"/>
      <c r="ACK322" s="76"/>
      <c r="ACL322" s="76"/>
      <c r="ACM322" s="76"/>
      <c r="ACN322" s="76"/>
      <c r="ACO322" s="76"/>
      <c r="ACP322" s="76"/>
      <c r="ACQ322" s="76"/>
      <c r="ACR322" s="76"/>
      <c r="ACS322" s="76"/>
      <c r="ACT322" s="76"/>
      <c r="ACU322" s="76"/>
      <c r="ACV322" s="76"/>
      <c r="ACW322" s="76"/>
      <c r="ACX322" s="76"/>
      <c r="ACY322" s="76"/>
      <c r="ACZ322" s="76"/>
      <c r="ADA322" s="76"/>
      <c r="ADB322" s="76"/>
      <c r="ADC322" s="76"/>
      <c r="ADD322" s="76"/>
      <c r="ADE322" s="76"/>
      <c r="ADF322" s="76"/>
      <c r="ADG322" s="76"/>
      <c r="ADH322" s="76"/>
      <c r="ADI322" s="76"/>
      <c r="ADJ322" s="76"/>
      <c r="ADK322" s="76"/>
      <c r="ADL322" s="76"/>
      <c r="ADM322" s="76"/>
      <c r="ADN322" s="76"/>
      <c r="ADO322" s="76"/>
      <c r="ADP322" s="76"/>
      <c r="ADQ322" s="76"/>
      <c r="ADR322" s="76"/>
      <c r="ADS322" s="76"/>
      <c r="ADT322" s="76"/>
      <c r="ADU322" s="76"/>
      <c r="ADV322" s="76"/>
      <c r="ADW322" s="76"/>
      <c r="ADX322" s="76"/>
      <c r="ADY322" s="76"/>
      <c r="ADZ322" s="76"/>
      <c r="AEA322" s="76"/>
      <c r="AEB322" s="76"/>
      <c r="AEC322" s="76"/>
      <c r="AED322" s="76"/>
      <c r="AEE322" s="76"/>
      <c r="AEF322" s="76"/>
      <c r="AEG322" s="76"/>
      <c r="AEH322" s="76"/>
      <c r="AEI322" s="76"/>
      <c r="AEJ322" s="76"/>
      <c r="AEK322" s="76"/>
      <c r="AEL322" s="76"/>
      <c r="AEM322" s="76"/>
      <c r="AEN322" s="76"/>
      <c r="AEO322" s="76"/>
      <c r="AEP322" s="76"/>
      <c r="AEQ322" s="76"/>
      <c r="AER322" s="76"/>
      <c r="AES322" s="76"/>
      <c r="AET322" s="76"/>
      <c r="AEU322" s="76"/>
      <c r="AEV322" s="76"/>
      <c r="AEW322" s="76"/>
      <c r="AEX322" s="76"/>
      <c r="AEY322" s="76"/>
      <c r="AEZ322" s="76"/>
      <c r="AFA322" s="76"/>
      <c r="AFB322" s="76"/>
      <c r="AFC322" s="76"/>
      <c r="AFD322" s="76"/>
      <c r="AFE322" s="76"/>
      <c r="AFF322" s="76"/>
      <c r="AFG322" s="76"/>
      <c r="AFH322" s="76"/>
      <c r="AFI322" s="76"/>
      <c r="AFJ322" s="76"/>
      <c r="AFK322" s="76"/>
      <c r="AFL322" s="76"/>
      <c r="AFM322" s="76"/>
      <c r="AFN322" s="76"/>
      <c r="AFO322" s="76"/>
      <c r="AFP322" s="76"/>
      <c r="AFQ322" s="76"/>
      <c r="AFR322" s="76"/>
      <c r="AFS322" s="76"/>
      <c r="AFT322" s="76"/>
      <c r="AFU322" s="76"/>
      <c r="AFV322" s="76"/>
      <c r="AFW322" s="76"/>
      <c r="AFX322" s="76"/>
      <c r="AFY322" s="76"/>
      <c r="AFZ322" s="76"/>
      <c r="AGA322" s="76"/>
      <c r="AGB322" s="76"/>
      <c r="AGC322" s="76"/>
      <c r="AGD322" s="76"/>
      <c r="AGE322" s="76"/>
      <c r="AGF322" s="76"/>
      <c r="AGG322" s="76"/>
      <c r="AGH322" s="76"/>
      <c r="AGI322" s="76"/>
      <c r="AGJ322" s="76"/>
      <c r="AGK322" s="76"/>
      <c r="AGL322" s="76"/>
      <c r="AGM322" s="76"/>
      <c r="AGN322" s="76"/>
      <c r="AGO322" s="76"/>
      <c r="AGP322" s="76"/>
      <c r="AGQ322" s="76"/>
      <c r="AGR322" s="76"/>
      <c r="AGS322" s="76"/>
      <c r="AGT322" s="76"/>
      <c r="AGU322" s="76"/>
      <c r="AGV322" s="76"/>
      <c r="AGW322" s="76"/>
      <c r="AGX322" s="76"/>
      <c r="AGY322" s="76"/>
      <c r="AGZ322" s="76"/>
      <c r="AHA322" s="76"/>
      <c r="AHB322" s="76"/>
      <c r="AHC322" s="76"/>
      <c r="AHD322" s="76"/>
      <c r="AHE322" s="76"/>
      <c r="AHF322" s="76"/>
      <c r="AHG322" s="76"/>
      <c r="AHH322" s="76"/>
      <c r="AHI322" s="76"/>
      <c r="AHJ322" s="76"/>
      <c r="AHK322" s="76"/>
      <c r="AHL322" s="76"/>
      <c r="AHM322" s="76"/>
      <c r="AHN322" s="76"/>
      <c r="AHO322" s="76"/>
      <c r="AHP322" s="76"/>
      <c r="AHQ322" s="76"/>
      <c r="AHR322" s="76"/>
      <c r="AHS322" s="76"/>
      <c r="AHT322" s="76"/>
      <c r="AHU322" s="76"/>
      <c r="AHV322" s="76"/>
      <c r="AHW322" s="76"/>
      <c r="AHX322" s="76"/>
      <c r="AHY322" s="76"/>
      <c r="AHZ322" s="76"/>
      <c r="AIA322" s="76"/>
      <c r="AIB322" s="76"/>
      <c r="AIC322" s="76"/>
      <c r="AID322" s="76"/>
      <c r="AIE322" s="76"/>
      <c r="AIF322" s="76"/>
      <c r="AIG322" s="76"/>
      <c r="AIH322" s="76"/>
      <c r="AII322" s="76"/>
      <c r="AIJ322" s="76"/>
      <c r="AIK322" s="76"/>
      <c r="AIL322" s="76"/>
      <c r="AIM322" s="76"/>
      <c r="AIN322" s="76"/>
      <c r="AIO322" s="76"/>
      <c r="AIP322" s="76"/>
      <c r="AIQ322" s="76"/>
      <c r="AIR322" s="76"/>
      <c r="AIS322" s="76"/>
      <c r="AIT322" s="76"/>
      <c r="AIU322" s="76"/>
      <c r="AIV322" s="76"/>
      <c r="AIW322" s="76"/>
      <c r="AIX322" s="76"/>
      <c r="AIY322" s="76"/>
      <c r="AIZ322" s="76"/>
      <c r="AJA322" s="76"/>
      <c r="AJB322" s="76"/>
      <c r="AJC322" s="76"/>
      <c r="AJD322" s="76"/>
      <c r="AJE322" s="76"/>
      <c r="AJF322" s="76"/>
      <c r="AJG322" s="76"/>
      <c r="AJH322" s="76"/>
      <c r="AJI322" s="76"/>
      <c r="AJJ322" s="76"/>
      <c r="AJK322" s="76"/>
      <c r="AJL322" s="76"/>
      <c r="AJM322" s="76"/>
      <c r="AJN322" s="76"/>
      <c r="AJO322" s="76"/>
      <c r="AJP322" s="76"/>
      <c r="AJQ322" s="76"/>
      <c r="AJR322" s="76"/>
      <c r="AJS322" s="76"/>
      <c r="AJT322" s="76"/>
      <c r="AJU322" s="76"/>
      <c r="AJV322" s="76"/>
      <c r="AJW322" s="76"/>
      <c r="AJX322" s="76"/>
      <c r="AJY322" s="76"/>
      <c r="AJZ322" s="76"/>
      <c r="AKA322" s="76"/>
      <c r="AKB322" s="76"/>
      <c r="AKC322" s="76"/>
      <c r="AKD322" s="76"/>
      <c r="AKE322" s="76"/>
      <c r="AKF322" s="76"/>
      <c r="AKG322" s="76"/>
      <c r="AKH322" s="76"/>
      <c r="AKI322" s="76"/>
      <c r="AKJ322" s="76"/>
      <c r="AKK322" s="76"/>
      <c r="AKL322" s="76"/>
      <c r="AKM322" s="76"/>
      <c r="AKN322" s="76"/>
      <c r="AKO322" s="76"/>
      <c r="AKP322" s="76"/>
      <c r="AKQ322" s="76"/>
      <c r="AKR322" s="76"/>
      <c r="AKS322" s="76"/>
      <c r="AKT322" s="76"/>
      <c r="AKU322" s="76"/>
      <c r="AKV322" s="76"/>
      <c r="AKW322" s="76"/>
      <c r="AKX322" s="76"/>
      <c r="AKY322" s="76"/>
      <c r="AKZ322" s="76"/>
      <c r="ALA322" s="76"/>
      <c r="ALB322" s="76"/>
      <c r="ALC322" s="76"/>
      <c r="ALD322" s="76"/>
      <c r="ALE322" s="76"/>
      <c r="ALF322" s="76"/>
      <c r="ALG322" s="76"/>
      <c r="ALH322" s="76"/>
      <c r="ALI322" s="76"/>
      <c r="ALJ322" s="76"/>
      <c r="ALK322" s="76"/>
      <c r="ALL322" s="76"/>
      <c r="ALM322" s="76"/>
      <c r="ALN322" s="76"/>
      <c r="ALO322" s="76"/>
      <c r="ALP322" s="76"/>
      <c r="ALQ322" s="76"/>
      <c r="ALR322" s="76"/>
      <c r="ALS322" s="76"/>
      <c r="ALT322" s="76"/>
      <c r="ALU322" s="76"/>
      <c r="ALV322" s="76"/>
      <c r="ALW322" s="76"/>
      <c r="ALX322" s="76"/>
      <c r="ALY322" s="76"/>
      <c r="ALZ322" s="76"/>
      <c r="AMA322" s="76"/>
      <c r="AMB322" s="76"/>
      <c r="AMC322" s="76"/>
      <c r="AMD322" s="76"/>
      <c r="AME322" s="76"/>
    </row>
    <row r="323" spans="1:1019" s="77" customFormat="1">
      <c r="A323" s="49" t="s">
        <v>380</v>
      </c>
      <c r="B323" s="49"/>
      <c r="C323" s="49"/>
      <c r="D323" s="50" t="s">
        <v>69</v>
      </c>
      <c r="E323" s="49"/>
      <c r="F323" s="62"/>
      <c r="G323" s="51"/>
      <c r="H323" s="51"/>
      <c r="I323" s="51"/>
      <c r="J323" s="51">
        <f>SUM(J324:J326)</f>
        <v>562468.42000000004</v>
      </c>
      <c r="K323" s="76"/>
      <c r="L323" s="76"/>
      <c r="M323" s="76"/>
      <c r="N323" s="76"/>
      <c r="O323" s="76"/>
      <c r="P323" s="76"/>
      <c r="Q323" s="76"/>
      <c r="R323" s="76"/>
      <c r="S323" s="76"/>
      <c r="T323" s="76"/>
      <c r="U323" s="76"/>
      <c r="V323" s="76"/>
      <c r="W323" s="76"/>
      <c r="X323" s="76"/>
      <c r="Y323" s="76"/>
      <c r="Z323" s="76"/>
      <c r="AA323" s="76"/>
      <c r="AB323" s="76"/>
      <c r="AC323" s="76"/>
      <c r="AD323" s="76"/>
      <c r="AE323" s="76"/>
      <c r="AF323" s="76"/>
      <c r="AG323" s="76"/>
      <c r="AH323" s="76"/>
      <c r="AI323" s="76"/>
      <c r="AJ323" s="76"/>
      <c r="AK323" s="76"/>
      <c r="AL323" s="76"/>
      <c r="AM323" s="76"/>
      <c r="AN323" s="76"/>
      <c r="AO323" s="76"/>
      <c r="AP323" s="76"/>
      <c r="AQ323" s="76"/>
      <c r="AR323" s="76"/>
      <c r="AS323" s="76"/>
      <c r="AT323" s="76"/>
      <c r="AU323" s="76"/>
      <c r="AV323" s="76"/>
      <c r="AW323" s="76"/>
      <c r="AX323" s="76"/>
      <c r="AY323" s="76"/>
      <c r="AZ323" s="76"/>
      <c r="BA323" s="76"/>
      <c r="BB323" s="76"/>
      <c r="BC323" s="76"/>
      <c r="BD323" s="76"/>
      <c r="BE323" s="76"/>
      <c r="BF323" s="76"/>
      <c r="BG323" s="76"/>
      <c r="BH323" s="76"/>
      <c r="BI323" s="76"/>
      <c r="BJ323" s="76"/>
      <c r="BK323" s="76"/>
      <c r="BL323" s="76"/>
      <c r="BM323" s="76"/>
      <c r="BN323" s="76"/>
      <c r="BO323" s="76"/>
      <c r="BP323" s="76"/>
      <c r="BQ323" s="76"/>
      <c r="BR323" s="76"/>
      <c r="BS323" s="76"/>
      <c r="BT323" s="76"/>
      <c r="BU323" s="76"/>
      <c r="BV323" s="76"/>
      <c r="BW323" s="76"/>
      <c r="BX323" s="76"/>
      <c r="BY323" s="76"/>
      <c r="BZ323" s="76"/>
      <c r="CA323" s="76"/>
      <c r="CB323" s="76"/>
      <c r="CC323" s="76"/>
      <c r="CD323" s="76"/>
      <c r="CE323" s="76"/>
      <c r="CF323" s="76"/>
      <c r="CG323" s="76"/>
      <c r="CH323" s="76"/>
      <c r="CI323" s="76"/>
      <c r="CJ323" s="76"/>
      <c r="CK323" s="76"/>
      <c r="CL323" s="76"/>
      <c r="CM323" s="76"/>
      <c r="CN323" s="76"/>
      <c r="CO323" s="76"/>
      <c r="CP323" s="76"/>
      <c r="CQ323" s="76"/>
      <c r="CR323" s="76"/>
      <c r="CS323" s="76"/>
      <c r="CT323" s="76"/>
      <c r="CU323" s="76"/>
      <c r="CV323" s="76"/>
      <c r="CW323" s="76"/>
      <c r="CX323" s="76"/>
      <c r="CY323" s="76"/>
      <c r="CZ323" s="76"/>
      <c r="DA323" s="76"/>
      <c r="DB323" s="76"/>
      <c r="DC323" s="76"/>
      <c r="DD323" s="76"/>
      <c r="DE323" s="76"/>
      <c r="DF323" s="76"/>
      <c r="DG323" s="76"/>
      <c r="DH323" s="76"/>
      <c r="DI323" s="76"/>
      <c r="DJ323" s="76"/>
      <c r="DK323" s="76"/>
      <c r="DL323" s="76"/>
      <c r="DM323" s="76"/>
      <c r="DN323" s="76"/>
      <c r="DO323" s="76"/>
      <c r="DP323" s="76"/>
      <c r="DQ323" s="76"/>
      <c r="DR323" s="76"/>
      <c r="DS323" s="76"/>
      <c r="DT323" s="76"/>
      <c r="DU323" s="76"/>
      <c r="DV323" s="76"/>
      <c r="DW323" s="76"/>
      <c r="DX323" s="76"/>
      <c r="DY323" s="76"/>
      <c r="DZ323" s="76"/>
      <c r="EA323" s="76"/>
      <c r="EB323" s="76"/>
      <c r="EC323" s="76"/>
      <c r="ED323" s="76"/>
      <c r="EE323" s="76"/>
      <c r="EF323" s="76"/>
      <c r="EG323" s="76"/>
      <c r="EH323" s="76"/>
      <c r="EI323" s="76"/>
      <c r="EJ323" s="76"/>
      <c r="EK323" s="76"/>
      <c r="EL323" s="76"/>
      <c r="EM323" s="76"/>
      <c r="EN323" s="76"/>
      <c r="EO323" s="76"/>
      <c r="EP323" s="76"/>
      <c r="EQ323" s="76"/>
      <c r="ER323" s="76"/>
      <c r="ES323" s="76"/>
      <c r="ET323" s="76"/>
      <c r="EU323" s="76"/>
      <c r="EV323" s="76"/>
      <c r="EW323" s="76"/>
      <c r="EX323" s="76"/>
      <c r="EY323" s="76"/>
      <c r="EZ323" s="76"/>
      <c r="FA323" s="76"/>
      <c r="FB323" s="76"/>
      <c r="FC323" s="76"/>
      <c r="FD323" s="76"/>
      <c r="FE323" s="76"/>
      <c r="FF323" s="76"/>
      <c r="FG323" s="76"/>
      <c r="FH323" s="76"/>
      <c r="FI323" s="76"/>
      <c r="FJ323" s="76"/>
      <c r="FK323" s="76"/>
      <c r="FL323" s="76"/>
      <c r="FM323" s="76"/>
      <c r="FN323" s="76"/>
      <c r="FO323" s="76"/>
      <c r="FP323" s="76"/>
      <c r="FQ323" s="76"/>
      <c r="FR323" s="76"/>
      <c r="FS323" s="76"/>
      <c r="FT323" s="76"/>
      <c r="FU323" s="76"/>
      <c r="FV323" s="76"/>
      <c r="FW323" s="76"/>
      <c r="FX323" s="76"/>
      <c r="FY323" s="76"/>
      <c r="FZ323" s="76"/>
      <c r="GA323" s="76"/>
      <c r="GB323" s="76"/>
      <c r="GC323" s="76"/>
      <c r="GD323" s="76"/>
      <c r="GE323" s="76"/>
      <c r="GF323" s="76"/>
      <c r="GG323" s="76"/>
      <c r="GH323" s="76"/>
      <c r="GI323" s="76"/>
      <c r="GJ323" s="76"/>
      <c r="GK323" s="76"/>
      <c r="GL323" s="76"/>
      <c r="GM323" s="76"/>
      <c r="GN323" s="76"/>
      <c r="GO323" s="76"/>
      <c r="GP323" s="76"/>
      <c r="GQ323" s="76"/>
      <c r="GR323" s="76"/>
      <c r="GS323" s="76"/>
      <c r="GT323" s="76"/>
      <c r="GU323" s="76"/>
      <c r="GV323" s="76"/>
      <c r="GW323" s="76"/>
      <c r="GX323" s="76"/>
      <c r="GY323" s="76"/>
      <c r="GZ323" s="76"/>
      <c r="HA323" s="76"/>
      <c r="HB323" s="76"/>
      <c r="HC323" s="76"/>
      <c r="HD323" s="76"/>
      <c r="HE323" s="76"/>
      <c r="HF323" s="76"/>
      <c r="HG323" s="76"/>
      <c r="HH323" s="76"/>
      <c r="HI323" s="76"/>
      <c r="HJ323" s="76"/>
      <c r="HK323" s="76"/>
      <c r="HL323" s="76"/>
      <c r="HM323" s="76"/>
      <c r="HN323" s="76"/>
      <c r="HO323" s="76"/>
      <c r="HP323" s="76"/>
      <c r="HQ323" s="76"/>
      <c r="HR323" s="76"/>
      <c r="HS323" s="76"/>
      <c r="HT323" s="76"/>
      <c r="HU323" s="76"/>
      <c r="HV323" s="76"/>
      <c r="HW323" s="76"/>
      <c r="HX323" s="76"/>
      <c r="HY323" s="76"/>
      <c r="HZ323" s="76"/>
      <c r="IA323" s="76"/>
      <c r="IB323" s="76"/>
      <c r="IC323" s="76"/>
      <c r="ID323" s="76"/>
      <c r="IE323" s="76"/>
      <c r="IF323" s="76"/>
      <c r="IG323" s="76"/>
      <c r="IH323" s="76"/>
      <c r="II323" s="76"/>
      <c r="IJ323" s="76"/>
      <c r="IK323" s="76"/>
      <c r="IL323" s="76"/>
      <c r="IM323" s="76"/>
      <c r="IN323" s="76"/>
      <c r="IO323" s="76"/>
      <c r="IP323" s="76"/>
      <c r="IQ323" s="76"/>
      <c r="IR323" s="76"/>
      <c r="IS323" s="76"/>
      <c r="IT323" s="76"/>
      <c r="IU323" s="76"/>
      <c r="IV323" s="76"/>
      <c r="IW323" s="76"/>
      <c r="IX323" s="76"/>
      <c r="IY323" s="76"/>
      <c r="IZ323" s="76"/>
      <c r="JA323" s="76"/>
      <c r="JB323" s="76"/>
      <c r="JC323" s="76"/>
      <c r="JD323" s="76"/>
      <c r="JE323" s="76"/>
      <c r="JF323" s="76"/>
      <c r="JG323" s="76"/>
      <c r="JH323" s="76"/>
      <c r="JI323" s="76"/>
      <c r="JJ323" s="76"/>
      <c r="JK323" s="76"/>
      <c r="JL323" s="76"/>
      <c r="JM323" s="76"/>
      <c r="JN323" s="76"/>
      <c r="JO323" s="76"/>
      <c r="JP323" s="76"/>
      <c r="JQ323" s="76"/>
      <c r="JR323" s="76"/>
      <c r="JS323" s="76"/>
      <c r="JT323" s="76"/>
      <c r="JU323" s="76"/>
      <c r="JV323" s="76"/>
      <c r="JW323" s="76"/>
      <c r="JX323" s="76"/>
      <c r="JY323" s="76"/>
      <c r="JZ323" s="76"/>
      <c r="KA323" s="76"/>
      <c r="KB323" s="76"/>
      <c r="KC323" s="76"/>
      <c r="KD323" s="76"/>
      <c r="KE323" s="76"/>
      <c r="KF323" s="76"/>
      <c r="KG323" s="76"/>
      <c r="KH323" s="76"/>
      <c r="KI323" s="76"/>
      <c r="KJ323" s="76"/>
      <c r="KK323" s="76"/>
      <c r="KL323" s="76"/>
      <c r="KM323" s="76"/>
      <c r="KN323" s="76"/>
      <c r="KO323" s="76"/>
      <c r="KP323" s="76"/>
      <c r="KQ323" s="76"/>
      <c r="KR323" s="76"/>
      <c r="KS323" s="76"/>
      <c r="KT323" s="76"/>
      <c r="KU323" s="76"/>
      <c r="KV323" s="76"/>
      <c r="KW323" s="76"/>
      <c r="KX323" s="76"/>
      <c r="KY323" s="76"/>
      <c r="KZ323" s="76"/>
      <c r="LA323" s="76"/>
      <c r="LB323" s="76"/>
      <c r="LC323" s="76"/>
      <c r="LD323" s="76"/>
      <c r="LE323" s="76"/>
      <c r="LF323" s="76"/>
      <c r="LG323" s="76"/>
      <c r="LH323" s="76"/>
      <c r="LI323" s="76"/>
      <c r="LJ323" s="76"/>
      <c r="LK323" s="76"/>
      <c r="LL323" s="76"/>
      <c r="LM323" s="76"/>
      <c r="LN323" s="76"/>
      <c r="LO323" s="76"/>
      <c r="LP323" s="76"/>
      <c r="LQ323" s="76"/>
      <c r="LR323" s="76"/>
      <c r="LS323" s="76"/>
      <c r="LT323" s="76"/>
      <c r="LU323" s="76"/>
      <c r="LV323" s="76"/>
      <c r="LW323" s="76"/>
      <c r="LX323" s="76"/>
      <c r="LY323" s="76"/>
      <c r="LZ323" s="76"/>
      <c r="MA323" s="76"/>
      <c r="MB323" s="76"/>
      <c r="MC323" s="76"/>
      <c r="MD323" s="76"/>
      <c r="ME323" s="76"/>
      <c r="MF323" s="76"/>
      <c r="MG323" s="76"/>
      <c r="MH323" s="76"/>
      <c r="MI323" s="76"/>
      <c r="MJ323" s="76"/>
      <c r="MK323" s="76"/>
      <c r="ML323" s="76"/>
      <c r="MM323" s="76"/>
      <c r="MN323" s="76"/>
      <c r="MO323" s="76"/>
      <c r="MP323" s="76"/>
      <c r="MQ323" s="76"/>
      <c r="MR323" s="76"/>
      <c r="MS323" s="76"/>
      <c r="MT323" s="76"/>
      <c r="MU323" s="76"/>
      <c r="MV323" s="76"/>
      <c r="MW323" s="76"/>
      <c r="MX323" s="76"/>
      <c r="MY323" s="76"/>
      <c r="MZ323" s="76"/>
      <c r="NA323" s="76"/>
      <c r="NB323" s="76"/>
      <c r="NC323" s="76"/>
      <c r="ND323" s="76"/>
      <c r="NE323" s="76"/>
      <c r="NF323" s="76"/>
      <c r="NG323" s="76"/>
      <c r="NH323" s="76"/>
      <c r="NI323" s="76"/>
      <c r="NJ323" s="76"/>
      <c r="NK323" s="76"/>
      <c r="NL323" s="76"/>
      <c r="NM323" s="76"/>
      <c r="NN323" s="76"/>
      <c r="NO323" s="76"/>
      <c r="NP323" s="76"/>
      <c r="NQ323" s="76"/>
      <c r="NR323" s="76"/>
      <c r="NS323" s="76"/>
      <c r="NT323" s="76"/>
      <c r="NU323" s="76"/>
      <c r="NV323" s="76"/>
      <c r="NW323" s="76"/>
      <c r="NX323" s="76"/>
      <c r="NY323" s="76"/>
      <c r="NZ323" s="76"/>
      <c r="OA323" s="76"/>
      <c r="OB323" s="76"/>
      <c r="OC323" s="76"/>
      <c r="OD323" s="76"/>
      <c r="OE323" s="76"/>
      <c r="OF323" s="76"/>
      <c r="OG323" s="76"/>
      <c r="OH323" s="76"/>
      <c r="OI323" s="76"/>
      <c r="OJ323" s="76"/>
      <c r="OK323" s="76"/>
      <c r="OL323" s="76"/>
      <c r="OM323" s="76"/>
      <c r="ON323" s="76"/>
      <c r="OO323" s="76"/>
      <c r="OP323" s="76"/>
      <c r="OQ323" s="76"/>
      <c r="OR323" s="76"/>
      <c r="OS323" s="76"/>
      <c r="OT323" s="76"/>
      <c r="OU323" s="76"/>
      <c r="OV323" s="76"/>
      <c r="OW323" s="76"/>
      <c r="OX323" s="76"/>
      <c r="OY323" s="76"/>
      <c r="OZ323" s="76"/>
      <c r="PA323" s="76"/>
      <c r="PB323" s="76"/>
      <c r="PC323" s="76"/>
      <c r="PD323" s="76"/>
      <c r="PE323" s="76"/>
      <c r="PF323" s="76"/>
      <c r="PG323" s="76"/>
      <c r="PH323" s="76"/>
      <c r="PI323" s="76"/>
      <c r="PJ323" s="76"/>
      <c r="PK323" s="76"/>
      <c r="PL323" s="76"/>
      <c r="PM323" s="76"/>
      <c r="PN323" s="76"/>
      <c r="PO323" s="76"/>
      <c r="PP323" s="76"/>
      <c r="PQ323" s="76"/>
      <c r="PR323" s="76"/>
      <c r="PS323" s="76"/>
      <c r="PT323" s="76"/>
      <c r="PU323" s="76"/>
      <c r="PV323" s="76"/>
      <c r="PW323" s="76"/>
      <c r="PX323" s="76"/>
      <c r="PY323" s="76"/>
      <c r="PZ323" s="76"/>
      <c r="QA323" s="76"/>
      <c r="QB323" s="76"/>
      <c r="QC323" s="76"/>
      <c r="QD323" s="76"/>
      <c r="QE323" s="76"/>
      <c r="QF323" s="76"/>
      <c r="QG323" s="76"/>
      <c r="QH323" s="76"/>
      <c r="QI323" s="76"/>
      <c r="QJ323" s="76"/>
      <c r="QK323" s="76"/>
      <c r="QL323" s="76"/>
      <c r="QM323" s="76"/>
      <c r="QN323" s="76"/>
      <c r="QO323" s="76"/>
      <c r="QP323" s="76"/>
      <c r="QQ323" s="76"/>
      <c r="QR323" s="76"/>
      <c r="QS323" s="76"/>
      <c r="QT323" s="76"/>
      <c r="QU323" s="76"/>
      <c r="QV323" s="76"/>
      <c r="QW323" s="76"/>
      <c r="QX323" s="76"/>
      <c r="QY323" s="76"/>
      <c r="QZ323" s="76"/>
      <c r="RA323" s="76"/>
      <c r="RB323" s="76"/>
      <c r="RC323" s="76"/>
      <c r="RD323" s="76"/>
      <c r="RE323" s="76"/>
      <c r="RF323" s="76"/>
      <c r="RG323" s="76"/>
      <c r="RH323" s="76"/>
      <c r="RI323" s="76"/>
      <c r="RJ323" s="76"/>
      <c r="RK323" s="76"/>
      <c r="RL323" s="76"/>
      <c r="RM323" s="76"/>
      <c r="RN323" s="76"/>
      <c r="RO323" s="76"/>
      <c r="RP323" s="76"/>
      <c r="RQ323" s="76"/>
      <c r="RR323" s="76"/>
      <c r="RS323" s="76"/>
      <c r="RT323" s="76"/>
      <c r="RU323" s="76"/>
      <c r="RV323" s="76"/>
      <c r="RW323" s="76"/>
      <c r="RX323" s="76"/>
      <c r="RY323" s="76"/>
      <c r="RZ323" s="76"/>
      <c r="SA323" s="76"/>
      <c r="SB323" s="76"/>
      <c r="SC323" s="76"/>
      <c r="SD323" s="76"/>
      <c r="SE323" s="76"/>
      <c r="SF323" s="76"/>
      <c r="SG323" s="76"/>
      <c r="SH323" s="76"/>
      <c r="SI323" s="76"/>
      <c r="SJ323" s="76"/>
      <c r="SK323" s="76"/>
      <c r="SL323" s="76"/>
      <c r="SM323" s="76"/>
      <c r="SN323" s="76"/>
      <c r="SO323" s="76"/>
      <c r="SP323" s="76"/>
      <c r="SQ323" s="76"/>
      <c r="SR323" s="76"/>
      <c r="SS323" s="76"/>
      <c r="ST323" s="76"/>
      <c r="SU323" s="76"/>
      <c r="SV323" s="76"/>
      <c r="SW323" s="76"/>
      <c r="SX323" s="76"/>
      <c r="SY323" s="76"/>
      <c r="SZ323" s="76"/>
      <c r="TA323" s="76"/>
      <c r="TB323" s="76"/>
      <c r="TC323" s="76"/>
      <c r="TD323" s="76"/>
      <c r="TE323" s="76"/>
      <c r="TF323" s="76"/>
      <c r="TG323" s="76"/>
      <c r="TH323" s="76"/>
      <c r="TI323" s="76"/>
      <c r="TJ323" s="76"/>
      <c r="TK323" s="76"/>
      <c r="TL323" s="76"/>
      <c r="TM323" s="76"/>
      <c r="TN323" s="76"/>
      <c r="TO323" s="76"/>
      <c r="TP323" s="76"/>
      <c r="TQ323" s="76"/>
      <c r="TR323" s="76"/>
      <c r="TS323" s="76"/>
      <c r="TT323" s="76"/>
      <c r="TU323" s="76"/>
      <c r="TV323" s="76"/>
      <c r="TW323" s="76"/>
      <c r="TX323" s="76"/>
      <c r="TY323" s="76"/>
      <c r="TZ323" s="76"/>
      <c r="UA323" s="76"/>
      <c r="UB323" s="76"/>
      <c r="UC323" s="76"/>
      <c r="UD323" s="76"/>
      <c r="UE323" s="76"/>
      <c r="UF323" s="76"/>
      <c r="UG323" s="76"/>
      <c r="UH323" s="76"/>
      <c r="UI323" s="76"/>
      <c r="UJ323" s="76"/>
      <c r="UK323" s="76"/>
      <c r="UL323" s="76"/>
      <c r="UM323" s="76"/>
      <c r="UN323" s="76"/>
      <c r="UO323" s="76"/>
      <c r="UP323" s="76"/>
      <c r="UQ323" s="76"/>
      <c r="UR323" s="76"/>
      <c r="US323" s="76"/>
      <c r="UT323" s="76"/>
      <c r="UU323" s="76"/>
      <c r="UV323" s="76"/>
      <c r="UW323" s="76"/>
      <c r="UX323" s="76"/>
      <c r="UY323" s="76"/>
      <c r="UZ323" s="76"/>
      <c r="VA323" s="76"/>
      <c r="VB323" s="76"/>
      <c r="VC323" s="76"/>
      <c r="VD323" s="76"/>
      <c r="VE323" s="76"/>
      <c r="VF323" s="76"/>
      <c r="VG323" s="76"/>
      <c r="VH323" s="76"/>
      <c r="VI323" s="76"/>
      <c r="VJ323" s="76"/>
      <c r="VK323" s="76"/>
      <c r="VL323" s="76"/>
      <c r="VM323" s="76"/>
      <c r="VN323" s="76"/>
      <c r="VO323" s="76"/>
      <c r="VP323" s="76"/>
      <c r="VQ323" s="76"/>
      <c r="VR323" s="76"/>
      <c r="VS323" s="76"/>
      <c r="VT323" s="76"/>
      <c r="VU323" s="76"/>
      <c r="VV323" s="76"/>
      <c r="VW323" s="76"/>
      <c r="VX323" s="76"/>
      <c r="VY323" s="76"/>
      <c r="VZ323" s="76"/>
      <c r="WA323" s="76"/>
      <c r="WB323" s="76"/>
      <c r="WC323" s="76"/>
      <c r="WD323" s="76"/>
      <c r="WE323" s="76"/>
      <c r="WF323" s="76"/>
      <c r="WG323" s="76"/>
      <c r="WH323" s="76"/>
      <c r="WI323" s="76"/>
      <c r="WJ323" s="76"/>
      <c r="WK323" s="76"/>
      <c r="WL323" s="76"/>
      <c r="WM323" s="76"/>
      <c r="WN323" s="76"/>
      <c r="WO323" s="76"/>
      <c r="WP323" s="76"/>
      <c r="WQ323" s="76"/>
      <c r="WR323" s="76"/>
      <c r="WS323" s="76"/>
      <c r="WT323" s="76"/>
      <c r="WU323" s="76"/>
      <c r="WV323" s="76"/>
      <c r="WW323" s="76"/>
      <c r="WX323" s="76"/>
      <c r="WY323" s="76"/>
      <c r="WZ323" s="76"/>
      <c r="XA323" s="76"/>
      <c r="XB323" s="76"/>
      <c r="XC323" s="76"/>
      <c r="XD323" s="76"/>
      <c r="XE323" s="76"/>
      <c r="XF323" s="76"/>
      <c r="XG323" s="76"/>
      <c r="XH323" s="76"/>
      <c r="XI323" s="76"/>
      <c r="XJ323" s="76"/>
      <c r="XK323" s="76"/>
      <c r="XL323" s="76"/>
      <c r="XM323" s="76"/>
      <c r="XN323" s="76"/>
      <c r="XO323" s="76"/>
      <c r="XP323" s="76"/>
      <c r="XQ323" s="76"/>
      <c r="XR323" s="76"/>
      <c r="XS323" s="76"/>
      <c r="XT323" s="76"/>
      <c r="XU323" s="76"/>
      <c r="XV323" s="76"/>
      <c r="XW323" s="76"/>
      <c r="XX323" s="76"/>
      <c r="XY323" s="76"/>
      <c r="XZ323" s="76"/>
      <c r="YA323" s="76"/>
      <c r="YB323" s="76"/>
      <c r="YC323" s="76"/>
      <c r="YD323" s="76"/>
      <c r="YE323" s="76"/>
      <c r="YF323" s="76"/>
      <c r="YG323" s="76"/>
      <c r="YH323" s="76"/>
      <c r="YI323" s="76"/>
      <c r="YJ323" s="76"/>
      <c r="YK323" s="76"/>
      <c r="YL323" s="76"/>
      <c r="YM323" s="76"/>
      <c r="YN323" s="76"/>
      <c r="YO323" s="76"/>
      <c r="YP323" s="76"/>
      <c r="YQ323" s="76"/>
      <c r="YR323" s="76"/>
      <c r="YS323" s="76"/>
      <c r="YT323" s="76"/>
      <c r="YU323" s="76"/>
      <c r="YV323" s="76"/>
      <c r="YW323" s="76"/>
      <c r="YX323" s="76"/>
      <c r="YY323" s="76"/>
      <c r="YZ323" s="76"/>
      <c r="ZA323" s="76"/>
      <c r="ZB323" s="76"/>
      <c r="ZC323" s="76"/>
      <c r="ZD323" s="76"/>
      <c r="ZE323" s="76"/>
      <c r="ZF323" s="76"/>
      <c r="ZG323" s="76"/>
      <c r="ZH323" s="76"/>
      <c r="ZI323" s="76"/>
      <c r="ZJ323" s="76"/>
      <c r="ZK323" s="76"/>
      <c r="ZL323" s="76"/>
      <c r="ZM323" s="76"/>
      <c r="ZN323" s="76"/>
      <c r="ZO323" s="76"/>
      <c r="ZP323" s="76"/>
      <c r="ZQ323" s="76"/>
      <c r="ZR323" s="76"/>
      <c r="ZS323" s="76"/>
      <c r="ZT323" s="76"/>
      <c r="ZU323" s="76"/>
      <c r="ZV323" s="76"/>
      <c r="ZW323" s="76"/>
      <c r="ZX323" s="76"/>
      <c r="ZY323" s="76"/>
      <c r="ZZ323" s="76"/>
      <c r="AAA323" s="76"/>
      <c r="AAB323" s="76"/>
      <c r="AAC323" s="76"/>
      <c r="AAD323" s="76"/>
      <c r="AAE323" s="76"/>
      <c r="AAF323" s="76"/>
      <c r="AAG323" s="76"/>
      <c r="AAH323" s="76"/>
      <c r="AAI323" s="76"/>
      <c r="AAJ323" s="76"/>
      <c r="AAK323" s="76"/>
      <c r="AAL323" s="76"/>
      <c r="AAM323" s="76"/>
      <c r="AAN323" s="76"/>
      <c r="AAO323" s="76"/>
      <c r="AAP323" s="76"/>
      <c r="AAQ323" s="76"/>
      <c r="AAR323" s="76"/>
      <c r="AAS323" s="76"/>
      <c r="AAT323" s="76"/>
      <c r="AAU323" s="76"/>
      <c r="AAV323" s="76"/>
      <c r="AAW323" s="76"/>
      <c r="AAX323" s="76"/>
      <c r="AAY323" s="76"/>
      <c r="AAZ323" s="76"/>
      <c r="ABA323" s="76"/>
      <c r="ABB323" s="76"/>
      <c r="ABC323" s="76"/>
      <c r="ABD323" s="76"/>
      <c r="ABE323" s="76"/>
      <c r="ABF323" s="76"/>
      <c r="ABG323" s="76"/>
      <c r="ABH323" s="76"/>
      <c r="ABI323" s="76"/>
      <c r="ABJ323" s="76"/>
      <c r="ABK323" s="76"/>
      <c r="ABL323" s="76"/>
      <c r="ABM323" s="76"/>
      <c r="ABN323" s="76"/>
      <c r="ABO323" s="76"/>
      <c r="ABP323" s="76"/>
      <c r="ABQ323" s="76"/>
      <c r="ABR323" s="76"/>
      <c r="ABS323" s="76"/>
      <c r="ABT323" s="76"/>
      <c r="ABU323" s="76"/>
      <c r="ABV323" s="76"/>
      <c r="ABW323" s="76"/>
      <c r="ABX323" s="76"/>
      <c r="ABY323" s="76"/>
      <c r="ABZ323" s="76"/>
      <c r="ACA323" s="76"/>
      <c r="ACB323" s="76"/>
      <c r="ACC323" s="76"/>
      <c r="ACD323" s="76"/>
      <c r="ACE323" s="76"/>
      <c r="ACF323" s="76"/>
      <c r="ACG323" s="76"/>
      <c r="ACH323" s="76"/>
      <c r="ACI323" s="76"/>
      <c r="ACJ323" s="76"/>
      <c r="ACK323" s="76"/>
      <c r="ACL323" s="76"/>
      <c r="ACM323" s="76"/>
      <c r="ACN323" s="76"/>
      <c r="ACO323" s="76"/>
      <c r="ACP323" s="76"/>
      <c r="ACQ323" s="76"/>
      <c r="ACR323" s="76"/>
      <c r="ACS323" s="76"/>
      <c r="ACT323" s="76"/>
      <c r="ACU323" s="76"/>
      <c r="ACV323" s="76"/>
      <c r="ACW323" s="76"/>
      <c r="ACX323" s="76"/>
      <c r="ACY323" s="76"/>
      <c r="ACZ323" s="76"/>
      <c r="ADA323" s="76"/>
      <c r="ADB323" s="76"/>
      <c r="ADC323" s="76"/>
      <c r="ADD323" s="76"/>
      <c r="ADE323" s="76"/>
      <c r="ADF323" s="76"/>
      <c r="ADG323" s="76"/>
      <c r="ADH323" s="76"/>
      <c r="ADI323" s="76"/>
      <c r="ADJ323" s="76"/>
      <c r="ADK323" s="76"/>
      <c r="ADL323" s="76"/>
      <c r="ADM323" s="76"/>
      <c r="ADN323" s="76"/>
      <c r="ADO323" s="76"/>
      <c r="ADP323" s="76"/>
      <c r="ADQ323" s="76"/>
      <c r="ADR323" s="76"/>
      <c r="ADS323" s="76"/>
      <c r="ADT323" s="76"/>
      <c r="ADU323" s="76"/>
      <c r="ADV323" s="76"/>
      <c r="ADW323" s="76"/>
      <c r="ADX323" s="76"/>
      <c r="ADY323" s="76"/>
      <c r="ADZ323" s="76"/>
      <c r="AEA323" s="76"/>
      <c r="AEB323" s="76"/>
      <c r="AEC323" s="76"/>
      <c r="AED323" s="76"/>
      <c r="AEE323" s="76"/>
      <c r="AEF323" s="76"/>
      <c r="AEG323" s="76"/>
      <c r="AEH323" s="76"/>
      <c r="AEI323" s="76"/>
      <c r="AEJ323" s="76"/>
      <c r="AEK323" s="76"/>
      <c r="AEL323" s="76"/>
      <c r="AEM323" s="76"/>
      <c r="AEN323" s="76"/>
      <c r="AEO323" s="76"/>
      <c r="AEP323" s="76"/>
      <c r="AEQ323" s="76"/>
      <c r="AER323" s="76"/>
      <c r="AES323" s="76"/>
      <c r="AET323" s="76"/>
      <c r="AEU323" s="76"/>
      <c r="AEV323" s="76"/>
      <c r="AEW323" s="76"/>
      <c r="AEX323" s="76"/>
      <c r="AEY323" s="76"/>
      <c r="AEZ323" s="76"/>
      <c r="AFA323" s="76"/>
      <c r="AFB323" s="76"/>
      <c r="AFC323" s="76"/>
      <c r="AFD323" s="76"/>
      <c r="AFE323" s="76"/>
      <c r="AFF323" s="76"/>
      <c r="AFG323" s="76"/>
      <c r="AFH323" s="76"/>
      <c r="AFI323" s="76"/>
      <c r="AFJ323" s="76"/>
      <c r="AFK323" s="76"/>
      <c r="AFL323" s="76"/>
      <c r="AFM323" s="76"/>
      <c r="AFN323" s="76"/>
      <c r="AFO323" s="76"/>
      <c r="AFP323" s="76"/>
      <c r="AFQ323" s="76"/>
      <c r="AFR323" s="76"/>
      <c r="AFS323" s="76"/>
      <c r="AFT323" s="76"/>
      <c r="AFU323" s="76"/>
      <c r="AFV323" s="76"/>
      <c r="AFW323" s="76"/>
      <c r="AFX323" s="76"/>
      <c r="AFY323" s="76"/>
      <c r="AFZ323" s="76"/>
      <c r="AGA323" s="76"/>
      <c r="AGB323" s="76"/>
      <c r="AGC323" s="76"/>
      <c r="AGD323" s="76"/>
      <c r="AGE323" s="76"/>
      <c r="AGF323" s="76"/>
      <c r="AGG323" s="76"/>
      <c r="AGH323" s="76"/>
      <c r="AGI323" s="76"/>
      <c r="AGJ323" s="76"/>
      <c r="AGK323" s="76"/>
      <c r="AGL323" s="76"/>
      <c r="AGM323" s="76"/>
      <c r="AGN323" s="76"/>
      <c r="AGO323" s="76"/>
      <c r="AGP323" s="76"/>
      <c r="AGQ323" s="76"/>
      <c r="AGR323" s="76"/>
      <c r="AGS323" s="76"/>
      <c r="AGT323" s="76"/>
      <c r="AGU323" s="76"/>
      <c r="AGV323" s="76"/>
      <c r="AGW323" s="76"/>
      <c r="AGX323" s="76"/>
      <c r="AGY323" s="76"/>
      <c r="AGZ323" s="76"/>
      <c r="AHA323" s="76"/>
      <c r="AHB323" s="76"/>
      <c r="AHC323" s="76"/>
      <c r="AHD323" s="76"/>
      <c r="AHE323" s="76"/>
      <c r="AHF323" s="76"/>
      <c r="AHG323" s="76"/>
      <c r="AHH323" s="76"/>
      <c r="AHI323" s="76"/>
      <c r="AHJ323" s="76"/>
      <c r="AHK323" s="76"/>
      <c r="AHL323" s="76"/>
      <c r="AHM323" s="76"/>
      <c r="AHN323" s="76"/>
      <c r="AHO323" s="76"/>
      <c r="AHP323" s="76"/>
      <c r="AHQ323" s="76"/>
      <c r="AHR323" s="76"/>
      <c r="AHS323" s="76"/>
      <c r="AHT323" s="76"/>
      <c r="AHU323" s="76"/>
      <c r="AHV323" s="76"/>
      <c r="AHW323" s="76"/>
      <c r="AHX323" s="76"/>
      <c r="AHY323" s="76"/>
      <c r="AHZ323" s="76"/>
      <c r="AIA323" s="76"/>
      <c r="AIB323" s="76"/>
      <c r="AIC323" s="76"/>
      <c r="AID323" s="76"/>
      <c r="AIE323" s="76"/>
      <c r="AIF323" s="76"/>
      <c r="AIG323" s="76"/>
      <c r="AIH323" s="76"/>
      <c r="AII323" s="76"/>
      <c r="AIJ323" s="76"/>
      <c r="AIK323" s="76"/>
      <c r="AIL323" s="76"/>
      <c r="AIM323" s="76"/>
      <c r="AIN323" s="76"/>
      <c r="AIO323" s="76"/>
      <c r="AIP323" s="76"/>
      <c r="AIQ323" s="76"/>
      <c r="AIR323" s="76"/>
      <c r="AIS323" s="76"/>
      <c r="AIT323" s="76"/>
      <c r="AIU323" s="76"/>
      <c r="AIV323" s="76"/>
      <c r="AIW323" s="76"/>
      <c r="AIX323" s="76"/>
      <c r="AIY323" s="76"/>
      <c r="AIZ323" s="76"/>
      <c r="AJA323" s="76"/>
      <c r="AJB323" s="76"/>
      <c r="AJC323" s="76"/>
      <c r="AJD323" s="76"/>
      <c r="AJE323" s="76"/>
      <c r="AJF323" s="76"/>
      <c r="AJG323" s="76"/>
      <c r="AJH323" s="76"/>
      <c r="AJI323" s="76"/>
      <c r="AJJ323" s="76"/>
      <c r="AJK323" s="76"/>
      <c r="AJL323" s="76"/>
      <c r="AJM323" s="76"/>
      <c r="AJN323" s="76"/>
      <c r="AJO323" s="76"/>
      <c r="AJP323" s="76"/>
      <c r="AJQ323" s="76"/>
      <c r="AJR323" s="76"/>
      <c r="AJS323" s="76"/>
      <c r="AJT323" s="76"/>
      <c r="AJU323" s="76"/>
      <c r="AJV323" s="76"/>
      <c r="AJW323" s="76"/>
      <c r="AJX323" s="76"/>
      <c r="AJY323" s="76"/>
      <c r="AJZ323" s="76"/>
      <c r="AKA323" s="76"/>
      <c r="AKB323" s="76"/>
      <c r="AKC323" s="76"/>
      <c r="AKD323" s="76"/>
      <c r="AKE323" s="76"/>
      <c r="AKF323" s="76"/>
      <c r="AKG323" s="76"/>
      <c r="AKH323" s="76"/>
      <c r="AKI323" s="76"/>
      <c r="AKJ323" s="76"/>
      <c r="AKK323" s="76"/>
      <c r="AKL323" s="76"/>
      <c r="AKM323" s="76"/>
      <c r="AKN323" s="76"/>
      <c r="AKO323" s="76"/>
      <c r="AKP323" s="76"/>
      <c r="AKQ323" s="76"/>
      <c r="AKR323" s="76"/>
      <c r="AKS323" s="76"/>
      <c r="AKT323" s="76"/>
      <c r="AKU323" s="76"/>
      <c r="AKV323" s="76"/>
      <c r="AKW323" s="76"/>
      <c r="AKX323" s="76"/>
      <c r="AKY323" s="76"/>
      <c r="AKZ323" s="76"/>
      <c r="ALA323" s="76"/>
      <c r="ALB323" s="76"/>
      <c r="ALC323" s="76"/>
      <c r="ALD323" s="76"/>
      <c r="ALE323" s="76"/>
      <c r="ALF323" s="76"/>
      <c r="ALG323" s="76"/>
      <c r="ALH323" s="76"/>
      <c r="ALI323" s="76"/>
      <c r="ALJ323" s="76"/>
      <c r="ALK323" s="76"/>
      <c r="ALL323" s="76"/>
      <c r="ALM323" s="76"/>
      <c r="ALN323" s="76"/>
      <c r="ALO323" s="76"/>
      <c r="ALP323" s="76"/>
      <c r="ALQ323" s="76"/>
      <c r="ALR323" s="76"/>
      <c r="ALS323" s="76"/>
      <c r="ALT323" s="76"/>
      <c r="ALU323" s="76"/>
      <c r="ALV323" s="76"/>
      <c r="ALW323" s="76"/>
      <c r="ALX323" s="76"/>
      <c r="ALY323" s="76"/>
      <c r="ALZ323" s="76"/>
      <c r="AMA323" s="76"/>
      <c r="AMB323" s="76"/>
      <c r="AMC323" s="76"/>
      <c r="AMD323" s="76"/>
      <c r="AME323" s="76"/>
    </row>
    <row r="324" spans="1:1019" s="80" customFormat="1">
      <c r="A324" s="20" t="s">
        <v>381</v>
      </c>
      <c r="B324" s="21">
        <v>5213572</v>
      </c>
      <c r="C324" s="21" t="s">
        <v>96</v>
      </c>
      <c r="D324" s="71" t="s">
        <v>124</v>
      </c>
      <c r="E324" s="22" t="s">
        <v>55</v>
      </c>
      <c r="F324" s="59">
        <v>335.49</v>
      </c>
      <c r="G324" s="23">
        <v>626.24</v>
      </c>
      <c r="H324" s="69">
        <f>$J$6</f>
        <v>0.21229999999999999</v>
      </c>
      <c r="I324" s="23">
        <f>ROUND(((H324+1)*G324),2)</f>
        <v>759.19</v>
      </c>
      <c r="J324" s="23">
        <f>TRUNC((I324*F324),2)</f>
        <v>254700.65</v>
      </c>
      <c r="K324" s="78">
        <f t="shared" ref="K324:K326" si="119">G324*F324</f>
        <v>210097.25760000001</v>
      </c>
      <c r="L324" s="76"/>
      <c r="M324" s="79"/>
      <c r="N324" s="76"/>
      <c r="O324" s="76"/>
      <c r="P324" s="76"/>
      <c r="Q324" s="76"/>
      <c r="R324" s="76"/>
      <c r="S324" s="76"/>
      <c r="T324" s="76"/>
      <c r="U324" s="76"/>
      <c r="V324" s="76"/>
      <c r="W324" s="76"/>
      <c r="X324" s="76"/>
      <c r="Y324" s="76"/>
      <c r="Z324" s="76"/>
      <c r="AA324" s="76"/>
      <c r="AB324" s="76"/>
      <c r="AC324" s="76"/>
      <c r="AD324" s="76"/>
      <c r="AE324" s="76"/>
      <c r="AF324" s="76"/>
      <c r="AG324" s="76"/>
      <c r="AH324" s="76"/>
      <c r="AI324" s="76"/>
      <c r="AJ324" s="76"/>
      <c r="AK324" s="76"/>
      <c r="AL324" s="76"/>
      <c r="AM324" s="76"/>
      <c r="AN324" s="76"/>
      <c r="AO324" s="76"/>
      <c r="AP324" s="76"/>
      <c r="AQ324" s="76"/>
      <c r="AR324" s="76"/>
      <c r="AS324" s="76"/>
      <c r="AT324" s="76"/>
      <c r="AU324" s="76"/>
      <c r="AV324" s="76"/>
      <c r="AW324" s="76"/>
      <c r="AX324" s="76"/>
      <c r="AY324" s="76"/>
      <c r="AZ324" s="76"/>
      <c r="BA324" s="76"/>
      <c r="BB324" s="76"/>
      <c r="BC324" s="76"/>
      <c r="BD324" s="76"/>
      <c r="BE324" s="76"/>
      <c r="BF324" s="76"/>
      <c r="BG324" s="76"/>
      <c r="BH324" s="76"/>
      <c r="BI324" s="76"/>
      <c r="BJ324" s="76"/>
      <c r="BK324" s="76"/>
      <c r="BL324" s="76"/>
      <c r="BM324" s="76"/>
      <c r="BN324" s="76"/>
      <c r="BO324" s="76"/>
      <c r="BP324" s="76"/>
      <c r="BQ324" s="76"/>
      <c r="BR324" s="76"/>
      <c r="BS324" s="76"/>
      <c r="BT324" s="76"/>
      <c r="BU324" s="76"/>
      <c r="BV324" s="76"/>
      <c r="BW324" s="76"/>
      <c r="BX324" s="76"/>
      <c r="BY324" s="76"/>
      <c r="BZ324" s="76"/>
      <c r="CA324" s="76"/>
      <c r="CB324" s="76"/>
      <c r="CC324" s="76"/>
      <c r="CD324" s="76"/>
      <c r="CE324" s="76"/>
      <c r="CF324" s="76"/>
      <c r="CG324" s="76"/>
      <c r="CH324" s="76"/>
      <c r="CI324" s="76"/>
      <c r="CJ324" s="76"/>
      <c r="CK324" s="76"/>
      <c r="CL324" s="76"/>
      <c r="CM324" s="76"/>
      <c r="CN324" s="76"/>
      <c r="CO324" s="76"/>
      <c r="CP324" s="76"/>
      <c r="CQ324" s="76"/>
      <c r="CR324" s="76"/>
      <c r="CS324" s="76"/>
      <c r="CT324" s="76"/>
      <c r="CU324" s="76"/>
      <c r="CV324" s="76"/>
      <c r="CW324" s="76"/>
      <c r="CX324" s="76"/>
      <c r="CY324" s="76"/>
      <c r="CZ324" s="76"/>
      <c r="DA324" s="76"/>
      <c r="DB324" s="76"/>
      <c r="DC324" s="76"/>
      <c r="DD324" s="76"/>
      <c r="DE324" s="76"/>
      <c r="DF324" s="76"/>
      <c r="DG324" s="76"/>
      <c r="DH324" s="76"/>
      <c r="DI324" s="76"/>
      <c r="DJ324" s="76"/>
      <c r="DK324" s="76"/>
      <c r="DL324" s="76"/>
      <c r="DM324" s="76"/>
      <c r="DN324" s="76"/>
      <c r="DO324" s="76"/>
      <c r="DP324" s="76"/>
      <c r="DQ324" s="76"/>
      <c r="DR324" s="76"/>
      <c r="DS324" s="76"/>
      <c r="DT324" s="76"/>
      <c r="DU324" s="76"/>
      <c r="DV324" s="76"/>
      <c r="DW324" s="76"/>
      <c r="DX324" s="76"/>
      <c r="DY324" s="76"/>
      <c r="DZ324" s="76"/>
      <c r="EA324" s="76"/>
      <c r="EB324" s="76"/>
      <c r="EC324" s="76"/>
      <c r="ED324" s="76"/>
      <c r="EE324" s="76"/>
      <c r="EF324" s="76"/>
      <c r="EG324" s="76"/>
      <c r="EH324" s="76"/>
      <c r="EI324" s="76"/>
      <c r="EJ324" s="76"/>
      <c r="EK324" s="76"/>
      <c r="EL324" s="76"/>
      <c r="EM324" s="76"/>
      <c r="EN324" s="76"/>
      <c r="EO324" s="76"/>
      <c r="EP324" s="76"/>
      <c r="EQ324" s="76"/>
      <c r="ER324" s="76"/>
      <c r="ES324" s="76"/>
      <c r="ET324" s="76"/>
      <c r="EU324" s="76"/>
      <c r="EV324" s="76"/>
      <c r="EW324" s="76"/>
      <c r="EX324" s="76"/>
      <c r="EY324" s="76"/>
      <c r="EZ324" s="76"/>
      <c r="FA324" s="76"/>
      <c r="FB324" s="76"/>
      <c r="FC324" s="76"/>
      <c r="FD324" s="76"/>
      <c r="FE324" s="76"/>
      <c r="FF324" s="76"/>
      <c r="FG324" s="76"/>
      <c r="FH324" s="76"/>
      <c r="FI324" s="76"/>
      <c r="FJ324" s="76"/>
      <c r="FK324" s="76"/>
      <c r="FL324" s="76"/>
      <c r="FM324" s="76"/>
      <c r="FN324" s="76"/>
      <c r="FO324" s="76"/>
      <c r="FP324" s="76"/>
      <c r="FQ324" s="76"/>
      <c r="FR324" s="76"/>
      <c r="FS324" s="76"/>
      <c r="FT324" s="76"/>
      <c r="FU324" s="76"/>
      <c r="FV324" s="76"/>
      <c r="FW324" s="76"/>
      <c r="FX324" s="76"/>
      <c r="FY324" s="76"/>
      <c r="FZ324" s="76"/>
      <c r="GA324" s="76"/>
      <c r="GB324" s="76"/>
      <c r="GC324" s="76"/>
      <c r="GD324" s="76"/>
      <c r="GE324" s="76"/>
      <c r="GF324" s="76"/>
      <c r="GG324" s="76"/>
      <c r="GH324" s="76"/>
      <c r="GI324" s="76"/>
      <c r="GJ324" s="76"/>
      <c r="GK324" s="76"/>
      <c r="GL324" s="76"/>
      <c r="GM324" s="76"/>
      <c r="GN324" s="76"/>
      <c r="GO324" s="76"/>
      <c r="GP324" s="76"/>
      <c r="GQ324" s="76"/>
      <c r="GR324" s="76"/>
      <c r="GS324" s="76"/>
      <c r="GT324" s="76"/>
      <c r="GU324" s="76"/>
      <c r="GV324" s="76"/>
      <c r="GW324" s="76"/>
      <c r="GX324" s="76"/>
      <c r="GY324" s="76"/>
      <c r="GZ324" s="76"/>
      <c r="HA324" s="76"/>
      <c r="HB324" s="76"/>
      <c r="HC324" s="76"/>
      <c r="HD324" s="76"/>
      <c r="HE324" s="76"/>
      <c r="HF324" s="76"/>
      <c r="HG324" s="76"/>
      <c r="HH324" s="76"/>
      <c r="HI324" s="76"/>
      <c r="HJ324" s="76"/>
      <c r="HK324" s="76"/>
      <c r="HL324" s="76"/>
      <c r="HM324" s="76"/>
      <c r="HN324" s="76"/>
      <c r="HO324" s="76"/>
      <c r="HP324" s="76"/>
      <c r="HQ324" s="76"/>
      <c r="HR324" s="76"/>
      <c r="HS324" s="76"/>
      <c r="HT324" s="76"/>
      <c r="HU324" s="76"/>
      <c r="HV324" s="76"/>
      <c r="HW324" s="76"/>
      <c r="HX324" s="76"/>
      <c r="HY324" s="76"/>
      <c r="HZ324" s="76"/>
      <c r="IA324" s="76"/>
      <c r="IB324" s="76"/>
      <c r="IC324" s="76"/>
      <c r="ID324" s="76"/>
      <c r="IE324" s="76"/>
      <c r="IF324" s="76"/>
      <c r="IG324" s="76"/>
      <c r="IH324" s="76"/>
      <c r="II324" s="76"/>
      <c r="IJ324" s="76"/>
      <c r="IK324" s="76"/>
      <c r="IL324" s="76"/>
      <c r="IM324" s="76"/>
      <c r="IN324" s="76"/>
      <c r="IO324" s="76"/>
      <c r="IP324" s="76"/>
      <c r="IQ324" s="76"/>
      <c r="IR324" s="76"/>
      <c r="IS324" s="76"/>
      <c r="IT324" s="76"/>
      <c r="IU324" s="76"/>
      <c r="IV324" s="76"/>
      <c r="IW324" s="76"/>
      <c r="IX324" s="76"/>
      <c r="IY324" s="76"/>
      <c r="IZ324" s="76"/>
      <c r="JA324" s="76"/>
      <c r="JB324" s="76"/>
      <c r="JC324" s="76"/>
      <c r="JD324" s="76"/>
      <c r="JE324" s="76"/>
      <c r="JF324" s="76"/>
      <c r="JG324" s="76"/>
      <c r="JH324" s="76"/>
      <c r="JI324" s="76"/>
      <c r="JJ324" s="76"/>
      <c r="JK324" s="76"/>
      <c r="JL324" s="76"/>
      <c r="JM324" s="76"/>
      <c r="JN324" s="76"/>
      <c r="JO324" s="76"/>
      <c r="JP324" s="76"/>
      <c r="JQ324" s="76"/>
      <c r="JR324" s="76"/>
      <c r="JS324" s="76"/>
      <c r="JT324" s="76"/>
      <c r="JU324" s="76"/>
      <c r="JV324" s="76"/>
      <c r="JW324" s="76"/>
      <c r="JX324" s="76"/>
      <c r="JY324" s="76"/>
      <c r="JZ324" s="76"/>
      <c r="KA324" s="76"/>
      <c r="KB324" s="76"/>
      <c r="KC324" s="76"/>
      <c r="KD324" s="76"/>
      <c r="KE324" s="76"/>
      <c r="KF324" s="76"/>
      <c r="KG324" s="76"/>
      <c r="KH324" s="76"/>
      <c r="KI324" s="76"/>
      <c r="KJ324" s="76"/>
      <c r="KK324" s="76"/>
      <c r="KL324" s="76"/>
      <c r="KM324" s="76"/>
      <c r="KN324" s="76"/>
      <c r="KO324" s="76"/>
      <c r="KP324" s="76"/>
      <c r="KQ324" s="76"/>
      <c r="KR324" s="76"/>
      <c r="KS324" s="76"/>
      <c r="KT324" s="76"/>
      <c r="KU324" s="76"/>
      <c r="KV324" s="76"/>
      <c r="KW324" s="76"/>
      <c r="KX324" s="76"/>
      <c r="KY324" s="76"/>
      <c r="KZ324" s="76"/>
      <c r="LA324" s="76"/>
      <c r="LB324" s="76"/>
      <c r="LC324" s="76"/>
      <c r="LD324" s="76"/>
      <c r="LE324" s="76"/>
      <c r="LF324" s="76"/>
      <c r="LG324" s="76"/>
      <c r="LH324" s="76"/>
      <c r="LI324" s="76"/>
      <c r="LJ324" s="76"/>
      <c r="LK324" s="76"/>
      <c r="LL324" s="76"/>
      <c r="LM324" s="76"/>
      <c r="LN324" s="76"/>
      <c r="LO324" s="76"/>
      <c r="LP324" s="76"/>
      <c r="LQ324" s="76"/>
      <c r="LR324" s="76"/>
      <c r="LS324" s="76"/>
      <c r="LT324" s="76"/>
      <c r="LU324" s="76"/>
      <c r="LV324" s="76"/>
      <c r="LW324" s="76"/>
      <c r="LX324" s="76"/>
      <c r="LY324" s="76"/>
      <c r="LZ324" s="76"/>
      <c r="MA324" s="76"/>
      <c r="MB324" s="76"/>
      <c r="MC324" s="76"/>
      <c r="MD324" s="76"/>
      <c r="ME324" s="76"/>
      <c r="MF324" s="76"/>
      <c r="MG324" s="76"/>
      <c r="MH324" s="76"/>
      <c r="MI324" s="76"/>
      <c r="MJ324" s="76"/>
      <c r="MK324" s="76"/>
      <c r="ML324" s="76"/>
      <c r="MM324" s="76"/>
      <c r="MN324" s="76"/>
      <c r="MO324" s="76"/>
      <c r="MP324" s="76"/>
      <c r="MQ324" s="76"/>
      <c r="MR324" s="76"/>
      <c r="MS324" s="76"/>
      <c r="MT324" s="76"/>
      <c r="MU324" s="76"/>
      <c r="MV324" s="76"/>
      <c r="MW324" s="76"/>
      <c r="MX324" s="76"/>
      <c r="MY324" s="76"/>
      <c r="MZ324" s="76"/>
      <c r="NA324" s="76"/>
      <c r="NB324" s="76"/>
      <c r="NC324" s="76"/>
      <c r="ND324" s="76"/>
      <c r="NE324" s="76"/>
      <c r="NF324" s="76"/>
      <c r="NG324" s="76"/>
      <c r="NH324" s="76"/>
      <c r="NI324" s="76"/>
      <c r="NJ324" s="76"/>
      <c r="NK324" s="76"/>
      <c r="NL324" s="76"/>
      <c r="NM324" s="76"/>
      <c r="NN324" s="76"/>
      <c r="NO324" s="76"/>
      <c r="NP324" s="76"/>
      <c r="NQ324" s="76"/>
      <c r="NR324" s="76"/>
      <c r="NS324" s="76"/>
      <c r="NT324" s="76"/>
      <c r="NU324" s="76"/>
      <c r="NV324" s="76"/>
      <c r="NW324" s="76"/>
      <c r="NX324" s="76"/>
      <c r="NY324" s="76"/>
      <c r="NZ324" s="76"/>
      <c r="OA324" s="76"/>
      <c r="OB324" s="76"/>
      <c r="OC324" s="76"/>
      <c r="OD324" s="76"/>
      <c r="OE324" s="76"/>
      <c r="OF324" s="76"/>
      <c r="OG324" s="76"/>
      <c r="OH324" s="76"/>
      <c r="OI324" s="76"/>
      <c r="OJ324" s="76"/>
      <c r="OK324" s="76"/>
      <c r="OL324" s="76"/>
      <c r="OM324" s="76"/>
      <c r="ON324" s="76"/>
      <c r="OO324" s="76"/>
      <c r="OP324" s="76"/>
      <c r="OQ324" s="76"/>
      <c r="OR324" s="76"/>
      <c r="OS324" s="76"/>
      <c r="OT324" s="76"/>
      <c r="OU324" s="76"/>
      <c r="OV324" s="76"/>
      <c r="OW324" s="76"/>
      <c r="OX324" s="76"/>
      <c r="OY324" s="76"/>
      <c r="OZ324" s="76"/>
      <c r="PA324" s="76"/>
      <c r="PB324" s="76"/>
      <c r="PC324" s="76"/>
      <c r="PD324" s="76"/>
      <c r="PE324" s="76"/>
      <c r="PF324" s="76"/>
      <c r="PG324" s="76"/>
      <c r="PH324" s="76"/>
      <c r="PI324" s="76"/>
      <c r="PJ324" s="76"/>
      <c r="PK324" s="76"/>
      <c r="PL324" s="76"/>
      <c r="PM324" s="76"/>
      <c r="PN324" s="76"/>
      <c r="PO324" s="76"/>
      <c r="PP324" s="76"/>
      <c r="PQ324" s="76"/>
      <c r="PR324" s="76"/>
      <c r="PS324" s="76"/>
      <c r="PT324" s="76"/>
      <c r="PU324" s="76"/>
      <c r="PV324" s="76"/>
      <c r="PW324" s="76"/>
      <c r="PX324" s="76"/>
      <c r="PY324" s="76"/>
      <c r="PZ324" s="76"/>
      <c r="QA324" s="76"/>
      <c r="QB324" s="76"/>
      <c r="QC324" s="76"/>
      <c r="QD324" s="76"/>
      <c r="QE324" s="76"/>
      <c r="QF324" s="76"/>
      <c r="QG324" s="76"/>
      <c r="QH324" s="76"/>
      <c r="QI324" s="76"/>
      <c r="QJ324" s="76"/>
      <c r="QK324" s="76"/>
      <c r="QL324" s="76"/>
      <c r="QM324" s="76"/>
      <c r="QN324" s="76"/>
      <c r="QO324" s="76"/>
      <c r="QP324" s="76"/>
      <c r="QQ324" s="76"/>
      <c r="QR324" s="76"/>
      <c r="QS324" s="76"/>
      <c r="QT324" s="76"/>
      <c r="QU324" s="76"/>
      <c r="QV324" s="76"/>
      <c r="QW324" s="76"/>
      <c r="QX324" s="76"/>
      <c r="QY324" s="76"/>
      <c r="QZ324" s="76"/>
      <c r="RA324" s="76"/>
      <c r="RB324" s="76"/>
      <c r="RC324" s="76"/>
      <c r="RD324" s="76"/>
      <c r="RE324" s="76"/>
      <c r="RF324" s="76"/>
      <c r="RG324" s="76"/>
      <c r="RH324" s="76"/>
      <c r="RI324" s="76"/>
      <c r="RJ324" s="76"/>
      <c r="RK324" s="76"/>
      <c r="RL324" s="76"/>
      <c r="RM324" s="76"/>
      <c r="RN324" s="76"/>
      <c r="RO324" s="76"/>
      <c r="RP324" s="76"/>
      <c r="RQ324" s="76"/>
      <c r="RR324" s="76"/>
      <c r="RS324" s="76"/>
      <c r="RT324" s="76"/>
      <c r="RU324" s="76"/>
      <c r="RV324" s="76"/>
      <c r="RW324" s="76"/>
      <c r="RX324" s="76"/>
      <c r="RY324" s="76"/>
      <c r="RZ324" s="76"/>
      <c r="SA324" s="76"/>
      <c r="SB324" s="76"/>
      <c r="SC324" s="76"/>
      <c r="SD324" s="76"/>
      <c r="SE324" s="76"/>
      <c r="SF324" s="76"/>
      <c r="SG324" s="76"/>
      <c r="SH324" s="76"/>
      <c r="SI324" s="76"/>
      <c r="SJ324" s="76"/>
      <c r="SK324" s="76"/>
      <c r="SL324" s="76"/>
      <c r="SM324" s="76"/>
      <c r="SN324" s="76"/>
      <c r="SO324" s="76"/>
      <c r="SP324" s="76"/>
      <c r="SQ324" s="76"/>
      <c r="SR324" s="76"/>
      <c r="SS324" s="76"/>
      <c r="ST324" s="76"/>
      <c r="SU324" s="76"/>
      <c r="SV324" s="76"/>
      <c r="SW324" s="76"/>
      <c r="SX324" s="76"/>
      <c r="SY324" s="76"/>
      <c r="SZ324" s="76"/>
      <c r="TA324" s="76"/>
      <c r="TB324" s="76"/>
      <c r="TC324" s="76"/>
      <c r="TD324" s="76"/>
      <c r="TE324" s="76"/>
      <c r="TF324" s="76"/>
      <c r="TG324" s="76"/>
      <c r="TH324" s="76"/>
      <c r="TI324" s="76"/>
      <c r="TJ324" s="76"/>
      <c r="TK324" s="76"/>
      <c r="TL324" s="76"/>
      <c r="TM324" s="76"/>
      <c r="TN324" s="76"/>
      <c r="TO324" s="76"/>
      <c r="TP324" s="76"/>
      <c r="TQ324" s="76"/>
      <c r="TR324" s="76"/>
      <c r="TS324" s="76"/>
      <c r="TT324" s="76"/>
      <c r="TU324" s="76"/>
      <c r="TV324" s="76"/>
      <c r="TW324" s="76"/>
      <c r="TX324" s="76"/>
      <c r="TY324" s="76"/>
      <c r="TZ324" s="76"/>
      <c r="UA324" s="76"/>
      <c r="UB324" s="76"/>
      <c r="UC324" s="76"/>
      <c r="UD324" s="76"/>
      <c r="UE324" s="76"/>
      <c r="UF324" s="76"/>
      <c r="UG324" s="76"/>
      <c r="UH324" s="76"/>
      <c r="UI324" s="76"/>
      <c r="UJ324" s="76"/>
      <c r="UK324" s="76"/>
      <c r="UL324" s="76"/>
      <c r="UM324" s="76"/>
      <c r="UN324" s="76"/>
      <c r="UO324" s="76"/>
      <c r="UP324" s="76"/>
      <c r="UQ324" s="76"/>
      <c r="UR324" s="76"/>
      <c r="US324" s="76"/>
      <c r="UT324" s="76"/>
      <c r="UU324" s="76"/>
      <c r="UV324" s="76"/>
      <c r="UW324" s="76"/>
      <c r="UX324" s="76"/>
      <c r="UY324" s="76"/>
      <c r="UZ324" s="76"/>
      <c r="VA324" s="76"/>
      <c r="VB324" s="76"/>
      <c r="VC324" s="76"/>
      <c r="VD324" s="76"/>
      <c r="VE324" s="76"/>
      <c r="VF324" s="76"/>
      <c r="VG324" s="76"/>
      <c r="VH324" s="76"/>
      <c r="VI324" s="76"/>
      <c r="VJ324" s="76"/>
      <c r="VK324" s="76"/>
      <c r="VL324" s="76"/>
      <c r="VM324" s="76"/>
      <c r="VN324" s="76"/>
      <c r="VO324" s="76"/>
      <c r="VP324" s="76"/>
      <c r="VQ324" s="76"/>
      <c r="VR324" s="76"/>
      <c r="VS324" s="76"/>
      <c r="VT324" s="76"/>
      <c r="VU324" s="76"/>
      <c r="VV324" s="76"/>
      <c r="VW324" s="76"/>
      <c r="VX324" s="76"/>
      <c r="VY324" s="76"/>
      <c r="VZ324" s="76"/>
      <c r="WA324" s="76"/>
      <c r="WB324" s="76"/>
      <c r="WC324" s="76"/>
      <c r="WD324" s="76"/>
      <c r="WE324" s="76"/>
      <c r="WF324" s="76"/>
      <c r="WG324" s="76"/>
      <c r="WH324" s="76"/>
      <c r="WI324" s="76"/>
      <c r="WJ324" s="76"/>
      <c r="WK324" s="76"/>
      <c r="WL324" s="76"/>
      <c r="WM324" s="76"/>
      <c r="WN324" s="76"/>
      <c r="WO324" s="76"/>
      <c r="WP324" s="76"/>
      <c r="WQ324" s="76"/>
      <c r="WR324" s="76"/>
      <c r="WS324" s="76"/>
      <c r="WT324" s="76"/>
      <c r="WU324" s="76"/>
      <c r="WV324" s="76"/>
      <c r="WW324" s="76"/>
      <c r="WX324" s="76"/>
      <c r="WY324" s="76"/>
      <c r="WZ324" s="76"/>
      <c r="XA324" s="76"/>
      <c r="XB324" s="76"/>
      <c r="XC324" s="76"/>
      <c r="XD324" s="76"/>
      <c r="XE324" s="76"/>
      <c r="XF324" s="76"/>
      <c r="XG324" s="76"/>
      <c r="XH324" s="76"/>
      <c r="XI324" s="76"/>
      <c r="XJ324" s="76"/>
      <c r="XK324" s="76"/>
      <c r="XL324" s="76"/>
      <c r="XM324" s="76"/>
      <c r="XN324" s="76"/>
      <c r="XO324" s="76"/>
      <c r="XP324" s="76"/>
      <c r="XQ324" s="76"/>
      <c r="XR324" s="76"/>
      <c r="XS324" s="76"/>
      <c r="XT324" s="76"/>
      <c r="XU324" s="76"/>
      <c r="XV324" s="76"/>
      <c r="XW324" s="76"/>
      <c r="XX324" s="76"/>
      <c r="XY324" s="76"/>
      <c r="XZ324" s="76"/>
      <c r="YA324" s="76"/>
      <c r="YB324" s="76"/>
      <c r="YC324" s="76"/>
      <c r="YD324" s="76"/>
      <c r="YE324" s="76"/>
      <c r="YF324" s="76"/>
      <c r="YG324" s="76"/>
      <c r="YH324" s="76"/>
      <c r="YI324" s="76"/>
      <c r="YJ324" s="76"/>
      <c r="YK324" s="76"/>
      <c r="YL324" s="76"/>
      <c r="YM324" s="76"/>
      <c r="YN324" s="76"/>
      <c r="YO324" s="76"/>
      <c r="YP324" s="76"/>
      <c r="YQ324" s="76"/>
      <c r="YR324" s="76"/>
      <c r="YS324" s="76"/>
      <c r="YT324" s="76"/>
      <c r="YU324" s="76"/>
      <c r="YV324" s="76"/>
      <c r="YW324" s="76"/>
      <c r="YX324" s="76"/>
      <c r="YY324" s="76"/>
      <c r="YZ324" s="76"/>
      <c r="ZA324" s="76"/>
      <c r="ZB324" s="76"/>
      <c r="ZC324" s="76"/>
      <c r="ZD324" s="76"/>
      <c r="ZE324" s="76"/>
      <c r="ZF324" s="76"/>
      <c r="ZG324" s="76"/>
      <c r="ZH324" s="76"/>
      <c r="ZI324" s="76"/>
      <c r="ZJ324" s="76"/>
      <c r="ZK324" s="76"/>
      <c r="ZL324" s="76"/>
      <c r="ZM324" s="76"/>
      <c r="ZN324" s="76"/>
      <c r="ZO324" s="76"/>
      <c r="ZP324" s="76"/>
      <c r="ZQ324" s="76"/>
      <c r="ZR324" s="76"/>
      <c r="ZS324" s="76"/>
      <c r="ZT324" s="76"/>
      <c r="ZU324" s="76"/>
      <c r="ZV324" s="76"/>
      <c r="ZW324" s="76"/>
      <c r="ZX324" s="76"/>
      <c r="ZY324" s="76"/>
      <c r="ZZ324" s="76"/>
      <c r="AAA324" s="76"/>
      <c r="AAB324" s="76"/>
      <c r="AAC324" s="76"/>
      <c r="AAD324" s="76"/>
      <c r="AAE324" s="76"/>
      <c r="AAF324" s="76"/>
      <c r="AAG324" s="76"/>
      <c r="AAH324" s="76"/>
      <c r="AAI324" s="76"/>
      <c r="AAJ324" s="76"/>
      <c r="AAK324" s="76"/>
      <c r="AAL324" s="76"/>
      <c r="AAM324" s="76"/>
      <c r="AAN324" s="76"/>
      <c r="AAO324" s="76"/>
      <c r="AAP324" s="76"/>
      <c r="AAQ324" s="76"/>
      <c r="AAR324" s="76"/>
      <c r="AAS324" s="76"/>
      <c r="AAT324" s="76"/>
      <c r="AAU324" s="76"/>
      <c r="AAV324" s="76"/>
      <c r="AAW324" s="76"/>
      <c r="AAX324" s="76"/>
      <c r="AAY324" s="76"/>
      <c r="AAZ324" s="76"/>
      <c r="ABA324" s="76"/>
      <c r="ABB324" s="76"/>
      <c r="ABC324" s="76"/>
      <c r="ABD324" s="76"/>
      <c r="ABE324" s="76"/>
      <c r="ABF324" s="76"/>
      <c r="ABG324" s="76"/>
      <c r="ABH324" s="76"/>
      <c r="ABI324" s="76"/>
      <c r="ABJ324" s="76"/>
      <c r="ABK324" s="76"/>
      <c r="ABL324" s="76"/>
      <c r="ABM324" s="76"/>
      <c r="ABN324" s="76"/>
      <c r="ABO324" s="76"/>
      <c r="ABP324" s="76"/>
      <c r="ABQ324" s="76"/>
      <c r="ABR324" s="76"/>
      <c r="ABS324" s="76"/>
      <c r="ABT324" s="76"/>
      <c r="ABU324" s="76"/>
      <c r="ABV324" s="76"/>
      <c r="ABW324" s="76"/>
      <c r="ABX324" s="76"/>
      <c r="ABY324" s="76"/>
      <c r="ABZ324" s="76"/>
      <c r="ACA324" s="76"/>
      <c r="ACB324" s="76"/>
      <c r="ACC324" s="76"/>
      <c r="ACD324" s="76"/>
      <c r="ACE324" s="76"/>
      <c r="ACF324" s="76"/>
      <c r="ACG324" s="76"/>
      <c r="ACH324" s="76"/>
      <c r="ACI324" s="76"/>
      <c r="ACJ324" s="76"/>
      <c r="ACK324" s="76"/>
      <c r="ACL324" s="76"/>
      <c r="ACM324" s="76"/>
      <c r="ACN324" s="76"/>
      <c r="ACO324" s="76"/>
      <c r="ACP324" s="76"/>
      <c r="ACQ324" s="76"/>
      <c r="ACR324" s="76"/>
      <c r="ACS324" s="76"/>
      <c r="ACT324" s="76"/>
      <c r="ACU324" s="76"/>
      <c r="ACV324" s="76"/>
      <c r="ACW324" s="76"/>
      <c r="ACX324" s="76"/>
      <c r="ACY324" s="76"/>
      <c r="ACZ324" s="76"/>
      <c r="ADA324" s="76"/>
      <c r="ADB324" s="76"/>
      <c r="ADC324" s="76"/>
      <c r="ADD324" s="76"/>
      <c r="ADE324" s="76"/>
      <c r="ADF324" s="76"/>
      <c r="ADG324" s="76"/>
      <c r="ADH324" s="76"/>
      <c r="ADI324" s="76"/>
      <c r="ADJ324" s="76"/>
      <c r="ADK324" s="76"/>
      <c r="ADL324" s="76"/>
      <c r="ADM324" s="76"/>
      <c r="ADN324" s="76"/>
      <c r="ADO324" s="76"/>
      <c r="ADP324" s="76"/>
      <c r="ADQ324" s="76"/>
      <c r="ADR324" s="76"/>
      <c r="ADS324" s="76"/>
      <c r="ADT324" s="76"/>
      <c r="ADU324" s="76"/>
      <c r="ADV324" s="76"/>
      <c r="ADW324" s="76"/>
      <c r="ADX324" s="76"/>
      <c r="ADY324" s="76"/>
      <c r="ADZ324" s="76"/>
      <c r="AEA324" s="76"/>
      <c r="AEB324" s="76"/>
      <c r="AEC324" s="76"/>
      <c r="AED324" s="76"/>
      <c r="AEE324" s="76"/>
      <c r="AEF324" s="76"/>
      <c r="AEG324" s="76"/>
      <c r="AEH324" s="76"/>
      <c r="AEI324" s="76"/>
      <c r="AEJ324" s="76"/>
      <c r="AEK324" s="76"/>
      <c r="AEL324" s="76"/>
      <c r="AEM324" s="76"/>
      <c r="AEN324" s="76"/>
      <c r="AEO324" s="76"/>
      <c r="AEP324" s="76"/>
      <c r="AEQ324" s="76"/>
      <c r="AER324" s="76"/>
      <c r="AES324" s="76"/>
      <c r="AET324" s="76"/>
      <c r="AEU324" s="76"/>
      <c r="AEV324" s="76"/>
      <c r="AEW324" s="76"/>
      <c r="AEX324" s="76"/>
      <c r="AEY324" s="76"/>
      <c r="AEZ324" s="76"/>
      <c r="AFA324" s="76"/>
      <c r="AFB324" s="76"/>
      <c r="AFC324" s="76"/>
      <c r="AFD324" s="76"/>
      <c r="AFE324" s="76"/>
      <c r="AFF324" s="76"/>
      <c r="AFG324" s="76"/>
      <c r="AFH324" s="76"/>
      <c r="AFI324" s="76"/>
      <c r="AFJ324" s="76"/>
      <c r="AFK324" s="76"/>
      <c r="AFL324" s="76"/>
      <c r="AFM324" s="76"/>
      <c r="AFN324" s="76"/>
      <c r="AFO324" s="76"/>
      <c r="AFP324" s="76"/>
      <c r="AFQ324" s="76"/>
      <c r="AFR324" s="76"/>
      <c r="AFS324" s="76"/>
      <c r="AFT324" s="76"/>
      <c r="AFU324" s="76"/>
      <c r="AFV324" s="76"/>
      <c r="AFW324" s="76"/>
      <c r="AFX324" s="76"/>
      <c r="AFY324" s="76"/>
      <c r="AFZ324" s="76"/>
      <c r="AGA324" s="76"/>
      <c r="AGB324" s="76"/>
      <c r="AGC324" s="76"/>
      <c r="AGD324" s="76"/>
      <c r="AGE324" s="76"/>
      <c r="AGF324" s="76"/>
      <c r="AGG324" s="76"/>
      <c r="AGH324" s="76"/>
      <c r="AGI324" s="76"/>
      <c r="AGJ324" s="76"/>
      <c r="AGK324" s="76"/>
      <c r="AGL324" s="76"/>
      <c r="AGM324" s="76"/>
      <c r="AGN324" s="76"/>
      <c r="AGO324" s="76"/>
      <c r="AGP324" s="76"/>
      <c r="AGQ324" s="76"/>
      <c r="AGR324" s="76"/>
      <c r="AGS324" s="76"/>
      <c r="AGT324" s="76"/>
      <c r="AGU324" s="76"/>
      <c r="AGV324" s="76"/>
      <c r="AGW324" s="76"/>
      <c r="AGX324" s="76"/>
      <c r="AGY324" s="76"/>
      <c r="AGZ324" s="76"/>
      <c r="AHA324" s="76"/>
      <c r="AHB324" s="76"/>
      <c r="AHC324" s="76"/>
      <c r="AHD324" s="76"/>
      <c r="AHE324" s="76"/>
      <c r="AHF324" s="76"/>
      <c r="AHG324" s="76"/>
      <c r="AHH324" s="76"/>
      <c r="AHI324" s="76"/>
      <c r="AHJ324" s="76"/>
      <c r="AHK324" s="76"/>
      <c r="AHL324" s="76"/>
      <c r="AHM324" s="76"/>
      <c r="AHN324" s="76"/>
      <c r="AHO324" s="76"/>
      <c r="AHP324" s="76"/>
      <c r="AHQ324" s="76"/>
      <c r="AHR324" s="76"/>
      <c r="AHS324" s="76"/>
      <c r="AHT324" s="76"/>
      <c r="AHU324" s="76"/>
      <c r="AHV324" s="76"/>
      <c r="AHW324" s="76"/>
      <c r="AHX324" s="76"/>
      <c r="AHY324" s="76"/>
      <c r="AHZ324" s="76"/>
      <c r="AIA324" s="76"/>
      <c r="AIB324" s="76"/>
      <c r="AIC324" s="76"/>
      <c r="AID324" s="76"/>
      <c r="AIE324" s="76"/>
      <c r="AIF324" s="76"/>
      <c r="AIG324" s="76"/>
      <c r="AIH324" s="76"/>
      <c r="AII324" s="76"/>
      <c r="AIJ324" s="76"/>
      <c r="AIK324" s="76"/>
      <c r="AIL324" s="76"/>
      <c r="AIM324" s="76"/>
      <c r="AIN324" s="76"/>
      <c r="AIO324" s="76"/>
      <c r="AIP324" s="76"/>
      <c r="AIQ324" s="76"/>
      <c r="AIR324" s="76"/>
      <c r="AIS324" s="76"/>
      <c r="AIT324" s="76"/>
      <c r="AIU324" s="76"/>
      <c r="AIV324" s="76"/>
      <c r="AIW324" s="76"/>
      <c r="AIX324" s="76"/>
      <c r="AIY324" s="76"/>
      <c r="AIZ324" s="76"/>
      <c r="AJA324" s="76"/>
      <c r="AJB324" s="76"/>
      <c r="AJC324" s="76"/>
      <c r="AJD324" s="76"/>
      <c r="AJE324" s="76"/>
      <c r="AJF324" s="76"/>
      <c r="AJG324" s="76"/>
      <c r="AJH324" s="76"/>
      <c r="AJI324" s="76"/>
      <c r="AJJ324" s="76"/>
      <c r="AJK324" s="76"/>
      <c r="AJL324" s="76"/>
      <c r="AJM324" s="76"/>
      <c r="AJN324" s="76"/>
      <c r="AJO324" s="76"/>
      <c r="AJP324" s="76"/>
      <c r="AJQ324" s="76"/>
      <c r="AJR324" s="76"/>
      <c r="AJS324" s="76"/>
      <c r="AJT324" s="76"/>
      <c r="AJU324" s="76"/>
      <c r="AJV324" s="76"/>
      <c r="AJW324" s="76"/>
      <c r="AJX324" s="76"/>
      <c r="AJY324" s="76"/>
      <c r="AJZ324" s="76"/>
      <c r="AKA324" s="76"/>
      <c r="AKB324" s="76"/>
      <c r="AKC324" s="76"/>
      <c r="AKD324" s="76"/>
      <c r="AKE324" s="76"/>
      <c r="AKF324" s="76"/>
      <c r="AKG324" s="76"/>
      <c r="AKH324" s="76"/>
      <c r="AKI324" s="76"/>
      <c r="AKJ324" s="76"/>
      <c r="AKK324" s="76"/>
      <c r="AKL324" s="76"/>
      <c r="AKM324" s="76"/>
      <c r="AKN324" s="76"/>
      <c r="AKO324" s="76"/>
      <c r="AKP324" s="76"/>
      <c r="AKQ324" s="76"/>
      <c r="AKR324" s="76"/>
      <c r="AKS324" s="76"/>
      <c r="AKT324" s="76"/>
      <c r="AKU324" s="76"/>
      <c r="AKV324" s="76"/>
      <c r="AKW324" s="76"/>
      <c r="AKX324" s="76"/>
      <c r="AKY324" s="76"/>
      <c r="AKZ324" s="76"/>
      <c r="ALA324" s="76"/>
      <c r="ALB324" s="76"/>
      <c r="ALC324" s="76"/>
      <c r="ALD324" s="76"/>
      <c r="ALE324" s="76"/>
      <c r="ALF324" s="76"/>
      <c r="ALG324" s="76"/>
      <c r="ALH324" s="76"/>
      <c r="ALI324" s="76"/>
      <c r="ALJ324" s="76"/>
      <c r="ALK324" s="76"/>
      <c r="ALL324" s="76"/>
      <c r="ALM324" s="76"/>
      <c r="ALN324" s="76"/>
      <c r="ALO324" s="76"/>
      <c r="ALP324" s="76"/>
      <c r="ALQ324" s="76"/>
      <c r="ALR324" s="76"/>
      <c r="ALS324" s="76"/>
      <c r="ALT324" s="76"/>
      <c r="ALU324" s="76"/>
      <c r="ALV324" s="76"/>
      <c r="ALW324" s="76"/>
      <c r="ALX324" s="76"/>
      <c r="ALY324" s="76"/>
      <c r="ALZ324" s="76"/>
      <c r="AMA324" s="76"/>
      <c r="AMB324" s="76"/>
      <c r="AMC324" s="76"/>
      <c r="AMD324" s="76"/>
      <c r="AME324" s="76"/>
    </row>
    <row r="325" spans="1:1019" s="80" customFormat="1">
      <c r="A325" s="20" t="s">
        <v>382</v>
      </c>
      <c r="B325" s="21" t="s">
        <v>155</v>
      </c>
      <c r="C325" s="21" t="s">
        <v>102</v>
      </c>
      <c r="D325" s="71" t="s">
        <v>125</v>
      </c>
      <c r="E325" s="22" t="s">
        <v>55</v>
      </c>
      <c r="F325" s="59">
        <v>170.78</v>
      </c>
      <c r="G325" s="23">
        <v>654.4</v>
      </c>
      <c r="H325" s="69">
        <f>$J$6</f>
        <v>0.21229999999999999</v>
      </c>
      <c r="I325" s="23">
        <f>ROUND(((H325+1)*G325),2)</f>
        <v>793.33</v>
      </c>
      <c r="J325" s="23">
        <f>TRUNC((I325*F325),2)</f>
        <v>135484.89000000001</v>
      </c>
      <c r="K325" s="78">
        <f t="shared" si="119"/>
        <v>111758.432</v>
      </c>
      <c r="L325" s="76"/>
      <c r="M325" s="79"/>
      <c r="N325" s="76"/>
      <c r="O325" s="76"/>
      <c r="P325" s="76"/>
      <c r="Q325" s="76"/>
      <c r="R325" s="76"/>
      <c r="S325" s="76"/>
      <c r="T325" s="76"/>
      <c r="U325" s="76"/>
      <c r="V325" s="76"/>
      <c r="W325" s="76"/>
      <c r="X325" s="76"/>
      <c r="Y325" s="76"/>
      <c r="Z325" s="76"/>
      <c r="AA325" s="76"/>
      <c r="AB325" s="76"/>
      <c r="AC325" s="76"/>
      <c r="AD325" s="76"/>
      <c r="AE325" s="76"/>
      <c r="AF325" s="76"/>
      <c r="AG325" s="76"/>
      <c r="AH325" s="76"/>
      <c r="AI325" s="76"/>
      <c r="AJ325" s="76"/>
      <c r="AK325" s="76"/>
      <c r="AL325" s="76"/>
      <c r="AM325" s="76"/>
      <c r="AN325" s="76"/>
      <c r="AO325" s="76"/>
      <c r="AP325" s="76"/>
      <c r="AQ325" s="76"/>
      <c r="AR325" s="76"/>
      <c r="AS325" s="76"/>
      <c r="AT325" s="76"/>
      <c r="AU325" s="76"/>
      <c r="AV325" s="76"/>
      <c r="AW325" s="76"/>
      <c r="AX325" s="76"/>
      <c r="AY325" s="76"/>
      <c r="AZ325" s="76"/>
      <c r="BA325" s="76"/>
      <c r="BB325" s="76"/>
      <c r="BC325" s="76"/>
      <c r="BD325" s="76"/>
      <c r="BE325" s="76"/>
      <c r="BF325" s="76"/>
      <c r="BG325" s="76"/>
      <c r="BH325" s="76"/>
      <c r="BI325" s="76"/>
      <c r="BJ325" s="76"/>
      <c r="BK325" s="76"/>
      <c r="BL325" s="76"/>
      <c r="BM325" s="76"/>
      <c r="BN325" s="76"/>
      <c r="BO325" s="76"/>
      <c r="BP325" s="76"/>
      <c r="BQ325" s="76"/>
      <c r="BR325" s="76"/>
      <c r="BS325" s="76"/>
      <c r="BT325" s="76"/>
      <c r="BU325" s="76"/>
      <c r="BV325" s="76"/>
      <c r="BW325" s="76"/>
      <c r="BX325" s="76"/>
      <c r="BY325" s="76"/>
      <c r="BZ325" s="76"/>
      <c r="CA325" s="76"/>
      <c r="CB325" s="76"/>
      <c r="CC325" s="76"/>
      <c r="CD325" s="76"/>
      <c r="CE325" s="76"/>
      <c r="CF325" s="76"/>
      <c r="CG325" s="76"/>
      <c r="CH325" s="76"/>
      <c r="CI325" s="76"/>
      <c r="CJ325" s="76"/>
      <c r="CK325" s="76"/>
      <c r="CL325" s="76"/>
      <c r="CM325" s="76"/>
      <c r="CN325" s="76"/>
      <c r="CO325" s="76"/>
      <c r="CP325" s="76"/>
      <c r="CQ325" s="76"/>
      <c r="CR325" s="76"/>
      <c r="CS325" s="76"/>
      <c r="CT325" s="76"/>
      <c r="CU325" s="76"/>
      <c r="CV325" s="76"/>
      <c r="CW325" s="76"/>
      <c r="CX325" s="76"/>
      <c r="CY325" s="76"/>
      <c r="CZ325" s="76"/>
      <c r="DA325" s="76"/>
      <c r="DB325" s="76"/>
      <c r="DC325" s="76"/>
      <c r="DD325" s="76"/>
      <c r="DE325" s="76"/>
      <c r="DF325" s="76"/>
      <c r="DG325" s="76"/>
      <c r="DH325" s="76"/>
      <c r="DI325" s="76"/>
      <c r="DJ325" s="76"/>
      <c r="DK325" s="76"/>
      <c r="DL325" s="76"/>
      <c r="DM325" s="76"/>
      <c r="DN325" s="76"/>
      <c r="DO325" s="76"/>
      <c r="DP325" s="76"/>
      <c r="DQ325" s="76"/>
      <c r="DR325" s="76"/>
      <c r="DS325" s="76"/>
      <c r="DT325" s="76"/>
      <c r="DU325" s="76"/>
      <c r="DV325" s="76"/>
      <c r="DW325" s="76"/>
      <c r="DX325" s="76"/>
      <c r="DY325" s="76"/>
      <c r="DZ325" s="76"/>
      <c r="EA325" s="76"/>
      <c r="EB325" s="76"/>
      <c r="EC325" s="76"/>
      <c r="ED325" s="76"/>
      <c r="EE325" s="76"/>
      <c r="EF325" s="76"/>
      <c r="EG325" s="76"/>
      <c r="EH325" s="76"/>
      <c r="EI325" s="76"/>
      <c r="EJ325" s="76"/>
      <c r="EK325" s="76"/>
      <c r="EL325" s="76"/>
      <c r="EM325" s="76"/>
      <c r="EN325" s="76"/>
      <c r="EO325" s="76"/>
      <c r="EP325" s="76"/>
      <c r="EQ325" s="76"/>
      <c r="ER325" s="76"/>
      <c r="ES325" s="76"/>
      <c r="ET325" s="76"/>
      <c r="EU325" s="76"/>
      <c r="EV325" s="76"/>
      <c r="EW325" s="76"/>
      <c r="EX325" s="76"/>
      <c r="EY325" s="76"/>
      <c r="EZ325" s="76"/>
      <c r="FA325" s="76"/>
      <c r="FB325" s="76"/>
      <c r="FC325" s="76"/>
      <c r="FD325" s="76"/>
      <c r="FE325" s="76"/>
      <c r="FF325" s="76"/>
      <c r="FG325" s="76"/>
      <c r="FH325" s="76"/>
      <c r="FI325" s="76"/>
      <c r="FJ325" s="76"/>
      <c r="FK325" s="76"/>
      <c r="FL325" s="76"/>
      <c r="FM325" s="76"/>
      <c r="FN325" s="76"/>
      <c r="FO325" s="76"/>
      <c r="FP325" s="76"/>
      <c r="FQ325" s="76"/>
      <c r="FR325" s="76"/>
      <c r="FS325" s="76"/>
      <c r="FT325" s="76"/>
      <c r="FU325" s="76"/>
      <c r="FV325" s="76"/>
      <c r="FW325" s="76"/>
      <c r="FX325" s="76"/>
      <c r="FY325" s="76"/>
      <c r="FZ325" s="76"/>
      <c r="GA325" s="76"/>
      <c r="GB325" s="76"/>
      <c r="GC325" s="76"/>
      <c r="GD325" s="76"/>
      <c r="GE325" s="76"/>
      <c r="GF325" s="76"/>
      <c r="GG325" s="76"/>
      <c r="GH325" s="76"/>
      <c r="GI325" s="76"/>
      <c r="GJ325" s="76"/>
      <c r="GK325" s="76"/>
      <c r="GL325" s="76"/>
      <c r="GM325" s="76"/>
      <c r="GN325" s="76"/>
      <c r="GO325" s="76"/>
      <c r="GP325" s="76"/>
      <c r="GQ325" s="76"/>
      <c r="GR325" s="76"/>
      <c r="GS325" s="76"/>
      <c r="GT325" s="76"/>
      <c r="GU325" s="76"/>
      <c r="GV325" s="76"/>
      <c r="GW325" s="76"/>
      <c r="GX325" s="76"/>
      <c r="GY325" s="76"/>
      <c r="GZ325" s="76"/>
      <c r="HA325" s="76"/>
      <c r="HB325" s="76"/>
      <c r="HC325" s="76"/>
      <c r="HD325" s="76"/>
      <c r="HE325" s="76"/>
      <c r="HF325" s="76"/>
      <c r="HG325" s="76"/>
      <c r="HH325" s="76"/>
      <c r="HI325" s="76"/>
      <c r="HJ325" s="76"/>
      <c r="HK325" s="76"/>
      <c r="HL325" s="76"/>
      <c r="HM325" s="76"/>
      <c r="HN325" s="76"/>
      <c r="HO325" s="76"/>
      <c r="HP325" s="76"/>
      <c r="HQ325" s="76"/>
      <c r="HR325" s="76"/>
      <c r="HS325" s="76"/>
      <c r="HT325" s="76"/>
      <c r="HU325" s="76"/>
      <c r="HV325" s="76"/>
      <c r="HW325" s="76"/>
      <c r="HX325" s="76"/>
      <c r="HY325" s="76"/>
      <c r="HZ325" s="76"/>
      <c r="IA325" s="76"/>
      <c r="IB325" s="76"/>
      <c r="IC325" s="76"/>
      <c r="ID325" s="76"/>
      <c r="IE325" s="76"/>
      <c r="IF325" s="76"/>
      <c r="IG325" s="76"/>
      <c r="IH325" s="76"/>
      <c r="II325" s="76"/>
      <c r="IJ325" s="76"/>
      <c r="IK325" s="76"/>
      <c r="IL325" s="76"/>
      <c r="IM325" s="76"/>
      <c r="IN325" s="76"/>
      <c r="IO325" s="76"/>
      <c r="IP325" s="76"/>
      <c r="IQ325" s="76"/>
      <c r="IR325" s="76"/>
      <c r="IS325" s="76"/>
      <c r="IT325" s="76"/>
      <c r="IU325" s="76"/>
      <c r="IV325" s="76"/>
      <c r="IW325" s="76"/>
      <c r="IX325" s="76"/>
      <c r="IY325" s="76"/>
      <c r="IZ325" s="76"/>
      <c r="JA325" s="76"/>
      <c r="JB325" s="76"/>
      <c r="JC325" s="76"/>
      <c r="JD325" s="76"/>
      <c r="JE325" s="76"/>
      <c r="JF325" s="76"/>
      <c r="JG325" s="76"/>
      <c r="JH325" s="76"/>
      <c r="JI325" s="76"/>
      <c r="JJ325" s="76"/>
      <c r="JK325" s="76"/>
      <c r="JL325" s="76"/>
      <c r="JM325" s="76"/>
      <c r="JN325" s="76"/>
      <c r="JO325" s="76"/>
      <c r="JP325" s="76"/>
      <c r="JQ325" s="76"/>
      <c r="JR325" s="76"/>
      <c r="JS325" s="76"/>
      <c r="JT325" s="76"/>
      <c r="JU325" s="76"/>
      <c r="JV325" s="76"/>
      <c r="JW325" s="76"/>
      <c r="JX325" s="76"/>
      <c r="JY325" s="76"/>
      <c r="JZ325" s="76"/>
      <c r="KA325" s="76"/>
      <c r="KB325" s="76"/>
      <c r="KC325" s="76"/>
      <c r="KD325" s="76"/>
      <c r="KE325" s="76"/>
      <c r="KF325" s="76"/>
      <c r="KG325" s="76"/>
      <c r="KH325" s="76"/>
      <c r="KI325" s="76"/>
      <c r="KJ325" s="76"/>
      <c r="KK325" s="76"/>
      <c r="KL325" s="76"/>
      <c r="KM325" s="76"/>
      <c r="KN325" s="76"/>
      <c r="KO325" s="76"/>
      <c r="KP325" s="76"/>
      <c r="KQ325" s="76"/>
      <c r="KR325" s="76"/>
      <c r="KS325" s="76"/>
      <c r="KT325" s="76"/>
      <c r="KU325" s="76"/>
      <c r="KV325" s="76"/>
      <c r="KW325" s="76"/>
      <c r="KX325" s="76"/>
      <c r="KY325" s="76"/>
      <c r="KZ325" s="76"/>
      <c r="LA325" s="76"/>
      <c r="LB325" s="76"/>
      <c r="LC325" s="76"/>
      <c r="LD325" s="76"/>
      <c r="LE325" s="76"/>
      <c r="LF325" s="76"/>
      <c r="LG325" s="76"/>
      <c r="LH325" s="76"/>
      <c r="LI325" s="76"/>
      <c r="LJ325" s="76"/>
      <c r="LK325" s="76"/>
      <c r="LL325" s="76"/>
      <c r="LM325" s="76"/>
      <c r="LN325" s="76"/>
      <c r="LO325" s="76"/>
      <c r="LP325" s="76"/>
      <c r="LQ325" s="76"/>
      <c r="LR325" s="76"/>
      <c r="LS325" s="76"/>
      <c r="LT325" s="76"/>
      <c r="LU325" s="76"/>
      <c r="LV325" s="76"/>
      <c r="LW325" s="76"/>
      <c r="LX325" s="76"/>
      <c r="LY325" s="76"/>
      <c r="LZ325" s="76"/>
      <c r="MA325" s="76"/>
      <c r="MB325" s="76"/>
      <c r="MC325" s="76"/>
      <c r="MD325" s="76"/>
      <c r="ME325" s="76"/>
      <c r="MF325" s="76"/>
      <c r="MG325" s="76"/>
      <c r="MH325" s="76"/>
      <c r="MI325" s="76"/>
      <c r="MJ325" s="76"/>
      <c r="MK325" s="76"/>
      <c r="ML325" s="76"/>
      <c r="MM325" s="76"/>
      <c r="MN325" s="76"/>
      <c r="MO325" s="76"/>
      <c r="MP325" s="76"/>
      <c r="MQ325" s="76"/>
      <c r="MR325" s="76"/>
      <c r="MS325" s="76"/>
      <c r="MT325" s="76"/>
      <c r="MU325" s="76"/>
      <c r="MV325" s="76"/>
      <c r="MW325" s="76"/>
      <c r="MX325" s="76"/>
      <c r="MY325" s="76"/>
      <c r="MZ325" s="76"/>
      <c r="NA325" s="76"/>
      <c r="NB325" s="76"/>
      <c r="NC325" s="76"/>
      <c r="ND325" s="76"/>
      <c r="NE325" s="76"/>
      <c r="NF325" s="76"/>
      <c r="NG325" s="76"/>
      <c r="NH325" s="76"/>
      <c r="NI325" s="76"/>
      <c r="NJ325" s="76"/>
      <c r="NK325" s="76"/>
      <c r="NL325" s="76"/>
      <c r="NM325" s="76"/>
      <c r="NN325" s="76"/>
      <c r="NO325" s="76"/>
      <c r="NP325" s="76"/>
      <c r="NQ325" s="76"/>
      <c r="NR325" s="76"/>
      <c r="NS325" s="76"/>
      <c r="NT325" s="76"/>
      <c r="NU325" s="76"/>
      <c r="NV325" s="76"/>
      <c r="NW325" s="76"/>
      <c r="NX325" s="76"/>
      <c r="NY325" s="76"/>
      <c r="NZ325" s="76"/>
      <c r="OA325" s="76"/>
      <c r="OB325" s="76"/>
      <c r="OC325" s="76"/>
      <c r="OD325" s="76"/>
      <c r="OE325" s="76"/>
      <c r="OF325" s="76"/>
      <c r="OG325" s="76"/>
      <c r="OH325" s="76"/>
      <c r="OI325" s="76"/>
      <c r="OJ325" s="76"/>
      <c r="OK325" s="76"/>
      <c r="OL325" s="76"/>
      <c r="OM325" s="76"/>
      <c r="ON325" s="76"/>
      <c r="OO325" s="76"/>
      <c r="OP325" s="76"/>
      <c r="OQ325" s="76"/>
      <c r="OR325" s="76"/>
      <c r="OS325" s="76"/>
      <c r="OT325" s="76"/>
      <c r="OU325" s="76"/>
      <c r="OV325" s="76"/>
      <c r="OW325" s="76"/>
      <c r="OX325" s="76"/>
      <c r="OY325" s="76"/>
      <c r="OZ325" s="76"/>
      <c r="PA325" s="76"/>
      <c r="PB325" s="76"/>
      <c r="PC325" s="76"/>
      <c r="PD325" s="76"/>
      <c r="PE325" s="76"/>
      <c r="PF325" s="76"/>
      <c r="PG325" s="76"/>
      <c r="PH325" s="76"/>
      <c r="PI325" s="76"/>
      <c r="PJ325" s="76"/>
      <c r="PK325" s="76"/>
      <c r="PL325" s="76"/>
      <c r="PM325" s="76"/>
      <c r="PN325" s="76"/>
      <c r="PO325" s="76"/>
      <c r="PP325" s="76"/>
      <c r="PQ325" s="76"/>
      <c r="PR325" s="76"/>
      <c r="PS325" s="76"/>
      <c r="PT325" s="76"/>
      <c r="PU325" s="76"/>
      <c r="PV325" s="76"/>
      <c r="PW325" s="76"/>
      <c r="PX325" s="76"/>
      <c r="PY325" s="76"/>
      <c r="PZ325" s="76"/>
      <c r="QA325" s="76"/>
      <c r="QB325" s="76"/>
      <c r="QC325" s="76"/>
      <c r="QD325" s="76"/>
      <c r="QE325" s="76"/>
      <c r="QF325" s="76"/>
      <c r="QG325" s="76"/>
      <c r="QH325" s="76"/>
      <c r="QI325" s="76"/>
      <c r="QJ325" s="76"/>
      <c r="QK325" s="76"/>
      <c r="QL325" s="76"/>
      <c r="QM325" s="76"/>
      <c r="QN325" s="76"/>
      <c r="QO325" s="76"/>
      <c r="QP325" s="76"/>
      <c r="QQ325" s="76"/>
      <c r="QR325" s="76"/>
      <c r="QS325" s="76"/>
      <c r="QT325" s="76"/>
      <c r="QU325" s="76"/>
      <c r="QV325" s="76"/>
      <c r="QW325" s="76"/>
      <c r="QX325" s="76"/>
      <c r="QY325" s="76"/>
      <c r="QZ325" s="76"/>
      <c r="RA325" s="76"/>
      <c r="RB325" s="76"/>
      <c r="RC325" s="76"/>
      <c r="RD325" s="76"/>
      <c r="RE325" s="76"/>
      <c r="RF325" s="76"/>
      <c r="RG325" s="76"/>
      <c r="RH325" s="76"/>
      <c r="RI325" s="76"/>
      <c r="RJ325" s="76"/>
      <c r="RK325" s="76"/>
      <c r="RL325" s="76"/>
      <c r="RM325" s="76"/>
      <c r="RN325" s="76"/>
      <c r="RO325" s="76"/>
      <c r="RP325" s="76"/>
      <c r="RQ325" s="76"/>
      <c r="RR325" s="76"/>
      <c r="RS325" s="76"/>
      <c r="RT325" s="76"/>
      <c r="RU325" s="76"/>
      <c r="RV325" s="76"/>
      <c r="RW325" s="76"/>
      <c r="RX325" s="76"/>
      <c r="RY325" s="76"/>
      <c r="RZ325" s="76"/>
      <c r="SA325" s="76"/>
      <c r="SB325" s="76"/>
      <c r="SC325" s="76"/>
      <c r="SD325" s="76"/>
      <c r="SE325" s="76"/>
      <c r="SF325" s="76"/>
      <c r="SG325" s="76"/>
      <c r="SH325" s="76"/>
      <c r="SI325" s="76"/>
      <c r="SJ325" s="76"/>
      <c r="SK325" s="76"/>
      <c r="SL325" s="76"/>
      <c r="SM325" s="76"/>
      <c r="SN325" s="76"/>
      <c r="SO325" s="76"/>
      <c r="SP325" s="76"/>
      <c r="SQ325" s="76"/>
      <c r="SR325" s="76"/>
      <c r="SS325" s="76"/>
      <c r="ST325" s="76"/>
      <c r="SU325" s="76"/>
      <c r="SV325" s="76"/>
      <c r="SW325" s="76"/>
      <c r="SX325" s="76"/>
      <c r="SY325" s="76"/>
      <c r="SZ325" s="76"/>
      <c r="TA325" s="76"/>
      <c r="TB325" s="76"/>
      <c r="TC325" s="76"/>
      <c r="TD325" s="76"/>
      <c r="TE325" s="76"/>
      <c r="TF325" s="76"/>
      <c r="TG325" s="76"/>
      <c r="TH325" s="76"/>
      <c r="TI325" s="76"/>
      <c r="TJ325" s="76"/>
      <c r="TK325" s="76"/>
      <c r="TL325" s="76"/>
      <c r="TM325" s="76"/>
      <c r="TN325" s="76"/>
      <c r="TO325" s="76"/>
      <c r="TP325" s="76"/>
      <c r="TQ325" s="76"/>
      <c r="TR325" s="76"/>
      <c r="TS325" s="76"/>
      <c r="TT325" s="76"/>
      <c r="TU325" s="76"/>
      <c r="TV325" s="76"/>
      <c r="TW325" s="76"/>
      <c r="TX325" s="76"/>
      <c r="TY325" s="76"/>
      <c r="TZ325" s="76"/>
      <c r="UA325" s="76"/>
      <c r="UB325" s="76"/>
      <c r="UC325" s="76"/>
      <c r="UD325" s="76"/>
      <c r="UE325" s="76"/>
      <c r="UF325" s="76"/>
      <c r="UG325" s="76"/>
      <c r="UH325" s="76"/>
      <c r="UI325" s="76"/>
      <c r="UJ325" s="76"/>
      <c r="UK325" s="76"/>
      <c r="UL325" s="76"/>
      <c r="UM325" s="76"/>
      <c r="UN325" s="76"/>
      <c r="UO325" s="76"/>
      <c r="UP325" s="76"/>
      <c r="UQ325" s="76"/>
      <c r="UR325" s="76"/>
      <c r="US325" s="76"/>
      <c r="UT325" s="76"/>
      <c r="UU325" s="76"/>
      <c r="UV325" s="76"/>
      <c r="UW325" s="76"/>
      <c r="UX325" s="76"/>
      <c r="UY325" s="76"/>
      <c r="UZ325" s="76"/>
      <c r="VA325" s="76"/>
      <c r="VB325" s="76"/>
      <c r="VC325" s="76"/>
      <c r="VD325" s="76"/>
      <c r="VE325" s="76"/>
      <c r="VF325" s="76"/>
      <c r="VG325" s="76"/>
      <c r="VH325" s="76"/>
      <c r="VI325" s="76"/>
      <c r="VJ325" s="76"/>
      <c r="VK325" s="76"/>
      <c r="VL325" s="76"/>
      <c r="VM325" s="76"/>
      <c r="VN325" s="76"/>
      <c r="VO325" s="76"/>
      <c r="VP325" s="76"/>
      <c r="VQ325" s="76"/>
      <c r="VR325" s="76"/>
      <c r="VS325" s="76"/>
      <c r="VT325" s="76"/>
      <c r="VU325" s="76"/>
      <c r="VV325" s="76"/>
      <c r="VW325" s="76"/>
      <c r="VX325" s="76"/>
      <c r="VY325" s="76"/>
      <c r="VZ325" s="76"/>
      <c r="WA325" s="76"/>
      <c r="WB325" s="76"/>
      <c r="WC325" s="76"/>
      <c r="WD325" s="76"/>
      <c r="WE325" s="76"/>
      <c r="WF325" s="76"/>
      <c r="WG325" s="76"/>
      <c r="WH325" s="76"/>
      <c r="WI325" s="76"/>
      <c r="WJ325" s="76"/>
      <c r="WK325" s="76"/>
      <c r="WL325" s="76"/>
      <c r="WM325" s="76"/>
      <c r="WN325" s="76"/>
      <c r="WO325" s="76"/>
      <c r="WP325" s="76"/>
      <c r="WQ325" s="76"/>
      <c r="WR325" s="76"/>
      <c r="WS325" s="76"/>
      <c r="WT325" s="76"/>
      <c r="WU325" s="76"/>
      <c r="WV325" s="76"/>
      <c r="WW325" s="76"/>
      <c r="WX325" s="76"/>
      <c r="WY325" s="76"/>
      <c r="WZ325" s="76"/>
      <c r="XA325" s="76"/>
      <c r="XB325" s="76"/>
      <c r="XC325" s="76"/>
      <c r="XD325" s="76"/>
      <c r="XE325" s="76"/>
      <c r="XF325" s="76"/>
      <c r="XG325" s="76"/>
      <c r="XH325" s="76"/>
      <c r="XI325" s="76"/>
      <c r="XJ325" s="76"/>
      <c r="XK325" s="76"/>
      <c r="XL325" s="76"/>
      <c r="XM325" s="76"/>
      <c r="XN325" s="76"/>
      <c r="XO325" s="76"/>
      <c r="XP325" s="76"/>
      <c r="XQ325" s="76"/>
      <c r="XR325" s="76"/>
      <c r="XS325" s="76"/>
      <c r="XT325" s="76"/>
      <c r="XU325" s="76"/>
      <c r="XV325" s="76"/>
      <c r="XW325" s="76"/>
      <c r="XX325" s="76"/>
      <c r="XY325" s="76"/>
      <c r="XZ325" s="76"/>
      <c r="YA325" s="76"/>
      <c r="YB325" s="76"/>
      <c r="YC325" s="76"/>
      <c r="YD325" s="76"/>
      <c r="YE325" s="76"/>
      <c r="YF325" s="76"/>
      <c r="YG325" s="76"/>
      <c r="YH325" s="76"/>
      <c r="YI325" s="76"/>
      <c r="YJ325" s="76"/>
      <c r="YK325" s="76"/>
      <c r="YL325" s="76"/>
      <c r="YM325" s="76"/>
      <c r="YN325" s="76"/>
      <c r="YO325" s="76"/>
      <c r="YP325" s="76"/>
      <c r="YQ325" s="76"/>
      <c r="YR325" s="76"/>
      <c r="YS325" s="76"/>
      <c r="YT325" s="76"/>
      <c r="YU325" s="76"/>
      <c r="YV325" s="76"/>
      <c r="YW325" s="76"/>
      <c r="YX325" s="76"/>
      <c r="YY325" s="76"/>
      <c r="YZ325" s="76"/>
      <c r="ZA325" s="76"/>
      <c r="ZB325" s="76"/>
      <c r="ZC325" s="76"/>
      <c r="ZD325" s="76"/>
      <c r="ZE325" s="76"/>
      <c r="ZF325" s="76"/>
      <c r="ZG325" s="76"/>
      <c r="ZH325" s="76"/>
      <c r="ZI325" s="76"/>
      <c r="ZJ325" s="76"/>
      <c r="ZK325" s="76"/>
      <c r="ZL325" s="76"/>
      <c r="ZM325" s="76"/>
      <c r="ZN325" s="76"/>
      <c r="ZO325" s="76"/>
      <c r="ZP325" s="76"/>
      <c r="ZQ325" s="76"/>
      <c r="ZR325" s="76"/>
      <c r="ZS325" s="76"/>
      <c r="ZT325" s="76"/>
      <c r="ZU325" s="76"/>
      <c r="ZV325" s="76"/>
      <c r="ZW325" s="76"/>
      <c r="ZX325" s="76"/>
      <c r="ZY325" s="76"/>
      <c r="ZZ325" s="76"/>
      <c r="AAA325" s="76"/>
      <c r="AAB325" s="76"/>
      <c r="AAC325" s="76"/>
      <c r="AAD325" s="76"/>
      <c r="AAE325" s="76"/>
      <c r="AAF325" s="76"/>
      <c r="AAG325" s="76"/>
      <c r="AAH325" s="76"/>
      <c r="AAI325" s="76"/>
      <c r="AAJ325" s="76"/>
      <c r="AAK325" s="76"/>
      <c r="AAL325" s="76"/>
      <c r="AAM325" s="76"/>
      <c r="AAN325" s="76"/>
      <c r="AAO325" s="76"/>
      <c r="AAP325" s="76"/>
      <c r="AAQ325" s="76"/>
      <c r="AAR325" s="76"/>
      <c r="AAS325" s="76"/>
      <c r="AAT325" s="76"/>
      <c r="AAU325" s="76"/>
      <c r="AAV325" s="76"/>
      <c r="AAW325" s="76"/>
      <c r="AAX325" s="76"/>
      <c r="AAY325" s="76"/>
      <c r="AAZ325" s="76"/>
      <c r="ABA325" s="76"/>
      <c r="ABB325" s="76"/>
      <c r="ABC325" s="76"/>
      <c r="ABD325" s="76"/>
      <c r="ABE325" s="76"/>
      <c r="ABF325" s="76"/>
      <c r="ABG325" s="76"/>
      <c r="ABH325" s="76"/>
      <c r="ABI325" s="76"/>
      <c r="ABJ325" s="76"/>
      <c r="ABK325" s="76"/>
      <c r="ABL325" s="76"/>
      <c r="ABM325" s="76"/>
      <c r="ABN325" s="76"/>
      <c r="ABO325" s="76"/>
      <c r="ABP325" s="76"/>
      <c r="ABQ325" s="76"/>
      <c r="ABR325" s="76"/>
      <c r="ABS325" s="76"/>
      <c r="ABT325" s="76"/>
      <c r="ABU325" s="76"/>
      <c r="ABV325" s="76"/>
      <c r="ABW325" s="76"/>
      <c r="ABX325" s="76"/>
      <c r="ABY325" s="76"/>
      <c r="ABZ325" s="76"/>
      <c r="ACA325" s="76"/>
      <c r="ACB325" s="76"/>
      <c r="ACC325" s="76"/>
      <c r="ACD325" s="76"/>
      <c r="ACE325" s="76"/>
      <c r="ACF325" s="76"/>
      <c r="ACG325" s="76"/>
      <c r="ACH325" s="76"/>
      <c r="ACI325" s="76"/>
      <c r="ACJ325" s="76"/>
      <c r="ACK325" s="76"/>
      <c r="ACL325" s="76"/>
      <c r="ACM325" s="76"/>
      <c r="ACN325" s="76"/>
      <c r="ACO325" s="76"/>
      <c r="ACP325" s="76"/>
      <c r="ACQ325" s="76"/>
      <c r="ACR325" s="76"/>
      <c r="ACS325" s="76"/>
      <c r="ACT325" s="76"/>
      <c r="ACU325" s="76"/>
      <c r="ACV325" s="76"/>
      <c r="ACW325" s="76"/>
      <c r="ACX325" s="76"/>
      <c r="ACY325" s="76"/>
      <c r="ACZ325" s="76"/>
      <c r="ADA325" s="76"/>
      <c r="ADB325" s="76"/>
      <c r="ADC325" s="76"/>
      <c r="ADD325" s="76"/>
      <c r="ADE325" s="76"/>
      <c r="ADF325" s="76"/>
      <c r="ADG325" s="76"/>
      <c r="ADH325" s="76"/>
      <c r="ADI325" s="76"/>
      <c r="ADJ325" s="76"/>
      <c r="ADK325" s="76"/>
      <c r="ADL325" s="76"/>
      <c r="ADM325" s="76"/>
      <c r="ADN325" s="76"/>
      <c r="ADO325" s="76"/>
      <c r="ADP325" s="76"/>
      <c r="ADQ325" s="76"/>
      <c r="ADR325" s="76"/>
      <c r="ADS325" s="76"/>
      <c r="ADT325" s="76"/>
      <c r="ADU325" s="76"/>
      <c r="ADV325" s="76"/>
      <c r="ADW325" s="76"/>
      <c r="ADX325" s="76"/>
      <c r="ADY325" s="76"/>
      <c r="ADZ325" s="76"/>
      <c r="AEA325" s="76"/>
      <c r="AEB325" s="76"/>
      <c r="AEC325" s="76"/>
      <c r="AED325" s="76"/>
      <c r="AEE325" s="76"/>
      <c r="AEF325" s="76"/>
      <c r="AEG325" s="76"/>
      <c r="AEH325" s="76"/>
      <c r="AEI325" s="76"/>
      <c r="AEJ325" s="76"/>
      <c r="AEK325" s="76"/>
      <c r="AEL325" s="76"/>
      <c r="AEM325" s="76"/>
      <c r="AEN325" s="76"/>
      <c r="AEO325" s="76"/>
      <c r="AEP325" s="76"/>
      <c r="AEQ325" s="76"/>
      <c r="AER325" s="76"/>
      <c r="AES325" s="76"/>
      <c r="AET325" s="76"/>
      <c r="AEU325" s="76"/>
      <c r="AEV325" s="76"/>
      <c r="AEW325" s="76"/>
      <c r="AEX325" s="76"/>
      <c r="AEY325" s="76"/>
      <c r="AEZ325" s="76"/>
      <c r="AFA325" s="76"/>
      <c r="AFB325" s="76"/>
      <c r="AFC325" s="76"/>
      <c r="AFD325" s="76"/>
      <c r="AFE325" s="76"/>
      <c r="AFF325" s="76"/>
      <c r="AFG325" s="76"/>
      <c r="AFH325" s="76"/>
      <c r="AFI325" s="76"/>
      <c r="AFJ325" s="76"/>
      <c r="AFK325" s="76"/>
      <c r="AFL325" s="76"/>
      <c r="AFM325" s="76"/>
      <c r="AFN325" s="76"/>
      <c r="AFO325" s="76"/>
      <c r="AFP325" s="76"/>
      <c r="AFQ325" s="76"/>
      <c r="AFR325" s="76"/>
      <c r="AFS325" s="76"/>
      <c r="AFT325" s="76"/>
      <c r="AFU325" s="76"/>
      <c r="AFV325" s="76"/>
      <c r="AFW325" s="76"/>
      <c r="AFX325" s="76"/>
      <c r="AFY325" s="76"/>
      <c r="AFZ325" s="76"/>
      <c r="AGA325" s="76"/>
      <c r="AGB325" s="76"/>
      <c r="AGC325" s="76"/>
      <c r="AGD325" s="76"/>
      <c r="AGE325" s="76"/>
      <c r="AGF325" s="76"/>
      <c r="AGG325" s="76"/>
      <c r="AGH325" s="76"/>
      <c r="AGI325" s="76"/>
      <c r="AGJ325" s="76"/>
      <c r="AGK325" s="76"/>
      <c r="AGL325" s="76"/>
      <c r="AGM325" s="76"/>
      <c r="AGN325" s="76"/>
      <c r="AGO325" s="76"/>
      <c r="AGP325" s="76"/>
      <c r="AGQ325" s="76"/>
      <c r="AGR325" s="76"/>
      <c r="AGS325" s="76"/>
      <c r="AGT325" s="76"/>
      <c r="AGU325" s="76"/>
      <c r="AGV325" s="76"/>
      <c r="AGW325" s="76"/>
      <c r="AGX325" s="76"/>
      <c r="AGY325" s="76"/>
      <c r="AGZ325" s="76"/>
      <c r="AHA325" s="76"/>
      <c r="AHB325" s="76"/>
      <c r="AHC325" s="76"/>
      <c r="AHD325" s="76"/>
      <c r="AHE325" s="76"/>
      <c r="AHF325" s="76"/>
      <c r="AHG325" s="76"/>
      <c r="AHH325" s="76"/>
      <c r="AHI325" s="76"/>
      <c r="AHJ325" s="76"/>
      <c r="AHK325" s="76"/>
      <c r="AHL325" s="76"/>
      <c r="AHM325" s="76"/>
      <c r="AHN325" s="76"/>
      <c r="AHO325" s="76"/>
      <c r="AHP325" s="76"/>
      <c r="AHQ325" s="76"/>
      <c r="AHR325" s="76"/>
      <c r="AHS325" s="76"/>
      <c r="AHT325" s="76"/>
      <c r="AHU325" s="76"/>
      <c r="AHV325" s="76"/>
      <c r="AHW325" s="76"/>
      <c r="AHX325" s="76"/>
      <c r="AHY325" s="76"/>
      <c r="AHZ325" s="76"/>
      <c r="AIA325" s="76"/>
      <c r="AIB325" s="76"/>
      <c r="AIC325" s="76"/>
      <c r="AID325" s="76"/>
      <c r="AIE325" s="76"/>
      <c r="AIF325" s="76"/>
      <c r="AIG325" s="76"/>
      <c r="AIH325" s="76"/>
      <c r="AII325" s="76"/>
      <c r="AIJ325" s="76"/>
      <c r="AIK325" s="76"/>
      <c r="AIL325" s="76"/>
      <c r="AIM325" s="76"/>
      <c r="AIN325" s="76"/>
      <c r="AIO325" s="76"/>
      <c r="AIP325" s="76"/>
      <c r="AIQ325" s="76"/>
      <c r="AIR325" s="76"/>
      <c r="AIS325" s="76"/>
      <c r="AIT325" s="76"/>
      <c r="AIU325" s="76"/>
      <c r="AIV325" s="76"/>
      <c r="AIW325" s="76"/>
      <c r="AIX325" s="76"/>
      <c r="AIY325" s="76"/>
      <c r="AIZ325" s="76"/>
      <c r="AJA325" s="76"/>
      <c r="AJB325" s="76"/>
      <c r="AJC325" s="76"/>
      <c r="AJD325" s="76"/>
      <c r="AJE325" s="76"/>
      <c r="AJF325" s="76"/>
      <c r="AJG325" s="76"/>
      <c r="AJH325" s="76"/>
      <c r="AJI325" s="76"/>
      <c r="AJJ325" s="76"/>
      <c r="AJK325" s="76"/>
      <c r="AJL325" s="76"/>
      <c r="AJM325" s="76"/>
      <c r="AJN325" s="76"/>
      <c r="AJO325" s="76"/>
      <c r="AJP325" s="76"/>
      <c r="AJQ325" s="76"/>
      <c r="AJR325" s="76"/>
      <c r="AJS325" s="76"/>
      <c r="AJT325" s="76"/>
      <c r="AJU325" s="76"/>
      <c r="AJV325" s="76"/>
      <c r="AJW325" s="76"/>
      <c r="AJX325" s="76"/>
      <c r="AJY325" s="76"/>
      <c r="AJZ325" s="76"/>
      <c r="AKA325" s="76"/>
      <c r="AKB325" s="76"/>
      <c r="AKC325" s="76"/>
      <c r="AKD325" s="76"/>
      <c r="AKE325" s="76"/>
      <c r="AKF325" s="76"/>
      <c r="AKG325" s="76"/>
      <c r="AKH325" s="76"/>
      <c r="AKI325" s="76"/>
      <c r="AKJ325" s="76"/>
      <c r="AKK325" s="76"/>
      <c r="AKL325" s="76"/>
      <c r="AKM325" s="76"/>
      <c r="AKN325" s="76"/>
      <c r="AKO325" s="76"/>
      <c r="AKP325" s="76"/>
      <c r="AKQ325" s="76"/>
      <c r="AKR325" s="76"/>
      <c r="AKS325" s="76"/>
      <c r="AKT325" s="76"/>
      <c r="AKU325" s="76"/>
      <c r="AKV325" s="76"/>
      <c r="AKW325" s="76"/>
      <c r="AKX325" s="76"/>
      <c r="AKY325" s="76"/>
      <c r="AKZ325" s="76"/>
      <c r="ALA325" s="76"/>
      <c r="ALB325" s="76"/>
      <c r="ALC325" s="76"/>
      <c r="ALD325" s="76"/>
      <c r="ALE325" s="76"/>
      <c r="ALF325" s="76"/>
      <c r="ALG325" s="76"/>
      <c r="ALH325" s="76"/>
      <c r="ALI325" s="76"/>
      <c r="ALJ325" s="76"/>
      <c r="ALK325" s="76"/>
      <c r="ALL325" s="76"/>
      <c r="ALM325" s="76"/>
      <c r="ALN325" s="76"/>
      <c r="ALO325" s="76"/>
      <c r="ALP325" s="76"/>
      <c r="ALQ325" s="76"/>
      <c r="ALR325" s="76"/>
      <c r="ALS325" s="76"/>
      <c r="ALT325" s="76"/>
      <c r="ALU325" s="76"/>
      <c r="ALV325" s="76"/>
      <c r="ALW325" s="76"/>
      <c r="ALX325" s="76"/>
      <c r="ALY325" s="76"/>
      <c r="ALZ325" s="76"/>
      <c r="AMA325" s="76"/>
      <c r="AMB325" s="76"/>
      <c r="AMC325" s="76"/>
      <c r="AMD325" s="76"/>
      <c r="AME325" s="76"/>
    </row>
    <row r="326" spans="1:1019" s="80" customFormat="1" ht="25.5">
      <c r="A326" s="20" t="s">
        <v>383</v>
      </c>
      <c r="B326" s="21">
        <v>5216111</v>
      </c>
      <c r="C326" s="21" t="s">
        <v>96</v>
      </c>
      <c r="D326" s="71" t="s">
        <v>70</v>
      </c>
      <c r="E326" s="22" t="s">
        <v>51</v>
      </c>
      <c r="F326" s="59">
        <v>1216</v>
      </c>
      <c r="G326" s="23">
        <v>116.87</v>
      </c>
      <c r="H326" s="69">
        <f>$J$6</f>
        <v>0.21229999999999999</v>
      </c>
      <c r="I326" s="23">
        <f>ROUND(((H326+1)*G326),2)</f>
        <v>141.68</v>
      </c>
      <c r="J326" s="23">
        <f>TRUNC((I326*F326),2)</f>
        <v>172282.88</v>
      </c>
      <c r="K326" s="78">
        <f t="shared" si="119"/>
        <v>142113.92000000001</v>
      </c>
      <c r="L326" s="76"/>
      <c r="M326" s="79"/>
      <c r="N326" s="76"/>
      <c r="O326" s="76"/>
      <c r="P326" s="76"/>
      <c r="Q326" s="76"/>
      <c r="R326" s="76"/>
      <c r="S326" s="76"/>
      <c r="T326" s="76"/>
      <c r="U326" s="76"/>
      <c r="V326" s="76"/>
      <c r="W326" s="76"/>
      <c r="X326" s="76"/>
      <c r="Y326" s="76"/>
      <c r="Z326" s="76"/>
      <c r="AA326" s="76"/>
      <c r="AB326" s="76"/>
      <c r="AC326" s="76"/>
      <c r="AD326" s="76"/>
      <c r="AE326" s="76"/>
      <c r="AF326" s="76"/>
      <c r="AG326" s="76"/>
      <c r="AH326" s="76"/>
      <c r="AI326" s="76"/>
      <c r="AJ326" s="76"/>
      <c r="AK326" s="76"/>
      <c r="AL326" s="76"/>
      <c r="AM326" s="76"/>
      <c r="AN326" s="76"/>
      <c r="AO326" s="76"/>
      <c r="AP326" s="76"/>
      <c r="AQ326" s="76"/>
      <c r="AR326" s="76"/>
      <c r="AS326" s="76"/>
      <c r="AT326" s="76"/>
      <c r="AU326" s="76"/>
      <c r="AV326" s="76"/>
      <c r="AW326" s="76"/>
      <c r="AX326" s="76"/>
      <c r="AY326" s="76"/>
      <c r="AZ326" s="76"/>
      <c r="BA326" s="76"/>
      <c r="BB326" s="76"/>
      <c r="BC326" s="76"/>
      <c r="BD326" s="76"/>
      <c r="BE326" s="76"/>
      <c r="BF326" s="76"/>
      <c r="BG326" s="76"/>
      <c r="BH326" s="76"/>
      <c r="BI326" s="76"/>
      <c r="BJ326" s="76"/>
      <c r="BK326" s="76"/>
      <c r="BL326" s="76"/>
      <c r="BM326" s="76"/>
      <c r="BN326" s="76"/>
      <c r="BO326" s="76"/>
      <c r="BP326" s="76"/>
      <c r="BQ326" s="76"/>
      <c r="BR326" s="76"/>
      <c r="BS326" s="76"/>
      <c r="BT326" s="76"/>
      <c r="BU326" s="76"/>
      <c r="BV326" s="76"/>
      <c r="BW326" s="76"/>
      <c r="BX326" s="76"/>
      <c r="BY326" s="76"/>
      <c r="BZ326" s="76"/>
      <c r="CA326" s="76"/>
      <c r="CB326" s="76"/>
      <c r="CC326" s="76"/>
      <c r="CD326" s="76"/>
      <c r="CE326" s="76"/>
      <c r="CF326" s="76"/>
      <c r="CG326" s="76"/>
      <c r="CH326" s="76"/>
      <c r="CI326" s="76"/>
      <c r="CJ326" s="76"/>
      <c r="CK326" s="76"/>
      <c r="CL326" s="76"/>
      <c r="CM326" s="76"/>
      <c r="CN326" s="76"/>
      <c r="CO326" s="76"/>
      <c r="CP326" s="76"/>
      <c r="CQ326" s="76"/>
      <c r="CR326" s="76"/>
      <c r="CS326" s="76"/>
      <c r="CT326" s="76"/>
      <c r="CU326" s="76"/>
      <c r="CV326" s="76"/>
      <c r="CW326" s="76"/>
      <c r="CX326" s="76"/>
      <c r="CY326" s="76"/>
      <c r="CZ326" s="76"/>
      <c r="DA326" s="76"/>
      <c r="DB326" s="76"/>
      <c r="DC326" s="76"/>
      <c r="DD326" s="76"/>
      <c r="DE326" s="76"/>
      <c r="DF326" s="76"/>
      <c r="DG326" s="76"/>
      <c r="DH326" s="76"/>
      <c r="DI326" s="76"/>
      <c r="DJ326" s="76"/>
      <c r="DK326" s="76"/>
      <c r="DL326" s="76"/>
      <c r="DM326" s="76"/>
      <c r="DN326" s="76"/>
      <c r="DO326" s="76"/>
      <c r="DP326" s="76"/>
      <c r="DQ326" s="76"/>
      <c r="DR326" s="76"/>
      <c r="DS326" s="76"/>
      <c r="DT326" s="76"/>
      <c r="DU326" s="76"/>
      <c r="DV326" s="76"/>
      <c r="DW326" s="76"/>
      <c r="DX326" s="76"/>
      <c r="DY326" s="76"/>
      <c r="DZ326" s="76"/>
      <c r="EA326" s="76"/>
      <c r="EB326" s="76"/>
      <c r="EC326" s="76"/>
      <c r="ED326" s="76"/>
      <c r="EE326" s="76"/>
      <c r="EF326" s="76"/>
      <c r="EG326" s="76"/>
      <c r="EH326" s="76"/>
      <c r="EI326" s="76"/>
      <c r="EJ326" s="76"/>
      <c r="EK326" s="76"/>
      <c r="EL326" s="76"/>
      <c r="EM326" s="76"/>
      <c r="EN326" s="76"/>
      <c r="EO326" s="76"/>
      <c r="EP326" s="76"/>
      <c r="EQ326" s="76"/>
      <c r="ER326" s="76"/>
      <c r="ES326" s="76"/>
      <c r="ET326" s="76"/>
      <c r="EU326" s="76"/>
      <c r="EV326" s="76"/>
      <c r="EW326" s="76"/>
      <c r="EX326" s="76"/>
      <c r="EY326" s="76"/>
      <c r="EZ326" s="76"/>
      <c r="FA326" s="76"/>
      <c r="FB326" s="76"/>
      <c r="FC326" s="76"/>
      <c r="FD326" s="76"/>
      <c r="FE326" s="76"/>
      <c r="FF326" s="76"/>
      <c r="FG326" s="76"/>
      <c r="FH326" s="76"/>
      <c r="FI326" s="76"/>
      <c r="FJ326" s="76"/>
      <c r="FK326" s="76"/>
      <c r="FL326" s="76"/>
      <c r="FM326" s="76"/>
      <c r="FN326" s="76"/>
      <c r="FO326" s="76"/>
      <c r="FP326" s="76"/>
      <c r="FQ326" s="76"/>
      <c r="FR326" s="76"/>
      <c r="FS326" s="76"/>
      <c r="FT326" s="76"/>
      <c r="FU326" s="76"/>
      <c r="FV326" s="76"/>
      <c r="FW326" s="76"/>
      <c r="FX326" s="76"/>
      <c r="FY326" s="76"/>
      <c r="FZ326" s="76"/>
      <c r="GA326" s="76"/>
      <c r="GB326" s="76"/>
      <c r="GC326" s="76"/>
      <c r="GD326" s="76"/>
      <c r="GE326" s="76"/>
      <c r="GF326" s="76"/>
      <c r="GG326" s="76"/>
      <c r="GH326" s="76"/>
      <c r="GI326" s="76"/>
      <c r="GJ326" s="76"/>
      <c r="GK326" s="76"/>
      <c r="GL326" s="76"/>
      <c r="GM326" s="76"/>
      <c r="GN326" s="76"/>
      <c r="GO326" s="76"/>
      <c r="GP326" s="76"/>
      <c r="GQ326" s="76"/>
      <c r="GR326" s="76"/>
      <c r="GS326" s="76"/>
      <c r="GT326" s="76"/>
      <c r="GU326" s="76"/>
      <c r="GV326" s="76"/>
      <c r="GW326" s="76"/>
      <c r="GX326" s="76"/>
      <c r="GY326" s="76"/>
      <c r="GZ326" s="76"/>
      <c r="HA326" s="76"/>
      <c r="HB326" s="76"/>
      <c r="HC326" s="76"/>
      <c r="HD326" s="76"/>
      <c r="HE326" s="76"/>
      <c r="HF326" s="76"/>
      <c r="HG326" s="76"/>
      <c r="HH326" s="76"/>
      <c r="HI326" s="76"/>
      <c r="HJ326" s="76"/>
      <c r="HK326" s="76"/>
      <c r="HL326" s="76"/>
      <c r="HM326" s="76"/>
      <c r="HN326" s="76"/>
      <c r="HO326" s="76"/>
      <c r="HP326" s="76"/>
      <c r="HQ326" s="76"/>
      <c r="HR326" s="76"/>
      <c r="HS326" s="76"/>
      <c r="HT326" s="76"/>
      <c r="HU326" s="76"/>
      <c r="HV326" s="76"/>
      <c r="HW326" s="76"/>
      <c r="HX326" s="76"/>
      <c r="HY326" s="76"/>
      <c r="HZ326" s="76"/>
      <c r="IA326" s="76"/>
      <c r="IB326" s="76"/>
      <c r="IC326" s="76"/>
      <c r="ID326" s="76"/>
      <c r="IE326" s="76"/>
      <c r="IF326" s="76"/>
      <c r="IG326" s="76"/>
      <c r="IH326" s="76"/>
      <c r="II326" s="76"/>
      <c r="IJ326" s="76"/>
      <c r="IK326" s="76"/>
      <c r="IL326" s="76"/>
      <c r="IM326" s="76"/>
      <c r="IN326" s="76"/>
      <c r="IO326" s="76"/>
      <c r="IP326" s="76"/>
      <c r="IQ326" s="76"/>
      <c r="IR326" s="76"/>
      <c r="IS326" s="76"/>
      <c r="IT326" s="76"/>
      <c r="IU326" s="76"/>
      <c r="IV326" s="76"/>
      <c r="IW326" s="76"/>
      <c r="IX326" s="76"/>
      <c r="IY326" s="76"/>
      <c r="IZ326" s="76"/>
      <c r="JA326" s="76"/>
      <c r="JB326" s="76"/>
      <c r="JC326" s="76"/>
      <c r="JD326" s="76"/>
      <c r="JE326" s="76"/>
      <c r="JF326" s="76"/>
      <c r="JG326" s="76"/>
      <c r="JH326" s="76"/>
      <c r="JI326" s="76"/>
      <c r="JJ326" s="76"/>
      <c r="JK326" s="76"/>
      <c r="JL326" s="76"/>
      <c r="JM326" s="76"/>
      <c r="JN326" s="76"/>
      <c r="JO326" s="76"/>
      <c r="JP326" s="76"/>
      <c r="JQ326" s="76"/>
      <c r="JR326" s="76"/>
      <c r="JS326" s="76"/>
      <c r="JT326" s="76"/>
      <c r="JU326" s="76"/>
      <c r="JV326" s="76"/>
      <c r="JW326" s="76"/>
      <c r="JX326" s="76"/>
      <c r="JY326" s="76"/>
      <c r="JZ326" s="76"/>
      <c r="KA326" s="76"/>
      <c r="KB326" s="76"/>
      <c r="KC326" s="76"/>
      <c r="KD326" s="76"/>
      <c r="KE326" s="76"/>
      <c r="KF326" s="76"/>
      <c r="KG326" s="76"/>
      <c r="KH326" s="76"/>
      <c r="KI326" s="76"/>
      <c r="KJ326" s="76"/>
      <c r="KK326" s="76"/>
      <c r="KL326" s="76"/>
      <c r="KM326" s="76"/>
      <c r="KN326" s="76"/>
      <c r="KO326" s="76"/>
      <c r="KP326" s="76"/>
      <c r="KQ326" s="76"/>
      <c r="KR326" s="76"/>
      <c r="KS326" s="76"/>
      <c r="KT326" s="76"/>
      <c r="KU326" s="76"/>
      <c r="KV326" s="76"/>
      <c r="KW326" s="76"/>
      <c r="KX326" s="76"/>
      <c r="KY326" s="76"/>
      <c r="KZ326" s="76"/>
      <c r="LA326" s="76"/>
      <c r="LB326" s="76"/>
      <c r="LC326" s="76"/>
      <c r="LD326" s="76"/>
      <c r="LE326" s="76"/>
      <c r="LF326" s="76"/>
      <c r="LG326" s="76"/>
      <c r="LH326" s="76"/>
      <c r="LI326" s="76"/>
      <c r="LJ326" s="76"/>
      <c r="LK326" s="76"/>
      <c r="LL326" s="76"/>
      <c r="LM326" s="76"/>
      <c r="LN326" s="76"/>
      <c r="LO326" s="76"/>
      <c r="LP326" s="76"/>
      <c r="LQ326" s="76"/>
      <c r="LR326" s="76"/>
      <c r="LS326" s="76"/>
      <c r="LT326" s="76"/>
      <c r="LU326" s="76"/>
      <c r="LV326" s="76"/>
      <c r="LW326" s="76"/>
      <c r="LX326" s="76"/>
      <c r="LY326" s="76"/>
      <c r="LZ326" s="76"/>
      <c r="MA326" s="76"/>
      <c r="MB326" s="76"/>
      <c r="MC326" s="76"/>
      <c r="MD326" s="76"/>
      <c r="ME326" s="76"/>
      <c r="MF326" s="76"/>
      <c r="MG326" s="76"/>
      <c r="MH326" s="76"/>
      <c r="MI326" s="76"/>
      <c r="MJ326" s="76"/>
      <c r="MK326" s="76"/>
      <c r="ML326" s="76"/>
      <c r="MM326" s="76"/>
      <c r="MN326" s="76"/>
      <c r="MO326" s="76"/>
      <c r="MP326" s="76"/>
      <c r="MQ326" s="76"/>
      <c r="MR326" s="76"/>
      <c r="MS326" s="76"/>
      <c r="MT326" s="76"/>
      <c r="MU326" s="76"/>
      <c r="MV326" s="76"/>
      <c r="MW326" s="76"/>
      <c r="MX326" s="76"/>
      <c r="MY326" s="76"/>
      <c r="MZ326" s="76"/>
      <c r="NA326" s="76"/>
      <c r="NB326" s="76"/>
      <c r="NC326" s="76"/>
      <c r="ND326" s="76"/>
      <c r="NE326" s="76"/>
      <c r="NF326" s="76"/>
      <c r="NG326" s="76"/>
      <c r="NH326" s="76"/>
      <c r="NI326" s="76"/>
      <c r="NJ326" s="76"/>
      <c r="NK326" s="76"/>
      <c r="NL326" s="76"/>
      <c r="NM326" s="76"/>
      <c r="NN326" s="76"/>
      <c r="NO326" s="76"/>
      <c r="NP326" s="76"/>
      <c r="NQ326" s="76"/>
      <c r="NR326" s="76"/>
      <c r="NS326" s="76"/>
      <c r="NT326" s="76"/>
      <c r="NU326" s="76"/>
      <c r="NV326" s="76"/>
      <c r="NW326" s="76"/>
      <c r="NX326" s="76"/>
      <c r="NY326" s="76"/>
      <c r="NZ326" s="76"/>
      <c r="OA326" s="76"/>
      <c r="OB326" s="76"/>
      <c r="OC326" s="76"/>
      <c r="OD326" s="76"/>
      <c r="OE326" s="76"/>
      <c r="OF326" s="76"/>
      <c r="OG326" s="76"/>
      <c r="OH326" s="76"/>
      <c r="OI326" s="76"/>
      <c r="OJ326" s="76"/>
      <c r="OK326" s="76"/>
      <c r="OL326" s="76"/>
      <c r="OM326" s="76"/>
      <c r="ON326" s="76"/>
      <c r="OO326" s="76"/>
      <c r="OP326" s="76"/>
      <c r="OQ326" s="76"/>
      <c r="OR326" s="76"/>
      <c r="OS326" s="76"/>
      <c r="OT326" s="76"/>
      <c r="OU326" s="76"/>
      <c r="OV326" s="76"/>
      <c r="OW326" s="76"/>
      <c r="OX326" s="76"/>
      <c r="OY326" s="76"/>
      <c r="OZ326" s="76"/>
      <c r="PA326" s="76"/>
      <c r="PB326" s="76"/>
      <c r="PC326" s="76"/>
      <c r="PD326" s="76"/>
      <c r="PE326" s="76"/>
      <c r="PF326" s="76"/>
      <c r="PG326" s="76"/>
      <c r="PH326" s="76"/>
      <c r="PI326" s="76"/>
      <c r="PJ326" s="76"/>
      <c r="PK326" s="76"/>
      <c r="PL326" s="76"/>
      <c r="PM326" s="76"/>
      <c r="PN326" s="76"/>
      <c r="PO326" s="76"/>
      <c r="PP326" s="76"/>
      <c r="PQ326" s="76"/>
      <c r="PR326" s="76"/>
      <c r="PS326" s="76"/>
      <c r="PT326" s="76"/>
      <c r="PU326" s="76"/>
      <c r="PV326" s="76"/>
      <c r="PW326" s="76"/>
      <c r="PX326" s="76"/>
      <c r="PY326" s="76"/>
      <c r="PZ326" s="76"/>
      <c r="QA326" s="76"/>
      <c r="QB326" s="76"/>
      <c r="QC326" s="76"/>
      <c r="QD326" s="76"/>
      <c r="QE326" s="76"/>
      <c r="QF326" s="76"/>
      <c r="QG326" s="76"/>
      <c r="QH326" s="76"/>
      <c r="QI326" s="76"/>
      <c r="QJ326" s="76"/>
      <c r="QK326" s="76"/>
      <c r="QL326" s="76"/>
      <c r="QM326" s="76"/>
      <c r="QN326" s="76"/>
      <c r="QO326" s="76"/>
      <c r="QP326" s="76"/>
      <c r="QQ326" s="76"/>
      <c r="QR326" s="76"/>
      <c r="QS326" s="76"/>
      <c r="QT326" s="76"/>
      <c r="QU326" s="76"/>
      <c r="QV326" s="76"/>
      <c r="QW326" s="76"/>
      <c r="QX326" s="76"/>
      <c r="QY326" s="76"/>
      <c r="QZ326" s="76"/>
      <c r="RA326" s="76"/>
      <c r="RB326" s="76"/>
      <c r="RC326" s="76"/>
      <c r="RD326" s="76"/>
      <c r="RE326" s="76"/>
      <c r="RF326" s="76"/>
      <c r="RG326" s="76"/>
      <c r="RH326" s="76"/>
      <c r="RI326" s="76"/>
      <c r="RJ326" s="76"/>
      <c r="RK326" s="76"/>
      <c r="RL326" s="76"/>
      <c r="RM326" s="76"/>
      <c r="RN326" s="76"/>
      <c r="RO326" s="76"/>
      <c r="RP326" s="76"/>
      <c r="RQ326" s="76"/>
      <c r="RR326" s="76"/>
      <c r="RS326" s="76"/>
      <c r="RT326" s="76"/>
      <c r="RU326" s="76"/>
      <c r="RV326" s="76"/>
      <c r="RW326" s="76"/>
      <c r="RX326" s="76"/>
      <c r="RY326" s="76"/>
      <c r="RZ326" s="76"/>
      <c r="SA326" s="76"/>
      <c r="SB326" s="76"/>
      <c r="SC326" s="76"/>
      <c r="SD326" s="76"/>
      <c r="SE326" s="76"/>
      <c r="SF326" s="76"/>
      <c r="SG326" s="76"/>
      <c r="SH326" s="76"/>
      <c r="SI326" s="76"/>
      <c r="SJ326" s="76"/>
      <c r="SK326" s="76"/>
      <c r="SL326" s="76"/>
      <c r="SM326" s="76"/>
      <c r="SN326" s="76"/>
      <c r="SO326" s="76"/>
      <c r="SP326" s="76"/>
      <c r="SQ326" s="76"/>
      <c r="SR326" s="76"/>
      <c r="SS326" s="76"/>
      <c r="ST326" s="76"/>
      <c r="SU326" s="76"/>
      <c r="SV326" s="76"/>
      <c r="SW326" s="76"/>
      <c r="SX326" s="76"/>
      <c r="SY326" s="76"/>
      <c r="SZ326" s="76"/>
      <c r="TA326" s="76"/>
      <c r="TB326" s="76"/>
      <c r="TC326" s="76"/>
      <c r="TD326" s="76"/>
      <c r="TE326" s="76"/>
      <c r="TF326" s="76"/>
      <c r="TG326" s="76"/>
      <c r="TH326" s="76"/>
      <c r="TI326" s="76"/>
      <c r="TJ326" s="76"/>
      <c r="TK326" s="76"/>
      <c r="TL326" s="76"/>
      <c r="TM326" s="76"/>
      <c r="TN326" s="76"/>
      <c r="TO326" s="76"/>
      <c r="TP326" s="76"/>
      <c r="TQ326" s="76"/>
      <c r="TR326" s="76"/>
      <c r="TS326" s="76"/>
      <c r="TT326" s="76"/>
      <c r="TU326" s="76"/>
      <c r="TV326" s="76"/>
      <c r="TW326" s="76"/>
      <c r="TX326" s="76"/>
      <c r="TY326" s="76"/>
      <c r="TZ326" s="76"/>
      <c r="UA326" s="76"/>
      <c r="UB326" s="76"/>
      <c r="UC326" s="76"/>
      <c r="UD326" s="76"/>
      <c r="UE326" s="76"/>
      <c r="UF326" s="76"/>
      <c r="UG326" s="76"/>
      <c r="UH326" s="76"/>
      <c r="UI326" s="76"/>
      <c r="UJ326" s="76"/>
      <c r="UK326" s="76"/>
      <c r="UL326" s="76"/>
      <c r="UM326" s="76"/>
      <c r="UN326" s="76"/>
      <c r="UO326" s="76"/>
      <c r="UP326" s="76"/>
      <c r="UQ326" s="76"/>
      <c r="UR326" s="76"/>
      <c r="US326" s="76"/>
      <c r="UT326" s="76"/>
      <c r="UU326" s="76"/>
      <c r="UV326" s="76"/>
      <c r="UW326" s="76"/>
      <c r="UX326" s="76"/>
      <c r="UY326" s="76"/>
      <c r="UZ326" s="76"/>
      <c r="VA326" s="76"/>
      <c r="VB326" s="76"/>
      <c r="VC326" s="76"/>
      <c r="VD326" s="76"/>
      <c r="VE326" s="76"/>
      <c r="VF326" s="76"/>
      <c r="VG326" s="76"/>
      <c r="VH326" s="76"/>
      <c r="VI326" s="76"/>
      <c r="VJ326" s="76"/>
      <c r="VK326" s="76"/>
      <c r="VL326" s="76"/>
      <c r="VM326" s="76"/>
      <c r="VN326" s="76"/>
      <c r="VO326" s="76"/>
      <c r="VP326" s="76"/>
      <c r="VQ326" s="76"/>
      <c r="VR326" s="76"/>
      <c r="VS326" s="76"/>
      <c r="VT326" s="76"/>
      <c r="VU326" s="76"/>
      <c r="VV326" s="76"/>
      <c r="VW326" s="76"/>
      <c r="VX326" s="76"/>
      <c r="VY326" s="76"/>
      <c r="VZ326" s="76"/>
      <c r="WA326" s="76"/>
      <c r="WB326" s="76"/>
      <c r="WC326" s="76"/>
      <c r="WD326" s="76"/>
      <c r="WE326" s="76"/>
      <c r="WF326" s="76"/>
      <c r="WG326" s="76"/>
      <c r="WH326" s="76"/>
      <c r="WI326" s="76"/>
      <c r="WJ326" s="76"/>
      <c r="WK326" s="76"/>
      <c r="WL326" s="76"/>
      <c r="WM326" s="76"/>
      <c r="WN326" s="76"/>
      <c r="WO326" s="76"/>
      <c r="WP326" s="76"/>
      <c r="WQ326" s="76"/>
      <c r="WR326" s="76"/>
      <c r="WS326" s="76"/>
      <c r="WT326" s="76"/>
      <c r="WU326" s="76"/>
      <c r="WV326" s="76"/>
      <c r="WW326" s="76"/>
      <c r="WX326" s="76"/>
      <c r="WY326" s="76"/>
      <c r="WZ326" s="76"/>
      <c r="XA326" s="76"/>
      <c r="XB326" s="76"/>
      <c r="XC326" s="76"/>
      <c r="XD326" s="76"/>
      <c r="XE326" s="76"/>
      <c r="XF326" s="76"/>
      <c r="XG326" s="76"/>
      <c r="XH326" s="76"/>
      <c r="XI326" s="76"/>
      <c r="XJ326" s="76"/>
      <c r="XK326" s="76"/>
      <c r="XL326" s="76"/>
      <c r="XM326" s="76"/>
      <c r="XN326" s="76"/>
      <c r="XO326" s="76"/>
      <c r="XP326" s="76"/>
      <c r="XQ326" s="76"/>
      <c r="XR326" s="76"/>
      <c r="XS326" s="76"/>
      <c r="XT326" s="76"/>
      <c r="XU326" s="76"/>
      <c r="XV326" s="76"/>
      <c r="XW326" s="76"/>
      <c r="XX326" s="76"/>
      <c r="XY326" s="76"/>
      <c r="XZ326" s="76"/>
      <c r="YA326" s="76"/>
      <c r="YB326" s="76"/>
      <c r="YC326" s="76"/>
      <c r="YD326" s="76"/>
      <c r="YE326" s="76"/>
      <c r="YF326" s="76"/>
      <c r="YG326" s="76"/>
      <c r="YH326" s="76"/>
      <c r="YI326" s="76"/>
      <c r="YJ326" s="76"/>
      <c r="YK326" s="76"/>
      <c r="YL326" s="76"/>
      <c r="YM326" s="76"/>
      <c r="YN326" s="76"/>
      <c r="YO326" s="76"/>
      <c r="YP326" s="76"/>
      <c r="YQ326" s="76"/>
      <c r="YR326" s="76"/>
      <c r="YS326" s="76"/>
      <c r="YT326" s="76"/>
      <c r="YU326" s="76"/>
      <c r="YV326" s="76"/>
      <c r="YW326" s="76"/>
      <c r="YX326" s="76"/>
      <c r="YY326" s="76"/>
      <c r="YZ326" s="76"/>
      <c r="ZA326" s="76"/>
      <c r="ZB326" s="76"/>
      <c r="ZC326" s="76"/>
      <c r="ZD326" s="76"/>
      <c r="ZE326" s="76"/>
      <c r="ZF326" s="76"/>
      <c r="ZG326" s="76"/>
      <c r="ZH326" s="76"/>
      <c r="ZI326" s="76"/>
      <c r="ZJ326" s="76"/>
      <c r="ZK326" s="76"/>
      <c r="ZL326" s="76"/>
      <c r="ZM326" s="76"/>
      <c r="ZN326" s="76"/>
      <c r="ZO326" s="76"/>
      <c r="ZP326" s="76"/>
      <c r="ZQ326" s="76"/>
      <c r="ZR326" s="76"/>
      <c r="ZS326" s="76"/>
      <c r="ZT326" s="76"/>
      <c r="ZU326" s="76"/>
      <c r="ZV326" s="76"/>
      <c r="ZW326" s="76"/>
      <c r="ZX326" s="76"/>
      <c r="ZY326" s="76"/>
      <c r="ZZ326" s="76"/>
      <c r="AAA326" s="76"/>
      <c r="AAB326" s="76"/>
      <c r="AAC326" s="76"/>
      <c r="AAD326" s="76"/>
      <c r="AAE326" s="76"/>
      <c r="AAF326" s="76"/>
      <c r="AAG326" s="76"/>
      <c r="AAH326" s="76"/>
      <c r="AAI326" s="76"/>
      <c r="AAJ326" s="76"/>
      <c r="AAK326" s="76"/>
      <c r="AAL326" s="76"/>
      <c r="AAM326" s="76"/>
      <c r="AAN326" s="76"/>
      <c r="AAO326" s="76"/>
      <c r="AAP326" s="76"/>
      <c r="AAQ326" s="76"/>
      <c r="AAR326" s="76"/>
      <c r="AAS326" s="76"/>
      <c r="AAT326" s="76"/>
      <c r="AAU326" s="76"/>
      <c r="AAV326" s="76"/>
      <c r="AAW326" s="76"/>
      <c r="AAX326" s="76"/>
      <c r="AAY326" s="76"/>
      <c r="AAZ326" s="76"/>
      <c r="ABA326" s="76"/>
      <c r="ABB326" s="76"/>
      <c r="ABC326" s="76"/>
      <c r="ABD326" s="76"/>
      <c r="ABE326" s="76"/>
      <c r="ABF326" s="76"/>
      <c r="ABG326" s="76"/>
      <c r="ABH326" s="76"/>
      <c r="ABI326" s="76"/>
      <c r="ABJ326" s="76"/>
      <c r="ABK326" s="76"/>
      <c r="ABL326" s="76"/>
      <c r="ABM326" s="76"/>
      <c r="ABN326" s="76"/>
      <c r="ABO326" s="76"/>
      <c r="ABP326" s="76"/>
      <c r="ABQ326" s="76"/>
      <c r="ABR326" s="76"/>
      <c r="ABS326" s="76"/>
      <c r="ABT326" s="76"/>
      <c r="ABU326" s="76"/>
      <c r="ABV326" s="76"/>
      <c r="ABW326" s="76"/>
      <c r="ABX326" s="76"/>
      <c r="ABY326" s="76"/>
      <c r="ABZ326" s="76"/>
      <c r="ACA326" s="76"/>
      <c r="ACB326" s="76"/>
      <c r="ACC326" s="76"/>
      <c r="ACD326" s="76"/>
      <c r="ACE326" s="76"/>
      <c r="ACF326" s="76"/>
      <c r="ACG326" s="76"/>
      <c r="ACH326" s="76"/>
      <c r="ACI326" s="76"/>
      <c r="ACJ326" s="76"/>
      <c r="ACK326" s="76"/>
      <c r="ACL326" s="76"/>
      <c r="ACM326" s="76"/>
      <c r="ACN326" s="76"/>
      <c r="ACO326" s="76"/>
      <c r="ACP326" s="76"/>
      <c r="ACQ326" s="76"/>
      <c r="ACR326" s="76"/>
      <c r="ACS326" s="76"/>
      <c r="ACT326" s="76"/>
      <c r="ACU326" s="76"/>
      <c r="ACV326" s="76"/>
      <c r="ACW326" s="76"/>
      <c r="ACX326" s="76"/>
      <c r="ACY326" s="76"/>
      <c r="ACZ326" s="76"/>
      <c r="ADA326" s="76"/>
      <c r="ADB326" s="76"/>
      <c r="ADC326" s="76"/>
      <c r="ADD326" s="76"/>
      <c r="ADE326" s="76"/>
      <c r="ADF326" s="76"/>
      <c r="ADG326" s="76"/>
      <c r="ADH326" s="76"/>
      <c r="ADI326" s="76"/>
      <c r="ADJ326" s="76"/>
      <c r="ADK326" s="76"/>
      <c r="ADL326" s="76"/>
      <c r="ADM326" s="76"/>
      <c r="ADN326" s="76"/>
      <c r="ADO326" s="76"/>
      <c r="ADP326" s="76"/>
      <c r="ADQ326" s="76"/>
      <c r="ADR326" s="76"/>
      <c r="ADS326" s="76"/>
      <c r="ADT326" s="76"/>
      <c r="ADU326" s="76"/>
      <c r="ADV326" s="76"/>
      <c r="ADW326" s="76"/>
      <c r="ADX326" s="76"/>
      <c r="ADY326" s="76"/>
      <c r="ADZ326" s="76"/>
      <c r="AEA326" s="76"/>
      <c r="AEB326" s="76"/>
      <c r="AEC326" s="76"/>
      <c r="AED326" s="76"/>
      <c r="AEE326" s="76"/>
      <c r="AEF326" s="76"/>
      <c r="AEG326" s="76"/>
      <c r="AEH326" s="76"/>
      <c r="AEI326" s="76"/>
      <c r="AEJ326" s="76"/>
      <c r="AEK326" s="76"/>
      <c r="AEL326" s="76"/>
      <c r="AEM326" s="76"/>
      <c r="AEN326" s="76"/>
      <c r="AEO326" s="76"/>
      <c r="AEP326" s="76"/>
      <c r="AEQ326" s="76"/>
      <c r="AER326" s="76"/>
      <c r="AES326" s="76"/>
      <c r="AET326" s="76"/>
      <c r="AEU326" s="76"/>
      <c r="AEV326" s="76"/>
      <c r="AEW326" s="76"/>
      <c r="AEX326" s="76"/>
      <c r="AEY326" s="76"/>
      <c r="AEZ326" s="76"/>
      <c r="AFA326" s="76"/>
      <c r="AFB326" s="76"/>
      <c r="AFC326" s="76"/>
      <c r="AFD326" s="76"/>
      <c r="AFE326" s="76"/>
      <c r="AFF326" s="76"/>
      <c r="AFG326" s="76"/>
      <c r="AFH326" s="76"/>
      <c r="AFI326" s="76"/>
      <c r="AFJ326" s="76"/>
      <c r="AFK326" s="76"/>
      <c r="AFL326" s="76"/>
      <c r="AFM326" s="76"/>
      <c r="AFN326" s="76"/>
      <c r="AFO326" s="76"/>
      <c r="AFP326" s="76"/>
      <c r="AFQ326" s="76"/>
      <c r="AFR326" s="76"/>
      <c r="AFS326" s="76"/>
      <c r="AFT326" s="76"/>
      <c r="AFU326" s="76"/>
      <c r="AFV326" s="76"/>
      <c r="AFW326" s="76"/>
      <c r="AFX326" s="76"/>
      <c r="AFY326" s="76"/>
      <c r="AFZ326" s="76"/>
      <c r="AGA326" s="76"/>
      <c r="AGB326" s="76"/>
      <c r="AGC326" s="76"/>
      <c r="AGD326" s="76"/>
      <c r="AGE326" s="76"/>
      <c r="AGF326" s="76"/>
      <c r="AGG326" s="76"/>
      <c r="AGH326" s="76"/>
      <c r="AGI326" s="76"/>
      <c r="AGJ326" s="76"/>
      <c r="AGK326" s="76"/>
      <c r="AGL326" s="76"/>
      <c r="AGM326" s="76"/>
      <c r="AGN326" s="76"/>
      <c r="AGO326" s="76"/>
      <c r="AGP326" s="76"/>
      <c r="AGQ326" s="76"/>
      <c r="AGR326" s="76"/>
      <c r="AGS326" s="76"/>
      <c r="AGT326" s="76"/>
      <c r="AGU326" s="76"/>
      <c r="AGV326" s="76"/>
      <c r="AGW326" s="76"/>
      <c r="AGX326" s="76"/>
      <c r="AGY326" s="76"/>
      <c r="AGZ326" s="76"/>
      <c r="AHA326" s="76"/>
      <c r="AHB326" s="76"/>
      <c r="AHC326" s="76"/>
      <c r="AHD326" s="76"/>
      <c r="AHE326" s="76"/>
      <c r="AHF326" s="76"/>
      <c r="AHG326" s="76"/>
      <c r="AHH326" s="76"/>
      <c r="AHI326" s="76"/>
      <c r="AHJ326" s="76"/>
      <c r="AHK326" s="76"/>
      <c r="AHL326" s="76"/>
      <c r="AHM326" s="76"/>
      <c r="AHN326" s="76"/>
      <c r="AHO326" s="76"/>
      <c r="AHP326" s="76"/>
      <c r="AHQ326" s="76"/>
      <c r="AHR326" s="76"/>
      <c r="AHS326" s="76"/>
      <c r="AHT326" s="76"/>
      <c r="AHU326" s="76"/>
      <c r="AHV326" s="76"/>
      <c r="AHW326" s="76"/>
      <c r="AHX326" s="76"/>
      <c r="AHY326" s="76"/>
      <c r="AHZ326" s="76"/>
      <c r="AIA326" s="76"/>
      <c r="AIB326" s="76"/>
      <c r="AIC326" s="76"/>
      <c r="AID326" s="76"/>
      <c r="AIE326" s="76"/>
      <c r="AIF326" s="76"/>
      <c r="AIG326" s="76"/>
      <c r="AIH326" s="76"/>
      <c r="AII326" s="76"/>
      <c r="AIJ326" s="76"/>
      <c r="AIK326" s="76"/>
      <c r="AIL326" s="76"/>
      <c r="AIM326" s="76"/>
      <c r="AIN326" s="76"/>
      <c r="AIO326" s="76"/>
      <c r="AIP326" s="76"/>
      <c r="AIQ326" s="76"/>
      <c r="AIR326" s="76"/>
      <c r="AIS326" s="76"/>
      <c r="AIT326" s="76"/>
      <c r="AIU326" s="76"/>
      <c r="AIV326" s="76"/>
      <c r="AIW326" s="76"/>
      <c r="AIX326" s="76"/>
      <c r="AIY326" s="76"/>
      <c r="AIZ326" s="76"/>
      <c r="AJA326" s="76"/>
      <c r="AJB326" s="76"/>
      <c r="AJC326" s="76"/>
      <c r="AJD326" s="76"/>
      <c r="AJE326" s="76"/>
      <c r="AJF326" s="76"/>
      <c r="AJG326" s="76"/>
      <c r="AJH326" s="76"/>
      <c r="AJI326" s="76"/>
      <c r="AJJ326" s="76"/>
      <c r="AJK326" s="76"/>
      <c r="AJL326" s="76"/>
      <c r="AJM326" s="76"/>
      <c r="AJN326" s="76"/>
      <c r="AJO326" s="76"/>
      <c r="AJP326" s="76"/>
      <c r="AJQ326" s="76"/>
      <c r="AJR326" s="76"/>
      <c r="AJS326" s="76"/>
      <c r="AJT326" s="76"/>
      <c r="AJU326" s="76"/>
      <c r="AJV326" s="76"/>
      <c r="AJW326" s="76"/>
      <c r="AJX326" s="76"/>
      <c r="AJY326" s="76"/>
      <c r="AJZ326" s="76"/>
      <c r="AKA326" s="76"/>
      <c r="AKB326" s="76"/>
      <c r="AKC326" s="76"/>
      <c r="AKD326" s="76"/>
      <c r="AKE326" s="76"/>
      <c r="AKF326" s="76"/>
      <c r="AKG326" s="76"/>
      <c r="AKH326" s="76"/>
      <c r="AKI326" s="76"/>
      <c r="AKJ326" s="76"/>
      <c r="AKK326" s="76"/>
      <c r="AKL326" s="76"/>
      <c r="AKM326" s="76"/>
      <c r="AKN326" s="76"/>
      <c r="AKO326" s="76"/>
      <c r="AKP326" s="76"/>
      <c r="AKQ326" s="76"/>
      <c r="AKR326" s="76"/>
      <c r="AKS326" s="76"/>
      <c r="AKT326" s="76"/>
      <c r="AKU326" s="76"/>
      <c r="AKV326" s="76"/>
      <c r="AKW326" s="76"/>
      <c r="AKX326" s="76"/>
      <c r="AKY326" s="76"/>
      <c r="AKZ326" s="76"/>
      <c r="ALA326" s="76"/>
      <c r="ALB326" s="76"/>
      <c r="ALC326" s="76"/>
      <c r="ALD326" s="76"/>
      <c r="ALE326" s="76"/>
      <c r="ALF326" s="76"/>
      <c r="ALG326" s="76"/>
      <c r="ALH326" s="76"/>
      <c r="ALI326" s="76"/>
      <c r="ALJ326" s="76"/>
      <c r="ALK326" s="76"/>
      <c r="ALL326" s="76"/>
      <c r="ALM326" s="76"/>
      <c r="ALN326" s="76"/>
      <c r="ALO326" s="76"/>
      <c r="ALP326" s="76"/>
      <c r="ALQ326" s="76"/>
      <c r="ALR326" s="76"/>
      <c r="ALS326" s="76"/>
      <c r="ALT326" s="76"/>
      <c r="ALU326" s="76"/>
      <c r="ALV326" s="76"/>
      <c r="ALW326" s="76"/>
      <c r="ALX326" s="76"/>
      <c r="ALY326" s="76"/>
      <c r="ALZ326" s="76"/>
      <c r="AMA326" s="76"/>
      <c r="AMB326" s="76"/>
      <c r="AMC326" s="76"/>
      <c r="AMD326" s="76"/>
      <c r="AME326" s="76"/>
    </row>
    <row r="327" spans="1:1019" s="77" customFormat="1">
      <c r="A327" s="49" t="s">
        <v>384</v>
      </c>
      <c r="B327" s="49"/>
      <c r="C327" s="49"/>
      <c r="D327" s="50" t="s">
        <v>80</v>
      </c>
      <c r="E327" s="49"/>
      <c r="F327" s="62"/>
      <c r="G327" s="51"/>
      <c r="H327" s="51"/>
      <c r="I327" s="51"/>
      <c r="J327" s="51">
        <f>SUM(J328:J334)</f>
        <v>179100.74</v>
      </c>
      <c r="K327" s="76"/>
      <c r="L327" s="76"/>
      <c r="M327" s="76"/>
      <c r="N327" s="76"/>
      <c r="O327" s="76"/>
      <c r="P327" s="76"/>
      <c r="Q327" s="76"/>
      <c r="R327" s="76"/>
      <c r="S327" s="76"/>
      <c r="T327" s="76"/>
      <c r="U327" s="76"/>
      <c r="V327" s="76"/>
      <c r="W327" s="76"/>
      <c r="X327" s="76"/>
      <c r="Y327" s="76"/>
      <c r="Z327" s="76"/>
      <c r="AA327" s="76"/>
      <c r="AB327" s="76"/>
      <c r="AC327" s="76"/>
      <c r="AD327" s="76"/>
      <c r="AE327" s="76"/>
      <c r="AF327" s="76"/>
      <c r="AG327" s="76"/>
      <c r="AH327" s="76"/>
      <c r="AI327" s="76"/>
      <c r="AJ327" s="76"/>
      <c r="AK327" s="76"/>
      <c r="AL327" s="76"/>
      <c r="AM327" s="76"/>
      <c r="AN327" s="76"/>
      <c r="AO327" s="76"/>
      <c r="AP327" s="76"/>
      <c r="AQ327" s="76"/>
      <c r="AR327" s="76"/>
      <c r="AS327" s="76"/>
      <c r="AT327" s="76"/>
      <c r="AU327" s="76"/>
      <c r="AV327" s="76"/>
      <c r="AW327" s="76"/>
      <c r="AX327" s="76"/>
      <c r="AY327" s="76"/>
      <c r="AZ327" s="76"/>
      <c r="BA327" s="76"/>
      <c r="BB327" s="76"/>
      <c r="BC327" s="76"/>
      <c r="BD327" s="76"/>
      <c r="BE327" s="76"/>
      <c r="BF327" s="76"/>
      <c r="BG327" s="76"/>
      <c r="BH327" s="76"/>
      <c r="BI327" s="76"/>
      <c r="BJ327" s="76"/>
      <c r="BK327" s="76"/>
      <c r="BL327" s="76"/>
      <c r="BM327" s="76"/>
      <c r="BN327" s="76"/>
      <c r="BO327" s="76"/>
      <c r="BP327" s="76"/>
      <c r="BQ327" s="76"/>
      <c r="BR327" s="76"/>
      <c r="BS327" s="76"/>
      <c r="BT327" s="76"/>
      <c r="BU327" s="76"/>
      <c r="BV327" s="76"/>
      <c r="BW327" s="76"/>
      <c r="BX327" s="76"/>
      <c r="BY327" s="76"/>
      <c r="BZ327" s="76"/>
      <c r="CA327" s="76"/>
      <c r="CB327" s="76"/>
      <c r="CC327" s="76"/>
      <c r="CD327" s="76"/>
      <c r="CE327" s="76"/>
      <c r="CF327" s="76"/>
      <c r="CG327" s="76"/>
      <c r="CH327" s="76"/>
      <c r="CI327" s="76"/>
      <c r="CJ327" s="76"/>
      <c r="CK327" s="76"/>
      <c r="CL327" s="76"/>
      <c r="CM327" s="76"/>
      <c r="CN327" s="76"/>
      <c r="CO327" s="76"/>
      <c r="CP327" s="76"/>
      <c r="CQ327" s="76"/>
      <c r="CR327" s="76"/>
      <c r="CS327" s="76"/>
      <c r="CT327" s="76"/>
      <c r="CU327" s="76"/>
      <c r="CV327" s="76"/>
      <c r="CW327" s="76"/>
      <c r="CX327" s="76"/>
      <c r="CY327" s="76"/>
      <c r="CZ327" s="76"/>
      <c r="DA327" s="76"/>
      <c r="DB327" s="76"/>
      <c r="DC327" s="76"/>
      <c r="DD327" s="76"/>
      <c r="DE327" s="76"/>
      <c r="DF327" s="76"/>
      <c r="DG327" s="76"/>
      <c r="DH327" s="76"/>
      <c r="DI327" s="76"/>
      <c r="DJ327" s="76"/>
      <c r="DK327" s="76"/>
      <c r="DL327" s="76"/>
      <c r="DM327" s="76"/>
      <c r="DN327" s="76"/>
      <c r="DO327" s="76"/>
      <c r="DP327" s="76"/>
      <c r="DQ327" s="76"/>
      <c r="DR327" s="76"/>
      <c r="DS327" s="76"/>
      <c r="DT327" s="76"/>
      <c r="DU327" s="76"/>
      <c r="DV327" s="76"/>
      <c r="DW327" s="76"/>
      <c r="DX327" s="76"/>
      <c r="DY327" s="76"/>
      <c r="DZ327" s="76"/>
      <c r="EA327" s="76"/>
      <c r="EB327" s="76"/>
      <c r="EC327" s="76"/>
      <c r="ED327" s="76"/>
      <c r="EE327" s="76"/>
      <c r="EF327" s="76"/>
      <c r="EG327" s="76"/>
      <c r="EH327" s="76"/>
      <c r="EI327" s="76"/>
      <c r="EJ327" s="76"/>
      <c r="EK327" s="76"/>
      <c r="EL327" s="76"/>
      <c r="EM327" s="76"/>
      <c r="EN327" s="76"/>
      <c r="EO327" s="76"/>
      <c r="EP327" s="76"/>
      <c r="EQ327" s="76"/>
      <c r="ER327" s="76"/>
      <c r="ES327" s="76"/>
      <c r="ET327" s="76"/>
      <c r="EU327" s="76"/>
      <c r="EV327" s="76"/>
      <c r="EW327" s="76"/>
      <c r="EX327" s="76"/>
      <c r="EY327" s="76"/>
      <c r="EZ327" s="76"/>
      <c r="FA327" s="76"/>
      <c r="FB327" s="76"/>
      <c r="FC327" s="76"/>
      <c r="FD327" s="76"/>
      <c r="FE327" s="76"/>
      <c r="FF327" s="76"/>
      <c r="FG327" s="76"/>
      <c r="FH327" s="76"/>
      <c r="FI327" s="76"/>
      <c r="FJ327" s="76"/>
      <c r="FK327" s="76"/>
      <c r="FL327" s="76"/>
      <c r="FM327" s="76"/>
      <c r="FN327" s="76"/>
      <c r="FO327" s="76"/>
      <c r="FP327" s="76"/>
      <c r="FQ327" s="76"/>
      <c r="FR327" s="76"/>
      <c r="FS327" s="76"/>
      <c r="FT327" s="76"/>
      <c r="FU327" s="76"/>
      <c r="FV327" s="76"/>
      <c r="FW327" s="76"/>
      <c r="FX327" s="76"/>
      <c r="FY327" s="76"/>
      <c r="FZ327" s="76"/>
      <c r="GA327" s="76"/>
      <c r="GB327" s="76"/>
      <c r="GC327" s="76"/>
      <c r="GD327" s="76"/>
      <c r="GE327" s="76"/>
      <c r="GF327" s="76"/>
      <c r="GG327" s="76"/>
      <c r="GH327" s="76"/>
      <c r="GI327" s="76"/>
      <c r="GJ327" s="76"/>
      <c r="GK327" s="76"/>
      <c r="GL327" s="76"/>
      <c r="GM327" s="76"/>
      <c r="GN327" s="76"/>
      <c r="GO327" s="76"/>
      <c r="GP327" s="76"/>
      <c r="GQ327" s="76"/>
      <c r="GR327" s="76"/>
      <c r="GS327" s="76"/>
      <c r="GT327" s="76"/>
      <c r="GU327" s="76"/>
      <c r="GV327" s="76"/>
      <c r="GW327" s="76"/>
      <c r="GX327" s="76"/>
      <c r="GY327" s="76"/>
      <c r="GZ327" s="76"/>
      <c r="HA327" s="76"/>
      <c r="HB327" s="76"/>
      <c r="HC327" s="76"/>
      <c r="HD327" s="76"/>
      <c r="HE327" s="76"/>
      <c r="HF327" s="76"/>
      <c r="HG327" s="76"/>
      <c r="HH327" s="76"/>
      <c r="HI327" s="76"/>
      <c r="HJ327" s="76"/>
      <c r="HK327" s="76"/>
      <c r="HL327" s="76"/>
      <c r="HM327" s="76"/>
      <c r="HN327" s="76"/>
      <c r="HO327" s="76"/>
      <c r="HP327" s="76"/>
      <c r="HQ327" s="76"/>
      <c r="HR327" s="76"/>
      <c r="HS327" s="76"/>
      <c r="HT327" s="76"/>
      <c r="HU327" s="76"/>
      <c r="HV327" s="76"/>
      <c r="HW327" s="76"/>
      <c r="HX327" s="76"/>
      <c r="HY327" s="76"/>
      <c r="HZ327" s="76"/>
      <c r="IA327" s="76"/>
      <c r="IB327" s="76"/>
      <c r="IC327" s="76"/>
      <c r="ID327" s="76"/>
      <c r="IE327" s="76"/>
      <c r="IF327" s="76"/>
      <c r="IG327" s="76"/>
      <c r="IH327" s="76"/>
      <c r="II327" s="76"/>
      <c r="IJ327" s="76"/>
      <c r="IK327" s="76"/>
      <c r="IL327" s="76"/>
      <c r="IM327" s="76"/>
      <c r="IN327" s="76"/>
      <c r="IO327" s="76"/>
      <c r="IP327" s="76"/>
      <c r="IQ327" s="76"/>
      <c r="IR327" s="76"/>
      <c r="IS327" s="76"/>
      <c r="IT327" s="76"/>
      <c r="IU327" s="76"/>
      <c r="IV327" s="76"/>
      <c r="IW327" s="76"/>
      <c r="IX327" s="76"/>
      <c r="IY327" s="76"/>
      <c r="IZ327" s="76"/>
      <c r="JA327" s="76"/>
      <c r="JB327" s="76"/>
      <c r="JC327" s="76"/>
      <c r="JD327" s="76"/>
      <c r="JE327" s="76"/>
      <c r="JF327" s="76"/>
      <c r="JG327" s="76"/>
      <c r="JH327" s="76"/>
      <c r="JI327" s="76"/>
      <c r="JJ327" s="76"/>
      <c r="JK327" s="76"/>
      <c r="JL327" s="76"/>
      <c r="JM327" s="76"/>
      <c r="JN327" s="76"/>
      <c r="JO327" s="76"/>
      <c r="JP327" s="76"/>
      <c r="JQ327" s="76"/>
      <c r="JR327" s="76"/>
      <c r="JS327" s="76"/>
      <c r="JT327" s="76"/>
      <c r="JU327" s="76"/>
      <c r="JV327" s="76"/>
      <c r="JW327" s="76"/>
      <c r="JX327" s="76"/>
      <c r="JY327" s="76"/>
      <c r="JZ327" s="76"/>
      <c r="KA327" s="76"/>
      <c r="KB327" s="76"/>
      <c r="KC327" s="76"/>
      <c r="KD327" s="76"/>
      <c r="KE327" s="76"/>
      <c r="KF327" s="76"/>
      <c r="KG327" s="76"/>
      <c r="KH327" s="76"/>
      <c r="KI327" s="76"/>
      <c r="KJ327" s="76"/>
      <c r="KK327" s="76"/>
      <c r="KL327" s="76"/>
      <c r="KM327" s="76"/>
      <c r="KN327" s="76"/>
      <c r="KO327" s="76"/>
      <c r="KP327" s="76"/>
      <c r="KQ327" s="76"/>
      <c r="KR327" s="76"/>
      <c r="KS327" s="76"/>
      <c r="KT327" s="76"/>
      <c r="KU327" s="76"/>
      <c r="KV327" s="76"/>
      <c r="KW327" s="76"/>
      <c r="KX327" s="76"/>
      <c r="KY327" s="76"/>
      <c r="KZ327" s="76"/>
      <c r="LA327" s="76"/>
      <c r="LB327" s="76"/>
      <c r="LC327" s="76"/>
      <c r="LD327" s="76"/>
      <c r="LE327" s="76"/>
      <c r="LF327" s="76"/>
      <c r="LG327" s="76"/>
      <c r="LH327" s="76"/>
      <c r="LI327" s="76"/>
      <c r="LJ327" s="76"/>
      <c r="LK327" s="76"/>
      <c r="LL327" s="76"/>
      <c r="LM327" s="76"/>
      <c r="LN327" s="76"/>
      <c r="LO327" s="76"/>
      <c r="LP327" s="76"/>
      <c r="LQ327" s="76"/>
      <c r="LR327" s="76"/>
      <c r="LS327" s="76"/>
      <c r="LT327" s="76"/>
      <c r="LU327" s="76"/>
      <c r="LV327" s="76"/>
      <c r="LW327" s="76"/>
      <c r="LX327" s="76"/>
      <c r="LY327" s="76"/>
      <c r="LZ327" s="76"/>
      <c r="MA327" s="76"/>
      <c r="MB327" s="76"/>
      <c r="MC327" s="76"/>
      <c r="MD327" s="76"/>
      <c r="ME327" s="76"/>
      <c r="MF327" s="76"/>
      <c r="MG327" s="76"/>
      <c r="MH327" s="76"/>
      <c r="MI327" s="76"/>
      <c r="MJ327" s="76"/>
      <c r="MK327" s="76"/>
      <c r="ML327" s="76"/>
      <c r="MM327" s="76"/>
      <c r="MN327" s="76"/>
      <c r="MO327" s="76"/>
      <c r="MP327" s="76"/>
      <c r="MQ327" s="76"/>
      <c r="MR327" s="76"/>
      <c r="MS327" s="76"/>
      <c r="MT327" s="76"/>
      <c r="MU327" s="76"/>
      <c r="MV327" s="76"/>
      <c r="MW327" s="76"/>
      <c r="MX327" s="76"/>
      <c r="MY327" s="76"/>
      <c r="MZ327" s="76"/>
      <c r="NA327" s="76"/>
      <c r="NB327" s="76"/>
      <c r="NC327" s="76"/>
      <c r="ND327" s="76"/>
      <c r="NE327" s="76"/>
      <c r="NF327" s="76"/>
      <c r="NG327" s="76"/>
      <c r="NH327" s="76"/>
      <c r="NI327" s="76"/>
      <c r="NJ327" s="76"/>
      <c r="NK327" s="76"/>
      <c r="NL327" s="76"/>
      <c r="NM327" s="76"/>
      <c r="NN327" s="76"/>
      <c r="NO327" s="76"/>
      <c r="NP327" s="76"/>
      <c r="NQ327" s="76"/>
      <c r="NR327" s="76"/>
      <c r="NS327" s="76"/>
      <c r="NT327" s="76"/>
      <c r="NU327" s="76"/>
      <c r="NV327" s="76"/>
      <c r="NW327" s="76"/>
      <c r="NX327" s="76"/>
      <c r="NY327" s="76"/>
      <c r="NZ327" s="76"/>
      <c r="OA327" s="76"/>
      <c r="OB327" s="76"/>
      <c r="OC327" s="76"/>
      <c r="OD327" s="76"/>
      <c r="OE327" s="76"/>
      <c r="OF327" s="76"/>
      <c r="OG327" s="76"/>
      <c r="OH327" s="76"/>
      <c r="OI327" s="76"/>
      <c r="OJ327" s="76"/>
      <c r="OK327" s="76"/>
      <c r="OL327" s="76"/>
      <c r="OM327" s="76"/>
      <c r="ON327" s="76"/>
      <c r="OO327" s="76"/>
      <c r="OP327" s="76"/>
      <c r="OQ327" s="76"/>
      <c r="OR327" s="76"/>
      <c r="OS327" s="76"/>
      <c r="OT327" s="76"/>
      <c r="OU327" s="76"/>
      <c r="OV327" s="76"/>
      <c r="OW327" s="76"/>
      <c r="OX327" s="76"/>
      <c r="OY327" s="76"/>
      <c r="OZ327" s="76"/>
      <c r="PA327" s="76"/>
      <c r="PB327" s="76"/>
      <c r="PC327" s="76"/>
      <c r="PD327" s="76"/>
      <c r="PE327" s="76"/>
      <c r="PF327" s="76"/>
      <c r="PG327" s="76"/>
      <c r="PH327" s="76"/>
      <c r="PI327" s="76"/>
      <c r="PJ327" s="76"/>
      <c r="PK327" s="76"/>
      <c r="PL327" s="76"/>
      <c r="PM327" s="76"/>
      <c r="PN327" s="76"/>
      <c r="PO327" s="76"/>
      <c r="PP327" s="76"/>
      <c r="PQ327" s="76"/>
      <c r="PR327" s="76"/>
      <c r="PS327" s="76"/>
      <c r="PT327" s="76"/>
      <c r="PU327" s="76"/>
      <c r="PV327" s="76"/>
      <c r="PW327" s="76"/>
      <c r="PX327" s="76"/>
      <c r="PY327" s="76"/>
      <c r="PZ327" s="76"/>
      <c r="QA327" s="76"/>
      <c r="QB327" s="76"/>
      <c r="QC327" s="76"/>
      <c r="QD327" s="76"/>
      <c r="QE327" s="76"/>
      <c r="QF327" s="76"/>
      <c r="QG327" s="76"/>
      <c r="QH327" s="76"/>
      <c r="QI327" s="76"/>
      <c r="QJ327" s="76"/>
      <c r="QK327" s="76"/>
      <c r="QL327" s="76"/>
      <c r="QM327" s="76"/>
      <c r="QN327" s="76"/>
      <c r="QO327" s="76"/>
      <c r="QP327" s="76"/>
      <c r="QQ327" s="76"/>
      <c r="QR327" s="76"/>
      <c r="QS327" s="76"/>
      <c r="QT327" s="76"/>
      <c r="QU327" s="76"/>
      <c r="QV327" s="76"/>
      <c r="QW327" s="76"/>
      <c r="QX327" s="76"/>
      <c r="QY327" s="76"/>
      <c r="QZ327" s="76"/>
      <c r="RA327" s="76"/>
      <c r="RB327" s="76"/>
      <c r="RC327" s="76"/>
      <c r="RD327" s="76"/>
      <c r="RE327" s="76"/>
      <c r="RF327" s="76"/>
      <c r="RG327" s="76"/>
      <c r="RH327" s="76"/>
      <c r="RI327" s="76"/>
      <c r="RJ327" s="76"/>
      <c r="RK327" s="76"/>
      <c r="RL327" s="76"/>
      <c r="RM327" s="76"/>
      <c r="RN327" s="76"/>
      <c r="RO327" s="76"/>
      <c r="RP327" s="76"/>
      <c r="RQ327" s="76"/>
      <c r="RR327" s="76"/>
      <c r="RS327" s="76"/>
      <c r="RT327" s="76"/>
      <c r="RU327" s="76"/>
      <c r="RV327" s="76"/>
      <c r="RW327" s="76"/>
      <c r="RX327" s="76"/>
      <c r="RY327" s="76"/>
      <c r="RZ327" s="76"/>
      <c r="SA327" s="76"/>
      <c r="SB327" s="76"/>
      <c r="SC327" s="76"/>
      <c r="SD327" s="76"/>
      <c r="SE327" s="76"/>
      <c r="SF327" s="76"/>
      <c r="SG327" s="76"/>
      <c r="SH327" s="76"/>
      <c r="SI327" s="76"/>
      <c r="SJ327" s="76"/>
      <c r="SK327" s="76"/>
      <c r="SL327" s="76"/>
      <c r="SM327" s="76"/>
      <c r="SN327" s="76"/>
      <c r="SO327" s="76"/>
      <c r="SP327" s="76"/>
      <c r="SQ327" s="76"/>
      <c r="SR327" s="76"/>
      <c r="SS327" s="76"/>
      <c r="ST327" s="76"/>
      <c r="SU327" s="76"/>
      <c r="SV327" s="76"/>
      <c r="SW327" s="76"/>
      <c r="SX327" s="76"/>
      <c r="SY327" s="76"/>
      <c r="SZ327" s="76"/>
      <c r="TA327" s="76"/>
      <c r="TB327" s="76"/>
      <c r="TC327" s="76"/>
      <c r="TD327" s="76"/>
      <c r="TE327" s="76"/>
      <c r="TF327" s="76"/>
      <c r="TG327" s="76"/>
      <c r="TH327" s="76"/>
      <c r="TI327" s="76"/>
      <c r="TJ327" s="76"/>
      <c r="TK327" s="76"/>
      <c r="TL327" s="76"/>
      <c r="TM327" s="76"/>
      <c r="TN327" s="76"/>
      <c r="TO327" s="76"/>
      <c r="TP327" s="76"/>
      <c r="TQ327" s="76"/>
      <c r="TR327" s="76"/>
      <c r="TS327" s="76"/>
      <c r="TT327" s="76"/>
      <c r="TU327" s="76"/>
      <c r="TV327" s="76"/>
      <c r="TW327" s="76"/>
      <c r="TX327" s="76"/>
      <c r="TY327" s="76"/>
      <c r="TZ327" s="76"/>
      <c r="UA327" s="76"/>
      <c r="UB327" s="76"/>
      <c r="UC327" s="76"/>
      <c r="UD327" s="76"/>
      <c r="UE327" s="76"/>
      <c r="UF327" s="76"/>
      <c r="UG327" s="76"/>
      <c r="UH327" s="76"/>
      <c r="UI327" s="76"/>
      <c r="UJ327" s="76"/>
      <c r="UK327" s="76"/>
      <c r="UL327" s="76"/>
      <c r="UM327" s="76"/>
      <c r="UN327" s="76"/>
      <c r="UO327" s="76"/>
      <c r="UP327" s="76"/>
      <c r="UQ327" s="76"/>
      <c r="UR327" s="76"/>
      <c r="US327" s="76"/>
      <c r="UT327" s="76"/>
      <c r="UU327" s="76"/>
      <c r="UV327" s="76"/>
      <c r="UW327" s="76"/>
      <c r="UX327" s="76"/>
      <c r="UY327" s="76"/>
      <c r="UZ327" s="76"/>
      <c r="VA327" s="76"/>
      <c r="VB327" s="76"/>
      <c r="VC327" s="76"/>
      <c r="VD327" s="76"/>
      <c r="VE327" s="76"/>
      <c r="VF327" s="76"/>
      <c r="VG327" s="76"/>
      <c r="VH327" s="76"/>
      <c r="VI327" s="76"/>
      <c r="VJ327" s="76"/>
      <c r="VK327" s="76"/>
      <c r="VL327" s="76"/>
      <c r="VM327" s="76"/>
      <c r="VN327" s="76"/>
      <c r="VO327" s="76"/>
      <c r="VP327" s="76"/>
      <c r="VQ327" s="76"/>
      <c r="VR327" s="76"/>
      <c r="VS327" s="76"/>
      <c r="VT327" s="76"/>
      <c r="VU327" s="76"/>
      <c r="VV327" s="76"/>
      <c r="VW327" s="76"/>
      <c r="VX327" s="76"/>
      <c r="VY327" s="76"/>
      <c r="VZ327" s="76"/>
      <c r="WA327" s="76"/>
      <c r="WB327" s="76"/>
      <c r="WC327" s="76"/>
      <c r="WD327" s="76"/>
      <c r="WE327" s="76"/>
      <c r="WF327" s="76"/>
      <c r="WG327" s="76"/>
      <c r="WH327" s="76"/>
      <c r="WI327" s="76"/>
      <c r="WJ327" s="76"/>
      <c r="WK327" s="76"/>
      <c r="WL327" s="76"/>
      <c r="WM327" s="76"/>
      <c r="WN327" s="76"/>
      <c r="WO327" s="76"/>
      <c r="WP327" s="76"/>
      <c r="WQ327" s="76"/>
      <c r="WR327" s="76"/>
      <c r="WS327" s="76"/>
      <c r="WT327" s="76"/>
      <c r="WU327" s="76"/>
      <c r="WV327" s="76"/>
      <c r="WW327" s="76"/>
      <c r="WX327" s="76"/>
      <c r="WY327" s="76"/>
      <c r="WZ327" s="76"/>
      <c r="XA327" s="76"/>
      <c r="XB327" s="76"/>
      <c r="XC327" s="76"/>
      <c r="XD327" s="76"/>
      <c r="XE327" s="76"/>
      <c r="XF327" s="76"/>
      <c r="XG327" s="76"/>
      <c r="XH327" s="76"/>
      <c r="XI327" s="76"/>
      <c r="XJ327" s="76"/>
      <c r="XK327" s="76"/>
      <c r="XL327" s="76"/>
      <c r="XM327" s="76"/>
      <c r="XN327" s="76"/>
      <c r="XO327" s="76"/>
      <c r="XP327" s="76"/>
      <c r="XQ327" s="76"/>
      <c r="XR327" s="76"/>
      <c r="XS327" s="76"/>
      <c r="XT327" s="76"/>
      <c r="XU327" s="76"/>
      <c r="XV327" s="76"/>
      <c r="XW327" s="76"/>
      <c r="XX327" s="76"/>
      <c r="XY327" s="76"/>
      <c r="XZ327" s="76"/>
      <c r="YA327" s="76"/>
      <c r="YB327" s="76"/>
      <c r="YC327" s="76"/>
      <c r="YD327" s="76"/>
      <c r="YE327" s="76"/>
      <c r="YF327" s="76"/>
      <c r="YG327" s="76"/>
      <c r="YH327" s="76"/>
      <c r="YI327" s="76"/>
      <c r="YJ327" s="76"/>
      <c r="YK327" s="76"/>
      <c r="YL327" s="76"/>
      <c r="YM327" s="76"/>
      <c r="YN327" s="76"/>
      <c r="YO327" s="76"/>
      <c r="YP327" s="76"/>
      <c r="YQ327" s="76"/>
      <c r="YR327" s="76"/>
      <c r="YS327" s="76"/>
      <c r="YT327" s="76"/>
      <c r="YU327" s="76"/>
      <c r="YV327" s="76"/>
      <c r="YW327" s="76"/>
      <c r="YX327" s="76"/>
      <c r="YY327" s="76"/>
      <c r="YZ327" s="76"/>
      <c r="ZA327" s="76"/>
      <c r="ZB327" s="76"/>
      <c r="ZC327" s="76"/>
      <c r="ZD327" s="76"/>
      <c r="ZE327" s="76"/>
      <c r="ZF327" s="76"/>
      <c r="ZG327" s="76"/>
      <c r="ZH327" s="76"/>
      <c r="ZI327" s="76"/>
      <c r="ZJ327" s="76"/>
      <c r="ZK327" s="76"/>
      <c r="ZL327" s="76"/>
      <c r="ZM327" s="76"/>
      <c r="ZN327" s="76"/>
      <c r="ZO327" s="76"/>
      <c r="ZP327" s="76"/>
      <c r="ZQ327" s="76"/>
      <c r="ZR327" s="76"/>
      <c r="ZS327" s="76"/>
      <c r="ZT327" s="76"/>
      <c r="ZU327" s="76"/>
      <c r="ZV327" s="76"/>
      <c r="ZW327" s="76"/>
      <c r="ZX327" s="76"/>
      <c r="ZY327" s="76"/>
      <c r="ZZ327" s="76"/>
      <c r="AAA327" s="76"/>
      <c r="AAB327" s="76"/>
      <c r="AAC327" s="76"/>
      <c r="AAD327" s="76"/>
      <c r="AAE327" s="76"/>
      <c r="AAF327" s="76"/>
      <c r="AAG327" s="76"/>
      <c r="AAH327" s="76"/>
      <c r="AAI327" s="76"/>
      <c r="AAJ327" s="76"/>
      <c r="AAK327" s="76"/>
      <c r="AAL327" s="76"/>
      <c r="AAM327" s="76"/>
      <c r="AAN327" s="76"/>
      <c r="AAO327" s="76"/>
      <c r="AAP327" s="76"/>
      <c r="AAQ327" s="76"/>
      <c r="AAR327" s="76"/>
      <c r="AAS327" s="76"/>
      <c r="AAT327" s="76"/>
      <c r="AAU327" s="76"/>
      <c r="AAV327" s="76"/>
      <c r="AAW327" s="76"/>
      <c r="AAX327" s="76"/>
      <c r="AAY327" s="76"/>
      <c r="AAZ327" s="76"/>
      <c r="ABA327" s="76"/>
      <c r="ABB327" s="76"/>
      <c r="ABC327" s="76"/>
      <c r="ABD327" s="76"/>
      <c r="ABE327" s="76"/>
      <c r="ABF327" s="76"/>
      <c r="ABG327" s="76"/>
      <c r="ABH327" s="76"/>
      <c r="ABI327" s="76"/>
      <c r="ABJ327" s="76"/>
      <c r="ABK327" s="76"/>
      <c r="ABL327" s="76"/>
      <c r="ABM327" s="76"/>
      <c r="ABN327" s="76"/>
      <c r="ABO327" s="76"/>
      <c r="ABP327" s="76"/>
      <c r="ABQ327" s="76"/>
      <c r="ABR327" s="76"/>
      <c r="ABS327" s="76"/>
      <c r="ABT327" s="76"/>
      <c r="ABU327" s="76"/>
      <c r="ABV327" s="76"/>
      <c r="ABW327" s="76"/>
      <c r="ABX327" s="76"/>
      <c r="ABY327" s="76"/>
      <c r="ABZ327" s="76"/>
      <c r="ACA327" s="76"/>
      <c r="ACB327" s="76"/>
      <c r="ACC327" s="76"/>
      <c r="ACD327" s="76"/>
      <c r="ACE327" s="76"/>
      <c r="ACF327" s="76"/>
      <c r="ACG327" s="76"/>
      <c r="ACH327" s="76"/>
      <c r="ACI327" s="76"/>
      <c r="ACJ327" s="76"/>
      <c r="ACK327" s="76"/>
      <c r="ACL327" s="76"/>
      <c r="ACM327" s="76"/>
      <c r="ACN327" s="76"/>
      <c r="ACO327" s="76"/>
      <c r="ACP327" s="76"/>
      <c r="ACQ327" s="76"/>
      <c r="ACR327" s="76"/>
      <c r="ACS327" s="76"/>
      <c r="ACT327" s="76"/>
      <c r="ACU327" s="76"/>
      <c r="ACV327" s="76"/>
      <c r="ACW327" s="76"/>
      <c r="ACX327" s="76"/>
      <c r="ACY327" s="76"/>
      <c r="ACZ327" s="76"/>
      <c r="ADA327" s="76"/>
      <c r="ADB327" s="76"/>
      <c r="ADC327" s="76"/>
      <c r="ADD327" s="76"/>
      <c r="ADE327" s="76"/>
      <c r="ADF327" s="76"/>
      <c r="ADG327" s="76"/>
      <c r="ADH327" s="76"/>
      <c r="ADI327" s="76"/>
      <c r="ADJ327" s="76"/>
      <c r="ADK327" s="76"/>
      <c r="ADL327" s="76"/>
      <c r="ADM327" s="76"/>
      <c r="ADN327" s="76"/>
      <c r="ADO327" s="76"/>
      <c r="ADP327" s="76"/>
      <c r="ADQ327" s="76"/>
      <c r="ADR327" s="76"/>
      <c r="ADS327" s="76"/>
      <c r="ADT327" s="76"/>
      <c r="ADU327" s="76"/>
      <c r="ADV327" s="76"/>
      <c r="ADW327" s="76"/>
      <c r="ADX327" s="76"/>
      <c r="ADY327" s="76"/>
      <c r="ADZ327" s="76"/>
      <c r="AEA327" s="76"/>
      <c r="AEB327" s="76"/>
      <c r="AEC327" s="76"/>
      <c r="AED327" s="76"/>
      <c r="AEE327" s="76"/>
      <c r="AEF327" s="76"/>
      <c r="AEG327" s="76"/>
      <c r="AEH327" s="76"/>
      <c r="AEI327" s="76"/>
      <c r="AEJ327" s="76"/>
      <c r="AEK327" s="76"/>
      <c r="AEL327" s="76"/>
      <c r="AEM327" s="76"/>
      <c r="AEN327" s="76"/>
      <c r="AEO327" s="76"/>
      <c r="AEP327" s="76"/>
      <c r="AEQ327" s="76"/>
      <c r="AER327" s="76"/>
      <c r="AES327" s="76"/>
      <c r="AET327" s="76"/>
      <c r="AEU327" s="76"/>
      <c r="AEV327" s="76"/>
      <c r="AEW327" s="76"/>
      <c r="AEX327" s="76"/>
      <c r="AEY327" s="76"/>
      <c r="AEZ327" s="76"/>
      <c r="AFA327" s="76"/>
      <c r="AFB327" s="76"/>
      <c r="AFC327" s="76"/>
      <c r="AFD327" s="76"/>
      <c r="AFE327" s="76"/>
      <c r="AFF327" s="76"/>
      <c r="AFG327" s="76"/>
      <c r="AFH327" s="76"/>
      <c r="AFI327" s="76"/>
      <c r="AFJ327" s="76"/>
      <c r="AFK327" s="76"/>
      <c r="AFL327" s="76"/>
      <c r="AFM327" s="76"/>
      <c r="AFN327" s="76"/>
      <c r="AFO327" s="76"/>
      <c r="AFP327" s="76"/>
      <c r="AFQ327" s="76"/>
      <c r="AFR327" s="76"/>
      <c r="AFS327" s="76"/>
      <c r="AFT327" s="76"/>
      <c r="AFU327" s="76"/>
      <c r="AFV327" s="76"/>
      <c r="AFW327" s="76"/>
      <c r="AFX327" s="76"/>
      <c r="AFY327" s="76"/>
      <c r="AFZ327" s="76"/>
      <c r="AGA327" s="76"/>
      <c r="AGB327" s="76"/>
      <c r="AGC327" s="76"/>
      <c r="AGD327" s="76"/>
      <c r="AGE327" s="76"/>
      <c r="AGF327" s="76"/>
      <c r="AGG327" s="76"/>
      <c r="AGH327" s="76"/>
      <c r="AGI327" s="76"/>
      <c r="AGJ327" s="76"/>
      <c r="AGK327" s="76"/>
      <c r="AGL327" s="76"/>
      <c r="AGM327" s="76"/>
      <c r="AGN327" s="76"/>
      <c r="AGO327" s="76"/>
      <c r="AGP327" s="76"/>
      <c r="AGQ327" s="76"/>
      <c r="AGR327" s="76"/>
      <c r="AGS327" s="76"/>
      <c r="AGT327" s="76"/>
      <c r="AGU327" s="76"/>
      <c r="AGV327" s="76"/>
      <c r="AGW327" s="76"/>
      <c r="AGX327" s="76"/>
      <c r="AGY327" s="76"/>
      <c r="AGZ327" s="76"/>
      <c r="AHA327" s="76"/>
      <c r="AHB327" s="76"/>
      <c r="AHC327" s="76"/>
      <c r="AHD327" s="76"/>
      <c r="AHE327" s="76"/>
      <c r="AHF327" s="76"/>
      <c r="AHG327" s="76"/>
      <c r="AHH327" s="76"/>
      <c r="AHI327" s="76"/>
      <c r="AHJ327" s="76"/>
      <c r="AHK327" s="76"/>
      <c r="AHL327" s="76"/>
      <c r="AHM327" s="76"/>
      <c r="AHN327" s="76"/>
      <c r="AHO327" s="76"/>
      <c r="AHP327" s="76"/>
      <c r="AHQ327" s="76"/>
      <c r="AHR327" s="76"/>
      <c r="AHS327" s="76"/>
      <c r="AHT327" s="76"/>
      <c r="AHU327" s="76"/>
      <c r="AHV327" s="76"/>
      <c r="AHW327" s="76"/>
      <c r="AHX327" s="76"/>
      <c r="AHY327" s="76"/>
      <c r="AHZ327" s="76"/>
      <c r="AIA327" s="76"/>
      <c r="AIB327" s="76"/>
      <c r="AIC327" s="76"/>
      <c r="AID327" s="76"/>
      <c r="AIE327" s="76"/>
      <c r="AIF327" s="76"/>
      <c r="AIG327" s="76"/>
      <c r="AIH327" s="76"/>
      <c r="AII327" s="76"/>
      <c r="AIJ327" s="76"/>
      <c r="AIK327" s="76"/>
      <c r="AIL327" s="76"/>
      <c r="AIM327" s="76"/>
      <c r="AIN327" s="76"/>
      <c r="AIO327" s="76"/>
      <c r="AIP327" s="76"/>
      <c r="AIQ327" s="76"/>
      <c r="AIR327" s="76"/>
      <c r="AIS327" s="76"/>
      <c r="AIT327" s="76"/>
      <c r="AIU327" s="76"/>
      <c r="AIV327" s="76"/>
      <c r="AIW327" s="76"/>
      <c r="AIX327" s="76"/>
      <c r="AIY327" s="76"/>
      <c r="AIZ327" s="76"/>
      <c r="AJA327" s="76"/>
      <c r="AJB327" s="76"/>
      <c r="AJC327" s="76"/>
      <c r="AJD327" s="76"/>
      <c r="AJE327" s="76"/>
      <c r="AJF327" s="76"/>
      <c r="AJG327" s="76"/>
      <c r="AJH327" s="76"/>
      <c r="AJI327" s="76"/>
      <c r="AJJ327" s="76"/>
      <c r="AJK327" s="76"/>
      <c r="AJL327" s="76"/>
      <c r="AJM327" s="76"/>
      <c r="AJN327" s="76"/>
      <c r="AJO327" s="76"/>
      <c r="AJP327" s="76"/>
      <c r="AJQ327" s="76"/>
      <c r="AJR327" s="76"/>
      <c r="AJS327" s="76"/>
      <c r="AJT327" s="76"/>
      <c r="AJU327" s="76"/>
      <c r="AJV327" s="76"/>
      <c r="AJW327" s="76"/>
      <c r="AJX327" s="76"/>
      <c r="AJY327" s="76"/>
      <c r="AJZ327" s="76"/>
      <c r="AKA327" s="76"/>
      <c r="AKB327" s="76"/>
      <c r="AKC327" s="76"/>
      <c r="AKD327" s="76"/>
      <c r="AKE327" s="76"/>
      <c r="AKF327" s="76"/>
      <c r="AKG327" s="76"/>
      <c r="AKH327" s="76"/>
      <c r="AKI327" s="76"/>
      <c r="AKJ327" s="76"/>
      <c r="AKK327" s="76"/>
      <c r="AKL327" s="76"/>
      <c r="AKM327" s="76"/>
      <c r="AKN327" s="76"/>
      <c r="AKO327" s="76"/>
      <c r="AKP327" s="76"/>
      <c r="AKQ327" s="76"/>
      <c r="AKR327" s="76"/>
      <c r="AKS327" s="76"/>
      <c r="AKT327" s="76"/>
      <c r="AKU327" s="76"/>
      <c r="AKV327" s="76"/>
      <c r="AKW327" s="76"/>
      <c r="AKX327" s="76"/>
      <c r="AKY327" s="76"/>
      <c r="AKZ327" s="76"/>
      <c r="ALA327" s="76"/>
      <c r="ALB327" s="76"/>
      <c r="ALC327" s="76"/>
      <c r="ALD327" s="76"/>
      <c r="ALE327" s="76"/>
      <c r="ALF327" s="76"/>
      <c r="ALG327" s="76"/>
      <c r="ALH327" s="76"/>
      <c r="ALI327" s="76"/>
      <c r="ALJ327" s="76"/>
      <c r="ALK327" s="76"/>
      <c r="ALL327" s="76"/>
      <c r="ALM327" s="76"/>
      <c r="ALN327" s="76"/>
      <c r="ALO327" s="76"/>
      <c r="ALP327" s="76"/>
      <c r="ALQ327" s="76"/>
      <c r="ALR327" s="76"/>
      <c r="ALS327" s="76"/>
      <c r="ALT327" s="76"/>
      <c r="ALU327" s="76"/>
      <c r="ALV327" s="76"/>
      <c r="ALW327" s="76"/>
      <c r="ALX327" s="76"/>
      <c r="ALY327" s="76"/>
      <c r="ALZ327" s="76"/>
      <c r="AMA327" s="76"/>
      <c r="AMB327" s="76"/>
      <c r="AMC327" s="76"/>
      <c r="AMD327" s="76"/>
      <c r="AME327" s="76"/>
    </row>
    <row r="328" spans="1:1019" s="80" customFormat="1" ht="28.5" customHeight="1">
      <c r="A328" s="20" t="s">
        <v>385</v>
      </c>
      <c r="B328" s="21">
        <v>5212556</v>
      </c>
      <c r="C328" s="21" t="s">
        <v>96</v>
      </c>
      <c r="D328" s="71" t="s">
        <v>126</v>
      </c>
      <c r="E328" s="22" t="s">
        <v>72</v>
      </c>
      <c r="F328" s="59">
        <v>15</v>
      </c>
      <c r="G328" s="23">
        <v>1.96</v>
      </c>
      <c r="H328" s="69">
        <f t="shared" ref="H328:H334" si="120">$J$6</f>
        <v>0.21229999999999999</v>
      </c>
      <c r="I328" s="23">
        <f t="shared" ref="I328:I334" si="121">ROUND(((H328+1)*G328),2)</f>
        <v>2.38</v>
      </c>
      <c r="J328" s="23">
        <f t="shared" ref="J328:J334" si="122">TRUNC((I328*F328),2)</f>
        <v>35.700000000000003</v>
      </c>
      <c r="K328" s="78">
        <f t="shared" ref="K328:K334" si="123">G328*F328</f>
        <v>29.4</v>
      </c>
      <c r="L328" s="76"/>
      <c r="M328" s="79"/>
      <c r="N328" s="76"/>
      <c r="O328" s="76"/>
      <c r="P328" s="76"/>
      <c r="Q328" s="76"/>
      <c r="R328" s="76"/>
      <c r="S328" s="76"/>
      <c r="T328" s="76"/>
      <c r="U328" s="76"/>
      <c r="V328" s="76"/>
      <c r="W328" s="76"/>
      <c r="X328" s="76"/>
      <c r="Y328" s="76"/>
      <c r="Z328" s="76"/>
      <c r="AA328" s="76"/>
      <c r="AB328" s="76"/>
      <c r="AC328" s="76"/>
      <c r="AD328" s="76"/>
      <c r="AE328" s="76"/>
      <c r="AF328" s="76"/>
      <c r="AG328" s="76"/>
      <c r="AH328" s="76"/>
      <c r="AI328" s="76"/>
      <c r="AJ328" s="76"/>
      <c r="AK328" s="76"/>
      <c r="AL328" s="76"/>
      <c r="AM328" s="76"/>
      <c r="AN328" s="76"/>
      <c r="AO328" s="76"/>
      <c r="AP328" s="76"/>
      <c r="AQ328" s="76"/>
      <c r="AR328" s="76"/>
      <c r="AS328" s="76"/>
      <c r="AT328" s="76"/>
      <c r="AU328" s="76"/>
      <c r="AV328" s="76"/>
      <c r="AW328" s="76"/>
      <c r="AX328" s="76"/>
      <c r="AY328" s="76"/>
      <c r="AZ328" s="76"/>
      <c r="BA328" s="76"/>
      <c r="BB328" s="76"/>
      <c r="BC328" s="76"/>
      <c r="BD328" s="76"/>
      <c r="BE328" s="76"/>
      <c r="BF328" s="76"/>
      <c r="BG328" s="76"/>
      <c r="BH328" s="76"/>
      <c r="BI328" s="76"/>
      <c r="BJ328" s="76"/>
      <c r="BK328" s="76"/>
      <c r="BL328" s="76"/>
      <c r="BM328" s="76"/>
      <c r="BN328" s="76"/>
      <c r="BO328" s="76"/>
      <c r="BP328" s="76"/>
      <c r="BQ328" s="76"/>
      <c r="BR328" s="76"/>
      <c r="BS328" s="76"/>
      <c r="BT328" s="76"/>
      <c r="BU328" s="76"/>
      <c r="BV328" s="76"/>
      <c r="BW328" s="76"/>
      <c r="BX328" s="76"/>
      <c r="BY328" s="76"/>
      <c r="BZ328" s="76"/>
      <c r="CA328" s="76"/>
      <c r="CB328" s="76"/>
      <c r="CC328" s="76"/>
      <c r="CD328" s="76"/>
      <c r="CE328" s="76"/>
      <c r="CF328" s="76"/>
      <c r="CG328" s="76"/>
      <c r="CH328" s="76"/>
      <c r="CI328" s="76"/>
      <c r="CJ328" s="76"/>
      <c r="CK328" s="76"/>
      <c r="CL328" s="76"/>
      <c r="CM328" s="76"/>
      <c r="CN328" s="76"/>
      <c r="CO328" s="76"/>
      <c r="CP328" s="76"/>
      <c r="CQ328" s="76"/>
      <c r="CR328" s="76"/>
      <c r="CS328" s="76"/>
      <c r="CT328" s="76"/>
      <c r="CU328" s="76"/>
      <c r="CV328" s="76"/>
      <c r="CW328" s="76"/>
      <c r="CX328" s="76"/>
      <c r="CY328" s="76"/>
      <c r="CZ328" s="76"/>
      <c r="DA328" s="76"/>
      <c r="DB328" s="76"/>
      <c r="DC328" s="76"/>
      <c r="DD328" s="76"/>
      <c r="DE328" s="76"/>
      <c r="DF328" s="76"/>
      <c r="DG328" s="76"/>
      <c r="DH328" s="76"/>
      <c r="DI328" s="76"/>
      <c r="DJ328" s="76"/>
      <c r="DK328" s="76"/>
      <c r="DL328" s="76"/>
      <c r="DM328" s="76"/>
      <c r="DN328" s="76"/>
      <c r="DO328" s="76"/>
      <c r="DP328" s="76"/>
      <c r="DQ328" s="76"/>
      <c r="DR328" s="76"/>
      <c r="DS328" s="76"/>
      <c r="DT328" s="76"/>
      <c r="DU328" s="76"/>
      <c r="DV328" s="76"/>
      <c r="DW328" s="76"/>
      <c r="DX328" s="76"/>
      <c r="DY328" s="76"/>
      <c r="DZ328" s="76"/>
      <c r="EA328" s="76"/>
      <c r="EB328" s="76"/>
      <c r="EC328" s="76"/>
      <c r="ED328" s="76"/>
      <c r="EE328" s="76"/>
      <c r="EF328" s="76"/>
      <c r="EG328" s="76"/>
      <c r="EH328" s="76"/>
      <c r="EI328" s="76"/>
      <c r="EJ328" s="76"/>
      <c r="EK328" s="76"/>
      <c r="EL328" s="76"/>
      <c r="EM328" s="76"/>
      <c r="EN328" s="76"/>
      <c r="EO328" s="76"/>
      <c r="EP328" s="76"/>
      <c r="EQ328" s="76"/>
      <c r="ER328" s="76"/>
      <c r="ES328" s="76"/>
      <c r="ET328" s="76"/>
      <c r="EU328" s="76"/>
      <c r="EV328" s="76"/>
      <c r="EW328" s="76"/>
      <c r="EX328" s="76"/>
      <c r="EY328" s="76"/>
      <c r="EZ328" s="76"/>
      <c r="FA328" s="76"/>
      <c r="FB328" s="76"/>
      <c r="FC328" s="76"/>
      <c r="FD328" s="76"/>
      <c r="FE328" s="76"/>
      <c r="FF328" s="76"/>
      <c r="FG328" s="76"/>
      <c r="FH328" s="76"/>
      <c r="FI328" s="76"/>
      <c r="FJ328" s="76"/>
      <c r="FK328" s="76"/>
      <c r="FL328" s="76"/>
      <c r="FM328" s="76"/>
      <c r="FN328" s="76"/>
      <c r="FO328" s="76"/>
      <c r="FP328" s="76"/>
      <c r="FQ328" s="76"/>
      <c r="FR328" s="76"/>
      <c r="FS328" s="76"/>
      <c r="FT328" s="76"/>
      <c r="FU328" s="76"/>
      <c r="FV328" s="76"/>
      <c r="FW328" s="76"/>
      <c r="FX328" s="76"/>
      <c r="FY328" s="76"/>
      <c r="FZ328" s="76"/>
      <c r="GA328" s="76"/>
      <c r="GB328" s="76"/>
      <c r="GC328" s="76"/>
      <c r="GD328" s="76"/>
      <c r="GE328" s="76"/>
      <c r="GF328" s="76"/>
      <c r="GG328" s="76"/>
      <c r="GH328" s="76"/>
      <c r="GI328" s="76"/>
      <c r="GJ328" s="76"/>
      <c r="GK328" s="76"/>
      <c r="GL328" s="76"/>
      <c r="GM328" s="76"/>
      <c r="GN328" s="76"/>
      <c r="GO328" s="76"/>
      <c r="GP328" s="76"/>
      <c r="GQ328" s="76"/>
      <c r="GR328" s="76"/>
      <c r="GS328" s="76"/>
      <c r="GT328" s="76"/>
      <c r="GU328" s="76"/>
      <c r="GV328" s="76"/>
      <c r="GW328" s="76"/>
      <c r="GX328" s="76"/>
      <c r="GY328" s="76"/>
      <c r="GZ328" s="76"/>
      <c r="HA328" s="76"/>
      <c r="HB328" s="76"/>
      <c r="HC328" s="76"/>
      <c r="HD328" s="76"/>
      <c r="HE328" s="76"/>
      <c r="HF328" s="76"/>
      <c r="HG328" s="76"/>
      <c r="HH328" s="76"/>
      <c r="HI328" s="76"/>
      <c r="HJ328" s="76"/>
      <c r="HK328" s="76"/>
      <c r="HL328" s="76"/>
      <c r="HM328" s="76"/>
      <c r="HN328" s="76"/>
      <c r="HO328" s="76"/>
      <c r="HP328" s="76"/>
      <c r="HQ328" s="76"/>
      <c r="HR328" s="76"/>
      <c r="HS328" s="76"/>
      <c r="HT328" s="76"/>
      <c r="HU328" s="76"/>
      <c r="HV328" s="76"/>
      <c r="HW328" s="76"/>
      <c r="HX328" s="76"/>
      <c r="HY328" s="76"/>
      <c r="HZ328" s="76"/>
      <c r="IA328" s="76"/>
      <c r="IB328" s="76"/>
      <c r="IC328" s="76"/>
      <c r="ID328" s="76"/>
      <c r="IE328" s="76"/>
      <c r="IF328" s="76"/>
      <c r="IG328" s="76"/>
      <c r="IH328" s="76"/>
      <c r="II328" s="76"/>
      <c r="IJ328" s="76"/>
      <c r="IK328" s="76"/>
      <c r="IL328" s="76"/>
      <c r="IM328" s="76"/>
      <c r="IN328" s="76"/>
      <c r="IO328" s="76"/>
      <c r="IP328" s="76"/>
      <c r="IQ328" s="76"/>
      <c r="IR328" s="76"/>
      <c r="IS328" s="76"/>
      <c r="IT328" s="76"/>
      <c r="IU328" s="76"/>
      <c r="IV328" s="76"/>
      <c r="IW328" s="76"/>
      <c r="IX328" s="76"/>
      <c r="IY328" s="76"/>
      <c r="IZ328" s="76"/>
      <c r="JA328" s="76"/>
      <c r="JB328" s="76"/>
      <c r="JC328" s="76"/>
      <c r="JD328" s="76"/>
      <c r="JE328" s="76"/>
      <c r="JF328" s="76"/>
      <c r="JG328" s="76"/>
      <c r="JH328" s="76"/>
      <c r="JI328" s="76"/>
      <c r="JJ328" s="76"/>
      <c r="JK328" s="76"/>
      <c r="JL328" s="76"/>
      <c r="JM328" s="76"/>
      <c r="JN328" s="76"/>
      <c r="JO328" s="76"/>
      <c r="JP328" s="76"/>
      <c r="JQ328" s="76"/>
      <c r="JR328" s="76"/>
      <c r="JS328" s="76"/>
      <c r="JT328" s="76"/>
      <c r="JU328" s="76"/>
      <c r="JV328" s="76"/>
      <c r="JW328" s="76"/>
      <c r="JX328" s="76"/>
      <c r="JY328" s="76"/>
      <c r="JZ328" s="76"/>
      <c r="KA328" s="76"/>
      <c r="KB328" s="76"/>
      <c r="KC328" s="76"/>
      <c r="KD328" s="76"/>
      <c r="KE328" s="76"/>
      <c r="KF328" s="76"/>
      <c r="KG328" s="76"/>
      <c r="KH328" s="76"/>
      <c r="KI328" s="76"/>
      <c r="KJ328" s="76"/>
      <c r="KK328" s="76"/>
      <c r="KL328" s="76"/>
      <c r="KM328" s="76"/>
      <c r="KN328" s="76"/>
      <c r="KO328" s="76"/>
      <c r="KP328" s="76"/>
      <c r="KQ328" s="76"/>
      <c r="KR328" s="76"/>
      <c r="KS328" s="76"/>
      <c r="KT328" s="76"/>
      <c r="KU328" s="76"/>
      <c r="KV328" s="76"/>
      <c r="KW328" s="76"/>
      <c r="KX328" s="76"/>
      <c r="KY328" s="76"/>
      <c r="KZ328" s="76"/>
      <c r="LA328" s="76"/>
      <c r="LB328" s="76"/>
      <c r="LC328" s="76"/>
      <c r="LD328" s="76"/>
      <c r="LE328" s="76"/>
      <c r="LF328" s="76"/>
      <c r="LG328" s="76"/>
      <c r="LH328" s="76"/>
      <c r="LI328" s="76"/>
      <c r="LJ328" s="76"/>
      <c r="LK328" s="76"/>
      <c r="LL328" s="76"/>
      <c r="LM328" s="76"/>
      <c r="LN328" s="76"/>
      <c r="LO328" s="76"/>
      <c r="LP328" s="76"/>
      <c r="LQ328" s="76"/>
      <c r="LR328" s="76"/>
      <c r="LS328" s="76"/>
      <c r="LT328" s="76"/>
      <c r="LU328" s="76"/>
      <c r="LV328" s="76"/>
      <c r="LW328" s="76"/>
      <c r="LX328" s="76"/>
      <c r="LY328" s="76"/>
      <c r="LZ328" s="76"/>
      <c r="MA328" s="76"/>
      <c r="MB328" s="76"/>
      <c r="MC328" s="76"/>
      <c r="MD328" s="76"/>
      <c r="ME328" s="76"/>
      <c r="MF328" s="76"/>
      <c r="MG328" s="76"/>
      <c r="MH328" s="76"/>
      <c r="MI328" s="76"/>
      <c r="MJ328" s="76"/>
      <c r="MK328" s="76"/>
      <c r="ML328" s="76"/>
      <c r="MM328" s="76"/>
      <c r="MN328" s="76"/>
      <c r="MO328" s="76"/>
      <c r="MP328" s="76"/>
      <c r="MQ328" s="76"/>
      <c r="MR328" s="76"/>
      <c r="MS328" s="76"/>
      <c r="MT328" s="76"/>
      <c r="MU328" s="76"/>
      <c r="MV328" s="76"/>
      <c r="MW328" s="76"/>
      <c r="MX328" s="76"/>
      <c r="MY328" s="76"/>
      <c r="MZ328" s="76"/>
      <c r="NA328" s="76"/>
      <c r="NB328" s="76"/>
      <c r="NC328" s="76"/>
      <c r="ND328" s="76"/>
      <c r="NE328" s="76"/>
      <c r="NF328" s="76"/>
      <c r="NG328" s="76"/>
      <c r="NH328" s="76"/>
      <c r="NI328" s="76"/>
      <c r="NJ328" s="76"/>
      <c r="NK328" s="76"/>
      <c r="NL328" s="76"/>
      <c r="NM328" s="76"/>
      <c r="NN328" s="76"/>
      <c r="NO328" s="76"/>
      <c r="NP328" s="76"/>
      <c r="NQ328" s="76"/>
      <c r="NR328" s="76"/>
      <c r="NS328" s="76"/>
      <c r="NT328" s="76"/>
      <c r="NU328" s="76"/>
      <c r="NV328" s="76"/>
      <c r="NW328" s="76"/>
      <c r="NX328" s="76"/>
      <c r="NY328" s="76"/>
      <c r="NZ328" s="76"/>
      <c r="OA328" s="76"/>
      <c r="OB328" s="76"/>
      <c r="OC328" s="76"/>
      <c r="OD328" s="76"/>
      <c r="OE328" s="76"/>
      <c r="OF328" s="76"/>
      <c r="OG328" s="76"/>
      <c r="OH328" s="76"/>
      <c r="OI328" s="76"/>
      <c r="OJ328" s="76"/>
      <c r="OK328" s="76"/>
      <c r="OL328" s="76"/>
      <c r="OM328" s="76"/>
      <c r="ON328" s="76"/>
      <c r="OO328" s="76"/>
      <c r="OP328" s="76"/>
      <c r="OQ328" s="76"/>
      <c r="OR328" s="76"/>
      <c r="OS328" s="76"/>
      <c r="OT328" s="76"/>
      <c r="OU328" s="76"/>
      <c r="OV328" s="76"/>
      <c r="OW328" s="76"/>
      <c r="OX328" s="76"/>
      <c r="OY328" s="76"/>
      <c r="OZ328" s="76"/>
      <c r="PA328" s="76"/>
      <c r="PB328" s="76"/>
      <c r="PC328" s="76"/>
      <c r="PD328" s="76"/>
      <c r="PE328" s="76"/>
      <c r="PF328" s="76"/>
      <c r="PG328" s="76"/>
      <c r="PH328" s="76"/>
      <c r="PI328" s="76"/>
      <c r="PJ328" s="76"/>
      <c r="PK328" s="76"/>
      <c r="PL328" s="76"/>
      <c r="PM328" s="76"/>
      <c r="PN328" s="76"/>
      <c r="PO328" s="76"/>
      <c r="PP328" s="76"/>
      <c r="PQ328" s="76"/>
      <c r="PR328" s="76"/>
      <c r="PS328" s="76"/>
      <c r="PT328" s="76"/>
      <c r="PU328" s="76"/>
      <c r="PV328" s="76"/>
      <c r="PW328" s="76"/>
      <c r="PX328" s="76"/>
      <c r="PY328" s="76"/>
      <c r="PZ328" s="76"/>
      <c r="QA328" s="76"/>
      <c r="QB328" s="76"/>
      <c r="QC328" s="76"/>
      <c r="QD328" s="76"/>
      <c r="QE328" s="76"/>
      <c r="QF328" s="76"/>
      <c r="QG328" s="76"/>
      <c r="QH328" s="76"/>
      <c r="QI328" s="76"/>
      <c r="QJ328" s="76"/>
      <c r="QK328" s="76"/>
      <c r="QL328" s="76"/>
      <c r="QM328" s="76"/>
      <c r="QN328" s="76"/>
      <c r="QO328" s="76"/>
      <c r="QP328" s="76"/>
      <c r="QQ328" s="76"/>
      <c r="QR328" s="76"/>
      <c r="QS328" s="76"/>
      <c r="QT328" s="76"/>
      <c r="QU328" s="76"/>
      <c r="QV328" s="76"/>
      <c r="QW328" s="76"/>
      <c r="QX328" s="76"/>
      <c r="QY328" s="76"/>
      <c r="QZ328" s="76"/>
      <c r="RA328" s="76"/>
      <c r="RB328" s="76"/>
      <c r="RC328" s="76"/>
      <c r="RD328" s="76"/>
      <c r="RE328" s="76"/>
      <c r="RF328" s="76"/>
      <c r="RG328" s="76"/>
      <c r="RH328" s="76"/>
      <c r="RI328" s="76"/>
      <c r="RJ328" s="76"/>
      <c r="RK328" s="76"/>
      <c r="RL328" s="76"/>
      <c r="RM328" s="76"/>
      <c r="RN328" s="76"/>
      <c r="RO328" s="76"/>
      <c r="RP328" s="76"/>
      <c r="RQ328" s="76"/>
      <c r="RR328" s="76"/>
      <c r="RS328" s="76"/>
      <c r="RT328" s="76"/>
      <c r="RU328" s="76"/>
      <c r="RV328" s="76"/>
      <c r="RW328" s="76"/>
      <c r="RX328" s="76"/>
      <c r="RY328" s="76"/>
      <c r="RZ328" s="76"/>
      <c r="SA328" s="76"/>
      <c r="SB328" s="76"/>
      <c r="SC328" s="76"/>
      <c r="SD328" s="76"/>
      <c r="SE328" s="76"/>
      <c r="SF328" s="76"/>
      <c r="SG328" s="76"/>
      <c r="SH328" s="76"/>
      <c r="SI328" s="76"/>
      <c r="SJ328" s="76"/>
      <c r="SK328" s="76"/>
      <c r="SL328" s="76"/>
      <c r="SM328" s="76"/>
      <c r="SN328" s="76"/>
      <c r="SO328" s="76"/>
      <c r="SP328" s="76"/>
      <c r="SQ328" s="76"/>
      <c r="SR328" s="76"/>
      <c r="SS328" s="76"/>
      <c r="ST328" s="76"/>
      <c r="SU328" s="76"/>
      <c r="SV328" s="76"/>
      <c r="SW328" s="76"/>
      <c r="SX328" s="76"/>
      <c r="SY328" s="76"/>
      <c r="SZ328" s="76"/>
      <c r="TA328" s="76"/>
      <c r="TB328" s="76"/>
      <c r="TC328" s="76"/>
      <c r="TD328" s="76"/>
      <c r="TE328" s="76"/>
      <c r="TF328" s="76"/>
      <c r="TG328" s="76"/>
      <c r="TH328" s="76"/>
      <c r="TI328" s="76"/>
      <c r="TJ328" s="76"/>
      <c r="TK328" s="76"/>
      <c r="TL328" s="76"/>
      <c r="TM328" s="76"/>
      <c r="TN328" s="76"/>
      <c r="TO328" s="76"/>
      <c r="TP328" s="76"/>
      <c r="TQ328" s="76"/>
      <c r="TR328" s="76"/>
      <c r="TS328" s="76"/>
      <c r="TT328" s="76"/>
      <c r="TU328" s="76"/>
      <c r="TV328" s="76"/>
      <c r="TW328" s="76"/>
      <c r="TX328" s="76"/>
      <c r="TY328" s="76"/>
      <c r="TZ328" s="76"/>
      <c r="UA328" s="76"/>
      <c r="UB328" s="76"/>
      <c r="UC328" s="76"/>
      <c r="UD328" s="76"/>
      <c r="UE328" s="76"/>
      <c r="UF328" s="76"/>
      <c r="UG328" s="76"/>
      <c r="UH328" s="76"/>
      <c r="UI328" s="76"/>
      <c r="UJ328" s="76"/>
      <c r="UK328" s="76"/>
      <c r="UL328" s="76"/>
      <c r="UM328" s="76"/>
      <c r="UN328" s="76"/>
      <c r="UO328" s="76"/>
      <c r="UP328" s="76"/>
      <c r="UQ328" s="76"/>
      <c r="UR328" s="76"/>
      <c r="US328" s="76"/>
      <c r="UT328" s="76"/>
      <c r="UU328" s="76"/>
      <c r="UV328" s="76"/>
      <c r="UW328" s="76"/>
      <c r="UX328" s="76"/>
      <c r="UY328" s="76"/>
      <c r="UZ328" s="76"/>
      <c r="VA328" s="76"/>
      <c r="VB328" s="76"/>
      <c r="VC328" s="76"/>
      <c r="VD328" s="76"/>
      <c r="VE328" s="76"/>
      <c r="VF328" s="76"/>
      <c r="VG328" s="76"/>
      <c r="VH328" s="76"/>
      <c r="VI328" s="76"/>
      <c r="VJ328" s="76"/>
      <c r="VK328" s="76"/>
      <c r="VL328" s="76"/>
      <c r="VM328" s="76"/>
      <c r="VN328" s="76"/>
      <c r="VO328" s="76"/>
      <c r="VP328" s="76"/>
      <c r="VQ328" s="76"/>
      <c r="VR328" s="76"/>
      <c r="VS328" s="76"/>
      <c r="VT328" s="76"/>
      <c r="VU328" s="76"/>
      <c r="VV328" s="76"/>
      <c r="VW328" s="76"/>
      <c r="VX328" s="76"/>
      <c r="VY328" s="76"/>
      <c r="VZ328" s="76"/>
      <c r="WA328" s="76"/>
      <c r="WB328" s="76"/>
      <c r="WC328" s="76"/>
      <c r="WD328" s="76"/>
      <c r="WE328" s="76"/>
      <c r="WF328" s="76"/>
      <c r="WG328" s="76"/>
      <c r="WH328" s="76"/>
      <c r="WI328" s="76"/>
      <c r="WJ328" s="76"/>
      <c r="WK328" s="76"/>
      <c r="WL328" s="76"/>
      <c r="WM328" s="76"/>
      <c r="WN328" s="76"/>
      <c r="WO328" s="76"/>
      <c r="WP328" s="76"/>
      <c r="WQ328" s="76"/>
      <c r="WR328" s="76"/>
      <c r="WS328" s="76"/>
      <c r="WT328" s="76"/>
      <c r="WU328" s="76"/>
      <c r="WV328" s="76"/>
      <c r="WW328" s="76"/>
      <c r="WX328" s="76"/>
      <c r="WY328" s="76"/>
      <c r="WZ328" s="76"/>
      <c r="XA328" s="76"/>
      <c r="XB328" s="76"/>
      <c r="XC328" s="76"/>
      <c r="XD328" s="76"/>
      <c r="XE328" s="76"/>
      <c r="XF328" s="76"/>
      <c r="XG328" s="76"/>
      <c r="XH328" s="76"/>
      <c r="XI328" s="76"/>
      <c r="XJ328" s="76"/>
      <c r="XK328" s="76"/>
      <c r="XL328" s="76"/>
      <c r="XM328" s="76"/>
      <c r="XN328" s="76"/>
      <c r="XO328" s="76"/>
      <c r="XP328" s="76"/>
      <c r="XQ328" s="76"/>
      <c r="XR328" s="76"/>
      <c r="XS328" s="76"/>
      <c r="XT328" s="76"/>
      <c r="XU328" s="76"/>
      <c r="XV328" s="76"/>
      <c r="XW328" s="76"/>
      <c r="XX328" s="76"/>
      <c r="XY328" s="76"/>
      <c r="XZ328" s="76"/>
      <c r="YA328" s="76"/>
      <c r="YB328" s="76"/>
      <c r="YC328" s="76"/>
      <c r="YD328" s="76"/>
      <c r="YE328" s="76"/>
      <c r="YF328" s="76"/>
      <c r="YG328" s="76"/>
      <c r="YH328" s="76"/>
      <c r="YI328" s="76"/>
      <c r="YJ328" s="76"/>
      <c r="YK328" s="76"/>
      <c r="YL328" s="76"/>
      <c r="YM328" s="76"/>
      <c r="YN328" s="76"/>
      <c r="YO328" s="76"/>
      <c r="YP328" s="76"/>
      <c r="YQ328" s="76"/>
      <c r="YR328" s="76"/>
      <c r="YS328" s="76"/>
      <c r="YT328" s="76"/>
      <c r="YU328" s="76"/>
      <c r="YV328" s="76"/>
      <c r="YW328" s="76"/>
      <c r="YX328" s="76"/>
      <c r="YY328" s="76"/>
      <c r="YZ328" s="76"/>
      <c r="ZA328" s="76"/>
      <c r="ZB328" s="76"/>
      <c r="ZC328" s="76"/>
      <c r="ZD328" s="76"/>
      <c r="ZE328" s="76"/>
      <c r="ZF328" s="76"/>
      <c r="ZG328" s="76"/>
      <c r="ZH328" s="76"/>
      <c r="ZI328" s="76"/>
      <c r="ZJ328" s="76"/>
      <c r="ZK328" s="76"/>
      <c r="ZL328" s="76"/>
      <c r="ZM328" s="76"/>
      <c r="ZN328" s="76"/>
      <c r="ZO328" s="76"/>
      <c r="ZP328" s="76"/>
      <c r="ZQ328" s="76"/>
      <c r="ZR328" s="76"/>
      <c r="ZS328" s="76"/>
      <c r="ZT328" s="76"/>
      <c r="ZU328" s="76"/>
      <c r="ZV328" s="76"/>
      <c r="ZW328" s="76"/>
      <c r="ZX328" s="76"/>
      <c r="ZY328" s="76"/>
      <c r="ZZ328" s="76"/>
      <c r="AAA328" s="76"/>
      <c r="AAB328" s="76"/>
      <c r="AAC328" s="76"/>
      <c r="AAD328" s="76"/>
      <c r="AAE328" s="76"/>
      <c r="AAF328" s="76"/>
      <c r="AAG328" s="76"/>
      <c r="AAH328" s="76"/>
      <c r="AAI328" s="76"/>
      <c r="AAJ328" s="76"/>
      <c r="AAK328" s="76"/>
      <c r="AAL328" s="76"/>
      <c r="AAM328" s="76"/>
      <c r="AAN328" s="76"/>
      <c r="AAO328" s="76"/>
      <c r="AAP328" s="76"/>
      <c r="AAQ328" s="76"/>
      <c r="AAR328" s="76"/>
      <c r="AAS328" s="76"/>
      <c r="AAT328" s="76"/>
      <c r="AAU328" s="76"/>
      <c r="AAV328" s="76"/>
      <c r="AAW328" s="76"/>
      <c r="AAX328" s="76"/>
      <c r="AAY328" s="76"/>
      <c r="AAZ328" s="76"/>
      <c r="ABA328" s="76"/>
      <c r="ABB328" s="76"/>
      <c r="ABC328" s="76"/>
      <c r="ABD328" s="76"/>
      <c r="ABE328" s="76"/>
      <c r="ABF328" s="76"/>
      <c r="ABG328" s="76"/>
      <c r="ABH328" s="76"/>
      <c r="ABI328" s="76"/>
      <c r="ABJ328" s="76"/>
      <c r="ABK328" s="76"/>
      <c r="ABL328" s="76"/>
      <c r="ABM328" s="76"/>
      <c r="ABN328" s="76"/>
      <c r="ABO328" s="76"/>
      <c r="ABP328" s="76"/>
      <c r="ABQ328" s="76"/>
      <c r="ABR328" s="76"/>
      <c r="ABS328" s="76"/>
      <c r="ABT328" s="76"/>
      <c r="ABU328" s="76"/>
      <c r="ABV328" s="76"/>
      <c r="ABW328" s="76"/>
      <c r="ABX328" s="76"/>
      <c r="ABY328" s="76"/>
      <c r="ABZ328" s="76"/>
      <c r="ACA328" s="76"/>
      <c r="ACB328" s="76"/>
      <c r="ACC328" s="76"/>
      <c r="ACD328" s="76"/>
      <c r="ACE328" s="76"/>
      <c r="ACF328" s="76"/>
      <c r="ACG328" s="76"/>
      <c r="ACH328" s="76"/>
      <c r="ACI328" s="76"/>
      <c r="ACJ328" s="76"/>
      <c r="ACK328" s="76"/>
      <c r="ACL328" s="76"/>
      <c r="ACM328" s="76"/>
      <c r="ACN328" s="76"/>
      <c r="ACO328" s="76"/>
      <c r="ACP328" s="76"/>
      <c r="ACQ328" s="76"/>
      <c r="ACR328" s="76"/>
      <c r="ACS328" s="76"/>
      <c r="ACT328" s="76"/>
      <c r="ACU328" s="76"/>
      <c r="ACV328" s="76"/>
      <c r="ACW328" s="76"/>
      <c r="ACX328" s="76"/>
      <c r="ACY328" s="76"/>
      <c r="ACZ328" s="76"/>
      <c r="ADA328" s="76"/>
      <c r="ADB328" s="76"/>
      <c r="ADC328" s="76"/>
      <c r="ADD328" s="76"/>
      <c r="ADE328" s="76"/>
      <c r="ADF328" s="76"/>
      <c r="ADG328" s="76"/>
      <c r="ADH328" s="76"/>
      <c r="ADI328" s="76"/>
      <c r="ADJ328" s="76"/>
      <c r="ADK328" s="76"/>
      <c r="ADL328" s="76"/>
      <c r="ADM328" s="76"/>
      <c r="ADN328" s="76"/>
      <c r="ADO328" s="76"/>
      <c r="ADP328" s="76"/>
      <c r="ADQ328" s="76"/>
      <c r="ADR328" s="76"/>
      <c r="ADS328" s="76"/>
      <c r="ADT328" s="76"/>
      <c r="ADU328" s="76"/>
      <c r="ADV328" s="76"/>
      <c r="ADW328" s="76"/>
      <c r="ADX328" s="76"/>
      <c r="ADY328" s="76"/>
      <c r="ADZ328" s="76"/>
      <c r="AEA328" s="76"/>
      <c r="AEB328" s="76"/>
      <c r="AEC328" s="76"/>
      <c r="AED328" s="76"/>
      <c r="AEE328" s="76"/>
      <c r="AEF328" s="76"/>
      <c r="AEG328" s="76"/>
      <c r="AEH328" s="76"/>
      <c r="AEI328" s="76"/>
      <c r="AEJ328" s="76"/>
      <c r="AEK328" s="76"/>
      <c r="AEL328" s="76"/>
      <c r="AEM328" s="76"/>
      <c r="AEN328" s="76"/>
      <c r="AEO328" s="76"/>
      <c r="AEP328" s="76"/>
      <c r="AEQ328" s="76"/>
      <c r="AER328" s="76"/>
      <c r="AES328" s="76"/>
      <c r="AET328" s="76"/>
      <c r="AEU328" s="76"/>
      <c r="AEV328" s="76"/>
      <c r="AEW328" s="76"/>
      <c r="AEX328" s="76"/>
      <c r="AEY328" s="76"/>
      <c r="AEZ328" s="76"/>
      <c r="AFA328" s="76"/>
      <c r="AFB328" s="76"/>
      <c r="AFC328" s="76"/>
      <c r="AFD328" s="76"/>
      <c r="AFE328" s="76"/>
      <c r="AFF328" s="76"/>
      <c r="AFG328" s="76"/>
      <c r="AFH328" s="76"/>
      <c r="AFI328" s="76"/>
      <c r="AFJ328" s="76"/>
      <c r="AFK328" s="76"/>
      <c r="AFL328" s="76"/>
      <c r="AFM328" s="76"/>
      <c r="AFN328" s="76"/>
      <c r="AFO328" s="76"/>
      <c r="AFP328" s="76"/>
      <c r="AFQ328" s="76"/>
      <c r="AFR328" s="76"/>
      <c r="AFS328" s="76"/>
      <c r="AFT328" s="76"/>
      <c r="AFU328" s="76"/>
      <c r="AFV328" s="76"/>
      <c r="AFW328" s="76"/>
      <c r="AFX328" s="76"/>
      <c r="AFY328" s="76"/>
      <c r="AFZ328" s="76"/>
      <c r="AGA328" s="76"/>
      <c r="AGB328" s="76"/>
      <c r="AGC328" s="76"/>
      <c r="AGD328" s="76"/>
      <c r="AGE328" s="76"/>
      <c r="AGF328" s="76"/>
      <c r="AGG328" s="76"/>
      <c r="AGH328" s="76"/>
      <c r="AGI328" s="76"/>
      <c r="AGJ328" s="76"/>
      <c r="AGK328" s="76"/>
      <c r="AGL328" s="76"/>
      <c r="AGM328" s="76"/>
      <c r="AGN328" s="76"/>
      <c r="AGO328" s="76"/>
      <c r="AGP328" s="76"/>
      <c r="AGQ328" s="76"/>
      <c r="AGR328" s="76"/>
      <c r="AGS328" s="76"/>
      <c r="AGT328" s="76"/>
      <c r="AGU328" s="76"/>
      <c r="AGV328" s="76"/>
      <c r="AGW328" s="76"/>
      <c r="AGX328" s="76"/>
      <c r="AGY328" s="76"/>
      <c r="AGZ328" s="76"/>
      <c r="AHA328" s="76"/>
      <c r="AHB328" s="76"/>
      <c r="AHC328" s="76"/>
      <c r="AHD328" s="76"/>
      <c r="AHE328" s="76"/>
      <c r="AHF328" s="76"/>
      <c r="AHG328" s="76"/>
      <c r="AHH328" s="76"/>
      <c r="AHI328" s="76"/>
      <c r="AHJ328" s="76"/>
      <c r="AHK328" s="76"/>
      <c r="AHL328" s="76"/>
      <c r="AHM328" s="76"/>
      <c r="AHN328" s="76"/>
      <c r="AHO328" s="76"/>
      <c r="AHP328" s="76"/>
      <c r="AHQ328" s="76"/>
      <c r="AHR328" s="76"/>
      <c r="AHS328" s="76"/>
      <c r="AHT328" s="76"/>
      <c r="AHU328" s="76"/>
      <c r="AHV328" s="76"/>
      <c r="AHW328" s="76"/>
      <c r="AHX328" s="76"/>
      <c r="AHY328" s="76"/>
      <c r="AHZ328" s="76"/>
      <c r="AIA328" s="76"/>
      <c r="AIB328" s="76"/>
      <c r="AIC328" s="76"/>
      <c r="AID328" s="76"/>
      <c r="AIE328" s="76"/>
      <c r="AIF328" s="76"/>
      <c r="AIG328" s="76"/>
      <c r="AIH328" s="76"/>
      <c r="AII328" s="76"/>
      <c r="AIJ328" s="76"/>
      <c r="AIK328" s="76"/>
      <c r="AIL328" s="76"/>
      <c r="AIM328" s="76"/>
      <c r="AIN328" s="76"/>
      <c r="AIO328" s="76"/>
      <c r="AIP328" s="76"/>
      <c r="AIQ328" s="76"/>
      <c r="AIR328" s="76"/>
      <c r="AIS328" s="76"/>
      <c r="AIT328" s="76"/>
      <c r="AIU328" s="76"/>
      <c r="AIV328" s="76"/>
      <c r="AIW328" s="76"/>
      <c r="AIX328" s="76"/>
      <c r="AIY328" s="76"/>
      <c r="AIZ328" s="76"/>
      <c r="AJA328" s="76"/>
      <c r="AJB328" s="76"/>
      <c r="AJC328" s="76"/>
      <c r="AJD328" s="76"/>
      <c r="AJE328" s="76"/>
      <c r="AJF328" s="76"/>
      <c r="AJG328" s="76"/>
      <c r="AJH328" s="76"/>
      <c r="AJI328" s="76"/>
      <c r="AJJ328" s="76"/>
      <c r="AJK328" s="76"/>
      <c r="AJL328" s="76"/>
      <c r="AJM328" s="76"/>
      <c r="AJN328" s="76"/>
      <c r="AJO328" s="76"/>
      <c r="AJP328" s="76"/>
      <c r="AJQ328" s="76"/>
      <c r="AJR328" s="76"/>
      <c r="AJS328" s="76"/>
      <c r="AJT328" s="76"/>
      <c r="AJU328" s="76"/>
      <c r="AJV328" s="76"/>
      <c r="AJW328" s="76"/>
      <c r="AJX328" s="76"/>
      <c r="AJY328" s="76"/>
      <c r="AJZ328" s="76"/>
      <c r="AKA328" s="76"/>
      <c r="AKB328" s="76"/>
      <c r="AKC328" s="76"/>
      <c r="AKD328" s="76"/>
      <c r="AKE328" s="76"/>
      <c r="AKF328" s="76"/>
      <c r="AKG328" s="76"/>
      <c r="AKH328" s="76"/>
      <c r="AKI328" s="76"/>
      <c r="AKJ328" s="76"/>
      <c r="AKK328" s="76"/>
      <c r="AKL328" s="76"/>
      <c r="AKM328" s="76"/>
      <c r="AKN328" s="76"/>
      <c r="AKO328" s="76"/>
      <c r="AKP328" s="76"/>
      <c r="AKQ328" s="76"/>
      <c r="AKR328" s="76"/>
      <c r="AKS328" s="76"/>
      <c r="AKT328" s="76"/>
      <c r="AKU328" s="76"/>
      <c r="AKV328" s="76"/>
      <c r="AKW328" s="76"/>
      <c r="AKX328" s="76"/>
      <c r="AKY328" s="76"/>
      <c r="AKZ328" s="76"/>
      <c r="ALA328" s="76"/>
      <c r="ALB328" s="76"/>
      <c r="ALC328" s="76"/>
      <c r="ALD328" s="76"/>
      <c r="ALE328" s="76"/>
      <c r="ALF328" s="76"/>
      <c r="ALG328" s="76"/>
      <c r="ALH328" s="76"/>
      <c r="ALI328" s="76"/>
      <c r="ALJ328" s="76"/>
      <c r="ALK328" s="76"/>
      <c r="ALL328" s="76"/>
      <c r="ALM328" s="76"/>
      <c r="ALN328" s="76"/>
      <c r="ALO328" s="76"/>
      <c r="ALP328" s="76"/>
      <c r="ALQ328" s="76"/>
      <c r="ALR328" s="76"/>
      <c r="ALS328" s="76"/>
      <c r="ALT328" s="76"/>
      <c r="ALU328" s="76"/>
      <c r="ALV328" s="76"/>
      <c r="ALW328" s="76"/>
      <c r="ALX328" s="76"/>
      <c r="ALY328" s="76"/>
      <c r="ALZ328" s="76"/>
      <c r="AMA328" s="76"/>
      <c r="AMB328" s="76"/>
      <c r="AMC328" s="76"/>
      <c r="AMD328" s="76"/>
      <c r="AME328" s="76"/>
    </row>
    <row r="329" spans="1:1019" s="80" customFormat="1" ht="25.5">
      <c r="A329" s="20" t="s">
        <v>386</v>
      </c>
      <c r="B329" s="21">
        <v>5213343</v>
      </c>
      <c r="C329" s="21" t="s">
        <v>96</v>
      </c>
      <c r="D329" s="71" t="s">
        <v>71</v>
      </c>
      <c r="E329" s="22" t="s">
        <v>72</v>
      </c>
      <c r="F329" s="59">
        <v>40</v>
      </c>
      <c r="G329" s="23">
        <v>4.1399999999999997</v>
      </c>
      <c r="H329" s="69">
        <f t="shared" si="120"/>
        <v>0.21229999999999999</v>
      </c>
      <c r="I329" s="23">
        <f t="shared" si="121"/>
        <v>5.0199999999999996</v>
      </c>
      <c r="J329" s="23">
        <f t="shared" si="122"/>
        <v>200.8</v>
      </c>
      <c r="K329" s="78">
        <f t="shared" si="123"/>
        <v>165.6</v>
      </c>
      <c r="L329" s="76"/>
      <c r="M329" s="79"/>
      <c r="N329" s="76"/>
      <c r="O329" s="76"/>
      <c r="P329" s="76"/>
      <c r="Q329" s="76"/>
      <c r="R329" s="76"/>
      <c r="S329" s="76"/>
      <c r="T329" s="76"/>
      <c r="U329" s="76"/>
      <c r="V329" s="76"/>
      <c r="W329" s="76"/>
      <c r="X329" s="76"/>
      <c r="Y329" s="76"/>
      <c r="Z329" s="76"/>
      <c r="AA329" s="76"/>
      <c r="AB329" s="76"/>
      <c r="AC329" s="76"/>
      <c r="AD329" s="76"/>
      <c r="AE329" s="76"/>
      <c r="AF329" s="76"/>
      <c r="AG329" s="76"/>
      <c r="AH329" s="76"/>
      <c r="AI329" s="76"/>
      <c r="AJ329" s="76"/>
      <c r="AK329" s="76"/>
      <c r="AL329" s="76"/>
      <c r="AM329" s="76"/>
      <c r="AN329" s="76"/>
      <c r="AO329" s="76"/>
      <c r="AP329" s="76"/>
      <c r="AQ329" s="76"/>
      <c r="AR329" s="76"/>
      <c r="AS329" s="76"/>
      <c r="AT329" s="76"/>
      <c r="AU329" s="76"/>
      <c r="AV329" s="76"/>
      <c r="AW329" s="76"/>
      <c r="AX329" s="76"/>
      <c r="AY329" s="76"/>
      <c r="AZ329" s="76"/>
      <c r="BA329" s="76"/>
      <c r="BB329" s="76"/>
      <c r="BC329" s="76"/>
      <c r="BD329" s="76"/>
      <c r="BE329" s="76"/>
      <c r="BF329" s="76"/>
      <c r="BG329" s="76"/>
      <c r="BH329" s="76"/>
      <c r="BI329" s="76"/>
      <c r="BJ329" s="76"/>
      <c r="BK329" s="76"/>
      <c r="BL329" s="76"/>
      <c r="BM329" s="76"/>
      <c r="BN329" s="76"/>
      <c r="BO329" s="76"/>
      <c r="BP329" s="76"/>
      <c r="BQ329" s="76"/>
      <c r="BR329" s="76"/>
      <c r="BS329" s="76"/>
      <c r="BT329" s="76"/>
      <c r="BU329" s="76"/>
      <c r="BV329" s="76"/>
      <c r="BW329" s="76"/>
      <c r="BX329" s="76"/>
      <c r="BY329" s="76"/>
      <c r="BZ329" s="76"/>
      <c r="CA329" s="76"/>
      <c r="CB329" s="76"/>
      <c r="CC329" s="76"/>
      <c r="CD329" s="76"/>
      <c r="CE329" s="76"/>
      <c r="CF329" s="76"/>
      <c r="CG329" s="76"/>
      <c r="CH329" s="76"/>
      <c r="CI329" s="76"/>
      <c r="CJ329" s="76"/>
      <c r="CK329" s="76"/>
      <c r="CL329" s="76"/>
      <c r="CM329" s="76"/>
      <c r="CN329" s="76"/>
      <c r="CO329" s="76"/>
      <c r="CP329" s="76"/>
      <c r="CQ329" s="76"/>
      <c r="CR329" s="76"/>
      <c r="CS329" s="76"/>
      <c r="CT329" s="76"/>
      <c r="CU329" s="76"/>
      <c r="CV329" s="76"/>
      <c r="CW329" s="76"/>
      <c r="CX329" s="76"/>
      <c r="CY329" s="76"/>
      <c r="CZ329" s="76"/>
      <c r="DA329" s="76"/>
      <c r="DB329" s="76"/>
      <c r="DC329" s="76"/>
      <c r="DD329" s="76"/>
      <c r="DE329" s="76"/>
      <c r="DF329" s="76"/>
      <c r="DG329" s="76"/>
      <c r="DH329" s="76"/>
      <c r="DI329" s="76"/>
      <c r="DJ329" s="76"/>
      <c r="DK329" s="76"/>
      <c r="DL329" s="76"/>
      <c r="DM329" s="76"/>
      <c r="DN329" s="76"/>
      <c r="DO329" s="76"/>
      <c r="DP329" s="76"/>
      <c r="DQ329" s="76"/>
      <c r="DR329" s="76"/>
      <c r="DS329" s="76"/>
      <c r="DT329" s="76"/>
      <c r="DU329" s="76"/>
      <c r="DV329" s="76"/>
      <c r="DW329" s="76"/>
      <c r="DX329" s="76"/>
      <c r="DY329" s="76"/>
      <c r="DZ329" s="76"/>
      <c r="EA329" s="76"/>
      <c r="EB329" s="76"/>
      <c r="EC329" s="76"/>
      <c r="ED329" s="76"/>
      <c r="EE329" s="76"/>
      <c r="EF329" s="76"/>
      <c r="EG329" s="76"/>
      <c r="EH329" s="76"/>
      <c r="EI329" s="76"/>
      <c r="EJ329" s="76"/>
      <c r="EK329" s="76"/>
      <c r="EL329" s="76"/>
      <c r="EM329" s="76"/>
      <c r="EN329" s="76"/>
      <c r="EO329" s="76"/>
      <c r="EP329" s="76"/>
      <c r="EQ329" s="76"/>
      <c r="ER329" s="76"/>
      <c r="ES329" s="76"/>
      <c r="ET329" s="76"/>
      <c r="EU329" s="76"/>
      <c r="EV329" s="76"/>
      <c r="EW329" s="76"/>
      <c r="EX329" s="76"/>
      <c r="EY329" s="76"/>
      <c r="EZ329" s="76"/>
      <c r="FA329" s="76"/>
      <c r="FB329" s="76"/>
      <c r="FC329" s="76"/>
      <c r="FD329" s="76"/>
      <c r="FE329" s="76"/>
      <c r="FF329" s="76"/>
      <c r="FG329" s="76"/>
      <c r="FH329" s="76"/>
      <c r="FI329" s="76"/>
      <c r="FJ329" s="76"/>
      <c r="FK329" s="76"/>
      <c r="FL329" s="76"/>
      <c r="FM329" s="76"/>
      <c r="FN329" s="76"/>
      <c r="FO329" s="76"/>
      <c r="FP329" s="76"/>
      <c r="FQ329" s="76"/>
      <c r="FR329" s="76"/>
      <c r="FS329" s="76"/>
      <c r="FT329" s="76"/>
      <c r="FU329" s="76"/>
      <c r="FV329" s="76"/>
      <c r="FW329" s="76"/>
      <c r="FX329" s="76"/>
      <c r="FY329" s="76"/>
      <c r="FZ329" s="76"/>
      <c r="GA329" s="76"/>
      <c r="GB329" s="76"/>
      <c r="GC329" s="76"/>
      <c r="GD329" s="76"/>
      <c r="GE329" s="76"/>
      <c r="GF329" s="76"/>
      <c r="GG329" s="76"/>
      <c r="GH329" s="76"/>
      <c r="GI329" s="76"/>
      <c r="GJ329" s="76"/>
      <c r="GK329" s="76"/>
      <c r="GL329" s="76"/>
      <c r="GM329" s="76"/>
      <c r="GN329" s="76"/>
      <c r="GO329" s="76"/>
      <c r="GP329" s="76"/>
      <c r="GQ329" s="76"/>
      <c r="GR329" s="76"/>
      <c r="GS329" s="76"/>
      <c r="GT329" s="76"/>
      <c r="GU329" s="76"/>
      <c r="GV329" s="76"/>
      <c r="GW329" s="76"/>
      <c r="GX329" s="76"/>
      <c r="GY329" s="76"/>
      <c r="GZ329" s="76"/>
      <c r="HA329" s="76"/>
      <c r="HB329" s="76"/>
      <c r="HC329" s="76"/>
      <c r="HD329" s="76"/>
      <c r="HE329" s="76"/>
      <c r="HF329" s="76"/>
      <c r="HG329" s="76"/>
      <c r="HH329" s="76"/>
      <c r="HI329" s="76"/>
      <c r="HJ329" s="76"/>
      <c r="HK329" s="76"/>
      <c r="HL329" s="76"/>
      <c r="HM329" s="76"/>
      <c r="HN329" s="76"/>
      <c r="HO329" s="76"/>
      <c r="HP329" s="76"/>
      <c r="HQ329" s="76"/>
      <c r="HR329" s="76"/>
      <c r="HS329" s="76"/>
      <c r="HT329" s="76"/>
      <c r="HU329" s="76"/>
      <c r="HV329" s="76"/>
      <c r="HW329" s="76"/>
      <c r="HX329" s="76"/>
      <c r="HY329" s="76"/>
      <c r="HZ329" s="76"/>
      <c r="IA329" s="76"/>
      <c r="IB329" s="76"/>
      <c r="IC329" s="76"/>
      <c r="ID329" s="76"/>
      <c r="IE329" s="76"/>
      <c r="IF329" s="76"/>
      <c r="IG329" s="76"/>
      <c r="IH329" s="76"/>
      <c r="II329" s="76"/>
      <c r="IJ329" s="76"/>
      <c r="IK329" s="76"/>
      <c r="IL329" s="76"/>
      <c r="IM329" s="76"/>
      <c r="IN329" s="76"/>
      <c r="IO329" s="76"/>
      <c r="IP329" s="76"/>
      <c r="IQ329" s="76"/>
      <c r="IR329" s="76"/>
      <c r="IS329" s="76"/>
      <c r="IT329" s="76"/>
      <c r="IU329" s="76"/>
      <c r="IV329" s="76"/>
      <c r="IW329" s="76"/>
      <c r="IX329" s="76"/>
      <c r="IY329" s="76"/>
      <c r="IZ329" s="76"/>
      <c r="JA329" s="76"/>
      <c r="JB329" s="76"/>
      <c r="JC329" s="76"/>
      <c r="JD329" s="76"/>
      <c r="JE329" s="76"/>
      <c r="JF329" s="76"/>
      <c r="JG329" s="76"/>
      <c r="JH329" s="76"/>
      <c r="JI329" s="76"/>
      <c r="JJ329" s="76"/>
      <c r="JK329" s="76"/>
      <c r="JL329" s="76"/>
      <c r="JM329" s="76"/>
      <c r="JN329" s="76"/>
      <c r="JO329" s="76"/>
      <c r="JP329" s="76"/>
      <c r="JQ329" s="76"/>
      <c r="JR329" s="76"/>
      <c r="JS329" s="76"/>
      <c r="JT329" s="76"/>
      <c r="JU329" s="76"/>
      <c r="JV329" s="76"/>
      <c r="JW329" s="76"/>
      <c r="JX329" s="76"/>
      <c r="JY329" s="76"/>
      <c r="JZ329" s="76"/>
      <c r="KA329" s="76"/>
      <c r="KB329" s="76"/>
      <c r="KC329" s="76"/>
      <c r="KD329" s="76"/>
      <c r="KE329" s="76"/>
      <c r="KF329" s="76"/>
      <c r="KG329" s="76"/>
      <c r="KH329" s="76"/>
      <c r="KI329" s="76"/>
      <c r="KJ329" s="76"/>
      <c r="KK329" s="76"/>
      <c r="KL329" s="76"/>
      <c r="KM329" s="76"/>
      <c r="KN329" s="76"/>
      <c r="KO329" s="76"/>
      <c r="KP329" s="76"/>
      <c r="KQ329" s="76"/>
      <c r="KR329" s="76"/>
      <c r="KS329" s="76"/>
      <c r="KT329" s="76"/>
      <c r="KU329" s="76"/>
      <c r="KV329" s="76"/>
      <c r="KW329" s="76"/>
      <c r="KX329" s="76"/>
      <c r="KY329" s="76"/>
      <c r="KZ329" s="76"/>
      <c r="LA329" s="76"/>
      <c r="LB329" s="76"/>
      <c r="LC329" s="76"/>
      <c r="LD329" s="76"/>
      <c r="LE329" s="76"/>
      <c r="LF329" s="76"/>
      <c r="LG329" s="76"/>
      <c r="LH329" s="76"/>
      <c r="LI329" s="76"/>
      <c r="LJ329" s="76"/>
      <c r="LK329" s="76"/>
      <c r="LL329" s="76"/>
      <c r="LM329" s="76"/>
      <c r="LN329" s="76"/>
      <c r="LO329" s="76"/>
      <c r="LP329" s="76"/>
      <c r="LQ329" s="76"/>
      <c r="LR329" s="76"/>
      <c r="LS329" s="76"/>
      <c r="LT329" s="76"/>
      <c r="LU329" s="76"/>
      <c r="LV329" s="76"/>
      <c r="LW329" s="76"/>
      <c r="LX329" s="76"/>
      <c r="LY329" s="76"/>
      <c r="LZ329" s="76"/>
      <c r="MA329" s="76"/>
      <c r="MB329" s="76"/>
      <c r="MC329" s="76"/>
      <c r="MD329" s="76"/>
      <c r="ME329" s="76"/>
      <c r="MF329" s="76"/>
      <c r="MG329" s="76"/>
      <c r="MH329" s="76"/>
      <c r="MI329" s="76"/>
      <c r="MJ329" s="76"/>
      <c r="MK329" s="76"/>
      <c r="ML329" s="76"/>
      <c r="MM329" s="76"/>
      <c r="MN329" s="76"/>
      <c r="MO329" s="76"/>
      <c r="MP329" s="76"/>
      <c r="MQ329" s="76"/>
      <c r="MR329" s="76"/>
      <c r="MS329" s="76"/>
      <c r="MT329" s="76"/>
      <c r="MU329" s="76"/>
      <c r="MV329" s="76"/>
      <c r="MW329" s="76"/>
      <c r="MX329" s="76"/>
      <c r="MY329" s="76"/>
      <c r="MZ329" s="76"/>
      <c r="NA329" s="76"/>
      <c r="NB329" s="76"/>
      <c r="NC329" s="76"/>
      <c r="ND329" s="76"/>
      <c r="NE329" s="76"/>
      <c r="NF329" s="76"/>
      <c r="NG329" s="76"/>
      <c r="NH329" s="76"/>
      <c r="NI329" s="76"/>
      <c r="NJ329" s="76"/>
      <c r="NK329" s="76"/>
      <c r="NL329" s="76"/>
      <c r="NM329" s="76"/>
      <c r="NN329" s="76"/>
      <c r="NO329" s="76"/>
      <c r="NP329" s="76"/>
      <c r="NQ329" s="76"/>
      <c r="NR329" s="76"/>
      <c r="NS329" s="76"/>
      <c r="NT329" s="76"/>
      <c r="NU329" s="76"/>
      <c r="NV329" s="76"/>
      <c r="NW329" s="76"/>
      <c r="NX329" s="76"/>
      <c r="NY329" s="76"/>
      <c r="NZ329" s="76"/>
      <c r="OA329" s="76"/>
      <c r="OB329" s="76"/>
      <c r="OC329" s="76"/>
      <c r="OD329" s="76"/>
      <c r="OE329" s="76"/>
      <c r="OF329" s="76"/>
      <c r="OG329" s="76"/>
      <c r="OH329" s="76"/>
      <c r="OI329" s="76"/>
      <c r="OJ329" s="76"/>
      <c r="OK329" s="76"/>
      <c r="OL329" s="76"/>
      <c r="OM329" s="76"/>
      <c r="ON329" s="76"/>
      <c r="OO329" s="76"/>
      <c r="OP329" s="76"/>
      <c r="OQ329" s="76"/>
      <c r="OR329" s="76"/>
      <c r="OS329" s="76"/>
      <c r="OT329" s="76"/>
      <c r="OU329" s="76"/>
      <c r="OV329" s="76"/>
      <c r="OW329" s="76"/>
      <c r="OX329" s="76"/>
      <c r="OY329" s="76"/>
      <c r="OZ329" s="76"/>
      <c r="PA329" s="76"/>
      <c r="PB329" s="76"/>
      <c r="PC329" s="76"/>
      <c r="PD329" s="76"/>
      <c r="PE329" s="76"/>
      <c r="PF329" s="76"/>
      <c r="PG329" s="76"/>
      <c r="PH329" s="76"/>
      <c r="PI329" s="76"/>
      <c r="PJ329" s="76"/>
      <c r="PK329" s="76"/>
      <c r="PL329" s="76"/>
      <c r="PM329" s="76"/>
      <c r="PN329" s="76"/>
      <c r="PO329" s="76"/>
      <c r="PP329" s="76"/>
      <c r="PQ329" s="76"/>
      <c r="PR329" s="76"/>
      <c r="PS329" s="76"/>
      <c r="PT329" s="76"/>
      <c r="PU329" s="76"/>
      <c r="PV329" s="76"/>
      <c r="PW329" s="76"/>
      <c r="PX329" s="76"/>
      <c r="PY329" s="76"/>
      <c r="PZ329" s="76"/>
      <c r="QA329" s="76"/>
      <c r="QB329" s="76"/>
      <c r="QC329" s="76"/>
      <c r="QD329" s="76"/>
      <c r="QE329" s="76"/>
      <c r="QF329" s="76"/>
      <c r="QG329" s="76"/>
      <c r="QH329" s="76"/>
      <c r="QI329" s="76"/>
      <c r="QJ329" s="76"/>
      <c r="QK329" s="76"/>
      <c r="QL329" s="76"/>
      <c r="QM329" s="76"/>
      <c r="QN329" s="76"/>
      <c r="QO329" s="76"/>
      <c r="QP329" s="76"/>
      <c r="QQ329" s="76"/>
      <c r="QR329" s="76"/>
      <c r="QS329" s="76"/>
      <c r="QT329" s="76"/>
      <c r="QU329" s="76"/>
      <c r="QV329" s="76"/>
      <c r="QW329" s="76"/>
      <c r="QX329" s="76"/>
      <c r="QY329" s="76"/>
      <c r="QZ329" s="76"/>
      <c r="RA329" s="76"/>
      <c r="RB329" s="76"/>
      <c r="RC329" s="76"/>
      <c r="RD329" s="76"/>
      <c r="RE329" s="76"/>
      <c r="RF329" s="76"/>
      <c r="RG329" s="76"/>
      <c r="RH329" s="76"/>
      <c r="RI329" s="76"/>
      <c r="RJ329" s="76"/>
      <c r="RK329" s="76"/>
      <c r="RL329" s="76"/>
      <c r="RM329" s="76"/>
      <c r="RN329" s="76"/>
      <c r="RO329" s="76"/>
      <c r="RP329" s="76"/>
      <c r="RQ329" s="76"/>
      <c r="RR329" s="76"/>
      <c r="RS329" s="76"/>
      <c r="RT329" s="76"/>
      <c r="RU329" s="76"/>
      <c r="RV329" s="76"/>
      <c r="RW329" s="76"/>
      <c r="RX329" s="76"/>
      <c r="RY329" s="76"/>
      <c r="RZ329" s="76"/>
      <c r="SA329" s="76"/>
      <c r="SB329" s="76"/>
      <c r="SC329" s="76"/>
      <c r="SD329" s="76"/>
      <c r="SE329" s="76"/>
      <c r="SF329" s="76"/>
      <c r="SG329" s="76"/>
      <c r="SH329" s="76"/>
      <c r="SI329" s="76"/>
      <c r="SJ329" s="76"/>
      <c r="SK329" s="76"/>
      <c r="SL329" s="76"/>
      <c r="SM329" s="76"/>
      <c r="SN329" s="76"/>
      <c r="SO329" s="76"/>
      <c r="SP329" s="76"/>
      <c r="SQ329" s="76"/>
      <c r="SR329" s="76"/>
      <c r="SS329" s="76"/>
      <c r="ST329" s="76"/>
      <c r="SU329" s="76"/>
      <c r="SV329" s="76"/>
      <c r="SW329" s="76"/>
      <c r="SX329" s="76"/>
      <c r="SY329" s="76"/>
      <c r="SZ329" s="76"/>
      <c r="TA329" s="76"/>
      <c r="TB329" s="76"/>
      <c r="TC329" s="76"/>
      <c r="TD329" s="76"/>
      <c r="TE329" s="76"/>
      <c r="TF329" s="76"/>
      <c r="TG329" s="76"/>
      <c r="TH329" s="76"/>
      <c r="TI329" s="76"/>
      <c r="TJ329" s="76"/>
      <c r="TK329" s="76"/>
      <c r="TL329" s="76"/>
      <c r="TM329" s="76"/>
      <c r="TN329" s="76"/>
      <c r="TO329" s="76"/>
      <c r="TP329" s="76"/>
      <c r="TQ329" s="76"/>
      <c r="TR329" s="76"/>
      <c r="TS329" s="76"/>
      <c r="TT329" s="76"/>
      <c r="TU329" s="76"/>
      <c r="TV329" s="76"/>
      <c r="TW329" s="76"/>
      <c r="TX329" s="76"/>
      <c r="TY329" s="76"/>
      <c r="TZ329" s="76"/>
      <c r="UA329" s="76"/>
      <c r="UB329" s="76"/>
      <c r="UC329" s="76"/>
      <c r="UD329" s="76"/>
      <c r="UE329" s="76"/>
      <c r="UF329" s="76"/>
      <c r="UG329" s="76"/>
      <c r="UH329" s="76"/>
      <c r="UI329" s="76"/>
      <c r="UJ329" s="76"/>
      <c r="UK329" s="76"/>
      <c r="UL329" s="76"/>
      <c r="UM329" s="76"/>
      <c r="UN329" s="76"/>
      <c r="UO329" s="76"/>
      <c r="UP329" s="76"/>
      <c r="UQ329" s="76"/>
      <c r="UR329" s="76"/>
      <c r="US329" s="76"/>
      <c r="UT329" s="76"/>
      <c r="UU329" s="76"/>
      <c r="UV329" s="76"/>
      <c r="UW329" s="76"/>
      <c r="UX329" s="76"/>
      <c r="UY329" s="76"/>
      <c r="UZ329" s="76"/>
      <c r="VA329" s="76"/>
      <c r="VB329" s="76"/>
      <c r="VC329" s="76"/>
      <c r="VD329" s="76"/>
      <c r="VE329" s="76"/>
      <c r="VF329" s="76"/>
      <c r="VG329" s="76"/>
      <c r="VH329" s="76"/>
      <c r="VI329" s="76"/>
      <c r="VJ329" s="76"/>
      <c r="VK329" s="76"/>
      <c r="VL329" s="76"/>
      <c r="VM329" s="76"/>
      <c r="VN329" s="76"/>
      <c r="VO329" s="76"/>
      <c r="VP329" s="76"/>
      <c r="VQ329" s="76"/>
      <c r="VR329" s="76"/>
      <c r="VS329" s="76"/>
      <c r="VT329" s="76"/>
      <c r="VU329" s="76"/>
      <c r="VV329" s="76"/>
      <c r="VW329" s="76"/>
      <c r="VX329" s="76"/>
      <c r="VY329" s="76"/>
      <c r="VZ329" s="76"/>
      <c r="WA329" s="76"/>
      <c r="WB329" s="76"/>
      <c r="WC329" s="76"/>
      <c r="WD329" s="76"/>
      <c r="WE329" s="76"/>
      <c r="WF329" s="76"/>
      <c r="WG329" s="76"/>
      <c r="WH329" s="76"/>
      <c r="WI329" s="76"/>
      <c r="WJ329" s="76"/>
      <c r="WK329" s="76"/>
      <c r="WL329" s="76"/>
      <c r="WM329" s="76"/>
      <c r="WN329" s="76"/>
      <c r="WO329" s="76"/>
      <c r="WP329" s="76"/>
      <c r="WQ329" s="76"/>
      <c r="WR329" s="76"/>
      <c r="WS329" s="76"/>
      <c r="WT329" s="76"/>
      <c r="WU329" s="76"/>
      <c r="WV329" s="76"/>
      <c r="WW329" s="76"/>
      <c r="WX329" s="76"/>
      <c r="WY329" s="76"/>
      <c r="WZ329" s="76"/>
      <c r="XA329" s="76"/>
      <c r="XB329" s="76"/>
      <c r="XC329" s="76"/>
      <c r="XD329" s="76"/>
      <c r="XE329" s="76"/>
      <c r="XF329" s="76"/>
      <c r="XG329" s="76"/>
      <c r="XH329" s="76"/>
      <c r="XI329" s="76"/>
      <c r="XJ329" s="76"/>
      <c r="XK329" s="76"/>
      <c r="XL329" s="76"/>
      <c r="XM329" s="76"/>
      <c r="XN329" s="76"/>
      <c r="XO329" s="76"/>
      <c r="XP329" s="76"/>
      <c r="XQ329" s="76"/>
      <c r="XR329" s="76"/>
      <c r="XS329" s="76"/>
      <c r="XT329" s="76"/>
      <c r="XU329" s="76"/>
      <c r="XV329" s="76"/>
      <c r="XW329" s="76"/>
      <c r="XX329" s="76"/>
      <c r="XY329" s="76"/>
      <c r="XZ329" s="76"/>
      <c r="YA329" s="76"/>
      <c r="YB329" s="76"/>
      <c r="YC329" s="76"/>
      <c r="YD329" s="76"/>
      <c r="YE329" s="76"/>
      <c r="YF329" s="76"/>
      <c r="YG329" s="76"/>
      <c r="YH329" s="76"/>
      <c r="YI329" s="76"/>
      <c r="YJ329" s="76"/>
      <c r="YK329" s="76"/>
      <c r="YL329" s="76"/>
      <c r="YM329" s="76"/>
      <c r="YN329" s="76"/>
      <c r="YO329" s="76"/>
      <c r="YP329" s="76"/>
      <c r="YQ329" s="76"/>
      <c r="YR329" s="76"/>
      <c r="YS329" s="76"/>
      <c r="YT329" s="76"/>
      <c r="YU329" s="76"/>
      <c r="YV329" s="76"/>
      <c r="YW329" s="76"/>
      <c r="YX329" s="76"/>
      <c r="YY329" s="76"/>
      <c r="YZ329" s="76"/>
      <c r="ZA329" s="76"/>
      <c r="ZB329" s="76"/>
      <c r="ZC329" s="76"/>
      <c r="ZD329" s="76"/>
      <c r="ZE329" s="76"/>
      <c r="ZF329" s="76"/>
      <c r="ZG329" s="76"/>
      <c r="ZH329" s="76"/>
      <c r="ZI329" s="76"/>
      <c r="ZJ329" s="76"/>
      <c r="ZK329" s="76"/>
      <c r="ZL329" s="76"/>
      <c r="ZM329" s="76"/>
      <c r="ZN329" s="76"/>
      <c r="ZO329" s="76"/>
      <c r="ZP329" s="76"/>
      <c r="ZQ329" s="76"/>
      <c r="ZR329" s="76"/>
      <c r="ZS329" s="76"/>
      <c r="ZT329" s="76"/>
      <c r="ZU329" s="76"/>
      <c r="ZV329" s="76"/>
      <c r="ZW329" s="76"/>
      <c r="ZX329" s="76"/>
      <c r="ZY329" s="76"/>
      <c r="ZZ329" s="76"/>
      <c r="AAA329" s="76"/>
      <c r="AAB329" s="76"/>
      <c r="AAC329" s="76"/>
      <c r="AAD329" s="76"/>
      <c r="AAE329" s="76"/>
      <c r="AAF329" s="76"/>
      <c r="AAG329" s="76"/>
      <c r="AAH329" s="76"/>
      <c r="AAI329" s="76"/>
      <c r="AAJ329" s="76"/>
      <c r="AAK329" s="76"/>
      <c r="AAL329" s="76"/>
      <c r="AAM329" s="76"/>
      <c r="AAN329" s="76"/>
      <c r="AAO329" s="76"/>
      <c r="AAP329" s="76"/>
      <c r="AAQ329" s="76"/>
      <c r="AAR329" s="76"/>
      <c r="AAS329" s="76"/>
      <c r="AAT329" s="76"/>
      <c r="AAU329" s="76"/>
      <c r="AAV329" s="76"/>
      <c r="AAW329" s="76"/>
      <c r="AAX329" s="76"/>
      <c r="AAY329" s="76"/>
      <c r="AAZ329" s="76"/>
      <c r="ABA329" s="76"/>
      <c r="ABB329" s="76"/>
      <c r="ABC329" s="76"/>
      <c r="ABD329" s="76"/>
      <c r="ABE329" s="76"/>
      <c r="ABF329" s="76"/>
      <c r="ABG329" s="76"/>
      <c r="ABH329" s="76"/>
      <c r="ABI329" s="76"/>
      <c r="ABJ329" s="76"/>
      <c r="ABK329" s="76"/>
      <c r="ABL329" s="76"/>
      <c r="ABM329" s="76"/>
      <c r="ABN329" s="76"/>
      <c r="ABO329" s="76"/>
      <c r="ABP329" s="76"/>
      <c r="ABQ329" s="76"/>
      <c r="ABR329" s="76"/>
      <c r="ABS329" s="76"/>
      <c r="ABT329" s="76"/>
      <c r="ABU329" s="76"/>
      <c r="ABV329" s="76"/>
      <c r="ABW329" s="76"/>
      <c r="ABX329" s="76"/>
      <c r="ABY329" s="76"/>
      <c r="ABZ329" s="76"/>
      <c r="ACA329" s="76"/>
      <c r="ACB329" s="76"/>
      <c r="ACC329" s="76"/>
      <c r="ACD329" s="76"/>
      <c r="ACE329" s="76"/>
      <c r="ACF329" s="76"/>
      <c r="ACG329" s="76"/>
      <c r="ACH329" s="76"/>
      <c r="ACI329" s="76"/>
      <c r="ACJ329" s="76"/>
      <c r="ACK329" s="76"/>
      <c r="ACL329" s="76"/>
      <c r="ACM329" s="76"/>
      <c r="ACN329" s="76"/>
      <c r="ACO329" s="76"/>
      <c r="ACP329" s="76"/>
      <c r="ACQ329" s="76"/>
      <c r="ACR329" s="76"/>
      <c r="ACS329" s="76"/>
      <c r="ACT329" s="76"/>
      <c r="ACU329" s="76"/>
      <c r="ACV329" s="76"/>
      <c r="ACW329" s="76"/>
      <c r="ACX329" s="76"/>
      <c r="ACY329" s="76"/>
      <c r="ACZ329" s="76"/>
      <c r="ADA329" s="76"/>
      <c r="ADB329" s="76"/>
      <c r="ADC329" s="76"/>
      <c r="ADD329" s="76"/>
      <c r="ADE329" s="76"/>
      <c r="ADF329" s="76"/>
      <c r="ADG329" s="76"/>
      <c r="ADH329" s="76"/>
      <c r="ADI329" s="76"/>
      <c r="ADJ329" s="76"/>
      <c r="ADK329" s="76"/>
      <c r="ADL329" s="76"/>
      <c r="ADM329" s="76"/>
      <c r="ADN329" s="76"/>
      <c r="ADO329" s="76"/>
      <c r="ADP329" s="76"/>
      <c r="ADQ329" s="76"/>
      <c r="ADR329" s="76"/>
      <c r="ADS329" s="76"/>
      <c r="ADT329" s="76"/>
      <c r="ADU329" s="76"/>
      <c r="ADV329" s="76"/>
      <c r="ADW329" s="76"/>
      <c r="ADX329" s="76"/>
      <c r="ADY329" s="76"/>
      <c r="ADZ329" s="76"/>
      <c r="AEA329" s="76"/>
      <c r="AEB329" s="76"/>
      <c r="AEC329" s="76"/>
      <c r="AED329" s="76"/>
      <c r="AEE329" s="76"/>
      <c r="AEF329" s="76"/>
      <c r="AEG329" s="76"/>
      <c r="AEH329" s="76"/>
      <c r="AEI329" s="76"/>
      <c r="AEJ329" s="76"/>
      <c r="AEK329" s="76"/>
      <c r="AEL329" s="76"/>
      <c r="AEM329" s="76"/>
      <c r="AEN329" s="76"/>
      <c r="AEO329" s="76"/>
      <c r="AEP329" s="76"/>
      <c r="AEQ329" s="76"/>
      <c r="AER329" s="76"/>
      <c r="AES329" s="76"/>
      <c r="AET329" s="76"/>
      <c r="AEU329" s="76"/>
      <c r="AEV329" s="76"/>
      <c r="AEW329" s="76"/>
      <c r="AEX329" s="76"/>
      <c r="AEY329" s="76"/>
      <c r="AEZ329" s="76"/>
      <c r="AFA329" s="76"/>
      <c r="AFB329" s="76"/>
      <c r="AFC329" s="76"/>
      <c r="AFD329" s="76"/>
      <c r="AFE329" s="76"/>
      <c r="AFF329" s="76"/>
      <c r="AFG329" s="76"/>
      <c r="AFH329" s="76"/>
      <c r="AFI329" s="76"/>
      <c r="AFJ329" s="76"/>
      <c r="AFK329" s="76"/>
      <c r="AFL329" s="76"/>
      <c r="AFM329" s="76"/>
      <c r="AFN329" s="76"/>
      <c r="AFO329" s="76"/>
      <c r="AFP329" s="76"/>
      <c r="AFQ329" s="76"/>
      <c r="AFR329" s="76"/>
      <c r="AFS329" s="76"/>
      <c r="AFT329" s="76"/>
      <c r="AFU329" s="76"/>
      <c r="AFV329" s="76"/>
      <c r="AFW329" s="76"/>
      <c r="AFX329" s="76"/>
      <c r="AFY329" s="76"/>
      <c r="AFZ329" s="76"/>
      <c r="AGA329" s="76"/>
      <c r="AGB329" s="76"/>
      <c r="AGC329" s="76"/>
      <c r="AGD329" s="76"/>
      <c r="AGE329" s="76"/>
      <c r="AGF329" s="76"/>
      <c r="AGG329" s="76"/>
      <c r="AGH329" s="76"/>
      <c r="AGI329" s="76"/>
      <c r="AGJ329" s="76"/>
      <c r="AGK329" s="76"/>
      <c r="AGL329" s="76"/>
      <c r="AGM329" s="76"/>
      <c r="AGN329" s="76"/>
      <c r="AGO329" s="76"/>
      <c r="AGP329" s="76"/>
      <c r="AGQ329" s="76"/>
      <c r="AGR329" s="76"/>
      <c r="AGS329" s="76"/>
      <c r="AGT329" s="76"/>
      <c r="AGU329" s="76"/>
      <c r="AGV329" s="76"/>
      <c r="AGW329" s="76"/>
      <c r="AGX329" s="76"/>
      <c r="AGY329" s="76"/>
      <c r="AGZ329" s="76"/>
      <c r="AHA329" s="76"/>
      <c r="AHB329" s="76"/>
      <c r="AHC329" s="76"/>
      <c r="AHD329" s="76"/>
      <c r="AHE329" s="76"/>
      <c r="AHF329" s="76"/>
      <c r="AHG329" s="76"/>
      <c r="AHH329" s="76"/>
      <c r="AHI329" s="76"/>
      <c r="AHJ329" s="76"/>
      <c r="AHK329" s="76"/>
      <c r="AHL329" s="76"/>
      <c r="AHM329" s="76"/>
      <c r="AHN329" s="76"/>
      <c r="AHO329" s="76"/>
      <c r="AHP329" s="76"/>
      <c r="AHQ329" s="76"/>
      <c r="AHR329" s="76"/>
      <c r="AHS329" s="76"/>
      <c r="AHT329" s="76"/>
      <c r="AHU329" s="76"/>
      <c r="AHV329" s="76"/>
      <c r="AHW329" s="76"/>
      <c r="AHX329" s="76"/>
      <c r="AHY329" s="76"/>
      <c r="AHZ329" s="76"/>
      <c r="AIA329" s="76"/>
      <c r="AIB329" s="76"/>
      <c r="AIC329" s="76"/>
      <c r="AID329" s="76"/>
      <c r="AIE329" s="76"/>
      <c r="AIF329" s="76"/>
      <c r="AIG329" s="76"/>
      <c r="AIH329" s="76"/>
      <c r="AII329" s="76"/>
      <c r="AIJ329" s="76"/>
      <c r="AIK329" s="76"/>
      <c r="AIL329" s="76"/>
      <c r="AIM329" s="76"/>
      <c r="AIN329" s="76"/>
      <c r="AIO329" s="76"/>
      <c r="AIP329" s="76"/>
      <c r="AIQ329" s="76"/>
      <c r="AIR329" s="76"/>
      <c r="AIS329" s="76"/>
      <c r="AIT329" s="76"/>
      <c r="AIU329" s="76"/>
      <c r="AIV329" s="76"/>
      <c r="AIW329" s="76"/>
      <c r="AIX329" s="76"/>
      <c r="AIY329" s="76"/>
      <c r="AIZ329" s="76"/>
      <c r="AJA329" s="76"/>
      <c r="AJB329" s="76"/>
      <c r="AJC329" s="76"/>
      <c r="AJD329" s="76"/>
      <c r="AJE329" s="76"/>
      <c r="AJF329" s="76"/>
      <c r="AJG329" s="76"/>
      <c r="AJH329" s="76"/>
      <c r="AJI329" s="76"/>
      <c r="AJJ329" s="76"/>
      <c r="AJK329" s="76"/>
      <c r="AJL329" s="76"/>
      <c r="AJM329" s="76"/>
      <c r="AJN329" s="76"/>
      <c r="AJO329" s="76"/>
      <c r="AJP329" s="76"/>
      <c r="AJQ329" s="76"/>
      <c r="AJR329" s="76"/>
      <c r="AJS329" s="76"/>
      <c r="AJT329" s="76"/>
      <c r="AJU329" s="76"/>
      <c r="AJV329" s="76"/>
      <c r="AJW329" s="76"/>
      <c r="AJX329" s="76"/>
      <c r="AJY329" s="76"/>
      <c r="AJZ329" s="76"/>
      <c r="AKA329" s="76"/>
      <c r="AKB329" s="76"/>
      <c r="AKC329" s="76"/>
      <c r="AKD329" s="76"/>
      <c r="AKE329" s="76"/>
      <c r="AKF329" s="76"/>
      <c r="AKG329" s="76"/>
      <c r="AKH329" s="76"/>
      <c r="AKI329" s="76"/>
      <c r="AKJ329" s="76"/>
      <c r="AKK329" s="76"/>
      <c r="AKL329" s="76"/>
      <c r="AKM329" s="76"/>
      <c r="AKN329" s="76"/>
      <c r="AKO329" s="76"/>
      <c r="AKP329" s="76"/>
      <c r="AKQ329" s="76"/>
      <c r="AKR329" s="76"/>
      <c r="AKS329" s="76"/>
      <c r="AKT329" s="76"/>
      <c r="AKU329" s="76"/>
      <c r="AKV329" s="76"/>
      <c r="AKW329" s="76"/>
      <c r="AKX329" s="76"/>
      <c r="AKY329" s="76"/>
      <c r="AKZ329" s="76"/>
      <c r="ALA329" s="76"/>
      <c r="ALB329" s="76"/>
      <c r="ALC329" s="76"/>
      <c r="ALD329" s="76"/>
      <c r="ALE329" s="76"/>
      <c r="ALF329" s="76"/>
      <c r="ALG329" s="76"/>
      <c r="ALH329" s="76"/>
      <c r="ALI329" s="76"/>
      <c r="ALJ329" s="76"/>
      <c r="ALK329" s="76"/>
      <c r="ALL329" s="76"/>
      <c r="ALM329" s="76"/>
      <c r="ALN329" s="76"/>
      <c r="ALO329" s="76"/>
      <c r="ALP329" s="76"/>
      <c r="ALQ329" s="76"/>
      <c r="ALR329" s="76"/>
      <c r="ALS329" s="76"/>
      <c r="ALT329" s="76"/>
      <c r="ALU329" s="76"/>
      <c r="ALV329" s="76"/>
      <c r="ALW329" s="76"/>
      <c r="ALX329" s="76"/>
      <c r="ALY329" s="76"/>
      <c r="ALZ329" s="76"/>
      <c r="AMA329" s="76"/>
      <c r="AMB329" s="76"/>
      <c r="AMC329" s="76"/>
      <c r="AMD329" s="76"/>
      <c r="AME329" s="76"/>
    </row>
    <row r="330" spans="1:1019" s="80" customFormat="1" ht="25.5">
      <c r="A330" s="20" t="s">
        <v>387</v>
      </c>
      <c r="B330" s="21">
        <v>5213345</v>
      </c>
      <c r="C330" s="21" t="s">
        <v>96</v>
      </c>
      <c r="D330" s="71" t="s">
        <v>73</v>
      </c>
      <c r="E330" s="22" t="s">
        <v>72</v>
      </c>
      <c r="F330" s="59">
        <v>2</v>
      </c>
      <c r="G330" s="23">
        <v>6.09</v>
      </c>
      <c r="H330" s="69">
        <f t="shared" si="120"/>
        <v>0.21229999999999999</v>
      </c>
      <c r="I330" s="23">
        <f t="shared" si="121"/>
        <v>7.38</v>
      </c>
      <c r="J330" s="23">
        <f t="shared" si="122"/>
        <v>14.76</v>
      </c>
      <c r="K330" s="78">
        <f t="shared" si="123"/>
        <v>12.18</v>
      </c>
      <c r="L330" s="76"/>
      <c r="M330" s="79"/>
      <c r="N330" s="76"/>
      <c r="O330" s="76"/>
      <c r="P330" s="76"/>
      <c r="Q330" s="76"/>
      <c r="R330" s="76"/>
      <c r="S330" s="76"/>
      <c r="T330" s="76"/>
      <c r="U330" s="76"/>
      <c r="V330" s="76"/>
      <c r="W330" s="76"/>
      <c r="X330" s="76"/>
      <c r="Y330" s="76"/>
      <c r="Z330" s="76"/>
      <c r="AA330" s="76"/>
      <c r="AB330" s="76"/>
      <c r="AC330" s="76"/>
      <c r="AD330" s="76"/>
      <c r="AE330" s="76"/>
      <c r="AF330" s="76"/>
      <c r="AG330" s="76"/>
      <c r="AH330" s="76"/>
      <c r="AI330" s="76"/>
      <c r="AJ330" s="76"/>
      <c r="AK330" s="76"/>
      <c r="AL330" s="76"/>
      <c r="AM330" s="76"/>
      <c r="AN330" s="76"/>
      <c r="AO330" s="76"/>
      <c r="AP330" s="76"/>
      <c r="AQ330" s="76"/>
      <c r="AR330" s="76"/>
      <c r="AS330" s="76"/>
      <c r="AT330" s="76"/>
      <c r="AU330" s="76"/>
      <c r="AV330" s="76"/>
      <c r="AW330" s="76"/>
      <c r="AX330" s="76"/>
      <c r="AY330" s="76"/>
      <c r="AZ330" s="76"/>
      <c r="BA330" s="76"/>
      <c r="BB330" s="76"/>
      <c r="BC330" s="76"/>
      <c r="BD330" s="76"/>
      <c r="BE330" s="76"/>
      <c r="BF330" s="76"/>
      <c r="BG330" s="76"/>
      <c r="BH330" s="76"/>
      <c r="BI330" s="76"/>
      <c r="BJ330" s="76"/>
      <c r="BK330" s="76"/>
      <c r="BL330" s="76"/>
      <c r="BM330" s="76"/>
      <c r="BN330" s="76"/>
      <c r="BO330" s="76"/>
      <c r="BP330" s="76"/>
      <c r="BQ330" s="76"/>
      <c r="BR330" s="76"/>
      <c r="BS330" s="76"/>
      <c r="BT330" s="76"/>
      <c r="BU330" s="76"/>
      <c r="BV330" s="76"/>
      <c r="BW330" s="76"/>
      <c r="BX330" s="76"/>
      <c r="BY330" s="76"/>
      <c r="BZ330" s="76"/>
      <c r="CA330" s="76"/>
      <c r="CB330" s="76"/>
      <c r="CC330" s="76"/>
      <c r="CD330" s="76"/>
      <c r="CE330" s="76"/>
      <c r="CF330" s="76"/>
      <c r="CG330" s="76"/>
      <c r="CH330" s="76"/>
      <c r="CI330" s="76"/>
      <c r="CJ330" s="76"/>
      <c r="CK330" s="76"/>
      <c r="CL330" s="76"/>
      <c r="CM330" s="76"/>
      <c r="CN330" s="76"/>
      <c r="CO330" s="76"/>
      <c r="CP330" s="76"/>
      <c r="CQ330" s="76"/>
      <c r="CR330" s="76"/>
      <c r="CS330" s="76"/>
      <c r="CT330" s="76"/>
      <c r="CU330" s="76"/>
      <c r="CV330" s="76"/>
      <c r="CW330" s="76"/>
      <c r="CX330" s="76"/>
      <c r="CY330" s="76"/>
      <c r="CZ330" s="76"/>
      <c r="DA330" s="76"/>
      <c r="DB330" s="76"/>
      <c r="DC330" s="76"/>
      <c r="DD330" s="76"/>
      <c r="DE330" s="76"/>
      <c r="DF330" s="76"/>
      <c r="DG330" s="76"/>
      <c r="DH330" s="76"/>
      <c r="DI330" s="76"/>
      <c r="DJ330" s="76"/>
      <c r="DK330" s="76"/>
      <c r="DL330" s="76"/>
      <c r="DM330" s="76"/>
      <c r="DN330" s="76"/>
      <c r="DO330" s="76"/>
      <c r="DP330" s="76"/>
      <c r="DQ330" s="76"/>
      <c r="DR330" s="76"/>
      <c r="DS330" s="76"/>
      <c r="DT330" s="76"/>
      <c r="DU330" s="76"/>
      <c r="DV330" s="76"/>
      <c r="DW330" s="76"/>
      <c r="DX330" s="76"/>
      <c r="DY330" s="76"/>
      <c r="DZ330" s="76"/>
      <c r="EA330" s="76"/>
      <c r="EB330" s="76"/>
      <c r="EC330" s="76"/>
      <c r="ED330" s="76"/>
      <c r="EE330" s="76"/>
      <c r="EF330" s="76"/>
      <c r="EG330" s="76"/>
      <c r="EH330" s="76"/>
      <c r="EI330" s="76"/>
      <c r="EJ330" s="76"/>
      <c r="EK330" s="76"/>
      <c r="EL330" s="76"/>
      <c r="EM330" s="76"/>
      <c r="EN330" s="76"/>
      <c r="EO330" s="76"/>
      <c r="EP330" s="76"/>
      <c r="EQ330" s="76"/>
      <c r="ER330" s="76"/>
      <c r="ES330" s="76"/>
      <c r="ET330" s="76"/>
      <c r="EU330" s="76"/>
      <c r="EV330" s="76"/>
      <c r="EW330" s="76"/>
      <c r="EX330" s="76"/>
      <c r="EY330" s="76"/>
      <c r="EZ330" s="76"/>
      <c r="FA330" s="76"/>
      <c r="FB330" s="76"/>
      <c r="FC330" s="76"/>
      <c r="FD330" s="76"/>
      <c r="FE330" s="76"/>
      <c r="FF330" s="76"/>
      <c r="FG330" s="76"/>
      <c r="FH330" s="76"/>
      <c r="FI330" s="76"/>
      <c r="FJ330" s="76"/>
      <c r="FK330" s="76"/>
      <c r="FL330" s="76"/>
      <c r="FM330" s="76"/>
      <c r="FN330" s="76"/>
      <c r="FO330" s="76"/>
      <c r="FP330" s="76"/>
      <c r="FQ330" s="76"/>
      <c r="FR330" s="76"/>
      <c r="FS330" s="76"/>
      <c r="FT330" s="76"/>
      <c r="FU330" s="76"/>
      <c r="FV330" s="76"/>
      <c r="FW330" s="76"/>
      <c r="FX330" s="76"/>
      <c r="FY330" s="76"/>
      <c r="FZ330" s="76"/>
      <c r="GA330" s="76"/>
      <c r="GB330" s="76"/>
      <c r="GC330" s="76"/>
      <c r="GD330" s="76"/>
      <c r="GE330" s="76"/>
      <c r="GF330" s="76"/>
      <c r="GG330" s="76"/>
      <c r="GH330" s="76"/>
      <c r="GI330" s="76"/>
      <c r="GJ330" s="76"/>
      <c r="GK330" s="76"/>
      <c r="GL330" s="76"/>
      <c r="GM330" s="76"/>
      <c r="GN330" s="76"/>
      <c r="GO330" s="76"/>
      <c r="GP330" s="76"/>
      <c r="GQ330" s="76"/>
      <c r="GR330" s="76"/>
      <c r="GS330" s="76"/>
      <c r="GT330" s="76"/>
      <c r="GU330" s="76"/>
      <c r="GV330" s="76"/>
      <c r="GW330" s="76"/>
      <c r="GX330" s="76"/>
      <c r="GY330" s="76"/>
      <c r="GZ330" s="76"/>
      <c r="HA330" s="76"/>
      <c r="HB330" s="76"/>
      <c r="HC330" s="76"/>
      <c r="HD330" s="76"/>
      <c r="HE330" s="76"/>
      <c r="HF330" s="76"/>
      <c r="HG330" s="76"/>
      <c r="HH330" s="76"/>
      <c r="HI330" s="76"/>
      <c r="HJ330" s="76"/>
      <c r="HK330" s="76"/>
      <c r="HL330" s="76"/>
      <c r="HM330" s="76"/>
      <c r="HN330" s="76"/>
      <c r="HO330" s="76"/>
      <c r="HP330" s="76"/>
      <c r="HQ330" s="76"/>
      <c r="HR330" s="76"/>
      <c r="HS330" s="76"/>
      <c r="HT330" s="76"/>
      <c r="HU330" s="76"/>
      <c r="HV330" s="76"/>
      <c r="HW330" s="76"/>
      <c r="HX330" s="76"/>
      <c r="HY330" s="76"/>
      <c r="HZ330" s="76"/>
      <c r="IA330" s="76"/>
      <c r="IB330" s="76"/>
      <c r="IC330" s="76"/>
      <c r="ID330" s="76"/>
      <c r="IE330" s="76"/>
      <c r="IF330" s="76"/>
      <c r="IG330" s="76"/>
      <c r="IH330" s="76"/>
      <c r="II330" s="76"/>
      <c r="IJ330" s="76"/>
      <c r="IK330" s="76"/>
      <c r="IL330" s="76"/>
      <c r="IM330" s="76"/>
      <c r="IN330" s="76"/>
      <c r="IO330" s="76"/>
      <c r="IP330" s="76"/>
      <c r="IQ330" s="76"/>
      <c r="IR330" s="76"/>
      <c r="IS330" s="76"/>
      <c r="IT330" s="76"/>
      <c r="IU330" s="76"/>
      <c r="IV330" s="76"/>
      <c r="IW330" s="76"/>
      <c r="IX330" s="76"/>
      <c r="IY330" s="76"/>
      <c r="IZ330" s="76"/>
      <c r="JA330" s="76"/>
      <c r="JB330" s="76"/>
      <c r="JC330" s="76"/>
      <c r="JD330" s="76"/>
      <c r="JE330" s="76"/>
      <c r="JF330" s="76"/>
      <c r="JG330" s="76"/>
      <c r="JH330" s="76"/>
      <c r="JI330" s="76"/>
      <c r="JJ330" s="76"/>
      <c r="JK330" s="76"/>
      <c r="JL330" s="76"/>
      <c r="JM330" s="76"/>
      <c r="JN330" s="76"/>
      <c r="JO330" s="76"/>
      <c r="JP330" s="76"/>
      <c r="JQ330" s="76"/>
      <c r="JR330" s="76"/>
      <c r="JS330" s="76"/>
      <c r="JT330" s="76"/>
      <c r="JU330" s="76"/>
      <c r="JV330" s="76"/>
      <c r="JW330" s="76"/>
      <c r="JX330" s="76"/>
      <c r="JY330" s="76"/>
      <c r="JZ330" s="76"/>
      <c r="KA330" s="76"/>
      <c r="KB330" s="76"/>
      <c r="KC330" s="76"/>
      <c r="KD330" s="76"/>
      <c r="KE330" s="76"/>
      <c r="KF330" s="76"/>
      <c r="KG330" s="76"/>
      <c r="KH330" s="76"/>
      <c r="KI330" s="76"/>
      <c r="KJ330" s="76"/>
      <c r="KK330" s="76"/>
      <c r="KL330" s="76"/>
      <c r="KM330" s="76"/>
      <c r="KN330" s="76"/>
      <c r="KO330" s="76"/>
      <c r="KP330" s="76"/>
      <c r="KQ330" s="76"/>
      <c r="KR330" s="76"/>
      <c r="KS330" s="76"/>
      <c r="KT330" s="76"/>
      <c r="KU330" s="76"/>
      <c r="KV330" s="76"/>
      <c r="KW330" s="76"/>
      <c r="KX330" s="76"/>
      <c r="KY330" s="76"/>
      <c r="KZ330" s="76"/>
      <c r="LA330" s="76"/>
      <c r="LB330" s="76"/>
      <c r="LC330" s="76"/>
      <c r="LD330" s="76"/>
      <c r="LE330" s="76"/>
      <c r="LF330" s="76"/>
      <c r="LG330" s="76"/>
      <c r="LH330" s="76"/>
      <c r="LI330" s="76"/>
      <c r="LJ330" s="76"/>
      <c r="LK330" s="76"/>
      <c r="LL330" s="76"/>
      <c r="LM330" s="76"/>
      <c r="LN330" s="76"/>
      <c r="LO330" s="76"/>
      <c r="LP330" s="76"/>
      <c r="LQ330" s="76"/>
      <c r="LR330" s="76"/>
      <c r="LS330" s="76"/>
      <c r="LT330" s="76"/>
      <c r="LU330" s="76"/>
      <c r="LV330" s="76"/>
      <c r="LW330" s="76"/>
      <c r="LX330" s="76"/>
      <c r="LY330" s="76"/>
      <c r="LZ330" s="76"/>
      <c r="MA330" s="76"/>
      <c r="MB330" s="76"/>
      <c r="MC330" s="76"/>
      <c r="MD330" s="76"/>
      <c r="ME330" s="76"/>
      <c r="MF330" s="76"/>
      <c r="MG330" s="76"/>
      <c r="MH330" s="76"/>
      <c r="MI330" s="76"/>
      <c r="MJ330" s="76"/>
      <c r="MK330" s="76"/>
      <c r="ML330" s="76"/>
      <c r="MM330" s="76"/>
      <c r="MN330" s="76"/>
      <c r="MO330" s="76"/>
      <c r="MP330" s="76"/>
      <c r="MQ330" s="76"/>
      <c r="MR330" s="76"/>
      <c r="MS330" s="76"/>
      <c r="MT330" s="76"/>
      <c r="MU330" s="76"/>
      <c r="MV330" s="76"/>
      <c r="MW330" s="76"/>
      <c r="MX330" s="76"/>
      <c r="MY330" s="76"/>
      <c r="MZ330" s="76"/>
      <c r="NA330" s="76"/>
      <c r="NB330" s="76"/>
      <c r="NC330" s="76"/>
      <c r="ND330" s="76"/>
      <c r="NE330" s="76"/>
      <c r="NF330" s="76"/>
      <c r="NG330" s="76"/>
      <c r="NH330" s="76"/>
      <c r="NI330" s="76"/>
      <c r="NJ330" s="76"/>
      <c r="NK330" s="76"/>
      <c r="NL330" s="76"/>
      <c r="NM330" s="76"/>
      <c r="NN330" s="76"/>
      <c r="NO330" s="76"/>
      <c r="NP330" s="76"/>
      <c r="NQ330" s="76"/>
      <c r="NR330" s="76"/>
      <c r="NS330" s="76"/>
      <c r="NT330" s="76"/>
      <c r="NU330" s="76"/>
      <c r="NV330" s="76"/>
      <c r="NW330" s="76"/>
      <c r="NX330" s="76"/>
      <c r="NY330" s="76"/>
      <c r="NZ330" s="76"/>
      <c r="OA330" s="76"/>
      <c r="OB330" s="76"/>
      <c r="OC330" s="76"/>
      <c r="OD330" s="76"/>
      <c r="OE330" s="76"/>
      <c r="OF330" s="76"/>
      <c r="OG330" s="76"/>
      <c r="OH330" s="76"/>
      <c r="OI330" s="76"/>
      <c r="OJ330" s="76"/>
      <c r="OK330" s="76"/>
      <c r="OL330" s="76"/>
      <c r="OM330" s="76"/>
      <c r="ON330" s="76"/>
      <c r="OO330" s="76"/>
      <c r="OP330" s="76"/>
      <c r="OQ330" s="76"/>
      <c r="OR330" s="76"/>
      <c r="OS330" s="76"/>
      <c r="OT330" s="76"/>
      <c r="OU330" s="76"/>
      <c r="OV330" s="76"/>
      <c r="OW330" s="76"/>
      <c r="OX330" s="76"/>
      <c r="OY330" s="76"/>
      <c r="OZ330" s="76"/>
      <c r="PA330" s="76"/>
      <c r="PB330" s="76"/>
      <c r="PC330" s="76"/>
      <c r="PD330" s="76"/>
      <c r="PE330" s="76"/>
      <c r="PF330" s="76"/>
      <c r="PG330" s="76"/>
      <c r="PH330" s="76"/>
      <c r="PI330" s="76"/>
      <c r="PJ330" s="76"/>
      <c r="PK330" s="76"/>
      <c r="PL330" s="76"/>
      <c r="PM330" s="76"/>
      <c r="PN330" s="76"/>
      <c r="PO330" s="76"/>
      <c r="PP330" s="76"/>
      <c r="PQ330" s="76"/>
      <c r="PR330" s="76"/>
      <c r="PS330" s="76"/>
      <c r="PT330" s="76"/>
      <c r="PU330" s="76"/>
      <c r="PV330" s="76"/>
      <c r="PW330" s="76"/>
      <c r="PX330" s="76"/>
      <c r="PY330" s="76"/>
      <c r="PZ330" s="76"/>
      <c r="QA330" s="76"/>
      <c r="QB330" s="76"/>
      <c r="QC330" s="76"/>
      <c r="QD330" s="76"/>
      <c r="QE330" s="76"/>
      <c r="QF330" s="76"/>
      <c r="QG330" s="76"/>
      <c r="QH330" s="76"/>
      <c r="QI330" s="76"/>
      <c r="QJ330" s="76"/>
      <c r="QK330" s="76"/>
      <c r="QL330" s="76"/>
      <c r="QM330" s="76"/>
      <c r="QN330" s="76"/>
      <c r="QO330" s="76"/>
      <c r="QP330" s="76"/>
      <c r="QQ330" s="76"/>
      <c r="QR330" s="76"/>
      <c r="QS330" s="76"/>
      <c r="QT330" s="76"/>
      <c r="QU330" s="76"/>
      <c r="QV330" s="76"/>
      <c r="QW330" s="76"/>
      <c r="QX330" s="76"/>
      <c r="QY330" s="76"/>
      <c r="QZ330" s="76"/>
      <c r="RA330" s="76"/>
      <c r="RB330" s="76"/>
      <c r="RC330" s="76"/>
      <c r="RD330" s="76"/>
      <c r="RE330" s="76"/>
      <c r="RF330" s="76"/>
      <c r="RG330" s="76"/>
      <c r="RH330" s="76"/>
      <c r="RI330" s="76"/>
      <c r="RJ330" s="76"/>
      <c r="RK330" s="76"/>
      <c r="RL330" s="76"/>
      <c r="RM330" s="76"/>
      <c r="RN330" s="76"/>
      <c r="RO330" s="76"/>
      <c r="RP330" s="76"/>
      <c r="RQ330" s="76"/>
      <c r="RR330" s="76"/>
      <c r="RS330" s="76"/>
      <c r="RT330" s="76"/>
      <c r="RU330" s="76"/>
      <c r="RV330" s="76"/>
      <c r="RW330" s="76"/>
      <c r="RX330" s="76"/>
      <c r="RY330" s="76"/>
      <c r="RZ330" s="76"/>
      <c r="SA330" s="76"/>
      <c r="SB330" s="76"/>
      <c r="SC330" s="76"/>
      <c r="SD330" s="76"/>
      <c r="SE330" s="76"/>
      <c r="SF330" s="76"/>
      <c r="SG330" s="76"/>
      <c r="SH330" s="76"/>
      <c r="SI330" s="76"/>
      <c r="SJ330" s="76"/>
      <c r="SK330" s="76"/>
      <c r="SL330" s="76"/>
      <c r="SM330" s="76"/>
      <c r="SN330" s="76"/>
      <c r="SO330" s="76"/>
      <c r="SP330" s="76"/>
      <c r="SQ330" s="76"/>
      <c r="SR330" s="76"/>
      <c r="SS330" s="76"/>
      <c r="ST330" s="76"/>
      <c r="SU330" s="76"/>
      <c r="SV330" s="76"/>
      <c r="SW330" s="76"/>
      <c r="SX330" s="76"/>
      <c r="SY330" s="76"/>
      <c r="SZ330" s="76"/>
      <c r="TA330" s="76"/>
      <c r="TB330" s="76"/>
      <c r="TC330" s="76"/>
      <c r="TD330" s="76"/>
      <c r="TE330" s="76"/>
      <c r="TF330" s="76"/>
      <c r="TG330" s="76"/>
      <c r="TH330" s="76"/>
      <c r="TI330" s="76"/>
      <c r="TJ330" s="76"/>
      <c r="TK330" s="76"/>
      <c r="TL330" s="76"/>
      <c r="TM330" s="76"/>
      <c r="TN330" s="76"/>
      <c r="TO330" s="76"/>
      <c r="TP330" s="76"/>
      <c r="TQ330" s="76"/>
      <c r="TR330" s="76"/>
      <c r="TS330" s="76"/>
      <c r="TT330" s="76"/>
      <c r="TU330" s="76"/>
      <c r="TV330" s="76"/>
      <c r="TW330" s="76"/>
      <c r="TX330" s="76"/>
      <c r="TY330" s="76"/>
      <c r="TZ330" s="76"/>
      <c r="UA330" s="76"/>
      <c r="UB330" s="76"/>
      <c r="UC330" s="76"/>
      <c r="UD330" s="76"/>
      <c r="UE330" s="76"/>
      <c r="UF330" s="76"/>
      <c r="UG330" s="76"/>
      <c r="UH330" s="76"/>
      <c r="UI330" s="76"/>
      <c r="UJ330" s="76"/>
      <c r="UK330" s="76"/>
      <c r="UL330" s="76"/>
      <c r="UM330" s="76"/>
      <c r="UN330" s="76"/>
      <c r="UO330" s="76"/>
      <c r="UP330" s="76"/>
      <c r="UQ330" s="76"/>
      <c r="UR330" s="76"/>
      <c r="US330" s="76"/>
      <c r="UT330" s="76"/>
      <c r="UU330" s="76"/>
      <c r="UV330" s="76"/>
      <c r="UW330" s="76"/>
      <c r="UX330" s="76"/>
      <c r="UY330" s="76"/>
      <c r="UZ330" s="76"/>
      <c r="VA330" s="76"/>
      <c r="VB330" s="76"/>
      <c r="VC330" s="76"/>
      <c r="VD330" s="76"/>
      <c r="VE330" s="76"/>
      <c r="VF330" s="76"/>
      <c r="VG330" s="76"/>
      <c r="VH330" s="76"/>
      <c r="VI330" s="76"/>
      <c r="VJ330" s="76"/>
      <c r="VK330" s="76"/>
      <c r="VL330" s="76"/>
      <c r="VM330" s="76"/>
      <c r="VN330" s="76"/>
      <c r="VO330" s="76"/>
      <c r="VP330" s="76"/>
      <c r="VQ330" s="76"/>
      <c r="VR330" s="76"/>
      <c r="VS330" s="76"/>
      <c r="VT330" s="76"/>
      <c r="VU330" s="76"/>
      <c r="VV330" s="76"/>
      <c r="VW330" s="76"/>
      <c r="VX330" s="76"/>
      <c r="VY330" s="76"/>
      <c r="VZ330" s="76"/>
      <c r="WA330" s="76"/>
      <c r="WB330" s="76"/>
      <c r="WC330" s="76"/>
      <c r="WD330" s="76"/>
      <c r="WE330" s="76"/>
      <c r="WF330" s="76"/>
      <c r="WG330" s="76"/>
      <c r="WH330" s="76"/>
      <c r="WI330" s="76"/>
      <c r="WJ330" s="76"/>
      <c r="WK330" s="76"/>
      <c r="WL330" s="76"/>
      <c r="WM330" s="76"/>
      <c r="WN330" s="76"/>
      <c r="WO330" s="76"/>
      <c r="WP330" s="76"/>
      <c r="WQ330" s="76"/>
      <c r="WR330" s="76"/>
      <c r="WS330" s="76"/>
      <c r="WT330" s="76"/>
      <c r="WU330" s="76"/>
      <c r="WV330" s="76"/>
      <c r="WW330" s="76"/>
      <c r="WX330" s="76"/>
      <c r="WY330" s="76"/>
      <c r="WZ330" s="76"/>
      <c r="XA330" s="76"/>
      <c r="XB330" s="76"/>
      <c r="XC330" s="76"/>
      <c r="XD330" s="76"/>
      <c r="XE330" s="76"/>
      <c r="XF330" s="76"/>
      <c r="XG330" s="76"/>
      <c r="XH330" s="76"/>
      <c r="XI330" s="76"/>
      <c r="XJ330" s="76"/>
      <c r="XK330" s="76"/>
      <c r="XL330" s="76"/>
      <c r="XM330" s="76"/>
      <c r="XN330" s="76"/>
      <c r="XO330" s="76"/>
      <c r="XP330" s="76"/>
      <c r="XQ330" s="76"/>
      <c r="XR330" s="76"/>
      <c r="XS330" s="76"/>
      <c r="XT330" s="76"/>
      <c r="XU330" s="76"/>
      <c r="XV330" s="76"/>
      <c r="XW330" s="76"/>
      <c r="XX330" s="76"/>
      <c r="XY330" s="76"/>
      <c r="XZ330" s="76"/>
      <c r="YA330" s="76"/>
      <c r="YB330" s="76"/>
      <c r="YC330" s="76"/>
      <c r="YD330" s="76"/>
      <c r="YE330" s="76"/>
      <c r="YF330" s="76"/>
      <c r="YG330" s="76"/>
      <c r="YH330" s="76"/>
      <c r="YI330" s="76"/>
      <c r="YJ330" s="76"/>
      <c r="YK330" s="76"/>
      <c r="YL330" s="76"/>
      <c r="YM330" s="76"/>
      <c r="YN330" s="76"/>
      <c r="YO330" s="76"/>
      <c r="YP330" s="76"/>
      <c r="YQ330" s="76"/>
      <c r="YR330" s="76"/>
      <c r="YS330" s="76"/>
      <c r="YT330" s="76"/>
      <c r="YU330" s="76"/>
      <c r="YV330" s="76"/>
      <c r="YW330" s="76"/>
      <c r="YX330" s="76"/>
      <c r="YY330" s="76"/>
      <c r="YZ330" s="76"/>
      <c r="ZA330" s="76"/>
      <c r="ZB330" s="76"/>
      <c r="ZC330" s="76"/>
      <c r="ZD330" s="76"/>
      <c r="ZE330" s="76"/>
      <c r="ZF330" s="76"/>
      <c r="ZG330" s="76"/>
      <c r="ZH330" s="76"/>
      <c r="ZI330" s="76"/>
      <c r="ZJ330" s="76"/>
      <c r="ZK330" s="76"/>
      <c r="ZL330" s="76"/>
      <c r="ZM330" s="76"/>
      <c r="ZN330" s="76"/>
      <c r="ZO330" s="76"/>
      <c r="ZP330" s="76"/>
      <c r="ZQ330" s="76"/>
      <c r="ZR330" s="76"/>
      <c r="ZS330" s="76"/>
      <c r="ZT330" s="76"/>
      <c r="ZU330" s="76"/>
      <c r="ZV330" s="76"/>
      <c r="ZW330" s="76"/>
      <c r="ZX330" s="76"/>
      <c r="ZY330" s="76"/>
      <c r="ZZ330" s="76"/>
      <c r="AAA330" s="76"/>
      <c r="AAB330" s="76"/>
      <c r="AAC330" s="76"/>
      <c r="AAD330" s="76"/>
      <c r="AAE330" s="76"/>
      <c r="AAF330" s="76"/>
      <c r="AAG330" s="76"/>
      <c r="AAH330" s="76"/>
      <c r="AAI330" s="76"/>
      <c r="AAJ330" s="76"/>
      <c r="AAK330" s="76"/>
      <c r="AAL330" s="76"/>
      <c r="AAM330" s="76"/>
      <c r="AAN330" s="76"/>
      <c r="AAO330" s="76"/>
      <c r="AAP330" s="76"/>
      <c r="AAQ330" s="76"/>
      <c r="AAR330" s="76"/>
      <c r="AAS330" s="76"/>
      <c r="AAT330" s="76"/>
      <c r="AAU330" s="76"/>
      <c r="AAV330" s="76"/>
      <c r="AAW330" s="76"/>
      <c r="AAX330" s="76"/>
      <c r="AAY330" s="76"/>
      <c r="AAZ330" s="76"/>
      <c r="ABA330" s="76"/>
      <c r="ABB330" s="76"/>
      <c r="ABC330" s="76"/>
      <c r="ABD330" s="76"/>
      <c r="ABE330" s="76"/>
      <c r="ABF330" s="76"/>
      <c r="ABG330" s="76"/>
      <c r="ABH330" s="76"/>
      <c r="ABI330" s="76"/>
      <c r="ABJ330" s="76"/>
      <c r="ABK330" s="76"/>
      <c r="ABL330" s="76"/>
      <c r="ABM330" s="76"/>
      <c r="ABN330" s="76"/>
      <c r="ABO330" s="76"/>
      <c r="ABP330" s="76"/>
      <c r="ABQ330" s="76"/>
      <c r="ABR330" s="76"/>
      <c r="ABS330" s="76"/>
      <c r="ABT330" s="76"/>
      <c r="ABU330" s="76"/>
      <c r="ABV330" s="76"/>
      <c r="ABW330" s="76"/>
      <c r="ABX330" s="76"/>
      <c r="ABY330" s="76"/>
      <c r="ABZ330" s="76"/>
      <c r="ACA330" s="76"/>
      <c r="ACB330" s="76"/>
      <c r="ACC330" s="76"/>
      <c r="ACD330" s="76"/>
      <c r="ACE330" s="76"/>
      <c r="ACF330" s="76"/>
      <c r="ACG330" s="76"/>
      <c r="ACH330" s="76"/>
      <c r="ACI330" s="76"/>
      <c r="ACJ330" s="76"/>
      <c r="ACK330" s="76"/>
      <c r="ACL330" s="76"/>
      <c r="ACM330" s="76"/>
      <c r="ACN330" s="76"/>
      <c r="ACO330" s="76"/>
      <c r="ACP330" s="76"/>
      <c r="ACQ330" s="76"/>
      <c r="ACR330" s="76"/>
      <c r="ACS330" s="76"/>
      <c r="ACT330" s="76"/>
      <c r="ACU330" s="76"/>
      <c r="ACV330" s="76"/>
      <c r="ACW330" s="76"/>
      <c r="ACX330" s="76"/>
      <c r="ACY330" s="76"/>
      <c r="ACZ330" s="76"/>
      <c r="ADA330" s="76"/>
      <c r="ADB330" s="76"/>
      <c r="ADC330" s="76"/>
      <c r="ADD330" s="76"/>
      <c r="ADE330" s="76"/>
      <c r="ADF330" s="76"/>
      <c r="ADG330" s="76"/>
      <c r="ADH330" s="76"/>
      <c r="ADI330" s="76"/>
      <c r="ADJ330" s="76"/>
      <c r="ADK330" s="76"/>
      <c r="ADL330" s="76"/>
      <c r="ADM330" s="76"/>
      <c r="ADN330" s="76"/>
      <c r="ADO330" s="76"/>
      <c r="ADP330" s="76"/>
      <c r="ADQ330" s="76"/>
      <c r="ADR330" s="76"/>
      <c r="ADS330" s="76"/>
      <c r="ADT330" s="76"/>
      <c r="ADU330" s="76"/>
      <c r="ADV330" s="76"/>
      <c r="ADW330" s="76"/>
      <c r="ADX330" s="76"/>
      <c r="ADY330" s="76"/>
      <c r="ADZ330" s="76"/>
      <c r="AEA330" s="76"/>
      <c r="AEB330" s="76"/>
      <c r="AEC330" s="76"/>
      <c r="AED330" s="76"/>
      <c r="AEE330" s="76"/>
      <c r="AEF330" s="76"/>
      <c r="AEG330" s="76"/>
      <c r="AEH330" s="76"/>
      <c r="AEI330" s="76"/>
      <c r="AEJ330" s="76"/>
      <c r="AEK330" s="76"/>
      <c r="AEL330" s="76"/>
      <c r="AEM330" s="76"/>
      <c r="AEN330" s="76"/>
      <c r="AEO330" s="76"/>
      <c r="AEP330" s="76"/>
      <c r="AEQ330" s="76"/>
      <c r="AER330" s="76"/>
      <c r="AES330" s="76"/>
      <c r="AET330" s="76"/>
      <c r="AEU330" s="76"/>
      <c r="AEV330" s="76"/>
      <c r="AEW330" s="76"/>
      <c r="AEX330" s="76"/>
      <c r="AEY330" s="76"/>
      <c r="AEZ330" s="76"/>
      <c r="AFA330" s="76"/>
      <c r="AFB330" s="76"/>
      <c r="AFC330" s="76"/>
      <c r="AFD330" s="76"/>
      <c r="AFE330" s="76"/>
      <c r="AFF330" s="76"/>
      <c r="AFG330" s="76"/>
      <c r="AFH330" s="76"/>
      <c r="AFI330" s="76"/>
      <c r="AFJ330" s="76"/>
      <c r="AFK330" s="76"/>
      <c r="AFL330" s="76"/>
      <c r="AFM330" s="76"/>
      <c r="AFN330" s="76"/>
      <c r="AFO330" s="76"/>
      <c r="AFP330" s="76"/>
      <c r="AFQ330" s="76"/>
      <c r="AFR330" s="76"/>
      <c r="AFS330" s="76"/>
      <c r="AFT330" s="76"/>
      <c r="AFU330" s="76"/>
      <c r="AFV330" s="76"/>
      <c r="AFW330" s="76"/>
      <c r="AFX330" s="76"/>
      <c r="AFY330" s="76"/>
      <c r="AFZ330" s="76"/>
      <c r="AGA330" s="76"/>
      <c r="AGB330" s="76"/>
      <c r="AGC330" s="76"/>
      <c r="AGD330" s="76"/>
      <c r="AGE330" s="76"/>
      <c r="AGF330" s="76"/>
      <c r="AGG330" s="76"/>
      <c r="AGH330" s="76"/>
      <c r="AGI330" s="76"/>
      <c r="AGJ330" s="76"/>
      <c r="AGK330" s="76"/>
      <c r="AGL330" s="76"/>
      <c r="AGM330" s="76"/>
      <c r="AGN330" s="76"/>
      <c r="AGO330" s="76"/>
      <c r="AGP330" s="76"/>
      <c r="AGQ330" s="76"/>
      <c r="AGR330" s="76"/>
      <c r="AGS330" s="76"/>
      <c r="AGT330" s="76"/>
      <c r="AGU330" s="76"/>
      <c r="AGV330" s="76"/>
      <c r="AGW330" s="76"/>
      <c r="AGX330" s="76"/>
      <c r="AGY330" s="76"/>
      <c r="AGZ330" s="76"/>
      <c r="AHA330" s="76"/>
      <c r="AHB330" s="76"/>
      <c r="AHC330" s="76"/>
      <c r="AHD330" s="76"/>
      <c r="AHE330" s="76"/>
      <c r="AHF330" s="76"/>
      <c r="AHG330" s="76"/>
      <c r="AHH330" s="76"/>
      <c r="AHI330" s="76"/>
      <c r="AHJ330" s="76"/>
      <c r="AHK330" s="76"/>
      <c r="AHL330" s="76"/>
      <c r="AHM330" s="76"/>
      <c r="AHN330" s="76"/>
      <c r="AHO330" s="76"/>
      <c r="AHP330" s="76"/>
      <c r="AHQ330" s="76"/>
      <c r="AHR330" s="76"/>
      <c r="AHS330" s="76"/>
      <c r="AHT330" s="76"/>
      <c r="AHU330" s="76"/>
      <c r="AHV330" s="76"/>
      <c r="AHW330" s="76"/>
      <c r="AHX330" s="76"/>
      <c r="AHY330" s="76"/>
      <c r="AHZ330" s="76"/>
      <c r="AIA330" s="76"/>
      <c r="AIB330" s="76"/>
      <c r="AIC330" s="76"/>
      <c r="AID330" s="76"/>
      <c r="AIE330" s="76"/>
      <c r="AIF330" s="76"/>
      <c r="AIG330" s="76"/>
      <c r="AIH330" s="76"/>
      <c r="AII330" s="76"/>
      <c r="AIJ330" s="76"/>
      <c r="AIK330" s="76"/>
      <c r="AIL330" s="76"/>
      <c r="AIM330" s="76"/>
      <c r="AIN330" s="76"/>
      <c r="AIO330" s="76"/>
      <c r="AIP330" s="76"/>
      <c r="AIQ330" s="76"/>
      <c r="AIR330" s="76"/>
      <c r="AIS330" s="76"/>
      <c r="AIT330" s="76"/>
      <c r="AIU330" s="76"/>
      <c r="AIV330" s="76"/>
      <c r="AIW330" s="76"/>
      <c r="AIX330" s="76"/>
      <c r="AIY330" s="76"/>
      <c r="AIZ330" s="76"/>
      <c r="AJA330" s="76"/>
      <c r="AJB330" s="76"/>
      <c r="AJC330" s="76"/>
      <c r="AJD330" s="76"/>
      <c r="AJE330" s="76"/>
      <c r="AJF330" s="76"/>
      <c r="AJG330" s="76"/>
      <c r="AJH330" s="76"/>
      <c r="AJI330" s="76"/>
      <c r="AJJ330" s="76"/>
      <c r="AJK330" s="76"/>
      <c r="AJL330" s="76"/>
      <c r="AJM330" s="76"/>
      <c r="AJN330" s="76"/>
      <c r="AJO330" s="76"/>
      <c r="AJP330" s="76"/>
      <c r="AJQ330" s="76"/>
      <c r="AJR330" s="76"/>
      <c r="AJS330" s="76"/>
      <c r="AJT330" s="76"/>
      <c r="AJU330" s="76"/>
      <c r="AJV330" s="76"/>
      <c r="AJW330" s="76"/>
      <c r="AJX330" s="76"/>
      <c r="AJY330" s="76"/>
      <c r="AJZ330" s="76"/>
      <c r="AKA330" s="76"/>
      <c r="AKB330" s="76"/>
      <c r="AKC330" s="76"/>
      <c r="AKD330" s="76"/>
      <c r="AKE330" s="76"/>
      <c r="AKF330" s="76"/>
      <c r="AKG330" s="76"/>
      <c r="AKH330" s="76"/>
      <c r="AKI330" s="76"/>
      <c r="AKJ330" s="76"/>
      <c r="AKK330" s="76"/>
      <c r="AKL330" s="76"/>
      <c r="AKM330" s="76"/>
      <c r="AKN330" s="76"/>
      <c r="AKO330" s="76"/>
      <c r="AKP330" s="76"/>
      <c r="AKQ330" s="76"/>
      <c r="AKR330" s="76"/>
      <c r="AKS330" s="76"/>
      <c r="AKT330" s="76"/>
      <c r="AKU330" s="76"/>
      <c r="AKV330" s="76"/>
      <c r="AKW330" s="76"/>
      <c r="AKX330" s="76"/>
      <c r="AKY330" s="76"/>
      <c r="AKZ330" s="76"/>
      <c r="ALA330" s="76"/>
      <c r="ALB330" s="76"/>
      <c r="ALC330" s="76"/>
      <c r="ALD330" s="76"/>
      <c r="ALE330" s="76"/>
      <c r="ALF330" s="76"/>
      <c r="ALG330" s="76"/>
      <c r="ALH330" s="76"/>
      <c r="ALI330" s="76"/>
      <c r="ALJ330" s="76"/>
      <c r="ALK330" s="76"/>
      <c r="ALL330" s="76"/>
      <c r="ALM330" s="76"/>
      <c r="ALN330" s="76"/>
      <c r="ALO330" s="76"/>
      <c r="ALP330" s="76"/>
      <c r="ALQ330" s="76"/>
      <c r="ALR330" s="76"/>
      <c r="ALS330" s="76"/>
      <c r="ALT330" s="76"/>
      <c r="ALU330" s="76"/>
      <c r="ALV330" s="76"/>
      <c r="ALW330" s="76"/>
      <c r="ALX330" s="76"/>
      <c r="ALY330" s="76"/>
      <c r="ALZ330" s="76"/>
      <c r="AMA330" s="76"/>
      <c r="AMB330" s="76"/>
      <c r="AMC330" s="76"/>
      <c r="AMD330" s="76"/>
      <c r="AME330" s="76"/>
    </row>
    <row r="331" spans="1:1019" s="80" customFormat="1" ht="25.5">
      <c r="A331" s="20" t="s">
        <v>388</v>
      </c>
      <c r="B331" s="21">
        <v>5213835</v>
      </c>
      <c r="C331" s="21" t="s">
        <v>96</v>
      </c>
      <c r="D331" s="71" t="s">
        <v>74</v>
      </c>
      <c r="E331" s="22" t="s">
        <v>72</v>
      </c>
      <c r="F331" s="59">
        <v>217</v>
      </c>
      <c r="G331" s="23">
        <v>0.78</v>
      </c>
      <c r="H331" s="69">
        <f t="shared" si="120"/>
        <v>0.21229999999999999</v>
      </c>
      <c r="I331" s="23">
        <f t="shared" si="121"/>
        <v>0.95</v>
      </c>
      <c r="J331" s="23">
        <f t="shared" si="122"/>
        <v>206.15</v>
      </c>
      <c r="K331" s="78">
        <f t="shared" si="123"/>
        <v>169.26000000000002</v>
      </c>
      <c r="L331" s="76"/>
      <c r="M331" s="79"/>
      <c r="N331" s="76"/>
      <c r="O331" s="76"/>
      <c r="P331" s="76"/>
      <c r="Q331" s="76"/>
      <c r="R331" s="76"/>
      <c r="S331" s="76"/>
      <c r="T331" s="76"/>
      <c r="U331" s="76"/>
      <c r="V331" s="76"/>
      <c r="W331" s="76"/>
      <c r="X331" s="76"/>
      <c r="Y331" s="76"/>
      <c r="Z331" s="76"/>
      <c r="AA331" s="76"/>
      <c r="AB331" s="76"/>
      <c r="AC331" s="76"/>
      <c r="AD331" s="76"/>
      <c r="AE331" s="76"/>
      <c r="AF331" s="76"/>
      <c r="AG331" s="76"/>
      <c r="AH331" s="76"/>
      <c r="AI331" s="76"/>
      <c r="AJ331" s="76"/>
      <c r="AK331" s="76"/>
      <c r="AL331" s="76"/>
      <c r="AM331" s="76"/>
      <c r="AN331" s="76"/>
      <c r="AO331" s="76"/>
      <c r="AP331" s="76"/>
      <c r="AQ331" s="76"/>
      <c r="AR331" s="76"/>
      <c r="AS331" s="76"/>
      <c r="AT331" s="76"/>
      <c r="AU331" s="76"/>
      <c r="AV331" s="76"/>
      <c r="AW331" s="76"/>
      <c r="AX331" s="76"/>
      <c r="AY331" s="76"/>
      <c r="AZ331" s="76"/>
      <c r="BA331" s="76"/>
      <c r="BB331" s="76"/>
      <c r="BC331" s="76"/>
      <c r="BD331" s="76"/>
      <c r="BE331" s="76"/>
      <c r="BF331" s="76"/>
      <c r="BG331" s="76"/>
      <c r="BH331" s="76"/>
      <c r="BI331" s="76"/>
      <c r="BJ331" s="76"/>
      <c r="BK331" s="76"/>
      <c r="BL331" s="76"/>
      <c r="BM331" s="76"/>
      <c r="BN331" s="76"/>
      <c r="BO331" s="76"/>
      <c r="BP331" s="76"/>
      <c r="BQ331" s="76"/>
      <c r="BR331" s="76"/>
      <c r="BS331" s="76"/>
      <c r="BT331" s="76"/>
      <c r="BU331" s="76"/>
      <c r="BV331" s="76"/>
      <c r="BW331" s="76"/>
      <c r="BX331" s="76"/>
      <c r="BY331" s="76"/>
      <c r="BZ331" s="76"/>
      <c r="CA331" s="76"/>
      <c r="CB331" s="76"/>
      <c r="CC331" s="76"/>
      <c r="CD331" s="76"/>
      <c r="CE331" s="76"/>
      <c r="CF331" s="76"/>
      <c r="CG331" s="76"/>
      <c r="CH331" s="76"/>
      <c r="CI331" s="76"/>
      <c r="CJ331" s="76"/>
      <c r="CK331" s="76"/>
      <c r="CL331" s="76"/>
      <c r="CM331" s="76"/>
      <c r="CN331" s="76"/>
      <c r="CO331" s="76"/>
      <c r="CP331" s="76"/>
      <c r="CQ331" s="76"/>
      <c r="CR331" s="76"/>
      <c r="CS331" s="76"/>
      <c r="CT331" s="76"/>
      <c r="CU331" s="76"/>
      <c r="CV331" s="76"/>
      <c r="CW331" s="76"/>
      <c r="CX331" s="76"/>
      <c r="CY331" s="76"/>
      <c r="CZ331" s="76"/>
      <c r="DA331" s="76"/>
      <c r="DB331" s="76"/>
      <c r="DC331" s="76"/>
      <c r="DD331" s="76"/>
      <c r="DE331" s="76"/>
      <c r="DF331" s="76"/>
      <c r="DG331" s="76"/>
      <c r="DH331" s="76"/>
      <c r="DI331" s="76"/>
      <c r="DJ331" s="76"/>
      <c r="DK331" s="76"/>
      <c r="DL331" s="76"/>
      <c r="DM331" s="76"/>
      <c r="DN331" s="76"/>
      <c r="DO331" s="76"/>
      <c r="DP331" s="76"/>
      <c r="DQ331" s="76"/>
      <c r="DR331" s="76"/>
      <c r="DS331" s="76"/>
      <c r="DT331" s="76"/>
      <c r="DU331" s="76"/>
      <c r="DV331" s="76"/>
      <c r="DW331" s="76"/>
      <c r="DX331" s="76"/>
      <c r="DY331" s="76"/>
      <c r="DZ331" s="76"/>
      <c r="EA331" s="76"/>
      <c r="EB331" s="76"/>
      <c r="EC331" s="76"/>
      <c r="ED331" s="76"/>
      <c r="EE331" s="76"/>
      <c r="EF331" s="76"/>
      <c r="EG331" s="76"/>
      <c r="EH331" s="76"/>
      <c r="EI331" s="76"/>
      <c r="EJ331" s="76"/>
      <c r="EK331" s="76"/>
      <c r="EL331" s="76"/>
      <c r="EM331" s="76"/>
      <c r="EN331" s="76"/>
      <c r="EO331" s="76"/>
      <c r="EP331" s="76"/>
      <c r="EQ331" s="76"/>
      <c r="ER331" s="76"/>
      <c r="ES331" s="76"/>
      <c r="ET331" s="76"/>
      <c r="EU331" s="76"/>
      <c r="EV331" s="76"/>
      <c r="EW331" s="76"/>
      <c r="EX331" s="76"/>
      <c r="EY331" s="76"/>
      <c r="EZ331" s="76"/>
      <c r="FA331" s="76"/>
      <c r="FB331" s="76"/>
      <c r="FC331" s="76"/>
      <c r="FD331" s="76"/>
      <c r="FE331" s="76"/>
      <c r="FF331" s="76"/>
      <c r="FG331" s="76"/>
      <c r="FH331" s="76"/>
      <c r="FI331" s="76"/>
      <c r="FJ331" s="76"/>
      <c r="FK331" s="76"/>
      <c r="FL331" s="76"/>
      <c r="FM331" s="76"/>
      <c r="FN331" s="76"/>
      <c r="FO331" s="76"/>
      <c r="FP331" s="76"/>
      <c r="FQ331" s="76"/>
      <c r="FR331" s="76"/>
      <c r="FS331" s="76"/>
      <c r="FT331" s="76"/>
      <c r="FU331" s="76"/>
      <c r="FV331" s="76"/>
      <c r="FW331" s="76"/>
      <c r="FX331" s="76"/>
      <c r="FY331" s="76"/>
      <c r="FZ331" s="76"/>
      <c r="GA331" s="76"/>
      <c r="GB331" s="76"/>
      <c r="GC331" s="76"/>
      <c r="GD331" s="76"/>
      <c r="GE331" s="76"/>
      <c r="GF331" s="76"/>
      <c r="GG331" s="76"/>
      <c r="GH331" s="76"/>
      <c r="GI331" s="76"/>
      <c r="GJ331" s="76"/>
      <c r="GK331" s="76"/>
      <c r="GL331" s="76"/>
      <c r="GM331" s="76"/>
      <c r="GN331" s="76"/>
      <c r="GO331" s="76"/>
      <c r="GP331" s="76"/>
      <c r="GQ331" s="76"/>
      <c r="GR331" s="76"/>
      <c r="GS331" s="76"/>
      <c r="GT331" s="76"/>
      <c r="GU331" s="76"/>
      <c r="GV331" s="76"/>
      <c r="GW331" s="76"/>
      <c r="GX331" s="76"/>
      <c r="GY331" s="76"/>
      <c r="GZ331" s="76"/>
      <c r="HA331" s="76"/>
      <c r="HB331" s="76"/>
      <c r="HC331" s="76"/>
      <c r="HD331" s="76"/>
      <c r="HE331" s="76"/>
      <c r="HF331" s="76"/>
      <c r="HG331" s="76"/>
      <c r="HH331" s="76"/>
      <c r="HI331" s="76"/>
      <c r="HJ331" s="76"/>
      <c r="HK331" s="76"/>
      <c r="HL331" s="76"/>
      <c r="HM331" s="76"/>
      <c r="HN331" s="76"/>
      <c r="HO331" s="76"/>
      <c r="HP331" s="76"/>
      <c r="HQ331" s="76"/>
      <c r="HR331" s="76"/>
      <c r="HS331" s="76"/>
      <c r="HT331" s="76"/>
      <c r="HU331" s="76"/>
      <c r="HV331" s="76"/>
      <c r="HW331" s="76"/>
      <c r="HX331" s="76"/>
      <c r="HY331" s="76"/>
      <c r="HZ331" s="76"/>
      <c r="IA331" s="76"/>
      <c r="IB331" s="76"/>
      <c r="IC331" s="76"/>
      <c r="ID331" s="76"/>
      <c r="IE331" s="76"/>
      <c r="IF331" s="76"/>
      <c r="IG331" s="76"/>
      <c r="IH331" s="76"/>
      <c r="II331" s="76"/>
      <c r="IJ331" s="76"/>
      <c r="IK331" s="76"/>
      <c r="IL331" s="76"/>
      <c r="IM331" s="76"/>
      <c r="IN331" s="76"/>
      <c r="IO331" s="76"/>
      <c r="IP331" s="76"/>
      <c r="IQ331" s="76"/>
      <c r="IR331" s="76"/>
      <c r="IS331" s="76"/>
      <c r="IT331" s="76"/>
      <c r="IU331" s="76"/>
      <c r="IV331" s="76"/>
      <c r="IW331" s="76"/>
      <c r="IX331" s="76"/>
      <c r="IY331" s="76"/>
      <c r="IZ331" s="76"/>
      <c r="JA331" s="76"/>
      <c r="JB331" s="76"/>
      <c r="JC331" s="76"/>
      <c r="JD331" s="76"/>
      <c r="JE331" s="76"/>
      <c r="JF331" s="76"/>
      <c r="JG331" s="76"/>
      <c r="JH331" s="76"/>
      <c r="JI331" s="76"/>
      <c r="JJ331" s="76"/>
      <c r="JK331" s="76"/>
      <c r="JL331" s="76"/>
      <c r="JM331" s="76"/>
      <c r="JN331" s="76"/>
      <c r="JO331" s="76"/>
      <c r="JP331" s="76"/>
      <c r="JQ331" s="76"/>
      <c r="JR331" s="76"/>
      <c r="JS331" s="76"/>
      <c r="JT331" s="76"/>
      <c r="JU331" s="76"/>
      <c r="JV331" s="76"/>
      <c r="JW331" s="76"/>
      <c r="JX331" s="76"/>
      <c r="JY331" s="76"/>
      <c r="JZ331" s="76"/>
      <c r="KA331" s="76"/>
      <c r="KB331" s="76"/>
      <c r="KC331" s="76"/>
      <c r="KD331" s="76"/>
      <c r="KE331" s="76"/>
      <c r="KF331" s="76"/>
      <c r="KG331" s="76"/>
      <c r="KH331" s="76"/>
      <c r="KI331" s="76"/>
      <c r="KJ331" s="76"/>
      <c r="KK331" s="76"/>
      <c r="KL331" s="76"/>
      <c r="KM331" s="76"/>
      <c r="KN331" s="76"/>
      <c r="KO331" s="76"/>
      <c r="KP331" s="76"/>
      <c r="KQ331" s="76"/>
      <c r="KR331" s="76"/>
      <c r="KS331" s="76"/>
      <c r="KT331" s="76"/>
      <c r="KU331" s="76"/>
      <c r="KV331" s="76"/>
      <c r="KW331" s="76"/>
      <c r="KX331" s="76"/>
      <c r="KY331" s="76"/>
      <c r="KZ331" s="76"/>
      <c r="LA331" s="76"/>
      <c r="LB331" s="76"/>
      <c r="LC331" s="76"/>
      <c r="LD331" s="76"/>
      <c r="LE331" s="76"/>
      <c r="LF331" s="76"/>
      <c r="LG331" s="76"/>
      <c r="LH331" s="76"/>
      <c r="LI331" s="76"/>
      <c r="LJ331" s="76"/>
      <c r="LK331" s="76"/>
      <c r="LL331" s="76"/>
      <c r="LM331" s="76"/>
      <c r="LN331" s="76"/>
      <c r="LO331" s="76"/>
      <c r="LP331" s="76"/>
      <c r="LQ331" s="76"/>
      <c r="LR331" s="76"/>
      <c r="LS331" s="76"/>
      <c r="LT331" s="76"/>
      <c r="LU331" s="76"/>
      <c r="LV331" s="76"/>
      <c r="LW331" s="76"/>
      <c r="LX331" s="76"/>
      <c r="LY331" s="76"/>
      <c r="LZ331" s="76"/>
      <c r="MA331" s="76"/>
      <c r="MB331" s="76"/>
      <c r="MC331" s="76"/>
      <c r="MD331" s="76"/>
      <c r="ME331" s="76"/>
      <c r="MF331" s="76"/>
      <c r="MG331" s="76"/>
      <c r="MH331" s="76"/>
      <c r="MI331" s="76"/>
      <c r="MJ331" s="76"/>
      <c r="MK331" s="76"/>
      <c r="ML331" s="76"/>
      <c r="MM331" s="76"/>
      <c r="MN331" s="76"/>
      <c r="MO331" s="76"/>
      <c r="MP331" s="76"/>
      <c r="MQ331" s="76"/>
      <c r="MR331" s="76"/>
      <c r="MS331" s="76"/>
      <c r="MT331" s="76"/>
      <c r="MU331" s="76"/>
      <c r="MV331" s="76"/>
      <c r="MW331" s="76"/>
      <c r="MX331" s="76"/>
      <c r="MY331" s="76"/>
      <c r="MZ331" s="76"/>
      <c r="NA331" s="76"/>
      <c r="NB331" s="76"/>
      <c r="NC331" s="76"/>
      <c r="ND331" s="76"/>
      <c r="NE331" s="76"/>
      <c r="NF331" s="76"/>
      <c r="NG331" s="76"/>
      <c r="NH331" s="76"/>
      <c r="NI331" s="76"/>
      <c r="NJ331" s="76"/>
      <c r="NK331" s="76"/>
      <c r="NL331" s="76"/>
      <c r="NM331" s="76"/>
      <c r="NN331" s="76"/>
      <c r="NO331" s="76"/>
      <c r="NP331" s="76"/>
      <c r="NQ331" s="76"/>
      <c r="NR331" s="76"/>
      <c r="NS331" s="76"/>
      <c r="NT331" s="76"/>
      <c r="NU331" s="76"/>
      <c r="NV331" s="76"/>
      <c r="NW331" s="76"/>
      <c r="NX331" s="76"/>
      <c r="NY331" s="76"/>
      <c r="NZ331" s="76"/>
      <c r="OA331" s="76"/>
      <c r="OB331" s="76"/>
      <c r="OC331" s="76"/>
      <c r="OD331" s="76"/>
      <c r="OE331" s="76"/>
      <c r="OF331" s="76"/>
      <c r="OG331" s="76"/>
      <c r="OH331" s="76"/>
      <c r="OI331" s="76"/>
      <c r="OJ331" s="76"/>
      <c r="OK331" s="76"/>
      <c r="OL331" s="76"/>
      <c r="OM331" s="76"/>
      <c r="ON331" s="76"/>
      <c r="OO331" s="76"/>
      <c r="OP331" s="76"/>
      <c r="OQ331" s="76"/>
      <c r="OR331" s="76"/>
      <c r="OS331" s="76"/>
      <c r="OT331" s="76"/>
      <c r="OU331" s="76"/>
      <c r="OV331" s="76"/>
      <c r="OW331" s="76"/>
      <c r="OX331" s="76"/>
      <c r="OY331" s="76"/>
      <c r="OZ331" s="76"/>
      <c r="PA331" s="76"/>
      <c r="PB331" s="76"/>
      <c r="PC331" s="76"/>
      <c r="PD331" s="76"/>
      <c r="PE331" s="76"/>
      <c r="PF331" s="76"/>
      <c r="PG331" s="76"/>
      <c r="PH331" s="76"/>
      <c r="PI331" s="76"/>
      <c r="PJ331" s="76"/>
      <c r="PK331" s="76"/>
      <c r="PL331" s="76"/>
      <c r="PM331" s="76"/>
      <c r="PN331" s="76"/>
      <c r="PO331" s="76"/>
      <c r="PP331" s="76"/>
      <c r="PQ331" s="76"/>
      <c r="PR331" s="76"/>
      <c r="PS331" s="76"/>
      <c r="PT331" s="76"/>
      <c r="PU331" s="76"/>
      <c r="PV331" s="76"/>
      <c r="PW331" s="76"/>
      <c r="PX331" s="76"/>
      <c r="PY331" s="76"/>
      <c r="PZ331" s="76"/>
      <c r="QA331" s="76"/>
      <c r="QB331" s="76"/>
      <c r="QC331" s="76"/>
      <c r="QD331" s="76"/>
      <c r="QE331" s="76"/>
      <c r="QF331" s="76"/>
      <c r="QG331" s="76"/>
      <c r="QH331" s="76"/>
      <c r="QI331" s="76"/>
      <c r="QJ331" s="76"/>
      <c r="QK331" s="76"/>
      <c r="QL331" s="76"/>
      <c r="QM331" s="76"/>
      <c r="QN331" s="76"/>
      <c r="QO331" s="76"/>
      <c r="QP331" s="76"/>
      <c r="QQ331" s="76"/>
      <c r="QR331" s="76"/>
      <c r="QS331" s="76"/>
      <c r="QT331" s="76"/>
      <c r="QU331" s="76"/>
      <c r="QV331" s="76"/>
      <c r="QW331" s="76"/>
      <c r="QX331" s="76"/>
      <c r="QY331" s="76"/>
      <c r="QZ331" s="76"/>
      <c r="RA331" s="76"/>
      <c r="RB331" s="76"/>
      <c r="RC331" s="76"/>
      <c r="RD331" s="76"/>
      <c r="RE331" s="76"/>
      <c r="RF331" s="76"/>
      <c r="RG331" s="76"/>
      <c r="RH331" s="76"/>
      <c r="RI331" s="76"/>
      <c r="RJ331" s="76"/>
      <c r="RK331" s="76"/>
      <c r="RL331" s="76"/>
      <c r="RM331" s="76"/>
      <c r="RN331" s="76"/>
      <c r="RO331" s="76"/>
      <c r="RP331" s="76"/>
      <c r="RQ331" s="76"/>
      <c r="RR331" s="76"/>
      <c r="RS331" s="76"/>
      <c r="RT331" s="76"/>
      <c r="RU331" s="76"/>
      <c r="RV331" s="76"/>
      <c r="RW331" s="76"/>
      <c r="RX331" s="76"/>
      <c r="RY331" s="76"/>
      <c r="RZ331" s="76"/>
      <c r="SA331" s="76"/>
      <c r="SB331" s="76"/>
      <c r="SC331" s="76"/>
      <c r="SD331" s="76"/>
      <c r="SE331" s="76"/>
      <c r="SF331" s="76"/>
      <c r="SG331" s="76"/>
      <c r="SH331" s="76"/>
      <c r="SI331" s="76"/>
      <c r="SJ331" s="76"/>
      <c r="SK331" s="76"/>
      <c r="SL331" s="76"/>
      <c r="SM331" s="76"/>
      <c r="SN331" s="76"/>
      <c r="SO331" s="76"/>
      <c r="SP331" s="76"/>
      <c r="SQ331" s="76"/>
      <c r="SR331" s="76"/>
      <c r="SS331" s="76"/>
      <c r="ST331" s="76"/>
      <c r="SU331" s="76"/>
      <c r="SV331" s="76"/>
      <c r="SW331" s="76"/>
      <c r="SX331" s="76"/>
      <c r="SY331" s="76"/>
      <c r="SZ331" s="76"/>
      <c r="TA331" s="76"/>
      <c r="TB331" s="76"/>
      <c r="TC331" s="76"/>
      <c r="TD331" s="76"/>
      <c r="TE331" s="76"/>
      <c r="TF331" s="76"/>
      <c r="TG331" s="76"/>
      <c r="TH331" s="76"/>
      <c r="TI331" s="76"/>
      <c r="TJ331" s="76"/>
      <c r="TK331" s="76"/>
      <c r="TL331" s="76"/>
      <c r="TM331" s="76"/>
      <c r="TN331" s="76"/>
      <c r="TO331" s="76"/>
      <c r="TP331" s="76"/>
      <c r="TQ331" s="76"/>
      <c r="TR331" s="76"/>
      <c r="TS331" s="76"/>
      <c r="TT331" s="76"/>
      <c r="TU331" s="76"/>
      <c r="TV331" s="76"/>
      <c r="TW331" s="76"/>
      <c r="TX331" s="76"/>
      <c r="TY331" s="76"/>
      <c r="TZ331" s="76"/>
      <c r="UA331" s="76"/>
      <c r="UB331" s="76"/>
      <c r="UC331" s="76"/>
      <c r="UD331" s="76"/>
      <c r="UE331" s="76"/>
      <c r="UF331" s="76"/>
      <c r="UG331" s="76"/>
      <c r="UH331" s="76"/>
      <c r="UI331" s="76"/>
      <c r="UJ331" s="76"/>
      <c r="UK331" s="76"/>
      <c r="UL331" s="76"/>
      <c r="UM331" s="76"/>
      <c r="UN331" s="76"/>
      <c r="UO331" s="76"/>
      <c r="UP331" s="76"/>
      <c r="UQ331" s="76"/>
      <c r="UR331" s="76"/>
      <c r="US331" s="76"/>
      <c r="UT331" s="76"/>
      <c r="UU331" s="76"/>
      <c r="UV331" s="76"/>
      <c r="UW331" s="76"/>
      <c r="UX331" s="76"/>
      <c r="UY331" s="76"/>
      <c r="UZ331" s="76"/>
      <c r="VA331" s="76"/>
      <c r="VB331" s="76"/>
      <c r="VC331" s="76"/>
      <c r="VD331" s="76"/>
      <c r="VE331" s="76"/>
      <c r="VF331" s="76"/>
      <c r="VG331" s="76"/>
      <c r="VH331" s="76"/>
      <c r="VI331" s="76"/>
      <c r="VJ331" s="76"/>
      <c r="VK331" s="76"/>
      <c r="VL331" s="76"/>
      <c r="VM331" s="76"/>
      <c r="VN331" s="76"/>
      <c r="VO331" s="76"/>
      <c r="VP331" s="76"/>
      <c r="VQ331" s="76"/>
      <c r="VR331" s="76"/>
      <c r="VS331" s="76"/>
      <c r="VT331" s="76"/>
      <c r="VU331" s="76"/>
      <c r="VV331" s="76"/>
      <c r="VW331" s="76"/>
      <c r="VX331" s="76"/>
      <c r="VY331" s="76"/>
      <c r="VZ331" s="76"/>
      <c r="WA331" s="76"/>
      <c r="WB331" s="76"/>
      <c r="WC331" s="76"/>
      <c r="WD331" s="76"/>
      <c r="WE331" s="76"/>
      <c r="WF331" s="76"/>
      <c r="WG331" s="76"/>
      <c r="WH331" s="76"/>
      <c r="WI331" s="76"/>
      <c r="WJ331" s="76"/>
      <c r="WK331" s="76"/>
      <c r="WL331" s="76"/>
      <c r="WM331" s="76"/>
      <c r="WN331" s="76"/>
      <c r="WO331" s="76"/>
      <c r="WP331" s="76"/>
      <c r="WQ331" s="76"/>
      <c r="WR331" s="76"/>
      <c r="WS331" s="76"/>
      <c r="WT331" s="76"/>
      <c r="WU331" s="76"/>
      <c r="WV331" s="76"/>
      <c r="WW331" s="76"/>
      <c r="WX331" s="76"/>
      <c r="WY331" s="76"/>
      <c r="WZ331" s="76"/>
      <c r="XA331" s="76"/>
      <c r="XB331" s="76"/>
      <c r="XC331" s="76"/>
      <c r="XD331" s="76"/>
      <c r="XE331" s="76"/>
      <c r="XF331" s="76"/>
      <c r="XG331" s="76"/>
      <c r="XH331" s="76"/>
      <c r="XI331" s="76"/>
      <c r="XJ331" s="76"/>
      <c r="XK331" s="76"/>
      <c r="XL331" s="76"/>
      <c r="XM331" s="76"/>
      <c r="XN331" s="76"/>
      <c r="XO331" s="76"/>
      <c r="XP331" s="76"/>
      <c r="XQ331" s="76"/>
      <c r="XR331" s="76"/>
      <c r="XS331" s="76"/>
      <c r="XT331" s="76"/>
      <c r="XU331" s="76"/>
      <c r="XV331" s="76"/>
      <c r="XW331" s="76"/>
      <c r="XX331" s="76"/>
      <c r="XY331" s="76"/>
      <c r="XZ331" s="76"/>
      <c r="YA331" s="76"/>
      <c r="YB331" s="76"/>
      <c r="YC331" s="76"/>
      <c r="YD331" s="76"/>
      <c r="YE331" s="76"/>
      <c r="YF331" s="76"/>
      <c r="YG331" s="76"/>
      <c r="YH331" s="76"/>
      <c r="YI331" s="76"/>
      <c r="YJ331" s="76"/>
      <c r="YK331" s="76"/>
      <c r="YL331" s="76"/>
      <c r="YM331" s="76"/>
      <c r="YN331" s="76"/>
      <c r="YO331" s="76"/>
      <c r="YP331" s="76"/>
      <c r="YQ331" s="76"/>
      <c r="YR331" s="76"/>
      <c r="YS331" s="76"/>
      <c r="YT331" s="76"/>
      <c r="YU331" s="76"/>
      <c r="YV331" s="76"/>
      <c r="YW331" s="76"/>
      <c r="YX331" s="76"/>
      <c r="YY331" s="76"/>
      <c r="YZ331" s="76"/>
      <c r="ZA331" s="76"/>
      <c r="ZB331" s="76"/>
      <c r="ZC331" s="76"/>
      <c r="ZD331" s="76"/>
      <c r="ZE331" s="76"/>
      <c r="ZF331" s="76"/>
      <c r="ZG331" s="76"/>
      <c r="ZH331" s="76"/>
      <c r="ZI331" s="76"/>
      <c r="ZJ331" s="76"/>
      <c r="ZK331" s="76"/>
      <c r="ZL331" s="76"/>
      <c r="ZM331" s="76"/>
      <c r="ZN331" s="76"/>
      <c r="ZO331" s="76"/>
      <c r="ZP331" s="76"/>
      <c r="ZQ331" s="76"/>
      <c r="ZR331" s="76"/>
      <c r="ZS331" s="76"/>
      <c r="ZT331" s="76"/>
      <c r="ZU331" s="76"/>
      <c r="ZV331" s="76"/>
      <c r="ZW331" s="76"/>
      <c r="ZX331" s="76"/>
      <c r="ZY331" s="76"/>
      <c r="ZZ331" s="76"/>
      <c r="AAA331" s="76"/>
      <c r="AAB331" s="76"/>
      <c r="AAC331" s="76"/>
      <c r="AAD331" s="76"/>
      <c r="AAE331" s="76"/>
      <c r="AAF331" s="76"/>
      <c r="AAG331" s="76"/>
      <c r="AAH331" s="76"/>
      <c r="AAI331" s="76"/>
      <c r="AAJ331" s="76"/>
      <c r="AAK331" s="76"/>
      <c r="AAL331" s="76"/>
      <c r="AAM331" s="76"/>
      <c r="AAN331" s="76"/>
      <c r="AAO331" s="76"/>
      <c r="AAP331" s="76"/>
      <c r="AAQ331" s="76"/>
      <c r="AAR331" s="76"/>
      <c r="AAS331" s="76"/>
      <c r="AAT331" s="76"/>
      <c r="AAU331" s="76"/>
      <c r="AAV331" s="76"/>
      <c r="AAW331" s="76"/>
      <c r="AAX331" s="76"/>
      <c r="AAY331" s="76"/>
      <c r="AAZ331" s="76"/>
      <c r="ABA331" s="76"/>
      <c r="ABB331" s="76"/>
      <c r="ABC331" s="76"/>
      <c r="ABD331" s="76"/>
      <c r="ABE331" s="76"/>
      <c r="ABF331" s="76"/>
      <c r="ABG331" s="76"/>
      <c r="ABH331" s="76"/>
      <c r="ABI331" s="76"/>
      <c r="ABJ331" s="76"/>
      <c r="ABK331" s="76"/>
      <c r="ABL331" s="76"/>
      <c r="ABM331" s="76"/>
      <c r="ABN331" s="76"/>
      <c r="ABO331" s="76"/>
      <c r="ABP331" s="76"/>
      <c r="ABQ331" s="76"/>
      <c r="ABR331" s="76"/>
      <c r="ABS331" s="76"/>
      <c r="ABT331" s="76"/>
      <c r="ABU331" s="76"/>
      <c r="ABV331" s="76"/>
      <c r="ABW331" s="76"/>
      <c r="ABX331" s="76"/>
      <c r="ABY331" s="76"/>
      <c r="ABZ331" s="76"/>
      <c r="ACA331" s="76"/>
      <c r="ACB331" s="76"/>
      <c r="ACC331" s="76"/>
      <c r="ACD331" s="76"/>
      <c r="ACE331" s="76"/>
      <c r="ACF331" s="76"/>
      <c r="ACG331" s="76"/>
      <c r="ACH331" s="76"/>
      <c r="ACI331" s="76"/>
      <c r="ACJ331" s="76"/>
      <c r="ACK331" s="76"/>
      <c r="ACL331" s="76"/>
      <c r="ACM331" s="76"/>
      <c r="ACN331" s="76"/>
      <c r="ACO331" s="76"/>
      <c r="ACP331" s="76"/>
      <c r="ACQ331" s="76"/>
      <c r="ACR331" s="76"/>
      <c r="ACS331" s="76"/>
      <c r="ACT331" s="76"/>
      <c r="ACU331" s="76"/>
      <c r="ACV331" s="76"/>
      <c r="ACW331" s="76"/>
      <c r="ACX331" s="76"/>
      <c r="ACY331" s="76"/>
      <c r="ACZ331" s="76"/>
      <c r="ADA331" s="76"/>
      <c r="ADB331" s="76"/>
      <c r="ADC331" s="76"/>
      <c r="ADD331" s="76"/>
      <c r="ADE331" s="76"/>
      <c r="ADF331" s="76"/>
      <c r="ADG331" s="76"/>
      <c r="ADH331" s="76"/>
      <c r="ADI331" s="76"/>
      <c r="ADJ331" s="76"/>
      <c r="ADK331" s="76"/>
      <c r="ADL331" s="76"/>
      <c r="ADM331" s="76"/>
      <c r="ADN331" s="76"/>
      <c r="ADO331" s="76"/>
      <c r="ADP331" s="76"/>
      <c r="ADQ331" s="76"/>
      <c r="ADR331" s="76"/>
      <c r="ADS331" s="76"/>
      <c r="ADT331" s="76"/>
      <c r="ADU331" s="76"/>
      <c r="ADV331" s="76"/>
      <c r="ADW331" s="76"/>
      <c r="ADX331" s="76"/>
      <c r="ADY331" s="76"/>
      <c r="ADZ331" s="76"/>
      <c r="AEA331" s="76"/>
      <c r="AEB331" s="76"/>
      <c r="AEC331" s="76"/>
      <c r="AED331" s="76"/>
      <c r="AEE331" s="76"/>
      <c r="AEF331" s="76"/>
      <c r="AEG331" s="76"/>
      <c r="AEH331" s="76"/>
      <c r="AEI331" s="76"/>
      <c r="AEJ331" s="76"/>
      <c r="AEK331" s="76"/>
      <c r="AEL331" s="76"/>
      <c r="AEM331" s="76"/>
      <c r="AEN331" s="76"/>
      <c r="AEO331" s="76"/>
      <c r="AEP331" s="76"/>
      <c r="AEQ331" s="76"/>
      <c r="AER331" s="76"/>
      <c r="AES331" s="76"/>
      <c r="AET331" s="76"/>
      <c r="AEU331" s="76"/>
      <c r="AEV331" s="76"/>
      <c r="AEW331" s="76"/>
      <c r="AEX331" s="76"/>
      <c r="AEY331" s="76"/>
      <c r="AEZ331" s="76"/>
      <c r="AFA331" s="76"/>
      <c r="AFB331" s="76"/>
      <c r="AFC331" s="76"/>
      <c r="AFD331" s="76"/>
      <c r="AFE331" s="76"/>
      <c r="AFF331" s="76"/>
      <c r="AFG331" s="76"/>
      <c r="AFH331" s="76"/>
      <c r="AFI331" s="76"/>
      <c r="AFJ331" s="76"/>
      <c r="AFK331" s="76"/>
      <c r="AFL331" s="76"/>
      <c r="AFM331" s="76"/>
      <c r="AFN331" s="76"/>
      <c r="AFO331" s="76"/>
      <c r="AFP331" s="76"/>
      <c r="AFQ331" s="76"/>
      <c r="AFR331" s="76"/>
      <c r="AFS331" s="76"/>
      <c r="AFT331" s="76"/>
      <c r="AFU331" s="76"/>
      <c r="AFV331" s="76"/>
      <c r="AFW331" s="76"/>
      <c r="AFX331" s="76"/>
      <c r="AFY331" s="76"/>
      <c r="AFZ331" s="76"/>
      <c r="AGA331" s="76"/>
      <c r="AGB331" s="76"/>
      <c r="AGC331" s="76"/>
      <c r="AGD331" s="76"/>
      <c r="AGE331" s="76"/>
      <c r="AGF331" s="76"/>
      <c r="AGG331" s="76"/>
      <c r="AGH331" s="76"/>
      <c r="AGI331" s="76"/>
      <c r="AGJ331" s="76"/>
      <c r="AGK331" s="76"/>
      <c r="AGL331" s="76"/>
      <c r="AGM331" s="76"/>
      <c r="AGN331" s="76"/>
      <c r="AGO331" s="76"/>
      <c r="AGP331" s="76"/>
      <c r="AGQ331" s="76"/>
      <c r="AGR331" s="76"/>
      <c r="AGS331" s="76"/>
      <c r="AGT331" s="76"/>
      <c r="AGU331" s="76"/>
      <c r="AGV331" s="76"/>
      <c r="AGW331" s="76"/>
      <c r="AGX331" s="76"/>
      <c r="AGY331" s="76"/>
      <c r="AGZ331" s="76"/>
      <c r="AHA331" s="76"/>
      <c r="AHB331" s="76"/>
      <c r="AHC331" s="76"/>
      <c r="AHD331" s="76"/>
      <c r="AHE331" s="76"/>
      <c r="AHF331" s="76"/>
      <c r="AHG331" s="76"/>
      <c r="AHH331" s="76"/>
      <c r="AHI331" s="76"/>
      <c r="AHJ331" s="76"/>
      <c r="AHK331" s="76"/>
      <c r="AHL331" s="76"/>
      <c r="AHM331" s="76"/>
      <c r="AHN331" s="76"/>
      <c r="AHO331" s="76"/>
      <c r="AHP331" s="76"/>
      <c r="AHQ331" s="76"/>
      <c r="AHR331" s="76"/>
      <c r="AHS331" s="76"/>
      <c r="AHT331" s="76"/>
      <c r="AHU331" s="76"/>
      <c r="AHV331" s="76"/>
      <c r="AHW331" s="76"/>
      <c r="AHX331" s="76"/>
      <c r="AHY331" s="76"/>
      <c r="AHZ331" s="76"/>
      <c r="AIA331" s="76"/>
      <c r="AIB331" s="76"/>
      <c r="AIC331" s="76"/>
      <c r="AID331" s="76"/>
      <c r="AIE331" s="76"/>
      <c r="AIF331" s="76"/>
      <c r="AIG331" s="76"/>
      <c r="AIH331" s="76"/>
      <c r="AII331" s="76"/>
      <c r="AIJ331" s="76"/>
      <c r="AIK331" s="76"/>
      <c r="AIL331" s="76"/>
      <c r="AIM331" s="76"/>
      <c r="AIN331" s="76"/>
      <c r="AIO331" s="76"/>
      <c r="AIP331" s="76"/>
      <c r="AIQ331" s="76"/>
      <c r="AIR331" s="76"/>
      <c r="AIS331" s="76"/>
      <c r="AIT331" s="76"/>
      <c r="AIU331" s="76"/>
      <c r="AIV331" s="76"/>
      <c r="AIW331" s="76"/>
      <c r="AIX331" s="76"/>
      <c r="AIY331" s="76"/>
      <c r="AIZ331" s="76"/>
      <c r="AJA331" s="76"/>
      <c r="AJB331" s="76"/>
      <c r="AJC331" s="76"/>
      <c r="AJD331" s="76"/>
      <c r="AJE331" s="76"/>
      <c r="AJF331" s="76"/>
      <c r="AJG331" s="76"/>
      <c r="AJH331" s="76"/>
      <c r="AJI331" s="76"/>
      <c r="AJJ331" s="76"/>
      <c r="AJK331" s="76"/>
      <c r="AJL331" s="76"/>
      <c r="AJM331" s="76"/>
      <c r="AJN331" s="76"/>
      <c r="AJO331" s="76"/>
      <c r="AJP331" s="76"/>
      <c r="AJQ331" s="76"/>
      <c r="AJR331" s="76"/>
      <c r="AJS331" s="76"/>
      <c r="AJT331" s="76"/>
      <c r="AJU331" s="76"/>
      <c r="AJV331" s="76"/>
      <c r="AJW331" s="76"/>
      <c r="AJX331" s="76"/>
      <c r="AJY331" s="76"/>
      <c r="AJZ331" s="76"/>
      <c r="AKA331" s="76"/>
      <c r="AKB331" s="76"/>
      <c r="AKC331" s="76"/>
      <c r="AKD331" s="76"/>
      <c r="AKE331" s="76"/>
      <c r="AKF331" s="76"/>
      <c r="AKG331" s="76"/>
      <c r="AKH331" s="76"/>
      <c r="AKI331" s="76"/>
      <c r="AKJ331" s="76"/>
      <c r="AKK331" s="76"/>
      <c r="AKL331" s="76"/>
      <c r="AKM331" s="76"/>
      <c r="AKN331" s="76"/>
      <c r="AKO331" s="76"/>
      <c r="AKP331" s="76"/>
      <c r="AKQ331" s="76"/>
      <c r="AKR331" s="76"/>
      <c r="AKS331" s="76"/>
      <c r="AKT331" s="76"/>
      <c r="AKU331" s="76"/>
      <c r="AKV331" s="76"/>
      <c r="AKW331" s="76"/>
      <c r="AKX331" s="76"/>
      <c r="AKY331" s="76"/>
      <c r="AKZ331" s="76"/>
      <c r="ALA331" s="76"/>
      <c r="ALB331" s="76"/>
      <c r="ALC331" s="76"/>
      <c r="ALD331" s="76"/>
      <c r="ALE331" s="76"/>
      <c r="ALF331" s="76"/>
      <c r="ALG331" s="76"/>
      <c r="ALH331" s="76"/>
      <c r="ALI331" s="76"/>
      <c r="ALJ331" s="76"/>
      <c r="ALK331" s="76"/>
      <c r="ALL331" s="76"/>
      <c r="ALM331" s="76"/>
      <c r="ALN331" s="76"/>
      <c r="ALO331" s="76"/>
      <c r="ALP331" s="76"/>
      <c r="ALQ331" s="76"/>
      <c r="ALR331" s="76"/>
      <c r="ALS331" s="76"/>
      <c r="ALT331" s="76"/>
      <c r="ALU331" s="76"/>
      <c r="ALV331" s="76"/>
      <c r="ALW331" s="76"/>
      <c r="ALX331" s="76"/>
      <c r="ALY331" s="76"/>
      <c r="ALZ331" s="76"/>
      <c r="AMA331" s="76"/>
      <c r="AMB331" s="76"/>
      <c r="AMC331" s="76"/>
      <c r="AMD331" s="76"/>
      <c r="AME331" s="76"/>
    </row>
    <row r="332" spans="1:1019" s="80" customFormat="1" ht="25.5">
      <c r="A332" s="20" t="s">
        <v>389</v>
      </c>
      <c r="B332" s="21">
        <v>5213848</v>
      </c>
      <c r="C332" s="21" t="s">
        <v>96</v>
      </c>
      <c r="D332" s="71" t="s">
        <v>75</v>
      </c>
      <c r="E332" s="22" t="s">
        <v>72</v>
      </c>
      <c r="F332" s="59">
        <v>2</v>
      </c>
      <c r="G332" s="23">
        <v>1.1000000000000001</v>
      </c>
      <c r="H332" s="69">
        <f t="shared" si="120"/>
        <v>0.21229999999999999</v>
      </c>
      <c r="I332" s="23">
        <f t="shared" si="121"/>
        <v>1.33</v>
      </c>
      <c r="J332" s="23">
        <f t="shared" si="122"/>
        <v>2.66</v>
      </c>
      <c r="K332" s="78">
        <f t="shared" si="123"/>
        <v>2.2000000000000002</v>
      </c>
      <c r="L332" s="76"/>
      <c r="M332" s="79"/>
      <c r="N332" s="76"/>
      <c r="O332" s="76"/>
      <c r="P332" s="76"/>
      <c r="Q332" s="76"/>
      <c r="R332" s="76"/>
      <c r="S332" s="76"/>
      <c r="T332" s="76"/>
      <c r="U332" s="76"/>
      <c r="V332" s="76"/>
      <c r="W332" s="76"/>
      <c r="X332" s="76"/>
      <c r="Y332" s="76"/>
      <c r="Z332" s="76"/>
      <c r="AA332" s="76"/>
      <c r="AB332" s="76"/>
      <c r="AC332" s="76"/>
      <c r="AD332" s="76"/>
      <c r="AE332" s="76"/>
      <c r="AF332" s="76"/>
      <c r="AG332" s="76"/>
      <c r="AH332" s="76"/>
      <c r="AI332" s="76"/>
      <c r="AJ332" s="76"/>
      <c r="AK332" s="76"/>
      <c r="AL332" s="76"/>
      <c r="AM332" s="76"/>
      <c r="AN332" s="76"/>
      <c r="AO332" s="76"/>
      <c r="AP332" s="76"/>
      <c r="AQ332" s="76"/>
      <c r="AR332" s="76"/>
      <c r="AS332" s="76"/>
      <c r="AT332" s="76"/>
      <c r="AU332" s="76"/>
      <c r="AV332" s="76"/>
      <c r="AW332" s="76"/>
      <c r="AX332" s="76"/>
      <c r="AY332" s="76"/>
      <c r="AZ332" s="76"/>
      <c r="BA332" s="76"/>
      <c r="BB332" s="76"/>
      <c r="BC332" s="76"/>
      <c r="BD332" s="76"/>
      <c r="BE332" s="76"/>
      <c r="BF332" s="76"/>
      <c r="BG332" s="76"/>
      <c r="BH332" s="76"/>
      <c r="BI332" s="76"/>
      <c r="BJ332" s="76"/>
      <c r="BK332" s="76"/>
      <c r="BL332" s="76"/>
      <c r="BM332" s="76"/>
      <c r="BN332" s="76"/>
      <c r="BO332" s="76"/>
      <c r="BP332" s="76"/>
      <c r="BQ332" s="76"/>
      <c r="BR332" s="76"/>
      <c r="BS332" s="76"/>
      <c r="BT332" s="76"/>
      <c r="BU332" s="76"/>
      <c r="BV332" s="76"/>
      <c r="BW332" s="76"/>
      <c r="BX332" s="76"/>
      <c r="BY332" s="76"/>
      <c r="BZ332" s="76"/>
      <c r="CA332" s="76"/>
      <c r="CB332" s="76"/>
      <c r="CC332" s="76"/>
      <c r="CD332" s="76"/>
      <c r="CE332" s="76"/>
      <c r="CF332" s="76"/>
      <c r="CG332" s="76"/>
      <c r="CH332" s="76"/>
      <c r="CI332" s="76"/>
      <c r="CJ332" s="76"/>
      <c r="CK332" s="76"/>
      <c r="CL332" s="76"/>
      <c r="CM332" s="76"/>
      <c r="CN332" s="76"/>
      <c r="CO332" s="76"/>
      <c r="CP332" s="76"/>
      <c r="CQ332" s="76"/>
      <c r="CR332" s="76"/>
      <c r="CS332" s="76"/>
      <c r="CT332" s="76"/>
      <c r="CU332" s="76"/>
      <c r="CV332" s="76"/>
      <c r="CW332" s="76"/>
      <c r="CX332" s="76"/>
      <c r="CY332" s="76"/>
      <c r="CZ332" s="76"/>
      <c r="DA332" s="76"/>
      <c r="DB332" s="76"/>
      <c r="DC332" s="76"/>
      <c r="DD332" s="76"/>
      <c r="DE332" s="76"/>
      <c r="DF332" s="76"/>
      <c r="DG332" s="76"/>
      <c r="DH332" s="76"/>
      <c r="DI332" s="76"/>
      <c r="DJ332" s="76"/>
      <c r="DK332" s="76"/>
      <c r="DL332" s="76"/>
      <c r="DM332" s="76"/>
      <c r="DN332" s="76"/>
      <c r="DO332" s="76"/>
      <c r="DP332" s="76"/>
      <c r="DQ332" s="76"/>
      <c r="DR332" s="76"/>
      <c r="DS332" s="76"/>
      <c r="DT332" s="76"/>
      <c r="DU332" s="76"/>
      <c r="DV332" s="76"/>
      <c r="DW332" s="76"/>
      <c r="DX332" s="76"/>
      <c r="DY332" s="76"/>
      <c r="DZ332" s="76"/>
      <c r="EA332" s="76"/>
      <c r="EB332" s="76"/>
      <c r="EC332" s="76"/>
      <c r="ED332" s="76"/>
      <c r="EE332" s="76"/>
      <c r="EF332" s="76"/>
      <c r="EG332" s="76"/>
      <c r="EH332" s="76"/>
      <c r="EI332" s="76"/>
      <c r="EJ332" s="76"/>
      <c r="EK332" s="76"/>
      <c r="EL332" s="76"/>
      <c r="EM332" s="76"/>
      <c r="EN332" s="76"/>
      <c r="EO332" s="76"/>
      <c r="EP332" s="76"/>
      <c r="EQ332" s="76"/>
      <c r="ER332" s="76"/>
      <c r="ES332" s="76"/>
      <c r="ET332" s="76"/>
      <c r="EU332" s="76"/>
      <c r="EV332" s="76"/>
      <c r="EW332" s="76"/>
      <c r="EX332" s="76"/>
      <c r="EY332" s="76"/>
      <c r="EZ332" s="76"/>
      <c r="FA332" s="76"/>
      <c r="FB332" s="76"/>
      <c r="FC332" s="76"/>
      <c r="FD332" s="76"/>
      <c r="FE332" s="76"/>
      <c r="FF332" s="76"/>
      <c r="FG332" s="76"/>
      <c r="FH332" s="76"/>
      <c r="FI332" s="76"/>
      <c r="FJ332" s="76"/>
      <c r="FK332" s="76"/>
      <c r="FL332" s="76"/>
      <c r="FM332" s="76"/>
      <c r="FN332" s="76"/>
      <c r="FO332" s="76"/>
      <c r="FP332" s="76"/>
      <c r="FQ332" s="76"/>
      <c r="FR332" s="76"/>
      <c r="FS332" s="76"/>
      <c r="FT332" s="76"/>
      <c r="FU332" s="76"/>
      <c r="FV332" s="76"/>
      <c r="FW332" s="76"/>
      <c r="FX332" s="76"/>
      <c r="FY332" s="76"/>
      <c r="FZ332" s="76"/>
      <c r="GA332" s="76"/>
      <c r="GB332" s="76"/>
      <c r="GC332" s="76"/>
      <c r="GD332" s="76"/>
      <c r="GE332" s="76"/>
      <c r="GF332" s="76"/>
      <c r="GG332" s="76"/>
      <c r="GH332" s="76"/>
      <c r="GI332" s="76"/>
      <c r="GJ332" s="76"/>
      <c r="GK332" s="76"/>
      <c r="GL332" s="76"/>
      <c r="GM332" s="76"/>
      <c r="GN332" s="76"/>
      <c r="GO332" s="76"/>
      <c r="GP332" s="76"/>
      <c r="GQ332" s="76"/>
      <c r="GR332" s="76"/>
      <c r="GS332" s="76"/>
      <c r="GT332" s="76"/>
      <c r="GU332" s="76"/>
      <c r="GV332" s="76"/>
      <c r="GW332" s="76"/>
      <c r="GX332" s="76"/>
      <c r="GY332" s="76"/>
      <c r="GZ332" s="76"/>
      <c r="HA332" s="76"/>
      <c r="HB332" s="76"/>
      <c r="HC332" s="76"/>
      <c r="HD332" s="76"/>
      <c r="HE332" s="76"/>
      <c r="HF332" s="76"/>
      <c r="HG332" s="76"/>
      <c r="HH332" s="76"/>
      <c r="HI332" s="76"/>
      <c r="HJ332" s="76"/>
      <c r="HK332" s="76"/>
      <c r="HL332" s="76"/>
      <c r="HM332" s="76"/>
      <c r="HN332" s="76"/>
      <c r="HO332" s="76"/>
      <c r="HP332" s="76"/>
      <c r="HQ332" s="76"/>
      <c r="HR332" s="76"/>
      <c r="HS332" s="76"/>
      <c r="HT332" s="76"/>
      <c r="HU332" s="76"/>
      <c r="HV332" s="76"/>
      <c r="HW332" s="76"/>
      <c r="HX332" s="76"/>
      <c r="HY332" s="76"/>
      <c r="HZ332" s="76"/>
      <c r="IA332" s="76"/>
      <c r="IB332" s="76"/>
      <c r="IC332" s="76"/>
      <c r="ID332" s="76"/>
      <c r="IE332" s="76"/>
      <c r="IF332" s="76"/>
      <c r="IG332" s="76"/>
      <c r="IH332" s="76"/>
      <c r="II332" s="76"/>
      <c r="IJ332" s="76"/>
      <c r="IK332" s="76"/>
      <c r="IL332" s="76"/>
      <c r="IM332" s="76"/>
      <c r="IN332" s="76"/>
      <c r="IO332" s="76"/>
      <c r="IP332" s="76"/>
      <c r="IQ332" s="76"/>
      <c r="IR332" s="76"/>
      <c r="IS332" s="76"/>
      <c r="IT332" s="76"/>
      <c r="IU332" s="76"/>
      <c r="IV332" s="76"/>
      <c r="IW332" s="76"/>
      <c r="IX332" s="76"/>
      <c r="IY332" s="76"/>
      <c r="IZ332" s="76"/>
      <c r="JA332" s="76"/>
      <c r="JB332" s="76"/>
      <c r="JC332" s="76"/>
      <c r="JD332" s="76"/>
      <c r="JE332" s="76"/>
      <c r="JF332" s="76"/>
      <c r="JG332" s="76"/>
      <c r="JH332" s="76"/>
      <c r="JI332" s="76"/>
      <c r="JJ332" s="76"/>
      <c r="JK332" s="76"/>
      <c r="JL332" s="76"/>
      <c r="JM332" s="76"/>
      <c r="JN332" s="76"/>
      <c r="JO332" s="76"/>
      <c r="JP332" s="76"/>
      <c r="JQ332" s="76"/>
      <c r="JR332" s="76"/>
      <c r="JS332" s="76"/>
      <c r="JT332" s="76"/>
      <c r="JU332" s="76"/>
      <c r="JV332" s="76"/>
      <c r="JW332" s="76"/>
      <c r="JX332" s="76"/>
      <c r="JY332" s="76"/>
      <c r="JZ332" s="76"/>
      <c r="KA332" s="76"/>
      <c r="KB332" s="76"/>
      <c r="KC332" s="76"/>
      <c r="KD332" s="76"/>
      <c r="KE332" s="76"/>
      <c r="KF332" s="76"/>
      <c r="KG332" s="76"/>
      <c r="KH332" s="76"/>
      <c r="KI332" s="76"/>
      <c r="KJ332" s="76"/>
      <c r="KK332" s="76"/>
      <c r="KL332" s="76"/>
      <c r="KM332" s="76"/>
      <c r="KN332" s="76"/>
      <c r="KO332" s="76"/>
      <c r="KP332" s="76"/>
      <c r="KQ332" s="76"/>
      <c r="KR332" s="76"/>
      <c r="KS332" s="76"/>
      <c r="KT332" s="76"/>
      <c r="KU332" s="76"/>
      <c r="KV332" s="76"/>
      <c r="KW332" s="76"/>
      <c r="KX332" s="76"/>
      <c r="KY332" s="76"/>
      <c r="KZ332" s="76"/>
      <c r="LA332" s="76"/>
      <c r="LB332" s="76"/>
      <c r="LC332" s="76"/>
      <c r="LD332" s="76"/>
      <c r="LE332" s="76"/>
      <c r="LF332" s="76"/>
      <c r="LG332" s="76"/>
      <c r="LH332" s="76"/>
      <c r="LI332" s="76"/>
      <c r="LJ332" s="76"/>
      <c r="LK332" s="76"/>
      <c r="LL332" s="76"/>
      <c r="LM332" s="76"/>
      <c r="LN332" s="76"/>
      <c r="LO332" s="76"/>
      <c r="LP332" s="76"/>
      <c r="LQ332" s="76"/>
      <c r="LR332" s="76"/>
      <c r="LS332" s="76"/>
      <c r="LT332" s="76"/>
      <c r="LU332" s="76"/>
      <c r="LV332" s="76"/>
      <c r="LW332" s="76"/>
      <c r="LX332" s="76"/>
      <c r="LY332" s="76"/>
      <c r="LZ332" s="76"/>
      <c r="MA332" s="76"/>
      <c r="MB332" s="76"/>
      <c r="MC332" s="76"/>
      <c r="MD332" s="76"/>
      <c r="ME332" s="76"/>
      <c r="MF332" s="76"/>
      <c r="MG332" s="76"/>
      <c r="MH332" s="76"/>
      <c r="MI332" s="76"/>
      <c r="MJ332" s="76"/>
      <c r="MK332" s="76"/>
      <c r="ML332" s="76"/>
      <c r="MM332" s="76"/>
      <c r="MN332" s="76"/>
      <c r="MO332" s="76"/>
      <c r="MP332" s="76"/>
      <c r="MQ332" s="76"/>
      <c r="MR332" s="76"/>
      <c r="MS332" s="76"/>
      <c r="MT332" s="76"/>
      <c r="MU332" s="76"/>
      <c r="MV332" s="76"/>
      <c r="MW332" s="76"/>
      <c r="MX332" s="76"/>
      <c r="MY332" s="76"/>
      <c r="MZ332" s="76"/>
      <c r="NA332" s="76"/>
      <c r="NB332" s="76"/>
      <c r="NC332" s="76"/>
      <c r="ND332" s="76"/>
      <c r="NE332" s="76"/>
      <c r="NF332" s="76"/>
      <c r="NG332" s="76"/>
      <c r="NH332" s="76"/>
      <c r="NI332" s="76"/>
      <c r="NJ332" s="76"/>
      <c r="NK332" s="76"/>
      <c r="NL332" s="76"/>
      <c r="NM332" s="76"/>
      <c r="NN332" s="76"/>
      <c r="NO332" s="76"/>
      <c r="NP332" s="76"/>
      <c r="NQ332" s="76"/>
      <c r="NR332" s="76"/>
      <c r="NS332" s="76"/>
      <c r="NT332" s="76"/>
      <c r="NU332" s="76"/>
      <c r="NV332" s="76"/>
      <c r="NW332" s="76"/>
      <c r="NX332" s="76"/>
      <c r="NY332" s="76"/>
      <c r="NZ332" s="76"/>
      <c r="OA332" s="76"/>
      <c r="OB332" s="76"/>
      <c r="OC332" s="76"/>
      <c r="OD332" s="76"/>
      <c r="OE332" s="76"/>
      <c r="OF332" s="76"/>
      <c r="OG332" s="76"/>
      <c r="OH332" s="76"/>
      <c r="OI332" s="76"/>
      <c r="OJ332" s="76"/>
      <c r="OK332" s="76"/>
      <c r="OL332" s="76"/>
      <c r="OM332" s="76"/>
      <c r="ON332" s="76"/>
      <c r="OO332" s="76"/>
      <c r="OP332" s="76"/>
      <c r="OQ332" s="76"/>
      <c r="OR332" s="76"/>
      <c r="OS332" s="76"/>
      <c r="OT332" s="76"/>
      <c r="OU332" s="76"/>
      <c r="OV332" s="76"/>
      <c r="OW332" s="76"/>
      <c r="OX332" s="76"/>
      <c r="OY332" s="76"/>
      <c r="OZ332" s="76"/>
      <c r="PA332" s="76"/>
      <c r="PB332" s="76"/>
      <c r="PC332" s="76"/>
      <c r="PD332" s="76"/>
      <c r="PE332" s="76"/>
      <c r="PF332" s="76"/>
      <c r="PG332" s="76"/>
      <c r="PH332" s="76"/>
      <c r="PI332" s="76"/>
      <c r="PJ332" s="76"/>
      <c r="PK332" s="76"/>
      <c r="PL332" s="76"/>
      <c r="PM332" s="76"/>
      <c r="PN332" s="76"/>
      <c r="PO332" s="76"/>
      <c r="PP332" s="76"/>
      <c r="PQ332" s="76"/>
      <c r="PR332" s="76"/>
      <c r="PS332" s="76"/>
      <c r="PT332" s="76"/>
      <c r="PU332" s="76"/>
      <c r="PV332" s="76"/>
      <c r="PW332" s="76"/>
      <c r="PX332" s="76"/>
      <c r="PY332" s="76"/>
      <c r="PZ332" s="76"/>
      <c r="QA332" s="76"/>
      <c r="QB332" s="76"/>
      <c r="QC332" s="76"/>
      <c r="QD332" s="76"/>
      <c r="QE332" s="76"/>
      <c r="QF332" s="76"/>
      <c r="QG332" s="76"/>
      <c r="QH332" s="76"/>
      <c r="QI332" s="76"/>
      <c r="QJ332" s="76"/>
      <c r="QK332" s="76"/>
      <c r="QL332" s="76"/>
      <c r="QM332" s="76"/>
      <c r="QN332" s="76"/>
      <c r="QO332" s="76"/>
      <c r="QP332" s="76"/>
      <c r="QQ332" s="76"/>
      <c r="QR332" s="76"/>
      <c r="QS332" s="76"/>
      <c r="QT332" s="76"/>
      <c r="QU332" s="76"/>
      <c r="QV332" s="76"/>
      <c r="QW332" s="76"/>
      <c r="QX332" s="76"/>
      <c r="QY332" s="76"/>
      <c r="QZ332" s="76"/>
      <c r="RA332" s="76"/>
      <c r="RB332" s="76"/>
      <c r="RC332" s="76"/>
      <c r="RD332" s="76"/>
      <c r="RE332" s="76"/>
      <c r="RF332" s="76"/>
      <c r="RG332" s="76"/>
      <c r="RH332" s="76"/>
      <c r="RI332" s="76"/>
      <c r="RJ332" s="76"/>
      <c r="RK332" s="76"/>
      <c r="RL332" s="76"/>
      <c r="RM332" s="76"/>
      <c r="RN332" s="76"/>
      <c r="RO332" s="76"/>
      <c r="RP332" s="76"/>
      <c r="RQ332" s="76"/>
      <c r="RR332" s="76"/>
      <c r="RS332" s="76"/>
      <c r="RT332" s="76"/>
      <c r="RU332" s="76"/>
      <c r="RV332" s="76"/>
      <c r="RW332" s="76"/>
      <c r="RX332" s="76"/>
      <c r="RY332" s="76"/>
      <c r="RZ332" s="76"/>
      <c r="SA332" s="76"/>
      <c r="SB332" s="76"/>
      <c r="SC332" s="76"/>
      <c r="SD332" s="76"/>
      <c r="SE332" s="76"/>
      <c r="SF332" s="76"/>
      <c r="SG332" s="76"/>
      <c r="SH332" s="76"/>
      <c r="SI332" s="76"/>
      <c r="SJ332" s="76"/>
      <c r="SK332" s="76"/>
      <c r="SL332" s="76"/>
      <c r="SM332" s="76"/>
      <c r="SN332" s="76"/>
      <c r="SO332" s="76"/>
      <c r="SP332" s="76"/>
      <c r="SQ332" s="76"/>
      <c r="SR332" s="76"/>
      <c r="SS332" s="76"/>
      <c r="ST332" s="76"/>
      <c r="SU332" s="76"/>
      <c r="SV332" s="76"/>
      <c r="SW332" s="76"/>
      <c r="SX332" s="76"/>
      <c r="SY332" s="76"/>
      <c r="SZ332" s="76"/>
      <c r="TA332" s="76"/>
      <c r="TB332" s="76"/>
      <c r="TC332" s="76"/>
      <c r="TD332" s="76"/>
      <c r="TE332" s="76"/>
      <c r="TF332" s="76"/>
      <c r="TG332" s="76"/>
      <c r="TH332" s="76"/>
      <c r="TI332" s="76"/>
      <c r="TJ332" s="76"/>
      <c r="TK332" s="76"/>
      <c r="TL332" s="76"/>
      <c r="TM332" s="76"/>
      <c r="TN332" s="76"/>
      <c r="TO332" s="76"/>
      <c r="TP332" s="76"/>
      <c r="TQ332" s="76"/>
      <c r="TR332" s="76"/>
      <c r="TS332" s="76"/>
      <c r="TT332" s="76"/>
      <c r="TU332" s="76"/>
      <c r="TV332" s="76"/>
      <c r="TW332" s="76"/>
      <c r="TX332" s="76"/>
      <c r="TY332" s="76"/>
      <c r="TZ332" s="76"/>
      <c r="UA332" s="76"/>
      <c r="UB332" s="76"/>
      <c r="UC332" s="76"/>
      <c r="UD332" s="76"/>
      <c r="UE332" s="76"/>
      <c r="UF332" s="76"/>
      <c r="UG332" s="76"/>
      <c r="UH332" s="76"/>
      <c r="UI332" s="76"/>
      <c r="UJ332" s="76"/>
      <c r="UK332" s="76"/>
      <c r="UL332" s="76"/>
      <c r="UM332" s="76"/>
      <c r="UN332" s="76"/>
      <c r="UO332" s="76"/>
      <c r="UP332" s="76"/>
      <c r="UQ332" s="76"/>
      <c r="UR332" s="76"/>
      <c r="US332" s="76"/>
      <c r="UT332" s="76"/>
      <c r="UU332" s="76"/>
      <c r="UV332" s="76"/>
      <c r="UW332" s="76"/>
      <c r="UX332" s="76"/>
      <c r="UY332" s="76"/>
      <c r="UZ332" s="76"/>
      <c r="VA332" s="76"/>
      <c r="VB332" s="76"/>
      <c r="VC332" s="76"/>
      <c r="VD332" s="76"/>
      <c r="VE332" s="76"/>
      <c r="VF332" s="76"/>
      <c r="VG332" s="76"/>
      <c r="VH332" s="76"/>
      <c r="VI332" s="76"/>
      <c r="VJ332" s="76"/>
      <c r="VK332" s="76"/>
      <c r="VL332" s="76"/>
      <c r="VM332" s="76"/>
      <c r="VN332" s="76"/>
      <c r="VO332" s="76"/>
      <c r="VP332" s="76"/>
      <c r="VQ332" s="76"/>
      <c r="VR332" s="76"/>
      <c r="VS332" s="76"/>
      <c r="VT332" s="76"/>
      <c r="VU332" s="76"/>
      <c r="VV332" s="76"/>
      <c r="VW332" s="76"/>
      <c r="VX332" s="76"/>
      <c r="VY332" s="76"/>
      <c r="VZ332" s="76"/>
      <c r="WA332" s="76"/>
      <c r="WB332" s="76"/>
      <c r="WC332" s="76"/>
      <c r="WD332" s="76"/>
      <c r="WE332" s="76"/>
      <c r="WF332" s="76"/>
      <c r="WG332" s="76"/>
      <c r="WH332" s="76"/>
      <c r="WI332" s="76"/>
      <c r="WJ332" s="76"/>
      <c r="WK332" s="76"/>
      <c r="WL332" s="76"/>
      <c r="WM332" s="76"/>
      <c r="WN332" s="76"/>
      <c r="WO332" s="76"/>
      <c r="WP332" s="76"/>
      <c r="WQ332" s="76"/>
      <c r="WR332" s="76"/>
      <c r="WS332" s="76"/>
      <c r="WT332" s="76"/>
      <c r="WU332" s="76"/>
      <c r="WV332" s="76"/>
      <c r="WW332" s="76"/>
      <c r="WX332" s="76"/>
      <c r="WY332" s="76"/>
      <c r="WZ332" s="76"/>
      <c r="XA332" s="76"/>
      <c r="XB332" s="76"/>
      <c r="XC332" s="76"/>
      <c r="XD332" s="76"/>
      <c r="XE332" s="76"/>
      <c r="XF332" s="76"/>
      <c r="XG332" s="76"/>
      <c r="XH332" s="76"/>
      <c r="XI332" s="76"/>
      <c r="XJ332" s="76"/>
      <c r="XK332" s="76"/>
      <c r="XL332" s="76"/>
      <c r="XM332" s="76"/>
      <c r="XN332" s="76"/>
      <c r="XO332" s="76"/>
      <c r="XP332" s="76"/>
      <c r="XQ332" s="76"/>
      <c r="XR332" s="76"/>
      <c r="XS332" s="76"/>
      <c r="XT332" s="76"/>
      <c r="XU332" s="76"/>
      <c r="XV332" s="76"/>
      <c r="XW332" s="76"/>
      <c r="XX332" s="76"/>
      <c r="XY332" s="76"/>
      <c r="XZ332" s="76"/>
      <c r="YA332" s="76"/>
      <c r="YB332" s="76"/>
      <c r="YC332" s="76"/>
      <c r="YD332" s="76"/>
      <c r="YE332" s="76"/>
      <c r="YF332" s="76"/>
      <c r="YG332" s="76"/>
      <c r="YH332" s="76"/>
      <c r="YI332" s="76"/>
      <c r="YJ332" s="76"/>
      <c r="YK332" s="76"/>
      <c r="YL332" s="76"/>
      <c r="YM332" s="76"/>
      <c r="YN332" s="76"/>
      <c r="YO332" s="76"/>
      <c r="YP332" s="76"/>
      <c r="YQ332" s="76"/>
      <c r="YR332" s="76"/>
      <c r="YS332" s="76"/>
      <c r="YT332" s="76"/>
      <c r="YU332" s="76"/>
      <c r="YV332" s="76"/>
      <c r="YW332" s="76"/>
      <c r="YX332" s="76"/>
      <c r="YY332" s="76"/>
      <c r="YZ332" s="76"/>
      <c r="ZA332" s="76"/>
      <c r="ZB332" s="76"/>
      <c r="ZC332" s="76"/>
      <c r="ZD332" s="76"/>
      <c r="ZE332" s="76"/>
      <c r="ZF332" s="76"/>
      <c r="ZG332" s="76"/>
      <c r="ZH332" s="76"/>
      <c r="ZI332" s="76"/>
      <c r="ZJ332" s="76"/>
      <c r="ZK332" s="76"/>
      <c r="ZL332" s="76"/>
      <c r="ZM332" s="76"/>
      <c r="ZN332" s="76"/>
      <c r="ZO332" s="76"/>
      <c r="ZP332" s="76"/>
      <c r="ZQ332" s="76"/>
      <c r="ZR332" s="76"/>
      <c r="ZS332" s="76"/>
      <c r="ZT332" s="76"/>
      <c r="ZU332" s="76"/>
      <c r="ZV332" s="76"/>
      <c r="ZW332" s="76"/>
      <c r="ZX332" s="76"/>
      <c r="ZY332" s="76"/>
      <c r="ZZ332" s="76"/>
      <c r="AAA332" s="76"/>
      <c r="AAB332" s="76"/>
      <c r="AAC332" s="76"/>
      <c r="AAD332" s="76"/>
      <c r="AAE332" s="76"/>
      <c r="AAF332" s="76"/>
      <c r="AAG332" s="76"/>
      <c r="AAH332" s="76"/>
      <c r="AAI332" s="76"/>
      <c r="AAJ332" s="76"/>
      <c r="AAK332" s="76"/>
      <c r="AAL332" s="76"/>
      <c r="AAM332" s="76"/>
      <c r="AAN332" s="76"/>
      <c r="AAO332" s="76"/>
      <c r="AAP332" s="76"/>
      <c r="AAQ332" s="76"/>
      <c r="AAR332" s="76"/>
      <c r="AAS332" s="76"/>
      <c r="AAT332" s="76"/>
      <c r="AAU332" s="76"/>
      <c r="AAV332" s="76"/>
      <c r="AAW332" s="76"/>
      <c r="AAX332" s="76"/>
      <c r="AAY332" s="76"/>
      <c r="AAZ332" s="76"/>
      <c r="ABA332" s="76"/>
      <c r="ABB332" s="76"/>
      <c r="ABC332" s="76"/>
      <c r="ABD332" s="76"/>
      <c r="ABE332" s="76"/>
      <c r="ABF332" s="76"/>
      <c r="ABG332" s="76"/>
      <c r="ABH332" s="76"/>
      <c r="ABI332" s="76"/>
      <c r="ABJ332" s="76"/>
      <c r="ABK332" s="76"/>
      <c r="ABL332" s="76"/>
      <c r="ABM332" s="76"/>
      <c r="ABN332" s="76"/>
      <c r="ABO332" s="76"/>
      <c r="ABP332" s="76"/>
      <c r="ABQ332" s="76"/>
      <c r="ABR332" s="76"/>
      <c r="ABS332" s="76"/>
      <c r="ABT332" s="76"/>
      <c r="ABU332" s="76"/>
      <c r="ABV332" s="76"/>
      <c r="ABW332" s="76"/>
      <c r="ABX332" s="76"/>
      <c r="ABY332" s="76"/>
      <c r="ABZ332" s="76"/>
      <c r="ACA332" s="76"/>
      <c r="ACB332" s="76"/>
      <c r="ACC332" s="76"/>
      <c r="ACD332" s="76"/>
      <c r="ACE332" s="76"/>
      <c r="ACF332" s="76"/>
      <c r="ACG332" s="76"/>
      <c r="ACH332" s="76"/>
      <c r="ACI332" s="76"/>
      <c r="ACJ332" s="76"/>
      <c r="ACK332" s="76"/>
      <c r="ACL332" s="76"/>
      <c r="ACM332" s="76"/>
      <c r="ACN332" s="76"/>
      <c r="ACO332" s="76"/>
      <c r="ACP332" s="76"/>
      <c r="ACQ332" s="76"/>
      <c r="ACR332" s="76"/>
      <c r="ACS332" s="76"/>
      <c r="ACT332" s="76"/>
      <c r="ACU332" s="76"/>
      <c r="ACV332" s="76"/>
      <c r="ACW332" s="76"/>
      <c r="ACX332" s="76"/>
      <c r="ACY332" s="76"/>
      <c r="ACZ332" s="76"/>
      <c r="ADA332" s="76"/>
      <c r="ADB332" s="76"/>
      <c r="ADC332" s="76"/>
      <c r="ADD332" s="76"/>
      <c r="ADE332" s="76"/>
      <c r="ADF332" s="76"/>
      <c r="ADG332" s="76"/>
      <c r="ADH332" s="76"/>
      <c r="ADI332" s="76"/>
      <c r="ADJ332" s="76"/>
      <c r="ADK332" s="76"/>
      <c r="ADL332" s="76"/>
      <c r="ADM332" s="76"/>
      <c r="ADN332" s="76"/>
      <c r="ADO332" s="76"/>
      <c r="ADP332" s="76"/>
      <c r="ADQ332" s="76"/>
      <c r="ADR332" s="76"/>
      <c r="ADS332" s="76"/>
      <c r="ADT332" s="76"/>
      <c r="ADU332" s="76"/>
      <c r="ADV332" s="76"/>
      <c r="ADW332" s="76"/>
      <c r="ADX332" s="76"/>
      <c r="ADY332" s="76"/>
      <c r="ADZ332" s="76"/>
      <c r="AEA332" s="76"/>
      <c r="AEB332" s="76"/>
      <c r="AEC332" s="76"/>
      <c r="AED332" s="76"/>
      <c r="AEE332" s="76"/>
      <c r="AEF332" s="76"/>
      <c r="AEG332" s="76"/>
      <c r="AEH332" s="76"/>
      <c r="AEI332" s="76"/>
      <c r="AEJ332" s="76"/>
      <c r="AEK332" s="76"/>
      <c r="AEL332" s="76"/>
      <c r="AEM332" s="76"/>
      <c r="AEN332" s="76"/>
      <c r="AEO332" s="76"/>
      <c r="AEP332" s="76"/>
      <c r="AEQ332" s="76"/>
      <c r="AER332" s="76"/>
      <c r="AES332" s="76"/>
      <c r="AET332" s="76"/>
      <c r="AEU332" s="76"/>
      <c r="AEV332" s="76"/>
      <c r="AEW332" s="76"/>
      <c r="AEX332" s="76"/>
      <c r="AEY332" s="76"/>
      <c r="AEZ332" s="76"/>
      <c r="AFA332" s="76"/>
      <c r="AFB332" s="76"/>
      <c r="AFC332" s="76"/>
      <c r="AFD332" s="76"/>
      <c r="AFE332" s="76"/>
      <c r="AFF332" s="76"/>
      <c r="AFG332" s="76"/>
      <c r="AFH332" s="76"/>
      <c r="AFI332" s="76"/>
      <c r="AFJ332" s="76"/>
      <c r="AFK332" s="76"/>
      <c r="AFL332" s="76"/>
      <c r="AFM332" s="76"/>
      <c r="AFN332" s="76"/>
      <c r="AFO332" s="76"/>
      <c r="AFP332" s="76"/>
      <c r="AFQ332" s="76"/>
      <c r="AFR332" s="76"/>
      <c r="AFS332" s="76"/>
      <c r="AFT332" s="76"/>
      <c r="AFU332" s="76"/>
      <c r="AFV332" s="76"/>
      <c r="AFW332" s="76"/>
      <c r="AFX332" s="76"/>
      <c r="AFY332" s="76"/>
      <c r="AFZ332" s="76"/>
      <c r="AGA332" s="76"/>
      <c r="AGB332" s="76"/>
      <c r="AGC332" s="76"/>
      <c r="AGD332" s="76"/>
      <c r="AGE332" s="76"/>
      <c r="AGF332" s="76"/>
      <c r="AGG332" s="76"/>
      <c r="AGH332" s="76"/>
      <c r="AGI332" s="76"/>
      <c r="AGJ332" s="76"/>
      <c r="AGK332" s="76"/>
      <c r="AGL332" s="76"/>
      <c r="AGM332" s="76"/>
      <c r="AGN332" s="76"/>
      <c r="AGO332" s="76"/>
      <c r="AGP332" s="76"/>
      <c r="AGQ332" s="76"/>
      <c r="AGR332" s="76"/>
      <c r="AGS332" s="76"/>
      <c r="AGT332" s="76"/>
      <c r="AGU332" s="76"/>
      <c r="AGV332" s="76"/>
      <c r="AGW332" s="76"/>
      <c r="AGX332" s="76"/>
      <c r="AGY332" s="76"/>
      <c r="AGZ332" s="76"/>
      <c r="AHA332" s="76"/>
      <c r="AHB332" s="76"/>
      <c r="AHC332" s="76"/>
      <c r="AHD332" s="76"/>
      <c r="AHE332" s="76"/>
      <c r="AHF332" s="76"/>
      <c r="AHG332" s="76"/>
      <c r="AHH332" s="76"/>
      <c r="AHI332" s="76"/>
      <c r="AHJ332" s="76"/>
      <c r="AHK332" s="76"/>
      <c r="AHL332" s="76"/>
      <c r="AHM332" s="76"/>
      <c r="AHN332" s="76"/>
      <c r="AHO332" s="76"/>
      <c r="AHP332" s="76"/>
      <c r="AHQ332" s="76"/>
      <c r="AHR332" s="76"/>
      <c r="AHS332" s="76"/>
      <c r="AHT332" s="76"/>
      <c r="AHU332" s="76"/>
      <c r="AHV332" s="76"/>
      <c r="AHW332" s="76"/>
      <c r="AHX332" s="76"/>
      <c r="AHY332" s="76"/>
      <c r="AHZ332" s="76"/>
      <c r="AIA332" s="76"/>
      <c r="AIB332" s="76"/>
      <c r="AIC332" s="76"/>
      <c r="AID332" s="76"/>
      <c r="AIE332" s="76"/>
      <c r="AIF332" s="76"/>
      <c r="AIG332" s="76"/>
      <c r="AIH332" s="76"/>
      <c r="AII332" s="76"/>
      <c r="AIJ332" s="76"/>
      <c r="AIK332" s="76"/>
      <c r="AIL332" s="76"/>
      <c r="AIM332" s="76"/>
      <c r="AIN332" s="76"/>
      <c r="AIO332" s="76"/>
      <c r="AIP332" s="76"/>
      <c r="AIQ332" s="76"/>
      <c r="AIR332" s="76"/>
      <c r="AIS332" s="76"/>
      <c r="AIT332" s="76"/>
      <c r="AIU332" s="76"/>
      <c r="AIV332" s="76"/>
      <c r="AIW332" s="76"/>
      <c r="AIX332" s="76"/>
      <c r="AIY332" s="76"/>
      <c r="AIZ332" s="76"/>
      <c r="AJA332" s="76"/>
      <c r="AJB332" s="76"/>
      <c r="AJC332" s="76"/>
      <c r="AJD332" s="76"/>
      <c r="AJE332" s="76"/>
      <c r="AJF332" s="76"/>
      <c r="AJG332" s="76"/>
      <c r="AJH332" s="76"/>
      <c r="AJI332" s="76"/>
      <c r="AJJ332" s="76"/>
      <c r="AJK332" s="76"/>
      <c r="AJL332" s="76"/>
      <c r="AJM332" s="76"/>
      <c r="AJN332" s="76"/>
      <c r="AJO332" s="76"/>
      <c r="AJP332" s="76"/>
      <c r="AJQ332" s="76"/>
      <c r="AJR332" s="76"/>
      <c r="AJS332" s="76"/>
      <c r="AJT332" s="76"/>
      <c r="AJU332" s="76"/>
      <c r="AJV332" s="76"/>
      <c r="AJW332" s="76"/>
      <c r="AJX332" s="76"/>
      <c r="AJY332" s="76"/>
      <c r="AJZ332" s="76"/>
      <c r="AKA332" s="76"/>
      <c r="AKB332" s="76"/>
      <c r="AKC332" s="76"/>
      <c r="AKD332" s="76"/>
      <c r="AKE332" s="76"/>
      <c r="AKF332" s="76"/>
      <c r="AKG332" s="76"/>
      <c r="AKH332" s="76"/>
      <c r="AKI332" s="76"/>
      <c r="AKJ332" s="76"/>
      <c r="AKK332" s="76"/>
      <c r="AKL332" s="76"/>
      <c r="AKM332" s="76"/>
      <c r="AKN332" s="76"/>
      <c r="AKO332" s="76"/>
      <c r="AKP332" s="76"/>
      <c r="AKQ332" s="76"/>
      <c r="AKR332" s="76"/>
      <c r="AKS332" s="76"/>
      <c r="AKT332" s="76"/>
      <c r="AKU332" s="76"/>
      <c r="AKV332" s="76"/>
      <c r="AKW332" s="76"/>
      <c r="AKX332" s="76"/>
      <c r="AKY332" s="76"/>
      <c r="AKZ332" s="76"/>
      <c r="ALA332" s="76"/>
      <c r="ALB332" s="76"/>
      <c r="ALC332" s="76"/>
      <c r="ALD332" s="76"/>
      <c r="ALE332" s="76"/>
      <c r="ALF332" s="76"/>
      <c r="ALG332" s="76"/>
      <c r="ALH332" s="76"/>
      <c r="ALI332" s="76"/>
      <c r="ALJ332" s="76"/>
      <c r="ALK332" s="76"/>
      <c r="ALL332" s="76"/>
      <c r="ALM332" s="76"/>
      <c r="ALN332" s="76"/>
      <c r="ALO332" s="76"/>
      <c r="ALP332" s="76"/>
      <c r="ALQ332" s="76"/>
      <c r="ALR332" s="76"/>
      <c r="ALS332" s="76"/>
      <c r="ALT332" s="76"/>
      <c r="ALU332" s="76"/>
      <c r="ALV332" s="76"/>
      <c r="ALW332" s="76"/>
      <c r="ALX332" s="76"/>
      <c r="ALY332" s="76"/>
      <c r="ALZ332" s="76"/>
      <c r="AMA332" s="76"/>
      <c r="AMB332" s="76"/>
      <c r="AMC332" s="76"/>
      <c r="AMD332" s="76"/>
      <c r="AME332" s="76"/>
    </row>
    <row r="333" spans="1:1019" s="80" customFormat="1">
      <c r="A333" s="20" t="s">
        <v>390</v>
      </c>
      <c r="B333" s="21" t="s">
        <v>293</v>
      </c>
      <c r="C333" s="21" t="s">
        <v>102</v>
      </c>
      <c r="D333" s="71" t="s">
        <v>294</v>
      </c>
      <c r="E333" s="22" t="s">
        <v>55</v>
      </c>
      <c r="F333" s="59">
        <v>14.34</v>
      </c>
      <c r="G333" s="23">
        <v>451.96</v>
      </c>
      <c r="H333" s="69">
        <f t="shared" si="120"/>
        <v>0.21229999999999999</v>
      </c>
      <c r="I333" s="23">
        <f t="shared" si="121"/>
        <v>547.91</v>
      </c>
      <c r="J333" s="23">
        <f t="shared" si="122"/>
        <v>7857.02</v>
      </c>
      <c r="K333" s="78">
        <f t="shared" si="123"/>
        <v>6481.1063999999997</v>
      </c>
      <c r="L333" s="76"/>
      <c r="M333" s="79"/>
      <c r="N333" s="76"/>
      <c r="O333" s="76"/>
      <c r="P333" s="76"/>
      <c r="Q333" s="76"/>
      <c r="R333" s="76"/>
      <c r="S333" s="76"/>
      <c r="T333" s="76"/>
      <c r="U333" s="76"/>
      <c r="V333" s="76"/>
      <c r="W333" s="76"/>
      <c r="X333" s="76"/>
      <c r="Y333" s="76"/>
      <c r="Z333" s="76"/>
      <c r="AA333" s="76"/>
      <c r="AB333" s="76"/>
      <c r="AC333" s="76"/>
      <c r="AD333" s="76"/>
      <c r="AE333" s="76"/>
      <c r="AF333" s="76"/>
      <c r="AG333" s="76"/>
      <c r="AH333" s="76"/>
      <c r="AI333" s="76"/>
      <c r="AJ333" s="76"/>
      <c r="AK333" s="76"/>
      <c r="AL333" s="76"/>
      <c r="AM333" s="76"/>
      <c r="AN333" s="76"/>
      <c r="AO333" s="76"/>
      <c r="AP333" s="76"/>
      <c r="AQ333" s="76"/>
      <c r="AR333" s="76"/>
      <c r="AS333" s="76"/>
      <c r="AT333" s="76"/>
      <c r="AU333" s="76"/>
      <c r="AV333" s="76"/>
      <c r="AW333" s="76"/>
      <c r="AX333" s="76"/>
      <c r="AY333" s="76"/>
      <c r="AZ333" s="76"/>
      <c r="BA333" s="76"/>
      <c r="BB333" s="76"/>
      <c r="BC333" s="76"/>
      <c r="BD333" s="76"/>
      <c r="BE333" s="76"/>
      <c r="BF333" s="76"/>
      <c r="BG333" s="76"/>
      <c r="BH333" s="76"/>
      <c r="BI333" s="76"/>
      <c r="BJ333" s="76"/>
      <c r="BK333" s="76"/>
      <c r="BL333" s="76"/>
      <c r="BM333" s="76"/>
      <c r="BN333" s="76"/>
      <c r="BO333" s="76"/>
      <c r="BP333" s="76"/>
      <c r="BQ333" s="76"/>
      <c r="BR333" s="76"/>
      <c r="BS333" s="76"/>
      <c r="BT333" s="76"/>
      <c r="BU333" s="76"/>
      <c r="BV333" s="76"/>
      <c r="BW333" s="76"/>
      <c r="BX333" s="76"/>
      <c r="BY333" s="76"/>
      <c r="BZ333" s="76"/>
      <c r="CA333" s="76"/>
      <c r="CB333" s="76"/>
      <c r="CC333" s="76"/>
      <c r="CD333" s="76"/>
      <c r="CE333" s="76"/>
      <c r="CF333" s="76"/>
      <c r="CG333" s="76"/>
      <c r="CH333" s="76"/>
      <c r="CI333" s="76"/>
      <c r="CJ333" s="76"/>
      <c r="CK333" s="76"/>
      <c r="CL333" s="76"/>
      <c r="CM333" s="76"/>
      <c r="CN333" s="76"/>
      <c r="CO333" s="76"/>
      <c r="CP333" s="76"/>
      <c r="CQ333" s="76"/>
      <c r="CR333" s="76"/>
      <c r="CS333" s="76"/>
      <c r="CT333" s="76"/>
      <c r="CU333" s="76"/>
      <c r="CV333" s="76"/>
      <c r="CW333" s="76"/>
      <c r="CX333" s="76"/>
      <c r="CY333" s="76"/>
      <c r="CZ333" s="76"/>
      <c r="DA333" s="76"/>
      <c r="DB333" s="76"/>
      <c r="DC333" s="76"/>
      <c r="DD333" s="76"/>
      <c r="DE333" s="76"/>
      <c r="DF333" s="76"/>
      <c r="DG333" s="76"/>
      <c r="DH333" s="76"/>
      <c r="DI333" s="76"/>
      <c r="DJ333" s="76"/>
      <c r="DK333" s="76"/>
      <c r="DL333" s="76"/>
      <c r="DM333" s="76"/>
      <c r="DN333" s="76"/>
      <c r="DO333" s="76"/>
      <c r="DP333" s="76"/>
      <c r="DQ333" s="76"/>
      <c r="DR333" s="76"/>
      <c r="DS333" s="76"/>
      <c r="DT333" s="76"/>
      <c r="DU333" s="76"/>
      <c r="DV333" s="76"/>
      <c r="DW333" s="76"/>
      <c r="DX333" s="76"/>
      <c r="DY333" s="76"/>
      <c r="DZ333" s="76"/>
      <c r="EA333" s="76"/>
      <c r="EB333" s="76"/>
      <c r="EC333" s="76"/>
      <c r="ED333" s="76"/>
      <c r="EE333" s="76"/>
      <c r="EF333" s="76"/>
      <c r="EG333" s="76"/>
      <c r="EH333" s="76"/>
      <c r="EI333" s="76"/>
      <c r="EJ333" s="76"/>
      <c r="EK333" s="76"/>
      <c r="EL333" s="76"/>
      <c r="EM333" s="76"/>
      <c r="EN333" s="76"/>
      <c r="EO333" s="76"/>
      <c r="EP333" s="76"/>
      <c r="EQ333" s="76"/>
      <c r="ER333" s="76"/>
      <c r="ES333" s="76"/>
      <c r="ET333" s="76"/>
      <c r="EU333" s="76"/>
      <c r="EV333" s="76"/>
      <c r="EW333" s="76"/>
      <c r="EX333" s="76"/>
      <c r="EY333" s="76"/>
      <c r="EZ333" s="76"/>
      <c r="FA333" s="76"/>
      <c r="FB333" s="76"/>
      <c r="FC333" s="76"/>
      <c r="FD333" s="76"/>
      <c r="FE333" s="76"/>
      <c r="FF333" s="76"/>
      <c r="FG333" s="76"/>
      <c r="FH333" s="76"/>
      <c r="FI333" s="76"/>
      <c r="FJ333" s="76"/>
      <c r="FK333" s="76"/>
      <c r="FL333" s="76"/>
      <c r="FM333" s="76"/>
      <c r="FN333" s="76"/>
      <c r="FO333" s="76"/>
      <c r="FP333" s="76"/>
      <c r="FQ333" s="76"/>
      <c r="FR333" s="76"/>
      <c r="FS333" s="76"/>
      <c r="FT333" s="76"/>
      <c r="FU333" s="76"/>
      <c r="FV333" s="76"/>
      <c r="FW333" s="76"/>
      <c r="FX333" s="76"/>
      <c r="FY333" s="76"/>
      <c r="FZ333" s="76"/>
      <c r="GA333" s="76"/>
      <c r="GB333" s="76"/>
      <c r="GC333" s="76"/>
      <c r="GD333" s="76"/>
      <c r="GE333" s="76"/>
      <c r="GF333" s="76"/>
      <c r="GG333" s="76"/>
      <c r="GH333" s="76"/>
      <c r="GI333" s="76"/>
      <c r="GJ333" s="76"/>
      <c r="GK333" s="76"/>
      <c r="GL333" s="76"/>
      <c r="GM333" s="76"/>
      <c r="GN333" s="76"/>
      <c r="GO333" s="76"/>
      <c r="GP333" s="76"/>
      <c r="GQ333" s="76"/>
      <c r="GR333" s="76"/>
      <c r="GS333" s="76"/>
      <c r="GT333" s="76"/>
      <c r="GU333" s="76"/>
      <c r="GV333" s="76"/>
      <c r="GW333" s="76"/>
      <c r="GX333" s="76"/>
      <c r="GY333" s="76"/>
      <c r="GZ333" s="76"/>
      <c r="HA333" s="76"/>
      <c r="HB333" s="76"/>
      <c r="HC333" s="76"/>
      <c r="HD333" s="76"/>
      <c r="HE333" s="76"/>
      <c r="HF333" s="76"/>
      <c r="HG333" s="76"/>
      <c r="HH333" s="76"/>
      <c r="HI333" s="76"/>
      <c r="HJ333" s="76"/>
      <c r="HK333" s="76"/>
      <c r="HL333" s="76"/>
      <c r="HM333" s="76"/>
      <c r="HN333" s="76"/>
      <c r="HO333" s="76"/>
      <c r="HP333" s="76"/>
      <c r="HQ333" s="76"/>
      <c r="HR333" s="76"/>
      <c r="HS333" s="76"/>
      <c r="HT333" s="76"/>
      <c r="HU333" s="76"/>
      <c r="HV333" s="76"/>
      <c r="HW333" s="76"/>
      <c r="HX333" s="76"/>
      <c r="HY333" s="76"/>
      <c r="HZ333" s="76"/>
      <c r="IA333" s="76"/>
      <c r="IB333" s="76"/>
      <c r="IC333" s="76"/>
      <c r="ID333" s="76"/>
      <c r="IE333" s="76"/>
      <c r="IF333" s="76"/>
      <c r="IG333" s="76"/>
      <c r="IH333" s="76"/>
      <c r="II333" s="76"/>
      <c r="IJ333" s="76"/>
      <c r="IK333" s="76"/>
      <c r="IL333" s="76"/>
      <c r="IM333" s="76"/>
      <c r="IN333" s="76"/>
      <c r="IO333" s="76"/>
      <c r="IP333" s="76"/>
      <c r="IQ333" s="76"/>
      <c r="IR333" s="76"/>
      <c r="IS333" s="76"/>
      <c r="IT333" s="76"/>
      <c r="IU333" s="76"/>
      <c r="IV333" s="76"/>
      <c r="IW333" s="76"/>
      <c r="IX333" s="76"/>
      <c r="IY333" s="76"/>
      <c r="IZ333" s="76"/>
      <c r="JA333" s="76"/>
      <c r="JB333" s="76"/>
      <c r="JC333" s="76"/>
      <c r="JD333" s="76"/>
      <c r="JE333" s="76"/>
      <c r="JF333" s="76"/>
      <c r="JG333" s="76"/>
      <c r="JH333" s="76"/>
      <c r="JI333" s="76"/>
      <c r="JJ333" s="76"/>
      <c r="JK333" s="76"/>
      <c r="JL333" s="76"/>
      <c r="JM333" s="76"/>
      <c r="JN333" s="76"/>
      <c r="JO333" s="76"/>
      <c r="JP333" s="76"/>
      <c r="JQ333" s="76"/>
      <c r="JR333" s="76"/>
      <c r="JS333" s="76"/>
      <c r="JT333" s="76"/>
      <c r="JU333" s="76"/>
      <c r="JV333" s="76"/>
      <c r="JW333" s="76"/>
      <c r="JX333" s="76"/>
      <c r="JY333" s="76"/>
      <c r="JZ333" s="76"/>
      <c r="KA333" s="76"/>
      <c r="KB333" s="76"/>
      <c r="KC333" s="76"/>
      <c r="KD333" s="76"/>
      <c r="KE333" s="76"/>
      <c r="KF333" s="76"/>
      <c r="KG333" s="76"/>
      <c r="KH333" s="76"/>
      <c r="KI333" s="76"/>
      <c r="KJ333" s="76"/>
      <c r="KK333" s="76"/>
      <c r="KL333" s="76"/>
      <c r="KM333" s="76"/>
      <c r="KN333" s="76"/>
      <c r="KO333" s="76"/>
      <c r="KP333" s="76"/>
      <c r="KQ333" s="76"/>
      <c r="KR333" s="76"/>
      <c r="KS333" s="76"/>
      <c r="KT333" s="76"/>
      <c r="KU333" s="76"/>
      <c r="KV333" s="76"/>
      <c r="KW333" s="76"/>
      <c r="KX333" s="76"/>
      <c r="KY333" s="76"/>
      <c r="KZ333" s="76"/>
      <c r="LA333" s="76"/>
      <c r="LB333" s="76"/>
      <c r="LC333" s="76"/>
      <c r="LD333" s="76"/>
      <c r="LE333" s="76"/>
      <c r="LF333" s="76"/>
      <c r="LG333" s="76"/>
      <c r="LH333" s="76"/>
      <c r="LI333" s="76"/>
      <c r="LJ333" s="76"/>
      <c r="LK333" s="76"/>
      <c r="LL333" s="76"/>
      <c r="LM333" s="76"/>
      <c r="LN333" s="76"/>
      <c r="LO333" s="76"/>
      <c r="LP333" s="76"/>
      <c r="LQ333" s="76"/>
      <c r="LR333" s="76"/>
      <c r="LS333" s="76"/>
      <c r="LT333" s="76"/>
      <c r="LU333" s="76"/>
      <c r="LV333" s="76"/>
      <c r="LW333" s="76"/>
      <c r="LX333" s="76"/>
      <c r="LY333" s="76"/>
      <c r="LZ333" s="76"/>
      <c r="MA333" s="76"/>
      <c r="MB333" s="76"/>
      <c r="MC333" s="76"/>
      <c r="MD333" s="76"/>
      <c r="ME333" s="76"/>
      <c r="MF333" s="76"/>
      <c r="MG333" s="76"/>
      <c r="MH333" s="76"/>
      <c r="MI333" s="76"/>
      <c r="MJ333" s="76"/>
      <c r="MK333" s="76"/>
      <c r="ML333" s="76"/>
      <c r="MM333" s="76"/>
      <c r="MN333" s="76"/>
      <c r="MO333" s="76"/>
      <c r="MP333" s="76"/>
      <c r="MQ333" s="76"/>
      <c r="MR333" s="76"/>
      <c r="MS333" s="76"/>
      <c r="MT333" s="76"/>
      <c r="MU333" s="76"/>
      <c r="MV333" s="76"/>
      <c r="MW333" s="76"/>
      <c r="MX333" s="76"/>
      <c r="MY333" s="76"/>
      <c r="MZ333" s="76"/>
      <c r="NA333" s="76"/>
      <c r="NB333" s="76"/>
      <c r="NC333" s="76"/>
      <c r="ND333" s="76"/>
      <c r="NE333" s="76"/>
      <c r="NF333" s="76"/>
      <c r="NG333" s="76"/>
      <c r="NH333" s="76"/>
      <c r="NI333" s="76"/>
      <c r="NJ333" s="76"/>
      <c r="NK333" s="76"/>
      <c r="NL333" s="76"/>
      <c r="NM333" s="76"/>
      <c r="NN333" s="76"/>
      <c r="NO333" s="76"/>
      <c r="NP333" s="76"/>
      <c r="NQ333" s="76"/>
      <c r="NR333" s="76"/>
      <c r="NS333" s="76"/>
      <c r="NT333" s="76"/>
      <c r="NU333" s="76"/>
      <c r="NV333" s="76"/>
      <c r="NW333" s="76"/>
      <c r="NX333" s="76"/>
      <c r="NY333" s="76"/>
      <c r="NZ333" s="76"/>
      <c r="OA333" s="76"/>
      <c r="OB333" s="76"/>
      <c r="OC333" s="76"/>
      <c r="OD333" s="76"/>
      <c r="OE333" s="76"/>
      <c r="OF333" s="76"/>
      <c r="OG333" s="76"/>
      <c r="OH333" s="76"/>
      <c r="OI333" s="76"/>
      <c r="OJ333" s="76"/>
      <c r="OK333" s="76"/>
      <c r="OL333" s="76"/>
      <c r="OM333" s="76"/>
      <c r="ON333" s="76"/>
      <c r="OO333" s="76"/>
      <c r="OP333" s="76"/>
      <c r="OQ333" s="76"/>
      <c r="OR333" s="76"/>
      <c r="OS333" s="76"/>
      <c r="OT333" s="76"/>
      <c r="OU333" s="76"/>
      <c r="OV333" s="76"/>
      <c r="OW333" s="76"/>
      <c r="OX333" s="76"/>
      <c r="OY333" s="76"/>
      <c r="OZ333" s="76"/>
      <c r="PA333" s="76"/>
      <c r="PB333" s="76"/>
      <c r="PC333" s="76"/>
      <c r="PD333" s="76"/>
      <c r="PE333" s="76"/>
      <c r="PF333" s="76"/>
      <c r="PG333" s="76"/>
      <c r="PH333" s="76"/>
      <c r="PI333" s="76"/>
      <c r="PJ333" s="76"/>
      <c r="PK333" s="76"/>
      <c r="PL333" s="76"/>
      <c r="PM333" s="76"/>
      <c r="PN333" s="76"/>
      <c r="PO333" s="76"/>
      <c r="PP333" s="76"/>
      <c r="PQ333" s="76"/>
      <c r="PR333" s="76"/>
      <c r="PS333" s="76"/>
      <c r="PT333" s="76"/>
      <c r="PU333" s="76"/>
      <c r="PV333" s="76"/>
      <c r="PW333" s="76"/>
      <c r="PX333" s="76"/>
      <c r="PY333" s="76"/>
      <c r="PZ333" s="76"/>
      <c r="QA333" s="76"/>
      <c r="QB333" s="76"/>
      <c r="QC333" s="76"/>
      <c r="QD333" s="76"/>
      <c r="QE333" s="76"/>
      <c r="QF333" s="76"/>
      <c r="QG333" s="76"/>
      <c r="QH333" s="76"/>
      <c r="QI333" s="76"/>
      <c r="QJ333" s="76"/>
      <c r="QK333" s="76"/>
      <c r="QL333" s="76"/>
      <c r="QM333" s="76"/>
      <c r="QN333" s="76"/>
      <c r="QO333" s="76"/>
      <c r="QP333" s="76"/>
      <c r="QQ333" s="76"/>
      <c r="QR333" s="76"/>
      <c r="QS333" s="76"/>
      <c r="QT333" s="76"/>
      <c r="QU333" s="76"/>
      <c r="QV333" s="76"/>
      <c r="QW333" s="76"/>
      <c r="QX333" s="76"/>
      <c r="QY333" s="76"/>
      <c r="QZ333" s="76"/>
      <c r="RA333" s="76"/>
      <c r="RB333" s="76"/>
      <c r="RC333" s="76"/>
      <c r="RD333" s="76"/>
      <c r="RE333" s="76"/>
      <c r="RF333" s="76"/>
      <c r="RG333" s="76"/>
      <c r="RH333" s="76"/>
      <c r="RI333" s="76"/>
      <c r="RJ333" s="76"/>
      <c r="RK333" s="76"/>
      <c r="RL333" s="76"/>
      <c r="RM333" s="76"/>
      <c r="RN333" s="76"/>
      <c r="RO333" s="76"/>
      <c r="RP333" s="76"/>
      <c r="RQ333" s="76"/>
      <c r="RR333" s="76"/>
      <c r="RS333" s="76"/>
      <c r="RT333" s="76"/>
      <c r="RU333" s="76"/>
      <c r="RV333" s="76"/>
      <c r="RW333" s="76"/>
      <c r="RX333" s="76"/>
      <c r="RY333" s="76"/>
      <c r="RZ333" s="76"/>
      <c r="SA333" s="76"/>
      <c r="SB333" s="76"/>
      <c r="SC333" s="76"/>
      <c r="SD333" s="76"/>
      <c r="SE333" s="76"/>
      <c r="SF333" s="76"/>
      <c r="SG333" s="76"/>
      <c r="SH333" s="76"/>
      <c r="SI333" s="76"/>
      <c r="SJ333" s="76"/>
      <c r="SK333" s="76"/>
      <c r="SL333" s="76"/>
      <c r="SM333" s="76"/>
      <c r="SN333" s="76"/>
      <c r="SO333" s="76"/>
      <c r="SP333" s="76"/>
      <c r="SQ333" s="76"/>
      <c r="SR333" s="76"/>
      <c r="SS333" s="76"/>
      <c r="ST333" s="76"/>
      <c r="SU333" s="76"/>
      <c r="SV333" s="76"/>
      <c r="SW333" s="76"/>
      <c r="SX333" s="76"/>
      <c r="SY333" s="76"/>
      <c r="SZ333" s="76"/>
      <c r="TA333" s="76"/>
      <c r="TB333" s="76"/>
      <c r="TC333" s="76"/>
      <c r="TD333" s="76"/>
      <c r="TE333" s="76"/>
      <c r="TF333" s="76"/>
      <c r="TG333" s="76"/>
      <c r="TH333" s="76"/>
      <c r="TI333" s="76"/>
      <c r="TJ333" s="76"/>
      <c r="TK333" s="76"/>
      <c r="TL333" s="76"/>
      <c r="TM333" s="76"/>
      <c r="TN333" s="76"/>
      <c r="TO333" s="76"/>
      <c r="TP333" s="76"/>
      <c r="TQ333" s="76"/>
      <c r="TR333" s="76"/>
      <c r="TS333" s="76"/>
      <c r="TT333" s="76"/>
      <c r="TU333" s="76"/>
      <c r="TV333" s="76"/>
      <c r="TW333" s="76"/>
      <c r="TX333" s="76"/>
      <c r="TY333" s="76"/>
      <c r="TZ333" s="76"/>
      <c r="UA333" s="76"/>
      <c r="UB333" s="76"/>
      <c r="UC333" s="76"/>
      <c r="UD333" s="76"/>
      <c r="UE333" s="76"/>
      <c r="UF333" s="76"/>
      <c r="UG333" s="76"/>
      <c r="UH333" s="76"/>
      <c r="UI333" s="76"/>
      <c r="UJ333" s="76"/>
      <c r="UK333" s="76"/>
      <c r="UL333" s="76"/>
      <c r="UM333" s="76"/>
      <c r="UN333" s="76"/>
      <c r="UO333" s="76"/>
      <c r="UP333" s="76"/>
      <c r="UQ333" s="76"/>
      <c r="UR333" s="76"/>
      <c r="US333" s="76"/>
      <c r="UT333" s="76"/>
      <c r="UU333" s="76"/>
      <c r="UV333" s="76"/>
      <c r="UW333" s="76"/>
      <c r="UX333" s="76"/>
      <c r="UY333" s="76"/>
      <c r="UZ333" s="76"/>
      <c r="VA333" s="76"/>
      <c r="VB333" s="76"/>
      <c r="VC333" s="76"/>
      <c r="VD333" s="76"/>
      <c r="VE333" s="76"/>
      <c r="VF333" s="76"/>
      <c r="VG333" s="76"/>
      <c r="VH333" s="76"/>
      <c r="VI333" s="76"/>
      <c r="VJ333" s="76"/>
      <c r="VK333" s="76"/>
      <c r="VL333" s="76"/>
      <c r="VM333" s="76"/>
      <c r="VN333" s="76"/>
      <c r="VO333" s="76"/>
      <c r="VP333" s="76"/>
      <c r="VQ333" s="76"/>
      <c r="VR333" s="76"/>
      <c r="VS333" s="76"/>
      <c r="VT333" s="76"/>
      <c r="VU333" s="76"/>
      <c r="VV333" s="76"/>
      <c r="VW333" s="76"/>
      <c r="VX333" s="76"/>
      <c r="VY333" s="76"/>
      <c r="VZ333" s="76"/>
      <c r="WA333" s="76"/>
      <c r="WB333" s="76"/>
      <c r="WC333" s="76"/>
      <c r="WD333" s="76"/>
      <c r="WE333" s="76"/>
      <c r="WF333" s="76"/>
      <c r="WG333" s="76"/>
      <c r="WH333" s="76"/>
      <c r="WI333" s="76"/>
      <c r="WJ333" s="76"/>
      <c r="WK333" s="76"/>
      <c r="WL333" s="76"/>
      <c r="WM333" s="76"/>
      <c r="WN333" s="76"/>
      <c r="WO333" s="76"/>
      <c r="WP333" s="76"/>
      <c r="WQ333" s="76"/>
      <c r="WR333" s="76"/>
      <c r="WS333" s="76"/>
      <c r="WT333" s="76"/>
      <c r="WU333" s="76"/>
      <c r="WV333" s="76"/>
      <c r="WW333" s="76"/>
      <c r="WX333" s="76"/>
      <c r="WY333" s="76"/>
      <c r="WZ333" s="76"/>
      <c r="XA333" s="76"/>
      <c r="XB333" s="76"/>
      <c r="XC333" s="76"/>
      <c r="XD333" s="76"/>
      <c r="XE333" s="76"/>
      <c r="XF333" s="76"/>
      <c r="XG333" s="76"/>
      <c r="XH333" s="76"/>
      <c r="XI333" s="76"/>
      <c r="XJ333" s="76"/>
      <c r="XK333" s="76"/>
      <c r="XL333" s="76"/>
      <c r="XM333" s="76"/>
      <c r="XN333" s="76"/>
      <c r="XO333" s="76"/>
      <c r="XP333" s="76"/>
      <c r="XQ333" s="76"/>
      <c r="XR333" s="76"/>
      <c r="XS333" s="76"/>
      <c r="XT333" s="76"/>
      <c r="XU333" s="76"/>
      <c r="XV333" s="76"/>
      <c r="XW333" s="76"/>
      <c r="XX333" s="76"/>
      <c r="XY333" s="76"/>
      <c r="XZ333" s="76"/>
      <c r="YA333" s="76"/>
      <c r="YB333" s="76"/>
      <c r="YC333" s="76"/>
      <c r="YD333" s="76"/>
      <c r="YE333" s="76"/>
      <c r="YF333" s="76"/>
      <c r="YG333" s="76"/>
      <c r="YH333" s="76"/>
      <c r="YI333" s="76"/>
      <c r="YJ333" s="76"/>
      <c r="YK333" s="76"/>
      <c r="YL333" s="76"/>
      <c r="YM333" s="76"/>
      <c r="YN333" s="76"/>
      <c r="YO333" s="76"/>
      <c r="YP333" s="76"/>
      <c r="YQ333" s="76"/>
      <c r="YR333" s="76"/>
      <c r="YS333" s="76"/>
      <c r="YT333" s="76"/>
      <c r="YU333" s="76"/>
      <c r="YV333" s="76"/>
      <c r="YW333" s="76"/>
      <c r="YX333" s="76"/>
      <c r="YY333" s="76"/>
      <c r="YZ333" s="76"/>
      <c r="ZA333" s="76"/>
      <c r="ZB333" s="76"/>
      <c r="ZC333" s="76"/>
      <c r="ZD333" s="76"/>
      <c r="ZE333" s="76"/>
      <c r="ZF333" s="76"/>
      <c r="ZG333" s="76"/>
      <c r="ZH333" s="76"/>
      <c r="ZI333" s="76"/>
      <c r="ZJ333" s="76"/>
      <c r="ZK333" s="76"/>
      <c r="ZL333" s="76"/>
      <c r="ZM333" s="76"/>
      <c r="ZN333" s="76"/>
      <c r="ZO333" s="76"/>
      <c r="ZP333" s="76"/>
      <c r="ZQ333" s="76"/>
      <c r="ZR333" s="76"/>
      <c r="ZS333" s="76"/>
      <c r="ZT333" s="76"/>
      <c r="ZU333" s="76"/>
      <c r="ZV333" s="76"/>
      <c r="ZW333" s="76"/>
      <c r="ZX333" s="76"/>
      <c r="ZY333" s="76"/>
      <c r="ZZ333" s="76"/>
      <c r="AAA333" s="76"/>
      <c r="AAB333" s="76"/>
      <c r="AAC333" s="76"/>
      <c r="AAD333" s="76"/>
      <c r="AAE333" s="76"/>
      <c r="AAF333" s="76"/>
      <c r="AAG333" s="76"/>
      <c r="AAH333" s="76"/>
      <c r="AAI333" s="76"/>
      <c r="AAJ333" s="76"/>
      <c r="AAK333" s="76"/>
      <c r="AAL333" s="76"/>
      <c r="AAM333" s="76"/>
      <c r="AAN333" s="76"/>
      <c r="AAO333" s="76"/>
      <c r="AAP333" s="76"/>
      <c r="AAQ333" s="76"/>
      <c r="AAR333" s="76"/>
      <c r="AAS333" s="76"/>
      <c r="AAT333" s="76"/>
      <c r="AAU333" s="76"/>
      <c r="AAV333" s="76"/>
      <c r="AAW333" s="76"/>
      <c r="AAX333" s="76"/>
      <c r="AAY333" s="76"/>
      <c r="AAZ333" s="76"/>
      <c r="ABA333" s="76"/>
      <c r="ABB333" s="76"/>
      <c r="ABC333" s="76"/>
      <c r="ABD333" s="76"/>
      <c r="ABE333" s="76"/>
      <c r="ABF333" s="76"/>
      <c r="ABG333" s="76"/>
      <c r="ABH333" s="76"/>
      <c r="ABI333" s="76"/>
      <c r="ABJ333" s="76"/>
      <c r="ABK333" s="76"/>
      <c r="ABL333" s="76"/>
      <c r="ABM333" s="76"/>
      <c r="ABN333" s="76"/>
      <c r="ABO333" s="76"/>
      <c r="ABP333" s="76"/>
      <c r="ABQ333" s="76"/>
      <c r="ABR333" s="76"/>
      <c r="ABS333" s="76"/>
      <c r="ABT333" s="76"/>
      <c r="ABU333" s="76"/>
      <c r="ABV333" s="76"/>
      <c r="ABW333" s="76"/>
      <c r="ABX333" s="76"/>
      <c r="ABY333" s="76"/>
      <c r="ABZ333" s="76"/>
      <c r="ACA333" s="76"/>
      <c r="ACB333" s="76"/>
      <c r="ACC333" s="76"/>
      <c r="ACD333" s="76"/>
      <c r="ACE333" s="76"/>
      <c r="ACF333" s="76"/>
      <c r="ACG333" s="76"/>
      <c r="ACH333" s="76"/>
      <c r="ACI333" s="76"/>
      <c r="ACJ333" s="76"/>
      <c r="ACK333" s="76"/>
      <c r="ACL333" s="76"/>
      <c r="ACM333" s="76"/>
      <c r="ACN333" s="76"/>
      <c r="ACO333" s="76"/>
      <c r="ACP333" s="76"/>
      <c r="ACQ333" s="76"/>
      <c r="ACR333" s="76"/>
      <c r="ACS333" s="76"/>
      <c r="ACT333" s="76"/>
      <c r="ACU333" s="76"/>
      <c r="ACV333" s="76"/>
      <c r="ACW333" s="76"/>
      <c r="ACX333" s="76"/>
      <c r="ACY333" s="76"/>
      <c r="ACZ333" s="76"/>
      <c r="ADA333" s="76"/>
      <c r="ADB333" s="76"/>
      <c r="ADC333" s="76"/>
      <c r="ADD333" s="76"/>
      <c r="ADE333" s="76"/>
      <c r="ADF333" s="76"/>
      <c r="ADG333" s="76"/>
      <c r="ADH333" s="76"/>
      <c r="ADI333" s="76"/>
      <c r="ADJ333" s="76"/>
      <c r="ADK333" s="76"/>
      <c r="ADL333" s="76"/>
      <c r="ADM333" s="76"/>
      <c r="ADN333" s="76"/>
      <c r="ADO333" s="76"/>
      <c r="ADP333" s="76"/>
      <c r="ADQ333" s="76"/>
      <c r="ADR333" s="76"/>
      <c r="ADS333" s="76"/>
      <c r="ADT333" s="76"/>
      <c r="ADU333" s="76"/>
      <c r="ADV333" s="76"/>
      <c r="ADW333" s="76"/>
      <c r="ADX333" s="76"/>
      <c r="ADY333" s="76"/>
      <c r="ADZ333" s="76"/>
      <c r="AEA333" s="76"/>
      <c r="AEB333" s="76"/>
      <c r="AEC333" s="76"/>
      <c r="AED333" s="76"/>
      <c r="AEE333" s="76"/>
      <c r="AEF333" s="76"/>
      <c r="AEG333" s="76"/>
      <c r="AEH333" s="76"/>
      <c r="AEI333" s="76"/>
      <c r="AEJ333" s="76"/>
      <c r="AEK333" s="76"/>
      <c r="AEL333" s="76"/>
      <c r="AEM333" s="76"/>
      <c r="AEN333" s="76"/>
      <c r="AEO333" s="76"/>
      <c r="AEP333" s="76"/>
      <c r="AEQ333" s="76"/>
      <c r="AER333" s="76"/>
      <c r="AES333" s="76"/>
      <c r="AET333" s="76"/>
      <c r="AEU333" s="76"/>
      <c r="AEV333" s="76"/>
      <c r="AEW333" s="76"/>
      <c r="AEX333" s="76"/>
      <c r="AEY333" s="76"/>
      <c r="AEZ333" s="76"/>
      <c r="AFA333" s="76"/>
      <c r="AFB333" s="76"/>
      <c r="AFC333" s="76"/>
      <c r="AFD333" s="76"/>
      <c r="AFE333" s="76"/>
      <c r="AFF333" s="76"/>
      <c r="AFG333" s="76"/>
      <c r="AFH333" s="76"/>
      <c r="AFI333" s="76"/>
      <c r="AFJ333" s="76"/>
      <c r="AFK333" s="76"/>
      <c r="AFL333" s="76"/>
      <c r="AFM333" s="76"/>
      <c r="AFN333" s="76"/>
      <c r="AFO333" s="76"/>
      <c r="AFP333" s="76"/>
      <c r="AFQ333" s="76"/>
      <c r="AFR333" s="76"/>
      <c r="AFS333" s="76"/>
      <c r="AFT333" s="76"/>
      <c r="AFU333" s="76"/>
      <c r="AFV333" s="76"/>
      <c r="AFW333" s="76"/>
      <c r="AFX333" s="76"/>
      <c r="AFY333" s="76"/>
      <c r="AFZ333" s="76"/>
      <c r="AGA333" s="76"/>
      <c r="AGB333" s="76"/>
      <c r="AGC333" s="76"/>
      <c r="AGD333" s="76"/>
      <c r="AGE333" s="76"/>
      <c r="AGF333" s="76"/>
      <c r="AGG333" s="76"/>
      <c r="AGH333" s="76"/>
      <c r="AGI333" s="76"/>
      <c r="AGJ333" s="76"/>
      <c r="AGK333" s="76"/>
      <c r="AGL333" s="76"/>
      <c r="AGM333" s="76"/>
      <c r="AGN333" s="76"/>
      <c r="AGO333" s="76"/>
      <c r="AGP333" s="76"/>
      <c r="AGQ333" s="76"/>
      <c r="AGR333" s="76"/>
      <c r="AGS333" s="76"/>
      <c r="AGT333" s="76"/>
      <c r="AGU333" s="76"/>
      <c r="AGV333" s="76"/>
      <c r="AGW333" s="76"/>
      <c r="AGX333" s="76"/>
      <c r="AGY333" s="76"/>
      <c r="AGZ333" s="76"/>
      <c r="AHA333" s="76"/>
      <c r="AHB333" s="76"/>
      <c r="AHC333" s="76"/>
      <c r="AHD333" s="76"/>
      <c r="AHE333" s="76"/>
      <c r="AHF333" s="76"/>
      <c r="AHG333" s="76"/>
      <c r="AHH333" s="76"/>
      <c r="AHI333" s="76"/>
      <c r="AHJ333" s="76"/>
      <c r="AHK333" s="76"/>
      <c r="AHL333" s="76"/>
      <c r="AHM333" s="76"/>
      <c r="AHN333" s="76"/>
      <c r="AHO333" s="76"/>
      <c r="AHP333" s="76"/>
      <c r="AHQ333" s="76"/>
      <c r="AHR333" s="76"/>
      <c r="AHS333" s="76"/>
      <c r="AHT333" s="76"/>
      <c r="AHU333" s="76"/>
      <c r="AHV333" s="76"/>
      <c r="AHW333" s="76"/>
      <c r="AHX333" s="76"/>
      <c r="AHY333" s="76"/>
      <c r="AHZ333" s="76"/>
      <c r="AIA333" s="76"/>
      <c r="AIB333" s="76"/>
      <c r="AIC333" s="76"/>
      <c r="AID333" s="76"/>
      <c r="AIE333" s="76"/>
      <c r="AIF333" s="76"/>
      <c r="AIG333" s="76"/>
      <c r="AIH333" s="76"/>
      <c r="AII333" s="76"/>
      <c r="AIJ333" s="76"/>
      <c r="AIK333" s="76"/>
      <c r="AIL333" s="76"/>
      <c r="AIM333" s="76"/>
      <c r="AIN333" s="76"/>
      <c r="AIO333" s="76"/>
      <c r="AIP333" s="76"/>
      <c r="AIQ333" s="76"/>
      <c r="AIR333" s="76"/>
      <c r="AIS333" s="76"/>
      <c r="AIT333" s="76"/>
      <c r="AIU333" s="76"/>
      <c r="AIV333" s="76"/>
      <c r="AIW333" s="76"/>
      <c r="AIX333" s="76"/>
      <c r="AIY333" s="76"/>
      <c r="AIZ333" s="76"/>
      <c r="AJA333" s="76"/>
      <c r="AJB333" s="76"/>
      <c r="AJC333" s="76"/>
      <c r="AJD333" s="76"/>
      <c r="AJE333" s="76"/>
      <c r="AJF333" s="76"/>
      <c r="AJG333" s="76"/>
      <c r="AJH333" s="76"/>
      <c r="AJI333" s="76"/>
      <c r="AJJ333" s="76"/>
      <c r="AJK333" s="76"/>
      <c r="AJL333" s="76"/>
      <c r="AJM333" s="76"/>
      <c r="AJN333" s="76"/>
      <c r="AJO333" s="76"/>
      <c r="AJP333" s="76"/>
      <c r="AJQ333" s="76"/>
      <c r="AJR333" s="76"/>
      <c r="AJS333" s="76"/>
      <c r="AJT333" s="76"/>
      <c r="AJU333" s="76"/>
      <c r="AJV333" s="76"/>
      <c r="AJW333" s="76"/>
      <c r="AJX333" s="76"/>
      <c r="AJY333" s="76"/>
      <c r="AJZ333" s="76"/>
      <c r="AKA333" s="76"/>
      <c r="AKB333" s="76"/>
      <c r="AKC333" s="76"/>
      <c r="AKD333" s="76"/>
      <c r="AKE333" s="76"/>
      <c r="AKF333" s="76"/>
      <c r="AKG333" s="76"/>
      <c r="AKH333" s="76"/>
      <c r="AKI333" s="76"/>
      <c r="AKJ333" s="76"/>
      <c r="AKK333" s="76"/>
      <c r="AKL333" s="76"/>
      <c r="AKM333" s="76"/>
      <c r="AKN333" s="76"/>
      <c r="AKO333" s="76"/>
      <c r="AKP333" s="76"/>
      <c r="AKQ333" s="76"/>
      <c r="AKR333" s="76"/>
      <c r="AKS333" s="76"/>
      <c r="AKT333" s="76"/>
      <c r="AKU333" s="76"/>
      <c r="AKV333" s="76"/>
      <c r="AKW333" s="76"/>
      <c r="AKX333" s="76"/>
      <c r="AKY333" s="76"/>
      <c r="AKZ333" s="76"/>
      <c r="ALA333" s="76"/>
      <c r="ALB333" s="76"/>
      <c r="ALC333" s="76"/>
      <c r="ALD333" s="76"/>
      <c r="ALE333" s="76"/>
      <c r="ALF333" s="76"/>
      <c r="ALG333" s="76"/>
      <c r="ALH333" s="76"/>
      <c r="ALI333" s="76"/>
      <c r="ALJ333" s="76"/>
      <c r="ALK333" s="76"/>
      <c r="ALL333" s="76"/>
      <c r="ALM333" s="76"/>
      <c r="ALN333" s="76"/>
      <c r="ALO333" s="76"/>
      <c r="ALP333" s="76"/>
      <c r="ALQ333" s="76"/>
      <c r="ALR333" s="76"/>
      <c r="ALS333" s="76"/>
      <c r="ALT333" s="76"/>
      <c r="ALU333" s="76"/>
      <c r="ALV333" s="76"/>
      <c r="ALW333" s="76"/>
      <c r="ALX333" s="76"/>
      <c r="ALY333" s="76"/>
      <c r="ALZ333" s="76"/>
      <c r="AMA333" s="76"/>
      <c r="AMB333" s="76"/>
      <c r="AMC333" s="76"/>
      <c r="AMD333" s="76"/>
      <c r="AME333" s="76"/>
    </row>
    <row r="334" spans="1:1019" s="80" customFormat="1">
      <c r="A334" s="20" t="s">
        <v>391</v>
      </c>
      <c r="B334" s="21">
        <v>5213850</v>
      </c>
      <c r="C334" s="21" t="s">
        <v>96</v>
      </c>
      <c r="D334" s="71" t="s">
        <v>76</v>
      </c>
      <c r="E334" s="22" t="s">
        <v>77</v>
      </c>
      <c r="F334" s="59">
        <v>6360.6575000000003</v>
      </c>
      <c r="G334" s="23">
        <v>22.15</v>
      </c>
      <c r="H334" s="69">
        <f t="shared" si="120"/>
        <v>0.21229999999999999</v>
      </c>
      <c r="I334" s="23">
        <f t="shared" si="121"/>
        <v>26.85</v>
      </c>
      <c r="J334" s="23">
        <f t="shared" si="122"/>
        <v>170783.65</v>
      </c>
      <c r="K334" s="78">
        <f t="shared" si="123"/>
        <v>140888.56362500001</v>
      </c>
      <c r="L334" s="76"/>
      <c r="M334" s="79"/>
      <c r="N334" s="76"/>
      <c r="O334" s="76"/>
      <c r="P334" s="76"/>
      <c r="Q334" s="76"/>
      <c r="R334" s="76"/>
      <c r="S334" s="76"/>
      <c r="T334" s="76"/>
      <c r="U334" s="76"/>
      <c r="V334" s="76"/>
      <c r="W334" s="76"/>
      <c r="X334" s="76"/>
      <c r="Y334" s="76"/>
      <c r="Z334" s="76"/>
      <c r="AA334" s="76"/>
      <c r="AB334" s="76"/>
      <c r="AC334" s="76"/>
      <c r="AD334" s="76"/>
      <c r="AE334" s="76"/>
      <c r="AF334" s="76"/>
      <c r="AG334" s="76"/>
      <c r="AH334" s="76"/>
      <c r="AI334" s="76"/>
      <c r="AJ334" s="76"/>
      <c r="AK334" s="76"/>
      <c r="AL334" s="76"/>
      <c r="AM334" s="76"/>
      <c r="AN334" s="76"/>
      <c r="AO334" s="76"/>
      <c r="AP334" s="76"/>
      <c r="AQ334" s="76"/>
      <c r="AR334" s="76"/>
      <c r="AS334" s="76"/>
      <c r="AT334" s="76"/>
      <c r="AU334" s="76"/>
      <c r="AV334" s="76"/>
      <c r="AW334" s="76"/>
      <c r="AX334" s="76"/>
      <c r="AY334" s="76"/>
      <c r="AZ334" s="76"/>
      <c r="BA334" s="76"/>
      <c r="BB334" s="76"/>
      <c r="BC334" s="76"/>
      <c r="BD334" s="76"/>
      <c r="BE334" s="76"/>
      <c r="BF334" s="76"/>
      <c r="BG334" s="76"/>
      <c r="BH334" s="76"/>
      <c r="BI334" s="76"/>
      <c r="BJ334" s="76"/>
      <c r="BK334" s="76"/>
      <c r="BL334" s="76"/>
      <c r="BM334" s="76"/>
      <c r="BN334" s="76"/>
      <c r="BO334" s="76"/>
      <c r="BP334" s="76"/>
      <c r="BQ334" s="76"/>
      <c r="BR334" s="76"/>
      <c r="BS334" s="76"/>
      <c r="BT334" s="76"/>
      <c r="BU334" s="76"/>
      <c r="BV334" s="76"/>
      <c r="BW334" s="76"/>
      <c r="BX334" s="76"/>
      <c r="BY334" s="76"/>
      <c r="BZ334" s="76"/>
      <c r="CA334" s="76"/>
      <c r="CB334" s="76"/>
      <c r="CC334" s="76"/>
      <c r="CD334" s="76"/>
      <c r="CE334" s="76"/>
      <c r="CF334" s="76"/>
      <c r="CG334" s="76"/>
      <c r="CH334" s="76"/>
      <c r="CI334" s="76"/>
      <c r="CJ334" s="76"/>
      <c r="CK334" s="76"/>
      <c r="CL334" s="76"/>
      <c r="CM334" s="76"/>
      <c r="CN334" s="76"/>
      <c r="CO334" s="76"/>
      <c r="CP334" s="76"/>
      <c r="CQ334" s="76"/>
      <c r="CR334" s="76"/>
      <c r="CS334" s="76"/>
      <c r="CT334" s="76"/>
      <c r="CU334" s="76"/>
      <c r="CV334" s="76"/>
      <c r="CW334" s="76"/>
      <c r="CX334" s="76"/>
      <c r="CY334" s="76"/>
      <c r="CZ334" s="76"/>
      <c r="DA334" s="76"/>
      <c r="DB334" s="76"/>
      <c r="DC334" s="76"/>
      <c r="DD334" s="76"/>
      <c r="DE334" s="76"/>
      <c r="DF334" s="76"/>
      <c r="DG334" s="76"/>
      <c r="DH334" s="76"/>
      <c r="DI334" s="76"/>
      <c r="DJ334" s="76"/>
      <c r="DK334" s="76"/>
      <c r="DL334" s="76"/>
      <c r="DM334" s="76"/>
      <c r="DN334" s="76"/>
      <c r="DO334" s="76"/>
      <c r="DP334" s="76"/>
      <c r="DQ334" s="76"/>
      <c r="DR334" s="76"/>
      <c r="DS334" s="76"/>
      <c r="DT334" s="76"/>
      <c r="DU334" s="76"/>
      <c r="DV334" s="76"/>
      <c r="DW334" s="76"/>
      <c r="DX334" s="76"/>
      <c r="DY334" s="76"/>
      <c r="DZ334" s="76"/>
      <c r="EA334" s="76"/>
      <c r="EB334" s="76"/>
      <c r="EC334" s="76"/>
      <c r="ED334" s="76"/>
      <c r="EE334" s="76"/>
      <c r="EF334" s="76"/>
      <c r="EG334" s="76"/>
      <c r="EH334" s="76"/>
      <c r="EI334" s="76"/>
      <c r="EJ334" s="76"/>
      <c r="EK334" s="76"/>
      <c r="EL334" s="76"/>
      <c r="EM334" s="76"/>
      <c r="EN334" s="76"/>
      <c r="EO334" s="76"/>
      <c r="EP334" s="76"/>
      <c r="EQ334" s="76"/>
      <c r="ER334" s="76"/>
      <c r="ES334" s="76"/>
      <c r="ET334" s="76"/>
      <c r="EU334" s="76"/>
      <c r="EV334" s="76"/>
      <c r="EW334" s="76"/>
      <c r="EX334" s="76"/>
      <c r="EY334" s="76"/>
      <c r="EZ334" s="76"/>
      <c r="FA334" s="76"/>
      <c r="FB334" s="76"/>
      <c r="FC334" s="76"/>
      <c r="FD334" s="76"/>
      <c r="FE334" s="76"/>
      <c r="FF334" s="76"/>
      <c r="FG334" s="76"/>
      <c r="FH334" s="76"/>
      <c r="FI334" s="76"/>
      <c r="FJ334" s="76"/>
      <c r="FK334" s="76"/>
      <c r="FL334" s="76"/>
      <c r="FM334" s="76"/>
      <c r="FN334" s="76"/>
      <c r="FO334" s="76"/>
      <c r="FP334" s="76"/>
      <c r="FQ334" s="76"/>
      <c r="FR334" s="76"/>
      <c r="FS334" s="76"/>
      <c r="FT334" s="76"/>
      <c r="FU334" s="76"/>
      <c r="FV334" s="76"/>
      <c r="FW334" s="76"/>
      <c r="FX334" s="76"/>
      <c r="FY334" s="76"/>
      <c r="FZ334" s="76"/>
      <c r="GA334" s="76"/>
      <c r="GB334" s="76"/>
      <c r="GC334" s="76"/>
      <c r="GD334" s="76"/>
      <c r="GE334" s="76"/>
      <c r="GF334" s="76"/>
      <c r="GG334" s="76"/>
      <c r="GH334" s="76"/>
      <c r="GI334" s="76"/>
      <c r="GJ334" s="76"/>
      <c r="GK334" s="76"/>
      <c r="GL334" s="76"/>
      <c r="GM334" s="76"/>
      <c r="GN334" s="76"/>
      <c r="GO334" s="76"/>
      <c r="GP334" s="76"/>
      <c r="GQ334" s="76"/>
      <c r="GR334" s="76"/>
      <c r="GS334" s="76"/>
      <c r="GT334" s="76"/>
      <c r="GU334" s="76"/>
      <c r="GV334" s="76"/>
      <c r="GW334" s="76"/>
      <c r="GX334" s="76"/>
      <c r="GY334" s="76"/>
      <c r="GZ334" s="76"/>
      <c r="HA334" s="76"/>
      <c r="HB334" s="76"/>
      <c r="HC334" s="76"/>
      <c r="HD334" s="76"/>
      <c r="HE334" s="76"/>
      <c r="HF334" s="76"/>
      <c r="HG334" s="76"/>
      <c r="HH334" s="76"/>
      <c r="HI334" s="76"/>
      <c r="HJ334" s="76"/>
      <c r="HK334" s="76"/>
      <c r="HL334" s="76"/>
      <c r="HM334" s="76"/>
      <c r="HN334" s="76"/>
      <c r="HO334" s="76"/>
      <c r="HP334" s="76"/>
      <c r="HQ334" s="76"/>
      <c r="HR334" s="76"/>
      <c r="HS334" s="76"/>
      <c r="HT334" s="76"/>
      <c r="HU334" s="76"/>
      <c r="HV334" s="76"/>
      <c r="HW334" s="76"/>
      <c r="HX334" s="76"/>
      <c r="HY334" s="76"/>
      <c r="HZ334" s="76"/>
      <c r="IA334" s="76"/>
      <c r="IB334" s="76"/>
      <c r="IC334" s="76"/>
      <c r="ID334" s="76"/>
      <c r="IE334" s="76"/>
      <c r="IF334" s="76"/>
      <c r="IG334" s="76"/>
      <c r="IH334" s="76"/>
      <c r="II334" s="76"/>
      <c r="IJ334" s="76"/>
      <c r="IK334" s="76"/>
      <c r="IL334" s="76"/>
      <c r="IM334" s="76"/>
      <c r="IN334" s="76"/>
      <c r="IO334" s="76"/>
      <c r="IP334" s="76"/>
      <c r="IQ334" s="76"/>
      <c r="IR334" s="76"/>
      <c r="IS334" s="76"/>
      <c r="IT334" s="76"/>
      <c r="IU334" s="76"/>
      <c r="IV334" s="76"/>
      <c r="IW334" s="76"/>
      <c r="IX334" s="76"/>
      <c r="IY334" s="76"/>
      <c r="IZ334" s="76"/>
      <c r="JA334" s="76"/>
      <c r="JB334" s="76"/>
      <c r="JC334" s="76"/>
      <c r="JD334" s="76"/>
      <c r="JE334" s="76"/>
      <c r="JF334" s="76"/>
      <c r="JG334" s="76"/>
      <c r="JH334" s="76"/>
      <c r="JI334" s="76"/>
      <c r="JJ334" s="76"/>
      <c r="JK334" s="76"/>
      <c r="JL334" s="76"/>
      <c r="JM334" s="76"/>
      <c r="JN334" s="76"/>
      <c r="JO334" s="76"/>
      <c r="JP334" s="76"/>
      <c r="JQ334" s="76"/>
      <c r="JR334" s="76"/>
      <c r="JS334" s="76"/>
      <c r="JT334" s="76"/>
      <c r="JU334" s="76"/>
      <c r="JV334" s="76"/>
      <c r="JW334" s="76"/>
      <c r="JX334" s="76"/>
      <c r="JY334" s="76"/>
      <c r="JZ334" s="76"/>
      <c r="KA334" s="76"/>
      <c r="KB334" s="76"/>
      <c r="KC334" s="76"/>
      <c r="KD334" s="76"/>
      <c r="KE334" s="76"/>
      <c r="KF334" s="76"/>
      <c r="KG334" s="76"/>
      <c r="KH334" s="76"/>
      <c r="KI334" s="76"/>
      <c r="KJ334" s="76"/>
      <c r="KK334" s="76"/>
      <c r="KL334" s="76"/>
      <c r="KM334" s="76"/>
      <c r="KN334" s="76"/>
      <c r="KO334" s="76"/>
      <c r="KP334" s="76"/>
      <c r="KQ334" s="76"/>
      <c r="KR334" s="76"/>
      <c r="KS334" s="76"/>
      <c r="KT334" s="76"/>
      <c r="KU334" s="76"/>
      <c r="KV334" s="76"/>
      <c r="KW334" s="76"/>
      <c r="KX334" s="76"/>
      <c r="KY334" s="76"/>
      <c r="KZ334" s="76"/>
      <c r="LA334" s="76"/>
      <c r="LB334" s="76"/>
      <c r="LC334" s="76"/>
      <c r="LD334" s="76"/>
      <c r="LE334" s="76"/>
      <c r="LF334" s="76"/>
      <c r="LG334" s="76"/>
      <c r="LH334" s="76"/>
      <c r="LI334" s="76"/>
      <c r="LJ334" s="76"/>
      <c r="LK334" s="76"/>
      <c r="LL334" s="76"/>
      <c r="LM334" s="76"/>
      <c r="LN334" s="76"/>
      <c r="LO334" s="76"/>
      <c r="LP334" s="76"/>
      <c r="LQ334" s="76"/>
      <c r="LR334" s="76"/>
      <c r="LS334" s="76"/>
      <c r="LT334" s="76"/>
      <c r="LU334" s="76"/>
      <c r="LV334" s="76"/>
      <c r="LW334" s="76"/>
      <c r="LX334" s="76"/>
      <c r="LY334" s="76"/>
      <c r="LZ334" s="76"/>
      <c r="MA334" s="76"/>
      <c r="MB334" s="76"/>
      <c r="MC334" s="76"/>
      <c r="MD334" s="76"/>
      <c r="ME334" s="76"/>
      <c r="MF334" s="76"/>
      <c r="MG334" s="76"/>
      <c r="MH334" s="76"/>
      <c r="MI334" s="76"/>
      <c r="MJ334" s="76"/>
      <c r="MK334" s="76"/>
      <c r="ML334" s="76"/>
      <c r="MM334" s="76"/>
      <c r="MN334" s="76"/>
      <c r="MO334" s="76"/>
      <c r="MP334" s="76"/>
      <c r="MQ334" s="76"/>
      <c r="MR334" s="76"/>
      <c r="MS334" s="76"/>
      <c r="MT334" s="76"/>
      <c r="MU334" s="76"/>
      <c r="MV334" s="76"/>
      <c r="MW334" s="76"/>
      <c r="MX334" s="76"/>
      <c r="MY334" s="76"/>
      <c r="MZ334" s="76"/>
      <c r="NA334" s="76"/>
      <c r="NB334" s="76"/>
      <c r="NC334" s="76"/>
      <c r="ND334" s="76"/>
      <c r="NE334" s="76"/>
      <c r="NF334" s="76"/>
      <c r="NG334" s="76"/>
      <c r="NH334" s="76"/>
      <c r="NI334" s="76"/>
      <c r="NJ334" s="76"/>
      <c r="NK334" s="76"/>
      <c r="NL334" s="76"/>
      <c r="NM334" s="76"/>
      <c r="NN334" s="76"/>
      <c r="NO334" s="76"/>
      <c r="NP334" s="76"/>
      <c r="NQ334" s="76"/>
      <c r="NR334" s="76"/>
      <c r="NS334" s="76"/>
      <c r="NT334" s="76"/>
      <c r="NU334" s="76"/>
      <c r="NV334" s="76"/>
      <c r="NW334" s="76"/>
      <c r="NX334" s="76"/>
      <c r="NY334" s="76"/>
      <c r="NZ334" s="76"/>
      <c r="OA334" s="76"/>
      <c r="OB334" s="76"/>
      <c r="OC334" s="76"/>
      <c r="OD334" s="76"/>
      <c r="OE334" s="76"/>
      <c r="OF334" s="76"/>
      <c r="OG334" s="76"/>
      <c r="OH334" s="76"/>
      <c r="OI334" s="76"/>
      <c r="OJ334" s="76"/>
      <c r="OK334" s="76"/>
      <c r="OL334" s="76"/>
      <c r="OM334" s="76"/>
      <c r="ON334" s="76"/>
      <c r="OO334" s="76"/>
      <c r="OP334" s="76"/>
      <c r="OQ334" s="76"/>
      <c r="OR334" s="76"/>
      <c r="OS334" s="76"/>
      <c r="OT334" s="76"/>
      <c r="OU334" s="76"/>
      <c r="OV334" s="76"/>
      <c r="OW334" s="76"/>
      <c r="OX334" s="76"/>
      <c r="OY334" s="76"/>
      <c r="OZ334" s="76"/>
      <c r="PA334" s="76"/>
      <c r="PB334" s="76"/>
      <c r="PC334" s="76"/>
      <c r="PD334" s="76"/>
      <c r="PE334" s="76"/>
      <c r="PF334" s="76"/>
      <c r="PG334" s="76"/>
      <c r="PH334" s="76"/>
      <c r="PI334" s="76"/>
      <c r="PJ334" s="76"/>
      <c r="PK334" s="76"/>
      <c r="PL334" s="76"/>
      <c r="PM334" s="76"/>
      <c r="PN334" s="76"/>
      <c r="PO334" s="76"/>
      <c r="PP334" s="76"/>
      <c r="PQ334" s="76"/>
      <c r="PR334" s="76"/>
      <c r="PS334" s="76"/>
      <c r="PT334" s="76"/>
      <c r="PU334" s="76"/>
      <c r="PV334" s="76"/>
      <c r="PW334" s="76"/>
      <c r="PX334" s="76"/>
      <c r="PY334" s="76"/>
      <c r="PZ334" s="76"/>
      <c r="QA334" s="76"/>
      <c r="QB334" s="76"/>
      <c r="QC334" s="76"/>
      <c r="QD334" s="76"/>
      <c r="QE334" s="76"/>
      <c r="QF334" s="76"/>
      <c r="QG334" s="76"/>
      <c r="QH334" s="76"/>
      <c r="QI334" s="76"/>
      <c r="QJ334" s="76"/>
      <c r="QK334" s="76"/>
      <c r="QL334" s="76"/>
      <c r="QM334" s="76"/>
      <c r="QN334" s="76"/>
      <c r="QO334" s="76"/>
      <c r="QP334" s="76"/>
      <c r="QQ334" s="76"/>
      <c r="QR334" s="76"/>
      <c r="QS334" s="76"/>
      <c r="QT334" s="76"/>
      <c r="QU334" s="76"/>
      <c r="QV334" s="76"/>
      <c r="QW334" s="76"/>
      <c r="QX334" s="76"/>
      <c r="QY334" s="76"/>
      <c r="QZ334" s="76"/>
      <c r="RA334" s="76"/>
      <c r="RB334" s="76"/>
      <c r="RC334" s="76"/>
      <c r="RD334" s="76"/>
      <c r="RE334" s="76"/>
      <c r="RF334" s="76"/>
      <c r="RG334" s="76"/>
      <c r="RH334" s="76"/>
      <c r="RI334" s="76"/>
      <c r="RJ334" s="76"/>
      <c r="RK334" s="76"/>
      <c r="RL334" s="76"/>
      <c r="RM334" s="76"/>
      <c r="RN334" s="76"/>
      <c r="RO334" s="76"/>
      <c r="RP334" s="76"/>
      <c r="RQ334" s="76"/>
      <c r="RR334" s="76"/>
      <c r="RS334" s="76"/>
      <c r="RT334" s="76"/>
      <c r="RU334" s="76"/>
      <c r="RV334" s="76"/>
      <c r="RW334" s="76"/>
      <c r="RX334" s="76"/>
      <c r="RY334" s="76"/>
      <c r="RZ334" s="76"/>
      <c r="SA334" s="76"/>
      <c r="SB334" s="76"/>
      <c r="SC334" s="76"/>
      <c r="SD334" s="76"/>
      <c r="SE334" s="76"/>
      <c r="SF334" s="76"/>
      <c r="SG334" s="76"/>
      <c r="SH334" s="76"/>
      <c r="SI334" s="76"/>
      <c r="SJ334" s="76"/>
      <c r="SK334" s="76"/>
      <c r="SL334" s="76"/>
      <c r="SM334" s="76"/>
      <c r="SN334" s="76"/>
      <c r="SO334" s="76"/>
      <c r="SP334" s="76"/>
      <c r="SQ334" s="76"/>
      <c r="SR334" s="76"/>
      <c r="SS334" s="76"/>
      <c r="ST334" s="76"/>
      <c r="SU334" s="76"/>
      <c r="SV334" s="76"/>
      <c r="SW334" s="76"/>
      <c r="SX334" s="76"/>
      <c r="SY334" s="76"/>
      <c r="SZ334" s="76"/>
      <c r="TA334" s="76"/>
      <c r="TB334" s="76"/>
      <c r="TC334" s="76"/>
      <c r="TD334" s="76"/>
      <c r="TE334" s="76"/>
      <c r="TF334" s="76"/>
      <c r="TG334" s="76"/>
      <c r="TH334" s="76"/>
      <c r="TI334" s="76"/>
      <c r="TJ334" s="76"/>
      <c r="TK334" s="76"/>
      <c r="TL334" s="76"/>
      <c r="TM334" s="76"/>
      <c r="TN334" s="76"/>
      <c r="TO334" s="76"/>
      <c r="TP334" s="76"/>
      <c r="TQ334" s="76"/>
      <c r="TR334" s="76"/>
      <c r="TS334" s="76"/>
      <c r="TT334" s="76"/>
      <c r="TU334" s="76"/>
      <c r="TV334" s="76"/>
      <c r="TW334" s="76"/>
      <c r="TX334" s="76"/>
      <c r="TY334" s="76"/>
      <c r="TZ334" s="76"/>
      <c r="UA334" s="76"/>
      <c r="UB334" s="76"/>
      <c r="UC334" s="76"/>
      <c r="UD334" s="76"/>
      <c r="UE334" s="76"/>
      <c r="UF334" s="76"/>
      <c r="UG334" s="76"/>
      <c r="UH334" s="76"/>
      <c r="UI334" s="76"/>
      <c r="UJ334" s="76"/>
      <c r="UK334" s="76"/>
      <c r="UL334" s="76"/>
      <c r="UM334" s="76"/>
      <c r="UN334" s="76"/>
      <c r="UO334" s="76"/>
      <c r="UP334" s="76"/>
      <c r="UQ334" s="76"/>
      <c r="UR334" s="76"/>
      <c r="US334" s="76"/>
      <c r="UT334" s="76"/>
      <c r="UU334" s="76"/>
      <c r="UV334" s="76"/>
      <c r="UW334" s="76"/>
      <c r="UX334" s="76"/>
      <c r="UY334" s="76"/>
      <c r="UZ334" s="76"/>
      <c r="VA334" s="76"/>
      <c r="VB334" s="76"/>
      <c r="VC334" s="76"/>
      <c r="VD334" s="76"/>
      <c r="VE334" s="76"/>
      <c r="VF334" s="76"/>
      <c r="VG334" s="76"/>
      <c r="VH334" s="76"/>
      <c r="VI334" s="76"/>
      <c r="VJ334" s="76"/>
      <c r="VK334" s="76"/>
      <c r="VL334" s="76"/>
      <c r="VM334" s="76"/>
      <c r="VN334" s="76"/>
      <c r="VO334" s="76"/>
      <c r="VP334" s="76"/>
      <c r="VQ334" s="76"/>
      <c r="VR334" s="76"/>
      <c r="VS334" s="76"/>
      <c r="VT334" s="76"/>
      <c r="VU334" s="76"/>
      <c r="VV334" s="76"/>
      <c r="VW334" s="76"/>
      <c r="VX334" s="76"/>
      <c r="VY334" s="76"/>
      <c r="VZ334" s="76"/>
      <c r="WA334" s="76"/>
      <c r="WB334" s="76"/>
      <c r="WC334" s="76"/>
      <c r="WD334" s="76"/>
      <c r="WE334" s="76"/>
      <c r="WF334" s="76"/>
      <c r="WG334" s="76"/>
      <c r="WH334" s="76"/>
      <c r="WI334" s="76"/>
      <c r="WJ334" s="76"/>
      <c r="WK334" s="76"/>
      <c r="WL334" s="76"/>
      <c r="WM334" s="76"/>
      <c r="WN334" s="76"/>
      <c r="WO334" s="76"/>
      <c r="WP334" s="76"/>
      <c r="WQ334" s="76"/>
      <c r="WR334" s="76"/>
      <c r="WS334" s="76"/>
      <c r="WT334" s="76"/>
      <c r="WU334" s="76"/>
      <c r="WV334" s="76"/>
      <c r="WW334" s="76"/>
      <c r="WX334" s="76"/>
      <c r="WY334" s="76"/>
      <c r="WZ334" s="76"/>
      <c r="XA334" s="76"/>
      <c r="XB334" s="76"/>
      <c r="XC334" s="76"/>
      <c r="XD334" s="76"/>
      <c r="XE334" s="76"/>
      <c r="XF334" s="76"/>
      <c r="XG334" s="76"/>
      <c r="XH334" s="76"/>
      <c r="XI334" s="76"/>
      <c r="XJ334" s="76"/>
      <c r="XK334" s="76"/>
      <c r="XL334" s="76"/>
      <c r="XM334" s="76"/>
      <c r="XN334" s="76"/>
      <c r="XO334" s="76"/>
      <c r="XP334" s="76"/>
      <c r="XQ334" s="76"/>
      <c r="XR334" s="76"/>
      <c r="XS334" s="76"/>
      <c r="XT334" s="76"/>
      <c r="XU334" s="76"/>
      <c r="XV334" s="76"/>
      <c r="XW334" s="76"/>
      <c r="XX334" s="76"/>
      <c r="XY334" s="76"/>
      <c r="XZ334" s="76"/>
      <c r="YA334" s="76"/>
      <c r="YB334" s="76"/>
      <c r="YC334" s="76"/>
      <c r="YD334" s="76"/>
      <c r="YE334" s="76"/>
      <c r="YF334" s="76"/>
      <c r="YG334" s="76"/>
      <c r="YH334" s="76"/>
      <c r="YI334" s="76"/>
      <c r="YJ334" s="76"/>
      <c r="YK334" s="76"/>
      <c r="YL334" s="76"/>
      <c r="YM334" s="76"/>
      <c r="YN334" s="76"/>
      <c r="YO334" s="76"/>
      <c r="YP334" s="76"/>
      <c r="YQ334" s="76"/>
      <c r="YR334" s="76"/>
      <c r="YS334" s="76"/>
      <c r="YT334" s="76"/>
      <c r="YU334" s="76"/>
      <c r="YV334" s="76"/>
      <c r="YW334" s="76"/>
      <c r="YX334" s="76"/>
      <c r="YY334" s="76"/>
      <c r="YZ334" s="76"/>
      <c r="ZA334" s="76"/>
      <c r="ZB334" s="76"/>
      <c r="ZC334" s="76"/>
      <c r="ZD334" s="76"/>
      <c r="ZE334" s="76"/>
      <c r="ZF334" s="76"/>
      <c r="ZG334" s="76"/>
      <c r="ZH334" s="76"/>
      <c r="ZI334" s="76"/>
      <c r="ZJ334" s="76"/>
      <c r="ZK334" s="76"/>
      <c r="ZL334" s="76"/>
      <c r="ZM334" s="76"/>
      <c r="ZN334" s="76"/>
      <c r="ZO334" s="76"/>
      <c r="ZP334" s="76"/>
      <c r="ZQ334" s="76"/>
      <c r="ZR334" s="76"/>
      <c r="ZS334" s="76"/>
      <c r="ZT334" s="76"/>
      <c r="ZU334" s="76"/>
      <c r="ZV334" s="76"/>
      <c r="ZW334" s="76"/>
      <c r="ZX334" s="76"/>
      <c r="ZY334" s="76"/>
      <c r="ZZ334" s="76"/>
      <c r="AAA334" s="76"/>
      <c r="AAB334" s="76"/>
      <c r="AAC334" s="76"/>
      <c r="AAD334" s="76"/>
      <c r="AAE334" s="76"/>
      <c r="AAF334" s="76"/>
      <c r="AAG334" s="76"/>
      <c r="AAH334" s="76"/>
      <c r="AAI334" s="76"/>
      <c r="AAJ334" s="76"/>
      <c r="AAK334" s="76"/>
      <c r="AAL334" s="76"/>
      <c r="AAM334" s="76"/>
      <c r="AAN334" s="76"/>
      <c r="AAO334" s="76"/>
      <c r="AAP334" s="76"/>
      <c r="AAQ334" s="76"/>
      <c r="AAR334" s="76"/>
      <c r="AAS334" s="76"/>
      <c r="AAT334" s="76"/>
      <c r="AAU334" s="76"/>
      <c r="AAV334" s="76"/>
      <c r="AAW334" s="76"/>
      <c r="AAX334" s="76"/>
      <c r="AAY334" s="76"/>
      <c r="AAZ334" s="76"/>
      <c r="ABA334" s="76"/>
      <c r="ABB334" s="76"/>
      <c r="ABC334" s="76"/>
      <c r="ABD334" s="76"/>
      <c r="ABE334" s="76"/>
      <c r="ABF334" s="76"/>
      <c r="ABG334" s="76"/>
      <c r="ABH334" s="76"/>
      <c r="ABI334" s="76"/>
      <c r="ABJ334" s="76"/>
      <c r="ABK334" s="76"/>
      <c r="ABL334" s="76"/>
      <c r="ABM334" s="76"/>
      <c r="ABN334" s="76"/>
      <c r="ABO334" s="76"/>
      <c r="ABP334" s="76"/>
      <c r="ABQ334" s="76"/>
      <c r="ABR334" s="76"/>
      <c r="ABS334" s="76"/>
      <c r="ABT334" s="76"/>
      <c r="ABU334" s="76"/>
      <c r="ABV334" s="76"/>
      <c r="ABW334" s="76"/>
      <c r="ABX334" s="76"/>
      <c r="ABY334" s="76"/>
      <c r="ABZ334" s="76"/>
      <c r="ACA334" s="76"/>
      <c r="ACB334" s="76"/>
      <c r="ACC334" s="76"/>
      <c r="ACD334" s="76"/>
      <c r="ACE334" s="76"/>
      <c r="ACF334" s="76"/>
      <c r="ACG334" s="76"/>
      <c r="ACH334" s="76"/>
      <c r="ACI334" s="76"/>
      <c r="ACJ334" s="76"/>
      <c r="ACK334" s="76"/>
      <c r="ACL334" s="76"/>
      <c r="ACM334" s="76"/>
      <c r="ACN334" s="76"/>
      <c r="ACO334" s="76"/>
      <c r="ACP334" s="76"/>
      <c r="ACQ334" s="76"/>
      <c r="ACR334" s="76"/>
      <c r="ACS334" s="76"/>
      <c r="ACT334" s="76"/>
      <c r="ACU334" s="76"/>
      <c r="ACV334" s="76"/>
      <c r="ACW334" s="76"/>
      <c r="ACX334" s="76"/>
      <c r="ACY334" s="76"/>
      <c r="ACZ334" s="76"/>
      <c r="ADA334" s="76"/>
      <c r="ADB334" s="76"/>
      <c r="ADC334" s="76"/>
      <c r="ADD334" s="76"/>
      <c r="ADE334" s="76"/>
      <c r="ADF334" s="76"/>
      <c r="ADG334" s="76"/>
      <c r="ADH334" s="76"/>
      <c r="ADI334" s="76"/>
      <c r="ADJ334" s="76"/>
      <c r="ADK334" s="76"/>
      <c r="ADL334" s="76"/>
      <c r="ADM334" s="76"/>
      <c r="ADN334" s="76"/>
      <c r="ADO334" s="76"/>
      <c r="ADP334" s="76"/>
      <c r="ADQ334" s="76"/>
      <c r="ADR334" s="76"/>
      <c r="ADS334" s="76"/>
      <c r="ADT334" s="76"/>
      <c r="ADU334" s="76"/>
      <c r="ADV334" s="76"/>
      <c r="ADW334" s="76"/>
      <c r="ADX334" s="76"/>
      <c r="ADY334" s="76"/>
      <c r="ADZ334" s="76"/>
      <c r="AEA334" s="76"/>
      <c r="AEB334" s="76"/>
      <c r="AEC334" s="76"/>
      <c r="AED334" s="76"/>
      <c r="AEE334" s="76"/>
      <c r="AEF334" s="76"/>
      <c r="AEG334" s="76"/>
      <c r="AEH334" s="76"/>
      <c r="AEI334" s="76"/>
      <c r="AEJ334" s="76"/>
      <c r="AEK334" s="76"/>
      <c r="AEL334" s="76"/>
      <c r="AEM334" s="76"/>
      <c r="AEN334" s="76"/>
      <c r="AEO334" s="76"/>
      <c r="AEP334" s="76"/>
      <c r="AEQ334" s="76"/>
      <c r="AER334" s="76"/>
      <c r="AES334" s="76"/>
      <c r="AET334" s="76"/>
      <c r="AEU334" s="76"/>
      <c r="AEV334" s="76"/>
      <c r="AEW334" s="76"/>
      <c r="AEX334" s="76"/>
      <c r="AEY334" s="76"/>
      <c r="AEZ334" s="76"/>
      <c r="AFA334" s="76"/>
      <c r="AFB334" s="76"/>
      <c r="AFC334" s="76"/>
      <c r="AFD334" s="76"/>
      <c r="AFE334" s="76"/>
      <c r="AFF334" s="76"/>
      <c r="AFG334" s="76"/>
      <c r="AFH334" s="76"/>
      <c r="AFI334" s="76"/>
      <c r="AFJ334" s="76"/>
      <c r="AFK334" s="76"/>
      <c r="AFL334" s="76"/>
      <c r="AFM334" s="76"/>
      <c r="AFN334" s="76"/>
      <c r="AFO334" s="76"/>
      <c r="AFP334" s="76"/>
      <c r="AFQ334" s="76"/>
      <c r="AFR334" s="76"/>
      <c r="AFS334" s="76"/>
      <c r="AFT334" s="76"/>
      <c r="AFU334" s="76"/>
      <c r="AFV334" s="76"/>
      <c r="AFW334" s="76"/>
      <c r="AFX334" s="76"/>
      <c r="AFY334" s="76"/>
      <c r="AFZ334" s="76"/>
      <c r="AGA334" s="76"/>
      <c r="AGB334" s="76"/>
      <c r="AGC334" s="76"/>
      <c r="AGD334" s="76"/>
      <c r="AGE334" s="76"/>
      <c r="AGF334" s="76"/>
      <c r="AGG334" s="76"/>
      <c r="AGH334" s="76"/>
      <c r="AGI334" s="76"/>
      <c r="AGJ334" s="76"/>
      <c r="AGK334" s="76"/>
      <c r="AGL334" s="76"/>
      <c r="AGM334" s="76"/>
      <c r="AGN334" s="76"/>
      <c r="AGO334" s="76"/>
      <c r="AGP334" s="76"/>
      <c r="AGQ334" s="76"/>
      <c r="AGR334" s="76"/>
      <c r="AGS334" s="76"/>
      <c r="AGT334" s="76"/>
      <c r="AGU334" s="76"/>
      <c r="AGV334" s="76"/>
      <c r="AGW334" s="76"/>
      <c r="AGX334" s="76"/>
      <c r="AGY334" s="76"/>
      <c r="AGZ334" s="76"/>
      <c r="AHA334" s="76"/>
      <c r="AHB334" s="76"/>
      <c r="AHC334" s="76"/>
      <c r="AHD334" s="76"/>
      <c r="AHE334" s="76"/>
      <c r="AHF334" s="76"/>
      <c r="AHG334" s="76"/>
      <c r="AHH334" s="76"/>
      <c r="AHI334" s="76"/>
      <c r="AHJ334" s="76"/>
      <c r="AHK334" s="76"/>
      <c r="AHL334" s="76"/>
      <c r="AHM334" s="76"/>
      <c r="AHN334" s="76"/>
      <c r="AHO334" s="76"/>
      <c r="AHP334" s="76"/>
      <c r="AHQ334" s="76"/>
      <c r="AHR334" s="76"/>
      <c r="AHS334" s="76"/>
      <c r="AHT334" s="76"/>
      <c r="AHU334" s="76"/>
      <c r="AHV334" s="76"/>
      <c r="AHW334" s="76"/>
      <c r="AHX334" s="76"/>
      <c r="AHY334" s="76"/>
      <c r="AHZ334" s="76"/>
      <c r="AIA334" s="76"/>
      <c r="AIB334" s="76"/>
      <c r="AIC334" s="76"/>
      <c r="AID334" s="76"/>
      <c r="AIE334" s="76"/>
      <c r="AIF334" s="76"/>
      <c r="AIG334" s="76"/>
      <c r="AIH334" s="76"/>
      <c r="AII334" s="76"/>
      <c r="AIJ334" s="76"/>
      <c r="AIK334" s="76"/>
      <c r="AIL334" s="76"/>
      <c r="AIM334" s="76"/>
      <c r="AIN334" s="76"/>
      <c r="AIO334" s="76"/>
      <c r="AIP334" s="76"/>
      <c r="AIQ334" s="76"/>
      <c r="AIR334" s="76"/>
      <c r="AIS334" s="76"/>
      <c r="AIT334" s="76"/>
      <c r="AIU334" s="76"/>
      <c r="AIV334" s="76"/>
      <c r="AIW334" s="76"/>
      <c r="AIX334" s="76"/>
      <c r="AIY334" s="76"/>
      <c r="AIZ334" s="76"/>
      <c r="AJA334" s="76"/>
      <c r="AJB334" s="76"/>
      <c r="AJC334" s="76"/>
      <c r="AJD334" s="76"/>
      <c r="AJE334" s="76"/>
      <c r="AJF334" s="76"/>
      <c r="AJG334" s="76"/>
      <c r="AJH334" s="76"/>
      <c r="AJI334" s="76"/>
      <c r="AJJ334" s="76"/>
      <c r="AJK334" s="76"/>
      <c r="AJL334" s="76"/>
      <c r="AJM334" s="76"/>
      <c r="AJN334" s="76"/>
      <c r="AJO334" s="76"/>
      <c r="AJP334" s="76"/>
      <c r="AJQ334" s="76"/>
      <c r="AJR334" s="76"/>
      <c r="AJS334" s="76"/>
      <c r="AJT334" s="76"/>
      <c r="AJU334" s="76"/>
      <c r="AJV334" s="76"/>
      <c r="AJW334" s="76"/>
      <c r="AJX334" s="76"/>
      <c r="AJY334" s="76"/>
      <c r="AJZ334" s="76"/>
      <c r="AKA334" s="76"/>
      <c r="AKB334" s="76"/>
      <c r="AKC334" s="76"/>
      <c r="AKD334" s="76"/>
      <c r="AKE334" s="76"/>
      <c r="AKF334" s="76"/>
      <c r="AKG334" s="76"/>
      <c r="AKH334" s="76"/>
      <c r="AKI334" s="76"/>
      <c r="AKJ334" s="76"/>
      <c r="AKK334" s="76"/>
      <c r="AKL334" s="76"/>
      <c r="AKM334" s="76"/>
      <c r="AKN334" s="76"/>
      <c r="AKO334" s="76"/>
      <c r="AKP334" s="76"/>
      <c r="AKQ334" s="76"/>
      <c r="AKR334" s="76"/>
      <c r="AKS334" s="76"/>
      <c r="AKT334" s="76"/>
      <c r="AKU334" s="76"/>
      <c r="AKV334" s="76"/>
      <c r="AKW334" s="76"/>
      <c r="AKX334" s="76"/>
      <c r="AKY334" s="76"/>
      <c r="AKZ334" s="76"/>
      <c r="ALA334" s="76"/>
      <c r="ALB334" s="76"/>
      <c r="ALC334" s="76"/>
      <c r="ALD334" s="76"/>
      <c r="ALE334" s="76"/>
      <c r="ALF334" s="76"/>
      <c r="ALG334" s="76"/>
      <c r="ALH334" s="76"/>
      <c r="ALI334" s="76"/>
      <c r="ALJ334" s="76"/>
      <c r="ALK334" s="76"/>
      <c r="ALL334" s="76"/>
      <c r="ALM334" s="76"/>
      <c r="ALN334" s="76"/>
      <c r="ALO334" s="76"/>
      <c r="ALP334" s="76"/>
      <c r="ALQ334" s="76"/>
      <c r="ALR334" s="76"/>
      <c r="ALS334" s="76"/>
      <c r="ALT334" s="76"/>
      <c r="ALU334" s="76"/>
      <c r="ALV334" s="76"/>
      <c r="ALW334" s="76"/>
      <c r="ALX334" s="76"/>
      <c r="ALY334" s="76"/>
      <c r="ALZ334" s="76"/>
      <c r="AMA334" s="76"/>
      <c r="AMB334" s="76"/>
      <c r="AMC334" s="76"/>
      <c r="AMD334" s="76"/>
      <c r="AME334" s="76"/>
    </row>
    <row r="335" spans="1:1019" s="84" customFormat="1" ht="21.75" customHeight="1">
      <c r="A335" s="123" t="s">
        <v>49</v>
      </c>
      <c r="B335" s="123"/>
      <c r="C335" s="123"/>
      <c r="D335" s="123"/>
      <c r="E335" s="123"/>
      <c r="F335" s="123"/>
      <c r="G335" s="123"/>
      <c r="H335" s="72"/>
      <c r="I335" s="72"/>
      <c r="J335" s="52">
        <f>J259+J225+J185+J138+J95+J62+J25+J22+J17+J14+J293</f>
        <v>85193810.939999998</v>
      </c>
      <c r="K335" s="83">
        <f>SUM(K15:K291)</f>
        <v>42883862.919313096</v>
      </c>
      <c r="M335" s="85"/>
    </row>
    <row r="336" spans="1:1019" s="1" customFormat="1">
      <c r="A336" s="11"/>
      <c r="B336" s="9"/>
      <c r="C336" s="9"/>
      <c r="D336" s="10"/>
      <c r="E336" s="9"/>
      <c r="F336" s="63"/>
      <c r="G336" s="4"/>
      <c r="H336" s="70"/>
      <c r="I336" s="4"/>
      <c r="J336" s="85"/>
    </row>
    <row r="337" spans="1:10" s="1" customFormat="1">
      <c r="A337" s="11"/>
      <c r="B337" s="9"/>
      <c r="C337" s="9"/>
      <c r="D337" s="10"/>
      <c r="E337" s="9"/>
      <c r="F337" s="63"/>
      <c r="G337" s="4"/>
      <c r="H337" s="70"/>
      <c r="I337" s="4"/>
      <c r="J337" s="86"/>
    </row>
    <row r="338" spans="1:10" s="1" customFormat="1">
      <c r="A338" s="11"/>
      <c r="B338" s="9"/>
      <c r="C338" s="9"/>
      <c r="D338" s="10"/>
      <c r="E338" s="9"/>
      <c r="F338" s="63"/>
      <c r="G338" s="4"/>
      <c r="H338" s="70"/>
      <c r="I338" s="4"/>
      <c r="J338" s="25"/>
    </row>
    <row r="339" spans="1:10" s="1" customFormat="1">
      <c r="A339" s="11"/>
      <c r="B339" s="9"/>
      <c r="C339" s="9"/>
      <c r="D339" s="10"/>
      <c r="E339" s="9"/>
      <c r="F339" s="63"/>
      <c r="G339" s="4"/>
      <c r="H339" s="70"/>
      <c r="I339" s="4"/>
      <c r="J339" s="48"/>
    </row>
    <row r="340" spans="1:10" s="1" customFormat="1">
      <c r="A340" s="11"/>
      <c r="B340" s="9"/>
      <c r="C340" s="9"/>
      <c r="D340" s="10"/>
      <c r="E340" s="9"/>
      <c r="F340" s="63"/>
      <c r="G340" s="4"/>
      <c r="H340" s="70"/>
      <c r="I340" s="4"/>
      <c r="J340" s="4"/>
    </row>
    <row r="341" spans="1:10" s="1" customFormat="1">
      <c r="A341" s="11"/>
      <c r="B341" s="9"/>
      <c r="C341" s="9"/>
      <c r="D341" s="10"/>
      <c r="E341" s="9"/>
      <c r="F341" s="63"/>
      <c r="G341" s="4"/>
      <c r="H341" s="70"/>
      <c r="I341" s="4"/>
      <c r="J341" s="4"/>
    </row>
    <row r="342" spans="1:10" s="1" customFormat="1">
      <c r="A342" s="11"/>
      <c r="B342" s="9"/>
      <c r="C342" s="9"/>
      <c r="D342" s="10"/>
      <c r="E342" s="9"/>
      <c r="F342" s="63"/>
      <c r="G342" s="4"/>
      <c r="H342" s="70"/>
      <c r="I342" s="4"/>
      <c r="J342" s="4"/>
    </row>
    <row r="343" spans="1:10" s="1" customFormat="1">
      <c r="A343" s="11"/>
      <c r="B343" s="9"/>
      <c r="C343" s="9"/>
      <c r="D343" s="10"/>
      <c r="E343" s="9"/>
      <c r="F343" s="63"/>
      <c r="G343" s="4"/>
      <c r="H343" s="70"/>
      <c r="I343" s="4"/>
      <c r="J343" s="4"/>
    </row>
    <row r="344" spans="1:10" s="1" customFormat="1">
      <c r="A344" s="11"/>
      <c r="B344" s="9"/>
      <c r="C344" s="9"/>
      <c r="D344" s="10"/>
      <c r="E344" s="9"/>
      <c r="F344" s="63"/>
      <c r="G344" s="4"/>
      <c r="H344" s="70"/>
      <c r="I344" s="4"/>
      <c r="J344" s="4"/>
    </row>
    <row r="345" spans="1:10" s="1" customFormat="1">
      <c r="A345" s="11"/>
      <c r="B345" s="9"/>
      <c r="C345" s="9"/>
      <c r="D345" s="10"/>
      <c r="E345" s="9"/>
      <c r="F345" s="63"/>
      <c r="G345" s="4"/>
      <c r="H345" s="70"/>
      <c r="I345" s="4"/>
      <c r="J345" s="4"/>
    </row>
    <row r="346" spans="1:10" s="1" customFormat="1">
      <c r="A346" s="11"/>
      <c r="B346" s="9"/>
      <c r="C346" s="9"/>
      <c r="D346" s="10"/>
      <c r="E346" s="9"/>
      <c r="F346" s="63"/>
      <c r="G346" s="4"/>
      <c r="H346" s="70"/>
      <c r="I346" s="4"/>
      <c r="J346" s="4"/>
    </row>
    <row r="347" spans="1:10" s="1" customFormat="1">
      <c r="A347" s="11"/>
      <c r="B347" s="9"/>
      <c r="C347" s="9"/>
      <c r="D347" s="10"/>
      <c r="E347" s="9"/>
      <c r="F347" s="63"/>
      <c r="G347" s="4"/>
      <c r="H347" s="70"/>
      <c r="I347" s="4"/>
      <c r="J347" s="4"/>
    </row>
    <row r="348" spans="1:10" s="1" customFormat="1">
      <c r="A348" s="11"/>
      <c r="B348" s="9"/>
      <c r="C348" s="9"/>
      <c r="D348" s="10"/>
      <c r="E348" s="9"/>
      <c r="F348" s="63"/>
      <c r="G348" s="4"/>
      <c r="H348" s="70"/>
      <c r="I348" s="4"/>
      <c r="J348" s="4"/>
    </row>
    <row r="349" spans="1:10" s="1" customFormat="1">
      <c r="A349" s="11"/>
      <c r="B349" s="9"/>
      <c r="C349" s="9"/>
      <c r="D349" s="10"/>
      <c r="E349" s="9"/>
      <c r="F349" s="63"/>
      <c r="G349" s="4"/>
      <c r="H349" s="70"/>
      <c r="I349" s="4"/>
      <c r="J349" s="4"/>
    </row>
    <row r="350" spans="1:10" s="1" customFormat="1">
      <c r="A350" s="11"/>
      <c r="B350" s="9"/>
      <c r="C350" s="9"/>
      <c r="D350" s="10"/>
      <c r="E350" s="9"/>
      <c r="F350" s="63"/>
      <c r="G350" s="4"/>
      <c r="H350" s="70"/>
      <c r="I350" s="4"/>
      <c r="J350" s="4"/>
    </row>
    <row r="351" spans="1:10" s="1" customFormat="1">
      <c r="A351" s="11"/>
      <c r="B351" s="9"/>
      <c r="C351" s="9"/>
      <c r="D351" s="10"/>
      <c r="E351" s="9"/>
      <c r="F351" s="63"/>
      <c r="G351" s="4"/>
      <c r="H351" s="70"/>
      <c r="I351" s="4"/>
      <c r="J351" s="4"/>
    </row>
    <row r="352" spans="1:10" s="1" customFormat="1">
      <c r="A352" s="11"/>
      <c r="B352" s="9"/>
      <c r="C352" s="9"/>
      <c r="D352" s="10"/>
      <c r="E352" s="9"/>
      <c r="F352" s="63"/>
      <c r="G352" s="4"/>
      <c r="H352" s="70"/>
      <c r="I352" s="4"/>
      <c r="J352" s="4"/>
    </row>
    <row r="353" spans="1:10" s="1" customFormat="1">
      <c r="A353" s="11"/>
      <c r="B353" s="9"/>
      <c r="C353" s="9"/>
      <c r="D353" s="10"/>
      <c r="E353" s="9"/>
      <c r="F353" s="63"/>
      <c r="G353" s="4"/>
      <c r="H353" s="70"/>
      <c r="I353" s="4"/>
      <c r="J353" s="4"/>
    </row>
    <row r="354" spans="1:10" s="1" customFormat="1">
      <c r="A354" s="11"/>
      <c r="B354" s="9"/>
      <c r="C354" s="9"/>
      <c r="D354" s="10"/>
      <c r="E354" s="9"/>
      <c r="F354" s="63"/>
      <c r="G354" s="4"/>
      <c r="H354" s="70"/>
      <c r="I354" s="4"/>
      <c r="J354" s="4"/>
    </row>
    <row r="355" spans="1:10" s="1" customFormat="1">
      <c r="A355" s="11"/>
      <c r="B355" s="9"/>
      <c r="C355" s="9"/>
      <c r="D355" s="10"/>
      <c r="E355" s="9"/>
      <c r="F355" s="63"/>
      <c r="G355" s="4"/>
      <c r="H355" s="70"/>
      <c r="I355" s="4"/>
      <c r="J355" s="4"/>
    </row>
    <row r="356" spans="1:10" s="1" customFormat="1">
      <c r="A356" s="11"/>
      <c r="B356" s="9"/>
      <c r="C356" s="9"/>
      <c r="D356" s="10"/>
      <c r="E356" s="9"/>
      <c r="F356" s="63"/>
      <c r="G356" s="4"/>
      <c r="H356" s="70"/>
      <c r="I356" s="4"/>
      <c r="J356" s="4"/>
    </row>
    <row r="357" spans="1:10" s="1" customFormat="1">
      <c r="A357" s="11"/>
      <c r="B357" s="9"/>
      <c r="C357" s="9"/>
      <c r="D357" s="10"/>
      <c r="E357" s="9"/>
      <c r="F357" s="63"/>
      <c r="G357" s="4"/>
      <c r="H357" s="70"/>
      <c r="I357" s="4"/>
      <c r="J357" s="4"/>
    </row>
    <row r="358" spans="1:10" s="1" customFormat="1">
      <c r="A358" s="11"/>
      <c r="B358" s="9"/>
      <c r="C358" s="9"/>
      <c r="D358" s="10"/>
      <c r="E358" s="9"/>
      <c r="F358" s="63"/>
      <c r="G358" s="4"/>
      <c r="H358" s="70"/>
      <c r="I358" s="4"/>
      <c r="J358" s="4"/>
    </row>
    <row r="359" spans="1:10" s="1" customFormat="1">
      <c r="A359" s="11"/>
      <c r="B359" s="9"/>
      <c r="C359" s="9"/>
      <c r="D359" s="10"/>
      <c r="E359" s="9"/>
      <c r="F359" s="63"/>
      <c r="G359" s="4"/>
      <c r="H359" s="70"/>
      <c r="I359" s="4"/>
      <c r="J359" s="4"/>
    </row>
    <row r="360" spans="1:10" s="1" customFormat="1">
      <c r="A360" s="11"/>
      <c r="B360" s="9"/>
      <c r="C360" s="9"/>
      <c r="D360" s="10"/>
      <c r="E360" s="9"/>
      <c r="F360" s="63"/>
      <c r="G360" s="4"/>
      <c r="H360" s="70"/>
      <c r="I360" s="4"/>
      <c r="J360" s="4"/>
    </row>
    <row r="361" spans="1:10" s="1" customFormat="1">
      <c r="A361" s="11"/>
      <c r="B361" s="9"/>
      <c r="C361" s="9"/>
      <c r="D361" s="10"/>
      <c r="E361" s="9"/>
      <c r="F361" s="63"/>
      <c r="G361" s="4"/>
      <c r="H361" s="70"/>
      <c r="I361" s="4"/>
      <c r="J361" s="4"/>
    </row>
    <row r="362" spans="1:10" s="1" customFormat="1">
      <c r="A362" s="11"/>
      <c r="B362" s="9"/>
      <c r="C362" s="9"/>
      <c r="D362" s="10"/>
      <c r="E362" s="9"/>
      <c r="F362" s="63"/>
      <c r="G362" s="4"/>
      <c r="H362" s="70"/>
      <c r="I362" s="4"/>
      <c r="J362" s="4"/>
    </row>
    <row r="363" spans="1:10" s="1" customFormat="1">
      <c r="A363" s="11"/>
      <c r="B363" s="9"/>
      <c r="C363" s="9"/>
      <c r="D363" s="10"/>
      <c r="E363" s="9"/>
      <c r="F363" s="63"/>
      <c r="G363" s="4"/>
      <c r="H363" s="70"/>
      <c r="I363" s="4"/>
      <c r="J363" s="4"/>
    </row>
    <row r="364" spans="1:10" s="1" customFormat="1">
      <c r="A364" s="11"/>
      <c r="B364" s="9"/>
      <c r="C364" s="9"/>
      <c r="D364" s="10"/>
      <c r="E364" s="9"/>
      <c r="F364" s="63"/>
      <c r="G364" s="4"/>
      <c r="H364" s="70"/>
      <c r="I364" s="4"/>
      <c r="J364" s="4"/>
    </row>
    <row r="365" spans="1:10" s="1" customFormat="1">
      <c r="A365" s="11"/>
      <c r="B365" s="9"/>
      <c r="C365" s="9"/>
      <c r="D365" s="10"/>
      <c r="E365" s="9"/>
      <c r="F365" s="63"/>
      <c r="G365" s="4"/>
      <c r="H365" s="70"/>
      <c r="I365" s="4"/>
      <c r="J365" s="4"/>
    </row>
    <row r="366" spans="1:10" s="1" customFormat="1">
      <c r="A366" s="11"/>
      <c r="B366" s="9"/>
      <c r="C366" s="9"/>
      <c r="D366" s="10"/>
      <c r="E366" s="9"/>
      <c r="F366" s="63"/>
      <c r="G366" s="4"/>
      <c r="H366" s="70"/>
      <c r="I366" s="4"/>
      <c r="J366" s="4"/>
    </row>
    <row r="367" spans="1:10" s="1" customFormat="1">
      <c r="A367" s="11"/>
      <c r="B367" s="9"/>
      <c r="C367" s="9"/>
      <c r="D367" s="10"/>
      <c r="E367" s="9"/>
      <c r="F367" s="63"/>
      <c r="G367" s="4"/>
      <c r="H367" s="70"/>
      <c r="I367" s="4"/>
      <c r="J367" s="4"/>
    </row>
    <row r="368" spans="1:10" s="1" customFormat="1">
      <c r="A368" s="11"/>
      <c r="B368" s="9"/>
      <c r="C368" s="9"/>
      <c r="D368" s="10"/>
      <c r="E368" s="9"/>
      <c r="F368" s="63"/>
      <c r="G368" s="4"/>
      <c r="H368" s="70"/>
      <c r="I368" s="4"/>
      <c r="J368" s="4"/>
    </row>
    <row r="369" spans="1:10" s="1" customFormat="1">
      <c r="A369" s="11"/>
      <c r="B369" s="9"/>
      <c r="C369" s="9"/>
      <c r="D369" s="10"/>
      <c r="E369" s="9"/>
      <c r="F369" s="63"/>
      <c r="G369" s="4"/>
      <c r="H369" s="70"/>
      <c r="I369" s="4"/>
      <c r="J369" s="4"/>
    </row>
    <row r="370" spans="1:10" s="1" customFormat="1">
      <c r="A370" s="11"/>
      <c r="B370" s="9"/>
      <c r="C370" s="9"/>
      <c r="D370" s="10"/>
      <c r="E370" s="9"/>
      <c r="F370" s="63"/>
      <c r="G370" s="4"/>
      <c r="H370" s="70"/>
      <c r="I370" s="4"/>
      <c r="J370" s="4"/>
    </row>
    <row r="371" spans="1:10" s="1" customFormat="1">
      <c r="A371" s="11"/>
      <c r="B371" s="9"/>
      <c r="C371" s="9"/>
      <c r="D371" s="10"/>
      <c r="E371" s="9"/>
      <c r="F371" s="63"/>
      <c r="G371" s="4"/>
      <c r="H371" s="70"/>
      <c r="I371" s="4"/>
      <c r="J371" s="4"/>
    </row>
    <row r="372" spans="1:10" s="1" customFormat="1">
      <c r="A372" s="11"/>
      <c r="B372" s="9"/>
      <c r="C372" s="9"/>
      <c r="D372" s="10"/>
      <c r="E372" s="9"/>
      <c r="F372" s="63"/>
      <c r="G372" s="4"/>
      <c r="H372" s="70"/>
      <c r="I372" s="4"/>
      <c r="J372" s="4"/>
    </row>
    <row r="373" spans="1:10" s="1" customFormat="1">
      <c r="A373" s="11"/>
      <c r="B373" s="9"/>
      <c r="C373" s="9"/>
      <c r="D373" s="10"/>
      <c r="E373" s="9"/>
      <c r="F373" s="63"/>
      <c r="G373" s="4"/>
      <c r="H373" s="70"/>
      <c r="I373" s="4"/>
      <c r="J373" s="4"/>
    </row>
    <row r="374" spans="1:10" s="1" customFormat="1">
      <c r="A374" s="11"/>
      <c r="B374" s="9"/>
      <c r="C374" s="9"/>
      <c r="D374" s="10"/>
      <c r="E374" s="9"/>
      <c r="F374" s="63"/>
      <c r="G374" s="4"/>
      <c r="H374" s="70"/>
      <c r="I374" s="4"/>
      <c r="J374" s="4"/>
    </row>
    <row r="375" spans="1:10" s="1" customFormat="1">
      <c r="A375" s="11"/>
      <c r="B375" s="9"/>
      <c r="C375" s="9"/>
      <c r="D375" s="10"/>
      <c r="E375" s="9"/>
      <c r="F375" s="63"/>
      <c r="G375" s="4"/>
      <c r="H375" s="70"/>
      <c r="I375" s="4"/>
      <c r="J375" s="4"/>
    </row>
    <row r="376" spans="1:10" s="1" customFormat="1">
      <c r="A376" s="11"/>
      <c r="B376" s="9"/>
      <c r="C376" s="9"/>
      <c r="D376" s="10"/>
      <c r="E376" s="9"/>
      <c r="F376" s="63"/>
      <c r="G376" s="4"/>
      <c r="H376" s="70"/>
      <c r="I376" s="4"/>
      <c r="J376" s="4"/>
    </row>
    <row r="377" spans="1:10" s="1" customFormat="1">
      <c r="A377" s="11"/>
      <c r="B377" s="9"/>
      <c r="C377" s="9"/>
      <c r="D377" s="10"/>
      <c r="E377" s="9"/>
      <c r="F377" s="63"/>
      <c r="G377" s="4"/>
      <c r="H377" s="70"/>
      <c r="I377" s="4"/>
      <c r="J377" s="4"/>
    </row>
    <row r="378" spans="1:10" s="1" customFormat="1">
      <c r="A378" s="11"/>
      <c r="B378" s="9"/>
      <c r="C378" s="9"/>
      <c r="D378" s="10"/>
      <c r="E378" s="9"/>
      <c r="F378" s="63"/>
      <c r="G378" s="4"/>
      <c r="H378" s="70"/>
      <c r="I378" s="4"/>
      <c r="J378" s="4"/>
    </row>
    <row r="379" spans="1:10" s="1" customFormat="1">
      <c r="A379" s="11"/>
      <c r="B379" s="9"/>
      <c r="C379" s="9"/>
      <c r="D379" s="10"/>
      <c r="E379" s="9"/>
      <c r="F379" s="63"/>
      <c r="G379" s="4"/>
      <c r="H379" s="70"/>
      <c r="I379" s="4"/>
      <c r="J379" s="4"/>
    </row>
    <row r="380" spans="1:10" s="1" customFormat="1">
      <c r="A380" s="11"/>
      <c r="B380" s="9"/>
      <c r="C380" s="9"/>
      <c r="D380" s="10"/>
      <c r="E380" s="9"/>
      <c r="F380" s="63"/>
      <c r="G380" s="4"/>
      <c r="H380" s="70"/>
      <c r="I380" s="4"/>
      <c r="J380" s="4"/>
    </row>
    <row r="381" spans="1:10" s="1" customFormat="1">
      <c r="A381" s="11"/>
      <c r="B381" s="9"/>
      <c r="C381" s="9"/>
      <c r="D381" s="10"/>
      <c r="E381" s="9"/>
      <c r="F381" s="63"/>
      <c r="G381" s="4"/>
      <c r="H381" s="70"/>
      <c r="I381" s="4"/>
      <c r="J381" s="4"/>
    </row>
    <row r="382" spans="1:10" s="1" customFormat="1">
      <c r="A382" s="11"/>
      <c r="B382" s="9"/>
      <c r="C382" s="9"/>
      <c r="D382" s="10"/>
      <c r="E382" s="9"/>
      <c r="F382" s="63"/>
      <c r="G382" s="4"/>
      <c r="H382" s="70"/>
      <c r="I382" s="4"/>
      <c r="J382" s="4"/>
    </row>
    <row r="383" spans="1:10" s="1" customFormat="1">
      <c r="A383" s="11"/>
      <c r="B383" s="9"/>
      <c r="C383" s="9"/>
      <c r="D383" s="10"/>
      <c r="E383" s="9"/>
      <c r="F383" s="63"/>
      <c r="G383" s="4"/>
      <c r="H383" s="70"/>
      <c r="I383" s="4"/>
      <c r="J383" s="4"/>
    </row>
    <row r="384" spans="1:10" s="1" customFormat="1">
      <c r="A384" s="11"/>
      <c r="B384" s="9"/>
      <c r="C384" s="9"/>
      <c r="D384" s="10"/>
      <c r="E384" s="9"/>
      <c r="F384" s="63"/>
      <c r="G384" s="4"/>
      <c r="H384" s="70"/>
      <c r="I384" s="4"/>
      <c r="J384" s="4"/>
    </row>
    <row r="385" spans="1:10" s="1" customFormat="1">
      <c r="A385" s="11"/>
      <c r="B385" s="9"/>
      <c r="C385" s="9"/>
      <c r="D385" s="10"/>
      <c r="E385" s="9"/>
      <c r="F385" s="63"/>
      <c r="G385" s="4"/>
      <c r="H385" s="70"/>
      <c r="I385" s="4"/>
      <c r="J385" s="4"/>
    </row>
    <row r="386" spans="1:10" s="1" customFormat="1">
      <c r="A386" s="11"/>
      <c r="B386" s="9"/>
      <c r="C386" s="9"/>
      <c r="D386" s="10"/>
      <c r="E386" s="9"/>
      <c r="F386" s="63"/>
      <c r="G386" s="4"/>
      <c r="H386" s="70"/>
      <c r="I386" s="4"/>
      <c r="J386" s="4"/>
    </row>
    <row r="387" spans="1:10" s="1" customFormat="1">
      <c r="A387" s="11"/>
      <c r="B387" s="9"/>
      <c r="C387" s="9"/>
      <c r="D387" s="10"/>
      <c r="E387" s="9"/>
      <c r="F387" s="63"/>
      <c r="G387" s="4"/>
      <c r="H387" s="70"/>
      <c r="I387" s="4"/>
      <c r="J387" s="4"/>
    </row>
    <row r="388" spans="1:10" s="1" customFormat="1">
      <c r="A388" s="11"/>
      <c r="B388" s="9"/>
      <c r="C388" s="9"/>
      <c r="D388" s="10"/>
      <c r="E388" s="9"/>
      <c r="F388" s="63"/>
      <c r="G388" s="4"/>
      <c r="H388" s="70"/>
      <c r="I388" s="4"/>
      <c r="J388" s="4"/>
    </row>
    <row r="389" spans="1:10" s="1" customFormat="1">
      <c r="A389" s="11"/>
      <c r="B389" s="9"/>
      <c r="C389" s="9"/>
      <c r="D389" s="10"/>
      <c r="E389" s="9"/>
      <c r="F389" s="63"/>
      <c r="G389" s="4"/>
      <c r="H389" s="70"/>
      <c r="I389" s="4"/>
      <c r="J389" s="4"/>
    </row>
    <row r="390" spans="1:10" s="1" customFormat="1">
      <c r="A390" s="11"/>
      <c r="B390" s="9"/>
      <c r="C390" s="9"/>
      <c r="D390" s="10"/>
      <c r="E390" s="9"/>
      <c r="F390" s="63"/>
      <c r="G390" s="4"/>
      <c r="H390" s="70"/>
      <c r="I390" s="4"/>
      <c r="J390" s="4"/>
    </row>
    <row r="391" spans="1:10" s="1" customFormat="1">
      <c r="A391" s="11"/>
      <c r="B391" s="9"/>
      <c r="C391" s="9"/>
      <c r="D391" s="10"/>
      <c r="E391" s="9"/>
      <c r="F391" s="63"/>
      <c r="G391" s="4"/>
      <c r="H391" s="70"/>
      <c r="I391" s="4"/>
      <c r="J391" s="4"/>
    </row>
    <row r="392" spans="1:10" s="1" customFormat="1">
      <c r="A392" s="11"/>
      <c r="B392" s="9"/>
      <c r="C392" s="9"/>
      <c r="D392" s="10"/>
      <c r="E392" s="9"/>
      <c r="F392" s="63"/>
      <c r="G392" s="4"/>
      <c r="H392" s="70"/>
      <c r="I392" s="4"/>
      <c r="J392" s="4"/>
    </row>
    <row r="393" spans="1:10" s="1" customFormat="1">
      <c r="A393" s="11"/>
      <c r="B393" s="9"/>
      <c r="C393" s="9"/>
      <c r="D393" s="10"/>
      <c r="E393" s="9"/>
      <c r="F393" s="63"/>
      <c r="G393" s="4"/>
      <c r="H393" s="70"/>
      <c r="I393" s="4"/>
      <c r="J393" s="4"/>
    </row>
    <row r="394" spans="1:10" s="1" customFormat="1">
      <c r="A394" s="11"/>
      <c r="B394" s="9"/>
      <c r="C394" s="9"/>
      <c r="D394" s="10"/>
      <c r="E394" s="9"/>
      <c r="F394" s="63"/>
      <c r="G394" s="4"/>
      <c r="H394" s="70"/>
      <c r="I394" s="4"/>
      <c r="J394" s="4"/>
    </row>
    <row r="395" spans="1:10" s="1" customFormat="1">
      <c r="A395" s="11"/>
      <c r="B395" s="9"/>
      <c r="C395" s="9"/>
      <c r="D395" s="10"/>
      <c r="E395" s="9"/>
      <c r="F395" s="63"/>
      <c r="G395" s="4"/>
      <c r="H395" s="70"/>
      <c r="I395" s="4"/>
      <c r="J395" s="4"/>
    </row>
    <row r="396" spans="1:10" s="1" customFormat="1">
      <c r="A396" s="11"/>
      <c r="B396" s="9"/>
      <c r="C396" s="9"/>
      <c r="D396" s="10"/>
      <c r="E396" s="9"/>
      <c r="F396" s="63"/>
      <c r="G396" s="4"/>
      <c r="H396" s="70"/>
      <c r="I396" s="4"/>
      <c r="J396" s="4"/>
    </row>
    <row r="397" spans="1:10" s="1" customFormat="1">
      <c r="A397" s="11"/>
      <c r="B397" s="9"/>
      <c r="C397" s="9"/>
      <c r="D397" s="10"/>
      <c r="E397" s="9"/>
      <c r="F397" s="63"/>
      <c r="G397" s="4"/>
      <c r="H397" s="70"/>
      <c r="I397" s="4"/>
      <c r="J397" s="4"/>
    </row>
    <row r="398" spans="1:10" s="1" customFormat="1">
      <c r="A398" s="11"/>
      <c r="B398" s="9"/>
      <c r="C398" s="9"/>
      <c r="D398" s="10"/>
      <c r="E398" s="9"/>
      <c r="F398" s="63"/>
      <c r="G398" s="4"/>
      <c r="H398" s="70"/>
      <c r="I398" s="4"/>
      <c r="J398" s="4"/>
    </row>
    <row r="399" spans="1:10" s="1" customFormat="1">
      <c r="A399" s="11"/>
      <c r="B399" s="9"/>
      <c r="C399" s="9"/>
      <c r="D399" s="10"/>
      <c r="E399" s="9"/>
      <c r="F399" s="63"/>
      <c r="G399" s="4"/>
      <c r="H399" s="70"/>
      <c r="I399" s="4"/>
      <c r="J399" s="4"/>
    </row>
    <row r="400" spans="1:10" s="1" customFormat="1">
      <c r="A400" s="11"/>
      <c r="B400" s="9"/>
      <c r="C400" s="9"/>
      <c r="D400" s="10"/>
      <c r="E400" s="9"/>
      <c r="F400" s="63"/>
      <c r="G400" s="4"/>
      <c r="H400" s="70"/>
      <c r="I400" s="4"/>
      <c r="J400" s="4"/>
    </row>
    <row r="401" spans="1:10" s="1" customFormat="1">
      <c r="A401" s="11"/>
      <c r="B401" s="9"/>
      <c r="C401" s="9"/>
      <c r="D401" s="10"/>
      <c r="E401" s="9"/>
      <c r="F401" s="63"/>
      <c r="G401" s="4"/>
      <c r="H401" s="70"/>
      <c r="I401" s="4"/>
      <c r="J401" s="4"/>
    </row>
    <row r="402" spans="1:10" s="1" customFormat="1">
      <c r="A402" s="11"/>
      <c r="B402" s="9"/>
      <c r="C402" s="9"/>
      <c r="D402" s="10"/>
      <c r="E402" s="9"/>
      <c r="F402" s="63"/>
      <c r="G402" s="4"/>
      <c r="H402" s="70"/>
      <c r="I402" s="4"/>
      <c r="J402" s="4"/>
    </row>
    <row r="403" spans="1:10" s="1" customFormat="1">
      <c r="A403" s="11"/>
      <c r="B403" s="9"/>
      <c r="C403" s="9"/>
      <c r="D403" s="10"/>
      <c r="E403" s="9"/>
      <c r="F403" s="63"/>
      <c r="G403" s="4"/>
      <c r="H403" s="70"/>
      <c r="I403" s="4"/>
      <c r="J403" s="4"/>
    </row>
    <row r="404" spans="1:10" s="1" customFormat="1">
      <c r="A404" s="11"/>
      <c r="B404" s="9"/>
      <c r="C404" s="9"/>
      <c r="D404" s="10"/>
      <c r="E404" s="9"/>
      <c r="F404" s="63"/>
      <c r="G404" s="4"/>
      <c r="H404" s="70"/>
      <c r="I404" s="4"/>
      <c r="J404" s="4"/>
    </row>
    <row r="405" spans="1:10" s="1" customFormat="1">
      <c r="A405" s="11"/>
      <c r="B405" s="9"/>
      <c r="C405" s="9"/>
      <c r="D405" s="10"/>
      <c r="E405" s="9"/>
      <c r="F405" s="63"/>
      <c r="G405" s="4"/>
      <c r="H405" s="70"/>
      <c r="I405" s="4"/>
      <c r="J405" s="4"/>
    </row>
    <row r="406" spans="1:10" s="1" customFormat="1">
      <c r="A406" s="11"/>
      <c r="B406" s="9"/>
      <c r="C406" s="9"/>
      <c r="D406" s="10"/>
      <c r="E406" s="9"/>
      <c r="F406" s="63"/>
      <c r="G406" s="4"/>
      <c r="H406" s="70"/>
      <c r="I406" s="4"/>
      <c r="J406" s="4"/>
    </row>
    <row r="407" spans="1:10" s="1" customFormat="1">
      <c r="A407" s="11"/>
      <c r="B407" s="9"/>
      <c r="C407" s="9"/>
      <c r="D407" s="10"/>
      <c r="E407" s="9"/>
      <c r="F407" s="63"/>
      <c r="G407" s="4"/>
      <c r="H407" s="70"/>
      <c r="I407" s="4"/>
      <c r="J407" s="4"/>
    </row>
    <row r="408" spans="1:10" s="1" customFormat="1">
      <c r="A408" s="11"/>
      <c r="B408" s="9"/>
      <c r="C408" s="9"/>
      <c r="D408" s="10"/>
      <c r="E408" s="9"/>
      <c r="F408" s="63"/>
      <c r="G408" s="4"/>
      <c r="H408" s="70"/>
      <c r="I408" s="4"/>
      <c r="J408" s="4"/>
    </row>
    <row r="409" spans="1:10" s="1" customFormat="1">
      <c r="A409" s="11"/>
      <c r="B409" s="9"/>
      <c r="C409" s="9"/>
      <c r="D409" s="10"/>
      <c r="E409" s="9"/>
      <c r="F409" s="63"/>
      <c r="G409" s="4"/>
      <c r="H409" s="70"/>
      <c r="I409" s="4"/>
      <c r="J409" s="4"/>
    </row>
    <row r="410" spans="1:10" s="1" customFormat="1">
      <c r="A410" s="11"/>
      <c r="B410" s="9"/>
      <c r="C410" s="9"/>
      <c r="D410" s="10"/>
      <c r="E410" s="9"/>
      <c r="F410" s="63"/>
      <c r="G410" s="4"/>
      <c r="H410" s="70"/>
      <c r="I410" s="4"/>
      <c r="J410" s="4"/>
    </row>
    <row r="411" spans="1:10" s="1" customFormat="1">
      <c r="A411" s="11"/>
      <c r="B411" s="9"/>
      <c r="C411" s="9"/>
      <c r="D411" s="10"/>
      <c r="E411" s="9"/>
      <c r="F411" s="63"/>
      <c r="G411" s="4"/>
      <c r="H411" s="70"/>
      <c r="I411" s="4"/>
      <c r="J411" s="4"/>
    </row>
    <row r="412" spans="1:10" s="1" customFormat="1">
      <c r="A412" s="11"/>
      <c r="B412" s="9"/>
      <c r="C412" s="9"/>
      <c r="D412" s="10"/>
      <c r="E412" s="9"/>
      <c r="F412" s="63"/>
      <c r="G412" s="4"/>
      <c r="H412" s="70"/>
      <c r="I412" s="4"/>
      <c r="J412" s="4"/>
    </row>
    <row r="413" spans="1:10" s="1" customFormat="1">
      <c r="A413" s="11"/>
      <c r="B413" s="9"/>
      <c r="C413" s="9"/>
      <c r="D413" s="10"/>
      <c r="E413" s="9"/>
      <c r="F413" s="63"/>
      <c r="G413" s="4"/>
      <c r="H413" s="70"/>
      <c r="I413" s="4"/>
      <c r="J413" s="4"/>
    </row>
    <row r="414" spans="1:10" s="1" customFormat="1">
      <c r="A414" s="11"/>
      <c r="B414" s="9"/>
      <c r="C414" s="9"/>
      <c r="D414" s="10"/>
      <c r="E414" s="9"/>
      <c r="F414" s="63"/>
      <c r="G414" s="4"/>
      <c r="H414" s="70"/>
      <c r="I414" s="4"/>
      <c r="J414" s="4"/>
    </row>
    <row r="415" spans="1:10" s="1" customFormat="1">
      <c r="A415" s="11"/>
      <c r="B415" s="9"/>
      <c r="C415" s="9"/>
      <c r="D415" s="10"/>
      <c r="E415" s="9"/>
      <c r="F415" s="63"/>
      <c r="G415" s="4"/>
      <c r="H415" s="70"/>
      <c r="I415" s="4"/>
      <c r="J415" s="4"/>
    </row>
    <row r="416" spans="1:10" s="1" customFormat="1">
      <c r="A416" s="11"/>
      <c r="B416" s="9"/>
      <c r="C416" s="9"/>
      <c r="D416" s="10"/>
      <c r="E416" s="9"/>
      <c r="F416" s="63"/>
      <c r="G416" s="4"/>
      <c r="H416" s="70"/>
      <c r="I416" s="4"/>
      <c r="J416" s="4"/>
    </row>
    <row r="417" spans="1:10" s="1" customFormat="1">
      <c r="A417" s="11"/>
      <c r="B417" s="9"/>
      <c r="C417" s="9"/>
      <c r="D417" s="10"/>
      <c r="E417" s="9"/>
      <c r="F417" s="63"/>
      <c r="G417" s="4"/>
      <c r="H417" s="70"/>
      <c r="I417" s="4"/>
      <c r="J417" s="4"/>
    </row>
    <row r="418" spans="1:10" s="1" customFormat="1">
      <c r="A418" s="11"/>
      <c r="B418" s="9"/>
      <c r="C418" s="9"/>
      <c r="D418" s="10"/>
      <c r="E418" s="9"/>
      <c r="F418" s="63"/>
      <c r="G418" s="4"/>
      <c r="H418" s="70"/>
      <c r="I418" s="4"/>
      <c r="J418" s="4"/>
    </row>
    <row r="419" spans="1:10" s="1" customFormat="1">
      <c r="A419" s="11"/>
      <c r="B419" s="9"/>
      <c r="C419" s="9"/>
      <c r="D419" s="10"/>
      <c r="E419" s="9"/>
      <c r="F419" s="63"/>
      <c r="G419" s="4"/>
      <c r="H419" s="70"/>
      <c r="I419" s="4"/>
      <c r="J419" s="4"/>
    </row>
    <row r="420" spans="1:10" s="1" customFormat="1">
      <c r="A420" s="11"/>
      <c r="B420" s="9"/>
      <c r="C420" s="9"/>
      <c r="D420" s="10"/>
      <c r="E420" s="9"/>
      <c r="F420" s="63"/>
      <c r="G420" s="4"/>
      <c r="H420" s="70"/>
      <c r="I420" s="4"/>
      <c r="J420" s="4"/>
    </row>
    <row r="421" spans="1:10" s="1" customFormat="1">
      <c r="A421" s="11"/>
      <c r="B421" s="9"/>
      <c r="C421" s="9"/>
      <c r="D421" s="10"/>
      <c r="E421" s="9"/>
      <c r="F421" s="63"/>
      <c r="G421" s="4"/>
      <c r="H421" s="70"/>
      <c r="I421" s="4"/>
      <c r="J421" s="4"/>
    </row>
    <row r="422" spans="1:10" s="1" customFormat="1">
      <c r="A422" s="11"/>
      <c r="B422" s="9"/>
      <c r="C422" s="9"/>
      <c r="D422" s="10"/>
      <c r="E422" s="9"/>
      <c r="F422" s="63"/>
      <c r="G422" s="4"/>
      <c r="H422" s="70"/>
      <c r="I422" s="4"/>
      <c r="J422" s="4"/>
    </row>
    <row r="423" spans="1:10" s="1" customFormat="1">
      <c r="A423" s="11"/>
      <c r="B423" s="9"/>
      <c r="C423" s="9"/>
      <c r="D423" s="10"/>
      <c r="E423" s="9"/>
      <c r="F423" s="63"/>
      <c r="G423" s="4"/>
      <c r="H423" s="70"/>
      <c r="I423" s="4"/>
      <c r="J423" s="4"/>
    </row>
    <row r="424" spans="1:10" s="1" customFormat="1">
      <c r="A424" s="11"/>
      <c r="B424" s="9"/>
      <c r="C424" s="9"/>
      <c r="D424" s="10"/>
      <c r="E424" s="9"/>
      <c r="F424" s="63"/>
      <c r="G424" s="4"/>
      <c r="H424" s="70"/>
      <c r="I424" s="4"/>
      <c r="J424" s="4"/>
    </row>
    <row r="425" spans="1:10" s="1" customFormat="1">
      <c r="A425" s="11"/>
      <c r="B425" s="9"/>
      <c r="C425" s="9"/>
      <c r="D425" s="10"/>
      <c r="E425" s="9"/>
      <c r="F425" s="63"/>
      <c r="G425" s="4"/>
      <c r="H425" s="70"/>
      <c r="I425" s="4"/>
      <c r="J425" s="4"/>
    </row>
    <row r="426" spans="1:10" s="1" customFormat="1">
      <c r="A426" s="11"/>
      <c r="B426" s="9"/>
      <c r="C426" s="9"/>
      <c r="D426" s="10"/>
      <c r="E426" s="9"/>
      <c r="F426" s="63"/>
      <c r="G426" s="4"/>
      <c r="H426" s="70"/>
      <c r="I426" s="4"/>
      <c r="J426" s="4"/>
    </row>
    <row r="427" spans="1:10" s="1" customFormat="1">
      <c r="A427" s="11"/>
      <c r="B427" s="9"/>
      <c r="C427" s="9"/>
      <c r="D427" s="10"/>
      <c r="E427" s="9"/>
      <c r="F427" s="63"/>
      <c r="G427" s="4"/>
      <c r="H427" s="70"/>
      <c r="I427" s="4"/>
      <c r="J427" s="4"/>
    </row>
    <row r="428" spans="1:10" s="1" customFormat="1">
      <c r="A428" s="11"/>
      <c r="B428" s="9"/>
      <c r="C428" s="9"/>
      <c r="D428" s="10"/>
      <c r="E428" s="9"/>
      <c r="F428" s="63"/>
      <c r="G428" s="4"/>
      <c r="H428" s="70"/>
      <c r="I428" s="4"/>
      <c r="J428" s="4"/>
    </row>
    <row r="429" spans="1:10" s="1" customFormat="1">
      <c r="A429" s="11"/>
      <c r="B429" s="9"/>
      <c r="C429" s="9"/>
      <c r="D429" s="10"/>
      <c r="E429" s="9"/>
      <c r="F429" s="63"/>
      <c r="G429" s="4"/>
      <c r="H429" s="70"/>
      <c r="I429" s="4"/>
      <c r="J429" s="4"/>
    </row>
    <row r="430" spans="1:10" s="1" customFormat="1">
      <c r="A430" s="11"/>
      <c r="B430" s="9"/>
      <c r="C430" s="9"/>
      <c r="D430" s="10"/>
      <c r="E430" s="9"/>
      <c r="F430" s="63"/>
      <c r="G430" s="4"/>
      <c r="H430" s="70"/>
      <c r="I430" s="4"/>
      <c r="J430" s="4"/>
    </row>
    <row r="431" spans="1:10" s="1" customFormat="1">
      <c r="A431" s="11"/>
      <c r="B431" s="9"/>
      <c r="C431" s="9"/>
      <c r="D431" s="10"/>
      <c r="E431" s="9"/>
      <c r="F431" s="63"/>
      <c r="G431" s="4"/>
      <c r="H431" s="70"/>
      <c r="I431" s="4"/>
      <c r="J431" s="4"/>
    </row>
    <row r="432" spans="1:10" s="1" customFormat="1">
      <c r="A432" s="11"/>
      <c r="B432" s="9"/>
      <c r="C432" s="9"/>
      <c r="D432" s="10"/>
      <c r="E432" s="9"/>
      <c r="F432" s="63"/>
      <c r="G432" s="4"/>
      <c r="H432" s="70"/>
      <c r="I432" s="4"/>
      <c r="J432" s="4"/>
    </row>
    <row r="433" spans="1:10" s="1" customFormat="1">
      <c r="A433" s="11"/>
      <c r="B433" s="9"/>
      <c r="C433" s="9"/>
      <c r="D433" s="10"/>
      <c r="E433" s="9"/>
      <c r="F433" s="63"/>
      <c r="G433" s="4"/>
      <c r="H433" s="70"/>
      <c r="I433" s="4"/>
      <c r="J433" s="4"/>
    </row>
    <row r="434" spans="1:10" s="1" customFormat="1">
      <c r="A434" s="11"/>
      <c r="B434" s="9"/>
      <c r="C434" s="9"/>
      <c r="D434" s="10"/>
      <c r="E434" s="9"/>
      <c r="F434" s="63"/>
      <c r="G434" s="4"/>
      <c r="H434" s="70"/>
      <c r="I434" s="4"/>
      <c r="J434" s="4"/>
    </row>
    <row r="435" spans="1:10" s="1" customFormat="1">
      <c r="A435" s="11"/>
      <c r="B435" s="9"/>
      <c r="C435" s="9"/>
      <c r="D435" s="10"/>
      <c r="E435" s="9"/>
      <c r="F435" s="63"/>
      <c r="G435" s="4"/>
      <c r="H435" s="70"/>
      <c r="I435" s="4"/>
      <c r="J435" s="4"/>
    </row>
    <row r="436" spans="1:10" s="1" customFormat="1">
      <c r="A436" s="11"/>
      <c r="B436" s="9"/>
      <c r="C436" s="9"/>
      <c r="D436" s="10"/>
      <c r="E436" s="9"/>
      <c r="F436" s="63"/>
      <c r="G436" s="4"/>
      <c r="H436" s="70"/>
      <c r="I436" s="4"/>
      <c r="J436" s="4"/>
    </row>
    <row r="437" spans="1:10" s="1" customFormat="1">
      <c r="A437" s="11"/>
      <c r="B437" s="9"/>
      <c r="C437" s="9"/>
      <c r="D437" s="10"/>
      <c r="E437" s="9"/>
      <c r="F437" s="63"/>
      <c r="G437" s="4"/>
      <c r="H437" s="70"/>
      <c r="I437" s="4"/>
      <c r="J437" s="4"/>
    </row>
    <row r="438" spans="1:10" s="1" customFormat="1">
      <c r="A438" s="11"/>
      <c r="B438" s="9"/>
      <c r="C438" s="9"/>
      <c r="D438" s="10"/>
      <c r="E438" s="9"/>
      <c r="F438" s="63"/>
      <c r="G438" s="4"/>
      <c r="H438" s="70"/>
      <c r="I438" s="4"/>
      <c r="J438" s="4"/>
    </row>
    <row r="439" spans="1:10" s="1" customFormat="1">
      <c r="A439" s="11"/>
      <c r="B439" s="9"/>
      <c r="C439" s="9"/>
      <c r="D439" s="10"/>
      <c r="E439" s="9"/>
      <c r="F439" s="63"/>
      <c r="G439" s="4"/>
      <c r="H439" s="70"/>
      <c r="I439" s="4"/>
      <c r="J439" s="4"/>
    </row>
    <row r="440" spans="1:10" s="1" customFormat="1">
      <c r="A440" s="11"/>
      <c r="B440" s="9"/>
      <c r="C440" s="9"/>
      <c r="D440" s="10"/>
      <c r="E440" s="9"/>
      <c r="F440" s="63"/>
      <c r="G440" s="4"/>
      <c r="H440" s="70"/>
      <c r="I440" s="4"/>
      <c r="J440" s="4"/>
    </row>
    <row r="441" spans="1:10" s="1" customFormat="1">
      <c r="A441" s="11"/>
      <c r="B441" s="9"/>
      <c r="C441" s="9"/>
      <c r="D441" s="10"/>
      <c r="E441" s="9"/>
      <c r="F441" s="63"/>
      <c r="G441" s="4"/>
      <c r="H441" s="70"/>
      <c r="I441" s="4"/>
      <c r="J441" s="4"/>
    </row>
    <row r="442" spans="1:10" s="1" customFormat="1">
      <c r="A442" s="11"/>
      <c r="B442" s="9"/>
      <c r="C442" s="9"/>
      <c r="D442" s="10"/>
      <c r="E442" s="9"/>
      <c r="F442" s="63"/>
      <c r="G442" s="4"/>
      <c r="H442" s="70"/>
      <c r="I442" s="4"/>
      <c r="J442" s="4"/>
    </row>
    <row r="443" spans="1:10" s="1" customFormat="1">
      <c r="A443" s="11"/>
      <c r="B443" s="9"/>
      <c r="C443" s="9"/>
      <c r="D443" s="10"/>
      <c r="E443" s="9"/>
      <c r="F443" s="63"/>
      <c r="G443" s="4"/>
      <c r="H443" s="70"/>
      <c r="I443" s="4"/>
      <c r="J443" s="4"/>
    </row>
    <row r="444" spans="1:10" s="1" customFormat="1">
      <c r="A444" s="11"/>
      <c r="B444" s="9"/>
      <c r="C444" s="9"/>
      <c r="D444" s="10"/>
      <c r="E444" s="9"/>
      <c r="F444" s="63"/>
      <c r="G444" s="4"/>
      <c r="H444" s="70"/>
      <c r="I444" s="4"/>
      <c r="J444" s="4"/>
    </row>
    <row r="445" spans="1:10" s="1" customFormat="1">
      <c r="A445" s="11"/>
      <c r="B445" s="9"/>
      <c r="C445" s="9"/>
      <c r="D445" s="10"/>
      <c r="E445" s="9"/>
      <c r="F445" s="63"/>
      <c r="G445" s="4"/>
      <c r="H445" s="70"/>
      <c r="I445" s="4"/>
      <c r="J445" s="4"/>
    </row>
    <row r="446" spans="1:10" s="1" customFormat="1">
      <c r="A446" s="11"/>
      <c r="B446" s="9"/>
      <c r="C446" s="9"/>
      <c r="D446" s="10"/>
      <c r="E446" s="9"/>
      <c r="F446" s="63"/>
      <c r="G446" s="4"/>
      <c r="H446" s="70"/>
      <c r="I446" s="4"/>
      <c r="J446" s="4"/>
    </row>
    <row r="447" spans="1:10" s="1" customFormat="1">
      <c r="A447" s="11"/>
      <c r="B447" s="9"/>
      <c r="C447" s="9"/>
      <c r="D447" s="10"/>
      <c r="E447" s="9"/>
      <c r="F447" s="63"/>
      <c r="G447" s="4"/>
      <c r="H447" s="70"/>
      <c r="I447" s="4"/>
      <c r="J447" s="4"/>
    </row>
    <row r="448" spans="1:10" s="1" customFormat="1">
      <c r="A448" s="11"/>
      <c r="B448" s="9"/>
      <c r="C448" s="9"/>
      <c r="D448" s="10"/>
      <c r="E448" s="9"/>
      <c r="F448" s="63"/>
      <c r="G448" s="4"/>
      <c r="H448" s="70"/>
      <c r="I448" s="4"/>
      <c r="J448" s="4"/>
    </row>
    <row r="449" spans="1:10" s="1" customFormat="1">
      <c r="A449" s="11"/>
      <c r="B449" s="9"/>
      <c r="C449" s="9"/>
      <c r="D449" s="10"/>
      <c r="E449" s="9"/>
      <c r="F449" s="63"/>
      <c r="G449" s="4"/>
      <c r="H449" s="70"/>
      <c r="I449" s="4"/>
      <c r="J449" s="4"/>
    </row>
    <row r="450" spans="1:10" s="1" customFormat="1">
      <c r="A450" s="11"/>
      <c r="B450" s="9"/>
      <c r="C450" s="9"/>
      <c r="D450" s="10"/>
      <c r="E450" s="9"/>
      <c r="F450" s="63"/>
      <c r="G450" s="4"/>
      <c r="H450" s="70"/>
      <c r="I450" s="4"/>
      <c r="J450" s="4"/>
    </row>
    <row r="451" spans="1:10" s="1" customFormat="1">
      <c r="A451" s="11"/>
      <c r="B451" s="9"/>
      <c r="C451" s="9"/>
      <c r="D451" s="10"/>
      <c r="E451" s="9"/>
      <c r="F451" s="63"/>
      <c r="G451" s="4"/>
      <c r="H451" s="70"/>
      <c r="I451" s="4"/>
      <c r="J451" s="4"/>
    </row>
    <row r="452" spans="1:10" s="1" customFormat="1">
      <c r="A452" s="11"/>
      <c r="B452" s="9"/>
      <c r="C452" s="9"/>
      <c r="D452" s="10"/>
      <c r="E452" s="9"/>
      <c r="F452" s="63"/>
      <c r="G452" s="4"/>
      <c r="H452" s="70"/>
      <c r="I452" s="4"/>
      <c r="J452" s="4"/>
    </row>
    <row r="453" spans="1:10" s="1" customFormat="1">
      <c r="A453" s="11"/>
      <c r="B453" s="9"/>
      <c r="C453" s="9"/>
      <c r="D453" s="10"/>
      <c r="E453" s="9"/>
      <c r="F453" s="63"/>
      <c r="G453" s="4"/>
      <c r="H453" s="70"/>
      <c r="I453" s="4"/>
      <c r="J453" s="4"/>
    </row>
    <row r="454" spans="1:10" s="1" customFormat="1">
      <c r="A454" s="11"/>
      <c r="B454" s="9"/>
      <c r="C454" s="9"/>
      <c r="D454" s="10"/>
      <c r="E454" s="9"/>
      <c r="F454" s="63"/>
      <c r="G454" s="4"/>
      <c r="H454" s="70"/>
      <c r="I454" s="4"/>
      <c r="J454" s="4"/>
    </row>
    <row r="455" spans="1:10" s="1" customFormat="1">
      <c r="A455" s="11"/>
      <c r="B455" s="9"/>
      <c r="C455" s="9"/>
      <c r="D455" s="10"/>
      <c r="E455" s="9"/>
      <c r="F455" s="63"/>
      <c r="G455" s="4"/>
      <c r="H455" s="70"/>
      <c r="I455" s="4"/>
      <c r="J455" s="4"/>
    </row>
    <row r="456" spans="1:10" s="1" customFormat="1">
      <c r="A456" s="11"/>
      <c r="B456" s="9"/>
      <c r="C456" s="9"/>
      <c r="D456" s="10"/>
      <c r="E456" s="9"/>
      <c r="F456" s="63"/>
      <c r="G456" s="4"/>
      <c r="H456" s="70"/>
      <c r="I456" s="4"/>
      <c r="J456" s="4"/>
    </row>
    <row r="457" spans="1:10" s="1" customFormat="1">
      <c r="A457" s="11"/>
      <c r="B457" s="9"/>
      <c r="C457" s="9"/>
      <c r="D457" s="10"/>
      <c r="E457" s="9"/>
      <c r="F457" s="63"/>
      <c r="G457" s="4"/>
      <c r="H457" s="70"/>
      <c r="I457" s="4"/>
      <c r="J457" s="4"/>
    </row>
    <row r="458" spans="1:10" s="1" customFormat="1">
      <c r="A458" s="11"/>
      <c r="B458" s="9"/>
      <c r="C458" s="9"/>
      <c r="D458" s="10"/>
      <c r="E458" s="9"/>
      <c r="F458" s="63"/>
      <c r="G458" s="4"/>
      <c r="H458" s="70"/>
      <c r="I458" s="4"/>
      <c r="J458" s="4"/>
    </row>
    <row r="459" spans="1:10" s="1" customFormat="1">
      <c r="A459" s="11"/>
      <c r="B459" s="9"/>
      <c r="C459" s="9"/>
      <c r="D459" s="10"/>
      <c r="E459" s="9"/>
      <c r="F459" s="63"/>
      <c r="G459" s="4"/>
      <c r="H459" s="70"/>
      <c r="I459" s="4"/>
      <c r="J459" s="4"/>
    </row>
    <row r="460" spans="1:10" s="1" customFormat="1">
      <c r="A460" s="11"/>
      <c r="B460" s="9"/>
      <c r="C460" s="9"/>
      <c r="D460" s="10"/>
      <c r="E460" s="9"/>
      <c r="F460" s="63"/>
      <c r="G460" s="4"/>
      <c r="H460" s="70"/>
      <c r="I460" s="4"/>
      <c r="J460" s="4"/>
    </row>
    <row r="461" spans="1:10" s="1" customFormat="1">
      <c r="A461" s="11"/>
      <c r="B461" s="9"/>
      <c r="C461" s="9"/>
      <c r="D461" s="10"/>
      <c r="E461" s="9"/>
      <c r="F461" s="63"/>
      <c r="G461" s="4"/>
      <c r="H461" s="70"/>
      <c r="I461" s="4"/>
      <c r="J461" s="4"/>
    </row>
    <row r="462" spans="1:10" s="1" customFormat="1">
      <c r="A462" s="11"/>
      <c r="B462" s="9"/>
      <c r="C462" s="9"/>
      <c r="D462" s="10"/>
      <c r="E462" s="9"/>
      <c r="F462" s="63"/>
      <c r="G462" s="4"/>
      <c r="H462" s="70"/>
      <c r="I462" s="4"/>
      <c r="J462" s="4"/>
    </row>
    <row r="463" spans="1:10" s="1" customFormat="1">
      <c r="A463" s="11"/>
      <c r="B463" s="9"/>
      <c r="C463" s="9"/>
      <c r="D463" s="10"/>
      <c r="E463" s="9"/>
      <c r="F463" s="63"/>
      <c r="G463" s="4"/>
      <c r="H463" s="70"/>
      <c r="I463" s="4"/>
      <c r="J463" s="4"/>
    </row>
    <row r="464" spans="1:10" s="1" customFormat="1">
      <c r="A464" s="11"/>
      <c r="B464" s="9"/>
      <c r="C464" s="9"/>
      <c r="D464" s="10"/>
      <c r="E464" s="9"/>
      <c r="F464" s="63"/>
      <c r="G464" s="4"/>
      <c r="H464" s="70"/>
      <c r="I464" s="4"/>
      <c r="J464" s="4"/>
    </row>
    <row r="465" spans="1:10" s="1" customFormat="1">
      <c r="A465" s="11"/>
      <c r="B465" s="9"/>
      <c r="C465" s="9"/>
      <c r="D465" s="10"/>
      <c r="E465" s="9"/>
      <c r="F465" s="63"/>
      <c r="G465" s="4"/>
      <c r="H465" s="70"/>
      <c r="I465" s="4"/>
      <c r="J465" s="4"/>
    </row>
    <row r="466" spans="1:10" s="1" customFormat="1">
      <c r="A466" s="11"/>
      <c r="B466" s="9"/>
      <c r="C466" s="9"/>
      <c r="D466" s="10"/>
      <c r="E466" s="9"/>
      <c r="F466" s="63"/>
      <c r="G466" s="4"/>
      <c r="H466" s="70"/>
      <c r="I466" s="4"/>
      <c r="J466" s="4"/>
    </row>
    <row r="467" spans="1:10" s="1" customFormat="1">
      <c r="A467" s="11"/>
      <c r="B467" s="9"/>
      <c r="C467" s="9"/>
      <c r="D467" s="10"/>
      <c r="E467" s="9"/>
      <c r="F467" s="63"/>
      <c r="G467" s="4"/>
      <c r="H467" s="70"/>
      <c r="I467" s="4"/>
      <c r="J467" s="4"/>
    </row>
    <row r="468" spans="1:10" s="1" customFormat="1">
      <c r="A468" s="11"/>
      <c r="B468" s="9"/>
      <c r="C468" s="9"/>
      <c r="D468" s="10"/>
      <c r="E468" s="9"/>
      <c r="F468" s="63"/>
      <c r="G468" s="4"/>
      <c r="H468" s="70"/>
      <c r="I468" s="4"/>
      <c r="J468" s="4"/>
    </row>
    <row r="469" spans="1:10" s="1" customFormat="1">
      <c r="A469" s="11"/>
      <c r="B469" s="9"/>
      <c r="C469" s="9"/>
      <c r="D469" s="10"/>
      <c r="E469" s="9"/>
      <c r="F469" s="63"/>
      <c r="G469" s="4"/>
      <c r="H469" s="70"/>
      <c r="I469" s="4"/>
      <c r="J469" s="4"/>
    </row>
    <row r="470" spans="1:10" s="1" customFormat="1">
      <c r="A470" s="11"/>
      <c r="B470" s="9"/>
      <c r="C470" s="9"/>
      <c r="D470" s="10"/>
      <c r="E470" s="9"/>
      <c r="F470" s="63"/>
      <c r="G470" s="4"/>
      <c r="H470" s="70"/>
      <c r="I470" s="4"/>
      <c r="J470" s="4"/>
    </row>
    <row r="471" spans="1:10" s="1" customFormat="1">
      <c r="A471" s="11"/>
      <c r="B471" s="9"/>
      <c r="C471" s="9"/>
      <c r="D471" s="10"/>
      <c r="E471" s="9"/>
      <c r="F471" s="63"/>
      <c r="G471" s="4"/>
      <c r="H471" s="70"/>
      <c r="I471" s="4"/>
      <c r="J471" s="4"/>
    </row>
    <row r="472" spans="1:10" s="1" customFormat="1">
      <c r="A472" s="11"/>
      <c r="B472" s="9"/>
      <c r="C472" s="9"/>
      <c r="D472" s="10"/>
      <c r="E472" s="9"/>
      <c r="F472" s="63"/>
      <c r="G472" s="4"/>
      <c r="H472" s="70"/>
      <c r="I472" s="4"/>
      <c r="J472" s="4"/>
    </row>
    <row r="473" spans="1:10" s="1" customFormat="1">
      <c r="A473" s="11"/>
      <c r="B473" s="9"/>
      <c r="C473" s="9"/>
      <c r="D473" s="10"/>
      <c r="E473" s="9"/>
      <c r="F473" s="63"/>
      <c r="G473" s="4"/>
      <c r="H473" s="70"/>
      <c r="I473" s="4"/>
      <c r="J473" s="4"/>
    </row>
    <row r="474" spans="1:10" s="1" customFormat="1">
      <c r="A474" s="11"/>
      <c r="B474" s="9"/>
      <c r="C474" s="9"/>
      <c r="D474" s="10"/>
      <c r="E474" s="9"/>
      <c r="F474" s="63"/>
      <c r="G474" s="4"/>
      <c r="H474" s="70"/>
      <c r="I474" s="4"/>
      <c r="J474" s="4"/>
    </row>
    <row r="475" spans="1:10" s="1" customFormat="1">
      <c r="A475" s="11"/>
      <c r="B475" s="9"/>
      <c r="C475" s="9"/>
      <c r="D475" s="10"/>
      <c r="E475" s="9"/>
      <c r="F475" s="63"/>
      <c r="G475" s="4"/>
      <c r="H475" s="70"/>
      <c r="I475" s="4"/>
      <c r="J475" s="4"/>
    </row>
    <row r="476" spans="1:10" s="1" customFormat="1">
      <c r="A476" s="11"/>
      <c r="B476" s="9"/>
      <c r="C476" s="9"/>
      <c r="D476" s="10"/>
      <c r="E476" s="9"/>
      <c r="F476" s="63"/>
      <c r="G476" s="4"/>
      <c r="H476" s="70"/>
      <c r="I476" s="4"/>
      <c r="J476" s="4"/>
    </row>
    <row r="477" spans="1:10" s="1" customFormat="1">
      <c r="A477" s="11"/>
      <c r="B477" s="9"/>
      <c r="C477" s="9"/>
      <c r="D477" s="10"/>
      <c r="E477" s="9"/>
      <c r="F477" s="63"/>
      <c r="G477" s="4"/>
      <c r="H477" s="70"/>
      <c r="I477" s="4"/>
      <c r="J477" s="4"/>
    </row>
    <row r="478" spans="1:10" s="1" customFormat="1">
      <c r="A478" s="11"/>
      <c r="B478" s="9"/>
      <c r="C478" s="9"/>
      <c r="D478" s="10"/>
      <c r="E478" s="9"/>
      <c r="F478" s="63"/>
      <c r="G478" s="4"/>
      <c r="H478" s="70"/>
      <c r="I478" s="4"/>
      <c r="J478" s="4"/>
    </row>
    <row r="479" spans="1:10" s="1" customFormat="1">
      <c r="A479" s="11"/>
      <c r="B479" s="9"/>
      <c r="C479" s="9"/>
      <c r="D479" s="10"/>
      <c r="E479" s="9"/>
      <c r="F479" s="63"/>
      <c r="G479" s="4"/>
      <c r="H479" s="70"/>
      <c r="I479" s="4"/>
      <c r="J479" s="4"/>
    </row>
    <row r="480" spans="1:10" s="1" customFormat="1">
      <c r="A480" s="11"/>
      <c r="B480" s="9"/>
      <c r="C480" s="9"/>
      <c r="D480" s="10"/>
      <c r="E480" s="9"/>
      <c r="F480" s="63"/>
      <c r="G480" s="4"/>
      <c r="H480" s="70"/>
      <c r="I480" s="4"/>
      <c r="J480" s="4"/>
    </row>
    <row r="481" spans="1:10" s="1" customFormat="1">
      <c r="A481" s="11"/>
      <c r="B481" s="9"/>
      <c r="C481" s="9"/>
      <c r="D481" s="10"/>
      <c r="E481" s="9"/>
      <c r="F481" s="63"/>
      <c r="G481" s="4"/>
      <c r="H481" s="70"/>
      <c r="I481" s="4"/>
      <c r="J481" s="4"/>
    </row>
    <row r="482" spans="1:10" s="1" customFormat="1">
      <c r="A482" s="11"/>
      <c r="B482" s="9"/>
      <c r="C482" s="9"/>
      <c r="D482" s="10"/>
      <c r="E482" s="9"/>
      <c r="F482" s="63"/>
      <c r="G482" s="4"/>
      <c r="H482" s="70"/>
      <c r="I482" s="4"/>
      <c r="J482" s="4"/>
    </row>
    <row r="483" spans="1:10" s="1" customFormat="1">
      <c r="A483" s="11"/>
      <c r="B483" s="9"/>
      <c r="C483" s="9"/>
      <c r="D483" s="10"/>
      <c r="E483" s="9"/>
      <c r="F483" s="63"/>
      <c r="G483" s="4"/>
      <c r="H483" s="70"/>
      <c r="I483" s="4"/>
      <c r="J483" s="4"/>
    </row>
    <row r="484" spans="1:10" s="1" customFormat="1">
      <c r="A484" s="11"/>
      <c r="B484" s="9"/>
      <c r="C484" s="9"/>
      <c r="D484" s="10"/>
      <c r="E484" s="9"/>
      <c r="F484" s="63"/>
      <c r="G484" s="4"/>
      <c r="H484" s="70"/>
      <c r="I484" s="4"/>
      <c r="J484" s="4"/>
    </row>
    <row r="485" spans="1:10" s="1" customFormat="1">
      <c r="A485" s="11"/>
      <c r="B485" s="9"/>
      <c r="C485" s="9"/>
      <c r="D485" s="10"/>
      <c r="E485" s="9"/>
      <c r="F485" s="63"/>
      <c r="G485" s="4"/>
      <c r="H485" s="70"/>
      <c r="I485" s="4"/>
      <c r="J485" s="4"/>
    </row>
    <row r="486" spans="1:10" s="1" customFormat="1">
      <c r="A486" s="11"/>
      <c r="B486" s="9"/>
      <c r="C486" s="9"/>
      <c r="D486" s="10"/>
      <c r="E486" s="9"/>
      <c r="F486" s="63"/>
      <c r="G486" s="4"/>
      <c r="H486" s="70"/>
      <c r="I486" s="4"/>
      <c r="J486" s="4"/>
    </row>
    <row r="487" spans="1:10" s="1" customFormat="1">
      <c r="A487" s="11"/>
      <c r="B487" s="9"/>
      <c r="C487" s="9"/>
      <c r="D487" s="10"/>
      <c r="E487" s="9"/>
      <c r="F487" s="63"/>
      <c r="G487" s="4"/>
      <c r="H487" s="70"/>
      <c r="I487" s="4"/>
      <c r="J487" s="4"/>
    </row>
    <row r="488" spans="1:10" s="1" customFormat="1">
      <c r="A488" s="11"/>
      <c r="B488" s="9"/>
      <c r="C488" s="9"/>
      <c r="D488" s="10"/>
      <c r="E488" s="9"/>
      <c r="F488" s="63"/>
      <c r="G488" s="4"/>
      <c r="H488" s="70"/>
      <c r="I488" s="4"/>
      <c r="J488" s="4"/>
    </row>
    <row r="489" spans="1:10" s="1" customFormat="1">
      <c r="A489" s="11"/>
      <c r="B489" s="9"/>
      <c r="C489" s="9"/>
      <c r="D489" s="10"/>
      <c r="E489" s="9"/>
      <c r="F489" s="63"/>
      <c r="G489" s="4"/>
      <c r="H489" s="70"/>
      <c r="I489" s="4"/>
      <c r="J489" s="4"/>
    </row>
    <row r="490" spans="1:10" s="1" customFormat="1">
      <c r="A490" s="11"/>
      <c r="B490" s="9"/>
      <c r="C490" s="9"/>
      <c r="D490" s="10"/>
      <c r="E490" s="9"/>
      <c r="F490" s="63"/>
      <c r="G490" s="4"/>
      <c r="H490" s="70"/>
      <c r="I490" s="4"/>
      <c r="J490" s="4"/>
    </row>
    <row r="491" spans="1:10" s="1" customFormat="1">
      <c r="A491" s="11"/>
      <c r="B491" s="9"/>
      <c r="C491" s="9"/>
      <c r="D491" s="10"/>
      <c r="E491" s="9"/>
      <c r="F491" s="63"/>
      <c r="G491" s="4"/>
      <c r="H491" s="70"/>
      <c r="I491" s="4"/>
      <c r="J491" s="4"/>
    </row>
    <row r="492" spans="1:10" s="1" customFormat="1">
      <c r="A492" s="11"/>
      <c r="B492" s="9"/>
      <c r="C492" s="9"/>
      <c r="D492" s="10"/>
      <c r="E492" s="9"/>
      <c r="F492" s="63"/>
      <c r="G492" s="4"/>
      <c r="H492" s="70"/>
      <c r="I492" s="4"/>
      <c r="J492" s="4"/>
    </row>
    <row r="493" spans="1:10" s="1" customFormat="1">
      <c r="A493" s="11"/>
      <c r="B493" s="9"/>
      <c r="C493" s="9"/>
      <c r="D493" s="10"/>
      <c r="E493" s="9"/>
      <c r="F493" s="63"/>
      <c r="G493" s="4"/>
      <c r="H493" s="70"/>
      <c r="I493" s="4"/>
      <c r="J493" s="4"/>
    </row>
    <row r="494" spans="1:10" s="1" customFormat="1">
      <c r="A494" s="11"/>
      <c r="B494" s="9"/>
      <c r="C494" s="9"/>
      <c r="D494" s="10"/>
      <c r="E494" s="9"/>
      <c r="F494" s="63"/>
      <c r="G494" s="4"/>
      <c r="H494" s="70"/>
      <c r="I494" s="4"/>
      <c r="J494" s="4"/>
    </row>
    <row r="495" spans="1:10" s="1" customFormat="1">
      <c r="A495" s="11"/>
      <c r="B495" s="9"/>
      <c r="C495" s="9"/>
      <c r="D495" s="10"/>
      <c r="E495" s="9"/>
      <c r="F495" s="63"/>
      <c r="G495" s="4"/>
      <c r="H495" s="70"/>
      <c r="I495" s="4"/>
      <c r="J495" s="4"/>
    </row>
    <row r="496" spans="1:10" s="1" customFormat="1">
      <c r="A496" s="11"/>
      <c r="B496" s="9"/>
      <c r="C496" s="9"/>
      <c r="D496" s="10"/>
      <c r="E496" s="9"/>
      <c r="F496" s="63"/>
      <c r="G496" s="4"/>
      <c r="H496" s="70"/>
      <c r="I496" s="4"/>
      <c r="J496" s="4"/>
    </row>
    <row r="497" spans="1:10" s="1" customFormat="1">
      <c r="A497" s="11"/>
      <c r="B497" s="9"/>
      <c r="C497" s="9"/>
      <c r="D497" s="10"/>
      <c r="E497" s="9"/>
      <c r="F497" s="63"/>
      <c r="G497" s="4"/>
      <c r="H497" s="70"/>
      <c r="I497" s="4"/>
      <c r="J497" s="4"/>
    </row>
    <row r="498" spans="1:10" s="1" customFormat="1">
      <c r="A498" s="11"/>
      <c r="B498" s="9"/>
      <c r="C498" s="9"/>
      <c r="D498" s="10"/>
      <c r="E498" s="9"/>
      <c r="F498" s="63"/>
      <c r="G498" s="4"/>
      <c r="H498" s="70"/>
      <c r="I498" s="4"/>
      <c r="J498" s="4"/>
    </row>
    <row r="499" spans="1:10" s="1" customFormat="1">
      <c r="A499" s="11"/>
      <c r="B499" s="9"/>
      <c r="C499" s="9"/>
      <c r="D499" s="10"/>
      <c r="E499" s="9"/>
      <c r="F499" s="63"/>
      <c r="G499" s="4"/>
      <c r="H499" s="70"/>
      <c r="I499" s="4"/>
      <c r="J499" s="4"/>
    </row>
    <row r="500" spans="1:10" s="1" customFormat="1">
      <c r="A500" s="11"/>
      <c r="B500" s="9"/>
      <c r="C500" s="9"/>
      <c r="D500" s="10"/>
      <c r="E500" s="9"/>
      <c r="F500" s="63"/>
      <c r="G500" s="4"/>
      <c r="H500" s="70"/>
      <c r="I500" s="4"/>
      <c r="J500" s="4"/>
    </row>
    <row r="501" spans="1:10" s="1" customFormat="1">
      <c r="A501" s="11"/>
      <c r="B501" s="9"/>
      <c r="C501" s="9"/>
      <c r="D501" s="10"/>
      <c r="E501" s="9"/>
      <c r="F501" s="63"/>
      <c r="G501" s="4"/>
      <c r="H501" s="70"/>
      <c r="I501" s="4"/>
      <c r="J501" s="4"/>
    </row>
    <row r="502" spans="1:10" s="1" customFormat="1">
      <c r="A502" s="11"/>
      <c r="B502" s="9"/>
      <c r="C502" s="9"/>
      <c r="D502" s="10"/>
      <c r="E502" s="9"/>
      <c r="F502" s="63"/>
      <c r="G502" s="4"/>
      <c r="H502" s="70"/>
      <c r="I502" s="4"/>
      <c r="J502" s="4"/>
    </row>
    <row r="503" spans="1:10" s="1" customFormat="1">
      <c r="A503" s="11"/>
      <c r="B503" s="9"/>
      <c r="C503" s="9"/>
      <c r="D503" s="10"/>
      <c r="E503" s="9"/>
      <c r="F503" s="63"/>
      <c r="G503" s="4"/>
      <c r="H503" s="70"/>
      <c r="I503" s="4"/>
      <c r="J503" s="4"/>
    </row>
    <row r="504" spans="1:10" s="1" customFormat="1">
      <c r="A504" s="11"/>
      <c r="B504" s="9"/>
      <c r="C504" s="9"/>
      <c r="D504" s="10"/>
      <c r="E504" s="9"/>
      <c r="F504" s="63"/>
      <c r="G504" s="4"/>
      <c r="H504" s="70"/>
      <c r="I504" s="4"/>
      <c r="J504" s="4"/>
    </row>
    <row r="505" spans="1:10" s="1" customFormat="1">
      <c r="A505" s="11"/>
      <c r="B505" s="9"/>
      <c r="C505" s="9"/>
      <c r="D505" s="10"/>
      <c r="E505" s="9"/>
      <c r="F505" s="63"/>
      <c r="G505" s="4"/>
      <c r="H505" s="70"/>
      <c r="I505" s="4"/>
      <c r="J505" s="4"/>
    </row>
    <row r="506" spans="1:10" s="1" customFormat="1">
      <c r="A506" s="11"/>
      <c r="B506" s="9"/>
      <c r="C506" s="9"/>
      <c r="D506" s="10"/>
      <c r="E506" s="9"/>
      <c r="F506" s="63"/>
      <c r="G506" s="4"/>
      <c r="H506" s="70"/>
      <c r="I506" s="4"/>
      <c r="J506" s="4"/>
    </row>
    <row r="507" spans="1:10" s="1" customFormat="1">
      <c r="A507" s="11"/>
      <c r="B507" s="9"/>
      <c r="C507" s="9"/>
      <c r="D507" s="10"/>
      <c r="E507" s="9"/>
      <c r="F507" s="63"/>
      <c r="G507" s="4"/>
      <c r="H507" s="70"/>
      <c r="I507" s="4"/>
      <c r="J507" s="4"/>
    </row>
    <row r="508" spans="1:10" s="1" customFormat="1">
      <c r="A508" s="11"/>
      <c r="B508" s="9"/>
      <c r="C508" s="9"/>
      <c r="D508" s="10"/>
      <c r="E508" s="9"/>
      <c r="F508" s="63"/>
      <c r="G508" s="4"/>
      <c r="H508" s="70"/>
      <c r="I508" s="4"/>
      <c r="J508" s="4"/>
    </row>
    <row r="509" spans="1:10" s="1" customFormat="1">
      <c r="A509" s="11"/>
      <c r="B509" s="9"/>
      <c r="C509" s="9"/>
      <c r="D509" s="10"/>
      <c r="E509" s="9"/>
      <c r="F509" s="63"/>
      <c r="G509" s="4"/>
      <c r="H509" s="70"/>
      <c r="I509" s="4"/>
      <c r="J509" s="4"/>
    </row>
    <row r="510" spans="1:10" s="1" customFormat="1">
      <c r="A510" s="11"/>
      <c r="B510" s="9"/>
      <c r="C510" s="9"/>
      <c r="D510" s="10"/>
      <c r="E510" s="9"/>
      <c r="F510" s="63"/>
      <c r="G510" s="4"/>
      <c r="H510" s="70"/>
      <c r="I510" s="4"/>
      <c r="J510" s="4"/>
    </row>
    <row r="511" spans="1:10" s="1" customFormat="1">
      <c r="A511" s="11"/>
      <c r="B511" s="9"/>
      <c r="C511" s="9"/>
      <c r="D511" s="10"/>
      <c r="E511" s="9"/>
      <c r="F511" s="63"/>
      <c r="G511" s="4"/>
      <c r="H511" s="70"/>
      <c r="I511" s="4"/>
      <c r="J511" s="4"/>
    </row>
    <row r="512" spans="1:10" s="1" customFormat="1">
      <c r="A512" s="11"/>
      <c r="B512" s="9"/>
      <c r="C512" s="9"/>
      <c r="D512" s="10"/>
      <c r="E512" s="9"/>
      <c r="F512" s="63"/>
      <c r="G512" s="4"/>
      <c r="H512" s="70"/>
      <c r="I512" s="4"/>
      <c r="J512" s="4"/>
    </row>
    <row r="513" spans="1:10" s="1" customFormat="1">
      <c r="A513" s="11"/>
      <c r="B513" s="9"/>
      <c r="C513" s="9"/>
      <c r="D513" s="10"/>
      <c r="E513" s="9"/>
      <c r="F513" s="63"/>
      <c r="G513" s="4"/>
      <c r="H513" s="70"/>
      <c r="I513" s="4"/>
      <c r="J513" s="4"/>
    </row>
    <row r="514" spans="1:10" s="1" customFormat="1">
      <c r="A514" s="11"/>
      <c r="B514" s="9"/>
      <c r="C514" s="9"/>
      <c r="D514" s="10"/>
      <c r="E514" s="9"/>
      <c r="F514" s="63"/>
      <c r="G514" s="4"/>
      <c r="H514" s="70"/>
      <c r="I514" s="4"/>
      <c r="J514" s="4"/>
    </row>
    <row r="515" spans="1:10" s="1" customFormat="1">
      <c r="A515" s="11"/>
      <c r="B515" s="9"/>
      <c r="C515" s="9"/>
      <c r="D515" s="10"/>
      <c r="E515" s="9"/>
      <c r="F515" s="63"/>
      <c r="G515" s="4"/>
      <c r="H515" s="70"/>
      <c r="I515" s="4"/>
      <c r="J515" s="4"/>
    </row>
    <row r="516" spans="1:10" s="1" customFormat="1">
      <c r="A516" s="11"/>
      <c r="B516" s="9"/>
      <c r="C516" s="9"/>
      <c r="D516" s="10"/>
      <c r="E516" s="9"/>
      <c r="F516" s="63"/>
      <c r="G516" s="4"/>
      <c r="H516" s="70"/>
      <c r="I516" s="4"/>
      <c r="J516" s="4"/>
    </row>
    <row r="517" spans="1:10" s="1" customFormat="1">
      <c r="A517" s="11"/>
      <c r="B517" s="9"/>
      <c r="C517" s="9"/>
      <c r="D517" s="10"/>
      <c r="E517" s="9"/>
      <c r="F517" s="63"/>
      <c r="G517" s="4"/>
      <c r="H517" s="70"/>
      <c r="I517" s="4"/>
      <c r="J517" s="4"/>
    </row>
    <row r="518" spans="1:10" s="1" customFormat="1">
      <c r="A518" s="11"/>
      <c r="B518" s="9"/>
      <c r="C518" s="9"/>
      <c r="D518" s="10"/>
      <c r="E518" s="9"/>
      <c r="F518" s="63"/>
      <c r="G518" s="4"/>
      <c r="H518" s="70"/>
      <c r="I518" s="4"/>
      <c r="J518" s="4"/>
    </row>
    <row r="519" spans="1:10" s="1" customFormat="1">
      <c r="A519" s="11"/>
      <c r="B519" s="9"/>
      <c r="C519" s="9"/>
      <c r="D519" s="10"/>
      <c r="E519" s="9"/>
      <c r="F519" s="63"/>
      <c r="G519" s="4"/>
      <c r="H519" s="70"/>
      <c r="I519" s="4"/>
      <c r="J519" s="4"/>
    </row>
    <row r="520" spans="1:10" s="1" customFormat="1">
      <c r="A520" s="11"/>
      <c r="B520" s="9"/>
      <c r="C520" s="9"/>
      <c r="D520" s="10"/>
      <c r="E520" s="9"/>
      <c r="F520" s="63"/>
      <c r="G520" s="4"/>
      <c r="H520" s="70"/>
      <c r="I520" s="4"/>
      <c r="J520" s="4"/>
    </row>
    <row r="521" spans="1:10" s="1" customFormat="1">
      <c r="A521" s="11"/>
      <c r="B521" s="9"/>
      <c r="C521" s="9"/>
      <c r="D521" s="10"/>
      <c r="E521" s="9"/>
      <c r="F521" s="63"/>
      <c r="G521" s="4"/>
      <c r="H521" s="70"/>
      <c r="I521" s="4"/>
      <c r="J521" s="4"/>
    </row>
    <row r="522" spans="1:10" s="1" customFormat="1">
      <c r="A522" s="11"/>
      <c r="B522" s="9"/>
      <c r="C522" s="9"/>
      <c r="D522" s="10"/>
      <c r="E522" s="9"/>
      <c r="F522" s="63"/>
      <c r="G522" s="4"/>
      <c r="H522" s="70"/>
      <c r="I522" s="4"/>
      <c r="J522" s="4"/>
    </row>
    <row r="523" spans="1:10" s="1" customFormat="1">
      <c r="A523" s="11"/>
      <c r="B523" s="9"/>
      <c r="C523" s="9"/>
      <c r="D523" s="10"/>
      <c r="E523" s="9"/>
      <c r="F523" s="63"/>
      <c r="G523" s="4"/>
      <c r="H523" s="70"/>
      <c r="I523" s="4"/>
      <c r="J523" s="4"/>
    </row>
    <row r="524" spans="1:10" s="1" customFormat="1">
      <c r="A524" s="11"/>
      <c r="B524" s="9"/>
      <c r="C524" s="9"/>
      <c r="D524" s="10"/>
      <c r="E524" s="9"/>
      <c r="F524" s="63"/>
      <c r="G524" s="4"/>
      <c r="H524" s="70"/>
      <c r="I524" s="4"/>
      <c r="J524" s="4"/>
    </row>
    <row r="525" spans="1:10" s="1" customFormat="1">
      <c r="A525" s="11"/>
      <c r="B525" s="9"/>
      <c r="C525" s="9"/>
      <c r="D525" s="10"/>
      <c r="E525" s="9"/>
      <c r="F525" s="63"/>
      <c r="G525" s="4"/>
      <c r="H525" s="70"/>
      <c r="I525" s="4"/>
      <c r="J525" s="4"/>
    </row>
    <row r="526" spans="1:10" s="1" customFormat="1">
      <c r="A526" s="11"/>
      <c r="B526" s="9"/>
      <c r="C526" s="9"/>
      <c r="D526" s="10"/>
      <c r="E526" s="9"/>
      <c r="F526" s="63"/>
      <c r="G526" s="4"/>
      <c r="H526" s="70"/>
      <c r="I526" s="4"/>
      <c r="J526" s="4"/>
    </row>
    <row r="527" spans="1:10" s="1" customFormat="1">
      <c r="A527" s="11"/>
      <c r="B527" s="9"/>
      <c r="C527" s="9"/>
      <c r="D527" s="10"/>
      <c r="E527" s="9"/>
      <c r="F527" s="63"/>
      <c r="G527" s="4"/>
      <c r="H527" s="70"/>
      <c r="I527" s="4"/>
      <c r="J527" s="4"/>
    </row>
    <row r="528" spans="1:10" s="1" customFormat="1">
      <c r="A528" s="11"/>
      <c r="B528" s="9"/>
      <c r="C528" s="9"/>
      <c r="D528" s="10"/>
      <c r="E528" s="9"/>
      <c r="F528" s="63"/>
      <c r="G528" s="4"/>
      <c r="H528" s="70"/>
      <c r="I528" s="4"/>
      <c r="J528" s="4"/>
    </row>
    <row r="529" spans="1:10" s="1" customFormat="1">
      <c r="A529" s="11"/>
      <c r="B529" s="9"/>
      <c r="C529" s="9"/>
      <c r="D529" s="10"/>
      <c r="E529" s="9"/>
      <c r="F529" s="63"/>
      <c r="G529" s="4"/>
      <c r="H529" s="70"/>
      <c r="I529" s="4"/>
      <c r="J529" s="4"/>
    </row>
    <row r="530" spans="1:10" s="1" customFormat="1">
      <c r="A530" s="11"/>
      <c r="B530" s="9"/>
      <c r="C530" s="9"/>
      <c r="D530" s="10"/>
      <c r="E530" s="9"/>
      <c r="F530" s="63"/>
      <c r="G530" s="4"/>
      <c r="H530" s="70"/>
      <c r="I530" s="4"/>
      <c r="J530" s="4"/>
    </row>
    <row r="531" spans="1:10" s="1" customFormat="1">
      <c r="A531" s="11"/>
      <c r="B531" s="9"/>
      <c r="C531" s="9"/>
      <c r="D531" s="10"/>
      <c r="E531" s="9"/>
      <c r="F531" s="63"/>
      <c r="G531" s="4"/>
      <c r="H531" s="70"/>
      <c r="I531" s="4"/>
      <c r="J531" s="4"/>
    </row>
    <row r="532" spans="1:10" s="1" customFormat="1">
      <c r="A532" s="11"/>
      <c r="B532" s="9"/>
      <c r="C532" s="9"/>
      <c r="D532" s="10"/>
      <c r="E532" s="9"/>
      <c r="F532" s="63"/>
      <c r="G532" s="4"/>
      <c r="H532" s="70"/>
      <c r="I532" s="4"/>
      <c r="J532" s="4"/>
    </row>
    <row r="533" spans="1:10" s="1" customFormat="1">
      <c r="A533" s="11"/>
      <c r="B533" s="9"/>
      <c r="C533" s="9"/>
      <c r="D533" s="10"/>
      <c r="E533" s="9"/>
      <c r="F533" s="63"/>
      <c r="G533" s="4"/>
      <c r="H533" s="70"/>
      <c r="I533" s="4"/>
      <c r="J533" s="4"/>
    </row>
    <row r="534" spans="1:10" s="1" customFormat="1">
      <c r="A534" s="11"/>
      <c r="B534" s="9"/>
      <c r="C534" s="9"/>
      <c r="D534" s="10"/>
      <c r="E534" s="9"/>
      <c r="F534" s="63"/>
      <c r="G534" s="4"/>
      <c r="H534" s="70"/>
      <c r="I534" s="4"/>
      <c r="J534" s="4"/>
    </row>
    <row r="535" spans="1:10" s="1" customFormat="1">
      <c r="A535" s="11"/>
      <c r="B535" s="9"/>
      <c r="C535" s="9"/>
      <c r="D535" s="10"/>
      <c r="E535" s="9"/>
      <c r="F535" s="63"/>
      <c r="G535" s="4"/>
      <c r="H535" s="70"/>
      <c r="I535" s="4"/>
      <c r="J535" s="4"/>
    </row>
    <row r="536" spans="1:10" s="1" customFormat="1">
      <c r="A536" s="11"/>
      <c r="B536" s="9"/>
      <c r="C536" s="9"/>
      <c r="D536" s="10"/>
      <c r="E536" s="9"/>
      <c r="F536" s="63"/>
      <c r="G536" s="4"/>
      <c r="H536" s="70"/>
      <c r="I536" s="4"/>
      <c r="J536" s="4"/>
    </row>
    <row r="537" spans="1:10" s="1" customFormat="1">
      <c r="A537" s="11"/>
      <c r="B537" s="9"/>
      <c r="C537" s="9"/>
      <c r="D537" s="10"/>
      <c r="E537" s="9"/>
      <c r="F537" s="63"/>
      <c r="G537" s="4"/>
      <c r="H537" s="70"/>
      <c r="I537" s="4"/>
      <c r="J537" s="4"/>
    </row>
    <row r="538" spans="1:10" s="1" customFormat="1">
      <c r="A538" s="11"/>
      <c r="B538" s="9"/>
      <c r="C538" s="9"/>
      <c r="D538" s="10"/>
      <c r="E538" s="9"/>
      <c r="F538" s="63"/>
      <c r="G538" s="4"/>
      <c r="H538" s="70"/>
      <c r="I538" s="4"/>
      <c r="J538" s="4"/>
    </row>
    <row r="539" spans="1:10" s="1" customFormat="1">
      <c r="A539" s="11"/>
      <c r="B539" s="9"/>
      <c r="C539" s="9"/>
      <c r="D539" s="10"/>
      <c r="E539" s="9"/>
      <c r="F539" s="63"/>
      <c r="G539" s="4"/>
      <c r="H539" s="70"/>
      <c r="I539" s="4"/>
      <c r="J539" s="4"/>
    </row>
    <row r="540" spans="1:10" s="1" customFormat="1">
      <c r="A540" s="11"/>
      <c r="B540" s="9"/>
      <c r="C540" s="9"/>
      <c r="D540" s="10"/>
      <c r="E540" s="9"/>
      <c r="F540" s="63"/>
      <c r="G540" s="4"/>
      <c r="H540" s="70"/>
      <c r="I540" s="4"/>
      <c r="J540" s="4"/>
    </row>
    <row r="541" spans="1:10" s="1" customFormat="1">
      <c r="A541" s="11"/>
      <c r="B541" s="9"/>
      <c r="C541" s="9"/>
      <c r="D541" s="10"/>
      <c r="E541" s="9"/>
      <c r="F541" s="63"/>
      <c r="G541" s="4"/>
      <c r="H541" s="70"/>
      <c r="I541" s="4"/>
      <c r="J541" s="4"/>
    </row>
    <row r="542" spans="1:10" s="1" customFormat="1">
      <c r="A542" s="11"/>
      <c r="B542" s="9"/>
      <c r="C542" s="9"/>
      <c r="D542" s="10"/>
      <c r="E542" s="9"/>
      <c r="F542" s="63"/>
      <c r="G542" s="4"/>
      <c r="H542" s="70"/>
      <c r="I542" s="4"/>
      <c r="J542" s="4"/>
    </row>
    <row r="543" spans="1:10" s="1" customFormat="1">
      <c r="A543" s="11"/>
      <c r="B543" s="9"/>
      <c r="C543" s="9"/>
      <c r="D543" s="10"/>
      <c r="E543" s="9"/>
      <c r="F543" s="63"/>
      <c r="G543" s="4"/>
      <c r="H543" s="70"/>
      <c r="I543" s="4"/>
      <c r="J543" s="4"/>
    </row>
    <row r="544" spans="1:10" s="1" customFormat="1">
      <c r="A544" s="11"/>
      <c r="B544" s="9"/>
      <c r="C544" s="9"/>
      <c r="D544" s="10"/>
      <c r="E544" s="9"/>
      <c r="F544" s="63"/>
      <c r="G544" s="4"/>
      <c r="H544" s="70"/>
      <c r="I544" s="4"/>
      <c r="J544" s="4"/>
    </row>
    <row r="545" spans="1:10" s="1" customFormat="1">
      <c r="A545" s="11"/>
      <c r="B545" s="9"/>
      <c r="C545" s="9"/>
      <c r="D545" s="10"/>
      <c r="E545" s="9"/>
      <c r="F545" s="63"/>
      <c r="G545" s="4"/>
      <c r="H545" s="70"/>
      <c r="I545" s="4"/>
      <c r="J545" s="4"/>
    </row>
    <row r="546" spans="1:10" s="1" customFormat="1">
      <c r="A546" s="11"/>
      <c r="B546" s="9"/>
      <c r="C546" s="9"/>
      <c r="D546" s="10"/>
      <c r="E546" s="9"/>
      <c r="F546" s="63"/>
      <c r="G546" s="4"/>
      <c r="H546" s="70"/>
      <c r="I546" s="4"/>
      <c r="J546" s="4"/>
    </row>
    <row r="547" spans="1:10" s="1" customFormat="1">
      <c r="A547" s="11"/>
      <c r="B547" s="9"/>
      <c r="C547" s="9"/>
      <c r="D547" s="10"/>
      <c r="E547" s="9"/>
      <c r="F547" s="63"/>
      <c r="G547" s="4"/>
      <c r="H547" s="70"/>
      <c r="I547" s="4"/>
      <c r="J547" s="4"/>
    </row>
    <row r="548" spans="1:10" s="1" customFormat="1">
      <c r="A548" s="11"/>
      <c r="B548" s="9"/>
      <c r="C548" s="9"/>
      <c r="D548" s="10"/>
      <c r="E548" s="9"/>
      <c r="F548" s="63"/>
      <c r="G548" s="4"/>
      <c r="H548" s="70"/>
      <c r="I548" s="4"/>
      <c r="J548" s="4"/>
    </row>
    <row r="549" spans="1:10" s="1" customFormat="1">
      <c r="A549" s="11"/>
      <c r="B549" s="9"/>
      <c r="C549" s="9"/>
      <c r="D549" s="10"/>
      <c r="E549" s="9"/>
      <c r="F549" s="63"/>
      <c r="G549" s="4"/>
      <c r="H549" s="70"/>
      <c r="I549" s="4"/>
      <c r="J549" s="4"/>
    </row>
    <row r="550" spans="1:10" s="1" customFormat="1">
      <c r="A550" s="11"/>
      <c r="B550" s="9"/>
      <c r="C550" s="9"/>
      <c r="D550" s="10"/>
      <c r="E550" s="9"/>
      <c r="F550" s="63"/>
      <c r="G550" s="4"/>
      <c r="H550" s="70"/>
      <c r="I550" s="4"/>
      <c r="J550" s="4"/>
    </row>
    <row r="551" spans="1:10" s="1" customFormat="1">
      <c r="A551" s="11"/>
      <c r="B551" s="9"/>
      <c r="C551" s="9"/>
      <c r="D551" s="10"/>
      <c r="E551" s="9"/>
      <c r="F551" s="63"/>
      <c r="G551" s="4"/>
      <c r="H551" s="70"/>
      <c r="I551" s="4"/>
      <c r="J551" s="4"/>
    </row>
    <row r="552" spans="1:10" s="1" customFormat="1">
      <c r="A552" s="11"/>
      <c r="B552" s="9"/>
      <c r="C552" s="9"/>
      <c r="D552" s="10"/>
      <c r="E552" s="9"/>
      <c r="F552" s="63"/>
      <c r="G552" s="4"/>
      <c r="H552" s="70"/>
      <c r="I552" s="4"/>
      <c r="J552" s="4"/>
    </row>
    <row r="553" spans="1:10" s="1" customFormat="1">
      <c r="A553" s="11"/>
      <c r="B553" s="9"/>
      <c r="C553" s="9"/>
      <c r="D553" s="10"/>
      <c r="E553" s="9"/>
      <c r="F553" s="63"/>
      <c r="G553" s="4"/>
      <c r="H553" s="70"/>
      <c r="I553" s="4"/>
      <c r="J553" s="4"/>
    </row>
    <row r="554" spans="1:10" s="1" customFormat="1">
      <c r="A554" s="11"/>
      <c r="B554" s="9"/>
      <c r="C554" s="9"/>
      <c r="D554" s="10"/>
      <c r="E554" s="9"/>
      <c r="F554" s="63"/>
      <c r="G554" s="4"/>
      <c r="H554" s="70"/>
      <c r="I554" s="4"/>
      <c r="J554" s="4"/>
    </row>
    <row r="555" spans="1:10" s="1" customFormat="1">
      <c r="A555" s="11"/>
      <c r="B555" s="9"/>
      <c r="C555" s="9"/>
      <c r="D555" s="10"/>
      <c r="E555" s="9"/>
      <c r="F555" s="63"/>
      <c r="G555" s="4"/>
      <c r="H555" s="70"/>
      <c r="I555" s="4"/>
      <c r="J555" s="4"/>
    </row>
    <row r="556" spans="1:10" s="1" customFormat="1">
      <c r="A556" s="11"/>
      <c r="B556" s="9"/>
      <c r="C556" s="9"/>
      <c r="D556" s="10"/>
      <c r="E556" s="9"/>
      <c r="F556" s="63"/>
      <c r="G556" s="4"/>
      <c r="H556" s="70"/>
      <c r="I556" s="4"/>
      <c r="J556" s="4"/>
    </row>
    <row r="557" spans="1:10" s="1" customFormat="1">
      <c r="A557" s="11"/>
      <c r="B557" s="9"/>
      <c r="C557" s="9"/>
      <c r="D557" s="10"/>
      <c r="E557" s="9"/>
      <c r="F557" s="63"/>
      <c r="G557" s="4"/>
      <c r="H557" s="70"/>
      <c r="I557" s="4"/>
      <c r="J557" s="4"/>
    </row>
    <row r="558" spans="1:10" s="1" customFormat="1">
      <c r="A558" s="11"/>
      <c r="B558" s="9"/>
      <c r="C558" s="9"/>
      <c r="D558" s="10"/>
      <c r="E558" s="9"/>
      <c r="F558" s="63"/>
      <c r="G558" s="4"/>
      <c r="H558" s="70"/>
      <c r="I558" s="4"/>
      <c r="J558" s="4"/>
    </row>
    <row r="559" spans="1:10" s="1" customFormat="1">
      <c r="A559" s="11"/>
      <c r="B559" s="9"/>
      <c r="C559" s="9"/>
      <c r="D559" s="10"/>
      <c r="E559" s="9"/>
      <c r="F559" s="63"/>
      <c r="G559" s="4"/>
      <c r="H559" s="70"/>
      <c r="I559" s="4"/>
      <c r="J559" s="4"/>
    </row>
    <row r="560" spans="1:10" s="1" customFormat="1">
      <c r="A560" s="11"/>
      <c r="B560" s="9"/>
      <c r="C560" s="9"/>
      <c r="D560" s="10"/>
      <c r="E560" s="9"/>
      <c r="F560" s="63"/>
      <c r="G560" s="4"/>
      <c r="H560" s="70"/>
      <c r="I560" s="4"/>
      <c r="J560" s="4"/>
    </row>
    <row r="561" spans="1:10" s="1" customFormat="1">
      <c r="A561" s="11"/>
      <c r="B561" s="9"/>
      <c r="C561" s="9"/>
      <c r="D561" s="10"/>
      <c r="E561" s="9"/>
      <c r="F561" s="63"/>
      <c r="G561" s="4"/>
      <c r="H561" s="70"/>
      <c r="I561" s="4"/>
      <c r="J561" s="4"/>
    </row>
    <row r="562" spans="1:10" s="1" customFormat="1">
      <c r="A562" s="11"/>
      <c r="B562" s="9"/>
      <c r="C562" s="9"/>
      <c r="D562" s="10"/>
      <c r="E562" s="9"/>
      <c r="F562" s="63"/>
      <c r="G562" s="4"/>
      <c r="H562" s="70"/>
      <c r="I562" s="4"/>
      <c r="J562" s="4"/>
    </row>
    <row r="563" spans="1:10" s="1" customFormat="1">
      <c r="A563" s="11"/>
      <c r="B563" s="9"/>
      <c r="C563" s="9"/>
      <c r="D563" s="10"/>
      <c r="E563" s="9"/>
      <c r="F563" s="63"/>
      <c r="G563" s="4"/>
      <c r="H563" s="70"/>
      <c r="I563" s="4"/>
      <c r="J563" s="4"/>
    </row>
    <row r="564" spans="1:10" s="1" customFormat="1">
      <c r="A564" s="11"/>
      <c r="B564" s="9"/>
      <c r="C564" s="9"/>
      <c r="D564" s="10"/>
      <c r="E564" s="9"/>
      <c r="F564" s="63"/>
      <c r="G564" s="4"/>
      <c r="H564" s="70"/>
      <c r="I564" s="4"/>
      <c r="J564" s="4"/>
    </row>
    <row r="565" spans="1:10" s="1" customFormat="1">
      <c r="A565" s="11"/>
      <c r="B565" s="9"/>
      <c r="C565" s="9"/>
      <c r="D565" s="10"/>
      <c r="E565" s="9"/>
      <c r="F565" s="63"/>
      <c r="G565" s="4"/>
      <c r="H565" s="70"/>
      <c r="I565" s="4"/>
      <c r="J565" s="4"/>
    </row>
    <row r="566" spans="1:10" s="1" customFormat="1">
      <c r="A566" s="11"/>
      <c r="B566" s="9"/>
      <c r="C566" s="9"/>
      <c r="D566" s="10"/>
      <c r="E566" s="9"/>
      <c r="F566" s="63"/>
      <c r="G566" s="4"/>
      <c r="H566" s="70"/>
      <c r="I566" s="4"/>
      <c r="J566" s="4"/>
    </row>
    <row r="567" spans="1:10" s="1" customFormat="1">
      <c r="A567" s="11"/>
      <c r="B567" s="9"/>
      <c r="C567" s="9"/>
      <c r="D567" s="10"/>
      <c r="E567" s="9"/>
      <c r="F567" s="63"/>
      <c r="G567" s="4"/>
      <c r="H567" s="70"/>
      <c r="I567" s="4"/>
      <c r="J567" s="4"/>
    </row>
    <row r="568" spans="1:10" s="1" customFormat="1">
      <c r="A568" s="11"/>
      <c r="B568" s="9"/>
      <c r="C568" s="9"/>
      <c r="D568" s="10"/>
      <c r="E568" s="9"/>
      <c r="F568" s="63"/>
      <c r="G568" s="4"/>
      <c r="H568" s="70"/>
      <c r="I568" s="4"/>
      <c r="J568" s="4"/>
    </row>
    <row r="569" spans="1:10" s="1" customFormat="1">
      <c r="A569" s="11"/>
      <c r="B569" s="9"/>
      <c r="C569" s="9"/>
      <c r="D569" s="10"/>
      <c r="E569" s="9"/>
      <c r="F569" s="63"/>
      <c r="G569" s="4"/>
      <c r="H569" s="70"/>
      <c r="I569" s="4"/>
      <c r="J569" s="4"/>
    </row>
    <row r="570" spans="1:10" s="1" customFormat="1">
      <c r="A570" s="11"/>
      <c r="B570" s="9"/>
      <c r="C570" s="9"/>
      <c r="D570" s="10"/>
      <c r="E570" s="9"/>
      <c r="F570" s="63"/>
      <c r="G570" s="4"/>
      <c r="H570" s="70"/>
      <c r="I570" s="4"/>
      <c r="J570" s="4"/>
    </row>
    <row r="571" spans="1:10" s="1" customFormat="1">
      <c r="A571" s="11"/>
      <c r="B571" s="9"/>
      <c r="C571" s="9"/>
      <c r="D571" s="10"/>
      <c r="E571" s="9"/>
      <c r="F571" s="63"/>
      <c r="G571" s="4"/>
      <c r="H571" s="70"/>
      <c r="I571" s="4"/>
      <c r="J571" s="4"/>
    </row>
    <row r="572" spans="1:10" s="1" customFormat="1">
      <c r="A572" s="11"/>
      <c r="B572" s="9"/>
      <c r="C572" s="9"/>
      <c r="D572" s="10"/>
      <c r="E572" s="9"/>
      <c r="F572" s="63"/>
      <c r="G572" s="4"/>
      <c r="H572" s="70"/>
      <c r="I572" s="4"/>
      <c r="J572" s="4"/>
    </row>
    <row r="573" spans="1:10" s="1" customFormat="1">
      <c r="A573" s="11"/>
      <c r="B573" s="9"/>
      <c r="C573" s="9"/>
      <c r="D573" s="10"/>
      <c r="E573" s="9"/>
      <c r="F573" s="63"/>
      <c r="G573" s="4"/>
      <c r="H573" s="70"/>
      <c r="I573" s="4"/>
      <c r="J573" s="4"/>
    </row>
    <row r="574" spans="1:10" s="1" customFormat="1">
      <c r="A574" s="11"/>
      <c r="B574" s="9"/>
      <c r="C574" s="9"/>
      <c r="D574" s="10"/>
      <c r="E574" s="9"/>
      <c r="F574" s="63"/>
      <c r="G574" s="4"/>
      <c r="H574" s="70"/>
      <c r="I574" s="4"/>
      <c r="J574" s="4"/>
    </row>
    <row r="575" spans="1:10" s="1" customFormat="1">
      <c r="A575" s="11"/>
      <c r="B575" s="9"/>
      <c r="C575" s="9"/>
      <c r="D575" s="10"/>
      <c r="E575" s="9"/>
      <c r="F575" s="63"/>
      <c r="G575" s="4"/>
      <c r="H575" s="70"/>
      <c r="I575" s="4"/>
      <c r="J575" s="4"/>
    </row>
    <row r="576" spans="1:10" s="1" customFormat="1">
      <c r="A576" s="11"/>
      <c r="B576" s="9"/>
      <c r="C576" s="9"/>
      <c r="D576" s="10"/>
      <c r="E576" s="9"/>
      <c r="F576" s="63"/>
      <c r="G576" s="4"/>
      <c r="H576" s="70"/>
      <c r="I576" s="4"/>
      <c r="J576" s="4"/>
    </row>
    <row r="577" spans="1:10" s="1" customFormat="1">
      <c r="A577" s="11"/>
      <c r="B577" s="9"/>
      <c r="C577" s="9"/>
      <c r="D577" s="10"/>
      <c r="E577" s="9"/>
      <c r="F577" s="63"/>
      <c r="G577" s="4"/>
      <c r="H577" s="70"/>
      <c r="I577" s="4"/>
      <c r="J577" s="4"/>
    </row>
    <row r="578" spans="1:10" s="1" customFormat="1">
      <c r="A578" s="11"/>
      <c r="B578" s="9"/>
      <c r="C578" s="9"/>
      <c r="D578" s="10"/>
      <c r="E578" s="9"/>
      <c r="F578" s="63"/>
      <c r="G578" s="4"/>
      <c r="H578" s="70"/>
      <c r="I578" s="4"/>
      <c r="J578" s="4"/>
    </row>
    <row r="579" spans="1:10" s="1" customFormat="1">
      <c r="A579" s="11"/>
      <c r="B579" s="9"/>
      <c r="C579" s="9"/>
      <c r="D579" s="10"/>
      <c r="E579" s="9"/>
      <c r="F579" s="63"/>
      <c r="G579" s="4"/>
      <c r="H579" s="70"/>
      <c r="I579" s="4"/>
      <c r="J579" s="4"/>
    </row>
    <row r="580" spans="1:10" s="1" customFormat="1">
      <c r="A580" s="11"/>
      <c r="B580" s="9"/>
      <c r="C580" s="9"/>
      <c r="D580" s="10"/>
      <c r="E580" s="9"/>
      <c r="F580" s="63"/>
      <c r="G580" s="4"/>
      <c r="H580" s="70"/>
      <c r="I580" s="4"/>
      <c r="J580" s="4"/>
    </row>
    <row r="581" spans="1:10" s="1" customFormat="1">
      <c r="A581" s="11"/>
      <c r="B581" s="9"/>
      <c r="C581" s="9"/>
      <c r="D581" s="10"/>
      <c r="E581" s="9"/>
      <c r="F581" s="63"/>
      <c r="G581" s="4"/>
      <c r="H581" s="70"/>
      <c r="I581" s="4"/>
      <c r="J581" s="4"/>
    </row>
    <row r="582" spans="1:10" s="1" customFormat="1">
      <c r="A582" s="11"/>
      <c r="B582" s="9"/>
      <c r="C582" s="9"/>
      <c r="D582" s="10"/>
      <c r="E582" s="9"/>
      <c r="F582" s="63"/>
      <c r="G582" s="4"/>
      <c r="H582" s="70"/>
      <c r="I582" s="4"/>
      <c r="J582" s="4"/>
    </row>
    <row r="583" spans="1:10" s="1" customFormat="1">
      <c r="A583" s="11"/>
      <c r="B583" s="9"/>
      <c r="C583" s="9"/>
      <c r="D583" s="10"/>
      <c r="E583" s="9"/>
      <c r="F583" s="63"/>
      <c r="G583" s="4"/>
      <c r="H583" s="70"/>
      <c r="I583" s="4"/>
      <c r="J583" s="4"/>
    </row>
    <row r="584" spans="1:10" s="1" customFormat="1">
      <c r="A584" s="11"/>
      <c r="B584" s="9"/>
      <c r="C584" s="9"/>
      <c r="D584" s="10"/>
      <c r="E584" s="9"/>
      <c r="F584" s="63"/>
      <c r="G584" s="4"/>
      <c r="H584" s="70"/>
      <c r="I584" s="4"/>
      <c r="J584" s="4"/>
    </row>
    <row r="585" spans="1:10" s="1" customFormat="1">
      <c r="A585" s="11"/>
      <c r="B585" s="9"/>
      <c r="C585" s="9"/>
      <c r="D585" s="10"/>
      <c r="E585" s="9"/>
      <c r="F585" s="63"/>
      <c r="G585" s="4"/>
      <c r="H585" s="70"/>
      <c r="I585" s="4"/>
      <c r="J585" s="4"/>
    </row>
    <row r="586" spans="1:10" s="1" customFormat="1">
      <c r="A586" s="11"/>
      <c r="B586" s="9"/>
      <c r="C586" s="9"/>
      <c r="D586" s="10"/>
      <c r="E586" s="9"/>
      <c r="F586" s="63"/>
      <c r="G586" s="4"/>
      <c r="H586" s="70"/>
      <c r="I586" s="4"/>
      <c r="J586" s="4"/>
    </row>
    <row r="587" spans="1:10" s="1" customFormat="1">
      <c r="A587" s="11"/>
      <c r="B587" s="9"/>
      <c r="C587" s="9"/>
      <c r="D587" s="10"/>
      <c r="E587" s="9"/>
      <c r="F587" s="63"/>
      <c r="G587" s="4"/>
      <c r="H587" s="70"/>
      <c r="I587" s="4"/>
      <c r="J587" s="4"/>
    </row>
    <row r="588" spans="1:10" s="1" customFormat="1">
      <c r="A588" s="11"/>
      <c r="B588" s="9"/>
      <c r="C588" s="9"/>
      <c r="D588" s="10"/>
      <c r="E588" s="9"/>
      <c r="F588" s="63"/>
      <c r="G588" s="4"/>
      <c r="H588" s="70"/>
      <c r="I588" s="4"/>
      <c r="J588" s="4"/>
    </row>
    <row r="589" spans="1:10" s="1" customFormat="1">
      <c r="A589" s="11"/>
      <c r="B589" s="9"/>
      <c r="C589" s="9"/>
      <c r="D589" s="10"/>
      <c r="E589" s="9"/>
      <c r="F589" s="63"/>
      <c r="G589" s="4"/>
      <c r="H589" s="70"/>
      <c r="I589" s="4"/>
      <c r="J589" s="4"/>
    </row>
    <row r="590" spans="1:10" s="1" customFormat="1">
      <c r="A590" s="11"/>
      <c r="B590" s="9"/>
      <c r="C590" s="9"/>
      <c r="D590" s="10"/>
      <c r="E590" s="9"/>
      <c r="F590" s="63"/>
      <c r="G590" s="4"/>
      <c r="H590" s="70"/>
      <c r="I590" s="4"/>
      <c r="J590" s="4"/>
    </row>
    <row r="591" spans="1:10" s="1" customFormat="1">
      <c r="A591" s="11"/>
      <c r="B591" s="9"/>
      <c r="C591" s="9"/>
      <c r="D591" s="10"/>
      <c r="E591" s="9"/>
      <c r="F591" s="63"/>
      <c r="G591" s="4"/>
      <c r="H591" s="70"/>
      <c r="I591" s="4"/>
      <c r="J591" s="4"/>
    </row>
    <row r="592" spans="1:10" s="1" customFormat="1">
      <c r="A592" s="11"/>
      <c r="B592" s="9"/>
      <c r="C592" s="9"/>
      <c r="D592" s="10"/>
      <c r="E592" s="9"/>
      <c r="F592" s="63"/>
      <c r="G592" s="4"/>
      <c r="H592" s="70"/>
      <c r="I592" s="4"/>
      <c r="J592" s="4"/>
    </row>
    <row r="593" spans="1:10" s="1" customFormat="1">
      <c r="A593" s="11"/>
      <c r="B593" s="9"/>
      <c r="C593" s="9"/>
      <c r="D593" s="10"/>
      <c r="E593" s="9"/>
      <c r="F593" s="63"/>
      <c r="G593" s="4"/>
      <c r="H593" s="70"/>
      <c r="I593" s="4"/>
      <c r="J593" s="4"/>
    </row>
    <row r="594" spans="1:10" s="1" customFormat="1">
      <c r="A594" s="11"/>
      <c r="B594" s="9"/>
      <c r="C594" s="9"/>
      <c r="D594" s="10"/>
      <c r="E594" s="9"/>
      <c r="F594" s="63"/>
      <c r="G594" s="4"/>
      <c r="H594" s="70"/>
      <c r="I594" s="4"/>
      <c r="J594" s="4"/>
    </row>
    <row r="595" spans="1:10" s="1" customFormat="1">
      <c r="A595" s="11"/>
      <c r="B595" s="9"/>
      <c r="C595" s="9"/>
      <c r="D595" s="10"/>
      <c r="E595" s="9"/>
      <c r="F595" s="63"/>
      <c r="G595" s="4"/>
      <c r="H595" s="70"/>
      <c r="I595" s="4"/>
      <c r="J595" s="4"/>
    </row>
    <row r="596" spans="1:10" s="1" customFormat="1">
      <c r="A596" s="11"/>
      <c r="B596" s="9"/>
      <c r="C596" s="9"/>
      <c r="D596" s="10"/>
      <c r="E596" s="9"/>
      <c r="F596" s="63"/>
      <c r="G596" s="4"/>
      <c r="H596" s="70"/>
      <c r="I596" s="4"/>
      <c r="J596" s="4"/>
    </row>
    <row r="597" spans="1:10" s="1" customFormat="1">
      <c r="A597" s="11"/>
      <c r="B597" s="9"/>
      <c r="C597" s="9"/>
      <c r="D597" s="10"/>
      <c r="E597" s="9"/>
      <c r="F597" s="63"/>
      <c r="G597" s="4"/>
      <c r="H597" s="70"/>
      <c r="I597" s="4"/>
      <c r="J597" s="4"/>
    </row>
    <row r="598" spans="1:10" s="1" customFormat="1">
      <c r="A598" s="11"/>
      <c r="B598" s="9"/>
      <c r="C598" s="9"/>
      <c r="D598" s="10"/>
      <c r="E598" s="9"/>
      <c r="F598" s="63"/>
      <c r="G598" s="4"/>
      <c r="H598" s="70"/>
      <c r="I598" s="4"/>
      <c r="J598" s="4"/>
    </row>
    <row r="599" spans="1:10" s="1" customFormat="1">
      <c r="A599" s="11"/>
      <c r="B599" s="9"/>
      <c r="C599" s="9"/>
      <c r="D599" s="10"/>
      <c r="E599" s="9"/>
      <c r="F599" s="63"/>
      <c r="G599" s="4"/>
      <c r="H599" s="70"/>
      <c r="I599" s="4"/>
      <c r="J599" s="4"/>
    </row>
    <row r="600" spans="1:10" s="1" customFormat="1">
      <c r="A600" s="11"/>
      <c r="B600" s="9"/>
      <c r="C600" s="9"/>
      <c r="D600" s="10"/>
      <c r="E600" s="9"/>
      <c r="F600" s="63"/>
      <c r="G600" s="4"/>
      <c r="H600" s="70"/>
      <c r="I600" s="4"/>
      <c r="J600" s="4"/>
    </row>
    <row r="601" spans="1:10" s="1" customFormat="1">
      <c r="A601" s="11"/>
      <c r="B601" s="9"/>
      <c r="C601" s="9"/>
      <c r="D601" s="10"/>
      <c r="E601" s="9"/>
      <c r="F601" s="63"/>
      <c r="G601" s="4"/>
      <c r="H601" s="70"/>
      <c r="I601" s="4"/>
      <c r="J601" s="4"/>
    </row>
    <row r="602" spans="1:10" s="1" customFormat="1">
      <c r="A602" s="11"/>
      <c r="B602" s="9"/>
      <c r="C602" s="9"/>
      <c r="D602" s="10"/>
      <c r="E602" s="9"/>
      <c r="F602" s="63"/>
      <c r="G602" s="4"/>
      <c r="H602" s="70"/>
      <c r="I602" s="4"/>
      <c r="J602" s="4"/>
    </row>
    <row r="603" spans="1:10" s="1" customFormat="1">
      <c r="A603" s="11"/>
      <c r="B603" s="9"/>
      <c r="C603" s="9"/>
      <c r="D603" s="10"/>
      <c r="E603" s="9"/>
      <c r="F603" s="63"/>
      <c r="G603" s="4"/>
      <c r="H603" s="70"/>
      <c r="I603" s="4"/>
      <c r="J603" s="4"/>
    </row>
    <row r="604" spans="1:10" s="1" customFormat="1">
      <c r="A604" s="11"/>
      <c r="B604" s="9"/>
      <c r="C604" s="9"/>
      <c r="D604" s="10"/>
      <c r="E604" s="9"/>
      <c r="F604" s="63"/>
      <c r="G604" s="4"/>
      <c r="H604" s="70"/>
      <c r="I604" s="4"/>
      <c r="J604" s="4"/>
    </row>
    <row r="605" spans="1:10" s="1" customFormat="1">
      <c r="A605" s="11"/>
      <c r="B605" s="9"/>
      <c r="C605" s="9"/>
      <c r="D605" s="10"/>
      <c r="E605" s="9"/>
      <c r="F605" s="63"/>
      <c r="G605" s="4"/>
      <c r="H605" s="70"/>
      <c r="I605" s="4"/>
      <c r="J605" s="4"/>
    </row>
    <row r="606" spans="1:10" s="1" customFormat="1">
      <c r="A606" s="11"/>
      <c r="B606" s="9"/>
      <c r="C606" s="9"/>
      <c r="D606" s="10"/>
      <c r="E606" s="9"/>
      <c r="F606" s="63"/>
      <c r="G606" s="4"/>
      <c r="H606" s="70"/>
      <c r="I606" s="4"/>
      <c r="J606" s="4"/>
    </row>
    <row r="607" spans="1:10" s="1" customFormat="1">
      <c r="A607" s="11"/>
      <c r="B607" s="9"/>
      <c r="C607" s="9"/>
      <c r="D607" s="10"/>
      <c r="E607" s="9"/>
      <c r="F607" s="63"/>
      <c r="G607" s="4"/>
      <c r="H607" s="70"/>
      <c r="I607" s="4"/>
      <c r="J607" s="4"/>
    </row>
    <row r="608" spans="1:10" s="1" customFormat="1">
      <c r="A608" s="11"/>
      <c r="B608" s="9"/>
      <c r="C608" s="9"/>
      <c r="D608" s="10"/>
      <c r="E608" s="9"/>
      <c r="F608" s="63"/>
      <c r="G608" s="4"/>
      <c r="H608" s="70"/>
      <c r="I608" s="4"/>
      <c r="J608" s="4"/>
    </row>
    <row r="609" spans="1:10" s="1" customFormat="1">
      <c r="A609" s="11"/>
      <c r="B609" s="9"/>
      <c r="C609" s="9"/>
      <c r="D609" s="10"/>
      <c r="E609" s="9"/>
      <c r="F609" s="63"/>
      <c r="G609" s="4"/>
      <c r="H609" s="70"/>
      <c r="I609" s="4"/>
      <c r="J609" s="4"/>
    </row>
    <row r="610" spans="1:10" s="1" customFormat="1">
      <c r="A610" s="11"/>
      <c r="B610" s="9"/>
      <c r="C610" s="9"/>
      <c r="D610" s="10"/>
      <c r="E610" s="9"/>
      <c r="F610" s="63"/>
      <c r="G610" s="4"/>
      <c r="H610" s="70"/>
      <c r="I610" s="4"/>
      <c r="J610" s="4"/>
    </row>
    <row r="611" spans="1:10" s="1" customFormat="1">
      <c r="A611" s="11"/>
      <c r="B611" s="9"/>
      <c r="C611" s="9"/>
      <c r="D611" s="10"/>
      <c r="E611" s="9"/>
      <c r="F611" s="63"/>
      <c r="G611" s="4"/>
      <c r="H611" s="70"/>
      <c r="I611" s="4"/>
      <c r="J611" s="4"/>
    </row>
    <row r="612" spans="1:10" s="1" customFormat="1">
      <c r="A612" s="11"/>
      <c r="B612" s="9"/>
      <c r="C612" s="9"/>
      <c r="D612" s="10"/>
      <c r="E612" s="9"/>
      <c r="F612" s="63"/>
      <c r="G612" s="4"/>
      <c r="H612" s="70"/>
      <c r="I612" s="4"/>
      <c r="J612" s="4"/>
    </row>
    <row r="613" spans="1:10" s="1" customFormat="1">
      <c r="A613" s="11"/>
      <c r="B613" s="9"/>
      <c r="C613" s="9"/>
      <c r="D613" s="10"/>
      <c r="E613" s="9"/>
      <c r="F613" s="63"/>
      <c r="G613" s="4"/>
      <c r="H613" s="70"/>
      <c r="I613" s="4"/>
      <c r="J613" s="4"/>
    </row>
    <row r="614" spans="1:10" s="1" customFormat="1">
      <c r="A614" s="11"/>
      <c r="B614" s="9"/>
      <c r="C614" s="9"/>
      <c r="D614" s="10"/>
      <c r="E614" s="9"/>
      <c r="F614" s="63"/>
      <c r="G614" s="4"/>
      <c r="H614" s="70"/>
      <c r="I614" s="4"/>
      <c r="J614" s="4"/>
    </row>
    <row r="615" spans="1:10" s="1" customFormat="1">
      <c r="A615" s="11"/>
      <c r="B615" s="9"/>
      <c r="C615" s="9"/>
      <c r="D615" s="10"/>
      <c r="E615" s="9"/>
      <c r="F615" s="63"/>
      <c r="G615" s="4"/>
      <c r="H615" s="70"/>
      <c r="I615" s="4"/>
      <c r="J615" s="4"/>
    </row>
    <row r="616" spans="1:10" s="1" customFormat="1">
      <c r="A616" s="11"/>
      <c r="B616" s="9"/>
      <c r="C616" s="9"/>
      <c r="D616" s="10"/>
      <c r="E616" s="9"/>
      <c r="F616" s="63"/>
      <c r="G616" s="4"/>
      <c r="H616" s="70"/>
      <c r="I616" s="4"/>
      <c r="J616" s="4"/>
    </row>
    <row r="617" spans="1:10" s="1" customFormat="1">
      <c r="A617" s="11"/>
      <c r="B617" s="9"/>
      <c r="C617" s="9"/>
      <c r="D617" s="10"/>
      <c r="E617" s="9"/>
      <c r="F617" s="63"/>
      <c r="G617" s="4"/>
      <c r="H617" s="70"/>
      <c r="I617" s="4"/>
      <c r="J617" s="4"/>
    </row>
    <row r="618" spans="1:10" s="1" customFormat="1">
      <c r="A618" s="11"/>
      <c r="B618" s="9"/>
      <c r="C618" s="9"/>
      <c r="D618" s="10"/>
      <c r="E618" s="9"/>
      <c r="F618" s="63"/>
      <c r="G618" s="4"/>
      <c r="H618" s="70"/>
      <c r="I618" s="4"/>
      <c r="J618" s="4"/>
    </row>
    <row r="619" spans="1:10" s="1" customFormat="1">
      <c r="A619" s="11"/>
      <c r="B619" s="9"/>
      <c r="C619" s="9"/>
      <c r="D619" s="10"/>
      <c r="E619" s="9"/>
      <c r="F619" s="63"/>
      <c r="G619" s="4"/>
      <c r="H619" s="70"/>
      <c r="I619" s="4"/>
      <c r="J619" s="4"/>
    </row>
    <row r="620" spans="1:10" s="1" customFormat="1">
      <c r="A620" s="11"/>
      <c r="B620" s="9"/>
      <c r="C620" s="9"/>
      <c r="D620" s="10"/>
      <c r="E620" s="9"/>
      <c r="F620" s="63"/>
      <c r="G620" s="4"/>
      <c r="H620" s="70"/>
      <c r="I620" s="4"/>
      <c r="J620" s="4"/>
    </row>
    <row r="621" spans="1:10" s="1" customFormat="1">
      <c r="A621" s="11"/>
      <c r="B621" s="9"/>
      <c r="C621" s="9"/>
      <c r="D621" s="10"/>
      <c r="E621" s="9"/>
      <c r="F621" s="63"/>
      <c r="G621" s="4"/>
      <c r="H621" s="70"/>
      <c r="I621" s="4"/>
      <c r="J621" s="4"/>
    </row>
    <row r="622" spans="1:10" s="1" customFormat="1">
      <c r="A622" s="11"/>
      <c r="B622" s="9"/>
      <c r="C622" s="9"/>
      <c r="D622" s="10"/>
      <c r="E622" s="9"/>
      <c r="F622" s="63"/>
      <c r="G622" s="4"/>
      <c r="H622" s="70"/>
      <c r="I622" s="4"/>
      <c r="J622" s="4"/>
    </row>
    <row r="623" spans="1:10" s="1" customFormat="1">
      <c r="A623" s="11"/>
      <c r="B623" s="9"/>
      <c r="C623" s="9"/>
      <c r="D623" s="10"/>
      <c r="E623" s="9"/>
      <c r="F623" s="63"/>
      <c r="G623" s="4"/>
      <c r="H623" s="70"/>
      <c r="I623" s="4"/>
      <c r="J623" s="4"/>
    </row>
    <row r="624" spans="1:10" s="1" customFormat="1">
      <c r="A624" s="11"/>
      <c r="B624" s="9"/>
      <c r="C624" s="9"/>
      <c r="D624" s="10"/>
      <c r="E624" s="9"/>
      <c r="F624" s="63"/>
      <c r="G624" s="4"/>
      <c r="H624" s="70"/>
      <c r="I624" s="4"/>
      <c r="J624" s="4"/>
    </row>
    <row r="625" spans="1:10" s="1" customFormat="1">
      <c r="A625" s="11"/>
      <c r="B625" s="9"/>
      <c r="C625" s="9"/>
      <c r="D625" s="10"/>
      <c r="E625" s="9"/>
      <c r="F625" s="63"/>
      <c r="G625" s="4"/>
      <c r="H625" s="70"/>
      <c r="I625" s="4"/>
      <c r="J625" s="4"/>
    </row>
    <row r="626" spans="1:10" s="1" customFormat="1">
      <c r="A626" s="11"/>
      <c r="B626" s="9"/>
      <c r="C626" s="9"/>
      <c r="D626" s="10"/>
      <c r="E626" s="9"/>
      <c r="F626" s="63"/>
      <c r="G626" s="4"/>
      <c r="H626" s="70"/>
      <c r="I626" s="4"/>
      <c r="J626" s="4"/>
    </row>
    <row r="627" spans="1:10" s="1" customFormat="1">
      <c r="A627" s="11"/>
      <c r="B627" s="9"/>
      <c r="C627" s="9"/>
      <c r="D627" s="10"/>
      <c r="E627" s="9"/>
      <c r="F627" s="63"/>
      <c r="G627" s="4"/>
      <c r="H627" s="70"/>
      <c r="I627" s="4"/>
      <c r="J627" s="4"/>
    </row>
    <row r="628" spans="1:10" s="1" customFormat="1">
      <c r="A628" s="11"/>
      <c r="B628" s="9"/>
      <c r="C628" s="9"/>
      <c r="D628" s="10"/>
      <c r="E628" s="9"/>
      <c r="F628" s="63"/>
      <c r="G628" s="4"/>
      <c r="H628" s="70"/>
      <c r="I628" s="4"/>
      <c r="J628" s="4"/>
    </row>
    <row r="629" spans="1:10" s="1" customFormat="1">
      <c r="A629" s="11"/>
      <c r="B629" s="9"/>
      <c r="C629" s="9"/>
      <c r="D629" s="10"/>
      <c r="E629" s="9"/>
      <c r="F629" s="63"/>
      <c r="G629" s="4"/>
      <c r="H629" s="70"/>
      <c r="I629" s="4"/>
      <c r="J629" s="4"/>
    </row>
    <row r="630" spans="1:10" s="1" customFormat="1">
      <c r="A630" s="11"/>
      <c r="B630" s="9"/>
      <c r="C630" s="9"/>
      <c r="D630" s="10"/>
      <c r="E630" s="9"/>
      <c r="F630" s="63"/>
      <c r="G630" s="4"/>
      <c r="H630" s="70"/>
      <c r="I630" s="4"/>
      <c r="J630" s="4"/>
    </row>
    <row r="631" spans="1:10" s="1" customFormat="1">
      <c r="A631" s="11"/>
      <c r="B631" s="9"/>
      <c r="C631" s="9"/>
      <c r="D631" s="10"/>
      <c r="E631" s="9"/>
      <c r="F631" s="63"/>
      <c r="G631" s="4"/>
      <c r="H631" s="70"/>
      <c r="I631" s="4"/>
      <c r="J631" s="4"/>
    </row>
    <row r="632" spans="1:10" s="1" customFormat="1">
      <c r="A632" s="11"/>
      <c r="B632" s="9"/>
      <c r="C632" s="9"/>
      <c r="D632" s="10"/>
      <c r="E632" s="9"/>
      <c r="F632" s="63"/>
      <c r="G632" s="4"/>
      <c r="H632" s="70"/>
      <c r="I632" s="4"/>
      <c r="J632" s="4"/>
    </row>
    <row r="633" spans="1:10" s="1" customFormat="1">
      <c r="A633" s="11"/>
      <c r="B633" s="9"/>
      <c r="C633" s="9"/>
      <c r="D633" s="10"/>
      <c r="E633" s="9"/>
      <c r="F633" s="63"/>
      <c r="G633" s="4"/>
      <c r="H633" s="70"/>
      <c r="I633" s="4"/>
      <c r="J633" s="4"/>
    </row>
    <row r="634" spans="1:10" s="1" customFormat="1">
      <c r="A634" s="11"/>
      <c r="B634" s="9"/>
      <c r="C634" s="9"/>
      <c r="D634" s="10"/>
      <c r="E634" s="9"/>
      <c r="F634" s="63"/>
      <c r="G634" s="4"/>
      <c r="H634" s="70"/>
      <c r="I634" s="4"/>
      <c r="J634" s="4"/>
    </row>
    <row r="635" spans="1:10" s="1" customFormat="1">
      <c r="A635" s="11"/>
      <c r="B635" s="9"/>
      <c r="C635" s="9"/>
      <c r="D635" s="10"/>
      <c r="E635" s="9"/>
      <c r="F635" s="63"/>
      <c r="G635" s="4"/>
      <c r="H635" s="70"/>
      <c r="I635" s="4"/>
      <c r="J635" s="4"/>
    </row>
    <row r="636" spans="1:10" s="1" customFormat="1">
      <c r="A636" s="11"/>
      <c r="B636" s="9"/>
      <c r="C636" s="9"/>
      <c r="D636" s="10"/>
      <c r="E636" s="9"/>
      <c r="F636" s="63"/>
      <c r="G636" s="4"/>
      <c r="H636" s="70"/>
      <c r="I636" s="4"/>
      <c r="J636" s="4"/>
    </row>
    <row r="637" spans="1:10" s="1" customFormat="1">
      <c r="A637" s="11"/>
      <c r="B637" s="9"/>
      <c r="C637" s="9"/>
      <c r="D637" s="10"/>
      <c r="E637" s="9"/>
      <c r="F637" s="63"/>
      <c r="G637" s="4"/>
      <c r="H637" s="70"/>
      <c r="I637" s="4"/>
      <c r="J637" s="4"/>
    </row>
    <row r="638" spans="1:10" s="1" customFormat="1">
      <c r="A638" s="11"/>
      <c r="B638" s="9"/>
      <c r="C638" s="9"/>
      <c r="D638" s="10"/>
      <c r="E638" s="9"/>
      <c r="F638" s="63"/>
      <c r="G638" s="4"/>
      <c r="H638" s="70"/>
      <c r="I638" s="4"/>
      <c r="J638" s="4"/>
    </row>
    <row r="639" spans="1:10" s="1" customFormat="1">
      <c r="A639" s="11"/>
      <c r="B639" s="9"/>
      <c r="C639" s="9"/>
      <c r="D639" s="10"/>
      <c r="E639" s="9"/>
      <c r="F639" s="63"/>
      <c r="G639" s="4"/>
      <c r="H639" s="70"/>
      <c r="I639" s="4"/>
      <c r="J639" s="4"/>
    </row>
    <row r="640" spans="1:10" s="1" customFormat="1">
      <c r="A640" s="11"/>
      <c r="B640" s="9"/>
      <c r="C640" s="9"/>
      <c r="D640" s="10"/>
      <c r="E640" s="9"/>
      <c r="F640" s="63"/>
      <c r="G640" s="4"/>
      <c r="H640" s="70"/>
      <c r="I640" s="4"/>
      <c r="J640" s="4"/>
    </row>
    <row r="641" spans="1:10" s="1" customFormat="1">
      <c r="A641" s="11"/>
      <c r="B641" s="9"/>
      <c r="C641" s="9"/>
      <c r="D641" s="10"/>
      <c r="E641" s="9"/>
      <c r="F641" s="63"/>
      <c r="G641" s="4"/>
      <c r="H641" s="70"/>
      <c r="I641" s="4"/>
      <c r="J641" s="4"/>
    </row>
    <row r="642" spans="1:10" s="1" customFormat="1">
      <c r="A642" s="11"/>
      <c r="B642" s="9"/>
      <c r="C642" s="9"/>
      <c r="D642" s="10"/>
      <c r="E642" s="9"/>
      <c r="F642" s="63"/>
      <c r="G642" s="4"/>
      <c r="H642" s="70"/>
      <c r="I642" s="4"/>
      <c r="J642" s="4"/>
    </row>
    <row r="643" spans="1:10" s="1" customFormat="1">
      <c r="A643" s="11"/>
      <c r="B643" s="9"/>
      <c r="C643" s="9"/>
      <c r="D643" s="10"/>
      <c r="E643" s="9"/>
      <c r="F643" s="63"/>
      <c r="G643" s="4"/>
      <c r="H643" s="70"/>
      <c r="I643" s="4"/>
      <c r="J643" s="4"/>
    </row>
    <row r="644" spans="1:10" s="1" customFormat="1">
      <c r="A644" s="11"/>
      <c r="B644" s="9"/>
      <c r="C644" s="9"/>
      <c r="D644" s="10"/>
      <c r="E644" s="9"/>
      <c r="F644" s="63"/>
      <c r="G644" s="4"/>
      <c r="H644" s="70"/>
      <c r="I644" s="4"/>
      <c r="J644" s="4"/>
    </row>
    <row r="645" spans="1:10" s="1" customFormat="1">
      <c r="A645" s="11"/>
      <c r="B645" s="9"/>
      <c r="C645" s="9"/>
      <c r="D645" s="10"/>
      <c r="E645" s="9"/>
      <c r="F645" s="63"/>
      <c r="G645" s="4"/>
      <c r="H645" s="70"/>
      <c r="I645" s="4"/>
      <c r="J645" s="4"/>
    </row>
    <row r="646" spans="1:10" s="1" customFormat="1">
      <c r="A646" s="11"/>
      <c r="B646" s="9"/>
      <c r="C646" s="9"/>
      <c r="D646" s="10"/>
      <c r="E646" s="9"/>
      <c r="F646" s="63"/>
      <c r="G646" s="4"/>
      <c r="H646" s="70"/>
      <c r="I646" s="4"/>
      <c r="J646" s="4"/>
    </row>
    <row r="647" spans="1:10" s="1" customFormat="1">
      <c r="A647" s="11"/>
      <c r="B647" s="9"/>
      <c r="C647" s="9"/>
      <c r="D647" s="10"/>
      <c r="E647" s="9"/>
      <c r="F647" s="63"/>
      <c r="G647" s="4"/>
      <c r="H647" s="70"/>
      <c r="I647" s="4"/>
      <c r="J647" s="4"/>
    </row>
    <row r="648" spans="1:10" s="1" customFormat="1">
      <c r="A648" s="11"/>
      <c r="B648" s="9"/>
      <c r="C648" s="9"/>
      <c r="D648" s="10"/>
      <c r="E648" s="9"/>
      <c r="F648" s="63"/>
      <c r="G648" s="4"/>
      <c r="H648" s="70"/>
      <c r="I648" s="4"/>
      <c r="J648" s="4"/>
    </row>
    <row r="649" spans="1:10" s="1" customFormat="1">
      <c r="A649" s="11"/>
      <c r="B649" s="9"/>
      <c r="C649" s="9"/>
      <c r="D649" s="10"/>
      <c r="E649" s="9"/>
      <c r="F649" s="63"/>
      <c r="G649" s="4"/>
      <c r="H649" s="70"/>
      <c r="I649" s="4"/>
      <c r="J649" s="4"/>
    </row>
    <row r="650" spans="1:10" s="1" customFormat="1">
      <c r="A650" s="11"/>
      <c r="B650" s="9"/>
      <c r="C650" s="9"/>
      <c r="D650" s="10"/>
      <c r="E650" s="9"/>
      <c r="F650" s="63"/>
      <c r="G650" s="4"/>
      <c r="H650" s="70"/>
      <c r="I650" s="4"/>
      <c r="J650" s="4"/>
    </row>
    <row r="651" spans="1:10" s="1" customFormat="1">
      <c r="A651" s="11"/>
      <c r="B651" s="9"/>
      <c r="C651" s="9"/>
      <c r="D651" s="10"/>
      <c r="E651" s="9"/>
      <c r="F651" s="63"/>
      <c r="G651" s="4"/>
      <c r="H651" s="70"/>
      <c r="I651" s="4"/>
      <c r="J651" s="4"/>
    </row>
    <row r="652" spans="1:10" s="1" customFormat="1">
      <c r="A652" s="11"/>
      <c r="B652" s="9"/>
      <c r="C652" s="9"/>
      <c r="D652" s="10"/>
      <c r="E652" s="9"/>
      <c r="F652" s="63"/>
      <c r="G652" s="4"/>
      <c r="H652" s="70"/>
      <c r="I652" s="4"/>
      <c r="J652" s="4"/>
    </row>
    <row r="653" spans="1:10" s="1" customFormat="1">
      <c r="A653" s="11"/>
      <c r="B653" s="9"/>
      <c r="C653" s="9"/>
      <c r="D653" s="10"/>
      <c r="E653" s="9"/>
      <c r="F653" s="63"/>
      <c r="G653" s="4"/>
      <c r="H653" s="70"/>
      <c r="I653" s="4"/>
      <c r="J653" s="4"/>
    </row>
    <row r="654" spans="1:10" s="1" customFormat="1">
      <c r="A654" s="11"/>
      <c r="B654" s="9"/>
      <c r="C654" s="9"/>
      <c r="D654" s="10"/>
      <c r="E654" s="9"/>
      <c r="F654" s="63"/>
      <c r="G654" s="4"/>
      <c r="H654" s="70"/>
      <c r="I654" s="4"/>
      <c r="J654" s="4"/>
    </row>
    <row r="655" spans="1:10" s="1" customFormat="1">
      <c r="A655" s="11"/>
      <c r="B655" s="9"/>
      <c r="C655" s="9"/>
      <c r="D655" s="10"/>
      <c r="E655" s="9"/>
      <c r="F655" s="63"/>
      <c r="G655" s="4"/>
      <c r="H655" s="70"/>
      <c r="I655" s="4"/>
      <c r="J655" s="4"/>
    </row>
    <row r="656" spans="1:10" s="1" customFormat="1">
      <c r="A656" s="11"/>
      <c r="B656" s="9"/>
      <c r="C656" s="9"/>
      <c r="D656" s="10"/>
      <c r="E656" s="9"/>
      <c r="F656" s="63"/>
      <c r="G656" s="4"/>
      <c r="H656" s="70"/>
      <c r="I656" s="4"/>
      <c r="J656" s="4"/>
    </row>
    <row r="657" spans="1:10" s="1" customFormat="1">
      <c r="A657" s="11"/>
      <c r="B657" s="9"/>
      <c r="C657" s="9"/>
      <c r="D657" s="10"/>
      <c r="E657" s="9"/>
      <c r="F657" s="63"/>
      <c r="G657" s="4"/>
      <c r="H657" s="70"/>
      <c r="I657" s="4"/>
      <c r="J657" s="4"/>
    </row>
    <row r="658" spans="1:10" s="1" customFormat="1">
      <c r="A658" s="11"/>
      <c r="B658" s="9"/>
      <c r="C658" s="9"/>
      <c r="D658" s="10"/>
      <c r="E658" s="9"/>
      <c r="F658" s="63"/>
      <c r="G658" s="4"/>
      <c r="H658" s="70"/>
      <c r="I658" s="4"/>
      <c r="J658" s="4"/>
    </row>
    <row r="659" spans="1:10" s="1" customFormat="1">
      <c r="A659" s="11"/>
      <c r="B659" s="9"/>
      <c r="C659" s="9"/>
      <c r="D659" s="10"/>
      <c r="E659" s="9"/>
      <c r="F659" s="63"/>
      <c r="G659" s="4"/>
      <c r="H659" s="70"/>
      <c r="I659" s="4"/>
      <c r="J659" s="4"/>
    </row>
    <row r="660" spans="1:10" s="1" customFormat="1">
      <c r="A660" s="11"/>
      <c r="B660" s="9"/>
      <c r="C660" s="9"/>
      <c r="D660" s="10"/>
      <c r="E660" s="9"/>
      <c r="F660" s="63"/>
      <c r="G660" s="4"/>
      <c r="H660" s="70"/>
      <c r="I660" s="4"/>
      <c r="J660" s="4"/>
    </row>
    <row r="661" spans="1:10" s="1" customFormat="1">
      <c r="A661" s="11"/>
      <c r="B661" s="9"/>
      <c r="C661" s="9"/>
      <c r="D661" s="10"/>
      <c r="E661" s="9"/>
      <c r="F661" s="63"/>
      <c r="G661" s="4"/>
      <c r="H661" s="70"/>
      <c r="I661" s="4"/>
      <c r="J661" s="4"/>
    </row>
    <row r="662" spans="1:10" s="1" customFormat="1">
      <c r="A662" s="11"/>
      <c r="B662" s="9"/>
      <c r="C662" s="9"/>
      <c r="D662" s="10"/>
      <c r="E662" s="9"/>
      <c r="F662" s="63"/>
      <c r="G662" s="4"/>
      <c r="H662" s="70"/>
      <c r="I662" s="4"/>
      <c r="J662" s="4"/>
    </row>
    <row r="663" spans="1:10" s="1" customFormat="1">
      <c r="A663" s="11"/>
      <c r="B663" s="9"/>
      <c r="C663" s="9"/>
      <c r="D663" s="10"/>
      <c r="E663" s="9"/>
      <c r="F663" s="63"/>
      <c r="G663" s="4"/>
      <c r="H663" s="70"/>
      <c r="I663" s="4"/>
      <c r="J663" s="4"/>
    </row>
    <row r="664" spans="1:10" s="1" customFormat="1">
      <c r="A664" s="11"/>
      <c r="B664" s="9"/>
      <c r="C664" s="9"/>
      <c r="D664" s="10"/>
      <c r="E664" s="9"/>
      <c r="F664" s="63"/>
      <c r="G664" s="4"/>
      <c r="H664" s="70"/>
      <c r="I664" s="4"/>
      <c r="J664" s="4"/>
    </row>
    <row r="665" spans="1:10" s="1" customFormat="1">
      <c r="A665" s="11"/>
      <c r="B665" s="9"/>
      <c r="C665" s="9"/>
      <c r="D665" s="10"/>
      <c r="E665" s="9"/>
      <c r="F665" s="63"/>
      <c r="G665" s="4"/>
      <c r="H665" s="70"/>
      <c r="I665" s="4"/>
      <c r="J665" s="4"/>
    </row>
    <row r="666" spans="1:10" s="1" customFormat="1">
      <c r="A666" s="11"/>
      <c r="B666" s="9"/>
      <c r="C666" s="9"/>
      <c r="D666" s="10"/>
      <c r="E666" s="9"/>
      <c r="F666" s="63"/>
      <c r="G666" s="4"/>
      <c r="H666" s="70"/>
      <c r="I666" s="4"/>
      <c r="J666" s="4"/>
    </row>
    <row r="667" spans="1:10" s="1" customFormat="1">
      <c r="A667" s="11"/>
      <c r="B667" s="9"/>
      <c r="C667" s="9"/>
      <c r="D667" s="10"/>
      <c r="E667" s="9"/>
      <c r="F667" s="63"/>
      <c r="G667" s="4"/>
      <c r="H667" s="70"/>
      <c r="I667" s="4"/>
      <c r="J667" s="4"/>
    </row>
    <row r="668" spans="1:10" s="1" customFormat="1">
      <c r="A668" s="11"/>
      <c r="B668" s="9"/>
      <c r="C668" s="9"/>
      <c r="D668" s="10"/>
      <c r="E668" s="9"/>
      <c r="F668" s="63"/>
      <c r="G668" s="4"/>
      <c r="H668" s="70"/>
      <c r="I668" s="4"/>
      <c r="J668" s="4"/>
    </row>
    <row r="669" spans="1:10" s="1" customFormat="1">
      <c r="A669" s="11"/>
      <c r="B669" s="9"/>
      <c r="C669" s="9"/>
      <c r="D669" s="10"/>
      <c r="E669" s="9"/>
      <c r="F669" s="63"/>
      <c r="G669" s="4"/>
      <c r="H669" s="70"/>
      <c r="I669" s="4"/>
      <c r="J669" s="4"/>
    </row>
    <row r="670" spans="1:10" s="1" customFormat="1">
      <c r="A670" s="11"/>
      <c r="B670" s="9"/>
      <c r="C670" s="9"/>
      <c r="D670" s="10"/>
      <c r="E670" s="9"/>
      <c r="F670" s="63"/>
      <c r="G670" s="4"/>
      <c r="H670" s="70"/>
      <c r="I670" s="4"/>
      <c r="J670" s="4"/>
    </row>
    <row r="671" spans="1:10" s="1" customFormat="1">
      <c r="A671" s="11"/>
      <c r="B671" s="9"/>
      <c r="C671" s="9"/>
      <c r="D671" s="10"/>
      <c r="E671" s="9"/>
      <c r="F671" s="63"/>
      <c r="G671" s="4"/>
      <c r="H671" s="70"/>
      <c r="I671" s="4"/>
      <c r="J671" s="4"/>
    </row>
    <row r="672" spans="1:10" s="1" customFormat="1">
      <c r="A672" s="11"/>
      <c r="B672" s="9"/>
      <c r="C672" s="9"/>
      <c r="D672" s="10"/>
      <c r="E672" s="9"/>
      <c r="F672" s="63"/>
      <c r="G672" s="4"/>
      <c r="H672" s="70"/>
      <c r="I672" s="4"/>
      <c r="J672" s="4"/>
    </row>
    <row r="673" spans="1:10" s="1" customFormat="1">
      <c r="A673" s="11"/>
      <c r="B673" s="9"/>
      <c r="C673" s="9"/>
      <c r="D673" s="10"/>
      <c r="E673" s="9"/>
      <c r="F673" s="63"/>
      <c r="G673" s="4"/>
      <c r="H673" s="70"/>
      <c r="I673" s="4"/>
      <c r="J673" s="4"/>
    </row>
    <row r="674" spans="1:10" s="1" customFormat="1">
      <c r="A674" s="11"/>
      <c r="B674" s="9"/>
      <c r="C674" s="9"/>
      <c r="D674" s="10"/>
      <c r="E674" s="9"/>
      <c r="F674" s="63"/>
      <c r="G674" s="4"/>
      <c r="H674" s="70"/>
      <c r="I674" s="4"/>
      <c r="J674" s="4"/>
    </row>
    <row r="675" spans="1:10" s="1" customFormat="1">
      <c r="A675" s="11"/>
      <c r="B675" s="9"/>
      <c r="C675" s="9"/>
      <c r="D675" s="10"/>
      <c r="E675" s="9"/>
      <c r="F675" s="63"/>
      <c r="G675" s="4"/>
      <c r="H675" s="70"/>
      <c r="I675" s="4"/>
      <c r="J675" s="4"/>
    </row>
    <row r="676" spans="1:10" s="1" customFormat="1">
      <c r="A676" s="11"/>
      <c r="B676" s="9"/>
      <c r="C676" s="9"/>
      <c r="D676" s="10"/>
      <c r="E676" s="9"/>
      <c r="F676" s="63"/>
      <c r="G676" s="4"/>
      <c r="H676" s="70"/>
      <c r="I676" s="4"/>
      <c r="J676" s="4"/>
    </row>
    <row r="677" spans="1:10" s="1" customFormat="1">
      <c r="A677" s="11"/>
      <c r="B677" s="9"/>
      <c r="C677" s="9"/>
      <c r="D677" s="10"/>
      <c r="E677" s="9"/>
      <c r="F677" s="63"/>
      <c r="G677" s="4"/>
      <c r="H677" s="70"/>
      <c r="I677" s="4"/>
      <c r="J677" s="4"/>
    </row>
    <row r="678" spans="1:10" s="1" customFormat="1">
      <c r="A678" s="11"/>
      <c r="B678" s="9"/>
      <c r="C678" s="9"/>
      <c r="D678" s="10"/>
      <c r="E678" s="9"/>
      <c r="F678" s="63"/>
      <c r="G678" s="4"/>
      <c r="H678" s="70"/>
      <c r="I678" s="4"/>
      <c r="J678" s="4"/>
    </row>
    <row r="679" spans="1:10" s="1" customFormat="1">
      <c r="A679" s="11"/>
      <c r="B679" s="9"/>
      <c r="C679" s="9"/>
      <c r="D679" s="10"/>
      <c r="E679" s="9"/>
      <c r="F679" s="63"/>
      <c r="G679" s="4"/>
      <c r="H679" s="70"/>
      <c r="I679" s="4"/>
      <c r="J679" s="4"/>
    </row>
    <row r="680" spans="1:10" s="1" customFormat="1">
      <c r="A680" s="11"/>
      <c r="B680" s="9"/>
      <c r="C680" s="9"/>
      <c r="D680" s="10"/>
      <c r="E680" s="9"/>
      <c r="F680" s="63"/>
      <c r="G680" s="4"/>
      <c r="H680" s="70"/>
      <c r="I680" s="4"/>
      <c r="J680" s="4"/>
    </row>
    <row r="681" spans="1:10" s="1" customFormat="1">
      <c r="A681" s="11"/>
      <c r="B681" s="9"/>
      <c r="C681" s="9"/>
      <c r="D681" s="10"/>
      <c r="E681" s="9"/>
      <c r="F681" s="63"/>
      <c r="G681" s="4"/>
      <c r="H681" s="70"/>
      <c r="I681" s="4"/>
      <c r="J681" s="4"/>
    </row>
    <row r="682" spans="1:10" s="1" customFormat="1">
      <c r="A682" s="11"/>
      <c r="B682" s="9"/>
      <c r="C682" s="9"/>
      <c r="D682" s="10"/>
      <c r="E682" s="9"/>
      <c r="F682" s="63"/>
      <c r="G682" s="4"/>
      <c r="H682" s="70"/>
      <c r="I682" s="4"/>
      <c r="J682" s="4"/>
    </row>
    <row r="683" spans="1:10" s="1" customFormat="1">
      <c r="A683" s="11"/>
      <c r="B683" s="9"/>
      <c r="C683" s="9"/>
      <c r="D683" s="10"/>
      <c r="E683" s="9"/>
      <c r="F683" s="63"/>
      <c r="G683" s="4"/>
      <c r="H683" s="70"/>
      <c r="I683" s="4"/>
      <c r="J683" s="4"/>
    </row>
    <row r="684" spans="1:10" s="1" customFormat="1">
      <c r="A684" s="11"/>
      <c r="B684" s="9"/>
      <c r="C684" s="9"/>
      <c r="D684" s="10"/>
      <c r="E684" s="9"/>
      <c r="F684" s="63"/>
      <c r="G684" s="4"/>
      <c r="H684" s="70"/>
      <c r="I684" s="4"/>
      <c r="J684" s="4"/>
    </row>
    <row r="685" spans="1:10" s="1" customFormat="1">
      <c r="A685" s="11"/>
      <c r="B685" s="9"/>
      <c r="C685" s="9"/>
      <c r="D685" s="10"/>
      <c r="E685" s="9"/>
      <c r="F685" s="63"/>
      <c r="G685" s="4"/>
      <c r="H685" s="70"/>
      <c r="I685" s="4"/>
      <c r="J685" s="4"/>
    </row>
    <row r="686" spans="1:10" s="1" customFormat="1">
      <c r="A686" s="11"/>
      <c r="B686" s="9"/>
      <c r="C686" s="9"/>
      <c r="D686" s="10"/>
      <c r="E686" s="9"/>
      <c r="F686" s="63"/>
      <c r="G686" s="4"/>
      <c r="H686" s="70"/>
      <c r="I686" s="4"/>
      <c r="J686" s="4"/>
    </row>
    <row r="687" spans="1:10" s="1" customFormat="1">
      <c r="A687" s="11"/>
      <c r="B687" s="9"/>
      <c r="C687" s="9"/>
      <c r="D687" s="10"/>
      <c r="E687" s="9"/>
      <c r="F687" s="63"/>
      <c r="G687" s="4"/>
      <c r="H687" s="70"/>
      <c r="I687" s="4"/>
      <c r="J687" s="4"/>
    </row>
    <row r="688" spans="1:10" s="1" customFormat="1">
      <c r="A688" s="11"/>
      <c r="B688" s="9"/>
      <c r="C688" s="9"/>
      <c r="D688" s="10"/>
      <c r="E688" s="9"/>
      <c r="F688" s="63"/>
      <c r="G688" s="4"/>
      <c r="H688" s="70"/>
      <c r="I688" s="4"/>
      <c r="J688" s="4"/>
    </row>
    <row r="689" spans="1:10" s="1" customFormat="1">
      <c r="A689" s="11"/>
      <c r="B689" s="9"/>
      <c r="C689" s="9"/>
      <c r="D689" s="10"/>
      <c r="E689" s="9"/>
      <c r="F689" s="63"/>
      <c r="G689" s="4"/>
      <c r="H689" s="70"/>
      <c r="I689" s="4"/>
      <c r="J689" s="4"/>
    </row>
    <row r="690" spans="1:10" s="1" customFormat="1">
      <c r="A690" s="11"/>
      <c r="B690" s="9"/>
      <c r="C690" s="9"/>
      <c r="D690" s="10"/>
      <c r="E690" s="9"/>
      <c r="F690" s="63"/>
      <c r="G690" s="4"/>
      <c r="H690" s="70"/>
      <c r="I690" s="4"/>
      <c r="J690" s="4"/>
    </row>
    <row r="691" spans="1:10" s="1" customFormat="1">
      <c r="A691" s="11"/>
      <c r="B691" s="9"/>
      <c r="C691" s="9"/>
      <c r="D691" s="10"/>
      <c r="E691" s="9"/>
      <c r="F691" s="63"/>
      <c r="G691" s="4"/>
      <c r="H691" s="70"/>
      <c r="I691" s="4"/>
      <c r="J691" s="4"/>
    </row>
    <row r="692" spans="1:10" s="1" customFormat="1">
      <c r="A692" s="11"/>
      <c r="B692" s="9"/>
      <c r="C692" s="9"/>
      <c r="D692" s="10"/>
      <c r="E692" s="9"/>
      <c r="F692" s="63"/>
      <c r="G692" s="4"/>
      <c r="H692" s="70"/>
      <c r="I692" s="4"/>
      <c r="J692" s="4"/>
    </row>
    <row r="693" spans="1:10" s="1" customFormat="1">
      <c r="A693" s="11"/>
      <c r="B693" s="9"/>
      <c r="C693" s="9"/>
      <c r="D693" s="10"/>
      <c r="E693" s="9"/>
      <c r="F693" s="63"/>
      <c r="G693" s="4"/>
      <c r="H693" s="70"/>
      <c r="I693" s="4"/>
      <c r="J693" s="4"/>
    </row>
    <row r="694" spans="1:10" s="1" customFormat="1">
      <c r="A694" s="11"/>
      <c r="B694" s="9"/>
      <c r="C694" s="9"/>
      <c r="D694" s="10"/>
      <c r="E694" s="9"/>
      <c r="F694" s="63"/>
      <c r="G694" s="4"/>
      <c r="H694" s="70"/>
      <c r="I694" s="4"/>
      <c r="J694" s="4"/>
    </row>
    <row r="695" spans="1:10" s="1" customFormat="1">
      <c r="A695" s="11"/>
      <c r="B695" s="9"/>
      <c r="C695" s="9"/>
      <c r="D695" s="10"/>
      <c r="E695" s="9"/>
      <c r="F695" s="63"/>
      <c r="G695" s="4"/>
      <c r="H695" s="70"/>
      <c r="I695" s="4"/>
      <c r="J695" s="4"/>
    </row>
    <row r="696" spans="1:10" s="1" customFormat="1">
      <c r="A696" s="11"/>
      <c r="B696" s="9"/>
      <c r="C696" s="9"/>
      <c r="D696" s="10"/>
      <c r="E696" s="9"/>
      <c r="F696" s="63"/>
      <c r="G696" s="4"/>
      <c r="H696" s="70"/>
      <c r="I696" s="4"/>
      <c r="J696" s="4"/>
    </row>
    <row r="697" spans="1:10" s="1" customFormat="1">
      <c r="A697" s="11"/>
      <c r="B697" s="9"/>
      <c r="C697" s="9"/>
      <c r="D697" s="10"/>
      <c r="E697" s="9"/>
      <c r="F697" s="63"/>
      <c r="G697" s="4"/>
      <c r="H697" s="70"/>
      <c r="I697" s="4"/>
      <c r="J697" s="4"/>
    </row>
    <row r="698" spans="1:10" s="1" customFormat="1">
      <c r="A698" s="11"/>
      <c r="B698" s="9"/>
      <c r="C698" s="9"/>
      <c r="D698" s="10"/>
      <c r="E698" s="9"/>
      <c r="F698" s="63"/>
      <c r="G698" s="4"/>
      <c r="H698" s="70"/>
      <c r="I698" s="4"/>
      <c r="J698" s="4"/>
    </row>
    <row r="699" spans="1:10" s="1" customFormat="1">
      <c r="A699" s="11"/>
      <c r="B699" s="9"/>
      <c r="C699" s="9"/>
      <c r="D699" s="10"/>
      <c r="E699" s="9"/>
      <c r="F699" s="63"/>
      <c r="G699" s="4"/>
      <c r="H699" s="70"/>
      <c r="I699" s="4"/>
      <c r="J699" s="4"/>
    </row>
    <row r="700" spans="1:10" s="1" customFormat="1">
      <c r="A700" s="11"/>
      <c r="B700" s="9"/>
      <c r="C700" s="9"/>
      <c r="D700" s="10"/>
      <c r="E700" s="9"/>
      <c r="F700" s="63"/>
      <c r="G700" s="4"/>
      <c r="H700" s="70"/>
      <c r="I700" s="4"/>
      <c r="J700" s="4"/>
    </row>
    <row r="701" spans="1:10" s="1" customFormat="1">
      <c r="A701" s="11"/>
      <c r="B701" s="9"/>
      <c r="C701" s="9"/>
      <c r="D701" s="10"/>
      <c r="E701" s="9"/>
      <c r="F701" s="63"/>
      <c r="G701" s="4"/>
      <c r="H701" s="70"/>
      <c r="I701" s="4"/>
      <c r="J701" s="4"/>
    </row>
    <row r="702" spans="1:10" s="1" customFormat="1">
      <c r="A702" s="11"/>
      <c r="B702" s="9"/>
      <c r="C702" s="9"/>
      <c r="D702" s="10"/>
      <c r="E702" s="9"/>
      <c r="F702" s="63"/>
      <c r="G702" s="4"/>
      <c r="H702" s="70"/>
      <c r="I702" s="4"/>
      <c r="J702" s="4"/>
    </row>
    <row r="703" spans="1:10" s="1" customFormat="1">
      <c r="A703" s="11"/>
      <c r="B703" s="9"/>
      <c r="C703" s="9"/>
      <c r="D703" s="10"/>
      <c r="E703" s="9"/>
      <c r="F703" s="63"/>
      <c r="G703" s="4"/>
      <c r="H703" s="70"/>
      <c r="I703" s="4"/>
      <c r="J703" s="4"/>
    </row>
    <row r="704" spans="1:10" s="1" customFormat="1">
      <c r="A704" s="11"/>
      <c r="B704" s="9"/>
      <c r="C704" s="9"/>
      <c r="D704" s="10"/>
      <c r="E704" s="9"/>
      <c r="F704" s="63"/>
      <c r="G704" s="4"/>
      <c r="H704" s="70"/>
      <c r="I704" s="4"/>
      <c r="J704" s="4"/>
    </row>
    <row r="705" spans="1:10" s="1" customFormat="1">
      <c r="A705" s="11"/>
      <c r="B705" s="9"/>
      <c r="C705" s="9"/>
      <c r="D705" s="10"/>
      <c r="E705" s="9"/>
      <c r="F705" s="63"/>
      <c r="G705" s="4"/>
      <c r="H705" s="70"/>
      <c r="I705" s="4"/>
      <c r="J705" s="4"/>
    </row>
    <row r="706" spans="1:10" s="1" customFormat="1">
      <c r="A706" s="11"/>
      <c r="B706" s="9"/>
      <c r="C706" s="9"/>
      <c r="D706" s="10"/>
      <c r="E706" s="9"/>
      <c r="F706" s="63"/>
      <c r="G706" s="4"/>
      <c r="H706" s="70"/>
      <c r="I706" s="4"/>
      <c r="J706" s="4"/>
    </row>
    <row r="707" spans="1:10" s="1" customFormat="1">
      <c r="A707" s="11"/>
      <c r="B707" s="9"/>
      <c r="C707" s="9"/>
      <c r="D707" s="10"/>
      <c r="E707" s="9"/>
      <c r="F707" s="63"/>
      <c r="G707" s="4"/>
      <c r="H707" s="70"/>
      <c r="I707" s="4"/>
      <c r="J707" s="4"/>
    </row>
    <row r="708" spans="1:10" s="1" customFormat="1">
      <c r="A708" s="11"/>
      <c r="B708" s="9"/>
      <c r="C708" s="9"/>
      <c r="D708" s="10"/>
      <c r="E708" s="9"/>
      <c r="F708" s="63"/>
      <c r="G708" s="4"/>
      <c r="H708" s="70"/>
      <c r="I708" s="4"/>
      <c r="J708" s="4"/>
    </row>
    <row r="709" spans="1:10" s="1" customFormat="1">
      <c r="A709" s="11"/>
      <c r="B709" s="9"/>
      <c r="C709" s="9"/>
      <c r="D709" s="10"/>
      <c r="E709" s="9"/>
      <c r="F709" s="63"/>
      <c r="G709" s="4"/>
      <c r="H709" s="70"/>
      <c r="I709" s="4"/>
      <c r="J709" s="4"/>
    </row>
    <row r="710" spans="1:10" s="1" customFormat="1">
      <c r="A710" s="11"/>
      <c r="B710" s="9"/>
      <c r="C710" s="9"/>
      <c r="D710" s="10"/>
      <c r="E710" s="9"/>
      <c r="F710" s="63"/>
      <c r="G710" s="4"/>
      <c r="H710" s="70"/>
      <c r="I710" s="4"/>
      <c r="J710" s="4"/>
    </row>
    <row r="711" spans="1:10" s="1" customFormat="1">
      <c r="A711" s="11"/>
      <c r="B711" s="9"/>
      <c r="C711" s="9"/>
      <c r="D711" s="10"/>
      <c r="E711" s="9"/>
      <c r="F711" s="63"/>
      <c r="G711" s="4"/>
      <c r="H711" s="70"/>
      <c r="I711" s="4"/>
      <c r="J711" s="4"/>
    </row>
    <row r="712" spans="1:10" s="1" customFormat="1">
      <c r="A712" s="11"/>
      <c r="B712" s="9"/>
      <c r="C712" s="9"/>
      <c r="D712" s="10"/>
      <c r="E712" s="9"/>
      <c r="F712" s="63"/>
      <c r="G712" s="4"/>
      <c r="H712" s="70"/>
      <c r="I712" s="4"/>
      <c r="J712" s="4"/>
    </row>
    <row r="713" spans="1:10" s="1" customFormat="1">
      <c r="A713" s="11"/>
      <c r="B713" s="9"/>
      <c r="C713" s="9"/>
      <c r="D713" s="10"/>
      <c r="E713" s="9"/>
      <c r="F713" s="63"/>
      <c r="G713" s="4"/>
      <c r="H713" s="70"/>
      <c r="I713" s="4"/>
      <c r="J713" s="4"/>
    </row>
    <row r="714" spans="1:10" s="1" customFormat="1">
      <c r="A714" s="11"/>
      <c r="B714" s="9"/>
      <c r="C714" s="9"/>
      <c r="D714" s="10"/>
      <c r="E714" s="9"/>
      <c r="F714" s="63"/>
      <c r="G714" s="4"/>
      <c r="H714" s="70"/>
      <c r="I714" s="4"/>
      <c r="J714" s="4"/>
    </row>
    <row r="715" spans="1:10" s="1" customFormat="1">
      <c r="A715" s="11"/>
      <c r="B715" s="9"/>
      <c r="C715" s="9"/>
      <c r="D715" s="10"/>
      <c r="E715" s="9"/>
      <c r="F715" s="63"/>
      <c r="G715" s="4"/>
      <c r="H715" s="70"/>
      <c r="I715" s="4"/>
      <c r="J715" s="4"/>
    </row>
    <row r="716" spans="1:10" s="1" customFormat="1">
      <c r="A716" s="11"/>
      <c r="B716" s="9"/>
      <c r="C716" s="9"/>
      <c r="D716" s="10"/>
      <c r="E716" s="9"/>
      <c r="F716" s="63"/>
      <c r="G716" s="4"/>
      <c r="H716" s="70"/>
      <c r="I716" s="4"/>
      <c r="J716" s="4"/>
    </row>
    <row r="717" spans="1:10" s="1" customFormat="1">
      <c r="A717" s="11"/>
      <c r="B717" s="9"/>
      <c r="C717" s="9"/>
      <c r="D717" s="10"/>
      <c r="E717" s="9"/>
      <c r="F717" s="63"/>
      <c r="G717" s="4"/>
      <c r="H717" s="70"/>
      <c r="I717" s="4"/>
      <c r="J717" s="4"/>
    </row>
    <row r="718" spans="1:10" s="1" customFormat="1">
      <c r="A718" s="11"/>
      <c r="B718" s="9"/>
      <c r="C718" s="9"/>
      <c r="D718" s="10"/>
      <c r="E718" s="9"/>
      <c r="F718" s="63"/>
      <c r="G718" s="4"/>
      <c r="H718" s="70"/>
      <c r="I718" s="4"/>
      <c r="J718" s="4"/>
    </row>
    <row r="719" spans="1:10" s="1" customFormat="1">
      <c r="A719" s="11"/>
      <c r="B719" s="9"/>
      <c r="C719" s="9"/>
      <c r="D719" s="10"/>
      <c r="E719" s="9"/>
      <c r="F719" s="63"/>
      <c r="G719" s="4"/>
      <c r="H719" s="70"/>
      <c r="I719" s="4"/>
      <c r="J719" s="4"/>
    </row>
    <row r="720" spans="1:10" s="1" customFormat="1">
      <c r="A720" s="11"/>
      <c r="B720" s="9"/>
      <c r="C720" s="9"/>
      <c r="D720" s="10"/>
      <c r="E720" s="9"/>
      <c r="F720" s="63"/>
      <c r="G720" s="4"/>
      <c r="H720" s="70"/>
      <c r="I720" s="4"/>
      <c r="J720" s="4"/>
    </row>
    <row r="721" spans="1:10" s="1" customFormat="1">
      <c r="A721" s="11"/>
      <c r="B721" s="9"/>
      <c r="C721" s="9"/>
      <c r="D721" s="10"/>
      <c r="E721" s="9"/>
      <c r="F721" s="63"/>
      <c r="G721" s="4"/>
      <c r="H721" s="70"/>
      <c r="I721" s="4"/>
      <c r="J721" s="4"/>
    </row>
    <row r="722" spans="1:10" s="1" customFormat="1">
      <c r="A722" s="11"/>
      <c r="B722" s="9"/>
      <c r="C722" s="9"/>
      <c r="D722" s="10"/>
      <c r="E722" s="9"/>
      <c r="F722" s="63"/>
      <c r="G722" s="4"/>
      <c r="H722" s="70"/>
      <c r="I722" s="4"/>
      <c r="J722" s="4"/>
    </row>
    <row r="723" spans="1:10" s="1" customFormat="1">
      <c r="A723" s="11"/>
      <c r="B723" s="9"/>
      <c r="C723" s="9"/>
      <c r="D723" s="10"/>
      <c r="E723" s="9"/>
      <c r="F723" s="63"/>
      <c r="G723" s="4"/>
      <c r="H723" s="70"/>
      <c r="I723" s="4"/>
      <c r="J723" s="4"/>
    </row>
    <row r="724" spans="1:10" s="1" customFormat="1">
      <c r="A724" s="11"/>
      <c r="B724" s="9"/>
      <c r="C724" s="9"/>
      <c r="D724" s="10"/>
      <c r="E724" s="9"/>
      <c r="F724" s="63"/>
      <c r="G724" s="4"/>
      <c r="H724" s="70"/>
      <c r="I724" s="4"/>
      <c r="J724" s="4"/>
    </row>
    <row r="725" spans="1:10" s="1" customFormat="1">
      <c r="A725" s="11"/>
      <c r="B725" s="9"/>
      <c r="C725" s="9"/>
      <c r="D725" s="10"/>
      <c r="E725" s="9"/>
      <c r="F725" s="63"/>
      <c r="G725" s="4"/>
      <c r="H725" s="70"/>
      <c r="I725" s="4"/>
      <c r="J725" s="4"/>
    </row>
    <row r="726" spans="1:10" s="1" customFormat="1">
      <c r="A726" s="11"/>
      <c r="B726" s="9"/>
      <c r="C726" s="9"/>
      <c r="D726" s="10"/>
      <c r="E726" s="9"/>
      <c r="F726" s="63"/>
      <c r="G726" s="4"/>
      <c r="H726" s="70"/>
      <c r="I726" s="4"/>
      <c r="J726" s="4"/>
    </row>
    <row r="727" spans="1:10" s="1" customFormat="1">
      <c r="A727" s="11"/>
      <c r="B727" s="9"/>
      <c r="C727" s="9"/>
      <c r="D727" s="10"/>
      <c r="E727" s="9"/>
      <c r="F727" s="63"/>
      <c r="G727" s="4"/>
      <c r="H727" s="70"/>
      <c r="I727" s="4"/>
      <c r="J727" s="4"/>
    </row>
    <row r="728" spans="1:10" s="1" customFormat="1">
      <c r="A728" s="11"/>
      <c r="B728" s="9"/>
      <c r="C728" s="9"/>
      <c r="D728" s="10"/>
      <c r="E728" s="9"/>
      <c r="F728" s="63"/>
      <c r="G728" s="4"/>
      <c r="H728" s="70"/>
      <c r="I728" s="4"/>
      <c r="J728" s="4"/>
    </row>
    <row r="729" spans="1:10" s="1" customFormat="1">
      <c r="A729" s="11"/>
      <c r="B729" s="9"/>
      <c r="C729" s="9"/>
      <c r="D729" s="10"/>
      <c r="E729" s="9"/>
      <c r="F729" s="63"/>
      <c r="G729" s="4"/>
      <c r="H729" s="70"/>
      <c r="I729" s="4"/>
      <c r="J729" s="4"/>
    </row>
    <row r="730" spans="1:10" s="1" customFormat="1">
      <c r="A730" s="11"/>
      <c r="B730" s="9"/>
      <c r="C730" s="9"/>
      <c r="D730" s="10"/>
      <c r="E730" s="9"/>
      <c r="F730" s="63"/>
      <c r="G730" s="4"/>
      <c r="H730" s="70"/>
      <c r="I730" s="4"/>
      <c r="J730" s="4"/>
    </row>
    <row r="731" spans="1:10" s="1" customFormat="1">
      <c r="A731" s="11"/>
      <c r="B731" s="9"/>
      <c r="C731" s="9"/>
      <c r="D731" s="10"/>
      <c r="E731" s="9"/>
      <c r="F731" s="63"/>
      <c r="G731" s="4"/>
      <c r="H731" s="70"/>
      <c r="I731" s="4"/>
      <c r="J731" s="4"/>
    </row>
    <row r="732" spans="1:10" s="1" customFormat="1">
      <c r="A732" s="11"/>
      <c r="B732" s="9"/>
      <c r="C732" s="9"/>
      <c r="D732" s="10"/>
      <c r="E732" s="9"/>
      <c r="F732" s="63"/>
      <c r="G732" s="4"/>
      <c r="H732" s="70"/>
      <c r="I732" s="4"/>
      <c r="J732" s="4"/>
    </row>
    <row r="733" spans="1:10" s="1" customFormat="1">
      <c r="A733" s="11"/>
      <c r="B733" s="9"/>
      <c r="C733" s="9"/>
      <c r="D733" s="10"/>
      <c r="E733" s="9"/>
      <c r="F733" s="63"/>
      <c r="G733" s="4"/>
      <c r="H733" s="70"/>
      <c r="I733" s="4"/>
      <c r="J733" s="4"/>
    </row>
    <row r="734" spans="1:10" s="1" customFormat="1">
      <c r="A734" s="11"/>
      <c r="B734" s="9"/>
      <c r="C734" s="9"/>
      <c r="D734" s="10"/>
      <c r="E734" s="9"/>
      <c r="F734" s="63"/>
      <c r="G734" s="4"/>
      <c r="H734" s="70"/>
      <c r="I734" s="4"/>
      <c r="J734" s="4"/>
    </row>
    <row r="735" spans="1:10" s="1" customFormat="1">
      <c r="A735" s="11"/>
      <c r="B735" s="9"/>
      <c r="C735" s="9"/>
      <c r="D735" s="10"/>
      <c r="E735" s="9"/>
      <c r="F735" s="63"/>
      <c r="G735" s="4"/>
      <c r="H735" s="70"/>
      <c r="I735" s="4"/>
      <c r="J735" s="4"/>
    </row>
    <row r="736" spans="1:10" s="1" customFormat="1">
      <c r="A736" s="11"/>
      <c r="B736" s="9"/>
      <c r="C736" s="9"/>
      <c r="D736" s="10"/>
      <c r="E736" s="9"/>
      <c r="F736" s="63"/>
      <c r="G736" s="4"/>
      <c r="H736" s="70"/>
      <c r="I736" s="4"/>
      <c r="J736" s="4"/>
    </row>
    <row r="737" spans="1:10" s="1" customFormat="1">
      <c r="A737" s="11"/>
      <c r="B737" s="9"/>
      <c r="C737" s="9"/>
      <c r="D737" s="10"/>
      <c r="E737" s="9"/>
      <c r="F737" s="63"/>
      <c r="G737" s="4"/>
      <c r="H737" s="70"/>
      <c r="I737" s="4"/>
      <c r="J737" s="4"/>
    </row>
    <row r="738" spans="1:10" s="1" customFormat="1">
      <c r="A738" s="11"/>
      <c r="B738" s="9"/>
      <c r="C738" s="9"/>
      <c r="D738" s="10"/>
      <c r="E738" s="9"/>
      <c r="F738" s="63"/>
      <c r="G738" s="4"/>
      <c r="H738" s="70"/>
      <c r="I738" s="4"/>
      <c r="J738" s="4"/>
    </row>
    <row r="739" spans="1:10" s="1" customFormat="1">
      <c r="A739" s="11"/>
      <c r="B739" s="9"/>
      <c r="C739" s="9"/>
      <c r="D739" s="10"/>
      <c r="E739" s="9"/>
      <c r="F739" s="63"/>
      <c r="G739" s="4"/>
      <c r="H739" s="70"/>
      <c r="I739" s="4"/>
      <c r="J739" s="4"/>
    </row>
    <row r="740" spans="1:10" s="1" customFormat="1">
      <c r="A740" s="11"/>
      <c r="B740" s="9"/>
      <c r="C740" s="9"/>
      <c r="D740" s="10"/>
      <c r="E740" s="9"/>
      <c r="F740" s="63"/>
      <c r="G740" s="4"/>
      <c r="H740" s="70"/>
      <c r="I740" s="4"/>
      <c r="J740" s="4"/>
    </row>
    <row r="741" spans="1:10" s="1" customFormat="1">
      <c r="A741" s="11"/>
      <c r="B741" s="9"/>
      <c r="C741" s="9"/>
      <c r="D741" s="10"/>
      <c r="E741" s="9"/>
      <c r="F741" s="63"/>
      <c r="G741" s="4"/>
      <c r="H741" s="70"/>
      <c r="I741" s="4"/>
      <c r="J741" s="4"/>
    </row>
    <row r="742" spans="1:10" s="1" customFormat="1">
      <c r="A742" s="11"/>
      <c r="B742" s="9"/>
      <c r="C742" s="9"/>
      <c r="D742" s="10"/>
      <c r="E742" s="9"/>
      <c r="F742" s="63"/>
      <c r="G742" s="4"/>
      <c r="H742" s="70"/>
      <c r="I742" s="4"/>
      <c r="J742" s="4"/>
    </row>
    <row r="743" spans="1:10" s="1" customFormat="1">
      <c r="A743" s="11"/>
      <c r="B743" s="9"/>
      <c r="C743" s="9"/>
      <c r="D743" s="10"/>
      <c r="E743" s="9"/>
      <c r="F743" s="63"/>
      <c r="G743" s="4"/>
      <c r="H743" s="70"/>
      <c r="I743" s="4"/>
      <c r="J743" s="4"/>
    </row>
    <row r="744" spans="1:10" s="1" customFormat="1">
      <c r="A744" s="11"/>
      <c r="B744" s="9"/>
      <c r="C744" s="9"/>
      <c r="D744" s="10"/>
      <c r="E744" s="9"/>
      <c r="F744" s="63"/>
      <c r="G744" s="4"/>
      <c r="H744" s="70"/>
      <c r="I744" s="4"/>
      <c r="J744" s="4"/>
    </row>
    <row r="745" spans="1:10" s="1" customFormat="1">
      <c r="A745" s="11"/>
      <c r="B745" s="9"/>
      <c r="C745" s="9"/>
      <c r="D745" s="10"/>
      <c r="E745" s="9"/>
      <c r="F745" s="63"/>
      <c r="G745" s="4"/>
      <c r="H745" s="70"/>
      <c r="I745" s="4"/>
      <c r="J745" s="4"/>
    </row>
    <row r="746" spans="1:10" s="1" customFormat="1">
      <c r="A746" s="11"/>
      <c r="B746" s="9"/>
      <c r="C746" s="9"/>
      <c r="D746" s="10"/>
      <c r="E746" s="9"/>
      <c r="F746" s="63"/>
      <c r="G746" s="4"/>
      <c r="H746" s="70"/>
      <c r="I746" s="4"/>
      <c r="J746" s="4"/>
    </row>
    <row r="747" spans="1:10" s="1" customFormat="1">
      <c r="A747" s="11"/>
      <c r="B747" s="9"/>
      <c r="C747" s="9"/>
      <c r="D747" s="10"/>
      <c r="E747" s="9"/>
      <c r="F747" s="63"/>
      <c r="G747" s="4"/>
      <c r="H747" s="70"/>
      <c r="I747" s="4"/>
      <c r="J747" s="4"/>
    </row>
    <row r="748" spans="1:10" s="1" customFormat="1">
      <c r="A748" s="11"/>
      <c r="B748" s="9"/>
      <c r="C748" s="9"/>
      <c r="D748" s="10"/>
      <c r="E748" s="9"/>
      <c r="F748" s="63"/>
      <c r="G748" s="4"/>
      <c r="H748" s="70"/>
      <c r="I748" s="4"/>
      <c r="J748" s="4"/>
    </row>
    <row r="749" spans="1:10" s="1" customFormat="1">
      <c r="A749" s="11"/>
      <c r="B749" s="9"/>
      <c r="C749" s="9"/>
      <c r="D749" s="10"/>
      <c r="E749" s="9"/>
      <c r="F749" s="63"/>
      <c r="G749" s="4"/>
      <c r="H749" s="70"/>
      <c r="I749" s="4"/>
      <c r="J749" s="4"/>
    </row>
    <row r="750" spans="1:10" s="1" customFormat="1">
      <c r="A750" s="11"/>
      <c r="B750" s="9"/>
      <c r="C750" s="9"/>
      <c r="D750" s="10"/>
      <c r="E750" s="9"/>
      <c r="F750" s="63"/>
      <c r="G750" s="4"/>
      <c r="H750" s="70"/>
      <c r="I750" s="4"/>
      <c r="J750" s="4"/>
    </row>
    <row r="751" spans="1:10" s="1" customFormat="1">
      <c r="A751" s="11"/>
      <c r="B751" s="9"/>
      <c r="C751" s="9"/>
      <c r="D751" s="10"/>
      <c r="E751" s="9"/>
      <c r="F751" s="63"/>
      <c r="G751" s="4"/>
      <c r="H751" s="70"/>
      <c r="I751" s="4"/>
      <c r="J751" s="4"/>
    </row>
    <row r="752" spans="1:10" s="1" customFormat="1">
      <c r="A752" s="11"/>
      <c r="B752" s="9"/>
      <c r="C752" s="9"/>
      <c r="D752" s="10"/>
      <c r="E752" s="9"/>
      <c r="F752" s="63"/>
      <c r="G752" s="4"/>
      <c r="H752" s="70"/>
      <c r="I752" s="4"/>
      <c r="J752" s="4"/>
    </row>
    <row r="753" spans="1:10" s="1" customFormat="1">
      <c r="A753" s="11"/>
      <c r="B753" s="9"/>
      <c r="C753" s="9"/>
      <c r="D753" s="10"/>
      <c r="E753" s="9"/>
      <c r="F753" s="63"/>
      <c r="G753" s="4"/>
      <c r="H753" s="70"/>
      <c r="I753" s="4"/>
      <c r="J753" s="4"/>
    </row>
    <row r="754" spans="1:10" s="1" customFormat="1">
      <c r="A754" s="11"/>
      <c r="B754" s="9"/>
      <c r="C754" s="9"/>
      <c r="D754" s="10"/>
      <c r="E754" s="9"/>
      <c r="F754" s="63"/>
      <c r="G754" s="4"/>
      <c r="H754" s="70"/>
      <c r="I754" s="4"/>
      <c r="J754" s="4"/>
    </row>
    <row r="755" spans="1:10" s="1" customFormat="1">
      <c r="A755" s="11"/>
      <c r="B755" s="9"/>
      <c r="C755" s="9"/>
      <c r="D755" s="10"/>
      <c r="E755" s="9"/>
      <c r="F755" s="63"/>
      <c r="G755" s="4"/>
      <c r="H755" s="70"/>
      <c r="I755" s="4"/>
      <c r="J755" s="4"/>
    </row>
    <row r="756" spans="1:10" s="1" customFormat="1">
      <c r="A756" s="11"/>
      <c r="B756" s="9"/>
      <c r="C756" s="9"/>
      <c r="D756" s="10"/>
      <c r="E756" s="9"/>
      <c r="F756" s="63"/>
      <c r="G756" s="4"/>
      <c r="H756" s="70"/>
      <c r="I756" s="4"/>
      <c r="J756" s="4"/>
    </row>
    <row r="757" spans="1:10" s="1" customFormat="1">
      <c r="A757" s="11"/>
      <c r="B757" s="9"/>
      <c r="C757" s="9"/>
      <c r="D757" s="10"/>
      <c r="E757" s="9"/>
      <c r="F757" s="63"/>
      <c r="G757" s="4"/>
      <c r="H757" s="70"/>
      <c r="I757" s="4"/>
      <c r="J757" s="4"/>
    </row>
    <row r="758" spans="1:10" s="1" customFormat="1">
      <c r="A758" s="11"/>
      <c r="B758" s="9"/>
      <c r="C758" s="9"/>
      <c r="D758" s="10"/>
      <c r="E758" s="9"/>
      <c r="F758" s="63"/>
      <c r="G758" s="4"/>
      <c r="H758" s="70"/>
      <c r="I758" s="4"/>
      <c r="J758" s="4"/>
    </row>
    <row r="759" spans="1:10" s="1" customFormat="1">
      <c r="A759" s="11"/>
      <c r="B759" s="9"/>
      <c r="C759" s="9"/>
      <c r="D759" s="10"/>
      <c r="E759" s="9"/>
      <c r="F759" s="63"/>
      <c r="G759" s="4"/>
      <c r="H759" s="70"/>
      <c r="I759" s="4"/>
      <c r="J759" s="4"/>
    </row>
    <row r="760" spans="1:10" s="1" customFormat="1">
      <c r="A760" s="11"/>
      <c r="B760" s="9"/>
      <c r="C760" s="9"/>
      <c r="D760" s="10"/>
      <c r="E760" s="9"/>
      <c r="F760" s="63"/>
      <c r="G760" s="4"/>
      <c r="H760" s="70"/>
      <c r="I760" s="4"/>
      <c r="J760" s="4"/>
    </row>
    <row r="761" spans="1:10" s="1" customFormat="1">
      <c r="A761" s="11"/>
      <c r="B761" s="9"/>
      <c r="C761" s="9"/>
      <c r="D761" s="10"/>
      <c r="E761" s="9"/>
      <c r="F761" s="63"/>
      <c r="G761" s="4"/>
      <c r="H761" s="70"/>
      <c r="I761" s="4"/>
      <c r="J761" s="4"/>
    </row>
    <row r="762" spans="1:10" s="1" customFormat="1">
      <c r="A762" s="11"/>
      <c r="B762" s="9"/>
      <c r="C762" s="9"/>
      <c r="D762" s="10"/>
      <c r="E762" s="9"/>
      <c r="F762" s="63"/>
      <c r="G762" s="4"/>
      <c r="H762" s="70"/>
      <c r="I762" s="4"/>
      <c r="J762" s="4"/>
    </row>
    <row r="763" spans="1:10" s="1" customFormat="1">
      <c r="A763" s="11"/>
      <c r="B763" s="9"/>
      <c r="C763" s="9"/>
      <c r="D763" s="10"/>
      <c r="E763" s="9"/>
      <c r="F763" s="63"/>
      <c r="G763" s="4"/>
      <c r="H763" s="70"/>
      <c r="I763" s="4"/>
      <c r="J763" s="4"/>
    </row>
    <row r="764" spans="1:10" s="1" customFormat="1">
      <c r="A764" s="11"/>
      <c r="B764" s="9"/>
      <c r="C764" s="9"/>
      <c r="D764" s="10"/>
      <c r="E764" s="9"/>
      <c r="F764" s="63"/>
      <c r="G764" s="4"/>
      <c r="H764" s="70"/>
      <c r="I764" s="4"/>
      <c r="J764" s="4"/>
    </row>
    <row r="765" spans="1:10" s="1" customFormat="1">
      <c r="A765" s="11"/>
      <c r="B765" s="9"/>
      <c r="C765" s="9"/>
      <c r="D765" s="10"/>
      <c r="E765" s="9"/>
      <c r="F765" s="63"/>
      <c r="G765" s="4"/>
      <c r="H765" s="70"/>
      <c r="I765" s="4"/>
      <c r="J765" s="4"/>
    </row>
    <row r="766" spans="1:10" s="1" customFormat="1">
      <c r="A766" s="11"/>
      <c r="B766" s="9"/>
      <c r="C766" s="9"/>
      <c r="D766" s="10"/>
      <c r="E766" s="9"/>
      <c r="F766" s="63"/>
      <c r="G766" s="4"/>
      <c r="H766" s="70"/>
      <c r="I766" s="4"/>
      <c r="J766" s="4"/>
    </row>
    <row r="767" spans="1:10" s="1" customFormat="1">
      <c r="A767" s="11"/>
      <c r="B767" s="9"/>
      <c r="C767" s="9"/>
      <c r="D767" s="10"/>
      <c r="E767" s="9"/>
      <c r="F767" s="63"/>
      <c r="G767" s="4"/>
      <c r="H767" s="70"/>
      <c r="I767" s="4"/>
      <c r="J767" s="4"/>
    </row>
    <row r="768" spans="1:10" s="1" customFormat="1">
      <c r="A768" s="11"/>
      <c r="B768" s="9"/>
      <c r="C768" s="9"/>
      <c r="D768" s="10"/>
      <c r="E768" s="9"/>
      <c r="F768" s="63"/>
      <c r="G768" s="4"/>
      <c r="H768" s="70"/>
      <c r="I768" s="4"/>
      <c r="J768" s="4"/>
    </row>
    <row r="769" spans="1:10" s="1" customFormat="1">
      <c r="A769" s="11"/>
      <c r="B769" s="9"/>
      <c r="C769" s="9"/>
      <c r="D769" s="10"/>
      <c r="E769" s="9"/>
      <c r="F769" s="63"/>
      <c r="G769" s="4"/>
      <c r="H769" s="70"/>
      <c r="I769" s="4"/>
      <c r="J769" s="4"/>
    </row>
    <row r="770" spans="1:10" s="1" customFormat="1">
      <c r="A770" s="11"/>
      <c r="B770" s="9"/>
      <c r="C770" s="9"/>
      <c r="D770" s="10"/>
      <c r="E770" s="9"/>
      <c r="F770" s="63"/>
      <c r="G770" s="4"/>
      <c r="H770" s="70"/>
      <c r="I770" s="4"/>
      <c r="J770" s="4"/>
    </row>
    <row r="771" spans="1:10" s="1" customFormat="1">
      <c r="A771" s="11"/>
      <c r="B771" s="9"/>
      <c r="C771" s="9"/>
      <c r="D771" s="10"/>
      <c r="E771" s="9"/>
      <c r="F771" s="63"/>
      <c r="G771" s="4"/>
      <c r="H771" s="70"/>
      <c r="I771" s="4"/>
      <c r="J771" s="4"/>
    </row>
    <row r="772" spans="1:10" s="1" customFormat="1">
      <c r="A772" s="11"/>
      <c r="B772" s="9"/>
      <c r="C772" s="9"/>
      <c r="D772" s="10"/>
      <c r="E772" s="9"/>
      <c r="F772" s="63"/>
      <c r="G772" s="4"/>
      <c r="H772" s="70"/>
      <c r="I772" s="4"/>
      <c r="J772" s="4"/>
    </row>
    <row r="773" spans="1:10" s="1" customFormat="1">
      <c r="A773" s="11"/>
      <c r="B773" s="9"/>
      <c r="C773" s="9"/>
      <c r="D773" s="10"/>
      <c r="E773" s="9"/>
      <c r="F773" s="63"/>
      <c r="G773" s="4"/>
      <c r="H773" s="70"/>
      <c r="I773" s="4"/>
      <c r="J773" s="4"/>
    </row>
    <row r="774" spans="1:10" s="1" customFormat="1">
      <c r="A774" s="11"/>
      <c r="B774" s="9"/>
      <c r="C774" s="9"/>
      <c r="D774" s="10"/>
      <c r="E774" s="9"/>
      <c r="F774" s="63"/>
      <c r="G774" s="4"/>
      <c r="H774" s="70"/>
      <c r="I774" s="4"/>
      <c r="J774" s="4"/>
    </row>
    <row r="775" spans="1:10" s="1" customFormat="1">
      <c r="A775" s="11"/>
      <c r="B775" s="9"/>
      <c r="C775" s="9"/>
      <c r="D775" s="10"/>
      <c r="E775" s="9"/>
      <c r="F775" s="63"/>
      <c r="G775" s="4"/>
      <c r="H775" s="70"/>
      <c r="I775" s="4"/>
      <c r="J775" s="4"/>
    </row>
    <row r="776" spans="1:10" s="1" customFormat="1">
      <c r="A776" s="11"/>
      <c r="B776" s="9"/>
      <c r="C776" s="9"/>
      <c r="D776" s="10"/>
      <c r="E776" s="9"/>
      <c r="F776" s="63"/>
      <c r="G776" s="4"/>
      <c r="H776" s="70"/>
      <c r="I776" s="4"/>
      <c r="J776" s="4"/>
    </row>
    <row r="777" spans="1:10" s="1" customFormat="1">
      <c r="A777" s="11"/>
      <c r="B777" s="9"/>
      <c r="C777" s="9"/>
      <c r="D777" s="10"/>
      <c r="E777" s="9"/>
      <c r="F777" s="63"/>
      <c r="G777" s="4"/>
      <c r="H777" s="70"/>
      <c r="I777" s="4"/>
      <c r="J777" s="4"/>
    </row>
    <row r="778" spans="1:10" s="1" customFormat="1">
      <c r="A778" s="11"/>
      <c r="B778" s="9"/>
      <c r="C778" s="9"/>
      <c r="D778" s="10"/>
      <c r="E778" s="9"/>
      <c r="F778" s="63"/>
      <c r="G778" s="4"/>
      <c r="H778" s="70"/>
      <c r="I778" s="4"/>
      <c r="J778" s="4"/>
    </row>
    <row r="779" spans="1:10" s="1" customFormat="1">
      <c r="A779" s="11"/>
      <c r="B779" s="9"/>
      <c r="C779" s="9"/>
      <c r="D779" s="10"/>
      <c r="E779" s="9"/>
      <c r="F779" s="63"/>
      <c r="G779" s="4"/>
      <c r="H779" s="70"/>
      <c r="I779" s="4"/>
      <c r="J779" s="4"/>
    </row>
    <row r="780" spans="1:10" s="1" customFormat="1">
      <c r="A780" s="11"/>
      <c r="B780" s="9"/>
      <c r="C780" s="9"/>
      <c r="D780" s="10"/>
      <c r="E780" s="9"/>
      <c r="F780" s="63"/>
      <c r="G780" s="4"/>
      <c r="H780" s="70"/>
      <c r="I780" s="4"/>
      <c r="J780" s="4"/>
    </row>
    <row r="781" spans="1:10" s="1" customFormat="1">
      <c r="A781" s="11"/>
      <c r="B781" s="9"/>
      <c r="C781" s="9"/>
      <c r="D781" s="10"/>
      <c r="E781" s="9"/>
      <c r="F781" s="63"/>
      <c r="G781" s="4"/>
      <c r="H781" s="70"/>
      <c r="I781" s="4"/>
      <c r="J781" s="4"/>
    </row>
    <row r="782" spans="1:10" s="1" customFormat="1">
      <c r="A782" s="11"/>
      <c r="B782" s="9"/>
      <c r="C782" s="9"/>
      <c r="D782" s="10"/>
      <c r="E782" s="9"/>
      <c r="F782" s="63"/>
      <c r="G782" s="4"/>
      <c r="H782" s="70"/>
      <c r="I782" s="4"/>
      <c r="J782" s="4"/>
    </row>
    <row r="783" spans="1:10" s="1" customFormat="1">
      <c r="A783" s="11"/>
      <c r="B783" s="9"/>
      <c r="C783" s="9"/>
      <c r="D783" s="10"/>
      <c r="E783" s="9"/>
      <c r="F783" s="63"/>
      <c r="G783" s="4"/>
      <c r="H783" s="70"/>
      <c r="I783" s="4"/>
      <c r="J783" s="4"/>
    </row>
    <row r="784" spans="1:10" s="1" customFormat="1">
      <c r="A784" s="11"/>
      <c r="B784" s="9"/>
      <c r="C784" s="9"/>
      <c r="D784" s="10"/>
      <c r="E784" s="9"/>
      <c r="F784" s="63"/>
      <c r="G784" s="4"/>
      <c r="H784" s="70"/>
      <c r="I784" s="4"/>
      <c r="J784" s="4"/>
    </row>
    <row r="785" spans="1:10" s="1" customFormat="1">
      <c r="A785" s="11"/>
      <c r="B785" s="9"/>
      <c r="C785" s="9"/>
      <c r="D785" s="10"/>
      <c r="E785" s="9"/>
      <c r="F785" s="63"/>
      <c r="G785" s="4"/>
      <c r="H785" s="70"/>
      <c r="I785" s="4"/>
      <c r="J785" s="4"/>
    </row>
    <row r="786" spans="1:10" s="1" customFormat="1">
      <c r="A786" s="11"/>
      <c r="B786" s="9"/>
      <c r="C786" s="9"/>
      <c r="D786" s="10"/>
      <c r="E786" s="9"/>
      <c r="F786" s="63"/>
      <c r="G786" s="4"/>
      <c r="H786" s="70"/>
      <c r="I786" s="4"/>
      <c r="J786" s="4"/>
    </row>
    <row r="787" spans="1:10" s="1" customFormat="1">
      <c r="A787" s="11"/>
      <c r="B787" s="9"/>
      <c r="C787" s="9"/>
      <c r="D787" s="10"/>
      <c r="E787" s="9"/>
      <c r="F787" s="63"/>
      <c r="G787" s="4"/>
      <c r="H787" s="70"/>
      <c r="I787" s="4"/>
      <c r="J787" s="4"/>
    </row>
    <row r="788" spans="1:10" s="1" customFormat="1">
      <c r="A788" s="11"/>
      <c r="B788" s="9"/>
      <c r="C788" s="9"/>
      <c r="D788" s="10"/>
      <c r="E788" s="9"/>
      <c r="F788" s="63"/>
      <c r="G788" s="4"/>
      <c r="H788" s="70"/>
      <c r="I788" s="4"/>
      <c r="J788" s="4"/>
    </row>
    <row r="789" spans="1:10" s="1" customFormat="1">
      <c r="A789" s="11"/>
      <c r="B789" s="9"/>
      <c r="C789" s="9"/>
      <c r="D789" s="10"/>
      <c r="E789" s="9"/>
      <c r="F789" s="63"/>
      <c r="G789" s="4"/>
      <c r="H789" s="70"/>
      <c r="I789" s="4"/>
      <c r="J789" s="4"/>
    </row>
    <row r="790" spans="1:10" s="1" customFormat="1">
      <c r="A790" s="11"/>
      <c r="B790" s="9"/>
      <c r="C790" s="9"/>
      <c r="D790" s="10"/>
      <c r="E790" s="9"/>
      <c r="F790" s="63"/>
      <c r="G790" s="4"/>
      <c r="H790" s="70"/>
      <c r="I790" s="4"/>
      <c r="J790" s="4"/>
    </row>
    <row r="791" spans="1:10" s="1" customFormat="1">
      <c r="A791" s="11"/>
      <c r="B791" s="9"/>
      <c r="C791" s="9"/>
      <c r="D791" s="10"/>
      <c r="E791" s="9"/>
      <c r="F791" s="63"/>
      <c r="G791" s="4"/>
      <c r="H791" s="70"/>
      <c r="I791" s="4"/>
      <c r="J791" s="4"/>
    </row>
    <row r="792" spans="1:10" s="1" customFormat="1">
      <c r="A792" s="11"/>
      <c r="B792" s="9"/>
      <c r="C792" s="9"/>
      <c r="D792" s="10"/>
      <c r="E792" s="9"/>
      <c r="F792" s="63"/>
      <c r="G792" s="4"/>
      <c r="H792" s="70"/>
      <c r="I792" s="4"/>
      <c r="J792" s="4"/>
    </row>
    <row r="793" spans="1:10" s="1" customFormat="1">
      <c r="A793" s="11"/>
      <c r="B793" s="9"/>
      <c r="C793" s="9"/>
      <c r="D793" s="10"/>
      <c r="E793" s="9"/>
      <c r="F793" s="63"/>
      <c r="G793" s="4"/>
      <c r="H793" s="70"/>
      <c r="I793" s="4"/>
      <c r="J793" s="4"/>
    </row>
    <row r="794" spans="1:10" s="1" customFormat="1">
      <c r="A794" s="11"/>
      <c r="B794" s="9"/>
      <c r="C794" s="9"/>
      <c r="D794" s="10"/>
      <c r="E794" s="9"/>
      <c r="F794" s="63"/>
      <c r="G794" s="4"/>
      <c r="H794" s="70"/>
      <c r="I794" s="4"/>
      <c r="J794" s="4"/>
    </row>
    <row r="795" spans="1:10" s="1" customFormat="1">
      <c r="A795" s="11"/>
      <c r="B795" s="9"/>
      <c r="C795" s="9"/>
      <c r="D795" s="10"/>
      <c r="E795" s="9"/>
      <c r="F795" s="63"/>
      <c r="G795" s="4"/>
      <c r="H795" s="70"/>
      <c r="I795" s="4"/>
      <c r="J795" s="4"/>
    </row>
    <row r="796" spans="1:10" s="1" customFormat="1">
      <c r="A796" s="11"/>
      <c r="B796" s="9"/>
      <c r="C796" s="9"/>
      <c r="D796" s="10"/>
      <c r="E796" s="9"/>
      <c r="F796" s="63"/>
      <c r="G796" s="4"/>
      <c r="H796" s="70"/>
      <c r="I796" s="4"/>
      <c r="J796" s="4"/>
    </row>
    <row r="797" spans="1:10" s="1" customFormat="1">
      <c r="A797" s="11"/>
      <c r="B797" s="9"/>
      <c r="C797" s="9"/>
      <c r="D797" s="10"/>
      <c r="E797" s="9"/>
      <c r="F797" s="63"/>
      <c r="G797" s="4"/>
      <c r="H797" s="70"/>
      <c r="I797" s="4"/>
      <c r="J797" s="4"/>
    </row>
    <row r="798" spans="1:10" s="1" customFormat="1">
      <c r="A798" s="11"/>
      <c r="B798" s="9"/>
      <c r="C798" s="9"/>
      <c r="D798" s="10"/>
      <c r="E798" s="9"/>
      <c r="F798" s="63"/>
      <c r="G798" s="4"/>
      <c r="H798" s="70"/>
      <c r="I798" s="4"/>
      <c r="J798" s="4"/>
    </row>
    <row r="799" spans="1:10" s="1" customFormat="1">
      <c r="A799" s="11"/>
      <c r="B799" s="9"/>
      <c r="C799" s="9"/>
      <c r="D799" s="10"/>
      <c r="E799" s="9"/>
      <c r="F799" s="63"/>
      <c r="G799" s="4"/>
      <c r="H799" s="70"/>
      <c r="I799" s="4"/>
      <c r="J799" s="4"/>
    </row>
    <row r="800" spans="1:10" s="1" customFormat="1">
      <c r="A800" s="11"/>
      <c r="B800" s="9"/>
      <c r="C800" s="9"/>
      <c r="D800" s="10"/>
      <c r="E800" s="9"/>
      <c r="F800" s="63"/>
      <c r="G800" s="4"/>
      <c r="H800" s="70"/>
      <c r="I800" s="4"/>
      <c r="J800" s="4"/>
    </row>
    <row r="801" spans="1:10" s="1" customFormat="1">
      <c r="A801" s="11"/>
      <c r="B801" s="9"/>
      <c r="C801" s="9"/>
      <c r="D801" s="10"/>
      <c r="E801" s="9"/>
      <c r="F801" s="63"/>
      <c r="G801" s="4"/>
      <c r="H801" s="70"/>
      <c r="I801" s="4"/>
      <c r="J801" s="4"/>
    </row>
    <row r="802" spans="1:10" s="1" customFormat="1">
      <c r="A802" s="11"/>
      <c r="B802" s="9"/>
      <c r="C802" s="9"/>
      <c r="D802" s="10"/>
      <c r="E802" s="9"/>
      <c r="F802" s="63"/>
      <c r="G802" s="4"/>
      <c r="H802" s="70"/>
      <c r="I802" s="4"/>
      <c r="J802" s="4"/>
    </row>
    <row r="803" spans="1:10" s="1" customFormat="1">
      <c r="A803" s="11"/>
      <c r="B803" s="9"/>
      <c r="C803" s="9"/>
      <c r="D803" s="10"/>
      <c r="E803" s="9"/>
      <c r="F803" s="63"/>
      <c r="G803" s="4"/>
      <c r="H803" s="70"/>
      <c r="I803" s="4"/>
      <c r="J803" s="4"/>
    </row>
    <row r="804" spans="1:10" s="1" customFormat="1">
      <c r="A804" s="11"/>
      <c r="B804" s="9"/>
      <c r="C804" s="9"/>
      <c r="D804" s="10"/>
      <c r="E804" s="9"/>
      <c r="F804" s="63"/>
      <c r="G804" s="4"/>
      <c r="H804" s="70"/>
      <c r="I804" s="4"/>
      <c r="J804" s="4"/>
    </row>
    <row r="805" spans="1:10" s="1" customFormat="1">
      <c r="A805" s="11"/>
      <c r="B805" s="9"/>
      <c r="C805" s="9"/>
      <c r="D805" s="10"/>
      <c r="E805" s="9"/>
      <c r="F805" s="63"/>
      <c r="G805" s="4"/>
      <c r="H805" s="70"/>
      <c r="I805" s="4"/>
      <c r="J805" s="4"/>
    </row>
    <row r="806" spans="1:10" s="1" customFormat="1">
      <c r="A806" s="11"/>
      <c r="B806" s="9"/>
      <c r="C806" s="9"/>
      <c r="D806" s="10"/>
      <c r="E806" s="9"/>
      <c r="F806" s="63"/>
      <c r="G806" s="4"/>
      <c r="H806" s="70"/>
      <c r="I806" s="4"/>
      <c r="J806" s="4"/>
    </row>
    <row r="807" spans="1:10" s="1" customFormat="1">
      <c r="A807" s="11"/>
      <c r="B807" s="9"/>
      <c r="C807" s="9"/>
      <c r="D807" s="10"/>
      <c r="E807" s="9"/>
      <c r="F807" s="63"/>
      <c r="G807" s="4"/>
      <c r="H807" s="70"/>
      <c r="I807" s="4"/>
      <c r="J807" s="4"/>
    </row>
    <row r="808" spans="1:10" s="1" customFormat="1">
      <c r="A808" s="11"/>
      <c r="B808" s="9"/>
      <c r="C808" s="9"/>
      <c r="D808" s="10"/>
      <c r="E808" s="9"/>
      <c r="F808" s="63"/>
      <c r="G808" s="4"/>
      <c r="H808" s="70"/>
      <c r="I808" s="4"/>
      <c r="J808" s="4"/>
    </row>
    <row r="809" spans="1:10" s="1" customFormat="1">
      <c r="A809" s="11"/>
      <c r="B809" s="9"/>
      <c r="C809" s="9"/>
      <c r="D809" s="10"/>
      <c r="E809" s="9"/>
      <c r="F809" s="63"/>
      <c r="G809" s="4"/>
      <c r="H809" s="70"/>
      <c r="I809" s="4"/>
      <c r="J809" s="4"/>
    </row>
    <row r="810" spans="1:10" s="1" customFormat="1">
      <c r="A810" s="11"/>
      <c r="B810" s="9"/>
      <c r="C810" s="9"/>
      <c r="D810" s="10"/>
      <c r="E810" s="9"/>
      <c r="F810" s="63"/>
      <c r="G810" s="4"/>
      <c r="H810" s="70"/>
      <c r="I810" s="4"/>
      <c r="J810" s="4"/>
    </row>
    <row r="811" spans="1:10" s="1" customFormat="1">
      <c r="A811" s="11"/>
      <c r="B811" s="9"/>
      <c r="C811" s="9"/>
      <c r="D811" s="10"/>
      <c r="E811" s="9"/>
      <c r="F811" s="63"/>
      <c r="G811" s="4"/>
      <c r="H811" s="70"/>
      <c r="I811" s="4"/>
      <c r="J811" s="4"/>
    </row>
    <row r="812" spans="1:10" s="1" customFormat="1">
      <c r="A812" s="11"/>
      <c r="B812" s="9"/>
      <c r="C812" s="9"/>
      <c r="D812" s="10"/>
      <c r="E812" s="9"/>
      <c r="F812" s="63"/>
      <c r="G812" s="4"/>
      <c r="H812" s="70"/>
      <c r="I812" s="4"/>
      <c r="J812" s="4"/>
    </row>
    <row r="813" spans="1:10" s="1" customFormat="1">
      <c r="A813" s="11"/>
      <c r="B813" s="9"/>
      <c r="C813" s="9"/>
      <c r="D813" s="10"/>
      <c r="E813" s="9"/>
      <c r="F813" s="63"/>
      <c r="G813" s="4"/>
      <c r="H813" s="70"/>
      <c r="I813" s="4"/>
      <c r="J813" s="4"/>
    </row>
    <row r="814" spans="1:10" s="1" customFormat="1">
      <c r="A814" s="11"/>
      <c r="B814" s="9"/>
      <c r="C814" s="9"/>
      <c r="D814" s="10"/>
      <c r="E814" s="9"/>
      <c r="F814" s="63"/>
      <c r="G814" s="4"/>
      <c r="H814" s="70"/>
      <c r="I814" s="4"/>
      <c r="J814" s="4"/>
    </row>
    <row r="815" spans="1:10" s="1" customFormat="1">
      <c r="A815" s="11"/>
      <c r="B815" s="9"/>
      <c r="C815" s="9"/>
      <c r="D815" s="10"/>
      <c r="E815" s="9"/>
      <c r="F815" s="63"/>
      <c r="G815" s="4"/>
      <c r="H815" s="70"/>
      <c r="I815" s="4"/>
      <c r="J815" s="4"/>
    </row>
    <row r="816" spans="1:10" s="1" customFormat="1">
      <c r="A816" s="11"/>
      <c r="B816" s="9"/>
      <c r="C816" s="9"/>
      <c r="D816" s="10"/>
      <c r="E816" s="9"/>
      <c r="F816" s="63"/>
      <c r="G816" s="4"/>
      <c r="H816" s="70"/>
      <c r="I816" s="4"/>
      <c r="J816" s="4"/>
    </row>
    <row r="817" spans="1:10" s="1" customFormat="1">
      <c r="A817" s="11"/>
      <c r="B817" s="9"/>
      <c r="C817" s="9"/>
      <c r="D817" s="10"/>
      <c r="E817" s="9"/>
      <c r="F817" s="63"/>
      <c r="G817" s="4"/>
      <c r="H817" s="70"/>
      <c r="I817" s="4"/>
      <c r="J817" s="4"/>
    </row>
    <row r="818" spans="1:10" s="1" customFormat="1">
      <c r="A818" s="11"/>
      <c r="B818" s="9"/>
      <c r="C818" s="9"/>
      <c r="D818" s="10"/>
      <c r="E818" s="9"/>
      <c r="F818" s="63"/>
      <c r="G818" s="4"/>
      <c r="H818" s="70"/>
      <c r="I818" s="4"/>
      <c r="J818" s="4"/>
    </row>
    <row r="819" spans="1:10" s="1" customFormat="1">
      <c r="A819" s="11"/>
      <c r="B819" s="9"/>
      <c r="C819" s="9"/>
      <c r="D819" s="10"/>
      <c r="E819" s="9"/>
      <c r="F819" s="63"/>
      <c r="G819" s="4"/>
      <c r="H819" s="70"/>
      <c r="I819" s="4"/>
      <c r="J819" s="4"/>
    </row>
    <row r="820" spans="1:10" s="1" customFormat="1">
      <c r="A820" s="11"/>
      <c r="B820" s="9"/>
      <c r="C820" s="9"/>
      <c r="D820" s="10"/>
      <c r="E820" s="9"/>
      <c r="F820" s="63"/>
      <c r="G820" s="4"/>
      <c r="H820" s="70"/>
      <c r="I820" s="4"/>
      <c r="J820" s="4"/>
    </row>
    <row r="821" spans="1:10" s="1" customFormat="1">
      <c r="A821" s="11"/>
      <c r="B821" s="9"/>
      <c r="C821" s="9"/>
      <c r="D821" s="10"/>
      <c r="E821" s="9"/>
      <c r="F821" s="63"/>
      <c r="G821" s="4"/>
      <c r="H821" s="70"/>
      <c r="I821" s="4"/>
      <c r="J821" s="4"/>
    </row>
    <row r="822" spans="1:10" s="1" customFormat="1">
      <c r="A822" s="11"/>
      <c r="B822" s="9"/>
      <c r="C822" s="9"/>
      <c r="D822" s="10"/>
      <c r="E822" s="9"/>
      <c r="F822" s="63"/>
      <c r="G822" s="4"/>
      <c r="H822" s="70"/>
      <c r="I822" s="4"/>
      <c r="J822" s="4"/>
    </row>
    <row r="823" spans="1:10" s="1" customFormat="1">
      <c r="A823" s="11"/>
      <c r="B823" s="9"/>
      <c r="C823" s="9"/>
      <c r="D823" s="10"/>
      <c r="E823" s="9"/>
      <c r="F823" s="63"/>
      <c r="G823" s="4"/>
      <c r="H823" s="70"/>
      <c r="I823" s="4"/>
      <c r="J823" s="4"/>
    </row>
    <row r="824" spans="1:10" s="1" customFormat="1">
      <c r="A824" s="11"/>
      <c r="B824" s="9"/>
      <c r="C824" s="9"/>
      <c r="D824" s="10"/>
      <c r="E824" s="9"/>
      <c r="F824" s="63"/>
      <c r="G824" s="4"/>
      <c r="H824" s="70"/>
      <c r="I824" s="4"/>
      <c r="J824" s="4"/>
    </row>
    <row r="825" spans="1:10" s="1" customFormat="1">
      <c r="A825" s="11"/>
      <c r="B825" s="9"/>
      <c r="C825" s="9"/>
      <c r="D825" s="10"/>
      <c r="E825" s="9"/>
      <c r="F825" s="63"/>
      <c r="G825" s="4"/>
      <c r="H825" s="70"/>
      <c r="I825" s="4"/>
      <c r="J825" s="4"/>
    </row>
    <row r="826" spans="1:10" s="1" customFormat="1">
      <c r="A826" s="11"/>
      <c r="B826" s="9"/>
      <c r="C826" s="9"/>
      <c r="D826" s="10"/>
      <c r="E826" s="9"/>
      <c r="F826" s="63"/>
      <c r="G826" s="4"/>
      <c r="H826" s="70"/>
      <c r="I826" s="4"/>
      <c r="J826" s="4"/>
    </row>
    <row r="827" spans="1:10" s="1" customFormat="1">
      <c r="A827" s="11"/>
      <c r="B827" s="9"/>
      <c r="C827" s="9"/>
      <c r="D827" s="10"/>
      <c r="E827" s="9"/>
      <c r="F827" s="63"/>
      <c r="G827" s="4"/>
      <c r="H827" s="70"/>
      <c r="I827" s="4"/>
      <c r="J827" s="4"/>
    </row>
    <row r="828" spans="1:10" s="1" customFormat="1">
      <c r="A828" s="11"/>
      <c r="B828" s="9"/>
      <c r="C828" s="9"/>
      <c r="D828" s="10"/>
      <c r="E828" s="9"/>
      <c r="F828" s="63"/>
      <c r="G828" s="4"/>
      <c r="H828" s="70"/>
      <c r="I828" s="4"/>
      <c r="J828" s="4"/>
    </row>
    <row r="829" spans="1:10" s="1" customFormat="1">
      <c r="A829" s="11"/>
      <c r="B829" s="9"/>
      <c r="C829" s="9"/>
      <c r="D829" s="10"/>
      <c r="E829" s="9"/>
      <c r="F829" s="63"/>
      <c r="G829" s="4"/>
      <c r="H829" s="70"/>
      <c r="I829" s="4"/>
      <c r="J829" s="4"/>
    </row>
    <row r="830" spans="1:10" s="1" customFormat="1">
      <c r="A830" s="11"/>
      <c r="B830" s="9"/>
      <c r="C830" s="9"/>
      <c r="D830" s="10"/>
      <c r="E830" s="9"/>
      <c r="F830" s="63"/>
      <c r="G830" s="4"/>
      <c r="H830" s="70"/>
      <c r="I830" s="4"/>
      <c r="J830" s="4"/>
    </row>
    <row r="831" spans="1:10" s="1" customFormat="1">
      <c r="A831" s="11"/>
      <c r="B831" s="9"/>
      <c r="C831" s="9"/>
      <c r="D831" s="10"/>
      <c r="E831" s="9"/>
      <c r="F831" s="63"/>
      <c r="G831" s="4"/>
      <c r="H831" s="70"/>
      <c r="I831" s="4"/>
      <c r="J831" s="4"/>
    </row>
    <row r="832" spans="1:10" s="1" customFormat="1">
      <c r="A832" s="11"/>
      <c r="B832" s="9"/>
      <c r="C832" s="9"/>
      <c r="D832" s="10"/>
      <c r="E832" s="9"/>
      <c r="F832" s="63"/>
      <c r="G832" s="4"/>
      <c r="H832" s="70"/>
      <c r="I832" s="4"/>
      <c r="J832" s="4"/>
    </row>
    <row r="833" spans="1:10" s="1" customFormat="1">
      <c r="A833" s="11"/>
      <c r="B833" s="9"/>
      <c r="C833" s="9"/>
      <c r="D833" s="10"/>
      <c r="E833" s="9"/>
      <c r="F833" s="63"/>
      <c r="G833" s="4"/>
      <c r="H833" s="70"/>
      <c r="I833" s="4"/>
      <c r="J833" s="4"/>
    </row>
    <row r="834" spans="1:10" s="1" customFormat="1">
      <c r="A834" s="11"/>
      <c r="B834" s="9"/>
      <c r="C834" s="9"/>
      <c r="D834" s="10"/>
      <c r="E834" s="9"/>
      <c r="F834" s="63"/>
      <c r="G834" s="4"/>
      <c r="H834" s="70"/>
      <c r="I834" s="4"/>
      <c r="J834" s="4"/>
    </row>
    <row r="835" spans="1:10" s="1" customFormat="1">
      <c r="A835" s="11"/>
      <c r="B835" s="9"/>
      <c r="C835" s="9"/>
      <c r="D835" s="10"/>
      <c r="E835" s="9"/>
      <c r="F835" s="63"/>
      <c r="G835" s="4"/>
      <c r="H835" s="70"/>
      <c r="I835" s="4"/>
      <c r="J835" s="4"/>
    </row>
    <row r="836" spans="1:10" s="1" customFormat="1">
      <c r="A836" s="11"/>
      <c r="B836" s="9"/>
      <c r="C836" s="9"/>
      <c r="D836" s="10"/>
      <c r="E836" s="9"/>
      <c r="F836" s="63"/>
      <c r="G836" s="4"/>
      <c r="H836" s="70"/>
      <c r="I836" s="4"/>
      <c r="J836" s="4"/>
    </row>
    <row r="837" spans="1:10" s="1" customFormat="1">
      <c r="A837" s="11"/>
      <c r="B837" s="9"/>
      <c r="C837" s="9"/>
      <c r="D837" s="10"/>
      <c r="E837" s="9"/>
      <c r="F837" s="63"/>
      <c r="G837" s="4"/>
      <c r="H837" s="70"/>
      <c r="I837" s="4"/>
      <c r="J837" s="4"/>
    </row>
    <row r="838" spans="1:10" s="1" customFormat="1">
      <c r="A838" s="11"/>
      <c r="B838" s="9"/>
      <c r="C838" s="9"/>
      <c r="D838" s="10"/>
      <c r="E838" s="9"/>
      <c r="F838" s="63"/>
      <c r="G838" s="4"/>
      <c r="H838" s="70"/>
      <c r="I838" s="4"/>
      <c r="J838" s="4"/>
    </row>
    <row r="839" spans="1:10" s="1" customFormat="1">
      <c r="A839" s="11"/>
      <c r="B839" s="9"/>
      <c r="C839" s="9"/>
      <c r="D839" s="10"/>
      <c r="E839" s="9"/>
      <c r="F839" s="63"/>
      <c r="G839" s="4"/>
      <c r="H839" s="70"/>
      <c r="I839" s="4"/>
      <c r="J839" s="4"/>
    </row>
    <row r="840" spans="1:10" s="1" customFormat="1">
      <c r="A840" s="11"/>
      <c r="B840" s="9"/>
      <c r="C840" s="9"/>
      <c r="D840" s="10"/>
      <c r="E840" s="9"/>
      <c r="F840" s="63"/>
      <c r="G840" s="4"/>
      <c r="H840" s="70"/>
      <c r="I840" s="4"/>
      <c r="J840" s="4"/>
    </row>
    <row r="841" spans="1:10" s="1" customFormat="1">
      <c r="A841" s="11"/>
      <c r="B841" s="9"/>
      <c r="C841" s="9"/>
      <c r="D841" s="10"/>
      <c r="E841" s="9"/>
      <c r="F841" s="63"/>
      <c r="G841" s="4"/>
      <c r="H841" s="70"/>
      <c r="I841" s="4"/>
      <c r="J841" s="4"/>
    </row>
    <row r="842" spans="1:10" s="1" customFormat="1">
      <c r="A842" s="11"/>
      <c r="B842" s="9"/>
      <c r="C842" s="9"/>
      <c r="D842" s="10"/>
      <c r="E842" s="9"/>
      <c r="F842" s="63"/>
      <c r="G842" s="4"/>
      <c r="H842" s="70"/>
      <c r="I842" s="4"/>
      <c r="J842" s="4"/>
    </row>
    <row r="843" spans="1:10" s="1" customFormat="1">
      <c r="A843" s="11"/>
      <c r="B843" s="9"/>
      <c r="C843" s="9"/>
      <c r="D843" s="10"/>
      <c r="E843" s="9"/>
      <c r="F843" s="63"/>
      <c r="G843" s="4"/>
      <c r="H843" s="70"/>
      <c r="I843" s="4"/>
      <c r="J843" s="4"/>
    </row>
    <row r="844" spans="1:10" s="1" customFormat="1">
      <c r="A844" s="11"/>
      <c r="B844" s="9"/>
      <c r="C844" s="9"/>
      <c r="D844" s="10"/>
      <c r="E844" s="9"/>
      <c r="F844" s="63"/>
      <c r="G844" s="4"/>
      <c r="H844" s="70"/>
      <c r="I844" s="4"/>
      <c r="J844" s="4"/>
    </row>
    <row r="845" spans="1:10" s="1" customFormat="1">
      <c r="A845" s="11"/>
      <c r="B845" s="9"/>
      <c r="C845" s="9"/>
      <c r="D845" s="10"/>
      <c r="E845" s="9"/>
      <c r="F845" s="63"/>
      <c r="G845" s="4"/>
      <c r="H845" s="70"/>
      <c r="I845" s="4"/>
      <c r="J845" s="4"/>
    </row>
    <row r="846" spans="1:10" s="1" customFormat="1">
      <c r="A846" s="11"/>
      <c r="B846" s="9"/>
      <c r="C846" s="9"/>
      <c r="D846" s="10"/>
      <c r="E846" s="9"/>
      <c r="F846" s="63"/>
      <c r="G846" s="4"/>
      <c r="H846" s="70"/>
      <c r="I846" s="4"/>
      <c r="J846" s="4"/>
    </row>
    <row r="847" spans="1:10" s="1" customFormat="1">
      <c r="A847" s="11"/>
      <c r="B847" s="9"/>
      <c r="C847" s="9"/>
      <c r="D847" s="10"/>
      <c r="E847" s="9"/>
      <c r="F847" s="63"/>
      <c r="G847" s="4"/>
      <c r="H847" s="70"/>
      <c r="I847" s="4"/>
      <c r="J847" s="4"/>
    </row>
    <row r="848" spans="1:10" s="1" customFormat="1">
      <c r="A848" s="11"/>
      <c r="B848" s="9"/>
      <c r="C848" s="9"/>
      <c r="D848" s="10"/>
      <c r="E848" s="9"/>
      <c r="F848" s="63"/>
      <c r="G848" s="4"/>
      <c r="H848" s="70"/>
      <c r="I848" s="4"/>
      <c r="J848" s="4"/>
    </row>
    <row r="849" spans="1:10" s="1" customFormat="1">
      <c r="A849" s="11"/>
      <c r="B849" s="9"/>
      <c r="C849" s="9"/>
      <c r="D849" s="10"/>
      <c r="E849" s="9"/>
      <c r="F849" s="63"/>
      <c r="G849" s="4"/>
      <c r="H849" s="70"/>
      <c r="I849" s="4"/>
      <c r="J849" s="4"/>
    </row>
    <row r="850" spans="1:10" s="1" customFormat="1">
      <c r="A850" s="11"/>
      <c r="B850" s="9"/>
      <c r="C850" s="9"/>
      <c r="D850" s="10"/>
      <c r="E850" s="9"/>
      <c r="F850" s="63"/>
      <c r="G850" s="4"/>
      <c r="H850" s="70"/>
      <c r="I850" s="4"/>
      <c r="J850" s="4"/>
    </row>
    <row r="851" spans="1:10" s="1" customFormat="1">
      <c r="A851" s="11"/>
      <c r="B851" s="9"/>
      <c r="C851" s="9"/>
      <c r="D851" s="10"/>
      <c r="E851" s="9"/>
      <c r="F851" s="63"/>
      <c r="G851" s="4"/>
      <c r="H851" s="70"/>
      <c r="I851" s="4"/>
      <c r="J851" s="4"/>
    </row>
    <row r="852" spans="1:10" s="1" customFormat="1">
      <c r="A852" s="11"/>
      <c r="B852" s="9"/>
      <c r="C852" s="9"/>
      <c r="D852" s="10"/>
      <c r="E852" s="9"/>
      <c r="F852" s="63"/>
      <c r="G852" s="4"/>
      <c r="H852" s="70"/>
      <c r="I852" s="4"/>
      <c r="J852" s="4"/>
    </row>
    <row r="853" spans="1:10" s="1" customFormat="1">
      <c r="A853" s="11"/>
      <c r="B853" s="9"/>
      <c r="C853" s="9"/>
      <c r="D853" s="10"/>
      <c r="E853" s="9"/>
      <c r="F853" s="63"/>
      <c r="G853" s="4"/>
      <c r="H853" s="70"/>
      <c r="I853" s="4"/>
      <c r="J853" s="4"/>
    </row>
    <row r="854" spans="1:10" s="1" customFormat="1">
      <c r="A854" s="11"/>
      <c r="B854" s="9"/>
      <c r="C854" s="9"/>
      <c r="D854" s="10"/>
      <c r="E854" s="9"/>
      <c r="F854" s="63"/>
      <c r="G854" s="4"/>
      <c r="H854" s="70"/>
      <c r="I854" s="4"/>
      <c r="J854" s="4"/>
    </row>
    <row r="855" spans="1:10" s="1" customFormat="1">
      <c r="A855" s="11"/>
      <c r="B855" s="9"/>
      <c r="C855" s="9"/>
      <c r="D855" s="10"/>
      <c r="E855" s="9"/>
      <c r="F855" s="63"/>
      <c r="G855" s="4"/>
      <c r="H855" s="70"/>
      <c r="I855" s="4"/>
      <c r="J855" s="4"/>
    </row>
    <row r="856" spans="1:10" s="1" customFormat="1">
      <c r="A856" s="11"/>
      <c r="B856" s="9"/>
      <c r="C856" s="9"/>
      <c r="D856" s="10"/>
      <c r="E856" s="9"/>
      <c r="F856" s="63"/>
      <c r="G856" s="4"/>
      <c r="H856" s="70"/>
      <c r="I856" s="4"/>
      <c r="J856" s="4"/>
    </row>
    <row r="857" spans="1:10" s="1" customFormat="1">
      <c r="A857" s="11"/>
      <c r="B857" s="9"/>
      <c r="C857" s="9"/>
      <c r="D857" s="10"/>
      <c r="E857" s="9"/>
      <c r="F857" s="63"/>
      <c r="G857" s="4"/>
      <c r="H857" s="70"/>
      <c r="I857" s="4"/>
      <c r="J857" s="4"/>
    </row>
    <row r="858" spans="1:10" s="1" customFormat="1">
      <c r="A858" s="11"/>
      <c r="B858" s="9"/>
      <c r="C858" s="9"/>
      <c r="D858" s="10"/>
      <c r="E858" s="9"/>
      <c r="F858" s="63"/>
      <c r="G858" s="4"/>
      <c r="H858" s="70"/>
      <c r="I858" s="4"/>
      <c r="J858" s="4"/>
    </row>
    <row r="859" spans="1:10" s="1" customFormat="1">
      <c r="A859" s="11"/>
      <c r="B859" s="9"/>
      <c r="C859" s="9"/>
      <c r="D859" s="10"/>
      <c r="E859" s="9"/>
      <c r="F859" s="63"/>
      <c r="G859" s="4"/>
      <c r="H859" s="70"/>
      <c r="I859" s="4"/>
      <c r="J859" s="4"/>
    </row>
    <row r="860" spans="1:10" s="1" customFormat="1">
      <c r="A860" s="11"/>
      <c r="B860" s="9"/>
      <c r="C860" s="9"/>
      <c r="D860" s="10"/>
      <c r="E860" s="9"/>
      <c r="F860" s="63"/>
      <c r="G860" s="4"/>
      <c r="H860" s="70"/>
      <c r="I860" s="4"/>
      <c r="J860" s="4"/>
    </row>
    <row r="861" spans="1:10" s="1" customFormat="1">
      <c r="A861" s="11"/>
      <c r="B861" s="9"/>
      <c r="C861" s="9"/>
      <c r="D861" s="10"/>
      <c r="E861" s="9"/>
      <c r="F861" s="63"/>
      <c r="G861" s="4"/>
      <c r="H861" s="70"/>
      <c r="I861" s="4"/>
      <c r="J861" s="4"/>
    </row>
    <row r="862" spans="1:10" s="1" customFormat="1">
      <c r="A862" s="11"/>
      <c r="B862" s="9"/>
      <c r="C862" s="9"/>
      <c r="D862" s="10"/>
      <c r="E862" s="9"/>
      <c r="F862" s="63"/>
      <c r="G862" s="4"/>
      <c r="H862" s="70"/>
      <c r="I862" s="4"/>
      <c r="J862" s="4"/>
    </row>
    <row r="863" spans="1:10" s="1" customFormat="1">
      <c r="A863" s="11"/>
      <c r="B863" s="9"/>
      <c r="C863" s="9"/>
      <c r="D863" s="10"/>
      <c r="E863" s="9"/>
      <c r="F863" s="63"/>
      <c r="G863" s="4"/>
      <c r="H863" s="70"/>
      <c r="I863" s="4"/>
      <c r="J863" s="4"/>
    </row>
    <row r="864" spans="1:10" s="1" customFormat="1">
      <c r="A864" s="11"/>
      <c r="B864" s="9"/>
      <c r="C864" s="9"/>
      <c r="D864" s="10"/>
      <c r="E864" s="9"/>
      <c r="F864" s="63"/>
      <c r="G864" s="4"/>
      <c r="H864" s="70"/>
      <c r="I864" s="4"/>
      <c r="J864" s="4"/>
    </row>
    <row r="865" spans="1:10" s="1" customFormat="1">
      <c r="A865" s="11"/>
      <c r="B865" s="9"/>
      <c r="C865" s="9"/>
      <c r="D865" s="10"/>
      <c r="E865" s="9"/>
      <c r="F865" s="63"/>
      <c r="G865" s="4"/>
      <c r="H865" s="70"/>
      <c r="I865" s="4"/>
      <c r="J865" s="4"/>
    </row>
    <row r="866" spans="1:10" s="1" customFormat="1">
      <c r="A866" s="11"/>
      <c r="B866" s="9"/>
      <c r="C866" s="9"/>
      <c r="D866" s="10"/>
      <c r="E866" s="9"/>
      <c r="F866" s="63"/>
      <c r="G866" s="4"/>
      <c r="H866" s="70"/>
      <c r="I866" s="4"/>
      <c r="J866" s="4"/>
    </row>
    <row r="867" spans="1:10" s="1" customFormat="1">
      <c r="A867" s="11"/>
      <c r="B867" s="9"/>
      <c r="C867" s="9"/>
      <c r="D867" s="10"/>
      <c r="E867" s="9"/>
      <c r="F867" s="63"/>
      <c r="G867" s="4"/>
      <c r="H867" s="70"/>
      <c r="I867" s="4"/>
      <c r="J867" s="4"/>
    </row>
    <row r="868" spans="1:10" s="1" customFormat="1">
      <c r="A868" s="11"/>
      <c r="B868" s="9"/>
      <c r="C868" s="9"/>
      <c r="D868" s="10"/>
      <c r="E868" s="9"/>
      <c r="F868" s="63"/>
      <c r="G868" s="4"/>
      <c r="H868" s="70"/>
      <c r="I868" s="4"/>
      <c r="J868" s="4"/>
    </row>
    <row r="869" spans="1:10" s="1" customFormat="1">
      <c r="A869" s="11"/>
      <c r="B869" s="9"/>
      <c r="C869" s="9"/>
      <c r="D869" s="10"/>
      <c r="E869" s="9"/>
      <c r="F869" s="63"/>
      <c r="G869" s="4"/>
      <c r="H869" s="70"/>
      <c r="I869" s="4"/>
      <c r="J869" s="4"/>
    </row>
    <row r="870" spans="1:10" s="1" customFormat="1">
      <c r="A870" s="11"/>
      <c r="B870" s="9"/>
      <c r="C870" s="9"/>
      <c r="D870" s="10"/>
      <c r="E870" s="9"/>
      <c r="F870" s="63"/>
      <c r="G870" s="4"/>
      <c r="H870" s="70"/>
      <c r="I870" s="4"/>
      <c r="J870" s="4"/>
    </row>
    <row r="871" spans="1:10" s="1" customFormat="1">
      <c r="A871" s="11"/>
      <c r="B871" s="9"/>
      <c r="C871" s="9"/>
      <c r="D871" s="10"/>
      <c r="E871" s="9"/>
      <c r="F871" s="63"/>
      <c r="G871" s="4"/>
      <c r="H871" s="70"/>
      <c r="I871" s="4"/>
      <c r="J871" s="4"/>
    </row>
    <row r="872" spans="1:10" s="1" customFormat="1">
      <c r="A872" s="11"/>
      <c r="B872" s="9"/>
      <c r="C872" s="9"/>
      <c r="D872" s="10"/>
      <c r="E872" s="9"/>
      <c r="F872" s="63"/>
      <c r="G872" s="4"/>
      <c r="H872" s="70"/>
      <c r="I872" s="4"/>
      <c r="J872" s="4"/>
    </row>
    <row r="873" spans="1:10" s="1" customFormat="1">
      <c r="A873" s="11"/>
      <c r="B873" s="9"/>
      <c r="C873" s="9"/>
      <c r="D873" s="10"/>
      <c r="E873" s="9"/>
      <c r="F873" s="63"/>
      <c r="G873" s="4"/>
      <c r="H873" s="70"/>
      <c r="I873" s="4"/>
      <c r="J873" s="4"/>
    </row>
    <row r="874" spans="1:10" s="1" customFormat="1">
      <c r="A874" s="11"/>
      <c r="B874" s="9"/>
      <c r="C874" s="9"/>
      <c r="D874" s="10"/>
      <c r="E874" s="9"/>
      <c r="F874" s="63"/>
      <c r="G874" s="4"/>
      <c r="H874" s="70"/>
      <c r="I874" s="4"/>
      <c r="J874" s="4"/>
    </row>
    <row r="875" spans="1:10" s="1" customFormat="1">
      <c r="A875" s="11"/>
      <c r="B875" s="9"/>
      <c r="C875" s="9"/>
      <c r="D875" s="10"/>
      <c r="E875" s="9"/>
      <c r="F875" s="63"/>
      <c r="G875" s="4"/>
      <c r="H875" s="70"/>
      <c r="I875" s="4"/>
      <c r="J875" s="4"/>
    </row>
    <row r="876" spans="1:10" s="1" customFormat="1">
      <c r="A876" s="11"/>
      <c r="B876" s="9"/>
      <c r="C876" s="9"/>
      <c r="D876" s="10"/>
      <c r="E876" s="9"/>
      <c r="F876" s="63"/>
      <c r="G876" s="4"/>
      <c r="H876" s="70"/>
      <c r="I876" s="4"/>
      <c r="J876" s="4"/>
    </row>
    <row r="877" spans="1:10" s="1" customFormat="1">
      <c r="A877" s="11"/>
      <c r="B877" s="9"/>
      <c r="C877" s="9"/>
      <c r="D877" s="10"/>
      <c r="E877" s="9"/>
      <c r="F877" s="63"/>
      <c r="G877" s="4"/>
      <c r="H877" s="70"/>
      <c r="I877" s="4"/>
      <c r="J877" s="4"/>
    </row>
    <row r="878" spans="1:10" s="1" customFormat="1">
      <c r="A878" s="11"/>
      <c r="B878" s="9"/>
      <c r="C878" s="9"/>
      <c r="D878" s="10"/>
      <c r="E878" s="9"/>
      <c r="F878" s="63"/>
      <c r="G878" s="4"/>
      <c r="H878" s="70"/>
      <c r="I878" s="4"/>
      <c r="J878" s="4"/>
    </row>
    <row r="879" spans="1:10" s="1" customFormat="1">
      <c r="A879" s="11"/>
      <c r="B879" s="9"/>
      <c r="C879" s="9"/>
      <c r="D879" s="10"/>
      <c r="E879" s="9"/>
      <c r="F879" s="63"/>
      <c r="G879" s="4"/>
      <c r="H879" s="70"/>
      <c r="I879" s="4"/>
      <c r="J879" s="4"/>
    </row>
    <row r="880" spans="1:10" s="1" customFormat="1">
      <c r="A880" s="11"/>
      <c r="B880" s="9"/>
      <c r="C880" s="9"/>
      <c r="D880" s="10"/>
      <c r="E880" s="9"/>
      <c r="F880" s="63"/>
      <c r="G880" s="4"/>
      <c r="H880" s="70"/>
      <c r="I880" s="4"/>
      <c r="J880" s="4"/>
    </row>
    <row r="881" spans="1:10" s="1" customFormat="1">
      <c r="A881" s="11"/>
      <c r="B881" s="9"/>
      <c r="C881" s="9"/>
      <c r="D881" s="10"/>
      <c r="E881" s="9"/>
      <c r="F881" s="63"/>
      <c r="G881" s="4"/>
      <c r="H881" s="70"/>
      <c r="I881" s="4"/>
      <c r="J881" s="4"/>
    </row>
    <row r="882" spans="1:10" s="1" customFormat="1">
      <c r="A882" s="11"/>
      <c r="B882" s="9"/>
      <c r="C882" s="9"/>
      <c r="D882" s="10"/>
      <c r="E882" s="9"/>
      <c r="F882" s="63"/>
      <c r="G882" s="4"/>
      <c r="H882" s="70"/>
      <c r="I882" s="4"/>
      <c r="J882" s="4"/>
    </row>
    <row r="883" spans="1:10" s="1" customFormat="1">
      <c r="A883" s="11"/>
      <c r="B883" s="9"/>
      <c r="C883" s="9"/>
      <c r="D883" s="10"/>
      <c r="E883" s="9"/>
      <c r="F883" s="63"/>
      <c r="G883" s="4"/>
      <c r="H883" s="70"/>
      <c r="I883" s="4"/>
      <c r="J883" s="4"/>
    </row>
    <row r="884" spans="1:10" s="1" customFormat="1">
      <c r="A884" s="11"/>
      <c r="B884" s="9"/>
      <c r="C884" s="9"/>
      <c r="D884" s="10"/>
      <c r="E884" s="9"/>
      <c r="F884" s="63"/>
      <c r="G884" s="4"/>
      <c r="H884" s="70"/>
      <c r="I884" s="4"/>
      <c r="J884" s="4"/>
    </row>
    <row r="885" spans="1:10" s="1" customFormat="1">
      <c r="A885" s="11"/>
      <c r="B885" s="9"/>
      <c r="C885" s="9"/>
      <c r="D885" s="10"/>
      <c r="E885" s="9"/>
      <c r="F885" s="63"/>
      <c r="G885" s="4"/>
      <c r="H885" s="70"/>
      <c r="I885" s="4"/>
      <c r="J885" s="4"/>
    </row>
    <row r="886" spans="1:10" s="1" customFormat="1">
      <c r="A886" s="11"/>
      <c r="B886" s="9"/>
      <c r="C886" s="9"/>
      <c r="D886" s="10"/>
      <c r="E886" s="9"/>
      <c r="F886" s="63"/>
      <c r="G886" s="4"/>
      <c r="H886" s="70"/>
      <c r="I886" s="4"/>
      <c r="J886" s="4"/>
    </row>
    <row r="887" spans="1:10" s="1" customFormat="1">
      <c r="A887" s="11"/>
      <c r="B887" s="9"/>
      <c r="C887" s="9"/>
      <c r="D887" s="10"/>
      <c r="E887" s="9"/>
      <c r="F887" s="63"/>
      <c r="G887" s="4"/>
      <c r="H887" s="70"/>
      <c r="I887" s="4"/>
      <c r="J887" s="4"/>
    </row>
    <row r="888" spans="1:10" s="1" customFormat="1">
      <c r="A888" s="11"/>
      <c r="B888" s="9"/>
      <c r="C888" s="9"/>
      <c r="D888" s="10"/>
      <c r="E888" s="9"/>
      <c r="F888" s="63"/>
      <c r="G888" s="4"/>
      <c r="H888" s="70"/>
      <c r="I888" s="4"/>
      <c r="J888" s="4"/>
    </row>
    <row r="889" spans="1:10" s="1" customFormat="1">
      <c r="A889" s="11"/>
      <c r="B889" s="9"/>
      <c r="C889" s="9"/>
      <c r="D889" s="10"/>
      <c r="E889" s="9"/>
      <c r="F889" s="63"/>
      <c r="G889" s="4"/>
      <c r="H889" s="70"/>
      <c r="I889" s="4"/>
      <c r="J889" s="4"/>
    </row>
    <row r="890" spans="1:10" s="1" customFormat="1">
      <c r="A890" s="11"/>
      <c r="B890" s="9"/>
      <c r="C890" s="9"/>
      <c r="D890" s="10"/>
      <c r="E890" s="9"/>
      <c r="F890" s="63"/>
      <c r="G890" s="4"/>
      <c r="H890" s="70"/>
      <c r="I890" s="4"/>
      <c r="J890" s="4"/>
    </row>
    <row r="891" spans="1:10" s="1" customFormat="1">
      <c r="A891" s="11"/>
      <c r="B891" s="9"/>
      <c r="C891" s="9"/>
      <c r="D891" s="10"/>
      <c r="E891" s="9"/>
      <c r="F891" s="63"/>
      <c r="G891" s="4"/>
      <c r="H891" s="70"/>
      <c r="I891" s="4"/>
      <c r="J891" s="4"/>
    </row>
    <row r="892" spans="1:10" s="1" customFormat="1">
      <c r="A892" s="11"/>
      <c r="B892" s="9"/>
      <c r="C892" s="9"/>
      <c r="D892" s="10"/>
      <c r="E892" s="9"/>
      <c r="F892" s="63"/>
      <c r="G892" s="4"/>
      <c r="H892" s="70"/>
      <c r="I892" s="4"/>
      <c r="J892" s="4"/>
    </row>
    <row r="893" spans="1:10" s="1" customFormat="1">
      <c r="A893" s="11"/>
      <c r="B893" s="9"/>
      <c r="C893" s="9"/>
      <c r="D893" s="10"/>
      <c r="E893" s="9"/>
      <c r="F893" s="63"/>
      <c r="G893" s="4"/>
      <c r="H893" s="70"/>
      <c r="I893" s="4"/>
      <c r="J893" s="4"/>
    </row>
    <row r="894" spans="1:10" s="1" customFormat="1">
      <c r="A894" s="11"/>
      <c r="B894" s="9"/>
      <c r="C894" s="9"/>
      <c r="D894" s="10"/>
      <c r="E894" s="9"/>
      <c r="F894" s="63"/>
      <c r="G894" s="4"/>
      <c r="H894" s="70"/>
      <c r="I894" s="4"/>
      <c r="J894" s="4"/>
    </row>
    <row r="895" spans="1:10" s="1" customFormat="1">
      <c r="A895" s="11"/>
      <c r="B895" s="9"/>
      <c r="C895" s="9"/>
      <c r="D895" s="10"/>
      <c r="E895" s="9"/>
      <c r="F895" s="63"/>
      <c r="G895" s="4"/>
      <c r="H895" s="70"/>
      <c r="I895" s="4"/>
      <c r="J895" s="4"/>
    </row>
    <row r="896" spans="1:10" s="1" customFormat="1">
      <c r="A896" s="11"/>
      <c r="B896" s="9"/>
      <c r="C896" s="9"/>
      <c r="D896" s="10"/>
      <c r="E896" s="9"/>
      <c r="F896" s="63"/>
      <c r="G896" s="4"/>
      <c r="H896" s="70"/>
      <c r="I896" s="4"/>
      <c r="J896" s="4"/>
    </row>
    <row r="897" spans="1:10" s="1" customFormat="1">
      <c r="A897" s="11"/>
      <c r="B897" s="9"/>
      <c r="C897" s="9"/>
      <c r="D897" s="10"/>
      <c r="E897" s="9"/>
      <c r="F897" s="63"/>
      <c r="G897" s="4"/>
      <c r="H897" s="70"/>
      <c r="I897" s="4"/>
      <c r="J897" s="4"/>
    </row>
    <row r="898" spans="1:10" s="1" customFormat="1">
      <c r="A898" s="11"/>
      <c r="B898" s="9"/>
      <c r="C898" s="9"/>
      <c r="D898" s="10"/>
      <c r="E898" s="9"/>
      <c r="F898" s="63"/>
      <c r="G898" s="4"/>
      <c r="H898" s="70"/>
      <c r="I898" s="4"/>
      <c r="J898" s="4"/>
    </row>
    <row r="899" spans="1:10" s="1" customFormat="1">
      <c r="A899" s="11"/>
      <c r="B899" s="9"/>
      <c r="C899" s="9"/>
      <c r="D899" s="10"/>
      <c r="E899" s="9"/>
      <c r="F899" s="63"/>
      <c r="G899" s="4"/>
      <c r="H899" s="70"/>
      <c r="I899" s="4"/>
      <c r="J899" s="4"/>
    </row>
    <row r="900" spans="1:10" s="1" customFormat="1">
      <c r="A900" s="11"/>
      <c r="B900" s="9"/>
      <c r="C900" s="9"/>
      <c r="D900" s="10"/>
      <c r="E900" s="9"/>
      <c r="F900" s="63"/>
      <c r="G900" s="4"/>
      <c r="H900" s="70"/>
      <c r="I900" s="4"/>
      <c r="J900" s="4"/>
    </row>
    <row r="901" spans="1:10" s="1" customFormat="1">
      <c r="A901" s="11"/>
      <c r="B901" s="9"/>
      <c r="C901" s="9"/>
      <c r="D901" s="10"/>
      <c r="E901" s="9"/>
      <c r="F901" s="63"/>
      <c r="G901" s="4"/>
      <c r="H901" s="70"/>
      <c r="I901" s="4"/>
      <c r="J901" s="4"/>
    </row>
    <row r="902" spans="1:10" s="1" customFormat="1">
      <c r="A902" s="11"/>
      <c r="B902" s="9"/>
      <c r="C902" s="9"/>
      <c r="D902" s="10"/>
      <c r="E902" s="9"/>
      <c r="F902" s="63"/>
      <c r="G902" s="4"/>
      <c r="H902" s="70"/>
      <c r="I902" s="4"/>
      <c r="J902" s="4"/>
    </row>
    <row r="903" spans="1:10" s="1" customFormat="1">
      <c r="A903" s="11"/>
      <c r="B903" s="9"/>
      <c r="C903" s="9"/>
      <c r="D903" s="10"/>
      <c r="E903" s="9"/>
      <c r="F903" s="63"/>
      <c r="G903" s="4"/>
      <c r="H903" s="70"/>
      <c r="I903" s="4"/>
      <c r="J903" s="4"/>
    </row>
    <row r="904" spans="1:10" s="1" customFormat="1">
      <c r="A904" s="11"/>
      <c r="B904" s="9"/>
      <c r="C904" s="9"/>
      <c r="D904" s="10"/>
      <c r="E904" s="9"/>
      <c r="F904" s="63"/>
      <c r="G904" s="4"/>
      <c r="H904" s="70"/>
      <c r="I904" s="4"/>
      <c r="J904" s="4"/>
    </row>
    <row r="905" spans="1:10" s="1" customFormat="1">
      <c r="A905" s="11"/>
      <c r="B905" s="9"/>
      <c r="C905" s="9"/>
      <c r="D905" s="10"/>
      <c r="E905" s="9"/>
      <c r="F905" s="63"/>
      <c r="G905" s="4"/>
      <c r="H905" s="70"/>
      <c r="I905" s="4"/>
      <c r="J905" s="4"/>
    </row>
    <row r="906" spans="1:10" s="1" customFormat="1">
      <c r="A906" s="11"/>
      <c r="B906" s="9"/>
      <c r="C906" s="9"/>
      <c r="D906" s="10"/>
      <c r="E906" s="9"/>
      <c r="F906" s="63"/>
      <c r="G906" s="4"/>
      <c r="H906" s="70"/>
      <c r="I906" s="4"/>
      <c r="J906" s="4"/>
    </row>
    <row r="907" spans="1:10" s="1" customFormat="1">
      <c r="A907" s="11"/>
      <c r="B907" s="9"/>
      <c r="C907" s="9"/>
      <c r="D907" s="10"/>
      <c r="E907" s="9"/>
      <c r="F907" s="63"/>
      <c r="G907" s="4"/>
      <c r="H907" s="70"/>
      <c r="I907" s="4"/>
      <c r="J907" s="4"/>
    </row>
    <row r="908" spans="1:10" s="1" customFormat="1">
      <c r="A908" s="11"/>
      <c r="B908" s="9"/>
      <c r="C908" s="9"/>
      <c r="D908" s="10"/>
      <c r="E908" s="9"/>
      <c r="F908" s="63"/>
      <c r="G908" s="4"/>
      <c r="H908" s="70"/>
      <c r="I908" s="4"/>
      <c r="J908" s="4"/>
    </row>
    <row r="909" spans="1:10" s="1" customFormat="1">
      <c r="A909" s="11"/>
      <c r="B909" s="9"/>
      <c r="C909" s="9"/>
      <c r="D909" s="10"/>
      <c r="E909" s="9"/>
      <c r="F909" s="63"/>
      <c r="G909" s="4"/>
      <c r="H909" s="70"/>
      <c r="I909" s="4"/>
      <c r="J909" s="4"/>
    </row>
    <row r="910" spans="1:10" s="1" customFormat="1">
      <c r="A910" s="11"/>
      <c r="B910" s="9"/>
      <c r="C910" s="9"/>
      <c r="D910" s="10"/>
      <c r="E910" s="9"/>
      <c r="F910" s="63"/>
      <c r="G910" s="4"/>
      <c r="H910" s="70"/>
      <c r="I910" s="4"/>
      <c r="J910" s="4"/>
    </row>
    <row r="911" spans="1:10" s="1" customFormat="1">
      <c r="A911" s="11"/>
      <c r="B911" s="9"/>
      <c r="C911" s="9"/>
      <c r="D911" s="10"/>
      <c r="E911" s="9"/>
      <c r="F911" s="63"/>
      <c r="G911" s="4"/>
      <c r="H911" s="70"/>
      <c r="I911" s="4"/>
      <c r="J911" s="4"/>
    </row>
    <row r="912" spans="1:10" s="1" customFormat="1">
      <c r="A912" s="11"/>
      <c r="B912" s="9"/>
      <c r="C912" s="9"/>
      <c r="D912" s="10"/>
      <c r="E912" s="9"/>
      <c r="F912" s="63"/>
      <c r="G912" s="4"/>
      <c r="H912" s="70"/>
      <c r="I912" s="4"/>
      <c r="J912" s="4"/>
    </row>
    <row r="913" spans="1:10" s="1" customFormat="1">
      <c r="A913" s="11"/>
      <c r="B913" s="9"/>
      <c r="C913" s="9"/>
      <c r="D913" s="10"/>
      <c r="E913" s="9"/>
      <c r="F913" s="63"/>
      <c r="G913" s="4"/>
      <c r="H913" s="70"/>
      <c r="I913" s="4"/>
      <c r="J913" s="4"/>
    </row>
    <row r="914" spans="1:10" s="1" customFormat="1">
      <c r="A914" s="11"/>
      <c r="B914" s="9"/>
      <c r="C914" s="9"/>
      <c r="D914" s="10"/>
      <c r="E914" s="9"/>
      <c r="F914" s="63"/>
      <c r="G914" s="4"/>
      <c r="H914" s="70"/>
      <c r="I914" s="4"/>
      <c r="J914" s="4"/>
    </row>
    <row r="915" spans="1:10" s="1" customFormat="1">
      <c r="A915" s="11"/>
      <c r="B915" s="9"/>
      <c r="C915" s="9"/>
      <c r="D915" s="10"/>
      <c r="E915" s="9"/>
      <c r="F915" s="63"/>
      <c r="G915" s="4"/>
      <c r="H915" s="70"/>
      <c r="I915" s="4"/>
      <c r="J915" s="4"/>
    </row>
    <row r="916" spans="1:10" s="1" customFormat="1">
      <c r="A916" s="11"/>
      <c r="B916" s="9"/>
      <c r="C916" s="9"/>
      <c r="D916" s="10"/>
      <c r="E916" s="9"/>
      <c r="F916" s="63"/>
      <c r="G916" s="4"/>
      <c r="H916" s="70"/>
      <c r="I916" s="4"/>
      <c r="J916" s="4"/>
    </row>
    <row r="917" spans="1:10" s="1" customFormat="1">
      <c r="A917" s="11"/>
      <c r="B917" s="9"/>
      <c r="C917" s="9"/>
      <c r="D917" s="10"/>
      <c r="E917" s="9"/>
      <c r="F917" s="63"/>
      <c r="G917" s="4"/>
      <c r="H917" s="70"/>
      <c r="I917" s="4"/>
      <c r="J917" s="4"/>
    </row>
    <row r="918" spans="1:10" s="1" customFormat="1">
      <c r="A918" s="11"/>
      <c r="B918" s="9"/>
      <c r="C918" s="9"/>
      <c r="D918" s="10"/>
      <c r="E918" s="9"/>
      <c r="F918" s="63"/>
      <c r="G918" s="4"/>
      <c r="H918" s="70"/>
      <c r="I918" s="4"/>
      <c r="J918" s="4"/>
    </row>
    <row r="919" spans="1:10" s="1" customFormat="1">
      <c r="A919" s="11"/>
      <c r="B919" s="9"/>
      <c r="C919" s="9"/>
      <c r="D919" s="10"/>
      <c r="E919" s="9"/>
      <c r="F919" s="63"/>
      <c r="G919" s="4"/>
      <c r="H919" s="70"/>
      <c r="I919" s="4"/>
      <c r="J919" s="4"/>
    </row>
    <row r="920" spans="1:10" s="1" customFormat="1">
      <c r="A920" s="11"/>
      <c r="B920" s="9"/>
      <c r="C920" s="9"/>
      <c r="D920" s="10"/>
      <c r="E920" s="9"/>
      <c r="F920" s="63"/>
      <c r="G920" s="4"/>
      <c r="H920" s="70"/>
      <c r="I920" s="4"/>
      <c r="J920" s="4"/>
    </row>
    <row r="921" spans="1:10" s="1" customFormat="1">
      <c r="A921" s="11"/>
      <c r="B921" s="9"/>
      <c r="C921" s="9"/>
      <c r="D921" s="10"/>
      <c r="E921" s="9"/>
      <c r="F921" s="63"/>
      <c r="G921" s="4"/>
      <c r="H921" s="70"/>
      <c r="I921" s="4"/>
      <c r="J921" s="4"/>
    </row>
    <row r="922" spans="1:10" s="1" customFormat="1">
      <c r="A922" s="11"/>
      <c r="B922" s="9"/>
      <c r="C922" s="9"/>
      <c r="D922" s="10"/>
      <c r="E922" s="9"/>
      <c r="F922" s="63"/>
      <c r="G922" s="4"/>
      <c r="H922" s="70"/>
      <c r="I922" s="4"/>
      <c r="J922" s="4"/>
    </row>
    <row r="923" spans="1:10" s="1" customFormat="1">
      <c r="A923" s="11"/>
      <c r="B923" s="9"/>
      <c r="C923" s="9"/>
      <c r="D923" s="10"/>
      <c r="E923" s="9"/>
      <c r="F923" s="63"/>
      <c r="G923" s="4"/>
      <c r="H923" s="70"/>
      <c r="I923" s="4"/>
      <c r="J923" s="4"/>
    </row>
    <row r="924" spans="1:10" s="1" customFormat="1">
      <c r="A924" s="11"/>
      <c r="B924" s="9"/>
      <c r="C924" s="9"/>
      <c r="D924" s="10"/>
      <c r="E924" s="9"/>
      <c r="F924" s="63"/>
      <c r="G924" s="4"/>
      <c r="H924" s="70"/>
      <c r="I924" s="4"/>
      <c r="J924" s="4"/>
    </row>
    <row r="925" spans="1:10" s="1" customFormat="1">
      <c r="A925" s="11"/>
      <c r="B925" s="9"/>
      <c r="C925" s="9"/>
      <c r="D925" s="10"/>
      <c r="E925" s="9"/>
      <c r="F925" s="63"/>
      <c r="G925" s="4"/>
      <c r="H925" s="70"/>
      <c r="I925" s="4"/>
      <c r="J925" s="4"/>
    </row>
    <row r="926" spans="1:10" s="1" customFormat="1">
      <c r="A926" s="11"/>
      <c r="B926" s="9"/>
      <c r="C926" s="9"/>
      <c r="D926" s="10"/>
      <c r="E926" s="9"/>
      <c r="F926" s="63"/>
      <c r="G926" s="4"/>
      <c r="H926" s="70"/>
      <c r="I926" s="4"/>
      <c r="J926" s="4"/>
    </row>
    <row r="927" spans="1:10" s="1" customFormat="1">
      <c r="A927" s="11"/>
      <c r="B927" s="9"/>
      <c r="C927" s="9"/>
      <c r="D927" s="10"/>
      <c r="E927" s="9"/>
      <c r="F927" s="63"/>
      <c r="G927" s="4"/>
      <c r="H927" s="70"/>
      <c r="I927" s="4"/>
      <c r="J927" s="4"/>
    </row>
    <row r="928" spans="1:10" s="1" customFormat="1">
      <c r="A928" s="11"/>
      <c r="B928" s="9"/>
      <c r="C928" s="9"/>
      <c r="D928" s="10"/>
      <c r="E928" s="9"/>
      <c r="F928" s="63"/>
      <c r="G928" s="4"/>
      <c r="H928" s="70"/>
      <c r="I928" s="4"/>
      <c r="J928" s="4"/>
    </row>
    <row r="929" spans="1:10" s="1" customFormat="1">
      <c r="A929" s="11"/>
      <c r="B929" s="9"/>
      <c r="C929" s="9"/>
      <c r="D929" s="10"/>
      <c r="E929" s="9"/>
      <c r="F929" s="63"/>
      <c r="G929" s="4"/>
      <c r="H929" s="70"/>
      <c r="I929" s="4"/>
      <c r="J929" s="4"/>
    </row>
    <row r="930" spans="1:10" s="1" customFormat="1">
      <c r="A930" s="11"/>
      <c r="B930" s="9"/>
      <c r="C930" s="9"/>
      <c r="D930" s="10"/>
      <c r="E930" s="9"/>
      <c r="F930" s="63"/>
      <c r="G930" s="4"/>
      <c r="H930" s="70"/>
      <c r="I930" s="4"/>
      <c r="J930" s="4"/>
    </row>
    <row r="931" spans="1:10" s="1" customFormat="1">
      <c r="A931" s="11"/>
      <c r="B931" s="9"/>
      <c r="C931" s="9"/>
      <c r="D931" s="10"/>
      <c r="E931" s="9"/>
      <c r="F931" s="63"/>
      <c r="G931" s="4"/>
      <c r="H931" s="70"/>
      <c r="I931" s="4"/>
      <c r="J931" s="4"/>
    </row>
    <row r="932" spans="1:10" s="1" customFormat="1">
      <c r="A932" s="11"/>
      <c r="B932" s="9"/>
      <c r="C932" s="9"/>
      <c r="D932" s="10"/>
      <c r="E932" s="9"/>
      <c r="F932" s="63"/>
      <c r="G932" s="4"/>
      <c r="H932" s="70"/>
      <c r="I932" s="4"/>
      <c r="J932" s="4"/>
    </row>
    <row r="933" spans="1:10" s="1" customFormat="1">
      <c r="A933" s="11"/>
      <c r="B933" s="9"/>
      <c r="C933" s="9"/>
      <c r="D933" s="10"/>
      <c r="E933" s="9"/>
      <c r="F933" s="63"/>
      <c r="G933" s="4"/>
      <c r="H933" s="70"/>
      <c r="I933" s="4"/>
      <c r="J933" s="4"/>
    </row>
    <row r="934" spans="1:10" s="1" customFormat="1">
      <c r="A934" s="11"/>
      <c r="B934" s="9"/>
      <c r="C934" s="9"/>
      <c r="D934" s="10"/>
      <c r="E934" s="9"/>
      <c r="F934" s="63"/>
      <c r="G934" s="4"/>
      <c r="H934" s="70"/>
      <c r="I934" s="4"/>
      <c r="J934" s="4"/>
    </row>
    <row r="935" spans="1:10" s="1" customFormat="1">
      <c r="A935" s="11"/>
      <c r="B935" s="9"/>
      <c r="C935" s="9"/>
      <c r="D935" s="10"/>
      <c r="E935" s="9"/>
      <c r="F935" s="63"/>
      <c r="G935" s="4"/>
      <c r="H935" s="70"/>
      <c r="I935" s="4"/>
      <c r="J935" s="4"/>
    </row>
    <row r="936" spans="1:10" s="1" customFormat="1">
      <c r="A936" s="11"/>
      <c r="B936" s="9"/>
      <c r="C936" s="9"/>
      <c r="D936" s="10"/>
      <c r="E936" s="9"/>
      <c r="F936" s="63"/>
      <c r="G936" s="4"/>
      <c r="H936" s="70"/>
      <c r="I936" s="4"/>
      <c r="J936" s="4"/>
    </row>
    <row r="937" spans="1:10" s="1" customFormat="1">
      <c r="A937" s="11"/>
      <c r="B937" s="9"/>
      <c r="C937" s="9"/>
      <c r="D937" s="10"/>
      <c r="E937" s="9"/>
      <c r="F937" s="63"/>
      <c r="G937" s="4"/>
      <c r="H937" s="70"/>
      <c r="I937" s="4"/>
      <c r="J937" s="4"/>
    </row>
    <row r="938" spans="1:10" s="1" customFormat="1">
      <c r="A938" s="11"/>
      <c r="B938" s="9"/>
      <c r="C938" s="9"/>
      <c r="D938" s="10"/>
      <c r="E938" s="9"/>
      <c r="F938" s="63"/>
      <c r="G938" s="4"/>
      <c r="H938" s="70"/>
      <c r="I938" s="4"/>
      <c r="J938" s="4"/>
    </row>
    <row r="939" spans="1:10" s="1" customFormat="1">
      <c r="A939" s="11"/>
      <c r="B939" s="9"/>
      <c r="C939" s="9"/>
      <c r="D939" s="10"/>
      <c r="E939" s="9"/>
      <c r="F939" s="63"/>
      <c r="G939" s="4"/>
      <c r="H939" s="70"/>
      <c r="I939" s="4"/>
      <c r="J939" s="4"/>
    </row>
    <row r="940" spans="1:10" s="1" customFormat="1">
      <c r="A940" s="11"/>
      <c r="B940" s="9"/>
      <c r="C940" s="9"/>
      <c r="D940" s="10"/>
      <c r="E940" s="9"/>
      <c r="F940" s="63"/>
      <c r="G940" s="4"/>
      <c r="H940" s="70"/>
      <c r="I940" s="4"/>
      <c r="J940" s="4"/>
    </row>
    <row r="941" spans="1:10" s="1" customFormat="1">
      <c r="A941" s="11"/>
      <c r="B941" s="9"/>
      <c r="C941" s="9"/>
      <c r="D941" s="10"/>
      <c r="E941" s="9"/>
      <c r="F941" s="63"/>
      <c r="G941" s="4"/>
      <c r="H941" s="70"/>
      <c r="I941" s="4"/>
      <c r="J941" s="4"/>
    </row>
    <row r="942" spans="1:10" s="1" customFormat="1">
      <c r="A942" s="11"/>
      <c r="B942" s="9"/>
      <c r="C942" s="9"/>
      <c r="D942" s="10"/>
      <c r="E942" s="9"/>
      <c r="F942" s="63"/>
      <c r="G942" s="4"/>
      <c r="H942" s="70"/>
      <c r="I942" s="4"/>
      <c r="J942" s="4"/>
    </row>
    <row r="943" spans="1:10" s="1" customFormat="1">
      <c r="A943" s="11"/>
      <c r="B943" s="9"/>
      <c r="C943" s="9"/>
      <c r="D943" s="10"/>
      <c r="E943" s="9"/>
      <c r="F943" s="63"/>
      <c r="G943" s="4"/>
      <c r="H943" s="70"/>
      <c r="I943" s="4"/>
      <c r="J943" s="4"/>
    </row>
    <row r="944" spans="1:10" s="1" customFormat="1">
      <c r="A944" s="11"/>
      <c r="B944" s="9"/>
      <c r="C944" s="9"/>
      <c r="D944" s="10"/>
      <c r="E944" s="9"/>
      <c r="F944" s="63"/>
      <c r="G944" s="4"/>
      <c r="H944" s="70"/>
      <c r="I944" s="4"/>
      <c r="J944" s="4"/>
    </row>
    <row r="945" spans="1:10" s="1" customFormat="1">
      <c r="A945" s="11"/>
      <c r="B945" s="9"/>
      <c r="C945" s="9"/>
      <c r="D945" s="10"/>
      <c r="E945" s="9"/>
      <c r="F945" s="63"/>
      <c r="G945" s="4"/>
      <c r="H945" s="70"/>
      <c r="I945" s="4"/>
      <c r="J945" s="4"/>
    </row>
    <row r="946" spans="1:10" s="1" customFormat="1">
      <c r="A946" s="11"/>
      <c r="B946" s="9"/>
      <c r="C946" s="9"/>
      <c r="D946" s="10"/>
      <c r="E946" s="9"/>
      <c r="F946" s="63"/>
      <c r="G946" s="4"/>
      <c r="H946" s="70"/>
      <c r="I946" s="4"/>
      <c r="J946" s="4"/>
    </row>
    <row r="947" spans="1:10" s="1" customFormat="1">
      <c r="A947" s="11"/>
      <c r="B947" s="9"/>
      <c r="C947" s="9"/>
      <c r="D947" s="10"/>
      <c r="E947" s="9"/>
      <c r="F947" s="63"/>
      <c r="G947" s="4"/>
      <c r="H947" s="70"/>
      <c r="I947" s="4"/>
      <c r="J947" s="4"/>
    </row>
    <row r="948" spans="1:10" s="1" customFormat="1">
      <c r="A948" s="11"/>
      <c r="B948" s="9"/>
      <c r="C948" s="9"/>
      <c r="D948" s="10"/>
      <c r="E948" s="9"/>
      <c r="F948" s="63"/>
      <c r="G948" s="4"/>
      <c r="H948" s="70"/>
      <c r="I948" s="4"/>
      <c r="J948" s="4"/>
    </row>
    <row r="949" spans="1:10" s="1" customFormat="1">
      <c r="A949" s="11"/>
      <c r="B949" s="9"/>
      <c r="C949" s="9"/>
      <c r="D949" s="10"/>
      <c r="E949" s="9"/>
      <c r="F949" s="63"/>
      <c r="G949" s="4"/>
      <c r="H949" s="70"/>
      <c r="I949" s="4"/>
      <c r="J949" s="4"/>
    </row>
    <row r="950" spans="1:10" s="1" customFormat="1">
      <c r="A950" s="11"/>
      <c r="B950" s="9"/>
      <c r="C950" s="9"/>
      <c r="D950" s="10"/>
      <c r="E950" s="9"/>
      <c r="F950" s="63"/>
      <c r="G950" s="4"/>
      <c r="H950" s="70"/>
      <c r="I950" s="4"/>
      <c r="J950" s="4"/>
    </row>
    <row r="951" spans="1:10" s="1" customFormat="1">
      <c r="A951" s="11"/>
      <c r="B951" s="9"/>
      <c r="C951" s="9"/>
      <c r="D951" s="10"/>
      <c r="E951" s="9"/>
      <c r="F951" s="63"/>
      <c r="G951" s="4"/>
      <c r="H951" s="70"/>
      <c r="I951" s="4"/>
      <c r="J951" s="4"/>
    </row>
    <row r="952" spans="1:10" s="1" customFormat="1">
      <c r="A952" s="11"/>
      <c r="B952" s="9"/>
      <c r="C952" s="9"/>
      <c r="D952" s="10"/>
      <c r="E952" s="9"/>
      <c r="F952" s="63"/>
      <c r="G952" s="4"/>
      <c r="H952" s="70"/>
      <c r="I952" s="4"/>
      <c r="J952" s="4"/>
    </row>
    <row r="953" spans="1:10" s="1" customFormat="1">
      <c r="A953" s="11"/>
      <c r="B953" s="9"/>
      <c r="C953" s="9"/>
      <c r="D953" s="10"/>
      <c r="E953" s="9"/>
      <c r="F953" s="63"/>
      <c r="G953" s="4"/>
      <c r="H953" s="70"/>
      <c r="I953" s="4"/>
      <c r="J953" s="4"/>
    </row>
    <row r="954" spans="1:10" s="1" customFormat="1">
      <c r="A954" s="11"/>
      <c r="B954" s="9"/>
      <c r="C954" s="9"/>
      <c r="D954" s="10"/>
      <c r="E954" s="9"/>
      <c r="F954" s="63"/>
      <c r="G954" s="4"/>
      <c r="H954" s="70"/>
      <c r="I954" s="4"/>
      <c r="J954" s="4"/>
    </row>
    <row r="955" spans="1:10" s="1" customFormat="1">
      <c r="A955" s="11"/>
      <c r="B955" s="9"/>
      <c r="C955" s="9"/>
      <c r="D955" s="10"/>
      <c r="E955" s="9"/>
      <c r="F955" s="63"/>
      <c r="G955" s="4"/>
      <c r="H955" s="70"/>
      <c r="I955" s="4"/>
      <c r="J955" s="4"/>
    </row>
    <row r="956" spans="1:10" s="1" customFormat="1">
      <c r="A956" s="11"/>
      <c r="B956" s="9"/>
      <c r="C956" s="9"/>
      <c r="D956" s="10"/>
      <c r="E956" s="9"/>
      <c r="F956" s="63"/>
      <c r="G956" s="4"/>
      <c r="H956" s="70"/>
      <c r="I956" s="4"/>
      <c r="J956" s="4"/>
    </row>
    <row r="957" spans="1:10" s="1" customFormat="1">
      <c r="A957" s="11"/>
      <c r="B957" s="9"/>
      <c r="C957" s="9"/>
      <c r="D957" s="10"/>
      <c r="E957" s="9"/>
      <c r="F957" s="63"/>
      <c r="G957" s="4"/>
      <c r="H957" s="70"/>
      <c r="I957" s="4"/>
      <c r="J957" s="4"/>
    </row>
  </sheetData>
  <autoFilter ref="A11:J335" xr:uid="{00000000-0009-0000-0000-000001000000}"/>
  <mergeCells count="20">
    <mergeCell ref="A9:J9"/>
    <mergeCell ref="A10:J10"/>
    <mergeCell ref="J11:J12"/>
    <mergeCell ref="A335:G335"/>
    <mergeCell ref="A11:A12"/>
    <mergeCell ref="B11:B12"/>
    <mergeCell ref="D11:D12"/>
    <mergeCell ref="E11:E12"/>
    <mergeCell ref="F11:F12"/>
    <mergeCell ref="G11:G12"/>
    <mergeCell ref="C11:C12"/>
    <mergeCell ref="H11:H12"/>
    <mergeCell ref="I11:I12"/>
    <mergeCell ref="B1:F1"/>
    <mergeCell ref="B2:F2"/>
    <mergeCell ref="A8:J8"/>
    <mergeCell ref="B4:H4"/>
    <mergeCell ref="B5:H5"/>
    <mergeCell ref="A6:H7"/>
    <mergeCell ref="B3:H3"/>
  </mergeCells>
  <phoneticPr fontId="16" type="noConversion"/>
  <conditionalFormatting sqref="A1:A6">
    <cfRule type="containsText" dxfId="17" priority="2" operator="containsText" text="SD-96002">
      <formula>NOT(ISERROR(SEARCH("SD-96002",A1)))</formula>
    </cfRule>
    <cfRule type="containsText" dxfId="16" priority="3" operator="containsText" text="72897">
      <formula>NOT(ISERROR(SEARCH("72897",A1)))</formula>
    </cfRule>
  </conditionalFormatting>
  <printOptions horizontalCentered="1"/>
  <pageMargins left="0.39370078740157483" right="0.39370078740157483" top="0.78740157480314965" bottom="0.39370078740157483" header="0.51181102362204722" footer="0.51181102362204722"/>
  <pageSetup paperSize="9"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ALZ299"/>
  <sheetViews>
    <sheetView view="pageBreakPreview" zoomScaleNormal="100" zoomScaleSheetLayoutView="100" workbookViewId="0">
      <selection activeCell="J11" sqref="J11"/>
    </sheetView>
  </sheetViews>
  <sheetFormatPr defaultColWidth="8.7109375" defaultRowHeight="15"/>
  <cols>
    <col min="1" max="2" width="14.5703125" style="2" customWidth="1"/>
    <col min="3" max="3" width="72.28515625" style="3" customWidth="1"/>
    <col min="4" max="4" width="7.7109375" style="2" customWidth="1"/>
    <col min="5" max="5" width="13.85546875" style="63" bestFit="1" customWidth="1"/>
    <col min="6" max="6" width="16.7109375" style="4" customWidth="1"/>
    <col min="7" max="7" width="17.7109375" style="4" customWidth="1"/>
    <col min="8" max="8" width="16.28515625" style="88" customWidth="1"/>
    <col min="9" max="9" width="15.7109375" style="88" customWidth="1"/>
    <col min="10" max="1014" width="8.7109375" style="88"/>
  </cols>
  <sheetData>
    <row r="1" spans="1:1014" ht="15" customHeight="1">
      <c r="A1" s="12" t="str">
        <f>RESUMO!A1</f>
        <v>CLIENTE:</v>
      </c>
      <c r="B1" s="116" t="str">
        <f>RESUMO!B1</f>
        <v>DEPARTAMENTO DE ESTRADAS DE RODAGEM DO ESTADO DE PERNAMBUCO - DER/PE</v>
      </c>
      <c r="C1" s="116"/>
      <c r="D1" s="116"/>
      <c r="E1" s="116"/>
      <c r="F1" s="116"/>
      <c r="G1" s="13"/>
      <c r="H1" s="13"/>
      <c r="I1" s="53"/>
    </row>
    <row r="2" spans="1:1014" ht="15" customHeight="1">
      <c r="A2" s="12" t="str">
        <f>RESUMO!A2</f>
        <v>PROJETO:</v>
      </c>
      <c r="B2" s="116" t="str">
        <f>RESUMO!B2</f>
        <v>REABILITAÇÃO DE RODOVIAS DO ESTADO DE PERNAMBUCO</v>
      </c>
      <c r="C2" s="116"/>
      <c r="D2" s="116"/>
      <c r="E2" s="116"/>
      <c r="F2" s="116"/>
      <c r="G2" s="14"/>
      <c r="H2" s="14"/>
      <c r="I2" s="54"/>
    </row>
    <row r="3" spans="1:1014" ht="15" customHeight="1">
      <c r="A3" s="12" t="str">
        <f>RESUMO!A3</f>
        <v>RODOVIAS:</v>
      </c>
      <c r="B3" s="116" t="str">
        <f>RESUMO!B3</f>
        <v>626APE0005 / 655APE0001 / PE-625 / PE-626 / PE-628 / PE-632 / PE-634 / PE-635</v>
      </c>
      <c r="C3" s="120"/>
      <c r="D3" s="120"/>
      <c r="E3" s="120"/>
      <c r="F3" s="120"/>
      <c r="G3" s="120"/>
      <c r="H3" s="120"/>
      <c r="I3" s="54"/>
    </row>
    <row r="4" spans="1:1014" ht="15" customHeight="1">
      <c r="A4" s="12" t="str">
        <f>RESUMO!A4</f>
        <v>LOTE:</v>
      </c>
      <c r="B4" s="118" t="str">
        <f>RESUMO!B4</f>
        <v>LOTE 09</v>
      </c>
      <c r="C4" s="118"/>
      <c r="D4" s="118"/>
      <c r="E4" s="118"/>
      <c r="F4" s="118"/>
      <c r="G4" s="118"/>
      <c r="H4" s="118"/>
      <c r="I4" s="56" t="str">
        <f>[10]RESUMO!E1</f>
        <v>JANEIRO/2025
- PE</v>
      </c>
    </row>
    <row r="5" spans="1:1014">
      <c r="A5" s="67" t="str">
        <f>RESUMO!A5</f>
        <v>EXTENSÃO:</v>
      </c>
      <c r="B5" s="118" t="str">
        <f>RESUMO!B5</f>
        <v>219,15km</v>
      </c>
      <c r="C5" s="118"/>
      <c r="D5" s="118"/>
      <c r="E5" s="118"/>
      <c r="F5" s="118"/>
      <c r="G5" s="118"/>
      <c r="H5" s="118"/>
      <c r="I5" s="56" t="str">
        <f>[10]RESUMO!E5</f>
        <v>SEM DESONERAÇÃO</v>
      </c>
    </row>
    <row r="6" spans="1:1014">
      <c r="A6" s="125"/>
      <c r="B6" s="125"/>
      <c r="C6" s="125"/>
      <c r="D6" s="125"/>
      <c r="E6" s="125"/>
      <c r="F6" s="125"/>
      <c r="G6" s="125"/>
      <c r="H6" s="7" t="s">
        <v>12</v>
      </c>
      <c r="I6" s="87">
        <v>0.21229999999999999</v>
      </c>
    </row>
    <row r="7" spans="1:1014">
      <c r="A7" s="125"/>
      <c r="B7" s="125"/>
      <c r="C7" s="125"/>
      <c r="D7" s="125"/>
      <c r="E7" s="125"/>
      <c r="F7" s="125"/>
      <c r="G7" s="125"/>
      <c r="H7" s="8" t="s">
        <v>13</v>
      </c>
      <c r="I7" s="87">
        <v>0.15</v>
      </c>
    </row>
    <row r="8" spans="1:1014">
      <c r="A8" s="117"/>
      <c r="B8" s="117"/>
      <c r="C8" s="117"/>
      <c r="D8" s="117"/>
      <c r="E8" s="117"/>
      <c r="F8" s="117"/>
      <c r="G8" s="126"/>
      <c r="I8" s="89"/>
    </row>
    <row r="9" spans="1:1014" ht="15.75">
      <c r="A9" s="127"/>
      <c r="B9" s="128"/>
      <c r="C9" s="128"/>
      <c r="D9" s="128"/>
      <c r="E9" s="128"/>
      <c r="F9" s="128"/>
      <c r="G9" s="128"/>
      <c r="H9" s="128"/>
      <c r="I9" s="129"/>
    </row>
    <row r="10" spans="1:1014" s="97" customFormat="1" ht="12.75" customHeight="1">
      <c r="A10" s="122" t="s">
        <v>16</v>
      </c>
      <c r="B10" s="122" t="s">
        <v>91</v>
      </c>
      <c r="C10" s="122" t="s">
        <v>5</v>
      </c>
      <c r="D10" s="122" t="s">
        <v>17</v>
      </c>
      <c r="E10" s="124" t="s">
        <v>18</v>
      </c>
      <c r="F10" s="122" t="s">
        <v>94</v>
      </c>
      <c r="G10" s="122" t="s">
        <v>95</v>
      </c>
      <c r="H10" s="130" t="s">
        <v>396</v>
      </c>
      <c r="I10" s="131"/>
    </row>
    <row r="11" spans="1:1014" s="97" customFormat="1" ht="15" customHeight="1">
      <c r="A11" s="122"/>
      <c r="B11" s="122"/>
      <c r="C11" s="122"/>
      <c r="D11" s="122"/>
      <c r="E11" s="124"/>
      <c r="F11" s="122"/>
      <c r="G11" s="122"/>
      <c r="H11" s="90" t="s">
        <v>7</v>
      </c>
      <c r="I11" s="90" t="s">
        <v>397</v>
      </c>
    </row>
    <row r="12" spans="1:1014" s="99" customFormat="1">
      <c r="A12" s="21" t="s">
        <v>158</v>
      </c>
      <c r="B12" s="21" t="s">
        <v>102</v>
      </c>
      <c r="C12" s="71" t="s">
        <v>160</v>
      </c>
      <c r="D12" s="22" t="s">
        <v>62</v>
      </c>
      <c r="E12" s="59">
        <f ca="1">SUMIF('P.O.'!$D$14:$F$334,C12,'P.O.'!$F$14:$F$334)</f>
        <v>26530.591</v>
      </c>
      <c r="F12" s="23">
        <f>VLOOKUP(C12,'P.O.'!$D$14:$I$334,6,)</f>
        <v>770.44</v>
      </c>
      <c r="G12" s="92">
        <f t="shared" ref="G12:G43" ca="1" si="0">TRUNC((E12*F12),2)</f>
        <v>20440228.530000001</v>
      </c>
      <c r="H12" s="91">
        <f t="shared" ref="H12:H59" ca="1" si="1">G12/$G$61</f>
        <v>0.23992621417529458</v>
      </c>
      <c r="I12" s="91">
        <f ca="1">H12</f>
        <v>0.23992621417529458</v>
      </c>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8"/>
      <c r="BK12" s="98"/>
      <c r="BL12" s="98"/>
      <c r="BM12" s="98"/>
      <c r="BN12" s="98"/>
      <c r="BO12" s="98"/>
      <c r="BP12" s="98"/>
      <c r="BQ12" s="98"/>
      <c r="BR12" s="98"/>
      <c r="BS12" s="98"/>
      <c r="BT12" s="98"/>
      <c r="BU12" s="98"/>
      <c r="BV12" s="98"/>
      <c r="BW12" s="98"/>
      <c r="BX12" s="98"/>
      <c r="BY12" s="98"/>
      <c r="BZ12" s="98"/>
      <c r="CA12" s="98"/>
      <c r="CB12" s="98"/>
      <c r="CC12" s="98"/>
      <c r="CD12" s="98"/>
      <c r="CE12" s="98"/>
      <c r="CF12" s="98"/>
      <c r="CG12" s="98"/>
      <c r="CH12" s="98"/>
      <c r="CI12" s="98"/>
      <c r="CJ12" s="98"/>
      <c r="CK12" s="98"/>
      <c r="CL12" s="98"/>
      <c r="CM12" s="98"/>
      <c r="CN12" s="98"/>
      <c r="CO12" s="98"/>
      <c r="CP12" s="98"/>
      <c r="CQ12" s="98"/>
      <c r="CR12" s="98"/>
      <c r="CS12" s="98"/>
      <c r="CT12" s="98"/>
      <c r="CU12" s="98"/>
      <c r="CV12" s="98"/>
      <c r="CW12" s="98"/>
      <c r="CX12" s="98"/>
      <c r="CY12" s="98"/>
      <c r="CZ12" s="98"/>
      <c r="DA12" s="98"/>
      <c r="DB12" s="98"/>
      <c r="DC12" s="98"/>
      <c r="DD12" s="98"/>
      <c r="DE12" s="98"/>
      <c r="DF12" s="98"/>
      <c r="DG12" s="98"/>
      <c r="DH12" s="98"/>
      <c r="DI12" s="98"/>
      <c r="DJ12" s="98"/>
      <c r="DK12" s="98"/>
      <c r="DL12" s="98"/>
      <c r="DM12" s="98"/>
      <c r="DN12" s="98"/>
      <c r="DO12" s="98"/>
      <c r="DP12" s="98"/>
      <c r="DQ12" s="98"/>
      <c r="DR12" s="98"/>
      <c r="DS12" s="98"/>
      <c r="DT12" s="98"/>
      <c r="DU12" s="98"/>
      <c r="DV12" s="98"/>
      <c r="DW12" s="98"/>
      <c r="DX12" s="98"/>
      <c r="DY12" s="98"/>
      <c r="DZ12" s="98"/>
      <c r="EA12" s="98"/>
      <c r="EB12" s="98"/>
      <c r="EC12" s="98"/>
      <c r="ED12" s="98"/>
      <c r="EE12" s="98"/>
      <c r="EF12" s="98"/>
      <c r="EG12" s="98"/>
      <c r="EH12" s="98"/>
      <c r="EI12" s="98"/>
      <c r="EJ12" s="98"/>
      <c r="EK12" s="98"/>
      <c r="EL12" s="98"/>
      <c r="EM12" s="98"/>
      <c r="EN12" s="98"/>
      <c r="EO12" s="98"/>
      <c r="EP12" s="98"/>
      <c r="EQ12" s="98"/>
      <c r="ER12" s="98"/>
      <c r="ES12" s="98"/>
      <c r="ET12" s="98"/>
      <c r="EU12" s="98"/>
      <c r="EV12" s="98"/>
      <c r="EW12" s="98"/>
      <c r="EX12" s="98"/>
      <c r="EY12" s="98"/>
      <c r="EZ12" s="98"/>
      <c r="FA12" s="98"/>
      <c r="FB12" s="98"/>
      <c r="FC12" s="98"/>
      <c r="FD12" s="98"/>
      <c r="FE12" s="98"/>
      <c r="FF12" s="98"/>
      <c r="FG12" s="98"/>
      <c r="FH12" s="98"/>
      <c r="FI12" s="98"/>
      <c r="FJ12" s="98"/>
      <c r="FK12" s="98"/>
      <c r="FL12" s="98"/>
      <c r="FM12" s="98"/>
      <c r="FN12" s="98"/>
      <c r="FO12" s="98"/>
      <c r="FP12" s="98"/>
      <c r="FQ12" s="98"/>
      <c r="FR12" s="98"/>
      <c r="FS12" s="98"/>
      <c r="FT12" s="98"/>
      <c r="FU12" s="98"/>
      <c r="FV12" s="98"/>
      <c r="FW12" s="98"/>
      <c r="FX12" s="98"/>
      <c r="FY12" s="98"/>
      <c r="FZ12" s="98"/>
      <c r="GA12" s="98"/>
      <c r="GB12" s="98"/>
      <c r="GC12" s="98"/>
      <c r="GD12" s="98"/>
      <c r="GE12" s="98"/>
      <c r="GF12" s="98"/>
      <c r="GG12" s="98"/>
      <c r="GH12" s="98"/>
      <c r="GI12" s="98"/>
      <c r="GJ12" s="98"/>
      <c r="GK12" s="98"/>
      <c r="GL12" s="98"/>
      <c r="GM12" s="98"/>
      <c r="GN12" s="98"/>
      <c r="GO12" s="98"/>
      <c r="GP12" s="98"/>
      <c r="GQ12" s="98"/>
      <c r="GR12" s="98"/>
      <c r="GS12" s="98"/>
      <c r="GT12" s="98"/>
      <c r="GU12" s="98"/>
      <c r="GV12" s="98"/>
      <c r="GW12" s="98"/>
      <c r="GX12" s="98"/>
      <c r="GY12" s="98"/>
      <c r="GZ12" s="98"/>
      <c r="HA12" s="98"/>
      <c r="HB12" s="98"/>
      <c r="HC12" s="98"/>
      <c r="HD12" s="98"/>
      <c r="HE12" s="98"/>
      <c r="HF12" s="98"/>
      <c r="HG12" s="98"/>
      <c r="HH12" s="98"/>
      <c r="HI12" s="98"/>
      <c r="HJ12" s="98"/>
      <c r="HK12" s="98"/>
      <c r="HL12" s="98"/>
      <c r="HM12" s="98"/>
      <c r="HN12" s="98"/>
      <c r="HO12" s="98"/>
      <c r="HP12" s="98"/>
      <c r="HQ12" s="98"/>
      <c r="HR12" s="98"/>
      <c r="HS12" s="98"/>
      <c r="HT12" s="98"/>
      <c r="HU12" s="98"/>
      <c r="HV12" s="98"/>
      <c r="HW12" s="98"/>
      <c r="HX12" s="98"/>
      <c r="HY12" s="98"/>
      <c r="HZ12" s="98"/>
      <c r="IA12" s="98"/>
      <c r="IB12" s="98"/>
      <c r="IC12" s="98"/>
      <c r="ID12" s="98"/>
      <c r="IE12" s="98"/>
      <c r="IF12" s="98"/>
      <c r="IG12" s="98"/>
      <c r="IH12" s="98"/>
      <c r="II12" s="98"/>
      <c r="IJ12" s="98"/>
      <c r="IK12" s="98"/>
      <c r="IL12" s="98"/>
      <c r="IM12" s="98"/>
      <c r="IN12" s="98"/>
      <c r="IO12" s="98"/>
      <c r="IP12" s="98"/>
      <c r="IQ12" s="98"/>
      <c r="IR12" s="98"/>
      <c r="IS12" s="98"/>
      <c r="IT12" s="98"/>
      <c r="IU12" s="98"/>
      <c r="IV12" s="98"/>
      <c r="IW12" s="98"/>
      <c r="IX12" s="98"/>
      <c r="IY12" s="98"/>
      <c r="IZ12" s="98"/>
      <c r="JA12" s="98"/>
      <c r="JB12" s="98"/>
      <c r="JC12" s="98"/>
      <c r="JD12" s="98"/>
      <c r="JE12" s="98"/>
      <c r="JF12" s="98"/>
      <c r="JG12" s="98"/>
      <c r="JH12" s="98"/>
      <c r="JI12" s="98"/>
      <c r="JJ12" s="98"/>
      <c r="JK12" s="98"/>
      <c r="JL12" s="98"/>
      <c r="JM12" s="98"/>
      <c r="JN12" s="98"/>
      <c r="JO12" s="98"/>
      <c r="JP12" s="98"/>
      <c r="JQ12" s="98"/>
      <c r="JR12" s="98"/>
      <c r="JS12" s="98"/>
      <c r="JT12" s="98"/>
      <c r="JU12" s="98"/>
      <c r="JV12" s="98"/>
      <c r="JW12" s="98"/>
      <c r="JX12" s="98"/>
      <c r="JY12" s="98"/>
      <c r="JZ12" s="98"/>
      <c r="KA12" s="98"/>
      <c r="KB12" s="98"/>
      <c r="KC12" s="98"/>
      <c r="KD12" s="98"/>
      <c r="KE12" s="98"/>
      <c r="KF12" s="98"/>
      <c r="KG12" s="98"/>
      <c r="KH12" s="98"/>
      <c r="KI12" s="98"/>
      <c r="KJ12" s="98"/>
      <c r="KK12" s="98"/>
      <c r="KL12" s="98"/>
      <c r="KM12" s="98"/>
      <c r="KN12" s="98"/>
      <c r="KO12" s="98"/>
      <c r="KP12" s="98"/>
      <c r="KQ12" s="98"/>
      <c r="KR12" s="98"/>
      <c r="KS12" s="98"/>
      <c r="KT12" s="98"/>
      <c r="KU12" s="98"/>
      <c r="KV12" s="98"/>
      <c r="KW12" s="98"/>
      <c r="KX12" s="98"/>
      <c r="KY12" s="98"/>
      <c r="KZ12" s="98"/>
      <c r="LA12" s="98"/>
      <c r="LB12" s="98"/>
      <c r="LC12" s="98"/>
      <c r="LD12" s="98"/>
      <c r="LE12" s="98"/>
      <c r="LF12" s="98"/>
      <c r="LG12" s="98"/>
      <c r="LH12" s="98"/>
      <c r="LI12" s="98"/>
      <c r="LJ12" s="98"/>
      <c r="LK12" s="98"/>
      <c r="LL12" s="98"/>
      <c r="LM12" s="98"/>
      <c r="LN12" s="98"/>
      <c r="LO12" s="98"/>
      <c r="LP12" s="98"/>
      <c r="LQ12" s="98"/>
      <c r="LR12" s="98"/>
      <c r="LS12" s="98"/>
      <c r="LT12" s="98"/>
      <c r="LU12" s="98"/>
      <c r="LV12" s="98"/>
      <c r="LW12" s="98"/>
      <c r="LX12" s="98"/>
      <c r="LY12" s="98"/>
      <c r="LZ12" s="98"/>
      <c r="MA12" s="98"/>
      <c r="MB12" s="98"/>
      <c r="MC12" s="98"/>
      <c r="MD12" s="98"/>
      <c r="ME12" s="98"/>
      <c r="MF12" s="98"/>
      <c r="MG12" s="98"/>
      <c r="MH12" s="98"/>
      <c r="MI12" s="98"/>
      <c r="MJ12" s="98"/>
      <c r="MK12" s="98"/>
      <c r="ML12" s="98"/>
      <c r="MM12" s="98"/>
      <c r="MN12" s="98"/>
      <c r="MO12" s="98"/>
      <c r="MP12" s="98"/>
      <c r="MQ12" s="98"/>
      <c r="MR12" s="98"/>
      <c r="MS12" s="98"/>
      <c r="MT12" s="98"/>
      <c r="MU12" s="98"/>
      <c r="MV12" s="98"/>
      <c r="MW12" s="98"/>
      <c r="MX12" s="98"/>
      <c r="MY12" s="98"/>
      <c r="MZ12" s="98"/>
      <c r="NA12" s="98"/>
      <c r="NB12" s="98"/>
      <c r="NC12" s="98"/>
      <c r="ND12" s="98"/>
      <c r="NE12" s="98"/>
      <c r="NF12" s="98"/>
      <c r="NG12" s="98"/>
      <c r="NH12" s="98"/>
      <c r="NI12" s="98"/>
      <c r="NJ12" s="98"/>
      <c r="NK12" s="98"/>
      <c r="NL12" s="98"/>
      <c r="NM12" s="98"/>
      <c r="NN12" s="98"/>
      <c r="NO12" s="98"/>
      <c r="NP12" s="98"/>
      <c r="NQ12" s="98"/>
      <c r="NR12" s="98"/>
      <c r="NS12" s="98"/>
      <c r="NT12" s="98"/>
      <c r="NU12" s="98"/>
      <c r="NV12" s="98"/>
      <c r="NW12" s="98"/>
      <c r="NX12" s="98"/>
      <c r="NY12" s="98"/>
      <c r="NZ12" s="98"/>
      <c r="OA12" s="98"/>
      <c r="OB12" s="98"/>
      <c r="OC12" s="98"/>
      <c r="OD12" s="98"/>
      <c r="OE12" s="98"/>
      <c r="OF12" s="98"/>
      <c r="OG12" s="98"/>
      <c r="OH12" s="98"/>
      <c r="OI12" s="98"/>
      <c r="OJ12" s="98"/>
      <c r="OK12" s="98"/>
      <c r="OL12" s="98"/>
      <c r="OM12" s="98"/>
      <c r="ON12" s="98"/>
      <c r="OO12" s="98"/>
      <c r="OP12" s="98"/>
      <c r="OQ12" s="98"/>
      <c r="OR12" s="98"/>
      <c r="OS12" s="98"/>
      <c r="OT12" s="98"/>
      <c r="OU12" s="98"/>
      <c r="OV12" s="98"/>
      <c r="OW12" s="98"/>
      <c r="OX12" s="98"/>
      <c r="OY12" s="98"/>
      <c r="OZ12" s="98"/>
      <c r="PA12" s="98"/>
      <c r="PB12" s="98"/>
      <c r="PC12" s="98"/>
      <c r="PD12" s="98"/>
      <c r="PE12" s="98"/>
      <c r="PF12" s="98"/>
      <c r="PG12" s="98"/>
      <c r="PH12" s="98"/>
      <c r="PI12" s="98"/>
      <c r="PJ12" s="98"/>
      <c r="PK12" s="98"/>
      <c r="PL12" s="98"/>
      <c r="PM12" s="98"/>
      <c r="PN12" s="98"/>
      <c r="PO12" s="98"/>
      <c r="PP12" s="98"/>
      <c r="PQ12" s="98"/>
      <c r="PR12" s="98"/>
      <c r="PS12" s="98"/>
      <c r="PT12" s="98"/>
      <c r="PU12" s="98"/>
      <c r="PV12" s="98"/>
      <c r="PW12" s="98"/>
      <c r="PX12" s="98"/>
      <c r="PY12" s="98"/>
      <c r="PZ12" s="98"/>
      <c r="QA12" s="98"/>
      <c r="QB12" s="98"/>
      <c r="QC12" s="98"/>
      <c r="QD12" s="98"/>
      <c r="QE12" s="98"/>
      <c r="QF12" s="98"/>
      <c r="QG12" s="98"/>
      <c r="QH12" s="98"/>
      <c r="QI12" s="98"/>
      <c r="QJ12" s="98"/>
      <c r="QK12" s="98"/>
      <c r="QL12" s="98"/>
      <c r="QM12" s="98"/>
      <c r="QN12" s="98"/>
      <c r="QO12" s="98"/>
      <c r="QP12" s="98"/>
      <c r="QQ12" s="98"/>
      <c r="QR12" s="98"/>
      <c r="QS12" s="98"/>
      <c r="QT12" s="98"/>
      <c r="QU12" s="98"/>
      <c r="QV12" s="98"/>
      <c r="QW12" s="98"/>
      <c r="QX12" s="98"/>
      <c r="QY12" s="98"/>
      <c r="QZ12" s="98"/>
      <c r="RA12" s="98"/>
      <c r="RB12" s="98"/>
      <c r="RC12" s="98"/>
      <c r="RD12" s="98"/>
      <c r="RE12" s="98"/>
      <c r="RF12" s="98"/>
      <c r="RG12" s="98"/>
      <c r="RH12" s="98"/>
      <c r="RI12" s="98"/>
      <c r="RJ12" s="98"/>
      <c r="RK12" s="98"/>
      <c r="RL12" s="98"/>
      <c r="RM12" s="98"/>
      <c r="RN12" s="98"/>
      <c r="RO12" s="98"/>
      <c r="RP12" s="98"/>
      <c r="RQ12" s="98"/>
      <c r="RR12" s="98"/>
      <c r="RS12" s="98"/>
      <c r="RT12" s="98"/>
      <c r="RU12" s="98"/>
      <c r="RV12" s="98"/>
      <c r="RW12" s="98"/>
      <c r="RX12" s="98"/>
      <c r="RY12" s="98"/>
      <c r="RZ12" s="98"/>
      <c r="SA12" s="98"/>
      <c r="SB12" s="98"/>
      <c r="SC12" s="98"/>
      <c r="SD12" s="98"/>
      <c r="SE12" s="98"/>
      <c r="SF12" s="98"/>
      <c r="SG12" s="98"/>
      <c r="SH12" s="98"/>
      <c r="SI12" s="98"/>
      <c r="SJ12" s="98"/>
      <c r="SK12" s="98"/>
      <c r="SL12" s="98"/>
      <c r="SM12" s="98"/>
      <c r="SN12" s="98"/>
      <c r="SO12" s="98"/>
      <c r="SP12" s="98"/>
      <c r="SQ12" s="98"/>
      <c r="SR12" s="98"/>
      <c r="SS12" s="98"/>
      <c r="ST12" s="98"/>
      <c r="SU12" s="98"/>
      <c r="SV12" s="98"/>
      <c r="SW12" s="98"/>
      <c r="SX12" s="98"/>
      <c r="SY12" s="98"/>
      <c r="SZ12" s="98"/>
      <c r="TA12" s="98"/>
      <c r="TB12" s="98"/>
      <c r="TC12" s="98"/>
      <c r="TD12" s="98"/>
      <c r="TE12" s="98"/>
      <c r="TF12" s="98"/>
      <c r="TG12" s="98"/>
      <c r="TH12" s="98"/>
      <c r="TI12" s="98"/>
      <c r="TJ12" s="98"/>
      <c r="TK12" s="98"/>
      <c r="TL12" s="98"/>
      <c r="TM12" s="98"/>
      <c r="TN12" s="98"/>
      <c r="TO12" s="98"/>
      <c r="TP12" s="98"/>
      <c r="TQ12" s="98"/>
      <c r="TR12" s="98"/>
      <c r="TS12" s="98"/>
      <c r="TT12" s="98"/>
      <c r="TU12" s="98"/>
      <c r="TV12" s="98"/>
      <c r="TW12" s="98"/>
      <c r="TX12" s="98"/>
      <c r="TY12" s="98"/>
      <c r="TZ12" s="98"/>
      <c r="UA12" s="98"/>
      <c r="UB12" s="98"/>
      <c r="UC12" s="98"/>
      <c r="UD12" s="98"/>
      <c r="UE12" s="98"/>
      <c r="UF12" s="98"/>
      <c r="UG12" s="98"/>
      <c r="UH12" s="98"/>
      <c r="UI12" s="98"/>
      <c r="UJ12" s="98"/>
      <c r="UK12" s="98"/>
      <c r="UL12" s="98"/>
      <c r="UM12" s="98"/>
      <c r="UN12" s="98"/>
      <c r="UO12" s="98"/>
      <c r="UP12" s="98"/>
      <c r="UQ12" s="98"/>
      <c r="UR12" s="98"/>
      <c r="US12" s="98"/>
      <c r="UT12" s="98"/>
      <c r="UU12" s="98"/>
      <c r="UV12" s="98"/>
      <c r="UW12" s="98"/>
      <c r="UX12" s="98"/>
      <c r="UY12" s="98"/>
      <c r="UZ12" s="98"/>
      <c r="VA12" s="98"/>
      <c r="VB12" s="98"/>
      <c r="VC12" s="98"/>
      <c r="VD12" s="98"/>
      <c r="VE12" s="98"/>
      <c r="VF12" s="98"/>
      <c r="VG12" s="98"/>
      <c r="VH12" s="98"/>
      <c r="VI12" s="98"/>
      <c r="VJ12" s="98"/>
      <c r="VK12" s="98"/>
      <c r="VL12" s="98"/>
      <c r="VM12" s="98"/>
      <c r="VN12" s="98"/>
      <c r="VO12" s="98"/>
      <c r="VP12" s="98"/>
      <c r="VQ12" s="98"/>
      <c r="VR12" s="98"/>
      <c r="VS12" s="98"/>
      <c r="VT12" s="98"/>
      <c r="VU12" s="98"/>
      <c r="VV12" s="98"/>
      <c r="VW12" s="98"/>
      <c r="VX12" s="98"/>
      <c r="VY12" s="98"/>
      <c r="VZ12" s="98"/>
      <c r="WA12" s="98"/>
      <c r="WB12" s="98"/>
      <c r="WC12" s="98"/>
      <c r="WD12" s="98"/>
      <c r="WE12" s="98"/>
      <c r="WF12" s="98"/>
      <c r="WG12" s="98"/>
      <c r="WH12" s="98"/>
      <c r="WI12" s="98"/>
      <c r="WJ12" s="98"/>
      <c r="WK12" s="98"/>
      <c r="WL12" s="98"/>
      <c r="WM12" s="98"/>
      <c r="WN12" s="98"/>
      <c r="WO12" s="98"/>
      <c r="WP12" s="98"/>
      <c r="WQ12" s="98"/>
      <c r="WR12" s="98"/>
      <c r="WS12" s="98"/>
      <c r="WT12" s="98"/>
      <c r="WU12" s="98"/>
      <c r="WV12" s="98"/>
      <c r="WW12" s="98"/>
      <c r="WX12" s="98"/>
      <c r="WY12" s="98"/>
      <c r="WZ12" s="98"/>
      <c r="XA12" s="98"/>
      <c r="XB12" s="98"/>
      <c r="XC12" s="98"/>
      <c r="XD12" s="98"/>
      <c r="XE12" s="98"/>
      <c r="XF12" s="98"/>
      <c r="XG12" s="98"/>
      <c r="XH12" s="98"/>
      <c r="XI12" s="98"/>
      <c r="XJ12" s="98"/>
      <c r="XK12" s="98"/>
      <c r="XL12" s="98"/>
      <c r="XM12" s="98"/>
      <c r="XN12" s="98"/>
      <c r="XO12" s="98"/>
      <c r="XP12" s="98"/>
      <c r="XQ12" s="98"/>
      <c r="XR12" s="98"/>
      <c r="XS12" s="98"/>
      <c r="XT12" s="98"/>
      <c r="XU12" s="98"/>
      <c r="XV12" s="98"/>
      <c r="XW12" s="98"/>
      <c r="XX12" s="98"/>
      <c r="XY12" s="98"/>
      <c r="XZ12" s="98"/>
      <c r="YA12" s="98"/>
      <c r="YB12" s="98"/>
      <c r="YC12" s="98"/>
      <c r="YD12" s="98"/>
      <c r="YE12" s="98"/>
      <c r="YF12" s="98"/>
      <c r="YG12" s="98"/>
      <c r="YH12" s="98"/>
      <c r="YI12" s="98"/>
      <c r="YJ12" s="98"/>
      <c r="YK12" s="98"/>
      <c r="YL12" s="98"/>
      <c r="YM12" s="98"/>
      <c r="YN12" s="98"/>
      <c r="YO12" s="98"/>
      <c r="YP12" s="98"/>
      <c r="YQ12" s="98"/>
      <c r="YR12" s="98"/>
      <c r="YS12" s="98"/>
      <c r="YT12" s="98"/>
      <c r="YU12" s="98"/>
      <c r="YV12" s="98"/>
      <c r="YW12" s="98"/>
      <c r="YX12" s="98"/>
      <c r="YY12" s="98"/>
      <c r="YZ12" s="98"/>
      <c r="ZA12" s="98"/>
      <c r="ZB12" s="98"/>
      <c r="ZC12" s="98"/>
      <c r="ZD12" s="98"/>
      <c r="ZE12" s="98"/>
      <c r="ZF12" s="98"/>
      <c r="ZG12" s="98"/>
      <c r="ZH12" s="98"/>
      <c r="ZI12" s="98"/>
      <c r="ZJ12" s="98"/>
      <c r="ZK12" s="98"/>
      <c r="ZL12" s="98"/>
      <c r="ZM12" s="98"/>
      <c r="ZN12" s="98"/>
      <c r="ZO12" s="98"/>
      <c r="ZP12" s="98"/>
      <c r="ZQ12" s="98"/>
      <c r="ZR12" s="98"/>
      <c r="ZS12" s="98"/>
      <c r="ZT12" s="98"/>
      <c r="ZU12" s="98"/>
      <c r="ZV12" s="98"/>
      <c r="ZW12" s="98"/>
      <c r="ZX12" s="98"/>
      <c r="ZY12" s="98"/>
      <c r="ZZ12" s="98"/>
      <c r="AAA12" s="98"/>
      <c r="AAB12" s="98"/>
      <c r="AAC12" s="98"/>
      <c r="AAD12" s="98"/>
      <c r="AAE12" s="98"/>
      <c r="AAF12" s="98"/>
      <c r="AAG12" s="98"/>
      <c r="AAH12" s="98"/>
      <c r="AAI12" s="98"/>
      <c r="AAJ12" s="98"/>
      <c r="AAK12" s="98"/>
      <c r="AAL12" s="98"/>
      <c r="AAM12" s="98"/>
      <c r="AAN12" s="98"/>
      <c r="AAO12" s="98"/>
      <c r="AAP12" s="98"/>
      <c r="AAQ12" s="98"/>
      <c r="AAR12" s="98"/>
      <c r="AAS12" s="98"/>
      <c r="AAT12" s="98"/>
      <c r="AAU12" s="98"/>
      <c r="AAV12" s="98"/>
      <c r="AAW12" s="98"/>
      <c r="AAX12" s="98"/>
      <c r="AAY12" s="98"/>
      <c r="AAZ12" s="98"/>
      <c r="ABA12" s="98"/>
      <c r="ABB12" s="98"/>
      <c r="ABC12" s="98"/>
      <c r="ABD12" s="98"/>
      <c r="ABE12" s="98"/>
      <c r="ABF12" s="98"/>
      <c r="ABG12" s="98"/>
      <c r="ABH12" s="98"/>
      <c r="ABI12" s="98"/>
      <c r="ABJ12" s="98"/>
      <c r="ABK12" s="98"/>
      <c r="ABL12" s="98"/>
      <c r="ABM12" s="98"/>
      <c r="ABN12" s="98"/>
      <c r="ABO12" s="98"/>
      <c r="ABP12" s="98"/>
      <c r="ABQ12" s="98"/>
      <c r="ABR12" s="98"/>
      <c r="ABS12" s="98"/>
      <c r="ABT12" s="98"/>
      <c r="ABU12" s="98"/>
      <c r="ABV12" s="98"/>
      <c r="ABW12" s="98"/>
      <c r="ABX12" s="98"/>
      <c r="ABY12" s="98"/>
      <c r="ABZ12" s="98"/>
      <c r="ACA12" s="98"/>
      <c r="ACB12" s="98"/>
      <c r="ACC12" s="98"/>
      <c r="ACD12" s="98"/>
      <c r="ACE12" s="98"/>
      <c r="ACF12" s="98"/>
      <c r="ACG12" s="98"/>
      <c r="ACH12" s="98"/>
      <c r="ACI12" s="98"/>
      <c r="ACJ12" s="98"/>
      <c r="ACK12" s="98"/>
      <c r="ACL12" s="98"/>
      <c r="ACM12" s="98"/>
      <c r="ACN12" s="98"/>
      <c r="ACO12" s="98"/>
      <c r="ACP12" s="98"/>
      <c r="ACQ12" s="98"/>
      <c r="ACR12" s="98"/>
      <c r="ACS12" s="98"/>
      <c r="ACT12" s="98"/>
      <c r="ACU12" s="98"/>
      <c r="ACV12" s="98"/>
      <c r="ACW12" s="98"/>
      <c r="ACX12" s="98"/>
      <c r="ACY12" s="98"/>
      <c r="ACZ12" s="98"/>
      <c r="ADA12" s="98"/>
      <c r="ADB12" s="98"/>
      <c r="ADC12" s="98"/>
      <c r="ADD12" s="98"/>
      <c r="ADE12" s="98"/>
      <c r="ADF12" s="98"/>
      <c r="ADG12" s="98"/>
      <c r="ADH12" s="98"/>
      <c r="ADI12" s="98"/>
      <c r="ADJ12" s="98"/>
      <c r="ADK12" s="98"/>
      <c r="ADL12" s="98"/>
      <c r="ADM12" s="98"/>
      <c r="ADN12" s="98"/>
      <c r="ADO12" s="98"/>
      <c r="ADP12" s="98"/>
      <c r="ADQ12" s="98"/>
      <c r="ADR12" s="98"/>
      <c r="ADS12" s="98"/>
      <c r="ADT12" s="98"/>
      <c r="ADU12" s="98"/>
      <c r="ADV12" s="98"/>
      <c r="ADW12" s="98"/>
      <c r="ADX12" s="98"/>
      <c r="ADY12" s="98"/>
      <c r="ADZ12" s="98"/>
      <c r="AEA12" s="98"/>
      <c r="AEB12" s="98"/>
      <c r="AEC12" s="98"/>
      <c r="AED12" s="98"/>
      <c r="AEE12" s="98"/>
      <c r="AEF12" s="98"/>
      <c r="AEG12" s="98"/>
      <c r="AEH12" s="98"/>
      <c r="AEI12" s="98"/>
      <c r="AEJ12" s="98"/>
      <c r="AEK12" s="98"/>
      <c r="AEL12" s="98"/>
      <c r="AEM12" s="98"/>
      <c r="AEN12" s="98"/>
      <c r="AEO12" s="98"/>
      <c r="AEP12" s="98"/>
      <c r="AEQ12" s="98"/>
      <c r="AER12" s="98"/>
      <c r="AES12" s="98"/>
      <c r="AET12" s="98"/>
      <c r="AEU12" s="98"/>
      <c r="AEV12" s="98"/>
      <c r="AEW12" s="98"/>
      <c r="AEX12" s="98"/>
      <c r="AEY12" s="98"/>
      <c r="AEZ12" s="98"/>
      <c r="AFA12" s="98"/>
      <c r="AFB12" s="98"/>
      <c r="AFC12" s="98"/>
      <c r="AFD12" s="98"/>
      <c r="AFE12" s="98"/>
      <c r="AFF12" s="98"/>
      <c r="AFG12" s="98"/>
      <c r="AFH12" s="98"/>
      <c r="AFI12" s="98"/>
      <c r="AFJ12" s="98"/>
      <c r="AFK12" s="98"/>
      <c r="AFL12" s="98"/>
      <c r="AFM12" s="98"/>
      <c r="AFN12" s="98"/>
      <c r="AFO12" s="98"/>
      <c r="AFP12" s="98"/>
      <c r="AFQ12" s="98"/>
      <c r="AFR12" s="98"/>
      <c r="AFS12" s="98"/>
      <c r="AFT12" s="98"/>
      <c r="AFU12" s="98"/>
      <c r="AFV12" s="98"/>
      <c r="AFW12" s="98"/>
      <c r="AFX12" s="98"/>
      <c r="AFY12" s="98"/>
      <c r="AFZ12" s="98"/>
      <c r="AGA12" s="98"/>
      <c r="AGB12" s="98"/>
      <c r="AGC12" s="98"/>
      <c r="AGD12" s="98"/>
      <c r="AGE12" s="98"/>
      <c r="AGF12" s="98"/>
      <c r="AGG12" s="98"/>
      <c r="AGH12" s="98"/>
      <c r="AGI12" s="98"/>
      <c r="AGJ12" s="98"/>
      <c r="AGK12" s="98"/>
      <c r="AGL12" s="98"/>
      <c r="AGM12" s="98"/>
      <c r="AGN12" s="98"/>
      <c r="AGO12" s="98"/>
      <c r="AGP12" s="98"/>
      <c r="AGQ12" s="98"/>
      <c r="AGR12" s="98"/>
      <c r="AGS12" s="98"/>
      <c r="AGT12" s="98"/>
      <c r="AGU12" s="98"/>
      <c r="AGV12" s="98"/>
      <c r="AGW12" s="98"/>
      <c r="AGX12" s="98"/>
      <c r="AGY12" s="98"/>
      <c r="AGZ12" s="98"/>
      <c r="AHA12" s="98"/>
      <c r="AHB12" s="98"/>
      <c r="AHC12" s="98"/>
      <c r="AHD12" s="98"/>
      <c r="AHE12" s="98"/>
      <c r="AHF12" s="98"/>
      <c r="AHG12" s="98"/>
      <c r="AHH12" s="98"/>
      <c r="AHI12" s="98"/>
      <c r="AHJ12" s="98"/>
      <c r="AHK12" s="98"/>
      <c r="AHL12" s="98"/>
      <c r="AHM12" s="98"/>
      <c r="AHN12" s="98"/>
      <c r="AHO12" s="98"/>
      <c r="AHP12" s="98"/>
      <c r="AHQ12" s="98"/>
      <c r="AHR12" s="98"/>
      <c r="AHS12" s="98"/>
      <c r="AHT12" s="98"/>
      <c r="AHU12" s="98"/>
      <c r="AHV12" s="98"/>
      <c r="AHW12" s="98"/>
      <c r="AHX12" s="98"/>
      <c r="AHY12" s="98"/>
      <c r="AHZ12" s="98"/>
      <c r="AIA12" s="98"/>
      <c r="AIB12" s="98"/>
      <c r="AIC12" s="98"/>
      <c r="AID12" s="98"/>
      <c r="AIE12" s="98"/>
      <c r="AIF12" s="98"/>
      <c r="AIG12" s="98"/>
      <c r="AIH12" s="98"/>
      <c r="AII12" s="98"/>
      <c r="AIJ12" s="98"/>
      <c r="AIK12" s="98"/>
      <c r="AIL12" s="98"/>
      <c r="AIM12" s="98"/>
      <c r="AIN12" s="98"/>
      <c r="AIO12" s="98"/>
      <c r="AIP12" s="98"/>
      <c r="AIQ12" s="98"/>
      <c r="AIR12" s="98"/>
      <c r="AIS12" s="98"/>
      <c r="AIT12" s="98"/>
      <c r="AIU12" s="98"/>
      <c r="AIV12" s="98"/>
      <c r="AIW12" s="98"/>
      <c r="AIX12" s="98"/>
      <c r="AIY12" s="98"/>
      <c r="AIZ12" s="98"/>
      <c r="AJA12" s="98"/>
      <c r="AJB12" s="98"/>
      <c r="AJC12" s="98"/>
      <c r="AJD12" s="98"/>
      <c r="AJE12" s="98"/>
      <c r="AJF12" s="98"/>
      <c r="AJG12" s="98"/>
      <c r="AJH12" s="98"/>
      <c r="AJI12" s="98"/>
      <c r="AJJ12" s="98"/>
      <c r="AJK12" s="98"/>
      <c r="AJL12" s="98"/>
      <c r="AJM12" s="98"/>
      <c r="AJN12" s="98"/>
      <c r="AJO12" s="98"/>
      <c r="AJP12" s="98"/>
      <c r="AJQ12" s="98"/>
      <c r="AJR12" s="98"/>
      <c r="AJS12" s="98"/>
      <c r="AJT12" s="98"/>
      <c r="AJU12" s="98"/>
      <c r="AJV12" s="98"/>
      <c r="AJW12" s="98"/>
      <c r="AJX12" s="98"/>
      <c r="AJY12" s="98"/>
      <c r="AJZ12" s="98"/>
      <c r="AKA12" s="98"/>
      <c r="AKB12" s="98"/>
      <c r="AKC12" s="98"/>
      <c r="AKD12" s="98"/>
      <c r="AKE12" s="98"/>
      <c r="AKF12" s="98"/>
      <c r="AKG12" s="98"/>
      <c r="AKH12" s="98"/>
      <c r="AKI12" s="98"/>
      <c r="AKJ12" s="98"/>
      <c r="AKK12" s="98"/>
      <c r="AKL12" s="98"/>
      <c r="AKM12" s="98"/>
      <c r="AKN12" s="98"/>
      <c r="AKO12" s="98"/>
      <c r="AKP12" s="98"/>
      <c r="AKQ12" s="98"/>
      <c r="AKR12" s="98"/>
      <c r="AKS12" s="98"/>
      <c r="AKT12" s="98"/>
      <c r="AKU12" s="98"/>
      <c r="AKV12" s="98"/>
      <c r="AKW12" s="98"/>
      <c r="AKX12" s="98"/>
      <c r="AKY12" s="98"/>
      <c r="AKZ12" s="98"/>
      <c r="ALA12" s="98"/>
      <c r="ALB12" s="98"/>
      <c r="ALC12" s="98"/>
      <c r="ALD12" s="98"/>
      <c r="ALE12" s="98"/>
      <c r="ALF12" s="98"/>
      <c r="ALG12" s="98"/>
      <c r="ALH12" s="98"/>
      <c r="ALI12" s="98"/>
      <c r="ALJ12" s="98"/>
      <c r="ALK12" s="98"/>
      <c r="ALL12" s="98"/>
      <c r="ALM12" s="98"/>
      <c r="ALN12" s="98"/>
      <c r="ALO12" s="98"/>
      <c r="ALP12" s="98"/>
      <c r="ALQ12" s="98"/>
      <c r="ALR12" s="98"/>
      <c r="ALS12" s="98"/>
      <c r="ALT12" s="98"/>
      <c r="ALU12" s="98"/>
      <c r="ALV12" s="98"/>
      <c r="ALW12" s="98"/>
      <c r="ALX12" s="98"/>
      <c r="ALY12" s="98"/>
      <c r="ALZ12" s="98"/>
    </row>
    <row r="13" spans="1:1014" s="99" customFormat="1" ht="25.5">
      <c r="A13" s="21" t="s">
        <v>41</v>
      </c>
      <c r="B13" s="21" t="s">
        <v>112</v>
      </c>
      <c r="C13" s="71" t="s">
        <v>109</v>
      </c>
      <c r="D13" s="22" t="s">
        <v>62</v>
      </c>
      <c r="E13" s="59">
        <f ca="1">SUMIF('P.O.'!$D$14:$F$334,C13,'P.O.'!$F$14:$F$334)</f>
        <v>3720.5820000000003</v>
      </c>
      <c r="F13" s="23">
        <f>VLOOKUP(C13,'P.O.'!$D$14:$I$334,6,)</f>
        <v>5194.38</v>
      </c>
      <c r="G13" s="92">
        <f t="shared" ca="1" si="0"/>
        <v>19326116.719999999</v>
      </c>
      <c r="H13" s="91">
        <f t="shared" ca="1" si="1"/>
        <v>0.22684883451933993</v>
      </c>
      <c r="I13" s="91">
        <f ca="1">H13+I12</f>
        <v>0.46677504869463449</v>
      </c>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c r="FL13" s="98"/>
      <c r="FM13" s="98"/>
      <c r="FN13" s="98"/>
      <c r="FO13" s="98"/>
      <c r="FP13" s="98"/>
      <c r="FQ13" s="98"/>
      <c r="FR13" s="98"/>
      <c r="FS13" s="98"/>
      <c r="FT13" s="98"/>
      <c r="FU13" s="98"/>
      <c r="FV13" s="98"/>
      <c r="FW13" s="98"/>
      <c r="FX13" s="98"/>
      <c r="FY13" s="98"/>
      <c r="FZ13" s="98"/>
      <c r="GA13" s="98"/>
      <c r="GB13" s="98"/>
      <c r="GC13" s="98"/>
      <c r="GD13" s="98"/>
      <c r="GE13" s="98"/>
      <c r="GF13" s="98"/>
      <c r="GG13" s="98"/>
      <c r="GH13" s="98"/>
      <c r="GI13" s="98"/>
      <c r="GJ13" s="98"/>
      <c r="GK13" s="98"/>
      <c r="GL13" s="98"/>
      <c r="GM13" s="98"/>
      <c r="GN13" s="98"/>
      <c r="GO13" s="98"/>
      <c r="GP13" s="98"/>
      <c r="GQ13" s="98"/>
      <c r="GR13" s="98"/>
      <c r="GS13" s="98"/>
      <c r="GT13" s="98"/>
      <c r="GU13" s="98"/>
      <c r="GV13" s="98"/>
      <c r="GW13" s="98"/>
      <c r="GX13" s="98"/>
      <c r="GY13" s="98"/>
      <c r="GZ13" s="98"/>
      <c r="HA13" s="98"/>
      <c r="HB13" s="98"/>
      <c r="HC13" s="98"/>
      <c r="HD13" s="98"/>
      <c r="HE13" s="98"/>
      <c r="HF13" s="98"/>
      <c r="HG13" s="98"/>
      <c r="HH13" s="98"/>
      <c r="HI13" s="98"/>
      <c r="HJ13" s="98"/>
      <c r="HK13" s="98"/>
      <c r="HL13" s="98"/>
      <c r="HM13" s="98"/>
      <c r="HN13" s="98"/>
      <c r="HO13" s="98"/>
      <c r="HP13" s="98"/>
      <c r="HQ13" s="98"/>
      <c r="HR13" s="98"/>
      <c r="HS13" s="98"/>
      <c r="HT13" s="98"/>
      <c r="HU13" s="98"/>
      <c r="HV13" s="98"/>
      <c r="HW13" s="98"/>
      <c r="HX13" s="98"/>
      <c r="HY13" s="98"/>
      <c r="HZ13" s="98"/>
      <c r="IA13" s="98"/>
      <c r="IB13" s="98"/>
      <c r="IC13" s="98"/>
      <c r="ID13" s="98"/>
      <c r="IE13" s="98"/>
      <c r="IF13" s="98"/>
      <c r="IG13" s="98"/>
      <c r="IH13" s="98"/>
      <c r="II13" s="98"/>
      <c r="IJ13" s="98"/>
      <c r="IK13" s="98"/>
      <c r="IL13" s="98"/>
      <c r="IM13" s="98"/>
      <c r="IN13" s="98"/>
      <c r="IO13" s="98"/>
      <c r="IP13" s="98"/>
      <c r="IQ13" s="98"/>
      <c r="IR13" s="98"/>
      <c r="IS13" s="98"/>
      <c r="IT13" s="98"/>
      <c r="IU13" s="98"/>
      <c r="IV13" s="98"/>
      <c r="IW13" s="98"/>
      <c r="IX13" s="98"/>
      <c r="IY13" s="98"/>
      <c r="IZ13" s="98"/>
      <c r="JA13" s="98"/>
      <c r="JB13" s="98"/>
      <c r="JC13" s="98"/>
      <c r="JD13" s="98"/>
      <c r="JE13" s="98"/>
      <c r="JF13" s="98"/>
      <c r="JG13" s="98"/>
      <c r="JH13" s="98"/>
      <c r="JI13" s="98"/>
      <c r="JJ13" s="98"/>
      <c r="JK13" s="98"/>
      <c r="JL13" s="98"/>
      <c r="JM13" s="98"/>
      <c r="JN13" s="98"/>
      <c r="JO13" s="98"/>
      <c r="JP13" s="98"/>
      <c r="JQ13" s="98"/>
      <c r="JR13" s="98"/>
      <c r="JS13" s="98"/>
      <c r="JT13" s="98"/>
      <c r="JU13" s="98"/>
      <c r="JV13" s="98"/>
      <c r="JW13" s="98"/>
      <c r="JX13" s="98"/>
      <c r="JY13" s="98"/>
      <c r="JZ13" s="98"/>
      <c r="KA13" s="98"/>
      <c r="KB13" s="98"/>
      <c r="KC13" s="98"/>
      <c r="KD13" s="98"/>
      <c r="KE13" s="98"/>
      <c r="KF13" s="98"/>
      <c r="KG13" s="98"/>
      <c r="KH13" s="98"/>
      <c r="KI13" s="98"/>
      <c r="KJ13" s="98"/>
      <c r="KK13" s="98"/>
      <c r="KL13" s="98"/>
      <c r="KM13" s="98"/>
      <c r="KN13" s="98"/>
      <c r="KO13" s="98"/>
      <c r="KP13" s="98"/>
      <c r="KQ13" s="98"/>
      <c r="KR13" s="98"/>
      <c r="KS13" s="98"/>
      <c r="KT13" s="98"/>
      <c r="KU13" s="98"/>
      <c r="KV13" s="98"/>
      <c r="KW13" s="98"/>
      <c r="KX13" s="98"/>
      <c r="KY13" s="98"/>
      <c r="KZ13" s="98"/>
      <c r="LA13" s="98"/>
      <c r="LB13" s="98"/>
      <c r="LC13" s="98"/>
      <c r="LD13" s="98"/>
      <c r="LE13" s="98"/>
      <c r="LF13" s="98"/>
      <c r="LG13" s="98"/>
      <c r="LH13" s="98"/>
      <c r="LI13" s="98"/>
      <c r="LJ13" s="98"/>
      <c r="LK13" s="98"/>
      <c r="LL13" s="98"/>
      <c r="LM13" s="98"/>
      <c r="LN13" s="98"/>
      <c r="LO13" s="98"/>
      <c r="LP13" s="98"/>
      <c r="LQ13" s="98"/>
      <c r="LR13" s="98"/>
      <c r="LS13" s="98"/>
      <c r="LT13" s="98"/>
      <c r="LU13" s="98"/>
      <c r="LV13" s="98"/>
      <c r="LW13" s="98"/>
      <c r="LX13" s="98"/>
      <c r="LY13" s="98"/>
      <c r="LZ13" s="98"/>
      <c r="MA13" s="98"/>
      <c r="MB13" s="98"/>
      <c r="MC13" s="98"/>
      <c r="MD13" s="98"/>
      <c r="ME13" s="98"/>
      <c r="MF13" s="98"/>
      <c r="MG13" s="98"/>
      <c r="MH13" s="98"/>
      <c r="MI13" s="98"/>
      <c r="MJ13" s="98"/>
      <c r="MK13" s="98"/>
      <c r="ML13" s="98"/>
      <c r="MM13" s="98"/>
      <c r="MN13" s="98"/>
      <c r="MO13" s="98"/>
      <c r="MP13" s="98"/>
      <c r="MQ13" s="98"/>
      <c r="MR13" s="98"/>
      <c r="MS13" s="98"/>
      <c r="MT13" s="98"/>
      <c r="MU13" s="98"/>
      <c r="MV13" s="98"/>
      <c r="MW13" s="98"/>
      <c r="MX13" s="98"/>
      <c r="MY13" s="98"/>
      <c r="MZ13" s="98"/>
      <c r="NA13" s="98"/>
      <c r="NB13" s="98"/>
      <c r="NC13" s="98"/>
      <c r="ND13" s="98"/>
      <c r="NE13" s="98"/>
      <c r="NF13" s="98"/>
      <c r="NG13" s="98"/>
      <c r="NH13" s="98"/>
      <c r="NI13" s="98"/>
      <c r="NJ13" s="98"/>
      <c r="NK13" s="98"/>
      <c r="NL13" s="98"/>
      <c r="NM13" s="98"/>
      <c r="NN13" s="98"/>
      <c r="NO13" s="98"/>
      <c r="NP13" s="98"/>
      <c r="NQ13" s="98"/>
      <c r="NR13" s="98"/>
      <c r="NS13" s="98"/>
      <c r="NT13" s="98"/>
      <c r="NU13" s="98"/>
      <c r="NV13" s="98"/>
      <c r="NW13" s="98"/>
      <c r="NX13" s="98"/>
      <c r="NY13" s="98"/>
      <c r="NZ13" s="98"/>
      <c r="OA13" s="98"/>
      <c r="OB13" s="98"/>
      <c r="OC13" s="98"/>
      <c r="OD13" s="98"/>
      <c r="OE13" s="98"/>
      <c r="OF13" s="98"/>
      <c r="OG13" s="98"/>
      <c r="OH13" s="98"/>
      <c r="OI13" s="98"/>
      <c r="OJ13" s="98"/>
      <c r="OK13" s="98"/>
      <c r="OL13" s="98"/>
      <c r="OM13" s="98"/>
      <c r="ON13" s="98"/>
      <c r="OO13" s="98"/>
      <c r="OP13" s="98"/>
      <c r="OQ13" s="98"/>
      <c r="OR13" s="98"/>
      <c r="OS13" s="98"/>
      <c r="OT13" s="98"/>
      <c r="OU13" s="98"/>
      <c r="OV13" s="98"/>
      <c r="OW13" s="98"/>
      <c r="OX13" s="98"/>
      <c r="OY13" s="98"/>
      <c r="OZ13" s="98"/>
      <c r="PA13" s="98"/>
      <c r="PB13" s="98"/>
      <c r="PC13" s="98"/>
      <c r="PD13" s="98"/>
      <c r="PE13" s="98"/>
      <c r="PF13" s="98"/>
      <c r="PG13" s="98"/>
      <c r="PH13" s="98"/>
      <c r="PI13" s="98"/>
      <c r="PJ13" s="98"/>
      <c r="PK13" s="98"/>
      <c r="PL13" s="98"/>
      <c r="PM13" s="98"/>
      <c r="PN13" s="98"/>
      <c r="PO13" s="98"/>
      <c r="PP13" s="98"/>
      <c r="PQ13" s="98"/>
      <c r="PR13" s="98"/>
      <c r="PS13" s="98"/>
      <c r="PT13" s="98"/>
      <c r="PU13" s="98"/>
      <c r="PV13" s="98"/>
      <c r="PW13" s="98"/>
      <c r="PX13" s="98"/>
      <c r="PY13" s="98"/>
      <c r="PZ13" s="98"/>
      <c r="QA13" s="98"/>
      <c r="QB13" s="98"/>
      <c r="QC13" s="98"/>
      <c r="QD13" s="98"/>
      <c r="QE13" s="98"/>
      <c r="QF13" s="98"/>
      <c r="QG13" s="98"/>
      <c r="QH13" s="98"/>
      <c r="QI13" s="98"/>
      <c r="QJ13" s="98"/>
      <c r="QK13" s="98"/>
      <c r="QL13" s="98"/>
      <c r="QM13" s="98"/>
      <c r="QN13" s="98"/>
      <c r="QO13" s="98"/>
      <c r="QP13" s="98"/>
      <c r="QQ13" s="98"/>
      <c r="QR13" s="98"/>
      <c r="QS13" s="98"/>
      <c r="QT13" s="98"/>
      <c r="QU13" s="98"/>
      <c r="QV13" s="98"/>
      <c r="QW13" s="98"/>
      <c r="QX13" s="98"/>
      <c r="QY13" s="98"/>
      <c r="QZ13" s="98"/>
      <c r="RA13" s="98"/>
      <c r="RB13" s="98"/>
      <c r="RC13" s="98"/>
      <c r="RD13" s="98"/>
      <c r="RE13" s="98"/>
      <c r="RF13" s="98"/>
      <c r="RG13" s="98"/>
      <c r="RH13" s="98"/>
      <c r="RI13" s="98"/>
      <c r="RJ13" s="98"/>
      <c r="RK13" s="98"/>
      <c r="RL13" s="98"/>
      <c r="RM13" s="98"/>
      <c r="RN13" s="98"/>
      <c r="RO13" s="98"/>
      <c r="RP13" s="98"/>
      <c r="RQ13" s="98"/>
      <c r="RR13" s="98"/>
      <c r="RS13" s="98"/>
      <c r="RT13" s="98"/>
      <c r="RU13" s="98"/>
      <c r="RV13" s="98"/>
      <c r="RW13" s="98"/>
      <c r="RX13" s="98"/>
      <c r="RY13" s="98"/>
      <c r="RZ13" s="98"/>
      <c r="SA13" s="98"/>
      <c r="SB13" s="98"/>
      <c r="SC13" s="98"/>
      <c r="SD13" s="98"/>
      <c r="SE13" s="98"/>
      <c r="SF13" s="98"/>
      <c r="SG13" s="98"/>
      <c r="SH13" s="98"/>
      <c r="SI13" s="98"/>
      <c r="SJ13" s="98"/>
      <c r="SK13" s="98"/>
      <c r="SL13" s="98"/>
      <c r="SM13" s="98"/>
      <c r="SN13" s="98"/>
      <c r="SO13" s="98"/>
      <c r="SP13" s="98"/>
      <c r="SQ13" s="98"/>
      <c r="SR13" s="98"/>
      <c r="SS13" s="98"/>
      <c r="ST13" s="98"/>
      <c r="SU13" s="98"/>
      <c r="SV13" s="98"/>
      <c r="SW13" s="98"/>
      <c r="SX13" s="98"/>
      <c r="SY13" s="98"/>
      <c r="SZ13" s="98"/>
      <c r="TA13" s="98"/>
      <c r="TB13" s="98"/>
      <c r="TC13" s="98"/>
      <c r="TD13" s="98"/>
      <c r="TE13" s="98"/>
      <c r="TF13" s="98"/>
      <c r="TG13" s="98"/>
      <c r="TH13" s="98"/>
      <c r="TI13" s="98"/>
      <c r="TJ13" s="98"/>
      <c r="TK13" s="98"/>
      <c r="TL13" s="98"/>
      <c r="TM13" s="98"/>
      <c r="TN13" s="98"/>
      <c r="TO13" s="98"/>
      <c r="TP13" s="98"/>
      <c r="TQ13" s="98"/>
      <c r="TR13" s="98"/>
      <c r="TS13" s="98"/>
      <c r="TT13" s="98"/>
      <c r="TU13" s="98"/>
      <c r="TV13" s="98"/>
      <c r="TW13" s="98"/>
      <c r="TX13" s="98"/>
      <c r="TY13" s="98"/>
      <c r="TZ13" s="98"/>
      <c r="UA13" s="98"/>
      <c r="UB13" s="98"/>
      <c r="UC13" s="98"/>
      <c r="UD13" s="98"/>
      <c r="UE13" s="98"/>
      <c r="UF13" s="98"/>
      <c r="UG13" s="98"/>
      <c r="UH13" s="98"/>
      <c r="UI13" s="98"/>
      <c r="UJ13" s="98"/>
      <c r="UK13" s="98"/>
      <c r="UL13" s="98"/>
      <c r="UM13" s="98"/>
      <c r="UN13" s="98"/>
      <c r="UO13" s="98"/>
      <c r="UP13" s="98"/>
      <c r="UQ13" s="98"/>
      <c r="UR13" s="98"/>
      <c r="US13" s="98"/>
      <c r="UT13" s="98"/>
      <c r="UU13" s="98"/>
      <c r="UV13" s="98"/>
      <c r="UW13" s="98"/>
      <c r="UX13" s="98"/>
      <c r="UY13" s="98"/>
      <c r="UZ13" s="98"/>
      <c r="VA13" s="98"/>
      <c r="VB13" s="98"/>
      <c r="VC13" s="98"/>
      <c r="VD13" s="98"/>
      <c r="VE13" s="98"/>
      <c r="VF13" s="98"/>
      <c r="VG13" s="98"/>
      <c r="VH13" s="98"/>
      <c r="VI13" s="98"/>
      <c r="VJ13" s="98"/>
      <c r="VK13" s="98"/>
      <c r="VL13" s="98"/>
      <c r="VM13" s="98"/>
      <c r="VN13" s="98"/>
      <c r="VO13" s="98"/>
      <c r="VP13" s="98"/>
      <c r="VQ13" s="98"/>
      <c r="VR13" s="98"/>
      <c r="VS13" s="98"/>
      <c r="VT13" s="98"/>
      <c r="VU13" s="98"/>
      <c r="VV13" s="98"/>
      <c r="VW13" s="98"/>
      <c r="VX13" s="98"/>
      <c r="VY13" s="98"/>
      <c r="VZ13" s="98"/>
      <c r="WA13" s="98"/>
      <c r="WB13" s="98"/>
      <c r="WC13" s="98"/>
      <c r="WD13" s="98"/>
      <c r="WE13" s="98"/>
      <c r="WF13" s="98"/>
      <c r="WG13" s="98"/>
      <c r="WH13" s="98"/>
      <c r="WI13" s="98"/>
      <c r="WJ13" s="98"/>
      <c r="WK13" s="98"/>
      <c r="WL13" s="98"/>
      <c r="WM13" s="98"/>
      <c r="WN13" s="98"/>
      <c r="WO13" s="98"/>
      <c r="WP13" s="98"/>
      <c r="WQ13" s="98"/>
      <c r="WR13" s="98"/>
      <c r="WS13" s="98"/>
      <c r="WT13" s="98"/>
      <c r="WU13" s="98"/>
      <c r="WV13" s="98"/>
      <c r="WW13" s="98"/>
      <c r="WX13" s="98"/>
      <c r="WY13" s="98"/>
      <c r="WZ13" s="98"/>
      <c r="XA13" s="98"/>
      <c r="XB13" s="98"/>
      <c r="XC13" s="98"/>
      <c r="XD13" s="98"/>
      <c r="XE13" s="98"/>
      <c r="XF13" s="98"/>
      <c r="XG13" s="98"/>
      <c r="XH13" s="98"/>
      <c r="XI13" s="98"/>
      <c r="XJ13" s="98"/>
      <c r="XK13" s="98"/>
      <c r="XL13" s="98"/>
      <c r="XM13" s="98"/>
      <c r="XN13" s="98"/>
      <c r="XO13" s="98"/>
      <c r="XP13" s="98"/>
      <c r="XQ13" s="98"/>
      <c r="XR13" s="98"/>
      <c r="XS13" s="98"/>
      <c r="XT13" s="98"/>
      <c r="XU13" s="98"/>
      <c r="XV13" s="98"/>
      <c r="XW13" s="98"/>
      <c r="XX13" s="98"/>
      <c r="XY13" s="98"/>
      <c r="XZ13" s="98"/>
      <c r="YA13" s="98"/>
      <c r="YB13" s="98"/>
      <c r="YC13" s="98"/>
      <c r="YD13" s="98"/>
      <c r="YE13" s="98"/>
      <c r="YF13" s="98"/>
      <c r="YG13" s="98"/>
      <c r="YH13" s="98"/>
      <c r="YI13" s="98"/>
      <c r="YJ13" s="98"/>
      <c r="YK13" s="98"/>
      <c r="YL13" s="98"/>
      <c r="YM13" s="98"/>
      <c r="YN13" s="98"/>
      <c r="YO13" s="98"/>
      <c r="YP13" s="98"/>
      <c r="YQ13" s="98"/>
      <c r="YR13" s="98"/>
      <c r="YS13" s="98"/>
      <c r="YT13" s="98"/>
      <c r="YU13" s="98"/>
      <c r="YV13" s="98"/>
      <c r="YW13" s="98"/>
      <c r="YX13" s="98"/>
      <c r="YY13" s="98"/>
      <c r="YZ13" s="98"/>
      <c r="ZA13" s="98"/>
      <c r="ZB13" s="98"/>
      <c r="ZC13" s="98"/>
      <c r="ZD13" s="98"/>
      <c r="ZE13" s="98"/>
      <c r="ZF13" s="98"/>
      <c r="ZG13" s="98"/>
      <c r="ZH13" s="98"/>
      <c r="ZI13" s="98"/>
      <c r="ZJ13" s="98"/>
      <c r="ZK13" s="98"/>
      <c r="ZL13" s="98"/>
      <c r="ZM13" s="98"/>
      <c r="ZN13" s="98"/>
      <c r="ZO13" s="98"/>
      <c r="ZP13" s="98"/>
      <c r="ZQ13" s="98"/>
      <c r="ZR13" s="98"/>
      <c r="ZS13" s="98"/>
      <c r="ZT13" s="98"/>
      <c r="ZU13" s="98"/>
      <c r="ZV13" s="98"/>
      <c r="ZW13" s="98"/>
      <c r="ZX13" s="98"/>
      <c r="ZY13" s="98"/>
      <c r="ZZ13" s="98"/>
      <c r="AAA13" s="98"/>
      <c r="AAB13" s="98"/>
      <c r="AAC13" s="98"/>
      <c r="AAD13" s="98"/>
      <c r="AAE13" s="98"/>
      <c r="AAF13" s="98"/>
      <c r="AAG13" s="98"/>
      <c r="AAH13" s="98"/>
      <c r="AAI13" s="98"/>
      <c r="AAJ13" s="98"/>
      <c r="AAK13" s="98"/>
      <c r="AAL13" s="98"/>
      <c r="AAM13" s="98"/>
      <c r="AAN13" s="98"/>
      <c r="AAO13" s="98"/>
      <c r="AAP13" s="98"/>
      <c r="AAQ13" s="98"/>
      <c r="AAR13" s="98"/>
      <c r="AAS13" s="98"/>
      <c r="AAT13" s="98"/>
      <c r="AAU13" s="98"/>
      <c r="AAV13" s="98"/>
      <c r="AAW13" s="98"/>
      <c r="AAX13" s="98"/>
      <c r="AAY13" s="98"/>
      <c r="AAZ13" s="98"/>
      <c r="ABA13" s="98"/>
      <c r="ABB13" s="98"/>
      <c r="ABC13" s="98"/>
      <c r="ABD13" s="98"/>
      <c r="ABE13" s="98"/>
      <c r="ABF13" s="98"/>
      <c r="ABG13" s="98"/>
      <c r="ABH13" s="98"/>
      <c r="ABI13" s="98"/>
      <c r="ABJ13" s="98"/>
      <c r="ABK13" s="98"/>
      <c r="ABL13" s="98"/>
      <c r="ABM13" s="98"/>
      <c r="ABN13" s="98"/>
      <c r="ABO13" s="98"/>
      <c r="ABP13" s="98"/>
      <c r="ABQ13" s="98"/>
      <c r="ABR13" s="98"/>
      <c r="ABS13" s="98"/>
      <c r="ABT13" s="98"/>
      <c r="ABU13" s="98"/>
      <c r="ABV13" s="98"/>
      <c r="ABW13" s="98"/>
      <c r="ABX13" s="98"/>
      <c r="ABY13" s="98"/>
      <c r="ABZ13" s="98"/>
      <c r="ACA13" s="98"/>
      <c r="ACB13" s="98"/>
      <c r="ACC13" s="98"/>
      <c r="ACD13" s="98"/>
      <c r="ACE13" s="98"/>
      <c r="ACF13" s="98"/>
      <c r="ACG13" s="98"/>
      <c r="ACH13" s="98"/>
      <c r="ACI13" s="98"/>
      <c r="ACJ13" s="98"/>
      <c r="ACK13" s="98"/>
      <c r="ACL13" s="98"/>
      <c r="ACM13" s="98"/>
      <c r="ACN13" s="98"/>
      <c r="ACO13" s="98"/>
      <c r="ACP13" s="98"/>
      <c r="ACQ13" s="98"/>
      <c r="ACR13" s="98"/>
      <c r="ACS13" s="98"/>
      <c r="ACT13" s="98"/>
      <c r="ACU13" s="98"/>
      <c r="ACV13" s="98"/>
      <c r="ACW13" s="98"/>
      <c r="ACX13" s="98"/>
      <c r="ACY13" s="98"/>
      <c r="ACZ13" s="98"/>
      <c r="ADA13" s="98"/>
      <c r="ADB13" s="98"/>
      <c r="ADC13" s="98"/>
      <c r="ADD13" s="98"/>
      <c r="ADE13" s="98"/>
      <c r="ADF13" s="98"/>
      <c r="ADG13" s="98"/>
      <c r="ADH13" s="98"/>
      <c r="ADI13" s="98"/>
      <c r="ADJ13" s="98"/>
      <c r="ADK13" s="98"/>
      <c r="ADL13" s="98"/>
      <c r="ADM13" s="98"/>
      <c r="ADN13" s="98"/>
      <c r="ADO13" s="98"/>
      <c r="ADP13" s="98"/>
      <c r="ADQ13" s="98"/>
      <c r="ADR13" s="98"/>
      <c r="ADS13" s="98"/>
      <c r="ADT13" s="98"/>
      <c r="ADU13" s="98"/>
      <c r="ADV13" s="98"/>
      <c r="ADW13" s="98"/>
      <c r="ADX13" s="98"/>
      <c r="ADY13" s="98"/>
      <c r="ADZ13" s="98"/>
      <c r="AEA13" s="98"/>
      <c r="AEB13" s="98"/>
      <c r="AEC13" s="98"/>
      <c r="AED13" s="98"/>
      <c r="AEE13" s="98"/>
      <c r="AEF13" s="98"/>
      <c r="AEG13" s="98"/>
      <c r="AEH13" s="98"/>
      <c r="AEI13" s="98"/>
      <c r="AEJ13" s="98"/>
      <c r="AEK13" s="98"/>
      <c r="AEL13" s="98"/>
      <c r="AEM13" s="98"/>
      <c r="AEN13" s="98"/>
      <c r="AEO13" s="98"/>
      <c r="AEP13" s="98"/>
      <c r="AEQ13" s="98"/>
      <c r="AER13" s="98"/>
      <c r="AES13" s="98"/>
      <c r="AET13" s="98"/>
      <c r="AEU13" s="98"/>
      <c r="AEV13" s="98"/>
      <c r="AEW13" s="98"/>
      <c r="AEX13" s="98"/>
      <c r="AEY13" s="98"/>
      <c r="AEZ13" s="98"/>
      <c r="AFA13" s="98"/>
      <c r="AFB13" s="98"/>
      <c r="AFC13" s="98"/>
      <c r="AFD13" s="98"/>
      <c r="AFE13" s="98"/>
      <c r="AFF13" s="98"/>
      <c r="AFG13" s="98"/>
      <c r="AFH13" s="98"/>
      <c r="AFI13" s="98"/>
      <c r="AFJ13" s="98"/>
      <c r="AFK13" s="98"/>
      <c r="AFL13" s="98"/>
      <c r="AFM13" s="98"/>
      <c r="AFN13" s="98"/>
      <c r="AFO13" s="98"/>
      <c r="AFP13" s="98"/>
      <c r="AFQ13" s="98"/>
      <c r="AFR13" s="98"/>
      <c r="AFS13" s="98"/>
      <c r="AFT13" s="98"/>
      <c r="AFU13" s="98"/>
      <c r="AFV13" s="98"/>
      <c r="AFW13" s="98"/>
      <c r="AFX13" s="98"/>
      <c r="AFY13" s="98"/>
      <c r="AFZ13" s="98"/>
      <c r="AGA13" s="98"/>
      <c r="AGB13" s="98"/>
      <c r="AGC13" s="98"/>
      <c r="AGD13" s="98"/>
      <c r="AGE13" s="98"/>
      <c r="AGF13" s="98"/>
      <c r="AGG13" s="98"/>
      <c r="AGH13" s="98"/>
      <c r="AGI13" s="98"/>
      <c r="AGJ13" s="98"/>
      <c r="AGK13" s="98"/>
      <c r="AGL13" s="98"/>
      <c r="AGM13" s="98"/>
      <c r="AGN13" s="98"/>
      <c r="AGO13" s="98"/>
      <c r="AGP13" s="98"/>
      <c r="AGQ13" s="98"/>
      <c r="AGR13" s="98"/>
      <c r="AGS13" s="98"/>
      <c r="AGT13" s="98"/>
      <c r="AGU13" s="98"/>
      <c r="AGV13" s="98"/>
      <c r="AGW13" s="98"/>
      <c r="AGX13" s="98"/>
      <c r="AGY13" s="98"/>
      <c r="AGZ13" s="98"/>
      <c r="AHA13" s="98"/>
      <c r="AHB13" s="98"/>
      <c r="AHC13" s="98"/>
      <c r="AHD13" s="98"/>
      <c r="AHE13" s="98"/>
      <c r="AHF13" s="98"/>
      <c r="AHG13" s="98"/>
      <c r="AHH13" s="98"/>
      <c r="AHI13" s="98"/>
      <c r="AHJ13" s="98"/>
      <c r="AHK13" s="98"/>
      <c r="AHL13" s="98"/>
      <c r="AHM13" s="98"/>
      <c r="AHN13" s="98"/>
      <c r="AHO13" s="98"/>
      <c r="AHP13" s="98"/>
      <c r="AHQ13" s="98"/>
      <c r="AHR13" s="98"/>
      <c r="AHS13" s="98"/>
      <c r="AHT13" s="98"/>
      <c r="AHU13" s="98"/>
      <c r="AHV13" s="98"/>
      <c r="AHW13" s="98"/>
      <c r="AHX13" s="98"/>
      <c r="AHY13" s="98"/>
      <c r="AHZ13" s="98"/>
      <c r="AIA13" s="98"/>
      <c r="AIB13" s="98"/>
      <c r="AIC13" s="98"/>
      <c r="AID13" s="98"/>
      <c r="AIE13" s="98"/>
      <c r="AIF13" s="98"/>
      <c r="AIG13" s="98"/>
      <c r="AIH13" s="98"/>
      <c r="AII13" s="98"/>
      <c r="AIJ13" s="98"/>
      <c r="AIK13" s="98"/>
      <c r="AIL13" s="98"/>
      <c r="AIM13" s="98"/>
      <c r="AIN13" s="98"/>
      <c r="AIO13" s="98"/>
      <c r="AIP13" s="98"/>
      <c r="AIQ13" s="98"/>
      <c r="AIR13" s="98"/>
      <c r="AIS13" s="98"/>
      <c r="AIT13" s="98"/>
      <c r="AIU13" s="98"/>
      <c r="AIV13" s="98"/>
      <c r="AIW13" s="98"/>
      <c r="AIX13" s="98"/>
      <c r="AIY13" s="98"/>
      <c r="AIZ13" s="98"/>
      <c r="AJA13" s="98"/>
      <c r="AJB13" s="98"/>
      <c r="AJC13" s="98"/>
      <c r="AJD13" s="98"/>
      <c r="AJE13" s="98"/>
      <c r="AJF13" s="98"/>
      <c r="AJG13" s="98"/>
      <c r="AJH13" s="98"/>
      <c r="AJI13" s="98"/>
      <c r="AJJ13" s="98"/>
      <c r="AJK13" s="98"/>
      <c r="AJL13" s="98"/>
      <c r="AJM13" s="98"/>
      <c r="AJN13" s="98"/>
      <c r="AJO13" s="98"/>
      <c r="AJP13" s="98"/>
      <c r="AJQ13" s="98"/>
      <c r="AJR13" s="98"/>
      <c r="AJS13" s="98"/>
      <c r="AJT13" s="98"/>
      <c r="AJU13" s="98"/>
      <c r="AJV13" s="98"/>
      <c r="AJW13" s="98"/>
      <c r="AJX13" s="98"/>
      <c r="AJY13" s="98"/>
      <c r="AJZ13" s="98"/>
      <c r="AKA13" s="98"/>
      <c r="AKB13" s="98"/>
      <c r="AKC13" s="98"/>
      <c r="AKD13" s="98"/>
      <c r="AKE13" s="98"/>
      <c r="AKF13" s="98"/>
      <c r="AKG13" s="98"/>
      <c r="AKH13" s="98"/>
      <c r="AKI13" s="98"/>
      <c r="AKJ13" s="98"/>
      <c r="AKK13" s="98"/>
      <c r="AKL13" s="98"/>
      <c r="AKM13" s="98"/>
      <c r="AKN13" s="98"/>
      <c r="AKO13" s="98"/>
      <c r="AKP13" s="98"/>
      <c r="AKQ13" s="98"/>
      <c r="AKR13" s="98"/>
      <c r="AKS13" s="98"/>
      <c r="AKT13" s="98"/>
      <c r="AKU13" s="98"/>
      <c r="AKV13" s="98"/>
      <c r="AKW13" s="98"/>
      <c r="AKX13" s="98"/>
      <c r="AKY13" s="98"/>
      <c r="AKZ13" s="98"/>
      <c r="ALA13" s="98"/>
      <c r="ALB13" s="98"/>
      <c r="ALC13" s="98"/>
      <c r="ALD13" s="98"/>
      <c r="ALE13" s="98"/>
      <c r="ALF13" s="98"/>
      <c r="ALG13" s="98"/>
      <c r="ALH13" s="98"/>
      <c r="ALI13" s="98"/>
      <c r="ALJ13" s="98"/>
      <c r="ALK13" s="98"/>
      <c r="ALL13" s="98"/>
      <c r="ALM13" s="98"/>
      <c r="ALN13" s="98"/>
      <c r="ALO13" s="98"/>
      <c r="ALP13" s="98"/>
      <c r="ALQ13" s="98"/>
      <c r="ALR13" s="98"/>
      <c r="ALS13" s="98"/>
      <c r="ALT13" s="98"/>
      <c r="ALU13" s="98"/>
      <c r="ALV13" s="98"/>
      <c r="ALW13" s="98"/>
      <c r="ALX13" s="98"/>
      <c r="ALY13" s="98"/>
      <c r="ALZ13" s="98"/>
    </row>
    <row r="14" spans="1:1014" s="99" customFormat="1" ht="25.5">
      <c r="A14" s="21">
        <v>4011410</v>
      </c>
      <c r="B14" s="21" t="s">
        <v>96</v>
      </c>
      <c r="C14" s="71" t="s">
        <v>104</v>
      </c>
      <c r="D14" s="22" t="s">
        <v>55</v>
      </c>
      <c r="E14" s="59">
        <f ca="1">SUMIF('P.O.'!$D$14:$F$334,C14,'P.O.'!$F$14:$F$334)</f>
        <v>1576518.2</v>
      </c>
      <c r="F14" s="23">
        <f>VLOOKUP(C14,'P.O.'!$D$14:$I$334,6,)</f>
        <v>4.82</v>
      </c>
      <c r="G14" s="92">
        <f t="shared" ca="1" si="0"/>
        <v>7598817.7199999997</v>
      </c>
      <c r="H14" s="91">
        <f t="shared" ca="1" si="1"/>
        <v>8.9194480633712533E-2</v>
      </c>
      <c r="I14" s="91">
        <f t="shared" ref="I14:I59" ca="1" si="2">H14+I13</f>
        <v>0.55596952932834698</v>
      </c>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c r="FL14" s="98"/>
      <c r="FM14" s="98"/>
      <c r="FN14" s="98"/>
      <c r="FO14" s="98"/>
      <c r="FP14" s="98"/>
      <c r="FQ14" s="98"/>
      <c r="FR14" s="98"/>
      <c r="FS14" s="98"/>
      <c r="FT14" s="98"/>
      <c r="FU14" s="98"/>
      <c r="FV14" s="98"/>
      <c r="FW14" s="98"/>
      <c r="FX14" s="98"/>
      <c r="FY14" s="98"/>
      <c r="FZ14" s="98"/>
      <c r="GA14" s="98"/>
      <c r="GB14" s="98"/>
      <c r="GC14" s="98"/>
      <c r="GD14" s="98"/>
      <c r="GE14" s="98"/>
      <c r="GF14" s="98"/>
      <c r="GG14" s="98"/>
      <c r="GH14" s="98"/>
      <c r="GI14" s="98"/>
      <c r="GJ14" s="98"/>
      <c r="GK14" s="98"/>
      <c r="GL14" s="98"/>
      <c r="GM14" s="98"/>
      <c r="GN14" s="98"/>
      <c r="GO14" s="98"/>
      <c r="GP14" s="98"/>
      <c r="GQ14" s="98"/>
      <c r="GR14" s="98"/>
      <c r="GS14" s="98"/>
      <c r="GT14" s="98"/>
      <c r="GU14" s="98"/>
      <c r="GV14" s="98"/>
      <c r="GW14" s="98"/>
      <c r="GX14" s="98"/>
      <c r="GY14" s="98"/>
      <c r="GZ14" s="98"/>
      <c r="HA14" s="98"/>
      <c r="HB14" s="98"/>
      <c r="HC14" s="98"/>
      <c r="HD14" s="98"/>
      <c r="HE14" s="98"/>
      <c r="HF14" s="98"/>
      <c r="HG14" s="98"/>
      <c r="HH14" s="98"/>
      <c r="HI14" s="98"/>
      <c r="HJ14" s="98"/>
      <c r="HK14" s="98"/>
      <c r="HL14" s="98"/>
      <c r="HM14" s="98"/>
      <c r="HN14" s="98"/>
      <c r="HO14" s="98"/>
      <c r="HP14" s="98"/>
      <c r="HQ14" s="98"/>
      <c r="HR14" s="98"/>
      <c r="HS14" s="98"/>
      <c r="HT14" s="98"/>
      <c r="HU14" s="98"/>
      <c r="HV14" s="98"/>
      <c r="HW14" s="98"/>
      <c r="HX14" s="98"/>
      <c r="HY14" s="98"/>
      <c r="HZ14" s="98"/>
      <c r="IA14" s="98"/>
      <c r="IB14" s="98"/>
      <c r="IC14" s="98"/>
      <c r="ID14" s="98"/>
      <c r="IE14" s="98"/>
      <c r="IF14" s="98"/>
      <c r="IG14" s="98"/>
      <c r="IH14" s="98"/>
      <c r="II14" s="98"/>
      <c r="IJ14" s="98"/>
      <c r="IK14" s="98"/>
      <c r="IL14" s="98"/>
      <c r="IM14" s="98"/>
      <c r="IN14" s="98"/>
      <c r="IO14" s="98"/>
      <c r="IP14" s="98"/>
      <c r="IQ14" s="98"/>
      <c r="IR14" s="98"/>
      <c r="IS14" s="98"/>
      <c r="IT14" s="98"/>
      <c r="IU14" s="98"/>
      <c r="IV14" s="98"/>
      <c r="IW14" s="98"/>
      <c r="IX14" s="98"/>
      <c r="IY14" s="98"/>
      <c r="IZ14" s="98"/>
      <c r="JA14" s="98"/>
      <c r="JB14" s="98"/>
      <c r="JC14" s="98"/>
      <c r="JD14" s="98"/>
      <c r="JE14" s="98"/>
      <c r="JF14" s="98"/>
      <c r="JG14" s="98"/>
      <c r="JH14" s="98"/>
      <c r="JI14" s="98"/>
      <c r="JJ14" s="98"/>
      <c r="JK14" s="98"/>
      <c r="JL14" s="98"/>
      <c r="JM14" s="98"/>
      <c r="JN14" s="98"/>
      <c r="JO14" s="98"/>
      <c r="JP14" s="98"/>
      <c r="JQ14" s="98"/>
      <c r="JR14" s="98"/>
      <c r="JS14" s="98"/>
      <c r="JT14" s="98"/>
      <c r="JU14" s="98"/>
      <c r="JV14" s="98"/>
      <c r="JW14" s="98"/>
      <c r="JX14" s="98"/>
      <c r="JY14" s="98"/>
      <c r="JZ14" s="98"/>
      <c r="KA14" s="98"/>
      <c r="KB14" s="98"/>
      <c r="KC14" s="98"/>
      <c r="KD14" s="98"/>
      <c r="KE14" s="98"/>
      <c r="KF14" s="98"/>
      <c r="KG14" s="98"/>
      <c r="KH14" s="98"/>
      <c r="KI14" s="98"/>
      <c r="KJ14" s="98"/>
      <c r="KK14" s="98"/>
      <c r="KL14" s="98"/>
      <c r="KM14" s="98"/>
      <c r="KN14" s="98"/>
      <c r="KO14" s="98"/>
      <c r="KP14" s="98"/>
      <c r="KQ14" s="98"/>
      <c r="KR14" s="98"/>
      <c r="KS14" s="98"/>
      <c r="KT14" s="98"/>
      <c r="KU14" s="98"/>
      <c r="KV14" s="98"/>
      <c r="KW14" s="98"/>
      <c r="KX14" s="98"/>
      <c r="KY14" s="98"/>
      <c r="KZ14" s="98"/>
      <c r="LA14" s="98"/>
      <c r="LB14" s="98"/>
      <c r="LC14" s="98"/>
      <c r="LD14" s="98"/>
      <c r="LE14" s="98"/>
      <c r="LF14" s="98"/>
      <c r="LG14" s="98"/>
      <c r="LH14" s="98"/>
      <c r="LI14" s="98"/>
      <c r="LJ14" s="98"/>
      <c r="LK14" s="98"/>
      <c r="LL14" s="98"/>
      <c r="LM14" s="98"/>
      <c r="LN14" s="98"/>
      <c r="LO14" s="98"/>
      <c r="LP14" s="98"/>
      <c r="LQ14" s="98"/>
      <c r="LR14" s="98"/>
      <c r="LS14" s="98"/>
      <c r="LT14" s="98"/>
      <c r="LU14" s="98"/>
      <c r="LV14" s="98"/>
      <c r="LW14" s="98"/>
      <c r="LX14" s="98"/>
      <c r="LY14" s="98"/>
      <c r="LZ14" s="98"/>
      <c r="MA14" s="98"/>
      <c r="MB14" s="98"/>
      <c r="MC14" s="98"/>
      <c r="MD14" s="98"/>
      <c r="ME14" s="98"/>
      <c r="MF14" s="98"/>
      <c r="MG14" s="98"/>
      <c r="MH14" s="98"/>
      <c r="MI14" s="98"/>
      <c r="MJ14" s="98"/>
      <c r="MK14" s="98"/>
      <c r="ML14" s="98"/>
      <c r="MM14" s="98"/>
      <c r="MN14" s="98"/>
      <c r="MO14" s="98"/>
      <c r="MP14" s="98"/>
      <c r="MQ14" s="98"/>
      <c r="MR14" s="98"/>
      <c r="MS14" s="98"/>
      <c r="MT14" s="98"/>
      <c r="MU14" s="98"/>
      <c r="MV14" s="98"/>
      <c r="MW14" s="98"/>
      <c r="MX14" s="98"/>
      <c r="MY14" s="98"/>
      <c r="MZ14" s="98"/>
      <c r="NA14" s="98"/>
      <c r="NB14" s="98"/>
      <c r="NC14" s="98"/>
      <c r="ND14" s="98"/>
      <c r="NE14" s="98"/>
      <c r="NF14" s="98"/>
      <c r="NG14" s="98"/>
      <c r="NH14" s="98"/>
      <c r="NI14" s="98"/>
      <c r="NJ14" s="98"/>
      <c r="NK14" s="98"/>
      <c r="NL14" s="98"/>
      <c r="NM14" s="98"/>
      <c r="NN14" s="98"/>
      <c r="NO14" s="98"/>
      <c r="NP14" s="98"/>
      <c r="NQ14" s="98"/>
      <c r="NR14" s="98"/>
      <c r="NS14" s="98"/>
      <c r="NT14" s="98"/>
      <c r="NU14" s="98"/>
      <c r="NV14" s="98"/>
      <c r="NW14" s="98"/>
      <c r="NX14" s="98"/>
      <c r="NY14" s="98"/>
      <c r="NZ14" s="98"/>
      <c r="OA14" s="98"/>
      <c r="OB14" s="98"/>
      <c r="OC14" s="98"/>
      <c r="OD14" s="98"/>
      <c r="OE14" s="98"/>
      <c r="OF14" s="98"/>
      <c r="OG14" s="98"/>
      <c r="OH14" s="98"/>
      <c r="OI14" s="98"/>
      <c r="OJ14" s="98"/>
      <c r="OK14" s="98"/>
      <c r="OL14" s="98"/>
      <c r="OM14" s="98"/>
      <c r="ON14" s="98"/>
      <c r="OO14" s="98"/>
      <c r="OP14" s="98"/>
      <c r="OQ14" s="98"/>
      <c r="OR14" s="98"/>
      <c r="OS14" s="98"/>
      <c r="OT14" s="98"/>
      <c r="OU14" s="98"/>
      <c r="OV14" s="98"/>
      <c r="OW14" s="98"/>
      <c r="OX14" s="98"/>
      <c r="OY14" s="98"/>
      <c r="OZ14" s="98"/>
      <c r="PA14" s="98"/>
      <c r="PB14" s="98"/>
      <c r="PC14" s="98"/>
      <c r="PD14" s="98"/>
      <c r="PE14" s="98"/>
      <c r="PF14" s="98"/>
      <c r="PG14" s="98"/>
      <c r="PH14" s="98"/>
      <c r="PI14" s="98"/>
      <c r="PJ14" s="98"/>
      <c r="PK14" s="98"/>
      <c r="PL14" s="98"/>
      <c r="PM14" s="98"/>
      <c r="PN14" s="98"/>
      <c r="PO14" s="98"/>
      <c r="PP14" s="98"/>
      <c r="PQ14" s="98"/>
      <c r="PR14" s="98"/>
      <c r="PS14" s="98"/>
      <c r="PT14" s="98"/>
      <c r="PU14" s="98"/>
      <c r="PV14" s="98"/>
      <c r="PW14" s="98"/>
      <c r="PX14" s="98"/>
      <c r="PY14" s="98"/>
      <c r="PZ14" s="98"/>
      <c r="QA14" s="98"/>
      <c r="QB14" s="98"/>
      <c r="QC14" s="98"/>
      <c r="QD14" s="98"/>
      <c r="QE14" s="98"/>
      <c r="QF14" s="98"/>
      <c r="QG14" s="98"/>
      <c r="QH14" s="98"/>
      <c r="QI14" s="98"/>
      <c r="QJ14" s="98"/>
      <c r="QK14" s="98"/>
      <c r="QL14" s="98"/>
      <c r="QM14" s="98"/>
      <c r="QN14" s="98"/>
      <c r="QO14" s="98"/>
      <c r="QP14" s="98"/>
      <c r="QQ14" s="98"/>
      <c r="QR14" s="98"/>
      <c r="QS14" s="98"/>
      <c r="QT14" s="98"/>
      <c r="QU14" s="98"/>
      <c r="QV14" s="98"/>
      <c r="QW14" s="98"/>
      <c r="QX14" s="98"/>
      <c r="QY14" s="98"/>
      <c r="QZ14" s="98"/>
      <c r="RA14" s="98"/>
      <c r="RB14" s="98"/>
      <c r="RC14" s="98"/>
      <c r="RD14" s="98"/>
      <c r="RE14" s="98"/>
      <c r="RF14" s="98"/>
      <c r="RG14" s="98"/>
      <c r="RH14" s="98"/>
      <c r="RI14" s="98"/>
      <c r="RJ14" s="98"/>
      <c r="RK14" s="98"/>
      <c r="RL14" s="98"/>
      <c r="RM14" s="98"/>
      <c r="RN14" s="98"/>
      <c r="RO14" s="98"/>
      <c r="RP14" s="98"/>
      <c r="RQ14" s="98"/>
      <c r="RR14" s="98"/>
      <c r="RS14" s="98"/>
      <c r="RT14" s="98"/>
      <c r="RU14" s="98"/>
      <c r="RV14" s="98"/>
      <c r="RW14" s="98"/>
      <c r="RX14" s="98"/>
      <c r="RY14" s="98"/>
      <c r="RZ14" s="98"/>
      <c r="SA14" s="98"/>
      <c r="SB14" s="98"/>
      <c r="SC14" s="98"/>
      <c r="SD14" s="98"/>
      <c r="SE14" s="98"/>
      <c r="SF14" s="98"/>
      <c r="SG14" s="98"/>
      <c r="SH14" s="98"/>
      <c r="SI14" s="98"/>
      <c r="SJ14" s="98"/>
      <c r="SK14" s="98"/>
      <c r="SL14" s="98"/>
      <c r="SM14" s="98"/>
      <c r="SN14" s="98"/>
      <c r="SO14" s="98"/>
      <c r="SP14" s="98"/>
      <c r="SQ14" s="98"/>
      <c r="SR14" s="98"/>
      <c r="SS14" s="98"/>
      <c r="ST14" s="98"/>
      <c r="SU14" s="98"/>
      <c r="SV14" s="98"/>
      <c r="SW14" s="98"/>
      <c r="SX14" s="98"/>
      <c r="SY14" s="98"/>
      <c r="SZ14" s="98"/>
      <c r="TA14" s="98"/>
      <c r="TB14" s="98"/>
      <c r="TC14" s="98"/>
      <c r="TD14" s="98"/>
      <c r="TE14" s="98"/>
      <c r="TF14" s="98"/>
      <c r="TG14" s="98"/>
      <c r="TH14" s="98"/>
      <c r="TI14" s="98"/>
      <c r="TJ14" s="98"/>
      <c r="TK14" s="98"/>
      <c r="TL14" s="98"/>
      <c r="TM14" s="98"/>
      <c r="TN14" s="98"/>
      <c r="TO14" s="98"/>
      <c r="TP14" s="98"/>
      <c r="TQ14" s="98"/>
      <c r="TR14" s="98"/>
      <c r="TS14" s="98"/>
      <c r="TT14" s="98"/>
      <c r="TU14" s="98"/>
      <c r="TV14" s="98"/>
      <c r="TW14" s="98"/>
      <c r="TX14" s="98"/>
      <c r="TY14" s="98"/>
      <c r="TZ14" s="98"/>
      <c r="UA14" s="98"/>
      <c r="UB14" s="98"/>
      <c r="UC14" s="98"/>
      <c r="UD14" s="98"/>
      <c r="UE14" s="98"/>
      <c r="UF14" s="98"/>
      <c r="UG14" s="98"/>
      <c r="UH14" s="98"/>
      <c r="UI14" s="98"/>
      <c r="UJ14" s="98"/>
      <c r="UK14" s="98"/>
      <c r="UL14" s="98"/>
      <c r="UM14" s="98"/>
      <c r="UN14" s="98"/>
      <c r="UO14" s="98"/>
      <c r="UP14" s="98"/>
      <c r="UQ14" s="98"/>
      <c r="UR14" s="98"/>
      <c r="US14" s="98"/>
      <c r="UT14" s="98"/>
      <c r="UU14" s="98"/>
      <c r="UV14" s="98"/>
      <c r="UW14" s="98"/>
      <c r="UX14" s="98"/>
      <c r="UY14" s="98"/>
      <c r="UZ14" s="98"/>
      <c r="VA14" s="98"/>
      <c r="VB14" s="98"/>
      <c r="VC14" s="98"/>
      <c r="VD14" s="98"/>
      <c r="VE14" s="98"/>
      <c r="VF14" s="98"/>
      <c r="VG14" s="98"/>
      <c r="VH14" s="98"/>
      <c r="VI14" s="98"/>
      <c r="VJ14" s="98"/>
      <c r="VK14" s="98"/>
      <c r="VL14" s="98"/>
      <c r="VM14" s="98"/>
      <c r="VN14" s="98"/>
      <c r="VO14" s="98"/>
      <c r="VP14" s="98"/>
      <c r="VQ14" s="98"/>
      <c r="VR14" s="98"/>
      <c r="VS14" s="98"/>
      <c r="VT14" s="98"/>
      <c r="VU14" s="98"/>
      <c r="VV14" s="98"/>
      <c r="VW14" s="98"/>
      <c r="VX14" s="98"/>
      <c r="VY14" s="98"/>
      <c r="VZ14" s="98"/>
      <c r="WA14" s="98"/>
      <c r="WB14" s="98"/>
      <c r="WC14" s="98"/>
      <c r="WD14" s="98"/>
      <c r="WE14" s="98"/>
      <c r="WF14" s="98"/>
      <c r="WG14" s="98"/>
      <c r="WH14" s="98"/>
      <c r="WI14" s="98"/>
      <c r="WJ14" s="98"/>
      <c r="WK14" s="98"/>
      <c r="WL14" s="98"/>
      <c r="WM14" s="98"/>
      <c r="WN14" s="98"/>
      <c r="WO14" s="98"/>
      <c r="WP14" s="98"/>
      <c r="WQ14" s="98"/>
      <c r="WR14" s="98"/>
      <c r="WS14" s="98"/>
      <c r="WT14" s="98"/>
      <c r="WU14" s="98"/>
      <c r="WV14" s="98"/>
      <c r="WW14" s="98"/>
      <c r="WX14" s="98"/>
      <c r="WY14" s="98"/>
      <c r="WZ14" s="98"/>
      <c r="XA14" s="98"/>
      <c r="XB14" s="98"/>
      <c r="XC14" s="98"/>
      <c r="XD14" s="98"/>
      <c r="XE14" s="98"/>
      <c r="XF14" s="98"/>
      <c r="XG14" s="98"/>
      <c r="XH14" s="98"/>
      <c r="XI14" s="98"/>
      <c r="XJ14" s="98"/>
      <c r="XK14" s="98"/>
      <c r="XL14" s="98"/>
      <c r="XM14" s="98"/>
      <c r="XN14" s="98"/>
      <c r="XO14" s="98"/>
      <c r="XP14" s="98"/>
      <c r="XQ14" s="98"/>
      <c r="XR14" s="98"/>
      <c r="XS14" s="98"/>
      <c r="XT14" s="98"/>
      <c r="XU14" s="98"/>
      <c r="XV14" s="98"/>
      <c r="XW14" s="98"/>
      <c r="XX14" s="98"/>
      <c r="XY14" s="98"/>
      <c r="XZ14" s="98"/>
      <c r="YA14" s="98"/>
      <c r="YB14" s="98"/>
      <c r="YC14" s="98"/>
      <c r="YD14" s="98"/>
      <c r="YE14" s="98"/>
      <c r="YF14" s="98"/>
      <c r="YG14" s="98"/>
      <c r="YH14" s="98"/>
      <c r="YI14" s="98"/>
      <c r="YJ14" s="98"/>
      <c r="YK14" s="98"/>
      <c r="YL14" s="98"/>
      <c r="YM14" s="98"/>
      <c r="YN14" s="98"/>
      <c r="YO14" s="98"/>
      <c r="YP14" s="98"/>
      <c r="YQ14" s="98"/>
      <c r="YR14" s="98"/>
      <c r="YS14" s="98"/>
      <c r="YT14" s="98"/>
      <c r="YU14" s="98"/>
      <c r="YV14" s="98"/>
      <c r="YW14" s="98"/>
      <c r="YX14" s="98"/>
      <c r="YY14" s="98"/>
      <c r="YZ14" s="98"/>
      <c r="ZA14" s="98"/>
      <c r="ZB14" s="98"/>
      <c r="ZC14" s="98"/>
      <c r="ZD14" s="98"/>
      <c r="ZE14" s="98"/>
      <c r="ZF14" s="98"/>
      <c r="ZG14" s="98"/>
      <c r="ZH14" s="98"/>
      <c r="ZI14" s="98"/>
      <c r="ZJ14" s="98"/>
      <c r="ZK14" s="98"/>
      <c r="ZL14" s="98"/>
      <c r="ZM14" s="98"/>
      <c r="ZN14" s="98"/>
      <c r="ZO14" s="98"/>
      <c r="ZP14" s="98"/>
      <c r="ZQ14" s="98"/>
      <c r="ZR14" s="98"/>
      <c r="ZS14" s="98"/>
      <c r="ZT14" s="98"/>
      <c r="ZU14" s="98"/>
      <c r="ZV14" s="98"/>
      <c r="ZW14" s="98"/>
      <c r="ZX14" s="98"/>
      <c r="ZY14" s="98"/>
      <c r="ZZ14" s="98"/>
      <c r="AAA14" s="98"/>
      <c r="AAB14" s="98"/>
      <c r="AAC14" s="98"/>
      <c r="AAD14" s="98"/>
      <c r="AAE14" s="98"/>
      <c r="AAF14" s="98"/>
      <c r="AAG14" s="98"/>
      <c r="AAH14" s="98"/>
      <c r="AAI14" s="98"/>
      <c r="AAJ14" s="98"/>
      <c r="AAK14" s="98"/>
      <c r="AAL14" s="98"/>
      <c r="AAM14" s="98"/>
      <c r="AAN14" s="98"/>
      <c r="AAO14" s="98"/>
      <c r="AAP14" s="98"/>
      <c r="AAQ14" s="98"/>
      <c r="AAR14" s="98"/>
      <c r="AAS14" s="98"/>
      <c r="AAT14" s="98"/>
      <c r="AAU14" s="98"/>
      <c r="AAV14" s="98"/>
      <c r="AAW14" s="98"/>
      <c r="AAX14" s="98"/>
      <c r="AAY14" s="98"/>
      <c r="AAZ14" s="98"/>
      <c r="ABA14" s="98"/>
      <c r="ABB14" s="98"/>
      <c r="ABC14" s="98"/>
      <c r="ABD14" s="98"/>
      <c r="ABE14" s="98"/>
      <c r="ABF14" s="98"/>
      <c r="ABG14" s="98"/>
      <c r="ABH14" s="98"/>
      <c r="ABI14" s="98"/>
      <c r="ABJ14" s="98"/>
      <c r="ABK14" s="98"/>
      <c r="ABL14" s="98"/>
      <c r="ABM14" s="98"/>
      <c r="ABN14" s="98"/>
      <c r="ABO14" s="98"/>
      <c r="ABP14" s="98"/>
      <c r="ABQ14" s="98"/>
      <c r="ABR14" s="98"/>
      <c r="ABS14" s="98"/>
      <c r="ABT14" s="98"/>
      <c r="ABU14" s="98"/>
      <c r="ABV14" s="98"/>
      <c r="ABW14" s="98"/>
      <c r="ABX14" s="98"/>
      <c r="ABY14" s="98"/>
      <c r="ABZ14" s="98"/>
      <c r="ACA14" s="98"/>
      <c r="ACB14" s="98"/>
      <c r="ACC14" s="98"/>
      <c r="ACD14" s="98"/>
      <c r="ACE14" s="98"/>
      <c r="ACF14" s="98"/>
      <c r="ACG14" s="98"/>
      <c r="ACH14" s="98"/>
      <c r="ACI14" s="98"/>
      <c r="ACJ14" s="98"/>
      <c r="ACK14" s="98"/>
      <c r="ACL14" s="98"/>
      <c r="ACM14" s="98"/>
      <c r="ACN14" s="98"/>
      <c r="ACO14" s="98"/>
      <c r="ACP14" s="98"/>
      <c r="ACQ14" s="98"/>
      <c r="ACR14" s="98"/>
      <c r="ACS14" s="98"/>
      <c r="ACT14" s="98"/>
      <c r="ACU14" s="98"/>
      <c r="ACV14" s="98"/>
      <c r="ACW14" s="98"/>
      <c r="ACX14" s="98"/>
      <c r="ACY14" s="98"/>
      <c r="ACZ14" s="98"/>
      <c r="ADA14" s="98"/>
      <c r="ADB14" s="98"/>
      <c r="ADC14" s="98"/>
      <c r="ADD14" s="98"/>
      <c r="ADE14" s="98"/>
      <c r="ADF14" s="98"/>
      <c r="ADG14" s="98"/>
      <c r="ADH14" s="98"/>
      <c r="ADI14" s="98"/>
      <c r="ADJ14" s="98"/>
      <c r="ADK14" s="98"/>
      <c r="ADL14" s="98"/>
      <c r="ADM14" s="98"/>
      <c r="ADN14" s="98"/>
      <c r="ADO14" s="98"/>
      <c r="ADP14" s="98"/>
      <c r="ADQ14" s="98"/>
      <c r="ADR14" s="98"/>
      <c r="ADS14" s="98"/>
      <c r="ADT14" s="98"/>
      <c r="ADU14" s="98"/>
      <c r="ADV14" s="98"/>
      <c r="ADW14" s="98"/>
      <c r="ADX14" s="98"/>
      <c r="ADY14" s="98"/>
      <c r="ADZ14" s="98"/>
      <c r="AEA14" s="98"/>
      <c r="AEB14" s="98"/>
      <c r="AEC14" s="98"/>
      <c r="AED14" s="98"/>
      <c r="AEE14" s="98"/>
      <c r="AEF14" s="98"/>
      <c r="AEG14" s="98"/>
      <c r="AEH14" s="98"/>
      <c r="AEI14" s="98"/>
      <c r="AEJ14" s="98"/>
      <c r="AEK14" s="98"/>
      <c r="AEL14" s="98"/>
      <c r="AEM14" s="98"/>
      <c r="AEN14" s="98"/>
      <c r="AEO14" s="98"/>
      <c r="AEP14" s="98"/>
      <c r="AEQ14" s="98"/>
      <c r="AER14" s="98"/>
      <c r="AES14" s="98"/>
      <c r="AET14" s="98"/>
      <c r="AEU14" s="98"/>
      <c r="AEV14" s="98"/>
      <c r="AEW14" s="98"/>
      <c r="AEX14" s="98"/>
      <c r="AEY14" s="98"/>
      <c r="AEZ14" s="98"/>
      <c r="AFA14" s="98"/>
      <c r="AFB14" s="98"/>
      <c r="AFC14" s="98"/>
      <c r="AFD14" s="98"/>
      <c r="AFE14" s="98"/>
      <c r="AFF14" s="98"/>
      <c r="AFG14" s="98"/>
      <c r="AFH14" s="98"/>
      <c r="AFI14" s="98"/>
      <c r="AFJ14" s="98"/>
      <c r="AFK14" s="98"/>
      <c r="AFL14" s="98"/>
      <c r="AFM14" s="98"/>
      <c r="AFN14" s="98"/>
      <c r="AFO14" s="98"/>
      <c r="AFP14" s="98"/>
      <c r="AFQ14" s="98"/>
      <c r="AFR14" s="98"/>
      <c r="AFS14" s="98"/>
      <c r="AFT14" s="98"/>
      <c r="AFU14" s="98"/>
      <c r="AFV14" s="98"/>
      <c r="AFW14" s="98"/>
      <c r="AFX14" s="98"/>
      <c r="AFY14" s="98"/>
      <c r="AFZ14" s="98"/>
      <c r="AGA14" s="98"/>
      <c r="AGB14" s="98"/>
      <c r="AGC14" s="98"/>
      <c r="AGD14" s="98"/>
      <c r="AGE14" s="98"/>
      <c r="AGF14" s="98"/>
      <c r="AGG14" s="98"/>
      <c r="AGH14" s="98"/>
      <c r="AGI14" s="98"/>
      <c r="AGJ14" s="98"/>
      <c r="AGK14" s="98"/>
      <c r="AGL14" s="98"/>
      <c r="AGM14" s="98"/>
      <c r="AGN14" s="98"/>
      <c r="AGO14" s="98"/>
      <c r="AGP14" s="98"/>
      <c r="AGQ14" s="98"/>
      <c r="AGR14" s="98"/>
      <c r="AGS14" s="98"/>
      <c r="AGT14" s="98"/>
      <c r="AGU14" s="98"/>
      <c r="AGV14" s="98"/>
      <c r="AGW14" s="98"/>
      <c r="AGX14" s="98"/>
      <c r="AGY14" s="98"/>
      <c r="AGZ14" s="98"/>
      <c r="AHA14" s="98"/>
      <c r="AHB14" s="98"/>
      <c r="AHC14" s="98"/>
      <c r="AHD14" s="98"/>
      <c r="AHE14" s="98"/>
      <c r="AHF14" s="98"/>
      <c r="AHG14" s="98"/>
      <c r="AHH14" s="98"/>
      <c r="AHI14" s="98"/>
      <c r="AHJ14" s="98"/>
      <c r="AHK14" s="98"/>
      <c r="AHL14" s="98"/>
      <c r="AHM14" s="98"/>
      <c r="AHN14" s="98"/>
      <c r="AHO14" s="98"/>
      <c r="AHP14" s="98"/>
      <c r="AHQ14" s="98"/>
      <c r="AHR14" s="98"/>
      <c r="AHS14" s="98"/>
      <c r="AHT14" s="98"/>
      <c r="AHU14" s="98"/>
      <c r="AHV14" s="98"/>
      <c r="AHW14" s="98"/>
      <c r="AHX14" s="98"/>
      <c r="AHY14" s="98"/>
      <c r="AHZ14" s="98"/>
      <c r="AIA14" s="98"/>
      <c r="AIB14" s="98"/>
      <c r="AIC14" s="98"/>
      <c r="AID14" s="98"/>
      <c r="AIE14" s="98"/>
      <c r="AIF14" s="98"/>
      <c r="AIG14" s="98"/>
      <c r="AIH14" s="98"/>
      <c r="AII14" s="98"/>
      <c r="AIJ14" s="98"/>
      <c r="AIK14" s="98"/>
      <c r="AIL14" s="98"/>
      <c r="AIM14" s="98"/>
      <c r="AIN14" s="98"/>
      <c r="AIO14" s="98"/>
      <c r="AIP14" s="98"/>
      <c r="AIQ14" s="98"/>
      <c r="AIR14" s="98"/>
      <c r="AIS14" s="98"/>
      <c r="AIT14" s="98"/>
      <c r="AIU14" s="98"/>
      <c r="AIV14" s="98"/>
      <c r="AIW14" s="98"/>
      <c r="AIX14" s="98"/>
      <c r="AIY14" s="98"/>
      <c r="AIZ14" s="98"/>
      <c r="AJA14" s="98"/>
      <c r="AJB14" s="98"/>
      <c r="AJC14" s="98"/>
      <c r="AJD14" s="98"/>
      <c r="AJE14" s="98"/>
      <c r="AJF14" s="98"/>
      <c r="AJG14" s="98"/>
      <c r="AJH14" s="98"/>
      <c r="AJI14" s="98"/>
      <c r="AJJ14" s="98"/>
      <c r="AJK14" s="98"/>
      <c r="AJL14" s="98"/>
      <c r="AJM14" s="98"/>
      <c r="AJN14" s="98"/>
      <c r="AJO14" s="98"/>
      <c r="AJP14" s="98"/>
      <c r="AJQ14" s="98"/>
      <c r="AJR14" s="98"/>
      <c r="AJS14" s="98"/>
      <c r="AJT14" s="98"/>
      <c r="AJU14" s="98"/>
      <c r="AJV14" s="98"/>
      <c r="AJW14" s="98"/>
      <c r="AJX14" s="98"/>
      <c r="AJY14" s="98"/>
      <c r="AJZ14" s="98"/>
      <c r="AKA14" s="98"/>
      <c r="AKB14" s="98"/>
      <c r="AKC14" s="98"/>
      <c r="AKD14" s="98"/>
      <c r="AKE14" s="98"/>
      <c r="AKF14" s="98"/>
      <c r="AKG14" s="98"/>
      <c r="AKH14" s="98"/>
      <c r="AKI14" s="98"/>
      <c r="AKJ14" s="98"/>
      <c r="AKK14" s="98"/>
      <c r="AKL14" s="98"/>
      <c r="AKM14" s="98"/>
      <c r="AKN14" s="98"/>
      <c r="AKO14" s="98"/>
      <c r="AKP14" s="98"/>
      <c r="AKQ14" s="98"/>
      <c r="AKR14" s="98"/>
      <c r="AKS14" s="98"/>
      <c r="AKT14" s="98"/>
      <c r="AKU14" s="98"/>
      <c r="AKV14" s="98"/>
      <c r="AKW14" s="98"/>
      <c r="AKX14" s="98"/>
      <c r="AKY14" s="98"/>
      <c r="AKZ14" s="98"/>
      <c r="ALA14" s="98"/>
      <c r="ALB14" s="98"/>
      <c r="ALC14" s="98"/>
      <c r="ALD14" s="98"/>
      <c r="ALE14" s="98"/>
      <c r="ALF14" s="98"/>
      <c r="ALG14" s="98"/>
      <c r="ALH14" s="98"/>
      <c r="ALI14" s="98"/>
      <c r="ALJ14" s="98"/>
      <c r="ALK14" s="98"/>
      <c r="ALL14" s="98"/>
      <c r="ALM14" s="98"/>
      <c r="ALN14" s="98"/>
      <c r="ALO14" s="98"/>
      <c r="ALP14" s="98"/>
      <c r="ALQ14" s="98"/>
      <c r="ALR14" s="98"/>
      <c r="ALS14" s="98"/>
      <c r="ALT14" s="98"/>
      <c r="ALU14" s="98"/>
      <c r="ALV14" s="98"/>
      <c r="ALW14" s="98"/>
      <c r="ALX14" s="98"/>
      <c r="ALY14" s="98"/>
      <c r="ALZ14" s="98"/>
    </row>
    <row r="15" spans="1:1014" s="1" customFormat="1">
      <c r="A15" s="21">
        <v>2003377</v>
      </c>
      <c r="B15" s="21" t="s">
        <v>96</v>
      </c>
      <c r="C15" s="71" t="s">
        <v>84</v>
      </c>
      <c r="D15" s="22" t="s">
        <v>59</v>
      </c>
      <c r="E15" s="59">
        <f ca="1">SUMIF('P.O.'!$D$14:$F$334,C15,'P.O.'!$F$14:$F$334)</f>
        <v>85570.1</v>
      </c>
      <c r="F15" s="23">
        <f>VLOOKUP(C15,'P.O.'!$D$14:$I$334,6,)</f>
        <v>69.59</v>
      </c>
      <c r="G15" s="92">
        <f t="shared" ca="1" si="0"/>
        <v>5954823.25</v>
      </c>
      <c r="H15" s="91">
        <f t="shared" ca="1" si="1"/>
        <v>6.9897369119851213E-2</v>
      </c>
      <c r="I15" s="91">
        <f t="shared" ca="1" si="2"/>
        <v>0.62586689844819821</v>
      </c>
    </row>
    <row r="16" spans="1:1014" s="1" customFormat="1" ht="25.5">
      <c r="A16" s="21">
        <v>5219623</v>
      </c>
      <c r="B16" s="21" t="s">
        <v>96</v>
      </c>
      <c r="C16" s="71" t="s">
        <v>68</v>
      </c>
      <c r="D16" s="22" t="s">
        <v>51</v>
      </c>
      <c r="E16" s="59">
        <f ca="1">SUMIF('P.O.'!$D$14:$F$334,C16,'P.O.'!$F$14:$F$334)</f>
        <v>91270</v>
      </c>
      <c r="F16" s="23">
        <f>VLOOKUP(C16,'P.O.'!$D$14:$I$334,6,)</f>
        <v>64.400000000000006</v>
      </c>
      <c r="G16" s="92">
        <f t="shared" ca="1" si="0"/>
        <v>5877788</v>
      </c>
      <c r="H16" s="91">
        <f t="shared" ca="1" si="1"/>
        <v>6.8993133833860146E-2</v>
      </c>
      <c r="I16" s="91">
        <f t="shared" ca="1" si="2"/>
        <v>0.69486003228205839</v>
      </c>
    </row>
    <row r="17" spans="1:9" s="1" customFormat="1">
      <c r="A17" s="21">
        <v>5213408</v>
      </c>
      <c r="B17" s="21" t="s">
        <v>96</v>
      </c>
      <c r="C17" s="71" t="s">
        <v>353</v>
      </c>
      <c r="D17" s="22" t="s">
        <v>55</v>
      </c>
      <c r="E17" s="59">
        <f ca="1">SUMIF('P.O.'!$D$14:$F$334,C17,'P.O.'!$F$14:$F$334)</f>
        <v>90258.61</v>
      </c>
      <c r="F17" s="23">
        <f>VLOOKUP(C17,'P.O.'!$D$14:$I$334,6,)</f>
        <v>58.44</v>
      </c>
      <c r="G17" s="92">
        <f t="shared" ca="1" si="0"/>
        <v>5274713.16</v>
      </c>
      <c r="H17" s="91">
        <f t="shared" ca="1" si="1"/>
        <v>6.1914276422202257E-2</v>
      </c>
      <c r="I17" s="91">
        <f t="shared" ca="1" si="2"/>
        <v>0.75677430870426066</v>
      </c>
    </row>
    <row r="18" spans="1:9" s="1" customFormat="1" ht="25.5">
      <c r="A18" s="21">
        <v>4011484</v>
      </c>
      <c r="B18" s="21" t="s">
        <v>96</v>
      </c>
      <c r="C18" s="71" t="s">
        <v>351</v>
      </c>
      <c r="D18" s="22" t="s">
        <v>58</v>
      </c>
      <c r="E18" s="59">
        <f ca="1">SUMIF('P.O.'!$D$14:$F$334,C18,'P.O.'!$F$14:$F$334)</f>
        <v>44200</v>
      </c>
      <c r="F18" s="23">
        <f>VLOOKUP(C18,'P.O.'!$D$14:$I$334,6,)</f>
        <v>94.6</v>
      </c>
      <c r="G18" s="92">
        <f t="shared" ca="1" si="0"/>
        <v>4181320</v>
      </c>
      <c r="H18" s="91">
        <f t="shared" ca="1" si="1"/>
        <v>4.9080091075451526E-2</v>
      </c>
      <c r="I18" s="91">
        <f t="shared" ca="1" si="2"/>
        <v>0.80585439977971218</v>
      </c>
    </row>
    <row r="19" spans="1:9" s="1" customFormat="1">
      <c r="A19" s="21" t="s">
        <v>37</v>
      </c>
      <c r="B19" s="21" t="s">
        <v>112</v>
      </c>
      <c r="C19" s="71" t="s">
        <v>108</v>
      </c>
      <c r="D19" s="22" t="s">
        <v>62</v>
      </c>
      <c r="E19" s="59">
        <f ca="1">SUMIF('P.O.'!$D$14:$F$334,C19,'P.O.'!$F$14:$F$334)</f>
        <v>265.2</v>
      </c>
      <c r="F19" s="23">
        <f>VLOOKUP(C19,'P.O.'!$D$14:$I$334,6,)</f>
        <v>9229.6</v>
      </c>
      <c r="G19" s="92">
        <f t="shared" ca="1" si="0"/>
        <v>2447689.92</v>
      </c>
      <c r="H19" s="91">
        <f t="shared" ca="1" si="1"/>
        <v>2.873084198245163E-2</v>
      </c>
      <c r="I19" s="91">
        <f t="shared" ca="1" si="2"/>
        <v>0.83458524176216387</v>
      </c>
    </row>
    <row r="20" spans="1:9" s="1" customFormat="1">
      <c r="A20" s="21" t="s">
        <v>21</v>
      </c>
      <c r="B20" s="21" t="s">
        <v>102</v>
      </c>
      <c r="C20" s="71" t="s">
        <v>50</v>
      </c>
      <c r="D20" s="22" t="s">
        <v>51</v>
      </c>
      <c r="E20" s="59">
        <f ca="1">SUMIF('P.O.'!$D$14:$F$334,C20,'P.O.'!$F$14:$F$334)</f>
        <v>1</v>
      </c>
      <c r="F20" s="23">
        <f>VLOOKUP(C20,'P.O.'!$D$14:$I$334,6,)</f>
        <v>1864539.72</v>
      </c>
      <c r="G20" s="92">
        <f t="shared" ca="1" si="0"/>
        <v>1864539.72</v>
      </c>
      <c r="H20" s="91">
        <f t="shared" ca="1" si="1"/>
        <v>2.1885858836778072E-2</v>
      </c>
      <c r="I20" s="91">
        <f t="shared" ca="1" si="2"/>
        <v>0.85647110059894194</v>
      </c>
    </row>
    <row r="21" spans="1:9" s="1" customFormat="1" ht="25.5">
      <c r="A21" s="21" t="s">
        <v>65</v>
      </c>
      <c r="B21" s="21" t="s">
        <v>96</v>
      </c>
      <c r="C21" s="71" t="s">
        <v>111</v>
      </c>
      <c r="D21" s="22" t="s">
        <v>62</v>
      </c>
      <c r="E21" s="59">
        <f ca="1">SUMIF('P.O.'!$D$14:$F$334,C21,'P.O.'!$F$14:$F$334)</f>
        <v>3720.5820000000003</v>
      </c>
      <c r="F21" s="23">
        <f>VLOOKUP(C21,'P.O.'!$D$14:$I$334,6,)</f>
        <v>423.88</v>
      </c>
      <c r="G21" s="92">
        <f t="shared" ca="1" si="0"/>
        <v>1577080.29</v>
      </c>
      <c r="H21" s="91">
        <f t="shared" ca="1" si="1"/>
        <v>1.8511676759133362E-2</v>
      </c>
      <c r="I21" s="91">
        <f t="shared" ca="1" si="2"/>
        <v>0.87498277735807528</v>
      </c>
    </row>
    <row r="22" spans="1:9" s="1" customFormat="1">
      <c r="A22" s="21">
        <v>5914389</v>
      </c>
      <c r="B22" s="21" t="s">
        <v>96</v>
      </c>
      <c r="C22" s="71" t="s">
        <v>161</v>
      </c>
      <c r="D22" s="22" t="s">
        <v>162</v>
      </c>
      <c r="E22" s="59">
        <f ca="1">SUMIF('P.O.'!$D$14:$F$334,C22,'P.O.'!$F$14:$F$334)</f>
        <v>1187774.5590700002</v>
      </c>
      <c r="F22" s="23">
        <f>VLOOKUP(C22,'P.O.'!$D$14:$I$334,6,)</f>
        <v>1.01</v>
      </c>
      <c r="G22" s="92">
        <f t="shared" ca="1" si="0"/>
        <v>1199652.3</v>
      </c>
      <c r="H22" s="91">
        <f t="shared" ca="1" si="1"/>
        <v>1.4081448954606416E-2</v>
      </c>
      <c r="I22" s="91">
        <f t="shared" ca="1" si="2"/>
        <v>0.88906422631268167</v>
      </c>
    </row>
    <row r="23" spans="1:9" s="1" customFormat="1">
      <c r="A23" s="21">
        <v>4011464</v>
      </c>
      <c r="B23" s="21" t="s">
        <v>96</v>
      </c>
      <c r="C23" s="71" t="s">
        <v>159</v>
      </c>
      <c r="D23" s="22" t="s">
        <v>62</v>
      </c>
      <c r="E23" s="59">
        <f ca="1">SUMIF('P.O.'!$D$14:$F$334,C23,'P.O.'!$F$14:$F$334)</f>
        <v>26523.510999999999</v>
      </c>
      <c r="F23" s="23">
        <f>VLOOKUP(C23,'P.O.'!$D$14:$I$334,6,)</f>
        <v>40.32</v>
      </c>
      <c r="G23" s="92">
        <f t="shared" ca="1" si="0"/>
        <v>1069427.96</v>
      </c>
      <c r="H23" s="91">
        <f t="shared" ca="1" si="1"/>
        <v>1.2552883222387746E-2</v>
      </c>
      <c r="I23" s="91">
        <f t="shared" ca="1" si="2"/>
        <v>0.90161710953506946</v>
      </c>
    </row>
    <row r="24" spans="1:9" s="1" customFormat="1">
      <c r="A24" s="21">
        <v>5213572</v>
      </c>
      <c r="B24" s="21" t="s">
        <v>96</v>
      </c>
      <c r="C24" s="71" t="s">
        <v>124</v>
      </c>
      <c r="D24" s="22" t="s">
        <v>55</v>
      </c>
      <c r="E24" s="59">
        <f ca="1">SUMIF('P.O.'!$D$14:$F$334,C24,'P.O.'!$F$14:$F$334)</f>
        <v>1241.81</v>
      </c>
      <c r="F24" s="23">
        <f>VLOOKUP(C24,'P.O.'!$D$14:$I$334,6,)</f>
        <v>759.19</v>
      </c>
      <c r="G24" s="92">
        <f t="shared" ca="1" si="0"/>
        <v>942769.73</v>
      </c>
      <c r="H24" s="91">
        <f t="shared" ca="1" si="1"/>
        <v>1.1066176282030278E-2</v>
      </c>
      <c r="I24" s="91">
        <f t="shared" ca="1" si="2"/>
        <v>0.91268328581709979</v>
      </c>
    </row>
    <row r="25" spans="1:9" s="1" customFormat="1">
      <c r="A25" s="21">
        <v>5213850</v>
      </c>
      <c r="B25" s="21" t="s">
        <v>96</v>
      </c>
      <c r="C25" s="71" t="s">
        <v>76</v>
      </c>
      <c r="D25" s="22" t="s">
        <v>77</v>
      </c>
      <c r="E25" s="59">
        <f ca="1">SUMIF('P.O.'!$D$14:$F$334,C25,'P.O.'!$F$14:$F$334)</f>
        <v>33443.102100000004</v>
      </c>
      <c r="F25" s="23">
        <f>VLOOKUP(C25,'P.O.'!$D$14:$I$334,6,)</f>
        <v>26.85</v>
      </c>
      <c r="G25" s="92">
        <f t="shared" ca="1" si="0"/>
        <v>897947.29</v>
      </c>
      <c r="H25" s="91">
        <f t="shared" ca="1" si="1"/>
        <v>1.0540053087100458E-2</v>
      </c>
      <c r="I25" s="91">
        <f t="shared" ca="1" si="2"/>
        <v>0.92322333890420027</v>
      </c>
    </row>
    <row r="26" spans="1:9" s="1" customFormat="1">
      <c r="A26" s="21" t="s">
        <v>27</v>
      </c>
      <c r="B26" s="21" t="s">
        <v>102</v>
      </c>
      <c r="C26" s="71" t="s">
        <v>57</v>
      </c>
      <c r="D26" s="22" t="s">
        <v>51</v>
      </c>
      <c r="E26" s="59">
        <f ca="1">SUMIF('P.O.'!$D$14:$F$334,C26,'P.O.'!$F$14:$F$334)</f>
        <v>2</v>
      </c>
      <c r="F26" s="23">
        <f>VLOOKUP(C26,'P.O.'!$D$14:$I$334,6,)</f>
        <v>380756.26</v>
      </c>
      <c r="G26" s="92">
        <f t="shared" ca="1" si="0"/>
        <v>761512.52</v>
      </c>
      <c r="H26" s="91">
        <f t="shared" ca="1" si="1"/>
        <v>8.9385896885903499E-3</v>
      </c>
      <c r="I26" s="91">
        <f t="shared" ca="1" si="2"/>
        <v>0.93216192859279068</v>
      </c>
    </row>
    <row r="27" spans="1:9" s="1" customFormat="1">
      <c r="A27" s="21" t="s">
        <v>155</v>
      </c>
      <c r="B27" s="21" t="s">
        <v>102</v>
      </c>
      <c r="C27" s="71" t="s">
        <v>125</v>
      </c>
      <c r="D27" s="22" t="s">
        <v>55</v>
      </c>
      <c r="E27" s="59">
        <f ca="1">SUMIF('P.O.'!$D$14:$F$334,C27,'P.O.'!$F$14:$F$334)</f>
        <v>877.07399999999996</v>
      </c>
      <c r="F27" s="23">
        <f>VLOOKUP(C27,'P.O.'!$D$14:$I$334,6,)</f>
        <v>793.33</v>
      </c>
      <c r="G27" s="92">
        <f t="shared" ca="1" si="0"/>
        <v>695809.11</v>
      </c>
      <c r="H27" s="91">
        <f t="shared" ca="1" si="1"/>
        <v>8.1673668817332495E-3</v>
      </c>
      <c r="I27" s="91">
        <f t="shared" ca="1" si="2"/>
        <v>0.94032929547452393</v>
      </c>
    </row>
    <row r="28" spans="1:9" s="1" customFormat="1">
      <c r="A28" s="21" t="s">
        <v>66</v>
      </c>
      <c r="B28" s="21" t="s">
        <v>102</v>
      </c>
      <c r="C28" s="71" t="s">
        <v>121</v>
      </c>
      <c r="D28" s="22" t="s">
        <v>62</v>
      </c>
      <c r="E28" s="59">
        <f ca="1">SUMIF('P.O.'!$D$14:$F$334,C28,'P.O.'!$F$14:$F$334)</f>
        <v>6884.0188999999991</v>
      </c>
      <c r="F28" s="23">
        <f>VLOOKUP(C28,'P.O.'!$D$14:$I$334,6,)</f>
        <v>100.8</v>
      </c>
      <c r="G28" s="92">
        <f t="shared" ca="1" si="0"/>
        <v>693909.1</v>
      </c>
      <c r="H28" s="91">
        <f t="shared" ca="1" si="1"/>
        <v>8.1450646748119256E-3</v>
      </c>
      <c r="I28" s="91">
        <f t="shared" ca="1" si="2"/>
        <v>0.94847436014933584</v>
      </c>
    </row>
    <row r="29" spans="1:9" s="1" customFormat="1" ht="25.5">
      <c r="A29" s="21">
        <v>5216111</v>
      </c>
      <c r="B29" s="21" t="s">
        <v>96</v>
      </c>
      <c r="C29" s="71" t="s">
        <v>70</v>
      </c>
      <c r="D29" s="22" t="s">
        <v>51</v>
      </c>
      <c r="E29" s="59">
        <f ca="1">SUMIF('P.O.'!$D$14:$F$334,C29,'P.O.'!$F$14:$F$334)</f>
        <v>5071</v>
      </c>
      <c r="F29" s="23">
        <f>VLOOKUP(C29,'P.O.'!$D$14:$I$334,6,)</f>
        <v>141.68</v>
      </c>
      <c r="G29" s="92">
        <f t="shared" ca="1" si="0"/>
        <v>718459.28</v>
      </c>
      <c r="H29" s="91">
        <f t="shared" ca="1" si="1"/>
        <v>8.4332332604066008E-3</v>
      </c>
      <c r="I29" s="91">
        <f t="shared" ca="1" si="2"/>
        <v>0.95690759340974241</v>
      </c>
    </row>
    <row r="30" spans="1:9" s="1" customFormat="1">
      <c r="A30" s="20" t="s">
        <v>24</v>
      </c>
      <c r="B30" s="21" t="s">
        <v>102</v>
      </c>
      <c r="C30" s="71" t="s">
        <v>53</v>
      </c>
      <c r="D30" s="22" t="s">
        <v>51</v>
      </c>
      <c r="E30" s="59">
        <f ca="1">SUMIF('P.O.'!$D$14:$F$334,C30,'P.O.'!$F$14:$F$334)</f>
        <v>1</v>
      </c>
      <c r="F30" s="23">
        <f>VLOOKUP(C30,'P.O.'!$D$14:$I$334,6,)</f>
        <v>616017.32999999996</v>
      </c>
      <c r="G30" s="92">
        <f t="shared" ca="1" si="0"/>
        <v>616017.32999999996</v>
      </c>
      <c r="H30" s="91">
        <f t="shared" ca="1" si="1"/>
        <v>7.2307756068553655E-3</v>
      </c>
      <c r="I30" s="91">
        <f t="shared" ca="1" si="2"/>
        <v>0.96413836901659777</v>
      </c>
    </row>
    <row r="31" spans="1:9" s="1" customFormat="1">
      <c r="A31" s="21" t="s">
        <v>40</v>
      </c>
      <c r="B31" s="21" t="s">
        <v>112</v>
      </c>
      <c r="C31" s="71" t="s">
        <v>163</v>
      </c>
      <c r="D31" s="22" t="s">
        <v>62</v>
      </c>
      <c r="E31" s="59">
        <f ca="1">SUMIF('P.O.'!$D$14:$F$334,C31,'P.O.'!$F$14:$F$334)</f>
        <v>99.489000000000004</v>
      </c>
      <c r="F31" s="23">
        <f>VLOOKUP(C31,'P.O.'!$D$14:$I$334,6,)</f>
        <v>4462.72</v>
      </c>
      <c r="G31" s="92">
        <f t="shared" ca="1" si="0"/>
        <v>443991.55</v>
      </c>
      <c r="H31" s="91">
        <f t="shared" ca="1" si="1"/>
        <v>5.2115470020785036E-3</v>
      </c>
      <c r="I31" s="91">
        <f t="shared" ca="1" si="2"/>
        <v>0.96934991601867626</v>
      </c>
    </row>
    <row r="32" spans="1:9" s="1" customFormat="1" ht="25.5">
      <c r="A32" s="21">
        <v>5219631</v>
      </c>
      <c r="B32" s="21" t="s">
        <v>96</v>
      </c>
      <c r="C32" s="71" t="s">
        <v>165</v>
      </c>
      <c r="D32" s="22" t="s">
        <v>51</v>
      </c>
      <c r="E32" s="59">
        <f ca="1">SUMIF('P.O.'!$D$14:$F$334,C32,'P.O.'!$F$14:$F$334)</f>
        <v>8192</v>
      </c>
      <c r="F32" s="23">
        <f>VLOOKUP(C32,'P.O.'!$D$14:$I$334,6,)</f>
        <v>58.28</v>
      </c>
      <c r="G32" s="92">
        <f t="shared" ca="1" si="0"/>
        <v>477429.76000000001</v>
      </c>
      <c r="H32" s="91">
        <f t="shared" ca="1" si="1"/>
        <v>5.6040427671000936E-3</v>
      </c>
      <c r="I32" s="91">
        <f t="shared" ca="1" si="2"/>
        <v>0.9749539587857764</v>
      </c>
    </row>
    <row r="33" spans="1:9" s="1" customFormat="1">
      <c r="A33" s="21">
        <v>1619006</v>
      </c>
      <c r="B33" s="21" t="s">
        <v>96</v>
      </c>
      <c r="C33" s="71" t="s">
        <v>119</v>
      </c>
      <c r="D33" s="22" t="s">
        <v>58</v>
      </c>
      <c r="E33" s="59">
        <f ca="1">SUMIF('P.O.'!$D$14:$F$334,C33,'P.O.'!$F$14:$F$334)</f>
        <v>2867.9014999999999</v>
      </c>
      <c r="F33" s="23">
        <f>VLOOKUP(C33,'P.O.'!$D$14:$I$334,6,)</f>
        <v>138.01</v>
      </c>
      <c r="G33" s="92">
        <f t="shared" ca="1" si="0"/>
        <v>395799.08</v>
      </c>
      <c r="H33" s="91">
        <f t="shared" ca="1" si="1"/>
        <v>4.6458665909282059E-3</v>
      </c>
      <c r="I33" s="91">
        <f t="shared" ca="1" si="2"/>
        <v>0.97959982537670465</v>
      </c>
    </row>
    <row r="34" spans="1:9" s="1" customFormat="1" ht="25.5">
      <c r="A34" s="21">
        <v>5213409</v>
      </c>
      <c r="B34" s="21" t="s">
        <v>96</v>
      </c>
      <c r="C34" s="71" t="s">
        <v>122</v>
      </c>
      <c r="D34" s="22" t="s">
        <v>55</v>
      </c>
      <c r="E34" s="59">
        <f ca="1">SUMIF('P.O.'!$D$14:$F$334,C34,'P.O.'!$F$14:$F$334)</f>
        <v>3303.9199999999996</v>
      </c>
      <c r="F34" s="23">
        <f>VLOOKUP(C34,'P.O.'!$D$14:$I$334,6,)</f>
        <v>124.41</v>
      </c>
      <c r="G34" s="92">
        <f t="shared" ca="1" si="0"/>
        <v>411040.68</v>
      </c>
      <c r="H34" s="91">
        <f t="shared" ca="1" si="1"/>
        <v>4.8247716056449945E-3</v>
      </c>
      <c r="I34" s="91">
        <f t="shared" ca="1" si="2"/>
        <v>0.98442459698234963</v>
      </c>
    </row>
    <row r="35" spans="1:9" s="1" customFormat="1">
      <c r="A35" s="21" t="s">
        <v>335</v>
      </c>
      <c r="B35" s="21" t="s">
        <v>102</v>
      </c>
      <c r="C35" s="71" t="s">
        <v>337</v>
      </c>
      <c r="D35" s="22" t="s">
        <v>55</v>
      </c>
      <c r="E35" s="59">
        <f ca="1">SUMIF('P.O.'!$D$14:$F$334,C35,'P.O.'!$F$14:$F$334)</f>
        <v>214.41</v>
      </c>
      <c r="F35" s="23">
        <f>VLOOKUP(C35,'P.O.'!$D$14:$I$334,6,)</f>
        <v>925.14</v>
      </c>
      <c r="G35" s="92">
        <f t="shared" ca="1" si="0"/>
        <v>198359.26</v>
      </c>
      <c r="H35" s="91">
        <f t="shared" ca="1" si="1"/>
        <v>2.3283294620978947E-3</v>
      </c>
      <c r="I35" s="91">
        <f t="shared" ca="1" si="2"/>
        <v>0.98675292644444756</v>
      </c>
    </row>
    <row r="36" spans="1:9" s="1" customFormat="1">
      <c r="A36" s="21">
        <v>4011212</v>
      </c>
      <c r="B36" s="21" t="s">
        <v>96</v>
      </c>
      <c r="C36" s="71" t="s">
        <v>63</v>
      </c>
      <c r="D36" s="22" t="s">
        <v>55</v>
      </c>
      <c r="E36" s="59">
        <f ca="1">SUMIF('P.O.'!$D$14:$F$334,C36,'P.O.'!$F$14:$F$334)</f>
        <v>1797518.2</v>
      </c>
      <c r="F36" s="23">
        <f>VLOOKUP(C36,'P.O.'!$D$14:$I$334,6,)</f>
        <v>0.08</v>
      </c>
      <c r="G36" s="92">
        <f t="shared" ca="1" si="0"/>
        <v>143801.45000000001</v>
      </c>
      <c r="H36" s="91">
        <f t="shared" ca="1" si="1"/>
        <v>1.6879330600819812E-3</v>
      </c>
      <c r="I36" s="91">
        <f t="shared" ca="1" si="2"/>
        <v>0.98844085950452953</v>
      </c>
    </row>
    <row r="37" spans="1:9" s="1" customFormat="1">
      <c r="A37" s="21" t="s">
        <v>42</v>
      </c>
      <c r="B37" s="21" t="s">
        <v>96</v>
      </c>
      <c r="C37" s="71" t="s">
        <v>110</v>
      </c>
      <c r="D37" s="22" t="s">
        <v>62</v>
      </c>
      <c r="E37" s="59">
        <f ca="1">SUMIF('P.O.'!$D$14:$F$334,C37,'P.O.'!$F$14:$F$334)</f>
        <v>265.2</v>
      </c>
      <c r="F37" s="23">
        <f>VLOOKUP(C37,'P.O.'!$D$14:$I$334,6,)</f>
        <v>477.71</v>
      </c>
      <c r="G37" s="92">
        <f t="shared" ca="1" si="0"/>
        <v>126688.69</v>
      </c>
      <c r="H37" s="91">
        <f t="shared" ca="1" si="1"/>
        <v>1.48706447806665E-3</v>
      </c>
      <c r="I37" s="91">
        <f t="shared" ca="1" si="2"/>
        <v>0.98992792398259621</v>
      </c>
    </row>
    <row r="38" spans="1:9" s="1" customFormat="1" ht="25.5">
      <c r="A38" s="21">
        <v>5219644</v>
      </c>
      <c r="B38" s="21" t="s">
        <v>96</v>
      </c>
      <c r="C38" s="71" t="s">
        <v>166</v>
      </c>
      <c r="D38" s="22" t="s">
        <v>51</v>
      </c>
      <c r="E38" s="59">
        <f ca="1">SUMIF('P.O.'!$D$14:$F$334,C38,'P.O.'!$F$14:$F$334)</f>
        <v>1314</v>
      </c>
      <c r="F38" s="23">
        <f>VLOOKUP(C38,'P.O.'!$D$14:$I$334,6,)</f>
        <v>93.47</v>
      </c>
      <c r="G38" s="92">
        <f t="shared" ca="1" si="0"/>
        <v>122819.58</v>
      </c>
      <c r="H38" s="91">
        <f t="shared" ca="1" si="1"/>
        <v>1.4416490898206081E-3</v>
      </c>
      <c r="I38" s="91">
        <f t="shared" ca="1" si="2"/>
        <v>0.9913695730724168</v>
      </c>
    </row>
    <row r="39" spans="1:9" s="1" customFormat="1">
      <c r="A39" s="21">
        <v>4011351</v>
      </c>
      <c r="B39" s="21" t="s">
        <v>96</v>
      </c>
      <c r="C39" s="71" t="s">
        <v>60</v>
      </c>
      <c r="D39" s="22" t="s">
        <v>55</v>
      </c>
      <c r="E39" s="59">
        <f ca="1">SUMIF('P.O.'!$D$14:$F$334,C39,'P.O.'!$F$14:$F$334)</f>
        <v>221000</v>
      </c>
      <c r="F39" s="23">
        <f>VLOOKUP(C39,'P.O.'!$D$14:$I$334,6,)</f>
        <v>0.46</v>
      </c>
      <c r="G39" s="92">
        <f t="shared" ca="1" si="0"/>
        <v>101660</v>
      </c>
      <c r="H39" s="91">
        <f t="shared" ca="1" si="1"/>
        <v>1.193279169910555E-3</v>
      </c>
      <c r="I39" s="91">
        <f t="shared" ca="1" si="2"/>
        <v>0.99256285224232732</v>
      </c>
    </row>
    <row r="40" spans="1:9" s="1" customFormat="1">
      <c r="A40" s="20" t="s">
        <v>27</v>
      </c>
      <c r="B40" s="21" t="s">
        <v>102</v>
      </c>
      <c r="C40" s="71" t="s">
        <v>54</v>
      </c>
      <c r="D40" s="22" t="s">
        <v>55</v>
      </c>
      <c r="E40" s="59">
        <f ca="1">SUMIF('P.O.'!$D$14:$F$334,C40,'P.O.'!$F$14:$F$334)</f>
        <v>168</v>
      </c>
      <c r="F40" s="23">
        <f>VLOOKUP(C40,'P.O.'!$D$14:$I$334,6,)</f>
        <v>540.02</v>
      </c>
      <c r="G40" s="92">
        <f t="shared" ca="1" si="0"/>
        <v>90723.36</v>
      </c>
      <c r="H40" s="91">
        <f t="shared" ca="1" si="1"/>
        <v>1.0649055254013029E-3</v>
      </c>
      <c r="I40" s="91">
        <f t="shared" ca="1" si="2"/>
        <v>0.9936277577677286</v>
      </c>
    </row>
    <row r="41" spans="1:9" s="1" customFormat="1">
      <c r="A41" s="21">
        <v>4011353</v>
      </c>
      <c r="B41" s="21" t="s">
        <v>96</v>
      </c>
      <c r="C41" s="71" t="s">
        <v>61</v>
      </c>
      <c r="D41" s="22" t="s">
        <v>55</v>
      </c>
      <c r="E41" s="59">
        <f ca="1">SUMIF('P.O.'!$D$14:$F$334,C41,'P.O.'!$F$14:$F$334)</f>
        <v>221088.23</v>
      </c>
      <c r="F41" s="23">
        <f>VLOOKUP(C41,'P.O.'!$D$14:$I$334,6,)</f>
        <v>0.34</v>
      </c>
      <c r="G41" s="92">
        <f t="shared" ca="1" si="0"/>
        <v>75169.990000000005</v>
      </c>
      <c r="H41" s="91">
        <f t="shared" ca="1" si="1"/>
        <v>8.8234097254952519E-4</v>
      </c>
      <c r="I41" s="91">
        <f t="shared" ca="1" si="2"/>
        <v>0.99451009874027818</v>
      </c>
    </row>
    <row r="42" spans="1:9" s="1" customFormat="1" ht="25.5">
      <c r="A42" s="20">
        <v>903802</v>
      </c>
      <c r="B42" s="20" t="s">
        <v>96</v>
      </c>
      <c r="C42" s="71" t="s">
        <v>56</v>
      </c>
      <c r="D42" s="22" t="s">
        <v>51</v>
      </c>
      <c r="E42" s="59">
        <f ca="1">SUMIF('P.O.'!$D$14:$F$334,C42,'P.O.'!$F$14:$F$334)</f>
        <v>4</v>
      </c>
      <c r="F42" s="23">
        <f>VLOOKUP(C42,'P.O.'!$D$14:$I$334,6,)</f>
        <v>19254.39</v>
      </c>
      <c r="G42" s="92">
        <f t="shared" ca="1" si="0"/>
        <v>77017.56</v>
      </c>
      <c r="H42" s="91">
        <f t="shared" ca="1" si="1"/>
        <v>9.0402764179949209E-4</v>
      </c>
      <c r="I42" s="91">
        <f t="shared" ca="1" si="2"/>
        <v>0.99541412638207771</v>
      </c>
    </row>
    <row r="43" spans="1:9" s="1" customFormat="1">
      <c r="A43" s="21" t="s">
        <v>293</v>
      </c>
      <c r="B43" s="21" t="s">
        <v>102</v>
      </c>
      <c r="C43" s="71" t="s">
        <v>294</v>
      </c>
      <c r="D43" s="22" t="s">
        <v>55</v>
      </c>
      <c r="E43" s="59">
        <f ca="1">SUMIF('P.O.'!$D$14:$F$334,C43,'P.O.'!$F$14:$F$334)</f>
        <v>114.72000000000001</v>
      </c>
      <c r="F43" s="23">
        <f>VLOOKUP(C43,'P.O.'!$D$14:$I$334,6,)</f>
        <v>547.91</v>
      </c>
      <c r="G43" s="92">
        <f t="shared" ca="1" si="0"/>
        <v>62856.23</v>
      </c>
      <c r="H43" s="91">
        <f t="shared" ca="1" si="1"/>
        <v>7.3780277354030036E-4</v>
      </c>
      <c r="I43" s="91">
        <f t="shared" ca="1" si="2"/>
        <v>0.99615192915561801</v>
      </c>
    </row>
    <row r="44" spans="1:9" s="1" customFormat="1">
      <c r="A44" s="21">
        <v>5219643</v>
      </c>
      <c r="B44" s="21" t="s">
        <v>96</v>
      </c>
      <c r="C44" s="71" t="s">
        <v>167</v>
      </c>
      <c r="D44" s="22" t="s">
        <v>51</v>
      </c>
      <c r="E44" s="59">
        <f ca="1">SUMIF('P.O.'!$D$14:$F$334,C44,'P.O.'!$F$14:$F$334)</f>
        <v>632</v>
      </c>
      <c r="F44" s="23">
        <f>VLOOKUP(C44,'P.O.'!$D$14:$I$334,6,)</f>
        <v>94.68</v>
      </c>
      <c r="G44" s="92">
        <f t="shared" ref="G44:G59" ca="1" si="3">TRUNC((E44*F44),2)</f>
        <v>59837.760000000002</v>
      </c>
      <c r="H44" s="91">
        <f t="shared" ca="1" si="1"/>
        <v>7.0237214816158786E-4</v>
      </c>
      <c r="I44" s="91">
        <f t="shared" ca="1" si="2"/>
        <v>0.99685430130377961</v>
      </c>
    </row>
    <row r="45" spans="1:9" s="1" customFormat="1" ht="38.25">
      <c r="A45" s="21" t="s">
        <v>336</v>
      </c>
      <c r="B45" s="21" t="s">
        <v>102</v>
      </c>
      <c r="C45" s="71" t="s">
        <v>338</v>
      </c>
      <c r="D45" s="22" t="s">
        <v>55</v>
      </c>
      <c r="E45" s="59">
        <f ca="1">SUMIF('P.O.'!$D$14:$F$334,C45,'P.O.'!$F$14:$F$334)</f>
        <v>43.03</v>
      </c>
      <c r="F45" s="23">
        <f>VLOOKUP(C45,'P.O.'!$D$14:$I$334,6,)</f>
        <v>1247.3599999999999</v>
      </c>
      <c r="G45" s="92">
        <f t="shared" ca="1" si="3"/>
        <v>53673.9</v>
      </c>
      <c r="H45" s="91">
        <f t="shared" ca="1" si="1"/>
        <v>6.3002111782276362E-4</v>
      </c>
      <c r="I45" s="91">
        <f t="shared" ca="1" si="2"/>
        <v>0.99748432242160234</v>
      </c>
    </row>
    <row r="46" spans="1:9" s="1" customFormat="1" ht="25.5">
      <c r="A46" s="21">
        <v>2003257</v>
      </c>
      <c r="B46" s="21" t="s">
        <v>96</v>
      </c>
      <c r="C46" s="71" t="s">
        <v>116</v>
      </c>
      <c r="D46" s="22" t="s">
        <v>59</v>
      </c>
      <c r="E46" s="59">
        <f ca="1">SUMIF('P.O.'!$D$14:$F$334,C46,'P.O.'!$F$14:$F$334)</f>
        <v>108.9</v>
      </c>
      <c r="F46" s="23">
        <f>VLOOKUP(C46,'P.O.'!$D$14:$I$334,6,)</f>
        <v>67.930000000000007</v>
      </c>
      <c r="G46" s="92">
        <f t="shared" ca="1" si="3"/>
        <v>7397.57</v>
      </c>
      <c r="H46" s="91">
        <f t="shared" ca="1" si="1"/>
        <v>8.6832246596057686E-5</v>
      </c>
      <c r="I46" s="91">
        <f t="shared" ca="1" si="2"/>
        <v>0.99757115466819835</v>
      </c>
    </row>
    <row r="47" spans="1:9" s="1" customFormat="1">
      <c r="A47" s="21">
        <v>4915742</v>
      </c>
      <c r="B47" s="21" t="s">
        <v>96</v>
      </c>
      <c r="C47" s="71" t="s">
        <v>100</v>
      </c>
      <c r="D47" s="22" t="s">
        <v>85</v>
      </c>
      <c r="E47" s="59">
        <f ca="1">SUMIF('P.O.'!$D$14:$F$334,C47,'P.O.'!$F$14:$F$334)</f>
        <v>87.436000000000007</v>
      </c>
      <c r="F47" s="23">
        <f>VLOOKUP(C47,'P.O.'!$D$14:$I$334,6,)</f>
        <v>564.39</v>
      </c>
      <c r="G47" s="92">
        <f t="shared" ca="1" si="3"/>
        <v>49348</v>
      </c>
      <c r="H47" s="91">
        <f t="shared" ca="1" si="1"/>
        <v>5.7924395511259167E-4</v>
      </c>
      <c r="I47" s="91">
        <f t="shared" ca="1" si="2"/>
        <v>0.9981503986233109</v>
      </c>
    </row>
    <row r="48" spans="1:9" s="1" customFormat="1">
      <c r="A48" s="21" t="s">
        <v>64</v>
      </c>
      <c r="B48" s="21" t="s">
        <v>96</v>
      </c>
      <c r="C48" s="71" t="s">
        <v>164</v>
      </c>
      <c r="D48" s="22" t="s">
        <v>62</v>
      </c>
      <c r="E48" s="59">
        <f ca="1">SUMIF('P.O.'!$D$14:$F$334,C48,'P.O.'!$F$14:$F$334)</f>
        <v>99.489000000000004</v>
      </c>
      <c r="F48" s="23">
        <f>VLOOKUP(C48,'P.O.'!$D$14:$I$334,6,)</f>
        <v>423.88</v>
      </c>
      <c r="G48" s="92">
        <f t="shared" ca="1" si="3"/>
        <v>42171.39</v>
      </c>
      <c r="H48" s="91">
        <f t="shared" ca="1" si="1"/>
        <v>4.9500532415083895E-4</v>
      </c>
      <c r="I48" s="91">
        <f t="shared" ca="1" si="2"/>
        <v>0.99864540394746171</v>
      </c>
    </row>
    <row r="49" spans="1:9" s="1" customFormat="1">
      <c r="A49" s="21">
        <v>4915713</v>
      </c>
      <c r="B49" s="21" t="s">
        <v>96</v>
      </c>
      <c r="C49" s="71" t="s">
        <v>83</v>
      </c>
      <c r="D49" s="22" t="s">
        <v>58</v>
      </c>
      <c r="E49" s="59">
        <f ca="1">SUMIF('P.O.'!$D$14:$F$334,C49,'P.O.'!$F$14:$F$334)</f>
        <v>524.70000000000005</v>
      </c>
      <c r="F49" s="23">
        <f>VLOOKUP(C49,'P.O.'!$D$14:$I$334,6,)</f>
        <v>80.56</v>
      </c>
      <c r="G49" s="92">
        <f t="shared" ca="1" si="3"/>
        <v>42269.83</v>
      </c>
      <c r="H49" s="91">
        <f t="shared" ca="1" si="1"/>
        <v>4.9616080714794694E-4</v>
      </c>
      <c r="I49" s="91">
        <f t="shared" ca="1" si="2"/>
        <v>0.99914156475460969</v>
      </c>
    </row>
    <row r="50" spans="1:9" s="1" customFormat="1">
      <c r="A50" s="21">
        <v>4915633</v>
      </c>
      <c r="B50" s="21" t="s">
        <v>96</v>
      </c>
      <c r="C50" s="71" t="s">
        <v>120</v>
      </c>
      <c r="D50" s="22" t="s">
        <v>59</v>
      </c>
      <c r="E50" s="59">
        <f ca="1">SUMIF('P.O.'!$D$14:$F$334,C50,'P.O.'!$F$14:$F$334)</f>
        <v>1201.1999999999998</v>
      </c>
      <c r="F50" s="23">
        <f>VLOOKUP(C50,'P.O.'!$D$14:$I$334,6,)</f>
        <v>23.92</v>
      </c>
      <c r="G50" s="92">
        <f t="shared" ca="1" si="3"/>
        <v>28732.7</v>
      </c>
      <c r="H50" s="91">
        <f t="shared" ca="1" si="1"/>
        <v>3.3726276220036403E-4</v>
      </c>
      <c r="I50" s="91">
        <f t="shared" ca="1" si="2"/>
        <v>0.99947882751681005</v>
      </c>
    </row>
    <row r="51" spans="1:9" s="1" customFormat="1" ht="25.5">
      <c r="A51" s="21">
        <v>4915746</v>
      </c>
      <c r="B51" s="21" t="s">
        <v>96</v>
      </c>
      <c r="C51" s="71" t="s">
        <v>103</v>
      </c>
      <c r="D51" s="22" t="s">
        <v>58</v>
      </c>
      <c r="E51" s="59">
        <f ca="1">SUMIF('P.O.'!$D$14:$F$334,C51,'P.O.'!$F$14:$F$334)</f>
        <v>37.396000000000001</v>
      </c>
      <c r="F51" s="23">
        <f>VLOOKUP(C51,'P.O.'!$D$14:$I$334,6,)</f>
        <v>500.66</v>
      </c>
      <c r="G51" s="92">
        <f t="shared" ca="1" si="3"/>
        <v>18722.68</v>
      </c>
      <c r="H51" s="91">
        <f t="shared" ca="1" si="1"/>
        <v>2.1976572938128028E-4</v>
      </c>
      <c r="I51" s="91">
        <f t="shared" ca="1" si="2"/>
        <v>0.99969859324619137</v>
      </c>
    </row>
    <row r="52" spans="1:9" s="1" customFormat="1">
      <c r="A52" s="21" t="s">
        <v>156</v>
      </c>
      <c r="B52" s="21" t="s">
        <v>102</v>
      </c>
      <c r="C52" s="71" t="s">
        <v>157</v>
      </c>
      <c r="D52" s="22" t="s">
        <v>55</v>
      </c>
      <c r="E52" s="59">
        <f ca="1">SUMIF('P.O.'!$D$14:$F$334,C52,'P.O.'!$F$14:$F$334)</f>
        <v>11.12</v>
      </c>
      <c r="F52" s="23">
        <f>VLOOKUP(C52,'P.O.'!$D$14:$I$334,6,)</f>
        <v>1194.0899999999999</v>
      </c>
      <c r="G52" s="92">
        <f t="shared" ca="1" si="3"/>
        <v>13278.28</v>
      </c>
      <c r="H52" s="91">
        <f t="shared" ca="1" si="1"/>
        <v>1.5585967869604492E-4</v>
      </c>
      <c r="I52" s="91">
        <f t="shared" ca="1" si="2"/>
        <v>0.99985445292488739</v>
      </c>
    </row>
    <row r="53" spans="1:9" s="1" customFormat="1">
      <c r="A53" s="21">
        <v>4915712</v>
      </c>
      <c r="B53" s="21" t="s">
        <v>96</v>
      </c>
      <c r="C53" s="71" t="s">
        <v>86</v>
      </c>
      <c r="D53" s="22" t="s">
        <v>58</v>
      </c>
      <c r="E53" s="59">
        <f ca="1">SUMIF('P.O.'!$D$14:$F$334,C53,'P.O.'!$F$14:$F$334)</f>
        <v>289.74</v>
      </c>
      <c r="F53" s="23">
        <f>VLOOKUP(C53,'P.O.'!$D$14:$I$334,6,)</f>
        <v>26.85</v>
      </c>
      <c r="G53" s="92">
        <f t="shared" ca="1" si="3"/>
        <v>7779.51</v>
      </c>
      <c r="H53" s="91">
        <f t="shared" ca="1" si="1"/>
        <v>9.1315436111655146E-5</v>
      </c>
      <c r="I53" s="91">
        <f t="shared" ca="1" si="2"/>
        <v>0.99994576836099902</v>
      </c>
    </row>
    <row r="54" spans="1:9" s="1" customFormat="1" ht="25.5">
      <c r="A54" s="21">
        <v>5213835</v>
      </c>
      <c r="B54" s="21" t="s">
        <v>96</v>
      </c>
      <c r="C54" s="71" t="s">
        <v>74</v>
      </c>
      <c r="D54" s="22" t="s">
        <v>72</v>
      </c>
      <c r="E54" s="59">
        <f ca="1">SUMIF('P.O.'!$D$14:$F$334,C54,'P.O.'!$F$14:$F$334)</f>
        <v>1736</v>
      </c>
      <c r="F54" s="23">
        <f>VLOOKUP(C54,'P.O.'!$D$14:$I$334,6,)</f>
        <v>0.95</v>
      </c>
      <c r="G54" s="92">
        <f t="shared" ca="1" si="3"/>
        <v>1649.2</v>
      </c>
      <c r="H54" s="91">
        <f t="shared" ca="1" si="1"/>
        <v>1.9358213722373475E-5</v>
      </c>
      <c r="I54" s="91">
        <f t="shared" ca="1" si="2"/>
        <v>0.99996512657472136</v>
      </c>
    </row>
    <row r="55" spans="1:9" s="1" customFormat="1" ht="25.5">
      <c r="A55" s="21">
        <v>5213343</v>
      </c>
      <c r="B55" s="21" t="s">
        <v>96</v>
      </c>
      <c r="C55" s="71" t="s">
        <v>71</v>
      </c>
      <c r="D55" s="22" t="s">
        <v>72</v>
      </c>
      <c r="E55" s="59">
        <f ca="1">SUMIF('P.O.'!$D$14:$F$334,C55,'P.O.'!$F$14:$F$334)</f>
        <v>320</v>
      </c>
      <c r="F55" s="23">
        <f>VLOOKUP(C55,'P.O.'!$D$14:$I$334,6,)</f>
        <v>5.0199999999999996</v>
      </c>
      <c r="G55" s="92">
        <f t="shared" ca="1" si="3"/>
        <v>1606.4</v>
      </c>
      <c r="H55" s="91">
        <f t="shared" ca="1" si="1"/>
        <v>1.8855829810587406E-5</v>
      </c>
      <c r="I55" s="91">
        <f t="shared" ca="1" si="2"/>
        <v>0.9999839824045319</v>
      </c>
    </row>
    <row r="56" spans="1:9" s="1" customFormat="1">
      <c r="A56" s="21">
        <v>2003237</v>
      </c>
      <c r="B56" s="21" t="s">
        <v>96</v>
      </c>
      <c r="C56" s="71" t="s">
        <v>117</v>
      </c>
      <c r="D56" s="22" t="s">
        <v>118</v>
      </c>
      <c r="E56" s="59">
        <f ca="1">SUMIF('P.O.'!$D$14:$F$334,C56,'P.O.'!$F$14:$F$334)</f>
        <v>1</v>
      </c>
      <c r="F56" s="23">
        <f>VLOOKUP(C56,'P.O.'!$D$14:$I$334,6,)</f>
        <v>940.18</v>
      </c>
      <c r="G56" s="92">
        <f t="shared" ca="1" si="3"/>
        <v>940.18</v>
      </c>
      <c r="H56" s="91">
        <f t="shared" ca="1" si="1"/>
        <v>1.1035778181846405E-5</v>
      </c>
      <c r="I56" s="91">
        <f t="shared" ca="1" si="2"/>
        <v>0.99999501818271375</v>
      </c>
    </row>
    <row r="57" spans="1:9" s="1" customFormat="1" ht="25.5">
      <c r="A57" s="21">
        <v>5212556</v>
      </c>
      <c r="B57" s="21" t="s">
        <v>96</v>
      </c>
      <c r="C57" s="71" t="s">
        <v>126</v>
      </c>
      <c r="D57" s="22" t="s">
        <v>72</v>
      </c>
      <c r="E57" s="59">
        <f ca="1">SUMIF('P.O.'!$D$14:$F$334,C57,'P.O.'!$F$14:$F$334)</f>
        <v>120</v>
      </c>
      <c r="F57" s="23">
        <f>VLOOKUP(C57,'P.O.'!$D$14:$I$334,6,)</f>
        <v>2.38</v>
      </c>
      <c r="G57" s="92">
        <f t="shared" ca="1" si="3"/>
        <v>285.60000000000002</v>
      </c>
      <c r="H57" s="91">
        <f t="shared" ca="1" si="1"/>
        <v>3.3523561964042353E-6</v>
      </c>
      <c r="I57" s="91">
        <f t="shared" ca="1" si="2"/>
        <v>0.99999837053891016</v>
      </c>
    </row>
    <row r="58" spans="1:9" s="1" customFormat="1" ht="25.5">
      <c r="A58" s="21">
        <v>5213343</v>
      </c>
      <c r="B58" s="21" t="s">
        <v>96</v>
      </c>
      <c r="C58" s="71" t="s">
        <v>73</v>
      </c>
      <c r="D58" s="22" t="s">
        <v>72</v>
      </c>
      <c r="E58" s="59">
        <f ca="1">SUMIF('P.O.'!$D$14:$F$334,C58,'P.O.'!$F$14:$F$334)</f>
        <v>16</v>
      </c>
      <c r="F58" s="23">
        <f>VLOOKUP(C58,'P.O.'!$D$14:$I$334,6,)</f>
        <v>7.38</v>
      </c>
      <c r="G58" s="92">
        <f t="shared" ca="1" si="3"/>
        <v>118.08</v>
      </c>
      <c r="H58" s="91">
        <f t="shared" ca="1" si="1"/>
        <v>1.3860161753200703E-6</v>
      </c>
      <c r="I58" s="91">
        <f t="shared" ca="1" si="2"/>
        <v>0.99999975655508544</v>
      </c>
    </row>
    <row r="59" spans="1:9" s="1" customFormat="1" ht="25.5">
      <c r="A59" s="21">
        <v>5213848</v>
      </c>
      <c r="B59" s="21" t="s">
        <v>96</v>
      </c>
      <c r="C59" s="71" t="s">
        <v>75</v>
      </c>
      <c r="D59" s="22" t="s">
        <v>72</v>
      </c>
      <c r="E59" s="59">
        <f ca="1">SUMIF('P.O.'!$D$14:$F$334,C59,'P.O.'!$F$14:$F$334)</f>
        <v>16</v>
      </c>
      <c r="F59" s="23">
        <f>VLOOKUP(C59,'P.O.'!$D$14:$I$334,6,)</f>
        <v>1.33</v>
      </c>
      <c r="G59" s="92">
        <f t="shared" ca="1" si="3"/>
        <v>21.28</v>
      </c>
      <c r="H59" s="91">
        <f t="shared" ca="1" si="1"/>
        <v>2.4978340286933518E-7</v>
      </c>
      <c r="I59" s="91">
        <f t="shared" ca="1" si="2"/>
        <v>1.0000000063384884</v>
      </c>
    </row>
    <row r="60" spans="1:9" s="1" customFormat="1">
      <c r="A60" s="100"/>
      <c r="B60" s="9"/>
      <c r="C60" s="10"/>
      <c r="D60" s="9"/>
      <c r="E60" s="63"/>
      <c r="F60" s="4"/>
      <c r="G60" s="4"/>
      <c r="I60" s="101"/>
    </row>
    <row r="61" spans="1:9" s="1" customFormat="1">
      <c r="A61" s="93"/>
      <c r="B61" s="94"/>
      <c r="C61" s="94"/>
      <c r="D61" s="94"/>
      <c r="E61" s="94"/>
      <c r="F61" s="95" t="s">
        <v>398</v>
      </c>
      <c r="G61" s="72">
        <f ca="1">SUM(G12:G59)-0.54</f>
        <v>85193810.940000027</v>
      </c>
      <c r="H61" s="96"/>
      <c r="I61" s="96"/>
    </row>
    <row r="62" spans="1:9" s="1" customFormat="1">
      <c r="A62" s="9"/>
      <c r="B62" s="9"/>
      <c r="C62" s="10"/>
      <c r="D62" s="9"/>
      <c r="E62" s="63"/>
      <c r="F62" s="4"/>
      <c r="G62" s="102"/>
    </row>
    <row r="63" spans="1:9" s="1" customFormat="1">
      <c r="A63" s="9"/>
      <c r="B63" s="9"/>
      <c r="C63" s="10"/>
      <c r="D63" s="9"/>
      <c r="E63" s="63"/>
      <c r="F63" s="4"/>
      <c r="G63" s="4"/>
    </row>
    <row r="64" spans="1:9" s="1" customFormat="1">
      <c r="A64" s="9"/>
      <c r="B64" s="9"/>
      <c r="C64" s="10"/>
      <c r="D64" s="9"/>
      <c r="E64" s="63"/>
      <c r="F64" s="4"/>
      <c r="G64" s="102"/>
    </row>
    <row r="65" spans="1:7" s="1" customFormat="1">
      <c r="A65" s="9"/>
      <c r="B65" s="9"/>
      <c r="C65" s="10"/>
      <c r="D65" s="9"/>
      <c r="E65" s="63"/>
      <c r="F65" s="4"/>
      <c r="G65" s="4"/>
    </row>
    <row r="66" spans="1:7" s="1" customFormat="1">
      <c r="A66" s="9"/>
      <c r="B66" s="9"/>
      <c r="C66" s="10"/>
      <c r="D66" s="9"/>
      <c r="E66" s="63"/>
      <c r="F66" s="4"/>
      <c r="G66" s="4"/>
    </row>
    <row r="67" spans="1:7" s="1" customFormat="1">
      <c r="A67" s="9"/>
      <c r="B67" s="9"/>
      <c r="C67" s="10"/>
      <c r="D67" s="9"/>
      <c r="E67" s="63"/>
      <c r="F67" s="4"/>
      <c r="G67" s="4"/>
    </row>
    <row r="68" spans="1:7" s="1" customFormat="1">
      <c r="A68" s="9"/>
      <c r="B68" s="9"/>
      <c r="C68" s="10"/>
      <c r="D68" s="9"/>
      <c r="E68" s="63"/>
      <c r="F68" s="4"/>
      <c r="G68" s="4"/>
    </row>
    <row r="69" spans="1:7" s="1" customFormat="1">
      <c r="A69" s="9"/>
      <c r="B69" s="9"/>
      <c r="C69" s="10"/>
      <c r="D69" s="9"/>
      <c r="E69" s="63"/>
      <c r="F69" s="4"/>
      <c r="G69" s="4"/>
    </row>
    <row r="70" spans="1:7" s="1" customFormat="1">
      <c r="A70" s="9"/>
      <c r="B70" s="9"/>
      <c r="C70" s="10"/>
      <c r="D70" s="9"/>
      <c r="E70" s="63"/>
      <c r="F70" s="4"/>
      <c r="G70" s="4"/>
    </row>
    <row r="71" spans="1:7" s="1" customFormat="1">
      <c r="A71" s="9"/>
      <c r="B71" s="9"/>
      <c r="C71" s="10"/>
      <c r="D71" s="9"/>
      <c r="E71" s="63"/>
      <c r="F71" s="4"/>
      <c r="G71" s="4"/>
    </row>
    <row r="72" spans="1:7" s="1" customFormat="1">
      <c r="A72" s="9"/>
      <c r="B72" s="9"/>
      <c r="C72" s="10"/>
      <c r="D72" s="9"/>
      <c r="E72" s="63"/>
      <c r="F72" s="4"/>
      <c r="G72" s="4"/>
    </row>
    <row r="73" spans="1:7" s="1" customFormat="1">
      <c r="A73" s="9"/>
      <c r="B73" s="9"/>
      <c r="C73" s="10"/>
      <c r="D73" s="9"/>
      <c r="E73" s="63"/>
      <c r="F73" s="4"/>
      <c r="G73" s="4"/>
    </row>
    <row r="74" spans="1:7" s="1" customFormat="1">
      <c r="A74" s="9"/>
      <c r="B74" s="9"/>
      <c r="C74" s="10"/>
      <c r="D74" s="9"/>
      <c r="E74" s="63"/>
      <c r="F74" s="4"/>
      <c r="G74" s="4"/>
    </row>
    <row r="75" spans="1:7" s="1" customFormat="1">
      <c r="A75" s="9"/>
      <c r="B75" s="9"/>
      <c r="C75" s="10"/>
      <c r="D75" s="9"/>
      <c r="E75" s="63"/>
      <c r="F75" s="4"/>
      <c r="G75" s="4"/>
    </row>
    <row r="76" spans="1:7" s="1" customFormat="1">
      <c r="A76" s="9"/>
      <c r="B76" s="9"/>
      <c r="C76" s="10"/>
      <c r="D76" s="9"/>
      <c r="E76" s="63"/>
      <c r="F76" s="4"/>
      <c r="G76" s="4"/>
    </row>
    <row r="77" spans="1:7" s="1" customFormat="1">
      <c r="A77" s="9"/>
      <c r="B77" s="9"/>
      <c r="C77" s="10"/>
      <c r="D77" s="9"/>
      <c r="E77" s="63"/>
      <c r="F77" s="4"/>
      <c r="G77" s="4"/>
    </row>
    <row r="78" spans="1:7" s="1" customFormat="1">
      <c r="A78" s="9"/>
      <c r="B78" s="9"/>
      <c r="C78" s="10"/>
      <c r="D78" s="9"/>
      <c r="E78" s="63"/>
      <c r="F78" s="4"/>
      <c r="G78" s="4"/>
    </row>
    <row r="79" spans="1:7" s="1" customFormat="1">
      <c r="A79" s="9"/>
      <c r="B79" s="9"/>
      <c r="C79" s="10"/>
      <c r="D79" s="9"/>
      <c r="E79" s="63"/>
      <c r="F79" s="4"/>
      <c r="G79" s="4"/>
    </row>
    <row r="80" spans="1:7" s="1" customFormat="1">
      <c r="A80" s="9"/>
      <c r="B80" s="9"/>
      <c r="C80" s="10"/>
      <c r="D80" s="9"/>
      <c r="E80" s="63"/>
      <c r="F80" s="4"/>
      <c r="G80" s="4"/>
    </row>
    <row r="81" spans="1:7" s="1" customFormat="1">
      <c r="A81" s="9"/>
      <c r="B81" s="9"/>
      <c r="C81" s="10"/>
      <c r="D81" s="9"/>
      <c r="E81" s="63"/>
      <c r="F81" s="4"/>
      <c r="G81" s="4"/>
    </row>
    <row r="82" spans="1:7" s="1" customFormat="1">
      <c r="A82" s="9"/>
      <c r="B82" s="9"/>
      <c r="C82" s="10"/>
      <c r="D82" s="9"/>
      <c r="E82" s="63"/>
      <c r="F82" s="4"/>
      <c r="G82" s="4"/>
    </row>
    <row r="83" spans="1:7" s="1" customFormat="1">
      <c r="A83" s="9"/>
      <c r="B83" s="9"/>
      <c r="C83" s="10"/>
      <c r="D83" s="9"/>
      <c r="E83" s="63"/>
      <c r="F83" s="4"/>
      <c r="G83" s="4"/>
    </row>
    <row r="84" spans="1:7" s="1" customFormat="1">
      <c r="A84" s="9"/>
      <c r="B84" s="9"/>
      <c r="C84" s="10"/>
      <c r="D84" s="9"/>
      <c r="E84" s="63"/>
      <c r="F84" s="4"/>
      <c r="G84" s="4"/>
    </row>
    <row r="85" spans="1:7" s="1" customFormat="1">
      <c r="A85" s="9"/>
      <c r="B85" s="9"/>
      <c r="C85" s="10"/>
      <c r="D85" s="9"/>
      <c r="E85" s="63"/>
      <c r="F85" s="4"/>
      <c r="G85" s="4"/>
    </row>
    <row r="86" spans="1:7" s="1" customFormat="1">
      <c r="A86" s="9"/>
      <c r="B86" s="9"/>
      <c r="C86" s="10"/>
      <c r="D86" s="9"/>
      <c r="E86" s="63"/>
      <c r="F86" s="4"/>
      <c r="G86" s="4"/>
    </row>
    <row r="87" spans="1:7" s="1" customFormat="1">
      <c r="A87" s="9"/>
      <c r="B87" s="9"/>
      <c r="C87" s="10"/>
      <c r="D87" s="9"/>
      <c r="E87" s="63"/>
      <c r="F87" s="4"/>
      <c r="G87" s="4"/>
    </row>
    <row r="88" spans="1:7" s="1" customFormat="1">
      <c r="A88" s="9"/>
      <c r="B88" s="9"/>
      <c r="C88" s="10"/>
      <c r="D88" s="9"/>
      <c r="E88" s="63"/>
      <c r="F88" s="4"/>
      <c r="G88" s="4"/>
    </row>
    <row r="89" spans="1:7" s="1" customFormat="1">
      <c r="A89" s="9"/>
      <c r="B89" s="9"/>
      <c r="C89" s="10"/>
      <c r="D89" s="9"/>
      <c r="E89" s="63"/>
      <c r="F89" s="4"/>
      <c r="G89" s="4"/>
    </row>
    <row r="90" spans="1:7" s="1" customFormat="1">
      <c r="A90" s="9"/>
      <c r="B90" s="9"/>
      <c r="C90" s="10"/>
      <c r="D90" s="9"/>
      <c r="E90" s="63"/>
      <c r="F90" s="4"/>
      <c r="G90" s="4"/>
    </row>
    <row r="91" spans="1:7" s="1" customFormat="1">
      <c r="A91" s="9"/>
      <c r="B91" s="9"/>
      <c r="C91" s="10"/>
      <c r="D91" s="9"/>
      <c r="E91" s="63"/>
      <c r="F91" s="4"/>
      <c r="G91" s="4"/>
    </row>
    <row r="92" spans="1:7" s="1" customFormat="1">
      <c r="A92" s="9"/>
      <c r="B92" s="9"/>
      <c r="C92" s="10"/>
      <c r="D92" s="9"/>
      <c r="E92" s="63"/>
      <c r="F92" s="4"/>
      <c r="G92" s="4"/>
    </row>
    <row r="93" spans="1:7" s="1" customFormat="1">
      <c r="A93" s="9"/>
      <c r="B93" s="9"/>
      <c r="C93" s="10"/>
      <c r="D93" s="9"/>
      <c r="E93" s="63"/>
      <c r="F93" s="4"/>
      <c r="G93" s="4"/>
    </row>
    <row r="94" spans="1:7" s="1" customFormat="1">
      <c r="A94" s="9"/>
      <c r="B94" s="9"/>
      <c r="C94" s="10"/>
      <c r="D94" s="9"/>
      <c r="E94" s="63"/>
      <c r="F94" s="4"/>
      <c r="G94" s="4"/>
    </row>
    <row r="95" spans="1:7" s="1" customFormat="1">
      <c r="A95" s="9"/>
      <c r="B95" s="9"/>
      <c r="C95" s="10"/>
      <c r="D95" s="9"/>
      <c r="E95" s="63"/>
      <c r="F95" s="4"/>
      <c r="G95" s="4"/>
    </row>
    <row r="96" spans="1:7" s="1" customFormat="1">
      <c r="A96" s="9"/>
      <c r="B96" s="9"/>
      <c r="C96" s="10"/>
      <c r="D96" s="9"/>
      <c r="E96" s="63"/>
      <c r="F96" s="4"/>
      <c r="G96" s="4"/>
    </row>
    <row r="97" spans="1:7" s="1" customFormat="1">
      <c r="A97" s="9"/>
      <c r="B97" s="9"/>
      <c r="C97" s="10"/>
      <c r="D97" s="9"/>
      <c r="E97" s="63"/>
      <c r="F97" s="4"/>
      <c r="G97" s="4"/>
    </row>
    <row r="98" spans="1:7" s="1" customFormat="1">
      <c r="A98" s="9"/>
      <c r="B98" s="9"/>
      <c r="C98" s="10"/>
      <c r="D98" s="9"/>
      <c r="E98" s="63"/>
      <c r="F98" s="4"/>
      <c r="G98" s="4"/>
    </row>
    <row r="99" spans="1:7" s="1" customFormat="1">
      <c r="A99" s="9"/>
      <c r="B99" s="9"/>
      <c r="C99" s="10"/>
      <c r="D99" s="9"/>
      <c r="E99" s="63"/>
      <c r="F99" s="4"/>
      <c r="G99" s="4"/>
    </row>
    <row r="100" spans="1:7" s="1" customFormat="1">
      <c r="A100" s="9"/>
      <c r="B100" s="9"/>
      <c r="C100" s="10"/>
      <c r="D100" s="9"/>
      <c r="E100" s="63"/>
      <c r="F100" s="4"/>
      <c r="G100" s="4"/>
    </row>
    <row r="101" spans="1:7" s="1" customFormat="1">
      <c r="A101" s="9"/>
      <c r="B101" s="9"/>
      <c r="C101" s="10"/>
      <c r="D101" s="9"/>
      <c r="E101" s="63"/>
      <c r="F101" s="4"/>
      <c r="G101" s="4"/>
    </row>
    <row r="102" spans="1:7" s="1" customFormat="1">
      <c r="A102" s="9"/>
      <c r="B102" s="9"/>
      <c r="C102" s="10"/>
      <c r="D102" s="9"/>
      <c r="E102" s="63"/>
      <c r="F102" s="4"/>
      <c r="G102" s="4"/>
    </row>
    <row r="103" spans="1:7" s="1" customFormat="1">
      <c r="A103" s="9"/>
      <c r="B103" s="9"/>
      <c r="C103" s="10"/>
      <c r="D103" s="9"/>
      <c r="E103" s="63"/>
      <c r="F103" s="4"/>
      <c r="G103" s="4"/>
    </row>
    <row r="104" spans="1:7" s="1" customFormat="1">
      <c r="A104" s="9"/>
      <c r="B104" s="9"/>
      <c r="C104" s="10"/>
      <c r="D104" s="9"/>
      <c r="E104" s="63"/>
      <c r="F104" s="4"/>
      <c r="G104" s="4"/>
    </row>
    <row r="105" spans="1:7" s="1" customFormat="1">
      <c r="A105" s="9"/>
      <c r="B105" s="9"/>
      <c r="C105" s="10"/>
      <c r="D105" s="9"/>
      <c r="E105" s="63"/>
      <c r="F105" s="4"/>
      <c r="G105" s="4"/>
    </row>
    <row r="106" spans="1:7" s="1" customFormat="1">
      <c r="A106" s="9"/>
      <c r="B106" s="9"/>
      <c r="C106" s="10"/>
      <c r="D106" s="9"/>
      <c r="E106" s="63"/>
      <c r="F106" s="4"/>
      <c r="G106" s="4"/>
    </row>
    <row r="107" spans="1:7" s="1" customFormat="1">
      <c r="A107" s="9"/>
      <c r="B107" s="9"/>
      <c r="C107" s="10"/>
      <c r="D107" s="9"/>
      <c r="E107" s="63"/>
      <c r="F107" s="4"/>
      <c r="G107" s="4"/>
    </row>
    <row r="108" spans="1:7" s="1" customFormat="1">
      <c r="A108" s="9"/>
      <c r="B108" s="9"/>
      <c r="C108" s="10"/>
      <c r="D108" s="9"/>
      <c r="E108" s="63"/>
      <c r="F108" s="4"/>
      <c r="G108" s="4"/>
    </row>
    <row r="109" spans="1:7" s="1" customFormat="1">
      <c r="A109" s="9"/>
      <c r="B109" s="9"/>
      <c r="C109" s="10"/>
      <c r="D109" s="9"/>
      <c r="E109" s="63"/>
      <c r="F109" s="4"/>
      <c r="G109" s="4"/>
    </row>
    <row r="110" spans="1:7" s="1" customFormat="1">
      <c r="A110" s="9"/>
      <c r="B110" s="9"/>
      <c r="C110" s="10"/>
      <c r="D110" s="9"/>
      <c r="E110" s="63"/>
      <c r="F110" s="4"/>
      <c r="G110" s="4"/>
    </row>
    <row r="111" spans="1:7" s="1" customFormat="1">
      <c r="A111" s="9"/>
      <c r="B111" s="9"/>
      <c r="C111" s="10"/>
      <c r="D111" s="9"/>
      <c r="E111" s="63"/>
      <c r="F111" s="4"/>
      <c r="G111" s="4"/>
    </row>
    <row r="112" spans="1:7" s="1" customFormat="1">
      <c r="A112" s="9"/>
      <c r="B112" s="9"/>
      <c r="C112" s="10"/>
      <c r="D112" s="9"/>
      <c r="E112" s="63"/>
      <c r="F112" s="4"/>
      <c r="G112" s="4"/>
    </row>
    <row r="113" spans="1:7" s="1" customFormat="1">
      <c r="A113" s="9"/>
      <c r="B113" s="9"/>
      <c r="C113" s="10"/>
      <c r="D113" s="9"/>
      <c r="E113" s="63"/>
      <c r="F113" s="4"/>
      <c r="G113" s="4"/>
    </row>
    <row r="114" spans="1:7" s="1" customFormat="1">
      <c r="A114" s="9"/>
      <c r="B114" s="9"/>
      <c r="C114" s="10"/>
      <c r="D114" s="9"/>
      <c r="E114" s="63"/>
      <c r="F114" s="4"/>
      <c r="G114" s="4"/>
    </row>
    <row r="115" spans="1:7" s="1" customFormat="1">
      <c r="A115" s="9"/>
      <c r="B115" s="9"/>
      <c r="C115" s="10"/>
      <c r="D115" s="9"/>
      <c r="E115" s="63"/>
      <c r="F115" s="4"/>
      <c r="G115" s="4"/>
    </row>
    <row r="116" spans="1:7" s="1" customFormat="1">
      <c r="A116" s="9"/>
      <c r="B116" s="9"/>
      <c r="C116" s="10"/>
      <c r="D116" s="9"/>
      <c r="E116" s="63"/>
      <c r="F116" s="4"/>
      <c r="G116" s="4"/>
    </row>
    <row r="117" spans="1:7" s="1" customFormat="1">
      <c r="A117" s="9"/>
      <c r="B117" s="9"/>
      <c r="C117" s="10"/>
      <c r="D117" s="9"/>
      <c r="E117" s="63"/>
      <c r="F117" s="4"/>
      <c r="G117" s="4"/>
    </row>
    <row r="118" spans="1:7" s="1" customFormat="1">
      <c r="A118" s="9"/>
      <c r="B118" s="9"/>
      <c r="C118" s="10"/>
      <c r="D118" s="9"/>
      <c r="E118" s="63"/>
      <c r="F118" s="4"/>
      <c r="G118" s="4"/>
    </row>
    <row r="119" spans="1:7" s="1" customFormat="1">
      <c r="A119" s="9"/>
      <c r="B119" s="9"/>
      <c r="C119" s="10"/>
      <c r="D119" s="9"/>
      <c r="E119" s="63"/>
      <c r="F119" s="4"/>
      <c r="G119" s="4"/>
    </row>
    <row r="120" spans="1:7" s="1" customFormat="1">
      <c r="A120" s="9"/>
      <c r="B120" s="9"/>
      <c r="C120" s="10"/>
      <c r="D120" s="9"/>
      <c r="E120" s="63"/>
      <c r="F120" s="4"/>
      <c r="G120" s="4"/>
    </row>
    <row r="121" spans="1:7" s="1" customFormat="1">
      <c r="A121" s="9"/>
      <c r="B121" s="9"/>
      <c r="C121" s="10"/>
      <c r="D121" s="9"/>
      <c r="E121" s="63"/>
      <c r="F121" s="4"/>
      <c r="G121" s="4"/>
    </row>
    <row r="122" spans="1:7" s="1" customFormat="1">
      <c r="A122" s="9"/>
      <c r="B122" s="9"/>
      <c r="C122" s="10"/>
      <c r="D122" s="9"/>
      <c r="E122" s="63"/>
      <c r="F122" s="4"/>
      <c r="G122" s="4"/>
    </row>
    <row r="123" spans="1:7" s="1" customFormat="1">
      <c r="A123" s="9"/>
      <c r="B123" s="9"/>
      <c r="C123" s="10"/>
      <c r="D123" s="9"/>
      <c r="E123" s="63"/>
      <c r="F123" s="4"/>
      <c r="G123" s="4"/>
    </row>
    <row r="124" spans="1:7" s="1" customFormat="1">
      <c r="A124" s="9"/>
      <c r="B124" s="9"/>
      <c r="C124" s="10"/>
      <c r="D124" s="9"/>
      <c r="E124" s="63"/>
      <c r="F124" s="4"/>
      <c r="G124" s="4"/>
    </row>
    <row r="125" spans="1:7" s="1" customFormat="1">
      <c r="A125" s="9"/>
      <c r="B125" s="9"/>
      <c r="C125" s="10"/>
      <c r="D125" s="9"/>
      <c r="E125" s="63"/>
      <c r="F125" s="4"/>
      <c r="G125" s="4"/>
    </row>
    <row r="126" spans="1:7" s="1" customFormat="1">
      <c r="A126" s="9"/>
      <c r="B126" s="9"/>
      <c r="C126" s="10"/>
      <c r="D126" s="9"/>
      <c r="E126" s="63"/>
      <c r="F126" s="4"/>
      <c r="G126" s="4"/>
    </row>
    <row r="127" spans="1:7" s="1" customFormat="1">
      <c r="A127" s="9"/>
      <c r="B127" s="9"/>
      <c r="C127" s="10"/>
      <c r="D127" s="9"/>
      <c r="E127" s="63"/>
      <c r="F127" s="4"/>
      <c r="G127" s="4"/>
    </row>
    <row r="128" spans="1:7" s="1" customFormat="1">
      <c r="A128" s="9"/>
      <c r="B128" s="9"/>
      <c r="C128" s="10"/>
      <c r="D128" s="9"/>
      <c r="E128" s="63"/>
      <c r="F128" s="4"/>
      <c r="G128" s="4"/>
    </row>
    <row r="129" spans="1:7" s="1" customFormat="1">
      <c r="A129" s="9"/>
      <c r="B129" s="9"/>
      <c r="C129" s="10"/>
      <c r="D129" s="9"/>
      <c r="E129" s="63"/>
      <c r="F129" s="4"/>
      <c r="G129" s="4"/>
    </row>
    <row r="130" spans="1:7" s="1" customFormat="1">
      <c r="A130" s="9"/>
      <c r="B130" s="9"/>
      <c r="C130" s="10"/>
      <c r="D130" s="9"/>
      <c r="E130" s="63"/>
      <c r="F130" s="4"/>
      <c r="G130" s="4"/>
    </row>
    <row r="131" spans="1:7" s="1" customFormat="1">
      <c r="A131" s="9"/>
      <c r="B131" s="9"/>
      <c r="C131" s="10"/>
      <c r="D131" s="9"/>
      <c r="E131" s="63"/>
      <c r="F131" s="4"/>
      <c r="G131" s="4"/>
    </row>
    <row r="132" spans="1:7" s="1" customFormat="1">
      <c r="A132" s="9"/>
      <c r="B132" s="9"/>
      <c r="C132" s="10"/>
      <c r="D132" s="9"/>
      <c r="E132" s="63"/>
      <c r="F132" s="4"/>
      <c r="G132" s="4"/>
    </row>
    <row r="133" spans="1:7" s="1" customFormat="1">
      <c r="A133" s="9"/>
      <c r="B133" s="9"/>
      <c r="C133" s="10"/>
      <c r="D133" s="9"/>
      <c r="E133" s="63"/>
      <c r="F133" s="4"/>
      <c r="G133" s="4"/>
    </row>
    <row r="134" spans="1:7" s="1" customFormat="1">
      <c r="A134" s="9"/>
      <c r="B134" s="9"/>
      <c r="C134" s="10"/>
      <c r="D134" s="9"/>
      <c r="E134" s="63"/>
      <c r="F134" s="4"/>
      <c r="G134" s="4"/>
    </row>
    <row r="135" spans="1:7" s="1" customFormat="1">
      <c r="A135" s="9"/>
      <c r="B135" s="9"/>
      <c r="C135" s="10"/>
      <c r="D135" s="9"/>
      <c r="E135" s="63"/>
      <c r="F135" s="4"/>
      <c r="G135" s="4"/>
    </row>
    <row r="136" spans="1:7" s="1" customFormat="1">
      <c r="A136" s="9"/>
      <c r="B136" s="9"/>
      <c r="C136" s="10"/>
      <c r="D136" s="9"/>
      <c r="E136" s="63"/>
      <c r="F136" s="4"/>
      <c r="G136" s="4"/>
    </row>
    <row r="137" spans="1:7" s="1" customFormat="1">
      <c r="A137" s="9"/>
      <c r="B137" s="9"/>
      <c r="C137" s="10"/>
      <c r="D137" s="9"/>
      <c r="E137" s="63"/>
      <c r="F137" s="4"/>
      <c r="G137" s="4"/>
    </row>
    <row r="138" spans="1:7" s="1" customFormat="1">
      <c r="A138" s="9"/>
      <c r="B138" s="9"/>
      <c r="C138" s="10"/>
      <c r="D138" s="9"/>
      <c r="E138" s="63"/>
      <c r="F138" s="4"/>
      <c r="G138" s="4"/>
    </row>
    <row r="139" spans="1:7" s="1" customFormat="1">
      <c r="A139" s="9"/>
      <c r="B139" s="9"/>
      <c r="C139" s="10"/>
      <c r="D139" s="9"/>
      <c r="E139" s="63"/>
      <c r="F139" s="4"/>
      <c r="G139" s="4"/>
    </row>
    <row r="140" spans="1:7" s="1" customFormat="1">
      <c r="A140" s="9"/>
      <c r="B140" s="9"/>
      <c r="C140" s="10"/>
      <c r="D140" s="9"/>
      <c r="E140" s="63"/>
      <c r="F140" s="4"/>
      <c r="G140" s="4"/>
    </row>
    <row r="141" spans="1:7" s="1" customFormat="1">
      <c r="A141" s="9"/>
      <c r="B141" s="9"/>
      <c r="C141" s="10"/>
      <c r="D141" s="9"/>
      <c r="E141" s="63"/>
      <c r="F141" s="4"/>
      <c r="G141" s="4"/>
    </row>
    <row r="142" spans="1:7" s="1" customFormat="1">
      <c r="A142" s="9"/>
      <c r="B142" s="9"/>
      <c r="C142" s="10"/>
      <c r="D142" s="9"/>
      <c r="E142" s="63"/>
      <c r="F142" s="4"/>
      <c r="G142" s="4"/>
    </row>
    <row r="143" spans="1:7" s="1" customFormat="1">
      <c r="A143" s="9"/>
      <c r="B143" s="9"/>
      <c r="C143" s="10"/>
      <c r="D143" s="9"/>
      <c r="E143" s="63"/>
      <c r="F143" s="4"/>
      <c r="G143" s="4"/>
    </row>
    <row r="144" spans="1:7" s="1" customFormat="1">
      <c r="A144" s="9"/>
      <c r="B144" s="9"/>
      <c r="C144" s="10"/>
      <c r="D144" s="9"/>
      <c r="E144" s="63"/>
      <c r="F144" s="4"/>
      <c r="G144" s="4"/>
    </row>
    <row r="145" spans="1:7" s="1" customFormat="1">
      <c r="A145" s="9"/>
      <c r="B145" s="9"/>
      <c r="C145" s="10"/>
      <c r="D145" s="9"/>
      <c r="E145" s="63"/>
      <c r="F145" s="4"/>
      <c r="G145" s="4"/>
    </row>
    <row r="146" spans="1:7" s="1" customFormat="1">
      <c r="A146" s="9"/>
      <c r="B146" s="9"/>
      <c r="C146" s="10"/>
      <c r="D146" s="9"/>
      <c r="E146" s="63"/>
      <c r="F146" s="4"/>
      <c r="G146" s="4"/>
    </row>
    <row r="147" spans="1:7" s="1" customFormat="1">
      <c r="A147" s="9"/>
      <c r="B147" s="9"/>
      <c r="C147" s="10"/>
      <c r="D147" s="9"/>
      <c r="E147" s="63"/>
      <c r="F147" s="4"/>
      <c r="G147" s="4"/>
    </row>
    <row r="148" spans="1:7" s="1" customFormat="1">
      <c r="A148" s="9"/>
      <c r="B148" s="9"/>
      <c r="C148" s="10"/>
      <c r="D148" s="9"/>
      <c r="E148" s="63"/>
      <c r="F148" s="4"/>
      <c r="G148" s="4"/>
    </row>
    <row r="149" spans="1:7" s="1" customFormat="1">
      <c r="A149" s="9"/>
      <c r="B149" s="9"/>
      <c r="C149" s="10"/>
      <c r="D149" s="9"/>
      <c r="E149" s="63"/>
      <c r="F149" s="4"/>
      <c r="G149" s="4"/>
    </row>
    <row r="150" spans="1:7" s="1" customFormat="1">
      <c r="A150" s="9"/>
      <c r="B150" s="9"/>
      <c r="C150" s="10"/>
      <c r="D150" s="9"/>
      <c r="E150" s="63"/>
      <c r="F150" s="4"/>
      <c r="G150" s="4"/>
    </row>
    <row r="151" spans="1:7" s="1" customFormat="1">
      <c r="A151" s="9"/>
      <c r="B151" s="9"/>
      <c r="C151" s="10"/>
      <c r="D151" s="9"/>
      <c r="E151" s="63"/>
      <c r="F151" s="4"/>
      <c r="G151" s="4"/>
    </row>
    <row r="152" spans="1:7" s="1" customFormat="1">
      <c r="A152" s="9"/>
      <c r="B152" s="9"/>
      <c r="C152" s="10"/>
      <c r="D152" s="9"/>
      <c r="E152" s="63"/>
      <c r="F152" s="4"/>
      <c r="G152" s="4"/>
    </row>
    <row r="153" spans="1:7" s="1" customFormat="1">
      <c r="A153" s="9"/>
      <c r="B153" s="9"/>
      <c r="C153" s="10"/>
      <c r="D153" s="9"/>
      <c r="E153" s="63"/>
      <c r="F153" s="4"/>
      <c r="G153" s="4"/>
    </row>
    <row r="154" spans="1:7" s="1" customFormat="1">
      <c r="A154" s="9"/>
      <c r="B154" s="9"/>
      <c r="C154" s="10"/>
      <c r="D154" s="9"/>
      <c r="E154" s="63"/>
      <c r="F154" s="4"/>
      <c r="G154" s="4"/>
    </row>
    <row r="155" spans="1:7" s="1" customFormat="1">
      <c r="A155" s="9"/>
      <c r="B155" s="9"/>
      <c r="C155" s="10"/>
      <c r="D155" s="9"/>
      <c r="E155" s="63"/>
      <c r="F155" s="4"/>
      <c r="G155" s="4"/>
    </row>
    <row r="156" spans="1:7" s="1" customFormat="1">
      <c r="A156" s="9"/>
      <c r="B156" s="9"/>
      <c r="C156" s="10"/>
      <c r="D156" s="9"/>
      <c r="E156" s="63"/>
      <c r="F156" s="4"/>
      <c r="G156" s="4"/>
    </row>
    <row r="157" spans="1:7" s="1" customFormat="1">
      <c r="A157" s="9"/>
      <c r="B157" s="9"/>
      <c r="C157" s="10"/>
      <c r="D157" s="9"/>
      <c r="E157" s="63"/>
      <c r="F157" s="4"/>
      <c r="G157" s="4"/>
    </row>
    <row r="158" spans="1:7" s="1" customFormat="1">
      <c r="A158" s="9"/>
      <c r="B158" s="9"/>
      <c r="C158" s="10"/>
      <c r="D158" s="9"/>
      <c r="E158" s="63"/>
      <c r="F158" s="4"/>
      <c r="G158" s="4"/>
    </row>
    <row r="159" spans="1:7" s="1" customFormat="1">
      <c r="A159" s="9"/>
      <c r="B159" s="9"/>
      <c r="C159" s="10"/>
      <c r="D159" s="9"/>
      <c r="E159" s="63"/>
      <c r="F159" s="4"/>
      <c r="G159" s="4"/>
    </row>
    <row r="160" spans="1:7" s="1" customFormat="1">
      <c r="A160" s="9"/>
      <c r="B160" s="9"/>
      <c r="C160" s="10"/>
      <c r="D160" s="9"/>
      <c r="E160" s="63"/>
      <c r="F160" s="4"/>
      <c r="G160" s="4"/>
    </row>
    <row r="161" spans="1:7" s="1" customFormat="1">
      <c r="A161" s="9"/>
      <c r="B161" s="9"/>
      <c r="C161" s="10"/>
      <c r="D161" s="9"/>
      <c r="E161" s="63"/>
      <c r="F161" s="4"/>
      <c r="G161" s="4"/>
    </row>
    <row r="162" spans="1:7" s="1" customFormat="1">
      <c r="A162" s="9"/>
      <c r="B162" s="9"/>
      <c r="C162" s="10"/>
      <c r="D162" s="9"/>
      <c r="E162" s="63"/>
      <c r="F162" s="4"/>
      <c r="G162" s="4"/>
    </row>
    <row r="163" spans="1:7" s="1" customFormat="1">
      <c r="A163" s="9"/>
      <c r="B163" s="9"/>
      <c r="C163" s="10"/>
      <c r="D163" s="9"/>
      <c r="E163" s="63"/>
      <c r="F163" s="4"/>
      <c r="G163" s="4"/>
    </row>
    <row r="164" spans="1:7" s="1" customFormat="1">
      <c r="A164" s="9"/>
      <c r="B164" s="9"/>
      <c r="C164" s="10"/>
      <c r="D164" s="9"/>
      <c r="E164" s="63"/>
      <c r="F164" s="4"/>
      <c r="G164" s="4"/>
    </row>
    <row r="165" spans="1:7" s="1" customFormat="1">
      <c r="A165" s="9"/>
      <c r="B165" s="9"/>
      <c r="C165" s="10"/>
      <c r="D165" s="9"/>
      <c r="E165" s="63"/>
      <c r="F165" s="4"/>
      <c r="G165" s="4"/>
    </row>
    <row r="166" spans="1:7" s="1" customFormat="1">
      <c r="A166" s="9"/>
      <c r="B166" s="9"/>
      <c r="C166" s="10"/>
      <c r="D166" s="9"/>
      <c r="E166" s="63"/>
      <c r="F166" s="4"/>
      <c r="G166" s="4"/>
    </row>
    <row r="167" spans="1:7" s="1" customFormat="1">
      <c r="A167" s="9"/>
      <c r="B167" s="9"/>
      <c r="C167" s="10"/>
      <c r="D167" s="9"/>
      <c r="E167" s="63"/>
      <c r="F167" s="4"/>
      <c r="G167" s="4"/>
    </row>
    <row r="168" spans="1:7" s="1" customFormat="1">
      <c r="A168" s="9"/>
      <c r="B168" s="9"/>
      <c r="C168" s="10"/>
      <c r="D168" s="9"/>
      <c r="E168" s="63"/>
      <c r="F168" s="4"/>
      <c r="G168" s="4"/>
    </row>
    <row r="169" spans="1:7" s="1" customFormat="1">
      <c r="A169" s="9"/>
      <c r="B169" s="9"/>
      <c r="C169" s="10"/>
      <c r="D169" s="9"/>
      <c r="E169" s="63"/>
      <c r="F169" s="4"/>
      <c r="G169" s="4"/>
    </row>
    <row r="170" spans="1:7" s="1" customFormat="1">
      <c r="A170" s="9"/>
      <c r="B170" s="9"/>
      <c r="C170" s="10"/>
      <c r="D170" s="9"/>
      <c r="E170" s="63"/>
      <c r="F170" s="4"/>
      <c r="G170" s="4"/>
    </row>
    <row r="171" spans="1:7" s="1" customFormat="1">
      <c r="A171" s="9"/>
      <c r="B171" s="9"/>
      <c r="C171" s="10"/>
      <c r="D171" s="9"/>
      <c r="E171" s="63"/>
      <c r="F171" s="4"/>
      <c r="G171" s="4"/>
    </row>
    <row r="172" spans="1:7" s="1" customFormat="1">
      <c r="A172" s="9"/>
      <c r="B172" s="9"/>
      <c r="C172" s="10"/>
      <c r="D172" s="9"/>
      <c r="E172" s="63"/>
      <c r="F172" s="4"/>
      <c r="G172" s="4"/>
    </row>
    <row r="173" spans="1:7" s="1" customFormat="1">
      <c r="A173" s="9"/>
      <c r="B173" s="9"/>
      <c r="C173" s="10"/>
      <c r="D173" s="9"/>
      <c r="E173" s="63"/>
      <c r="F173" s="4"/>
      <c r="G173" s="4"/>
    </row>
    <row r="174" spans="1:7" s="1" customFormat="1">
      <c r="A174" s="9"/>
      <c r="B174" s="9"/>
      <c r="C174" s="10"/>
      <c r="D174" s="9"/>
      <c r="E174" s="63"/>
      <c r="F174" s="4"/>
      <c r="G174" s="4"/>
    </row>
    <row r="175" spans="1:7" s="1" customFormat="1">
      <c r="A175" s="9"/>
      <c r="B175" s="9"/>
      <c r="C175" s="10"/>
      <c r="D175" s="9"/>
      <c r="E175" s="63"/>
      <c r="F175" s="4"/>
      <c r="G175" s="4"/>
    </row>
    <row r="176" spans="1:7" s="1" customFormat="1">
      <c r="A176" s="9"/>
      <c r="B176" s="9"/>
      <c r="C176" s="10"/>
      <c r="D176" s="9"/>
      <c r="E176" s="63"/>
      <c r="F176" s="4"/>
      <c r="G176" s="4"/>
    </row>
    <row r="177" spans="1:7" s="1" customFormat="1">
      <c r="A177" s="9"/>
      <c r="B177" s="9"/>
      <c r="C177" s="10"/>
      <c r="D177" s="9"/>
      <c r="E177" s="63"/>
      <c r="F177" s="4"/>
      <c r="G177" s="4"/>
    </row>
    <row r="178" spans="1:7" s="1" customFormat="1">
      <c r="A178" s="9"/>
      <c r="B178" s="9"/>
      <c r="C178" s="10"/>
      <c r="D178" s="9"/>
      <c r="E178" s="63"/>
      <c r="F178" s="4"/>
      <c r="G178" s="4"/>
    </row>
    <row r="179" spans="1:7" s="1" customFormat="1">
      <c r="A179" s="9"/>
      <c r="B179" s="9"/>
      <c r="C179" s="10"/>
      <c r="D179" s="9"/>
      <c r="E179" s="63"/>
      <c r="F179" s="4"/>
      <c r="G179" s="4"/>
    </row>
    <row r="180" spans="1:7" s="1" customFormat="1">
      <c r="A180" s="9"/>
      <c r="B180" s="9"/>
      <c r="C180" s="10"/>
      <c r="D180" s="9"/>
      <c r="E180" s="63"/>
      <c r="F180" s="4"/>
      <c r="G180" s="4"/>
    </row>
    <row r="181" spans="1:7" s="1" customFormat="1">
      <c r="A181" s="9"/>
      <c r="B181" s="9"/>
      <c r="C181" s="10"/>
      <c r="D181" s="9"/>
      <c r="E181" s="63"/>
      <c r="F181" s="4"/>
      <c r="G181" s="4"/>
    </row>
    <row r="182" spans="1:7" s="1" customFormat="1">
      <c r="A182" s="9"/>
      <c r="B182" s="9"/>
      <c r="C182" s="10"/>
      <c r="D182" s="9"/>
      <c r="E182" s="63"/>
      <c r="F182" s="4"/>
      <c r="G182" s="4"/>
    </row>
    <row r="183" spans="1:7" s="1" customFormat="1">
      <c r="A183" s="9"/>
      <c r="B183" s="9"/>
      <c r="C183" s="10"/>
      <c r="D183" s="9"/>
      <c r="E183" s="63"/>
      <c r="F183" s="4"/>
      <c r="G183" s="4"/>
    </row>
    <row r="184" spans="1:7" s="1" customFormat="1">
      <c r="A184" s="9"/>
      <c r="B184" s="9"/>
      <c r="C184" s="10"/>
      <c r="D184" s="9"/>
      <c r="E184" s="63"/>
      <c r="F184" s="4"/>
      <c r="G184" s="4"/>
    </row>
    <row r="185" spans="1:7" s="1" customFormat="1">
      <c r="A185" s="9"/>
      <c r="B185" s="9"/>
      <c r="C185" s="10"/>
      <c r="D185" s="9"/>
      <c r="E185" s="63"/>
      <c r="F185" s="4"/>
      <c r="G185" s="4"/>
    </row>
    <row r="186" spans="1:7" s="1" customFormat="1">
      <c r="A186" s="9"/>
      <c r="B186" s="9"/>
      <c r="C186" s="10"/>
      <c r="D186" s="9"/>
      <c r="E186" s="63"/>
      <c r="F186" s="4"/>
      <c r="G186" s="4"/>
    </row>
    <row r="187" spans="1:7" s="1" customFormat="1">
      <c r="A187" s="9"/>
      <c r="B187" s="9"/>
      <c r="C187" s="10"/>
      <c r="D187" s="9"/>
      <c r="E187" s="63"/>
      <c r="F187" s="4"/>
      <c r="G187" s="4"/>
    </row>
    <row r="188" spans="1:7" s="1" customFormat="1">
      <c r="A188" s="9"/>
      <c r="B188" s="9"/>
      <c r="C188" s="10"/>
      <c r="D188" s="9"/>
      <c r="E188" s="63"/>
      <c r="F188" s="4"/>
      <c r="G188" s="4"/>
    </row>
    <row r="189" spans="1:7" s="1" customFormat="1">
      <c r="A189" s="9"/>
      <c r="B189" s="9"/>
      <c r="C189" s="10"/>
      <c r="D189" s="9"/>
      <c r="E189" s="63"/>
      <c r="F189" s="4"/>
      <c r="G189" s="4"/>
    </row>
    <row r="190" spans="1:7" s="1" customFormat="1">
      <c r="A190" s="9"/>
      <c r="B190" s="9"/>
      <c r="C190" s="10"/>
      <c r="D190" s="9"/>
      <c r="E190" s="63"/>
      <c r="F190" s="4"/>
      <c r="G190" s="4"/>
    </row>
    <row r="191" spans="1:7" s="1" customFormat="1">
      <c r="A191" s="9"/>
      <c r="B191" s="9"/>
      <c r="C191" s="10"/>
      <c r="D191" s="9"/>
      <c r="E191" s="63"/>
      <c r="F191" s="4"/>
      <c r="G191" s="4"/>
    </row>
    <row r="192" spans="1:7" s="1" customFormat="1">
      <c r="A192" s="9"/>
      <c r="B192" s="9"/>
      <c r="C192" s="10"/>
      <c r="D192" s="9"/>
      <c r="E192" s="63"/>
      <c r="F192" s="4"/>
      <c r="G192" s="4"/>
    </row>
    <row r="193" spans="1:7" s="1" customFormat="1">
      <c r="A193" s="9"/>
      <c r="B193" s="9"/>
      <c r="C193" s="10"/>
      <c r="D193" s="9"/>
      <c r="E193" s="63"/>
      <c r="F193" s="4"/>
      <c r="G193" s="4"/>
    </row>
    <row r="194" spans="1:7" s="1" customFormat="1">
      <c r="A194" s="9"/>
      <c r="B194" s="9"/>
      <c r="C194" s="10"/>
      <c r="D194" s="9"/>
      <c r="E194" s="63"/>
      <c r="F194" s="4"/>
      <c r="G194" s="4"/>
    </row>
    <row r="195" spans="1:7" s="1" customFormat="1">
      <c r="A195" s="9"/>
      <c r="B195" s="9"/>
      <c r="C195" s="10"/>
      <c r="D195" s="9"/>
      <c r="E195" s="63"/>
      <c r="F195" s="4"/>
      <c r="G195" s="4"/>
    </row>
    <row r="196" spans="1:7" s="1" customFormat="1">
      <c r="A196" s="9"/>
      <c r="B196" s="9"/>
      <c r="C196" s="10"/>
      <c r="D196" s="9"/>
      <c r="E196" s="63"/>
      <c r="F196" s="4"/>
      <c r="G196" s="4"/>
    </row>
    <row r="197" spans="1:7" s="1" customFormat="1">
      <c r="A197" s="9"/>
      <c r="B197" s="9"/>
      <c r="C197" s="10"/>
      <c r="D197" s="9"/>
      <c r="E197" s="63"/>
      <c r="F197" s="4"/>
      <c r="G197" s="4"/>
    </row>
    <row r="198" spans="1:7" s="1" customFormat="1">
      <c r="A198" s="9"/>
      <c r="B198" s="9"/>
      <c r="C198" s="10"/>
      <c r="D198" s="9"/>
      <c r="E198" s="63"/>
      <c r="F198" s="4"/>
      <c r="G198" s="4"/>
    </row>
    <row r="199" spans="1:7" s="1" customFormat="1">
      <c r="A199" s="9"/>
      <c r="B199" s="9"/>
      <c r="C199" s="10"/>
      <c r="D199" s="9"/>
      <c r="E199" s="63"/>
      <c r="F199" s="4"/>
      <c r="G199" s="4"/>
    </row>
    <row r="200" spans="1:7" s="1" customFormat="1">
      <c r="A200" s="9"/>
      <c r="B200" s="9"/>
      <c r="C200" s="10"/>
      <c r="D200" s="9"/>
      <c r="E200" s="63"/>
      <c r="F200" s="4"/>
      <c r="G200" s="4"/>
    </row>
    <row r="201" spans="1:7" s="1" customFormat="1">
      <c r="A201" s="9"/>
      <c r="B201" s="9"/>
      <c r="C201" s="10"/>
      <c r="D201" s="9"/>
      <c r="E201" s="63"/>
      <c r="F201" s="4"/>
      <c r="G201" s="4"/>
    </row>
    <row r="202" spans="1:7" s="1" customFormat="1">
      <c r="A202" s="9"/>
      <c r="B202" s="9"/>
      <c r="C202" s="10"/>
      <c r="D202" s="9"/>
      <c r="E202" s="63"/>
      <c r="F202" s="4"/>
      <c r="G202" s="4"/>
    </row>
    <row r="203" spans="1:7" s="1" customFormat="1">
      <c r="A203" s="9"/>
      <c r="B203" s="9"/>
      <c r="C203" s="10"/>
      <c r="D203" s="9"/>
      <c r="E203" s="63"/>
      <c r="F203" s="4"/>
      <c r="G203" s="4"/>
    </row>
    <row r="204" spans="1:7" s="1" customFormat="1">
      <c r="A204" s="9"/>
      <c r="B204" s="9"/>
      <c r="C204" s="10"/>
      <c r="D204" s="9"/>
      <c r="E204" s="63"/>
      <c r="F204" s="4"/>
      <c r="G204" s="4"/>
    </row>
    <row r="205" spans="1:7" s="1" customFormat="1">
      <c r="A205" s="9"/>
      <c r="B205" s="9"/>
      <c r="C205" s="10"/>
      <c r="D205" s="9"/>
      <c r="E205" s="63"/>
      <c r="F205" s="4"/>
      <c r="G205" s="4"/>
    </row>
    <row r="206" spans="1:7" s="1" customFormat="1">
      <c r="A206" s="9"/>
      <c r="B206" s="9"/>
      <c r="C206" s="10"/>
      <c r="D206" s="9"/>
      <c r="E206" s="63"/>
      <c r="F206" s="4"/>
      <c r="G206" s="4"/>
    </row>
    <row r="207" spans="1:7" s="1" customFormat="1">
      <c r="A207" s="9"/>
      <c r="B207" s="9"/>
      <c r="C207" s="10"/>
      <c r="D207" s="9"/>
      <c r="E207" s="63"/>
      <c r="F207" s="4"/>
      <c r="G207" s="4"/>
    </row>
    <row r="208" spans="1:7" s="1" customFormat="1">
      <c r="A208" s="9"/>
      <c r="B208" s="9"/>
      <c r="C208" s="10"/>
      <c r="D208" s="9"/>
      <c r="E208" s="63"/>
      <c r="F208" s="4"/>
      <c r="G208" s="4"/>
    </row>
    <row r="209" spans="1:7" s="1" customFormat="1">
      <c r="A209" s="9"/>
      <c r="B209" s="9"/>
      <c r="C209" s="10"/>
      <c r="D209" s="9"/>
      <c r="E209" s="63"/>
      <c r="F209" s="4"/>
      <c r="G209" s="4"/>
    </row>
    <row r="210" spans="1:7" s="1" customFormat="1">
      <c r="A210" s="9"/>
      <c r="B210" s="9"/>
      <c r="C210" s="10"/>
      <c r="D210" s="9"/>
      <c r="E210" s="63"/>
      <c r="F210" s="4"/>
      <c r="G210" s="4"/>
    </row>
    <row r="211" spans="1:7" s="1" customFormat="1">
      <c r="A211" s="9"/>
      <c r="B211" s="9"/>
      <c r="C211" s="10"/>
      <c r="D211" s="9"/>
      <c r="E211" s="63"/>
      <c r="F211" s="4"/>
      <c r="G211" s="4"/>
    </row>
    <row r="212" spans="1:7" s="1" customFormat="1">
      <c r="A212" s="9"/>
      <c r="B212" s="9"/>
      <c r="C212" s="10"/>
      <c r="D212" s="9"/>
      <c r="E212" s="63"/>
      <c r="F212" s="4"/>
      <c r="G212" s="4"/>
    </row>
    <row r="213" spans="1:7" s="1" customFormat="1">
      <c r="A213" s="9"/>
      <c r="B213" s="9"/>
      <c r="C213" s="10"/>
      <c r="D213" s="9"/>
      <c r="E213" s="63"/>
      <c r="F213" s="4"/>
      <c r="G213" s="4"/>
    </row>
    <row r="214" spans="1:7" s="1" customFormat="1">
      <c r="A214" s="9"/>
      <c r="B214" s="9"/>
      <c r="C214" s="10"/>
      <c r="D214" s="9"/>
      <c r="E214" s="63"/>
      <c r="F214" s="4"/>
      <c r="G214" s="4"/>
    </row>
    <row r="215" spans="1:7" s="1" customFormat="1">
      <c r="A215" s="9"/>
      <c r="B215" s="9"/>
      <c r="C215" s="10"/>
      <c r="D215" s="9"/>
      <c r="E215" s="63"/>
      <c r="F215" s="4"/>
      <c r="G215" s="4"/>
    </row>
    <row r="216" spans="1:7" s="1" customFormat="1">
      <c r="A216" s="9"/>
      <c r="B216" s="9"/>
      <c r="C216" s="10"/>
      <c r="D216" s="9"/>
      <c r="E216" s="63"/>
      <c r="F216" s="4"/>
      <c r="G216" s="4"/>
    </row>
    <row r="217" spans="1:7" s="1" customFormat="1">
      <c r="A217" s="9"/>
      <c r="B217" s="9"/>
      <c r="C217" s="10"/>
      <c r="D217" s="9"/>
      <c r="E217" s="63"/>
      <c r="F217" s="4"/>
      <c r="G217" s="4"/>
    </row>
    <row r="218" spans="1:7" s="1" customFormat="1">
      <c r="A218" s="9"/>
      <c r="B218" s="9"/>
      <c r="C218" s="10"/>
      <c r="D218" s="9"/>
      <c r="E218" s="63"/>
      <c r="F218" s="4"/>
      <c r="G218" s="4"/>
    </row>
    <row r="219" spans="1:7" s="1" customFormat="1">
      <c r="A219" s="9"/>
      <c r="B219" s="9"/>
      <c r="C219" s="10"/>
      <c r="D219" s="9"/>
      <c r="E219" s="63"/>
      <c r="F219" s="4"/>
      <c r="G219" s="4"/>
    </row>
    <row r="220" spans="1:7" s="1" customFormat="1">
      <c r="A220" s="9"/>
      <c r="B220" s="9"/>
      <c r="C220" s="10"/>
      <c r="D220" s="9"/>
      <c r="E220" s="63"/>
      <c r="F220" s="4"/>
      <c r="G220" s="4"/>
    </row>
    <row r="221" spans="1:7" s="1" customFormat="1">
      <c r="A221" s="9"/>
      <c r="B221" s="9"/>
      <c r="C221" s="10"/>
      <c r="D221" s="9"/>
      <c r="E221" s="63"/>
      <c r="F221" s="4"/>
      <c r="G221" s="4"/>
    </row>
    <row r="222" spans="1:7" s="1" customFormat="1">
      <c r="A222" s="9"/>
      <c r="B222" s="9"/>
      <c r="C222" s="10"/>
      <c r="D222" s="9"/>
      <c r="E222" s="63"/>
      <c r="F222" s="4"/>
      <c r="G222" s="4"/>
    </row>
    <row r="223" spans="1:7" s="1" customFormat="1">
      <c r="A223" s="9"/>
      <c r="B223" s="9"/>
      <c r="C223" s="10"/>
      <c r="D223" s="9"/>
      <c r="E223" s="63"/>
      <c r="F223" s="4"/>
      <c r="G223" s="4"/>
    </row>
    <row r="224" spans="1:7" s="1" customFormat="1">
      <c r="A224" s="9"/>
      <c r="B224" s="9"/>
      <c r="C224" s="10"/>
      <c r="D224" s="9"/>
      <c r="E224" s="63"/>
      <c r="F224" s="4"/>
      <c r="G224" s="4"/>
    </row>
    <row r="225" spans="1:7" s="1" customFormat="1">
      <c r="A225" s="9"/>
      <c r="B225" s="9"/>
      <c r="C225" s="10"/>
      <c r="D225" s="9"/>
      <c r="E225" s="63"/>
      <c r="F225" s="4"/>
      <c r="G225" s="4"/>
    </row>
    <row r="226" spans="1:7" s="1" customFormat="1">
      <c r="A226" s="9"/>
      <c r="B226" s="9"/>
      <c r="C226" s="10"/>
      <c r="D226" s="9"/>
      <c r="E226" s="63"/>
      <c r="F226" s="4"/>
      <c r="G226" s="4"/>
    </row>
    <row r="227" spans="1:7" s="1" customFormat="1">
      <c r="A227" s="9"/>
      <c r="B227" s="9"/>
      <c r="C227" s="10"/>
      <c r="D227" s="9"/>
      <c r="E227" s="63"/>
      <c r="F227" s="4"/>
      <c r="G227" s="4"/>
    </row>
    <row r="228" spans="1:7" s="1" customFormat="1">
      <c r="A228" s="9"/>
      <c r="B228" s="9"/>
      <c r="C228" s="10"/>
      <c r="D228" s="9"/>
      <c r="E228" s="63"/>
      <c r="F228" s="4"/>
      <c r="G228" s="4"/>
    </row>
    <row r="229" spans="1:7" s="1" customFormat="1">
      <c r="A229" s="9"/>
      <c r="B229" s="9"/>
      <c r="C229" s="10"/>
      <c r="D229" s="9"/>
      <c r="E229" s="63"/>
      <c r="F229" s="4"/>
      <c r="G229" s="4"/>
    </row>
    <row r="230" spans="1:7" s="1" customFormat="1">
      <c r="A230" s="9"/>
      <c r="B230" s="9"/>
      <c r="C230" s="10"/>
      <c r="D230" s="9"/>
      <c r="E230" s="63"/>
      <c r="F230" s="4"/>
      <c r="G230" s="4"/>
    </row>
    <row r="231" spans="1:7" s="1" customFormat="1">
      <c r="A231" s="9"/>
      <c r="B231" s="9"/>
      <c r="C231" s="10"/>
      <c r="D231" s="9"/>
      <c r="E231" s="63"/>
      <c r="F231" s="4"/>
      <c r="G231" s="4"/>
    </row>
    <row r="232" spans="1:7" s="1" customFormat="1">
      <c r="A232" s="9"/>
      <c r="B232" s="9"/>
      <c r="C232" s="10"/>
      <c r="D232" s="9"/>
      <c r="E232" s="63"/>
      <c r="F232" s="4"/>
      <c r="G232" s="4"/>
    </row>
    <row r="233" spans="1:7" s="1" customFormat="1">
      <c r="A233" s="9"/>
      <c r="B233" s="9"/>
      <c r="C233" s="10"/>
      <c r="D233" s="9"/>
      <c r="E233" s="63"/>
      <c r="F233" s="4"/>
      <c r="G233" s="4"/>
    </row>
    <row r="234" spans="1:7" s="1" customFormat="1">
      <c r="A234" s="9"/>
      <c r="B234" s="9"/>
      <c r="C234" s="10"/>
      <c r="D234" s="9"/>
      <c r="E234" s="63"/>
      <c r="F234" s="4"/>
      <c r="G234" s="4"/>
    </row>
    <row r="235" spans="1:7" s="1" customFormat="1">
      <c r="A235" s="9"/>
      <c r="B235" s="9"/>
      <c r="C235" s="10"/>
      <c r="D235" s="9"/>
      <c r="E235" s="63"/>
      <c r="F235" s="4"/>
      <c r="G235" s="4"/>
    </row>
    <row r="236" spans="1:7" s="1" customFormat="1">
      <c r="A236" s="9"/>
      <c r="B236" s="9"/>
      <c r="C236" s="10"/>
      <c r="D236" s="9"/>
      <c r="E236" s="63"/>
      <c r="F236" s="4"/>
      <c r="G236" s="4"/>
    </row>
    <row r="237" spans="1:7" s="1" customFormat="1">
      <c r="A237" s="9"/>
      <c r="B237" s="9"/>
      <c r="C237" s="10"/>
      <c r="D237" s="9"/>
      <c r="E237" s="63"/>
      <c r="F237" s="4"/>
      <c r="G237" s="4"/>
    </row>
    <row r="238" spans="1:7" s="1" customFormat="1">
      <c r="A238" s="9"/>
      <c r="B238" s="9"/>
      <c r="C238" s="10"/>
      <c r="D238" s="9"/>
      <c r="E238" s="63"/>
      <c r="F238" s="4"/>
      <c r="G238" s="4"/>
    </row>
    <row r="239" spans="1:7" s="1" customFormat="1">
      <c r="A239" s="9"/>
      <c r="B239" s="9"/>
      <c r="C239" s="10"/>
      <c r="D239" s="9"/>
      <c r="E239" s="63"/>
      <c r="F239" s="4"/>
      <c r="G239" s="4"/>
    </row>
    <row r="240" spans="1:7" s="1" customFormat="1">
      <c r="A240" s="9"/>
      <c r="B240" s="9"/>
      <c r="C240" s="10"/>
      <c r="D240" s="9"/>
      <c r="E240" s="63"/>
      <c r="F240" s="4"/>
      <c r="G240" s="4"/>
    </row>
    <row r="241" spans="1:7" s="1" customFormat="1">
      <c r="A241" s="9"/>
      <c r="B241" s="9"/>
      <c r="C241" s="10"/>
      <c r="D241" s="9"/>
      <c r="E241" s="63"/>
      <c r="F241" s="4"/>
      <c r="G241" s="4"/>
    </row>
    <row r="242" spans="1:7" s="1" customFormat="1">
      <c r="A242" s="9"/>
      <c r="B242" s="9"/>
      <c r="C242" s="10"/>
      <c r="D242" s="9"/>
      <c r="E242" s="63"/>
      <c r="F242" s="4"/>
      <c r="G242" s="4"/>
    </row>
    <row r="243" spans="1:7" s="1" customFormat="1">
      <c r="A243" s="9"/>
      <c r="B243" s="9"/>
      <c r="C243" s="10"/>
      <c r="D243" s="9"/>
      <c r="E243" s="63"/>
      <c r="F243" s="4"/>
      <c r="G243" s="4"/>
    </row>
    <row r="244" spans="1:7" s="1" customFormat="1">
      <c r="A244" s="9"/>
      <c r="B244" s="9"/>
      <c r="C244" s="10"/>
      <c r="D244" s="9"/>
      <c r="E244" s="63"/>
      <c r="F244" s="4"/>
      <c r="G244" s="4"/>
    </row>
    <row r="245" spans="1:7" s="1" customFormat="1">
      <c r="A245" s="9"/>
      <c r="B245" s="9"/>
      <c r="C245" s="10"/>
      <c r="D245" s="9"/>
      <c r="E245" s="63"/>
      <c r="F245" s="4"/>
      <c r="G245" s="4"/>
    </row>
    <row r="246" spans="1:7" s="1" customFormat="1">
      <c r="A246" s="9"/>
      <c r="B246" s="9"/>
      <c r="C246" s="10"/>
      <c r="D246" s="9"/>
      <c r="E246" s="63"/>
      <c r="F246" s="4"/>
      <c r="G246" s="4"/>
    </row>
    <row r="247" spans="1:7" s="1" customFormat="1">
      <c r="A247" s="9"/>
      <c r="B247" s="9"/>
      <c r="C247" s="10"/>
      <c r="D247" s="9"/>
      <c r="E247" s="63"/>
      <c r="F247" s="4"/>
      <c r="G247" s="4"/>
    </row>
    <row r="248" spans="1:7" s="1" customFormat="1">
      <c r="A248" s="9"/>
      <c r="B248" s="9"/>
      <c r="C248" s="10"/>
      <c r="D248" s="9"/>
      <c r="E248" s="63"/>
      <c r="F248" s="4"/>
      <c r="G248" s="4"/>
    </row>
    <row r="249" spans="1:7" s="1" customFormat="1">
      <c r="A249" s="9"/>
      <c r="B249" s="9"/>
      <c r="C249" s="10"/>
      <c r="D249" s="9"/>
      <c r="E249" s="63"/>
      <c r="F249" s="4"/>
      <c r="G249" s="4"/>
    </row>
    <row r="250" spans="1:7" s="1" customFormat="1">
      <c r="A250" s="9"/>
      <c r="B250" s="9"/>
      <c r="C250" s="10"/>
      <c r="D250" s="9"/>
      <c r="E250" s="63"/>
      <c r="F250" s="4"/>
      <c r="G250" s="4"/>
    </row>
    <row r="251" spans="1:7" s="1" customFormat="1">
      <c r="A251" s="9"/>
      <c r="B251" s="9"/>
      <c r="C251" s="10"/>
      <c r="D251" s="9"/>
      <c r="E251" s="63"/>
      <c r="F251" s="4"/>
      <c r="G251" s="4"/>
    </row>
    <row r="252" spans="1:7" s="1" customFormat="1">
      <c r="A252" s="9"/>
      <c r="B252" s="9"/>
      <c r="C252" s="10"/>
      <c r="D252" s="9"/>
      <c r="E252" s="63"/>
      <c r="F252" s="4"/>
      <c r="G252" s="4"/>
    </row>
    <row r="253" spans="1:7" s="1" customFormat="1">
      <c r="A253" s="9"/>
      <c r="B253" s="9"/>
      <c r="C253" s="10"/>
      <c r="D253" s="9"/>
      <c r="E253" s="63"/>
      <c r="F253" s="4"/>
      <c r="G253" s="4"/>
    </row>
    <row r="254" spans="1:7" s="1" customFormat="1">
      <c r="A254" s="9"/>
      <c r="B254" s="9"/>
      <c r="C254" s="10"/>
      <c r="D254" s="9"/>
      <c r="E254" s="63"/>
      <c r="F254" s="4"/>
      <c r="G254" s="4"/>
    </row>
    <row r="255" spans="1:7" s="1" customFormat="1">
      <c r="A255" s="9"/>
      <c r="B255" s="9"/>
      <c r="C255" s="10"/>
      <c r="D255" s="9"/>
      <c r="E255" s="63"/>
      <c r="F255" s="4"/>
      <c r="G255" s="4"/>
    </row>
    <row r="256" spans="1:7" s="1" customFormat="1">
      <c r="A256" s="9"/>
      <c r="B256" s="9"/>
      <c r="C256" s="10"/>
      <c r="D256" s="9"/>
      <c r="E256" s="63"/>
      <c r="F256" s="4"/>
      <c r="G256" s="4"/>
    </row>
    <row r="257" spans="1:7" s="1" customFormat="1">
      <c r="A257" s="9"/>
      <c r="B257" s="9"/>
      <c r="C257" s="10"/>
      <c r="D257" s="9"/>
      <c r="E257" s="63"/>
      <c r="F257" s="4"/>
      <c r="G257" s="4"/>
    </row>
    <row r="258" spans="1:7" s="1" customFormat="1">
      <c r="A258" s="9"/>
      <c r="B258" s="9"/>
      <c r="C258" s="10"/>
      <c r="D258" s="9"/>
      <c r="E258" s="63"/>
      <c r="F258" s="4"/>
      <c r="G258" s="4"/>
    </row>
    <row r="259" spans="1:7" s="1" customFormat="1">
      <c r="A259" s="9"/>
      <c r="B259" s="9"/>
      <c r="C259" s="10"/>
      <c r="D259" s="9"/>
      <c r="E259" s="63"/>
      <c r="F259" s="4"/>
      <c r="G259" s="4"/>
    </row>
    <row r="260" spans="1:7" s="1" customFormat="1">
      <c r="A260" s="9"/>
      <c r="B260" s="9"/>
      <c r="C260" s="10"/>
      <c r="D260" s="9"/>
      <c r="E260" s="63"/>
      <c r="F260" s="4"/>
      <c r="G260" s="4"/>
    </row>
    <row r="261" spans="1:7" s="1" customFormat="1">
      <c r="A261" s="9"/>
      <c r="B261" s="9"/>
      <c r="C261" s="10"/>
      <c r="D261" s="9"/>
      <c r="E261" s="63"/>
      <c r="F261" s="4"/>
      <c r="G261" s="4"/>
    </row>
    <row r="262" spans="1:7" s="1" customFormat="1">
      <c r="A262" s="9"/>
      <c r="B262" s="9"/>
      <c r="C262" s="10"/>
      <c r="D262" s="9"/>
      <c r="E262" s="63"/>
      <c r="F262" s="4"/>
      <c r="G262" s="4"/>
    </row>
    <row r="263" spans="1:7" s="1" customFormat="1">
      <c r="A263" s="9"/>
      <c r="B263" s="9"/>
      <c r="C263" s="10"/>
      <c r="D263" s="9"/>
      <c r="E263" s="63"/>
      <c r="F263" s="4"/>
      <c r="G263" s="4"/>
    </row>
    <row r="264" spans="1:7" s="1" customFormat="1">
      <c r="A264" s="9"/>
      <c r="B264" s="9"/>
      <c r="C264" s="10"/>
      <c r="D264" s="9"/>
      <c r="E264" s="63"/>
      <c r="F264" s="4"/>
      <c r="G264" s="4"/>
    </row>
    <row r="265" spans="1:7" s="1" customFormat="1">
      <c r="A265" s="9"/>
      <c r="B265" s="9"/>
      <c r="C265" s="10"/>
      <c r="D265" s="9"/>
      <c r="E265" s="63"/>
      <c r="F265" s="4"/>
      <c r="G265" s="4"/>
    </row>
    <row r="266" spans="1:7" s="1" customFormat="1">
      <c r="A266" s="9"/>
      <c r="B266" s="9"/>
      <c r="C266" s="10"/>
      <c r="D266" s="9"/>
      <c r="E266" s="63"/>
      <c r="F266" s="4"/>
      <c r="G266" s="4"/>
    </row>
    <row r="267" spans="1:7" s="1" customFormat="1">
      <c r="A267" s="9"/>
      <c r="B267" s="9"/>
      <c r="C267" s="10"/>
      <c r="D267" s="9"/>
      <c r="E267" s="63"/>
      <c r="F267" s="4"/>
      <c r="G267" s="4"/>
    </row>
    <row r="268" spans="1:7" s="1" customFormat="1">
      <c r="A268" s="9"/>
      <c r="B268" s="9"/>
      <c r="C268" s="10"/>
      <c r="D268" s="9"/>
      <c r="E268" s="63"/>
      <c r="F268" s="4"/>
      <c r="G268" s="4"/>
    </row>
    <row r="269" spans="1:7" s="1" customFormat="1">
      <c r="A269" s="9"/>
      <c r="B269" s="9"/>
      <c r="C269" s="10"/>
      <c r="D269" s="9"/>
      <c r="E269" s="63"/>
      <c r="F269" s="4"/>
      <c r="G269" s="4"/>
    </row>
    <row r="270" spans="1:7" s="1" customFormat="1">
      <c r="A270" s="9"/>
      <c r="B270" s="9"/>
      <c r="C270" s="10"/>
      <c r="D270" s="9"/>
      <c r="E270" s="63"/>
      <c r="F270" s="4"/>
      <c r="G270" s="4"/>
    </row>
    <row r="271" spans="1:7" s="1" customFormat="1">
      <c r="A271" s="9"/>
      <c r="B271" s="9"/>
      <c r="C271" s="10"/>
      <c r="D271" s="9"/>
      <c r="E271" s="63"/>
      <c r="F271" s="4"/>
      <c r="G271" s="4"/>
    </row>
    <row r="272" spans="1:7" s="1" customFormat="1">
      <c r="A272" s="9"/>
      <c r="B272" s="9"/>
      <c r="C272" s="10"/>
      <c r="D272" s="9"/>
      <c r="E272" s="63"/>
      <c r="F272" s="4"/>
      <c r="G272" s="4"/>
    </row>
    <row r="273" spans="1:7" s="1" customFormat="1">
      <c r="A273" s="9"/>
      <c r="B273" s="9"/>
      <c r="C273" s="10"/>
      <c r="D273" s="9"/>
      <c r="E273" s="63"/>
      <c r="F273" s="4"/>
      <c r="G273" s="4"/>
    </row>
    <row r="274" spans="1:7" s="1" customFormat="1">
      <c r="A274" s="9"/>
      <c r="B274" s="9"/>
      <c r="C274" s="10"/>
      <c r="D274" s="9"/>
      <c r="E274" s="63"/>
      <c r="F274" s="4"/>
      <c r="G274" s="4"/>
    </row>
    <row r="275" spans="1:7" s="1" customFormat="1">
      <c r="A275" s="9"/>
      <c r="B275" s="9"/>
      <c r="C275" s="10"/>
      <c r="D275" s="9"/>
      <c r="E275" s="63"/>
      <c r="F275" s="4"/>
      <c r="G275" s="4"/>
    </row>
    <row r="276" spans="1:7" s="1" customFormat="1">
      <c r="A276" s="9"/>
      <c r="B276" s="9"/>
      <c r="C276" s="10"/>
      <c r="D276" s="9"/>
      <c r="E276" s="63"/>
      <c r="F276" s="4"/>
      <c r="G276" s="4"/>
    </row>
    <row r="277" spans="1:7" s="1" customFormat="1">
      <c r="A277" s="9"/>
      <c r="B277" s="9"/>
      <c r="C277" s="10"/>
      <c r="D277" s="9"/>
      <c r="E277" s="63"/>
      <c r="F277" s="4"/>
      <c r="G277" s="4"/>
    </row>
    <row r="278" spans="1:7" s="1" customFormat="1">
      <c r="A278" s="9"/>
      <c r="B278" s="9"/>
      <c r="C278" s="10"/>
      <c r="D278" s="9"/>
      <c r="E278" s="63"/>
      <c r="F278" s="4"/>
      <c r="G278" s="4"/>
    </row>
    <row r="279" spans="1:7" s="1" customFormat="1">
      <c r="A279" s="9"/>
      <c r="B279" s="9"/>
      <c r="C279" s="10"/>
      <c r="D279" s="9"/>
      <c r="E279" s="63"/>
      <c r="F279" s="4"/>
      <c r="G279" s="4"/>
    </row>
    <row r="280" spans="1:7" s="1" customFormat="1">
      <c r="A280" s="9"/>
      <c r="B280" s="9"/>
      <c r="C280" s="10"/>
      <c r="D280" s="9"/>
      <c r="E280" s="63"/>
      <c r="F280" s="4"/>
      <c r="G280" s="4"/>
    </row>
    <row r="281" spans="1:7" s="1" customFormat="1">
      <c r="A281" s="9"/>
      <c r="B281" s="9"/>
      <c r="C281" s="10"/>
      <c r="D281" s="9"/>
      <c r="E281" s="63"/>
      <c r="F281" s="4"/>
      <c r="G281" s="4"/>
    </row>
    <row r="282" spans="1:7" s="1" customFormat="1">
      <c r="A282" s="9"/>
      <c r="B282" s="9"/>
      <c r="C282" s="10"/>
      <c r="D282" s="9"/>
      <c r="E282" s="63"/>
      <c r="F282" s="4"/>
      <c r="G282" s="4"/>
    </row>
    <row r="283" spans="1:7" s="1" customFormat="1">
      <c r="A283" s="9"/>
      <c r="B283" s="9"/>
      <c r="C283" s="10"/>
      <c r="D283" s="9"/>
      <c r="E283" s="63"/>
      <c r="F283" s="4"/>
      <c r="G283" s="4"/>
    </row>
    <row r="284" spans="1:7" s="1" customFormat="1">
      <c r="A284" s="9"/>
      <c r="B284" s="9"/>
      <c r="C284" s="10"/>
      <c r="D284" s="9"/>
      <c r="E284" s="63"/>
      <c r="F284" s="4"/>
      <c r="G284" s="4"/>
    </row>
    <row r="285" spans="1:7" s="1" customFormat="1">
      <c r="A285" s="9"/>
      <c r="B285" s="9"/>
      <c r="C285" s="10"/>
      <c r="D285" s="9"/>
      <c r="E285" s="63"/>
      <c r="F285" s="4"/>
      <c r="G285" s="4"/>
    </row>
    <row r="286" spans="1:7" s="1" customFormat="1">
      <c r="A286" s="9"/>
      <c r="B286" s="9"/>
      <c r="C286" s="10"/>
      <c r="D286" s="9"/>
      <c r="E286" s="63"/>
      <c r="F286" s="4"/>
      <c r="G286" s="4"/>
    </row>
    <row r="287" spans="1:7" s="1" customFormat="1">
      <c r="A287" s="9"/>
      <c r="B287" s="9"/>
      <c r="C287" s="10"/>
      <c r="D287" s="9"/>
      <c r="E287" s="63"/>
      <c r="F287" s="4"/>
      <c r="G287" s="4"/>
    </row>
    <row r="288" spans="1:7" s="1" customFormat="1">
      <c r="A288" s="9"/>
      <c r="B288" s="9"/>
      <c r="C288" s="10"/>
      <c r="D288" s="9"/>
      <c r="E288" s="63"/>
      <c r="F288" s="4"/>
      <c r="G288" s="4"/>
    </row>
    <row r="289" spans="1:7" s="1" customFormat="1">
      <c r="A289" s="9"/>
      <c r="B289" s="9"/>
      <c r="C289" s="10"/>
      <c r="D289" s="9"/>
      <c r="E289" s="63"/>
      <c r="F289" s="4"/>
      <c r="G289" s="4"/>
    </row>
    <row r="290" spans="1:7" s="1" customFormat="1">
      <c r="A290" s="9"/>
      <c r="B290" s="9"/>
      <c r="C290" s="10"/>
      <c r="D290" s="9"/>
      <c r="E290" s="63"/>
      <c r="F290" s="4"/>
      <c r="G290" s="4"/>
    </row>
    <row r="291" spans="1:7" s="1" customFormat="1">
      <c r="A291" s="9"/>
      <c r="B291" s="9"/>
      <c r="C291" s="10"/>
      <c r="D291" s="9"/>
      <c r="E291" s="63"/>
      <c r="F291" s="4"/>
      <c r="G291" s="4"/>
    </row>
    <row r="292" spans="1:7" s="1" customFormat="1">
      <c r="A292" s="9"/>
      <c r="B292" s="9"/>
      <c r="C292" s="10"/>
      <c r="D292" s="9"/>
      <c r="E292" s="63"/>
      <c r="F292" s="4"/>
      <c r="G292" s="4"/>
    </row>
    <row r="293" spans="1:7" s="1" customFormat="1">
      <c r="A293" s="9"/>
      <c r="B293" s="9"/>
      <c r="C293" s="10"/>
      <c r="D293" s="9"/>
      <c r="E293" s="63"/>
      <c r="F293" s="4"/>
      <c r="G293" s="4"/>
    </row>
    <row r="294" spans="1:7" s="1" customFormat="1">
      <c r="A294" s="9"/>
      <c r="B294" s="9"/>
      <c r="C294" s="10"/>
      <c r="D294" s="9"/>
      <c r="E294" s="63"/>
      <c r="F294" s="4"/>
      <c r="G294" s="4"/>
    </row>
    <row r="295" spans="1:7" s="1" customFormat="1">
      <c r="A295" s="9"/>
      <c r="B295" s="9"/>
      <c r="C295" s="10"/>
      <c r="D295" s="9"/>
      <c r="E295" s="63"/>
      <c r="F295" s="4"/>
      <c r="G295" s="4"/>
    </row>
    <row r="296" spans="1:7" s="1" customFormat="1">
      <c r="A296" s="9"/>
      <c r="B296" s="9"/>
      <c r="C296" s="10"/>
      <c r="D296" s="9"/>
      <c r="E296" s="63"/>
      <c r="F296" s="4"/>
      <c r="G296" s="4"/>
    </row>
    <row r="297" spans="1:7" s="1" customFormat="1">
      <c r="A297" s="9"/>
      <c r="B297" s="9"/>
      <c r="C297" s="10"/>
      <c r="D297" s="9"/>
      <c r="E297" s="63"/>
      <c r="F297" s="4"/>
      <c r="G297" s="4"/>
    </row>
    <row r="298" spans="1:7" s="1" customFormat="1">
      <c r="A298" s="9"/>
      <c r="B298" s="9"/>
      <c r="C298" s="10"/>
      <c r="D298" s="9"/>
      <c r="E298" s="63"/>
      <c r="F298" s="4"/>
      <c r="G298" s="4"/>
    </row>
    <row r="299" spans="1:7" s="1" customFormat="1">
      <c r="A299" s="9"/>
      <c r="B299" s="9"/>
      <c r="C299" s="10"/>
      <c r="D299" s="9"/>
      <c r="E299" s="63"/>
      <c r="F299" s="4"/>
      <c r="G299" s="4"/>
    </row>
  </sheetData>
  <autoFilter ref="A10:I59" xr:uid="{00000000-0009-0000-0000-000002000000}">
    <filterColumn colId="7" showButton="0"/>
    <sortState xmlns:xlrd2="http://schemas.microsoft.com/office/spreadsheetml/2017/richdata2" ref="A13:I59">
      <sortCondition descending="1" ref="G10:G59"/>
    </sortState>
  </autoFilter>
  <mergeCells count="16">
    <mergeCell ref="B1:F1"/>
    <mergeCell ref="B2:F2"/>
    <mergeCell ref="B3:H3"/>
    <mergeCell ref="B4:H4"/>
    <mergeCell ref="B5:H5"/>
    <mergeCell ref="A6:G7"/>
    <mergeCell ref="A8:G8"/>
    <mergeCell ref="A9:I9"/>
    <mergeCell ref="A10:A11"/>
    <mergeCell ref="B10:B11"/>
    <mergeCell ref="C10:C11"/>
    <mergeCell ref="D10:D11"/>
    <mergeCell ref="E10:E11"/>
    <mergeCell ref="F10:F11"/>
    <mergeCell ref="G10:G11"/>
    <mergeCell ref="H10:I10"/>
  </mergeCells>
  <conditionalFormatting sqref="A1:A5">
    <cfRule type="containsText" dxfId="15" priority="1" operator="containsText" text="SD-96002">
      <formula>NOT(ISERROR(SEARCH("SD-96002",A1)))</formula>
    </cfRule>
    <cfRule type="containsText" dxfId="14" priority="2" operator="containsText" text="72897">
      <formula>NOT(ISERROR(SEARCH("72897",A1)))</formula>
    </cfRule>
  </conditionalFormatting>
  <printOptions horizontalCentered="1"/>
  <pageMargins left="0.51181102362204722" right="0.51181102362204722" top="0.78740157480314965" bottom="0.78740157480314965" header="0.31496062992125984" footer="0.31496062992125984"/>
  <pageSetup paperSize="9" scale="69"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F90F7-DA88-4503-9D22-4FDA9BD6B269}">
  <dimension ref="A1:AME42"/>
  <sheetViews>
    <sheetView showGridLines="0" view="pageBreakPreview" topLeftCell="A2" zoomScale="55" zoomScaleNormal="55" zoomScaleSheetLayoutView="55" zoomScalePageLayoutView="65" workbookViewId="0">
      <selection activeCell="J6" sqref="J6"/>
    </sheetView>
  </sheetViews>
  <sheetFormatPr defaultColWidth="9.140625" defaultRowHeight="12.75"/>
  <cols>
    <col min="1" max="1" width="7" style="135" customWidth="1"/>
    <col min="2" max="2" width="35" style="135" customWidth="1"/>
    <col min="3" max="3" width="13.85546875" style="135" customWidth="1"/>
    <col min="4" max="4" width="20.7109375" style="135" customWidth="1"/>
    <col min="5" max="10" width="21.5703125" style="135" customWidth="1"/>
    <col min="11" max="11" width="20.7109375" style="135" customWidth="1"/>
    <col min="12" max="12" width="18.85546875" style="135" customWidth="1"/>
    <col min="13" max="13" width="17.140625" style="135" customWidth="1"/>
    <col min="14" max="243" width="9.140625" style="135"/>
    <col min="244" max="244" width="8.5703125" style="135" customWidth="1"/>
    <col min="245" max="245" width="33.140625" style="135" customWidth="1"/>
    <col min="246" max="246" width="7.5703125" style="135" customWidth="1"/>
    <col min="247" max="247" width="14.5703125" style="135" customWidth="1"/>
    <col min="248" max="249" width="13.28515625" style="135" customWidth="1"/>
    <col min="250" max="264" width="14.5703125" style="135" customWidth="1"/>
    <col min="265" max="265" width="16.42578125" style="135" customWidth="1"/>
    <col min="266" max="266" width="14.28515625" style="135" customWidth="1"/>
    <col min="267" max="267" width="15.28515625" style="135" customWidth="1"/>
    <col min="268" max="499" width="9.140625" style="135"/>
    <col min="500" max="500" width="8.5703125" style="135" customWidth="1"/>
    <col min="501" max="501" width="33.140625" style="135" customWidth="1"/>
    <col min="502" max="502" width="7.5703125" style="135" customWidth="1"/>
    <col min="503" max="503" width="14.5703125" style="135" customWidth="1"/>
    <col min="504" max="505" width="13.28515625" style="135" customWidth="1"/>
    <col min="506" max="520" width="14.5703125" style="135" customWidth="1"/>
    <col min="521" max="521" width="16.42578125" style="135" customWidth="1"/>
    <col min="522" max="522" width="14.28515625" style="135" customWidth="1"/>
    <col min="523" max="523" width="15.28515625" style="135" customWidth="1"/>
    <col min="524" max="755" width="9.140625" style="135"/>
    <col min="756" max="756" width="8.5703125" style="135" customWidth="1"/>
    <col min="757" max="757" width="33.140625" style="135" customWidth="1"/>
    <col min="758" max="758" width="7.5703125" style="135" customWidth="1"/>
    <col min="759" max="759" width="14.5703125" style="135" customWidth="1"/>
    <col min="760" max="761" width="13.28515625" style="135" customWidth="1"/>
    <col min="762" max="776" width="14.5703125" style="135" customWidth="1"/>
    <col min="777" max="777" width="16.42578125" style="135" customWidth="1"/>
    <col min="778" max="778" width="14.28515625" style="135" customWidth="1"/>
    <col min="779" max="779" width="15.28515625" style="135" customWidth="1"/>
    <col min="780" max="1011" width="9.140625" style="135"/>
    <col min="1012" max="1017" width="9.140625" style="136"/>
    <col min="1018" max="1020" width="11.5703125" style="136" customWidth="1"/>
    <col min="1021" max="16384" width="9.140625" style="136"/>
  </cols>
  <sheetData>
    <row r="1" spans="1:1019" ht="36.950000000000003" customHeight="1">
      <c r="A1" s="132" t="s">
        <v>437</v>
      </c>
      <c r="B1" s="133"/>
      <c r="C1" s="133"/>
      <c r="D1" s="133"/>
      <c r="E1" s="133"/>
      <c r="F1" s="133"/>
      <c r="G1" s="133"/>
      <c r="H1" s="133"/>
      <c r="I1" s="133"/>
      <c r="J1" s="133"/>
      <c r="K1" s="134"/>
    </row>
    <row r="2" spans="1:1019" ht="80.45" customHeight="1">
      <c r="A2" s="137" t="s">
        <v>438</v>
      </c>
      <c r="B2" s="138"/>
      <c r="C2" s="138"/>
      <c r="D2" s="138"/>
      <c r="E2" s="138"/>
      <c r="F2" s="138"/>
      <c r="G2" s="138"/>
      <c r="H2" s="138"/>
      <c r="I2" s="138"/>
      <c r="J2" s="138"/>
      <c r="K2" s="139"/>
      <c r="ALW2" s="136"/>
    </row>
    <row r="3" spans="1:1019" ht="57.75" customHeight="1">
      <c r="A3" s="140" t="s">
        <v>439</v>
      </c>
      <c r="B3" s="141"/>
      <c r="C3" s="141"/>
      <c r="D3" s="141"/>
      <c r="E3" s="141"/>
      <c r="F3" s="141"/>
      <c r="G3" s="141"/>
      <c r="H3" s="141"/>
      <c r="I3" s="141"/>
      <c r="J3" s="141"/>
      <c r="K3" s="142"/>
    </row>
    <row r="4" spans="1:1019" s="145" customFormat="1" ht="25.5" customHeight="1">
      <c r="A4" s="143" t="s">
        <v>4</v>
      </c>
      <c r="B4" s="143" t="s">
        <v>440</v>
      </c>
      <c r="C4" s="143" t="s">
        <v>17</v>
      </c>
      <c r="D4" s="143" t="s">
        <v>441</v>
      </c>
      <c r="E4" s="144" t="s">
        <v>442</v>
      </c>
      <c r="F4" s="144"/>
      <c r="G4" s="144"/>
      <c r="H4" s="144"/>
      <c r="I4" s="144"/>
      <c r="J4" s="144"/>
      <c r="K4" s="143" t="s">
        <v>443</v>
      </c>
      <c r="ALX4" s="136"/>
      <c r="ALY4" s="136"/>
      <c r="ALZ4" s="136"/>
      <c r="AMA4" s="136"/>
      <c r="AMB4" s="136"/>
      <c r="AMC4" s="136"/>
      <c r="AMD4" s="136"/>
      <c r="AME4" s="136"/>
    </row>
    <row r="5" spans="1:1019" s="145" customFormat="1" ht="25.5" customHeight="1">
      <c r="A5" s="143"/>
      <c r="B5" s="143"/>
      <c r="C5" s="143"/>
      <c r="D5" s="143"/>
      <c r="E5" s="146">
        <v>30</v>
      </c>
      <c r="F5" s="146">
        <v>60</v>
      </c>
      <c r="G5" s="146">
        <v>90</v>
      </c>
      <c r="H5" s="146">
        <v>120</v>
      </c>
      <c r="I5" s="146">
        <v>150</v>
      </c>
      <c r="J5" s="146">
        <v>180</v>
      </c>
      <c r="K5" s="143"/>
      <c r="L5" s="147"/>
      <c r="ALX5" s="136"/>
      <c r="ALY5" s="136"/>
      <c r="ALZ5" s="136"/>
      <c r="AMA5" s="136"/>
      <c r="AMB5" s="136"/>
      <c r="AMC5" s="136"/>
      <c r="AMD5" s="136"/>
      <c r="AME5" s="136"/>
    </row>
    <row r="6" spans="1:1019" s="145" customFormat="1" ht="30" customHeight="1">
      <c r="A6" s="148">
        <v>1</v>
      </c>
      <c r="B6" s="149" t="s">
        <v>444</v>
      </c>
      <c r="C6" s="150" t="s">
        <v>7</v>
      </c>
      <c r="D6" s="151">
        <f>D8/$D$31</f>
        <v>2.1885858836778078E-2</v>
      </c>
      <c r="E6" s="152">
        <v>0.16669999999999999</v>
      </c>
      <c r="F6" s="152">
        <v>0.16669999999999999</v>
      </c>
      <c r="G6" s="152">
        <v>0.16669999999999999</v>
      </c>
      <c r="H6" s="152">
        <v>0.16669999999999999</v>
      </c>
      <c r="I6" s="152">
        <v>0.16669999999999999</v>
      </c>
      <c r="J6" s="152">
        <v>0.16650000000000001</v>
      </c>
      <c r="K6" s="151">
        <f>SUM(E6:J6)</f>
        <v>0.99999999999999989</v>
      </c>
      <c r="L6" s="153"/>
      <c r="M6" s="154"/>
      <c r="ALX6" s="136"/>
      <c r="ALY6" s="136"/>
      <c r="ALZ6" s="136"/>
      <c r="AMA6" s="136"/>
      <c r="AMB6" s="136"/>
      <c r="AMC6" s="136"/>
      <c r="AMD6" s="136"/>
      <c r="AME6" s="136"/>
    </row>
    <row r="7" spans="1:1019" s="145" customFormat="1" ht="9.9499999999999993" customHeight="1">
      <c r="A7" s="148"/>
      <c r="B7" s="149"/>
      <c r="C7" s="155"/>
      <c r="D7" s="156"/>
      <c r="E7" s="157"/>
      <c r="F7" s="157"/>
      <c r="G7" s="157"/>
      <c r="H7" s="157"/>
      <c r="I7" s="157"/>
      <c r="J7" s="157"/>
      <c r="K7" s="156"/>
      <c r="L7" s="153"/>
      <c r="M7" s="154"/>
      <c r="ALX7" s="136"/>
      <c r="ALY7" s="136"/>
      <c r="ALZ7" s="136"/>
      <c r="AMA7" s="136"/>
      <c r="AMB7" s="136"/>
      <c r="AMC7" s="136"/>
      <c r="AMD7" s="136"/>
      <c r="AME7" s="136"/>
    </row>
    <row r="8" spans="1:1019" s="145" customFormat="1" ht="30" customHeight="1">
      <c r="A8" s="148"/>
      <c r="B8" s="149"/>
      <c r="C8" s="158" t="s">
        <v>6</v>
      </c>
      <c r="D8" s="159">
        <v>1864539.72</v>
      </c>
      <c r="E8" s="160">
        <f t="shared" ref="E8:J8" si="0">ROUND($D$8*E6,2)</f>
        <v>310818.77</v>
      </c>
      <c r="F8" s="160">
        <f t="shared" si="0"/>
        <v>310818.77</v>
      </c>
      <c r="G8" s="160">
        <f t="shared" si="0"/>
        <v>310818.77</v>
      </c>
      <c r="H8" s="160">
        <f t="shared" si="0"/>
        <v>310818.77</v>
      </c>
      <c r="I8" s="160">
        <f t="shared" si="0"/>
        <v>310818.77</v>
      </c>
      <c r="J8" s="160">
        <f t="shared" si="0"/>
        <v>310445.86</v>
      </c>
      <c r="K8" s="159">
        <f>SUM(E8:J8)+0.02</f>
        <v>1864539.73</v>
      </c>
      <c r="L8" s="161">
        <f>K8-D8</f>
        <v>1.0000000009313226E-2</v>
      </c>
      <c r="M8" s="162"/>
      <c r="ALX8" s="136"/>
      <c r="ALY8" s="136"/>
      <c r="ALZ8" s="136"/>
      <c r="AMA8" s="136"/>
      <c r="AMB8" s="136"/>
      <c r="AMC8" s="136"/>
      <c r="AMD8" s="136"/>
      <c r="AME8" s="136"/>
    </row>
    <row r="9" spans="1:1019" s="145" customFormat="1" ht="30" customHeight="1">
      <c r="A9" s="148">
        <v>2</v>
      </c>
      <c r="B9" s="149" t="s">
        <v>22</v>
      </c>
      <c r="C9" s="150" t="s">
        <v>7</v>
      </c>
      <c r="D9" s="151">
        <f>D11/$D$31</f>
        <v>9.1997087740561638E-3</v>
      </c>
      <c r="E9" s="152">
        <v>1</v>
      </c>
      <c r="F9" s="151"/>
      <c r="G9" s="151"/>
      <c r="H9" s="151"/>
      <c r="I9" s="151"/>
      <c r="J9" s="151"/>
      <c r="K9" s="151">
        <f>SUM(E9:J9)</f>
        <v>1</v>
      </c>
      <c r="L9" s="161"/>
      <c r="M9" s="153"/>
      <c r="ALX9" s="136"/>
      <c r="ALY9" s="136"/>
      <c r="ALZ9" s="136"/>
      <c r="AMA9" s="136"/>
      <c r="AMB9" s="136"/>
      <c r="AMC9" s="136"/>
      <c r="AMD9" s="136"/>
      <c r="AME9" s="136"/>
    </row>
    <row r="10" spans="1:1019" s="145" customFormat="1" ht="9.9499999999999993" customHeight="1">
      <c r="A10" s="148"/>
      <c r="B10" s="149"/>
      <c r="C10" s="155"/>
      <c r="D10" s="156"/>
      <c r="E10" s="157"/>
      <c r="F10" s="156"/>
      <c r="G10" s="156"/>
      <c r="H10" s="156"/>
      <c r="I10" s="156"/>
      <c r="J10" s="156"/>
      <c r="K10" s="156"/>
      <c r="L10" s="161"/>
      <c r="M10" s="153"/>
      <c r="ALX10" s="136"/>
      <c r="ALY10" s="136"/>
      <c r="ALZ10" s="136"/>
      <c r="AMA10" s="136"/>
      <c r="AMB10" s="136"/>
      <c r="AMC10" s="136"/>
      <c r="AMD10" s="136"/>
      <c r="AME10" s="136"/>
    </row>
    <row r="11" spans="1:1019" s="145" customFormat="1" ht="30" customHeight="1">
      <c r="A11" s="148"/>
      <c r="B11" s="149"/>
      <c r="C11" s="158" t="s">
        <v>6</v>
      </c>
      <c r="D11" s="159">
        <v>783758.25</v>
      </c>
      <c r="E11" s="160">
        <f>ROUND($D$11*E9,2)</f>
        <v>783758.25</v>
      </c>
      <c r="F11" s="159"/>
      <c r="G11" s="159"/>
      <c r="H11" s="159"/>
      <c r="I11" s="159"/>
      <c r="J11" s="159"/>
      <c r="K11" s="159">
        <f>SUM(E11:J11)</f>
        <v>783758.25</v>
      </c>
      <c r="L11" s="161">
        <f>K11-D11</f>
        <v>0</v>
      </c>
      <c r="M11" s="153"/>
      <c r="ALX11" s="136"/>
      <c r="ALY11" s="136"/>
      <c r="ALZ11" s="136"/>
      <c r="AMA11" s="136"/>
      <c r="AMB11" s="136"/>
      <c r="AMC11" s="136"/>
      <c r="AMD11" s="136"/>
      <c r="AME11" s="136"/>
    </row>
    <row r="12" spans="1:1019" s="145" customFormat="1" ht="30" customHeight="1">
      <c r="A12" s="148">
        <v>3</v>
      </c>
      <c r="B12" s="149" t="s">
        <v>28</v>
      </c>
      <c r="C12" s="150" t="s">
        <v>7</v>
      </c>
      <c r="D12" s="151">
        <f>D14/$D$31</f>
        <v>8.9385896885903534E-3</v>
      </c>
      <c r="E12" s="152">
        <v>0.8</v>
      </c>
      <c r="F12" s="151"/>
      <c r="G12" s="151"/>
      <c r="H12" s="151"/>
      <c r="I12" s="151"/>
      <c r="J12" s="152">
        <v>0.2</v>
      </c>
      <c r="K12" s="151">
        <f>SUM(E12:J12)</f>
        <v>1</v>
      </c>
      <c r="L12" s="161"/>
      <c r="M12" s="153"/>
      <c r="ALX12" s="136"/>
      <c r="ALY12" s="136"/>
      <c r="ALZ12" s="136"/>
      <c r="AMA12" s="136"/>
      <c r="AMB12" s="136"/>
      <c r="AMC12" s="136"/>
      <c r="AMD12" s="136"/>
      <c r="AME12" s="136"/>
    </row>
    <row r="13" spans="1:1019" s="145" customFormat="1" ht="9.9499999999999993" customHeight="1">
      <c r="A13" s="148"/>
      <c r="B13" s="149"/>
      <c r="C13" s="155"/>
      <c r="D13" s="156"/>
      <c r="E13" s="157"/>
      <c r="F13" s="156"/>
      <c r="G13" s="156"/>
      <c r="H13" s="156"/>
      <c r="I13" s="156"/>
      <c r="J13" s="157"/>
      <c r="K13" s="156"/>
      <c r="L13" s="153"/>
      <c r="M13" s="154"/>
      <c r="ALX13" s="136"/>
      <c r="ALY13" s="136"/>
      <c r="ALZ13" s="136"/>
      <c r="AMA13" s="136"/>
      <c r="AMB13" s="136"/>
      <c r="AMC13" s="136"/>
      <c r="AMD13" s="136"/>
      <c r="AME13" s="136"/>
    </row>
    <row r="14" spans="1:1019" s="145" customFormat="1" ht="30" customHeight="1">
      <c r="A14" s="148"/>
      <c r="B14" s="149"/>
      <c r="C14" s="158" t="s">
        <v>6</v>
      </c>
      <c r="D14" s="159">
        <v>761512.52</v>
      </c>
      <c r="E14" s="160">
        <f>ROUND($D$14*E12,2)</f>
        <v>609210.02</v>
      </c>
      <c r="F14" s="159"/>
      <c r="G14" s="159"/>
      <c r="H14" s="159"/>
      <c r="I14" s="159"/>
      <c r="J14" s="160">
        <f>ROUND($D$14*J12,2)</f>
        <v>152302.5</v>
      </c>
      <c r="K14" s="159">
        <f>SUM(E14:J14)</f>
        <v>761512.52</v>
      </c>
      <c r="L14" s="161">
        <f>K14-D14</f>
        <v>0</v>
      </c>
      <c r="M14" s="153"/>
      <c r="ALX14" s="136"/>
      <c r="ALY14" s="136"/>
      <c r="ALZ14" s="136"/>
      <c r="AMA14" s="136"/>
      <c r="AMB14" s="136"/>
      <c r="AMC14" s="136"/>
      <c r="AMD14" s="136"/>
      <c r="AME14" s="136"/>
    </row>
    <row r="15" spans="1:1019" s="145" customFormat="1" ht="30" customHeight="1">
      <c r="A15" s="148">
        <v>4</v>
      </c>
      <c r="B15" s="149" t="s">
        <v>98</v>
      </c>
      <c r="C15" s="150" t="s">
        <v>7</v>
      </c>
      <c r="D15" s="151">
        <f>D17/$D$31</f>
        <v>5.7924348559491726E-4</v>
      </c>
      <c r="E15" s="151"/>
      <c r="F15" s="152">
        <v>0.25</v>
      </c>
      <c r="G15" s="152">
        <v>0.25</v>
      </c>
      <c r="H15" s="152">
        <v>0.25</v>
      </c>
      <c r="I15" s="152">
        <v>0.25</v>
      </c>
      <c r="J15" s="151"/>
      <c r="K15" s="151">
        <f>SUM(E15:J15)</f>
        <v>1</v>
      </c>
      <c r="L15" s="161"/>
      <c r="M15" s="153"/>
      <c r="ALX15" s="136"/>
      <c r="ALY15" s="136"/>
      <c r="ALZ15" s="136"/>
      <c r="AMA15" s="136"/>
      <c r="AMB15" s="136"/>
      <c r="AMC15" s="136"/>
      <c r="AMD15" s="136"/>
      <c r="AME15" s="136"/>
    </row>
    <row r="16" spans="1:1019" s="145" customFormat="1" ht="9.9499999999999993" customHeight="1">
      <c r="A16" s="148"/>
      <c r="B16" s="149"/>
      <c r="C16" s="155"/>
      <c r="D16" s="156"/>
      <c r="E16" s="156"/>
      <c r="F16" s="157"/>
      <c r="G16" s="157"/>
      <c r="H16" s="157"/>
      <c r="I16" s="157"/>
      <c r="J16" s="156"/>
      <c r="K16" s="156"/>
      <c r="L16" s="153"/>
      <c r="M16" s="154"/>
      <c r="ALX16" s="136"/>
      <c r="ALY16" s="136"/>
      <c r="ALZ16" s="136"/>
      <c r="AMA16" s="136"/>
      <c r="AMB16" s="136"/>
      <c r="AMC16" s="136"/>
      <c r="AMD16" s="136"/>
      <c r="AME16" s="136"/>
    </row>
    <row r="17" spans="1:1019" s="145" customFormat="1" ht="30" customHeight="1">
      <c r="A17" s="148"/>
      <c r="B17" s="149"/>
      <c r="C17" s="158" t="s">
        <v>6</v>
      </c>
      <c r="D17" s="159">
        <v>49347.959999999992</v>
      </c>
      <c r="E17" s="159"/>
      <c r="F17" s="160">
        <f>ROUND($D$17*F15,2)</f>
        <v>12336.99</v>
      </c>
      <c r="G17" s="160">
        <f t="shared" ref="G17:I17" si="1">ROUND($D$17*G15,2)</f>
        <v>12336.99</v>
      </c>
      <c r="H17" s="160">
        <f t="shared" si="1"/>
        <v>12336.99</v>
      </c>
      <c r="I17" s="160">
        <f t="shared" si="1"/>
        <v>12336.99</v>
      </c>
      <c r="J17" s="159"/>
      <c r="K17" s="159">
        <f>SUM(E17:J17)-0.02</f>
        <v>49347.94</v>
      </c>
      <c r="L17" s="161">
        <f>K17-D17+0.02</f>
        <v>1.0477379380757768E-11</v>
      </c>
      <c r="M17" s="153"/>
      <c r="ALX17" s="136"/>
      <c r="ALY17" s="136"/>
      <c r="ALZ17" s="136"/>
      <c r="AMA17" s="136"/>
      <c r="AMB17" s="136"/>
      <c r="AMC17" s="136"/>
      <c r="AMD17" s="136"/>
      <c r="AME17" s="136"/>
    </row>
    <row r="18" spans="1:1019" s="145" customFormat="1" ht="30" customHeight="1">
      <c r="A18" s="148">
        <v>5</v>
      </c>
      <c r="B18" s="149" t="s">
        <v>34</v>
      </c>
      <c r="C18" s="150" t="s">
        <v>7</v>
      </c>
      <c r="D18" s="151">
        <f>D20/$D$31</f>
        <v>0.69010340506314716</v>
      </c>
      <c r="E18" s="151"/>
      <c r="F18" s="152">
        <v>0.25</v>
      </c>
      <c r="G18" s="152">
        <v>0.25</v>
      </c>
      <c r="H18" s="152">
        <v>0.25</v>
      </c>
      <c r="I18" s="152">
        <v>0.25</v>
      </c>
      <c r="J18" s="151"/>
      <c r="K18" s="151">
        <f>SUM(E18:J18)</f>
        <v>1</v>
      </c>
      <c r="L18" s="161"/>
      <c r="M18" s="153"/>
      <c r="ALX18" s="136"/>
      <c r="ALY18" s="136"/>
      <c r="ALZ18" s="136"/>
      <c r="AMA18" s="136"/>
      <c r="AMB18" s="136"/>
      <c r="AMC18" s="136"/>
      <c r="AMD18" s="136"/>
      <c r="AME18" s="136"/>
    </row>
    <row r="19" spans="1:1019" s="145" customFormat="1" ht="9.9499999999999993" customHeight="1">
      <c r="A19" s="148"/>
      <c r="B19" s="149"/>
      <c r="C19" s="155"/>
      <c r="D19" s="156"/>
      <c r="E19" s="156"/>
      <c r="F19" s="157"/>
      <c r="G19" s="157"/>
      <c r="H19" s="157"/>
      <c r="I19" s="157"/>
      <c r="J19" s="156"/>
      <c r="K19" s="156"/>
      <c r="L19" s="153"/>
      <c r="M19" s="154"/>
      <c r="ALX19" s="136"/>
      <c r="ALY19" s="136"/>
      <c r="ALZ19" s="136"/>
      <c r="AMA19" s="136"/>
      <c r="AMB19" s="136"/>
      <c r="AMC19" s="136"/>
      <c r="AMD19" s="136"/>
      <c r="AME19" s="136"/>
    </row>
    <row r="20" spans="1:1019" s="145" customFormat="1" ht="30" customHeight="1">
      <c r="A20" s="148"/>
      <c r="B20" s="149"/>
      <c r="C20" s="158" t="s">
        <v>6</v>
      </c>
      <c r="D20" s="159">
        <v>58792539.019999996</v>
      </c>
      <c r="E20" s="159"/>
      <c r="F20" s="160">
        <f t="shared" ref="F20:G20" si="2">ROUND($D$20*F18,2)</f>
        <v>14698134.76</v>
      </c>
      <c r="G20" s="160">
        <f t="shared" si="2"/>
        <v>14698134.76</v>
      </c>
      <c r="H20" s="160">
        <f>ROUND($D$20*H18,2)</f>
        <v>14698134.76</v>
      </c>
      <c r="I20" s="160">
        <f>ROUND($D$20*I18,2)</f>
        <v>14698134.76</v>
      </c>
      <c r="J20" s="159"/>
      <c r="K20" s="159">
        <f>SUM(E20:J20)-0.01</f>
        <v>58792539.030000001</v>
      </c>
      <c r="L20" s="161">
        <f>K20-D20</f>
        <v>1.000000536441803E-2</v>
      </c>
      <c r="M20" s="153"/>
      <c r="ALX20" s="136"/>
      <c r="ALY20" s="136"/>
      <c r="ALZ20" s="136"/>
      <c r="AMA20" s="136"/>
      <c r="AMB20" s="136"/>
      <c r="AMC20" s="136"/>
      <c r="AMD20" s="136"/>
      <c r="AME20" s="136"/>
    </row>
    <row r="21" spans="1:1019" s="145" customFormat="1" ht="30" customHeight="1">
      <c r="A21" s="148">
        <v>6</v>
      </c>
      <c r="B21" s="149" t="s">
        <v>30</v>
      </c>
      <c r="C21" s="150" t="s">
        <v>7</v>
      </c>
      <c r="D21" s="151">
        <f>D23/$D$31</f>
        <v>8.3710906124655649E-2</v>
      </c>
      <c r="E21" s="151"/>
      <c r="F21" s="152">
        <v>0.25</v>
      </c>
      <c r="G21" s="152">
        <v>0.25</v>
      </c>
      <c r="H21" s="152">
        <v>0.25</v>
      </c>
      <c r="I21" s="152">
        <v>0.25</v>
      </c>
      <c r="J21" s="163"/>
      <c r="K21" s="151">
        <f>SUM(E21:J21)</f>
        <v>1</v>
      </c>
      <c r="L21" s="161"/>
      <c r="M21" s="153"/>
      <c r="ALX21" s="136"/>
      <c r="ALY21" s="136"/>
      <c r="ALZ21" s="136"/>
      <c r="AMA21" s="136"/>
      <c r="AMB21" s="136"/>
      <c r="AMC21" s="136"/>
      <c r="AMD21" s="136"/>
      <c r="AME21" s="136"/>
    </row>
    <row r="22" spans="1:1019" s="145" customFormat="1" ht="9.9499999999999993" customHeight="1">
      <c r="A22" s="148"/>
      <c r="B22" s="149"/>
      <c r="C22" s="155"/>
      <c r="D22" s="156"/>
      <c r="E22" s="156"/>
      <c r="F22" s="157"/>
      <c r="G22" s="157"/>
      <c r="H22" s="157"/>
      <c r="I22" s="157"/>
      <c r="J22" s="156"/>
      <c r="K22" s="156"/>
      <c r="L22" s="153"/>
      <c r="M22" s="154"/>
      <c r="ALX22" s="136"/>
      <c r="ALY22" s="136"/>
      <c r="ALZ22" s="136"/>
      <c r="AMA22" s="136"/>
      <c r="AMB22" s="136"/>
      <c r="AMC22" s="136"/>
      <c r="AMD22" s="136"/>
      <c r="AME22" s="136"/>
    </row>
    <row r="23" spans="1:1019" s="145" customFormat="1" ht="30" customHeight="1">
      <c r="A23" s="148"/>
      <c r="B23" s="149"/>
      <c r="C23" s="158" t="s">
        <v>6</v>
      </c>
      <c r="D23" s="159">
        <v>7131651.1100000013</v>
      </c>
      <c r="E23" s="159"/>
      <c r="F23" s="160">
        <f t="shared" ref="F23:G23" si="3">ROUND($D$23*F21,2)</f>
        <v>1782912.78</v>
      </c>
      <c r="G23" s="160">
        <f t="shared" si="3"/>
        <v>1782912.78</v>
      </c>
      <c r="H23" s="160">
        <f>ROUND($D$23*H21,2)</f>
        <v>1782912.78</v>
      </c>
      <c r="I23" s="160">
        <f>ROUND($D$23*I21,2)</f>
        <v>1782912.78</v>
      </c>
      <c r="J23" s="159"/>
      <c r="K23" s="159">
        <f>SUM(E23:J23)-0.03</f>
        <v>7131651.0899999999</v>
      </c>
      <c r="L23" s="161">
        <f>K23-D23+0.01</f>
        <v>-1.0000001415610313E-2</v>
      </c>
      <c r="M23" s="153"/>
      <c r="ALX23" s="136"/>
      <c r="ALY23" s="136"/>
      <c r="ALZ23" s="136"/>
      <c r="AMA23" s="136"/>
      <c r="AMB23" s="136"/>
      <c r="AMC23" s="136"/>
      <c r="AMD23" s="136"/>
      <c r="AME23" s="136"/>
    </row>
    <row r="24" spans="1:1019" s="145" customFormat="1" ht="30" customHeight="1">
      <c r="A24" s="148">
        <v>7</v>
      </c>
      <c r="B24" s="149" t="s">
        <v>43</v>
      </c>
      <c r="C24" s="150" t="s">
        <v>7</v>
      </c>
      <c r="D24" s="151">
        <f>D26/$D$31</f>
        <v>0.17426123125840295</v>
      </c>
      <c r="E24" s="151"/>
      <c r="F24" s="163"/>
      <c r="G24" s="163"/>
      <c r="H24" s="163"/>
      <c r="I24" s="164">
        <v>0.5</v>
      </c>
      <c r="J24" s="164">
        <v>0.5</v>
      </c>
      <c r="K24" s="151">
        <f>SUM(E24:J24)</f>
        <v>1</v>
      </c>
      <c r="L24" s="161"/>
      <c r="M24" s="153"/>
      <c r="ALX24" s="136"/>
      <c r="ALY24" s="136"/>
      <c r="ALZ24" s="136"/>
      <c r="AMA24" s="136"/>
      <c r="AMB24" s="136"/>
      <c r="AMC24" s="136"/>
      <c r="AMD24" s="136"/>
      <c r="AME24" s="136"/>
    </row>
    <row r="25" spans="1:1019" s="145" customFormat="1" ht="9.9499999999999993" customHeight="1">
      <c r="A25" s="148"/>
      <c r="B25" s="149"/>
      <c r="C25" s="155"/>
      <c r="D25" s="156"/>
      <c r="E25" s="156"/>
      <c r="F25" s="156"/>
      <c r="G25" s="156"/>
      <c r="H25" s="156"/>
      <c r="I25" s="157"/>
      <c r="J25" s="157"/>
      <c r="K25" s="156"/>
      <c r="L25" s="153"/>
      <c r="M25" s="154"/>
      <c r="ALX25" s="136"/>
      <c r="ALY25" s="136"/>
      <c r="ALZ25" s="136"/>
      <c r="AMA25" s="136"/>
      <c r="AMB25" s="136"/>
      <c r="AMC25" s="136"/>
      <c r="AMD25" s="136"/>
      <c r="AME25" s="136"/>
    </row>
    <row r="26" spans="1:1019" s="145" customFormat="1" ht="30" customHeight="1">
      <c r="A26" s="148"/>
      <c r="B26" s="149"/>
      <c r="C26" s="158" t="s">
        <v>6</v>
      </c>
      <c r="D26" s="159">
        <v>14845978.389999999</v>
      </c>
      <c r="E26" s="159"/>
      <c r="F26" s="159"/>
      <c r="G26" s="159"/>
      <c r="H26" s="159"/>
      <c r="I26" s="160">
        <f>ROUND($D$26*I24,2)</f>
        <v>7422989.2000000002</v>
      </c>
      <c r="J26" s="160">
        <f>ROUND($D$26*J24,2)</f>
        <v>7422989.2000000002</v>
      </c>
      <c r="K26" s="159">
        <f>SUM(E26:J26)</f>
        <v>14845978.4</v>
      </c>
      <c r="L26" s="161">
        <f>K26-D26</f>
        <v>1.0000001639127731E-2</v>
      </c>
      <c r="M26" s="153"/>
      <c r="ALX26" s="136"/>
      <c r="ALY26" s="136"/>
      <c r="ALZ26" s="136"/>
      <c r="AMA26" s="136"/>
      <c r="AMB26" s="136"/>
      <c r="AMC26" s="136"/>
      <c r="AMD26" s="136"/>
      <c r="AME26" s="136"/>
    </row>
    <row r="27" spans="1:1019" s="145" customFormat="1" ht="30" customHeight="1">
      <c r="A27" s="148">
        <v>8</v>
      </c>
      <c r="B27" s="149" t="s">
        <v>445</v>
      </c>
      <c r="C27" s="150" t="s">
        <v>7</v>
      </c>
      <c r="D27" s="151">
        <f>D29/$D$31</f>
        <v>1.132105676877471E-2</v>
      </c>
      <c r="E27" s="152">
        <v>0.16669999999999999</v>
      </c>
      <c r="F27" s="152">
        <v>0.16669999999999999</v>
      </c>
      <c r="G27" s="152">
        <v>0.16669999999999999</v>
      </c>
      <c r="H27" s="152">
        <v>0.16669999999999999</v>
      </c>
      <c r="I27" s="152">
        <v>0.16669999999999999</v>
      </c>
      <c r="J27" s="152">
        <v>0.16650000000000001</v>
      </c>
      <c r="K27" s="151">
        <f>SUM(E27:J27)</f>
        <v>0.99999999999999989</v>
      </c>
      <c r="L27" s="161"/>
      <c r="M27" s="153"/>
      <c r="ALX27" s="136"/>
      <c r="ALY27" s="136"/>
      <c r="ALZ27" s="136"/>
      <c r="AMA27" s="136"/>
      <c r="AMB27" s="136"/>
      <c r="AMC27" s="136"/>
      <c r="AMD27" s="136"/>
      <c r="AME27" s="136"/>
    </row>
    <row r="28" spans="1:1019" s="145" customFormat="1" ht="9.9499999999999993" customHeight="1">
      <c r="A28" s="148"/>
      <c r="B28" s="149"/>
      <c r="C28" s="155"/>
      <c r="D28" s="156"/>
      <c r="E28" s="157"/>
      <c r="F28" s="157"/>
      <c r="G28" s="157"/>
      <c r="H28" s="157"/>
      <c r="I28" s="157"/>
      <c r="J28" s="157"/>
      <c r="K28" s="156"/>
      <c r="L28" s="153"/>
      <c r="M28" s="154"/>
      <c r="ALX28" s="136"/>
      <c r="ALY28" s="136"/>
      <c r="ALZ28" s="136"/>
      <c r="AMA28" s="136"/>
      <c r="AMB28" s="136"/>
      <c r="AMC28" s="136"/>
      <c r="AMD28" s="136"/>
      <c r="AME28" s="136"/>
    </row>
    <row r="29" spans="1:1019" s="145" customFormat="1" ht="30" customHeight="1">
      <c r="A29" s="148"/>
      <c r="B29" s="149"/>
      <c r="C29" s="158" t="s">
        <v>6</v>
      </c>
      <c r="D29" s="159">
        <v>964483.97</v>
      </c>
      <c r="E29" s="160">
        <f>ROUND($D$29*E27,2)</f>
        <v>160779.48000000001</v>
      </c>
      <c r="F29" s="160">
        <f t="shared" ref="F29:J29" si="4">ROUND($D$29*F27,2)</f>
        <v>160779.48000000001</v>
      </c>
      <c r="G29" s="160">
        <f t="shared" si="4"/>
        <v>160779.48000000001</v>
      </c>
      <c r="H29" s="160">
        <f t="shared" si="4"/>
        <v>160779.48000000001</v>
      </c>
      <c r="I29" s="160">
        <f t="shared" si="4"/>
        <v>160779.48000000001</v>
      </c>
      <c r="J29" s="160">
        <f t="shared" si="4"/>
        <v>160586.57999999999</v>
      </c>
      <c r="K29" s="159">
        <f>SUM(E29:J29)-0.02</f>
        <v>964483.96</v>
      </c>
      <c r="L29" s="161">
        <f>K29-D29+0.03</f>
        <v>1.9999999990686773E-2</v>
      </c>
      <c r="M29" s="153"/>
      <c r="ALX29" s="136"/>
      <c r="ALY29" s="136"/>
      <c r="ALZ29" s="136"/>
      <c r="AMA29" s="136"/>
      <c r="AMB29" s="136"/>
      <c r="AMC29" s="136"/>
      <c r="AMD29" s="136"/>
      <c r="AME29" s="136"/>
    </row>
    <row r="30" spans="1:1019" s="145" customFormat="1" ht="27.95" customHeight="1">
      <c r="A30" s="165"/>
      <c r="B30" s="166" t="s">
        <v>446</v>
      </c>
      <c r="C30" s="167" t="s">
        <v>7</v>
      </c>
      <c r="D30" s="168">
        <f>D12+D9+D6+D21+D18+D24+D15+D27</f>
        <v>1</v>
      </c>
      <c r="E30" s="168">
        <f>E31/$D$31</f>
        <v>2.1886173413620039E-2</v>
      </c>
      <c r="F30" s="168">
        <f>F31/$D$31</f>
        <v>0.19913398159812379</v>
      </c>
      <c r="G30" s="168">
        <f>G31/$D$31</f>
        <v>0.19913398159812379</v>
      </c>
      <c r="H30" s="168">
        <f>H31/$D$31</f>
        <v>0.19913398159812379</v>
      </c>
      <c r="I30" s="168">
        <f t="shared" ref="I30:K30" si="5">I31/$D$31</f>
        <v>0.286264597286015</v>
      </c>
      <c r="J30" s="168">
        <f>J31/$D$31</f>
        <v>9.4447284975511164E-2</v>
      </c>
      <c r="K30" s="168">
        <f t="shared" si="5"/>
        <v>1</v>
      </c>
      <c r="ALX30" s="169"/>
      <c r="ALY30" s="169"/>
      <c r="ALZ30" s="169"/>
      <c r="AMA30" s="169"/>
      <c r="AMB30" s="169"/>
      <c r="AMC30" s="169"/>
      <c r="AMD30" s="169"/>
      <c r="AME30" s="169"/>
    </row>
    <row r="31" spans="1:1019" s="145" customFormat="1" ht="27.95" customHeight="1">
      <c r="A31" s="170" t="s">
        <v>447</v>
      </c>
      <c r="B31" s="170"/>
      <c r="C31" s="167" t="s">
        <v>6</v>
      </c>
      <c r="D31" s="171">
        <f>D14+D11+D8+D23+D20+D26+D17+D29</f>
        <v>85193810.939999998</v>
      </c>
      <c r="E31" s="171">
        <f>E14+E11+E8+E23+E20+E26+E17+E29</f>
        <v>1864566.52</v>
      </c>
      <c r="F31" s="171">
        <f t="shared" ref="F31:J31" si="6">F14+F11+F8+F23+F20+F26+F17+F29</f>
        <v>16964982.779999997</v>
      </c>
      <c r="G31" s="171">
        <f t="shared" si="6"/>
        <v>16964982.779999997</v>
      </c>
      <c r="H31" s="171">
        <f t="shared" si="6"/>
        <v>16964982.779999997</v>
      </c>
      <c r="I31" s="171">
        <f t="shared" si="6"/>
        <v>24387971.979999997</v>
      </c>
      <c r="J31" s="171">
        <f t="shared" si="6"/>
        <v>8046324.1400000006</v>
      </c>
      <c r="K31" s="171">
        <f>K14+K11+K8+K23+K20+K26+K17+K29+0.02</f>
        <v>85193810.939999998</v>
      </c>
      <c r="ALX31" s="169"/>
      <c r="ALY31" s="169"/>
      <c r="ALZ31" s="169"/>
      <c r="AMA31" s="169"/>
      <c r="AMB31" s="169"/>
      <c r="AMC31" s="169"/>
      <c r="AMD31" s="169"/>
      <c r="AME31" s="169"/>
    </row>
    <row r="32" spans="1:1019" s="145" customFormat="1" ht="27.95" customHeight="1">
      <c r="A32" s="170" t="s">
        <v>448</v>
      </c>
      <c r="B32" s="170"/>
      <c r="C32" s="167" t="s">
        <v>6</v>
      </c>
      <c r="D32" s="172">
        <f>D31</f>
        <v>85193810.939999998</v>
      </c>
      <c r="E32" s="171">
        <f>E31</f>
        <v>1864566.52</v>
      </c>
      <c r="F32" s="171">
        <f>F31+E32</f>
        <v>18829549.299999997</v>
      </c>
      <c r="G32" s="171">
        <f t="shared" ref="G32:I32" si="7">G31+F32</f>
        <v>35794532.079999998</v>
      </c>
      <c r="H32" s="171">
        <f t="shared" si="7"/>
        <v>52759514.859999999</v>
      </c>
      <c r="I32" s="171">
        <f t="shared" si="7"/>
        <v>77147486.840000004</v>
      </c>
      <c r="J32" s="171">
        <f>J31+I32-0.04</f>
        <v>85193810.939999998</v>
      </c>
      <c r="K32" s="171"/>
      <c r="L32" s="173">
        <f>J32-K31</f>
        <v>0</v>
      </c>
      <c r="ALX32" s="169"/>
      <c r="ALY32" s="169"/>
      <c r="ALZ32" s="169"/>
      <c r="AMA32" s="169"/>
      <c r="AMB32" s="169"/>
      <c r="AMC32" s="169"/>
      <c r="AMD32" s="169"/>
      <c r="AME32" s="169"/>
    </row>
    <row r="34" spans="4:12">
      <c r="D34" s="174"/>
    </row>
    <row r="35" spans="4:12" ht="16.5">
      <c r="D35" s="175"/>
    </row>
    <row r="36" spans="4:12" ht="18">
      <c r="D36" s="176"/>
      <c r="K36" s="176"/>
    </row>
    <row r="37" spans="4:12">
      <c r="D37" s="174"/>
    </row>
    <row r="39" spans="4:12">
      <c r="K39" s="177"/>
      <c r="L39" s="177"/>
    </row>
    <row r="42" spans="4:12">
      <c r="K42" s="174"/>
    </row>
  </sheetData>
  <mergeCells count="27">
    <mergeCell ref="A24:A26"/>
    <mergeCell ref="B24:B26"/>
    <mergeCell ref="A27:A29"/>
    <mergeCell ref="B27:B29"/>
    <mergeCell ref="A31:B31"/>
    <mergeCell ref="A32:B32"/>
    <mergeCell ref="A15:A17"/>
    <mergeCell ref="B15:B17"/>
    <mergeCell ref="A18:A20"/>
    <mergeCell ref="B18:B20"/>
    <mergeCell ref="A21:A23"/>
    <mergeCell ref="B21:B23"/>
    <mergeCell ref="A6:A8"/>
    <mergeCell ref="B6:B8"/>
    <mergeCell ref="A9:A11"/>
    <mergeCell ref="B9:B11"/>
    <mergeCell ref="A12:A14"/>
    <mergeCell ref="B12:B14"/>
    <mergeCell ref="A1:K1"/>
    <mergeCell ref="A2:K2"/>
    <mergeCell ref="A3:K3"/>
    <mergeCell ref="A4:A5"/>
    <mergeCell ref="B4:B5"/>
    <mergeCell ref="C4:C5"/>
    <mergeCell ref="D4:D5"/>
    <mergeCell ref="E4:J4"/>
    <mergeCell ref="K4:K5"/>
  </mergeCells>
  <conditionalFormatting sqref="F10:I10">
    <cfRule type="cellIs" dxfId="13" priority="2" operator="greaterThanOrEqual">
      <formula>0.0001</formula>
    </cfRule>
  </conditionalFormatting>
  <conditionalFormatting sqref="F13:I13 K13">
    <cfRule type="cellIs" dxfId="12" priority="7" operator="greaterThanOrEqual">
      <formula>0.0001</formula>
    </cfRule>
  </conditionalFormatting>
  <conditionalFormatting sqref="F16:I16 K16">
    <cfRule type="cellIs" dxfId="11" priority="6" operator="greaterThanOrEqual">
      <formula>0.0001</formula>
    </cfRule>
  </conditionalFormatting>
  <conditionalFormatting sqref="F19:I19 K19">
    <cfRule type="cellIs" dxfId="10" priority="5" operator="greaterThanOrEqual">
      <formula>0.0001</formula>
    </cfRule>
  </conditionalFormatting>
  <conditionalFormatting sqref="F22:I22 K22">
    <cfRule type="cellIs" dxfId="9" priority="4" operator="greaterThanOrEqual">
      <formula>0.0001</formula>
    </cfRule>
  </conditionalFormatting>
  <conditionalFormatting sqref="F25:I25 K25">
    <cfRule type="cellIs" dxfId="8" priority="3" operator="greaterThanOrEqual">
      <formula>0.0001</formula>
    </cfRule>
  </conditionalFormatting>
  <conditionalFormatting sqref="F28:I28 K28">
    <cfRule type="cellIs" dxfId="7" priority="1" operator="greaterThanOrEqual">
      <formula>0.0001</formula>
    </cfRule>
  </conditionalFormatting>
  <conditionalFormatting sqref="K6:K7 F7:I7 E9:K9 K10 E12 J12:K12 J24">
    <cfRule type="cellIs" dxfId="6" priority="8" operator="greaterThanOrEqual">
      <formula>0.0001</formula>
    </cfRule>
  </conditionalFormatting>
  <printOptions horizontalCentered="1"/>
  <pageMargins left="0.51181102362204722" right="0.51181102362204722" top="0.78740157480314965" bottom="0.78740157480314965" header="0.51181102362204722" footer="0.51181102362204722"/>
  <pageSetup paperSize="9" scale="58" firstPageNumber="0" orientation="landscape" useFirstPageNumber="1" verticalDpi="30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D4C04-3BC6-432D-B6F0-43C6F041CCF5}">
  <dimension ref="B1:Q61"/>
  <sheetViews>
    <sheetView view="pageBreakPreview" zoomScale="70" zoomScaleNormal="70" zoomScaleSheetLayoutView="70" workbookViewId="0">
      <selection activeCell="M4" sqref="M4"/>
    </sheetView>
  </sheetViews>
  <sheetFormatPr defaultColWidth="9.140625" defaultRowHeight="15"/>
  <cols>
    <col min="1" max="1" width="6.7109375" style="178" customWidth="1"/>
    <col min="2" max="2" width="15.7109375" style="178" customWidth="1"/>
    <col min="3" max="3" width="32" style="178" customWidth="1"/>
    <col min="4" max="4" width="20.7109375" style="178" customWidth="1"/>
    <col min="5" max="5" width="15.42578125" style="179" customWidth="1"/>
    <col min="6" max="6" width="33.5703125" style="178" customWidth="1"/>
    <col min="7" max="7" width="18.28515625" style="178" bestFit="1" customWidth="1"/>
    <col min="8" max="10" width="20.7109375" style="178" customWidth="1"/>
    <col min="11" max="11" width="15.7109375" style="178" customWidth="1"/>
    <col min="12" max="12" width="6.7109375" style="178" customWidth="1"/>
    <col min="13" max="13" width="9.140625" style="178"/>
    <col min="14" max="14" width="17.85546875" style="178" customWidth="1"/>
    <col min="15" max="15" width="12.42578125" style="178" customWidth="1"/>
    <col min="16" max="16" width="13.42578125" style="178" customWidth="1"/>
    <col min="17" max="17" width="14.85546875" style="178" bestFit="1" customWidth="1"/>
    <col min="18" max="18" width="9.140625" style="178" customWidth="1"/>
    <col min="19" max="19" width="9.42578125" style="178" bestFit="1" customWidth="1"/>
    <col min="20" max="20" width="11.140625" style="178" bestFit="1" customWidth="1"/>
    <col min="21" max="16384" width="9.140625" style="178"/>
  </cols>
  <sheetData>
    <row r="1" spans="2:17" ht="15.75" thickBot="1"/>
    <row r="2" spans="2:17" s="183" customFormat="1" ht="24.95" customHeight="1">
      <c r="B2" s="180" t="s">
        <v>449</v>
      </c>
      <c r="C2" s="181"/>
      <c r="D2" s="181"/>
      <c r="E2" s="181"/>
      <c r="F2" s="181"/>
      <c r="G2" s="181"/>
      <c r="H2" s="181"/>
      <c r="I2" s="181"/>
      <c r="J2" s="181"/>
      <c r="K2" s="182"/>
    </row>
    <row r="3" spans="2:17" s="183" customFormat="1" ht="24.95" customHeight="1">
      <c r="B3" s="184" t="s">
        <v>450</v>
      </c>
      <c r="C3" s="185"/>
      <c r="D3" s="185"/>
      <c r="E3" s="185"/>
      <c r="F3" s="185"/>
      <c r="G3" s="185"/>
      <c r="H3" s="185"/>
      <c r="I3" s="185"/>
      <c r="J3" s="185"/>
      <c r="K3" s="186"/>
    </row>
    <row r="4" spans="2:17" s="183" customFormat="1" ht="24.95" customHeight="1">
      <c r="B4" s="187" t="s">
        <v>451</v>
      </c>
      <c r="C4" s="188"/>
      <c r="D4" s="188"/>
      <c r="E4" s="188"/>
      <c r="F4" s="188"/>
      <c r="G4" s="188"/>
      <c r="H4" s="188"/>
      <c r="I4" s="188"/>
      <c r="J4" s="188"/>
      <c r="K4" s="189"/>
    </row>
    <row r="5" spans="2:17" s="183" customFormat="1" ht="9.9499999999999993" customHeight="1">
      <c r="B5" s="190"/>
      <c r="C5" s="191"/>
      <c r="D5" s="191"/>
      <c r="E5" s="191"/>
      <c r="F5" s="191"/>
      <c r="G5" s="191"/>
      <c r="H5" s="191"/>
      <c r="I5" s="191"/>
      <c r="J5" s="191"/>
      <c r="K5" s="192"/>
    </row>
    <row r="6" spans="2:17" s="183" customFormat="1">
      <c r="B6" s="193" t="s">
        <v>452</v>
      </c>
      <c r="C6" s="194" t="s">
        <v>154</v>
      </c>
      <c r="D6" s="194"/>
      <c r="E6" s="195"/>
      <c r="F6" s="196" t="s">
        <v>2</v>
      </c>
      <c r="G6" s="197">
        <v>183.12</v>
      </c>
      <c r="H6" s="197"/>
      <c r="I6" s="197"/>
      <c r="J6" s="197"/>
      <c r="K6" s="198"/>
    </row>
    <row r="7" spans="2:17" s="183" customFormat="1" ht="15" customHeight="1">
      <c r="B7" s="199" t="s">
        <v>453</v>
      </c>
      <c r="C7" s="200" t="s">
        <v>454</v>
      </c>
      <c r="D7" s="200"/>
      <c r="E7" s="201"/>
      <c r="F7" s="202" t="s">
        <v>455</v>
      </c>
      <c r="G7" s="203" t="s">
        <v>456</v>
      </c>
      <c r="H7" s="203"/>
      <c r="I7" s="203"/>
      <c r="J7" s="203"/>
      <c r="K7" s="204"/>
    </row>
    <row r="8" spans="2:17" s="183" customFormat="1" ht="15" customHeight="1">
      <c r="B8" s="199"/>
      <c r="C8" s="205"/>
      <c r="D8" s="205"/>
      <c r="E8" s="206"/>
      <c r="F8" s="202" t="s">
        <v>457</v>
      </c>
      <c r="G8" s="207" t="s">
        <v>90</v>
      </c>
      <c r="H8" s="207"/>
      <c r="I8" s="207"/>
      <c r="J8" s="207"/>
      <c r="K8" s="208"/>
    </row>
    <row r="9" spans="2:17" s="183" customFormat="1" ht="9.9499999999999993" customHeight="1" thickBot="1">
      <c r="B9" s="209"/>
      <c r="C9" s="210"/>
      <c r="D9" s="210"/>
      <c r="E9" s="210"/>
      <c r="F9" s="210"/>
      <c r="G9" s="210"/>
      <c r="H9" s="210"/>
      <c r="I9" s="210"/>
      <c r="J9" s="210"/>
      <c r="K9" s="211"/>
    </row>
    <row r="10" spans="2:17" ht="20.100000000000001" customHeight="1" thickBot="1">
      <c r="B10" s="212" t="s">
        <v>458</v>
      </c>
      <c r="C10" s="213"/>
      <c r="D10" s="213"/>
      <c r="E10" s="213"/>
      <c r="F10" s="213"/>
      <c r="G10" s="213"/>
      <c r="H10" s="213"/>
      <c r="I10" s="213"/>
      <c r="J10" s="213"/>
      <c r="K10" s="214"/>
    </row>
    <row r="11" spans="2:17">
      <c r="B11" s="215"/>
      <c r="C11" s="216"/>
      <c r="D11" s="216"/>
      <c r="E11" s="217"/>
      <c r="F11" s="216"/>
      <c r="G11" s="216"/>
      <c r="H11" s="216"/>
      <c r="I11" s="216"/>
      <c r="J11" s="216"/>
      <c r="K11" s="218"/>
    </row>
    <row r="12" spans="2:17">
      <c r="B12" s="219" t="s">
        <v>459</v>
      </c>
      <c r="C12" s="220"/>
      <c r="D12" s="220"/>
      <c r="E12" s="220"/>
      <c r="F12" s="220"/>
      <c r="G12" s="220"/>
      <c r="H12" s="220"/>
      <c r="I12" s="220"/>
      <c r="J12" s="220"/>
      <c r="K12" s="221"/>
      <c r="N12" s="222" t="s">
        <v>460</v>
      </c>
      <c r="O12" s="222" t="s">
        <v>461</v>
      </c>
      <c r="P12" s="222"/>
      <c r="Q12" s="222" t="s">
        <v>462</v>
      </c>
    </row>
    <row r="13" spans="2:17">
      <c r="B13" s="223"/>
      <c r="C13" s="224"/>
      <c r="D13" s="224"/>
      <c r="E13" s="224"/>
      <c r="F13" s="224"/>
      <c r="G13" s="224"/>
      <c r="H13" s="224"/>
      <c r="I13" s="224"/>
      <c r="J13" s="224"/>
      <c r="K13" s="225"/>
      <c r="N13" s="222"/>
      <c r="O13" s="226" t="s">
        <v>463</v>
      </c>
      <c r="P13" s="226" t="s">
        <v>464</v>
      </c>
      <c r="Q13" s="222"/>
    </row>
    <row r="14" spans="2:17">
      <c r="B14" s="223"/>
      <c r="C14" s="224"/>
      <c r="D14" s="224"/>
      <c r="E14" s="224"/>
      <c r="F14" s="224"/>
      <c r="G14" s="224"/>
      <c r="H14" s="224"/>
      <c r="I14" s="224"/>
      <c r="J14" s="224"/>
      <c r="K14" s="225"/>
      <c r="N14" s="222"/>
      <c r="O14" s="227">
        <v>45689</v>
      </c>
      <c r="P14" s="227">
        <v>45658</v>
      </c>
      <c r="Q14" s="222"/>
    </row>
    <row r="15" spans="2:17">
      <c r="B15" s="228"/>
      <c r="C15" s="229"/>
      <c r="D15" s="229"/>
      <c r="E15" s="229"/>
      <c r="F15" s="229"/>
      <c r="G15" s="229"/>
      <c r="H15" s="229"/>
      <c r="I15" s="229"/>
      <c r="J15" s="229"/>
      <c r="K15" s="230"/>
      <c r="N15" s="231" t="s">
        <v>465</v>
      </c>
      <c r="O15" s="232">
        <v>587.95899999999995</v>
      </c>
      <c r="P15" s="232">
        <v>584.51199999999994</v>
      </c>
      <c r="Q15" s="233">
        <f>ROUND((P15/O15),4)</f>
        <v>0.99409999999999998</v>
      </c>
    </row>
    <row r="16" spans="2:17">
      <c r="B16" s="234"/>
      <c r="K16" s="235"/>
    </row>
    <row r="17" spans="2:14">
      <c r="B17" s="234"/>
      <c r="K17" s="235"/>
    </row>
    <row r="18" spans="2:14" ht="35.450000000000003" customHeight="1">
      <c r="B18" s="234"/>
      <c r="C18" s="236" t="s">
        <v>466</v>
      </c>
      <c r="D18" s="236" t="s">
        <v>467</v>
      </c>
      <c r="E18" s="236" t="s">
        <v>468</v>
      </c>
      <c r="F18" s="236" t="s">
        <v>469</v>
      </c>
      <c r="G18" s="236" t="s">
        <v>470</v>
      </c>
      <c r="H18" s="236" t="s">
        <v>471</v>
      </c>
      <c r="I18" s="236" t="s">
        <v>472</v>
      </c>
      <c r="J18" s="236" t="s">
        <v>473</v>
      </c>
      <c r="K18" s="235"/>
    </row>
    <row r="19" spans="2:14" ht="43.5" customHeight="1" thickBot="1">
      <c r="B19" s="234"/>
      <c r="C19" s="237" t="s">
        <v>474</v>
      </c>
      <c r="D19" s="237" t="s">
        <v>475</v>
      </c>
      <c r="E19" s="238">
        <v>497</v>
      </c>
      <c r="F19" s="239"/>
      <c r="G19" s="240"/>
      <c r="H19" s="241"/>
      <c r="I19" s="241"/>
      <c r="J19" s="241">
        <f>EVEN(2*(I19:I19/28))</f>
        <v>0</v>
      </c>
      <c r="K19" s="235"/>
      <c r="M19" s="242"/>
    </row>
    <row r="20" spans="2:14" ht="43.5" customHeight="1" thickTop="1" thickBot="1">
      <c r="B20" s="234"/>
      <c r="C20" s="243" t="s">
        <v>476</v>
      </c>
      <c r="D20" s="244" t="s">
        <v>477</v>
      </c>
      <c r="E20" s="245">
        <v>786</v>
      </c>
      <c r="F20" s="244"/>
      <c r="G20" s="246"/>
      <c r="H20" s="247"/>
      <c r="I20" s="247"/>
      <c r="J20" s="247">
        <f>EVEN(2*(I20/28))</f>
        <v>0</v>
      </c>
      <c r="K20" s="235"/>
      <c r="M20" s="248"/>
      <c r="N20" s="178">
        <f>1646+18.1</f>
        <v>1664.1</v>
      </c>
    </row>
    <row r="21" spans="2:14" ht="43.5" customHeight="1" thickTop="1">
      <c r="B21" s="234"/>
      <c r="C21" s="249" t="s">
        <v>478</v>
      </c>
      <c r="D21" s="250" t="s">
        <v>479</v>
      </c>
      <c r="E21" s="251">
        <v>1664</v>
      </c>
      <c r="F21" s="252"/>
      <c r="G21" s="253"/>
      <c r="H21" s="254"/>
      <c r="I21" s="254"/>
      <c r="J21" s="255">
        <f>EVEN(2*(I21/28))</f>
        <v>0</v>
      </c>
      <c r="K21" s="235"/>
      <c r="M21" s="248"/>
    </row>
    <row r="22" spans="2:14">
      <c r="B22" s="234"/>
      <c r="J22" s="256"/>
      <c r="K22" s="235"/>
    </row>
    <row r="23" spans="2:14" ht="35.25" customHeight="1">
      <c r="B23" s="257" t="s">
        <v>480</v>
      </c>
      <c r="C23" s="258"/>
      <c r="D23" s="258"/>
      <c r="E23" s="258"/>
      <c r="F23" s="258"/>
      <c r="G23" s="258"/>
      <c r="H23" s="258"/>
      <c r="I23" s="258"/>
      <c r="J23" s="258"/>
      <c r="K23" s="259"/>
    </row>
    <row r="24" spans="2:14">
      <c r="B24" s="234"/>
      <c r="J24" s="256"/>
      <c r="K24" s="235"/>
    </row>
    <row r="25" spans="2:14" ht="35.25" customHeight="1">
      <c r="B25" s="234"/>
      <c r="C25" s="236" t="s">
        <v>481</v>
      </c>
      <c r="D25" s="236" t="s">
        <v>467</v>
      </c>
      <c r="E25" s="236" t="s">
        <v>468</v>
      </c>
      <c r="F25" s="236" t="s">
        <v>469</v>
      </c>
      <c r="G25" s="236" t="s">
        <v>470</v>
      </c>
      <c r="H25" s="236" t="s">
        <v>472</v>
      </c>
      <c r="I25" s="236" t="s">
        <v>471</v>
      </c>
      <c r="J25" s="236" t="s">
        <v>482</v>
      </c>
      <c r="K25" s="235"/>
    </row>
    <row r="26" spans="2:14">
      <c r="B26" s="234"/>
      <c r="C26" s="260" t="s">
        <v>483</v>
      </c>
      <c r="D26" s="261" t="s">
        <v>484</v>
      </c>
      <c r="E26" s="262">
        <v>600</v>
      </c>
      <c r="F26" s="263"/>
      <c r="G26" s="264"/>
      <c r="H26" s="265"/>
      <c r="I26" s="265"/>
      <c r="J26" s="265">
        <f>EVEN(2*(I26/28))</f>
        <v>0</v>
      </c>
      <c r="K26" s="235"/>
    </row>
    <row r="27" spans="2:14" ht="15" customHeight="1" thickBot="1">
      <c r="B27" s="234"/>
      <c r="C27" s="266"/>
      <c r="D27" s="267"/>
      <c r="E27" s="268"/>
      <c r="F27" s="266"/>
      <c r="G27" s="269"/>
      <c r="H27" s="270"/>
      <c r="I27" s="270"/>
      <c r="J27" s="270"/>
      <c r="K27" s="235"/>
    </row>
    <row r="28" spans="2:14" ht="15.75" thickTop="1">
      <c r="B28" s="234"/>
      <c r="C28" s="271" t="s">
        <v>485</v>
      </c>
      <c r="D28" s="261" t="s">
        <v>486</v>
      </c>
      <c r="E28" s="262">
        <v>429</v>
      </c>
      <c r="F28" s="263"/>
      <c r="G28" s="264"/>
      <c r="H28" s="265"/>
      <c r="I28" s="265"/>
      <c r="J28" s="265">
        <f>EVEN(2*(I28/28))</f>
        <v>0</v>
      </c>
      <c r="K28" s="235"/>
    </row>
    <row r="29" spans="2:14" ht="15.75" thickBot="1">
      <c r="B29" s="234"/>
      <c r="C29" s="266"/>
      <c r="D29" s="267"/>
      <c r="E29" s="268"/>
      <c r="F29" s="266"/>
      <c r="G29" s="269"/>
      <c r="H29" s="270"/>
      <c r="I29" s="270"/>
      <c r="J29" s="270"/>
      <c r="K29" s="235"/>
    </row>
    <row r="30" spans="2:14" ht="15.75" thickTop="1">
      <c r="B30" s="234"/>
      <c r="C30" s="271" t="s">
        <v>487</v>
      </c>
      <c r="D30" s="271" t="s">
        <v>477</v>
      </c>
      <c r="E30" s="262">
        <v>774</v>
      </c>
      <c r="F30" s="263"/>
      <c r="G30" s="264"/>
      <c r="H30" s="265"/>
      <c r="I30" s="265"/>
      <c r="J30" s="265">
        <f>EVEN(2*(I30/28))</f>
        <v>0</v>
      </c>
      <c r="K30" s="235"/>
    </row>
    <row r="31" spans="2:14" ht="15.75" thickBot="1">
      <c r="B31" s="234"/>
      <c r="C31" s="266"/>
      <c r="D31" s="266"/>
      <c r="E31" s="268"/>
      <c r="F31" s="266"/>
      <c r="G31" s="269"/>
      <c r="H31" s="270"/>
      <c r="I31" s="270"/>
      <c r="J31" s="270"/>
      <c r="K31" s="235"/>
    </row>
    <row r="32" spans="2:14" ht="15.75" thickTop="1">
      <c r="B32" s="234"/>
      <c r="C32" s="272" t="s">
        <v>488</v>
      </c>
      <c r="D32" s="273"/>
      <c r="E32" s="273"/>
      <c r="F32" s="273"/>
      <c r="G32" s="273"/>
      <c r="H32" s="273"/>
      <c r="I32" s="273"/>
      <c r="J32" s="256"/>
      <c r="K32" s="235"/>
    </row>
    <row r="33" spans="2:11" ht="13.15" customHeight="1">
      <c r="B33" s="234"/>
      <c r="C33" s="273"/>
      <c r="D33" s="273"/>
      <c r="E33" s="273"/>
      <c r="F33" s="273"/>
      <c r="G33" s="273"/>
      <c r="H33" s="273"/>
      <c r="I33" s="273"/>
      <c r="J33" s="256"/>
      <c r="K33" s="235"/>
    </row>
    <row r="34" spans="2:11" ht="15.75" thickBot="1">
      <c r="B34" s="234"/>
      <c r="C34" s="274"/>
      <c r="D34" s="274"/>
      <c r="E34" s="274"/>
      <c r="F34" s="274"/>
      <c r="G34" s="274"/>
      <c r="H34" s="274"/>
      <c r="I34" s="274"/>
      <c r="J34" s="274"/>
      <c r="K34" s="235"/>
    </row>
    <row r="35" spans="2:11" ht="20.100000000000001" customHeight="1" thickBot="1">
      <c r="B35" s="212" t="s">
        <v>489</v>
      </c>
      <c r="C35" s="213"/>
      <c r="D35" s="213"/>
      <c r="E35" s="213"/>
      <c r="F35" s="213"/>
      <c r="G35" s="213"/>
      <c r="H35" s="213"/>
      <c r="I35" s="213"/>
      <c r="J35" s="213"/>
      <c r="K35" s="214"/>
    </row>
    <row r="36" spans="2:11">
      <c r="B36" s="234"/>
      <c r="K36" s="235"/>
    </row>
    <row r="37" spans="2:11" ht="18.75">
      <c r="B37" s="275" t="s">
        <v>490</v>
      </c>
      <c r="C37" s="276"/>
      <c r="D37" s="276"/>
      <c r="E37" s="276"/>
      <c r="F37" s="276"/>
      <c r="G37" s="276"/>
      <c r="H37" s="276"/>
      <c r="I37" s="276"/>
      <c r="J37" s="276"/>
      <c r="K37" s="277"/>
    </row>
    <row r="38" spans="2:11" ht="18.75">
      <c r="B38" s="275" t="s">
        <v>491</v>
      </c>
      <c r="C38" s="276"/>
      <c r="D38" s="276"/>
      <c r="E38" s="276"/>
      <c r="F38" s="276"/>
      <c r="G38" s="276"/>
      <c r="H38" s="276"/>
      <c r="I38" s="276"/>
      <c r="J38" s="276"/>
      <c r="K38" s="277"/>
    </row>
    <row r="39" spans="2:11">
      <c r="B39" s="234"/>
      <c r="K39" s="235"/>
    </row>
    <row r="40" spans="2:11">
      <c r="B40" s="234"/>
      <c r="K40" s="235"/>
    </row>
    <row r="41" spans="2:11" ht="15.75">
      <c r="B41" s="278" t="s">
        <v>492</v>
      </c>
      <c r="C41" s="279"/>
      <c r="D41" s="279"/>
      <c r="E41" s="279"/>
      <c r="F41" s="279"/>
      <c r="G41" s="279"/>
      <c r="H41" s="279"/>
      <c r="I41" s="279"/>
      <c r="J41" s="280"/>
      <c r="K41" s="281"/>
    </row>
    <row r="42" spans="2:11">
      <c r="B42" s="234"/>
      <c r="K42" s="235"/>
    </row>
    <row r="43" spans="2:11" ht="21.6" customHeight="1">
      <c r="B43" s="234"/>
      <c r="D43" s="282" t="s">
        <v>493</v>
      </c>
      <c r="E43" s="283" t="s">
        <v>494</v>
      </c>
      <c r="F43" s="283"/>
      <c r="G43" s="284" t="s">
        <v>495</v>
      </c>
      <c r="H43" s="285" t="s">
        <v>496</v>
      </c>
      <c r="K43" s="235"/>
    </row>
    <row r="44" spans="2:11">
      <c r="B44" s="234"/>
      <c r="D44" s="286" t="str">
        <f>$G$7</f>
        <v>JANEIRO/2025</v>
      </c>
      <c r="E44" s="287" t="s">
        <v>497</v>
      </c>
      <c r="F44" s="287"/>
      <c r="G44" s="288" t="s">
        <v>498</v>
      </c>
      <c r="H44" s="289">
        <v>6.0875250000000003</v>
      </c>
      <c r="K44" s="235"/>
    </row>
    <row r="45" spans="2:11">
      <c r="B45" s="234"/>
      <c r="D45" s="290" t="str">
        <f t="shared" ref="D45:D55" si="0">$G$7</f>
        <v>JANEIRO/2025</v>
      </c>
      <c r="E45" s="291" t="s">
        <v>497</v>
      </c>
      <c r="F45" s="291"/>
      <c r="G45" s="292" t="s">
        <v>498</v>
      </c>
      <c r="H45" s="293">
        <v>6.0875250000000003</v>
      </c>
      <c r="K45" s="235"/>
    </row>
    <row r="46" spans="2:11">
      <c r="B46" s="234"/>
      <c r="D46" s="294" t="str">
        <f t="shared" si="0"/>
        <v>JANEIRO/2025</v>
      </c>
      <c r="E46" s="295" t="s">
        <v>497</v>
      </c>
      <c r="F46" s="295"/>
      <c r="G46" s="296" t="s">
        <v>499</v>
      </c>
      <c r="H46" s="297">
        <v>5.7385299818264404</v>
      </c>
      <c r="K46" s="235"/>
    </row>
    <row r="47" spans="2:11">
      <c r="B47" s="234"/>
      <c r="D47" s="298" t="str">
        <f t="shared" si="0"/>
        <v>JANEIRO/2025</v>
      </c>
      <c r="E47" s="299" t="s">
        <v>500</v>
      </c>
      <c r="F47" s="299"/>
      <c r="G47" s="300" t="s">
        <v>498</v>
      </c>
      <c r="H47" s="301">
        <v>2.9434581407320302</v>
      </c>
      <c r="K47" s="235"/>
    </row>
    <row r="48" spans="2:11">
      <c r="B48" s="234"/>
      <c r="D48" s="290" t="str">
        <f t="shared" si="0"/>
        <v>JANEIRO/2025</v>
      </c>
      <c r="E48" s="291" t="s">
        <v>500</v>
      </c>
      <c r="F48" s="291"/>
      <c r="G48" s="300" t="s">
        <v>498</v>
      </c>
      <c r="H48" s="301">
        <v>2.9434581407320302</v>
      </c>
      <c r="K48" s="235"/>
    </row>
    <row r="49" spans="2:11">
      <c r="B49" s="234"/>
      <c r="D49" s="294" t="str">
        <f t="shared" si="0"/>
        <v>JANEIRO/2025</v>
      </c>
      <c r="E49" s="295" t="s">
        <v>500</v>
      </c>
      <c r="F49" s="295"/>
      <c r="G49" s="296" t="s">
        <v>501</v>
      </c>
      <c r="H49" s="297">
        <v>2.7807449658923802</v>
      </c>
      <c r="K49" s="235"/>
    </row>
    <row r="50" spans="2:11">
      <c r="B50" s="234"/>
      <c r="D50" s="298" t="str">
        <f t="shared" si="0"/>
        <v>JANEIRO/2025</v>
      </c>
      <c r="E50" s="299" t="s">
        <v>502</v>
      </c>
      <c r="F50" s="299"/>
      <c r="G50" s="300" t="s">
        <v>498</v>
      </c>
      <c r="H50" s="301">
        <v>2.9736000434472598</v>
      </c>
      <c r="K50" s="235"/>
    </row>
    <row r="51" spans="2:11">
      <c r="B51" s="234"/>
      <c r="D51" s="290" t="str">
        <f t="shared" si="0"/>
        <v>JANEIRO/2025</v>
      </c>
      <c r="E51" s="291" t="s">
        <v>502</v>
      </c>
      <c r="F51" s="291"/>
      <c r="G51" s="300" t="s">
        <v>498</v>
      </c>
      <c r="H51" s="301">
        <v>2.9736000434472598</v>
      </c>
      <c r="K51" s="235"/>
    </row>
    <row r="52" spans="2:11">
      <c r="B52" s="234"/>
      <c r="D52" s="294" t="str">
        <f t="shared" si="0"/>
        <v>JANEIRO/2025</v>
      </c>
      <c r="E52" s="295" t="s">
        <v>502</v>
      </c>
      <c r="F52" s="295"/>
      <c r="G52" s="296" t="s">
        <v>501</v>
      </c>
      <c r="H52" s="297">
        <v>2.9308660078936102</v>
      </c>
      <c r="K52" s="235"/>
    </row>
    <row r="53" spans="2:11">
      <c r="B53" s="234"/>
      <c r="D53" s="302" t="str">
        <f t="shared" si="0"/>
        <v>JANEIRO/2025</v>
      </c>
      <c r="E53" s="303" t="s">
        <v>503</v>
      </c>
      <c r="F53" s="304"/>
      <c r="G53" s="300" t="s">
        <v>504</v>
      </c>
      <c r="H53" s="301">
        <v>3.42603061930091</v>
      </c>
      <c r="K53" s="235"/>
    </row>
    <row r="54" spans="2:11">
      <c r="B54" s="234"/>
      <c r="D54" s="290" t="str">
        <f t="shared" si="0"/>
        <v>JANEIRO/2025</v>
      </c>
      <c r="E54" s="305" t="s">
        <v>503</v>
      </c>
      <c r="F54" s="306"/>
      <c r="G54" s="300" t="s">
        <v>504</v>
      </c>
      <c r="H54" s="301">
        <v>3.42603061930091</v>
      </c>
      <c r="K54" s="235"/>
    </row>
    <row r="55" spans="2:11">
      <c r="B55" s="234"/>
      <c r="D55" s="294" t="str">
        <f t="shared" si="0"/>
        <v>JANEIRO/2025</v>
      </c>
      <c r="E55" s="295" t="s">
        <v>503</v>
      </c>
      <c r="F55" s="295"/>
      <c r="G55" s="296" t="s">
        <v>504</v>
      </c>
      <c r="H55" s="297">
        <v>3.8904178339352802</v>
      </c>
      <c r="K55" s="235"/>
    </row>
    <row r="56" spans="2:11" ht="31.15" customHeight="1">
      <c r="B56" s="234"/>
      <c r="D56" s="307" t="s">
        <v>505</v>
      </c>
      <c r="E56" s="307"/>
      <c r="F56" s="307"/>
      <c r="G56" s="307"/>
      <c r="H56" s="307"/>
      <c r="K56" s="235"/>
    </row>
    <row r="57" spans="2:11" ht="31.15" customHeight="1">
      <c r="B57" s="234"/>
      <c r="D57" s="308"/>
      <c r="E57" s="308"/>
      <c r="F57" s="308"/>
      <c r="G57" s="308"/>
      <c r="H57" s="308"/>
      <c r="K57" s="235"/>
    </row>
    <row r="58" spans="2:11" ht="31.15" customHeight="1">
      <c r="B58" s="234"/>
      <c r="D58" s="308"/>
      <c r="E58" s="308"/>
      <c r="F58" s="308"/>
      <c r="G58" s="308"/>
      <c r="H58" s="308"/>
      <c r="K58" s="235"/>
    </row>
    <row r="59" spans="2:11" ht="31.15" customHeight="1">
      <c r="B59" s="234"/>
      <c r="D59" s="308"/>
      <c r="E59" s="308"/>
      <c r="F59" s="308"/>
      <c r="G59" s="308"/>
      <c r="H59" s="308"/>
      <c r="K59" s="235"/>
    </row>
    <row r="60" spans="2:11" ht="31.15" customHeight="1">
      <c r="B60" s="234"/>
      <c r="D60" s="308"/>
      <c r="E60" s="308"/>
      <c r="F60" s="308"/>
      <c r="G60" s="308"/>
      <c r="H60" s="308"/>
      <c r="K60" s="235"/>
    </row>
    <row r="61" spans="2:11" ht="15.75" thickBot="1">
      <c r="B61" s="309"/>
      <c r="C61" s="310"/>
      <c r="D61" s="310"/>
      <c r="E61" s="311"/>
      <c r="F61" s="310"/>
      <c r="G61" s="310"/>
      <c r="H61" s="310"/>
      <c r="I61" s="310"/>
      <c r="J61" s="310"/>
      <c r="K61" s="312"/>
    </row>
  </sheetData>
  <mergeCells count="60">
    <mergeCell ref="D56:H56"/>
    <mergeCell ref="E50:F50"/>
    <mergeCell ref="E51:F51"/>
    <mergeCell ref="E52:F52"/>
    <mergeCell ref="E53:F53"/>
    <mergeCell ref="E54:F54"/>
    <mergeCell ref="E55:F55"/>
    <mergeCell ref="E44:F44"/>
    <mergeCell ref="E45:F45"/>
    <mergeCell ref="E46:F46"/>
    <mergeCell ref="E47:F47"/>
    <mergeCell ref="E48:F48"/>
    <mergeCell ref="E49:F49"/>
    <mergeCell ref="C32:I33"/>
    <mergeCell ref="B35:K35"/>
    <mergeCell ref="B37:K37"/>
    <mergeCell ref="B38:K38"/>
    <mergeCell ref="B41:K41"/>
    <mergeCell ref="E43:F43"/>
    <mergeCell ref="J28:J29"/>
    <mergeCell ref="C30:C31"/>
    <mergeCell ref="D30:D31"/>
    <mergeCell ref="E30:E31"/>
    <mergeCell ref="F30:F31"/>
    <mergeCell ref="G30:G31"/>
    <mergeCell ref="H30:H31"/>
    <mergeCell ref="I30:I31"/>
    <mergeCell ref="J30:J31"/>
    <mergeCell ref="H26:H27"/>
    <mergeCell ref="I26:I27"/>
    <mergeCell ref="J26:J27"/>
    <mergeCell ref="C28:C29"/>
    <mergeCell ref="D28:D29"/>
    <mergeCell ref="E28:E29"/>
    <mergeCell ref="F28:F29"/>
    <mergeCell ref="G28:G29"/>
    <mergeCell ref="H28:H29"/>
    <mergeCell ref="I28:I29"/>
    <mergeCell ref="B12:K15"/>
    <mergeCell ref="N12:N14"/>
    <mergeCell ref="O12:P12"/>
    <mergeCell ref="Q12:Q14"/>
    <mergeCell ref="B23:K23"/>
    <mergeCell ref="C26:C27"/>
    <mergeCell ref="D26:D27"/>
    <mergeCell ref="E26:E27"/>
    <mergeCell ref="F26:F27"/>
    <mergeCell ref="G26:G27"/>
    <mergeCell ref="C7:E7"/>
    <mergeCell ref="G7:K7"/>
    <mergeCell ref="C8:E8"/>
    <mergeCell ref="G8:K8"/>
    <mergeCell ref="B9:K9"/>
    <mergeCell ref="B10:K10"/>
    <mergeCell ref="B2:K2"/>
    <mergeCell ref="B3:K3"/>
    <mergeCell ref="B4:K4"/>
    <mergeCell ref="B5:K5"/>
    <mergeCell ref="C6:E6"/>
    <mergeCell ref="G6:K6"/>
  </mergeCells>
  <hyperlinks>
    <hyperlink ref="D56" r:id="rId1" display="https://www.gov.br/anp/pt-br/assuntos/precos-e-defesa-da-concorrencia/precos/precos-de-distribuicao-de-produtos-asfalticos" xr:uid="{17AB64AC-E665-42DE-830C-EC753A849487}"/>
  </hyperlinks>
  <printOptions horizontalCentered="1"/>
  <pageMargins left="0.39370078740157483" right="0.39370078740157483" top="0.78740157480314965" bottom="0.39370078740157483" header="0.31496062992125984" footer="0.31496062992125984"/>
  <pageSetup paperSize="9" scale="42" orientation="portrait" horizontalDpi="4294967293" verticalDpi="360" r:id="rId2"/>
  <drawing r:id="rId3"/>
  <legacyDrawing r:id="rId4"/>
  <oleObjects>
    <mc:AlternateContent xmlns:mc="http://schemas.openxmlformats.org/markup-compatibility/2006">
      <mc:Choice Requires="x14">
        <oleObject shapeId="1025" r:id="rId5">
          <objectPr defaultSize="0" autoPict="0" r:id="rId6">
            <anchor moveWithCells="1" sizeWithCells="1">
              <from>
                <xdr:col>2</xdr:col>
                <xdr:colOff>76200</xdr:colOff>
                <xdr:row>35</xdr:row>
                <xdr:rowOff>57150</xdr:rowOff>
              </from>
              <to>
                <xdr:col>2</xdr:col>
                <xdr:colOff>914400</xdr:colOff>
                <xdr:row>39</xdr:row>
                <xdr:rowOff>133350</xdr:rowOff>
              </to>
            </anchor>
          </objectPr>
        </oleObject>
      </mc:Choice>
      <mc:Fallback>
        <oleObject shapeId="1025" r:id="rId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9588C-5C7C-4DC9-9BF3-6E93A7485AED}">
  <sheetPr>
    <pageSetUpPr fitToPage="1"/>
  </sheetPr>
  <dimension ref="B1:X294"/>
  <sheetViews>
    <sheetView view="pageBreakPreview" zoomScale="60" zoomScaleNormal="80" workbookViewId="0">
      <selection activeCell="M4" sqref="M4"/>
    </sheetView>
  </sheetViews>
  <sheetFormatPr defaultColWidth="9.140625" defaultRowHeight="15"/>
  <cols>
    <col min="1" max="1" width="6.7109375" style="178" customWidth="1"/>
    <col min="2" max="2" width="15.140625" style="178" bestFit="1" customWidth="1"/>
    <col min="3" max="3" width="16.140625" style="178" customWidth="1"/>
    <col min="4" max="4" width="29.7109375" style="178" customWidth="1"/>
    <col min="5" max="5" width="21.5703125" style="179" customWidth="1"/>
    <col min="6" max="7" width="24.7109375" style="178" bestFit="1" customWidth="1"/>
    <col min="8" max="8" width="18.5703125" style="178" customWidth="1"/>
    <col min="9" max="9" width="24.28515625" style="178" customWidth="1"/>
    <col min="10" max="10" width="25.28515625" style="178" customWidth="1"/>
    <col min="11" max="11" width="24.42578125" style="178" bestFit="1" customWidth="1"/>
    <col min="12" max="12" width="20.7109375" style="178" customWidth="1"/>
    <col min="13" max="13" width="25.140625" style="178" customWidth="1"/>
    <col min="14" max="15" width="20.7109375" style="178" customWidth="1"/>
    <col min="16" max="16" width="6.7109375" style="178" customWidth="1"/>
    <col min="17" max="20" width="9.140625" style="178"/>
    <col min="21" max="21" width="14.85546875" style="178" bestFit="1" customWidth="1"/>
    <col min="22" max="22" width="9.140625" style="178"/>
    <col min="23" max="23" width="9.42578125" style="178" bestFit="1" customWidth="1"/>
    <col min="24" max="24" width="11.140625" style="178" bestFit="1" customWidth="1"/>
    <col min="25" max="16384" width="9.140625" style="178"/>
  </cols>
  <sheetData>
    <row r="1" spans="2:24" ht="15.75" thickBot="1"/>
    <row r="2" spans="2:24" s="183" customFormat="1" ht="24.95" customHeight="1">
      <c r="B2" s="180" t="s">
        <v>449</v>
      </c>
      <c r="C2" s="181"/>
      <c r="D2" s="181"/>
      <c r="E2" s="181"/>
      <c r="F2" s="181"/>
      <c r="G2" s="181"/>
      <c r="H2" s="181"/>
      <c r="I2" s="181"/>
      <c r="J2" s="181"/>
      <c r="K2" s="181"/>
      <c r="L2" s="181"/>
      <c r="M2" s="181"/>
      <c r="N2" s="181"/>
      <c r="O2" s="182"/>
    </row>
    <row r="3" spans="2:24" s="183" customFormat="1" ht="24.95" customHeight="1">
      <c r="B3" s="184" t="s">
        <v>450</v>
      </c>
      <c r="C3" s="185"/>
      <c r="D3" s="185"/>
      <c r="E3" s="185"/>
      <c r="F3" s="185"/>
      <c r="G3" s="185"/>
      <c r="H3" s="185"/>
      <c r="I3" s="185"/>
      <c r="J3" s="185"/>
      <c r="K3" s="185"/>
      <c r="L3" s="185"/>
      <c r="M3" s="185"/>
      <c r="N3" s="185"/>
      <c r="O3" s="186"/>
    </row>
    <row r="4" spans="2:24" s="183" customFormat="1" ht="24.95" customHeight="1">
      <c r="B4" s="187" t="s">
        <v>451</v>
      </c>
      <c r="C4" s="188"/>
      <c r="D4" s="188"/>
      <c r="E4" s="188"/>
      <c r="F4" s="188"/>
      <c r="G4" s="188"/>
      <c r="H4" s="188"/>
      <c r="I4" s="188"/>
      <c r="J4" s="188"/>
      <c r="K4" s="188"/>
      <c r="L4" s="188"/>
      <c r="M4" s="188"/>
      <c r="N4" s="188"/>
      <c r="O4" s="189"/>
    </row>
    <row r="5" spans="2:24" s="183" customFormat="1" ht="9.9499999999999993" customHeight="1">
      <c r="B5" s="190"/>
      <c r="C5" s="191"/>
      <c r="D5" s="191"/>
      <c r="E5" s="191"/>
      <c r="F5" s="191"/>
      <c r="G5" s="191"/>
      <c r="H5" s="191"/>
      <c r="I5" s="191"/>
      <c r="J5" s="191"/>
      <c r="K5" s="191"/>
      <c r="L5" s="191"/>
      <c r="M5" s="191"/>
      <c r="N5" s="191"/>
      <c r="O5" s="192"/>
    </row>
    <row r="6" spans="2:24" s="183" customFormat="1">
      <c r="B6" s="193" t="s">
        <v>452</v>
      </c>
      <c r="C6" s="313" t="str">
        <f>'Mat. Betuminoso'!C6:E6</f>
        <v>LOTE 09</v>
      </c>
      <c r="D6" s="314"/>
      <c r="E6" s="314"/>
      <c r="F6" s="314"/>
      <c r="G6" s="314"/>
      <c r="H6" s="314"/>
      <c r="I6" s="314"/>
      <c r="J6" s="315" t="s">
        <v>2</v>
      </c>
      <c r="K6" s="316">
        <f>'Mat. Betuminoso'!G6</f>
        <v>183.12</v>
      </c>
      <c r="L6" s="316"/>
      <c r="M6" s="316"/>
      <c r="N6" s="316"/>
      <c r="O6" s="317"/>
      <c r="U6" s="318"/>
      <c r="X6" s="318"/>
    </row>
    <row r="7" spans="2:24" s="183" customFormat="1">
      <c r="B7" s="319" t="s">
        <v>506</v>
      </c>
      <c r="C7" s="200" t="str">
        <f>'Mat. Betuminoso'!C7:E7</f>
        <v>PE</v>
      </c>
      <c r="D7" s="200"/>
      <c r="E7" s="200"/>
      <c r="F7" s="200"/>
      <c r="G7" s="200"/>
      <c r="H7" s="200"/>
      <c r="I7" s="201"/>
      <c r="J7" s="202" t="s">
        <v>455</v>
      </c>
      <c r="K7" s="320" t="str">
        <f>'Mat. Betuminoso'!G7</f>
        <v>JANEIRO/2025</v>
      </c>
      <c r="L7" s="321"/>
      <c r="M7" s="321"/>
      <c r="N7" s="321"/>
      <c r="O7" s="322"/>
    </row>
    <row r="8" spans="2:24" s="183" customFormat="1">
      <c r="B8" s="199"/>
      <c r="C8" s="200"/>
      <c r="D8" s="200"/>
      <c r="E8" s="200"/>
      <c r="F8" s="200"/>
      <c r="G8" s="200"/>
      <c r="H8" s="200"/>
      <c r="I8" s="201"/>
      <c r="J8" s="202" t="s">
        <v>457</v>
      </c>
      <c r="K8" s="320" t="str">
        <f>'Mat. Betuminoso'!G8</f>
        <v>SEM DESONERAÇÃO</v>
      </c>
      <c r="L8" s="321"/>
      <c r="M8" s="321"/>
      <c r="N8" s="321"/>
      <c r="O8" s="322"/>
    </row>
    <row r="9" spans="2:24" s="183" customFormat="1" ht="9.9499999999999993" customHeight="1" thickBot="1">
      <c r="B9" s="209"/>
      <c r="C9" s="210"/>
      <c r="D9" s="210"/>
      <c r="E9" s="210"/>
      <c r="F9" s="210"/>
      <c r="G9" s="210"/>
      <c r="H9" s="210"/>
      <c r="I9" s="210"/>
      <c r="J9" s="210"/>
      <c r="K9" s="210"/>
      <c r="L9" s="210"/>
      <c r="M9" s="210"/>
      <c r="N9" s="210"/>
      <c r="O9" s="211"/>
    </row>
    <row r="10" spans="2:24" ht="20.100000000000001" customHeight="1" thickBot="1">
      <c r="B10" s="212" t="s">
        <v>507</v>
      </c>
      <c r="C10" s="213"/>
      <c r="D10" s="213"/>
      <c r="E10" s="213"/>
      <c r="F10" s="213"/>
      <c r="G10" s="213"/>
      <c r="H10" s="213"/>
      <c r="I10" s="213"/>
      <c r="J10" s="213"/>
      <c r="K10" s="213"/>
      <c r="L10" s="213"/>
      <c r="M10" s="213"/>
      <c r="N10" s="213"/>
      <c r="O10" s="214"/>
      <c r="V10" s="183"/>
      <c r="W10" s="183"/>
    </row>
    <row r="11" spans="2:24">
      <c r="B11" s="323" t="s">
        <v>508</v>
      </c>
      <c r="C11" s="324"/>
      <c r="D11" s="324"/>
      <c r="E11" s="324"/>
      <c r="F11" s="324"/>
      <c r="G11" s="324"/>
      <c r="H11" s="324"/>
      <c r="I11" s="324"/>
      <c r="J11" s="324"/>
      <c r="K11" s="324"/>
      <c r="L11" s="324"/>
      <c r="M11" s="324"/>
      <c r="N11" s="324"/>
      <c r="O11" s="325"/>
      <c r="V11" s="183"/>
      <c r="W11" s="183"/>
    </row>
    <row r="12" spans="2:24">
      <c r="B12" s="326"/>
      <c r="C12" s="327"/>
      <c r="D12" s="327"/>
      <c r="E12" s="327"/>
      <c r="F12" s="327"/>
      <c r="G12" s="327"/>
      <c r="H12" s="327"/>
      <c r="I12" s="327"/>
      <c r="J12" s="327"/>
      <c r="K12" s="327"/>
      <c r="L12" s="327"/>
      <c r="M12" s="327"/>
      <c r="N12" s="327"/>
      <c r="O12" s="328"/>
      <c r="V12" s="183"/>
      <c r="W12" s="183"/>
    </row>
    <row r="13" spans="2:24" ht="15.75" thickBot="1">
      <c r="B13" s="215"/>
      <c r="C13" s="216"/>
      <c r="D13" s="216"/>
      <c r="E13" s="217"/>
      <c r="F13" s="216"/>
      <c r="G13" s="216"/>
      <c r="H13" s="216"/>
      <c r="I13" s="216"/>
      <c r="J13" s="216"/>
      <c r="K13" s="216"/>
      <c r="L13" s="216"/>
      <c r="M13" s="216"/>
      <c r="N13" s="216"/>
      <c r="O13" s="218"/>
    </row>
    <row r="14" spans="2:24" ht="16.5" thickBot="1">
      <c r="B14" s="212" t="s">
        <v>509</v>
      </c>
      <c r="C14" s="213"/>
      <c r="D14" s="213"/>
      <c r="E14" s="213"/>
      <c r="F14" s="213"/>
      <c r="G14" s="213"/>
      <c r="H14" s="213"/>
      <c r="I14" s="213"/>
      <c r="J14" s="213"/>
      <c r="K14" s="213"/>
      <c r="L14" s="213"/>
      <c r="M14" s="213"/>
      <c r="N14" s="213"/>
      <c r="O14" s="214"/>
    </row>
    <row r="15" spans="2:24">
      <c r="B15" s="215"/>
      <c r="C15" s="216"/>
      <c r="D15" s="216"/>
      <c r="E15" s="217"/>
      <c r="F15" s="216"/>
      <c r="G15" s="216"/>
      <c r="H15" s="216"/>
      <c r="I15" s="216"/>
      <c r="J15" s="216"/>
      <c r="K15" s="216"/>
      <c r="L15" s="216"/>
      <c r="M15" s="216"/>
      <c r="N15" s="216"/>
      <c r="O15" s="218"/>
    </row>
    <row r="16" spans="2:24" ht="40.9" customHeight="1">
      <c r="B16" s="329"/>
      <c r="C16" s="330" t="s">
        <v>510</v>
      </c>
      <c r="D16" s="330" t="s">
        <v>511</v>
      </c>
      <c r="E16" s="331" t="s">
        <v>512</v>
      </c>
      <c r="F16" s="332" t="s">
        <v>513</v>
      </c>
      <c r="G16" s="332" t="s">
        <v>514</v>
      </c>
      <c r="H16" s="332" t="s">
        <v>515</v>
      </c>
      <c r="I16" s="332" t="s">
        <v>516</v>
      </c>
      <c r="J16" s="332" t="s">
        <v>517</v>
      </c>
      <c r="K16" s="332" t="s">
        <v>518</v>
      </c>
      <c r="L16" s="332" t="s">
        <v>93</v>
      </c>
      <c r="M16" s="330" t="s">
        <v>519</v>
      </c>
      <c r="N16" s="330" t="s">
        <v>520</v>
      </c>
      <c r="O16" s="333" t="s">
        <v>521</v>
      </c>
    </row>
    <row r="17" spans="2:15">
      <c r="B17" s="334" t="s">
        <v>522</v>
      </c>
      <c r="C17" s="335" t="str">
        <f>'Mat. Betuminoso'!G44</f>
        <v>Nordeste</v>
      </c>
      <c r="D17" s="335" t="str">
        <f>'Mat. Betuminoso'!D19</f>
        <v>Mataripe/BA</v>
      </c>
      <c r="E17" s="336">
        <v>0</v>
      </c>
      <c r="F17" s="336">
        <f>'Mat. Betuminoso'!E19</f>
        <v>497</v>
      </c>
      <c r="G17" s="336">
        <v>0</v>
      </c>
      <c r="H17" s="336">
        <v>0</v>
      </c>
      <c r="I17" s="337">
        <v>20.5</v>
      </c>
      <c r="J17" s="337">
        <v>3</v>
      </c>
      <c r="K17" s="337">
        <v>0.65</v>
      </c>
      <c r="L17" s="338">
        <v>0</v>
      </c>
      <c r="M17" s="339">
        <f>'Mat. Betuminoso'!H44</f>
        <v>6.0875250000000003</v>
      </c>
      <c r="N17" s="340">
        <f>VLOOKUP(D17,'Mat. Betuminoso'!$D$19:$J$21,7,0)</f>
        <v>0</v>
      </c>
      <c r="O17" s="341">
        <v>0</v>
      </c>
    </row>
    <row r="18" spans="2:15">
      <c r="B18" s="342" t="s">
        <v>523</v>
      </c>
      <c r="C18" s="343" t="str">
        <f>'Mat. Betuminoso'!G45</f>
        <v>Nordeste</v>
      </c>
      <c r="D18" s="343" t="str">
        <f>'Mat. Betuminoso'!D20</f>
        <v>Fortaleza/CE</v>
      </c>
      <c r="E18" s="344">
        <v>0</v>
      </c>
      <c r="F18" s="344">
        <f>'Mat. Betuminoso'!E20</f>
        <v>786</v>
      </c>
      <c r="G18" s="344">
        <v>0</v>
      </c>
      <c r="H18" s="344">
        <v>0</v>
      </c>
      <c r="I18" s="345">
        <v>20.5</v>
      </c>
      <c r="J18" s="345">
        <v>3</v>
      </c>
      <c r="K18" s="345">
        <v>0.65</v>
      </c>
      <c r="L18" s="345">
        <v>0</v>
      </c>
      <c r="M18" s="346">
        <f>'Mat. Betuminoso'!H45</f>
        <v>6.0875250000000003</v>
      </c>
      <c r="N18" s="347">
        <f>VLOOKUP(D18,'Mat. Betuminoso'!$D$19:$J$21,7,0)</f>
        <v>0</v>
      </c>
      <c r="O18" s="348">
        <v>0</v>
      </c>
    </row>
    <row r="19" spans="2:15">
      <c r="B19" s="349" t="s">
        <v>524</v>
      </c>
      <c r="C19" s="350" t="str">
        <f>'Mat. Betuminoso'!G46</f>
        <v>Sudeste</v>
      </c>
      <c r="D19" s="350" t="str">
        <f>'Mat. Betuminoso'!D21</f>
        <v>Betim/MG</v>
      </c>
      <c r="E19" s="351">
        <v>0</v>
      </c>
      <c r="F19" s="351">
        <f>'Mat. Betuminoso'!E21</f>
        <v>1664</v>
      </c>
      <c r="G19" s="351">
        <v>0</v>
      </c>
      <c r="H19" s="351">
        <v>0</v>
      </c>
      <c r="I19" s="352">
        <v>20.5</v>
      </c>
      <c r="J19" s="352">
        <v>3</v>
      </c>
      <c r="K19" s="352">
        <v>0.65</v>
      </c>
      <c r="L19" s="352">
        <v>0</v>
      </c>
      <c r="M19" s="353">
        <f>'Mat. Betuminoso'!H46</f>
        <v>5.7385299818264404</v>
      </c>
      <c r="N19" s="354">
        <f>VLOOKUP(D19,'Mat. Betuminoso'!$D$19:$J$21,7,0)</f>
        <v>0</v>
      </c>
      <c r="O19" s="355">
        <v>0</v>
      </c>
    </row>
    <row r="20" spans="2:15">
      <c r="B20" s="215"/>
      <c r="C20" s="356"/>
      <c r="D20" s="356"/>
      <c r="E20" s="357"/>
      <c r="F20" s="357"/>
      <c r="G20" s="216"/>
      <c r="H20" s="216"/>
      <c r="I20" s="216"/>
      <c r="J20" s="216"/>
      <c r="K20" s="216"/>
      <c r="L20" s="216"/>
      <c r="M20" s="216"/>
      <c r="N20" s="216"/>
      <c r="O20" s="218"/>
    </row>
    <row r="21" spans="2:15">
      <c r="B21" s="215"/>
      <c r="C21" s="358" t="s">
        <v>525</v>
      </c>
      <c r="D21" s="359"/>
      <c r="E21" s="359"/>
      <c r="F21" s="360"/>
      <c r="G21" s="216"/>
      <c r="H21" s="361" t="s">
        <v>526</v>
      </c>
      <c r="I21" s="222" t="s">
        <v>461</v>
      </c>
      <c r="J21" s="222"/>
      <c r="K21" s="361" t="s">
        <v>527</v>
      </c>
      <c r="L21" s="216"/>
      <c r="M21" s="216"/>
      <c r="N21" s="216"/>
      <c r="O21" s="218"/>
    </row>
    <row r="22" spans="2:15">
      <c r="B22" s="215"/>
      <c r="C22" s="362" t="s">
        <v>528</v>
      </c>
      <c r="D22" s="327"/>
      <c r="E22" s="327"/>
      <c r="F22" s="363"/>
      <c r="G22" s="216"/>
      <c r="H22" s="361"/>
      <c r="I22" s="364" t="s">
        <v>463</v>
      </c>
      <c r="J22" s="364" t="s">
        <v>464</v>
      </c>
      <c r="K22" s="361"/>
      <c r="L22" s="216"/>
      <c r="M22" s="216"/>
      <c r="N22" s="216"/>
      <c r="O22" s="218"/>
    </row>
    <row r="23" spans="2:15">
      <c r="B23" s="215"/>
      <c r="C23" s="216"/>
      <c r="D23" s="216"/>
      <c r="E23" s="217"/>
      <c r="F23" s="216"/>
      <c r="G23" s="216"/>
      <c r="H23" s="361"/>
      <c r="I23" s="365">
        <v>41821</v>
      </c>
      <c r="J23" s="365">
        <f>'Mat. Betuminoso'!$P$14</f>
        <v>45658</v>
      </c>
      <c r="K23" s="361"/>
      <c r="L23" s="216"/>
      <c r="M23" s="216"/>
      <c r="N23" s="216"/>
      <c r="O23" s="218"/>
    </row>
    <row r="24" spans="2:15">
      <c r="B24" s="215"/>
      <c r="C24" s="216"/>
      <c r="D24" s="216"/>
      <c r="E24" s="217"/>
      <c r="F24" s="216"/>
      <c r="G24" s="216"/>
      <c r="H24" s="231" t="s">
        <v>465</v>
      </c>
      <c r="I24" s="366">
        <v>270.23700000000002</v>
      </c>
      <c r="J24" s="367">
        <f>'Mat. Betuminoso'!$P$15</f>
        <v>584.51199999999994</v>
      </c>
      <c r="K24" s="368">
        <f>ROUND((J24/I24),4)</f>
        <v>2.1629999999999998</v>
      </c>
      <c r="L24" s="216"/>
      <c r="M24" s="216"/>
      <c r="N24" s="216"/>
      <c r="O24" s="218"/>
    </row>
    <row r="25" spans="2:15">
      <c r="B25" s="215"/>
      <c r="C25" s="216"/>
      <c r="D25" s="216"/>
      <c r="E25" s="217"/>
      <c r="F25" s="216"/>
      <c r="G25" s="216"/>
      <c r="H25" s="216"/>
      <c r="I25" s="216"/>
      <c r="J25" s="216"/>
      <c r="K25" s="216"/>
      <c r="L25" s="216"/>
      <c r="M25" s="216"/>
      <c r="N25" s="216"/>
      <c r="O25" s="218"/>
    </row>
    <row r="26" spans="2:15">
      <c r="B26" s="215"/>
      <c r="C26" s="216"/>
      <c r="D26" s="216"/>
      <c r="E26" s="217"/>
      <c r="F26" s="216"/>
      <c r="G26" s="216"/>
      <c r="H26" s="216"/>
      <c r="I26" s="216"/>
      <c r="J26" s="216"/>
      <c r="K26" s="216"/>
      <c r="L26" s="216"/>
      <c r="M26" s="216"/>
      <c r="N26" s="216"/>
      <c r="O26" s="218"/>
    </row>
    <row r="27" spans="2:15">
      <c r="B27" s="369" t="s">
        <v>529</v>
      </c>
      <c r="C27" s="359"/>
      <c r="D27" s="370" t="s">
        <v>530</v>
      </c>
      <c r="E27" s="371" t="s">
        <v>531</v>
      </c>
      <c r="F27" s="371"/>
      <c r="G27" s="370" t="s">
        <v>532</v>
      </c>
      <c r="H27" s="371" t="s">
        <v>531</v>
      </c>
      <c r="I27" s="372"/>
      <c r="J27" s="370" t="s">
        <v>533</v>
      </c>
      <c r="K27" s="371" t="s">
        <v>531</v>
      </c>
      <c r="L27" s="371"/>
      <c r="M27" s="370" t="s">
        <v>534</v>
      </c>
      <c r="N27" s="371" t="s">
        <v>531</v>
      </c>
      <c r="O27" s="373"/>
    </row>
    <row r="28" spans="2:15">
      <c r="B28" s="374" t="s">
        <v>535</v>
      </c>
      <c r="C28" s="375"/>
      <c r="D28" s="376">
        <f>M17*1000</f>
        <v>6087.5250000000005</v>
      </c>
      <c r="E28" s="377" t="s">
        <v>536</v>
      </c>
      <c r="F28" s="377"/>
      <c r="G28" s="376">
        <f>M18*1000</f>
        <v>6087.5250000000005</v>
      </c>
      <c r="H28" s="377" t="s">
        <v>536</v>
      </c>
      <c r="I28" s="377"/>
      <c r="J28" s="378">
        <f>M19*1000</f>
        <v>5738.5299818264402</v>
      </c>
      <c r="K28" s="377" t="s">
        <v>536</v>
      </c>
      <c r="L28" s="377"/>
      <c r="M28" s="378"/>
      <c r="N28" s="377"/>
      <c r="O28" s="379"/>
    </row>
    <row r="29" spans="2:15">
      <c r="B29" s="380" t="s">
        <v>537</v>
      </c>
      <c r="C29" s="381"/>
      <c r="D29" s="382">
        <f>TRUNC(($K$24*((26.939+(0.253*F17)+(0.299*G17)+(0.412*H17)))),2)</f>
        <v>330.24</v>
      </c>
      <c r="E29" s="383" t="s">
        <v>536</v>
      </c>
      <c r="F29" s="383"/>
      <c r="G29" s="382">
        <f>TRUNC(($K$24*((26.939+(0.253*F18)+(0.299*G18)+(0.412*H18)))),2)</f>
        <v>488.39</v>
      </c>
      <c r="H29" s="383" t="s">
        <v>536</v>
      </c>
      <c r="I29" s="383"/>
      <c r="J29" s="384">
        <f>($K$24*((26.939+(0.253*F19)+(0.299*G19)+(0.412*H19))))</f>
        <v>968.87475300000006</v>
      </c>
      <c r="K29" s="383" t="s">
        <v>536</v>
      </c>
      <c r="L29" s="383"/>
      <c r="M29" s="384"/>
      <c r="N29" s="383"/>
      <c r="O29" s="385"/>
    </row>
    <row r="30" spans="2:15">
      <c r="B30" s="386"/>
      <c r="C30" s="387"/>
      <c r="D30" s="388"/>
      <c r="E30" s="389"/>
      <c r="F30" s="389"/>
      <c r="G30" s="390"/>
      <c r="H30" s="389"/>
      <c r="I30" s="389"/>
      <c r="J30" s="390"/>
      <c r="K30" s="389"/>
      <c r="L30" s="389"/>
      <c r="M30" s="390"/>
      <c r="N30" s="389"/>
      <c r="O30" s="391"/>
    </row>
    <row r="31" spans="2:15" ht="29.25" customHeight="1">
      <c r="B31" s="369" t="s">
        <v>529</v>
      </c>
      <c r="C31" s="359"/>
      <c r="D31" s="392" t="s">
        <v>538</v>
      </c>
      <c r="E31" s="371" t="s">
        <v>531</v>
      </c>
      <c r="F31" s="371"/>
      <c r="G31" s="392" t="s">
        <v>539</v>
      </c>
      <c r="H31" s="371" t="s">
        <v>531</v>
      </c>
      <c r="I31" s="372"/>
      <c r="J31" s="370" t="s">
        <v>540</v>
      </c>
      <c r="K31" s="371" t="s">
        <v>531</v>
      </c>
      <c r="L31" s="371"/>
      <c r="M31" s="370" t="s">
        <v>541</v>
      </c>
      <c r="N31" s="371" t="s">
        <v>531</v>
      </c>
      <c r="O31" s="373"/>
    </row>
    <row r="32" spans="2:15">
      <c r="B32" s="374" t="s">
        <v>535</v>
      </c>
      <c r="C32" s="375"/>
      <c r="D32" s="376">
        <f>D28/(1-(I17/100)-(J17/100)-(K17/100))</f>
        <v>8025.7415952537904</v>
      </c>
      <c r="E32" s="377" t="s">
        <v>536</v>
      </c>
      <c r="F32" s="377"/>
      <c r="G32" s="376">
        <f>G28/(1-(I18/100)-(J18/100)-(K18/100))</f>
        <v>8025.7415952537904</v>
      </c>
      <c r="H32" s="377" t="s">
        <v>536</v>
      </c>
      <c r="I32" s="377"/>
      <c r="J32" s="376">
        <f>J28/(1-(I19/100)-(J19/100)-(K19/100))</f>
        <v>7565.6295080111267</v>
      </c>
      <c r="K32" s="377" t="s">
        <v>536</v>
      </c>
      <c r="L32" s="377"/>
      <c r="M32" s="376"/>
      <c r="N32" s="377"/>
      <c r="O32" s="379"/>
    </row>
    <row r="33" spans="2:15">
      <c r="B33" s="380" t="s">
        <v>537</v>
      </c>
      <c r="C33" s="381"/>
      <c r="D33" s="382">
        <f>D29/(1-(I17/100))</f>
        <v>415.3962264150943</v>
      </c>
      <c r="E33" s="383" t="s">
        <v>536</v>
      </c>
      <c r="F33" s="383"/>
      <c r="G33" s="382">
        <f>G29/(1-(I18/100))</f>
        <v>614.32704402515719</v>
      </c>
      <c r="H33" s="383" t="s">
        <v>536</v>
      </c>
      <c r="I33" s="383"/>
      <c r="J33" s="382">
        <f>J29/(1-(I19/100))</f>
        <v>1218.7103811320756</v>
      </c>
      <c r="K33" s="383" t="s">
        <v>536</v>
      </c>
      <c r="L33" s="383"/>
      <c r="M33" s="382"/>
      <c r="N33" s="383"/>
      <c r="O33" s="385"/>
    </row>
    <row r="34" spans="2:15">
      <c r="B34" s="386"/>
      <c r="C34" s="387"/>
      <c r="D34" s="388"/>
      <c r="E34" s="389"/>
      <c r="F34" s="389"/>
      <c r="G34" s="390"/>
      <c r="H34" s="389"/>
      <c r="I34" s="389"/>
      <c r="J34" s="390"/>
      <c r="K34" s="389"/>
      <c r="L34" s="389"/>
      <c r="M34" s="390"/>
      <c r="N34" s="389"/>
      <c r="O34" s="391"/>
    </row>
    <row r="35" spans="2:15" ht="36.75" customHeight="1">
      <c r="B35" s="369" t="s">
        <v>529</v>
      </c>
      <c r="C35" s="359"/>
      <c r="D35" s="392" t="s">
        <v>542</v>
      </c>
      <c r="E35" s="371" t="s">
        <v>531</v>
      </c>
      <c r="F35" s="371"/>
      <c r="G35" s="392" t="s">
        <v>543</v>
      </c>
      <c r="H35" s="371" t="s">
        <v>531</v>
      </c>
      <c r="I35" s="372"/>
      <c r="J35" s="392" t="s">
        <v>544</v>
      </c>
      <c r="K35" s="371" t="s">
        <v>531</v>
      </c>
      <c r="L35" s="371"/>
      <c r="M35" s="392" t="s">
        <v>545</v>
      </c>
      <c r="N35" s="371" t="s">
        <v>531</v>
      </c>
      <c r="O35" s="373"/>
    </row>
    <row r="36" spans="2:15">
      <c r="B36" s="374" t="s">
        <v>535</v>
      </c>
      <c r="C36" s="375"/>
      <c r="D36" s="376">
        <f>D32</f>
        <v>8025.7415952537904</v>
      </c>
      <c r="E36" s="377" t="s">
        <v>536</v>
      </c>
      <c r="F36" s="377"/>
      <c r="G36" s="376">
        <f>G32</f>
        <v>8025.7415952537904</v>
      </c>
      <c r="H36" s="377" t="s">
        <v>536</v>
      </c>
      <c r="I36" s="377"/>
      <c r="J36" s="376">
        <f>J32</f>
        <v>7565.6295080111267</v>
      </c>
      <c r="K36" s="377" t="s">
        <v>536</v>
      </c>
      <c r="L36" s="377"/>
      <c r="M36" s="376"/>
      <c r="N36" s="377"/>
      <c r="O36" s="379"/>
    </row>
    <row r="37" spans="2:15">
      <c r="B37" s="380" t="s">
        <v>537</v>
      </c>
      <c r="C37" s="381"/>
      <c r="D37" s="382">
        <f>SUM(D33,N17)</f>
        <v>415.3962264150943</v>
      </c>
      <c r="E37" s="383" t="s">
        <v>536</v>
      </c>
      <c r="F37" s="383"/>
      <c r="G37" s="382">
        <f>SUM(G33,N18)</f>
        <v>614.32704402515719</v>
      </c>
      <c r="H37" s="383" t="s">
        <v>536</v>
      </c>
      <c r="I37" s="383"/>
      <c r="J37" s="382">
        <f>SUM(J33,N19)</f>
        <v>1218.7103811320756</v>
      </c>
      <c r="K37" s="383" t="s">
        <v>536</v>
      </c>
      <c r="L37" s="383"/>
      <c r="M37" s="382"/>
      <c r="N37" s="383"/>
      <c r="O37" s="385"/>
    </row>
    <row r="38" spans="2:15">
      <c r="B38" s="386"/>
      <c r="C38" s="387"/>
      <c r="D38" s="388"/>
      <c r="E38" s="389"/>
      <c r="F38" s="389"/>
      <c r="G38" s="390"/>
      <c r="H38" s="389"/>
      <c r="I38" s="389"/>
      <c r="J38" s="390"/>
      <c r="K38" s="389"/>
      <c r="L38" s="389"/>
      <c r="M38" s="390"/>
      <c r="N38" s="389"/>
      <c r="O38" s="391"/>
    </row>
    <row r="39" spans="2:15">
      <c r="B39" s="369" t="s">
        <v>529</v>
      </c>
      <c r="C39" s="359"/>
      <c r="D39" s="392" t="s">
        <v>546</v>
      </c>
      <c r="E39" s="371" t="s">
        <v>531</v>
      </c>
      <c r="F39" s="371"/>
      <c r="G39" s="392" t="s">
        <v>546</v>
      </c>
      <c r="H39" s="371" t="s">
        <v>531</v>
      </c>
      <c r="I39" s="372"/>
      <c r="J39" s="392" t="s">
        <v>546</v>
      </c>
      <c r="K39" s="371" t="s">
        <v>531</v>
      </c>
      <c r="L39" s="371"/>
      <c r="M39" s="392" t="s">
        <v>546</v>
      </c>
      <c r="N39" s="371" t="s">
        <v>531</v>
      </c>
      <c r="O39" s="373"/>
    </row>
    <row r="40" spans="2:15">
      <c r="B40" s="374" t="s">
        <v>535</v>
      </c>
      <c r="C40" s="375"/>
      <c r="D40" s="376">
        <f>D36*L17/100</f>
        <v>0</v>
      </c>
      <c r="E40" s="377" t="s">
        <v>536</v>
      </c>
      <c r="F40" s="377"/>
      <c r="G40" s="376">
        <f>G36*L18/100</f>
        <v>0</v>
      </c>
      <c r="H40" s="377" t="s">
        <v>536</v>
      </c>
      <c r="I40" s="377"/>
      <c r="J40" s="376">
        <f>J36*L19/100</f>
        <v>0</v>
      </c>
      <c r="K40" s="377" t="s">
        <v>536</v>
      </c>
      <c r="L40" s="377"/>
      <c r="M40" s="376"/>
      <c r="N40" s="377"/>
      <c r="O40" s="379"/>
    </row>
    <row r="41" spans="2:15">
      <c r="B41" s="380" t="s">
        <v>537</v>
      </c>
      <c r="C41" s="381"/>
      <c r="D41" s="382">
        <f>D37*L17/100</f>
        <v>0</v>
      </c>
      <c r="E41" s="383" t="s">
        <v>536</v>
      </c>
      <c r="F41" s="383"/>
      <c r="G41" s="382">
        <f>G37*L18/100</f>
        <v>0</v>
      </c>
      <c r="H41" s="383" t="s">
        <v>536</v>
      </c>
      <c r="I41" s="383"/>
      <c r="J41" s="382">
        <f>J37*L19/100</f>
        <v>0</v>
      </c>
      <c r="K41" s="383" t="s">
        <v>536</v>
      </c>
      <c r="L41" s="383"/>
      <c r="M41" s="382"/>
      <c r="N41" s="383"/>
      <c r="O41" s="385"/>
    </row>
    <row r="42" spans="2:15">
      <c r="B42" s="386"/>
      <c r="C42" s="387"/>
      <c r="D42" s="388"/>
      <c r="E42" s="389"/>
      <c r="F42" s="389"/>
      <c r="G42" s="390"/>
      <c r="H42" s="389"/>
      <c r="I42" s="389"/>
      <c r="J42" s="390"/>
      <c r="K42" s="389"/>
      <c r="L42" s="389"/>
      <c r="M42" s="390"/>
      <c r="N42" s="389"/>
      <c r="O42" s="391"/>
    </row>
    <row r="43" spans="2:15">
      <c r="B43" s="369" t="s">
        <v>529</v>
      </c>
      <c r="C43" s="359"/>
      <c r="D43" s="370" t="s">
        <v>547</v>
      </c>
      <c r="E43" s="371" t="s">
        <v>531</v>
      </c>
      <c r="F43" s="371"/>
      <c r="G43" s="370" t="s">
        <v>548</v>
      </c>
      <c r="H43" s="371" t="s">
        <v>531</v>
      </c>
      <c r="I43" s="372"/>
      <c r="J43" s="370" t="s">
        <v>549</v>
      </c>
      <c r="K43" s="371" t="s">
        <v>531</v>
      </c>
      <c r="L43" s="371"/>
      <c r="M43" s="370" t="s">
        <v>550</v>
      </c>
      <c r="N43" s="371" t="s">
        <v>531</v>
      </c>
      <c r="O43" s="373"/>
    </row>
    <row r="44" spans="2:15">
      <c r="B44" s="393" t="s">
        <v>535</v>
      </c>
      <c r="C44" s="394"/>
      <c r="D44" s="395">
        <f>TRUNC(SUM(D36,D40),3)</f>
        <v>8025.741</v>
      </c>
      <c r="E44" s="396" t="s">
        <v>6</v>
      </c>
      <c r="F44" s="396"/>
      <c r="G44" s="397">
        <f>TRUNC(SUM(G36,G40),3)</f>
        <v>8025.741</v>
      </c>
      <c r="H44" s="398" t="s">
        <v>6</v>
      </c>
      <c r="I44" s="398"/>
      <c r="J44" s="397">
        <f>TRUNC(SUM(J36,J40),2)</f>
        <v>7565.62</v>
      </c>
      <c r="K44" s="398" t="s">
        <v>6</v>
      </c>
      <c r="L44" s="398"/>
      <c r="M44" s="399"/>
      <c r="N44" s="400"/>
      <c r="O44" s="401"/>
    </row>
    <row r="45" spans="2:15">
      <c r="B45" s="402" t="s">
        <v>537</v>
      </c>
      <c r="C45" s="403"/>
      <c r="D45" s="404">
        <f>TRUNC(SUM(D37,D41),3)</f>
        <v>415.39600000000002</v>
      </c>
      <c r="E45" s="405" t="s">
        <v>6</v>
      </c>
      <c r="F45" s="405"/>
      <c r="G45" s="406">
        <f>TRUNC(SUM(G37,G41),3)</f>
        <v>614.327</v>
      </c>
      <c r="H45" s="407" t="s">
        <v>6</v>
      </c>
      <c r="I45" s="407"/>
      <c r="J45" s="406">
        <f>TRUNC(SUM(J37,J41),2)</f>
        <v>1218.71</v>
      </c>
      <c r="K45" s="407" t="s">
        <v>6</v>
      </c>
      <c r="L45" s="407"/>
      <c r="M45" s="408"/>
      <c r="N45" s="409"/>
      <c r="O45" s="410"/>
    </row>
    <row r="46" spans="2:15">
      <c r="B46" s="369" t="s">
        <v>551</v>
      </c>
      <c r="C46" s="359"/>
      <c r="D46" s="411">
        <f>IF(D44=0,0,SUM(D44:D45))</f>
        <v>8441.1370000000006</v>
      </c>
      <c r="E46" s="412" t="s">
        <v>6</v>
      </c>
      <c r="F46" s="412"/>
      <c r="G46" s="413">
        <f>IF(G44=0,0,SUM(G44:G45))</f>
        <v>8640.0679999999993</v>
      </c>
      <c r="H46" s="414" t="s">
        <v>6</v>
      </c>
      <c r="I46" s="414"/>
      <c r="J46" s="413">
        <f>IF(J44=0,0,SUM(J44:J45))</f>
        <v>8784.33</v>
      </c>
      <c r="K46" s="414" t="s">
        <v>6</v>
      </c>
      <c r="L46" s="414"/>
      <c r="M46" s="415"/>
      <c r="N46" s="416"/>
      <c r="O46" s="417"/>
    </row>
    <row r="47" spans="2:15" ht="15" customHeight="1">
      <c r="B47" s="418"/>
      <c r="C47" s="419"/>
      <c r="D47" s="419"/>
      <c r="E47" s="419"/>
      <c r="F47" s="419"/>
      <c r="G47" s="419"/>
      <c r="H47" s="419"/>
      <c r="I47" s="419"/>
      <c r="J47" s="419"/>
      <c r="K47" s="419"/>
      <c r="L47" s="419"/>
      <c r="M47" s="419"/>
      <c r="N47" s="419"/>
      <c r="O47" s="420"/>
    </row>
    <row r="48" spans="2:15" ht="15" customHeight="1">
      <c r="B48" s="215"/>
      <c r="C48" s="216"/>
      <c r="D48" s="216"/>
      <c r="E48" s="216"/>
      <c r="F48" s="216"/>
      <c r="G48" s="216"/>
      <c r="H48" s="216"/>
      <c r="I48" s="216"/>
      <c r="J48" s="216"/>
      <c r="K48" s="216"/>
      <c r="L48" s="216"/>
      <c r="M48" s="216"/>
      <c r="N48" s="216"/>
      <c r="O48" s="218"/>
    </row>
    <row r="49" spans="2:15" ht="15" customHeight="1">
      <c r="B49" s="215"/>
      <c r="C49" s="216"/>
      <c r="D49" s="216"/>
      <c r="E49" s="216"/>
      <c r="F49" s="216"/>
      <c r="G49" s="216"/>
      <c r="H49" s="216"/>
      <c r="I49" s="216"/>
      <c r="J49" s="216"/>
      <c r="K49" s="216"/>
      <c r="L49" s="216"/>
      <c r="M49" s="216"/>
      <c r="N49" s="216"/>
      <c r="O49" s="218"/>
    </row>
    <row r="50" spans="2:15" ht="15" customHeight="1">
      <c r="B50" s="215"/>
      <c r="C50" s="216"/>
      <c r="D50" s="216"/>
      <c r="E50" s="216"/>
      <c r="F50" s="216"/>
      <c r="G50" s="216"/>
      <c r="H50" s="216"/>
      <c r="I50" s="216"/>
      <c r="J50" s="216"/>
      <c r="K50" s="216"/>
      <c r="L50" s="216"/>
      <c r="M50" s="216"/>
      <c r="N50" s="216"/>
      <c r="O50" s="218"/>
    </row>
    <row r="51" spans="2:15" ht="15" customHeight="1">
      <c r="B51" s="215"/>
      <c r="C51" s="216"/>
      <c r="D51" s="216"/>
      <c r="E51" s="216"/>
      <c r="F51" s="216"/>
      <c r="G51" s="216"/>
      <c r="H51" s="216"/>
      <c r="I51" s="216"/>
      <c r="J51" s="216"/>
      <c r="K51" s="216"/>
      <c r="L51" s="216"/>
      <c r="M51" s="216"/>
      <c r="N51" s="216"/>
      <c r="O51" s="218"/>
    </row>
    <row r="52" spans="2:15" ht="15" customHeight="1">
      <c r="B52" s="215"/>
      <c r="C52" s="216"/>
      <c r="D52" s="216"/>
      <c r="E52" s="216"/>
      <c r="F52" s="216"/>
      <c r="G52" s="216"/>
      <c r="H52" s="216"/>
      <c r="I52" s="216"/>
      <c r="J52" s="216"/>
      <c r="K52" s="216"/>
      <c r="L52" s="216"/>
      <c r="M52" s="216"/>
      <c r="N52" s="216"/>
      <c r="O52" s="218"/>
    </row>
    <row r="53" spans="2:15" ht="15" customHeight="1">
      <c r="B53" s="215"/>
      <c r="C53" s="216"/>
      <c r="D53" s="216"/>
      <c r="E53" s="216"/>
      <c r="F53" s="216"/>
      <c r="G53" s="216"/>
      <c r="H53" s="216"/>
      <c r="I53" s="216"/>
      <c r="J53" s="216"/>
      <c r="K53" s="216"/>
      <c r="L53" s="216"/>
      <c r="M53" s="216"/>
      <c r="N53" s="216"/>
      <c r="O53" s="218"/>
    </row>
    <row r="54" spans="2:15" ht="15" customHeight="1">
      <c r="B54" s="215"/>
      <c r="C54" s="216"/>
      <c r="D54" s="216"/>
      <c r="E54" s="216"/>
      <c r="F54" s="216"/>
      <c r="G54" s="216"/>
      <c r="H54" s="216"/>
      <c r="I54" s="216"/>
      <c r="J54" s="216"/>
      <c r="K54" s="216"/>
      <c r="L54" s="216"/>
      <c r="M54" s="216"/>
      <c r="N54" s="216"/>
      <c r="O54" s="218"/>
    </row>
    <row r="55" spans="2:15" ht="15" customHeight="1">
      <c r="B55" s="215"/>
      <c r="C55" s="216"/>
      <c r="D55" s="216"/>
      <c r="E55" s="216"/>
      <c r="F55" s="216"/>
      <c r="G55" s="216"/>
      <c r="H55" s="216"/>
      <c r="I55" s="216"/>
      <c r="J55" s="216"/>
      <c r="K55" s="216"/>
      <c r="L55" s="216"/>
      <c r="M55" s="216"/>
      <c r="N55" s="216"/>
      <c r="O55" s="218"/>
    </row>
    <row r="56" spans="2:15" ht="15" customHeight="1">
      <c r="B56" s="215"/>
      <c r="C56" s="216"/>
      <c r="D56" s="216"/>
      <c r="E56" s="216"/>
      <c r="F56" s="216"/>
      <c r="G56" s="216"/>
      <c r="H56" s="216"/>
      <c r="I56" s="216"/>
      <c r="J56" s="216"/>
      <c r="K56" s="216"/>
      <c r="L56" s="216"/>
      <c r="M56" s="216"/>
      <c r="N56" s="216"/>
      <c r="O56" s="218"/>
    </row>
    <row r="57" spans="2:15" ht="15" customHeight="1">
      <c r="B57" s="215"/>
      <c r="C57" s="216"/>
      <c r="D57" s="216"/>
      <c r="E57" s="216"/>
      <c r="F57" s="216"/>
      <c r="G57" s="216"/>
      <c r="H57" s="216"/>
      <c r="I57" s="216"/>
      <c r="J57" s="216"/>
      <c r="K57" s="216"/>
      <c r="L57" s="216"/>
      <c r="M57" s="216"/>
      <c r="N57" s="216"/>
      <c r="O57" s="218"/>
    </row>
    <row r="58" spans="2:15" ht="15" customHeight="1">
      <c r="B58" s="215"/>
      <c r="C58" s="216"/>
      <c r="D58" s="216"/>
      <c r="E58" s="216"/>
      <c r="F58" s="216"/>
      <c r="G58" s="216"/>
      <c r="H58" s="216"/>
      <c r="I58" s="216"/>
      <c r="J58" s="216"/>
      <c r="K58" s="216"/>
      <c r="L58" s="216"/>
      <c r="M58" s="216"/>
      <c r="N58" s="216"/>
      <c r="O58" s="218"/>
    </row>
    <row r="59" spans="2:15" ht="15" customHeight="1">
      <c r="B59" s="215"/>
      <c r="C59" s="216"/>
      <c r="D59" s="216"/>
      <c r="E59" s="216"/>
      <c r="F59" s="216"/>
      <c r="G59" s="216"/>
      <c r="H59" s="216"/>
      <c r="I59" s="216"/>
      <c r="J59" s="216"/>
      <c r="K59" s="216"/>
      <c r="L59" s="216"/>
      <c r="M59" s="216"/>
      <c r="N59" s="216"/>
      <c r="O59" s="218"/>
    </row>
    <row r="60" spans="2:15" ht="15" customHeight="1">
      <c r="B60" s="215"/>
      <c r="C60" s="216"/>
      <c r="D60" s="216"/>
      <c r="E60" s="216"/>
      <c r="F60" s="216"/>
      <c r="G60" s="216"/>
      <c r="H60" s="216"/>
      <c r="I60" s="216"/>
      <c r="J60" s="216"/>
      <c r="K60" s="216"/>
      <c r="L60" s="216"/>
      <c r="M60" s="216"/>
      <c r="N60" s="216"/>
      <c r="O60" s="218"/>
    </row>
    <row r="61" spans="2:15" ht="15" customHeight="1">
      <c r="B61" s="215"/>
      <c r="C61" s="216"/>
      <c r="D61" s="216"/>
      <c r="E61" s="216"/>
      <c r="F61" s="216"/>
      <c r="G61" s="216"/>
      <c r="H61" s="216"/>
      <c r="I61" s="216"/>
      <c r="J61" s="216"/>
      <c r="K61" s="216"/>
      <c r="L61" s="216"/>
      <c r="M61" s="216"/>
      <c r="N61" s="216"/>
      <c r="O61" s="218"/>
    </row>
    <row r="62" spans="2:15" ht="15" customHeight="1">
      <c r="B62" s="215"/>
      <c r="C62" s="216"/>
      <c r="D62" s="216"/>
      <c r="E62" s="216"/>
      <c r="F62" s="216"/>
      <c r="G62" s="216"/>
      <c r="H62" s="216"/>
      <c r="I62" s="216"/>
      <c r="J62" s="216"/>
      <c r="K62" s="216"/>
      <c r="L62" s="216"/>
      <c r="M62" s="216"/>
      <c r="N62" s="216"/>
      <c r="O62" s="218"/>
    </row>
    <row r="63" spans="2:15" ht="15" customHeight="1">
      <c r="B63" s="215"/>
      <c r="C63" s="216"/>
      <c r="D63" s="216"/>
      <c r="E63" s="216"/>
      <c r="F63" s="216"/>
      <c r="G63" s="216"/>
      <c r="H63" s="216"/>
      <c r="I63" s="216"/>
      <c r="J63" s="216"/>
      <c r="K63" s="216"/>
      <c r="L63" s="216"/>
      <c r="M63" s="216"/>
      <c r="N63" s="216"/>
      <c r="O63" s="218"/>
    </row>
    <row r="64" spans="2:15" ht="15" customHeight="1">
      <c r="B64" s="215"/>
      <c r="C64" s="216"/>
      <c r="D64" s="216"/>
      <c r="E64" s="216"/>
      <c r="F64" s="216"/>
      <c r="G64" s="216"/>
      <c r="H64" s="216"/>
      <c r="I64" s="216"/>
      <c r="J64" s="216"/>
      <c r="K64" s="216"/>
      <c r="L64" s="216"/>
      <c r="M64" s="216"/>
      <c r="N64" s="216"/>
      <c r="O64" s="218"/>
    </row>
    <row r="65" spans="2:15" ht="15" customHeight="1">
      <c r="B65" s="215"/>
      <c r="C65" s="216"/>
      <c r="D65" s="216"/>
      <c r="E65" s="216"/>
      <c r="F65" s="216"/>
      <c r="G65" s="216"/>
      <c r="H65" s="216"/>
      <c r="I65" s="216"/>
      <c r="J65" s="216"/>
      <c r="K65" s="216"/>
      <c r="L65" s="216"/>
      <c r="M65" s="216"/>
      <c r="N65" s="216"/>
      <c r="O65" s="218"/>
    </row>
    <row r="66" spans="2:15" ht="15" customHeight="1">
      <c r="B66" s="215"/>
      <c r="C66" s="216"/>
      <c r="D66" s="216"/>
      <c r="E66" s="216"/>
      <c r="F66" s="216"/>
      <c r="G66" s="216"/>
      <c r="H66" s="216"/>
      <c r="I66" s="216"/>
      <c r="J66" s="216"/>
      <c r="K66" s="216"/>
      <c r="L66" s="216"/>
      <c r="M66" s="216"/>
      <c r="N66" s="216"/>
      <c r="O66" s="218"/>
    </row>
    <row r="67" spans="2:15" ht="15" customHeight="1">
      <c r="B67" s="215"/>
      <c r="C67" s="216"/>
      <c r="D67" s="216"/>
      <c r="E67" s="216"/>
      <c r="F67" s="216"/>
      <c r="G67" s="216"/>
      <c r="H67" s="216"/>
      <c r="I67" s="216"/>
      <c r="J67" s="216"/>
      <c r="K67" s="216"/>
      <c r="L67" s="216"/>
      <c r="M67" s="216"/>
      <c r="N67" s="216"/>
      <c r="O67" s="218"/>
    </row>
    <row r="68" spans="2:15" ht="15" customHeight="1">
      <c r="B68" s="215"/>
      <c r="C68" s="216"/>
      <c r="D68" s="216"/>
      <c r="E68" s="216"/>
      <c r="F68" s="216"/>
      <c r="G68" s="216"/>
      <c r="H68" s="216"/>
      <c r="I68" s="216"/>
      <c r="J68" s="216"/>
      <c r="K68" s="216"/>
      <c r="L68" s="216"/>
      <c r="M68" s="216"/>
      <c r="N68" s="216"/>
      <c r="O68" s="218"/>
    </row>
    <row r="69" spans="2:15" ht="15" customHeight="1">
      <c r="B69" s="215"/>
      <c r="C69" s="216"/>
      <c r="D69" s="216"/>
      <c r="E69" s="216"/>
      <c r="F69" s="216"/>
      <c r="G69" s="216"/>
      <c r="H69" s="216"/>
      <c r="I69" s="216"/>
      <c r="J69" s="216"/>
      <c r="K69" s="216"/>
      <c r="L69" s="216"/>
      <c r="M69" s="216"/>
      <c r="N69" s="216"/>
      <c r="O69" s="218"/>
    </row>
    <row r="70" spans="2:15" ht="15" customHeight="1">
      <c r="B70" s="215"/>
      <c r="C70" s="216"/>
      <c r="D70" s="216"/>
      <c r="E70" s="216"/>
      <c r="F70" s="216"/>
      <c r="G70" s="216"/>
      <c r="H70" s="216"/>
      <c r="I70" s="216"/>
      <c r="J70" s="216"/>
      <c r="K70" s="216"/>
      <c r="L70" s="216"/>
      <c r="M70" s="216"/>
      <c r="N70" s="216"/>
      <c r="O70" s="218"/>
    </row>
    <row r="71" spans="2:15" ht="15" customHeight="1">
      <c r="B71" s="215"/>
      <c r="C71" s="216"/>
      <c r="D71" s="216"/>
      <c r="E71" s="216"/>
      <c r="F71" s="216"/>
      <c r="G71" s="216"/>
      <c r="H71" s="216"/>
      <c r="I71" s="216"/>
      <c r="J71" s="216"/>
      <c r="K71" s="216"/>
      <c r="L71" s="216"/>
      <c r="M71" s="216"/>
      <c r="N71" s="216"/>
      <c r="O71" s="218"/>
    </row>
    <row r="72" spans="2:15" ht="15" customHeight="1">
      <c r="B72" s="215"/>
      <c r="C72" s="216"/>
      <c r="D72" s="216"/>
      <c r="E72" s="216"/>
      <c r="F72" s="216"/>
      <c r="G72" s="216"/>
      <c r="H72" s="216"/>
      <c r="I72" s="216"/>
      <c r="J72" s="216"/>
      <c r="K72" s="216"/>
      <c r="L72" s="216"/>
      <c r="M72" s="216"/>
      <c r="N72" s="216"/>
      <c r="O72" s="218"/>
    </row>
    <row r="73" spans="2:15" ht="15" customHeight="1">
      <c r="B73" s="215"/>
      <c r="C73" s="216"/>
      <c r="D73" s="216"/>
      <c r="E73" s="216"/>
      <c r="F73" s="216"/>
      <c r="G73" s="216"/>
      <c r="H73" s="216"/>
      <c r="I73" s="216"/>
      <c r="J73" s="216"/>
      <c r="K73" s="216"/>
      <c r="L73" s="216"/>
      <c r="M73" s="216"/>
      <c r="N73" s="216"/>
      <c r="O73" s="218"/>
    </row>
    <row r="74" spans="2:15" ht="15" customHeight="1" thickBot="1">
      <c r="B74" s="421"/>
      <c r="C74" s="422"/>
      <c r="D74" s="422"/>
      <c r="E74" s="422"/>
      <c r="F74" s="422"/>
      <c r="G74" s="422"/>
      <c r="H74" s="422"/>
      <c r="I74" s="422"/>
      <c r="J74" s="422"/>
      <c r="K74" s="422"/>
      <c r="L74" s="422"/>
      <c r="M74" s="422"/>
      <c r="N74" s="422"/>
      <c r="O74" s="423"/>
    </row>
    <row r="75" spans="2:15" ht="16.5" thickBot="1">
      <c r="B75" s="212" t="s">
        <v>552</v>
      </c>
      <c r="C75" s="213"/>
      <c r="D75" s="213"/>
      <c r="E75" s="213"/>
      <c r="F75" s="213"/>
      <c r="G75" s="213"/>
      <c r="H75" s="213"/>
      <c r="I75" s="213"/>
      <c r="J75" s="213"/>
      <c r="K75" s="213"/>
      <c r="L75" s="213"/>
      <c r="M75" s="213"/>
      <c r="N75" s="213"/>
      <c r="O75" s="214"/>
    </row>
    <row r="76" spans="2:15">
      <c r="B76" s="215"/>
      <c r="C76" s="216"/>
      <c r="D76" s="216"/>
      <c r="E76" s="217"/>
      <c r="F76" s="216"/>
      <c r="G76" s="216"/>
      <c r="H76" s="216"/>
      <c r="I76" s="216"/>
      <c r="J76" s="216"/>
      <c r="K76" s="216"/>
      <c r="L76" s="216"/>
      <c r="M76" s="216"/>
      <c r="N76" s="216"/>
      <c r="O76" s="218"/>
    </row>
    <row r="77" spans="2:15" ht="40.9" customHeight="1">
      <c r="B77" s="329"/>
      <c r="C77" s="330" t="s">
        <v>510</v>
      </c>
      <c r="D77" s="330" t="s">
        <v>511</v>
      </c>
      <c r="E77" s="331" t="s">
        <v>512</v>
      </c>
      <c r="F77" s="332" t="s">
        <v>513</v>
      </c>
      <c r="G77" s="332" t="s">
        <v>514</v>
      </c>
      <c r="H77" s="332" t="s">
        <v>515</v>
      </c>
      <c r="I77" s="332" t="s">
        <v>516</v>
      </c>
      <c r="J77" s="332" t="s">
        <v>517</v>
      </c>
      <c r="K77" s="332" t="s">
        <v>518</v>
      </c>
      <c r="L77" s="332" t="s">
        <v>93</v>
      </c>
      <c r="M77" s="330" t="s">
        <v>519</v>
      </c>
      <c r="N77" s="330" t="s">
        <v>520</v>
      </c>
      <c r="O77" s="333" t="s">
        <v>521</v>
      </c>
    </row>
    <row r="78" spans="2:15">
      <c r="B78" s="424" t="s">
        <v>522</v>
      </c>
      <c r="C78" s="425" t="str">
        <f>'Mat. Betuminoso'!G47</f>
        <v>Nordeste</v>
      </c>
      <c r="D78" s="425" t="str">
        <f>'Mat. Betuminoso'!$D$26</f>
        <v>Candeias/BA</v>
      </c>
      <c r="E78" s="426">
        <v>0</v>
      </c>
      <c r="F78" s="426">
        <f>'Mat. Betuminoso'!$E$26</f>
        <v>600</v>
      </c>
      <c r="G78" s="426">
        <v>0</v>
      </c>
      <c r="H78" s="426">
        <v>0</v>
      </c>
      <c r="I78" s="345">
        <v>20.5</v>
      </c>
      <c r="J78" s="345">
        <v>3</v>
      </c>
      <c r="K78" s="345">
        <v>0.65</v>
      </c>
      <c r="L78" s="427">
        <v>0</v>
      </c>
      <c r="M78" s="428">
        <f>VLOOKUP(C78,'Mat. Betuminoso'!$G$47:$H$49,2,0)</f>
        <v>2.9434581407320302</v>
      </c>
      <c r="N78" s="429">
        <f>VLOOKUP(D78,'Mat. Betuminoso'!$D$26:$J$31,7,0)</f>
        <v>0</v>
      </c>
      <c r="O78" s="430">
        <v>0</v>
      </c>
    </row>
    <row r="79" spans="2:15">
      <c r="B79" s="342" t="s">
        <v>523</v>
      </c>
      <c r="C79" s="343" t="str">
        <f>'Mat. Betuminoso'!G48</f>
        <v>Nordeste</v>
      </c>
      <c r="D79" s="343" t="str">
        <f>'Mat. Betuminoso'!$D$28</f>
        <v>Feira de Santana/BA</v>
      </c>
      <c r="E79" s="344">
        <v>0</v>
      </c>
      <c r="F79" s="344">
        <f>'Mat. Betuminoso'!$E$28</f>
        <v>429</v>
      </c>
      <c r="G79" s="344">
        <v>0</v>
      </c>
      <c r="H79" s="344">
        <v>0</v>
      </c>
      <c r="I79" s="345">
        <v>20.5</v>
      </c>
      <c r="J79" s="345">
        <v>3</v>
      </c>
      <c r="K79" s="345">
        <v>0.65</v>
      </c>
      <c r="L79" s="345">
        <v>0</v>
      </c>
      <c r="M79" s="346">
        <f>VLOOKUP(C79,'Mat. Betuminoso'!$G$47:$H$49,2,0)</f>
        <v>2.9434581407320302</v>
      </c>
      <c r="N79" s="347">
        <f>VLOOKUP(D79,'Mat. Betuminoso'!$D$26:$J$31,7,0)</f>
        <v>0</v>
      </c>
      <c r="O79" s="348">
        <v>0</v>
      </c>
    </row>
    <row r="80" spans="2:15">
      <c r="B80" s="431" t="s">
        <v>524</v>
      </c>
      <c r="C80" s="432" t="str">
        <f>'Mat. Betuminoso'!G49</f>
        <v>Ceará</v>
      </c>
      <c r="D80" s="432" t="str">
        <f>'Mat. Betuminoso'!$D$30</f>
        <v>Fortaleza/CE</v>
      </c>
      <c r="E80" s="433">
        <v>0</v>
      </c>
      <c r="F80" s="433">
        <f>'Mat. Betuminoso'!$E$30</f>
        <v>774</v>
      </c>
      <c r="G80" s="433">
        <v>0</v>
      </c>
      <c r="H80" s="433">
        <v>0</v>
      </c>
      <c r="I80" s="337">
        <v>20.5</v>
      </c>
      <c r="J80" s="434">
        <v>3</v>
      </c>
      <c r="K80" s="434">
        <v>0.65</v>
      </c>
      <c r="L80" s="434">
        <v>0</v>
      </c>
      <c r="M80" s="435">
        <f>VLOOKUP(C80,'Mat. Betuminoso'!$G$47:$H$49,2,0)</f>
        <v>2.7807449658923802</v>
      </c>
      <c r="N80" s="436">
        <f>VLOOKUP(D80,'Mat. Betuminoso'!$D$26:$J$31,7,0)</f>
        <v>0</v>
      </c>
      <c r="O80" s="437">
        <v>0</v>
      </c>
    </row>
    <row r="81" spans="2:15">
      <c r="B81" s="215"/>
      <c r="C81" s="356"/>
      <c r="D81" s="356"/>
      <c r="E81" s="357"/>
      <c r="F81" s="357"/>
      <c r="G81" s="216"/>
      <c r="H81" s="216"/>
      <c r="I81" s="216"/>
      <c r="J81" s="216"/>
      <c r="K81" s="216"/>
      <c r="L81" s="216"/>
      <c r="M81" s="216"/>
      <c r="N81" s="216"/>
      <c r="O81" s="218"/>
    </row>
    <row r="82" spans="2:15">
      <c r="B82" s="215"/>
      <c r="C82" s="358" t="s">
        <v>525</v>
      </c>
      <c r="D82" s="359"/>
      <c r="E82" s="359"/>
      <c r="F82" s="360"/>
      <c r="G82" s="216"/>
      <c r="H82" s="361" t="s">
        <v>526</v>
      </c>
      <c r="I82" s="222" t="s">
        <v>461</v>
      </c>
      <c r="J82" s="222"/>
      <c r="K82" s="361" t="s">
        <v>527</v>
      </c>
      <c r="L82" s="216"/>
      <c r="M82" s="216"/>
      <c r="N82" s="216"/>
      <c r="O82" s="218"/>
    </row>
    <row r="83" spans="2:15">
      <c r="B83" s="215"/>
      <c r="C83" s="362" t="s">
        <v>528</v>
      </c>
      <c r="D83" s="327"/>
      <c r="E83" s="327"/>
      <c r="F83" s="363"/>
      <c r="G83" s="216"/>
      <c r="H83" s="361"/>
      <c r="I83" s="364" t="s">
        <v>463</v>
      </c>
      <c r="J83" s="364" t="s">
        <v>464</v>
      </c>
      <c r="K83" s="361"/>
      <c r="L83" s="216"/>
      <c r="M83" s="216"/>
      <c r="N83" s="216"/>
      <c r="O83" s="218"/>
    </row>
    <row r="84" spans="2:15">
      <c r="B84" s="215"/>
      <c r="C84" s="216"/>
      <c r="D84" s="216"/>
      <c r="E84" s="217"/>
      <c r="F84" s="216"/>
      <c r="G84" s="216"/>
      <c r="H84" s="361"/>
      <c r="I84" s="365">
        <v>41821</v>
      </c>
      <c r="J84" s="365">
        <f>'Mat. Betuminoso'!$P$14</f>
        <v>45658</v>
      </c>
      <c r="K84" s="361"/>
      <c r="L84" s="216"/>
      <c r="M84" s="216"/>
      <c r="N84" s="216"/>
      <c r="O84" s="218"/>
    </row>
    <row r="85" spans="2:15">
      <c r="B85" s="215"/>
      <c r="C85" s="216"/>
      <c r="D85" s="216"/>
      <c r="E85" s="217"/>
      <c r="F85" s="216"/>
      <c r="G85" s="216"/>
      <c r="H85" s="231" t="s">
        <v>465</v>
      </c>
      <c r="I85" s="366">
        <v>270.23700000000002</v>
      </c>
      <c r="J85" s="367">
        <f>'Mat. Betuminoso'!$P$15</f>
        <v>584.51199999999994</v>
      </c>
      <c r="K85" s="368">
        <f>ROUND((J85/I85),4)</f>
        <v>2.1629999999999998</v>
      </c>
      <c r="L85" s="216"/>
      <c r="M85" s="216"/>
      <c r="N85" s="216"/>
      <c r="O85" s="218"/>
    </row>
    <row r="86" spans="2:15">
      <c r="B86" s="215"/>
      <c r="C86" s="216"/>
      <c r="D86" s="216"/>
      <c r="E86" s="217"/>
      <c r="F86" s="216"/>
      <c r="G86" s="216"/>
      <c r="H86" s="216"/>
      <c r="I86" s="216"/>
      <c r="J86" s="216"/>
      <c r="K86" s="216"/>
      <c r="L86" s="216"/>
      <c r="M86" s="216"/>
      <c r="N86" s="216"/>
      <c r="O86" s="218"/>
    </row>
    <row r="87" spans="2:15">
      <c r="B87" s="215"/>
      <c r="C87" s="216"/>
      <c r="D87" s="216"/>
      <c r="E87" s="217"/>
      <c r="F87" s="216"/>
      <c r="G87" s="216"/>
      <c r="H87" s="216"/>
      <c r="I87" s="216"/>
      <c r="J87" s="216"/>
      <c r="K87" s="216"/>
      <c r="L87" s="216"/>
      <c r="M87" s="216"/>
      <c r="N87" s="216"/>
      <c r="O87" s="218"/>
    </row>
    <row r="88" spans="2:15">
      <c r="B88" s="369" t="s">
        <v>529</v>
      </c>
      <c r="C88" s="359"/>
      <c r="D88" s="370" t="s">
        <v>530</v>
      </c>
      <c r="E88" s="371" t="s">
        <v>531</v>
      </c>
      <c r="F88" s="371"/>
      <c r="G88" s="370" t="s">
        <v>532</v>
      </c>
      <c r="H88" s="371" t="s">
        <v>531</v>
      </c>
      <c r="I88" s="372"/>
      <c r="J88" s="370" t="s">
        <v>533</v>
      </c>
      <c r="K88" s="371" t="s">
        <v>531</v>
      </c>
      <c r="L88" s="371"/>
      <c r="M88" s="370" t="s">
        <v>534</v>
      </c>
      <c r="N88" s="371" t="s">
        <v>531</v>
      </c>
      <c r="O88" s="373"/>
    </row>
    <row r="89" spans="2:15">
      <c r="B89" s="374" t="s">
        <v>535</v>
      </c>
      <c r="C89" s="375"/>
      <c r="D89" s="376">
        <f>M78*1000</f>
        <v>2943.4581407320302</v>
      </c>
      <c r="E89" s="377" t="s">
        <v>536</v>
      </c>
      <c r="F89" s="377"/>
      <c r="G89" s="376">
        <f>M79*1000</f>
        <v>2943.4581407320302</v>
      </c>
      <c r="H89" s="377" t="s">
        <v>536</v>
      </c>
      <c r="I89" s="377"/>
      <c r="J89" s="378">
        <f>M80*1000</f>
        <v>2780.7449658923802</v>
      </c>
      <c r="K89" s="377" t="s">
        <v>536</v>
      </c>
      <c r="L89" s="377"/>
      <c r="M89" s="378"/>
      <c r="N89" s="377"/>
      <c r="O89" s="379"/>
    </row>
    <row r="90" spans="2:15">
      <c r="B90" s="380" t="s">
        <v>537</v>
      </c>
      <c r="C90" s="381"/>
      <c r="D90" s="382">
        <f>TRUNC(($K$24*((26.939+(0.253*F78)+(0.299*G78)+(0.412*H78)))),2)</f>
        <v>386.61</v>
      </c>
      <c r="E90" s="383" t="s">
        <v>536</v>
      </c>
      <c r="F90" s="383"/>
      <c r="G90" s="382">
        <f>TRUNC(($K$24*((26.939+(0.253*F79)+(0.299*G79)+(0.412*H79)))),2)</f>
        <v>293.02999999999997</v>
      </c>
      <c r="H90" s="383" t="s">
        <v>536</v>
      </c>
      <c r="I90" s="383"/>
      <c r="J90" s="384">
        <f>($K$24*((26.939+(0.253*F80)+(0.299*G80)+(0.412*H80))))</f>
        <v>481.83204299999994</v>
      </c>
      <c r="K90" s="383" t="s">
        <v>536</v>
      </c>
      <c r="L90" s="383"/>
      <c r="M90" s="384"/>
      <c r="N90" s="383"/>
      <c r="O90" s="385"/>
    </row>
    <row r="91" spans="2:15">
      <c r="B91" s="386"/>
      <c r="C91" s="387"/>
      <c r="D91" s="388"/>
      <c r="E91" s="389"/>
      <c r="F91" s="389"/>
      <c r="G91" s="390"/>
      <c r="H91" s="389"/>
      <c r="I91" s="389"/>
      <c r="J91" s="390"/>
      <c r="K91" s="389"/>
      <c r="L91" s="389"/>
      <c r="M91" s="390"/>
      <c r="N91" s="389"/>
      <c r="O91" s="391"/>
    </row>
    <row r="92" spans="2:15" ht="29.25" customHeight="1">
      <c r="B92" s="369" t="s">
        <v>529</v>
      </c>
      <c r="C92" s="359"/>
      <c r="D92" s="392" t="s">
        <v>538</v>
      </c>
      <c r="E92" s="371" t="s">
        <v>531</v>
      </c>
      <c r="F92" s="371"/>
      <c r="G92" s="392" t="s">
        <v>539</v>
      </c>
      <c r="H92" s="371" t="s">
        <v>531</v>
      </c>
      <c r="I92" s="372"/>
      <c r="J92" s="370" t="s">
        <v>540</v>
      </c>
      <c r="K92" s="371" t="s">
        <v>531</v>
      </c>
      <c r="L92" s="371"/>
      <c r="M92" s="370" t="s">
        <v>541</v>
      </c>
      <c r="N92" s="371" t="s">
        <v>531</v>
      </c>
      <c r="O92" s="373"/>
    </row>
    <row r="93" spans="2:15">
      <c r="B93" s="374" t="s">
        <v>535</v>
      </c>
      <c r="C93" s="375"/>
      <c r="D93" s="376">
        <f>D89/(1-(I78/100)-(J78/100)-(K78/100))</f>
        <v>3880.6303767066975</v>
      </c>
      <c r="E93" s="377" t="s">
        <v>536</v>
      </c>
      <c r="F93" s="377"/>
      <c r="G93" s="376">
        <f>G89/(1-(I79/100)-(J79/100)-(K79/100))</f>
        <v>3880.6303767066975</v>
      </c>
      <c r="H93" s="377" t="s">
        <v>536</v>
      </c>
      <c r="I93" s="377"/>
      <c r="J93" s="376">
        <f>J89/(1-(I80/100)-(J80/100)-(K80/100))</f>
        <v>3666.1106999240342</v>
      </c>
      <c r="K93" s="377" t="s">
        <v>536</v>
      </c>
      <c r="L93" s="377"/>
      <c r="M93" s="376"/>
      <c r="N93" s="377"/>
      <c r="O93" s="379"/>
    </row>
    <row r="94" spans="2:15">
      <c r="B94" s="380" t="s">
        <v>537</v>
      </c>
      <c r="C94" s="381"/>
      <c r="D94" s="382">
        <f>D90/(1-(I78/100))</f>
        <v>486.30188679245282</v>
      </c>
      <c r="E94" s="383" t="s">
        <v>536</v>
      </c>
      <c r="F94" s="383"/>
      <c r="G94" s="382">
        <f>G90/(1-(I79/100))</f>
        <v>368.5911949685534</v>
      </c>
      <c r="H94" s="383" t="s">
        <v>536</v>
      </c>
      <c r="I94" s="383"/>
      <c r="J94" s="382">
        <f>J90/(1-(I80/100))</f>
        <v>606.07804150943389</v>
      </c>
      <c r="K94" s="383" t="s">
        <v>536</v>
      </c>
      <c r="L94" s="383"/>
      <c r="M94" s="382"/>
      <c r="N94" s="383"/>
      <c r="O94" s="385"/>
    </row>
    <row r="95" spans="2:15">
      <c r="B95" s="386"/>
      <c r="C95" s="387"/>
      <c r="D95" s="388"/>
      <c r="E95" s="389"/>
      <c r="F95" s="389"/>
      <c r="G95" s="390"/>
      <c r="H95" s="389"/>
      <c r="I95" s="389"/>
      <c r="J95" s="390"/>
      <c r="K95" s="389"/>
      <c r="L95" s="389"/>
      <c r="M95" s="390"/>
      <c r="N95" s="389"/>
      <c r="O95" s="391"/>
    </row>
    <row r="96" spans="2:15" ht="36.75" customHeight="1">
      <c r="B96" s="369" t="s">
        <v>529</v>
      </c>
      <c r="C96" s="359"/>
      <c r="D96" s="392" t="s">
        <v>542</v>
      </c>
      <c r="E96" s="371" t="s">
        <v>531</v>
      </c>
      <c r="F96" s="371"/>
      <c r="G96" s="392" t="s">
        <v>543</v>
      </c>
      <c r="H96" s="371" t="s">
        <v>531</v>
      </c>
      <c r="I96" s="372"/>
      <c r="J96" s="392" t="s">
        <v>544</v>
      </c>
      <c r="K96" s="371" t="s">
        <v>531</v>
      </c>
      <c r="L96" s="371"/>
      <c r="M96" s="392" t="s">
        <v>545</v>
      </c>
      <c r="N96" s="371" t="s">
        <v>531</v>
      </c>
      <c r="O96" s="373"/>
    </row>
    <row r="97" spans="2:15">
      <c r="B97" s="374" t="s">
        <v>535</v>
      </c>
      <c r="C97" s="375"/>
      <c r="D97" s="376">
        <f>D93</f>
        <v>3880.6303767066975</v>
      </c>
      <c r="E97" s="377" t="s">
        <v>536</v>
      </c>
      <c r="F97" s="377"/>
      <c r="G97" s="376">
        <f>G93</f>
        <v>3880.6303767066975</v>
      </c>
      <c r="H97" s="377" t="s">
        <v>536</v>
      </c>
      <c r="I97" s="377"/>
      <c r="J97" s="376">
        <f>J93</f>
        <v>3666.1106999240342</v>
      </c>
      <c r="K97" s="377" t="s">
        <v>536</v>
      </c>
      <c r="L97" s="377"/>
      <c r="M97" s="376"/>
      <c r="N97" s="377"/>
      <c r="O97" s="379"/>
    </row>
    <row r="98" spans="2:15">
      <c r="B98" s="380" t="s">
        <v>537</v>
      </c>
      <c r="C98" s="381"/>
      <c r="D98" s="382">
        <f>SUM(D94,N78)</f>
        <v>486.30188679245282</v>
      </c>
      <c r="E98" s="383" t="s">
        <v>536</v>
      </c>
      <c r="F98" s="383"/>
      <c r="G98" s="382">
        <f>SUM(G94,N79)</f>
        <v>368.5911949685534</v>
      </c>
      <c r="H98" s="383" t="s">
        <v>536</v>
      </c>
      <c r="I98" s="383"/>
      <c r="J98" s="382">
        <f>SUM(J94,N80)</f>
        <v>606.07804150943389</v>
      </c>
      <c r="K98" s="383" t="s">
        <v>536</v>
      </c>
      <c r="L98" s="383"/>
      <c r="M98" s="382"/>
      <c r="N98" s="383"/>
      <c r="O98" s="385"/>
    </row>
    <row r="99" spans="2:15">
      <c r="B99" s="386"/>
      <c r="C99" s="387"/>
      <c r="D99" s="388"/>
      <c r="E99" s="389"/>
      <c r="F99" s="389"/>
      <c r="G99" s="390"/>
      <c r="H99" s="389"/>
      <c r="I99" s="389"/>
      <c r="J99" s="390"/>
      <c r="K99" s="389"/>
      <c r="L99" s="389"/>
      <c r="M99" s="390"/>
      <c r="N99" s="389"/>
      <c r="O99" s="391"/>
    </row>
    <row r="100" spans="2:15">
      <c r="B100" s="369" t="s">
        <v>529</v>
      </c>
      <c r="C100" s="359"/>
      <c r="D100" s="392" t="s">
        <v>546</v>
      </c>
      <c r="E100" s="371" t="s">
        <v>531</v>
      </c>
      <c r="F100" s="371"/>
      <c r="G100" s="392" t="s">
        <v>546</v>
      </c>
      <c r="H100" s="371" t="s">
        <v>531</v>
      </c>
      <c r="I100" s="372"/>
      <c r="J100" s="392" t="s">
        <v>546</v>
      </c>
      <c r="K100" s="371" t="s">
        <v>531</v>
      </c>
      <c r="L100" s="371"/>
      <c r="M100" s="392" t="s">
        <v>546</v>
      </c>
      <c r="N100" s="371" t="s">
        <v>531</v>
      </c>
      <c r="O100" s="373"/>
    </row>
    <row r="101" spans="2:15">
      <c r="B101" s="374" t="s">
        <v>535</v>
      </c>
      <c r="C101" s="375"/>
      <c r="D101" s="376">
        <f>D97*L78/100</f>
        <v>0</v>
      </c>
      <c r="E101" s="377" t="s">
        <v>536</v>
      </c>
      <c r="F101" s="377"/>
      <c r="G101" s="376">
        <f>G97*L79/100</f>
        <v>0</v>
      </c>
      <c r="H101" s="377" t="s">
        <v>536</v>
      </c>
      <c r="I101" s="377"/>
      <c r="J101" s="376">
        <f>J97*L80/100</f>
        <v>0</v>
      </c>
      <c r="K101" s="377" t="s">
        <v>536</v>
      </c>
      <c r="L101" s="377"/>
      <c r="M101" s="376"/>
      <c r="N101" s="377"/>
      <c r="O101" s="379"/>
    </row>
    <row r="102" spans="2:15">
      <c r="B102" s="380" t="s">
        <v>537</v>
      </c>
      <c r="C102" s="381"/>
      <c r="D102" s="382">
        <f>D98*L78/100</f>
        <v>0</v>
      </c>
      <c r="E102" s="383" t="s">
        <v>536</v>
      </c>
      <c r="F102" s="383"/>
      <c r="G102" s="382">
        <f>G98*L79/100</f>
        <v>0</v>
      </c>
      <c r="H102" s="383" t="s">
        <v>536</v>
      </c>
      <c r="I102" s="383"/>
      <c r="J102" s="382">
        <f>J98*L80/100</f>
        <v>0</v>
      </c>
      <c r="K102" s="383" t="s">
        <v>536</v>
      </c>
      <c r="L102" s="383"/>
      <c r="M102" s="382"/>
      <c r="N102" s="383"/>
      <c r="O102" s="385"/>
    </row>
    <row r="103" spans="2:15">
      <c r="B103" s="386"/>
      <c r="C103" s="387"/>
      <c r="D103" s="388"/>
      <c r="E103" s="389"/>
      <c r="F103" s="389"/>
      <c r="G103" s="390"/>
      <c r="H103" s="389"/>
      <c r="I103" s="389"/>
      <c r="J103" s="390"/>
      <c r="K103" s="389"/>
      <c r="L103" s="389"/>
      <c r="M103" s="390"/>
      <c r="N103" s="389"/>
      <c r="O103" s="391"/>
    </row>
    <row r="104" spans="2:15">
      <c r="B104" s="369" t="s">
        <v>529</v>
      </c>
      <c r="C104" s="359"/>
      <c r="D104" s="370" t="s">
        <v>547</v>
      </c>
      <c r="E104" s="371" t="s">
        <v>531</v>
      </c>
      <c r="F104" s="371"/>
      <c r="G104" s="370" t="s">
        <v>548</v>
      </c>
      <c r="H104" s="371" t="s">
        <v>531</v>
      </c>
      <c r="I104" s="372"/>
      <c r="J104" s="370" t="s">
        <v>549</v>
      </c>
      <c r="K104" s="371" t="s">
        <v>531</v>
      </c>
      <c r="L104" s="371"/>
      <c r="M104" s="370" t="s">
        <v>550</v>
      </c>
      <c r="N104" s="371" t="s">
        <v>531</v>
      </c>
      <c r="O104" s="373"/>
    </row>
    <row r="105" spans="2:15">
      <c r="B105" s="393" t="s">
        <v>535</v>
      </c>
      <c r="C105" s="394"/>
      <c r="D105" s="397">
        <f>TRUNC(SUM(D97,D101),2)</f>
        <v>3880.63</v>
      </c>
      <c r="E105" s="398" t="s">
        <v>6</v>
      </c>
      <c r="F105" s="398"/>
      <c r="G105" s="395">
        <f>TRUNC(SUM(G97,G101),2)</f>
        <v>3880.63</v>
      </c>
      <c r="H105" s="396" t="s">
        <v>6</v>
      </c>
      <c r="I105" s="396"/>
      <c r="J105" s="397">
        <f>TRUNC(SUM(J97,J101),2)</f>
        <v>3666.11</v>
      </c>
      <c r="K105" s="398" t="s">
        <v>6</v>
      </c>
      <c r="L105" s="398"/>
      <c r="M105" s="399"/>
      <c r="N105" s="400"/>
      <c r="O105" s="401"/>
    </row>
    <row r="106" spans="2:15">
      <c r="B106" s="402" t="s">
        <v>537</v>
      </c>
      <c r="C106" s="403"/>
      <c r="D106" s="406">
        <f>TRUNC(SUM(D98,D102),2)</f>
        <v>486.3</v>
      </c>
      <c r="E106" s="407" t="s">
        <v>6</v>
      </c>
      <c r="F106" s="407"/>
      <c r="G106" s="404">
        <f>TRUNC(SUM(G98,G102),2)</f>
        <v>368.59</v>
      </c>
      <c r="H106" s="405" t="s">
        <v>6</v>
      </c>
      <c r="I106" s="405"/>
      <c r="J106" s="406">
        <f>TRUNC(SUM(J98,J102),2)</f>
        <v>606.07000000000005</v>
      </c>
      <c r="K106" s="407" t="s">
        <v>6</v>
      </c>
      <c r="L106" s="407"/>
      <c r="M106" s="408"/>
      <c r="N106" s="409"/>
      <c r="O106" s="410"/>
    </row>
    <row r="107" spans="2:15">
      <c r="B107" s="369" t="s">
        <v>551</v>
      </c>
      <c r="C107" s="359"/>
      <c r="D107" s="413">
        <f>IF(D105=0,0,SUM(D105:D106))</f>
        <v>4366.93</v>
      </c>
      <c r="E107" s="414" t="s">
        <v>6</v>
      </c>
      <c r="F107" s="414"/>
      <c r="G107" s="411">
        <f>IF(G105=0,0,SUM(G105:G106))</f>
        <v>4249.22</v>
      </c>
      <c r="H107" s="412" t="s">
        <v>6</v>
      </c>
      <c r="I107" s="412"/>
      <c r="J107" s="413">
        <f>IF(J105=0,0,SUM(J105:J106))</f>
        <v>4272.18</v>
      </c>
      <c r="K107" s="414" t="s">
        <v>6</v>
      </c>
      <c r="L107" s="414"/>
      <c r="M107" s="415"/>
      <c r="N107" s="416"/>
      <c r="O107" s="417"/>
    </row>
    <row r="108" spans="2:15" ht="15" customHeight="1">
      <c r="B108" s="438"/>
      <c r="C108" s="439"/>
      <c r="D108" s="439"/>
      <c r="E108" s="439"/>
      <c r="F108" s="439"/>
      <c r="G108" s="439"/>
      <c r="H108" s="439"/>
      <c r="I108" s="439"/>
      <c r="J108" s="439"/>
      <c r="K108" s="439"/>
      <c r="L108" s="439"/>
      <c r="M108" s="439"/>
      <c r="N108" s="439"/>
      <c r="O108" s="440"/>
    </row>
    <row r="109" spans="2:15" ht="15" customHeight="1">
      <c r="B109" s="441"/>
      <c r="C109" s="442"/>
      <c r="D109" s="442"/>
      <c r="E109" s="442"/>
      <c r="F109" s="442"/>
      <c r="G109" s="442"/>
      <c r="H109" s="442"/>
      <c r="I109" s="442"/>
      <c r="J109" s="442"/>
      <c r="K109" s="442"/>
      <c r="L109" s="442"/>
      <c r="M109" s="442"/>
      <c r="N109" s="442"/>
      <c r="O109" s="443"/>
    </row>
    <row r="110" spans="2:15" ht="15" customHeight="1">
      <c r="B110" s="441"/>
      <c r="C110" s="442"/>
      <c r="D110" s="442"/>
      <c r="E110" s="442"/>
      <c r="F110" s="442"/>
      <c r="G110" s="442"/>
      <c r="H110" s="442"/>
      <c r="I110" s="442"/>
      <c r="J110" s="442"/>
      <c r="K110" s="442"/>
      <c r="L110" s="442"/>
      <c r="M110" s="442"/>
      <c r="N110" s="442"/>
      <c r="O110" s="443"/>
    </row>
    <row r="111" spans="2:15" ht="15" customHeight="1">
      <c r="B111" s="441"/>
      <c r="C111" s="442"/>
      <c r="D111" s="442"/>
      <c r="E111" s="442"/>
      <c r="F111" s="442"/>
      <c r="G111" s="442"/>
      <c r="H111" s="442"/>
      <c r="I111" s="442"/>
      <c r="J111" s="442"/>
      <c r="K111" s="442"/>
      <c r="L111" s="442"/>
      <c r="M111" s="442"/>
      <c r="N111" s="442"/>
      <c r="O111" s="443"/>
    </row>
    <row r="112" spans="2:15" ht="15" customHeight="1">
      <c r="B112" s="441"/>
      <c r="C112" s="442"/>
      <c r="D112" s="442"/>
      <c r="E112" s="442"/>
      <c r="F112" s="442"/>
      <c r="G112" s="442"/>
      <c r="H112" s="442"/>
      <c r="I112" s="442"/>
      <c r="J112" s="442"/>
      <c r="K112" s="442"/>
      <c r="L112" s="442"/>
      <c r="M112" s="442"/>
      <c r="N112" s="442"/>
      <c r="O112" s="443"/>
    </row>
    <row r="113" spans="2:15" ht="15" customHeight="1">
      <c r="B113" s="441"/>
      <c r="C113" s="442"/>
      <c r="D113" s="442"/>
      <c r="E113" s="442"/>
      <c r="F113" s="442"/>
      <c r="G113" s="442"/>
      <c r="H113" s="442"/>
      <c r="I113" s="442"/>
      <c r="J113" s="442"/>
      <c r="K113" s="442"/>
      <c r="L113" s="442"/>
      <c r="M113" s="442"/>
      <c r="N113" s="442"/>
      <c r="O113" s="443"/>
    </row>
    <row r="114" spans="2:15" ht="15" customHeight="1">
      <c r="B114" s="441"/>
      <c r="C114" s="442"/>
      <c r="D114" s="442"/>
      <c r="E114" s="442"/>
      <c r="F114" s="442"/>
      <c r="G114" s="442"/>
      <c r="H114" s="442"/>
      <c r="I114" s="442"/>
      <c r="J114" s="442"/>
      <c r="K114" s="442"/>
      <c r="L114" s="442"/>
      <c r="M114" s="442"/>
      <c r="N114" s="442"/>
      <c r="O114" s="443"/>
    </row>
    <row r="115" spans="2:15" ht="15" customHeight="1">
      <c r="B115" s="441"/>
      <c r="C115" s="442"/>
      <c r="D115" s="442"/>
      <c r="E115" s="442"/>
      <c r="F115" s="442"/>
      <c r="G115" s="442"/>
      <c r="H115" s="442"/>
      <c r="I115" s="442"/>
      <c r="J115" s="442"/>
      <c r="K115" s="442"/>
      <c r="L115" s="442"/>
      <c r="M115" s="442"/>
      <c r="N115" s="442"/>
      <c r="O115" s="443"/>
    </row>
    <row r="116" spans="2:15" ht="15" customHeight="1">
      <c r="B116" s="441"/>
      <c r="C116" s="442"/>
      <c r="D116" s="442"/>
      <c r="E116" s="442"/>
      <c r="F116" s="442"/>
      <c r="G116" s="442"/>
      <c r="H116" s="442"/>
      <c r="I116" s="442"/>
      <c r="J116" s="442"/>
      <c r="K116" s="442"/>
      <c r="L116" s="442"/>
      <c r="M116" s="442"/>
      <c r="N116" s="442"/>
      <c r="O116" s="443"/>
    </row>
    <row r="117" spans="2:15" ht="15" customHeight="1">
      <c r="B117" s="441"/>
      <c r="C117" s="442"/>
      <c r="D117" s="442"/>
      <c r="E117" s="442"/>
      <c r="F117" s="442"/>
      <c r="G117" s="442"/>
      <c r="H117" s="442"/>
      <c r="I117" s="442"/>
      <c r="J117" s="442"/>
      <c r="K117" s="442"/>
      <c r="L117" s="442"/>
      <c r="M117" s="442"/>
      <c r="N117" s="442"/>
      <c r="O117" s="443"/>
    </row>
    <row r="118" spans="2:15" ht="15" customHeight="1">
      <c r="B118" s="441"/>
      <c r="C118" s="442"/>
      <c r="D118" s="442"/>
      <c r="E118" s="442"/>
      <c r="F118" s="442"/>
      <c r="G118" s="442"/>
      <c r="H118" s="442"/>
      <c r="I118" s="442"/>
      <c r="J118" s="442"/>
      <c r="K118" s="442"/>
      <c r="L118" s="442"/>
      <c r="M118" s="442"/>
      <c r="N118" s="442"/>
      <c r="O118" s="443"/>
    </row>
    <row r="119" spans="2:15" ht="15" customHeight="1">
      <c r="B119" s="441"/>
      <c r="C119" s="442"/>
      <c r="D119" s="442"/>
      <c r="E119" s="442"/>
      <c r="F119" s="442"/>
      <c r="G119" s="442"/>
      <c r="H119" s="442"/>
      <c r="I119" s="442"/>
      <c r="J119" s="442"/>
      <c r="K119" s="442"/>
      <c r="L119" s="442"/>
      <c r="M119" s="442"/>
      <c r="N119" s="442"/>
      <c r="O119" s="443"/>
    </row>
    <row r="120" spans="2:15" ht="15" customHeight="1">
      <c r="B120" s="441"/>
      <c r="C120" s="442"/>
      <c r="D120" s="442"/>
      <c r="E120" s="442"/>
      <c r="F120" s="442"/>
      <c r="G120" s="442"/>
      <c r="H120" s="442"/>
      <c r="I120" s="442"/>
      <c r="J120" s="442"/>
      <c r="K120" s="442"/>
      <c r="L120" s="442"/>
      <c r="M120" s="442"/>
      <c r="N120" s="442"/>
      <c r="O120" s="443"/>
    </row>
    <row r="121" spans="2:15" ht="15" customHeight="1">
      <c r="B121" s="441"/>
      <c r="C121" s="442"/>
      <c r="D121" s="442"/>
      <c r="E121" s="442"/>
      <c r="F121" s="442"/>
      <c r="G121" s="442"/>
      <c r="H121" s="442"/>
      <c r="I121" s="442"/>
      <c r="J121" s="442"/>
      <c r="K121" s="442"/>
      <c r="L121" s="442"/>
      <c r="M121" s="442"/>
      <c r="N121" s="442"/>
      <c r="O121" s="443"/>
    </row>
    <row r="122" spans="2:15" ht="15" customHeight="1">
      <c r="B122" s="441"/>
      <c r="C122" s="442"/>
      <c r="D122" s="442"/>
      <c r="E122" s="442"/>
      <c r="F122" s="442"/>
      <c r="G122" s="442"/>
      <c r="H122" s="442"/>
      <c r="I122" s="442"/>
      <c r="J122" s="442"/>
      <c r="K122" s="442"/>
      <c r="L122" s="442"/>
      <c r="M122" s="442"/>
      <c r="N122" s="442"/>
      <c r="O122" s="443"/>
    </row>
    <row r="123" spans="2:15" ht="15" customHeight="1">
      <c r="B123" s="441"/>
      <c r="C123" s="442"/>
      <c r="D123" s="442"/>
      <c r="E123" s="442"/>
      <c r="F123" s="442"/>
      <c r="G123" s="442"/>
      <c r="H123" s="442"/>
      <c r="I123" s="442"/>
      <c r="J123" s="442"/>
      <c r="K123" s="442"/>
      <c r="L123" s="442"/>
      <c r="M123" s="442"/>
      <c r="N123" s="442"/>
      <c r="O123" s="443"/>
    </row>
    <row r="124" spans="2:15" ht="15" customHeight="1">
      <c r="B124" s="441"/>
      <c r="C124" s="442"/>
      <c r="D124" s="442"/>
      <c r="E124" s="442"/>
      <c r="F124" s="442"/>
      <c r="G124" s="442"/>
      <c r="H124" s="442"/>
      <c r="I124" s="442"/>
      <c r="J124" s="442"/>
      <c r="K124" s="442"/>
      <c r="L124" s="442"/>
      <c r="M124" s="442"/>
      <c r="N124" s="442"/>
      <c r="O124" s="443"/>
    </row>
    <row r="125" spans="2:15" ht="15" customHeight="1">
      <c r="B125" s="441"/>
      <c r="C125" s="442"/>
      <c r="D125" s="442"/>
      <c r="E125" s="442"/>
      <c r="F125" s="442"/>
      <c r="G125" s="442"/>
      <c r="H125" s="442"/>
      <c r="I125" s="442"/>
      <c r="J125" s="442"/>
      <c r="K125" s="442"/>
      <c r="L125" s="442"/>
      <c r="M125" s="442"/>
      <c r="N125" s="442"/>
      <c r="O125" s="443"/>
    </row>
    <row r="126" spans="2:15" ht="15" customHeight="1">
      <c r="B126" s="441"/>
      <c r="C126" s="442"/>
      <c r="D126" s="442"/>
      <c r="E126" s="442"/>
      <c r="F126" s="442"/>
      <c r="G126" s="442"/>
      <c r="H126" s="442"/>
      <c r="I126" s="442"/>
      <c r="J126" s="442"/>
      <c r="K126" s="442"/>
      <c r="L126" s="442"/>
      <c r="M126" s="442"/>
      <c r="N126" s="442"/>
      <c r="O126" s="443"/>
    </row>
    <row r="127" spans="2:15" ht="15" customHeight="1">
      <c r="B127" s="441"/>
      <c r="C127" s="442"/>
      <c r="D127" s="442"/>
      <c r="E127" s="442"/>
      <c r="F127" s="442"/>
      <c r="G127" s="442"/>
      <c r="H127" s="442"/>
      <c r="I127" s="442"/>
      <c r="J127" s="442"/>
      <c r="K127" s="442"/>
      <c r="L127" s="442"/>
      <c r="M127" s="442"/>
      <c r="N127" s="442"/>
      <c r="O127" s="443"/>
    </row>
    <row r="128" spans="2:15" ht="15" customHeight="1">
      <c r="B128" s="441"/>
      <c r="C128" s="442"/>
      <c r="D128" s="442"/>
      <c r="E128" s="442"/>
      <c r="F128" s="442"/>
      <c r="G128" s="442"/>
      <c r="H128" s="442"/>
      <c r="I128" s="442"/>
      <c r="J128" s="442"/>
      <c r="K128" s="442"/>
      <c r="L128" s="442"/>
      <c r="M128" s="442"/>
      <c r="N128" s="442"/>
      <c r="O128" s="443"/>
    </row>
    <row r="129" spans="2:15" ht="15" customHeight="1">
      <c r="B129" s="441"/>
      <c r="C129" s="442"/>
      <c r="D129" s="442"/>
      <c r="E129" s="442"/>
      <c r="F129" s="442"/>
      <c r="G129" s="442"/>
      <c r="H129" s="442"/>
      <c r="I129" s="442"/>
      <c r="J129" s="442"/>
      <c r="K129" s="442"/>
      <c r="L129" s="442"/>
      <c r="M129" s="442"/>
      <c r="N129" s="442"/>
      <c r="O129" s="443"/>
    </row>
    <row r="130" spans="2:15" ht="15" customHeight="1">
      <c r="B130" s="441"/>
      <c r="C130" s="442"/>
      <c r="D130" s="442"/>
      <c r="E130" s="442"/>
      <c r="F130" s="442"/>
      <c r="G130" s="442"/>
      <c r="H130" s="442"/>
      <c r="I130" s="442"/>
      <c r="J130" s="442"/>
      <c r="K130" s="442"/>
      <c r="L130" s="442"/>
      <c r="M130" s="442"/>
      <c r="N130" s="442"/>
      <c r="O130" s="443"/>
    </row>
    <row r="131" spans="2:15" ht="15" customHeight="1">
      <c r="B131" s="441"/>
      <c r="C131" s="442"/>
      <c r="D131" s="442"/>
      <c r="E131" s="442"/>
      <c r="F131" s="442"/>
      <c r="G131" s="442"/>
      <c r="H131" s="442"/>
      <c r="I131" s="442"/>
      <c r="J131" s="442"/>
      <c r="K131" s="442"/>
      <c r="L131" s="442"/>
      <c r="M131" s="442"/>
      <c r="N131" s="442"/>
      <c r="O131" s="443"/>
    </row>
    <row r="132" spans="2:15" ht="15" customHeight="1">
      <c r="B132" s="441"/>
      <c r="C132" s="442"/>
      <c r="D132" s="442"/>
      <c r="E132" s="442"/>
      <c r="F132" s="442"/>
      <c r="G132" s="442"/>
      <c r="H132" s="442"/>
      <c r="I132" s="442"/>
      <c r="J132" s="442"/>
      <c r="K132" s="442"/>
      <c r="L132" s="442"/>
      <c r="M132" s="442"/>
      <c r="N132" s="442"/>
      <c r="O132" s="443"/>
    </row>
    <row r="133" spans="2:15" ht="15" customHeight="1">
      <c r="B133" s="441"/>
      <c r="C133" s="442"/>
      <c r="D133" s="442"/>
      <c r="E133" s="442"/>
      <c r="F133" s="442"/>
      <c r="G133" s="442"/>
      <c r="H133" s="442"/>
      <c r="I133" s="442"/>
      <c r="J133" s="442"/>
      <c r="K133" s="442"/>
      <c r="L133" s="442"/>
      <c r="M133" s="442"/>
      <c r="N133" s="442"/>
      <c r="O133" s="443"/>
    </row>
    <row r="134" spans="2:15" ht="15" customHeight="1">
      <c r="B134" s="441"/>
      <c r="C134" s="442"/>
      <c r="D134" s="442"/>
      <c r="E134" s="442"/>
      <c r="F134" s="442"/>
      <c r="G134" s="442"/>
      <c r="H134" s="442"/>
      <c r="I134" s="442"/>
      <c r="J134" s="442"/>
      <c r="K134" s="442"/>
      <c r="L134" s="442"/>
      <c r="M134" s="442"/>
      <c r="N134" s="442"/>
      <c r="O134" s="443"/>
    </row>
    <row r="135" spans="2:15" ht="15" customHeight="1">
      <c r="B135" s="441"/>
      <c r="C135" s="442"/>
      <c r="D135" s="442"/>
      <c r="E135" s="442"/>
      <c r="F135" s="442"/>
      <c r="G135" s="442"/>
      <c r="H135" s="442"/>
      <c r="I135" s="442"/>
      <c r="J135" s="442"/>
      <c r="K135" s="442"/>
      <c r="L135" s="442"/>
      <c r="M135" s="442"/>
      <c r="N135" s="442"/>
      <c r="O135" s="443"/>
    </row>
    <row r="136" spans="2:15" ht="15" customHeight="1" thickBot="1">
      <c r="B136" s="444"/>
      <c r="C136" s="445"/>
      <c r="D136" s="445"/>
      <c r="E136" s="445"/>
      <c r="F136" s="445"/>
      <c r="G136" s="445"/>
      <c r="H136" s="445"/>
      <c r="I136" s="445"/>
      <c r="J136" s="445"/>
      <c r="K136" s="445"/>
      <c r="L136" s="445"/>
      <c r="M136" s="445"/>
      <c r="N136" s="445"/>
      <c r="O136" s="446"/>
    </row>
    <row r="137" spans="2:15" ht="16.5" thickBot="1">
      <c r="B137" s="212" t="s">
        <v>553</v>
      </c>
      <c r="C137" s="213"/>
      <c r="D137" s="213"/>
      <c r="E137" s="213"/>
      <c r="F137" s="213"/>
      <c r="G137" s="213"/>
      <c r="H137" s="213"/>
      <c r="I137" s="213"/>
      <c r="J137" s="213"/>
      <c r="K137" s="213"/>
      <c r="L137" s="213"/>
      <c r="M137" s="213"/>
      <c r="N137" s="213"/>
      <c r="O137" s="214"/>
    </row>
    <row r="138" spans="2:15">
      <c r="B138" s="215"/>
      <c r="C138" s="216"/>
      <c r="D138" s="216"/>
      <c r="E138" s="217"/>
      <c r="F138" s="216"/>
      <c r="G138" s="216"/>
      <c r="H138" s="216"/>
      <c r="I138" s="216"/>
      <c r="J138" s="216"/>
      <c r="K138" s="216"/>
      <c r="L138" s="216"/>
      <c r="M138" s="216"/>
      <c r="N138" s="216"/>
      <c r="O138" s="218"/>
    </row>
    <row r="139" spans="2:15" ht="40.9" customHeight="1">
      <c r="B139" s="329"/>
      <c r="C139" s="330" t="s">
        <v>510</v>
      </c>
      <c r="D139" s="330" t="s">
        <v>511</v>
      </c>
      <c r="E139" s="331" t="s">
        <v>512</v>
      </c>
      <c r="F139" s="332" t="s">
        <v>513</v>
      </c>
      <c r="G139" s="332" t="s">
        <v>514</v>
      </c>
      <c r="H139" s="332" t="s">
        <v>515</v>
      </c>
      <c r="I139" s="332" t="s">
        <v>516</v>
      </c>
      <c r="J139" s="332" t="s">
        <v>517</v>
      </c>
      <c r="K139" s="332" t="s">
        <v>518</v>
      </c>
      <c r="L139" s="332" t="s">
        <v>93</v>
      </c>
      <c r="M139" s="330" t="s">
        <v>519</v>
      </c>
      <c r="N139" s="330" t="s">
        <v>520</v>
      </c>
      <c r="O139" s="333" t="s">
        <v>521</v>
      </c>
    </row>
    <row r="140" spans="2:15">
      <c r="B140" s="424" t="s">
        <v>522</v>
      </c>
      <c r="C140" s="425" t="str">
        <f>'Mat. Betuminoso'!G50</f>
        <v>Nordeste</v>
      </c>
      <c r="D140" s="425" t="str">
        <f>'Mat. Betuminoso'!$D$26</f>
        <v>Candeias/BA</v>
      </c>
      <c r="E140" s="426">
        <v>0</v>
      </c>
      <c r="F140" s="426">
        <f>'Mat. Betuminoso'!$E$26</f>
        <v>600</v>
      </c>
      <c r="G140" s="426">
        <v>0</v>
      </c>
      <c r="H140" s="426">
        <v>0</v>
      </c>
      <c r="I140" s="345">
        <v>20.5</v>
      </c>
      <c r="J140" s="345">
        <v>3</v>
      </c>
      <c r="K140" s="345">
        <v>0.65</v>
      </c>
      <c r="L140" s="427">
        <v>0</v>
      </c>
      <c r="M140" s="447">
        <f>VLOOKUP(C140,'Mat. Betuminoso'!$G$50:$H$52,2,0)</f>
        <v>2.9736000434472598</v>
      </c>
      <c r="N140" s="429">
        <f>VLOOKUP(D140,'Mat. Betuminoso'!$D$26:$J$31,7,0)</f>
        <v>0</v>
      </c>
      <c r="O140" s="430">
        <v>0</v>
      </c>
    </row>
    <row r="141" spans="2:15">
      <c r="B141" s="342" t="s">
        <v>523</v>
      </c>
      <c r="C141" s="343" t="str">
        <f>'Mat. Betuminoso'!G51</f>
        <v>Nordeste</v>
      </c>
      <c r="D141" s="350" t="str">
        <f>'Mat. Betuminoso'!$D$28</f>
        <v>Feira de Santana/BA</v>
      </c>
      <c r="E141" s="344">
        <v>0</v>
      </c>
      <c r="F141" s="344">
        <f>'Mat. Betuminoso'!$E$28</f>
        <v>429</v>
      </c>
      <c r="G141" s="344">
        <v>0</v>
      </c>
      <c r="H141" s="344">
        <v>0</v>
      </c>
      <c r="I141" s="345">
        <v>20.5</v>
      </c>
      <c r="J141" s="345">
        <v>3</v>
      </c>
      <c r="K141" s="345">
        <v>0.65</v>
      </c>
      <c r="L141" s="345">
        <v>0</v>
      </c>
      <c r="M141" s="346">
        <f>VLOOKUP(C141,'Mat. Betuminoso'!$G$50:$H$52,2,0)</f>
        <v>2.9736000434472598</v>
      </c>
      <c r="N141" s="347">
        <f>VLOOKUP(D141,'Mat. Betuminoso'!$D$26:$J$31,7,0)</f>
        <v>0</v>
      </c>
      <c r="O141" s="348">
        <v>0</v>
      </c>
    </row>
    <row r="142" spans="2:15">
      <c r="B142" s="431" t="s">
        <v>524</v>
      </c>
      <c r="C142" s="432" t="str">
        <f>'Mat. Betuminoso'!G52</f>
        <v>Ceará</v>
      </c>
      <c r="D142" s="432" t="str">
        <f>'Mat. Betuminoso'!$D$30</f>
        <v>Fortaleza/CE</v>
      </c>
      <c r="E142" s="433">
        <v>0</v>
      </c>
      <c r="F142" s="433">
        <f>'Mat. Betuminoso'!$E$30</f>
        <v>774</v>
      </c>
      <c r="G142" s="433">
        <v>0</v>
      </c>
      <c r="H142" s="433">
        <v>0</v>
      </c>
      <c r="I142" s="434">
        <v>20.5</v>
      </c>
      <c r="J142" s="434">
        <v>3</v>
      </c>
      <c r="K142" s="434">
        <v>0.65</v>
      </c>
      <c r="L142" s="434">
        <v>0</v>
      </c>
      <c r="M142" s="435">
        <f>VLOOKUP(C142,'Mat. Betuminoso'!$G$50:$H$52,2,0)</f>
        <v>2.9308660078936102</v>
      </c>
      <c r="N142" s="436">
        <f>VLOOKUP(D142,'Mat. Betuminoso'!$D$26:$J$31,7,0)</f>
        <v>0</v>
      </c>
      <c r="O142" s="437">
        <v>0</v>
      </c>
    </row>
    <row r="143" spans="2:15">
      <c r="B143" s="215"/>
      <c r="C143" s="356"/>
      <c r="D143" s="356"/>
      <c r="E143" s="357"/>
      <c r="F143" s="357"/>
      <c r="G143" s="216"/>
      <c r="H143" s="216"/>
      <c r="I143" s="216"/>
      <c r="J143" s="216"/>
      <c r="K143" s="216"/>
      <c r="L143" s="216"/>
      <c r="M143" s="216"/>
      <c r="N143" s="216"/>
      <c r="O143" s="218"/>
    </row>
    <row r="144" spans="2:15">
      <c r="B144" s="215"/>
      <c r="C144" s="358" t="s">
        <v>525</v>
      </c>
      <c r="D144" s="359"/>
      <c r="E144" s="359"/>
      <c r="F144" s="360"/>
      <c r="G144" s="216"/>
      <c r="H144" s="361" t="s">
        <v>526</v>
      </c>
      <c r="I144" s="222" t="s">
        <v>461</v>
      </c>
      <c r="J144" s="222"/>
      <c r="K144" s="361" t="s">
        <v>527</v>
      </c>
      <c r="L144" s="216"/>
      <c r="M144" s="216"/>
      <c r="N144" s="216"/>
      <c r="O144" s="218"/>
    </row>
    <row r="145" spans="2:15">
      <c r="B145" s="215"/>
      <c r="C145" s="362" t="s">
        <v>528</v>
      </c>
      <c r="D145" s="327"/>
      <c r="E145" s="327"/>
      <c r="F145" s="363"/>
      <c r="G145" s="216"/>
      <c r="H145" s="361"/>
      <c r="I145" s="364" t="s">
        <v>463</v>
      </c>
      <c r="J145" s="364" t="s">
        <v>464</v>
      </c>
      <c r="K145" s="361"/>
      <c r="L145" s="216"/>
      <c r="M145" s="216"/>
      <c r="N145" s="216"/>
      <c r="O145" s="218"/>
    </row>
    <row r="146" spans="2:15">
      <c r="B146" s="215"/>
      <c r="C146" s="216"/>
      <c r="D146" s="216"/>
      <c r="E146" s="217"/>
      <c r="F146" s="216"/>
      <c r="G146" s="216"/>
      <c r="H146" s="361"/>
      <c r="I146" s="365">
        <v>41821</v>
      </c>
      <c r="J146" s="365">
        <f>'Mat. Betuminoso'!$P$14</f>
        <v>45658</v>
      </c>
      <c r="K146" s="361"/>
      <c r="L146" s="216"/>
      <c r="M146" s="216"/>
      <c r="N146" s="216"/>
      <c r="O146" s="218"/>
    </row>
    <row r="147" spans="2:15">
      <c r="B147" s="215"/>
      <c r="C147" s="216"/>
      <c r="D147" s="216"/>
      <c r="E147" s="217"/>
      <c r="F147" s="216"/>
      <c r="G147" s="216"/>
      <c r="H147" s="231" t="s">
        <v>465</v>
      </c>
      <c r="I147" s="366">
        <v>270.23700000000002</v>
      </c>
      <c r="J147" s="367">
        <f>'Mat. Betuminoso'!$P$15</f>
        <v>584.51199999999994</v>
      </c>
      <c r="K147" s="368">
        <f>ROUND((J147/I147),4)</f>
        <v>2.1629999999999998</v>
      </c>
      <c r="L147" s="216"/>
      <c r="M147" s="216"/>
      <c r="N147" s="216"/>
      <c r="O147" s="218"/>
    </row>
    <row r="148" spans="2:15">
      <c r="B148" s="215"/>
      <c r="C148" s="216"/>
      <c r="D148" s="216"/>
      <c r="E148" s="217"/>
      <c r="F148" s="216"/>
      <c r="G148" s="216"/>
      <c r="H148" s="216"/>
      <c r="I148" s="216"/>
      <c r="J148" s="216"/>
      <c r="K148" s="216"/>
      <c r="L148" s="216"/>
      <c r="M148" s="216"/>
      <c r="N148" s="216"/>
      <c r="O148" s="218"/>
    </row>
    <row r="149" spans="2:15">
      <c r="B149" s="215"/>
      <c r="C149" s="216"/>
      <c r="D149" s="216"/>
      <c r="E149" s="217"/>
      <c r="F149" s="216"/>
      <c r="G149" s="216"/>
      <c r="H149" s="216"/>
      <c r="I149" s="216"/>
      <c r="J149" s="216"/>
      <c r="K149" s="216"/>
      <c r="L149" s="216"/>
      <c r="M149" s="216"/>
      <c r="N149" s="216"/>
      <c r="O149" s="218"/>
    </row>
    <row r="150" spans="2:15">
      <c r="B150" s="369" t="s">
        <v>529</v>
      </c>
      <c r="C150" s="359"/>
      <c r="D150" s="370" t="s">
        <v>530</v>
      </c>
      <c r="E150" s="371" t="s">
        <v>531</v>
      </c>
      <c r="F150" s="371"/>
      <c r="G150" s="370" t="s">
        <v>532</v>
      </c>
      <c r="H150" s="371" t="s">
        <v>531</v>
      </c>
      <c r="I150" s="372"/>
      <c r="J150" s="370" t="s">
        <v>533</v>
      </c>
      <c r="K150" s="371" t="s">
        <v>531</v>
      </c>
      <c r="L150" s="371"/>
      <c r="M150" s="370" t="s">
        <v>534</v>
      </c>
      <c r="N150" s="371" t="s">
        <v>531</v>
      </c>
      <c r="O150" s="373"/>
    </row>
    <row r="151" spans="2:15">
      <c r="B151" s="374" t="s">
        <v>535</v>
      </c>
      <c r="C151" s="375"/>
      <c r="D151" s="376">
        <f>M140*1000</f>
        <v>2973.6000434472598</v>
      </c>
      <c r="E151" s="377" t="s">
        <v>536</v>
      </c>
      <c r="F151" s="377"/>
      <c r="G151" s="376">
        <f>M141*1000</f>
        <v>2973.6000434472598</v>
      </c>
      <c r="H151" s="377" t="s">
        <v>536</v>
      </c>
      <c r="I151" s="377"/>
      <c r="J151" s="378">
        <f>M142*1000</f>
        <v>2930.86600789361</v>
      </c>
      <c r="K151" s="377" t="s">
        <v>536</v>
      </c>
      <c r="L151" s="377"/>
      <c r="M151" s="378"/>
      <c r="N151" s="377"/>
      <c r="O151" s="379"/>
    </row>
    <row r="152" spans="2:15">
      <c r="B152" s="380" t="s">
        <v>537</v>
      </c>
      <c r="C152" s="381"/>
      <c r="D152" s="382">
        <f>TRUNC(($K$24*((26.939+(0.253*F140)+(0.299*G140)+(0.412*H140)))),2)</f>
        <v>386.61</v>
      </c>
      <c r="E152" s="383" t="s">
        <v>536</v>
      </c>
      <c r="F152" s="383"/>
      <c r="G152" s="382">
        <f>TRUNC(($K$24*((26.939+(0.253*F141)+(0.299*G141)+(0.412*H141)))),2)</f>
        <v>293.02999999999997</v>
      </c>
      <c r="H152" s="383" t="s">
        <v>536</v>
      </c>
      <c r="I152" s="383"/>
      <c r="J152" s="384">
        <f>($K$24*((26.939+(0.253*F142)+(0.299*G142)+(0.412*H142))))</f>
        <v>481.83204299999994</v>
      </c>
      <c r="K152" s="383" t="s">
        <v>536</v>
      </c>
      <c r="L152" s="383"/>
      <c r="M152" s="384"/>
      <c r="N152" s="383"/>
      <c r="O152" s="385"/>
    </row>
    <row r="153" spans="2:15">
      <c r="B153" s="386"/>
      <c r="C153" s="387"/>
      <c r="D153" s="388"/>
      <c r="E153" s="389"/>
      <c r="F153" s="389"/>
      <c r="G153" s="390"/>
      <c r="H153" s="389"/>
      <c r="I153" s="389"/>
      <c r="J153" s="390"/>
      <c r="K153" s="389"/>
      <c r="L153" s="389"/>
      <c r="M153" s="390"/>
      <c r="N153" s="389"/>
      <c r="O153" s="391"/>
    </row>
    <row r="154" spans="2:15" ht="29.25" customHeight="1">
      <c r="B154" s="369" t="s">
        <v>529</v>
      </c>
      <c r="C154" s="359"/>
      <c r="D154" s="392" t="s">
        <v>538</v>
      </c>
      <c r="E154" s="371" t="s">
        <v>531</v>
      </c>
      <c r="F154" s="371"/>
      <c r="G154" s="392" t="s">
        <v>539</v>
      </c>
      <c r="H154" s="371" t="s">
        <v>531</v>
      </c>
      <c r="I154" s="372"/>
      <c r="J154" s="370" t="s">
        <v>540</v>
      </c>
      <c r="K154" s="371" t="s">
        <v>531</v>
      </c>
      <c r="L154" s="371"/>
      <c r="M154" s="370" t="s">
        <v>541</v>
      </c>
      <c r="N154" s="371" t="s">
        <v>531</v>
      </c>
      <c r="O154" s="373"/>
    </row>
    <row r="155" spans="2:15">
      <c r="B155" s="374" t="s">
        <v>535</v>
      </c>
      <c r="C155" s="375"/>
      <c r="D155" s="376">
        <f>D151/(1-(I140/100)-(J140/100)-(K140/100))</f>
        <v>3920.3692069179428</v>
      </c>
      <c r="E155" s="377" t="s">
        <v>536</v>
      </c>
      <c r="F155" s="377"/>
      <c r="G155" s="376">
        <f>G151/(1-(I141/100)-(J141/100)-(K141/100))</f>
        <v>3920.3692069179428</v>
      </c>
      <c r="H155" s="377" t="s">
        <v>536</v>
      </c>
      <c r="I155" s="377"/>
      <c r="J155" s="376">
        <f>J151/(1-(I142/100)-(J142/100)-(K142/100))</f>
        <v>3864.029015021239</v>
      </c>
      <c r="K155" s="377" t="s">
        <v>536</v>
      </c>
      <c r="L155" s="377"/>
      <c r="M155" s="376"/>
      <c r="N155" s="377"/>
      <c r="O155" s="379"/>
    </row>
    <row r="156" spans="2:15">
      <c r="B156" s="380" t="s">
        <v>537</v>
      </c>
      <c r="C156" s="381"/>
      <c r="D156" s="382">
        <f>D152/(1-(I140/100))</f>
        <v>486.30188679245282</v>
      </c>
      <c r="E156" s="383" t="s">
        <v>536</v>
      </c>
      <c r="F156" s="383"/>
      <c r="G156" s="382">
        <f>G152/(1-(I141/100))</f>
        <v>368.5911949685534</v>
      </c>
      <c r="H156" s="383" t="s">
        <v>536</v>
      </c>
      <c r="I156" s="383"/>
      <c r="J156" s="382">
        <f>J152/(1-(I142/100))</f>
        <v>606.07804150943389</v>
      </c>
      <c r="K156" s="383" t="s">
        <v>536</v>
      </c>
      <c r="L156" s="383"/>
      <c r="M156" s="382"/>
      <c r="N156" s="383"/>
      <c r="O156" s="385"/>
    </row>
    <row r="157" spans="2:15">
      <c r="B157" s="386"/>
      <c r="C157" s="387"/>
      <c r="D157" s="388"/>
      <c r="E157" s="389"/>
      <c r="F157" s="389"/>
      <c r="G157" s="390"/>
      <c r="H157" s="389"/>
      <c r="I157" s="389"/>
      <c r="J157" s="390"/>
      <c r="K157" s="389"/>
      <c r="L157" s="389"/>
      <c r="M157" s="390"/>
      <c r="N157" s="389"/>
      <c r="O157" s="391"/>
    </row>
    <row r="158" spans="2:15" ht="36.75" customHeight="1">
      <c r="B158" s="369" t="s">
        <v>529</v>
      </c>
      <c r="C158" s="359"/>
      <c r="D158" s="392" t="s">
        <v>542</v>
      </c>
      <c r="E158" s="371" t="s">
        <v>531</v>
      </c>
      <c r="F158" s="371"/>
      <c r="G158" s="392" t="s">
        <v>543</v>
      </c>
      <c r="H158" s="371" t="s">
        <v>531</v>
      </c>
      <c r="I158" s="372"/>
      <c r="J158" s="392" t="s">
        <v>544</v>
      </c>
      <c r="K158" s="371" t="s">
        <v>531</v>
      </c>
      <c r="L158" s="371"/>
      <c r="M158" s="392" t="s">
        <v>545</v>
      </c>
      <c r="N158" s="371" t="s">
        <v>531</v>
      </c>
      <c r="O158" s="373"/>
    </row>
    <row r="159" spans="2:15">
      <c r="B159" s="374" t="s">
        <v>535</v>
      </c>
      <c r="C159" s="375"/>
      <c r="D159" s="376">
        <f>D155</f>
        <v>3920.3692069179428</v>
      </c>
      <c r="E159" s="377" t="s">
        <v>536</v>
      </c>
      <c r="F159" s="377"/>
      <c r="G159" s="376">
        <f>G155</f>
        <v>3920.3692069179428</v>
      </c>
      <c r="H159" s="377" t="s">
        <v>536</v>
      </c>
      <c r="I159" s="377"/>
      <c r="J159" s="376">
        <f>J155</f>
        <v>3864.029015021239</v>
      </c>
      <c r="K159" s="377" t="s">
        <v>536</v>
      </c>
      <c r="L159" s="377"/>
      <c r="M159" s="376"/>
      <c r="N159" s="377"/>
      <c r="O159" s="379"/>
    </row>
    <row r="160" spans="2:15">
      <c r="B160" s="380" t="s">
        <v>537</v>
      </c>
      <c r="C160" s="381"/>
      <c r="D160" s="382">
        <f>SUM(D156,N140)</f>
        <v>486.30188679245282</v>
      </c>
      <c r="E160" s="383" t="s">
        <v>536</v>
      </c>
      <c r="F160" s="383"/>
      <c r="G160" s="382">
        <f>SUM(G156,N141)</f>
        <v>368.5911949685534</v>
      </c>
      <c r="H160" s="383" t="s">
        <v>536</v>
      </c>
      <c r="I160" s="383"/>
      <c r="J160" s="382">
        <f>SUM(J156,N142)</f>
        <v>606.07804150943389</v>
      </c>
      <c r="K160" s="383" t="s">
        <v>536</v>
      </c>
      <c r="L160" s="383"/>
      <c r="M160" s="382"/>
      <c r="N160" s="383"/>
      <c r="O160" s="385"/>
    </row>
    <row r="161" spans="2:15">
      <c r="B161" s="386"/>
      <c r="C161" s="387"/>
      <c r="D161" s="388"/>
      <c r="E161" s="389"/>
      <c r="F161" s="389"/>
      <c r="G161" s="390"/>
      <c r="H161" s="389"/>
      <c r="I161" s="389"/>
      <c r="J161" s="390"/>
      <c r="K161" s="389"/>
      <c r="L161" s="389"/>
      <c r="M161" s="390"/>
      <c r="N161" s="389"/>
      <c r="O161" s="391"/>
    </row>
    <row r="162" spans="2:15">
      <c r="B162" s="369" t="s">
        <v>529</v>
      </c>
      <c r="C162" s="359"/>
      <c r="D162" s="392" t="s">
        <v>546</v>
      </c>
      <c r="E162" s="371" t="s">
        <v>531</v>
      </c>
      <c r="F162" s="371"/>
      <c r="G162" s="392" t="s">
        <v>546</v>
      </c>
      <c r="H162" s="371" t="s">
        <v>531</v>
      </c>
      <c r="I162" s="372"/>
      <c r="J162" s="392" t="s">
        <v>546</v>
      </c>
      <c r="K162" s="371" t="s">
        <v>531</v>
      </c>
      <c r="L162" s="371"/>
      <c r="M162" s="392" t="s">
        <v>546</v>
      </c>
      <c r="N162" s="371" t="s">
        <v>531</v>
      </c>
      <c r="O162" s="373"/>
    </row>
    <row r="163" spans="2:15">
      <c r="B163" s="374" t="s">
        <v>535</v>
      </c>
      <c r="C163" s="375"/>
      <c r="D163" s="376">
        <f>D159*L140/100</f>
        <v>0</v>
      </c>
      <c r="E163" s="377" t="s">
        <v>536</v>
      </c>
      <c r="F163" s="377"/>
      <c r="G163" s="376">
        <f>G159*L141/100</f>
        <v>0</v>
      </c>
      <c r="H163" s="377" t="s">
        <v>536</v>
      </c>
      <c r="I163" s="377"/>
      <c r="J163" s="376">
        <f>J159*L142/100</f>
        <v>0</v>
      </c>
      <c r="K163" s="377" t="s">
        <v>536</v>
      </c>
      <c r="L163" s="377"/>
      <c r="M163" s="376"/>
      <c r="N163" s="377"/>
      <c r="O163" s="379"/>
    </row>
    <row r="164" spans="2:15">
      <c r="B164" s="380" t="s">
        <v>537</v>
      </c>
      <c r="C164" s="381"/>
      <c r="D164" s="382">
        <f>D160*L140/100</f>
        <v>0</v>
      </c>
      <c r="E164" s="383" t="s">
        <v>536</v>
      </c>
      <c r="F164" s="383"/>
      <c r="G164" s="382">
        <f>G160*L141/100</f>
        <v>0</v>
      </c>
      <c r="H164" s="383" t="s">
        <v>536</v>
      </c>
      <c r="I164" s="383"/>
      <c r="J164" s="382">
        <f>J160*L142/100</f>
        <v>0</v>
      </c>
      <c r="K164" s="383" t="s">
        <v>536</v>
      </c>
      <c r="L164" s="383"/>
      <c r="M164" s="382"/>
      <c r="N164" s="383"/>
      <c r="O164" s="385"/>
    </row>
    <row r="165" spans="2:15">
      <c r="B165" s="386"/>
      <c r="C165" s="387"/>
      <c r="D165" s="388"/>
      <c r="E165" s="389"/>
      <c r="F165" s="389"/>
      <c r="G165" s="390"/>
      <c r="H165" s="389"/>
      <c r="I165" s="389"/>
      <c r="J165" s="390"/>
      <c r="K165" s="389"/>
      <c r="L165" s="389"/>
      <c r="M165" s="390"/>
      <c r="N165" s="389"/>
      <c r="O165" s="391"/>
    </row>
    <row r="166" spans="2:15">
      <c r="B166" s="369" t="s">
        <v>529</v>
      </c>
      <c r="C166" s="359"/>
      <c r="D166" s="370" t="s">
        <v>547</v>
      </c>
      <c r="E166" s="371" t="s">
        <v>531</v>
      </c>
      <c r="F166" s="371"/>
      <c r="G166" s="370" t="s">
        <v>548</v>
      </c>
      <c r="H166" s="371" t="s">
        <v>531</v>
      </c>
      <c r="I166" s="372"/>
      <c r="J166" s="370" t="s">
        <v>549</v>
      </c>
      <c r="K166" s="371" t="s">
        <v>531</v>
      </c>
      <c r="L166" s="371"/>
      <c r="M166" s="370" t="s">
        <v>550</v>
      </c>
      <c r="N166" s="371" t="s">
        <v>531</v>
      </c>
      <c r="O166" s="373"/>
    </row>
    <row r="167" spans="2:15">
      <c r="B167" s="393" t="s">
        <v>535</v>
      </c>
      <c r="C167" s="394"/>
      <c r="D167" s="397">
        <f>TRUNC(SUM(D159,D163),2)</f>
        <v>3920.36</v>
      </c>
      <c r="E167" s="398" t="s">
        <v>6</v>
      </c>
      <c r="F167" s="398"/>
      <c r="G167" s="395">
        <f>TRUNC(SUM(G159,G163),2)</f>
        <v>3920.36</v>
      </c>
      <c r="H167" s="396" t="s">
        <v>6</v>
      </c>
      <c r="I167" s="396"/>
      <c r="J167" s="397">
        <f>TRUNC(SUM(J159,J163),2)</f>
        <v>3864.02</v>
      </c>
      <c r="K167" s="398" t="s">
        <v>6</v>
      </c>
      <c r="L167" s="398"/>
      <c r="M167" s="399"/>
      <c r="N167" s="400"/>
      <c r="O167" s="401"/>
    </row>
    <row r="168" spans="2:15">
      <c r="B168" s="402" t="s">
        <v>537</v>
      </c>
      <c r="C168" s="403"/>
      <c r="D168" s="406">
        <f>TRUNC(SUM(D160,D164),2)</f>
        <v>486.3</v>
      </c>
      <c r="E168" s="407" t="s">
        <v>6</v>
      </c>
      <c r="F168" s="407"/>
      <c r="G168" s="404">
        <f>TRUNC(SUM(G160,G164),2)</f>
        <v>368.59</v>
      </c>
      <c r="H168" s="405" t="s">
        <v>6</v>
      </c>
      <c r="I168" s="405"/>
      <c r="J168" s="406">
        <f>TRUNC(SUM(J160,J164),2)</f>
        <v>606.07000000000005</v>
      </c>
      <c r="K168" s="407" t="s">
        <v>6</v>
      </c>
      <c r="L168" s="407"/>
      <c r="M168" s="408"/>
      <c r="N168" s="409"/>
      <c r="O168" s="410"/>
    </row>
    <row r="169" spans="2:15">
      <c r="B169" s="369" t="s">
        <v>551</v>
      </c>
      <c r="C169" s="359"/>
      <c r="D169" s="413">
        <f>IF(D167=0,0,SUM(D167:D168))</f>
        <v>4406.66</v>
      </c>
      <c r="E169" s="414" t="s">
        <v>6</v>
      </c>
      <c r="F169" s="414"/>
      <c r="G169" s="411">
        <f>IF(G167=0,0,SUM(G167:G168))</f>
        <v>4288.95</v>
      </c>
      <c r="H169" s="412" t="s">
        <v>6</v>
      </c>
      <c r="I169" s="412"/>
      <c r="J169" s="413">
        <f>IF(J167=0,0,SUM(J167:J168))</f>
        <v>4470.09</v>
      </c>
      <c r="K169" s="414" t="s">
        <v>6</v>
      </c>
      <c r="L169" s="414"/>
      <c r="M169" s="415"/>
      <c r="N169" s="416"/>
      <c r="O169" s="417"/>
    </row>
    <row r="170" spans="2:15">
      <c r="B170" s="438"/>
      <c r="C170" s="439"/>
      <c r="D170" s="439"/>
      <c r="E170" s="439"/>
      <c r="F170" s="439"/>
      <c r="G170" s="439"/>
      <c r="H170" s="439"/>
      <c r="I170" s="439"/>
      <c r="J170" s="439"/>
      <c r="K170" s="439"/>
      <c r="L170" s="439"/>
      <c r="M170" s="439"/>
      <c r="N170" s="439"/>
      <c r="O170" s="440"/>
    </row>
    <row r="171" spans="2:15">
      <c r="B171" s="441"/>
      <c r="C171" s="442"/>
      <c r="D171" s="442"/>
      <c r="E171" s="442"/>
      <c r="F171" s="442"/>
      <c r="G171" s="442"/>
      <c r="H171" s="442"/>
      <c r="I171" s="442"/>
      <c r="J171" s="442"/>
      <c r="K171" s="442"/>
      <c r="L171" s="442"/>
      <c r="M171" s="442"/>
      <c r="N171" s="442"/>
      <c r="O171" s="443"/>
    </row>
    <row r="172" spans="2:15">
      <c r="B172" s="441"/>
      <c r="C172" s="442"/>
      <c r="D172" s="442"/>
      <c r="E172" s="442"/>
      <c r="F172" s="442"/>
      <c r="G172" s="442"/>
      <c r="H172" s="442"/>
      <c r="I172" s="442"/>
      <c r="J172" s="442"/>
      <c r="K172" s="442"/>
      <c r="L172" s="442"/>
      <c r="M172" s="442"/>
      <c r="N172" s="442"/>
      <c r="O172" s="443"/>
    </row>
    <row r="173" spans="2:15">
      <c r="B173" s="441"/>
      <c r="C173" s="442"/>
      <c r="D173" s="442"/>
      <c r="E173" s="442"/>
      <c r="F173" s="442"/>
      <c r="G173" s="442"/>
      <c r="H173" s="442"/>
      <c r="I173" s="442"/>
      <c r="J173" s="442"/>
      <c r="K173" s="442"/>
      <c r="L173" s="442"/>
      <c r="M173" s="442"/>
      <c r="N173" s="442"/>
      <c r="O173" s="443"/>
    </row>
    <row r="174" spans="2:15">
      <c r="B174" s="441"/>
      <c r="C174" s="442"/>
      <c r="D174" s="442"/>
      <c r="E174" s="442"/>
      <c r="F174" s="442"/>
      <c r="G174" s="442"/>
      <c r="H174" s="442"/>
      <c r="I174" s="442"/>
      <c r="J174" s="442"/>
      <c r="K174" s="442"/>
      <c r="L174" s="442"/>
      <c r="M174" s="442"/>
      <c r="N174" s="442"/>
      <c r="O174" s="443"/>
    </row>
    <row r="175" spans="2:15">
      <c r="B175" s="441"/>
      <c r="C175" s="442"/>
      <c r="D175" s="442"/>
      <c r="E175" s="442"/>
      <c r="F175" s="442"/>
      <c r="G175" s="442"/>
      <c r="H175" s="442"/>
      <c r="I175" s="442"/>
      <c r="J175" s="442"/>
      <c r="K175" s="442"/>
      <c r="L175" s="442"/>
      <c r="M175" s="442"/>
      <c r="N175" s="442"/>
      <c r="O175" s="443"/>
    </row>
    <row r="176" spans="2:15">
      <c r="B176" s="441"/>
      <c r="C176" s="442"/>
      <c r="D176" s="442"/>
      <c r="E176" s="442"/>
      <c r="F176" s="442"/>
      <c r="G176" s="442"/>
      <c r="H176" s="442"/>
      <c r="I176" s="442"/>
      <c r="J176" s="442"/>
      <c r="K176" s="442"/>
      <c r="L176" s="442"/>
      <c r="M176" s="442"/>
      <c r="N176" s="442"/>
      <c r="O176" s="443"/>
    </row>
    <row r="177" spans="2:15">
      <c r="B177" s="441"/>
      <c r="C177" s="442"/>
      <c r="D177" s="442"/>
      <c r="E177" s="442"/>
      <c r="F177" s="442"/>
      <c r="G177" s="442"/>
      <c r="H177" s="442"/>
      <c r="I177" s="442"/>
      <c r="J177" s="442"/>
      <c r="K177" s="442"/>
      <c r="L177" s="442"/>
      <c r="M177" s="442"/>
      <c r="N177" s="442"/>
      <c r="O177" s="443"/>
    </row>
    <row r="178" spans="2:15">
      <c r="B178" s="441"/>
      <c r="C178" s="442"/>
      <c r="D178" s="442"/>
      <c r="E178" s="442"/>
      <c r="F178" s="442"/>
      <c r="G178" s="442"/>
      <c r="H178" s="442"/>
      <c r="I178" s="442"/>
      <c r="J178" s="442"/>
      <c r="K178" s="442"/>
      <c r="L178" s="442"/>
      <c r="M178" s="442"/>
      <c r="N178" s="442"/>
      <c r="O178" s="443"/>
    </row>
    <row r="179" spans="2:15">
      <c r="B179" s="441"/>
      <c r="C179" s="442"/>
      <c r="D179" s="442"/>
      <c r="E179" s="442"/>
      <c r="F179" s="442"/>
      <c r="G179" s="442"/>
      <c r="H179" s="442"/>
      <c r="I179" s="442"/>
      <c r="J179" s="442"/>
      <c r="K179" s="442"/>
      <c r="L179" s="442"/>
      <c r="M179" s="442"/>
      <c r="N179" s="442"/>
      <c r="O179" s="443"/>
    </row>
    <row r="180" spans="2:15">
      <c r="B180" s="441"/>
      <c r="C180" s="442"/>
      <c r="D180" s="442"/>
      <c r="E180" s="442"/>
      <c r="F180" s="442"/>
      <c r="G180" s="442"/>
      <c r="H180" s="442"/>
      <c r="I180" s="442"/>
      <c r="J180" s="442"/>
      <c r="K180" s="442"/>
      <c r="L180" s="442"/>
      <c r="M180" s="442"/>
      <c r="N180" s="442"/>
      <c r="O180" s="443"/>
    </row>
    <row r="181" spans="2:15">
      <c r="B181" s="441"/>
      <c r="C181" s="442"/>
      <c r="D181" s="442"/>
      <c r="E181" s="442"/>
      <c r="F181" s="442"/>
      <c r="G181" s="442"/>
      <c r="H181" s="442"/>
      <c r="I181" s="442"/>
      <c r="J181" s="442"/>
      <c r="K181" s="442"/>
      <c r="L181" s="442"/>
      <c r="M181" s="442"/>
      <c r="N181" s="442"/>
      <c r="O181" s="443"/>
    </row>
    <row r="182" spans="2:15">
      <c r="B182" s="441"/>
      <c r="C182" s="442"/>
      <c r="D182" s="442"/>
      <c r="E182" s="442"/>
      <c r="F182" s="442"/>
      <c r="G182" s="442"/>
      <c r="H182" s="442"/>
      <c r="I182" s="442"/>
      <c r="J182" s="442"/>
      <c r="K182" s="442"/>
      <c r="L182" s="442"/>
      <c r="M182" s="442"/>
      <c r="N182" s="442"/>
      <c r="O182" s="443"/>
    </row>
    <row r="183" spans="2:15">
      <c r="B183" s="441"/>
      <c r="C183" s="442"/>
      <c r="D183" s="442"/>
      <c r="E183" s="442"/>
      <c r="F183" s="442"/>
      <c r="G183" s="442"/>
      <c r="H183" s="442"/>
      <c r="I183" s="442"/>
      <c r="J183" s="442"/>
      <c r="K183" s="442"/>
      <c r="L183" s="442"/>
      <c r="M183" s="442"/>
      <c r="N183" s="442"/>
      <c r="O183" s="443"/>
    </row>
    <row r="184" spans="2:15">
      <c r="B184" s="441"/>
      <c r="C184" s="442"/>
      <c r="D184" s="442"/>
      <c r="E184" s="442"/>
      <c r="F184" s="442"/>
      <c r="G184" s="442"/>
      <c r="H184" s="442"/>
      <c r="I184" s="442"/>
      <c r="J184" s="442"/>
      <c r="K184" s="442"/>
      <c r="L184" s="442"/>
      <c r="M184" s="442"/>
      <c r="N184" s="442"/>
      <c r="O184" s="443"/>
    </row>
    <row r="185" spans="2:15">
      <c r="B185" s="441"/>
      <c r="C185" s="442"/>
      <c r="D185" s="442"/>
      <c r="E185" s="442"/>
      <c r="F185" s="442"/>
      <c r="G185" s="442"/>
      <c r="H185" s="442"/>
      <c r="I185" s="442"/>
      <c r="J185" s="442"/>
      <c r="K185" s="442"/>
      <c r="L185" s="442"/>
      <c r="M185" s="442"/>
      <c r="N185" s="442"/>
      <c r="O185" s="443"/>
    </row>
    <row r="186" spans="2:15">
      <c r="B186" s="441"/>
      <c r="C186" s="442"/>
      <c r="D186" s="442"/>
      <c r="E186" s="442"/>
      <c r="F186" s="442"/>
      <c r="G186" s="442"/>
      <c r="H186" s="442"/>
      <c r="I186" s="442"/>
      <c r="J186" s="442"/>
      <c r="K186" s="442"/>
      <c r="L186" s="442"/>
      <c r="M186" s="442"/>
      <c r="N186" s="442"/>
      <c r="O186" s="443"/>
    </row>
    <row r="187" spans="2:15">
      <c r="B187" s="441"/>
      <c r="C187" s="442"/>
      <c r="D187" s="442"/>
      <c r="E187" s="442"/>
      <c r="F187" s="442"/>
      <c r="G187" s="442"/>
      <c r="H187" s="442"/>
      <c r="I187" s="442"/>
      <c r="J187" s="442"/>
      <c r="K187" s="442"/>
      <c r="L187" s="442"/>
      <c r="M187" s="442"/>
      <c r="N187" s="442"/>
      <c r="O187" s="443"/>
    </row>
    <row r="188" spans="2:15">
      <c r="B188" s="441"/>
      <c r="C188" s="442"/>
      <c r="D188" s="442"/>
      <c r="E188" s="442"/>
      <c r="F188" s="442"/>
      <c r="G188" s="442"/>
      <c r="H188" s="442"/>
      <c r="I188" s="442"/>
      <c r="J188" s="442"/>
      <c r="K188" s="442"/>
      <c r="L188" s="442"/>
      <c r="M188" s="442"/>
      <c r="N188" s="442"/>
      <c r="O188" s="443"/>
    </row>
    <row r="189" spans="2:15">
      <c r="B189" s="441"/>
      <c r="C189" s="442"/>
      <c r="D189" s="442"/>
      <c r="E189" s="442"/>
      <c r="F189" s="442"/>
      <c r="G189" s="442"/>
      <c r="H189" s="442"/>
      <c r="I189" s="442"/>
      <c r="J189" s="442"/>
      <c r="K189" s="442"/>
      <c r="L189" s="442"/>
      <c r="M189" s="442"/>
      <c r="N189" s="442"/>
      <c r="O189" s="443"/>
    </row>
    <row r="190" spans="2:15">
      <c r="B190" s="441"/>
      <c r="C190" s="442"/>
      <c r="D190" s="442"/>
      <c r="E190" s="442"/>
      <c r="F190" s="442"/>
      <c r="G190" s="442"/>
      <c r="H190" s="442"/>
      <c r="I190" s="442"/>
      <c r="J190" s="442"/>
      <c r="K190" s="442"/>
      <c r="L190" s="442"/>
      <c r="M190" s="442"/>
      <c r="N190" s="442"/>
      <c r="O190" s="443"/>
    </row>
    <row r="191" spans="2:15">
      <c r="B191" s="441"/>
      <c r="C191" s="442"/>
      <c r="D191" s="442"/>
      <c r="E191" s="442"/>
      <c r="F191" s="442"/>
      <c r="G191" s="442"/>
      <c r="H191" s="442"/>
      <c r="I191" s="442"/>
      <c r="J191" s="442"/>
      <c r="K191" s="442"/>
      <c r="L191" s="442"/>
      <c r="M191" s="442"/>
      <c r="N191" s="442"/>
      <c r="O191" s="443"/>
    </row>
    <row r="192" spans="2:15">
      <c r="B192" s="441"/>
      <c r="C192" s="442"/>
      <c r="D192" s="442"/>
      <c r="E192" s="442"/>
      <c r="F192" s="442"/>
      <c r="G192" s="442"/>
      <c r="H192" s="442"/>
      <c r="I192" s="442"/>
      <c r="J192" s="442"/>
      <c r="K192" s="442"/>
      <c r="L192" s="442"/>
      <c r="M192" s="442"/>
      <c r="N192" s="442"/>
      <c r="O192" s="443"/>
    </row>
    <row r="193" spans="2:15">
      <c r="B193" s="441"/>
      <c r="C193" s="442"/>
      <c r="D193" s="442"/>
      <c r="E193" s="442"/>
      <c r="F193" s="442"/>
      <c r="G193" s="442"/>
      <c r="H193" s="442"/>
      <c r="I193" s="442"/>
      <c r="J193" s="442"/>
      <c r="K193" s="442"/>
      <c r="L193" s="442"/>
      <c r="M193" s="442"/>
      <c r="N193" s="442"/>
      <c r="O193" s="443"/>
    </row>
    <row r="194" spans="2:15">
      <c r="B194" s="441"/>
      <c r="C194" s="442"/>
      <c r="D194" s="442"/>
      <c r="E194" s="442"/>
      <c r="F194" s="442"/>
      <c r="G194" s="442"/>
      <c r="H194" s="442"/>
      <c r="I194" s="442"/>
      <c r="J194" s="442"/>
      <c r="K194" s="442"/>
      <c r="L194" s="442"/>
      <c r="M194" s="442"/>
      <c r="N194" s="442"/>
      <c r="O194" s="443"/>
    </row>
    <row r="195" spans="2:15">
      <c r="B195" s="441"/>
      <c r="C195" s="442"/>
      <c r="D195" s="442"/>
      <c r="E195" s="442"/>
      <c r="F195" s="442"/>
      <c r="G195" s="442"/>
      <c r="H195" s="442"/>
      <c r="I195" s="442"/>
      <c r="J195" s="442"/>
      <c r="K195" s="442"/>
      <c r="L195" s="442"/>
      <c r="M195" s="442"/>
      <c r="N195" s="442"/>
      <c r="O195" s="443"/>
    </row>
    <row r="196" spans="2:15">
      <c r="B196" s="441"/>
      <c r="C196" s="442"/>
      <c r="D196" s="442"/>
      <c r="E196" s="442"/>
      <c r="F196" s="442"/>
      <c r="G196" s="442"/>
      <c r="H196" s="442"/>
      <c r="I196" s="442"/>
      <c r="J196" s="442"/>
      <c r="K196" s="442"/>
      <c r="L196" s="442"/>
      <c r="M196" s="442"/>
      <c r="N196" s="442"/>
      <c r="O196" s="443"/>
    </row>
    <row r="197" spans="2:15">
      <c r="B197" s="441"/>
      <c r="C197" s="442"/>
      <c r="D197" s="442"/>
      <c r="E197" s="442"/>
      <c r="F197" s="442"/>
      <c r="G197" s="442"/>
      <c r="H197" s="442"/>
      <c r="I197" s="442"/>
      <c r="J197" s="442"/>
      <c r="K197" s="442"/>
      <c r="L197" s="442"/>
      <c r="M197" s="442"/>
      <c r="N197" s="442"/>
      <c r="O197" s="443"/>
    </row>
    <row r="198" spans="2:15">
      <c r="B198" s="441"/>
      <c r="C198" s="442"/>
      <c r="D198" s="442"/>
      <c r="E198" s="442"/>
      <c r="F198" s="442"/>
      <c r="G198" s="442"/>
      <c r="H198" s="442"/>
      <c r="I198" s="442"/>
      <c r="J198" s="442"/>
      <c r="K198" s="442"/>
      <c r="L198" s="442"/>
      <c r="M198" s="442"/>
      <c r="N198" s="442"/>
      <c r="O198" s="443"/>
    </row>
    <row r="199" spans="2:15">
      <c r="B199" s="441"/>
      <c r="C199" s="442"/>
      <c r="D199" s="442"/>
      <c r="E199" s="442"/>
      <c r="F199" s="442"/>
      <c r="G199" s="442"/>
      <c r="H199" s="442"/>
      <c r="I199" s="442"/>
      <c r="J199" s="442"/>
      <c r="K199" s="442"/>
      <c r="L199" s="442"/>
      <c r="M199" s="442"/>
      <c r="N199" s="442"/>
      <c r="O199" s="443"/>
    </row>
    <row r="200" spans="2:15">
      <c r="B200" s="441"/>
      <c r="C200" s="442"/>
      <c r="D200" s="442"/>
      <c r="E200" s="442"/>
      <c r="F200" s="442"/>
      <c r="G200" s="442"/>
      <c r="H200" s="442"/>
      <c r="I200" s="442"/>
      <c r="J200" s="442"/>
      <c r="K200" s="442"/>
      <c r="L200" s="442"/>
      <c r="M200" s="442"/>
      <c r="N200" s="442"/>
      <c r="O200" s="443"/>
    </row>
    <row r="201" spans="2:15" ht="15.75" thickBot="1">
      <c r="B201" s="444"/>
      <c r="C201" s="445"/>
      <c r="D201" s="445"/>
      <c r="E201" s="445"/>
      <c r="F201" s="445"/>
      <c r="G201" s="445"/>
      <c r="H201" s="445"/>
      <c r="I201" s="445"/>
      <c r="J201" s="445"/>
      <c r="K201" s="445"/>
      <c r="L201" s="445"/>
      <c r="M201" s="445"/>
      <c r="N201" s="445"/>
      <c r="O201" s="446"/>
    </row>
    <row r="202" spans="2:15" ht="16.5" thickBot="1">
      <c r="B202" s="212" t="s">
        <v>554</v>
      </c>
      <c r="C202" s="213"/>
      <c r="D202" s="213"/>
      <c r="E202" s="213"/>
      <c r="F202" s="213"/>
      <c r="G202" s="213"/>
      <c r="H202" s="213"/>
      <c r="I202" s="213"/>
      <c r="J202" s="213"/>
      <c r="K202" s="213"/>
      <c r="L202" s="213"/>
      <c r="M202" s="213"/>
      <c r="N202" s="213"/>
      <c r="O202" s="214"/>
    </row>
    <row r="203" spans="2:15">
      <c r="B203" s="215"/>
      <c r="C203" s="216"/>
      <c r="D203" s="216"/>
      <c r="E203" s="217"/>
      <c r="F203" s="216"/>
      <c r="G203" s="216"/>
      <c r="H203" s="216"/>
      <c r="I203" s="216"/>
      <c r="J203" s="216"/>
      <c r="K203" s="216"/>
      <c r="L203" s="216"/>
      <c r="M203" s="216"/>
      <c r="N203" s="216"/>
      <c r="O203" s="218"/>
    </row>
    <row r="204" spans="2:15" ht="40.9" customHeight="1">
      <c r="B204" s="329"/>
      <c r="C204" s="330" t="s">
        <v>510</v>
      </c>
      <c r="D204" s="330" t="s">
        <v>511</v>
      </c>
      <c r="E204" s="331" t="s">
        <v>512</v>
      </c>
      <c r="F204" s="332" t="s">
        <v>513</v>
      </c>
      <c r="G204" s="332" t="s">
        <v>514</v>
      </c>
      <c r="H204" s="332" t="s">
        <v>555</v>
      </c>
      <c r="I204" s="332" t="s">
        <v>516</v>
      </c>
      <c r="J204" s="332" t="s">
        <v>517</v>
      </c>
      <c r="K204" s="332" t="s">
        <v>518</v>
      </c>
      <c r="L204" s="332" t="s">
        <v>93</v>
      </c>
      <c r="M204" s="330" t="s">
        <v>519</v>
      </c>
      <c r="N204" s="330" t="s">
        <v>520</v>
      </c>
      <c r="O204" s="333" t="s">
        <v>521</v>
      </c>
    </row>
    <row r="205" spans="2:15">
      <c r="B205" s="334" t="s">
        <v>522</v>
      </c>
      <c r="C205" s="335" t="str">
        <f>'Mat. Betuminoso'!G53</f>
        <v>Brasil</v>
      </c>
      <c r="D205" s="335" t="str">
        <f>'Mat. Betuminoso'!$D$26</f>
        <v>Candeias/BA</v>
      </c>
      <c r="E205" s="336">
        <v>0</v>
      </c>
      <c r="F205" s="336">
        <f>'Mat. Betuminoso'!E26</f>
        <v>600</v>
      </c>
      <c r="G205" s="336">
        <v>0</v>
      </c>
      <c r="H205" s="336">
        <v>0</v>
      </c>
      <c r="I205" s="337">
        <v>20.5</v>
      </c>
      <c r="J205" s="337">
        <v>3</v>
      </c>
      <c r="K205" s="337">
        <v>0.65</v>
      </c>
      <c r="L205" s="338">
        <v>0</v>
      </c>
      <c r="M205" s="448">
        <f>'Mat. Betuminoso'!H53</f>
        <v>3.42603061930091</v>
      </c>
      <c r="N205" s="449">
        <f>VLOOKUP(D205,'Mat. Betuminoso'!$D$26:$J$31,7,0)</f>
        <v>0</v>
      </c>
      <c r="O205" s="341">
        <v>0</v>
      </c>
    </row>
    <row r="206" spans="2:15">
      <c r="B206" s="342" t="s">
        <v>523</v>
      </c>
      <c r="C206" s="343" t="str">
        <f>'Mat. Betuminoso'!G54</f>
        <v>Brasil</v>
      </c>
      <c r="D206" s="343" t="str">
        <f>'Mat. Betuminoso'!$D$28</f>
        <v>Feira de Santana/BA</v>
      </c>
      <c r="E206" s="344">
        <v>0</v>
      </c>
      <c r="F206" s="344">
        <f>'Mat. Betuminoso'!E28</f>
        <v>429</v>
      </c>
      <c r="G206" s="344">
        <v>0</v>
      </c>
      <c r="H206" s="344">
        <v>0</v>
      </c>
      <c r="I206" s="345">
        <v>20.5</v>
      </c>
      <c r="J206" s="345">
        <v>3</v>
      </c>
      <c r="K206" s="345">
        <v>0.65</v>
      </c>
      <c r="L206" s="345">
        <v>0</v>
      </c>
      <c r="M206" s="346">
        <f>'Mat. Betuminoso'!H54</f>
        <v>3.42603061930091</v>
      </c>
      <c r="N206" s="347">
        <f>VLOOKUP(D206,'Mat. Betuminoso'!$D$26:$J$31,7,0)</f>
        <v>0</v>
      </c>
      <c r="O206" s="348">
        <v>0</v>
      </c>
    </row>
    <row r="207" spans="2:15">
      <c r="B207" s="349" t="s">
        <v>524</v>
      </c>
      <c r="C207" s="350" t="str">
        <f>'Mat. Betuminoso'!G55</f>
        <v>Brasil</v>
      </c>
      <c r="D207" s="350" t="str">
        <f>'Mat. Betuminoso'!$D$30</f>
        <v>Fortaleza/CE</v>
      </c>
      <c r="E207" s="351">
        <v>0</v>
      </c>
      <c r="F207" s="351">
        <f>'Mat. Betuminoso'!E30</f>
        <v>774</v>
      </c>
      <c r="G207" s="351">
        <v>0</v>
      </c>
      <c r="H207" s="351">
        <v>0</v>
      </c>
      <c r="I207" s="352">
        <v>20.5</v>
      </c>
      <c r="J207" s="352">
        <v>3</v>
      </c>
      <c r="K207" s="352">
        <v>0.65</v>
      </c>
      <c r="L207" s="352">
        <v>0</v>
      </c>
      <c r="M207" s="353">
        <f>'Mat. Betuminoso'!H55</f>
        <v>3.8904178339352802</v>
      </c>
      <c r="N207" s="354">
        <f>VLOOKUP(D207,'Mat. Betuminoso'!$D$26:$J$31,7,0)</f>
        <v>0</v>
      </c>
      <c r="O207" s="355">
        <v>0</v>
      </c>
    </row>
    <row r="208" spans="2:15">
      <c r="B208" s="215"/>
      <c r="C208" s="356"/>
      <c r="D208" s="356"/>
      <c r="E208" s="357"/>
      <c r="F208" s="357"/>
      <c r="G208" s="216"/>
      <c r="H208" s="216"/>
      <c r="I208" s="216"/>
      <c r="J208" s="216"/>
      <c r="K208" s="216"/>
      <c r="L208" s="216"/>
      <c r="M208" s="216"/>
      <c r="N208" s="216"/>
      <c r="O208" s="218"/>
    </row>
    <row r="209" spans="2:15">
      <c r="B209" s="215"/>
      <c r="C209" s="358" t="s">
        <v>525</v>
      </c>
      <c r="D209" s="359"/>
      <c r="E209" s="359"/>
      <c r="F209" s="360"/>
      <c r="G209" s="216"/>
      <c r="H209" s="361" t="s">
        <v>526</v>
      </c>
      <c r="I209" s="222" t="s">
        <v>461</v>
      </c>
      <c r="J209" s="222"/>
      <c r="K209" s="361" t="s">
        <v>527</v>
      </c>
      <c r="L209" s="216"/>
      <c r="M209" s="216"/>
      <c r="N209" s="216"/>
      <c r="O209" s="218"/>
    </row>
    <row r="210" spans="2:15">
      <c r="B210" s="215"/>
      <c r="C210" s="362" t="s">
        <v>528</v>
      </c>
      <c r="D210" s="327"/>
      <c r="E210" s="327"/>
      <c r="F210" s="363"/>
      <c r="G210" s="216"/>
      <c r="H210" s="361"/>
      <c r="I210" s="364" t="s">
        <v>463</v>
      </c>
      <c r="J210" s="364" t="s">
        <v>464</v>
      </c>
      <c r="K210" s="361"/>
      <c r="L210" s="216"/>
      <c r="M210" s="216"/>
      <c r="N210" s="216"/>
      <c r="O210" s="218"/>
    </row>
    <row r="211" spans="2:15">
      <c r="B211" s="215"/>
      <c r="C211" s="216"/>
      <c r="D211" s="216"/>
      <c r="E211" s="217"/>
      <c r="F211" s="216"/>
      <c r="G211" s="216"/>
      <c r="H211" s="361"/>
      <c r="I211" s="365">
        <v>41821</v>
      </c>
      <c r="J211" s="365">
        <f>'Mat. Betuminoso'!$P$14</f>
        <v>45658</v>
      </c>
      <c r="K211" s="361"/>
      <c r="L211" s="216"/>
      <c r="M211" s="216"/>
      <c r="N211" s="216"/>
      <c r="O211" s="218"/>
    </row>
    <row r="212" spans="2:15">
      <c r="B212" s="215"/>
      <c r="C212" s="216"/>
      <c r="D212" s="216"/>
      <c r="E212" s="217"/>
      <c r="F212" s="216"/>
      <c r="G212" s="216"/>
      <c r="H212" s="231" t="s">
        <v>465</v>
      </c>
      <c r="I212" s="366">
        <v>270.23700000000002</v>
      </c>
      <c r="J212" s="367">
        <f>'Mat. Betuminoso'!$P$15</f>
        <v>584.51199999999994</v>
      </c>
      <c r="K212" s="368">
        <f>ROUND((J212/I212),4)</f>
        <v>2.1629999999999998</v>
      </c>
      <c r="L212" s="216"/>
      <c r="M212" s="216"/>
      <c r="N212" s="216"/>
      <c r="O212" s="218"/>
    </row>
    <row r="213" spans="2:15">
      <c r="B213" s="215"/>
      <c r="C213" s="216"/>
      <c r="D213" s="216"/>
      <c r="E213" s="217"/>
      <c r="F213" s="216"/>
      <c r="G213" s="216"/>
      <c r="H213" s="216"/>
      <c r="I213" s="216"/>
      <c r="J213" s="216"/>
      <c r="K213" s="216"/>
      <c r="L213" s="216"/>
      <c r="M213" s="216"/>
      <c r="N213" s="216"/>
      <c r="O213" s="218"/>
    </row>
    <row r="214" spans="2:15">
      <c r="B214" s="215"/>
      <c r="C214" s="216"/>
      <c r="D214" s="216"/>
      <c r="E214" s="217"/>
      <c r="F214" s="216"/>
      <c r="G214" s="216"/>
      <c r="H214" s="216"/>
      <c r="I214" s="216"/>
      <c r="J214" s="216"/>
      <c r="K214" s="216"/>
      <c r="L214" s="216"/>
      <c r="M214" s="216"/>
      <c r="N214" s="216"/>
      <c r="O214" s="218"/>
    </row>
    <row r="215" spans="2:15">
      <c r="B215" s="369" t="s">
        <v>529</v>
      </c>
      <c r="C215" s="359"/>
      <c r="D215" s="370" t="s">
        <v>530</v>
      </c>
      <c r="E215" s="371" t="s">
        <v>531</v>
      </c>
      <c r="F215" s="371"/>
      <c r="G215" s="370" t="s">
        <v>532</v>
      </c>
      <c r="H215" s="371" t="s">
        <v>531</v>
      </c>
      <c r="I215" s="372"/>
      <c r="J215" s="370" t="s">
        <v>533</v>
      </c>
      <c r="K215" s="371" t="s">
        <v>531</v>
      </c>
      <c r="L215" s="371"/>
      <c r="M215" s="370" t="s">
        <v>534</v>
      </c>
      <c r="N215" s="371" t="s">
        <v>531</v>
      </c>
      <c r="O215" s="373"/>
    </row>
    <row r="216" spans="2:15">
      <c r="B216" s="374" t="s">
        <v>535</v>
      </c>
      <c r="C216" s="375"/>
      <c r="D216" s="376">
        <f>M205*1000</f>
        <v>3426.0306193009101</v>
      </c>
      <c r="E216" s="377" t="s">
        <v>536</v>
      </c>
      <c r="F216" s="377"/>
      <c r="G216" s="376">
        <f>TRUNC(M206*1000,2)</f>
        <v>3426.03</v>
      </c>
      <c r="H216" s="377" t="s">
        <v>536</v>
      </c>
      <c r="I216" s="377"/>
      <c r="J216" s="378">
        <f>M207*1000</f>
        <v>3890.4178339352802</v>
      </c>
      <c r="K216" s="377" t="s">
        <v>536</v>
      </c>
      <c r="L216" s="377"/>
      <c r="M216" s="378"/>
      <c r="N216" s="377"/>
      <c r="O216" s="379"/>
    </row>
    <row r="217" spans="2:15">
      <c r="B217" s="380" t="s">
        <v>537</v>
      </c>
      <c r="C217" s="381"/>
      <c r="D217" s="382">
        <f>TRUNC(($K$24*((26.939+(0.253*F205)+(0.299*G205)+(0.412*H205)))),2)</f>
        <v>386.61</v>
      </c>
      <c r="E217" s="383" t="s">
        <v>536</v>
      </c>
      <c r="F217" s="383"/>
      <c r="G217" s="382">
        <f>TRUNC(($K$24*((26.939+(0.253*F206)+(0.299*G206)+(0.412*H206)))),2)</f>
        <v>293.02999999999997</v>
      </c>
      <c r="H217" s="383" t="s">
        <v>536</v>
      </c>
      <c r="I217" s="383"/>
      <c r="J217" s="384">
        <f>($K$24*((26.939+(0.253*F207)+(0.299*G207)+(0.412*H207))))</f>
        <v>481.83204299999994</v>
      </c>
      <c r="K217" s="383" t="s">
        <v>536</v>
      </c>
      <c r="L217" s="383"/>
      <c r="M217" s="384"/>
      <c r="N217" s="383"/>
      <c r="O217" s="385"/>
    </row>
    <row r="218" spans="2:15">
      <c r="B218" s="386"/>
      <c r="C218" s="387"/>
      <c r="D218" s="388"/>
      <c r="E218" s="389"/>
      <c r="F218" s="389"/>
      <c r="G218" s="390"/>
      <c r="H218" s="389"/>
      <c r="I218" s="389"/>
      <c r="J218" s="390"/>
      <c r="K218" s="389"/>
      <c r="L218" s="389"/>
      <c r="M218" s="390"/>
      <c r="N218" s="389"/>
      <c r="O218" s="391"/>
    </row>
    <row r="219" spans="2:15" ht="29.25" customHeight="1">
      <c r="B219" s="369" t="s">
        <v>529</v>
      </c>
      <c r="C219" s="359"/>
      <c r="D219" s="392" t="s">
        <v>538</v>
      </c>
      <c r="E219" s="371" t="s">
        <v>531</v>
      </c>
      <c r="F219" s="371"/>
      <c r="G219" s="392" t="s">
        <v>539</v>
      </c>
      <c r="H219" s="371" t="s">
        <v>531</v>
      </c>
      <c r="I219" s="372"/>
      <c r="J219" s="370" t="s">
        <v>540</v>
      </c>
      <c r="K219" s="371" t="s">
        <v>531</v>
      </c>
      <c r="L219" s="371"/>
      <c r="M219" s="370" t="s">
        <v>541</v>
      </c>
      <c r="N219" s="371" t="s">
        <v>531</v>
      </c>
      <c r="O219" s="373"/>
    </row>
    <row r="220" spans="2:15">
      <c r="B220" s="374" t="s">
        <v>535</v>
      </c>
      <c r="C220" s="375"/>
      <c r="D220" s="376">
        <f>D216/(1-(I205/100)-(J205/100)-(K205/100))</f>
        <v>4516.8498606472112</v>
      </c>
      <c r="E220" s="377" t="s">
        <v>536</v>
      </c>
      <c r="F220" s="377"/>
      <c r="G220" s="376">
        <f>G216/(1-(I206/100)-(J206/100)-(K206/100))</f>
        <v>4516.849044166117</v>
      </c>
      <c r="H220" s="377" t="s">
        <v>536</v>
      </c>
      <c r="I220" s="377"/>
      <c r="J220" s="376">
        <f>J216/(1-(I207/100)-(J207/100)-(K207/100))</f>
        <v>5129.0940460583779</v>
      </c>
      <c r="K220" s="377" t="s">
        <v>536</v>
      </c>
      <c r="L220" s="377"/>
      <c r="M220" s="376"/>
      <c r="N220" s="377"/>
      <c r="O220" s="379"/>
    </row>
    <row r="221" spans="2:15">
      <c r="B221" s="380" t="s">
        <v>537</v>
      </c>
      <c r="C221" s="381"/>
      <c r="D221" s="382">
        <f>D217/(1-(I205/100))</f>
        <v>486.30188679245282</v>
      </c>
      <c r="E221" s="383" t="s">
        <v>536</v>
      </c>
      <c r="F221" s="383"/>
      <c r="G221" s="382">
        <f>G217/(1-(I206/100))</f>
        <v>368.5911949685534</v>
      </c>
      <c r="H221" s="383" t="s">
        <v>536</v>
      </c>
      <c r="I221" s="383"/>
      <c r="J221" s="382">
        <f>J217/(1-(I207/100))</f>
        <v>606.07804150943389</v>
      </c>
      <c r="K221" s="383" t="s">
        <v>536</v>
      </c>
      <c r="L221" s="383"/>
      <c r="M221" s="382"/>
      <c r="N221" s="383"/>
      <c r="O221" s="385"/>
    </row>
    <row r="222" spans="2:15">
      <c r="B222" s="386"/>
      <c r="C222" s="387"/>
      <c r="D222" s="388"/>
      <c r="E222" s="389"/>
      <c r="F222" s="389"/>
      <c r="G222" s="390"/>
      <c r="H222" s="389"/>
      <c r="I222" s="389"/>
      <c r="J222" s="390"/>
      <c r="K222" s="389"/>
      <c r="L222" s="389"/>
      <c r="M222" s="390"/>
      <c r="N222" s="389"/>
      <c r="O222" s="391"/>
    </row>
    <row r="223" spans="2:15" ht="36.75" customHeight="1">
      <c r="B223" s="369" t="s">
        <v>529</v>
      </c>
      <c r="C223" s="359"/>
      <c r="D223" s="392" t="s">
        <v>542</v>
      </c>
      <c r="E223" s="371" t="s">
        <v>531</v>
      </c>
      <c r="F223" s="371"/>
      <c r="G223" s="392" t="s">
        <v>543</v>
      </c>
      <c r="H223" s="371" t="s">
        <v>531</v>
      </c>
      <c r="I223" s="372"/>
      <c r="J223" s="392" t="s">
        <v>544</v>
      </c>
      <c r="K223" s="371" t="s">
        <v>531</v>
      </c>
      <c r="L223" s="371"/>
      <c r="M223" s="392" t="s">
        <v>545</v>
      </c>
      <c r="N223" s="371" t="s">
        <v>531</v>
      </c>
      <c r="O223" s="373"/>
    </row>
    <row r="224" spans="2:15">
      <c r="B224" s="374" t="s">
        <v>535</v>
      </c>
      <c r="C224" s="375"/>
      <c r="D224" s="376">
        <f>D220</f>
        <v>4516.8498606472112</v>
      </c>
      <c r="E224" s="377" t="s">
        <v>536</v>
      </c>
      <c r="F224" s="377"/>
      <c r="G224" s="376">
        <f>G220</f>
        <v>4516.849044166117</v>
      </c>
      <c r="H224" s="377" t="s">
        <v>536</v>
      </c>
      <c r="I224" s="377"/>
      <c r="J224" s="376">
        <f>J220</f>
        <v>5129.0940460583779</v>
      </c>
      <c r="K224" s="377" t="s">
        <v>536</v>
      </c>
      <c r="L224" s="377"/>
      <c r="M224" s="376"/>
      <c r="N224" s="377"/>
      <c r="O224" s="379"/>
    </row>
    <row r="225" spans="2:15">
      <c r="B225" s="380" t="s">
        <v>537</v>
      </c>
      <c r="C225" s="381"/>
      <c r="D225" s="382">
        <f>SUM(D221,N205)</f>
        <v>486.30188679245282</v>
      </c>
      <c r="E225" s="383" t="s">
        <v>536</v>
      </c>
      <c r="F225" s="383"/>
      <c r="G225" s="382">
        <f>SUM(G221,N206)</f>
        <v>368.5911949685534</v>
      </c>
      <c r="H225" s="383" t="s">
        <v>536</v>
      </c>
      <c r="I225" s="383"/>
      <c r="J225" s="382">
        <f>SUM(J221,N207)</f>
        <v>606.07804150943389</v>
      </c>
      <c r="K225" s="383" t="s">
        <v>536</v>
      </c>
      <c r="L225" s="383"/>
      <c r="M225" s="382"/>
      <c r="N225" s="383"/>
      <c r="O225" s="385"/>
    </row>
    <row r="226" spans="2:15">
      <c r="B226" s="386"/>
      <c r="C226" s="387"/>
      <c r="D226" s="388"/>
      <c r="E226" s="389"/>
      <c r="F226" s="389"/>
      <c r="G226" s="390"/>
      <c r="H226" s="389"/>
      <c r="I226" s="389"/>
      <c r="J226" s="390"/>
      <c r="K226" s="389"/>
      <c r="L226" s="389"/>
      <c r="M226" s="390"/>
      <c r="N226" s="389"/>
      <c r="O226" s="391"/>
    </row>
    <row r="227" spans="2:15">
      <c r="B227" s="369" t="s">
        <v>529</v>
      </c>
      <c r="C227" s="359"/>
      <c r="D227" s="392" t="s">
        <v>546</v>
      </c>
      <c r="E227" s="371" t="s">
        <v>531</v>
      </c>
      <c r="F227" s="371"/>
      <c r="G227" s="392" t="s">
        <v>546</v>
      </c>
      <c r="H227" s="371" t="s">
        <v>531</v>
      </c>
      <c r="I227" s="372"/>
      <c r="J227" s="392" t="s">
        <v>546</v>
      </c>
      <c r="K227" s="371" t="s">
        <v>531</v>
      </c>
      <c r="L227" s="371"/>
      <c r="M227" s="392" t="s">
        <v>546</v>
      </c>
      <c r="N227" s="371" t="s">
        <v>531</v>
      </c>
      <c r="O227" s="373"/>
    </row>
    <row r="228" spans="2:15">
      <c r="B228" s="374" t="s">
        <v>535</v>
      </c>
      <c r="C228" s="375"/>
      <c r="D228" s="376">
        <f>D224*L205/100</f>
        <v>0</v>
      </c>
      <c r="E228" s="377" t="s">
        <v>536</v>
      </c>
      <c r="F228" s="377"/>
      <c r="G228" s="376">
        <f>G224*L206/100</f>
        <v>0</v>
      </c>
      <c r="H228" s="377" t="s">
        <v>536</v>
      </c>
      <c r="I228" s="377"/>
      <c r="J228" s="376">
        <f>J224*L207/100</f>
        <v>0</v>
      </c>
      <c r="K228" s="377" t="s">
        <v>536</v>
      </c>
      <c r="L228" s="377"/>
      <c r="M228" s="376"/>
      <c r="N228" s="377"/>
      <c r="O228" s="379"/>
    </row>
    <row r="229" spans="2:15">
      <c r="B229" s="380" t="s">
        <v>537</v>
      </c>
      <c r="C229" s="381"/>
      <c r="D229" s="382">
        <f>D225*L205/100</f>
        <v>0</v>
      </c>
      <c r="E229" s="383" t="s">
        <v>536</v>
      </c>
      <c r="F229" s="383"/>
      <c r="G229" s="382">
        <f>G225*L206/100</f>
        <v>0</v>
      </c>
      <c r="H229" s="383" t="s">
        <v>536</v>
      </c>
      <c r="I229" s="383"/>
      <c r="J229" s="382">
        <f>J225*L207/100</f>
        <v>0</v>
      </c>
      <c r="K229" s="383" t="s">
        <v>536</v>
      </c>
      <c r="L229" s="383"/>
      <c r="M229" s="382"/>
      <c r="N229" s="383"/>
      <c r="O229" s="385"/>
    </row>
    <row r="230" spans="2:15">
      <c r="B230" s="386"/>
      <c r="C230" s="387"/>
      <c r="D230" s="388"/>
      <c r="E230" s="389"/>
      <c r="F230" s="389"/>
      <c r="G230" s="390"/>
      <c r="H230" s="389"/>
      <c r="I230" s="389"/>
      <c r="J230" s="390"/>
      <c r="K230" s="389"/>
      <c r="L230" s="389"/>
      <c r="M230" s="390"/>
      <c r="N230" s="389"/>
      <c r="O230" s="391"/>
    </row>
    <row r="231" spans="2:15">
      <c r="B231" s="369" t="s">
        <v>529</v>
      </c>
      <c r="C231" s="359"/>
      <c r="D231" s="370" t="s">
        <v>547</v>
      </c>
      <c r="E231" s="371" t="s">
        <v>531</v>
      </c>
      <c r="F231" s="372"/>
      <c r="G231" s="370" t="s">
        <v>548</v>
      </c>
      <c r="H231" s="371" t="s">
        <v>531</v>
      </c>
      <c r="I231" s="372"/>
      <c r="J231" s="370" t="s">
        <v>549</v>
      </c>
      <c r="K231" s="371" t="s">
        <v>531</v>
      </c>
      <c r="L231" s="371"/>
      <c r="M231" s="370" t="s">
        <v>550</v>
      </c>
      <c r="N231" s="371" t="s">
        <v>531</v>
      </c>
      <c r="O231" s="373"/>
    </row>
    <row r="232" spans="2:15">
      <c r="B232" s="393" t="s">
        <v>535</v>
      </c>
      <c r="C232" s="394"/>
      <c r="D232" s="397">
        <f>TRUNC(SUM(D224,D228),2)</f>
        <v>4516.84</v>
      </c>
      <c r="E232" s="398" t="s">
        <v>6</v>
      </c>
      <c r="F232" s="398"/>
      <c r="G232" s="395">
        <f>TRUNC(SUM(G224,G228),2)</f>
        <v>4516.84</v>
      </c>
      <c r="H232" s="396" t="s">
        <v>6</v>
      </c>
      <c r="I232" s="396"/>
      <c r="J232" s="397">
        <f>TRUNC(SUM(J224,J228),3)</f>
        <v>5129.0940000000001</v>
      </c>
      <c r="K232" s="398" t="s">
        <v>6</v>
      </c>
      <c r="L232" s="398"/>
      <c r="M232" s="399"/>
      <c r="N232" s="400"/>
      <c r="O232" s="401"/>
    </row>
    <row r="233" spans="2:15">
      <c r="B233" s="402" t="s">
        <v>537</v>
      </c>
      <c r="C233" s="403"/>
      <c r="D233" s="406">
        <f>TRUNC(SUM(D225,D229),2)</f>
        <v>486.3</v>
      </c>
      <c r="E233" s="407" t="s">
        <v>6</v>
      </c>
      <c r="F233" s="407"/>
      <c r="G233" s="404">
        <f>TRUNC(SUM(G225,G229),2)</f>
        <v>368.59</v>
      </c>
      <c r="H233" s="405" t="s">
        <v>6</v>
      </c>
      <c r="I233" s="405"/>
      <c r="J233" s="406">
        <f>TRUNC(SUM(J225,J229),3)</f>
        <v>606.07799999999997</v>
      </c>
      <c r="K233" s="407" t="s">
        <v>6</v>
      </c>
      <c r="L233" s="407"/>
      <c r="M233" s="408"/>
      <c r="N233" s="409"/>
      <c r="O233" s="410"/>
    </row>
    <row r="234" spans="2:15">
      <c r="B234" s="369" t="s">
        <v>551</v>
      </c>
      <c r="C234" s="359"/>
      <c r="D234" s="413">
        <f>IF(D232=0,0,SUM(D232:D233))</f>
        <v>5003.1400000000003</v>
      </c>
      <c r="E234" s="414" t="s">
        <v>6</v>
      </c>
      <c r="F234" s="414"/>
      <c r="G234" s="411">
        <f>IF(G232=0,0,SUM(G232:G233))</f>
        <v>4885.43</v>
      </c>
      <c r="H234" s="412" t="s">
        <v>6</v>
      </c>
      <c r="I234" s="412"/>
      <c r="J234" s="413">
        <f>IF(J232=0,0,SUM(J232:J233))</f>
        <v>5735.1720000000005</v>
      </c>
      <c r="K234" s="414" t="s">
        <v>6</v>
      </c>
      <c r="L234" s="414"/>
      <c r="M234" s="415"/>
      <c r="N234" s="416"/>
      <c r="O234" s="417"/>
    </row>
    <row r="235" spans="2:15" ht="9.9499999999999993" customHeight="1">
      <c r="B235" s="441"/>
      <c r="C235" s="442"/>
      <c r="D235" s="442"/>
      <c r="E235" s="442"/>
      <c r="F235" s="442"/>
      <c r="G235" s="442"/>
      <c r="H235" s="442"/>
      <c r="I235" s="442"/>
      <c r="J235" s="442"/>
      <c r="K235" s="442"/>
      <c r="L235" s="442"/>
      <c r="M235" s="442"/>
      <c r="N235" s="442"/>
      <c r="O235" s="443"/>
    </row>
    <row r="236" spans="2:15" ht="9.9499999999999993" customHeight="1" thickBot="1">
      <c r="B236" s="444"/>
      <c r="C236" s="445"/>
      <c r="D236" s="445"/>
      <c r="E236" s="445"/>
      <c r="F236" s="445"/>
      <c r="G236" s="445"/>
      <c r="H236" s="445"/>
      <c r="I236" s="445"/>
      <c r="J236" s="445"/>
      <c r="K236" s="445"/>
      <c r="L236" s="445"/>
      <c r="M236" s="445"/>
      <c r="N236" s="445"/>
      <c r="O236" s="446"/>
    </row>
    <row r="237" spans="2:15">
      <c r="B237" s="323"/>
      <c r="C237" s="324"/>
      <c r="D237" s="324"/>
      <c r="E237" s="324"/>
      <c r="F237" s="324"/>
      <c r="G237" s="324"/>
      <c r="H237" s="324"/>
      <c r="I237" s="324"/>
      <c r="J237" s="324"/>
      <c r="K237" s="324"/>
      <c r="L237" s="324"/>
      <c r="M237" s="324"/>
      <c r="N237" s="324"/>
      <c r="O237" s="325"/>
    </row>
    <row r="238" spans="2:15">
      <c r="B238" s="441"/>
      <c r="C238" s="442"/>
      <c r="D238" s="442"/>
      <c r="E238" s="442"/>
      <c r="F238" s="442"/>
      <c r="G238" s="442"/>
      <c r="H238" s="442"/>
      <c r="I238" s="442"/>
      <c r="J238" s="442"/>
      <c r="K238" s="442"/>
      <c r="L238" s="442"/>
      <c r="M238" s="442"/>
      <c r="N238" s="442"/>
      <c r="O238" s="443"/>
    </row>
    <row r="239" spans="2:15">
      <c r="B239" s="441"/>
      <c r="C239" s="442"/>
      <c r="D239" s="442"/>
      <c r="E239" s="442"/>
      <c r="F239" s="442"/>
      <c r="G239" s="442"/>
      <c r="H239" s="442"/>
      <c r="I239" s="442"/>
      <c r="J239" s="442"/>
      <c r="K239" s="442"/>
      <c r="L239" s="442"/>
      <c r="M239" s="442"/>
      <c r="N239" s="442"/>
      <c r="O239" s="443"/>
    </row>
    <row r="240" spans="2:15">
      <c r="B240" s="441"/>
      <c r="C240" s="442"/>
      <c r="D240" s="442"/>
      <c r="E240" s="442"/>
      <c r="F240" s="442"/>
      <c r="G240" s="442"/>
      <c r="H240" s="442"/>
      <c r="I240" s="442"/>
      <c r="J240" s="442"/>
      <c r="K240" s="442"/>
      <c r="L240" s="442"/>
      <c r="M240" s="442"/>
      <c r="N240" s="442"/>
      <c r="O240" s="443"/>
    </row>
    <row r="241" spans="2:15">
      <c r="B241" s="441"/>
      <c r="C241" s="442"/>
      <c r="D241" s="442"/>
      <c r="E241" s="442"/>
      <c r="F241" s="442"/>
      <c r="G241" s="442"/>
      <c r="H241" s="442"/>
      <c r="I241" s="442"/>
      <c r="J241" s="442"/>
      <c r="K241" s="442"/>
      <c r="L241" s="442"/>
      <c r="M241" s="442"/>
      <c r="N241" s="442"/>
      <c r="O241" s="443"/>
    </row>
    <row r="242" spans="2:15">
      <c r="B242" s="441"/>
      <c r="C242" s="442"/>
      <c r="D242" s="442"/>
      <c r="E242" s="442"/>
      <c r="F242" s="442"/>
      <c r="G242" s="442"/>
      <c r="H242" s="442"/>
      <c r="I242" s="442"/>
      <c r="J242" s="442"/>
      <c r="K242" s="442"/>
      <c r="L242" s="442"/>
      <c r="M242" s="442"/>
      <c r="N242" s="442"/>
      <c r="O242" s="443"/>
    </row>
    <row r="243" spans="2:15">
      <c r="B243" s="441"/>
      <c r="C243" s="442"/>
      <c r="D243" s="442"/>
      <c r="E243" s="442"/>
      <c r="F243" s="442"/>
      <c r="G243" s="442"/>
      <c r="H243" s="442"/>
      <c r="I243" s="442"/>
      <c r="J243" s="442"/>
      <c r="K243" s="442"/>
      <c r="L243" s="442"/>
      <c r="M243" s="442"/>
      <c r="N243" s="442"/>
      <c r="O243" s="443"/>
    </row>
    <row r="244" spans="2:15">
      <c r="B244" s="441"/>
      <c r="C244" s="442"/>
      <c r="D244" s="442"/>
      <c r="E244" s="442"/>
      <c r="F244" s="442"/>
      <c r="G244" s="442"/>
      <c r="H244" s="442"/>
      <c r="I244" s="442"/>
      <c r="J244" s="442"/>
      <c r="K244" s="442"/>
      <c r="L244" s="442"/>
      <c r="M244" s="442"/>
      <c r="N244" s="442"/>
      <c r="O244" s="443"/>
    </row>
    <row r="245" spans="2:15">
      <c r="B245" s="441"/>
      <c r="C245" s="442"/>
      <c r="D245" s="442"/>
      <c r="E245" s="442"/>
      <c r="F245" s="442"/>
      <c r="G245" s="442"/>
      <c r="H245" s="442"/>
      <c r="I245" s="442"/>
      <c r="J245" s="442"/>
      <c r="K245" s="442"/>
      <c r="L245" s="442"/>
      <c r="M245" s="442"/>
      <c r="N245" s="442"/>
      <c r="O245" s="443"/>
    </row>
    <row r="246" spans="2:15">
      <c r="B246" s="441"/>
      <c r="C246" s="442"/>
      <c r="D246" s="442"/>
      <c r="E246" s="442"/>
      <c r="F246" s="442"/>
      <c r="G246" s="442"/>
      <c r="H246" s="442"/>
      <c r="I246" s="442"/>
      <c r="J246" s="442"/>
      <c r="K246" s="442"/>
      <c r="L246" s="442"/>
      <c r="M246" s="442"/>
      <c r="N246" s="442"/>
      <c r="O246" s="443"/>
    </row>
    <row r="247" spans="2:15">
      <c r="B247" s="441"/>
      <c r="C247" s="442"/>
      <c r="D247" s="442"/>
      <c r="E247" s="442"/>
      <c r="F247" s="442"/>
      <c r="G247" s="442"/>
      <c r="H247" s="442"/>
      <c r="I247" s="442"/>
      <c r="J247" s="442"/>
      <c r="K247" s="442"/>
      <c r="L247" s="442"/>
      <c r="M247" s="442"/>
      <c r="N247" s="442"/>
      <c r="O247" s="443"/>
    </row>
    <row r="248" spans="2:15">
      <c r="B248" s="441"/>
      <c r="C248" s="442"/>
      <c r="D248" s="442"/>
      <c r="E248" s="442"/>
      <c r="F248" s="442"/>
      <c r="G248" s="442"/>
      <c r="H248" s="442"/>
      <c r="I248" s="442"/>
      <c r="J248" s="442"/>
      <c r="K248" s="442"/>
      <c r="L248" s="442"/>
      <c r="M248" s="442"/>
      <c r="N248" s="442"/>
      <c r="O248" s="443"/>
    </row>
    <row r="249" spans="2:15">
      <c r="B249" s="441"/>
      <c r="C249" s="442"/>
      <c r="D249" s="442"/>
      <c r="E249" s="442"/>
      <c r="F249" s="442"/>
      <c r="G249" s="442"/>
      <c r="H249" s="442"/>
      <c r="I249" s="442"/>
      <c r="J249" s="442"/>
      <c r="K249" s="442"/>
      <c r="L249" s="442"/>
      <c r="M249" s="442"/>
      <c r="N249" s="442"/>
      <c r="O249" s="443"/>
    </row>
    <row r="250" spans="2:15">
      <c r="B250" s="441"/>
      <c r="C250" s="442"/>
      <c r="D250" s="442"/>
      <c r="E250" s="442"/>
      <c r="F250" s="442"/>
      <c r="G250" s="442"/>
      <c r="H250" s="442"/>
      <c r="I250" s="442"/>
      <c r="J250" s="442"/>
      <c r="K250" s="442"/>
      <c r="L250" s="442"/>
      <c r="M250" s="442"/>
      <c r="N250" s="442"/>
      <c r="O250" s="443"/>
    </row>
    <row r="251" spans="2:15">
      <c r="B251" s="441"/>
      <c r="C251" s="442"/>
      <c r="D251" s="442"/>
      <c r="E251" s="442"/>
      <c r="F251" s="442"/>
      <c r="G251" s="442"/>
      <c r="H251" s="442"/>
      <c r="I251" s="442"/>
      <c r="J251" s="442"/>
      <c r="K251" s="442"/>
      <c r="L251" s="442"/>
      <c r="M251" s="442"/>
      <c r="N251" s="442"/>
      <c r="O251" s="443"/>
    </row>
    <row r="252" spans="2:15">
      <c r="B252" s="441"/>
      <c r="C252" s="442"/>
      <c r="D252" s="442"/>
      <c r="E252" s="442"/>
      <c r="F252" s="442"/>
      <c r="G252" s="442"/>
      <c r="H252" s="442"/>
      <c r="I252" s="442"/>
      <c r="J252" s="442"/>
      <c r="K252" s="442"/>
      <c r="L252" s="442"/>
      <c r="M252" s="442"/>
      <c r="N252" s="442"/>
      <c r="O252" s="443"/>
    </row>
    <row r="253" spans="2:15">
      <c r="B253" s="441"/>
      <c r="C253" s="442"/>
      <c r="D253" s="442"/>
      <c r="E253" s="442"/>
      <c r="F253" s="442"/>
      <c r="G253" s="442"/>
      <c r="H253" s="442"/>
      <c r="I253" s="442"/>
      <c r="J253" s="442"/>
      <c r="K253" s="442"/>
      <c r="L253" s="442"/>
      <c r="M253" s="442"/>
      <c r="N253" s="442"/>
      <c r="O253" s="443"/>
    </row>
    <row r="254" spans="2:15">
      <c r="B254" s="441"/>
      <c r="C254" s="442"/>
      <c r="D254" s="442"/>
      <c r="E254" s="442"/>
      <c r="F254" s="442"/>
      <c r="G254" s="442"/>
      <c r="H254" s="442"/>
      <c r="I254" s="442"/>
      <c r="J254" s="442"/>
      <c r="K254" s="442"/>
      <c r="L254" s="442"/>
      <c r="M254" s="442"/>
      <c r="N254" s="442"/>
      <c r="O254" s="443"/>
    </row>
    <row r="255" spans="2:15">
      <c r="B255" s="441"/>
      <c r="C255" s="442"/>
      <c r="D255" s="442"/>
      <c r="E255" s="442"/>
      <c r="F255" s="442"/>
      <c r="G255" s="442"/>
      <c r="H255" s="442"/>
      <c r="I255" s="442"/>
      <c r="J255" s="442"/>
      <c r="K255" s="442"/>
      <c r="L255" s="442"/>
      <c r="M255" s="442"/>
      <c r="N255" s="442"/>
      <c r="O255" s="443"/>
    </row>
    <row r="256" spans="2:15">
      <c r="B256" s="441"/>
      <c r="C256" s="442"/>
      <c r="D256" s="442"/>
      <c r="E256" s="442"/>
      <c r="F256" s="442"/>
      <c r="G256" s="442"/>
      <c r="H256" s="442"/>
      <c r="I256" s="442"/>
      <c r="J256" s="442"/>
      <c r="K256" s="442"/>
      <c r="L256" s="442"/>
      <c r="M256" s="442"/>
      <c r="N256" s="442"/>
      <c r="O256" s="443"/>
    </row>
    <row r="257" spans="2:15">
      <c r="B257" s="441"/>
      <c r="C257" s="442"/>
      <c r="D257" s="442"/>
      <c r="E257" s="442"/>
      <c r="F257" s="442"/>
      <c r="G257" s="442"/>
      <c r="H257" s="442"/>
      <c r="I257" s="442"/>
      <c r="J257" s="442"/>
      <c r="K257" s="442"/>
      <c r="L257" s="442"/>
      <c r="M257" s="442"/>
      <c r="N257" s="442"/>
      <c r="O257" s="443"/>
    </row>
    <row r="258" spans="2:15">
      <c r="B258" s="441"/>
      <c r="C258" s="442"/>
      <c r="D258" s="442"/>
      <c r="E258" s="442"/>
      <c r="F258" s="442"/>
      <c r="G258" s="442"/>
      <c r="H258" s="442"/>
      <c r="I258" s="442"/>
      <c r="J258" s="442"/>
      <c r="K258" s="442"/>
      <c r="L258" s="442"/>
      <c r="M258" s="442"/>
      <c r="N258" s="442"/>
      <c r="O258" s="443"/>
    </row>
    <row r="259" spans="2:15">
      <c r="B259" s="441"/>
      <c r="C259" s="442"/>
      <c r="D259" s="442"/>
      <c r="E259" s="442"/>
      <c r="F259" s="442"/>
      <c r="G259" s="442"/>
      <c r="H259" s="442"/>
      <c r="I259" s="442"/>
      <c r="J259" s="442"/>
      <c r="K259" s="442"/>
      <c r="L259" s="442"/>
      <c r="M259" s="442"/>
      <c r="N259" s="442"/>
      <c r="O259" s="443"/>
    </row>
    <row r="260" spans="2:15">
      <c r="B260" s="441"/>
      <c r="C260" s="442"/>
      <c r="D260" s="442"/>
      <c r="E260" s="442"/>
      <c r="F260" s="442"/>
      <c r="G260" s="442"/>
      <c r="H260" s="442"/>
      <c r="I260" s="442"/>
      <c r="J260" s="442"/>
      <c r="K260" s="442"/>
      <c r="L260" s="442"/>
      <c r="M260" s="442"/>
      <c r="N260" s="442"/>
      <c r="O260" s="443"/>
    </row>
    <row r="261" spans="2:15">
      <c r="B261" s="441"/>
      <c r="C261" s="442"/>
      <c r="D261" s="442"/>
      <c r="E261" s="442"/>
      <c r="F261" s="442"/>
      <c r="G261" s="442"/>
      <c r="H261" s="442"/>
      <c r="I261" s="442"/>
      <c r="J261" s="442"/>
      <c r="K261" s="442"/>
      <c r="L261" s="442"/>
      <c r="M261" s="442"/>
      <c r="N261" s="442"/>
      <c r="O261" s="443"/>
    </row>
    <row r="262" spans="2:15">
      <c r="B262" s="441"/>
      <c r="C262" s="442"/>
      <c r="D262" s="442"/>
      <c r="E262" s="442"/>
      <c r="F262" s="442"/>
      <c r="G262" s="442"/>
      <c r="H262" s="442"/>
      <c r="I262" s="442"/>
      <c r="J262" s="442"/>
      <c r="K262" s="442"/>
      <c r="L262" s="442"/>
      <c r="M262" s="442"/>
      <c r="N262" s="442"/>
      <c r="O262" s="443"/>
    </row>
    <row r="263" spans="2:15">
      <c r="B263" s="441"/>
      <c r="C263" s="442"/>
      <c r="D263" s="442"/>
      <c r="E263" s="442"/>
      <c r="F263" s="442"/>
      <c r="G263" s="442"/>
      <c r="H263" s="442"/>
      <c r="I263" s="442"/>
      <c r="J263" s="442"/>
      <c r="K263" s="442"/>
      <c r="L263" s="442"/>
      <c r="M263" s="442"/>
      <c r="N263" s="442"/>
      <c r="O263" s="443"/>
    </row>
    <row r="264" spans="2:15">
      <c r="B264" s="441"/>
      <c r="C264" s="442"/>
      <c r="D264" s="442"/>
      <c r="E264" s="442"/>
      <c r="F264" s="442"/>
      <c r="G264" s="442"/>
      <c r="H264" s="442"/>
      <c r="I264" s="442"/>
      <c r="J264" s="442"/>
      <c r="K264" s="442"/>
      <c r="L264" s="442"/>
      <c r="M264" s="442"/>
      <c r="N264" s="442"/>
      <c r="O264" s="443"/>
    </row>
    <row r="265" spans="2:15">
      <c r="B265" s="441"/>
      <c r="C265" s="442"/>
      <c r="D265" s="442"/>
      <c r="E265" s="442"/>
      <c r="F265" s="442"/>
      <c r="G265" s="442"/>
      <c r="H265" s="442"/>
      <c r="I265" s="442"/>
      <c r="J265" s="442"/>
      <c r="K265" s="442"/>
      <c r="L265" s="442"/>
      <c r="M265" s="442"/>
      <c r="N265" s="442"/>
      <c r="O265" s="443"/>
    </row>
    <row r="266" spans="2:15" ht="15.75" thickBot="1">
      <c r="B266" s="444"/>
      <c r="C266" s="445"/>
      <c r="D266" s="445"/>
      <c r="E266" s="445"/>
      <c r="F266" s="445"/>
      <c r="G266" s="445"/>
      <c r="H266" s="445"/>
      <c r="I266" s="445"/>
      <c r="J266" s="445"/>
      <c r="K266" s="445"/>
      <c r="L266" s="445"/>
      <c r="M266" s="445"/>
      <c r="N266" s="445"/>
      <c r="O266" s="446"/>
    </row>
    <row r="267" spans="2:15">
      <c r="B267" s="215"/>
      <c r="C267" s="216"/>
      <c r="D267" s="216"/>
      <c r="E267" s="217"/>
      <c r="F267" s="216"/>
      <c r="G267" s="216"/>
      <c r="H267" s="216"/>
      <c r="I267" s="216"/>
      <c r="J267" s="216"/>
      <c r="K267" s="216"/>
      <c r="L267" s="216"/>
      <c r="M267" s="216"/>
      <c r="N267" s="216"/>
      <c r="O267" s="218"/>
    </row>
    <row r="268" spans="2:15">
      <c r="B268" s="215"/>
      <c r="C268" s="216"/>
      <c r="D268" s="216"/>
      <c r="E268" s="217"/>
      <c r="F268" s="216"/>
      <c r="G268" s="216"/>
      <c r="H268" s="216"/>
      <c r="I268" s="216"/>
      <c r="J268" s="216"/>
      <c r="K268" s="216"/>
      <c r="L268" s="216"/>
      <c r="M268" s="216"/>
      <c r="N268" s="216"/>
      <c r="O268" s="218"/>
    </row>
    <row r="269" spans="2:15">
      <c r="B269" s="215"/>
      <c r="C269" s="216"/>
      <c r="D269" s="216"/>
      <c r="E269" s="450" t="s">
        <v>556</v>
      </c>
      <c r="F269" s="450"/>
      <c r="G269" s="450"/>
      <c r="H269" s="450"/>
      <c r="I269" s="450"/>
      <c r="J269" s="450"/>
      <c r="K269" s="450"/>
      <c r="L269" s="216"/>
      <c r="M269" s="216"/>
      <c r="N269" s="216"/>
      <c r="O269" s="218"/>
    </row>
    <row r="270" spans="2:15">
      <c r="B270" s="215"/>
      <c r="C270" s="216"/>
      <c r="D270" s="216"/>
      <c r="E270" s="451" t="s">
        <v>557</v>
      </c>
      <c r="F270" s="452" t="s">
        <v>16</v>
      </c>
      <c r="G270" s="453" t="s">
        <v>558</v>
      </c>
      <c r="H270" s="454"/>
      <c r="I270" s="452" t="s">
        <v>559</v>
      </c>
      <c r="J270" s="452" t="s">
        <v>560</v>
      </c>
      <c r="K270" s="452" t="s">
        <v>561</v>
      </c>
      <c r="L270" s="216"/>
      <c r="M270" s="216"/>
      <c r="N270" s="216"/>
      <c r="O270" s="218"/>
    </row>
    <row r="271" spans="2:15">
      <c r="B271" s="215"/>
      <c r="C271" s="216"/>
      <c r="D271" s="216"/>
      <c r="E271" s="455" t="s">
        <v>562</v>
      </c>
      <c r="F271" s="456" t="s">
        <v>563</v>
      </c>
      <c r="G271" s="457" t="s">
        <v>564</v>
      </c>
      <c r="H271" s="458"/>
      <c r="I271" s="459" t="s">
        <v>565</v>
      </c>
      <c r="J271" s="460">
        <f>D44</f>
        <v>8025.741</v>
      </c>
      <c r="K271" s="460">
        <f>1.15*J271</f>
        <v>9229.6021499999988</v>
      </c>
      <c r="L271" s="216"/>
      <c r="M271" s="216"/>
      <c r="N271" s="216"/>
      <c r="O271" s="218"/>
    </row>
    <row r="272" spans="2:15">
      <c r="B272" s="215"/>
      <c r="C272" s="216"/>
      <c r="D272" s="216"/>
      <c r="E272" s="455"/>
      <c r="F272" s="461" t="s">
        <v>566</v>
      </c>
      <c r="G272" s="462" t="s">
        <v>567</v>
      </c>
      <c r="H272" s="463"/>
      <c r="I272" s="461" t="s">
        <v>565</v>
      </c>
      <c r="J272" s="464">
        <f>D45</f>
        <v>415.39600000000002</v>
      </c>
      <c r="K272" s="465">
        <f t="shared" ref="K272:K278" si="0">1.15*J272</f>
        <v>477.7054</v>
      </c>
      <c r="L272" s="216"/>
      <c r="M272" s="216"/>
      <c r="N272" s="216"/>
      <c r="O272" s="218"/>
    </row>
    <row r="273" spans="2:15">
      <c r="B273" s="215"/>
      <c r="C273" s="216"/>
      <c r="D273" s="216"/>
      <c r="E273" s="455" t="s">
        <v>568</v>
      </c>
      <c r="F273" s="456" t="s">
        <v>569</v>
      </c>
      <c r="G273" s="457" t="s">
        <v>570</v>
      </c>
      <c r="H273" s="458"/>
      <c r="I273" s="456" t="s">
        <v>565</v>
      </c>
      <c r="J273" s="460">
        <f>G105</f>
        <v>3880.63</v>
      </c>
      <c r="K273" s="460">
        <f t="shared" si="0"/>
        <v>4462.7244999999994</v>
      </c>
      <c r="L273" s="216"/>
      <c r="M273" s="216"/>
      <c r="N273" s="216"/>
      <c r="O273" s="218"/>
    </row>
    <row r="274" spans="2:15">
      <c r="B274" s="215"/>
      <c r="C274" s="216"/>
      <c r="D274" s="216"/>
      <c r="E274" s="455"/>
      <c r="F274" s="461" t="s">
        <v>571</v>
      </c>
      <c r="G274" s="462" t="s">
        <v>572</v>
      </c>
      <c r="H274" s="463"/>
      <c r="I274" s="461" t="s">
        <v>565</v>
      </c>
      <c r="J274" s="464">
        <f>G106</f>
        <v>368.59</v>
      </c>
      <c r="K274" s="465">
        <f t="shared" si="0"/>
        <v>423.87849999999992</v>
      </c>
      <c r="L274" s="216"/>
      <c r="M274" s="216"/>
      <c r="N274" s="216"/>
      <c r="O274" s="218"/>
    </row>
    <row r="275" spans="2:15">
      <c r="B275" s="215"/>
      <c r="C275" s="216"/>
      <c r="D275" s="216"/>
      <c r="E275" s="455" t="s">
        <v>573</v>
      </c>
      <c r="F275" s="456" t="s">
        <v>574</v>
      </c>
      <c r="G275" s="457" t="s">
        <v>575</v>
      </c>
      <c r="H275" s="458"/>
      <c r="I275" s="456" t="s">
        <v>565</v>
      </c>
      <c r="J275" s="460">
        <f>D167</f>
        <v>3920.36</v>
      </c>
      <c r="K275" s="460">
        <f t="shared" si="0"/>
        <v>4508.4139999999998</v>
      </c>
      <c r="L275" s="216"/>
      <c r="M275" s="216"/>
      <c r="N275" s="216"/>
      <c r="O275" s="218"/>
    </row>
    <row r="276" spans="2:15">
      <c r="B276" s="215"/>
      <c r="C276" s="216"/>
      <c r="D276" s="216"/>
      <c r="E276" s="455"/>
      <c r="F276" s="461" t="s">
        <v>576</v>
      </c>
      <c r="G276" s="462" t="s">
        <v>577</v>
      </c>
      <c r="H276" s="463"/>
      <c r="I276" s="461" t="s">
        <v>565</v>
      </c>
      <c r="J276" s="464">
        <f>D168</f>
        <v>486.3</v>
      </c>
      <c r="K276" s="465">
        <f t="shared" si="0"/>
        <v>559.245</v>
      </c>
      <c r="L276" s="216"/>
      <c r="M276" s="216"/>
      <c r="N276" s="216"/>
      <c r="O276" s="218"/>
    </row>
    <row r="277" spans="2:15">
      <c r="B277" s="215"/>
      <c r="C277" s="216"/>
      <c r="D277" s="216"/>
      <c r="E277" s="455" t="s">
        <v>578</v>
      </c>
      <c r="F277" s="456" t="s">
        <v>579</v>
      </c>
      <c r="G277" s="457" t="s">
        <v>580</v>
      </c>
      <c r="H277" s="458"/>
      <c r="I277" s="456" t="s">
        <v>565</v>
      </c>
      <c r="J277" s="426">
        <f>G232</f>
        <v>4516.84</v>
      </c>
      <c r="K277" s="460">
        <f t="shared" si="0"/>
        <v>5194.366</v>
      </c>
      <c r="L277" s="216"/>
      <c r="M277" s="216"/>
      <c r="N277" s="216"/>
      <c r="O277" s="218"/>
    </row>
    <row r="278" spans="2:15">
      <c r="B278" s="215"/>
      <c r="C278" s="216"/>
      <c r="D278" s="216"/>
      <c r="E278" s="455"/>
      <c r="F278" s="461" t="s">
        <v>581</v>
      </c>
      <c r="G278" s="462" t="s">
        <v>582</v>
      </c>
      <c r="H278" s="463"/>
      <c r="I278" s="461" t="s">
        <v>565</v>
      </c>
      <c r="J278" s="464">
        <f>G233</f>
        <v>368.59</v>
      </c>
      <c r="K278" s="464">
        <f t="shared" si="0"/>
        <v>423.87849999999992</v>
      </c>
      <c r="L278" s="216"/>
      <c r="M278" s="216"/>
      <c r="N278" s="216"/>
      <c r="O278" s="218"/>
    </row>
    <row r="279" spans="2:15">
      <c r="B279" s="215"/>
      <c r="C279" s="216"/>
      <c r="D279" s="216"/>
      <c r="E279" s="466"/>
      <c r="F279" s="356"/>
      <c r="G279" s="356"/>
      <c r="H279" s="356"/>
      <c r="I279" s="356"/>
      <c r="J279" s="357"/>
      <c r="K279" s="357"/>
      <c r="L279" s="216"/>
      <c r="M279" s="216"/>
      <c r="N279" s="216"/>
      <c r="O279" s="218"/>
    </row>
    <row r="280" spans="2:15">
      <c r="B280" s="215"/>
      <c r="C280" s="216"/>
      <c r="D280" s="216"/>
      <c r="E280" s="216"/>
      <c r="F280" s="356"/>
      <c r="G280" s="356"/>
      <c r="H280" s="356"/>
      <c r="I280" s="356"/>
      <c r="J280" s="357"/>
      <c r="K280" s="357"/>
      <c r="L280" s="216"/>
      <c r="M280" s="216"/>
      <c r="N280" s="216"/>
      <c r="O280" s="218"/>
    </row>
    <row r="281" spans="2:15">
      <c r="B281" s="215"/>
      <c r="C281" s="216"/>
      <c r="D281" s="216"/>
      <c r="E281" s="216"/>
      <c r="F281" s="356"/>
      <c r="G281" s="356"/>
      <c r="H281" s="356"/>
      <c r="I281" s="356"/>
      <c r="J281" s="357"/>
      <c r="K281" s="357"/>
      <c r="L281" s="216"/>
      <c r="M281" s="216"/>
      <c r="N281" s="216"/>
      <c r="O281" s="218"/>
    </row>
    <row r="282" spans="2:15">
      <c r="B282" s="215"/>
      <c r="C282" s="216"/>
      <c r="D282" s="216"/>
      <c r="E282" s="216"/>
      <c r="F282" s="356"/>
      <c r="G282" s="356"/>
      <c r="H282" s="356"/>
      <c r="I282" s="356"/>
      <c r="J282" s="357"/>
      <c r="K282" s="357"/>
      <c r="L282" s="216"/>
      <c r="M282" s="216"/>
      <c r="N282" s="216"/>
      <c r="O282" s="218"/>
    </row>
    <row r="283" spans="2:15">
      <c r="B283" s="215"/>
      <c r="C283" s="216"/>
      <c r="D283" s="216"/>
      <c r="E283" s="216"/>
      <c r="F283" s="356"/>
      <c r="G283" s="356"/>
      <c r="H283" s="356"/>
      <c r="I283" s="356"/>
      <c r="J283" s="357"/>
      <c r="K283" s="357"/>
      <c r="L283" s="216"/>
      <c r="M283" s="216"/>
      <c r="N283" s="216"/>
      <c r="O283" s="218"/>
    </row>
    <row r="284" spans="2:15">
      <c r="B284" s="215"/>
      <c r="C284" s="216"/>
      <c r="D284" s="216"/>
      <c r="E284" s="216"/>
      <c r="F284" s="356"/>
      <c r="G284" s="356"/>
      <c r="H284" s="356"/>
      <c r="I284" s="356"/>
      <c r="J284" s="357"/>
      <c r="K284" s="357"/>
      <c r="L284" s="216"/>
      <c r="M284" s="216"/>
      <c r="N284" s="216"/>
      <c r="O284" s="218"/>
    </row>
    <row r="285" spans="2:15">
      <c r="B285" s="215"/>
      <c r="C285" s="216"/>
      <c r="D285" s="216"/>
      <c r="E285" s="216"/>
      <c r="F285" s="356"/>
      <c r="G285" s="356"/>
      <c r="H285" s="356"/>
      <c r="I285" s="356"/>
      <c r="J285" s="357"/>
      <c r="K285" s="357"/>
      <c r="L285" s="216"/>
      <c r="M285" s="216"/>
      <c r="N285" s="216"/>
      <c r="O285" s="218"/>
    </row>
    <row r="286" spans="2:15">
      <c r="B286" s="215"/>
      <c r="C286" s="216"/>
      <c r="D286" s="216"/>
      <c r="E286" s="466"/>
      <c r="F286" s="356"/>
      <c r="G286" s="356"/>
      <c r="H286" s="356"/>
      <c r="I286" s="356"/>
      <c r="J286" s="357"/>
      <c r="K286" s="357"/>
      <c r="L286" s="216"/>
      <c r="M286" s="216"/>
      <c r="N286" s="216"/>
      <c r="O286" s="218"/>
    </row>
    <row r="287" spans="2:15" ht="15.75" thickBot="1">
      <c r="B287" s="309"/>
      <c r="C287" s="310"/>
      <c r="D287" s="310"/>
      <c r="E287" s="311"/>
      <c r="F287" s="310"/>
      <c r="G287" s="310"/>
      <c r="H287" s="310"/>
      <c r="I287" s="310"/>
      <c r="J287" s="310"/>
      <c r="K287" s="310"/>
      <c r="L287" s="310"/>
      <c r="M287" s="310"/>
      <c r="N287" s="310"/>
      <c r="O287" s="312"/>
    </row>
    <row r="294" spans="11:11">
      <c r="K294" s="467"/>
    </row>
  </sheetData>
  <mergeCells count="118">
    <mergeCell ref="E275:E276"/>
    <mergeCell ref="G275:H275"/>
    <mergeCell ref="G276:H276"/>
    <mergeCell ref="E277:E278"/>
    <mergeCell ref="G277:H277"/>
    <mergeCell ref="G278:H278"/>
    <mergeCell ref="E269:K269"/>
    <mergeCell ref="G270:H270"/>
    <mergeCell ref="E271:E272"/>
    <mergeCell ref="G271:H271"/>
    <mergeCell ref="G272:H272"/>
    <mergeCell ref="E273:E274"/>
    <mergeCell ref="G273:H273"/>
    <mergeCell ref="G274:H274"/>
    <mergeCell ref="B231:C231"/>
    <mergeCell ref="B232:C232"/>
    <mergeCell ref="B233:C233"/>
    <mergeCell ref="B234:C234"/>
    <mergeCell ref="B235:O236"/>
    <mergeCell ref="B237:O266"/>
    <mergeCell ref="B223:C223"/>
    <mergeCell ref="B224:C224"/>
    <mergeCell ref="B225:C225"/>
    <mergeCell ref="B227:C227"/>
    <mergeCell ref="B228:C228"/>
    <mergeCell ref="B229:C229"/>
    <mergeCell ref="B215:C215"/>
    <mergeCell ref="B216:C216"/>
    <mergeCell ref="B217:C217"/>
    <mergeCell ref="B219:C219"/>
    <mergeCell ref="B220:C220"/>
    <mergeCell ref="B221:C221"/>
    <mergeCell ref="B167:C167"/>
    <mergeCell ref="B168:C168"/>
    <mergeCell ref="B169:C169"/>
    <mergeCell ref="B170:O201"/>
    <mergeCell ref="B202:O202"/>
    <mergeCell ref="C209:F209"/>
    <mergeCell ref="H209:H211"/>
    <mergeCell ref="I209:J209"/>
    <mergeCell ref="K209:K211"/>
    <mergeCell ref="C210:F210"/>
    <mergeCell ref="B159:C159"/>
    <mergeCell ref="B160:C160"/>
    <mergeCell ref="B162:C162"/>
    <mergeCell ref="B163:C163"/>
    <mergeCell ref="B164:C164"/>
    <mergeCell ref="B166:C166"/>
    <mergeCell ref="B151:C151"/>
    <mergeCell ref="B152:C152"/>
    <mergeCell ref="B154:C154"/>
    <mergeCell ref="B155:C155"/>
    <mergeCell ref="B156:C156"/>
    <mergeCell ref="B158:C158"/>
    <mergeCell ref="C144:F144"/>
    <mergeCell ref="H144:H146"/>
    <mergeCell ref="I144:J144"/>
    <mergeCell ref="K144:K146"/>
    <mergeCell ref="C145:F145"/>
    <mergeCell ref="B150:C150"/>
    <mergeCell ref="B104:C104"/>
    <mergeCell ref="B105:C105"/>
    <mergeCell ref="B106:C106"/>
    <mergeCell ref="B107:C107"/>
    <mergeCell ref="B108:O136"/>
    <mergeCell ref="B137:O137"/>
    <mergeCell ref="B96:C96"/>
    <mergeCell ref="B97:C97"/>
    <mergeCell ref="B98:C98"/>
    <mergeCell ref="B100:C100"/>
    <mergeCell ref="B101:C101"/>
    <mergeCell ref="B102:C102"/>
    <mergeCell ref="B88:C88"/>
    <mergeCell ref="B89:C89"/>
    <mergeCell ref="B90:C90"/>
    <mergeCell ref="B92:C92"/>
    <mergeCell ref="B93:C93"/>
    <mergeCell ref="B94:C94"/>
    <mergeCell ref="B44:C44"/>
    <mergeCell ref="B45:C45"/>
    <mergeCell ref="B46:C46"/>
    <mergeCell ref="B75:O75"/>
    <mergeCell ref="C82:F82"/>
    <mergeCell ref="H82:H84"/>
    <mergeCell ref="I82:J82"/>
    <mergeCell ref="K82:K84"/>
    <mergeCell ref="C83:F83"/>
    <mergeCell ref="B36:C36"/>
    <mergeCell ref="B37:C37"/>
    <mergeCell ref="B39:C39"/>
    <mergeCell ref="B40:C40"/>
    <mergeCell ref="B41:C41"/>
    <mergeCell ref="B43:C43"/>
    <mergeCell ref="B28:C28"/>
    <mergeCell ref="B29:C29"/>
    <mergeCell ref="B31:C31"/>
    <mergeCell ref="B32:C32"/>
    <mergeCell ref="B33:C33"/>
    <mergeCell ref="B35:C35"/>
    <mergeCell ref="C21:F21"/>
    <mergeCell ref="H21:H23"/>
    <mergeCell ref="I21:J21"/>
    <mergeCell ref="K21:K23"/>
    <mergeCell ref="C22:F22"/>
    <mergeCell ref="B27:C27"/>
    <mergeCell ref="C8:I8"/>
    <mergeCell ref="K8:O8"/>
    <mergeCell ref="B9:O9"/>
    <mergeCell ref="B10:O10"/>
    <mergeCell ref="B11:O12"/>
    <mergeCell ref="B14:O14"/>
    <mergeCell ref="B2:O2"/>
    <mergeCell ref="B3:O3"/>
    <mergeCell ref="B4:O4"/>
    <mergeCell ref="B5:O5"/>
    <mergeCell ref="K6:O6"/>
    <mergeCell ref="C7:I7"/>
    <mergeCell ref="K7:O7"/>
  </mergeCells>
  <printOptions horizontalCentered="1"/>
  <pageMargins left="0.51181102362204722" right="0.51181102362204722" top="0.78740157480314965" bottom="0.59055118110236227" header="0.31496062992125984" footer="0.31496062992125984"/>
  <pageSetup paperSize="9" scale="42" fitToHeight="0" orientation="landscape" horizontalDpi="4294967293" verticalDpi="36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3137C-3E3E-450A-BE64-1160849BA387}">
  <dimension ref="B1:J1053"/>
  <sheetViews>
    <sheetView view="pageBreakPreview" zoomScale="50" zoomScaleNormal="70" zoomScaleSheetLayoutView="50" workbookViewId="0">
      <selection activeCell="M4" sqref="M4"/>
    </sheetView>
  </sheetViews>
  <sheetFormatPr defaultColWidth="9.140625" defaultRowHeight="15"/>
  <cols>
    <col min="1" max="1" width="6.7109375" style="178" customWidth="1"/>
    <col min="2" max="2" width="20.140625" style="178" customWidth="1"/>
    <col min="3" max="3" width="29.140625" style="178" customWidth="1"/>
    <col min="4" max="4" width="29.7109375" style="178" customWidth="1"/>
    <col min="5" max="5" width="29.140625" style="178" customWidth="1"/>
    <col min="6" max="6" width="25.28515625" style="178" customWidth="1"/>
    <col min="7" max="7" width="20.5703125" style="178" customWidth="1"/>
    <col min="8" max="8" width="25.28515625" style="178" customWidth="1"/>
    <col min="9" max="9" width="22.85546875" style="178" customWidth="1"/>
    <col min="10" max="10" width="22.5703125" style="178" customWidth="1"/>
    <col min="11" max="11" width="6.7109375" style="178" customWidth="1"/>
    <col min="12" max="16384" width="9.140625" style="178"/>
  </cols>
  <sheetData>
    <row r="1" spans="2:10" ht="15.75" thickBot="1"/>
    <row r="2" spans="2:10" s="183" customFormat="1" ht="24.95" customHeight="1">
      <c r="B2" s="180" t="s">
        <v>449</v>
      </c>
      <c r="C2" s="181"/>
      <c r="D2" s="181"/>
      <c r="E2" s="181"/>
      <c r="F2" s="181"/>
      <c r="G2" s="181"/>
      <c r="H2" s="181"/>
      <c r="I2" s="181"/>
      <c r="J2" s="182"/>
    </row>
    <row r="3" spans="2:10" s="183" customFormat="1" ht="24.95" customHeight="1">
      <c r="B3" s="468" t="s">
        <v>450</v>
      </c>
      <c r="C3" s="469"/>
      <c r="D3" s="469"/>
      <c r="E3" s="469"/>
      <c r="F3" s="469"/>
      <c r="G3" s="469"/>
      <c r="H3" s="469"/>
      <c r="I3" s="469"/>
      <c r="J3" s="470"/>
    </row>
    <row r="4" spans="2:10" s="183" customFormat="1" ht="24.95" customHeight="1">
      <c r="B4" s="187" t="s">
        <v>451</v>
      </c>
      <c r="C4" s="188"/>
      <c r="D4" s="188"/>
      <c r="E4" s="188"/>
      <c r="F4" s="188"/>
      <c r="G4" s="188"/>
      <c r="H4" s="188"/>
      <c r="I4" s="188"/>
      <c r="J4" s="189"/>
    </row>
    <row r="5" spans="2:10" s="183" customFormat="1" ht="9.9499999999999993" customHeight="1">
      <c r="B5" s="190"/>
      <c r="C5" s="191"/>
      <c r="D5" s="191"/>
      <c r="E5" s="191"/>
      <c r="F5" s="191"/>
      <c r="G5" s="191"/>
      <c r="H5" s="191"/>
      <c r="I5" s="191"/>
      <c r="J5" s="192"/>
    </row>
    <row r="6" spans="2:10" s="183" customFormat="1">
      <c r="B6" s="193" t="s">
        <v>452</v>
      </c>
      <c r="C6" s="471" t="str">
        <f>'Mat. Betuminoso'!C6:E6</f>
        <v>LOTE 09</v>
      </c>
      <c r="D6" s="471"/>
      <c r="E6" s="472"/>
      <c r="F6" s="315" t="s">
        <v>2</v>
      </c>
      <c r="G6" s="473">
        <f>'Mat. Betuminoso'!G6:K6</f>
        <v>183.12</v>
      </c>
      <c r="H6" s="473"/>
      <c r="I6" s="473"/>
      <c r="J6" s="474"/>
    </row>
    <row r="7" spans="2:10" s="183" customFormat="1">
      <c r="B7" s="319" t="s">
        <v>506</v>
      </c>
      <c r="C7" s="475" t="str">
        <f>'Mat. Betuminoso'!C7:E7</f>
        <v>PE</v>
      </c>
      <c r="D7" s="475"/>
      <c r="E7" s="476"/>
      <c r="F7" s="202" t="s">
        <v>455</v>
      </c>
      <c r="G7" s="320" t="str">
        <f>'Mat. Betuminoso'!G7:K7</f>
        <v>JANEIRO/2025</v>
      </c>
      <c r="H7" s="321"/>
      <c r="I7" s="321"/>
      <c r="J7" s="322"/>
    </row>
    <row r="8" spans="2:10" s="183" customFormat="1">
      <c r="B8" s="199"/>
      <c r="C8" s="475"/>
      <c r="D8" s="475"/>
      <c r="E8" s="476"/>
      <c r="F8" s="202" t="s">
        <v>457</v>
      </c>
      <c r="G8" s="320" t="str">
        <f>'Mat. Betuminoso'!G8:K8</f>
        <v>SEM DESONERAÇÃO</v>
      </c>
      <c r="H8" s="321"/>
      <c r="I8" s="321"/>
      <c r="J8" s="322"/>
    </row>
    <row r="9" spans="2:10" s="183" customFormat="1" ht="13.9" hidden="1" customHeight="1">
      <c r="B9" s="477"/>
      <c r="C9" s="478"/>
      <c r="D9" s="478"/>
      <c r="E9" s="479"/>
      <c r="F9" s="480"/>
      <c r="G9" s="481"/>
      <c r="H9" s="481"/>
      <c r="I9" s="481"/>
      <c r="J9" s="482"/>
    </row>
    <row r="10" spans="2:10" s="183" customFormat="1" ht="9.9499999999999993" customHeight="1" thickBot="1">
      <c r="B10" s="209"/>
      <c r="C10" s="210"/>
      <c r="D10" s="210"/>
      <c r="E10" s="210"/>
      <c r="F10" s="210"/>
      <c r="G10" s="210"/>
      <c r="H10" s="210"/>
      <c r="I10" s="210"/>
      <c r="J10" s="211"/>
    </row>
    <row r="11" spans="2:10" ht="20.100000000000001" customHeight="1" thickBot="1">
      <c r="B11" s="483" t="s">
        <v>583</v>
      </c>
      <c r="C11" s="484"/>
      <c r="D11" s="484"/>
      <c r="E11" s="484"/>
      <c r="F11" s="484"/>
      <c r="G11" s="484"/>
      <c r="H11" s="484"/>
      <c r="I11" s="484"/>
      <c r="J11" s="485"/>
    </row>
    <row r="12" spans="2:10">
      <c r="B12" s="486"/>
      <c r="C12" s="356"/>
      <c r="D12" s="356"/>
      <c r="E12" s="356"/>
      <c r="F12" s="356"/>
      <c r="G12" s="356"/>
      <c r="H12" s="356"/>
      <c r="I12" s="356"/>
      <c r="J12" s="487"/>
    </row>
    <row r="13" spans="2:10">
      <c r="B13" s="486"/>
      <c r="C13" s="356"/>
      <c r="D13" s="356"/>
      <c r="E13" s="356"/>
      <c r="F13" s="356"/>
      <c r="G13" s="356"/>
      <c r="H13" s="356"/>
      <c r="I13" s="356"/>
      <c r="J13" s="487"/>
    </row>
    <row r="14" spans="2:10">
      <c r="B14" s="486"/>
      <c r="C14" s="356"/>
      <c r="D14" s="356"/>
      <c r="E14" s="356"/>
      <c r="F14" s="356"/>
      <c r="G14" s="356"/>
      <c r="H14" s="356"/>
      <c r="I14" s="356"/>
      <c r="J14" s="487"/>
    </row>
    <row r="15" spans="2:10">
      <c r="B15" s="486"/>
      <c r="C15" s="356"/>
      <c r="D15" s="356"/>
      <c r="E15" s="356"/>
      <c r="F15" s="356"/>
      <c r="G15" s="356"/>
      <c r="H15" s="356"/>
      <c r="I15" s="356"/>
      <c r="J15" s="487"/>
    </row>
    <row r="16" spans="2:10">
      <c r="B16" s="486"/>
      <c r="C16" s="356"/>
      <c r="D16" s="356"/>
      <c r="E16" s="356"/>
      <c r="F16" s="356"/>
      <c r="G16" s="356"/>
      <c r="H16" s="356"/>
      <c r="I16" s="356"/>
      <c r="J16" s="487"/>
    </row>
    <row r="17" spans="2:10">
      <c r="B17" s="486"/>
      <c r="C17" s="356"/>
      <c r="D17" s="356"/>
      <c r="E17" s="356"/>
      <c r="F17" s="356"/>
      <c r="G17" s="356"/>
      <c r="H17" s="356"/>
      <c r="I17" s="356"/>
      <c r="J17" s="487"/>
    </row>
    <row r="18" spans="2:10">
      <c r="B18" s="486"/>
      <c r="C18" s="356"/>
      <c r="D18" s="356"/>
      <c r="E18" s="356"/>
      <c r="F18" s="356"/>
      <c r="G18" s="356"/>
      <c r="H18" s="356"/>
      <c r="I18" s="356"/>
      <c r="J18" s="487"/>
    </row>
    <row r="19" spans="2:10">
      <c r="B19" s="486"/>
      <c r="C19" s="356"/>
      <c r="D19" s="356"/>
      <c r="E19" s="356"/>
      <c r="F19" s="356"/>
      <c r="G19" s="356"/>
      <c r="H19" s="356"/>
      <c r="I19" s="356"/>
      <c r="J19" s="487"/>
    </row>
    <row r="20" spans="2:10">
      <c r="B20" s="486"/>
      <c r="C20" s="356"/>
      <c r="D20" s="356"/>
      <c r="E20" s="356"/>
      <c r="F20" s="356"/>
      <c r="G20" s="356"/>
      <c r="H20" s="356"/>
      <c r="I20" s="356"/>
      <c r="J20" s="487"/>
    </row>
    <row r="21" spans="2:10">
      <c r="B21" s="486"/>
      <c r="C21" s="356"/>
      <c r="D21" s="356"/>
      <c r="E21" s="356"/>
      <c r="F21" s="356"/>
      <c r="G21" s="356"/>
      <c r="H21" s="356"/>
      <c r="I21" s="356"/>
      <c r="J21" s="487"/>
    </row>
    <row r="22" spans="2:10">
      <c r="B22" s="486"/>
      <c r="C22" s="356"/>
      <c r="D22" s="356"/>
      <c r="E22" s="356"/>
      <c r="F22" s="356"/>
      <c r="G22" s="356"/>
      <c r="H22" s="356"/>
      <c r="I22" s="356"/>
      <c r="J22" s="487"/>
    </row>
    <row r="23" spans="2:10">
      <c r="B23" s="486"/>
      <c r="C23" s="356"/>
      <c r="D23" s="356"/>
      <c r="E23" s="356"/>
      <c r="F23" s="356"/>
      <c r="G23" s="356"/>
      <c r="H23" s="356"/>
      <c r="I23" s="356"/>
      <c r="J23" s="487"/>
    </row>
    <row r="24" spans="2:10">
      <c r="B24" s="486"/>
      <c r="C24" s="356"/>
      <c r="D24" s="356"/>
      <c r="E24" s="356"/>
      <c r="F24" s="356"/>
      <c r="G24" s="356"/>
      <c r="H24" s="356"/>
      <c r="I24" s="356"/>
      <c r="J24" s="487"/>
    </row>
    <row r="25" spans="2:10">
      <c r="B25" s="486"/>
      <c r="C25" s="356"/>
      <c r="D25" s="356"/>
      <c r="E25" s="356"/>
      <c r="F25" s="356"/>
      <c r="G25" s="356"/>
      <c r="H25" s="356"/>
      <c r="I25" s="356"/>
      <c r="J25" s="487"/>
    </row>
    <row r="26" spans="2:10">
      <c r="B26" s="486"/>
      <c r="C26" s="356"/>
      <c r="D26" s="356"/>
      <c r="E26" s="356"/>
      <c r="F26" s="356"/>
      <c r="G26" s="356"/>
      <c r="H26" s="356"/>
      <c r="I26" s="356"/>
      <c r="J26" s="487"/>
    </row>
    <row r="27" spans="2:10">
      <c r="B27" s="486"/>
      <c r="C27" s="356"/>
      <c r="D27" s="356"/>
      <c r="E27" s="356"/>
      <c r="F27" s="356"/>
      <c r="G27" s="356"/>
      <c r="H27" s="356"/>
      <c r="I27" s="356"/>
      <c r="J27" s="487"/>
    </row>
    <row r="28" spans="2:10">
      <c r="B28" s="486"/>
      <c r="C28" s="356"/>
      <c r="D28" s="356"/>
      <c r="E28" s="356"/>
      <c r="F28" s="356"/>
      <c r="G28" s="356"/>
      <c r="H28" s="356"/>
      <c r="I28" s="356"/>
      <c r="J28" s="487"/>
    </row>
    <row r="29" spans="2:10">
      <c r="B29" s="486"/>
      <c r="C29" s="356"/>
      <c r="D29" s="356"/>
      <c r="E29" s="356"/>
      <c r="F29" s="356"/>
      <c r="G29" s="356"/>
      <c r="H29" s="356"/>
      <c r="I29" s="356"/>
      <c r="J29" s="487"/>
    </row>
    <row r="30" spans="2:10">
      <c r="B30" s="486"/>
      <c r="C30" s="356"/>
      <c r="D30" s="356"/>
      <c r="E30" s="356"/>
      <c r="F30" s="356"/>
      <c r="G30" s="356"/>
      <c r="H30" s="356"/>
      <c r="I30" s="356"/>
      <c r="J30" s="487"/>
    </row>
    <row r="31" spans="2:10">
      <c r="B31" s="486"/>
      <c r="C31" s="356"/>
      <c r="D31" s="356"/>
      <c r="E31" s="356"/>
      <c r="F31" s="356"/>
      <c r="G31" s="356"/>
      <c r="H31" s="356"/>
      <c r="I31" s="356"/>
      <c r="J31" s="487"/>
    </row>
    <row r="32" spans="2:10">
      <c r="B32" s="486"/>
      <c r="C32" s="356"/>
      <c r="D32" s="356"/>
      <c r="E32" s="356"/>
      <c r="F32" s="356"/>
      <c r="G32" s="356"/>
      <c r="H32" s="356"/>
      <c r="I32" s="356"/>
      <c r="J32" s="487"/>
    </row>
    <row r="33" spans="2:10">
      <c r="B33" s="486"/>
      <c r="C33" s="356"/>
      <c r="D33" s="356"/>
      <c r="E33" s="356"/>
      <c r="F33" s="356"/>
      <c r="G33" s="356"/>
      <c r="H33" s="356"/>
      <c r="I33" s="356"/>
      <c r="J33" s="487"/>
    </row>
    <row r="34" spans="2:10">
      <c r="B34" s="486"/>
      <c r="C34" s="356"/>
      <c r="D34" s="356"/>
      <c r="E34" s="356"/>
      <c r="F34" s="356"/>
      <c r="G34" s="356"/>
      <c r="H34" s="356"/>
      <c r="I34" s="356"/>
      <c r="J34" s="487"/>
    </row>
    <row r="35" spans="2:10">
      <c r="B35" s="486"/>
      <c r="C35" s="356"/>
      <c r="D35" s="356"/>
      <c r="E35" s="356"/>
      <c r="F35" s="356"/>
      <c r="G35" s="356"/>
      <c r="H35" s="356"/>
      <c r="I35" s="356"/>
      <c r="J35" s="487"/>
    </row>
    <row r="36" spans="2:10">
      <c r="B36" s="486"/>
      <c r="C36" s="356"/>
      <c r="D36" s="356"/>
      <c r="E36" s="356"/>
      <c r="F36" s="356"/>
      <c r="G36" s="356"/>
      <c r="H36" s="356"/>
      <c r="I36" s="356"/>
      <c r="J36" s="487"/>
    </row>
    <row r="37" spans="2:10">
      <c r="B37" s="486"/>
      <c r="C37" s="356"/>
      <c r="D37" s="356"/>
      <c r="E37" s="356"/>
      <c r="F37" s="356"/>
      <c r="G37" s="356"/>
      <c r="H37" s="356"/>
      <c r="I37" s="356"/>
      <c r="J37" s="487"/>
    </row>
    <row r="38" spans="2:10">
      <c r="B38" s="486"/>
      <c r="C38" s="356"/>
      <c r="D38" s="356"/>
      <c r="E38" s="356"/>
      <c r="F38" s="356"/>
      <c r="G38" s="356"/>
      <c r="H38" s="356"/>
      <c r="I38" s="356"/>
      <c r="J38" s="487"/>
    </row>
    <row r="39" spans="2:10">
      <c r="B39" s="486"/>
      <c r="C39" s="356"/>
      <c r="D39" s="356"/>
      <c r="E39" s="356"/>
      <c r="F39" s="356"/>
      <c r="G39" s="356"/>
      <c r="H39" s="356"/>
      <c r="I39" s="356"/>
      <c r="J39" s="487"/>
    </row>
    <row r="40" spans="2:10">
      <c r="B40" s="486"/>
      <c r="C40" s="356"/>
      <c r="D40" s="356"/>
      <c r="E40" s="356"/>
      <c r="F40" s="356"/>
      <c r="G40" s="356"/>
      <c r="H40" s="356"/>
      <c r="I40" s="356"/>
      <c r="J40" s="487"/>
    </row>
    <row r="41" spans="2:10">
      <c r="B41" s="486"/>
      <c r="C41" s="356"/>
      <c r="D41" s="356"/>
      <c r="E41" s="356"/>
      <c r="F41" s="356"/>
      <c r="G41" s="356"/>
      <c r="H41" s="356"/>
      <c r="I41" s="356"/>
      <c r="J41" s="487"/>
    </row>
    <row r="42" spans="2:10">
      <c r="B42" s="486"/>
      <c r="C42" s="356"/>
      <c r="D42" s="356"/>
      <c r="E42" s="356"/>
      <c r="F42" s="356"/>
      <c r="G42" s="356"/>
      <c r="H42" s="356"/>
      <c r="I42" s="356"/>
      <c r="J42" s="487"/>
    </row>
    <row r="43" spans="2:10">
      <c r="B43" s="486"/>
      <c r="C43" s="356"/>
      <c r="D43" s="356"/>
      <c r="E43" s="356"/>
      <c r="F43" s="356"/>
      <c r="G43" s="356"/>
      <c r="H43" s="356"/>
      <c r="I43" s="356"/>
      <c r="J43" s="487"/>
    </row>
    <row r="44" spans="2:10">
      <c r="B44" s="486"/>
      <c r="C44" s="356"/>
      <c r="D44" s="356"/>
      <c r="E44" s="356"/>
      <c r="F44" s="356"/>
      <c r="G44" s="356"/>
      <c r="H44" s="356"/>
      <c r="I44" s="356"/>
      <c r="J44" s="487"/>
    </row>
    <row r="45" spans="2:10">
      <c r="B45" s="486"/>
      <c r="C45" s="356"/>
      <c r="D45" s="356"/>
      <c r="E45" s="356"/>
      <c r="F45" s="356"/>
      <c r="G45" s="356"/>
      <c r="H45" s="356"/>
      <c r="I45" s="356"/>
      <c r="J45" s="487"/>
    </row>
    <row r="46" spans="2:10">
      <c r="B46" s="486"/>
      <c r="C46" s="356"/>
      <c r="D46" s="356"/>
      <c r="E46" s="356"/>
      <c r="F46" s="356"/>
      <c r="G46" s="356"/>
      <c r="H46" s="356"/>
      <c r="I46" s="356"/>
      <c r="J46" s="487"/>
    </row>
    <row r="47" spans="2:10">
      <c r="B47" s="486"/>
      <c r="C47" s="356"/>
      <c r="D47" s="356"/>
      <c r="E47" s="356"/>
      <c r="F47" s="356"/>
      <c r="G47" s="356"/>
      <c r="H47" s="356"/>
      <c r="I47" s="356"/>
      <c r="J47" s="487"/>
    </row>
    <row r="48" spans="2:10">
      <c r="B48" s="486"/>
      <c r="C48" s="356"/>
      <c r="D48" s="356"/>
      <c r="E48" s="356"/>
      <c r="F48" s="356"/>
      <c r="G48" s="356"/>
      <c r="H48" s="356"/>
      <c r="I48" s="356"/>
      <c r="J48" s="487"/>
    </row>
    <row r="49" spans="2:10">
      <c r="B49" s="486"/>
      <c r="C49" s="356"/>
      <c r="D49" s="356"/>
      <c r="E49" s="356"/>
      <c r="F49" s="356"/>
      <c r="G49" s="356"/>
      <c r="H49" s="356"/>
      <c r="I49" s="356"/>
      <c r="J49" s="487"/>
    </row>
    <row r="50" spans="2:10">
      <c r="B50" s="486"/>
      <c r="C50" s="356"/>
      <c r="D50" s="356"/>
      <c r="E50" s="356"/>
      <c r="F50" s="356"/>
      <c r="G50" s="356"/>
      <c r="H50" s="356"/>
      <c r="I50" s="356"/>
      <c r="J50" s="487"/>
    </row>
    <row r="51" spans="2:10">
      <c r="B51" s="486"/>
      <c r="C51" s="356"/>
      <c r="D51" s="356"/>
      <c r="E51" s="356"/>
      <c r="F51" s="356"/>
      <c r="G51" s="356"/>
      <c r="H51" s="356"/>
      <c r="I51" s="356"/>
      <c r="J51" s="487"/>
    </row>
    <row r="52" spans="2:10">
      <c r="B52" s="486"/>
      <c r="C52" s="356"/>
      <c r="D52" s="356"/>
      <c r="E52" s="356"/>
      <c r="F52" s="356"/>
      <c r="G52" s="356"/>
      <c r="H52" s="356"/>
      <c r="I52" s="356"/>
      <c r="J52" s="487"/>
    </row>
    <row r="53" spans="2:10">
      <c r="B53" s="486"/>
      <c r="C53" s="356"/>
      <c r="D53" s="356"/>
      <c r="E53" s="356"/>
      <c r="F53" s="356"/>
      <c r="G53" s="356"/>
      <c r="H53" s="356"/>
      <c r="I53" s="356"/>
      <c r="J53" s="487"/>
    </row>
    <row r="54" spans="2:10">
      <c r="B54" s="486"/>
      <c r="C54" s="356"/>
      <c r="D54" s="356"/>
      <c r="E54" s="356"/>
      <c r="F54" s="356"/>
      <c r="G54" s="356"/>
      <c r="H54" s="356"/>
      <c r="I54" s="356"/>
      <c r="J54" s="487"/>
    </row>
    <row r="55" spans="2:10">
      <c r="B55" s="486"/>
      <c r="C55" s="356"/>
      <c r="D55" s="356"/>
      <c r="E55" s="356"/>
      <c r="F55" s="356"/>
      <c r="G55" s="356"/>
      <c r="H55" s="356"/>
      <c r="I55" s="356"/>
      <c r="J55" s="487"/>
    </row>
    <row r="56" spans="2:10">
      <c r="B56" s="486"/>
      <c r="C56" s="356"/>
      <c r="D56" s="356"/>
      <c r="E56" s="356"/>
      <c r="F56" s="356"/>
      <c r="G56" s="356"/>
      <c r="H56" s="356"/>
      <c r="I56" s="356"/>
      <c r="J56" s="487"/>
    </row>
    <row r="57" spans="2:10">
      <c r="B57" s="486"/>
      <c r="C57" s="356"/>
      <c r="D57" s="356"/>
      <c r="E57" s="356"/>
      <c r="F57" s="356"/>
      <c r="G57" s="356"/>
      <c r="H57" s="356"/>
      <c r="I57" s="356"/>
      <c r="J57" s="487"/>
    </row>
    <row r="58" spans="2:10">
      <c r="B58" s="486"/>
      <c r="C58" s="356"/>
      <c r="D58" s="356"/>
      <c r="E58" s="356"/>
      <c r="F58" s="356"/>
      <c r="G58" s="356"/>
      <c r="H58" s="356"/>
      <c r="I58" s="356"/>
      <c r="J58" s="487"/>
    </row>
    <row r="59" spans="2:10">
      <c r="B59" s="486"/>
      <c r="C59" s="356"/>
      <c r="D59" s="356"/>
      <c r="E59" s="356"/>
      <c r="F59" s="356"/>
      <c r="G59" s="356"/>
      <c r="H59" s="356"/>
      <c r="I59" s="356"/>
      <c r="J59" s="487"/>
    </row>
    <row r="60" spans="2:10">
      <c r="B60" s="486"/>
      <c r="C60" s="356"/>
      <c r="D60" s="356"/>
      <c r="E60" s="356"/>
      <c r="F60" s="356"/>
      <c r="G60" s="356"/>
      <c r="H60" s="356"/>
      <c r="I60" s="356"/>
      <c r="J60" s="487"/>
    </row>
    <row r="61" spans="2:10">
      <c r="B61" s="486"/>
      <c r="C61" s="356"/>
      <c r="D61" s="356"/>
      <c r="E61" s="356"/>
      <c r="F61" s="356"/>
      <c r="G61" s="356"/>
      <c r="H61" s="356"/>
      <c r="I61" s="356"/>
      <c r="J61" s="487"/>
    </row>
    <row r="62" spans="2:10">
      <c r="B62" s="486"/>
      <c r="C62" s="356"/>
      <c r="D62" s="356"/>
      <c r="E62" s="356"/>
      <c r="F62" s="356"/>
      <c r="G62" s="356"/>
      <c r="H62" s="356"/>
      <c r="I62" s="356"/>
      <c r="J62" s="487"/>
    </row>
    <row r="63" spans="2:10">
      <c r="B63" s="486"/>
      <c r="C63" s="356"/>
      <c r="D63" s="356"/>
      <c r="E63" s="356"/>
      <c r="F63" s="356"/>
      <c r="G63" s="356"/>
      <c r="H63" s="356"/>
      <c r="I63" s="356"/>
      <c r="J63" s="487"/>
    </row>
    <row r="64" spans="2:10">
      <c r="B64" s="486"/>
      <c r="C64" s="356"/>
      <c r="D64" s="356"/>
      <c r="E64" s="356"/>
      <c r="F64" s="356"/>
      <c r="G64" s="356"/>
      <c r="H64" s="356"/>
      <c r="I64" s="356"/>
      <c r="J64" s="487"/>
    </row>
    <row r="65" spans="2:10">
      <c r="B65" s="486"/>
      <c r="C65" s="356"/>
      <c r="D65" s="356"/>
      <c r="E65" s="356"/>
      <c r="F65" s="356"/>
      <c r="G65" s="356"/>
      <c r="H65" s="356"/>
      <c r="I65" s="356"/>
      <c r="J65" s="487"/>
    </row>
    <row r="66" spans="2:10">
      <c r="B66" s="486"/>
      <c r="C66" s="356"/>
      <c r="D66" s="356"/>
      <c r="E66" s="356"/>
      <c r="F66" s="356"/>
      <c r="G66" s="356"/>
      <c r="H66" s="356"/>
      <c r="I66" s="356"/>
      <c r="J66" s="487"/>
    </row>
    <row r="67" spans="2:10">
      <c r="B67" s="486"/>
      <c r="C67" s="356"/>
      <c r="D67" s="356"/>
      <c r="E67" s="356"/>
      <c r="F67" s="356"/>
      <c r="G67" s="356"/>
      <c r="H67" s="356"/>
      <c r="I67" s="356"/>
      <c r="J67" s="487"/>
    </row>
    <row r="68" spans="2:10">
      <c r="B68" s="486"/>
      <c r="C68" s="356"/>
      <c r="D68" s="356"/>
      <c r="E68" s="356"/>
      <c r="F68" s="356"/>
      <c r="G68" s="356"/>
      <c r="H68" s="356"/>
      <c r="I68" s="356"/>
      <c r="J68" s="487"/>
    </row>
    <row r="69" spans="2:10">
      <c r="B69" s="486"/>
      <c r="C69" s="356"/>
      <c r="D69" s="356"/>
      <c r="E69" s="356"/>
      <c r="F69" s="356"/>
      <c r="G69" s="356"/>
      <c r="H69" s="356"/>
      <c r="I69" s="356"/>
      <c r="J69" s="487"/>
    </row>
    <row r="70" spans="2:10">
      <c r="B70" s="486"/>
      <c r="C70" s="356"/>
      <c r="D70" s="356"/>
      <c r="E70" s="356"/>
      <c r="F70" s="356"/>
      <c r="G70" s="356"/>
      <c r="H70" s="356"/>
      <c r="I70" s="356"/>
      <c r="J70" s="487"/>
    </row>
    <row r="71" spans="2:10">
      <c r="B71" s="486"/>
      <c r="C71" s="356"/>
      <c r="D71" s="356"/>
      <c r="E71" s="356"/>
      <c r="F71" s="356"/>
      <c r="G71" s="356"/>
      <c r="H71" s="356"/>
      <c r="I71" s="356"/>
      <c r="J71" s="487"/>
    </row>
    <row r="72" spans="2:10">
      <c r="B72" s="486"/>
      <c r="C72" s="356"/>
      <c r="D72" s="356"/>
      <c r="E72" s="356"/>
      <c r="F72" s="356"/>
      <c r="G72" s="356"/>
      <c r="H72" s="356"/>
      <c r="I72" s="356"/>
      <c r="J72" s="487"/>
    </row>
    <row r="73" spans="2:10">
      <c r="B73" s="486"/>
      <c r="C73" s="356"/>
      <c r="D73" s="356"/>
      <c r="E73" s="356"/>
      <c r="F73" s="356"/>
      <c r="G73" s="356"/>
      <c r="H73" s="356"/>
      <c r="I73" s="356"/>
      <c r="J73" s="487"/>
    </row>
    <row r="74" spans="2:10">
      <c r="B74" s="486"/>
      <c r="C74" s="356"/>
      <c r="D74" s="356"/>
      <c r="E74" s="356"/>
      <c r="F74" s="356"/>
      <c r="G74" s="356"/>
      <c r="H74" s="356"/>
      <c r="I74" s="356"/>
      <c r="J74" s="487"/>
    </row>
    <row r="75" spans="2:10">
      <c r="B75" s="486"/>
      <c r="C75" s="356"/>
      <c r="D75" s="356"/>
      <c r="E75" s="356"/>
      <c r="F75" s="356"/>
      <c r="G75" s="356"/>
      <c r="H75" s="356"/>
      <c r="I75" s="356"/>
      <c r="J75" s="487"/>
    </row>
    <row r="76" spans="2:10">
      <c r="B76" s="486"/>
      <c r="C76" s="356"/>
      <c r="D76" s="356"/>
      <c r="E76" s="356"/>
      <c r="F76" s="356"/>
      <c r="G76" s="356"/>
      <c r="H76" s="356"/>
      <c r="I76" s="356"/>
      <c r="J76" s="487"/>
    </row>
    <row r="77" spans="2:10">
      <c r="B77" s="486"/>
      <c r="C77" s="356"/>
      <c r="D77" s="356"/>
      <c r="E77" s="356"/>
      <c r="F77" s="356"/>
      <c r="G77" s="356"/>
      <c r="H77" s="356"/>
      <c r="I77" s="356"/>
      <c r="J77" s="487"/>
    </row>
    <row r="78" spans="2:10">
      <c r="B78" s="486"/>
      <c r="C78" s="356"/>
      <c r="D78" s="356"/>
      <c r="E78" s="356"/>
      <c r="F78" s="356"/>
      <c r="G78" s="356"/>
      <c r="H78" s="356"/>
      <c r="I78" s="356"/>
      <c r="J78" s="487"/>
    </row>
    <row r="79" spans="2:10">
      <c r="B79" s="486"/>
      <c r="C79" s="356"/>
      <c r="D79" s="356"/>
      <c r="E79" s="356"/>
      <c r="F79" s="356"/>
      <c r="G79" s="356"/>
      <c r="H79" s="356"/>
      <c r="I79" s="356"/>
      <c r="J79" s="487"/>
    </row>
    <row r="80" spans="2:10">
      <c r="B80" s="486"/>
      <c r="C80" s="356"/>
      <c r="D80" s="356"/>
      <c r="E80" s="356"/>
      <c r="F80" s="356"/>
      <c r="G80" s="356"/>
      <c r="H80" s="356"/>
      <c r="I80" s="356"/>
      <c r="J80" s="487"/>
    </row>
    <row r="81" spans="2:10">
      <c r="B81" s="486"/>
      <c r="C81" s="356"/>
      <c r="D81" s="356"/>
      <c r="E81" s="356"/>
      <c r="F81" s="356"/>
      <c r="G81" s="356"/>
      <c r="H81" s="356"/>
      <c r="I81" s="356"/>
      <c r="J81" s="487"/>
    </row>
    <row r="82" spans="2:10">
      <c r="B82" s="486"/>
      <c r="C82" s="356"/>
      <c r="D82" s="356"/>
      <c r="E82" s="356"/>
      <c r="F82" s="356"/>
      <c r="G82" s="356"/>
      <c r="H82" s="356"/>
      <c r="I82" s="356"/>
      <c r="J82" s="487"/>
    </row>
    <row r="83" spans="2:10">
      <c r="B83" s="486"/>
      <c r="C83" s="356"/>
      <c r="D83" s="356"/>
      <c r="E83" s="356"/>
      <c r="F83" s="356"/>
      <c r="G83" s="356"/>
      <c r="H83" s="356"/>
      <c r="I83" s="356"/>
      <c r="J83" s="487"/>
    </row>
    <row r="84" spans="2:10">
      <c r="B84" s="486"/>
      <c r="C84" s="356"/>
      <c r="D84" s="356"/>
      <c r="E84" s="356"/>
      <c r="F84" s="356"/>
      <c r="G84" s="356"/>
      <c r="H84" s="356"/>
      <c r="I84" s="356"/>
      <c r="J84" s="487"/>
    </row>
    <row r="85" spans="2:10">
      <c r="B85" s="486"/>
      <c r="C85" s="356"/>
      <c r="D85" s="356"/>
      <c r="E85" s="356"/>
      <c r="F85" s="356"/>
      <c r="G85" s="356"/>
      <c r="H85" s="356"/>
      <c r="I85" s="356"/>
      <c r="J85" s="487"/>
    </row>
    <row r="86" spans="2:10">
      <c r="B86" s="486"/>
      <c r="C86" s="356"/>
      <c r="D86" s="356"/>
      <c r="E86" s="356"/>
      <c r="F86" s="356"/>
      <c r="G86" s="356"/>
      <c r="H86" s="356"/>
      <c r="I86" s="356"/>
      <c r="J86" s="487"/>
    </row>
    <row r="87" spans="2:10">
      <c r="B87" s="486"/>
      <c r="C87" s="356"/>
      <c r="D87" s="356"/>
      <c r="E87" s="356"/>
      <c r="F87" s="356"/>
      <c r="G87" s="356"/>
      <c r="H87" s="356"/>
      <c r="I87" s="356"/>
      <c r="J87" s="487"/>
    </row>
    <row r="88" spans="2:10">
      <c r="B88" s="486"/>
      <c r="C88" s="356"/>
      <c r="D88" s="356"/>
      <c r="E88" s="356"/>
      <c r="F88" s="356"/>
      <c r="G88" s="356"/>
      <c r="H88" s="356"/>
      <c r="I88" s="356"/>
      <c r="J88" s="487"/>
    </row>
    <row r="89" spans="2:10">
      <c r="B89" s="486"/>
      <c r="C89" s="356"/>
      <c r="D89" s="356"/>
      <c r="E89" s="356"/>
      <c r="F89" s="356"/>
      <c r="G89" s="356"/>
      <c r="H89" s="356"/>
      <c r="I89" s="356"/>
      <c r="J89" s="487"/>
    </row>
    <row r="90" spans="2:10">
      <c r="B90" s="486"/>
      <c r="C90" s="356"/>
      <c r="D90" s="356"/>
      <c r="E90" s="356"/>
      <c r="F90" s="356"/>
      <c r="G90" s="356"/>
      <c r="H90" s="356"/>
      <c r="I90" s="356"/>
      <c r="J90" s="487"/>
    </row>
    <row r="91" spans="2:10">
      <c r="B91" s="486"/>
      <c r="C91" s="356"/>
      <c r="D91" s="356"/>
      <c r="E91" s="356"/>
      <c r="F91" s="356"/>
      <c r="G91" s="356"/>
      <c r="H91" s="356"/>
      <c r="I91" s="356"/>
      <c r="J91" s="487"/>
    </row>
    <row r="92" spans="2:10">
      <c r="B92" s="486"/>
      <c r="C92" s="356"/>
      <c r="D92" s="356"/>
      <c r="E92" s="356"/>
      <c r="F92" s="356"/>
      <c r="G92" s="356"/>
      <c r="H92" s="356"/>
      <c r="I92" s="356"/>
      <c r="J92" s="487"/>
    </row>
    <row r="93" spans="2:10">
      <c r="B93" s="486"/>
      <c r="C93" s="356"/>
      <c r="D93" s="356"/>
      <c r="E93" s="356"/>
      <c r="F93" s="356"/>
      <c r="G93" s="356"/>
      <c r="H93" s="356"/>
      <c r="I93" s="356"/>
      <c r="J93" s="487"/>
    </row>
    <row r="94" spans="2:10">
      <c r="B94" s="486"/>
      <c r="C94" s="356"/>
      <c r="D94" s="356"/>
      <c r="E94" s="356"/>
      <c r="F94" s="356"/>
      <c r="G94" s="356"/>
      <c r="H94" s="356"/>
      <c r="I94" s="356"/>
      <c r="J94" s="487"/>
    </row>
    <row r="95" spans="2:10">
      <c r="B95" s="486"/>
      <c r="C95" s="356"/>
      <c r="D95" s="356"/>
      <c r="E95" s="356"/>
      <c r="F95" s="356"/>
      <c r="G95" s="356"/>
      <c r="H95" s="356"/>
      <c r="I95" s="356"/>
      <c r="J95" s="487"/>
    </row>
    <row r="96" spans="2:10">
      <c r="B96" s="486"/>
      <c r="C96" s="356"/>
      <c r="D96" s="356"/>
      <c r="E96" s="356"/>
      <c r="F96" s="356"/>
      <c r="G96" s="356"/>
      <c r="H96" s="356"/>
      <c r="I96" s="356"/>
      <c r="J96" s="487"/>
    </row>
    <row r="97" spans="2:10">
      <c r="B97" s="486"/>
      <c r="C97" s="356"/>
      <c r="D97" s="356"/>
      <c r="E97" s="356"/>
      <c r="F97" s="356"/>
      <c r="G97" s="356"/>
      <c r="H97" s="356"/>
      <c r="I97" s="356"/>
      <c r="J97" s="487"/>
    </row>
    <row r="98" spans="2:10">
      <c r="B98" s="486"/>
      <c r="C98" s="356"/>
      <c r="D98" s="356"/>
      <c r="E98" s="356"/>
      <c r="F98" s="356"/>
      <c r="G98" s="356"/>
      <c r="H98" s="356"/>
      <c r="I98" s="356"/>
      <c r="J98" s="487"/>
    </row>
    <row r="99" spans="2:10">
      <c r="B99" s="486"/>
      <c r="C99" s="356"/>
      <c r="D99" s="356"/>
      <c r="E99" s="356"/>
      <c r="F99" s="356"/>
      <c r="G99" s="356"/>
      <c r="H99" s="356"/>
      <c r="I99" s="356"/>
      <c r="J99" s="487"/>
    </row>
    <row r="100" spans="2:10">
      <c r="B100" s="486"/>
      <c r="C100" s="356"/>
      <c r="D100" s="356"/>
      <c r="E100" s="356"/>
      <c r="F100" s="356"/>
      <c r="G100" s="356"/>
      <c r="H100" s="356"/>
      <c r="I100" s="356"/>
      <c r="J100" s="487"/>
    </row>
    <row r="101" spans="2:10">
      <c r="B101" s="486"/>
      <c r="C101" s="356"/>
      <c r="D101" s="356"/>
      <c r="E101" s="356"/>
      <c r="F101" s="356"/>
      <c r="G101" s="356"/>
      <c r="H101" s="356"/>
      <c r="I101" s="356"/>
      <c r="J101" s="487"/>
    </row>
    <row r="102" spans="2:10">
      <c r="B102" s="486"/>
      <c r="C102" s="356"/>
      <c r="D102" s="356"/>
      <c r="E102" s="356"/>
      <c r="F102" s="356"/>
      <c r="G102" s="356"/>
      <c r="H102" s="356"/>
      <c r="I102" s="356"/>
      <c r="J102" s="487"/>
    </row>
    <row r="103" spans="2:10">
      <c r="B103" s="486"/>
      <c r="C103" s="356"/>
      <c r="D103" s="356"/>
      <c r="E103" s="356"/>
      <c r="F103" s="356"/>
      <c r="G103" s="356"/>
      <c r="H103" s="356"/>
      <c r="I103" s="356"/>
      <c r="J103" s="487"/>
    </row>
    <row r="104" spans="2:10">
      <c r="B104" s="486"/>
      <c r="C104" s="356"/>
      <c r="D104" s="356"/>
      <c r="E104" s="356"/>
      <c r="F104" s="356"/>
      <c r="G104" s="356"/>
      <c r="H104" s="356"/>
      <c r="I104" s="356"/>
      <c r="J104" s="487"/>
    </row>
    <row r="105" spans="2:10">
      <c r="B105" s="486"/>
      <c r="C105" s="356"/>
      <c r="D105" s="356"/>
      <c r="E105" s="356"/>
      <c r="F105" s="356"/>
      <c r="G105" s="356"/>
      <c r="H105" s="356"/>
      <c r="I105" s="356"/>
      <c r="J105" s="487"/>
    </row>
    <row r="106" spans="2:10">
      <c r="B106" s="486"/>
      <c r="C106" s="356"/>
      <c r="D106" s="356"/>
      <c r="E106" s="356"/>
      <c r="F106" s="356"/>
      <c r="G106" s="356"/>
      <c r="H106" s="356"/>
      <c r="I106" s="356"/>
      <c r="J106" s="487"/>
    </row>
    <row r="107" spans="2:10">
      <c r="B107" s="486"/>
      <c r="C107" s="356"/>
      <c r="D107" s="356"/>
      <c r="E107" s="356"/>
      <c r="F107" s="356"/>
      <c r="G107" s="356"/>
      <c r="H107" s="356"/>
      <c r="I107" s="356"/>
      <c r="J107" s="487"/>
    </row>
    <row r="108" spans="2:10">
      <c r="B108" s="486"/>
      <c r="C108" s="356"/>
      <c r="D108" s="356"/>
      <c r="E108" s="356"/>
      <c r="F108" s="356"/>
      <c r="G108" s="356"/>
      <c r="H108" s="356"/>
      <c r="I108" s="356"/>
      <c r="J108" s="487"/>
    </row>
    <row r="109" spans="2:10">
      <c r="B109" s="486"/>
      <c r="C109" s="356"/>
      <c r="D109" s="356"/>
      <c r="E109" s="356"/>
      <c r="F109" s="356"/>
      <c r="G109" s="356"/>
      <c r="H109" s="356"/>
      <c r="I109" s="356"/>
      <c r="J109" s="487"/>
    </row>
    <row r="110" spans="2:10">
      <c r="B110" s="486"/>
      <c r="C110" s="356"/>
      <c r="D110" s="356"/>
      <c r="E110" s="356"/>
      <c r="F110" s="356"/>
      <c r="G110" s="356"/>
      <c r="H110" s="356"/>
      <c r="I110" s="356"/>
      <c r="J110" s="487"/>
    </row>
    <row r="111" spans="2:10">
      <c r="B111" s="486"/>
      <c r="C111" s="356"/>
      <c r="D111" s="356"/>
      <c r="E111" s="356"/>
      <c r="F111" s="356"/>
      <c r="G111" s="356"/>
      <c r="H111" s="356"/>
      <c r="I111" s="356"/>
      <c r="J111" s="487"/>
    </row>
    <row r="112" spans="2:10">
      <c r="B112" s="486"/>
      <c r="C112" s="356"/>
      <c r="D112" s="356"/>
      <c r="E112" s="356"/>
      <c r="F112" s="356"/>
      <c r="G112" s="356"/>
      <c r="H112" s="356"/>
      <c r="I112" s="356"/>
      <c r="J112" s="487"/>
    </row>
    <row r="113" spans="2:10">
      <c r="B113" s="486"/>
      <c r="C113" s="356"/>
      <c r="D113" s="356"/>
      <c r="E113" s="356"/>
      <c r="F113" s="356"/>
      <c r="G113" s="356"/>
      <c r="H113" s="356"/>
      <c r="I113" s="356"/>
      <c r="J113" s="487"/>
    </row>
    <row r="114" spans="2:10">
      <c r="B114" s="486"/>
      <c r="C114" s="356"/>
      <c r="D114" s="356"/>
      <c r="E114" s="356"/>
      <c r="F114" s="356"/>
      <c r="G114" s="356"/>
      <c r="H114" s="356"/>
      <c r="I114" s="356"/>
      <c r="J114" s="487"/>
    </row>
    <row r="115" spans="2:10">
      <c r="B115" s="486"/>
      <c r="C115" s="356"/>
      <c r="D115" s="356"/>
      <c r="E115" s="356"/>
      <c r="F115" s="356"/>
      <c r="G115" s="356"/>
      <c r="H115" s="356"/>
      <c r="I115" s="356"/>
      <c r="J115" s="487"/>
    </row>
    <row r="116" spans="2:10">
      <c r="B116" s="486"/>
      <c r="C116" s="356"/>
      <c r="D116" s="356"/>
      <c r="E116" s="356"/>
      <c r="F116" s="356"/>
      <c r="G116" s="356"/>
      <c r="H116" s="356"/>
      <c r="I116" s="356"/>
      <c r="J116" s="487"/>
    </row>
    <row r="117" spans="2:10">
      <c r="B117" s="486"/>
      <c r="C117" s="356"/>
      <c r="D117" s="356"/>
      <c r="E117" s="356"/>
      <c r="F117" s="356"/>
      <c r="G117" s="356"/>
      <c r="H117" s="356"/>
      <c r="I117" s="356"/>
      <c r="J117" s="487"/>
    </row>
    <row r="118" spans="2:10">
      <c r="B118" s="486"/>
      <c r="C118" s="356"/>
      <c r="D118" s="356"/>
      <c r="E118" s="356"/>
      <c r="F118" s="356"/>
      <c r="G118" s="356"/>
      <c r="H118" s="356"/>
      <c r="I118" s="356"/>
      <c r="J118" s="487"/>
    </row>
    <row r="119" spans="2:10">
      <c r="B119" s="486"/>
      <c r="C119" s="356"/>
      <c r="D119" s="356"/>
      <c r="E119" s="356"/>
      <c r="F119" s="356"/>
      <c r="G119" s="356"/>
      <c r="H119" s="356"/>
      <c r="I119" s="356"/>
      <c r="J119" s="487"/>
    </row>
    <row r="120" spans="2:10">
      <c r="B120" s="486"/>
      <c r="C120" s="356"/>
      <c r="D120" s="356"/>
      <c r="E120" s="356"/>
      <c r="F120" s="356"/>
      <c r="G120" s="356"/>
      <c r="H120" s="356"/>
      <c r="I120" s="356"/>
      <c r="J120" s="487"/>
    </row>
    <row r="121" spans="2:10">
      <c r="B121" s="486"/>
      <c r="C121" s="356"/>
      <c r="D121" s="356"/>
      <c r="E121" s="356"/>
      <c r="F121" s="356"/>
      <c r="G121" s="356"/>
      <c r="H121" s="356"/>
      <c r="I121" s="356"/>
      <c r="J121" s="487"/>
    </row>
    <row r="122" spans="2:10">
      <c r="B122" s="486"/>
      <c r="C122" s="356"/>
      <c r="D122" s="356"/>
      <c r="E122" s="356"/>
      <c r="F122" s="356"/>
      <c r="G122" s="356"/>
      <c r="H122" s="356"/>
      <c r="I122" s="356"/>
      <c r="J122" s="487"/>
    </row>
    <row r="123" spans="2:10">
      <c r="B123" s="486"/>
      <c r="C123" s="356"/>
      <c r="D123" s="356"/>
      <c r="E123" s="356"/>
      <c r="F123" s="356"/>
      <c r="G123" s="356"/>
      <c r="H123" s="356"/>
      <c r="I123" s="356"/>
      <c r="J123" s="487"/>
    </row>
    <row r="124" spans="2:10">
      <c r="B124" s="486"/>
      <c r="C124" s="356"/>
      <c r="D124" s="356"/>
      <c r="E124" s="356"/>
      <c r="F124" s="356"/>
      <c r="G124" s="356"/>
      <c r="H124" s="356"/>
      <c r="I124" s="356"/>
      <c r="J124" s="487"/>
    </row>
    <row r="125" spans="2:10">
      <c r="B125" s="486"/>
      <c r="C125" s="356"/>
      <c r="D125" s="356"/>
      <c r="E125" s="356"/>
      <c r="F125" s="356"/>
      <c r="G125" s="356"/>
      <c r="H125" s="356"/>
      <c r="I125" s="356"/>
      <c r="J125" s="487"/>
    </row>
    <row r="126" spans="2:10">
      <c r="B126" s="486"/>
      <c r="C126" s="356"/>
      <c r="D126" s="356"/>
      <c r="E126" s="356"/>
      <c r="F126" s="356"/>
      <c r="G126" s="356"/>
      <c r="H126" s="356"/>
      <c r="I126" s="356"/>
      <c r="J126" s="487"/>
    </row>
    <row r="127" spans="2:10">
      <c r="B127" s="486"/>
      <c r="C127" s="356"/>
      <c r="D127" s="356"/>
      <c r="E127" s="356"/>
      <c r="F127" s="356"/>
      <c r="G127" s="356"/>
      <c r="H127" s="356"/>
      <c r="I127" s="356"/>
      <c r="J127" s="487"/>
    </row>
    <row r="128" spans="2:10">
      <c r="B128" s="486"/>
      <c r="C128" s="356"/>
      <c r="D128" s="356"/>
      <c r="E128" s="356"/>
      <c r="F128" s="356"/>
      <c r="G128" s="356"/>
      <c r="H128" s="356"/>
      <c r="I128" s="356"/>
      <c r="J128" s="487"/>
    </row>
    <row r="129" spans="2:10">
      <c r="B129" s="486"/>
      <c r="C129" s="356"/>
      <c r="D129" s="356"/>
      <c r="E129" s="356"/>
      <c r="F129" s="356"/>
      <c r="G129" s="356"/>
      <c r="H129" s="356"/>
      <c r="I129" s="356"/>
      <c r="J129" s="487"/>
    </row>
    <row r="130" spans="2:10" ht="12" customHeight="1">
      <c r="B130" s="486"/>
      <c r="C130" s="356"/>
      <c r="D130" s="356"/>
      <c r="E130" s="356"/>
      <c r="F130" s="356"/>
      <c r="G130" s="356"/>
      <c r="H130" s="356"/>
      <c r="I130" s="356"/>
      <c r="J130" s="487"/>
    </row>
    <row r="131" spans="2:10" ht="23.25" customHeight="1" thickBot="1">
      <c r="B131" s="488"/>
      <c r="C131" s="489"/>
      <c r="D131" s="489"/>
      <c r="E131" s="489"/>
      <c r="F131" s="489"/>
      <c r="G131" s="489"/>
      <c r="H131" s="489"/>
      <c r="I131" s="489"/>
      <c r="J131" s="490"/>
    </row>
    <row r="132" spans="2:10" ht="23.25" customHeight="1">
      <c r="B132" s="486"/>
      <c r="C132" s="356"/>
      <c r="D132" s="356"/>
      <c r="E132" s="356"/>
      <c r="F132" s="356"/>
      <c r="G132" s="356"/>
      <c r="H132" s="356"/>
      <c r="I132" s="356"/>
      <c r="J132" s="487"/>
    </row>
    <row r="133" spans="2:10" ht="23.25" customHeight="1">
      <c r="B133" s="486"/>
      <c r="C133" s="356"/>
      <c r="D133" s="356"/>
      <c r="E133" s="356"/>
      <c r="F133" s="356"/>
      <c r="G133" s="356"/>
      <c r="H133" s="356"/>
      <c r="I133" s="356"/>
      <c r="J133" s="487"/>
    </row>
    <row r="134" spans="2:10" ht="23.25" customHeight="1">
      <c r="B134" s="486"/>
      <c r="C134" s="356"/>
      <c r="D134" s="356"/>
      <c r="E134" s="356"/>
      <c r="F134" s="356"/>
      <c r="G134" s="356"/>
      <c r="H134" s="356"/>
      <c r="I134" s="356"/>
      <c r="J134" s="487"/>
    </row>
    <row r="135" spans="2:10" ht="23.25" customHeight="1">
      <c r="B135" s="486"/>
      <c r="C135" s="356"/>
      <c r="D135" s="356"/>
      <c r="E135" s="356"/>
      <c r="F135" s="356"/>
      <c r="G135" s="356"/>
      <c r="H135" s="356"/>
      <c r="I135" s="356"/>
      <c r="J135" s="487"/>
    </row>
    <row r="136" spans="2:10" ht="23.25" customHeight="1">
      <c r="B136" s="486"/>
      <c r="C136" s="356"/>
      <c r="D136" s="356"/>
      <c r="E136" s="356"/>
      <c r="F136" s="356"/>
      <c r="G136" s="356"/>
      <c r="H136" s="356"/>
      <c r="I136" s="356"/>
      <c r="J136" s="487"/>
    </row>
    <row r="137" spans="2:10" ht="23.25" customHeight="1">
      <c r="B137" s="486"/>
      <c r="C137" s="356"/>
      <c r="D137" s="356"/>
      <c r="E137" s="356"/>
      <c r="F137" s="356"/>
      <c r="G137" s="356"/>
      <c r="H137" s="356"/>
      <c r="I137" s="356"/>
      <c r="J137" s="487"/>
    </row>
    <row r="138" spans="2:10" ht="23.25" customHeight="1">
      <c r="B138" s="486"/>
      <c r="C138" s="356"/>
      <c r="D138" s="356"/>
      <c r="E138" s="356"/>
      <c r="F138" s="356"/>
      <c r="G138" s="356"/>
      <c r="H138" s="356"/>
      <c r="I138" s="356"/>
      <c r="J138" s="487"/>
    </row>
    <row r="139" spans="2:10" ht="23.25" customHeight="1">
      <c r="B139" s="486"/>
      <c r="C139" s="356"/>
      <c r="D139" s="356"/>
      <c r="E139" s="356"/>
      <c r="F139" s="356"/>
      <c r="G139" s="356"/>
      <c r="H139" s="356"/>
      <c r="I139" s="356"/>
      <c r="J139" s="487"/>
    </row>
    <row r="140" spans="2:10" ht="23.25" customHeight="1">
      <c r="B140" s="486"/>
      <c r="C140" s="356"/>
      <c r="D140" s="356"/>
      <c r="E140" s="356"/>
      <c r="F140" s="356"/>
      <c r="G140" s="356"/>
      <c r="H140" s="356"/>
      <c r="I140" s="356"/>
      <c r="J140" s="487"/>
    </row>
    <row r="141" spans="2:10" ht="23.25" customHeight="1">
      <c r="B141" s="486"/>
      <c r="C141" s="356"/>
      <c r="D141" s="356"/>
      <c r="E141" s="356"/>
      <c r="F141" s="356"/>
      <c r="G141" s="356"/>
      <c r="H141" s="356"/>
      <c r="I141" s="356"/>
      <c r="J141" s="487"/>
    </row>
    <row r="142" spans="2:10" ht="23.25" customHeight="1">
      <c r="B142" s="486"/>
      <c r="C142" s="356"/>
      <c r="D142" s="356"/>
      <c r="E142" s="356"/>
      <c r="F142" s="356"/>
      <c r="G142" s="356"/>
      <c r="H142" s="356"/>
      <c r="I142" s="356"/>
      <c r="J142" s="487"/>
    </row>
    <row r="143" spans="2:10" ht="23.25" customHeight="1">
      <c r="B143" s="486"/>
      <c r="C143" s="356"/>
      <c r="D143" s="356"/>
      <c r="E143" s="356"/>
      <c r="F143" s="356"/>
      <c r="G143" s="356"/>
      <c r="H143" s="356"/>
      <c r="I143" s="356"/>
      <c r="J143" s="487"/>
    </row>
    <row r="144" spans="2:10" ht="23.25" customHeight="1">
      <c r="B144" s="486"/>
      <c r="C144" s="356"/>
      <c r="D144" s="356"/>
      <c r="E144" s="356"/>
      <c r="F144" s="356"/>
      <c r="G144" s="356"/>
      <c r="H144" s="356"/>
      <c r="I144" s="356"/>
      <c r="J144" s="487"/>
    </row>
    <row r="145" spans="2:10" ht="23.25" customHeight="1">
      <c r="B145" s="486"/>
      <c r="C145" s="356"/>
      <c r="D145" s="356"/>
      <c r="E145" s="356"/>
      <c r="F145" s="356"/>
      <c r="G145" s="356"/>
      <c r="H145" s="356"/>
      <c r="I145" s="356"/>
      <c r="J145" s="487"/>
    </row>
    <row r="146" spans="2:10" ht="23.25" customHeight="1">
      <c r="B146" s="486"/>
      <c r="C146" s="356"/>
      <c r="D146" s="356"/>
      <c r="E146" s="356"/>
      <c r="F146" s="356"/>
      <c r="G146" s="356"/>
      <c r="H146" s="356"/>
      <c r="I146" s="356"/>
      <c r="J146" s="487"/>
    </row>
    <row r="147" spans="2:10" ht="23.25" customHeight="1">
      <c r="B147" s="486"/>
      <c r="C147" s="356"/>
      <c r="D147" s="356"/>
      <c r="E147" s="356"/>
      <c r="F147" s="356"/>
      <c r="G147" s="356"/>
      <c r="H147" s="356"/>
      <c r="I147" s="356"/>
      <c r="J147" s="487"/>
    </row>
    <row r="148" spans="2:10" ht="23.25" customHeight="1">
      <c r="B148" s="486"/>
      <c r="C148" s="356"/>
      <c r="D148" s="356"/>
      <c r="E148" s="356"/>
      <c r="F148" s="356"/>
      <c r="G148" s="356"/>
      <c r="H148" s="356"/>
      <c r="I148" s="356"/>
      <c r="J148" s="487"/>
    </row>
    <row r="149" spans="2:10" ht="23.25" customHeight="1">
      <c r="B149" s="486"/>
      <c r="C149" s="356"/>
      <c r="D149" s="356"/>
      <c r="E149" s="356"/>
      <c r="F149" s="356"/>
      <c r="G149" s="356"/>
      <c r="H149" s="356"/>
      <c r="I149" s="356"/>
      <c r="J149" s="487"/>
    </row>
    <row r="150" spans="2:10" ht="23.25" customHeight="1">
      <c r="B150" s="486"/>
      <c r="C150" s="356"/>
      <c r="D150" s="356"/>
      <c r="E150" s="356"/>
      <c r="F150" s="356"/>
      <c r="G150" s="356"/>
      <c r="H150" s="356"/>
      <c r="I150" s="356"/>
      <c r="J150" s="487"/>
    </row>
    <row r="151" spans="2:10" ht="23.25" customHeight="1">
      <c r="B151" s="486"/>
      <c r="C151" s="356"/>
      <c r="D151" s="356"/>
      <c r="E151" s="356"/>
      <c r="F151" s="356"/>
      <c r="G151" s="356"/>
      <c r="H151" s="356"/>
      <c r="I151" s="356"/>
      <c r="J151" s="487"/>
    </row>
    <row r="152" spans="2:10" ht="23.25" customHeight="1">
      <c r="B152" s="486"/>
      <c r="C152" s="356"/>
      <c r="D152" s="356"/>
      <c r="E152" s="356"/>
      <c r="F152" s="356"/>
      <c r="G152" s="356"/>
      <c r="H152" s="356"/>
      <c r="I152" s="356"/>
      <c r="J152" s="487"/>
    </row>
    <row r="153" spans="2:10" ht="23.25" customHeight="1">
      <c r="B153" s="486"/>
      <c r="C153" s="356"/>
      <c r="D153" s="356"/>
      <c r="E153" s="356"/>
      <c r="F153" s="356"/>
      <c r="G153" s="356"/>
      <c r="H153" s="356"/>
      <c r="I153" s="356"/>
      <c r="J153" s="487"/>
    </row>
    <row r="154" spans="2:10" ht="23.25" customHeight="1">
      <c r="B154" s="486"/>
      <c r="C154" s="356"/>
      <c r="D154" s="356"/>
      <c r="E154" s="356"/>
      <c r="F154" s="356"/>
      <c r="G154" s="356"/>
      <c r="H154" s="356"/>
      <c r="I154" s="356"/>
      <c r="J154" s="487"/>
    </row>
    <row r="155" spans="2:10" ht="23.25" customHeight="1">
      <c r="B155" s="486"/>
      <c r="C155" s="356"/>
      <c r="D155" s="356"/>
      <c r="E155" s="356"/>
      <c r="F155" s="356"/>
      <c r="G155" s="356"/>
      <c r="H155" s="356"/>
      <c r="I155" s="356"/>
      <c r="J155" s="487"/>
    </row>
    <row r="156" spans="2:10" ht="23.25" customHeight="1">
      <c r="B156" s="486"/>
      <c r="C156" s="356"/>
      <c r="D156" s="356"/>
      <c r="E156" s="356"/>
      <c r="F156" s="356"/>
      <c r="G156" s="356"/>
      <c r="H156" s="356"/>
      <c r="I156" s="356"/>
      <c r="J156" s="487"/>
    </row>
    <row r="157" spans="2:10" ht="23.25" customHeight="1">
      <c r="B157" s="486"/>
      <c r="C157" s="356"/>
      <c r="D157" s="356"/>
      <c r="E157" s="356"/>
      <c r="F157" s="356"/>
      <c r="G157" s="356"/>
      <c r="H157" s="356"/>
      <c r="I157" s="356"/>
      <c r="J157" s="487"/>
    </row>
    <row r="158" spans="2:10" ht="23.25" customHeight="1">
      <c r="B158" s="486"/>
      <c r="C158" s="356"/>
      <c r="D158" s="356"/>
      <c r="E158" s="356"/>
      <c r="F158" s="356"/>
      <c r="G158" s="356"/>
      <c r="H158" s="356"/>
      <c r="I158" s="356"/>
      <c r="J158" s="487"/>
    </row>
    <row r="159" spans="2:10" ht="23.25" customHeight="1">
      <c r="B159" s="486"/>
      <c r="C159" s="356"/>
      <c r="D159" s="356"/>
      <c r="E159" s="356"/>
      <c r="F159" s="356"/>
      <c r="G159" s="356"/>
      <c r="H159" s="356"/>
      <c r="I159" s="356"/>
      <c r="J159" s="487"/>
    </row>
    <row r="160" spans="2:10" ht="23.25" customHeight="1">
      <c r="B160" s="486"/>
      <c r="C160" s="356"/>
      <c r="D160" s="356"/>
      <c r="E160" s="356"/>
      <c r="F160" s="356"/>
      <c r="G160" s="356"/>
      <c r="H160" s="356"/>
      <c r="I160" s="356"/>
      <c r="J160" s="487"/>
    </row>
    <row r="161" spans="2:10" ht="23.25" customHeight="1">
      <c r="B161" s="486"/>
      <c r="C161" s="356"/>
      <c r="D161" s="356"/>
      <c r="E161" s="356"/>
      <c r="F161" s="356"/>
      <c r="G161" s="356"/>
      <c r="H161" s="356"/>
      <c r="I161" s="356"/>
      <c r="J161" s="487"/>
    </row>
    <row r="162" spans="2:10" ht="23.25" customHeight="1">
      <c r="B162" s="486"/>
      <c r="C162" s="356"/>
      <c r="D162" s="356"/>
      <c r="E162" s="356"/>
      <c r="F162" s="356"/>
      <c r="G162" s="356"/>
      <c r="H162" s="356"/>
      <c r="I162" s="356"/>
      <c r="J162" s="487"/>
    </row>
    <row r="163" spans="2:10" ht="23.25" customHeight="1">
      <c r="B163" s="486"/>
      <c r="C163" s="356"/>
      <c r="D163" s="356"/>
      <c r="E163" s="356"/>
      <c r="F163" s="356"/>
      <c r="G163" s="356"/>
      <c r="H163" s="356"/>
      <c r="I163" s="356"/>
      <c r="J163" s="487"/>
    </row>
    <row r="164" spans="2:10" ht="23.25" customHeight="1">
      <c r="B164" s="486"/>
      <c r="C164" s="356"/>
      <c r="D164" s="356"/>
      <c r="E164" s="356"/>
      <c r="F164" s="356"/>
      <c r="G164" s="356"/>
      <c r="H164" s="356"/>
      <c r="I164" s="356"/>
      <c r="J164" s="487"/>
    </row>
    <row r="165" spans="2:10" ht="23.25" customHeight="1">
      <c r="B165" s="486"/>
      <c r="C165" s="356"/>
      <c r="D165" s="356"/>
      <c r="E165" s="356"/>
      <c r="F165" s="356"/>
      <c r="G165" s="356"/>
      <c r="H165" s="356"/>
      <c r="I165" s="356"/>
      <c r="J165" s="487"/>
    </row>
    <row r="166" spans="2:10" ht="23.25" customHeight="1">
      <c r="B166" s="486"/>
      <c r="C166" s="356"/>
      <c r="D166" s="356"/>
      <c r="E166" s="356"/>
      <c r="F166" s="356"/>
      <c r="G166" s="356"/>
      <c r="H166" s="356"/>
      <c r="I166" s="356"/>
      <c r="J166" s="487"/>
    </row>
    <row r="167" spans="2:10" ht="23.25" customHeight="1">
      <c r="B167" s="486"/>
      <c r="C167" s="356"/>
      <c r="D167" s="356"/>
      <c r="E167" s="356"/>
      <c r="F167" s="356"/>
      <c r="G167" s="356"/>
      <c r="H167" s="356"/>
      <c r="I167" s="356"/>
      <c r="J167" s="487"/>
    </row>
    <row r="168" spans="2:10" ht="23.25" customHeight="1">
      <c r="B168" s="486"/>
      <c r="C168" s="356"/>
      <c r="D168" s="356"/>
      <c r="E168" s="356"/>
      <c r="F168" s="356"/>
      <c r="G168" s="356"/>
      <c r="H168" s="356"/>
      <c r="I168" s="356"/>
      <c r="J168" s="487"/>
    </row>
    <row r="169" spans="2:10" ht="23.25" customHeight="1">
      <c r="B169" s="486"/>
      <c r="C169" s="356"/>
      <c r="D169" s="356"/>
      <c r="E169" s="356"/>
      <c r="F169" s="356"/>
      <c r="G169" s="356"/>
      <c r="H169" s="356"/>
      <c r="I169" s="356"/>
      <c r="J169" s="487"/>
    </row>
    <row r="170" spans="2:10" ht="23.25" customHeight="1">
      <c r="B170" s="486"/>
      <c r="C170" s="356"/>
      <c r="D170" s="356"/>
      <c r="E170" s="356"/>
      <c r="F170" s="356"/>
      <c r="G170" s="356"/>
      <c r="H170" s="356"/>
      <c r="I170" s="356"/>
      <c r="J170" s="487"/>
    </row>
    <row r="171" spans="2:10" ht="23.25" customHeight="1">
      <c r="B171" s="486"/>
      <c r="C171" s="356"/>
      <c r="D171" s="356"/>
      <c r="E171" s="356"/>
      <c r="F171" s="356"/>
      <c r="G171" s="356"/>
      <c r="H171" s="356"/>
      <c r="I171" s="356"/>
      <c r="J171" s="487"/>
    </row>
    <row r="172" spans="2:10" ht="23.25" customHeight="1">
      <c r="B172" s="486"/>
      <c r="C172" s="356"/>
      <c r="D172" s="356"/>
      <c r="E172" s="356"/>
      <c r="F172" s="356"/>
      <c r="G172" s="356"/>
      <c r="H172" s="356"/>
      <c r="I172" s="356"/>
      <c r="J172" s="487"/>
    </row>
    <row r="173" spans="2:10" ht="23.25" customHeight="1">
      <c r="B173" s="486"/>
      <c r="C173" s="356"/>
      <c r="D173" s="356"/>
      <c r="E173" s="356"/>
      <c r="F173" s="356"/>
      <c r="G173" s="356"/>
      <c r="H173" s="356"/>
      <c r="I173" s="356"/>
      <c r="J173" s="487"/>
    </row>
    <row r="174" spans="2:10" ht="23.25" customHeight="1">
      <c r="B174" s="486"/>
      <c r="C174" s="356"/>
      <c r="D174" s="356"/>
      <c r="E174" s="356"/>
      <c r="F174" s="356"/>
      <c r="G174" s="356"/>
      <c r="H174" s="356"/>
      <c r="I174" s="356"/>
      <c r="J174" s="487"/>
    </row>
    <row r="175" spans="2:10" ht="23.25" customHeight="1">
      <c r="B175" s="486"/>
      <c r="C175" s="356"/>
      <c r="D175" s="356"/>
      <c r="E175" s="356"/>
      <c r="F175" s="356"/>
      <c r="G175" s="356"/>
      <c r="H175" s="356"/>
      <c r="I175" s="356"/>
      <c r="J175" s="487"/>
    </row>
    <row r="176" spans="2:10" ht="23.25" customHeight="1">
      <c r="B176" s="486"/>
      <c r="C176" s="356"/>
      <c r="D176" s="356"/>
      <c r="E176" s="356"/>
      <c r="F176" s="356"/>
      <c r="G176" s="356"/>
      <c r="H176" s="356"/>
      <c r="I176" s="356"/>
      <c r="J176" s="487"/>
    </row>
    <row r="177" spans="2:10" ht="23.25" customHeight="1">
      <c r="B177" s="486"/>
      <c r="C177" s="356"/>
      <c r="D177" s="356"/>
      <c r="E177" s="356"/>
      <c r="F177" s="356"/>
      <c r="G177" s="356"/>
      <c r="H177" s="356"/>
      <c r="I177" s="356"/>
      <c r="J177" s="487"/>
    </row>
    <row r="178" spans="2:10" ht="23.25" customHeight="1">
      <c r="B178" s="486"/>
      <c r="C178" s="356"/>
      <c r="D178" s="356"/>
      <c r="E178" s="356"/>
      <c r="F178" s="356"/>
      <c r="G178" s="356"/>
      <c r="H178" s="356"/>
      <c r="I178" s="356"/>
      <c r="J178" s="487"/>
    </row>
    <row r="179" spans="2:10" ht="23.25" customHeight="1">
      <c r="B179" s="486"/>
      <c r="C179" s="356"/>
      <c r="D179" s="356"/>
      <c r="E179" s="356"/>
      <c r="F179" s="356"/>
      <c r="G179" s="356"/>
      <c r="H179" s="356"/>
      <c r="I179" s="356"/>
      <c r="J179" s="487"/>
    </row>
    <row r="180" spans="2:10" ht="23.25" customHeight="1">
      <c r="B180" s="486"/>
      <c r="C180" s="356"/>
      <c r="D180" s="356"/>
      <c r="E180" s="356"/>
      <c r="F180" s="356"/>
      <c r="G180" s="356"/>
      <c r="H180" s="356"/>
      <c r="I180" s="356"/>
      <c r="J180" s="487"/>
    </row>
    <row r="181" spans="2:10" ht="23.25" customHeight="1">
      <c r="B181" s="486"/>
      <c r="C181" s="356"/>
      <c r="D181" s="356"/>
      <c r="E181" s="356"/>
      <c r="F181" s="356"/>
      <c r="G181" s="356"/>
      <c r="H181" s="356"/>
      <c r="I181" s="356"/>
      <c r="J181" s="487"/>
    </row>
    <row r="182" spans="2:10" ht="23.25" customHeight="1">
      <c r="B182" s="486"/>
      <c r="C182" s="356"/>
      <c r="D182" s="356"/>
      <c r="E182" s="356"/>
      <c r="F182" s="356"/>
      <c r="G182" s="356"/>
      <c r="H182" s="356"/>
      <c r="I182" s="356"/>
      <c r="J182" s="487"/>
    </row>
    <row r="183" spans="2:10" ht="23.25" customHeight="1">
      <c r="B183" s="486"/>
      <c r="C183" s="356"/>
      <c r="D183" s="356"/>
      <c r="E183" s="356"/>
      <c r="F183" s="356"/>
      <c r="G183" s="356"/>
      <c r="H183" s="356"/>
      <c r="I183" s="356"/>
      <c r="J183" s="487"/>
    </row>
    <row r="184" spans="2:10" ht="23.25" customHeight="1">
      <c r="B184" s="486"/>
      <c r="C184" s="356"/>
      <c r="D184" s="356"/>
      <c r="E184" s="356"/>
      <c r="F184" s="356"/>
      <c r="G184" s="356"/>
      <c r="H184" s="356"/>
      <c r="I184" s="356"/>
      <c r="J184" s="487"/>
    </row>
    <row r="185" spans="2:10" ht="23.25" customHeight="1">
      <c r="B185" s="486"/>
      <c r="C185" s="356"/>
      <c r="D185" s="356"/>
      <c r="E185" s="356"/>
      <c r="F185" s="356"/>
      <c r="G185" s="356"/>
      <c r="H185" s="356"/>
      <c r="I185" s="356"/>
      <c r="J185" s="487"/>
    </row>
    <row r="186" spans="2:10" ht="23.25" customHeight="1">
      <c r="B186" s="486"/>
      <c r="C186" s="356"/>
      <c r="D186" s="356"/>
      <c r="E186" s="356"/>
      <c r="F186" s="356"/>
      <c r="G186" s="356"/>
      <c r="H186" s="356"/>
      <c r="I186" s="356"/>
      <c r="J186" s="487"/>
    </row>
    <row r="187" spans="2:10" ht="23.25" customHeight="1">
      <c r="B187" s="486"/>
      <c r="C187" s="356"/>
      <c r="D187" s="356"/>
      <c r="E187" s="356"/>
      <c r="F187" s="356"/>
      <c r="G187" s="356"/>
      <c r="H187" s="356"/>
      <c r="I187" s="356"/>
      <c r="J187" s="487"/>
    </row>
    <row r="188" spans="2:10" ht="23.25" customHeight="1">
      <c r="B188" s="486"/>
      <c r="C188" s="356"/>
      <c r="D188" s="356"/>
      <c r="E188" s="356"/>
      <c r="F188" s="356"/>
      <c r="G188" s="356"/>
      <c r="H188" s="356"/>
      <c r="I188" s="356"/>
      <c r="J188" s="487"/>
    </row>
    <row r="189" spans="2:10" ht="23.25" customHeight="1">
      <c r="B189" s="486"/>
      <c r="C189" s="356"/>
      <c r="D189" s="356"/>
      <c r="E189" s="356"/>
      <c r="F189" s="356"/>
      <c r="G189" s="356"/>
      <c r="H189" s="356"/>
      <c r="I189" s="356"/>
      <c r="J189" s="487"/>
    </row>
    <row r="190" spans="2:10" ht="23.25" customHeight="1">
      <c r="B190" s="486"/>
      <c r="C190" s="356"/>
      <c r="D190" s="356"/>
      <c r="E190" s="356"/>
      <c r="F190" s="356"/>
      <c r="G190" s="356"/>
      <c r="H190" s="356"/>
      <c r="I190" s="356"/>
      <c r="J190" s="487"/>
    </row>
    <row r="191" spans="2:10" ht="23.25" customHeight="1">
      <c r="B191" s="486"/>
      <c r="C191" s="356"/>
      <c r="D191" s="356"/>
      <c r="E191" s="356"/>
      <c r="F191" s="356"/>
      <c r="G191" s="356"/>
      <c r="H191" s="356"/>
      <c r="I191" s="356"/>
      <c r="J191" s="487"/>
    </row>
    <row r="192" spans="2:10" ht="23.25" customHeight="1">
      <c r="B192" s="486"/>
      <c r="C192" s="356"/>
      <c r="D192" s="356"/>
      <c r="E192" s="356"/>
      <c r="F192" s="356"/>
      <c r="G192" s="356"/>
      <c r="H192" s="356"/>
      <c r="I192" s="356"/>
      <c r="J192" s="487"/>
    </row>
    <row r="193" spans="2:10" ht="23.25" customHeight="1">
      <c r="B193" s="486"/>
      <c r="C193" s="356"/>
      <c r="D193" s="356"/>
      <c r="E193" s="356"/>
      <c r="F193" s="356"/>
      <c r="G193" s="356"/>
      <c r="H193" s="356"/>
      <c r="I193" s="356"/>
      <c r="J193" s="487"/>
    </row>
    <row r="194" spans="2:10" ht="23.25" customHeight="1">
      <c r="B194" s="486"/>
      <c r="C194" s="356"/>
      <c r="D194" s="356"/>
      <c r="E194" s="356"/>
      <c r="F194" s="356"/>
      <c r="G194" s="356"/>
      <c r="H194" s="356"/>
      <c r="I194" s="356"/>
      <c r="J194" s="487"/>
    </row>
    <row r="195" spans="2:10" ht="23.25" customHeight="1">
      <c r="B195" s="486"/>
      <c r="C195" s="356"/>
      <c r="D195" s="356"/>
      <c r="E195" s="356"/>
      <c r="F195" s="356"/>
      <c r="G195" s="356"/>
      <c r="H195" s="356"/>
      <c r="I195" s="356"/>
      <c r="J195" s="487"/>
    </row>
    <row r="196" spans="2:10" ht="23.25" customHeight="1">
      <c r="B196" s="486"/>
      <c r="C196" s="356"/>
      <c r="D196" s="356"/>
      <c r="E196" s="356"/>
      <c r="F196" s="356"/>
      <c r="G196" s="356"/>
      <c r="H196" s="356"/>
      <c r="I196" s="356"/>
      <c r="J196" s="487"/>
    </row>
    <row r="197" spans="2:10" ht="23.25" customHeight="1">
      <c r="B197" s="486"/>
      <c r="C197" s="356"/>
      <c r="D197" s="356"/>
      <c r="E197" s="356"/>
      <c r="F197" s="356"/>
      <c r="G197" s="356"/>
      <c r="H197" s="356"/>
      <c r="I197" s="356"/>
      <c r="J197" s="487"/>
    </row>
    <row r="198" spans="2:10" ht="23.25" customHeight="1">
      <c r="B198" s="486"/>
      <c r="C198" s="356"/>
      <c r="D198" s="356"/>
      <c r="E198" s="356"/>
      <c r="F198" s="356"/>
      <c r="G198" s="356"/>
      <c r="H198" s="356"/>
      <c r="I198" s="356"/>
      <c r="J198" s="487"/>
    </row>
    <row r="199" spans="2:10" ht="23.25" customHeight="1">
      <c r="B199" s="486"/>
      <c r="C199" s="356"/>
      <c r="D199" s="356"/>
      <c r="E199" s="356"/>
      <c r="F199" s="356"/>
      <c r="G199" s="356"/>
      <c r="H199" s="356"/>
      <c r="I199" s="356"/>
      <c r="J199" s="487"/>
    </row>
    <row r="200" spans="2:10" ht="23.25" customHeight="1">
      <c r="B200" s="486"/>
      <c r="C200" s="356"/>
      <c r="D200" s="356"/>
      <c r="E200" s="356"/>
      <c r="F200" s="356"/>
      <c r="G200" s="356"/>
      <c r="H200" s="356"/>
      <c r="I200" s="356"/>
      <c r="J200" s="487"/>
    </row>
    <row r="201" spans="2:10" ht="23.25" customHeight="1">
      <c r="B201" s="486"/>
      <c r="C201" s="356"/>
      <c r="D201" s="356"/>
      <c r="E201" s="356"/>
      <c r="F201" s="356"/>
      <c r="G201" s="356"/>
      <c r="H201" s="356"/>
      <c r="I201" s="356"/>
      <c r="J201" s="487"/>
    </row>
    <row r="202" spans="2:10" ht="23.25" customHeight="1">
      <c r="B202" s="486"/>
      <c r="C202" s="356"/>
      <c r="D202" s="356"/>
      <c r="E202" s="356"/>
      <c r="F202" s="356"/>
      <c r="G202" s="356"/>
      <c r="H202" s="356"/>
      <c r="I202" s="356"/>
      <c r="J202" s="487"/>
    </row>
    <row r="203" spans="2:10" ht="23.25" customHeight="1" thickBot="1">
      <c r="B203" s="488"/>
      <c r="C203" s="489"/>
      <c r="D203" s="489"/>
      <c r="E203" s="489"/>
      <c r="F203" s="489"/>
      <c r="G203" s="489"/>
      <c r="H203" s="489"/>
      <c r="I203" s="489"/>
      <c r="J203" s="490"/>
    </row>
    <row r="204" spans="2:10" ht="23.25" customHeight="1">
      <c r="B204" s="486"/>
      <c r="C204" s="356"/>
      <c r="D204" s="356"/>
      <c r="E204" s="356"/>
      <c r="F204" s="356"/>
      <c r="G204" s="356"/>
      <c r="H204" s="356"/>
      <c r="I204" s="356"/>
      <c r="J204" s="487"/>
    </row>
    <row r="205" spans="2:10" ht="23.25" customHeight="1">
      <c r="B205" s="486"/>
      <c r="C205" s="356"/>
      <c r="D205" s="356"/>
      <c r="E205" s="356"/>
      <c r="F205" s="356"/>
      <c r="G205" s="356"/>
      <c r="H205" s="356"/>
      <c r="I205" s="356"/>
      <c r="J205" s="487"/>
    </row>
    <row r="206" spans="2:10" ht="23.25" customHeight="1">
      <c r="B206" s="486"/>
      <c r="C206" s="356"/>
      <c r="D206" s="356"/>
      <c r="E206" s="356"/>
      <c r="F206" s="356"/>
      <c r="G206" s="356"/>
      <c r="H206" s="356"/>
      <c r="I206" s="356"/>
      <c r="J206" s="487"/>
    </row>
    <row r="207" spans="2:10" ht="23.25" customHeight="1">
      <c r="B207" s="486"/>
      <c r="C207" s="356"/>
      <c r="D207" s="356"/>
      <c r="E207" s="356"/>
      <c r="F207" s="356"/>
      <c r="G207" s="356"/>
      <c r="H207" s="356"/>
      <c r="I207" s="356"/>
      <c r="J207" s="487"/>
    </row>
    <row r="208" spans="2:10" ht="23.25" customHeight="1">
      <c r="B208" s="486"/>
      <c r="C208" s="356"/>
      <c r="D208" s="356"/>
      <c r="E208" s="356"/>
      <c r="F208" s="356"/>
      <c r="G208" s="356"/>
      <c r="H208" s="356"/>
      <c r="I208" s="356"/>
      <c r="J208" s="487"/>
    </row>
    <row r="209" spans="2:10" ht="23.25" customHeight="1">
      <c r="B209" s="486"/>
      <c r="C209" s="356"/>
      <c r="D209" s="356"/>
      <c r="E209" s="356"/>
      <c r="F209" s="356"/>
      <c r="G209" s="356"/>
      <c r="H209" s="356"/>
      <c r="I209" s="356"/>
      <c r="J209" s="487"/>
    </row>
    <row r="210" spans="2:10" ht="23.25" customHeight="1">
      <c r="B210" s="486"/>
      <c r="C210" s="356"/>
      <c r="D210" s="356"/>
      <c r="E210" s="356"/>
      <c r="F210" s="356"/>
      <c r="G210" s="356"/>
      <c r="H210" s="356"/>
      <c r="I210" s="356"/>
      <c r="J210" s="487"/>
    </row>
    <row r="211" spans="2:10" ht="23.25" customHeight="1">
      <c r="B211" s="486"/>
      <c r="C211" s="356"/>
      <c r="D211" s="356"/>
      <c r="E211" s="356"/>
      <c r="F211" s="356"/>
      <c r="G211" s="356"/>
      <c r="H211" s="356"/>
      <c r="I211" s="356"/>
      <c r="J211" s="487"/>
    </row>
    <row r="212" spans="2:10">
      <c r="B212" s="486"/>
      <c r="C212" s="356"/>
      <c r="D212" s="356"/>
      <c r="E212" s="356"/>
      <c r="F212" s="356"/>
      <c r="G212" s="356"/>
      <c r="H212" s="356"/>
      <c r="I212" s="356"/>
      <c r="J212" s="487"/>
    </row>
    <row r="213" spans="2:10">
      <c r="B213" s="486"/>
      <c r="C213" s="356"/>
      <c r="D213" s="356"/>
      <c r="E213" s="356"/>
      <c r="F213" s="356"/>
      <c r="G213" s="356"/>
      <c r="H213" s="356"/>
      <c r="I213" s="356"/>
      <c r="J213" s="487"/>
    </row>
    <row r="214" spans="2:10">
      <c r="B214" s="486"/>
      <c r="C214" s="356"/>
      <c r="D214" s="356"/>
      <c r="E214" s="356"/>
      <c r="F214" s="356"/>
      <c r="G214" s="356"/>
      <c r="H214" s="356"/>
      <c r="I214" s="356"/>
      <c r="J214" s="487"/>
    </row>
    <row r="215" spans="2:10">
      <c r="B215" s="486"/>
      <c r="C215" s="356"/>
      <c r="D215" s="356"/>
      <c r="E215" s="356"/>
      <c r="F215" s="356"/>
      <c r="G215" s="356"/>
      <c r="H215" s="356"/>
      <c r="I215" s="356"/>
      <c r="J215" s="487"/>
    </row>
    <row r="216" spans="2:10">
      <c r="B216" s="486"/>
      <c r="C216" s="356"/>
      <c r="D216" s="356"/>
      <c r="E216" s="356"/>
      <c r="F216" s="356"/>
      <c r="G216" s="356"/>
      <c r="H216" s="356"/>
      <c r="I216" s="356"/>
      <c r="J216" s="487"/>
    </row>
    <row r="217" spans="2:10">
      <c r="B217" s="486"/>
      <c r="C217" s="356"/>
      <c r="D217" s="356"/>
      <c r="E217" s="356"/>
      <c r="F217" s="356"/>
      <c r="G217" s="356"/>
      <c r="H217" s="356"/>
      <c r="I217" s="356"/>
      <c r="J217" s="487"/>
    </row>
    <row r="218" spans="2:10">
      <c r="B218" s="486"/>
      <c r="C218" s="356"/>
      <c r="D218" s="356"/>
      <c r="E218" s="356"/>
      <c r="F218" s="356"/>
      <c r="G218" s="356"/>
      <c r="H218" s="356"/>
      <c r="I218" s="356"/>
      <c r="J218" s="487"/>
    </row>
    <row r="219" spans="2:10">
      <c r="B219" s="486"/>
      <c r="C219" s="356"/>
      <c r="D219" s="356"/>
      <c r="E219" s="356"/>
      <c r="F219" s="356"/>
      <c r="G219" s="356"/>
      <c r="H219" s="356"/>
      <c r="I219" s="356"/>
      <c r="J219" s="487"/>
    </row>
    <row r="220" spans="2:10">
      <c r="B220" s="486"/>
      <c r="C220" s="356"/>
      <c r="D220" s="356"/>
      <c r="E220" s="356"/>
      <c r="F220" s="356"/>
      <c r="G220" s="356"/>
      <c r="H220" s="356"/>
      <c r="I220" s="356"/>
      <c r="J220" s="487"/>
    </row>
    <row r="221" spans="2:10">
      <c r="B221" s="486"/>
      <c r="C221" s="356"/>
      <c r="D221" s="356"/>
      <c r="E221" s="356"/>
      <c r="F221" s="356"/>
      <c r="G221" s="356"/>
      <c r="H221" s="356"/>
      <c r="I221" s="356"/>
      <c r="J221" s="487"/>
    </row>
    <row r="222" spans="2:10">
      <c r="B222" s="486"/>
      <c r="C222" s="356"/>
      <c r="D222" s="356"/>
      <c r="E222" s="356"/>
      <c r="F222" s="356"/>
      <c r="G222" s="356"/>
      <c r="H222" s="356"/>
      <c r="I222" s="356"/>
      <c r="J222" s="487"/>
    </row>
    <row r="223" spans="2:10">
      <c r="B223" s="486"/>
      <c r="C223" s="356"/>
      <c r="D223" s="356"/>
      <c r="E223" s="356"/>
      <c r="F223" s="356"/>
      <c r="G223" s="356"/>
      <c r="H223" s="356"/>
      <c r="I223" s="356"/>
      <c r="J223" s="487"/>
    </row>
    <row r="224" spans="2:10">
      <c r="B224" s="486"/>
      <c r="C224" s="356"/>
      <c r="D224" s="356"/>
      <c r="E224" s="356"/>
      <c r="F224" s="356"/>
      <c r="G224" s="356"/>
      <c r="H224" s="356"/>
      <c r="I224" s="356"/>
      <c r="J224" s="487"/>
    </row>
    <row r="225" spans="2:10">
      <c r="B225" s="486"/>
      <c r="C225" s="356"/>
      <c r="D225" s="356"/>
      <c r="E225" s="356"/>
      <c r="F225" s="356"/>
      <c r="G225" s="356"/>
      <c r="H225" s="356"/>
      <c r="I225" s="356"/>
      <c r="J225" s="487"/>
    </row>
    <row r="226" spans="2:10">
      <c r="B226" s="486"/>
      <c r="C226" s="356"/>
      <c r="D226" s="356"/>
      <c r="E226" s="356"/>
      <c r="F226" s="356"/>
      <c r="G226" s="356"/>
      <c r="H226" s="356"/>
      <c r="I226" s="356"/>
      <c r="J226" s="487"/>
    </row>
    <row r="227" spans="2:10">
      <c r="B227" s="486"/>
      <c r="C227" s="356"/>
      <c r="D227" s="356"/>
      <c r="E227" s="356"/>
      <c r="F227" s="356"/>
      <c r="G227" s="356"/>
      <c r="H227" s="356"/>
      <c r="I227" s="356"/>
      <c r="J227" s="487"/>
    </row>
    <row r="228" spans="2:10">
      <c r="B228" s="486"/>
      <c r="C228" s="356"/>
      <c r="D228" s="356"/>
      <c r="E228" s="356"/>
      <c r="F228" s="356"/>
      <c r="G228" s="356"/>
      <c r="H228" s="356"/>
      <c r="I228" s="356"/>
      <c r="J228" s="487"/>
    </row>
    <row r="229" spans="2:10">
      <c r="B229" s="486"/>
      <c r="C229" s="356"/>
      <c r="D229" s="356"/>
      <c r="E229" s="356"/>
      <c r="F229" s="356"/>
      <c r="G229" s="356"/>
      <c r="H229" s="356"/>
      <c r="I229" s="356"/>
      <c r="J229" s="487"/>
    </row>
    <row r="230" spans="2:10">
      <c r="B230" s="486"/>
      <c r="C230" s="356"/>
      <c r="D230" s="356"/>
      <c r="E230" s="356"/>
      <c r="F230" s="356"/>
      <c r="G230" s="356"/>
      <c r="H230" s="356"/>
      <c r="I230" s="356"/>
      <c r="J230" s="487"/>
    </row>
    <row r="231" spans="2:10">
      <c r="B231" s="486"/>
      <c r="C231" s="356"/>
      <c r="D231" s="356"/>
      <c r="E231" s="356"/>
      <c r="F231" s="356"/>
      <c r="G231" s="356"/>
      <c r="H231" s="356"/>
      <c r="I231" s="356"/>
      <c r="J231" s="487"/>
    </row>
    <row r="232" spans="2:10">
      <c r="B232" s="486"/>
      <c r="C232" s="356"/>
      <c r="D232" s="356"/>
      <c r="E232" s="356"/>
      <c r="F232" s="356"/>
      <c r="G232" s="356"/>
      <c r="H232" s="356"/>
      <c r="I232" s="356"/>
      <c r="J232" s="487"/>
    </row>
    <row r="233" spans="2:10">
      <c r="B233" s="486"/>
      <c r="C233" s="356"/>
      <c r="D233" s="356"/>
      <c r="E233" s="356"/>
      <c r="F233" s="356"/>
      <c r="G233" s="356"/>
      <c r="H233" s="356"/>
      <c r="I233" s="356"/>
      <c r="J233" s="487"/>
    </row>
    <row r="234" spans="2:10">
      <c r="B234" s="486"/>
      <c r="C234" s="356"/>
      <c r="D234" s="356"/>
      <c r="E234" s="356"/>
      <c r="F234" s="356"/>
      <c r="G234" s="356"/>
      <c r="H234" s="356"/>
      <c r="I234" s="356"/>
      <c r="J234" s="487"/>
    </row>
    <row r="235" spans="2:10">
      <c r="B235" s="486"/>
      <c r="C235" s="356"/>
      <c r="D235" s="356"/>
      <c r="E235" s="356"/>
      <c r="F235" s="356"/>
      <c r="G235" s="356"/>
      <c r="H235" s="356"/>
      <c r="I235" s="356"/>
      <c r="J235" s="487"/>
    </row>
    <row r="236" spans="2:10">
      <c r="B236" s="486"/>
      <c r="C236" s="356"/>
      <c r="D236" s="356"/>
      <c r="E236" s="356"/>
      <c r="F236" s="356"/>
      <c r="G236" s="356"/>
      <c r="H236" s="356"/>
      <c r="I236" s="356"/>
      <c r="J236" s="487"/>
    </row>
    <row r="237" spans="2:10">
      <c r="B237" s="486"/>
      <c r="C237" s="356"/>
      <c r="D237" s="356"/>
      <c r="E237" s="356"/>
      <c r="F237" s="356"/>
      <c r="G237" s="356"/>
      <c r="H237" s="356"/>
      <c r="I237" s="356"/>
      <c r="J237" s="487"/>
    </row>
    <row r="238" spans="2:10">
      <c r="B238" s="486"/>
      <c r="C238" s="356"/>
      <c r="D238" s="356"/>
      <c r="E238" s="356"/>
      <c r="F238" s="356"/>
      <c r="G238" s="356"/>
      <c r="H238" s="356"/>
      <c r="I238" s="356"/>
      <c r="J238" s="487"/>
    </row>
    <row r="239" spans="2:10">
      <c r="B239" s="486"/>
      <c r="C239" s="356"/>
      <c r="D239" s="356"/>
      <c r="E239" s="356"/>
      <c r="F239" s="356"/>
      <c r="G239" s="356"/>
      <c r="H239" s="356"/>
      <c r="I239" s="356"/>
      <c r="J239" s="487"/>
    </row>
    <row r="240" spans="2:10">
      <c r="B240" s="486"/>
      <c r="C240" s="356"/>
      <c r="D240" s="356"/>
      <c r="E240" s="356"/>
      <c r="F240" s="356"/>
      <c r="G240" s="356"/>
      <c r="H240" s="356"/>
      <c r="I240" s="356"/>
      <c r="J240" s="487"/>
    </row>
    <row r="241" spans="2:10">
      <c r="B241" s="486"/>
      <c r="C241" s="356"/>
      <c r="D241" s="356"/>
      <c r="E241" s="356"/>
      <c r="F241" s="356"/>
      <c r="G241" s="356"/>
      <c r="H241" s="356"/>
      <c r="I241" s="356"/>
      <c r="J241" s="487"/>
    </row>
    <row r="242" spans="2:10">
      <c r="B242" s="486"/>
      <c r="C242" s="356"/>
      <c r="D242" s="356"/>
      <c r="E242" s="356"/>
      <c r="F242" s="356"/>
      <c r="G242" s="356"/>
      <c r="H242" s="356"/>
      <c r="I242" s="356"/>
      <c r="J242" s="487"/>
    </row>
    <row r="243" spans="2:10">
      <c r="B243" s="486"/>
      <c r="C243" s="356"/>
      <c r="D243" s="356"/>
      <c r="E243" s="356"/>
      <c r="F243" s="356"/>
      <c r="G243" s="356"/>
      <c r="H243" s="356"/>
      <c r="I243" s="356"/>
      <c r="J243" s="487"/>
    </row>
    <row r="244" spans="2:10">
      <c r="B244" s="486"/>
      <c r="C244" s="356"/>
      <c r="D244" s="356"/>
      <c r="E244" s="356"/>
      <c r="F244" s="356"/>
      <c r="G244" s="356"/>
      <c r="H244" s="356"/>
      <c r="I244" s="356"/>
      <c r="J244" s="487"/>
    </row>
    <row r="245" spans="2:10">
      <c r="B245" s="486"/>
      <c r="C245" s="356"/>
      <c r="D245" s="356"/>
      <c r="E245" s="356"/>
      <c r="F245" s="356"/>
      <c r="G245" s="356"/>
      <c r="H245" s="356"/>
      <c r="I245" s="356"/>
      <c r="J245" s="487"/>
    </row>
    <row r="246" spans="2:10">
      <c r="B246" s="486"/>
      <c r="C246" s="356"/>
      <c r="D246" s="356"/>
      <c r="E246" s="356"/>
      <c r="F246" s="356"/>
      <c r="G246" s="356"/>
      <c r="H246" s="356"/>
      <c r="I246" s="356"/>
      <c r="J246" s="487"/>
    </row>
    <row r="247" spans="2:10">
      <c r="B247" s="486"/>
      <c r="C247" s="356"/>
      <c r="D247" s="356"/>
      <c r="E247" s="356"/>
      <c r="F247" s="356"/>
      <c r="G247" s="356"/>
      <c r="H247" s="356"/>
      <c r="I247" s="356"/>
      <c r="J247" s="487"/>
    </row>
    <row r="248" spans="2:10">
      <c r="B248" s="486"/>
      <c r="C248" s="356"/>
      <c r="D248" s="356"/>
      <c r="E248" s="356"/>
      <c r="F248" s="356"/>
      <c r="G248" s="356"/>
      <c r="H248" s="356"/>
      <c r="I248" s="356"/>
      <c r="J248" s="487"/>
    </row>
    <row r="249" spans="2:10">
      <c r="B249" s="486"/>
      <c r="C249" s="356"/>
      <c r="D249" s="356"/>
      <c r="E249" s="356"/>
      <c r="F249" s="356"/>
      <c r="G249" s="356"/>
      <c r="H249" s="356"/>
      <c r="I249" s="356"/>
      <c r="J249" s="487"/>
    </row>
    <row r="250" spans="2:10">
      <c r="B250" s="486"/>
      <c r="C250" s="356"/>
      <c r="D250" s="356"/>
      <c r="E250" s="356"/>
      <c r="F250" s="356"/>
      <c r="G250" s="356"/>
      <c r="H250" s="356"/>
      <c r="I250" s="356"/>
      <c r="J250" s="487"/>
    </row>
    <row r="251" spans="2:10">
      <c r="B251" s="486"/>
      <c r="C251" s="356"/>
      <c r="D251" s="356"/>
      <c r="E251" s="356"/>
      <c r="F251" s="356"/>
      <c r="G251" s="356"/>
      <c r="H251" s="356"/>
      <c r="I251" s="356"/>
      <c r="J251" s="487"/>
    </row>
    <row r="252" spans="2:10">
      <c r="B252" s="486"/>
      <c r="C252" s="356"/>
      <c r="D252" s="356"/>
      <c r="E252" s="356"/>
      <c r="F252" s="356"/>
      <c r="G252" s="356"/>
      <c r="H252" s="356"/>
      <c r="I252" s="356"/>
      <c r="J252" s="487"/>
    </row>
    <row r="253" spans="2:10">
      <c r="B253" s="486"/>
      <c r="C253" s="356"/>
      <c r="D253" s="356"/>
      <c r="E253" s="356"/>
      <c r="F253" s="356"/>
      <c r="G253" s="356"/>
      <c r="H253" s="356"/>
      <c r="I253" s="356"/>
      <c r="J253" s="487"/>
    </row>
    <row r="254" spans="2:10">
      <c r="B254" s="486"/>
      <c r="C254" s="356"/>
      <c r="D254" s="356"/>
      <c r="E254" s="356"/>
      <c r="F254" s="356"/>
      <c r="G254" s="356"/>
      <c r="H254" s="356"/>
      <c r="I254" s="356"/>
      <c r="J254" s="487"/>
    </row>
    <row r="255" spans="2:10">
      <c r="B255" s="486"/>
      <c r="C255" s="356"/>
      <c r="D255" s="356"/>
      <c r="E255" s="356"/>
      <c r="F255" s="356"/>
      <c r="G255" s="356"/>
      <c r="H255" s="356"/>
      <c r="I255" s="356"/>
      <c r="J255" s="487"/>
    </row>
    <row r="256" spans="2:10">
      <c r="B256" s="486"/>
      <c r="C256" s="356"/>
      <c r="D256" s="356"/>
      <c r="E256" s="356"/>
      <c r="F256" s="356"/>
      <c r="G256" s="356"/>
      <c r="H256" s="356"/>
      <c r="I256" s="356"/>
      <c r="J256" s="487"/>
    </row>
    <row r="257" spans="2:10">
      <c r="B257" s="486"/>
      <c r="C257" s="356"/>
      <c r="D257" s="356"/>
      <c r="E257" s="356"/>
      <c r="F257" s="356"/>
      <c r="G257" s="356"/>
      <c r="H257" s="356"/>
      <c r="I257" s="356"/>
      <c r="J257" s="487"/>
    </row>
    <row r="258" spans="2:10">
      <c r="B258" s="486"/>
      <c r="C258" s="356"/>
      <c r="D258" s="356"/>
      <c r="E258" s="356"/>
      <c r="F258" s="356"/>
      <c r="G258" s="356"/>
      <c r="H258" s="356"/>
      <c r="I258" s="356"/>
      <c r="J258" s="487"/>
    </row>
    <row r="259" spans="2:10">
      <c r="B259" s="486"/>
      <c r="C259" s="356"/>
      <c r="D259" s="356"/>
      <c r="E259" s="356"/>
      <c r="F259" s="356"/>
      <c r="G259" s="356"/>
      <c r="H259" s="356"/>
      <c r="I259" s="356"/>
      <c r="J259" s="487"/>
    </row>
    <row r="260" spans="2:10">
      <c r="B260" s="486"/>
      <c r="C260" s="356"/>
      <c r="D260" s="356"/>
      <c r="E260" s="356"/>
      <c r="F260" s="356"/>
      <c r="G260" s="356"/>
      <c r="H260" s="356"/>
      <c r="I260" s="356"/>
      <c r="J260" s="487"/>
    </row>
    <row r="261" spans="2:10">
      <c r="B261" s="486"/>
      <c r="C261" s="356"/>
      <c r="D261" s="356"/>
      <c r="E261" s="356"/>
      <c r="F261" s="356"/>
      <c r="G261" s="356"/>
      <c r="H261" s="356"/>
      <c r="I261" s="356"/>
      <c r="J261" s="487"/>
    </row>
    <row r="262" spans="2:10">
      <c r="B262" s="486"/>
      <c r="C262" s="356"/>
      <c r="D262" s="356"/>
      <c r="E262" s="356"/>
      <c r="F262" s="356"/>
      <c r="G262" s="356"/>
      <c r="H262" s="356"/>
      <c r="I262" s="356"/>
      <c r="J262" s="487"/>
    </row>
    <row r="263" spans="2:10">
      <c r="B263" s="486"/>
      <c r="C263" s="356"/>
      <c r="D263" s="356"/>
      <c r="E263" s="356"/>
      <c r="F263" s="356"/>
      <c r="G263" s="356"/>
      <c r="H263" s="356"/>
      <c r="I263" s="356"/>
      <c r="J263" s="487"/>
    </row>
    <row r="264" spans="2:10">
      <c r="B264" s="486"/>
      <c r="C264" s="356"/>
      <c r="D264" s="356"/>
      <c r="E264" s="356"/>
      <c r="F264" s="356"/>
      <c r="G264" s="356"/>
      <c r="H264" s="356"/>
      <c r="I264" s="356"/>
      <c r="J264" s="487"/>
    </row>
    <row r="265" spans="2:10">
      <c r="B265" s="486"/>
      <c r="C265" s="356"/>
      <c r="D265" s="356"/>
      <c r="E265" s="356"/>
      <c r="F265" s="356"/>
      <c r="G265" s="356"/>
      <c r="H265" s="356"/>
      <c r="I265" s="356"/>
      <c r="J265" s="487"/>
    </row>
    <row r="266" spans="2:10">
      <c r="B266" s="486"/>
      <c r="C266" s="356"/>
      <c r="D266" s="356"/>
      <c r="E266" s="356"/>
      <c r="F266" s="356"/>
      <c r="G266" s="356"/>
      <c r="H266" s="356"/>
      <c r="I266" s="356"/>
      <c r="J266" s="487"/>
    </row>
    <row r="267" spans="2:10">
      <c r="B267" s="486"/>
      <c r="C267" s="356"/>
      <c r="D267" s="356"/>
      <c r="E267" s="356"/>
      <c r="F267" s="356"/>
      <c r="G267" s="356"/>
      <c r="H267" s="356"/>
      <c r="I267" s="356"/>
      <c r="J267" s="487"/>
    </row>
    <row r="268" spans="2:10">
      <c r="B268" s="486"/>
      <c r="C268" s="356"/>
      <c r="D268" s="356"/>
      <c r="E268" s="356"/>
      <c r="F268" s="356"/>
      <c r="G268" s="356"/>
      <c r="H268" s="356"/>
      <c r="I268" s="356"/>
      <c r="J268" s="487"/>
    </row>
    <row r="269" spans="2:10">
      <c r="B269" s="486"/>
      <c r="C269" s="356"/>
      <c r="D269" s="356"/>
      <c r="E269" s="356"/>
      <c r="F269" s="356"/>
      <c r="G269" s="356"/>
      <c r="H269" s="356"/>
      <c r="I269" s="356"/>
      <c r="J269" s="487"/>
    </row>
    <row r="270" spans="2:10">
      <c r="B270" s="486"/>
      <c r="C270" s="356"/>
      <c r="D270" s="356"/>
      <c r="E270" s="356"/>
      <c r="F270" s="356"/>
      <c r="G270" s="356"/>
      <c r="H270" s="356"/>
      <c r="I270" s="356"/>
      <c r="J270" s="487"/>
    </row>
    <row r="271" spans="2:10">
      <c r="B271" s="486"/>
      <c r="C271" s="356"/>
      <c r="D271" s="356"/>
      <c r="E271" s="356"/>
      <c r="F271" s="356"/>
      <c r="G271" s="356"/>
      <c r="H271" s="356"/>
      <c r="I271" s="356"/>
      <c r="J271" s="487"/>
    </row>
    <row r="272" spans="2:10">
      <c r="B272" s="486"/>
      <c r="C272" s="356"/>
      <c r="D272" s="356"/>
      <c r="E272" s="356"/>
      <c r="F272" s="356"/>
      <c r="G272" s="356"/>
      <c r="H272" s="356"/>
      <c r="I272" s="356"/>
      <c r="J272" s="487"/>
    </row>
    <row r="273" spans="2:10">
      <c r="B273" s="486"/>
      <c r="C273" s="356"/>
      <c r="D273" s="356"/>
      <c r="E273" s="356"/>
      <c r="F273" s="356"/>
      <c r="G273" s="356"/>
      <c r="H273" s="356"/>
      <c r="I273" s="356"/>
      <c r="J273" s="487"/>
    </row>
    <row r="274" spans="2:10">
      <c r="B274" s="486"/>
      <c r="C274" s="356"/>
      <c r="D274" s="356"/>
      <c r="E274" s="356"/>
      <c r="F274" s="356"/>
      <c r="G274" s="356"/>
      <c r="H274" s="356"/>
      <c r="I274" s="356"/>
      <c r="J274" s="487"/>
    </row>
    <row r="275" spans="2:10">
      <c r="B275" s="486"/>
      <c r="C275" s="356"/>
      <c r="D275" s="356"/>
      <c r="E275" s="356"/>
      <c r="F275" s="356"/>
      <c r="G275" s="356"/>
      <c r="H275" s="356"/>
      <c r="I275" s="356"/>
      <c r="J275" s="487"/>
    </row>
    <row r="276" spans="2:10">
      <c r="B276" s="486"/>
      <c r="C276" s="356"/>
      <c r="D276" s="356"/>
      <c r="E276" s="356"/>
      <c r="F276" s="356"/>
      <c r="G276" s="356"/>
      <c r="H276" s="356"/>
      <c r="I276" s="356"/>
      <c r="J276" s="487"/>
    </row>
    <row r="277" spans="2:10">
      <c r="B277" s="486"/>
      <c r="C277" s="356"/>
      <c r="D277" s="356"/>
      <c r="E277" s="356"/>
      <c r="F277" s="356"/>
      <c r="G277" s="356"/>
      <c r="H277" s="356"/>
      <c r="I277" s="356"/>
      <c r="J277" s="487"/>
    </row>
    <row r="278" spans="2:10">
      <c r="B278" s="486"/>
      <c r="C278" s="356"/>
      <c r="D278" s="356"/>
      <c r="E278" s="356"/>
      <c r="F278" s="356"/>
      <c r="G278" s="356"/>
      <c r="H278" s="356"/>
      <c r="I278" s="356"/>
      <c r="J278" s="487"/>
    </row>
    <row r="279" spans="2:10">
      <c r="B279" s="486"/>
      <c r="C279" s="356"/>
      <c r="D279" s="356"/>
      <c r="E279" s="356"/>
      <c r="F279" s="356"/>
      <c r="G279" s="356"/>
      <c r="H279" s="356"/>
      <c r="I279" s="356"/>
      <c r="J279" s="487"/>
    </row>
    <row r="280" spans="2:10">
      <c r="B280" s="486"/>
      <c r="C280" s="356"/>
      <c r="D280" s="356"/>
      <c r="E280" s="356"/>
      <c r="F280" s="356"/>
      <c r="G280" s="356"/>
      <c r="H280" s="356"/>
      <c r="I280" s="356"/>
      <c r="J280" s="487"/>
    </row>
    <row r="281" spans="2:10">
      <c r="B281" s="486"/>
      <c r="C281" s="356"/>
      <c r="D281" s="356"/>
      <c r="E281" s="356"/>
      <c r="F281" s="356"/>
      <c r="G281" s="356"/>
      <c r="H281" s="356"/>
      <c r="I281" s="356"/>
      <c r="J281" s="487"/>
    </row>
    <row r="282" spans="2:10">
      <c r="B282" s="486"/>
      <c r="C282" s="356"/>
      <c r="D282" s="356"/>
      <c r="E282" s="356"/>
      <c r="F282" s="356"/>
      <c r="G282" s="356"/>
      <c r="H282" s="356"/>
      <c r="I282" s="356"/>
      <c r="J282" s="487"/>
    </row>
    <row r="283" spans="2:10">
      <c r="B283" s="486"/>
      <c r="C283" s="356"/>
      <c r="D283" s="356"/>
      <c r="E283" s="356"/>
      <c r="F283" s="356"/>
      <c r="G283" s="356"/>
      <c r="H283" s="356"/>
      <c r="I283" s="356"/>
      <c r="J283" s="487"/>
    </row>
    <row r="284" spans="2:10">
      <c r="B284" s="486"/>
      <c r="C284" s="356"/>
      <c r="D284" s="356"/>
      <c r="E284" s="356"/>
      <c r="F284" s="356"/>
      <c r="G284" s="356"/>
      <c r="H284" s="356"/>
      <c r="I284" s="356"/>
      <c r="J284" s="487"/>
    </row>
    <row r="285" spans="2:10">
      <c r="B285" s="486"/>
      <c r="C285" s="356"/>
      <c r="D285" s="356"/>
      <c r="E285" s="356"/>
      <c r="F285" s="356"/>
      <c r="G285" s="356"/>
      <c r="H285" s="356"/>
      <c r="I285" s="356"/>
      <c r="J285" s="487"/>
    </row>
    <row r="286" spans="2:10">
      <c r="B286" s="486"/>
      <c r="C286" s="356"/>
      <c r="D286" s="356"/>
      <c r="E286" s="356"/>
      <c r="F286" s="356"/>
      <c r="G286" s="356"/>
      <c r="H286" s="356"/>
      <c r="I286" s="356"/>
      <c r="J286" s="487"/>
    </row>
    <row r="287" spans="2:10">
      <c r="B287" s="486"/>
      <c r="C287" s="356"/>
      <c r="D287" s="356"/>
      <c r="E287" s="356"/>
      <c r="F287" s="356"/>
      <c r="G287" s="356"/>
      <c r="H287" s="356"/>
      <c r="I287" s="356"/>
      <c r="J287" s="487"/>
    </row>
    <row r="288" spans="2:10">
      <c r="B288" s="486"/>
      <c r="C288" s="356"/>
      <c r="D288" s="356"/>
      <c r="E288" s="356"/>
      <c r="F288" s="356"/>
      <c r="G288" s="356"/>
      <c r="H288" s="356"/>
      <c r="I288" s="356"/>
      <c r="J288" s="487"/>
    </row>
    <row r="289" spans="2:10">
      <c r="B289" s="486"/>
      <c r="C289" s="356"/>
      <c r="D289" s="356"/>
      <c r="E289" s="356"/>
      <c r="F289" s="356"/>
      <c r="G289" s="356"/>
      <c r="H289" s="356"/>
      <c r="I289" s="356"/>
      <c r="J289" s="487"/>
    </row>
    <row r="290" spans="2:10">
      <c r="B290" s="486"/>
      <c r="C290" s="356"/>
      <c r="D290" s="356"/>
      <c r="E290" s="356"/>
      <c r="F290" s="356"/>
      <c r="G290" s="356"/>
      <c r="H290" s="356"/>
      <c r="I290" s="356"/>
      <c r="J290" s="487"/>
    </row>
    <row r="291" spans="2:10">
      <c r="B291" s="486"/>
      <c r="C291" s="356"/>
      <c r="D291" s="356"/>
      <c r="E291" s="356"/>
      <c r="F291" s="356"/>
      <c r="G291" s="356"/>
      <c r="H291" s="356"/>
      <c r="I291" s="356"/>
      <c r="J291" s="487"/>
    </row>
    <row r="292" spans="2:10">
      <c r="B292" s="486"/>
      <c r="C292" s="356"/>
      <c r="D292" s="356"/>
      <c r="E292" s="356"/>
      <c r="F292" s="356"/>
      <c r="G292" s="356"/>
      <c r="H292" s="356"/>
      <c r="I292" s="356"/>
      <c r="J292" s="487"/>
    </row>
    <row r="293" spans="2:10">
      <c r="B293" s="486"/>
      <c r="C293" s="356"/>
      <c r="D293" s="356"/>
      <c r="E293" s="356"/>
      <c r="F293" s="356"/>
      <c r="G293" s="356"/>
      <c r="H293" s="356"/>
      <c r="I293" s="356"/>
      <c r="J293" s="487"/>
    </row>
    <row r="294" spans="2:10">
      <c r="B294" s="486"/>
      <c r="C294" s="356"/>
      <c r="D294" s="356"/>
      <c r="E294" s="356"/>
      <c r="F294" s="356"/>
      <c r="G294" s="356"/>
      <c r="H294" s="356"/>
      <c r="I294" s="356"/>
      <c r="J294" s="487"/>
    </row>
    <row r="295" spans="2:10">
      <c r="B295" s="486"/>
      <c r="C295" s="356"/>
      <c r="D295" s="356"/>
      <c r="E295" s="356"/>
      <c r="F295" s="356"/>
      <c r="G295" s="356"/>
      <c r="H295" s="356"/>
      <c r="I295" s="356"/>
      <c r="J295" s="487"/>
    </row>
    <row r="296" spans="2:10">
      <c r="B296" s="486"/>
      <c r="C296" s="356"/>
      <c r="D296" s="356"/>
      <c r="E296" s="356"/>
      <c r="F296" s="356"/>
      <c r="G296" s="356"/>
      <c r="H296" s="356"/>
      <c r="I296" s="356"/>
      <c r="J296" s="487"/>
    </row>
    <row r="297" spans="2:10">
      <c r="B297" s="486"/>
      <c r="C297" s="356"/>
      <c r="D297" s="356"/>
      <c r="E297" s="356"/>
      <c r="F297" s="356"/>
      <c r="G297" s="356"/>
      <c r="H297" s="356"/>
      <c r="I297" s="356"/>
      <c r="J297" s="487"/>
    </row>
    <row r="298" spans="2:10">
      <c r="B298" s="486"/>
      <c r="C298" s="356"/>
      <c r="D298" s="356"/>
      <c r="E298" s="356"/>
      <c r="F298" s="356"/>
      <c r="G298" s="356"/>
      <c r="H298" s="356"/>
      <c r="I298" s="356"/>
      <c r="J298" s="487"/>
    </row>
    <row r="299" spans="2:10">
      <c r="B299" s="486"/>
      <c r="C299" s="356"/>
      <c r="D299" s="356"/>
      <c r="E299" s="356"/>
      <c r="F299" s="356"/>
      <c r="G299" s="356"/>
      <c r="H299" s="356"/>
      <c r="I299" s="356"/>
      <c r="J299" s="487"/>
    </row>
    <row r="300" spans="2:10">
      <c r="B300" s="486"/>
      <c r="C300" s="356"/>
      <c r="D300" s="356"/>
      <c r="E300" s="356"/>
      <c r="F300" s="356"/>
      <c r="G300" s="356"/>
      <c r="H300" s="356"/>
      <c r="I300" s="356"/>
      <c r="J300" s="487"/>
    </row>
    <row r="301" spans="2:10">
      <c r="B301" s="486"/>
      <c r="C301" s="356"/>
      <c r="D301" s="356"/>
      <c r="E301" s="356"/>
      <c r="F301" s="356"/>
      <c r="G301" s="356"/>
      <c r="H301" s="356"/>
      <c r="I301" s="356"/>
      <c r="J301" s="487"/>
    </row>
    <row r="302" spans="2:10">
      <c r="B302" s="486"/>
      <c r="C302" s="356"/>
      <c r="D302" s="356"/>
      <c r="E302" s="356"/>
      <c r="F302" s="356"/>
      <c r="G302" s="356"/>
      <c r="H302" s="356"/>
      <c r="I302" s="356"/>
      <c r="J302" s="487"/>
    </row>
    <row r="303" spans="2:10">
      <c r="B303" s="486"/>
      <c r="C303" s="356"/>
      <c r="D303" s="356"/>
      <c r="E303" s="356"/>
      <c r="F303" s="356"/>
      <c r="G303" s="356"/>
      <c r="H303" s="356"/>
      <c r="I303" s="356"/>
      <c r="J303" s="487"/>
    </row>
    <row r="304" spans="2:10">
      <c r="B304" s="486"/>
      <c r="C304" s="356"/>
      <c r="D304" s="356"/>
      <c r="E304" s="356"/>
      <c r="F304" s="356"/>
      <c r="G304" s="356"/>
      <c r="H304" s="356"/>
      <c r="I304" s="356"/>
      <c r="J304" s="487"/>
    </row>
    <row r="305" spans="2:10">
      <c r="B305" s="486"/>
      <c r="C305" s="356"/>
      <c r="D305" s="356"/>
      <c r="E305" s="356"/>
      <c r="F305" s="356"/>
      <c r="G305" s="356"/>
      <c r="H305" s="356"/>
      <c r="I305" s="356"/>
      <c r="J305" s="487"/>
    </row>
    <row r="306" spans="2:10">
      <c r="B306" s="486"/>
      <c r="C306" s="356"/>
      <c r="D306" s="356"/>
      <c r="E306" s="356"/>
      <c r="F306" s="356"/>
      <c r="G306" s="356"/>
      <c r="H306" s="356"/>
      <c r="I306" s="356"/>
      <c r="J306" s="487"/>
    </row>
    <row r="307" spans="2:10">
      <c r="B307" s="486"/>
      <c r="C307" s="356"/>
      <c r="D307" s="356"/>
      <c r="E307" s="356"/>
      <c r="F307" s="356"/>
      <c r="G307" s="356"/>
      <c r="H307" s="356"/>
      <c r="I307" s="356"/>
      <c r="J307" s="487"/>
    </row>
    <row r="308" spans="2:10">
      <c r="B308" s="486"/>
      <c r="C308" s="356"/>
      <c r="D308" s="356"/>
      <c r="E308" s="356"/>
      <c r="F308" s="356"/>
      <c r="G308" s="356"/>
      <c r="H308" s="356"/>
      <c r="I308" s="356"/>
      <c r="J308" s="487"/>
    </row>
    <row r="309" spans="2:10">
      <c r="B309" s="486"/>
      <c r="C309" s="356"/>
      <c r="D309" s="356"/>
      <c r="E309" s="356"/>
      <c r="F309" s="356"/>
      <c r="G309" s="356"/>
      <c r="H309" s="356"/>
      <c r="I309" s="356"/>
      <c r="J309" s="487"/>
    </row>
    <row r="310" spans="2:10">
      <c r="B310" s="486"/>
      <c r="C310" s="356"/>
      <c r="D310" s="356"/>
      <c r="E310" s="356"/>
      <c r="F310" s="356"/>
      <c r="G310" s="356"/>
      <c r="H310" s="356"/>
      <c r="I310" s="356"/>
      <c r="J310" s="487"/>
    </row>
    <row r="311" spans="2:10">
      <c r="B311" s="486"/>
      <c r="C311" s="356"/>
      <c r="D311" s="356"/>
      <c r="E311" s="356"/>
      <c r="F311" s="356"/>
      <c r="G311" s="356"/>
      <c r="H311" s="356"/>
      <c r="I311" s="356"/>
      <c r="J311" s="487"/>
    </row>
    <row r="312" spans="2:10">
      <c r="B312" s="486"/>
      <c r="C312" s="356"/>
      <c r="D312" s="356"/>
      <c r="E312" s="356"/>
      <c r="F312" s="356"/>
      <c r="G312" s="356"/>
      <c r="H312" s="356"/>
      <c r="I312" s="356"/>
      <c r="J312" s="487"/>
    </row>
    <row r="313" spans="2:10">
      <c r="B313" s="486"/>
      <c r="C313" s="356"/>
      <c r="D313" s="356"/>
      <c r="E313" s="356"/>
      <c r="F313" s="356"/>
      <c r="G313" s="356"/>
      <c r="H313" s="356"/>
      <c r="I313" s="356"/>
      <c r="J313" s="487"/>
    </row>
    <row r="314" spans="2:10">
      <c r="B314" s="486"/>
      <c r="C314" s="356"/>
      <c r="D314" s="356"/>
      <c r="E314" s="356"/>
      <c r="F314" s="356"/>
      <c r="G314" s="356"/>
      <c r="H314" s="356"/>
      <c r="I314" s="356"/>
      <c r="J314" s="487"/>
    </row>
    <row r="315" spans="2:10" ht="15.75" thickBot="1">
      <c r="B315" s="488"/>
      <c r="C315" s="489"/>
      <c r="D315" s="489"/>
      <c r="E315" s="489"/>
      <c r="F315" s="489"/>
      <c r="G315" s="489"/>
      <c r="H315" s="489"/>
      <c r="I315" s="489"/>
      <c r="J315" s="490"/>
    </row>
    <row r="316" spans="2:10">
      <c r="B316" s="486"/>
      <c r="C316" s="356"/>
      <c r="D316" s="356"/>
      <c r="E316" s="356"/>
      <c r="F316" s="356"/>
      <c r="G316" s="356"/>
      <c r="H316" s="356"/>
      <c r="I316" s="356"/>
      <c r="J316" s="487"/>
    </row>
    <row r="317" spans="2:10">
      <c r="B317" s="486"/>
      <c r="C317" s="356"/>
      <c r="D317" s="356"/>
      <c r="E317" s="356"/>
      <c r="F317" s="356"/>
      <c r="G317" s="356"/>
      <c r="H317" s="356"/>
      <c r="I317" s="356"/>
      <c r="J317" s="487"/>
    </row>
    <row r="318" spans="2:10">
      <c r="B318" s="486"/>
      <c r="C318" s="356"/>
      <c r="D318" s="356"/>
      <c r="E318" s="356"/>
      <c r="F318" s="356"/>
      <c r="G318" s="356"/>
      <c r="H318" s="356"/>
      <c r="I318" s="356"/>
      <c r="J318" s="487"/>
    </row>
    <row r="319" spans="2:10">
      <c r="B319" s="486"/>
      <c r="C319" s="356"/>
      <c r="D319" s="356"/>
      <c r="E319" s="356"/>
      <c r="F319" s="356"/>
      <c r="G319" s="356"/>
      <c r="H319" s="356"/>
      <c r="I319" s="356"/>
      <c r="J319" s="487"/>
    </row>
    <row r="320" spans="2:10">
      <c r="B320" s="486"/>
      <c r="C320" s="356"/>
      <c r="D320" s="356"/>
      <c r="E320" s="356"/>
      <c r="F320" s="356"/>
      <c r="G320" s="356"/>
      <c r="H320" s="356"/>
      <c r="I320" s="356"/>
      <c r="J320" s="487"/>
    </row>
    <row r="321" spans="2:10">
      <c r="B321" s="486"/>
      <c r="C321" s="356"/>
      <c r="D321" s="356"/>
      <c r="E321" s="356"/>
      <c r="F321" s="356"/>
      <c r="G321" s="356"/>
      <c r="H321" s="356"/>
      <c r="I321" s="356"/>
      <c r="J321" s="487"/>
    </row>
    <row r="322" spans="2:10">
      <c r="B322" s="486"/>
      <c r="C322" s="356"/>
      <c r="D322" s="356"/>
      <c r="E322" s="356"/>
      <c r="F322" s="356"/>
      <c r="G322" s="356"/>
      <c r="H322" s="356"/>
      <c r="I322" s="356"/>
      <c r="J322" s="487"/>
    </row>
    <row r="323" spans="2:10">
      <c r="B323" s="486"/>
      <c r="C323" s="356"/>
      <c r="D323" s="356"/>
      <c r="E323" s="356"/>
      <c r="F323" s="356"/>
      <c r="G323" s="356"/>
      <c r="H323" s="356"/>
      <c r="I323" s="356"/>
      <c r="J323" s="487"/>
    </row>
    <row r="324" spans="2:10">
      <c r="B324" s="486"/>
      <c r="C324" s="356"/>
      <c r="D324" s="356"/>
      <c r="E324" s="356"/>
      <c r="F324" s="356"/>
      <c r="G324" s="356"/>
      <c r="H324" s="356"/>
      <c r="I324" s="356"/>
      <c r="J324" s="487"/>
    </row>
    <row r="325" spans="2:10">
      <c r="B325" s="486"/>
      <c r="C325" s="356"/>
      <c r="D325" s="356"/>
      <c r="E325" s="356"/>
      <c r="F325" s="356"/>
      <c r="G325" s="356"/>
      <c r="H325" s="356"/>
      <c r="I325" s="356"/>
      <c r="J325" s="487"/>
    </row>
    <row r="326" spans="2:10">
      <c r="B326" s="486"/>
      <c r="C326" s="356"/>
      <c r="D326" s="356"/>
      <c r="E326" s="356"/>
      <c r="F326" s="356"/>
      <c r="G326" s="356"/>
      <c r="H326" s="356"/>
      <c r="I326" s="356"/>
      <c r="J326" s="487"/>
    </row>
    <row r="327" spans="2:10">
      <c r="B327" s="486"/>
      <c r="C327" s="356"/>
      <c r="D327" s="356"/>
      <c r="E327" s="356"/>
      <c r="F327" s="356"/>
      <c r="G327" s="356"/>
      <c r="H327" s="356"/>
      <c r="I327" s="356"/>
      <c r="J327" s="487"/>
    </row>
    <row r="328" spans="2:10">
      <c r="B328" s="486"/>
      <c r="C328" s="356"/>
      <c r="D328" s="356"/>
      <c r="E328" s="356"/>
      <c r="F328" s="356"/>
      <c r="G328" s="356"/>
      <c r="H328" s="356"/>
      <c r="I328" s="356"/>
      <c r="J328" s="487"/>
    </row>
    <row r="329" spans="2:10">
      <c r="B329" s="486"/>
      <c r="C329" s="356"/>
      <c r="D329" s="356"/>
      <c r="E329" s="356"/>
      <c r="F329" s="356"/>
      <c r="G329" s="356"/>
      <c r="H329" s="356"/>
      <c r="I329" s="356"/>
      <c r="J329" s="487"/>
    </row>
    <row r="330" spans="2:10">
      <c r="B330" s="486"/>
      <c r="C330" s="356"/>
      <c r="D330" s="356"/>
      <c r="E330" s="356"/>
      <c r="F330" s="356"/>
      <c r="G330" s="356"/>
      <c r="H330" s="356"/>
      <c r="I330" s="356"/>
      <c r="J330" s="487"/>
    </row>
    <row r="331" spans="2:10">
      <c r="B331" s="486"/>
      <c r="C331" s="356"/>
      <c r="D331" s="356"/>
      <c r="E331" s="356"/>
      <c r="F331" s="356"/>
      <c r="G331" s="356"/>
      <c r="H331" s="356"/>
      <c r="I331" s="356"/>
      <c r="J331" s="487"/>
    </row>
    <row r="332" spans="2:10">
      <c r="B332" s="486"/>
      <c r="C332" s="356"/>
      <c r="D332" s="356"/>
      <c r="E332" s="356"/>
      <c r="F332" s="356"/>
      <c r="G332" s="356"/>
      <c r="H332" s="356"/>
      <c r="I332" s="356"/>
      <c r="J332" s="487"/>
    </row>
    <row r="333" spans="2:10">
      <c r="B333" s="486"/>
      <c r="C333" s="356"/>
      <c r="D333" s="356"/>
      <c r="E333" s="356"/>
      <c r="F333" s="356"/>
      <c r="G333" s="356"/>
      <c r="H333" s="356"/>
      <c r="I333" s="356"/>
      <c r="J333" s="487"/>
    </row>
    <row r="334" spans="2:10">
      <c r="B334" s="486"/>
      <c r="C334" s="356"/>
      <c r="D334" s="356"/>
      <c r="E334" s="356"/>
      <c r="F334" s="356"/>
      <c r="G334" s="356"/>
      <c r="H334" s="356"/>
      <c r="I334" s="356"/>
      <c r="J334" s="487"/>
    </row>
    <row r="335" spans="2:10">
      <c r="B335" s="486"/>
      <c r="C335" s="356"/>
      <c r="D335" s="356"/>
      <c r="E335" s="356"/>
      <c r="F335" s="356"/>
      <c r="G335" s="356"/>
      <c r="H335" s="356"/>
      <c r="I335" s="356"/>
      <c r="J335" s="487"/>
    </row>
    <row r="336" spans="2:10">
      <c r="B336" s="486"/>
      <c r="C336" s="356"/>
      <c r="D336" s="356"/>
      <c r="E336" s="356"/>
      <c r="F336" s="356"/>
      <c r="G336" s="356"/>
      <c r="H336" s="356"/>
      <c r="I336" s="356"/>
      <c r="J336" s="487"/>
    </row>
    <row r="337" spans="2:10">
      <c r="B337" s="486"/>
      <c r="C337" s="356"/>
      <c r="D337" s="356"/>
      <c r="E337" s="356"/>
      <c r="F337" s="356"/>
      <c r="G337" s="356"/>
      <c r="H337" s="356"/>
      <c r="I337" s="356"/>
      <c r="J337" s="487"/>
    </row>
    <row r="338" spans="2:10">
      <c r="B338" s="486"/>
      <c r="C338" s="356"/>
      <c r="D338" s="356"/>
      <c r="E338" s="356"/>
      <c r="F338" s="356"/>
      <c r="G338" s="356"/>
      <c r="H338" s="356"/>
      <c r="I338" s="356"/>
      <c r="J338" s="487"/>
    </row>
    <row r="339" spans="2:10">
      <c r="B339" s="486"/>
      <c r="C339" s="356"/>
      <c r="D339" s="356"/>
      <c r="E339" s="356"/>
      <c r="F339" s="356"/>
      <c r="G339" s="356"/>
      <c r="H339" s="356"/>
      <c r="I339" s="356"/>
      <c r="J339" s="487"/>
    </row>
    <row r="340" spans="2:10">
      <c r="B340" s="486"/>
      <c r="C340" s="356"/>
      <c r="D340" s="356"/>
      <c r="E340" s="356"/>
      <c r="F340" s="356"/>
      <c r="G340" s="356"/>
      <c r="H340" s="356"/>
      <c r="I340" s="356"/>
      <c r="J340" s="487"/>
    </row>
    <row r="341" spans="2:10">
      <c r="B341" s="486"/>
      <c r="C341" s="356"/>
      <c r="D341" s="356"/>
      <c r="E341" s="356"/>
      <c r="F341" s="356"/>
      <c r="G341" s="356"/>
      <c r="H341" s="356"/>
      <c r="I341" s="356"/>
      <c r="J341" s="487"/>
    </row>
    <row r="342" spans="2:10">
      <c r="B342" s="486"/>
      <c r="C342" s="356"/>
      <c r="D342" s="356"/>
      <c r="E342" s="356"/>
      <c r="F342" s="356"/>
      <c r="G342" s="356"/>
      <c r="H342" s="356"/>
      <c r="I342" s="356"/>
      <c r="J342" s="487"/>
    </row>
    <row r="343" spans="2:10">
      <c r="B343" s="486"/>
      <c r="C343" s="356"/>
      <c r="D343" s="356"/>
      <c r="E343" s="356"/>
      <c r="F343" s="356"/>
      <c r="G343" s="356"/>
      <c r="H343" s="356"/>
      <c r="I343" s="356"/>
      <c r="J343" s="487"/>
    </row>
    <row r="344" spans="2:10">
      <c r="B344" s="486"/>
      <c r="C344" s="356"/>
      <c r="D344" s="356"/>
      <c r="E344" s="356"/>
      <c r="F344" s="356"/>
      <c r="G344" s="356"/>
      <c r="H344" s="356"/>
      <c r="I344" s="356"/>
      <c r="J344" s="487"/>
    </row>
    <row r="345" spans="2:10">
      <c r="B345" s="486"/>
      <c r="C345" s="356"/>
      <c r="D345" s="356"/>
      <c r="E345" s="356"/>
      <c r="F345" s="356"/>
      <c r="G345" s="356"/>
      <c r="H345" s="356"/>
      <c r="I345" s="356"/>
      <c r="J345" s="487"/>
    </row>
    <row r="346" spans="2:10">
      <c r="B346" s="486"/>
      <c r="C346" s="356"/>
      <c r="D346" s="356"/>
      <c r="E346" s="356"/>
      <c r="F346" s="356"/>
      <c r="G346" s="356"/>
      <c r="H346" s="356"/>
      <c r="I346" s="356"/>
      <c r="J346" s="487"/>
    </row>
    <row r="347" spans="2:10">
      <c r="B347" s="486"/>
      <c r="C347" s="356"/>
      <c r="D347" s="356"/>
      <c r="E347" s="356"/>
      <c r="F347" s="356"/>
      <c r="G347" s="356"/>
      <c r="H347" s="356"/>
      <c r="I347" s="356"/>
      <c r="J347" s="487"/>
    </row>
    <row r="348" spans="2:10">
      <c r="B348" s="486"/>
      <c r="C348" s="356"/>
      <c r="D348" s="356"/>
      <c r="E348" s="356"/>
      <c r="F348" s="356"/>
      <c r="G348" s="356"/>
      <c r="H348" s="356"/>
      <c r="I348" s="356"/>
      <c r="J348" s="487"/>
    </row>
    <row r="349" spans="2:10">
      <c r="B349" s="486"/>
      <c r="C349" s="356"/>
      <c r="D349" s="356"/>
      <c r="E349" s="356"/>
      <c r="F349" s="356"/>
      <c r="G349" s="356"/>
      <c r="H349" s="356"/>
      <c r="I349" s="356"/>
      <c r="J349" s="487"/>
    </row>
    <row r="350" spans="2:10">
      <c r="B350" s="486"/>
      <c r="C350" s="356"/>
      <c r="D350" s="356"/>
      <c r="E350" s="356"/>
      <c r="F350" s="356"/>
      <c r="G350" s="356"/>
      <c r="H350" s="356"/>
      <c r="I350" s="356"/>
      <c r="J350" s="487"/>
    </row>
    <row r="351" spans="2:10">
      <c r="B351" s="486"/>
      <c r="C351" s="356"/>
      <c r="D351" s="356"/>
      <c r="E351" s="356"/>
      <c r="F351" s="356"/>
      <c r="G351" s="356"/>
      <c r="H351" s="356"/>
      <c r="I351" s="356"/>
      <c r="J351" s="487"/>
    </row>
    <row r="352" spans="2:10">
      <c r="B352" s="486"/>
      <c r="C352" s="356"/>
      <c r="D352" s="356"/>
      <c r="E352" s="356"/>
      <c r="F352" s="356"/>
      <c r="G352" s="356"/>
      <c r="H352" s="356"/>
      <c r="I352" s="356"/>
      <c r="J352" s="487"/>
    </row>
    <row r="353" spans="2:10">
      <c r="B353" s="486"/>
      <c r="C353" s="356"/>
      <c r="D353" s="356"/>
      <c r="E353" s="356"/>
      <c r="F353" s="356"/>
      <c r="G353" s="356"/>
      <c r="H353" s="356"/>
      <c r="I353" s="356"/>
      <c r="J353" s="487"/>
    </row>
    <row r="354" spans="2:10">
      <c r="B354" s="486"/>
      <c r="C354" s="356"/>
      <c r="D354" s="356"/>
      <c r="E354" s="356"/>
      <c r="F354" s="356"/>
      <c r="G354" s="356"/>
      <c r="H354" s="356"/>
      <c r="I354" s="356"/>
      <c r="J354" s="487"/>
    </row>
    <row r="355" spans="2:10">
      <c r="B355" s="486"/>
      <c r="C355" s="356"/>
      <c r="D355" s="356"/>
      <c r="E355" s="356"/>
      <c r="F355" s="356"/>
      <c r="G355" s="356"/>
      <c r="H355" s="356"/>
      <c r="I355" s="356"/>
      <c r="J355" s="487"/>
    </row>
    <row r="356" spans="2:10">
      <c r="B356" s="486"/>
      <c r="C356" s="356"/>
      <c r="D356" s="356"/>
      <c r="E356" s="356"/>
      <c r="F356" s="356"/>
      <c r="G356" s="356"/>
      <c r="H356" s="356"/>
      <c r="I356" s="356"/>
      <c r="J356" s="487"/>
    </row>
    <row r="357" spans="2:10">
      <c r="B357" s="486"/>
      <c r="C357" s="356"/>
      <c r="D357" s="356"/>
      <c r="E357" s="356"/>
      <c r="F357" s="356"/>
      <c r="G357" s="356"/>
      <c r="H357" s="356"/>
      <c r="I357" s="356"/>
      <c r="J357" s="487"/>
    </row>
    <row r="358" spans="2:10">
      <c r="B358" s="486"/>
      <c r="C358" s="356"/>
      <c r="D358" s="356"/>
      <c r="E358" s="356"/>
      <c r="F358" s="356"/>
      <c r="G358" s="356"/>
      <c r="H358" s="356"/>
      <c r="I358" s="356"/>
      <c r="J358" s="487"/>
    </row>
    <row r="359" spans="2:10">
      <c r="B359" s="486"/>
      <c r="C359" s="356"/>
      <c r="D359" s="356"/>
      <c r="E359" s="356"/>
      <c r="F359" s="356"/>
      <c r="G359" s="356"/>
      <c r="H359" s="356"/>
      <c r="I359" s="356"/>
      <c r="J359" s="487"/>
    </row>
    <row r="360" spans="2:10">
      <c r="B360" s="486"/>
      <c r="C360" s="356"/>
      <c r="D360" s="356"/>
      <c r="E360" s="356"/>
      <c r="F360" s="356"/>
      <c r="G360" s="356"/>
      <c r="H360" s="356"/>
      <c r="I360" s="356"/>
      <c r="J360" s="487"/>
    </row>
    <row r="361" spans="2:10">
      <c r="B361" s="486"/>
      <c r="C361" s="356"/>
      <c r="D361" s="356"/>
      <c r="E361" s="356"/>
      <c r="F361" s="356"/>
      <c r="G361" s="356"/>
      <c r="H361" s="356"/>
      <c r="I361" s="356"/>
      <c r="J361" s="487"/>
    </row>
    <row r="362" spans="2:10">
      <c r="B362" s="486"/>
      <c r="C362" s="356"/>
      <c r="D362" s="356"/>
      <c r="E362" s="356"/>
      <c r="F362" s="356"/>
      <c r="G362" s="356"/>
      <c r="H362" s="356"/>
      <c r="I362" s="356"/>
      <c r="J362" s="487"/>
    </row>
    <row r="363" spans="2:10">
      <c r="B363" s="486"/>
      <c r="C363" s="356"/>
      <c r="D363" s="356"/>
      <c r="E363" s="356"/>
      <c r="F363" s="356"/>
      <c r="G363" s="356"/>
      <c r="H363" s="356"/>
      <c r="I363" s="356"/>
      <c r="J363" s="487"/>
    </row>
    <row r="364" spans="2:10">
      <c r="B364" s="486"/>
      <c r="C364" s="356"/>
      <c r="D364" s="356"/>
      <c r="E364" s="356"/>
      <c r="F364" s="356"/>
      <c r="G364" s="356"/>
      <c r="H364" s="356"/>
      <c r="I364" s="356"/>
      <c r="J364" s="487"/>
    </row>
    <row r="365" spans="2:10">
      <c r="B365" s="486"/>
      <c r="C365" s="356"/>
      <c r="D365" s="356"/>
      <c r="E365" s="356"/>
      <c r="F365" s="356"/>
      <c r="G365" s="356"/>
      <c r="H365" s="356"/>
      <c r="I365" s="356"/>
      <c r="J365" s="487"/>
    </row>
    <row r="366" spans="2:10">
      <c r="B366" s="486"/>
      <c r="C366" s="356"/>
      <c r="D366" s="356"/>
      <c r="E366" s="356"/>
      <c r="F366" s="356"/>
      <c r="G366" s="356"/>
      <c r="H366" s="356"/>
      <c r="I366" s="356"/>
      <c r="J366" s="487"/>
    </row>
    <row r="367" spans="2:10">
      <c r="B367" s="486"/>
      <c r="C367" s="356"/>
      <c r="D367" s="356"/>
      <c r="E367" s="356"/>
      <c r="F367" s="356"/>
      <c r="G367" s="356"/>
      <c r="H367" s="356"/>
      <c r="I367" s="356"/>
      <c r="J367" s="487"/>
    </row>
    <row r="368" spans="2:10">
      <c r="B368" s="486"/>
      <c r="C368" s="356"/>
      <c r="D368" s="356"/>
      <c r="E368" s="356"/>
      <c r="F368" s="356"/>
      <c r="G368" s="356"/>
      <c r="H368" s="356"/>
      <c r="I368" s="356"/>
      <c r="J368" s="487"/>
    </row>
    <row r="369" spans="2:10">
      <c r="B369" s="486"/>
      <c r="C369" s="356"/>
      <c r="D369" s="356"/>
      <c r="E369" s="356"/>
      <c r="F369" s="356"/>
      <c r="G369" s="356"/>
      <c r="H369" s="356"/>
      <c r="I369" s="356"/>
      <c r="J369" s="487"/>
    </row>
    <row r="370" spans="2:10">
      <c r="B370" s="486"/>
      <c r="C370" s="356"/>
      <c r="D370" s="356"/>
      <c r="E370" s="356"/>
      <c r="F370" s="356"/>
      <c r="G370" s="356"/>
      <c r="H370" s="356"/>
      <c r="I370" s="356"/>
      <c r="J370" s="487"/>
    </row>
    <row r="371" spans="2:10">
      <c r="B371" s="486"/>
      <c r="C371" s="356"/>
      <c r="D371" s="356"/>
      <c r="E371" s="356"/>
      <c r="F371" s="356"/>
      <c r="G371" s="356"/>
      <c r="H371" s="356"/>
      <c r="I371" s="356"/>
      <c r="J371" s="487"/>
    </row>
    <row r="372" spans="2:10">
      <c r="B372" s="486"/>
      <c r="C372" s="356"/>
      <c r="D372" s="356"/>
      <c r="E372" s="356"/>
      <c r="F372" s="356"/>
      <c r="G372" s="356"/>
      <c r="H372" s="356"/>
      <c r="I372" s="356"/>
      <c r="J372" s="487"/>
    </row>
    <row r="373" spans="2:10">
      <c r="B373" s="486"/>
      <c r="C373" s="356"/>
      <c r="D373" s="356"/>
      <c r="E373" s="356"/>
      <c r="F373" s="356"/>
      <c r="G373" s="356"/>
      <c r="H373" s="356"/>
      <c r="I373" s="356"/>
      <c r="J373" s="487"/>
    </row>
    <row r="374" spans="2:10">
      <c r="B374" s="486"/>
      <c r="C374" s="356"/>
      <c r="D374" s="356"/>
      <c r="E374" s="356"/>
      <c r="F374" s="356"/>
      <c r="G374" s="356"/>
      <c r="H374" s="356"/>
      <c r="I374" s="356"/>
      <c r="J374" s="487"/>
    </row>
    <row r="375" spans="2:10">
      <c r="B375" s="486"/>
      <c r="C375" s="356"/>
      <c r="D375" s="356"/>
      <c r="E375" s="356"/>
      <c r="F375" s="356"/>
      <c r="G375" s="356"/>
      <c r="H375" s="356"/>
      <c r="I375" s="356"/>
      <c r="J375" s="487"/>
    </row>
    <row r="376" spans="2:10">
      <c r="B376" s="486"/>
      <c r="C376" s="356"/>
      <c r="D376" s="356"/>
      <c r="E376" s="356"/>
      <c r="F376" s="356"/>
      <c r="G376" s="356"/>
      <c r="H376" s="356"/>
      <c r="I376" s="356"/>
      <c r="J376" s="487"/>
    </row>
    <row r="377" spans="2:10">
      <c r="B377" s="486"/>
      <c r="C377" s="356"/>
      <c r="D377" s="356"/>
      <c r="E377" s="356"/>
      <c r="F377" s="356"/>
      <c r="G377" s="356"/>
      <c r="H377" s="356"/>
      <c r="I377" s="356"/>
      <c r="J377" s="487"/>
    </row>
    <row r="378" spans="2:10">
      <c r="B378" s="486"/>
      <c r="C378" s="356"/>
      <c r="D378" s="356"/>
      <c r="E378" s="356"/>
      <c r="F378" s="356"/>
      <c r="G378" s="356"/>
      <c r="H378" s="356"/>
      <c r="I378" s="356"/>
      <c r="J378" s="487"/>
    </row>
    <row r="379" spans="2:10">
      <c r="B379" s="486"/>
      <c r="C379" s="356"/>
      <c r="D379" s="356"/>
      <c r="E379" s="356"/>
      <c r="F379" s="356"/>
      <c r="G379" s="356"/>
      <c r="H379" s="356"/>
      <c r="I379" s="356"/>
      <c r="J379" s="487"/>
    </row>
    <row r="380" spans="2:10">
      <c r="B380" s="486"/>
      <c r="C380" s="356"/>
      <c r="D380" s="356"/>
      <c r="E380" s="356"/>
      <c r="F380" s="356"/>
      <c r="G380" s="356"/>
      <c r="H380" s="356"/>
      <c r="I380" s="356"/>
      <c r="J380" s="487"/>
    </row>
    <row r="381" spans="2:10">
      <c r="B381" s="486"/>
      <c r="C381" s="356"/>
      <c r="D381" s="356"/>
      <c r="E381" s="356"/>
      <c r="F381" s="356"/>
      <c r="G381" s="356"/>
      <c r="H381" s="356"/>
      <c r="I381" s="356"/>
      <c r="J381" s="487"/>
    </row>
    <row r="382" spans="2:10">
      <c r="B382" s="486"/>
      <c r="C382" s="356"/>
      <c r="D382" s="356"/>
      <c r="E382" s="356"/>
      <c r="F382" s="356"/>
      <c r="G382" s="356"/>
      <c r="H382" s="356"/>
      <c r="I382" s="356"/>
      <c r="J382" s="487"/>
    </row>
    <row r="383" spans="2:10">
      <c r="B383" s="486"/>
      <c r="C383" s="356"/>
      <c r="D383" s="356"/>
      <c r="E383" s="356"/>
      <c r="F383" s="356"/>
      <c r="G383" s="356"/>
      <c r="H383" s="356"/>
      <c r="I383" s="356"/>
      <c r="J383" s="487"/>
    </row>
    <row r="384" spans="2:10">
      <c r="B384" s="486"/>
      <c r="C384" s="356"/>
      <c r="D384" s="356"/>
      <c r="E384" s="356"/>
      <c r="F384" s="356"/>
      <c r="G384" s="356"/>
      <c r="H384" s="356"/>
      <c r="I384" s="356"/>
      <c r="J384" s="487"/>
    </row>
    <row r="385" spans="2:10">
      <c r="B385" s="486"/>
      <c r="C385" s="356"/>
      <c r="D385" s="356"/>
      <c r="E385" s="356"/>
      <c r="F385" s="356"/>
      <c r="G385" s="356"/>
      <c r="H385" s="356"/>
      <c r="I385" s="356"/>
      <c r="J385" s="487"/>
    </row>
    <row r="386" spans="2:10">
      <c r="B386" s="486"/>
      <c r="C386" s="356"/>
      <c r="D386" s="356"/>
      <c r="E386" s="356"/>
      <c r="F386" s="356"/>
      <c r="G386" s="356"/>
      <c r="H386" s="356"/>
      <c r="I386" s="356"/>
      <c r="J386" s="487"/>
    </row>
    <row r="387" spans="2:10">
      <c r="B387" s="486"/>
      <c r="C387" s="356"/>
      <c r="D387" s="356"/>
      <c r="E387" s="356"/>
      <c r="F387" s="356"/>
      <c r="G387" s="356"/>
      <c r="H387" s="356"/>
      <c r="I387" s="356"/>
      <c r="J387" s="487"/>
    </row>
    <row r="388" spans="2:10">
      <c r="B388" s="486"/>
      <c r="C388" s="356"/>
      <c r="D388" s="356"/>
      <c r="E388" s="356"/>
      <c r="F388" s="356"/>
      <c r="G388" s="356"/>
      <c r="H388" s="356"/>
      <c r="I388" s="356"/>
      <c r="J388" s="487"/>
    </row>
    <row r="389" spans="2:10">
      <c r="B389" s="486"/>
      <c r="C389" s="356"/>
      <c r="D389" s="356"/>
      <c r="E389" s="356"/>
      <c r="F389" s="356"/>
      <c r="G389" s="356"/>
      <c r="H389" s="356"/>
      <c r="I389" s="356"/>
      <c r="J389" s="487"/>
    </row>
    <row r="390" spans="2:10">
      <c r="B390" s="486"/>
      <c r="C390" s="356"/>
      <c r="D390" s="356"/>
      <c r="E390" s="356"/>
      <c r="F390" s="356"/>
      <c r="G390" s="356"/>
      <c r="H390" s="356"/>
      <c r="I390" s="356"/>
      <c r="J390" s="487"/>
    </row>
    <row r="391" spans="2:10">
      <c r="B391" s="486"/>
      <c r="C391" s="356"/>
      <c r="D391" s="356"/>
      <c r="E391" s="356"/>
      <c r="F391" s="356"/>
      <c r="G391" s="356"/>
      <c r="H391" s="356"/>
      <c r="I391" s="356"/>
      <c r="J391" s="487"/>
    </row>
    <row r="392" spans="2:10">
      <c r="B392" s="486"/>
      <c r="C392" s="356"/>
      <c r="D392" s="356"/>
      <c r="E392" s="356"/>
      <c r="F392" s="356"/>
      <c r="G392" s="356"/>
      <c r="H392" s="356"/>
      <c r="I392" s="356"/>
      <c r="J392" s="487"/>
    </row>
    <row r="393" spans="2:10">
      <c r="B393" s="486"/>
      <c r="C393" s="356"/>
      <c r="D393" s="356"/>
      <c r="E393" s="356"/>
      <c r="F393" s="356"/>
      <c r="G393" s="356"/>
      <c r="H393" s="356"/>
      <c r="I393" s="356"/>
      <c r="J393" s="487"/>
    </row>
    <row r="394" spans="2:10">
      <c r="B394" s="486"/>
      <c r="C394" s="356"/>
      <c r="D394" s="356"/>
      <c r="E394" s="356"/>
      <c r="F394" s="356"/>
      <c r="G394" s="356"/>
      <c r="H394" s="356"/>
      <c r="I394" s="356"/>
      <c r="J394" s="487"/>
    </row>
    <row r="395" spans="2:10">
      <c r="B395" s="486"/>
      <c r="C395" s="356"/>
      <c r="D395" s="356"/>
      <c r="E395" s="356"/>
      <c r="F395" s="356"/>
      <c r="G395" s="356"/>
      <c r="H395" s="356"/>
      <c r="I395" s="356"/>
      <c r="J395" s="487"/>
    </row>
    <row r="396" spans="2:10">
      <c r="B396" s="486"/>
      <c r="C396" s="356"/>
      <c r="D396" s="356"/>
      <c r="E396" s="356"/>
      <c r="F396" s="356"/>
      <c r="G396" s="356"/>
      <c r="H396" s="356"/>
      <c r="I396" s="356"/>
      <c r="J396" s="487"/>
    </row>
    <row r="397" spans="2:10">
      <c r="B397" s="486"/>
      <c r="C397" s="356"/>
      <c r="D397" s="356"/>
      <c r="E397" s="356"/>
      <c r="F397" s="356"/>
      <c r="G397" s="356"/>
      <c r="H397" s="356"/>
      <c r="I397" s="356"/>
      <c r="J397" s="487"/>
    </row>
    <row r="398" spans="2:10">
      <c r="B398" s="486"/>
      <c r="C398" s="356"/>
      <c r="D398" s="356"/>
      <c r="E398" s="356"/>
      <c r="F398" s="356"/>
      <c r="G398" s="356"/>
      <c r="H398" s="356"/>
      <c r="I398" s="356"/>
      <c r="J398" s="487"/>
    </row>
    <row r="399" spans="2:10">
      <c r="B399" s="486"/>
      <c r="C399" s="356"/>
      <c r="D399" s="356"/>
      <c r="E399" s="356"/>
      <c r="F399" s="356"/>
      <c r="G399" s="356"/>
      <c r="H399" s="356"/>
      <c r="I399" s="356"/>
      <c r="J399" s="487"/>
    </row>
    <row r="400" spans="2:10">
      <c r="B400" s="486"/>
      <c r="C400" s="356"/>
      <c r="D400" s="356"/>
      <c r="E400" s="356"/>
      <c r="F400" s="356"/>
      <c r="G400" s="356"/>
      <c r="H400" s="356"/>
      <c r="I400" s="356"/>
      <c r="J400" s="487"/>
    </row>
    <row r="401" spans="2:10">
      <c r="B401" s="486"/>
      <c r="C401" s="356"/>
      <c r="D401" s="356"/>
      <c r="E401" s="356"/>
      <c r="F401" s="356"/>
      <c r="G401" s="356"/>
      <c r="H401" s="356"/>
      <c r="I401" s="356"/>
      <c r="J401" s="487"/>
    </row>
    <row r="402" spans="2:10">
      <c r="B402" s="486"/>
      <c r="C402" s="356"/>
      <c r="D402" s="356"/>
      <c r="E402" s="356"/>
      <c r="F402" s="356"/>
      <c r="G402" s="356"/>
      <c r="H402" s="356"/>
      <c r="I402" s="356"/>
      <c r="J402" s="487"/>
    </row>
    <row r="403" spans="2:10">
      <c r="B403" s="486"/>
      <c r="C403" s="356"/>
      <c r="D403" s="356"/>
      <c r="E403" s="356"/>
      <c r="F403" s="356"/>
      <c r="G403" s="356"/>
      <c r="H403" s="356"/>
      <c r="I403" s="356"/>
      <c r="J403" s="487"/>
    </row>
    <row r="404" spans="2:10">
      <c r="B404" s="486"/>
      <c r="C404" s="356"/>
      <c r="D404" s="356"/>
      <c r="E404" s="356"/>
      <c r="F404" s="356"/>
      <c r="G404" s="356"/>
      <c r="H404" s="356"/>
      <c r="I404" s="356"/>
      <c r="J404" s="487"/>
    </row>
    <row r="405" spans="2:10">
      <c r="B405" s="486"/>
      <c r="C405" s="356"/>
      <c r="D405" s="356"/>
      <c r="E405" s="356"/>
      <c r="F405" s="356"/>
      <c r="G405" s="356"/>
      <c r="H405" s="356"/>
      <c r="I405" s="356"/>
      <c r="J405" s="487"/>
    </row>
    <row r="406" spans="2:10">
      <c r="B406" s="486"/>
      <c r="C406" s="356"/>
      <c r="D406" s="356"/>
      <c r="E406" s="356"/>
      <c r="F406" s="356"/>
      <c r="G406" s="356"/>
      <c r="H406" s="356"/>
      <c r="I406" s="356"/>
      <c r="J406" s="487"/>
    </row>
    <row r="407" spans="2:10">
      <c r="B407" s="486"/>
      <c r="C407" s="356"/>
      <c r="D407" s="356"/>
      <c r="E407" s="356"/>
      <c r="F407" s="356"/>
      <c r="G407" s="356"/>
      <c r="H407" s="356"/>
      <c r="I407" s="356"/>
      <c r="J407" s="487"/>
    </row>
    <row r="408" spans="2:10">
      <c r="B408" s="486"/>
      <c r="C408" s="356"/>
      <c r="D408" s="356"/>
      <c r="E408" s="356"/>
      <c r="F408" s="356"/>
      <c r="G408" s="356"/>
      <c r="H408" s="356"/>
      <c r="I408" s="356"/>
      <c r="J408" s="487"/>
    </row>
    <row r="409" spans="2:10">
      <c r="B409" s="486"/>
      <c r="C409" s="356"/>
      <c r="D409" s="356"/>
      <c r="E409" s="356"/>
      <c r="F409" s="356"/>
      <c r="G409" s="356"/>
      <c r="H409" s="356"/>
      <c r="I409" s="356"/>
      <c r="J409" s="487"/>
    </row>
    <row r="410" spans="2:10">
      <c r="B410" s="486"/>
      <c r="C410" s="356"/>
      <c r="D410" s="356"/>
      <c r="E410" s="356"/>
      <c r="F410" s="356"/>
      <c r="G410" s="356"/>
      <c r="H410" s="356"/>
      <c r="I410" s="356"/>
      <c r="J410" s="487"/>
    </row>
    <row r="411" spans="2:10">
      <c r="B411" s="486"/>
      <c r="C411" s="356"/>
      <c r="D411" s="356"/>
      <c r="E411" s="356"/>
      <c r="F411" s="356"/>
      <c r="G411" s="356"/>
      <c r="H411" s="356"/>
      <c r="I411" s="356"/>
      <c r="J411" s="487"/>
    </row>
    <row r="412" spans="2:10">
      <c r="B412" s="486"/>
      <c r="C412" s="356"/>
      <c r="D412" s="356"/>
      <c r="E412" s="356"/>
      <c r="F412" s="356"/>
      <c r="G412" s="356"/>
      <c r="H412" s="356"/>
      <c r="I412" s="356"/>
      <c r="J412" s="487"/>
    </row>
    <row r="413" spans="2:10">
      <c r="B413" s="486"/>
      <c r="C413" s="356"/>
      <c r="D413" s="356"/>
      <c r="E413" s="356"/>
      <c r="F413" s="356"/>
      <c r="G413" s="356"/>
      <c r="H413" s="356"/>
      <c r="I413" s="356"/>
      <c r="J413" s="487"/>
    </row>
    <row r="414" spans="2:10">
      <c r="B414" s="486"/>
      <c r="C414" s="356"/>
      <c r="D414" s="356"/>
      <c r="E414" s="356"/>
      <c r="F414" s="356"/>
      <c r="G414" s="356"/>
      <c r="H414" s="356"/>
      <c r="I414" s="356"/>
      <c r="J414" s="487"/>
    </row>
    <row r="415" spans="2:10">
      <c r="B415" s="486"/>
      <c r="C415" s="356"/>
      <c r="D415" s="356"/>
      <c r="E415" s="356"/>
      <c r="F415" s="356"/>
      <c r="G415" s="356"/>
      <c r="H415" s="356"/>
      <c r="I415" s="356"/>
      <c r="J415" s="487"/>
    </row>
    <row r="416" spans="2:10">
      <c r="B416" s="486"/>
      <c r="C416" s="356"/>
      <c r="D416" s="356"/>
      <c r="E416" s="356"/>
      <c r="F416" s="356"/>
      <c r="G416" s="356"/>
      <c r="H416" s="356"/>
      <c r="I416" s="356"/>
      <c r="J416" s="487"/>
    </row>
    <row r="417" spans="2:10">
      <c r="B417" s="486"/>
      <c r="C417" s="356"/>
      <c r="D417" s="356"/>
      <c r="E417" s="356"/>
      <c r="F417" s="356"/>
      <c r="G417" s="356"/>
      <c r="H417" s="356"/>
      <c r="I417" s="356"/>
      <c r="J417" s="487"/>
    </row>
    <row r="418" spans="2:10">
      <c r="B418" s="486"/>
      <c r="C418" s="356"/>
      <c r="D418" s="356"/>
      <c r="E418" s="356"/>
      <c r="F418" s="356"/>
      <c r="G418" s="356"/>
      <c r="H418" s="356"/>
      <c r="I418" s="356"/>
      <c r="J418" s="487"/>
    </row>
    <row r="419" spans="2:10">
      <c r="B419" s="486"/>
      <c r="C419" s="356"/>
      <c r="D419" s="356"/>
      <c r="E419" s="356"/>
      <c r="F419" s="356"/>
      <c r="G419" s="356"/>
      <c r="H419" s="356"/>
      <c r="I419" s="356"/>
      <c r="J419" s="487"/>
    </row>
    <row r="420" spans="2:10">
      <c r="B420" s="486"/>
      <c r="C420" s="356"/>
      <c r="D420" s="356"/>
      <c r="E420" s="356"/>
      <c r="F420" s="356"/>
      <c r="G420" s="356"/>
      <c r="H420" s="356"/>
      <c r="I420" s="356"/>
      <c r="J420" s="487"/>
    </row>
    <row r="421" spans="2:10">
      <c r="B421" s="486"/>
      <c r="C421" s="356"/>
      <c r="D421" s="356"/>
      <c r="E421" s="356"/>
      <c r="F421" s="356"/>
      <c r="G421" s="356"/>
      <c r="H421" s="356"/>
      <c r="I421" s="356"/>
      <c r="J421" s="487"/>
    </row>
    <row r="422" spans="2:10">
      <c r="B422" s="486"/>
      <c r="C422" s="356"/>
      <c r="D422" s="356"/>
      <c r="E422" s="356"/>
      <c r="F422" s="356"/>
      <c r="G422" s="356"/>
      <c r="H422" s="356"/>
      <c r="I422" s="356"/>
      <c r="J422" s="487"/>
    </row>
    <row r="423" spans="2:10">
      <c r="B423" s="486"/>
      <c r="C423" s="356"/>
      <c r="D423" s="356"/>
      <c r="E423" s="356"/>
      <c r="F423" s="356"/>
      <c r="G423" s="356"/>
      <c r="H423" s="356"/>
      <c r="I423" s="356"/>
      <c r="J423" s="487"/>
    </row>
    <row r="424" spans="2:10">
      <c r="B424" s="486"/>
      <c r="C424" s="356"/>
      <c r="D424" s="356"/>
      <c r="E424" s="356"/>
      <c r="F424" s="356"/>
      <c r="G424" s="356"/>
      <c r="H424" s="356"/>
      <c r="I424" s="356"/>
      <c r="J424" s="487"/>
    </row>
    <row r="425" spans="2:10">
      <c r="B425" s="486"/>
      <c r="C425" s="356"/>
      <c r="D425" s="356"/>
      <c r="E425" s="356"/>
      <c r="F425" s="356"/>
      <c r="G425" s="356"/>
      <c r="H425" s="356"/>
      <c r="I425" s="356"/>
      <c r="J425" s="487"/>
    </row>
    <row r="426" spans="2:10">
      <c r="B426" s="486"/>
      <c r="C426" s="356"/>
      <c r="D426" s="356"/>
      <c r="E426" s="356"/>
      <c r="F426" s="356"/>
      <c r="G426" s="356"/>
      <c r="H426" s="356"/>
      <c r="I426" s="356"/>
      <c r="J426" s="487"/>
    </row>
    <row r="427" spans="2:10">
      <c r="B427" s="486"/>
      <c r="C427" s="356"/>
      <c r="D427" s="356"/>
      <c r="E427" s="356"/>
      <c r="F427" s="356"/>
      <c r="G427" s="356"/>
      <c r="H427" s="356"/>
      <c r="I427" s="356"/>
      <c r="J427" s="487"/>
    </row>
    <row r="428" spans="2:10">
      <c r="B428" s="486"/>
      <c r="C428" s="356"/>
      <c r="D428" s="356"/>
      <c r="E428" s="356"/>
      <c r="F428" s="356"/>
      <c r="G428" s="356"/>
      <c r="H428" s="356"/>
      <c r="I428" s="356"/>
      <c r="J428" s="487"/>
    </row>
    <row r="429" spans="2:10">
      <c r="B429" s="486"/>
      <c r="C429" s="356"/>
      <c r="D429" s="356"/>
      <c r="E429" s="356"/>
      <c r="F429" s="356"/>
      <c r="G429" s="356"/>
      <c r="H429" s="356"/>
      <c r="I429" s="356"/>
      <c r="J429" s="487"/>
    </row>
    <row r="430" spans="2:10">
      <c r="B430" s="486"/>
      <c r="C430" s="356"/>
      <c r="D430" s="356"/>
      <c r="E430" s="356"/>
      <c r="F430" s="356"/>
      <c r="G430" s="356"/>
      <c r="H430" s="356"/>
      <c r="I430" s="356"/>
      <c r="J430" s="487"/>
    </row>
    <row r="431" spans="2:10">
      <c r="B431" s="486"/>
      <c r="C431" s="356"/>
      <c r="D431" s="356"/>
      <c r="E431" s="356"/>
      <c r="F431" s="356"/>
      <c r="G431" s="356"/>
      <c r="H431" s="356"/>
      <c r="I431" s="356"/>
      <c r="J431" s="487"/>
    </row>
    <row r="432" spans="2:10">
      <c r="B432" s="486"/>
      <c r="C432" s="356"/>
      <c r="D432" s="356"/>
      <c r="E432" s="356"/>
      <c r="F432" s="356"/>
      <c r="G432" s="356"/>
      <c r="H432" s="356"/>
      <c r="I432" s="356"/>
      <c r="J432" s="487"/>
    </row>
    <row r="433" spans="2:10">
      <c r="B433" s="486"/>
      <c r="C433" s="356"/>
      <c r="D433" s="356"/>
      <c r="E433" s="356"/>
      <c r="F433" s="356"/>
      <c r="G433" s="356"/>
      <c r="H433" s="356"/>
      <c r="I433" s="356"/>
      <c r="J433" s="487"/>
    </row>
    <row r="434" spans="2:10">
      <c r="B434" s="486"/>
      <c r="C434" s="356"/>
      <c r="D434" s="356"/>
      <c r="E434" s="356"/>
      <c r="F434" s="356"/>
      <c r="G434" s="356"/>
      <c r="H434" s="356"/>
      <c r="I434" s="356"/>
      <c r="J434" s="487"/>
    </row>
    <row r="435" spans="2:10">
      <c r="B435" s="486"/>
      <c r="C435" s="356"/>
      <c r="D435" s="356"/>
      <c r="E435" s="356"/>
      <c r="F435" s="356"/>
      <c r="G435" s="356"/>
      <c r="H435" s="356"/>
      <c r="I435" s="356"/>
      <c r="J435" s="487"/>
    </row>
    <row r="436" spans="2:10">
      <c r="B436" s="486"/>
      <c r="C436" s="356"/>
      <c r="D436" s="356"/>
      <c r="E436" s="356"/>
      <c r="F436" s="356"/>
      <c r="G436" s="356"/>
      <c r="H436" s="356"/>
      <c r="I436" s="356"/>
      <c r="J436" s="487"/>
    </row>
    <row r="437" spans="2:10">
      <c r="B437" s="486"/>
      <c r="C437" s="356"/>
      <c r="D437" s="356"/>
      <c r="E437" s="356"/>
      <c r="F437" s="356"/>
      <c r="G437" s="356"/>
      <c r="H437" s="356"/>
      <c r="I437" s="356"/>
      <c r="J437" s="487"/>
    </row>
    <row r="438" spans="2:10" ht="15.75" thickBot="1">
      <c r="B438" s="488"/>
      <c r="C438" s="489"/>
      <c r="D438" s="489"/>
      <c r="E438" s="489"/>
      <c r="F438" s="489"/>
      <c r="G438" s="489"/>
      <c r="H438" s="489"/>
      <c r="I438" s="489"/>
      <c r="J438" s="490"/>
    </row>
    <row r="439" spans="2:10">
      <c r="B439" s="486"/>
      <c r="C439" s="356"/>
      <c r="D439" s="356"/>
      <c r="E439" s="356"/>
      <c r="F439" s="356"/>
      <c r="G439" s="356"/>
      <c r="H439" s="356"/>
      <c r="I439" s="356"/>
      <c r="J439" s="487"/>
    </row>
    <row r="440" spans="2:10">
      <c r="B440" s="486"/>
      <c r="C440" s="356"/>
      <c r="D440" s="356"/>
      <c r="E440" s="356"/>
      <c r="F440" s="356"/>
      <c r="G440" s="356"/>
      <c r="H440" s="356"/>
      <c r="I440" s="356"/>
      <c r="J440" s="487"/>
    </row>
    <row r="441" spans="2:10">
      <c r="B441" s="486"/>
      <c r="C441" s="356"/>
      <c r="D441" s="356"/>
      <c r="E441" s="356"/>
      <c r="F441" s="356"/>
      <c r="G441" s="356"/>
      <c r="H441" s="356"/>
      <c r="I441" s="356"/>
      <c r="J441" s="487"/>
    </row>
    <row r="442" spans="2:10">
      <c r="B442" s="486"/>
      <c r="C442" s="356"/>
      <c r="D442" s="356"/>
      <c r="E442" s="356"/>
      <c r="F442" s="356"/>
      <c r="G442" s="356"/>
      <c r="H442" s="356"/>
      <c r="I442" s="356"/>
      <c r="J442" s="487"/>
    </row>
    <row r="443" spans="2:10">
      <c r="B443" s="486"/>
      <c r="C443" s="356"/>
      <c r="D443" s="356"/>
      <c r="E443" s="356"/>
      <c r="F443" s="356"/>
      <c r="G443" s="356"/>
      <c r="H443" s="356"/>
      <c r="I443" s="356"/>
      <c r="J443" s="487"/>
    </row>
    <row r="444" spans="2:10">
      <c r="B444" s="486"/>
      <c r="C444" s="356"/>
      <c r="D444" s="356"/>
      <c r="E444" s="356"/>
      <c r="F444" s="356"/>
      <c r="G444" s="356"/>
      <c r="H444" s="356"/>
      <c r="I444" s="356"/>
      <c r="J444" s="487"/>
    </row>
    <row r="445" spans="2:10">
      <c r="B445" s="486"/>
      <c r="C445" s="356"/>
      <c r="D445" s="356"/>
      <c r="E445" s="356"/>
      <c r="F445" s="356"/>
      <c r="G445" s="356"/>
      <c r="H445" s="356"/>
      <c r="I445" s="356"/>
      <c r="J445" s="487"/>
    </row>
    <row r="446" spans="2:10">
      <c r="B446" s="486"/>
      <c r="C446" s="356"/>
      <c r="D446" s="356"/>
      <c r="E446" s="356"/>
      <c r="F446" s="356"/>
      <c r="G446" s="356"/>
      <c r="H446" s="356"/>
      <c r="I446" s="356"/>
      <c r="J446" s="487"/>
    </row>
    <row r="447" spans="2:10">
      <c r="B447" s="486"/>
      <c r="C447" s="356"/>
      <c r="D447" s="356"/>
      <c r="E447" s="356"/>
      <c r="F447" s="356"/>
      <c r="G447" s="356"/>
      <c r="H447" s="356"/>
      <c r="I447" s="356"/>
      <c r="J447" s="487"/>
    </row>
    <row r="448" spans="2:10">
      <c r="B448" s="486"/>
      <c r="C448" s="356"/>
      <c r="D448" s="356"/>
      <c r="E448" s="356"/>
      <c r="F448" s="356"/>
      <c r="G448" s="356"/>
      <c r="H448" s="356"/>
      <c r="I448" s="356"/>
      <c r="J448" s="487"/>
    </row>
    <row r="449" spans="2:10">
      <c r="B449" s="486"/>
      <c r="C449" s="356"/>
      <c r="D449" s="356"/>
      <c r="E449" s="356"/>
      <c r="F449" s="356"/>
      <c r="G449" s="356"/>
      <c r="H449" s="356"/>
      <c r="I449" s="356"/>
      <c r="J449" s="487"/>
    </row>
    <row r="450" spans="2:10">
      <c r="B450" s="486"/>
      <c r="C450" s="356"/>
      <c r="D450" s="356"/>
      <c r="E450" s="356"/>
      <c r="F450" s="356"/>
      <c r="G450" s="356"/>
      <c r="H450" s="356"/>
      <c r="I450" s="356"/>
      <c r="J450" s="487"/>
    </row>
    <row r="451" spans="2:10">
      <c r="B451" s="486"/>
      <c r="C451" s="356"/>
      <c r="D451" s="356"/>
      <c r="E451" s="356"/>
      <c r="F451" s="356"/>
      <c r="G451" s="356"/>
      <c r="H451" s="356"/>
      <c r="I451" s="356"/>
      <c r="J451" s="487"/>
    </row>
    <row r="452" spans="2:10">
      <c r="B452" s="486"/>
      <c r="C452" s="356"/>
      <c r="D452" s="356"/>
      <c r="E452" s="356"/>
      <c r="F452" s="356"/>
      <c r="G452" s="356"/>
      <c r="H452" s="356"/>
      <c r="I452" s="356"/>
      <c r="J452" s="487"/>
    </row>
    <row r="453" spans="2:10">
      <c r="B453" s="486"/>
      <c r="C453" s="356"/>
      <c r="D453" s="356"/>
      <c r="E453" s="356"/>
      <c r="F453" s="356"/>
      <c r="G453" s="356"/>
      <c r="H453" s="356"/>
      <c r="I453" s="356"/>
      <c r="J453" s="487"/>
    </row>
    <row r="454" spans="2:10">
      <c r="B454" s="486"/>
      <c r="C454" s="356"/>
      <c r="D454" s="356"/>
      <c r="E454" s="356"/>
      <c r="F454" s="356"/>
      <c r="G454" s="356"/>
      <c r="H454" s="356"/>
      <c r="I454" s="356"/>
      <c r="J454" s="487"/>
    </row>
    <row r="455" spans="2:10">
      <c r="B455" s="486"/>
      <c r="C455" s="356"/>
      <c r="D455" s="356"/>
      <c r="E455" s="356"/>
      <c r="F455" s="356"/>
      <c r="G455" s="356"/>
      <c r="H455" s="356"/>
      <c r="I455" s="356"/>
      <c r="J455" s="487"/>
    </row>
    <row r="456" spans="2:10">
      <c r="B456" s="486"/>
      <c r="C456" s="356"/>
      <c r="D456" s="356"/>
      <c r="E456" s="356"/>
      <c r="F456" s="356"/>
      <c r="G456" s="356"/>
      <c r="H456" s="356"/>
      <c r="I456" s="356"/>
      <c r="J456" s="487"/>
    </row>
    <row r="457" spans="2:10">
      <c r="B457" s="486"/>
      <c r="C457" s="356"/>
      <c r="D457" s="356"/>
      <c r="E457" s="356"/>
      <c r="F457" s="356"/>
      <c r="G457" s="356"/>
      <c r="H457" s="356"/>
      <c r="I457" s="356"/>
      <c r="J457" s="487"/>
    </row>
    <row r="458" spans="2:10">
      <c r="B458" s="486"/>
      <c r="C458" s="356"/>
      <c r="D458" s="356"/>
      <c r="E458" s="356"/>
      <c r="F458" s="356"/>
      <c r="G458" s="356"/>
      <c r="H458" s="356"/>
      <c r="I458" s="356"/>
      <c r="J458" s="487"/>
    </row>
    <row r="459" spans="2:10">
      <c r="B459" s="486"/>
      <c r="C459" s="356"/>
      <c r="D459" s="356"/>
      <c r="E459" s="356"/>
      <c r="F459" s="356"/>
      <c r="G459" s="356"/>
      <c r="H459" s="356"/>
      <c r="I459" s="356"/>
      <c r="J459" s="487"/>
    </row>
    <row r="460" spans="2:10">
      <c r="B460" s="486"/>
      <c r="C460" s="356"/>
      <c r="D460" s="356"/>
      <c r="E460" s="356"/>
      <c r="F460" s="356"/>
      <c r="G460" s="356"/>
      <c r="H460" s="356"/>
      <c r="I460" s="356"/>
      <c r="J460" s="487"/>
    </row>
    <row r="461" spans="2:10">
      <c r="B461" s="486"/>
      <c r="C461" s="356"/>
      <c r="D461" s="356"/>
      <c r="E461" s="356"/>
      <c r="F461" s="356"/>
      <c r="G461" s="356"/>
      <c r="H461" s="356"/>
      <c r="I461" s="356"/>
      <c r="J461" s="487"/>
    </row>
    <row r="462" spans="2:10">
      <c r="B462" s="486"/>
      <c r="C462" s="356"/>
      <c r="D462" s="356"/>
      <c r="E462" s="356"/>
      <c r="F462" s="356"/>
      <c r="G462" s="356"/>
      <c r="H462" s="356"/>
      <c r="I462" s="356"/>
      <c r="J462" s="487"/>
    </row>
    <row r="463" spans="2:10">
      <c r="B463" s="486"/>
      <c r="C463" s="356"/>
      <c r="D463" s="356"/>
      <c r="E463" s="356"/>
      <c r="F463" s="356"/>
      <c r="G463" s="356"/>
      <c r="H463" s="356"/>
      <c r="I463" s="356"/>
      <c r="J463" s="487"/>
    </row>
    <row r="464" spans="2:10">
      <c r="B464" s="486"/>
      <c r="C464" s="356"/>
      <c r="D464" s="356"/>
      <c r="E464" s="356"/>
      <c r="F464" s="356"/>
      <c r="G464" s="356"/>
      <c r="H464" s="356"/>
      <c r="I464" s="356"/>
      <c r="J464" s="487"/>
    </row>
    <row r="465" spans="2:10">
      <c r="B465" s="486"/>
      <c r="C465" s="356"/>
      <c r="D465" s="356"/>
      <c r="E465" s="356"/>
      <c r="F465" s="356"/>
      <c r="G465" s="356"/>
      <c r="H465" s="356"/>
      <c r="I465" s="356"/>
      <c r="J465" s="487"/>
    </row>
    <row r="466" spans="2:10">
      <c r="B466" s="486"/>
      <c r="C466" s="356"/>
      <c r="D466" s="356"/>
      <c r="E466" s="356"/>
      <c r="F466" s="356"/>
      <c r="G466" s="356"/>
      <c r="H466" s="356"/>
      <c r="I466" s="356"/>
      <c r="J466" s="487"/>
    </row>
    <row r="467" spans="2:10">
      <c r="B467" s="486"/>
      <c r="C467" s="356"/>
      <c r="D467" s="356"/>
      <c r="E467" s="356"/>
      <c r="F467" s="356"/>
      <c r="G467" s="356"/>
      <c r="H467" s="356"/>
      <c r="I467" s="356"/>
      <c r="J467" s="487"/>
    </row>
    <row r="468" spans="2:10">
      <c r="B468" s="486"/>
      <c r="C468" s="356"/>
      <c r="D468" s="356"/>
      <c r="E468" s="356"/>
      <c r="F468" s="356"/>
      <c r="G468" s="356"/>
      <c r="H468" s="356"/>
      <c r="I468" s="356"/>
      <c r="J468" s="487"/>
    </row>
    <row r="469" spans="2:10">
      <c r="B469" s="486"/>
      <c r="C469" s="356"/>
      <c r="D469" s="356"/>
      <c r="E469" s="356"/>
      <c r="F469" s="356"/>
      <c r="G469" s="356"/>
      <c r="H469" s="356"/>
      <c r="I469" s="356"/>
      <c r="J469" s="487"/>
    </row>
    <row r="470" spans="2:10">
      <c r="B470" s="486"/>
      <c r="C470" s="356"/>
      <c r="D470" s="356"/>
      <c r="E470" s="356"/>
      <c r="F470" s="356"/>
      <c r="G470" s="356"/>
      <c r="H470" s="356"/>
      <c r="I470" s="356"/>
      <c r="J470" s="487"/>
    </row>
    <row r="471" spans="2:10">
      <c r="B471" s="486"/>
      <c r="C471" s="356"/>
      <c r="D471" s="356"/>
      <c r="E471" s="356"/>
      <c r="F471" s="356"/>
      <c r="G471" s="356"/>
      <c r="H471" s="356"/>
      <c r="I471" s="356"/>
      <c r="J471" s="487"/>
    </row>
    <row r="472" spans="2:10">
      <c r="B472" s="486"/>
      <c r="C472" s="356"/>
      <c r="D472" s="356"/>
      <c r="E472" s="356"/>
      <c r="F472" s="356"/>
      <c r="G472" s="356"/>
      <c r="H472" s="356"/>
      <c r="I472" s="356"/>
      <c r="J472" s="487"/>
    </row>
    <row r="473" spans="2:10">
      <c r="B473" s="486"/>
      <c r="C473" s="356"/>
      <c r="D473" s="356"/>
      <c r="E473" s="356"/>
      <c r="F473" s="356"/>
      <c r="G473" s="356"/>
      <c r="H473" s="356"/>
      <c r="I473" s="356"/>
      <c r="J473" s="487"/>
    </row>
    <row r="474" spans="2:10">
      <c r="B474" s="486"/>
      <c r="C474" s="356"/>
      <c r="D474" s="356"/>
      <c r="E474" s="356"/>
      <c r="F474" s="356"/>
      <c r="G474" s="356"/>
      <c r="H474" s="356"/>
      <c r="I474" s="356"/>
      <c r="J474" s="487"/>
    </row>
    <row r="475" spans="2:10">
      <c r="B475" s="486"/>
      <c r="C475" s="356"/>
      <c r="D475" s="356"/>
      <c r="E475" s="356"/>
      <c r="F475" s="356"/>
      <c r="G475" s="356"/>
      <c r="H475" s="356"/>
      <c r="I475" s="356"/>
      <c r="J475" s="487"/>
    </row>
    <row r="476" spans="2:10">
      <c r="B476" s="486"/>
      <c r="C476" s="356"/>
      <c r="D476" s="356"/>
      <c r="E476" s="356"/>
      <c r="F476" s="356"/>
      <c r="G476" s="356"/>
      <c r="H476" s="356"/>
      <c r="I476" s="356"/>
      <c r="J476" s="487"/>
    </row>
    <row r="477" spans="2:10">
      <c r="B477" s="486"/>
      <c r="C477" s="356"/>
      <c r="D477" s="356"/>
      <c r="E477" s="356"/>
      <c r="F477" s="356"/>
      <c r="G477" s="356"/>
      <c r="H477" s="356"/>
      <c r="I477" s="356"/>
      <c r="J477" s="487"/>
    </row>
    <row r="478" spans="2:10">
      <c r="B478" s="486"/>
      <c r="C478" s="356"/>
      <c r="D478" s="356"/>
      <c r="E478" s="356"/>
      <c r="F478" s="356"/>
      <c r="G478" s="356"/>
      <c r="H478" s="356"/>
      <c r="I478" s="356"/>
      <c r="J478" s="487"/>
    </row>
    <row r="479" spans="2:10">
      <c r="B479" s="486"/>
      <c r="C479" s="356"/>
      <c r="D479" s="356"/>
      <c r="E479" s="356"/>
      <c r="F479" s="356"/>
      <c r="G479" s="356"/>
      <c r="H479" s="356"/>
      <c r="I479" s="356"/>
      <c r="J479" s="487"/>
    </row>
    <row r="480" spans="2:10">
      <c r="B480" s="486"/>
      <c r="C480" s="356"/>
      <c r="D480" s="356"/>
      <c r="E480" s="356"/>
      <c r="F480" s="356"/>
      <c r="G480" s="356"/>
      <c r="H480" s="356"/>
      <c r="I480" s="356"/>
      <c r="J480" s="487"/>
    </row>
    <row r="481" spans="2:10">
      <c r="B481" s="486"/>
      <c r="C481" s="356"/>
      <c r="D481" s="356"/>
      <c r="E481" s="356"/>
      <c r="F481" s="356"/>
      <c r="G481" s="356"/>
      <c r="H481" s="356"/>
      <c r="I481" s="356"/>
      <c r="J481" s="487"/>
    </row>
    <row r="482" spans="2:10">
      <c r="B482" s="486"/>
      <c r="C482" s="356"/>
      <c r="D482" s="356"/>
      <c r="E482" s="356"/>
      <c r="F482" s="356"/>
      <c r="G482" s="356"/>
      <c r="H482" s="356"/>
      <c r="I482" s="356"/>
      <c r="J482" s="487"/>
    </row>
    <row r="483" spans="2:10">
      <c r="B483" s="486"/>
      <c r="C483" s="356"/>
      <c r="D483" s="356"/>
      <c r="E483" s="356"/>
      <c r="F483" s="356"/>
      <c r="G483" s="356"/>
      <c r="H483" s="356"/>
      <c r="I483" s="356"/>
      <c r="J483" s="487"/>
    </row>
    <row r="484" spans="2:10">
      <c r="B484" s="486"/>
      <c r="C484" s="356"/>
      <c r="D484" s="356"/>
      <c r="E484" s="356"/>
      <c r="F484" s="356"/>
      <c r="G484" s="356"/>
      <c r="H484" s="356"/>
      <c r="I484" s="356"/>
      <c r="J484" s="487"/>
    </row>
    <row r="485" spans="2:10">
      <c r="B485" s="486"/>
      <c r="C485" s="356"/>
      <c r="D485" s="356"/>
      <c r="E485" s="356"/>
      <c r="F485" s="356"/>
      <c r="G485" s="356"/>
      <c r="H485" s="356"/>
      <c r="I485" s="356"/>
      <c r="J485" s="487"/>
    </row>
    <row r="486" spans="2:10">
      <c r="B486" s="486"/>
      <c r="C486" s="356"/>
      <c r="D486" s="356"/>
      <c r="E486" s="356"/>
      <c r="F486" s="356"/>
      <c r="G486" s="356"/>
      <c r="H486" s="356"/>
      <c r="I486" s="356"/>
      <c r="J486" s="487"/>
    </row>
    <row r="487" spans="2:10">
      <c r="B487" s="486"/>
      <c r="C487" s="356"/>
      <c r="D487" s="356"/>
      <c r="E487" s="356"/>
      <c r="F487" s="356"/>
      <c r="G487" s="356"/>
      <c r="H487" s="356"/>
      <c r="I487" s="356"/>
      <c r="J487" s="487"/>
    </row>
    <row r="488" spans="2:10">
      <c r="B488" s="486"/>
      <c r="C488" s="356"/>
      <c r="D488" s="356"/>
      <c r="E488" s="356"/>
      <c r="F488" s="356"/>
      <c r="G488" s="356"/>
      <c r="H488" s="356"/>
      <c r="I488" s="356"/>
      <c r="J488" s="487"/>
    </row>
    <row r="489" spans="2:10">
      <c r="B489" s="486"/>
      <c r="C489" s="356"/>
      <c r="D489" s="356"/>
      <c r="E489" s="356"/>
      <c r="F489" s="356"/>
      <c r="G489" s="356"/>
      <c r="H489" s="356"/>
      <c r="I489" s="356"/>
      <c r="J489" s="487"/>
    </row>
    <row r="490" spans="2:10">
      <c r="B490" s="486"/>
      <c r="C490" s="356"/>
      <c r="D490" s="356"/>
      <c r="E490" s="356"/>
      <c r="F490" s="356"/>
      <c r="G490" s="356"/>
      <c r="H490" s="356"/>
      <c r="I490" s="356"/>
      <c r="J490" s="487"/>
    </row>
    <row r="491" spans="2:10">
      <c r="B491" s="486"/>
      <c r="C491" s="356"/>
      <c r="D491" s="356"/>
      <c r="E491" s="356"/>
      <c r="F491" s="356"/>
      <c r="G491" s="356"/>
      <c r="H491" s="356"/>
      <c r="I491" s="356"/>
      <c r="J491" s="487"/>
    </row>
    <row r="492" spans="2:10">
      <c r="B492" s="486"/>
      <c r="C492" s="356"/>
      <c r="D492" s="356"/>
      <c r="E492" s="356"/>
      <c r="F492" s="356"/>
      <c r="G492" s="356"/>
      <c r="H492" s="356"/>
      <c r="I492" s="356"/>
      <c r="J492" s="487"/>
    </row>
    <row r="493" spans="2:10">
      <c r="B493" s="486"/>
      <c r="C493" s="356"/>
      <c r="D493" s="356"/>
      <c r="E493" s="356"/>
      <c r="F493" s="356"/>
      <c r="G493" s="356"/>
      <c r="H493" s="356"/>
      <c r="I493" s="356"/>
      <c r="J493" s="487"/>
    </row>
    <row r="494" spans="2:10">
      <c r="B494" s="486"/>
      <c r="C494" s="356"/>
      <c r="D494" s="356"/>
      <c r="E494" s="356"/>
      <c r="F494" s="356"/>
      <c r="G494" s="356"/>
      <c r="H494" s="356"/>
      <c r="I494" s="356"/>
      <c r="J494" s="487"/>
    </row>
    <row r="495" spans="2:10">
      <c r="B495" s="486"/>
      <c r="C495" s="356"/>
      <c r="D495" s="356"/>
      <c r="E495" s="356"/>
      <c r="F495" s="356"/>
      <c r="G495" s="356"/>
      <c r="H495" s="356"/>
      <c r="I495" s="356"/>
      <c r="J495" s="487"/>
    </row>
    <row r="496" spans="2:10">
      <c r="B496" s="486"/>
      <c r="C496" s="356"/>
      <c r="D496" s="356"/>
      <c r="E496" s="356"/>
      <c r="F496" s="356"/>
      <c r="G496" s="356"/>
      <c r="H496" s="356"/>
      <c r="I496" s="356"/>
      <c r="J496" s="487"/>
    </row>
    <row r="497" spans="2:10">
      <c r="B497" s="486"/>
      <c r="C497" s="356"/>
      <c r="D497" s="356"/>
      <c r="E497" s="356"/>
      <c r="F497" s="356"/>
      <c r="G497" s="356"/>
      <c r="H497" s="356"/>
      <c r="I497" s="356"/>
      <c r="J497" s="487"/>
    </row>
    <row r="498" spans="2:10">
      <c r="B498" s="486"/>
      <c r="C498" s="356"/>
      <c r="D498" s="356"/>
      <c r="E498" s="356"/>
      <c r="F498" s="356"/>
      <c r="G498" s="356"/>
      <c r="H498" s="356"/>
      <c r="I498" s="356"/>
      <c r="J498" s="487"/>
    </row>
    <row r="499" spans="2:10">
      <c r="B499" s="486"/>
      <c r="C499" s="356"/>
      <c r="D499" s="356"/>
      <c r="E499" s="356"/>
      <c r="F499" s="356"/>
      <c r="G499" s="356"/>
      <c r="H499" s="356"/>
      <c r="I499" s="356"/>
      <c r="J499" s="487"/>
    </row>
    <row r="500" spans="2:10">
      <c r="B500" s="486"/>
      <c r="C500" s="356"/>
      <c r="D500" s="356"/>
      <c r="E500" s="356"/>
      <c r="F500" s="356"/>
      <c r="G500" s="356"/>
      <c r="H500" s="356"/>
      <c r="I500" s="356"/>
      <c r="J500" s="487"/>
    </row>
    <row r="501" spans="2:10">
      <c r="B501" s="486"/>
      <c r="C501" s="356"/>
      <c r="D501" s="356"/>
      <c r="E501" s="356"/>
      <c r="F501" s="356"/>
      <c r="G501" s="356"/>
      <c r="H501" s="356"/>
      <c r="I501" s="356"/>
      <c r="J501" s="487"/>
    </row>
    <row r="502" spans="2:10">
      <c r="B502" s="486"/>
      <c r="C502" s="356"/>
      <c r="D502" s="356"/>
      <c r="E502" s="356"/>
      <c r="F502" s="356"/>
      <c r="G502" s="356"/>
      <c r="H502" s="356"/>
      <c r="I502" s="356"/>
      <c r="J502" s="487"/>
    </row>
    <row r="503" spans="2:10">
      <c r="B503" s="486"/>
      <c r="C503" s="356"/>
      <c r="D503" s="356"/>
      <c r="E503" s="356"/>
      <c r="F503" s="356"/>
      <c r="G503" s="356"/>
      <c r="H503" s="356"/>
      <c r="I503" s="356"/>
      <c r="J503" s="487"/>
    </row>
    <row r="504" spans="2:10">
      <c r="B504" s="486"/>
      <c r="C504" s="356"/>
      <c r="D504" s="356"/>
      <c r="E504" s="356"/>
      <c r="F504" s="356"/>
      <c r="G504" s="356"/>
      <c r="H504" s="356"/>
      <c r="I504" s="356"/>
      <c r="J504" s="487"/>
    </row>
    <row r="505" spans="2:10">
      <c r="B505" s="486"/>
      <c r="C505" s="356"/>
      <c r="D505" s="356"/>
      <c r="E505" s="356"/>
      <c r="F505" s="356"/>
      <c r="G505" s="356"/>
      <c r="H505" s="356"/>
      <c r="I505" s="356"/>
      <c r="J505" s="487"/>
    </row>
    <row r="506" spans="2:10">
      <c r="B506" s="486"/>
      <c r="C506" s="356"/>
      <c r="D506" s="356"/>
      <c r="E506" s="356"/>
      <c r="F506" s="356"/>
      <c r="G506" s="356"/>
      <c r="H506" s="356"/>
      <c r="I506" s="356"/>
      <c r="J506" s="487"/>
    </row>
    <row r="507" spans="2:10">
      <c r="B507" s="486"/>
      <c r="C507" s="356"/>
      <c r="D507" s="356"/>
      <c r="E507" s="356"/>
      <c r="F507" s="356"/>
      <c r="G507" s="356"/>
      <c r="H507" s="356"/>
      <c r="I507" s="356"/>
      <c r="J507" s="487"/>
    </row>
    <row r="508" spans="2:10">
      <c r="B508" s="486"/>
      <c r="C508" s="356"/>
      <c r="D508" s="356"/>
      <c r="E508" s="356"/>
      <c r="F508" s="356"/>
      <c r="G508" s="356"/>
      <c r="H508" s="356"/>
      <c r="I508" s="356"/>
      <c r="J508" s="487"/>
    </row>
    <row r="509" spans="2:10">
      <c r="B509" s="486"/>
      <c r="C509" s="356"/>
      <c r="D509" s="356"/>
      <c r="E509" s="356"/>
      <c r="F509" s="356"/>
      <c r="G509" s="356"/>
      <c r="H509" s="356"/>
      <c r="I509" s="356"/>
      <c r="J509" s="487"/>
    </row>
    <row r="510" spans="2:10">
      <c r="B510" s="486"/>
      <c r="C510" s="356"/>
      <c r="D510" s="356"/>
      <c r="E510" s="356"/>
      <c r="F510" s="356"/>
      <c r="G510" s="356"/>
      <c r="H510" s="356"/>
      <c r="I510" s="356"/>
      <c r="J510" s="487"/>
    </row>
    <row r="511" spans="2:10">
      <c r="B511" s="486"/>
      <c r="C511" s="356"/>
      <c r="D511" s="356"/>
      <c r="E511" s="356"/>
      <c r="F511" s="356"/>
      <c r="G511" s="356"/>
      <c r="H511" s="356"/>
      <c r="I511" s="356"/>
      <c r="J511" s="487"/>
    </row>
    <row r="512" spans="2:10">
      <c r="B512" s="486"/>
      <c r="C512" s="356"/>
      <c r="D512" s="356"/>
      <c r="E512" s="356"/>
      <c r="F512" s="356"/>
      <c r="G512" s="356"/>
      <c r="H512" s="356"/>
      <c r="I512" s="356"/>
      <c r="J512" s="487"/>
    </row>
    <row r="513" spans="2:10">
      <c r="B513" s="486"/>
      <c r="C513" s="356"/>
      <c r="D513" s="356"/>
      <c r="E513" s="356"/>
      <c r="F513" s="356"/>
      <c r="G513" s="356"/>
      <c r="H513" s="356"/>
      <c r="I513" s="356"/>
      <c r="J513" s="487"/>
    </row>
    <row r="514" spans="2:10">
      <c r="B514" s="486"/>
      <c r="C514" s="356"/>
      <c r="D514" s="356"/>
      <c r="E514" s="356"/>
      <c r="F514" s="356"/>
      <c r="G514" s="356"/>
      <c r="H514" s="356"/>
      <c r="I514" s="356"/>
      <c r="J514" s="487"/>
    </row>
    <row r="515" spans="2:10">
      <c r="B515" s="486"/>
      <c r="C515" s="356"/>
      <c r="D515" s="356"/>
      <c r="E515" s="356"/>
      <c r="F515" s="356"/>
      <c r="G515" s="356"/>
      <c r="H515" s="356"/>
      <c r="I515" s="356"/>
      <c r="J515" s="487"/>
    </row>
    <row r="516" spans="2:10">
      <c r="B516" s="486"/>
      <c r="C516" s="356"/>
      <c r="D516" s="356"/>
      <c r="E516" s="356"/>
      <c r="F516" s="356"/>
      <c r="G516" s="356"/>
      <c r="H516" s="356"/>
      <c r="I516" s="356"/>
      <c r="J516" s="487"/>
    </row>
    <row r="517" spans="2:10">
      <c r="B517" s="486"/>
      <c r="C517" s="356"/>
      <c r="D517" s="356"/>
      <c r="E517" s="356"/>
      <c r="F517" s="356"/>
      <c r="G517" s="356"/>
      <c r="H517" s="356"/>
      <c r="I517" s="356"/>
      <c r="J517" s="487"/>
    </row>
    <row r="518" spans="2:10">
      <c r="B518" s="486"/>
      <c r="C518" s="356"/>
      <c r="D518" s="356"/>
      <c r="E518" s="356"/>
      <c r="F518" s="356"/>
      <c r="G518" s="356"/>
      <c r="H518" s="356"/>
      <c r="I518" s="356"/>
      <c r="J518" s="487"/>
    </row>
    <row r="519" spans="2:10">
      <c r="B519" s="486"/>
      <c r="C519" s="356"/>
      <c r="D519" s="356"/>
      <c r="E519" s="356"/>
      <c r="F519" s="356"/>
      <c r="G519" s="356"/>
      <c r="H519" s="356"/>
      <c r="I519" s="356"/>
      <c r="J519" s="487"/>
    </row>
    <row r="520" spans="2:10">
      <c r="B520" s="486"/>
      <c r="C520" s="356"/>
      <c r="D520" s="356"/>
      <c r="E520" s="356"/>
      <c r="F520" s="356"/>
      <c r="G520" s="356"/>
      <c r="H520" s="356"/>
      <c r="I520" s="356"/>
      <c r="J520" s="487"/>
    </row>
    <row r="521" spans="2:10">
      <c r="B521" s="486"/>
      <c r="C521" s="356"/>
      <c r="D521" s="356"/>
      <c r="E521" s="356"/>
      <c r="F521" s="356"/>
      <c r="G521" s="356"/>
      <c r="H521" s="356"/>
      <c r="I521" s="356"/>
      <c r="J521" s="487"/>
    </row>
    <row r="522" spans="2:10">
      <c r="B522" s="486"/>
      <c r="C522" s="356"/>
      <c r="D522" s="356"/>
      <c r="E522" s="356"/>
      <c r="F522" s="356"/>
      <c r="G522" s="356"/>
      <c r="H522" s="356"/>
      <c r="I522" s="356"/>
      <c r="J522" s="487"/>
    </row>
    <row r="523" spans="2:10">
      <c r="B523" s="486"/>
      <c r="C523" s="356"/>
      <c r="D523" s="356"/>
      <c r="E523" s="356"/>
      <c r="F523" s="356"/>
      <c r="G523" s="356"/>
      <c r="H523" s="356"/>
      <c r="I523" s="356"/>
      <c r="J523" s="487"/>
    </row>
    <row r="524" spans="2:10">
      <c r="B524" s="486"/>
      <c r="C524" s="356"/>
      <c r="D524" s="356"/>
      <c r="E524" s="356"/>
      <c r="F524" s="356"/>
      <c r="G524" s="356"/>
      <c r="H524" s="356"/>
      <c r="I524" s="356"/>
      <c r="J524" s="487"/>
    </row>
    <row r="525" spans="2:10">
      <c r="B525" s="486"/>
      <c r="C525" s="356"/>
      <c r="D525" s="356"/>
      <c r="E525" s="356"/>
      <c r="F525" s="356"/>
      <c r="G525" s="356"/>
      <c r="H525" s="356"/>
      <c r="I525" s="356"/>
      <c r="J525" s="487"/>
    </row>
    <row r="526" spans="2:10">
      <c r="B526" s="486"/>
      <c r="C526" s="356"/>
      <c r="D526" s="356"/>
      <c r="E526" s="356"/>
      <c r="F526" s="356"/>
      <c r="G526" s="356"/>
      <c r="H526" s="356"/>
      <c r="I526" s="356"/>
      <c r="J526" s="487"/>
    </row>
    <row r="527" spans="2:10">
      <c r="B527" s="486"/>
      <c r="C527" s="356"/>
      <c r="D527" s="356"/>
      <c r="E527" s="356"/>
      <c r="F527" s="356"/>
      <c r="G527" s="356"/>
      <c r="H527" s="356"/>
      <c r="I527" s="356"/>
      <c r="J527" s="487"/>
    </row>
    <row r="528" spans="2:10">
      <c r="B528" s="486"/>
      <c r="C528" s="356"/>
      <c r="D528" s="356"/>
      <c r="E528" s="356"/>
      <c r="F528" s="356"/>
      <c r="G528" s="356"/>
      <c r="H528" s="356"/>
      <c r="I528" s="356"/>
      <c r="J528" s="487"/>
    </row>
    <row r="529" spans="2:10">
      <c r="B529" s="486"/>
      <c r="C529" s="356"/>
      <c r="D529" s="356"/>
      <c r="E529" s="356"/>
      <c r="F529" s="356"/>
      <c r="G529" s="356"/>
      <c r="H529" s="356"/>
      <c r="I529" s="356"/>
      <c r="J529" s="487"/>
    </row>
    <row r="530" spans="2:10">
      <c r="B530" s="486"/>
      <c r="C530" s="356"/>
      <c r="D530" s="356"/>
      <c r="E530" s="356"/>
      <c r="F530" s="356"/>
      <c r="G530" s="356"/>
      <c r="H530" s="356"/>
      <c r="I530" s="356"/>
      <c r="J530" s="487"/>
    </row>
    <row r="531" spans="2:10">
      <c r="B531" s="486"/>
      <c r="C531" s="356"/>
      <c r="D531" s="356"/>
      <c r="E531" s="356"/>
      <c r="F531" s="356"/>
      <c r="G531" s="356"/>
      <c r="H531" s="356"/>
      <c r="I531" s="356"/>
      <c r="J531" s="487"/>
    </row>
    <row r="532" spans="2:10">
      <c r="B532" s="486"/>
      <c r="C532" s="356"/>
      <c r="D532" s="356"/>
      <c r="E532" s="356"/>
      <c r="F532" s="356"/>
      <c r="G532" s="356"/>
      <c r="H532" s="356"/>
      <c r="I532" s="356"/>
      <c r="J532" s="487"/>
    </row>
    <row r="533" spans="2:10">
      <c r="B533" s="486"/>
      <c r="C533" s="356"/>
      <c r="D533" s="356"/>
      <c r="E533" s="356"/>
      <c r="F533" s="356"/>
      <c r="G533" s="356"/>
      <c r="H533" s="356"/>
      <c r="I533" s="356"/>
      <c r="J533" s="487"/>
    </row>
    <row r="534" spans="2:10">
      <c r="B534" s="486"/>
      <c r="C534" s="356"/>
      <c r="D534" s="356"/>
      <c r="E534" s="356"/>
      <c r="F534" s="356"/>
      <c r="G534" s="356"/>
      <c r="H534" s="356"/>
      <c r="I534" s="356"/>
      <c r="J534" s="487"/>
    </row>
    <row r="535" spans="2:10">
      <c r="B535" s="486"/>
      <c r="C535" s="356"/>
      <c r="D535" s="356"/>
      <c r="E535" s="356"/>
      <c r="F535" s="356"/>
      <c r="G535" s="356"/>
      <c r="H535" s="356"/>
      <c r="I535" s="356"/>
      <c r="J535" s="487"/>
    </row>
    <row r="536" spans="2:10">
      <c r="B536" s="486"/>
      <c r="C536" s="356"/>
      <c r="D536" s="356"/>
      <c r="E536" s="356"/>
      <c r="F536" s="356"/>
      <c r="G536" s="356"/>
      <c r="H536" s="356"/>
      <c r="I536" s="356"/>
      <c r="J536" s="487"/>
    </row>
    <row r="537" spans="2:10">
      <c r="B537" s="486"/>
      <c r="C537" s="356"/>
      <c r="D537" s="356"/>
      <c r="E537" s="356"/>
      <c r="F537" s="356"/>
      <c r="G537" s="356"/>
      <c r="H537" s="356"/>
      <c r="I537" s="356"/>
      <c r="J537" s="487"/>
    </row>
    <row r="538" spans="2:10">
      <c r="B538" s="486"/>
      <c r="C538" s="356"/>
      <c r="D538" s="356"/>
      <c r="E538" s="356"/>
      <c r="F538" s="356"/>
      <c r="G538" s="356"/>
      <c r="H538" s="356"/>
      <c r="I538" s="356"/>
      <c r="J538" s="487"/>
    </row>
    <row r="539" spans="2:10">
      <c r="B539" s="486"/>
      <c r="C539" s="356"/>
      <c r="D539" s="356"/>
      <c r="E539" s="356"/>
      <c r="F539" s="356"/>
      <c r="G539" s="356"/>
      <c r="H539" s="356"/>
      <c r="I539" s="356"/>
      <c r="J539" s="487"/>
    </row>
    <row r="540" spans="2:10">
      <c r="B540" s="486"/>
      <c r="C540" s="356"/>
      <c r="D540" s="356"/>
      <c r="E540" s="356"/>
      <c r="F540" s="356"/>
      <c r="G540" s="356"/>
      <c r="H540" s="356"/>
      <c r="I540" s="356"/>
      <c r="J540" s="487"/>
    </row>
    <row r="541" spans="2:10">
      <c r="B541" s="486"/>
      <c r="C541" s="356"/>
      <c r="D541" s="356"/>
      <c r="E541" s="356"/>
      <c r="F541" s="356"/>
      <c r="G541" s="356"/>
      <c r="H541" s="356"/>
      <c r="I541" s="356"/>
      <c r="J541" s="487"/>
    </row>
    <row r="542" spans="2:10">
      <c r="B542" s="486"/>
      <c r="C542" s="356"/>
      <c r="D542" s="356"/>
      <c r="E542" s="356"/>
      <c r="F542" s="356"/>
      <c r="G542" s="356"/>
      <c r="H542" s="356"/>
      <c r="I542" s="356"/>
      <c r="J542" s="487"/>
    </row>
    <row r="543" spans="2:10">
      <c r="B543" s="486"/>
      <c r="C543" s="356"/>
      <c r="D543" s="356"/>
      <c r="E543" s="356"/>
      <c r="F543" s="356"/>
      <c r="G543" s="356"/>
      <c r="H543" s="356"/>
      <c r="I543" s="356"/>
      <c r="J543" s="487"/>
    </row>
    <row r="544" spans="2:10">
      <c r="B544" s="486"/>
      <c r="C544" s="356"/>
      <c r="D544" s="356"/>
      <c r="E544" s="356"/>
      <c r="F544" s="356"/>
      <c r="G544" s="356"/>
      <c r="H544" s="356"/>
      <c r="I544" s="356"/>
      <c r="J544" s="487"/>
    </row>
    <row r="545" spans="2:10">
      <c r="B545" s="486"/>
      <c r="C545" s="356"/>
      <c r="D545" s="356"/>
      <c r="E545" s="356"/>
      <c r="F545" s="356"/>
      <c r="G545" s="356"/>
      <c r="H545" s="356"/>
      <c r="I545" s="356"/>
      <c r="J545" s="487"/>
    </row>
    <row r="546" spans="2:10">
      <c r="B546" s="486"/>
      <c r="C546" s="356"/>
      <c r="D546" s="356"/>
      <c r="E546" s="356"/>
      <c r="F546" s="356"/>
      <c r="G546" s="356"/>
      <c r="H546" s="356"/>
      <c r="I546" s="356"/>
      <c r="J546" s="487"/>
    </row>
    <row r="547" spans="2:10">
      <c r="B547" s="486"/>
      <c r="C547" s="356"/>
      <c r="D547" s="356"/>
      <c r="E547" s="356"/>
      <c r="F547" s="356"/>
      <c r="G547" s="356"/>
      <c r="H547" s="356"/>
      <c r="I547" s="356"/>
      <c r="J547" s="487"/>
    </row>
    <row r="548" spans="2:10">
      <c r="B548" s="486"/>
      <c r="C548" s="356"/>
      <c r="D548" s="356"/>
      <c r="E548" s="356"/>
      <c r="F548" s="356"/>
      <c r="G548" s="356"/>
      <c r="H548" s="356"/>
      <c r="I548" s="356"/>
      <c r="J548" s="487"/>
    </row>
    <row r="549" spans="2:10">
      <c r="B549" s="486"/>
      <c r="C549" s="356"/>
      <c r="D549" s="356"/>
      <c r="E549" s="356"/>
      <c r="F549" s="356"/>
      <c r="G549" s="356"/>
      <c r="H549" s="356"/>
      <c r="I549" s="356"/>
      <c r="J549" s="487"/>
    </row>
    <row r="550" spans="2:10">
      <c r="B550" s="486"/>
      <c r="C550" s="356"/>
      <c r="D550" s="356"/>
      <c r="E550" s="356"/>
      <c r="F550" s="356"/>
      <c r="G550" s="356"/>
      <c r="H550" s="356"/>
      <c r="I550" s="356"/>
      <c r="J550" s="487"/>
    </row>
    <row r="551" spans="2:10">
      <c r="B551" s="486"/>
      <c r="C551" s="356"/>
      <c r="D551" s="356"/>
      <c r="E551" s="356"/>
      <c r="F551" s="356"/>
      <c r="G551" s="356"/>
      <c r="H551" s="356"/>
      <c r="I551" s="356"/>
      <c r="J551" s="487"/>
    </row>
    <row r="552" spans="2:10">
      <c r="B552" s="486"/>
      <c r="C552" s="356"/>
      <c r="D552" s="356"/>
      <c r="E552" s="356"/>
      <c r="F552" s="356"/>
      <c r="G552" s="356"/>
      <c r="H552" s="356"/>
      <c r="I552" s="356"/>
      <c r="J552" s="487"/>
    </row>
    <row r="553" spans="2:10">
      <c r="B553" s="486"/>
      <c r="C553" s="356"/>
      <c r="D553" s="356"/>
      <c r="E553" s="356"/>
      <c r="F553" s="356"/>
      <c r="G553" s="356"/>
      <c r="H553" s="356"/>
      <c r="I553" s="356"/>
      <c r="J553" s="487"/>
    </row>
    <row r="554" spans="2:10">
      <c r="B554" s="486"/>
      <c r="C554" s="356"/>
      <c r="D554" s="356"/>
      <c r="E554" s="356"/>
      <c r="F554" s="356"/>
      <c r="G554" s="356"/>
      <c r="H554" s="356"/>
      <c r="I554" s="356"/>
      <c r="J554" s="487"/>
    </row>
    <row r="555" spans="2:10">
      <c r="B555" s="486"/>
      <c r="C555" s="356"/>
      <c r="D555" s="356"/>
      <c r="E555" s="356"/>
      <c r="F555" s="356"/>
      <c r="G555" s="356"/>
      <c r="H555" s="356"/>
      <c r="I555" s="356"/>
      <c r="J555" s="487"/>
    </row>
    <row r="556" spans="2:10">
      <c r="B556" s="486"/>
      <c r="C556" s="356"/>
      <c r="D556" s="356"/>
      <c r="E556" s="356"/>
      <c r="F556" s="356"/>
      <c r="G556" s="356"/>
      <c r="H556" s="356"/>
      <c r="I556" s="356"/>
      <c r="J556" s="487"/>
    </row>
    <row r="557" spans="2:10">
      <c r="B557" s="486"/>
      <c r="C557" s="356"/>
      <c r="D557" s="356"/>
      <c r="E557" s="356"/>
      <c r="F557" s="356"/>
      <c r="G557" s="356"/>
      <c r="H557" s="356"/>
      <c r="I557" s="356"/>
      <c r="J557" s="487"/>
    </row>
    <row r="558" spans="2:10">
      <c r="B558" s="486"/>
      <c r="C558" s="356"/>
      <c r="D558" s="356"/>
      <c r="E558" s="356"/>
      <c r="F558" s="356"/>
      <c r="G558" s="356"/>
      <c r="H558" s="356"/>
      <c r="I558" s="356"/>
      <c r="J558" s="487"/>
    </row>
    <row r="559" spans="2:10">
      <c r="B559" s="486"/>
      <c r="C559" s="356"/>
      <c r="D559" s="356"/>
      <c r="E559" s="356"/>
      <c r="F559" s="356"/>
      <c r="G559" s="356"/>
      <c r="H559" s="356"/>
      <c r="I559" s="356"/>
      <c r="J559" s="487"/>
    </row>
    <row r="560" spans="2:10">
      <c r="B560" s="486"/>
      <c r="C560" s="356"/>
      <c r="D560" s="356"/>
      <c r="E560" s="356"/>
      <c r="F560" s="356"/>
      <c r="G560" s="356"/>
      <c r="H560" s="356"/>
      <c r="I560" s="356"/>
      <c r="J560" s="487"/>
    </row>
    <row r="561" spans="2:10" ht="15.75" thickBot="1">
      <c r="B561" s="488"/>
      <c r="C561" s="489"/>
      <c r="D561" s="489"/>
      <c r="E561" s="489"/>
      <c r="F561" s="489"/>
      <c r="G561" s="489"/>
      <c r="H561" s="489"/>
      <c r="I561" s="489"/>
      <c r="J561" s="490"/>
    </row>
    <row r="562" spans="2:10">
      <c r="B562" s="486"/>
      <c r="C562" s="356"/>
      <c r="D562" s="356"/>
      <c r="E562" s="356"/>
      <c r="F562" s="356"/>
      <c r="G562" s="356"/>
      <c r="H562" s="356"/>
      <c r="I562" s="356"/>
      <c r="J562" s="487"/>
    </row>
    <row r="563" spans="2:10">
      <c r="B563" s="486"/>
      <c r="C563" s="356"/>
      <c r="D563" s="356"/>
      <c r="E563" s="356"/>
      <c r="F563" s="356"/>
      <c r="G563" s="356"/>
      <c r="H563" s="356"/>
      <c r="I563" s="356"/>
      <c r="J563" s="487"/>
    </row>
    <row r="564" spans="2:10">
      <c r="B564" s="486"/>
      <c r="C564" s="356"/>
      <c r="D564" s="356"/>
      <c r="E564" s="356"/>
      <c r="F564" s="356"/>
      <c r="G564" s="356"/>
      <c r="H564" s="356"/>
      <c r="I564" s="356"/>
      <c r="J564" s="487"/>
    </row>
    <row r="565" spans="2:10">
      <c r="B565" s="486"/>
      <c r="C565" s="356"/>
      <c r="D565" s="356"/>
      <c r="E565" s="356"/>
      <c r="F565" s="356"/>
      <c r="G565" s="356"/>
      <c r="H565" s="356"/>
      <c r="I565" s="356"/>
      <c r="J565" s="487"/>
    </row>
    <row r="566" spans="2:10">
      <c r="B566" s="486"/>
      <c r="C566" s="356"/>
      <c r="D566" s="356"/>
      <c r="E566" s="356"/>
      <c r="F566" s="356"/>
      <c r="G566" s="356"/>
      <c r="H566" s="356"/>
      <c r="I566" s="356"/>
      <c r="J566" s="487"/>
    </row>
    <row r="567" spans="2:10">
      <c r="B567" s="486"/>
      <c r="C567" s="356"/>
      <c r="D567" s="356"/>
      <c r="E567" s="356"/>
      <c r="F567" s="356"/>
      <c r="G567" s="356"/>
      <c r="H567" s="356"/>
      <c r="I567" s="356"/>
      <c r="J567" s="487"/>
    </row>
    <row r="568" spans="2:10">
      <c r="B568" s="486"/>
      <c r="C568" s="356"/>
      <c r="D568" s="356"/>
      <c r="E568" s="356"/>
      <c r="F568" s="356"/>
      <c r="G568" s="356"/>
      <c r="H568" s="356"/>
      <c r="I568" s="356"/>
      <c r="J568" s="487"/>
    </row>
    <row r="569" spans="2:10">
      <c r="B569" s="486"/>
      <c r="C569" s="356"/>
      <c r="D569" s="356"/>
      <c r="E569" s="356"/>
      <c r="F569" s="356"/>
      <c r="G569" s="356"/>
      <c r="H569" s="356"/>
      <c r="I569" s="356"/>
      <c r="J569" s="487"/>
    </row>
    <row r="570" spans="2:10">
      <c r="B570" s="486"/>
      <c r="C570" s="356"/>
      <c r="D570" s="356"/>
      <c r="E570" s="356"/>
      <c r="F570" s="356"/>
      <c r="G570" s="356"/>
      <c r="H570" s="356"/>
      <c r="I570" s="356"/>
      <c r="J570" s="487"/>
    </row>
    <row r="571" spans="2:10">
      <c r="B571" s="486"/>
      <c r="C571" s="356"/>
      <c r="D571" s="356"/>
      <c r="E571" s="356"/>
      <c r="F571" s="356"/>
      <c r="G571" s="356"/>
      <c r="H571" s="356"/>
      <c r="I571" s="356"/>
      <c r="J571" s="487"/>
    </row>
    <row r="572" spans="2:10">
      <c r="B572" s="486"/>
      <c r="C572" s="356"/>
      <c r="D572" s="356"/>
      <c r="E572" s="356"/>
      <c r="F572" s="356"/>
      <c r="G572" s="356"/>
      <c r="H572" s="356"/>
      <c r="I572" s="356"/>
      <c r="J572" s="487"/>
    </row>
    <row r="573" spans="2:10">
      <c r="B573" s="486"/>
      <c r="C573" s="356"/>
      <c r="D573" s="356"/>
      <c r="E573" s="356"/>
      <c r="F573" s="356"/>
      <c r="G573" s="356"/>
      <c r="H573" s="356"/>
      <c r="I573" s="356"/>
      <c r="J573" s="487"/>
    </row>
    <row r="574" spans="2:10">
      <c r="B574" s="486"/>
      <c r="C574" s="356"/>
      <c r="D574" s="356"/>
      <c r="E574" s="356"/>
      <c r="F574" s="356"/>
      <c r="G574" s="356"/>
      <c r="H574" s="356"/>
      <c r="I574" s="356"/>
      <c r="J574" s="487"/>
    </row>
    <row r="575" spans="2:10">
      <c r="B575" s="486"/>
      <c r="C575" s="356"/>
      <c r="D575" s="356"/>
      <c r="E575" s="356"/>
      <c r="F575" s="356"/>
      <c r="G575" s="356"/>
      <c r="H575" s="356"/>
      <c r="I575" s="356"/>
      <c r="J575" s="487"/>
    </row>
    <row r="576" spans="2:10">
      <c r="B576" s="486"/>
      <c r="C576" s="356"/>
      <c r="D576" s="356"/>
      <c r="E576" s="356"/>
      <c r="F576" s="356"/>
      <c r="G576" s="356"/>
      <c r="H576" s="356"/>
      <c r="I576" s="356"/>
      <c r="J576" s="487"/>
    </row>
    <row r="577" spans="2:10">
      <c r="B577" s="486"/>
      <c r="C577" s="356"/>
      <c r="D577" s="356"/>
      <c r="E577" s="356"/>
      <c r="F577" s="356"/>
      <c r="G577" s="356"/>
      <c r="H577" s="356"/>
      <c r="I577" s="356"/>
      <c r="J577" s="487"/>
    </row>
    <row r="578" spans="2:10">
      <c r="B578" s="486"/>
      <c r="C578" s="356"/>
      <c r="D578" s="356"/>
      <c r="E578" s="356"/>
      <c r="F578" s="356"/>
      <c r="G578" s="356"/>
      <c r="H578" s="356"/>
      <c r="I578" s="356"/>
      <c r="J578" s="487"/>
    </row>
    <row r="579" spans="2:10">
      <c r="B579" s="486"/>
      <c r="C579" s="356"/>
      <c r="D579" s="356"/>
      <c r="E579" s="356"/>
      <c r="F579" s="356"/>
      <c r="G579" s="356"/>
      <c r="H579" s="356"/>
      <c r="I579" s="356"/>
      <c r="J579" s="487"/>
    </row>
    <row r="580" spans="2:10">
      <c r="B580" s="486"/>
      <c r="C580" s="356"/>
      <c r="D580" s="356"/>
      <c r="E580" s="356"/>
      <c r="F580" s="356"/>
      <c r="G580" s="356"/>
      <c r="H580" s="356"/>
      <c r="I580" s="356"/>
      <c r="J580" s="487"/>
    </row>
    <row r="581" spans="2:10">
      <c r="B581" s="486"/>
      <c r="C581" s="356"/>
      <c r="D581" s="356"/>
      <c r="E581" s="356"/>
      <c r="F581" s="356"/>
      <c r="G581" s="356"/>
      <c r="H581" s="356"/>
      <c r="I581" s="356"/>
      <c r="J581" s="487"/>
    </row>
    <row r="582" spans="2:10">
      <c r="B582" s="486"/>
      <c r="C582" s="356"/>
      <c r="D582" s="356"/>
      <c r="E582" s="356"/>
      <c r="F582" s="356"/>
      <c r="G582" s="356"/>
      <c r="H582" s="356"/>
      <c r="I582" s="356"/>
      <c r="J582" s="487"/>
    </row>
    <row r="583" spans="2:10">
      <c r="B583" s="486"/>
      <c r="C583" s="356"/>
      <c r="D583" s="356"/>
      <c r="E583" s="356"/>
      <c r="F583" s="356"/>
      <c r="G583" s="356"/>
      <c r="H583" s="356"/>
      <c r="I583" s="356"/>
      <c r="J583" s="487"/>
    </row>
    <row r="584" spans="2:10">
      <c r="B584" s="486"/>
      <c r="C584" s="356"/>
      <c r="D584" s="356"/>
      <c r="E584" s="356"/>
      <c r="F584" s="356"/>
      <c r="G584" s="356"/>
      <c r="H584" s="356"/>
      <c r="I584" s="356"/>
      <c r="J584" s="487"/>
    </row>
    <row r="585" spans="2:10">
      <c r="B585" s="486"/>
      <c r="C585" s="356"/>
      <c r="D585" s="356"/>
      <c r="E585" s="356"/>
      <c r="F585" s="356"/>
      <c r="G585" s="356"/>
      <c r="H585" s="356"/>
      <c r="I585" s="356"/>
      <c r="J585" s="487"/>
    </row>
    <row r="586" spans="2:10">
      <c r="B586" s="486"/>
      <c r="C586" s="356"/>
      <c r="D586" s="356"/>
      <c r="E586" s="356"/>
      <c r="F586" s="356"/>
      <c r="G586" s="356"/>
      <c r="H586" s="356"/>
      <c r="I586" s="356"/>
      <c r="J586" s="487"/>
    </row>
    <row r="587" spans="2:10">
      <c r="B587" s="486"/>
      <c r="C587" s="356"/>
      <c r="D587" s="356"/>
      <c r="E587" s="356"/>
      <c r="F587" s="356"/>
      <c r="G587" s="356"/>
      <c r="H587" s="356"/>
      <c r="I587" s="356"/>
      <c r="J587" s="487"/>
    </row>
    <row r="588" spans="2:10">
      <c r="B588" s="486"/>
      <c r="C588" s="356"/>
      <c r="D588" s="356"/>
      <c r="E588" s="356"/>
      <c r="F588" s="356"/>
      <c r="G588" s="356"/>
      <c r="H588" s="356"/>
      <c r="I588" s="356"/>
      <c r="J588" s="487"/>
    </row>
    <row r="589" spans="2:10">
      <c r="B589" s="486"/>
      <c r="C589" s="356"/>
      <c r="D589" s="356"/>
      <c r="E589" s="356"/>
      <c r="F589" s="356"/>
      <c r="G589" s="356"/>
      <c r="H589" s="356"/>
      <c r="I589" s="356"/>
      <c r="J589" s="487"/>
    </row>
    <row r="590" spans="2:10">
      <c r="B590" s="486"/>
      <c r="C590" s="356"/>
      <c r="D590" s="356"/>
      <c r="E590" s="356"/>
      <c r="F590" s="356"/>
      <c r="G590" s="356"/>
      <c r="H590" s="356"/>
      <c r="I590" s="356"/>
      <c r="J590" s="487"/>
    </row>
    <row r="591" spans="2:10">
      <c r="B591" s="486"/>
      <c r="C591" s="356"/>
      <c r="D591" s="356"/>
      <c r="E591" s="356"/>
      <c r="F591" s="356"/>
      <c r="G591" s="356"/>
      <c r="H591" s="356"/>
      <c r="I591" s="356"/>
      <c r="J591" s="487"/>
    </row>
    <row r="592" spans="2:10">
      <c r="B592" s="486"/>
      <c r="C592" s="356"/>
      <c r="D592" s="356"/>
      <c r="E592" s="356"/>
      <c r="F592" s="356"/>
      <c r="G592" s="356"/>
      <c r="H592" s="356"/>
      <c r="I592" s="356"/>
      <c r="J592" s="487"/>
    </row>
    <row r="593" spans="2:10">
      <c r="B593" s="486"/>
      <c r="C593" s="356"/>
      <c r="D593" s="356"/>
      <c r="E593" s="356"/>
      <c r="F593" s="356"/>
      <c r="G593" s="356"/>
      <c r="H593" s="356"/>
      <c r="I593" s="356"/>
      <c r="J593" s="487"/>
    </row>
    <row r="594" spans="2:10">
      <c r="B594" s="486"/>
      <c r="C594" s="356"/>
      <c r="D594" s="356"/>
      <c r="E594" s="356"/>
      <c r="F594" s="356"/>
      <c r="G594" s="356"/>
      <c r="H594" s="356"/>
      <c r="I594" s="356"/>
      <c r="J594" s="487"/>
    </row>
    <row r="595" spans="2:10">
      <c r="B595" s="486"/>
      <c r="C595" s="356"/>
      <c r="D595" s="356"/>
      <c r="E595" s="356"/>
      <c r="F595" s="356"/>
      <c r="G595" s="356"/>
      <c r="H595" s="356"/>
      <c r="I595" s="356"/>
      <c r="J595" s="487"/>
    </row>
    <row r="596" spans="2:10">
      <c r="B596" s="486"/>
      <c r="C596" s="356"/>
      <c r="D596" s="356"/>
      <c r="E596" s="356"/>
      <c r="F596" s="356"/>
      <c r="G596" s="356"/>
      <c r="H596" s="356"/>
      <c r="I596" s="356"/>
      <c r="J596" s="487"/>
    </row>
    <row r="597" spans="2:10">
      <c r="B597" s="486"/>
      <c r="C597" s="356"/>
      <c r="D597" s="356"/>
      <c r="E597" s="356"/>
      <c r="F597" s="356"/>
      <c r="G597" s="356"/>
      <c r="H597" s="356"/>
      <c r="I597" s="356"/>
      <c r="J597" s="487"/>
    </row>
    <row r="598" spans="2:10">
      <c r="B598" s="486"/>
      <c r="C598" s="356"/>
      <c r="D598" s="356"/>
      <c r="E598" s="356"/>
      <c r="F598" s="356"/>
      <c r="G598" s="356"/>
      <c r="H598" s="356"/>
      <c r="I598" s="356"/>
      <c r="J598" s="487"/>
    </row>
    <row r="599" spans="2:10">
      <c r="B599" s="486"/>
      <c r="C599" s="356"/>
      <c r="D599" s="356"/>
      <c r="E599" s="356"/>
      <c r="F599" s="356"/>
      <c r="G599" s="356"/>
      <c r="H599" s="356"/>
      <c r="I599" s="356"/>
      <c r="J599" s="487"/>
    </row>
    <row r="600" spans="2:10">
      <c r="B600" s="486"/>
      <c r="C600" s="356"/>
      <c r="D600" s="356"/>
      <c r="E600" s="356"/>
      <c r="F600" s="356"/>
      <c r="G600" s="356"/>
      <c r="H600" s="356"/>
      <c r="I600" s="356"/>
      <c r="J600" s="487"/>
    </row>
    <row r="601" spans="2:10">
      <c r="B601" s="486"/>
      <c r="C601" s="356"/>
      <c r="D601" s="356"/>
      <c r="E601" s="356"/>
      <c r="F601" s="356"/>
      <c r="G601" s="356"/>
      <c r="H601" s="356"/>
      <c r="I601" s="356"/>
      <c r="J601" s="487"/>
    </row>
    <row r="602" spans="2:10">
      <c r="B602" s="486"/>
      <c r="C602" s="356"/>
      <c r="D602" s="356"/>
      <c r="E602" s="356"/>
      <c r="F602" s="356"/>
      <c r="G602" s="356"/>
      <c r="H602" s="356"/>
      <c r="I602" s="356"/>
      <c r="J602" s="487"/>
    </row>
    <row r="603" spans="2:10">
      <c r="B603" s="486"/>
      <c r="C603" s="356"/>
      <c r="D603" s="356"/>
      <c r="E603" s="356"/>
      <c r="F603" s="356"/>
      <c r="G603" s="356"/>
      <c r="H603" s="356"/>
      <c r="I603" s="356"/>
      <c r="J603" s="487"/>
    </row>
    <row r="604" spans="2:10">
      <c r="B604" s="486"/>
      <c r="C604" s="356"/>
      <c r="D604" s="356"/>
      <c r="E604" s="356"/>
      <c r="F604" s="356"/>
      <c r="G604" s="356"/>
      <c r="H604" s="356"/>
      <c r="I604" s="356"/>
      <c r="J604" s="487"/>
    </row>
    <row r="605" spans="2:10">
      <c r="B605" s="486"/>
      <c r="C605" s="356"/>
      <c r="D605" s="356"/>
      <c r="E605" s="356"/>
      <c r="F605" s="356"/>
      <c r="G605" s="356"/>
      <c r="H605" s="356"/>
      <c r="I605" s="356"/>
      <c r="J605" s="487"/>
    </row>
    <row r="606" spans="2:10">
      <c r="B606" s="486"/>
      <c r="C606" s="356"/>
      <c r="D606" s="356"/>
      <c r="E606" s="356"/>
      <c r="F606" s="356"/>
      <c r="G606" s="356"/>
      <c r="H606" s="356"/>
      <c r="I606" s="356"/>
      <c r="J606" s="487"/>
    </row>
    <row r="607" spans="2:10">
      <c r="B607" s="486"/>
      <c r="C607" s="356"/>
      <c r="D607" s="356"/>
      <c r="E607" s="356"/>
      <c r="F607" s="356"/>
      <c r="G607" s="356"/>
      <c r="H607" s="356"/>
      <c r="I607" s="356"/>
      <c r="J607" s="487"/>
    </row>
    <row r="608" spans="2:10">
      <c r="B608" s="486"/>
      <c r="C608" s="356"/>
      <c r="D608" s="356"/>
      <c r="E608" s="356"/>
      <c r="F608" s="356"/>
      <c r="G608" s="356"/>
      <c r="H608" s="356"/>
      <c r="I608" s="356"/>
      <c r="J608" s="487"/>
    </row>
    <row r="609" spans="2:10">
      <c r="B609" s="486"/>
      <c r="C609" s="356"/>
      <c r="D609" s="356"/>
      <c r="E609" s="356"/>
      <c r="F609" s="356"/>
      <c r="G609" s="356"/>
      <c r="H609" s="356"/>
      <c r="I609" s="356"/>
      <c r="J609" s="487"/>
    </row>
    <row r="610" spans="2:10">
      <c r="B610" s="486"/>
      <c r="C610" s="356"/>
      <c r="D610" s="356"/>
      <c r="E610" s="356"/>
      <c r="F610" s="356"/>
      <c r="G610" s="356"/>
      <c r="H610" s="356"/>
      <c r="I610" s="356"/>
      <c r="J610" s="487"/>
    </row>
    <row r="611" spans="2:10">
      <c r="B611" s="486"/>
      <c r="C611" s="356"/>
      <c r="D611" s="356"/>
      <c r="E611" s="356"/>
      <c r="F611" s="356"/>
      <c r="G611" s="356"/>
      <c r="H611" s="356"/>
      <c r="I611" s="356"/>
      <c r="J611" s="487"/>
    </row>
    <row r="612" spans="2:10">
      <c r="B612" s="486"/>
      <c r="C612" s="356"/>
      <c r="D612" s="356"/>
      <c r="E612" s="356"/>
      <c r="F612" s="356"/>
      <c r="G612" s="356"/>
      <c r="H612" s="356"/>
      <c r="I612" s="356"/>
      <c r="J612" s="487"/>
    </row>
    <row r="613" spans="2:10">
      <c r="B613" s="486"/>
      <c r="C613" s="356"/>
      <c r="D613" s="356"/>
      <c r="E613" s="356"/>
      <c r="F613" s="356"/>
      <c r="G613" s="356"/>
      <c r="H613" s="356"/>
      <c r="I613" s="356"/>
      <c r="J613" s="487"/>
    </row>
    <row r="614" spans="2:10">
      <c r="B614" s="486"/>
      <c r="C614" s="356"/>
      <c r="D614" s="356"/>
      <c r="E614" s="356"/>
      <c r="F614" s="356"/>
      <c r="G614" s="356"/>
      <c r="H614" s="356"/>
      <c r="I614" s="356"/>
      <c r="J614" s="487"/>
    </row>
    <row r="615" spans="2:10">
      <c r="B615" s="486"/>
      <c r="C615" s="356"/>
      <c r="D615" s="356"/>
      <c r="E615" s="356"/>
      <c r="F615" s="356"/>
      <c r="G615" s="356"/>
      <c r="H615" s="356"/>
      <c r="I615" s="356"/>
      <c r="J615" s="487"/>
    </row>
    <row r="616" spans="2:10">
      <c r="B616" s="486"/>
      <c r="C616" s="356"/>
      <c r="D616" s="356"/>
      <c r="E616" s="356"/>
      <c r="F616" s="356"/>
      <c r="G616" s="356"/>
      <c r="H616" s="356"/>
      <c r="I616" s="356"/>
      <c r="J616" s="487"/>
    </row>
    <row r="617" spans="2:10">
      <c r="B617" s="486"/>
      <c r="C617" s="356"/>
      <c r="D617" s="356"/>
      <c r="E617" s="356"/>
      <c r="F617" s="356"/>
      <c r="G617" s="356"/>
      <c r="H617" s="356"/>
      <c r="I617" s="356"/>
      <c r="J617" s="487"/>
    </row>
    <row r="618" spans="2:10">
      <c r="B618" s="486"/>
      <c r="C618" s="356"/>
      <c r="D618" s="356"/>
      <c r="E618" s="356"/>
      <c r="F618" s="356"/>
      <c r="G618" s="356"/>
      <c r="H618" s="356"/>
      <c r="I618" s="356"/>
      <c r="J618" s="487"/>
    </row>
    <row r="619" spans="2:10">
      <c r="B619" s="486"/>
      <c r="C619" s="356"/>
      <c r="D619" s="356"/>
      <c r="E619" s="356"/>
      <c r="F619" s="356"/>
      <c r="G619" s="356"/>
      <c r="H619" s="356"/>
      <c r="I619" s="356"/>
      <c r="J619" s="487"/>
    </row>
    <row r="620" spans="2:10">
      <c r="B620" s="486"/>
      <c r="C620" s="356"/>
      <c r="D620" s="356"/>
      <c r="E620" s="356"/>
      <c r="F620" s="356"/>
      <c r="G620" s="356"/>
      <c r="H620" s="356"/>
      <c r="I620" s="356"/>
      <c r="J620" s="487"/>
    </row>
    <row r="621" spans="2:10">
      <c r="B621" s="486"/>
      <c r="C621" s="356"/>
      <c r="D621" s="356"/>
      <c r="E621" s="356"/>
      <c r="F621" s="356"/>
      <c r="G621" s="356"/>
      <c r="H621" s="356"/>
      <c r="I621" s="356"/>
      <c r="J621" s="487"/>
    </row>
    <row r="622" spans="2:10">
      <c r="B622" s="486"/>
      <c r="C622" s="356"/>
      <c r="D622" s="356"/>
      <c r="E622" s="356"/>
      <c r="F622" s="356"/>
      <c r="G622" s="356"/>
      <c r="H622" s="356"/>
      <c r="I622" s="356"/>
      <c r="J622" s="487"/>
    </row>
    <row r="623" spans="2:10">
      <c r="B623" s="486"/>
      <c r="C623" s="356"/>
      <c r="D623" s="356"/>
      <c r="E623" s="356"/>
      <c r="F623" s="356"/>
      <c r="G623" s="356"/>
      <c r="H623" s="356"/>
      <c r="I623" s="356"/>
      <c r="J623" s="487"/>
    </row>
    <row r="624" spans="2:10">
      <c r="B624" s="486"/>
      <c r="C624" s="356"/>
      <c r="D624" s="356"/>
      <c r="E624" s="356"/>
      <c r="F624" s="356"/>
      <c r="G624" s="356"/>
      <c r="H624" s="356"/>
      <c r="I624" s="356"/>
      <c r="J624" s="487"/>
    </row>
    <row r="625" spans="2:10">
      <c r="B625" s="486"/>
      <c r="C625" s="356"/>
      <c r="D625" s="356"/>
      <c r="E625" s="356"/>
      <c r="F625" s="356"/>
      <c r="G625" s="356"/>
      <c r="H625" s="356"/>
      <c r="I625" s="356"/>
      <c r="J625" s="487"/>
    </row>
    <row r="626" spans="2:10">
      <c r="B626" s="486"/>
      <c r="C626" s="356"/>
      <c r="D626" s="356"/>
      <c r="E626" s="356"/>
      <c r="F626" s="356"/>
      <c r="G626" s="356"/>
      <c r="H626" s="356"/>
      <c r="I626" s="356"/>
      <c r="J626" s="487"/>
    </row>
    <row r="627" spans="2:10">
      <c r="B627" s="486"/>
      <c r="C627" s="356"/>
      <c r="D627" s="356"/>
      <c r="E627" s="356"/>
      <c r="F627" s="356"/>
      <c r="G627" s="356"/>
      <c r="H627" s="356"/>
      <c r="I627" s="356"/>
      <c r="J627" s="487"/>
    </row>
    <row r="628" spans="2:10">
      <c r="B628" s="486"/>
      <c r="C628" s="356"/>
      <c r="D628" s="356"/>
      <c r="E628" s="356"/>
      <c r="F628" s="356"/>
      <c r="G628" s="356"/>
      <c r="H628" s="356"/>
      <c r="I628" s="356"/>
      <c r="J628" s="487"/>
    </row>
    <row r="629" spans="2:10">
      <c r="B629" s="486"/>
      <c r="C629" s="356"/>
      <c r="D629" s="356"/>
      <c r="E629" s="356"/>
      <c r="F629" s="356"/>
      <c r="G629" s="356"/>
      <c r="H629" s="356"/>
      <c r="I629" s="356"/>
      <c r="J629" s="487"/>
    </row>
    <row r="630" spans="2:10">
      <c r="B630" s="486"/>
      <c r="C630" s="356"/>
      <c r="D630" s="356"/>
      <c r="E630" s="356"/>
      <c r="F630" s="356"/>
      <c r="G630" s="356"/>
      <c r="H630" s="356"/>
      <c r="I630" s="356"/>
      <c r="J630" s="487"/>
    </row>
    <row r="631" spans="2:10">
      <c r="B631" s="486"/>
      <c r="C631" s="356"/>
      <c r="D631" s="356"/>
      <c r="E631" s="356"/>
      <c r="F631" s="356"/>
      <c r="G631" s="356"/>
      <c r="H631" s="356"/>
      <c r="I631" s="356"/>
      <c r="J631" s="487"/>
    </row>
    <row r="632" spans="2:10">
      <c r="B632" s="486"/>
      <c r="C632" s="356"/>
      <c r="D632" s="356"/>
      <c r="E632" s="356"/>
      <c r="F632" s="356"/>
      <c r="G632" s="356"/>
      <c r="H632" s="356"/>
      <c r="I632" s="356"/>
      <c r="J632" s="487"/>
    </row>
    <row r="633" spans="2:10">
      <c r="B633" s="486"/>
      <c r="C633" s="356"/>
      <c r="D633" s="356"/>
      <c r="E633" s="356"/>
      <c r="F633" s="356"/>
      <c r="G633" s="356"/>
      <c r="H633" s="356"/>
      <c r="I633" s="356"/>
      <c r="J633" s="487"/>
    </row>
    <row r="634" spans="2:10">
      <c r="B634" s="486"/>
      <c r="C634" s="356"/>
      <c r="D634" s="356"/>
      <c r="E634" s="356"/>
      <c r="F634" s="356"/>
      <c r="G634" s="356"/>
      <c r="H634" s="356"/>
      <c r="I634" s="356"/>
      <c r="J634" s="487"/>
    </row>
    <row r="635" spans="2:10">
      <c r="B635" s="486"/>
      <c r="C635" s="356"/>
      <c r="D635" s="356"/>
      <c r="E635" s="356"/>
      <c r="F635" s="356"/>
      <c r="G635" s="356"/>
      <c r="H635" s="356"/>
      <c r="I635" s="356"/>
      <c r="J635" s="487"/>
    </row>
    <row r="636" spans="2:10">
      <c r="B636" s="486"/>
      <c r="C636" s="356"/>
      <c r="D636" s="356"/>
      <c r="E636" s="356"/>
      <c r="F636" s="356"/>
      <c r="G636" s="356"/>
      <c r="H636" s="356"/>
      <c r="I636" s="356"/>
      <c r="J636" s="487"/>
    </row>
    <row r="637" spans="2:10">
      <c r="B637" s="486"/>
      <c r="C637" s="356"/>
      <c r="D637" s="356"/>
      <c r="E637" s="356"/>
      <c r="F637" s="356"/>
      <c r="G637" s="356"/>
      <c r="H637" s="356"/>
      <c r="I637" s="356"/>
      <c r="J637" s="487"/>
    </row>
    <row r="638" spans="2:10">
      <c r="B638" s="486"/>
      <c r="C638" s="356"/>
      <c r="D638" s="356"/>
      <c r="E638" s="356"/>
      <c r="F638" s="356"/>
      <c r="G638" s="356"/>
      <c r="H638" s="356"/>
      <c r="I638" s="356"/>
      <c r="J638" s="487"/>
    </row>
    <row r="639" spans="2:10">
      <c r="B639" s="486"/>
      <c r="C639" s="356"/>
      <c r="D639" s="356"/>
      <c r="E639" s="356"/>
      <c r="F639" s="356"/>
      <c r="G639" s="356"/>
      <c r="H639" s="356"/>
      <c r="I639" s="356"/>
      <c r="J639" s="487"/>
    </row>
    <row r="640" spans="2:10">
      <c r="B640" s="486"/>
      <c r="C640" s="356"/>
      <c r="D640" s="356"/>
      <c r="E640" s="356"/>
      <c r="F640" s="356"/>
      <c r="G640" s="356"/>
      <c r="H640" s="356"/>
      <c r="I640" s="356"/>
      <c r="J640" s="487"/>
    </row>
    <row r="641" spans="2:10">
      <c r="B641" s="486"/>
      <c r="C641" s="356"/>
      <c r="D641" s="356"/>
      <c r="E641" s="356"/>
      <c r="F641" s="356"/>
      <c r="G641" s="356"/>
      <c r="H641" s="356"/>
      <c r="I641" s="356"/>
      <c r="J641" s="487"/>
    </row>
    <row r="642" spans="2:10">
      <c r="B642" s="486"/>
      <c r="C642" s="356"/>
      <c r="D642" s="356"/>
      <c r="E642" s="356"/>
      <c r="F642" s="356"/>
      <c r="G642" s="356"/>
      <c r="H642" s="356"/>
      <c r="I642" s="356"/>
      <c r="J642" s="487"/>
    </row>
    <row r="643" spans="2:10">
      <c r="B643" s="486"/>
      <c r="C643" s="356"/>
      <c r="D643" s="356"/>
      <c r="E643" s="356"/>
      <c r="F643" s="356"/>
      <c r="G643" s="356"/>
      <c r="H643" s="356"/>
      <c r="I643" s="356"/>
      <c r="J643" s="487"/>
    </row>
    <row r="644" spans="2:10">
      <c r="B644" s="486"/>
      <c r="C644" s="356"/>
      <c r="D644" s="356"/>
      <c r="E644" s="356"/>
      <c r="F644" s="356"/>
      <c r="G644" s="356"/>
      <c r="H644" s="356"/>
      <c r="I644" s="356"/>
      <c r="J644" s="487"/>
    </row>
    <row r="645" spans="2:10">
      <c r="B645" s="486"/>
      <c r="C645" s="356"/>
      <c r="D645" s="356"/>
      <c r="E645" s="356"/>
      <c r="F645" s="356"/>
      <c r="G645" s="356"/>
      <c r="H645" s="356"/>
      <c r="I645" s="356"/>
      <c r="J645" s="487"/>
    </row>
    <row r="646" spans="2:10">
      <c r="B646" s="486"/>
      <c r="C646" s="356"/>
      <c r="D646" s="356"/>
      <c r="E646" s="356"/>
      <c r="F646" s="356"/>
      <c r="G646" s="356"/>
      <c r="H646" s="356"/>
      <c r="I646" s="356"/>
      <c r="J646" s="487"/>
    </row>
    <row r="647" spans="2:10">
      <c r="B647" s="486"/>
      <c r="C647" s="356"/>
      <c r="D647" s="356"/>
      <c r="E647" s="356"/>
      <c r="F647" s="356"/>
      <c r="G647" s="356"/>
      <c r="H647" s="356"/>
      <c r="I647" s="356"/>
      <c r="J647" s="487"/>
    </row>
    <row r="648" spans="2:10">
      <c r="B648" s="486"/>
      <c r="C648" s="356"/>
      <c r="D648" s="356"/>
      <c r="E648" s="356"/>
      <c r="F648" s="356"/>
      <c r="G648" s="356"/>
      <c r="H648" s="356"/>
      <c r="I648" s="356"/>
      <c r="J648" s="487"/>
    </row>
    <row r="649" spans="2:10">
      <c r="B649" s="486"/>
      <c r="C649" s="356"/>
      <c r="D649" s="356"/>
      <c r="E649" s="356"/>
      <c r="F649" s="356"/>
      <c r="G649" s="356"/>
      <c r="H649" s="356"/>
      <c r="I649" s="356"/>
      <c r="J649" s="487"/>
    </row>
    <row r="650" spans="2:10">
      <c r="B650" s="486"/>
      <c r="C650" s="356"/>
      <c r="D650" s="356"/>
      <c r="E650" s="356"/>
      <c r="F650" s="356"/>
      <c r="G650" s="356"/>
      <c r="H650" s="356"/>
      <c r="I650" s="356"/>
      <c r="J650" s="487"/>
    </row>
    <row r="651" spans="2:10">
      <c r="B651" s="486"/>
      <c r="C651" s="356"/>
      <c r="D651" s="356"/>
      <c r="E651" s="356"/>
      <c r="F651" s="356"/>
      <c r="G651" s="356"/>
      <c r="H651" s="356"/>
      <c r="I651" s="356"/>
      <c r="J651" s="487"/>
    </row>
    <row r="652" spans="2:10">
      <c r="B652" s="486"/>
      <c r="C652" s="356"/>
      <c r="D652" s="356"/>
      <c r="E652" s="356"/>
      <c r="F652" s="356"/>
      <c r="G652" s="356"/>
      <c r="H652" s="356"/>
      <c r="I652" s="356"/>
      <c r="J652" s="487"/>
    </row>
    <row r="653" spans="2:10">
      <c r="B653" s="486"/>
      <c r="C653" s="356"/>
      <c r="D653" s="356"/>
      <c r="E653" s="356"/>
      <c r="F653" s="356"/>
      <c r="G653" s="356"/>
      <c r="H653" s="356"/>
      <c r="I653" s="356"/>
      <c r="J653" s="487"/>
    </row>
    <row r="654" spans="2:10">
      <c r="B654" s="486"/>
      <c r="C654" s="356"/>
      <c r="D654" s="356"/>
      <c r="E654" s="356"/>
      <c r="F654" s="356"/>
      <c r="G654" s="356"/>
      <c r="H654" s="356"/>
      <c r="I654" s="356"/>
      <c r="J654" s="487"/>
    </row>
    <row r="655" spans="2:10">
      <c r="B655" s="486"/>
      <c r="C655" s="356"/>
      <c r="D655" s="356"/>
      <c r="E655" s="356"/>
      <c r="F655" s="356"/>
      <c r="G655" s="356"/>
      <c r="H655" s="356"/>
      <c r="I655" s="356"/>
      <c r="J655" s="487"/>
    </row>
    <row r="656" spans="2:10">
      <c r="B656" s="486"/>
      <c r="C656" s="356"/>
      <c r="D656" s="356"/>
      <c r="E656" s="356"/>
      <c r="F656" s="356"/>
      <c r="G656" s="356"/>
      <c r="H656" s="356"/>
      <c r="I656" s="356"/>
      <c r="J656" s="487"/>
    </row>
    <row r="657" spans="2:10">
      <c r="B657" s="486"/>
      <c r="C657" s="356"/>
      <c r="D657" s="356"/>
      <c r="E657" s="356"/>
      <c r="F657" s="356"/>
      <c r="G657" s="356"/>
      <c r="H657" s="356"/>
      <c r="I657" s="356"/>
      <c r="J657" s="487"/>
    </row>
    <row r="658" spans="2:10">
      <c r="B658" s="486"/>
      <c r="C658" s="356"/>
      <c r="D658" s="356"/>
      <c r="E658" s="356"/>
      <c r="F658" s="356"/>
      <c r="G658" s="356"/>
      <c r="H658" s="356"/>
      <c r="I658" s="356"/>
      <c r="J658" s="487"/>
    </row>
    <row r="659" spans="2:10">
      <c r="B659" s="486"/>
      <c r="C659" s="356"/>
      <c r="D659" s="356"/>
      <c r="E659" s="356"/>
      <c r="F659" s="356"/>
      <c r="G659" s="356"/>
      <c r="H659" s="356"/>
      <c r="I659" s="356"/>
      <c r="J659" s="487"/>
    </row>
    <row r="660" spans="2:10">
      <c r="B660" s="486"/>
      <c r="C660" s="356"/>
      <c r="D660" s="356"/>
      <c r="E660" s="356"/>
      <c r="F660" s="356"/>
      <c r="G660" s="356"/>
      <c r="H660" s="356"/>
      <c r="I660" s="356"/>
      <c r="J660" s="487"/>
    </row>
    <row r="661" spans="2:10">
      <c r="B661" s="486"/>
      <c r="C661" s="356"/>
      <c r="D661" s="356"/>
      <c r="E661" s="356"/>
      <c r="F661" s="356"/>
      <c r="G661" s="356"/>
      <c r="H661" s="356"/>
      <c r="I661" s="356"/>
      <c r="J661" s="487"/>
    </row>
    <row r="662" spans="2:10">
      <c r="B662" s="486"/>
      <c r="C662" s="356"/>
      <c r="D662" s="356"/>
      <c r="E662" s="356"/>
      <c r="F662" s="356"/>
      <c r="G662" s="356"/>
      <c r="H662" s="356"/>
      <c r="I662" s="356"/>
      <c r="J662" s="487"/>
    </row>
    <row r="663" spans="2:10">
      <c r="B663" s="486"/>
      <c r="C663" s="356"/>
      <c r="D663" s="356"/>
      <c r="E663" s="356"/>
      <c r="F663" s="356"/>
      <c r="G663" s="356"/>
      <c r="H663" s="356"/>
      <c r="I663" s="356"/>
      <c r="J663" s="487"/>
    </row>
    <row r="664" spans="2:10">
      <c r="B664" s="486"/>
      <c r="C664" s="356"/>
      <c r="D664" s="356"/>
      <c r="E664" s="356"/>
      <c r="F664" s="356"/>
      <c r="G664" s="356"/>
      <c r="H664" s="356"/>
      <c r="I664" s="356"/>
      <c r="J664" s="487"/>
    </row>
    <row r="665" spans="2:10">
      <c r="B665" s="486"/>
      <c r="C665" s="356"/>
      <c r="D665" s="356"/>
      <c r="E665" s="356"/>
      <c r="F665" s="356"/>
      <c r="G665" s="356"/>
      <c r="H665" s="356"/>
      <c r="I665" s="356"/>
      <c r="J665" s="487"/>
    </row>
    <row r="666" spans="2:10">
      <c r="B666" s="486"/>
      <c r="C666" s="356"/>
      <c r="D666" s="356"/>
      <c r="E666" s="356"/>
      <c r="F666" s="356"/>
      <c r="G666" s="356"/>
      <c r="H666" s="356"/>
      <c r="I666" s="356"/>
      <c r="J666" s="487"/>
    </row>
    <row r="667" spans="2:10">
      <c r="B667" s="486"/>
      <c r="C667" s="356"/>
      <c r="D667" s="356"/>
      <c r="E667" s="356"/>
      <c r="F667" s="356"/>
      <c r="G667" s="356"/>
      <c r="H667" s="356"/>
      <c r="I667" s="356"/>
      <c r="J667" s="487"/>
    </row>
    <row r="668" spans="2:10">
      <c r="B668" s="486"/>
      <c r="C668" s="356"/>
      <c r="D668" s="356"/>
      <c r="E668" s="356"/>
      <c r="F668" s="356"/>
      <c r="G668" s="356"/>
      <c r="H668" s="356"/>
      <c r="I668" s="356"/>
      <c r="J668" s="487"/>
    </row>
    <row r="669" spans="2:10">
      <c r="B669" s="486"/>
      <c r="C669" s="356"/>
      <c r="D669" s="356"/>
      <c r="E669" s="356"/>
      <c r="F669" s="356"/>
      <c r="G669" s="356"/>
      <c r="H669" s="356"/>
      <c r="I669" s="356"/>
      <c r="J669" s="487"/>
    </row>
    <row r="670" spans="2:10">
      <c r="B670" s="486"/>
      <c r="C670" s="356"/>
      <c r="D670" s="356"/>
      <c r="E670" s="356"/>
      <c r="F670" s="356"/>
      <c r="G670" s="356"/>
      <c r="H670" s="356"/>
      <c r="I670" s="356"/>
      <c r="J670" s="487"/>
    </row>
    <row r="671" spans="2:10">
      <c r="B671" s="486"/>
      <c r="C671" s="356"/>
      <c r="D671" s="356"/>
      <c r="E671" s="356"/>
      <c r="F671" s="356"/>
      <c r="G671" s="356"/>
      <c r="H671" s="356"/>
      <c r="I671" s="356"/>
      <c r="J671" s="487"/>
    </row>
    <row r="672" spans="2:10">
      <c r="B672" s="486"/>
      <c r="C672" s="356"/>
      <c r="D672" s="356"/>
      <c r="E672" s="356"/>
      <c r="F672" s="356"/>
      <c r="G672" s="356"/>
      <c r="H672" s="356"/>
      <c r="I672" s="356"/>
      <c r="J672" s="487"/>
    </row>
    <row r="673" spans="2:10">
      <c r="B673" s="486"/>
      <c r="C673" s="356"/>
      <c r="D673" s="356"/>
      <c r="E673" s="356"/>
      <c r="F673" s="356"/>
      <c r="G673" s="356"/>
      <c r="H673" s="356"/>
      <c r="I673" s="356"/>
      <c r="J673" s="487"/>
    </row>
    <row r="674" spans="2:10">
      <c r="B674" s="486"/>
      <c r="C674" s="356"/>
      <c r="D674" s="356"/>
      <c r="E674" s="356"/>
      <c r="F674" s="356"/>
      <c r="G674" s="356"/>
      <c r="H674" s="356"/>
      <c r="I674" s="356"/>
      <c r="J674" s="487"/>
    </row>
    <row r="675" spans="2:10">
      <c r="B675" s="486"/>
      <c r="C675" s="356"/>
      <c r="D675" s="356"/>
      <c r="E675" s="356"/>
      <c r="F675" s="356"/>
      <c r="G675" s="356"/>
      <c r="H675" s="356"/>
      <c r="I675" s="356"/>
      <c r="J675" s="487"/>
    </row>
    <row r="676" spans="2:10">
      <c r="B676" s="486"/>
      <c r="C676" s="356"/>
      <c r="D676" s="356"/>
      <c r="E676" s="356"/>
      <c r="F676" s="356"/>
      <c r="G676" s="356"/>
      <c r="H676" s="356"/>
      <c r="I676" s="356"/>
      <c r="J676" s="487"/>
    </row>
    <row r="677" spans="2:10">
      <c r="B677" s="486"/>
      <c r="C677" s="356"/>
      <c r="D677" s="356"/>
      <c r="E677" s="356"/>
      <c r="F677" s="356"/>
      <c r="G677" s="356"/>
      <c r="H677" s="356"/>
      <c r="I677" s="356"/>
      <c r="J677" s="487"/>
    </row>
    <row r="678" spans="2:10">
      <c r="B678" s="486"/>
      <c r="C678" s="356"/>
      <c r="D678" s="356"/>
      <c r="E678" s="356"/>
      <c r="F678" s="356"/>
      <c r="G678" s="356"/>
      <c r="H678" s="356"/>
      <c r="I678" s="356"/>
      <c r="J678" s="487"/>
    </row>
    <row r="679" spans="2:10">
      <c r="B679" s="486"/>
      <c r="C679" s="356"/>
      <c r="D679" s="356"/>
      <c r="E679" s="356"/>
      <c r="F679" s="356"/>
      <c r="G679" s="356"/>
      <c r="H679" s="356"/>
      <c r="I679" s="356"/>
      <c r="J679" s="487"/>
    </row>
    <row r="680" spans="2:10">
      <c r="B680" s="486"/>
      <c r="C680" s="356"/>
      <c r="D680" s="356"/>
      <c r="E680" s="356"/>
      <c r="F680" s="356"/>
      <c r="G680" s="356"/>
      <c r="H680" s="356"/>
      <c r="I680" s="356"/>
      <c r="J680" s="487"/>
    </row>
    <row r="681" spans="2:10">
      <c r="B681" s="486"/>
      <c r="C681" s="356"/>
      <c r="D681" s="356"/>
      <c r="E681" s="356"/>
      <c r="F681" s="356"/>
      <c r="G681" s="356"/>
      <c r="H681" s="356"/>
      <c r="I681" s="356"/>
      <c r="J681" s="487"/>
    </row>
    <row r="682" spans="2:10">
      <c r="B682" s="486"/>
      <c r="C682" s="356"/>
      <c r="D682" s="356"/>
      <c r="E682" s="356"/>
      <c r="F682" s="356"/>
      <c r="G682" s="356"/>
      <c r="H682" s="356"/>
      <c r="I682" s="356"/>
      <c r="J682" s="487"/>
    </row>
    <row r="683" spans="2:10">
      <c r="B683" s="486"/>
      <c r="C683" s="356"/>
      <c r="D683" s="356"/>
      <c r="E683" s="356"/>
      <c r="F683" s="356"/>
      <c r="G683" s="356"/>
      <c r="H683" s="356"/>
      <c r="I683" s="356"/>
      <c r="J683" s="487"/>
    </row>
    <row r="684" spans="2:10" ht="15.75" thickBot="1">
      <c r="B684" s="488"/>
      <c r="C684" s="489"/>
      <c r="D684" s="489"/>
      <c r="E684" s="489"/>
      <c r="F684" s="489"/>
      <c r="G684" s="489"/>
      <c r="H684" s="489"/>
      <c r="I684" s="489"/>
      <c r="J684" s="490"/>
    </row>
    <row r="685" spans="2:10">
      <c r="B685" s="486"/>
      <c r="C685" s="356"/>
      <c r="D685" s="356"/>
      <c r="E685" s="356"/>
      <c r="F685" s="356"/>
      <c r="G685" s="356"/>
      <c r="H685" s="356"/>
      <c r="I685" s="356"/>
      <c r="J685" s="487"/>
    </row>
    <row r="686" spans="2:10">
      <c r="B686" s="486"/>
      <c r="C686" s="356"/>
      <c r="D686" s="356"/>
      <c r="E686" s="356"/>
      <c r="F686" s="356"/>
      <c r="G686" s="356"/>
      <c r="H686" s="356"/>
      <c r="I686" s="356"/>
      <c r="J686" s="487"/>
    </row>
    <row r="687" spans="2:10">
      <c r="B687" s="486"/>
      <c r="C687" s="356"/>
      <c r="D687" s="356"/>
      <c r="E687" s="356"/>
      <c r="F687" s="356"/>
      <c r="G687" s="356"/>
      <c r="H687" s="356"/>
      <c r="I687" s="356"/>
      <c r="J687" s="487"/>
    </row>
    <row r="688" spans="2:10">
      <c r="B688" s="486"/>
      <c r="C688" s="356"/>
      <c r="D688" s="356"/>
      <c r="E688" s="356"/>
      <c r="F688" s="356"/>
      <c r="G688" s="356"/>
      <c r="H688" s="356"/>
      <c r="I688" s="356"/>
      <c r="J688" s="487"/>
    </row>
    <row r="689" spans="2:10">
      <c r="B689" s="486"/>
      <c r="C689" s="356"/>
      <c r="D689" s="356"/>
      <c r="E689" s="356"/>
      <c r="F689" s="356"/>
      <c r="G689" s="356"/>
      <c r="H689" s="356"/>
      <c r="I689" s="356"/>
      <c r="J689" s="487"/>
    </row>
    <row r="690" spans="2:10">
      <c r="B690" s="486"/>
      <c r="C690" s="356"/>
      <c r="D690" s="356"/>
      <c r="E690" s="356"/>
      <c r="F690" s="356"/>
      <c r="G690" s="356"/>
      <c r="H690" s="356"/>
      <c r="I690" s="356"/>
      <c r="J690" s="487"/>
    </row>
    <row r="691" spans="2:10">
      <c r="B691" s="486"/>
      <c r="C691" s="356"/>
      <c r="D691" s="356"/>
      <c r="E691" s="356"/>
      <c r="F691" s="356"/>
      <c r="G691" s="356"/>
      <c r="H691" s="356"/>
      <c r="I691" s="356"/>
      <c r="J691" s="487"/>
    </row>
    <row r="692" spans="2:10">
      <c r="B692" s="486"/>
      <c r="C692" s="356"/>
      <c r="D692" s="356"/>
      <c r="E692" s="356"/>
      <c r="F692" s="356"/>
      <c r="G692" s="356"/>
      <c r="H692" s="356"/>
      <c r="I692" s="356"/>
      <c r="J692" s="487"/>
    </row>
    <row r="693" spans="2:10">
      <c r="B693" s="486"/>
      <c r="C693" s="356"/>
      <c r="D693" s="356"/>
      <c r="E693" s="356"/>
      <c r="F693" s="356"/>
      <c r="G693" s="356"/>
      <c r="H693" s="356"/>
      <c r="I693" s="356"/>
      <c r="J693" s="487"/>
    </row>
    <row r="694" spans="2:10">
      <c r="B694" s="486"/>
      <c r="C694" s="356"/>
      <c r="D694" s="356"/>
      <c r="E694" s="356"/>
      <c r="F694" s="356"/>
      <c r="G694" s="356"/>
      <c r="H694" s="356"/>
      <c r="I694" s="356"/>
      <c r="J694" s="487"/>
    </row>
    <row r="695" spans="2:10">
      <c r="B695" s="486"/>
      <c r="C695" s="356"/>
      <c r="D695" s="356"/>
      <c r="E695" s="356"/>
      <c r="F695" s="356"/>
      <c r="G695" s="356"/>
      <c r="H695" s="356"/>
      <c r="I695" s="356"/>
      <c r="J695" s="487"/>
    </row>
    <row r="696" spans="2:10">
      <c r="B696" s="486"/>
      <c r="C696" s="356"/>
      <c r="D696" s="356"/>
      <c r="E696" s="356"/>
      <c r="F696" s="356"/>
      <c r="G696" s="356"/>
      <c r="H696" s="356"/>
      <c r="I696" s="356"/>
      <c r="J696" s="487"/>
    </row>
    <row r="697" spans="2:10">
      <c r="B697" s="486"/>
      <c r="C697" s="356"/>
      <c r="D697" s="356"/>
      <c r="E697" s="356"/>
      <c r="F697" s="356"/>
      <c r="G697" s="356"/>
      <c r="H697" s="356"/>
      <c r="I697" s="356"/>
      <c r="J697" s="487"/>
    </row>
    <row r="698" spans="2:10">
      <c r="B698" s="486"/>
      <c r="C698" s="356"/>
      <c r="D698" s="356"/>
      <c r="E698" s="356"/>
      <c r="F698" s="356"/>
      <c r="G698" s="356"/>
      <c r="H698" s="356"/>
      <c r="I698" s="356"/>
      <c r="J698" s="487"/>
    </row>
    <row r="699" spans="2:10">
      <c r="B699" s="486"/>
      <c r="C699" s="356"/>
      <c r="D699" s="356"/>
      <c r="E699" s="356"/>
      <c r="F699" s="356"/>
      <c r="G699" s="356"/>
      <c r="H699" s="356"/>
      <c r="I699" s="356"/>
      <c r="J699" s="487"/>
    </row>
    <row r="700" spans="2:10">
      <c r="B700" s="486"/>
      <c r="C700" s="356"/>
      <c r="D700" s="356"/>
      <c r="E700" s="356"/>
      <c r="F700" s="356"/>
      <c r="G700" s="356"/>
      <c r="H700" s="356"/>
      <c r="I700" s="356"/>
      <c r="J700" s="487"/>
    </row>
    <row r="701" spans="2:10">
      <c r="B701" s="486"/>
      <c r="C701" s="356"/>
      <c r="D701" s="356"/>
      <c r="E701" s="356"/>
      <c r="F701" s="356"/>
      <c r="G701" s="356"/>
      <c r="H701" s="356"/>
      <c r="I701" s="356"/>
      <c r="J701" s="487"/>
    </row>
    <row r="702" spans="2:10">
      <c r="B702" s="486"/>
      <c r="C702" s="356"/>
      <c r="D702" s="356"/>
      <c r="E702" s="356"/>
      <c r="F702" s="356"/>
      <c r="G702" s="356"/>
      <c r="H702" s="356"/>
      <c r="I702" s="356"/>
      <c r="J702" s="487"/>
    </row>
    <row r="703" spans="2:10">
      <c r="B703" s="486"/>
      <c r="C703" s="356"/>
      <c r="D703" s="356"/>
      <c r="E703" s="356"/>
      <c r="F703" s="356"/>
      <c r="G703" s="356"/>
      <c r="H703" s="356"/>
      <c r="I703" s="356"/>
      <c r="J703" s="487"/>
    </row>
    <row r="704" spans="2:10">
      <c r="B704" s="486"/>
      <c r="C704" s="356"/>
      <c r="D704" s="356"/>
      <c r="E704" s="356"/>
      <c r="F704" s="356"/>
      <c r="G704" s="356"/>
      <c r="H704" s="356"/>
      <c r="I704" s="356"/>
      <c r="J704" s="487"/>
    </row>
    <row r="705" spans="2:10">
      <c r="B705" s="486"/>
      <c r="C705" s="356"/>
      <c r="D705" s="356"/>
      <c r="E705" s="356"/>
      <c r="F705" s="356"/>
      <c r="G705" s="356"/>
      <c r="H705" s="356"/>
      <c r="I705" s="356"/>
      <c r="J705" s="487"/>
    </row>
    <row r="706" spans="2:10">
      <c r="B706" s="486"/>
      <c r="C706" s="356"/>
      <c r="D706" s="356"/>
      <c r="E706" s="356"/>
      <c r="F706" s="356"/>
      <c r="G706" s="356"/>
      <c r="H706" s="356"/>
      <c r="I706" s="356"/>
      <c r="J706" s="487"/>
    </row>
    <row r="707" spans="2:10">
      <c r="B707" s="486"/>
      <c r="C707" s="356"/>
      <c r="D707" s="356"/>
      <c r="E707" s="356"/>
      <c r="F707" s="356"/>
      <c r="G707" s="356"/>
      <c r="H707" s="356"/>
      <c r="I707" s="356"/>
      <c r="J707" s="487"/>
    </row>
    <row r="708" spans="2:10">
      <c r="B708" s="486"/>
      <c r="C708" s="356"/>
      <c r="D708" s="356"/>
      <c r="E708" s="356"/>
      <c r="F708" s="356"/>
      <c r="G708" s="356"/>
      <c r="H708" s="356"/>
      <c r="I708" s="356"/>
      <c r="J708" s="487"/>
    </row>
    <row r="709" spans="2:10">
      <c r="B709" s="486"/>
      <c r="C709" s="356"/>
      <c r="D709" s="356"/>
      <c r="E709" s="356"/>
      <c r="F709" s="356"/>
      <c r="G709" s="356"/>
      <c r="H709" s="356"/>
      <c r="I709" s="356"/>
      <c r="J709" s="487"/>
    </row>
    <row r="710" spans="2:10">
      <c r="B710" s="486"/>
      <c r="C710" s="356"/>
      <c r="D710" s="356"/>
      <c r="E710" s="356"/>
      <c r="F710" s="356"/>
      <c r="G710" s="356"/>
      <c r="H710" s="356"/>
      <c r="I710" s="356"/>
      <c r="J710" s="487"/>
    </row>
    <row r="711" spans="2:10">
      <c r="B711" s="486"/>
      <c r="C711" s="356"/>
      <c r="D711" s="356"/>
      <c r="E711" s="356"/>
      <c r="F711" s="356"/>
      <c r="G711" s="356"/>
      <c r="H711" s="356"/>
      <c r="I711" s="356"/>
      <c r="J711" s="487"/>
    </row>
    <row r="712" spans="2:10">
      <c r="B712" s="486"/>
      <c r="C712" s="356"/>
      <c r="D712" s="356"/>
      <c r="E712" s="356"/>
      <c r="F712" s="356"/>
      <c r="G712" s="356"/>
      <c r="H712" s="356"/>
      <c r="I712" s="356"/>
      <c r="J712" s="487"/>
    </row>
    <row r="713" spans="2:10">
      <c r="B713" s="486"/>
      <c r="C713" s="356"/>
      <c r="D713" s="356"/>
      <c r="E713" s="356"/>
      <c r="F713" s="356"/>
      <c r="G713" s="356"/>
      <c r="H713" s="356"/>
      <c r="I713" s="356"/>
      <c r="J713" s="487"/>
    </row>
    <row r="714" spans="2:10">
      <c r="B714" s="486"/>
      <c r="C714" s="356"/>
      <c r="D714" s="356"/>
      <c r="E714" s="356"/>
      <c r="F714" s="356"/>
      <c r="G714" s="356"/>
      <c r="H714" s="356"/>
      <c r="I714" s="356"/>
      <c r="J714" s="487"/>
    </row>
    <row r="715" spans="2:10">
      <c r="B715" s="486"/>
      <c r="C715" s="356"/>
      <c r="D715" s="356"/>
      <c r="E715" s="356"/>
      <c r="F715" s="356"/>
      <c r="G715" s="356"/>
      <c r="H715" s="356"/>
      <c r="I715" s="356"/>
      <c r="J715" s="487"/>
    </row>
    <row r="716" spans="2:10">
      <c r="B716" s="486"/>
      <c r="C716" s="356"/>
      <c r="D716" s="356"/>
      <c r="E716" s="356"/>
      <c r="F716" s="356"/>
      <c r="G716" s="356"/>
      <c r="H716" s="356"/>
      <c r="I716" s="356"/>
      <c r="J716" s="487"/>
    </row>
    <row r="717" spans="2:10">
      <c r="B717" s="486"/>
      <c r="C717" s="356"/>
      <c r="D717" s="356"/>
      <c r="E717" s="356"/>
      <c r="F717" s="356"/>
      <c r="G717" s="356"/>
      <c r="H717" s="356"/>
      <c r="I717" s="356"/>
      <c r="J717" s="487"/>
    </row>
    <row r="718" spans="2:10">
      <c r="B718" s="486"/>
      <c r="C718" s="356"/>
      <c r="D718" s="356"/>
      <c r="E718" s="356"/>
      <c r="F718" s="356"/>
      <c r="G718" s="356"/>
      <c r="H718" s="356"/>
      <c r="I718" s="356"/>
      <c r="J718" s="487"/>
    </row>
    <row r="719" spans="2:10">
      <c r="B719" s="486"/>
      <c r="C719" s="356"/>
      <c r="D719" s="356"/>
      <c r="E719" s="356"/>
      <c r="F719" s="356"/>
      <c r="G719" s="356"/>
      <c r="H719" s="356"/>
      <c r="I719" s="356"/>
      <c r="J719" s="487"/>
    </row>
    <row r="720" spans="2:10">
      <c r="B720" s="486"/>
      <c r="C720" s="356"/>
      <c r="D720" s="356"/>
      <c r="E720" s="356"/>
      <c r="F720" s="356"/>
      <c r="G720" s="356"/>
      <c r="H720" s="356"/>
      <c r="I720" s="356"/>
      <c r="J720" s="487"/>
    </row>
    <row r="721" spans="2:10">
      <c r="B721" s="486"/>
      <c r="C721" s="356"/>
      <c r="D721" s="356"/>
      <c r="E721" s="356"/>
      <c r="F721" s="356"/>
      <c r="G721" s="356"/>
      <c r="H721" s="356"/>
      <c r="I721" s="356"/>
      <c r="J721" s="487"/>
    </row>
    <row r="722" spans="2:10">
      <c r="B722" s="486"/>
      <c r="C722" s="356"/>
      <c r="D722" s="356"/>
      <c r="E722" s="356"/>
      <c r="F722" s="356"/>
      <c r="G722" s="356"/>
      <c r="H722" s="356"/>
      <c r="I722" s="356"/>
      <c r="J722" s="487"/>
    </row>
    <row r="723" spans="2:10">
      <c r="B723" s="486"/>
      <c r="C723" s="356"/>
      <c r="D723" s="356"/>
      <c r="E723" s="356"/>
      <c r="F723" s="356"/>
      <c r="G723" s="356"/>
      <c r="H723" s="356"/>
      <c r="I723" s="356"/>
      <c r="J723" s="487"/>
    </row>
    <row r="724" spans="2:10">
      <c r="B724" s="486"/>
      <c r="C724" s="356"/>
      <c r="D724" s="356"/>
      <c r="E724" s="356"/>
      <c r="F724" s="356"/>
      <c r="G724" s="356"/>
      <c r="H724" s="356"/>
      <c r="I724" s="356"/>
      <c r="J724" s="487"/>
    </row>
    <row r="725" spans="2:10">
      <c r="B725" s="486"/>
      <c r="C725" s="356"/>
      <c r="D725" s="356"/>
      <c r="E725" s="356"/>
      <c r="F725" s="356"/>
      <c r="G725" s="356"/>
      <c r="H725" s="356"/>
      <c r="I725" s="356"/>
      <c r="J725" s="487"/>
    </row>
    <row r="726" spans="2:10">
      <c r="B726" s="486"/>
      <c r="C726" s="356"/>
      <c r="D726" s="356"/>
      <c r="E726" s="356"/>
      <c r="F726" s="356"/>
      <c r="G726" s="356"/>
      <c r="H726" s="356"/>
      <c r="I726" s="356"/>
      <c r="J726" s="487"/>
    </row>
    <row r="727" spans="2:10">
      <c r="B727" s="486"/>
      <c r="C727" s="356"/>
      <c r="D727" s="356"/>
      <c r="E727" s="356"/>
      <c r="F727" s="356"/>
      <c r="G727" s="356"/>
      <c r="H727" s="356"/>
      <c r="I727" s="356"/>
      <c r="J727" s="487"/>
    </row>
    <row r="728" spans="2:10">
      <c r="B728" s="486"/>
      <c r="C728" s="356"/>
      <c r="D728" s="356"/>
      <c r="E728" s="356"/>
      <c r="F728" s="356"/>
      <c r="G728" s="356"/>
      <c r="H728" s="356"/>
      <c r="I728" s="356"/>
      <c r="J728" s="487"/>
    </row>
    <row r="729" spans="2:10">
      <c r="B729" s="486"/>
      <c r="C729" s="356"/>
      <c r="D729" s="356"/>
      <c r="E729" s="356"/>
      <c r="F729" s="356"/>
      <c r="G729" s="356"/>
      <c r="H729" s="356"/>
      <c r="I729" s="356"/>
      <c r="J729" s="487"/>
    </row>
    <row r="730" spans="2:10">
      <c r="B730" s="486"/>
      <c r="C730" s="356"/>
      <c r="D730" s="356"/>
      <c r="E730" s="356"/>
      <c r="F730" s="356"/>
      <c r="G730" s="356"/>
      <c r="H730" s="356"/>
      <c r="I730" s="356"/>
      <c r="J730" s="487"/>
    </row>
    <row r="731" spans="2:10">
      <c r="B731" s="486"/>
      <c r="C731" s="356"/>
      <c r="D731" s="356"/>
      <c r="E731" s="356"/>
      <c r="F731" s="356"/>
      <c r="G731" s="356"/>
      <c r="H731" s="356"/>
      <c r="I731" s="356"/>
      <c r="J731" s="487"/>
    </row>
    <row r="732" spans="2:10">
      <c r="B732" s="486"/>
      <c r="C732" s="356"/>
      <c r="D732" s="356"/>
      <c r="E732" s="356"/>
      <c r="F732" s="356"/>
      <c r="G732" s="356"/>
      <c r="H732" s="356"/>
      <c r="I732" s="356"/>
      <c r="J732" s="487"/>
    </row>
    <row r="733" spans="2:10">
      <c r="B733" s="486"/>
      <c r="C733" s="356"/>
      <c r="D733" s="356"/>
      <c r="E733" s="356"/>
      <c r="F733" s="356"/>
      <c r="G733" s="356"/>
      <c r="H733" s="356"/>
      <c r="I733" s="356"/>
      <c r="J733" s="487"/>
    </row>
    <row r="734" spans="2:10">
      <c r="B734" s="486"/>
      <c r="C734" s="356"/>
      <c r="D734" s="356"/>
      <c r="E734" s="356"/>
      <c r="F734" s="356"/>
      <c r="G734" s="356"/>
      <c r="H734" s="356"/>
      <c r="I734" s="356"/>
      <c r="J734" s="487"/>
    </row>
    <row r="735" spans="2:10">
      <c r="B735" s="486"/>
      <c r="C735" s="356"/>
      <c r="D735" s="356"/>
      <c r="E735" s="356"/>
      <c r="F735" s="356"/>
      <c r="G735" s="356"/>
      <c r="H735" s="356"/>
      <c r="I735" s="356"/>
      <c r="J735" s="487"/>
    </row>
    <row r="736" spans="2:10">
      <c r="B736" s="486"/>
      <c r="C736" s="356"/>
      <c r="D736" s="356"/>
      <c r="E736" s="356"/>
      <c r="F736" s="356"/>
      <c r="G736" s="356"/>
      <c r="H736" s="356"/>
      <c r="I736" s="356"/>
      <c r="J736" s="487"/>
    </row>
    <row r="737" spans="2:10">
      <c r="B737" s="486"/>
      <c r="C737" s="356"/>
      <c r="D737" s="356"/>
      <c r="E737" s="356"/>
      <c r="F737" s="356"/>
      <c r="G737" s="356"/>
      <c r="H737" s="356"/>
      <c r="I737" s="356"/>
      <c r="J737" s="487"/>
    </row>
    <row r="738" spans="2:10">
      <c r="B738" s="486"/>
      <c r="C738" s="356"/>
      <c r="D738" s="356"/>
      <c r="E738" s="356"/>
      <c r="F738" s="356"/>
      <c r="G738" s="356"/>
      <c r="H738" s="356"/>
      <c r="I738" s="356"/>
      <c r="J738" s="487"/>
    </row>
    <row r="739" spans="2:10">
      <c r="B739" s="486"/>
      <c r="C739" s="356"/>
      <c r="D739" s="356"/>
      <c r="E739" s="356"/>
      <c r="F739" s="356"/>
      <c r="G739" s="356"/>
      <c r="H739" s="356"/>
      <c r="I739" s="356"/>
      <c r="J739" s="487"/>
    </row>
    <row r="740" spans="2:10">
      <c r="B740" s="486"/>
      <c r="C740" s="356"/>
      <c r="D740" s="356"/>
      <c r="E740" s="356"/>
      <c r="F740" s="356"/>
      <c r="G740" s="356"/>
      <c r="H740" s="356"/>
      <c r="I740" s="356"/>
      <c r="J740" s="487"/>
    </row>
    <row r="741" spans="2:10">
      <c r="B741" s="486"/>
      <c r="C741" s="356"/>
      <c r="D741" s="356"/>
      <c r="E741" s="356"/>
      <c r="F741" s="356"/>
      <c r="G741" s="356"/>
      <c r="H741" s="356"/>
      <c r="I741" s="356"/>
      <c r="J741" s="487"/>
    </row>
    <row r="742" spans="2:10">
      <c r="B742" s="486"/>
      <c r="C742" s="356"/>
      <c r="D742" s="356"/>
      <c r="E742" s="356"/>
      <c r="F742" s="356"/>
      <c r="G742" s="356"/>
      <c r="H742" s="356"/>
      <c r="I742" s="356"/>
      <c r="J742" s="487"/>
    </row>
    <row r="743" spans="2:10">
      <c r="B743" s="486"/>
      <c r="C743" s="356"/>
      <c r="D743" s="356"/>
      <c r="E743" s="356"/>
      <c r="F743" s="356"/>
      <c r="G743" s="356"/>
      <c r="H743" s="356"/>
      <c r="I743" s="356"/>
      <c r="J743" s="487"/>
    </row>
    <row r="744" spans="2:10">
      <c r="B744" s="486"/>
      <c r="C744" s="356"/>
      <c r="D744" s="356"/>
      <c r="E744" s="356"/>
      <c r="F744" s="356"/>
      <c r="G744" s="356"/>
      <c r="H744" s="356"/>
      <c r="I744" s="356"/>
      <c r="J744" s="487"/>
    </row>
    <row r="745" spans="2:10">
      <c r="B745" s="486"/>
      <c r="C745" s="356"/>
      <c r="D745" s="356"/>
      <c r="E745" s="356"/>
      <c r="F745" s="356"/>
      <c r="G745" s="356"/>
      <c r="H745" s="356"/>
      <c r="I745" s="356"/>
      <c r="J745" s="487"/>
    </row>
    <row r="746" spans="2:10">
      <c r="B746" s="486"/>
      <c r="C746" s="356"/>
      <c r="D746" s="356"/>
      <c r="E746" s="356"/>
      <c r="F746" s="356"/>
      <c r="G746" s="356"/>
      <c r="H746" s="356"/>
      <c r="I746" s="356"/>
      <c r="J746" s="487"/>
    </row>
    <row r="747" spans="2:10">
      <c r="B747" s="486"/>
      <c r="C747" s="356"/>
      <c r="D747" s="356"/>
      <c r="E747" s="356"/>
      <c r="F747" s="356"/>
      <c r="G747" s="356"/>
      <c r="H747" s="356"/>
      <c r="I747" s="356"/>
      <c r="J747" s="487"/>
    </row>
    <row r="748" spans="2:10">
      <c r="B748" s="486"/>
      <c r="C748" s="356"/>
      <c r="D748" s="356"/>
      <c r="E748" s="356"/>
      <c r="F748" s="356"/>
      <c r="G748" s="356"/>
      <c r="H748" s="356"/>
      <c r="I748" s="356"/>
      <c r="J748" s="487"/>
    </row>
    <row r="749" spans="2:10">
      <c r="B749" s="486"/>
      <c r="C749" s="356"/>
      <c r="D749" s="356"/>
      <c r="E749" s="356"/>
      <c r="F749" s="356"/>
      <c r="G749" s="356"/>
      <c r="H749" s="356"/>
      <c r="I749" s="356"/>
      <c r="J749" s="487"/>
    </row>
    <row r="750" spans="2:10">
      <c r="B750" s="486"/>
      <c r="C750" s="356"/>
      <c r="D750" s="356"/>
      <c r="E750" s="356"/>
      <c r="F750" s="356"/>
      <c r="G750" s="356"/>
      <c r="H750" s="356"/>
      <c r="I750" s="356"/>
      <c r="J750" s="487"/>
    </row>
    <row r="751" spans="2:10">
      <c r="B751" s="486"/>
      <c r="C751" s="356"/>
      <c r="D751" s="356"/>
      <c r="E751" s="356"/>
      <c r="F751" s="356"/>
      <c r="G751" s="356"/>
      <c r="H751" s="356"/>
      <c r="I751" s="356"/>
      <c r="J751" s="487"/>
    </row>
    <row r="752" spans="2:10">
      <c r="B752" s="486"/>
      <c r="C752" s="356"/>
      <c r="D752" s="356"/>
      <c r="E752" s="356"/>
      <c r="F752" s="356"/>
      <c r="G752" s="356"/>
      <c r="H752" s="356"/>
      <c r="I752" s="356"/>
      <c r="J752" s="487"/>
    </row>
    <row r="753" spans="2:10">
      <c r="B753" s="486"/>
      <c r="C753" s="356"/>
      <c r="D753" s="356"/>
      <c r="E753" s="356"/>
      <c r="F753" s="356"/>
      <c r="G753" s="356"/>
      <c r="H753" s="356"/>
      <c r="I753" s="356"/>
      <c r="J753" s="487"/>
    </row>
    <row r="754" spans="2:10">
      <c r="B754" s="486"/>
      <c r="C754" s="356"/>
      <c r="D754" s="356"/>
      <c r="E754" s="356"/>
      <c r="F754" s="356"/>
      <c r="G754" s="356"/>
      <c r="H754" s="356"/>
      <c r="I754" s="356"/>
      <c r="J754" s="487"/>
    </row>
    <row r="755" spans="2:10">
      <c r="B755" s="486"/>
      <c r="C755" s="356"/>
      <c r="D755" s="356"/>
      <c r="E755" s="356"/>
      <c r="F755" s="356"/>
      <c r="G755" s="356"/>
      <c r="H755" s="356"/>
      <c r="I755" s="356"/>
      <c r="J755" s="487"/>
    </row>
    <row r="756" spans="2:10">
      <c r="B756" s="486"/>
      <c r="C756" s="356"/>
      <c r="D756" s="356"/>
      <c r="E756" s="356"/>
      <c r="F756" s="356"/>
      <c r="G756" s="356"/>
      <c r="H756" s="356"/>
      <c r="I756" s="356"/>
      <c r="J756" s="487"/>
    </row>
    <row r="757" spans="2:10">
      <c r="B757" s="486"/>
      <c r="C757" s="356"/>
      <c r="D757" s="356"/>
      <c r="E757" s="356"/>
      <c r="F757" s="356"/>
      <c r="G757" s="356"/>
      <c r="H757" s="356"/>
      <c r="I757" s="356"/>
      <c r="J757" s="487"/>
    </row>
    <row r="758" spans="2:10">
      <c r="B758" s="486"/>
      <c r="C758" s="356"/>
      <c r="D758" s="356"/>
      <c r="E758" s="356"/>
      <c r="F758" s="356"/>
      <c r="G758" s="356"/>
      <c r="H758" s="356"/>
      <c r="I758" s="356"/>
      <c r="J758" s="487"/>
    </row>
    <row r="759" spans="2:10">
      <c r="B759" s="486"/>
      <c r="C759" s="356"/>
      <c r="D759" s="356"/>
      <c r="E759" s="356"/>
      <c r="F759" s="356"/>
      <c r="G759" s="356"/>
      <c r="H759" s="356"/>
      <c r="I759" s="356"/>
      <c r="J759" s="487"/>
    </row>
    <row r="760" spans="2:10">
      <c r="B760" s="486"/>
      <c r="C760" s="356"/>
      <c r="D760" s="356"/>
      <c r="E760" s="356"/>
      <c r="F760" s="356"/>
      <c r="G760" s="356"/>
      <c r="H760" s="356"/>
      <c r="I760" s="356"/>
      <c r="J760" s="487"/>
    </row>
    <row r="761" spans="2:10">
      <c r="B761" s="486"/>
      <c r="C761" s="356"/>
      <c r="D761" s="356"/>
      <c r="E761" s="356"/>
      <c r="F761" s="356"/>
      <c r="G761" s="356"/>
      <c r="H761" s="356"/>
      <c r="I761" s="356"/>
      <c r="J761" s="487"/>
    </row>
    <row r="762" spans="2:10">
      <c r="B762" s="486"/>
      <c r="C762" s="356"/>
      <c r="D762" s="356"/>
      <c r="E762" s="356"/>
      <c r="F762" s="356"/>
      <c r="G762" s="356"/>
      <c r="H762" s="356"/>
      <c r="I762" s="356"/>
      <c r="J762" s="487"/>
    </row>
    <row r="763" spans="2:10">
      <c r="B763" s="486"/>
      <c r="C763" s="356"/>
      <c r="D763" s="356"/>
      <c r="E763" s="356"/>
      <c r="F763" s="356"/>
      <c r="G763" s="356"/>
      <c r="H763" s="356"/>
      <c r="I763" s="356"/>
      <c r="J763" s="487"/>
    </row>
    <row r="764" spans="2:10">
      <c r="B764" s="486"/>
      <c r="C764" s="356"/>
      <c r="D764" s="356"/>
      <c r="E764" s="356"/>
      <c r="F764" s="356"/>
      <c r="G764" s="356"/>
      <c r="H764" s="356"/>
      <c r="I764" s="356"/>
      <c r="J764" s="487"/>
    </row>
    <row r="765" spans="2:10">
      <c r="B765" s="486"/>
      <c r="C765" s="356"/>
      <c r="D765" s="356"/>
      <c r="E765" s="356"/>
      <c r="F765" s="356"/>
      <c r="G765" s="356"/>
      <c r="H765" s="356"/>
      <c r="I765" s="356"/>
      <c r="J765" s="487"/>
    </row>
    <row r="766" spans="2:10">
      <c r="B766" s="486"/>
      <c r="C766" s="356"/>
      <c r="D766" s="356"/>
      <c r="E766" s="356"/>
      <c r="F766" s="356"/>
      <c r="G766" s="356"/>
      <c r="H766" s="356"/>
      <c r="I766" s="356"/>
      <c r="J766" s="487"/>
    </row>
    <row r="767" spans="2:10">
      <c r="B767" s="486"/>
      <c r="C767" s="356"/>
      <c r="D767" s="356"/>
      <c r="E767" s="356"/>
      <c r="F767" s="356"/>
      <c r="G767" s="356"/>
      <c r="H767" s="356"/>
      <c r="I767" s="356"/>
      <c r="J767" s="487"/>
    </row>
    <row r="768" spans="2:10">
      <c r="B768" s="486"/>
      <c r="C768" s="356"/>
      <c r="D768" s="356"/>
      <c r="E768" s="356"/>
      <c r="F768" s="356"/>
      <c r="G768" s="356"/>
      <c r="H768" s="356"/>
      <c r="I768" s="356"/>
      <c r="J768" s="487"/>
    </row>
    <row r="769" spans="2:10">
      <c r="B769" s="486"/>
      <c r="C769" s="356"/>
      <c r="D769" s="356"/>
      <c r="E769" s="356"/>
      <c r="F769" s="356"/>
      <c r="G769" s="356"/>
      <c r="H769" s="356"/>
      <c r="I769" s="356"/>
      <c r="J769" s="487"/>
    </row>
    <row r="770" spans="2:10">
      <c r="B770" s="486"/>
      <c r="C770" s="356"/>
      <c r="D770" s="356"/>
      <c r="E770" s="356"/>
      <c r="F770" s="356"/>
      <c r="G770" s="356"/>
      <c r="H770" s="356"/>
      <c r="I770" s="356"/>
      <c r="J770" s="487"/>
    </row>
    <row r="771" spans="2:10">
      <c r="B771" s="486"/>
      <c r="C771" s="356"/>
      <c r="D771" s="356"/>
      <c r="E771" s="356"/>
      <c r="F771" s="356"/>
      <c r="G771" s="356"/>
      <c r="H771" s="356"/>
      <c r="I771" s="356"/>
      <c r="J771" s="487"/>
    </row>
    <row r="772" spans="2:10">
      <c r="B772" s="486"/>
      <c r="C772" s="356"/>
      <c r="D772" s="356"/>
      <c r="E772" s="356"/>
      <c r="F772" s="356"/>
      <c r="G772" s="356"/>
      <c r="H772" s="356"/>
      <c r="I772" s="356"/>
      <c r="J772" s="487"/>
    </row>
    <row r="773" spans="2:10">
      <c r="B773" s="486"/>
      <c r="C773" s="356"/>
      <c r="D773" s="356"/>
      <c r="E773" s="356"/>
      <c r="F773" s="356"/>
      <c r="G773" s="356"/>
      <c r="H773" s="356"/>
      <c r="I773" s="356"/>
      <c r="J773" s="487"/>
    </row>
    <row r="774" spans="2:10">
      <c r="B774" s="486"/>
      <c r="C774" s="356"/>
      <c r="D774" s="356"/>
      <c r="E774" s="356"/>
      <c r="F774" s="356"/>
      <c r="G774" s="356"/>
      <c r="H774" s="356"/>
      <c r="I774" s="356"/>
      <c r="J774" s="487"/>
    </row>
    <row r="775" spans="2:10">
      <c r="B775" s="486"/>
      <c r="C775" s="356"/>
      <c r="D775" s="356"/>
      <c r="E775" s="356"/>
      <c r="F775" s="356"/>
      <c r="G775" s="356"/>
      <c r="H775" s="356"/>
      <c r="I775" s="356"/>
      <c r="J775" s="487"/>
    </row>
    <row r="776" spans="2:10">
      <c r="B776" s="486"/>
      <c r="C776" s="356"/>
      <c r="D776" s="356"/>
      <c r="E776" s="356"/>
      <c r="F776" s="356"/>
      <c r="G776" s="356"/>
      <c r="H776" s="356"/>
      <c r="I776" s="356"/>
      <c r="J776" s="487"/>
    </row>
    <row r="777" spans="2:10">
      <c r="B777" s="486"/>
      <c r="C777" s="356"/>
      <c r="D777" s="356"/>
      <c r="E777" s="356"/>
      <c r="F777" s="356"/>
      <c r="G777" s="356"/>
      <c r="H777" s="356"/>
      <c r="I777" s="356"/>
      <c r="J777" s="487"/>
    </row>
    <row r="778" spans="2:10">
      <c r="B778" s="486"/>
      <c r="C778" s="356"/>
      <c r="D778" s="356"/>
      <c r="E778" s="356"/>
      <c r="F778" s="356"/>
      <c r="G778" s="356"/>
      <c r="H778" s="356"/>
      <c r="I778" s="356"/>
      <c r="J778" s="487"/>
    </row>
    <row r="779" spans="2:10">
      <c r="B779" s="486"/>
      <c r="C779" s="356"/>
      <c r="D779" s="356"/>
      <c r="E779" s="356"/>
      <c r="F779" s="356"/>
      <c r="G779" s="356"/>
      <c r="H779" s="356"/>
      <c r="I779" s="356"/>
      <c r="J779" s="487"/>
    </row>
    <row r="780" spans="2:10">
      <c r="B780" s="486"/>
      <c r="C780" s="356"/>
      <c r="D780" s="356"/>
      <c r="E780" s="356"/>
      <c r="F780" s="356"/>
      <c r="G780" s="356"/>
      <c r="H780" s="356"/>
      <c r="I780" s="356"/>
      <c r="J780" s="487"/>
    </row>
    <row r="781" spans="2:10">
      <c r="B781" s="486"/>
      <c r="C781" s="356"/>
      <c r="D781" s="356"/>
      <c r="E781" s="356"/>
      <c r="F781" s="356"/>
      <c r="G781" s="356"/>
      <c r="H781" s="356"/>
      <c r="I781" s="356"/>
      <c r="J781" s="487"/>
    </row>
    <row r="782" spans="2:10">
      <c r="B782" s="486"/>
      <c r="C782" s="356"/>
      <c r="D782" s="356"/>
      <c r="E782" s="356"/>
      <c r="F782" s="356"/>
      <c r="G782" s="356"/>
      <c r="H782" s="356"/>
      <c r="I782" s="356"/>
      <c r="J782" s="487"/>
    </row>
    <row r="783" spans="2:10">
      <c r="B783" s="486"/>
      <c r="C783" s="356"/>
      <c r="D783" s="356"/>
      <c r="E783" s="356"/>
      <c r="F783" s="356"/>
      <c r="G783" s="356"/>
      <c r="H783" s="356"/>
      <c r="I783" s="356"/>
      <c r="J783" s="487"/>
    </row>
    <row r="784" spans="2:10">
      <c r="B784" s="486"/>
      <c r="C784" s="356"/>
      <c r="D784" s="356"/>
      <c r="E784" s="356"/>
      <c r="F784" s="356"/>
      <c r="G784" s="356"/>
      <c r="H784" s="356"/>
      <c r="I784" s="356"/>
      <c r="J784" s="487"/>
    </row>
    <row r="785" spans="2:10">
      <c r="B785" s="486"/>
      <c r="C785" s="356"/>
      <c r="D785" s="356"/>
      <c r="E785" s="356"/>
      <c r="F785" s="356"/>
      <c r="G785" s="356"/>
      <c r="H785" s="356"/>
      <c r="I785" s="356"/>
      <c r="J785" s="487"/>
    </row>
    <row r="786" spans="2:10">
      <c r="B786" s="486"/>
      <c r="C786" s="356"/>
      <c r="D786" s="356"/>
      <c r="E786" s="356"/>
      <c r="F786" s="356"/>
      <c r="G786" s="356"/>
      <c r="H786" s="356"/>
      <c r="I786" s="356"/>
      <c r="J786" s="487"/>
    </row>
    <row r="787" spans="2:10">
      <c r="B787" s="486"/>
      <c r="C787" s="356"/>
      <c r="D787" s="356"/>
      <c r="E787" s="356"/>
      <c r="F787" s="356"/>
      <c r="G787" s="356"/>
      <c r="H787" s="356"/>
      <c r="I787" s="356"/>
      <c r="J787" s="487"/>
    </row>
    <row r="788" spans="2:10">
      <c r="B788" s="486"/>
      <c r="C788" s="356"/>
      <c r="D788" s="356"/>
      <c r="E788" s="356"/>
      <c r="F788" s="356"/>
      <c r="G788" s="356"/>
      <c r="H788" s="356"/>
      <c r="I788" s="356"/>
      <c r="J788" s="487"/>
    </row>
    <row r="789" spans="2:10">
      <c r="B789" s="486"/>
      <c r="C789" s="356"/>
      <c r="D789" s="356"/>
      <c r="E789" s="356"/>
      <c r="F789" s="356"/>
      <c r="G789" s="356"/>
      <c r="H789" s="356"/>
      <c r="I789" s="356"/>
      <c r="J789" s="487"/>
    </row>
    <row r="790" spans="2:10">
      <c r="B790" s="486"/>
      <c r="C790" s="356"/>
      <c r="D790" s="356"/>
      <c r="E790" s="356"/>
      <c r="F790" s="356"/>
      <c r="G790" s="356"/>
      <c r="H790" s="356"/>
      <c r="I790" s="356"/>
      <c r="J790" s="487"/>
    </row>
    <row r="791" spans="2:10">
      <c r="B791" s="486"/>
      <c r="C791" s="356"/>
      <c r="D791" s="356"/>
      <c r="E791" s="356"/>
      <c r="F791" s="356"/>
      <c r="G791" s="356"/>
      <c r="H791" s="356"/>
      <c r="I791" s="356"/>
      <c r="J791" s="487"/>
    </row>
    <row r="792" spans="2:10">
      <c r="B792" s="486"/>
      <c r="C792" s="356"/>
      <c r="D792" s="356"/>
      <c r="E792" s="356"/>
      <c r="F792" s="356"/>
      <c r="G792" s="356"/>
      <c r="H792" s="356"/>
      <c r="I792" s="356"/>
      <c r="J792" s="487"/>
    </row>
    <row r="793" spans="2:10">
      <c r="B793" s="486"/>
      <c r="C793" s="356"/>
      <c r="D793" s="356"/>
      <c r="E793" s="356"/>
      <c r="F793" s="356"/>
      <c r="G793" s="356"/>
      <c r="H793" s="356"/>
      <c r="I793" s="356"/>
      <c r="J793" s="487"/>
    </row>
    <row r="794" spans="2:10">
      <c r="B794" s="486"/>
      <c r="C794" s="356"/>
      <c r="D794" s="356"/>
      <c r="E794" s="356"/>
      <c r="F794" s="356"/>
      <c r="G794" s="356"/>
      <c r="H794" s="356"/>
      <c r="I794" s="356"/>
      <c r="J794" s="487"/>
    </row>
    <row r="795" spans="2:10">
      <c r="B795" s="486"/>
      <c r="C795" s="356"/>
      <c r="D795" s="356"/>
      <c r="E795" s="356"/>
      <c r="F795" s="356"/>
      <c r="G795" s="356"/>
      <c r="H795" s="356"/>
      <c r="I795" s="356"/>
      <c r="J795" s="487"/>
    </row>
    <row r="796" spans="2:10">
      <c r="B796" s="486"/>
      <c r="C796" s="356"/>
      <c r="D796" s="356"/>
      <c r="E796" s="356"/>
      <c r="F796" s="356"/>
      <c r="G796" s="356"/>
      <c r="H796" s="356"/>
      <c r="I796" s="356"/>
      <c r="J796" s="487"/>
    </row>
    <row r="797" spans="2:10">
      <c r="B797" s="486"/>
      <c r="C797" s="356"/>
      <c r="D797" s="356"/>
      <c r="E797" s="356"/>
      <c r="F797" s="356"/>
      <c r="G797" s="356"/>
      <c r="H797" s="356"/>
      <c r="I797" s="356"/>
      <c r="J797" s="487"/>
    </row>
    <row r="798" spans="2:10">
      <c r="B798" s="486"/>
      <c r="C798" s="356"/>
      <c r="D798" s="356"/>
      <c r="E798" s="356"/>
      <c r="F798" s="356"/>
      <c r="G798" s="356"/>
      <c r="H798" s="356"/>
      <c r="I798" s="356"/>
      <c r="J798" s="487"/>
    </row>
    <row r="799" spans="2:10">
      <c r="B799" s="486"/>
      <c r="C799" s="356"/>
      <c r="D799" s="356"/>
      <c r="E799" s="356"/>
      <c r="F799" s="356"/>
      <c r="G799" s="356"/>
      <c r="H799" s="356"/>
      <c r="I799" s="356"/>
      <c r="J799" s="487"/>
    </row>
    <row r="800" spans="2:10">
      <c r="B800" s="486"/>
      <c r="C800" s="356"/>
      <c r="D800" s="356"/>
      <c r="E800" s="356"/>
      <c r="F800" s="356"/>
      <c r="G800" s="356"/>
      <c r="H800" s="356"/>
      <c r="I800" s="356"/>
      <c r="J800" s="487"/>
    </row>
    <row r="801" spans="2:10">
      <c r="B801" s="486"/>
      <c r="C801" s="356"/>
      <c r="D801" s="356"/>
      <c r="E801" s="356"/>
      <c r="F801" s="356"/>
      <c r="G801" s="356"/>
      <c r="H801" s="356"/>
      <c r="I801" s="356"/>
      <c r="J801" s="487"/>
    </row>
    <row r="802" spans="2:10">
      <c r="B802" s="486"/>
      <c r="C802" s="356"/>
      <c r="D802" s="356"/>
      <c r="E802" s="356"/>
      <c r="F802" s="356"/>
      <c r="G802" s="356"/>
      <c r="H802" s="356"/>
      <c r="I802" s="356"/>
      <c r="J802" s="487"/>
    </row>
    <row r="803" spans="2:10">
      <c r="B803" s="486"/>
      <c r="C803" s="356"/>
      <c r="D803" s="356"/>
      <c r="E803" s="356"/>
      <c r="F803" s="356"/>
      <c r="G803" s="356"/>
      <c r="H803" s="356"/>
      <c r="I803" s="356"/>
      <c r="J803" s="487"/>
    </row>
    <row r="804" spans="2:10">
      <c r="B804" s="486"/>
      <c r="C804" s="356"/>
      <c r="D804" s="356"/>
      <c r="E804" s="356"/>
      <c r="F804" s="356"/>
      <c r="G804" s="356"/>
      <c r="H804" s="356"/>
      <c r="I804" s="356"/>
      <c r="J804" s="487"/>
    </row>
    <row r="805" spans="2:10">
      <c r="B805" s="486"/>
      <c r="C805" s="356"/>
      <c r="D805" s="356"/>
      <c r="E805" s="356"/>
      <c r="F805" s="356"/>
      <c r="G805" s="356"/>
      <c r="H805" s="356"/>
      <c r="I805" s="356"/>
      <c r="J805" s="487"/>
    </row>
    <row r="806" spans="2:10">
      <c r="B806" s="486"/>
      <c r="C806" s="356"/>
      <c r="D806" s="356"/>
      <c r="E806" s="356"/>
      <c r="F806" s="356"/>
      <c r="G806" s="356"/>
      <c r="H806" s="356"/>
      <c r="I806" s="356"/>
      <c r="J806" s="487"/>
    </row>
    <row r="807" spans="2:10" ht="15.75" thickBot="1">
      <c r="B807" s="488"/>
      <c r="C807" s="489"/>
      <c r="D807" s="489"/>
      <c r="E807" s="489"/>
      <c r="F807" s="489"/>
      <c r="G807" s="489"/>
      <c r="H807" s="489"/>
      <c r="I807" s="489"/>
      <c r="J807" s="490"/>
    </row>
    <row r="808" spans="2:10">
      <c r="B808" s="486"/>
      <c r="C808" s="356"/>
      <c r="D808" s="356"/>
      <c r="E808" s="356"/>
      <c r="F808" s="356"/>
      <c r="G808" s="356"/>
      <c r="H808" s="356"/>
      <c r="I808" s="356"/>
      <c r="J808" s="487"/>
    </row>
    <row r="809" spans="2:10">
      <c r="B809" s="486"/>
      <c r="C809" s="356"/>
      <c r="D809" s="356"/>
      <c r="E809" s="356"/>
      <c r="F809" s="356"/>
      <c r="G809" s="356"/>
      <c r="H809" s="356"/>
      <c r="I809" s="356"/>
      <c r="J809" s="487"/>
    </row>
    <row r="810" spans="2:10">
      <c r="B810" s="486"/>
      <c r="C810" s="356"/>
      <c r="D810" s="356"/>
      <c r="E810" s="356"/>
      <c r="F810" s="356"/>
      <c r="G810" s="356"/>
      <c r="H810" s="356"/>
      <c r="I810" s="356"/>
      <c r="J810" s="487"/>
    </row>
    <row r="811" spans="2:10">
      <c r="B811" s="486"/>
      <c r="C811" s="356"/>
      <c r="D811" s="356"/>
      <c r="E811" s="356"/>
      <c r="F811" s="356"/>
      <c r="G811" s="356"/>
      <c r="H811" s="356"/>
      <c r="I811" s="356"/>
      <c r="J811" s="487"/>
    </row>
    <row r="812" spans="2:10">
      <c r="B812" s="486"/>
      <c r="C812" s="356"/>
      <c r="D812" s="356"/>
      <c r="E812" s="356"/>
      <c r="F812" s="356"/>
      <c r="G812" s="356"/>
      <c r="H812" s="356"/>
      <c r="I812" s="356"/>
      <c r="J812" s="487"/>
    </row>
    <row r="813" spans="2:10">
      <c r="B813" s="486"/>
      <c r="C813" s="356"/>
      <c r="D813" s="356"/>
      <c r="E813" s="356"/>
      <c r="F813" s="356"/>
      <c r="G813" s="356"/>
      <c r="H813" s="356"/>
      <c r="I813" s="356"/>
      <c r="J813" s="487"/>
    </row>
    <row r="814" spans="2:10">
      <c r="B814" s="486"/>
      <c r="C814" s="356"/>
      <c r="D814" s="356"/>
      <c r="E814" s="356"/>
      <c r="F814" s="356"/>
      <c r="G814" s="356"/>
      <c r="H814" s="356"/>
      <c r="I814" s="356"/>
      <c r="J814" s="487"/>
    </row>
    <row r="815" spans="2:10">
      <c r="B815" s="486"/>
      <c r="C815" s="356"/>
      <c r="D815" s="356"/>
      <c r="E815" s="356"/>
      <c r="F815" s="356"/>
      <c r="G815" s="356"/>
      <c r="H815" s="356"/>
      <c r="I815" s="356"/>
      <c r="J815" s="487"/>
    </row>
    <row r="816" spans="2:10">
      <c r="B816" s="486"/>
      <c r="C816" s="356"/>
      <c r="D816" s="356"/>
      <c r="E816" s="356"/>
      <c r="F816" s="356"/>
      <c r="G816" s="356"/>
      <c r="H816" s="356"/>
      <c r="I816" s="356"/>
      <c r="J816" s="487"/>
    </row>
    <row r="817" spans="2:10">
      <c r="B817" s="486"/>
      <c r="C817" s="356"/>
      <c r="D817" s="356"/>
      <c r="E817" s="356"/>
      <c r="F817" s="356"/>
      <c r="G817" s="356"/>
      <c r="H817" s="356"/>
      <c r="I817" s="356"/>
      <c r="J817" s="487"/>
    </row>
    <row r="818" spans="2:10">
      <c r="B818" s="486"/>
      <c r="C818" s="356"/>
      <c r="D818" s="356"/>
      <c r="E818" s="356"/>
      <c r="F818" s="356"/>
      <c r="G818" s="356"/>
      <c r="H818" s="356"/>
      <c r="I818" s="356"/>
      <c r="J818" s="487"/>
    </row>
    <row r="819" spans="2:10">
      <c r="B819" s="486"/>
      <c r="C819" s="356"/>
      <c r="D819" s="356"/>
      <c r="E819" s="356"/>
      <c r="F819" s="356"/>
      <c r="G819" s="356"/>
      <c r="H819" s="356"/>
      <c r="I819" s="356"/>
      <c r="J819" s="487"/>
    </row>
    <row r="820" spans="2:10">
      <c r="B820" s="486"/>
      <c r="C820" s="356"/>
      <c r="D820" s="356"/>
      <c r="E820" s="356"/>
      <c r="F820" s="356"/>
      <c r="G820" s="356"/>
      <c r="H820" s="356"/>
      <c r="I820" s="356"/>
      <c r="J820" s="487"/>
    </row>
    <row r="821" spans="2:10">
      <c r="B821" s="486"/>
      <c r="C821" s="356"/>
      <c r="D821" s="356"/>
      <c r="E821" s="356"/>
      <c r="F821" s="356"/>
      <c r="G821" s="356"/>
      <c r="H821" s="356"/>
      <c r="I821" s="356"/>
      <c r="J821" s="487"/>
    </row>
    <row r="822" spans="2:10">
      <c r="B822" s="486"/>
      <c r="C822" s="356"/>
      <c r="D822" s="356"/>
      <c r="E822" s="356"/>
      <c r="F822" s="356"/>
      <c r="G822" s="356"/>
      <c r="H822" s="356"/>
      <c r="I822" s="356"/>
      <c r="J822" s="487"/>
    </row>
    <row r="823" spans="2:10">
      <c r="B823" s="486"/>
      <c r="C823" s="356"/>
      <c r="D823" s="356"/>
      <c r="E823" s="356"/>
      <c r="F823" s="356"/>
      <c r="G823" s="356"/>
      <c r="H823" s="356"/>
      <c r="I823" s="356"/>
      <c r="J823" s="487"/>
    </row>
    <row r="824" spans="2:10">
      <c r="B824" s="486"/>
      <c r="C824" s="356"/>
      <c r="D824" s="356"/>
      <c r="E824" s="356"/>
      <c r="F824" s="356"/>
      <c r="G824" s="356"/>
      <c r="H824" s="356"/>
      <c r="I824" s="356"/>
      <c r="J824" s="487"/>
    </row>
    <row r="825" spans="2:10">
      <c r="B825" s="486"/>
      <c r="C825" s="356"/>
      <c r="D825" s="356"/>
      <c r="E825" s="356"/>
      <c r="F825" s="356"/>
      <c r="G825" s="356"/>
      <c r="H825" s="356"/>
      <c r="I825" s="356"/>
      <c r="J825" s="487"/>
    </row>
    <row r="826" spans="2:10">
      <c r="B826" s="486"/>
      <c r="C826" s="356"/>
      <c r="D826" s="356"/>
      <c r="E826" s="356"/>
      <c r="F826" s="356"/>
      <c r="G826" s="356"/>
      <c r="H826" s="356"/>
      <c r="I826" s="356"/>
      <c r="J826" s="487"/>
    </row>
    <row r="827" spans="2:10">
      <c r="B827" s="486"/>
      <c r="C827" s="356"/>
      <c r="D827" s="356"/>
      <c r="E827" s="356"/>
      <c r="F827" s="356"/>
      <c r="G827" s="356"/>
      <c r="H827" s="356"/>
      <c r="I827" s="356"/>
      <c r="J827" s="487"/>
    </row>
    <row r="828" spans="2:10">
      <c r="B828" s="486"/>
      <c r="C828" s="356"/>
      <c r="D828" s="356"/>
      <c r="E828" s="356"/>
      <c r="F828" s="356"/>
      <c r="G828" s="356"/>
      <c r="H828" s="356"/>
      <c r="I828" s="356"/>
      <c r="J828" s="487"/>
    </row>
    <row r="829" spans="2:10">
      <c r="B829" s="486"/>
      <c r="C829" s="356"/>
      <c r="D829" s="356"/>
      <c r="E829" s="356"/>
      <c r="F829" s="356"/>
      <c r="G829" s="356"/>
      <c r="H829" s="356"/>
      <c r="I829" s="356"/>
      <c r="J829" s="487"/>
    </row>
    <row r="830" spans="2:10">
      <c r="B830" s="486"/>
      <c r="C830" s="356"/>
      <c r="D830" s="356"/>
      <c r="E830" s="356"/>
      <c r="F830" s="356"/>
      <c r="G830" s="356"/>
      <c r="H830" s="356"/>
      <c r="I830" s="356"/>
      <c r="J830" s="487"/>
    </row>
    <row r="831" spans="2:10">
      <c r="B831" s="486"/>
      <c r="C831" s="356"/>
      <c r="D831" s="356"/>
      <c r="E831" s="356"/>
      <c r="F831" s="356"/>
      <c r="G831" s="356"/>
      <c r="H831" s="356"/>
      <c r="I831" s="356"/>
      <c r="J831" s="487"/>
    </row>
    <row r="832" spans="2:10">
      <c r="B832" s="486"/>
      <c r="C832" s="356"/>
      <c r="D832" s="356"/>
      <c r="E832" s="356"/>
      <c r="F832" s="356"/>
      <c r="G832" s="356"/>
      <c r="H832" s="356"/>
      <c r="I832" s="356"/>
      <c r="J832" s="487"/>
    </row>
    <row r="833" spans="2:10">
      <c r="B833" s="486"/>
      <c r="C833" s="356"/>
      <c r="D833" s="356"/>
      <c r="E833" s="356"/>
      <c r="F833" s="356"/>
      <c r="G833" s="356"/>
      <c r="H833" s="356"/>
      <c r="I833" s="356"/>
      <c r="J833" s="487"/>
    </row>
    <row r="834" spans="2:10">
      <c r="B834" s="486"/>
      <c r="C834" s="356"/>
      <c r="D834" s="356"/>
      <c r="E834" s="356"/>
      <c r="F834" s="356"/>
      <c r="G834" s="356"/>
      <c r="H834" s="356"/>
      <c r="I834" s="356"/>
      <c r="J834" s="487"/>
    </row>
    <row r="835" spans="2:10">
      <c r="B835" s="486"/>
      <c r="C835" s="356"/>
      <c r="D835" s="356"/>
      <c r="E835" s="356"/>
      <c r="F835" s="356"/>
      <c r="G835" s="356"/>
      <c r="H835" s="356"/>
      <c r="I835" s="356"/>
      <c r="J835" s="487"/>
    </row>
    <row r="836" spans="2:10">
      <c r="B836" s="486"/>
      <c r="C836" s="356"/>
      <c r="D836" s="356"/>
      <c r="E836" s="356"/>
      <c r="F836" s="356"/>
      <c r="G836" s="356"/>
      <c r="H836" s="356"/>
      <c r="I836" s="356"/>
      <c r="J836" s="487"/>
    </row>
    <row r="837" spans="2:10">
      <c r="B837" s="486"/>
      <c r="C837" s="356"/>
      <c r="D837" s="356"/>
      <c r="E837" s="356"/>
      <c r="F837" s="356"/>
      <c r="G837" s="356"/>
      <c r="H837" s="356"/>
      <c r="I837" s="356"/>
      <c r="J837" s="487"/>
    </row>
    <row r="838" spans="2:10">
      <c r="B838" s="486"/>
      <c r="C838" s="356"/>
      <c r="D838" s="356"/>
      <c r="E838" s="356"/>
      <c r="F838" s="356"/>
      <c r="G838" s="356"/>
      <c r="H838" s="356"/>
      <c r="I838" s="356"/>
      <c r="J838" s="487"/>
    </row>
    <row r="839" spans="2:10">
      <c r="B839" s="486"/>
      <c r="C839" s="356"/>
      <c r="D839" s="356"/>
      <c r="E839" s="356"/>
      <c r="F839" s="356"/>
      <c r="G839" s="356"/>
      <c r="H839" s="356"/>
      <c r="I839" s="356"/>
      <c r="J839" s="487"/>
    </row>
    <row r="840" spans="2:10">
      <c r="B840" s="486"/>
      <c r="C840" s="356"/>
      <c r="D840" s="356"/>
      <c r="E840" s="356"/>
      <c r="F840" s="356"/>
      <c r="G840" s="356"/>
      <c r="H840" s="356"/>
      <c r="I840" s="356"/>
      <c r="J840" s="487"/>
    </row>
    <row r="841" spans="2:10">
      <c r="B841" s="486"/>
      <c r="C841" s="356"/>
      <c r="D841" s="356"/>
      <c r="E841" s="356"/>
      <c r="F841" s="356"/>
      <c r="G841" s="356"/>
      <c r="H841" s="356"/>
      <c r="I841" s="356"/>
      <c r="J841" s="487"/>
    </row>
    <row r="842" spans="2:10">
      <c r="B842" s="486"/>
      <c r="C842" s="356"/>
      <c r="D842" s="356"/>
      <c r="E842" s="356"/>
      <c r="F842" s="356"/>
      <c r="G842" s="356"/>
      <c r="H842" s="356"/>
      <c r="I842" s="356"/>
      <c r="J842" s="487"/>
    </row>
    <row r="843" spans="2:10">
      <c r="B843" s="486"/>
      <c r="C843" s="356"/>
      <c r="D843" s="356"/>
      <c r="E843" s="356"/>
      <c r="F843" s="356"/>
      <c r="G843" s="356"/>
      <c r="H843" s="356"/>
      <c r="I843" s="356"/>
      <c r="J843" s="487"/>
    </row>
    <row r="844" spans="2:10">
      <c r="B844" s="486"/>
      <c r="C844" s="356"/>
      <c r="D844" s="356"/>
      <c r="E844" s="356"/>
      <c r="F844" s="356"/>
      <c r="G844" s="356"/>
      <c r="H844" s="356"/>
      <c r="I844" s="356"/>
      <c r="J844" s="487"/>
    </row>
    <row r="845" spans="2:10">
      <c r="B845" s="486"/>
      <c r="C845" s="356"/>
      <c r="D845" s="356"/>
      <c r="E845" s="356"/>
      <c r="F845" s="356"/>
      <c r="G845" s="356"/>
      <c r="H845" s="356"/>
      <c r="I845" s="356"/>
      <c r="J845" s="487"/>
    </row>
    <row r="846" spans="2:10">
      <c r="B846" s="486"/>
      <c r="C846" s="356"/>
      <c r="D846" s="356"/>
      <c r="E846" s="356"/>
      <c r="F846" s="356"/>
      <c r="G846" s="356"/>
      <c r="H846" s="356"/>
      <c r="I846" s="356"/>
      <c r="J846" s="487"/>
    </row>
    <row r="847" spans="2:10">
      <c r="B847" s="486"/>
      <c r="C847" s="356"/>
      <c r="D847" s="356"/>
      <c r="E847" s="356"/>
      <c r="F847" s="356"/>
      <c r="G847" s="356"/>
      <c r="H847" s="356"/>
      <c r="I847" s="356"/>
      <c r="J847" s="487"/>
    </row>
    <row r="848" spans="2:10">
      <c r="B848" s="486"/>
      <c r="C848" s="356"/>
      <c r="D848" s="356"/>
      <c r="E848" s="356"/>
      <c r="F848" s="356"/>
      <c r="G848" s="356"/>
      <c r="H848" s="356"/>
      <c r="I848" s="356"/>
      <c r="J848" s="487"/>
    </row>
    <row r="849" spans="2:10">
      <c r="B849" s="486"/>
      <c r="C849" s="356"/>
      <c r="D849" s="356"/>
      <c r="E849" s="356"/>
      <c r="F849" s="356"/>
      <c r="G849" s="356"/>
      <c r="H849" s="356"/>
      <c r="I849" s="356"/>
      <c r="J849" s="487"/>
    </row>
    <row r="850" spans="2:10">
      <c r="B850" s="486"/>
      <c r="C850" s="356"/>
      <c r="D850" s="356"/>
      <c r="E850" s="356"/>
      <c r="F850" s="356"/>
      <c r="G850" s="356"/>
      <c r="H850" s="356"/>
      <c r="I850" s="356"/>
      <c r="J850" s="487"/>
    </row>
    <row r="851" spans="2:10">
      <c r="B851" s="486"/>
      <c r="C851" s="356"/>
      <c r="D851" s="356"/>
      <c r="E851" s="356"/>
      <c r="F851" s="356"/>
      <c r="G851" s="356"/>
      <c r="H851" s="356"/>
      <c r="I851" s="356"/>
      <c r="J851" s="487"/>
    </row>
    <row r="852" spans="2:10">
      <c r="B852" s="486"/>
      <c r="C852" s="356"/>
      <c r="D852" s="356"/>
      <c r="E852" s="356"/>
      <c r="F852" s="356"/>
      <c r="G852" s="356"/>
      <c r="H852" s="356"/>
      <c r="I852" s="356"/>
      <c r="J852" s="487"/>
    </row>
    <row r="853" spans="2:10">
      <c r="B853" s="486"/>
      <c r="C853" s="356"/>
      <c r="D853" s="356"/>
      <c r="E853" s="356"/>
      <c r="F853" s="356"/>
      <c r="G853" s="356"/>
      <c r="H853" s="356"/>
      <c r="I853" s="356"/>
      <c r="J853" s="487"/>
    </row>
    <row r="854" spans="2:10">
      <c r="B854" s="486"/>
      <c r="C854" s="356"/>
      <c r="D854" s="356"/>
      <c r="E854" s="356"/>
      <c r="F854" s="356"/>
      <c r="G854" s="356"/>
      <c r="H854" s="356"/>
      <c r="I854" s="356"/>
      <c r="J854" s="487"/>
    </row>
    <row r="855" spans="2:10">
      <c r="B855" s="486"/>
      <c r="C855" s="356"/>
      <c r="D855" s="356"/>
      <c r="E855" s="356"/>
      <c r="F855" s="356"/>
      <c r="G855" s="356"/>
      <c r="H855" s="356"/>
      <c r="I855" s="356"/>
      <c r="J855" s="487"/>
    </row>
    <row r="856" spans="2:10">
      <c r="B856" s="486"/>
      <c r="C856" s="356"/>
      <c r="D856" s="356"/>
      <c r="E856" s="356"/>
      <c r="F856" s="356"/>
      <c r="G856" s="356"/>
      <c r="H856" s="356"/>
      <c r="I856" s="356"/>
      <c r="J856" s="487"/>
    </row>
    <row r="857" spans="2:10">
      <c r="B857" s="486"/>
      <c r="C857" s="356"/>
      <c r="D857" s="356"/>
      <c r="E857" s="356"/>
      <c r="F857" s="356"/>
      <c r="G857" s="356"/>
      <c r="H857" s="356"/>
      <c r="I857" s="356"/>
      <c r="J857" s="487"/>
    </row>
    <row r="858" spans="2:10">
      <c r="B858" s="486"/>
      <c r="C858" s="356"/>
      <c r="D858" s="356"/>
      <c r="E858" s="356"/>
      <c r="F858" s="356"/>
      <c r="G858" s="356"/>
      <c r="H858" s="356"/>
      <c r="I858" s="356"/>
      <c r="J858" s="487"/>
    </row>
    <row r="859" spans="2:10">
      <c r="B859" s="486"/>
      <c r="C859" s="356"/>
      <c r="D859" s="356"/>
      <c r="E859" s="356"/>
      <c r="F859" s="356"/>
      <c r="G859" s="356"/>
      <c r="H859" s="356"/>
      <c r="I859" s="356"/>
      <c r="J859" s="487"/>
    </row>
    <row r="860" spans="2:10">
      <c r="B860" s="486"/>
      <c r="C860" s="356"/>
      <c r="D860" s="356"/>
      <c r="E860" s="356"/>
      <c r="F860" s="356"/>
      <c r="G860" s="356"/>
      <c r="H860" s="356"/>
      <c r="I860" s="356"/>
      <c r="J860" s="487"/>
    </row>
    <row r="861" spans="2:10">
      <c r="B861" s="486"/>
      <c r="C861" s="356"/>
      <c r="D861" s="356"/>
      <c r="E861" s="356"/>
      <c r="F861" s="356"/>
      <c r="G861" s="356"/>
      <c r="H861" s="356"/>
      <c r="I861" s="356"/>
      <c r="J861" s="487"/>
    </row>
    <row r="862" spans="2:10">
      <c r="B862" s="486"/>
      <c r="C862" s="356"/>
      <c r="D862" s="356"/>
      <c r="E862" s="356"/>
      <c r="F862" s="356"/>
      <c r="G862" s="356"/>
      <c r="H862" s="356"/>
      <c r="I862" s="356"/>
      <c r="J862" s="487"/>
    </row>
    <row r="863" spans="2:10">
      <c r="B863" s="486"/>
      <c r="C863" s="356"/>
      <c r="D863" s="356"/>
      <c r="E863" s="356"/>
      <c r="F863" s="356"/>
      <c r="G863" s="356"/>
      <c r="H863" s="356"/>
      <c r="I863" s="356"/>
      <c r="J863" s="487"/>
    </row>
    <row r="864" spans="2:10">
      <c r="B864" s="486"/>
      <c r="C864" s="356"/>
      <c r="D864" s="356"/>
      <c r="E864" s="356"/>
      <c r="F864" s="356"/>
      <c r="G864" s="356"/>
      <c r="H864" s="356"/>
      <c r="I864" s="356"/>
      <c r="J864" s="487"/>
    </row>
    <row r="865" spans="2:10">
      <c r="B865" s="486"/>
      <c r="C865" s="356"/>
      <c r="D865" s="356"/>
      <c r="E865" s="356"/>
      <c r="F865" s="356"/>
      <c r="G865" s="356"/>
      <c r="H865" s="356"/>
      <c r="I865" s="356"/>
      <c r="J865" s="487"/>
    </row>
    <row r="866" spans="2:10">
      <c r="B866" s="486"/>
      <c r="C866" s="356"/>
      <c r="D866" s="356"/>
      <c r="E866" s="356"/>
      <c r="F866" s="356"/>
      <c r="G866" s="356"/>
      <c r="H866" s="356"/>
      <c r="I866" s="356"/>
      <c r="J866" s="487"/>
    </row>
    <row r="867" spans="2:10">
      <c r="B867" s="486"/>
      <c r="C867" s="356"/>
      <c r="D867" s="356"/>
      <c r="E867" s="356"/>
      <c r="F867" s="356"/>
      <c r="G867" s="356"/>
      <c r="H867" s="356"/>
      <c r="I867" s="356"/>
      <c r="J867" s="487"/>
    </row>
    <row r="868" spans="2:10">
      <c r="B868" s="486"/>
      <c r="C868" s="356"/>
      <c r="D868" s="356"/>
      <c r="E868" s="356"/>
      <c r="F868" s="356"/>
      <c r="G868" s="356"/>
      <c r="H868" s="356"/>
      <c r="I868" s="356"/>
      <c r="J868" s="487"/>
    </row>
    <row r="869" spans="2:10">
      <c r="B869" s="486"/>
      <c r="C869" s="356"/>
      <c r="D869" s="356"/>
      <c r="E869" s="356"/>
      <c r="F869" s="356"/>
      <c r="G869" s="356"/>
      <c r="H869" s="356"/>
      <c r="I869" s="356"/>
      <c r="J869" s="487"/>
    </row>
    <row r="870" spans="2:10">
      <c r="B870" s="486"/>
      <c r="C870" s="356"/>
      <c r="D870" s="356"/>
      <c r="E870" s="356"/>
      <c r="F870" s="356"/>
      <c r="G870" s="356"/>
      <c r="H870" s="356"/>
      <c r="I870" s="356"/>
      <c r="J870" s="487"/>
    </row>
    <row r="871" spans="2:10">
      <c r="B871" s="486"/>
      <c r="C871" s="356"/>
      <c r="D871" s="356"/>
      <c r="E871" s="356"/>
      <c r="F871" s="356"/>
      <c r="G871" s="356"/>
      <c r="H871" s="356"/>
      <c r="I871" s="356"/>
      <c r="J871" s="487"/>
    </row>
    <row r="872" spans="2:10">
      <c r="B872" s="486"/>
      <c r="C872" s="356"/>
      <c r="D872" s="356"/>
      <c r="E872" s="356"/>
      <c r="F872" s="356"/>
      <c r="G872" s="356"/>
      <c r="H872" s="356"/>
      <c r="I872" s="356"/>
      <c r="J872" s="487"/>
    </row>
    <row r="873" spans="2:10">
      <c r="B873" s="486"/>
      <c r="C873" s="356"/>
      <c r="D873" s="356"/>
      <c r="E873" s="356"/>
      <c r="F873" s="356"/>
      <c r="G873" s="356"/>
      <c r="H873" s="356"/>
      <c r="I873" s="356"/>
      <c r="J873" s="487"/>
    </row>
    <row r="874" spans="2:10">
      <c r="B874" s="486"/>
      <c r="C874" s="356"/>
      <c r="D874" s="356"/>
      <c r="E874" s="356"/>
      <c r="F874" s="356"/>
      <c r="G874" s="356"/>
      <c r="H874" s="356"/>
      <c r="I874" s="356"/>
      <c r="J874" s="487"/>
    </row>
    <row r="875" spans="2:10">
      <c r="B875" s="486"/>
      <c r="C875" s="356"/>
      <c r="D875" s="356"/>
      <c r="E875" s="356"/>
      <c r="F875" s="356"/>
      <c r="G875" s="356"/>
      <c r="H875" s="356"/>
      <c r="I875" s="356"/>
      <c r="J875" s="487"/>
    </row>
    <row r="876" spans="2:10">
      <c r="B876" s="486"/>
      <c r="C876" s="356"/>
      <c r="D876" s="356"/>
      <c r="E876" s="356"/>
      <c r="F876" s="356"/>
      <c r="G876" s="356"/>
      <c r="H876" s="356"/>
      <c r="I876" s="356"/>
      <c r="J876" s="487"/>
    </row>
    <row r="877" spans="2:10">
      <c r="B877" s="486"/>
      <c r="C877" s="356"/>
      <c r="D877" s="356"/>
      <c r="E877" s="356"/>
      <c r="F877" s="356"/>
      <c r="G877" s="356"/>
      <c r="H877" s="356"/>
      <c r="I877" s="356"/>
      <c r="J877" s="487"/>
    </row>
    <row r="878" spans="2:10">
      <c r="B878" s="486"/>
      <c r="C878" s="356"/>
      <c r="D878" s="356"/>
      <c r="E878" s="356"/>
      <c r="F878" s="356"/>
      <c r="G878" s="356"/>
      <c r="H878" s="356"/>
      <c r="I878" s="356"/>
      <c r="J878" s="487"/>
    </row>
    <row r="879" spans="2:10">
      <c r="B879" s="486"/>
      <c r="C879" s="356"/>
      <c r="D879" s="356"/>
      <c r="E879" s="356"/>
      <c r="F879" s="356"/>
      <c r="G879" s="356"/>
      <c r="H879" s="356"/>
      <c r="I879" s="356"/>
      <c r="J879" s="487"/>
    </row>
    <row r="880" spans="2:10">
      <c r="B880" s="486"/>
      <c r="C880" s="356"/>
      <c r="D880" s="356"/>
      <c r="E880" s="356"/>
      <c r="F880" s="356"/>
      <c r="G880" s="356"/>
      <c r="H880" s="356"/>
      <c r="I880" s="356"/>
      <c r="J880" s="487"/>
    </row>
    <row r="881" spans="2:10">
      <c r="B881" s="486"/>
      <c r="C881" s="356"/>
      <c r="D881" s="356"/>
      <c r="E881" s="356"/>
      <c r="F881" s="356"/>
      <c r="G881" s="356"/>
      <c r="H881" s="356"/>
      <c r="I881" s="356"/>
      <c r="J881" s="487"/>
    </row>
    <row r="882" spans="2:10">
      <c r="B882" s="486"/>
      <c r="C882" s="356"/>
      <c r="D882" s="356"/>
      <c r="E882" s="356"/>
      <c r="F882" s="356"/>
      <c r="G882" s="356"/>
      <c r="H882" s="356"/>
      <c r="I882" s="356"/>
      <c r="J882" s="487"/>
    </row>
    <row r="883" spans="2:10">
      <c r="B883" s="486"/>
      <c r="C883" s="356"/>
      <c r="D883" s="356"/>
      <c r="E883" s="356"/>
      <c r="F883" s="356"/>
      <c r="G883" s="356"/>
      <c r="H883" s="356"/>
      <c r="I883" s="356"/>
      <c r="J883" s="487"/>
    </row>
    <row r="884" spans="2:10">
      <c r="B884" s="486"/>
      <c r="C884" s="356"/>
      <c r="D884" s="356"/>
      <c r="E884" s="356"/>
      <c r="F884" s="356"/>
      <c r="G884" s="356"/>
      <c r="H884" s="356"/>
      <c r="I884" s="356"/>
      <c r="J884" s="487"/>
    </row>
    <row r="885" spans="2:10">
      <c r="B885" s="486"/>
      <c r="C885" s="356"/>
      <c r="D885" s="356"/>
      <c r="E885" s="356"/>
      <c r="F885" s="356"/>
      <c r="G885" s="356"/>
      <c r="H885" s="356"/>
      <c r="I885" s="356"/>
      <c r="J885" s="487"/>
    </row>
    <row r="886" spans="2:10">
      <c r="B886" s="486"/>
      <c r="C886" s="356"/>
      <c r="D886" s="356"/>
      <c r="E886" s="356"/>
      <c r="F886" s="356"/>
      <c r="G886" s="356"/>
      <c r="H886" s="356"/>
      <c r="I886" s="356"/>
      <c r="J886" s="487"/>
    </row>
    <row r="887" spans="2:10">
      <c r="B887" s="486"/>
      <c r="C887" s="356"/>
      <c r="D887" s="356"/>
      <c r="E887" s="356"/>
      <c r="F887" s="356"/>
      <c r="G887" s="356"/>
      <c r="H887" s="356"/>
      <c r="I887" s="356"/>
      <c r="J887" s="487"/>
    </row>
    <row r="888" spans="2:10">
      <c r="B888" s="486"/>
      <c r="C888" s="356"/>
      <c r="D888" s="356"/>
      <c r="E888" s="356"/>
      <c r="F888" s="356"/>
      <c r="G888" s="356"/>
      <c r="H888" s="356"/>
      <c r="I888" s="356"/>
      <c r="J888" s="487"/>
    </row>
    <row r="889" spans="2:10">
      <c r="B889" s="486"/>
      <c r="C889" s="356"/>
      <c r="D889" s="356"/>
      <c r="E889" s="356"/>
      <c r="F889" s="356"/>
      <c r="G889" s="356"/>
      <c r="H889" s="356"/>
      <c r="I889" s="356"/>
      <c r="J889" s="487"/>
    </row>
    <row r="890" spans="2:10">
      <c r="B890" s="486"/>
      <c r="C890" s="356"/>
      <c r="D890" s="356"/>
      <c r="E890" s="356"/>
      <c r="F890" s="356"/>
      <c r="G890" s="356"/>
      <c r="H890" s="356"/>
      <c r="I890" s="356"/>
      <c r="J890" s="487"/>
    </row>
    <row r="891" spans="2:10">
      <c r="B891" s="486"/>
      <c r="C891" s="356"/>
      <c r="D891" s="356"/>
      <c r="E891" s="356"/>
      <c r="F891" s="356"/>
      <c r="G891" s="356"/>
      <c r="H891" s="356"/>
      <c r="I891" s="356"/>
      <c r="J891" s="487"/>
    </row>
    <row r="892" spans="2:10">
      <c r="B892" s="486"/>
      <c r="C892" s="356"/>
      <c r="D892" s="356"/>
      <c r="E892" s="356"/>
      <c r="F892" s="356"/>
      <c r="G892" s="356"/>
      <c r="H892" s="356"/>
      <c r="I892" s="356"/>
      <c r="J892" s="487"/>
    </row>
    <row r="893" spans="2:10">
      <c r="B893" s="486"/>
      <c r="C893" s="356"/>
      <c r="D893" s="356"/>
      <c r="E893" s="356"/>
      <c r="F893" s="356"/>
      <c r="G893" s="356"/>
      <c r="H893" s="356"/>
      <c r="I893" s="356"/>
      <c r="J893" s="487"/>
    </row>
    <row r="894" spans="2:10">
      <c r="B894" s="486"/>
      <c r="C894" s="356"/>
      <c r="D894" s="356"/>
      <c r="E894" s="356"/>
      <c r="F894" s="356"/>
      <c r="G894" s="356"/>
      <c r="H894" s="356"/>
      <c r="I894" s="356"/>
      <c r="J894" s="487"/>
    </row>
    <row r="895" spans="2:10">
      <c r="B895" s="486"/>
      <c r="C895" s="356"/>
      <c r="D895" s="356"/>
      <c r="E895" s="356"/>
      <c r="F895" s="356"/>
      <c r="G895" s="356"/>
      <c r="H895" s="356"/>
      <c r="I895" s="356"/>
      <c r="J895" s="487"/>
    </row>
    <row r="896" spans="2:10">
      <c r="B896" s="486"/>
      <c r="C896" s="356"/>
      <c r="D896" s="356"/>
      <c r="E896" s="356"/>
      <c r="F896" s="356"/>
      <c r="G896" s="356"/>
      <c r="H896" s="356"/>
      <c r="I896" s="356"/>
      <c r="J896" s="487"/>
    </row>
    <row r="897" spans="2:10">
      <c r="B897" s="486"/>
      <c r="C897" s="356"/>
      <c r="D897" s="356"/>
      <c r="E897" s="356"/>
      <c r="F897" s="356"/>
      <c r="G897" s="356"/>
      <c r="H897" s="356"/>
      <c r="I897" s="356"/>
      <c r="J897" s="487"/>
    </row>
    <row r="898" spans="2:10">
      <c r="B898" s="486"/>
      <c r="C898" s="356"/>
      <c r="D898" s="356"/>
      <c r="E898" s="356"/>
      <c r="F898" s="356"/>
      <c r="G898" s="356"/>
      <c r="H898" s="356"/>
      <c r="I898" s="356"/>
      <c r="J898" s="487"/>
    </row>
    <row r="899" spans="2:10">
      <c r="B899" s="486"/>
      <c r="C899" s="356"/>
      <c r="D899" s="356"/>
      <c r="E899" s="356"/>
      <c r="F899" s="356"/>
      <c r="G899" s="356"/>
      <c r="H899" s="356"/>
      <c r="I899" s="356"/>
      <c r="J899" s="487"/>
    </row>
    <row r="900" spans="2:10">
      <c r="B900" s="486"/>
      <c r="C900" s="356"/>
      <c r="D900" s="356"/>
      <c r="E900" s="356"/>
      <c r="F900" s="356"/>
      <c r="G900" s="356"/>
      <c r="H900" s="356"/>
      <c r="I900" s="356"/>
      <c r="J900" s="487"/>
    </row>
    <row r="901" spans="2:10">
      <c r="B901" s="486"/>
      <c r="C901" s="356"/>
      <c r="D901" s="356"/>
      <c r="E901" s="356"/>
      <c r="F901" s="356"/>
      <c r="G901" s="356"/>
      <c r="H901" s="356"/>
      <c r="I901" s="356"/>
      <c r="J901" s="487"/>
    </row>
    <row r="902" spans="2:10">
      <c r="B902" s="486"/>
      <c r="C902" s="356"/>
      <c r="D902" s="356"/>
      <c r="E902" s="356"/>
      <c r="F902" s="356"/>
      <c r="G902" s="356"/>
      <c r="H902" s="356"/>
      <c r="I902" s="356"/>
      <c r="J902" s="487"/>
    </row>
    <row r="903" spans="2:10">
      <c r="B903" s="486"/>
      <c r="C903" s="356"/>
      <c r="D903" s="356"/>
      <c r="E903" s="356"/>
      <c r="F903" s="356"/>
      <c r="G903" s="356"/>
      <c r="H903" s="356"/>
      <c r="I903" s="356"/>
      <c r="J903" s="487"/>
    </row>
    <row r="904" spans="2:10">
      <c r="B904" s="486"/>
      <c r="C904" s="356"/>
      <c r="D904" s="356"/>
      <c r="E904" s="356"/>
      <c r="F904" s="356"/>
      <c r="G904" s="356"/>
      <c r="H904" s="356"/>
      <c r="I904" s="356"/>
      <c r="J904" s="487"/>
    </row>
    <row r="905" spans="2:10">
      <c r="B905" s="486"/>
      <c r="C905" s="356"/>
      <c r="D905" s="356"/>
      <c r="E905" s="356"/>
      <c r="F905" s="356"/>
      <c r="G905" s="356"/>
      <c r="H905" s="356"/>
      <c r="I905" s="356"/>
      <c r="J905" s="487"/>
    </row>
    <row r="906" spans="2:10">
      <c r="B906" s="486"/>
      <c r="C906" s="356"/>
      <c r="D906" s="356"/>
      <c r="E906" s="356"/>
      <c r="F906" s="356"/>
      <c r="G906" s="356"/>
      <c r="H906" s="356"/>
      <c r="I906" s="356"/>
      <c r="J906" s="487"/>
    </row>
    <row r="907" spans="2:10">
      <c r="B907" s="486"/>
      <c r="C907" s="356"/>
      <c r="D907" s="356"/>
      <c r="E907" s="356"/>
      <c r="F907" s="356"/>
      <c r="G907" s="356"/>
      <c r="H907" s="356"/>
      <c r="I907" s="356"/>
      <c r="J907" s="487"/>
    </row>
    <row r="908" spans="2:10">
      <c r="B908" s="486"/>
      <c r="C908" s="356"/>
      <c r="D908" s="356"/>
      <c r="E908" s="356"/>
      <c r="F908" s="356"/>
      <c r="G908" s="356"/>
      <c r="H908" s="356"/>
      <c r="I908" s="356"/>
      <c r="J908" s="487"/>
    </row>
    <row r="909" spans="2:10">
      <c r="B909" s="486"/>
      <c r="C909" s="356"/>
      <c r="D909" s="356"/>
      <c r="E909" s="356"/>
      <c r="F909" s="356"/>
      <c r="G909" s="356"/>
      <c r="H909" s="356"/>
      <c r="I909" s="356"/>
      <c r="J909" s="487"/>
    </row>
    <row r="910" spans="2:10">
      <c r="B910" s="486"/>
      <c r="C910" s="356"/>
      <c r="D910" s="356"/>
      <c r="E910" s="356"/>
      <c r="F910" s="356"/>
      <c r="G910" s="356"/>
      <c r="H910" s="356"/>
      <c r="I910" s="356"/>
      <c r="J910" s="487"/>
    </row>
    <row r="911" spans="2:10">
      <c r="B911" s="486"/>
      <c r="C911" s="356"/>
      <c r="D911" s="356"/>
      <c r="E911" s="356"/>
      <c r="F911" s="356"/>
      <c r="G911" s="356"/>
      <c r="H911" s="356"/>
      <c r="I911" s="356"/>
      <c r="J911" s="487"/>
    </row>
    <row r="912" spans="2:10">
      <c r="B912" s="486"/>
      <c r="C912" s="356"/>
      <c r="D912" s="356"/>
      <c r="E912" s="356"/>
      <c r="F912" s="356"/>
      <c r="G912" s="356"/>
      <c r="H912" s="356"/>
      <c r="I912" s="356"/>
      <c r="J912" s="487"/>
    </row>
    <row r="913" spans="2:10">
      <c r="B913" s="486"/>
      <c r="C913" s="356"/>
      <c r="D913" s="356"/>
      <c r="E913" s="356"/>
      <c r="F913" s="356"/>
      <c r="G913" s="356"/>
      <c r="H913" s="356"/>
      <c r="I913" s="356"/>
      <c r="J913" s="487"/>
    </row>
    <row r="914" spans="2:10">
      <c r="B914" s="486"/>
      <c r="C914" s="356"/>
      <c r="D914" s="356"/>
      <c r="E914" s="356"/>
      <c r="F914" s="356"/>
      <c r="G914" s="356"/>
      <c r="H914" s="356"/>
      <c r="I914" s="356"/>
      <c r="J914" s="487"/>
    </row>
    <row r="915" spans="2:10">
      <c r="B915" s="486"/>
      <c r="C915" s="356"/>
      <c r="D915" s="356"/>
      <c r="E915" s="356"/>
      <c r="F915" s="356"/>
      <c r="G915" s="356"/>
      <c r="H915" s="356"/>
      <c r="I915" s="356"/>
      <c r="J915" s="487"/>
    </row>
    <row r="916" spans="2:10">
      <c r="B916" s="486"/>
      <c r="C916" s="356"/>
      <c r="D916" s="356"/>
      <c r="E916" s="356"/>
      <c r="F916" s="356"/>
      <c r="G916" s="356"/>
      <c r="H916" s="356"/>
      <c r="I916" s="356"/>
      <c r="J916" s="487"/>
    </row>
    <row r="917" spans="2:10">
      <c r="B917" s="486"/>
      <c r="C917" s="356"/>
      <c r="D917" s="356"/>
      <c r="E917" s="356"/>
      <c r="F917" s="356"/>
      <c r="G917" s="356"/>
      <c r="H917" s="356"/>
      <c r="I917" s="356"/>
      <c r="J917" s="487"/>
    </row>
    <row r="918" spans="2:10">
      <c r="B918" s="486"/>
      <c r="C918" s="356"/>
      <c r="D918" s="356"/>
      <c r="E918" s="356"/>
      <c r="F918" s="356"/>
      <c r="G918" s="356"/>
      <c r="H918" s="356"/>
      <c r="I918" s="356"/>
      <c r="J918" s="487"/>
    </row>
    <row r="919" spans="2:10">
      <c r="B919" s="486"/>
      <c r="C919" s="356"/>
      <c r="D919" s="356"/>
      <c r="E919" s="356"/>
      <c r="F919" s="356"/>
      <c r="G919" s="356"/>
      <c r="H919" s="356"/>
      <c r="I919" s="356"/>
      <c r="J919" s="487"/>
    </row>
    <row r="920" spans="2:10">
      <c r="B920" s="486"/>
      <c r="C920" s="356"/>
      <c r="D920" s="356"/>
      <c r="E920" s="356"/>
      <c r="F920" s="356"/>
      <c r="G920" s="356"/>
      <c r="H920" s="356"/>
      <c r="I920" s="356"/>
      <c r="J920" s="487"/>
    </row>
    <row r="921" spans="2:10">
      <c r="B921" s="486"/>
      <c r="C921" s="356"/>
      <c r="D921" s="356"/>
      <c r="E921" s="356"/>
      <c r="F921" s="356"/>
      <c r="G921" s="356"/>
      <c r="H921" s="356"/>
      <c r="I921" s="356"/>
      <c r="J921" s="487"/>
    </row>
    <row r="922" spans="2:10">
      <c r="B922" s="486"/>
      <c r="C922" s="356"/>
      <c r="D922" s="356"/>
      <c r="E922" s="356"/>
      <c r="F922" s="356"/>
      <c r="G922" s="356"/>
      <c r="H922" s="356"/>
      <c r="I922" s="356"/>
      <c r="J922" s="487"/>
    </row>
    <row r="923" spans="2:10">
      <c r="B923" s="486"/>
      <c r="C923" s="356"/>
      <c r="D923" s="356"/>
      <c r="E923" s="356"/>
      <c r="F923" s="356"/>
      <c r="G923" s="356"/>
      <c r="H923" s="356"/>
      <c r="I923" s="356"/>
      <c r="J923" s="487"/>
    </row>
    <row r="924" spans="2:10">
      <c r="B924" s="486"/>
      <c r="C924" s="356"/>
      <c r="D924" s="356"/>
      <c r="E924" s="356"/>
      <c r="F924" s="356"/>
      <c r="G924" s="356"/>
      <c r="H924" s="356"/>
      <c r="I924" s="356"/>
      <c r="J924" s="487"/>
    </row>
    <row r="925" spans="2:10">
      <c r="B925" s="486"/>
      <c r="C925" s="356"/>
      <c r="D925" s="356"/>
      <c r="E925" s="356"/>
      <c r="F925" s="356"/>
      <c r="G925" s="356"/>
      <c r="H925" s="356"/>
      <c r="I925" s="356"/>
      <c r="J925" s="487"/>
    </row>
    <row r="926" spans="2:10">
      <c r="B926" s="486"/>
      <c r="C926" s="356"/>
      <c r="D926" s="356"/>
      <c r="E926" s="356"/>
      <c r="F926" s="356"/>
      <c r="G926" s="356"/>
      <c r="H926" s="356"/>
      <c r="I926" s="356"/>
      <c r="J926" s="487"/>
    </row>
    <row r="927" spans="2:10">
      <c r="B927" s="486"/>
      <c r="C927" s="356"/>
      <c r="D927" s="356"/>
      <c r="E927" s="356"/>
      <c r="F927" s="356"/>
      <c r="G927" s="356"/>
      <c r="H927" s="356"/>
      <c r="I927" s="356"/>
      <c r="J927" s="487"/>
    </row>
    <row r="928" spans="2:10">
      <c r="B928" s="486"/>
      <c r="C928" s="356"/>
      <c r="D928" s="356"/>
      <c r="E928" s="356"/>
      <c r="F928" s="356"/>
      <c r="G928" s="356"/>
      <c r="H928" s="356"/>
      <c r="I928" s="356"/>
      <c r="J928" s="487"/>
    </row>
    <row r="929" spans="2:10">
      <c r="B929" s="486"/>
      <c r="C929" s="356"/>
      <c r="D929" s="356"/>
      <c r="E929" s="356"/>
      <c r="F929" s="356"/>
      <c r="G929" s="356"/>
      <c r="H929" s="356"/>
      <c r="I929" s="356"/>
      <c r="J929" s="487"/>
    </row>
    <row r="930" spans="2:10" ht="15.75" thickBot="1">
      <c r="B930" s="488"/>
      <c r="C930" s="489"/>
      <c r="D930" s="489"/>
      <c r="E930" s="489"/>
      <c r="F930" s="489"/>
      <c r="G930" s="489"/>
      <c r="H930" s="489"/>
      <c r="I930" s="489"/>
      <c r="J930" s="490"/>
    </row>
    <row r="931" spans="2:10">
      <c r="B931" s="486"/>
      <c r="C931" s="356"/>
      <c r="D931" s="356"/>
      <c r="E931" s="356"/>
      <c r="F931" s="356"/>
      <c r="G931" s="356"/>
      <c r="H931" s="356"/>
      <c r="I931" s="356"/>
      <c r="J931" s="487"/>
    </row>
    <row r="932" spans="2:10">
      <c r="B932" s="486"/>
      <c r="C932" s="356"/>
      <c r="D932" s="356"/>
      <c r="E932" s="356"/>
      <c r="F932" s="356"/>
      <c r="G932" s="356"/>
      <c r="H932" s="356"/>
      <c r="I932" s="356"/>
      <c r="J932" s="487"/>
    </row>
    <row r="933" spans="2:10">
      <c r="B933" s="486"/>
      <c r="C933" s="356"/>
      <c r="D933" s="356"/>
      <c r="E933" s="356"/>
      <c r="F933" s="356"/>
      <c r="G933" s="356"/>
      <c r="H933" s="356"/>
      <c r="I933" s="356"/>
      <c r="J933" s="487"/>
    </row>
    <row r="934" spans="2:10">
      <c r="B934" s="486"/>
      <c r="C934" s="356"/>
      <c r="D934" s="356"/>
      <c r="E934" s="356"/>
      <c r="F934" s="356"/>
      <c r="G934" s="356"/>
      <c r="H934" s="356"/>
      <c r="I934" s="356"/>
      <c r="J934" s="487"/>
    </row>
    <row r="935" spans="2:10">
      <c r="B935" s="486"/>
      <c r="C935" s="356"/>
      <c r="D935" s="356"/>
      <c r="E935" s="356"/>
      <c r="F935" s="356"/>
      <c r="G935" s="356"/>
      <c r="H935" s="356"/>
      <c r="I935" s="356"/>
      <c r="J935" s="487"/>
    </row>
    <row r="936" spans="2:10">
      <c r="B936" s="486"/>
      <c r="C936" s="356"/>
      <c r="D936" s="356"/>
      <c r="E936" s="356"/>
      <c r="F936" s="356"/>
      <c r="G936" s="356"/>
      <c r="H936" s="356"/>
      <c r="I936" s="356"/>
      <c r="J936" s="487"/>
    </row>
    <row r="937" spans="2:10">
      <c r="B937" s="486"/>
      <c r="C937" s="356"/>
      <c r="D937" s="356"/>
      <c r="E937" s="356"/>
      <c r="F937" s="356"/>
      <c r="G937" s="356"/>
      <c r="H937" s="356"/>
      <c r="I937" s="356"/>
      <c r="J937" s="487"/>
    </row>
    <row r="938" spans="2:10">
      <c r="B938" s="486"/>
      <c r="C938" s="356"/>
      <c r="D938" s="356"/>
      <c r="E938" s="356"/>
      <c r="F938" s="356"/>
      <c r="G938" s="356"/>
      <c r="H938" s="356"/>
      <c r="I938" s="356"/>
      <c r="J938" s="487"/>
    </row>
    <row r="939" spans="2:10">
      <c r="B939" s="486"/>
      <c r="C939" s="356"/>
      <c r="D939" s="356"/>
      <c r="E939" s="356"/>
      <c r="F939" s="356"/>
      <c r="G939" s="356"/>
      <c r="H939" s="356"/>
      <c r="I939" s="356"/>
      <c r="J939" s="487"/>
    </row>
    <row r="940" spans="2:10">
      <c r="B940" s="486"/>
      <c r="C940" s="356"/>
      <c r="D940" s="356"/>
      <c r="E940" s="356"/>
      <c r="F940" s="356"/>
      <c r="G940" s="356"/>
      <c r="H940" s="356"/>
      <c r="I940" s="356"/>
      <c r="J940" s="487"/>
    </row>
    <row r="941" spans="2:10">
      <c r="B941" s="486"/>
      <c r="C941" s="356"/>
      <c r="D941" s="356"/>
      <c r="E941" s="356"/>
      <c r="F941" s="356"/>
      <c r="G941" s="356"/>
      <c r="H941" s="356"/>
      <c r="I941" s="356"/>
      <c r="J941" s="487"/>
    </row>
    <row r="942" spans="2:10">
      <c r="B942" s="486"/>
      <c r="C942" s="356"/>
      <c r="D942" s="356"/>
      <c r="E942" s="356"/>
      <c r="F942" s="356"/>
      <c r="G942" s="356"/>
      <c r="H942" s="356"/>
      <c r="I942" s="356"/>
      <c r="J942" s="487"/>
    </row>
    <row r="943" spans="2:10">
      <c r="B943" s="486"/>
      <c r="C943" s="356"/>
      <c r="D943" s="356"/>
      <c r="E943" s="356"/>
      <c r="F943" s="356"/>
      <c r="G943" s="356"/>
      <c r="H943" s="356"/>
      <c r="I943" s="356"/>
      <c r="J943" s="487"/>
    </row>
    <row r="944" spans="2:10">
      <c r="B944" s="486"/>
      <c r="C944" s="356"/>
      <c r="D944" s="356"/>
      <c r="E944" s="356"/>
      <c r="F944" s="356"/>
      <c r="G944" s="356"/>
      <c r="H944" s="356"/>
      <c r="I944" s="356"/>
      <c r="J944" s="487"/>
    </row>
    <row r="945" spans="2:10">
      <c r="B945" s="486"/>
      <c r="C945" s="356"/>
      <c r="D945" s="356"/>
      <c r="E945" s="356"/>
      <c r="F945" s="356"/>
      <c r="G945" s="356"/>
      <c r="H945" s="356"/>
      <c r="I945" s="356"/>
      <c r="J945" s="487"/>
    </row>
    <row r="946" spans="2:10">
      <c r="B946" s="486"/>
      <c r="C946" s="356"/>
      <c r="D946" s="356"/>
      <c r="E946" s="356"/>
      <c r="F946" s="356"/>
      <c r="G946" s="356"/>
      <c r="H946" s="356"/>
      <c r="I946" s="356"/>
      <c r="J946" s="487"/>
    </row>
    <row r="947" spans="2:10">
      <c r="B947" s="486"/>
      <c r="C947" s="356"/>
      <c r="D947" s="356"/>
      <c r="E947" s="356"/>
      <c r="F947" s="356"/>
      <c r="G947" s="356"/>
      <c r="H947" s="356"/>
      <c r="I947" s="356"/>
      <c r="J947" s="487"/>
    </row>
    <row r="948" spans="2:10">
      <c r="B948" s="486"/>
      <c r="C948" s="356"/>
      <c r="D948" s="356"/>
      <c r="E948" s="356"/>
      <c r="F948" s="356"/>
      <c r="G948" s="356"/>
      <c r="H948" s="356"/>
      <c r="I948" s="356"/>
      <c r="J948" s="487"/>
    </row>
    <row r="949" spans="2:10">
      <c r="B949" s="486"/>
      <c r="C949" s="356"/>
      <c r="D949" s="356"/>
      <c r="E949" s="356"/>
      <c r="F949" s="356"/>
      <c r="G949" s="356"/>
      <c r="H949" s="356"/>
      <c r="I949" s="356"/>
      <c r="J949" s="487"/>
    </row>
    <row r="950" spans="2:10">
      <c r="B950" s="486"/>
      <c r="C950" s="356"/>
      <c r="D950" s="356"/>
      <c r="E950" s="356"/>
      <c r="F950" s="356"/>
      <c r="G950" s="356"/>
      <c r="H950" s="356"/>
      <c r="I950" s="356"/>
      <c r="J950" s="487"/>
    </row>
    <row r="951" spans="2:10">
      <c r="B951" s="486"/>
      <c r="C951" s="356"/>
      <c r="D951" s="356"/>
      <c r="E951" s="356"/>
      <c r="F951" s="356"/>
      <c r="G951" s="356"/>
      <c r="H951" s="356"/>
      <c r="I951" s="356"/>
      <c r="J951" s="487"/>
    </row>
    <row r="952" spans="2:10">
      <c r="B952" s="486"/>
      <c r="C952" s="356"/>
      <c r="D952" s="356"/>
      <c r="E952" s="356"/>
      <c r="F952" s="356"/>
      <c r="G952" s="356"/>
      <c r="H952" s="356"/>
      <c r="I952" s="356"/>
      <c r="J952" s="487"/>
    </row>
    <row r="953" spans="2:10">
      <c r="B953" s="486"/>
      <c r="C953" s="356"/>
      <c r="D953" s="356"/>
      <c r="E953" s="356"/>
      <c r="F953" s="356"/>
      <c r="G953" s="356"/>
      <c r="H953" s="356"/>
      <c r="I953" s="356"/>
      <c r="J953" s="487"/>
    </row>
    <row r="954" spans="2:10">
      <c r="B954" s="486"/>
      <c r="C954" s="356"/>
      <c r="D954" s="356"/>
      <c r="E954" s="356"/>
      <c r="F954" s="356"/>
      <c r="G954" s="356"/>
      <c r="H954" s="356"/>
      <c r="I954" s="356"/>
      <c r="J954" s="487"/>
    </row>
    <row r="955" spans="2:10">
      <c r="B955" s="486"/>
      <c r="C955" s="356"/>
      <c r="D955" s="356"/>
      <c r="E955" s="356"/>
      <c r="F955" s="356"/>
      <c r="G955" s="356"/>
      <c r="H955" s="356"/>
      <c r="I955" s="356"/>
      <c r="J955" s="487"/>
    </row>
    <row r="956" spans="2:10">
      <c r="B956" s="486"/>
      <c r="C956" s="356"/>
      <c r="D956" s="356"/>
      <c r="E956" s="356"/>
      <c r="F956" s="356"/>
      <c r="G956" s="356"/>
      <c r="H956" s="356"/>
      <c r="I956" s="356"/>
      <c r="J956" s="487"/>
    </row>
    <row r="957" spans="2:10">
      <c r="B957" s="486"/>
      <c r="C957" s="356"/>
      <c r="D957" s="356"/>
      <c r="E957" s="356"/>
      <c r="F957" s="356"/>
      <c r="G957" s="356"/>
      <c r="H957" s="356"/>
      <c r="I957" s="356"/>
      <c r="J957" s="487"/>
    </row>
    <row r="958" spans="2:10">
      <c r="B958" s="486"/>
      <c r="C958" s="356"/>
      <c r="D958" s="356"/>
      <c r="E958" s="356"/>
      <c r="F958" s="356"/>
      <c r="G958" s="356"/>
      <c r="H958" s="356"/>
      <c r="I958" s="356"/>
      <c r="J958" s="487"/>
    </row>
    <row r="959" spans="2:10">
      <c r="B959" s="486"/>
      <c r="C959" s="356"/>
      <c r="D959" s="356"/>
      <c r="E959" s="356"/>
      <c r="F959" s="356"/>
      <c r="G959" s="356"/>
      <c r="H959" s="356"/>
      <c r="I959" s="356"/>
      <c r="J959" s="487"/>
    </row>
    <row r="960" spans="2:10">
      <c r="B960" s="486"/>
      <c r="C960" s="356"/>
      <c r="D960" s="356"/>
      <c r="E960" s="356"/>
      <c r="F960" s="356"/>
      <c r="G960" s="356"/>
      <c r="H960" s="356"/>
      <c r="I960" s="356"/>
      <c r="J960" s="487"/>
    </row>
    <row r="961" spans="2:10">
      <c r="B961" s="486"/>
      <c r="C961" s="356"/>
      <c r="D961" s="356"/>
      <c r="E961" s="356"/>
      <c r="F961" s="356"/>
      <c r="G961" s="356"/>
      <c r="H961" s="356"/>
      <c r="I961" s="356"/>
      <c r="J961" s="487"/>
    </row>
    <row r="962" spans="2:10">
      <c r="B962" s="486"/>
      <c r="C962" s="356"/>
      <c r="D962" s="356"/>
      <c r="E962" s="356"/>
      <c r="F962" s="356"/>
      <c r="G962" s="356"/>
      <c r="H962" s="356"/>
      <c r="I962" s="356"/>
      <c r="J962" s="487"/>
    </row>
    <row r="963" spans="2:10">
      <c r="B963" s="486"/>
      <c r="C963" s="356"/>
      <c r="D963" s="356"/>
      <c r="E963" s="356"/>
      <c r="F963" s="356"/>
      <c r="G963" s="356"/>
      <c r="H963" s="356"/>
      <c r="I963" s="356"/>
      <c r="J963" s="487"/>
    </row>
    <row r="964" spans="2:10">
      <c r="B964" s="486"/>
      <c r="C964" s="356"/>
      <c r="D964" s="356"/>
      <c r="E964" s="356"/>
      <c r="F964" s="356"/>
      <c r="G964" s="356"/>
      <c r="H964" s="356"/>
      <c r="I964" s="356"/>
      <c r="J964" s="487"/>
    </row>
    <row r="965" spans="2:10">
      <c r="B965" s="486"/>
      <c r="C965" s="356"/>
      <c r="D965" s="356"/>
      <c r="E965" s="356"/>
      <c r="F965" s="356"/>
      <c r="G965" s="356"/>
      <c r="H965" s="356"/>
      <c r="I965" s="356"/>
      <c r="J965" s="487"/>
    </row>
    <row r="966" spans="2:10">
      <c r="B966" s="486"/>
      <c r="C966" s="356"/>
      <c r="D966" s="356"/>
      <c r="E966" s="356"/>
      <c r="F966" s="356"/>
      <c r="G966" s="356"/>
      <c r="H966" s="356"/>
      <c r="I966" s="356"/>
      <c r="J966" s="487"/>
    </row>
    <row r="967" spans="2:10">
      <c r="B967" s="486"/>
      <c r="C967" s="356"/>
      <c r="D967" s="356"/>
      <c r="E967" s="356"/>
      <c r="F967" s="356"/>
      <c r="G967" s="356"/>
      <c r="H967" s="356"/>
      <c r="I967" s="356"/>
      <c r="J967" s="487"/>
    </row>
    <row r="968" spans="2:10">
      <c r="B968" s="486"/>
      <c r="C968" s="356"/>
      <c r="D968" s="356"/>
      <c r="E968" s="356"/>
      <c r="F968" s="356"/>
      <c r="G968" s="356"/>
      <c r="H968" s="356"/>
      <c r="I968" s="356"/>
      <c r="J968" s="487"/>
    </row>
    <row r="969" spans="2:10">
      <c r="B969" s="486"/>
      <c r="C969" s="356"/>
      <c r="D969" s="356"/>
      <c r="E969" s="356"/>
      <c r="F969" s="356"/>
      <c r="G969" s="356"/>
      <c r="H969" s="356"/>
      <c r="I969" s="356"/>
      <c r="J969" s="487"/>
    </row>
    <row r="970" spans="2:10">
      <c r="B970" s="486"/>
      <c r="C970" s="356"/>
      <c r="D970" s="356"/>
      <c r="E970" s="356"/>
      <c r="F970" s="356"/>
      <c r="G970" s="356"/>
      <c r="H970" s="356"/>
      <c r="I970" s="356"/>
      <c r="J970" s="487"/>
    </row>
    <row r="971" spans="2:10">
      <c r="B971" s="486"/>
      <c r="C971" s="356"/>
      <c r="D971" s="356"/>
      <c r="E971" s="356"/>
      <c r="F971" s="356"/>
      <c r="G971" s="356"/>
      <c r="H971" s="356"/>
      <c r="I971" s="356"/>
      <c r="J971" s="487"/>
    </row>
    <row r="972" spans="2:10">
      <c r="B972" s="486"/>
      <c r="C972" s="356"/>
      <c r="D972" s="356"/>
      <c r="E972" s="356"/>
      <c r="F972" s="356"/>
      <c r="G972" s="356"/>
      <c r="H972" s="356"/>
      <c r="I972" s="356"/>
      <c r="J972" s="487"/>
    </row>
    <row r="973" spans="2:10">
      <c r="B973" s="486"/>
      <c r="C973" s="356"/>
      <c r="D973" s="356"/>
      <c r="E973" s="356"/>
      <c r="F973" s="356"/>
      <c r="G973" s="356"/>
      <c r="H973" s="356"/>
      <c r="I973" s="356"/>
      <c r="J973" s="487"/>
    </row>
    <row r="974" spans="2:10">
      <c r="B974" s="486"/>
      <c r="C974" s="356"/>
      <c r="D974" s="356"/>
      <c r="E974" s="356"/>
      <c r="F974" s="356"/>
      <c r="G974" s="356"/>
      <c r="H974" s="356"/>
      <c r="I974" s="356"/>
      <c r="J974" s="487"/>
    </row>
    <row r="975" spans="2:10">
      <c r="B975" s="486"/>
      <c r="C975" s="356"/>
      <c r="D975" s="356"/>
      <c r="E975" s="356"/>
      <c r="F975" s="356"/>
      <c r="G975" s="356"/>
      <c r="H975" s="356"/>
      <c r="I975" s="356"/>
      <c r="J975" s="487"/>
    </row>
    <row r="976" spans="2:10">
      <c r="B976" s="486"/>
      <c r="C976" s="356"/>
      <c r="D976" s="356"/>
      <c r="E976" s="356"/>
      <c r="F976" s="356"/>
      <c r="G976" s="356"/>
      <c r="H976" s="356"/>
      <c r="I976" s="356"/>
      <c r="J976" s="487"/>
    </row>
    <row r="977" spans="2:10">
      <c r="B977" s="486"/>
      <c r="C977" s="356"/>
      <c r="D977" s="356"/>
      <c r="E977" s="356"/>
      <c r="F977" s="356"/>
      <c r="G977" s="356"/>
      <c r="H977" s="356"/>
      <c r="I977" s="356"/>
      <c r="J977" s="487"/>
    </row>
    <row r="978" spans="2:10">
      <c r="B978" s="486"/>
      <c r="C978" s="356"/>
      <c r="D978" s="356"/>
      <c r="E978" s="356"/>
      <c r="F978" s="356"/>
      <c r="G978" s="356"/>
      <c r="H978" s="356"/>
      <c r="I978" s="356"/>
      <c r="J978" s="487"/>
    </row>
    <row r="979" spans="2:10">
      <c r="B979" s="486"/>
      <c r="C979" s="356"/>
      <c r="D979" s="356"/>
      <c r="E979" s="356"/>
      <c r="F979" s="356"/>
      <c r="G979" s="356"/>
      <c r="H979" s="356"/>
      <c r="I979" s="356"/>
      <c r="J979" s="487"/>
    </row>
    <row r="980" spans="2:10">
      <c r="B980" s="486"/>
      <c r="C980" s="356"/>
      <c r="D980" s="356"/>
      <c r="E980" s="356"/>
      <c r="F980" s="356"/>
      <c r="G980" s="356"/>
      <c r="H980" s="356"/>
      <c r="I980" s="356"/>
      <c r="J980" s="487"/>
    </row>
    <row r="981" spans="2:10">
      <c r="B981" s="486"/>
      <c r="C981" s="356"/>
      <c r="D981" s="356"/>
      <c r="E981" s="356"/>
      <c r="F981" s="356"/>
      <c r="G981" s="356"/>
      <c r="H981" s="356"/>
      <c r="I981" s="356"/>
      <c r="J981" s="487"/>
    </row>
    <row r="982" spans="2:10">
      <c r="B982" s="486"/>
      <c r="C982" s="356"/>
      <c r="D982" s="356"/>
      <c r="E982" s="356"/>
      <c r="F982" s="356"/>
      <c r="G982" s="356"/>
      <c r="H982" s="356"/>
      <c r="I982" s="356"/>
      <c r="J982" s="487"/>
    </row>
    <row r="983" spans="2:10">
      <c r="B983" s="486"/>
      <c r="C983" s="356"/>
      <c r="D983" s="356"/>
      <c r="E983" s="356"/>
      <c r="F983" s="356"/>
      <c r="G983" s="356"/>
      <c r="H983" s="356"/>
      <c r="I983" s="356"/>
      <c r="J983" s="487"/>
    </row>
    <row r="984" spans="2:10">
      <c r="B984" s="486"/>
      <c r="C984" s="356"/>
      <c r="D984" s="356"/>
      <c r="E984" s="356"/>
      <c r="F984" s="356"/>
      <c r="G984" s="356"/>
      <c r="H984" s="356"/>
      <c r="I984" s="356"/>
      <c r="J984" s="487"/>
    </row>
    <row r="985" spans="2:10">
      <c r="B985" s="486"/>
      <c r="C985" s="356"/>
      <c r="D985" s="356"/>
      <c r="E985" s="356"/>
      <c r="F985" s="356"/>
      <c r="G985" s="356"/>
      <c r="H985" s="356"/>
      <c r="I985" s="356"/>
      <c r="J985" s="487"/>
    </row>
    <row r="986" spans="2:10">
      <c r="B986" s="486"/>
      <c r="C986" s="356"/>
      <c r="D986" s="356"/>
      <c r="E986" s="356"/>
      <c r="F986" s="356"/>
      <c r="G986" s="356"/>
      <c r="H986" s="356"/>
      <c r="I986" s="356"/>
      <c r="J986" s="487"/>
    </row>
    <row r="987" spans="2:10">
      <c r="B987" s="486"/>
      <c r="C987" s="356"/>
      <c r="D987" s="356"/>
      <c r="E987" s="356"/>
      <c r="F987" s="356"/>
      <c r="G987" s="356"/>
      <c r="H987" s="356"/>
      <c r="I987" s="356"/>
      <c r="J987" s="487"/>
    </row>
    <row r="988" spans="2:10">
      <c r="B988" s="486"/>
      <c r="C988" s="356"/>
      <c r="D988" s="356"/>
      <c r="E988" s="356"/>
      <c r="F988" s="356"/>
      <c r="G988" s="356"/>
      <c r="H988" s="356"/>
      <c r="I988" s="356"/>
      <c r="J988" s="487"/>
    </row>
    <row r="989" spans="2:10">
      <c r="B989" s="486"/>
      <c r="C989" s="356"/>
      <c r="D989" s="356"/>
      <c r="E989" s="356"/>
      <c r="F989" s="356"/>
      <c r="G989" s="356"/>
      <c r="H989" s="356"/>
      <c r="I989" s="356"/>
      <c r="J989" s="487"/>
    </row>
    <row r="990" spans="2:10">
      <c r="B990" s="486"/>
      <c r="C990" s="356"/>
      <c r="D990" s="356"/>
      <c r="E990" s="356"/>
      <c r="F990" s="356"/>
      <c r="G990" s="356"/>
      <c r="H990" s="356"/>
      <c r="I990" s="356"/>
      <c r="J990" s="487"/>
    </row>
    <row r="991" spans="2:10">
      <c r="B991" s="486"/>
      <c r="C991" s="356"/>
      <c r="D991" s="356"/>
      <c r="E991" s="356"/>
      <c r="F991" s="356"/>
      <c r="G991" s="356"/>
      <c r="H991" s="356"/>
      <c r="I991" s="356"/>
      <c r="J991" s="487"/>
    </row>
    <row r="992" spans="2:10">
      <c r="B992" s="486"/>
      <c r="C992" s="356"/>
      <c r="D992" s="356"/>
      <c r="E992" s="356"/>
      <c r="F992" s="356"/>
      <c r="G992" s="356"/>
      <c r="H992" s="356"/>
      <c r="I992" s="356"/>
      <c r="J992" s="487"/>
    </row>
    <row r="993" spans="2:10">
      <c r="B993" s="486"/>
      <c r="C993" s="356"/>
      <c r="D993" s="356"/>
      <c r="E993" s="356"/>
      <c r="F993" s="356"/>
      <c r="G993" s="356"/>
      <c r="H993" s="356"/>
      <c r="I993" s="356"/>
      <c r="J993" s="487"/>
    </row>
    <row r="994" spans="2:10">
      <c r="B994" s="486"/>
      <c r="C994" s="356"/>
      <c r="D994" s="356"/>
      <c r="E994" s="356"/>
      <c r="F994" s="356"/>
      <c r="G994" s="356"/>
      <c r="H994" s="356"/>
      <c r="I994" s="356"/>
      <c r="J994" s="487"/>
    </row>
    <row r="995" spans="2:10">
      <c r="B995" s="486"/>
      <c r="C995" s="356"/>
      <c r="D995" s="356"/>
      <c r="E995" s="356"/>
      <c r="F995" s="356"/>
      <c r="G995" s="356"/>
      <c r="H995" s="356"/>
      <c r="I995" s="356"/>
      <c r="J995" s="487"/>
    </row>
    <row r="996" spans="2:10">
      <c r="B996" s="486"/>
      <c r="C996" s="356"/>
      <c r="D996" s="356"/>
      <c r="E996" s="356"/>
      <c r="F996" s="356"/>
      <c r="G996" s="356"/>
      <c r="H996" s="356"/>
      <c r="I996" s="356"/>
      <c r="J996" s="487"/>
    </row>
    <row r="997" spans="2:10">
      <c r="B997" s="486"/>
      <c r="C997" s="356"/>
      <c r="D997" s="356"/>
      <c r="E997" s="356"/>
      <c r="F997" s="356"/>
      <c r="G997" s="356"/>
      <c r="H997" s="356"/>
      <c r="I997" s="356"/>
      <c r="J997" s="487"/>
    </row>
    <row r="998" spans="2:10">
      <c r="B998" s="486"/>
      <c r="C998" s="356"/>
      <c r="D998" s="356"/>
      <c r="E998" s="356"/>
      <c r="F998" s="356"/>
      <c r="G998" s="356"/>
      <c r="H998" s="356"/>
      <c r="I998" s="356"/>
      <c r="J998" s="487"/>
    </row>
    <row r="999" spans="2:10">
      <c r="B999" s="486"/>
      <c r="C999" s="356"/>
      <c r="D999" s="356"/>
      <c r="E999" s="356"/>
      <c r="F999" s="356"/>
      <c r="G999" s="356"/>
      <c r="H999" s="356"/>
      <c r="I999" s="356"/>
      <c r="J999" s="487"/>
    </row>
    <row r="1000" spans="2:10">
      <c r="B1000" s="486"/>
      <c r="C1000" s="356"/>
      <c r="D1000" s="356"/>
      <c r="E1000" s="356"/>
      <c r="F1000" s="356"/>
      <c r="G1000" s="356"/>
      <c r="H1000" s="356"/>
      <c r="I1000" s="356"/>
      <c r="J1000" s="487"/>
    </row>
    <row r="1001" spans="2:10">
      <c r="B1001" s="486"/>
      <c r="C1001" s="356"/>
      <c r="D1001" s="356"/>
      <c r="E1001" s="356"/>
      <c r="F1001" s="356"/>
      <c r="G1001" s="356"/>
      <c r="H1001" s="356"/>
      <c r="I1001" s="356"/>
      <c r="J1001" s="487"/>
    </row>
    <row r="1002" spans="2:10">
      <c r="B1002" s="486"/>
      <c r="C1002" s="356"/>
      <c r="D1002" s="356"/>
      <c r="E1002" s="356"/>
      <c r="F1002" s="356"/>
      <c r="G1002" s="356"/>
      <c r="H1002" s="356"/>
      <c r="I1002" s="356"/>
      <c r="J1002" s="487"/>
    </row>
    <row r="1003" spans="2:10">
      <c r="B1003" s="486"/>
      <c r="C1003" s="356"/>
      <c r="D1003" s="356"/>
      <c r="E1003" s="356"/>
      <c r="F1003" s="356"/>
      <c r="G1003" s="356"/>
      <c r="H1003" s="356"/>
      <c r="I1003" s="356"/>
      <c r="J1003" s="487"/>
    </row>
    <row r="1004" spans="2:10">
      <c r="B1004" s="486"/>
      <c r="C1004" s="356"/>
      <c r="D1004" s="356"/>
      <c r="E1004" s="356"/>
      <c r="F1004" s="356"/>
      <c r="G1004" s="356"/>
      <c r="H1004" s="356"/>
      <c r="I1004" s="356"/>
      <c r="J1004" s="487"/>
    </row>
    <row r="1005" spans="2:10">
      <c r="B1005" s="486"/>
      <c r="C1005" s="356"/>
      <c r="D1005" s="356"/>
      <c r="E1005" s="356"/>
      <c r="F1005" s="356"/>
      <c r="G1005" s="356"/>
      <c r="H1005" s="356"/>
      <c r="I1005" s="356"/>
      <c r="J1005" s="487"/>
    </row>
    <row r="1006" spans="2:10">
      <c r="B1006" s="486"/>
      <c r="C1006" s="356"/>
      <c r="D1006" s="356"/>
      <c r="E1006" s="356"/>
      <c r="F1006" s="356"/>
      <c r="G1006" s="356"/>
      <c r="H1006" s="356"/>
      <c r="I1006" s="356"/>
      <c r="J1006" s="487"/>
    </row>
    <row r="1007" spans="2:10">
      <c r="B1007" s="486"/>
      <c r="C1007" s="356"/>
      <c r="D1007" s="356"/>
      <c r="E1007" s="356"/>
      <c r="F1007" s="356"/>
      <c r="G1007" s="356"/>
      <c r="H1007" s="356"/>
      <c r="I1007" s="356"/>
      <c r="J1007" s="487"/>
    </row>
    <row r="1008" spans="2:10">
      <c r="B1008" s="486"/>
      <c r="C1008" s="356"/>
      <c r="D1008" s="356"/>
      <c r="E1008" s="356"/>
      <c r="F1008" s="356"/>
      <c r="G1008" s="356"/>
      <c r="H1008" s="356"/>
      <c r="I1008" s="356"/>
      <c r="J1008" s="487"/>
    </row>
    <row r="1009" spans="2:10">
      <c r="B1009" s="486"/>
      <c r="C1009" s="356"/>
      <c r="D1009" s="356"/>
      <c r="E1009" s="356"/>
      <c r="F1009" s="356"/>
      <c r="G1009" s="356"/>
      <c r="H1009" s="356"/>
      <c r="I1009" s="356"/>
      <c r="J1009" s="487"/>
    </row>
    <row r="1010" spans="2:10">
      <c r="B1010" s="486"/>
      <c r="C1010" s="356"/>
      <c r="D1010" s="356"/>
      <c r="E1010" s="356"/>
      <c r="F1010" s="356"/>
      <c r="G1010" s="356"/>
      <c r="H1010" s="356"/>
      <c r="I1010" s="356"/>
      <c r="J1010" s="487"/>
    </row>
    <row r="1011" spans="2:10">
      <c r="B1011" s="486"/>
      <c r="C1011" s="356"/>
      <c r="D1011" s="356"/>
      <c r="E1011" s="356"/>
      <c r="F1011" s="356"/>
      <c r="G1011" s="356"/>
      <c r="H1011" s="356"/>
      <c r="I1011" s="356"/>
      <c r="J1011" s="487"/>
    </row>
    <row r="1012" spans="2:10">
      <c r="B1012" s="486"/>
      <c r="C1012" s="356"/>
      <c r="D1012" s="356"/>
      <c r="E1012" s="356"/>
      <c r="F1012" s="356"/>
      <c r="G1012" s="356"/>
      <c r="H1012" s="356"/>
      <c r="I1012" s="356"/>
      <c r="J1012" s="487"/>
    </row>
    <row r="1013" spans="2:10">
      <c r="B1013" s="486"/>
      <c r="C1013" s="356"/>
      <c r="D1013" s="356"/>
      <c r="E1013" s="356"/>
      <c r="F1013" s="356"/>
      <c r="G1013" s="356"/>
      <c r="H1013" s="356"/>
      <c r="I1013" s="356"/>
      <c r="J1013" s="487"/>
    </row>
    <row r="1014" spans="2:10">
      <c r="B1014" s="486"/>
      <c r="C1014" s="356"/>
      <c r="D1014" s="356"/>
      <c r="E1014" s="356"/>
      <c r="F1014" s="356"/>
      <c r="G1014" s="356"/>
      <c r="H1014" s="356"/>
      <c r="I1014" s="356"/>
      <c r="J1014" s="487"/>
    </row>
    <row r="1015" spans="2:10">
      <c r="B1015" s="486"/>
      <c r="C1015" s="356"/>
      <c r="D1015" s="356"/>
      <c r="E1015" s="356"/>
      <c r="F1015" s="356"/>
      <c r="G1015" s="356"/>
      <c r="H1015" s="356"/>
      <c r="I1015" s="356"/>
      <c r="J1015" s="487"/>
    </row>
    <row r="1016" spans="2:10">
      <c r="B1016" s="486"/>
      <c r="C1016" s="356"/>
      <c r="D1016" s="356"/>
      <c r="E1016" s="356"/>
      <c r="F1016" s="356"/>
      <c r="G1016" s="356"/>
      <c r="H1016" s="356"/>
      <c r="I1016" s="356"/>
      <c r="J1016" s="487"/>
    </row>
    <row r="1017" spans="2:10">
      <c r="B1017" s="486"/>
      <c r="C1017" s="356"/>
      <c r="D1017" s="356"/>
      <c r="E1017" s="356"/>
      <c r="F1017" s="356"/>
      <c r="G1017" s="356"/>
      <c r="H1017" s="356"/>
      <c r="I1017" s="356"/>
      <c r="J1017" s="487"/>
    </row>
    <row r="1018" spans="2:10">
      <c r="B1018" s="486"/>
      <c r="C1018" s="356"/>
      <c r="D1018" s="356"/>
      <c r="E1018" s="356"/>
      <c r="F1018" s="356"/>
      <c r="G1018" s="356"/>
      <c r="H1018" s="356"/>
      <c r="I1018" s="356"/>
      <c r="J1018" s="487"/>
    </row>
    <row r="1019" spans="2:10">
      <c r="B1019" s="486"/>
      <c r="C1019" s="356"/>
      <c r="D1019" s="356"/>
      <c r="E1019" s="356"/>
      <c r="F1019" s="356"/>
      <c r="G1019" s="356"/>
      <c r="H1019" s="356"/>
      <c r="I1019" s="356"/>
      <c r="J1019" s="487"/>
    </row>
    <row r="1020" spans="2:10">
      <c r="B1020" s="486"/>
      <c r="C1020" s="356"/>
      <c r="D1020" s="356"/>
      <c r="E1020" s="356"/>
      <c r="F1020" s="356"/>
      <c r="G1020" s="356"/>
      <c r="H1020" s="356"/>
      <c r="I1020" s="356"/>
      <c r="J1020" s="487"/>
    </row>
    <row r="1021" spans="2:10">
      <c r="B1021" s="486"/>
      <c r="C1021" s="356"/>
      <c r="D1021" s="356"/>
      <c r="E1021" s="356"/>
      <c r="F1021" s="356"/>
      <c r="G1021" s="356"/>
      <c r="H1021" s="356"/>
      <c r="I1021" s="356"/>
      <c r="J1021" s="487"/>
    </row>
    <row r="1022" spans="2:10">
      <c r="B1022" s="486"/>
      <c r="C1022" s="356"/>
      <c r="D1022" s="356"/>
      <c r="E1022" s="356"/>
      <c r="F1022" s="356"/>
      <c r="G1022" s="356"/>
      <c r="H1022" s="356"/>
      <c r="I1022" s="356"/>
      <c r="J1022" s="487"/>
    </row>
    <row r="1023" spans="2:10">
      <c r="B1023" s="486"/>
      <c r="C1023" s="356"/>
      <c r="D1023" s="356"/>
      <c r="E1023" s="356"/>
      <c r="F1023" s="356"/>
      <c r="G1023" s="356"/>
      <c r="H1023" s="356"/>
      <c r="I1023" s="356"/>
      <c r="J1023" s="487"/>
    </row>
    <row r="1024" spans="2:10">
      <c r="B1024" s="486"/>
      <c r="C1024" s="356"/>
      <c r="D1024" s="356"/>
      <c r="E1024" s="356"/>
      <c r="F1024" s="356"/>
      <c r="G1024" s="356"/>
      <c r="H1024" s="356"/>
      <c r="I1024" s="356"/>
      <c r="J1024" s="487"/>
    </row>
    <row r="1025" spans="2:10">
      <c r="B1025" s="486"/>
      <c r="C1025" s="356"/>
      <c r="D1025" s="356"/>
      <c r="E1025" s="356"/>
      <c r="F1025" s="356"/>
      <c r="G1025" s="356"/>
      <c r="H1025" s="356"/>
      <c r="I1025" s="356"/>
      <c r="J1025" s="487"/>
    </row>
    <row r="1026" spans="2:10">
      <c r="B1026" s="486"/>
      <c r="C1026" s="356"/>
      <c r="D1026" s="356"/>
      <c r="E1026" s="356"/>
      <c r="F1026" s="356"/>
      <c r="G1026" s="356"/>
      <c r="H1026" s="356"/>
      <c r="I1026" s="356"/>
      <c r="J1026" s="487"/>
    </row>
    <row r="1027" spans="2:10">
      <c r="B1027" s="486"/>
      <c r="C1027" s="356"/>
      <c r="D1027" s="356"/>
      <c r="E1027" s="356"/>
      <c r="F1027" s="356"/>
      <c r="G1027" s="356"/>
      <c r="H1027" s="356"/>
      <c r="I1027" s="356"/>
      <c r="J1027" s="487"/>
    </row>
    <row r="1028" spans="2:10">
      <c r="B1028" s="486"/>
      <c r="C1028" s="356"/>
      <c r="D1028" s="356"/>
      <c r="E1028" s="356"/>
      <c r="F1028" s="356"/>
      <c r="G1028" s="356"/>
      <c r="H1028" s="356"/>
      <c r="I1028" s="356"/>
      <c r="J1028" s="487"/>
    </row>
    <row r="1029" spans="2:10">
      <c r="B1029" s="486"/>
      <c r="C1029" s="356"/>
      <c r="D1029" s="356"/>
      <c r="E1029" s="356"/>
      <c r="F1029" s="356"/>
      <c r="G1029" s="356"/>
      <c r="H1029" s="356"/>
      <c r="I1029" s="356"/>
      <c r="J1029" s="487"/>
    </row>
    <row r="1030" spans="2:10">
      <c r="B1030" s="486"/>
      <c r="C1030" s="356"/>
      <c r="D1030" s="356"/>
      <c r="E1030" s="356"/>
      <c r="F1030" s="356"/>
      <c r="G1030" s="356"/>
      <c r="H1030" s="356"/>
      <c r="I1030" s="356"/>
      <c r="J1030" s="487"/>
    </row>
    <row r="1031" spans="2:10">
      <c r="B1031" s="486"/>
      <c r="C1031" s="356"/>
      <c r="D1031" s="356"/>
      <c r="E1031" s="356"/>
      <c r="F1031" s="356"/>
      <c r="G1031" s="356"/>
      <c r="H1031" s="356"/>
      <c r="I1031" s="356"/>
      <c r="J1031" s="487"/>
    </row>
    <row r="1032" spans="2:10">
      <c r="B1032" s="486"/>
      <c r="C1032" s="356"/>
      <c r="D1032" s="356"/>
      <c r="E1032" s="356"/>
      <c r="F1032" s="356"/>
      <c r="G1032" s="356"/>
      <c r="H1032" s="356"/>
      <c r="I1032" s="356"/>
      <c r="J1032" s="487"/>
    </row>
    <row r="1033" spans="2:10">
      <c r="B1033" s="486"/>
      <c r="C1033" s="356"/>
      <c r="D1033" s="356"/>
      <c r="E1033" s="356"/>
      <c r="F1033" s="356"/>
      <c r="G1033" s="356"/>
      <c r="H1033" s="356"/>
      <c r="I1033" s="356"/>
      <c r="J1033" s="487"/>
    </row>
    <row r="1034" spans="2:10">
      <c r="B1034" s="486"/>
      <c r="C1034" s="356"/>
      <c r="D1034" s="356"/>
      <c r="E1034" s="356"/>
      <c r="F1034" s="356"/>
      <c r="G1034" s="356"/>
      <c r="H1034" s="356"/>
      <c r="I1034" s="356"/>
      <c r="J1034" s="487"/>
    </row>
    <row r="1035" spans="2:10">
      <c r="B1035" s="486"/>
      <c r="C1035" s="356"/>
      <c r="D1035" s="356"/>
      <c r="E1035" s="356"/>
      <c r="F1035" s="356"/>
      <c r="G1035" s="356"/>
      <c r="H1035" s="356"/>
      <c r="I1035" s="356"/>
      <c r="J1035" s="487"/>
    </row>
    <row r="1036" spans="2:10">
      <c r="B1036" s="486"/>
      <c r="C1036" s="356"/>
      <c r="D1036" s="356"/>
      <c r="E1036" s="356"/>
      <c r="F1036" s="356"/>
      <c r="G1036" s="356"/>
      <c r="H1036" s="356"/>
      <c r="I1036" s="356"/>
      <c r="J1036" s="487"/>
    </row>
    <row r="1037" spans="2:10">
      <c r="B1037" s="486"/>
      <c r="C1037" s="356"/>
      <c r="D1037" s="356"/>
      <c r="E1037" s="356"/>
      <c r="F1037" s="356"/>
      <c r="G1037" s="356"/>
      <c r="H1037" s="356"/>
      <c r="I1037" s="356"/>
      <c r="J1037" s="487"/>
    </row>
    <row r="1038" spans="2:10">
      <c r="B1038" s="486"/>
      <c r="C1038" s="356"/>
      <c r="D1038" s="356"/>
      <c r="E1038" s="356"/>
      <c r="F1038" s="356"/>
      <c r="G1038" s="356"/>
      <c r="H1038" s="356"/>
      <c r="I1038" s="356"/>
      <c r="J1038" s="487"/>
    </row>
    <row r="1039" spans="2:10">
      <c r="B1039" s="486"/>
      <c r="C1039" s="356"/>
      <c r="D1039" s="356"/>
      <c r="E1039" s="356"/>
      <c r="F1039" s="356"/>
      <c r="G1039" s="356"/>
      <c r="H1039" s="356"/>
      <c r="I1039" s="356"/>
      <c r="J1039" s="487"/>
    </row>
    <row r="1040" spans="2:10">
      <c r="B1040" s="486"/>
      <c r="C1040" s="356"/>
      <c r="D1040" s="356"/>
      <c r="E1040" s="356"/>
      <c r="F1040" s="356"/>
      <c r="G1040" s="356"/>
      <c r="H1040" s="356"/>
      <c r="I1040" s="356"/>
      <c r="J1040" s="487"/>
    </row>
    <row r="1041" spans="2:10">
      <c r="B1041" s="486"/>
      <c r="C1041" s="356"/>
      <c r="D1041" s="356"/>
      <c r="E1041" s="356"/>
      <c r="F1041" s="356"/>
      <c r="G1041" s="356"/>
      <c r="H1041" s="356"/>
      <c r="I1041" s="356"/>
      <c r="J1041" s="487"/>
    </row>
    <row r="1042" spans="2:10">
      <c r="B1042" s="486"/>
      <c r="C1042" s="356"/>
      <c r="D1042" s="356"/>
      <c r="E1042" s="356"/>
      <c r="F1042" s="356"/>
      <c r="G1042" s="356"/>
      <c r="H1042" s="356"/>
      <c r="I1042" s="356"/>
      <c r="J1042" s="487"/>
    </row>
    <row r="1043" spans="2:10">
      <c r="B1043" s="486"/>
      <c r="C1043" s="356"/>
      <c r="D1043" s="356"/>
      <c r="E1043" s="356"/>
      <c r="F1043" s="356"/>
      <c r="G1043" s="356"/>
      <c r="H1043" s="356"/>
      <c r="I1043" s="356"/>
      <c r="J1043" s="487"/>
    </row>
    <row r="1044" spans="2:10">
      <c r="B1044" s="486"/>
      <c r="C1044" s="356"/>
      <c r="D1044" s="356"/>
      <c r="E1044" s="356"/>
      <c r="F1044" s="356"/>
      <c r="G1044" s="356"/>
      <c r="H1044" s="356"/>
      <c r="I1044" s="356"/>
      <c r="J1044" s="487"/>
    </row>
    <row r="1045" spans="2:10">
      <c r="B1045" s="486"/>
      <c r="C1045" s="356"/>
      <c r="D1045" s="356"/>
      <c r="E1045" s="356"/>
      <c r="F1045" s="356"/>
      <c r="G1045" s="356"/>
      <c r="H1045" s="356"/>
      <c r="I1045" s="356"/>
      <c r="J1045" s="487"/>
    </row>
    <row r="1046" spans="2:10">
      <c r="B1046" s="486"/>
      <c r="C1046" s="356"/>
      <c r="D1046" s="356"/>
      <c r="E1046" s="356"/>
      <c r="F1046" s="356"/>
      <c r="G1046" s="356"/>
      <c r="H1046" s="356"/>
      <c r="I1046" s="356"/>
      <c r="J1046" s="487"/>
    </row>
    <row r="1047" spans="2:10">
      <c r="B1047" s="486"/>
      <c r="C1047" s="356"/>
      <c r="D1047" s="356"/>
      <c r="E1047" s="356"/>
      <c r="F1047" s="356"/>
      <c r="G1047" s="356"/>
      <c r="H1047" s="356"/>
      <c r="I1047" s="356"/>
      <c r="J1047" s="487"/>
    </row>
    <row r="1048" spans="2:10">
      <c r="B1048" s="486"/>
      <c r="C1048" s="356"/>
      <c r="D1048" s="356"/>
      <c r="E1048" s="356"/>
      <c r="F1048" s="356"/>
      <c r="G1048" s="356"/>
      <c r="H1048" s="356"/>
      <c r="I1048" s="356"/>
      <c r="J1048" s="487"/>
    </row>
    <row r="1049" spans="2:10">
      <c r="B1049" s="486"/>
      <c r="C1049" s="356"/>
      <c r="D1049" s="356"/>
      <c r="E1049" s="356"/>
      <c r="F1049" s="356"/>
      <c r="G1049" s="356"/>
      <c r="H1049" s="356"/>
      <c r="I1049" s="356"/>
      <c r="J1049" s="487"/>
    </row>
    <row r="1050" spans="2:10">
      <c r="B1050" s="486"/>
      <c r="C1050" s="356"/>
      <c r="D1050" s="356"/>
      <c r="E1050" s="356"/>
      <c r="F1050" s="356"/>
      <c r="G1050" s="356"/>
      <c r="H1050" s="356"/>
      <c r="I1050" s="356"/>
      <c r="J1050" s="487"/>
    </row>
    <row r="1051" spans="2:10">
      <c r="B1051" s="486"/>
      <c r="C1051" s="356"/>
      <c r="D1051" s="356"/>
      <c r="E1051" s="356"/>
      <c r="F1051" s="356"/>
      <c r="G1051" s="356"/>
      <c r="H1051" s="356"/>
      <c r="I1051" s="356"/>
      <c r="J1051" s="487"/>
    </row>
    <row r="1052" spans="2:10">
      <c r="B1052" s="486"/>
      <c r="C1052" s="356"/>
      <c r="D1052" s="356"/>
      <c r="E1052" s="356"/>
      <c r="F1052" s="356"/>
      <c r="G1052" s="356"/>
      <c r="H1052" s="356"/>
      <c r="I1052" s="356"/>
      <c r="J1052" s="487"/>
    </row>
    <row r="1053" spans="2:10" ht="15.75" thickBot="1">
      <c r="B1053" s="488"/>
      <c r="C1053" s="489"/>
      <c r="D1053" s="489"/>
      <c r="E1053" s="489"/>
      <c r="F1053" s="489"/>
      <c r="G1053" s="489"/>
      <c r="H1053" s="489"/>
      <c r="I1053" s="489"/>
      <c r="J1053" s="490"/>
    </row>
  </sheetData>
  <mergeCells count="14">
    <mergeCell ref="B10:J10"/>
    <mergeCell ref="B11:J11"/>
    <mergeCell ref="C7:E7"/>
    <mergeCell ref="G7:J7"/>
    <mergeCell ref="C8:E8"/>
    <mergeCell ref="G8:J8"/>
    <mergeCell ref="C9:E9"/>
    <mergeCell ref="G9:J9"/>
    <mergeCell ref="B2:J2"/>
    <mergeCell ref="B3:J3"/>
    <mergeCell ref="B4:J4"/>
    <mergeCell ref="B5:J5"/>
    <mergeCell ref="C6:E6"/>
    <mergeCell ref="G6:J6"/>
  </mergeCells>
  <printOptions horizontalCentered="1"/>
  <pageMargins left="0.31496062992125984" right="0.31496062992125984" top="0.78740157480314965" bottom="0.59055118110236227" header="0.31496062992125984" footer="0.31496062992125984"/>
  <pageSetup paperSize="9" scale="40" fitToHeight="0" orientation="portrait" horizontalDpi="4294967293" r:id="rId1"/>
  <rowBreaks count="1" manualBreakCount="1">
    <brk id="315" min="1" max="9"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85B5E-4B43-490D-B7BD-7244DEADEA38}">
  <sheetPr>
    <tabColor rgb="FFFF0000"/>
  </sheetPr>
  <dimension ref="A1:AA70"/>
  <sheetViews>
    <sheetView showGridLines="0" view="pageBreakPreview" topLeftCell="C40" zoomScale="55" zoomScaleNormal="70" zoomScaleSheetLayoutView="55" workbookViewId="0">
      <selection activeCell="M4" sqref="M4"/>
    </sheetView>
  </sheetViews>
  <sheetFormatPr defaultColWidth="9.140625" defaultRowHeight="15"/>
  <cols>
    <col min="1" max="1" width="6.7109375" style="178" customWidth="1"/>
    <col min="2" max="2" width="23.7109375" style="178" customWidth="1"/>
    <col min="3" max="3" width="29.42578125" style="178" customWidth="1"/>
    <col min="4" max="4" width="17.28515625" style="178" customWidth="1"/>
    <col min="5" max="5" width="17.28515625" style="179" customWidth="1"/>
    <col min="6" max="6" width="13.28515625" style="179" customWidth="1"/>
    <col min="7" max="7" width="22.28515625" style="179" customWidth="1"/>
    <col min="8" max="8" width="16.140625" style="179" customWidth="1"/>
    <col min="9" max="10" width="14.28515625" style="178" customWidth="1"/>
    <col min="11" max="14" width="15.42578125" style="178" customWidth="1"/>
    <col min="15" max="17" width="10.140625" style="178" customWidth="1"/>
    <col min="18" max="18" width="28.140625" style="178" hidden="1" customWidth="1"/>
    <col min="19" max="21" width="14.7109375" style="178" customWidth="1"/>
    <col min="22" max="22" width="10.5703125" style="178" customWidth="1"/>
    <col min="23" max="23" width="14.85546875" style="178" customWidth="1"/>
    <col min="24" max="25" width="15" style="178" customWidth="1"/>
    <col min="26" max="16384" width="9.140625" style="178"/>
  </cols>
  <sheetData>
    <row r="1" spans="2:25" ht="15.75" thickBot="1">
      <c r="U1" s="310"/>
      <c r="V1" s="310"/>
      <c r="W1" s="310"/>
      <c r="X1" s="310"/>
      <c r="Y1" s="310"/>
    </row>
    <row r="2" spans="2:25" s="183" customFormat="1" ht="24.95" customHeight="1">
      <c r="B2" s="180" t="s">
        <v>449</v>
      </c>
      <c r="C2" s="181"/>
      <c r="D2" s="181"/>
      <c r="E2" s="181"/>
      <c r="F2" s="181"/>
      <c r="G2" s="181"/>
      <c r="H2" s="181"/>
      <c r="I2" s="181"/>
      <c r="J2" s="181"/>
      <c r="K2" s="181"/>
      <c r="L2" s="181"/>
      <c r="M2" s="181"/>
      <c r="N2" s="181"/>
      <c r="O2" s="181"/>
      <c r="P2" s="181"/>
      <c r="Q2" s="181"/>
      <c r="R2" s="181"/>
      <c r="S2" s="181"/>
      <c r="T2" s="181"/>
      <c r="U2" s="181"/>
      <c r="V2" s="181"/>
      <c r="W2" s="181"/>
      <c r="X2" s="181"/>
      <c r="Y2" s="182"/>
    </row>
    <row r="3" spans="2:25" s="183" customFormat="1" ht="24.95" customHeight="1">
      <c r="B3" s="468" t="s">
        <v>584</v>
      </c>
      <c r="C3" s="469"/>
      <c r="D3" s="469"/>
      <c r="E3" s="469"/>
      <c r="F3" s="469"/>
      <c r="G3" s="469"/>
      <c r="H3" s="469"/>
      <c r="I3" s="469"/>
      <c r="J3" s="469"/>
      <c r="K3" s="469"/>
      <c r="L3" s="469"/>
      <c r="M3" s="469"/>
      <c r="N3" s="469"/>
      <c r="O3" s="469"/>
      <c r="P3" s="469"/>
      <c r="Q3" s="469"/>
      <c r="R3" s="469"/>
      <c r="S3" s="469"/>
      <c r="T3" s="469"/>
      <c r="U3" s="469"/>
      <c r="V3" s="469"/>
      <c r="W3" s="469"/>
      <c r="X3" s="469"/>
      <c r="Y3" s="470"/>
    </row>
    <row r="4" spans="2:25" s="183" customFormat="1" ht="24.95" customHeight="1">
      <c r="B4" s="187" t="s">
        <v>451</v>
      </c>
      <c r="C4" s="188"/>
      <c r="D4" s="188"/>
      <c r="E4" s="188"/>
      <c r="F4" s="188"/>
      <c r="G4" s="188"/>
      <c r="H4" s="188"/>
      <c r="I4" s="188"/>
      <c r="J4" s="188"/>
      <c r="K4" s="188"/>
      <c r="L4" s="188"/>
      <c r="M4" s="188"/>
      <c r="N4" s="188"/>
      <c r="O4" s="188"/>
      <c r="P4" s="188"/>
      <c r="Q4" s="188"/>
      <c r="R4" s="188"/>
      <c r="S4" s="188"/>
      <c r="T4" s="188"/>
      <c r="U4" s="188"/>
      <c r="V4" s="188"/>
      <c r="W4" s="188"/>
      <c r="X4" s="188"/>
      <c r="Y4" s="189"/>
    </row>
    <row r="5" spans="2:25" s="183" customFormat="1" ht="9.9499999999999993" customHeight="1">
      <c r="B5" s="190"/>
      <c r="C5" s="191"/>
      <c r="D5" s="191"/>
      <c r="E5" s="191"/>
      <c r="F5" s="191"/>
      <c r="G5" s="191"/>
      <c r="H5" s="191"/>
      <c r="I5" s="191"/>
      <c r="J5" s="191"/>
      <c r="K5" s="191"/>
      <c r="L5" s="191"/>
      <c r="M5" s="191"/>
      <c r="N5" s="191"/>
      <c r="O5" s="191"/>
      <c r="P5" s="191"/>
      <c r="Q5" s="191"/>
      <c r="R5" s="191"/>
      <c r="S5" s="191"/>
      <c r="T5" s="491"/>
      <c r="U5" s="492"/>
      <c r="V5" s="492"/>
      <c r="W5" s="492"/>
      <c r="X5" s="492"/>
      <c r="Y5" s="493"/>
    </row>
    <row r="6" spans="2:25" s="183" customFormat="1">
      <c r="B6" s="193" t="s">
        <v>452</v>
      </c>
      <c r="C6" s="471" t="str">
        <f>'Mat. Betuminoso'!C6:E6</f>
        <v>LOTE 09</v>
      </c>
      <c r="D6" s="471"/>
      <c r="E6" s="471"/>
      <c r="F6" s="471"/>
      <c r="G6" s="471"/>
      <c r="H6" s="471"/>
      <c r="I6" s="472"/>
      <c r="J6" s="315" t="s">
        <v>2</v>
      </c>
      <c r="K6" s="473">
        <f>'Mat. Betuminoso'!G6</f>
        <v>183.12</v>
      </c>
      <c r="L6" s="473"/>
      <c r="M6" s="473"/>
      <c r="N6" s="473"/>
      <c r="O6" s="473"/>
      <c r="P6" s="473"/>
      <c r="Q6" s="473"/>
      <c r="R6" s="473"/>
      <c r="S6" s="473"/>
      <c r="T6" s="494"/>
      <c r="Y6" s="495"/>
    </row>
    <row r="7" spans="2:25" s="183" customFormat="1" ht="15" customHeight="1">
      <c r="B7" s="496" t="s">
        <v>506</v>
      </c>
      <c r="C7" s="321" t="str">
        <f>'Mat. Betuminoso'!C7:E7</f>
        <v>PE</v>
      </c>
      <c r="D7" s="321"/>
      <c r="E7" s="321"/>
      <c r="F7" s="321"/>
      <c r="G7" s="321"/>
      <c r="H7" s="321"/>
      <c r="I7" s="497"/>
      <c r="J7" s="498" t="s">
        <v>455</v>
      </c>
      <c r="K7" s="499" t="str">
        <f>'Mat. Betuminoso'!G7</f>
        <v>JANEIRO/2025</v>
      </c>
      <c r="L7" s="499"/>
      <c r="M7" s="498"/>
      <c r="N7" s="500"/>
      <c r="O7" s="498"/>
      <c r="P7" s="498"/>
      <c r="Q7" s="498"/>
      <c r="R7" s="498"/>
      <c r="S7" s="498"/>
      <c r="T7" s="501"/>
      <c r="U7" s="502"/>
      <c r="V7" s="502"/>
      <c r="W7" s="502"/>
      <c r="X7" s="502"/>
      <c r="Y7" s="503"/>
    </row>
    <row r="8" spans="2:25" s="183" customFormat="1" ht="15" customHeight="1">
      <c r="B8" s="496"/>
      <c r="C8" s="498"/>
      <c r="D8" s="498"/>
      <c r="E8" s="498"/>
      <c r="F8" s="498"/>
      <c r="G8" s="498"/>
      <c r="H8" s="498"/>
      <c r="I8" s="504"/>
      <c r="J8" s="498" t="s">
        <v>457</v>
      </c>
      <c r="K8" s="499" t="str">
        <f>'Mat. Betuminoso'!G8</f>
        <v>SEM DESONERAÇÃO</v>
      </c>
      <c r="L8" s="499"/>
      <c r="M8" s="505"/>
      <c r="N8" s="500"/>
      <c r="O8" s="498"/>
      <c r="P8" s="498"/>
      <c r="Q8" s="498"/>
      <c r="R8" s="498"/>
      <c r="S8" s="498"/>
      <c r="T8" s="506"/>
      <c r="U8" s="507"/>
      <c r="V8" s="507"/>
      <c r="W8" s="507"/>
      <c r="X8" s="507"/>
      <c r="Y8" s="508"/>
    </row>
    <row r="9" spans="2:25" s="183" customFormat="1" ht="9.9499999999999993" customHeight="1" thickBot="1">
      <c r="B9" s="509"/>
      <c r="C9" s="510"/>
      <c r="D9" s="510"/>
      <c r="E9" s="510"/>
      <c r="F9" s="510"/>
      <c r="G9" s="510"/>
      <c r="H9" s="510"/>
      <c r="I9" s="510"/>
      <c r="J9" s="510"/>
      <c r="K9" s="510"/>
      <c r="L9" s="510"/>
      <c r="M9" s="510"/>
      <c r="N9" s="510"/>
      <c r="O9" s="510"/>
      <c r="P9" s="510"/>
      <c r="Q9" s="510"/>
      <c r="R9" s="510"/>
      <c r="S9" s="510"/>
      <c r="T9" s="511"/>
      <c r="Y9" s="495"/>
    </row>
    <row r="10" spans="2:25" ht="20.100000000000001" customHeight="1" thickBot="1">
      <c r="B10" s="483" t="s">
        <v>585</v>
      </c>
      <c r="C10" s="484"/>
      <c r="D10" s="484"/>
      <c r="E10" s="484"/>
      <c r="F10" s="484"/>
      <c r="G10" s="484"/>
      <c r="H10" s="484"/>
      <c r="I10" s="484"/>
      <c r="J10" s="484"/>
      <c r="K10" s="484"/>
      <c r="L10" s="484"/>
      <c r="M10" s="484"/>
      <c r="N10" s="484"/>
      <c r="O10" s="484"/>
      <c r="P10" s="484"/>
      <c r="Q10" s="484"/>
      <c r="R10" s="484"/>
      <c r="S10" s="484"/>
      <c r="T10" s="484"/>
      <c r="U10" s="484"/>
      <c r="V10" s="484"/>
      <c r="W10" s="484"/>
      <c r="X10" s="484"/>
      <c r="Y10" s="485"/>
    </row>
    <row r="11" spans="2:25" ht="8.25" customHeight="1">
      <c r="B11" s="486"/>
      <c r="C11" s="512" t="s">
        <v>586</v>
      </c>
      <c r="D11" s="512"/>
      <c r="E11" s="512"/>
      <c r="F11" s="512"/>
      <c r="G11" s="512"/>
      <c r="H11" s="512"/>
      <c r="I11" s="512"/>
      <c r="J11" s="512"/>
      <c r="K11" s="512"/>
      <c r="L11" s="512"/>
      <c r="M11" s="512"/>
      <c r="N11" s="512"/>
      <c r="O11" s="512"/>
      <c r="P11" s="512"/>
      <c r="Q11" s="512"/>
      <c r="R11" s="512"/>
      <c r="S11" s="512"/>
      <c r="T11" s="216"/>
      <c r="Y11" s="235"/>
    </row>
    <row r="12" spans="2:25">
      <c r="B12" s="215"/>
      <c r="C12" s="512"/>
      <c r="D12" s="512"/>
      <c r="E12" s="512"/>
      <c r="F12" s="512"/>
      <c r="G12" s="512"/>
      <c r="H12" s="512"/>
      <c r="I12" s="512"/>
      <c r="J12" s="512"/>
      <c r="K12" s="512"/>
      <c r="L12" s="512"/>
      <c r="M12" s="512"/>
      <c r="N12" s="512"/>
      <c r="O12" s="512"/>
      <c r="P12" s="512"/>
      <c r="Q12" s="512"/>
      <c r="R12" s="512"/>
      <c r="S12" s="512"/>
      <c r="T12" s="216"/>
      <c r="Y12" s="235"/>
    </row>
    <row r="13" spans="2:25">
      <c r="B13" s="215"/>
      <c r="C13" s="512" t="s">
        <v>587</v>
      </c>
      <c r="D13" s="512"/>
      <c r="E13" s="512"/>
      <c r="F13" s="512"/>
      <c r="G13" s="512"/>
      <c r="H13" s="512"/>
      <c r="I13" s="512"/>
      <c r="J13" s="512"/>
      <c r="K13" s="512"/>
      <c r="L13" s="512"/>
      <c r="M13" s="512"/>
      <c r="N13" s="512"/>
      <c r="O13" s="512"/>
      <c r="P13" s="512"/>
      <c r="Q13" s="512"/>
      <c r="R13" s="512"/>
      <c r="S13" s="512"/>
      <c r="T13" s="216"/>
      <c r="Y13" s="235"/>
    </row>
    <row r="14" spans="2:25">
      <c r="B14" s="486"/>
      <c r="C14" s="513" t="s">
        <v>588</v>
      </c>
      <c r="D14" s="513"/>
      <c r="E14" s="513"/>
      <c r="F14" s="513"/>
      <c r="G14" s="513"/>
      <c r="H14" s="513"/>
      <c r="I14" s="513"/>
      <c r="J14" s="513"/>
      <c r="K14" s="513"/>
      <c r="L14" s="513"/>
      <c r="M14" s="513"/>
      <c r="N14" s="513"/>
      <c r="O14" s="513"/>
      <c r="P14" s="513"/>
      <c r="Q14" s="513"/>
      <c r="R14" s="513"/>
      <c r="S14" s="513"/>
      <c r="T14" s="514"/>
      <c r="Y14" s="235"/>
    </row>
    <row r="15" spans="2:25" ht="7.5" customHeight="1" thickBot="1">
      <c r="B15" s="486"/>
      <c r="C15" s="356"/>
      <c r="D15" s="356"/>
      <c r="E15" s="356"/>
      <c r="F15" s="356"/>
      <c r="G15" s="356"/>
      <c r="H15" s="356"/>
      <c r="I15" s="356"/>
      <c r="J15" s="356"/>
      <c r="K15" s="356"/>
      <c r="L15" s="356"/>
      <c r="M15" s="356"/>
      <c r="N15" s="356"/>
      <c r="O15" s="356"/>
      <c r="P15" s="356"/>
      <c r="Q15" s="356"/>
      <c r="R15" s="356"/>
      <c r="S15" s="356"/>
      <c r="T15" s="489"/>
      <c r="U15" s="310"/>
      <c r="V15" s="310"/>
      <c r="W15" s="310"/>
      <c r="X15" s="310"/>
      <c r="Y15" s="312"/>
    </row>
    <row r="16" spans="2:25" ht="20.100000000000001" customHeight="1" thickBot="1">
      <c r="B16" s="483" t="s">
        <v>589</v>
      </c>
      <c r="C16" s="484"/>
      <c r="D16" s="484"/>
      <c r="E16" s="484"/>
      <c r="F16" s="484"/>
      <c r="G16" s="484"/>
      <c r="H16" s="484"/>
      <c r="I16" s="484"/>
      <c r="J16" s="484"/>
      <c r="K16" s="484"/>
      <c r="L16" s="484"/>
      <c r="M16" s="484"/>
      <c r="N16" s="484"/>
      <c r="O16" s="484"/>
      <c r="P16" s="484"/>
      <c r="Q16" s="484"/>
      <c r="R16" s="484"/>
      <c r="S16" s="484"/>
      <c r="T16" s="484"/>
      <c r="U16" s="484"/>
      <c r="V16" s="484"/>
      <c r="W16" s="484"/>
      <c r="X16" s="484"/>
      <c r="Y16" s="485"/>
    </row>
    <row r="17" spans="1:27" ht="9" customHeight="1">
      <c r="B17" s="486"/>
      <c r="C17" s="356"/>
      <c r="D17" s="356"/>
      <c r="E17" s="356"/>
      <c r="F17" s="356"/>
      <c r="G17" s="356"/>
      <c r="H17" s="356"/>
      <c r="I17" s="356"/>
      <c r="J17" s="356"/>
      <c r="K17" s="356"/>
      <c r="L17" s="356"/>
      <c r="M17" s="356"/>
      <c r="N17" s="356"/>
      <c r="O17" s="356"/>
      <c r="P17" s="356"/>
      <c r="Q17" s="356"/>
      <c r="R17" s="356"/>
      <c r="S17" s="515"/>
      <c r="T17" s="356"/>
      <c r="Y17" s="235"/>
    </row>
    <row r="18" spans="1:27" ht="29.25" customHeight="1">
      <c r="A18" s="235"/>
      <c r="B18" s="516" t="s">
        <v>590</v>
      </c>
      <c r="C18" s="517" t="s">
        <v>591</v>
      </c>
      <c r="D18" s="517" t="s">
        <v>592</v>
      </c>
      <c r="E18" s="517" t="s">
        <v>593</v>
      </c>
      <c r="F18" s="517" t="s">
        <v>594</v>
      </c>
      <c r="G18" s="517" t="s">
        <v>595</v>
      </c>
      <c r="H18" s="517" t="s">
        <v>596</v>
      </c>
      <c r="I18" s="518" t="s">
        <v>597</v>
      </c>
      <c r="J18" s="519"/>
      <c r="K18" s="517" t="s">
        <v>598</v>
      </c>
      <c r="L18" s="517" t="s">
        <v>599</v>
      </c>
      <c r="M18" s="517" t="s">
        <v>600</v>
      </c>
      <c r="N18" s="517" t="s">
        <v>601</v>
      </c>
      <c r="O18" s="518" t="s">
        <v>602</v>
      </c>
      <c r="P18" s="520"/>
      <c r="Q18" s="519"/>
      <c r="R18" s="517" t="s">
        <v>537</v>
      </c>
      <c r="S18" s="518" t="s">
        <v>603</v>
      </c>
      <c r="T18" s="520"/>
      <c r="U18" s="520"/>
      <c r="V18" s="519"/>
      <c r="W18" s="517" t="s">
        <v>604</v>
      </c>
      <c r="X18" s="518" t="s">
        <v>605</v>
      </c>
      <c r="Y18" s="521"/>
    </row>
    <row r="19" spans="1:27" ht="34.5" customHeight="1">
      <c r="A19" s="235"/>
      <c r="B19" s="522"/>
      <c r="C19" s="523"/>
      <c r="D19" s="523"/>
      <c r="E19" s="523"/>
      <c r="F19" s="523"/>
      <c r="G19" s="523"/>
      <c r="H19" s="523"/>
      <c r="I19" s="524" t="s">
        <v>606</v>
      </c>
      <c r="J19" s="524" t="s">
        <v>607</v>
      </c>
      <c r="K19" s="523"/>
      <c r="L19" s="523"/>
      <c r="M19" s="523"/>
      <c r="N19" s="523"/>
      <c r="O19" s="524" t="s">
        <v>608</v>
      </c>
      <c r="P19" s="524" t="s">
        <v>609</v>
      </c>
      <c r="Q19" s="524" t="s">
        <v>610</v>
      </c>
      <c r="R19" s="523"/>
      <c r="S19" s="524" t="s">
        <v>611</v>
      </c>
      <c r="T19" s="524" t="s">
        <v>612</v>
      </c>
      <c r="U19" s="524" t="s">
        <v>613</v>
      </c>
      <c r="V19" s="524" t="s">
        <v>614</v>
      </c>
      <c r="W19" s="523"/>
      <c r="X19" s="330" t="s">
        <v>615</v>
      </c>
      <c r="Y19" s="525" t="s">
        <v>614</v>
      </c>
    </row>
    <row r="20" spans="1:27" ht="27.75" customHeight="1">
      <c r="B20" s="526" t="s">
        <v>616</v>
      </c>
      <c r="C20" s="527" t="s">
        <v>617</v>
      </c>
      <c r="D20" s="528">
        <v>45627</v>
      </c>
      <c r="E20" s="529">
        <v>115</v>
      </c>
      <c r="F20" s="529" t="s">
        <v>618</v>
      </c>
      <c r="G20" s="529" t="s">
        <v>34</v>
      </c>
      <c r="H20" s="528">
        <v>45658</v>
      </c>
      <c r="I20" s="530">
        <v>583.33399999999995</v>
      </c>
      <c r="J20" s="531">
        <v>584.51199999999994</v>
      </c>
      <c r="K20" s="532">
        <f>TRUNC(J20/I20,4)</f>
        <v>1.002</v>
      </c>
      <c r="L20" s="533">
        <f t="shared" ref="L20:L59" si="0">TRUNC(E20*K20,2)</f>
        <v>115.23</v>
      </c>
      <c r="M20" s="533">
        <v>1.5</v>
      </c>
      <c r="N20" s="533">
        <f t="shared" ref="N20:N48" si="1">L20</f>
        <v>115.23</v>
      </c>
      <c r="O20" s="533">
        <v>199</v>
      </c>
      <c r="P20" s="533"/>
      <c r="Q20" s="533">
        <v>0.02</v>
      </c>
      <c r="R20" s="533" t="s">
        <v>619</v>
      </c>
      <c r="S20" s="533">
        <v>0.83</v>
      </c>
      <c r="T20" s="533">
        <v>1.02</v>
      </c>
      <c r="U20" s="533">
        <v>1.27</v>
      </c>
      <c r="V20" s="533" t="s">
        <v>620</v>
      </c>
      <c r="W20" s="534">
        <f t="shared" ref="W20:W59" si="2">TRUNC((O20*S20+P20*T20+Q20*U20),2)</f>
        <v>165.19</v>
      </c>
      <c r="X20" s="533">
        <f t="shared" ref="X20:X59" si="3">W20+N20</f>
        <v>280.42</v>
      </c>
      <c r="Y20" s="535" t="s">
        <v>621</v>
      </c>
      <c r="AA20" s="536"/>
    </row>
    <row r="21" spans="1:27" ht="27.75" customHeight="1">
      <c r="B21" s="537"/>
      <c r="C21" s="527" t="s">
        <v>622</v>
      </c>
      <c r="D21" s="528">
        <v>45748</v>
      </c>
      <c r="E21" s="529">
        <v>143</v>
      </c>
      <c r="F21" s="529" t="s">
        <v>618</v>
      </c>
      <c r="G21" s="529" t="s">
        <v>34</v>
      </c>
      <c r="H21" s="528">
        <v>45658</v>
      </c>
      <c r="I21" s="530">
        <v>587.95899999999995</v>
      </c>
      <c r="J21" s="531">
        <v>584.51199999999994</v>
      </c>
      <c r="K21" s="532">
        <f t="shared" ref="K21:K43" si="4">TRUNC(J21/I21,4)</f>
        <v>0.99409999999999998</v>
      </c>
      <c r="L21" s="529">
        <f t="shared" si="0"/>
        <v>142.15</v>
      </c>
      <c r="M21" s="533">
        <v>1.5</v>
      </c>
      <c r="N21" s="533">
        <f t="shared" si="1"/>
        <v>142.15</v>
      </c>
      <c r="O21" s="533">
        <v>209</v>
      </c>
      <c r="P21" s="533"/>
      <c r="Q21" s="533">
        <v>0.02</v>
      </c>
      <c r="R21" s="533" t="s">
        <v>619</v>
      </c>
      <c r="S21" s="533">
        <f>$S$20</f>
        <v>0.83</v>
      </c>
      <c r="T21" s="533">
        <f>$T$20</f>
        <v>1.02</v>
      </c>
      <c r="U21" s="533">
        <f>$U$20</f>
        <v>1.27</v>
      </c>
      <c r="V21" s="533" t="s">
        <v>620</v>
      </c>
      <c r="W21" s="533">
        <f t="shared" si="2"/>
        <v>173.49</v>
      </c>
      <c r="X21" s="533">
        <f t="shared" si="3"/>
        <v>315.64</v>
      </c>
      <c r="Y21" s="535" t="s">
        <v>621</v>
      </c>
      <c r="AA21" s="536"/>
    </row>
    <row r="22" spans="1:27" ht="27.75" customHeight="1" thickBot="1">
      <c r="B22" s="537"/>
      <c r="C22" s="538" t="s">
        <v>623</v>
      </c>
      <c r="D22" s="528">
        <v>45809</v>
      </c>
      <c r="E22" s="529">
        <v>93.47</v>
      </c>
      <c r="F22" s="529" t="s">
        <v>618</v>
      </c>
      <c r="G22" s="529" t="s">
        <v>34</v>
      </c>
      <c r="H22" s="528">
        <v>45658</v>
      </c>
      <c r="I22" s="530">
        <v>587.55200000000002</v>
      </c>
      <c r="J22" s="531">
        <v>584.51199999999994</v>
      </c>
      <c r="K22" s="532">
        <f t="shared" si="4"/>
        <v>0.99480000000000002</v>
      </c>
      <c r="L22" s="539">
        <f t="shared" si="0"/>
        <v>92.98</v>
      </c>
      <c r="M22" s="533">
        <v>1.4379999999999999</v>
      </c>
      <c r="N22" s="533">
        <f t="shared" si="1"/>
        <v>92.98</v>
      </c>
      <c r="O22" s="540">
        <v>2.4</v>
      </c>
      <c r="P22" s="540"/>
      <c r="Q22" s="540">
        <v>0.02</v>
      </c>
      <c r="R22" s="540" t="s">
        <v>619</v>
      </c>
      <c r="S22" s="533">
        <f>$S$20</f>
        <v>0.83</v>
      </c>
      <c r="T22" s="533">
        <f t="shared" ref="T22:T59" si="5">$T$20</f>
        <v>1.02</v>
      </c>
      <c r="U22" s="533">
        <f t="shared" ref="U22:U35" si="6">$U$20</f>
        <v>1.27</v>
      </c>
      <c r="V22" s="533" t="s">
        <v>620</v>
      </c>
      <c r="W22" s="533">
        <f t="shared" si="2"/>
        <v>2.0099999999999998</v>
      </c>
      <c r="X22" s="539">
        <f t="shared" si="3"/>
        <v>94.990000000000009</v>
      </c>
      <c r="Y22" s="535" t="s">
        <v>621</v>
      </c>
      <c r="AA22" s="536"/>
    </row>
    <row r="23" spans="1:27" ht="27.75" hidden="1" customHeight="1" thickBot="1">
      <c r="B23" s="541"/>
      <c r="C23" s="542"/>
      <c r="D23" s="543"/>
      <c r="E23" s="544"/>
      <c r="F23" s="544"/>
      <c r="G23" s="544"/>
      <c r="H23" s="543"/>
      <c r="I23" s="545"/>
      <c r="J23" s="546"/>
      <c r="K23" s="547" t="e">
        <f t="shared" si="4"/>
        <v>#DIV/0!</v>
      </c>
      <c r="L23" s="544" t="e">
        <f t="shared" si="0"/>
        <v>#DIV/0!</v>
      </c>
      <c r="M23" s="540">
        <v>1.5</v>
      </c>
      <c r="N23" s="540" t="e">
        <f t="shared" si="1"/>
        <v>#DIV/0!</v>
      </c>
      <c r="O23" s="548"/>
      <c r="P23" s="548"/>
      <c r="Q23" s="548"/>
      <c r="R23" s="548" t="s">
        <v>619</v>
      </c>
      <c r="S23" s="540">
        <f>$S$20</f>
        <v>0.83</v>
      </c>
      <c r="T23" s="540">
        <f t="shared" si="5"/>
        <v>1.02</v>
      </c>
      <c r="U23" s="540">
        <f t="shared" si="6"/>
        <v>1.27</v>
      </c>
      <c r="V23" s="540" t="s">
        <v>620</v>
      </c>
      <c r="W23" s="540">
        <f t="shared" si="2"/>
        <v>0</v>
      </c>
      <c r="X23" s="540" t="e">
        <f t="shared" si="3"/>
        <v>#DIV/0!</v>
      </c>
      <c r="Y23" s="549" t="s">
        <v>621</v>
      </c>
      <c r="AA23" s="536"/>
    </row>
    <row r="24" spans="1:27" ht="27.75" customHeight="1" thickTop="1">
      <c r="B24" s="550" t="s">
        <v>624</v>
      </c>
      <c r="C24" s="551" t="str">
        <f>$C$20</f>
        <v>BRITAFORTE</v>
      </c>
      <c r="D24" s="552">
        <f>$D$20</f>
        <v>45627</v>
      </c>
      <c r="E24" s="553">
        <v>110</v>
      </c>
      <c r="F24" s="553" t="s">
        <v>618</v>
      </c>
      <c r="G24" s="553" t="s">
        <v>34</v>
      </c>
      <c r="H24" s="552">
        <v>45658</v>
      </c>
      <c r="I24" s="554">
        <v>583.33399999999995</v>
      </c>
      <c r="J24" s="555">
        <v>584.51199999999994</v>
      </c>
      <c r="K24" s="556">
        <f>TRUNC(J24/I24,4)</f>
        <v>1.002</v>
      </c>
      <c r="L24" s="557">
        <f t="shared" si="0"/>
        <v>110.22</v>
      </c>
      <c r="M24" s="557">
        <v>1.5</v>
      </c>
      <c r="N24" s="557">
        <f t="shared" si="1"/>
        <v>110.22</v>
      </c>
      <c r="O24" s="533">
        <v>199</v>
      </c>
      <c r="P24" s="533"/>
      <c r="Q24" s="533">
        <v>0.02</v>
      </c>
      <c r="R24" s="557" t="s">
        <v>619</v>
      </c>
      <c r="S24" s="557">
        <v>0.83</v>
      </c>
      <c r="T24" s="557">
        <v>1.02</v>
      </c>
      <c r="U24" s="557">
        <v>1.27</v>
      </c>
      <c r="V24" s="558" t="s">
        <v>620</v>
      </c>
      <c r="W24" s="558">
        <f t="shared" si="2"/>
        <v>165.19</v>
      </c>
      <c r="X24" s="557">
        <f t="shared" si="3"/>
        <v>275.40999999999997</v>
      </c>
      <c r="Y24" s="559" t="s">
        <v>621</v>
      </c>
    </row>
    <row r="25" spans="1:27" ht="27.75" customHeight="1">
      <c r="B25" s="537"/>
      <c r="C25" s="527" t="str">
        <f>$C$21</f>
        <v>PEDREIRA BARBOSA</v>
      </c>
      <c r="D25" s="528">
        <f>$D$21</f>
        <v>45748</v>
      </c>
      <c r="E25" s="529">
        <v>132</v>
      </c>
      <c r="F25" s="529" t="s">
        <v>618</v>
      </c>
      <c r="G25" s="529" t="s">
        <v>34</v>
      </c>
      <c r="H25" s="560">
        <v>45658</v>
      </c>
      <c r="I25" s="561">
        <v>587.95899999999995</v>
      </c>
      <c r="J25" s="562">
        <v>584.51199999999994</v>
      </c>
      <c r="K25" s="563">
        <f t="shared" si="4"/>
        <v>0.99409999999999998</v>
      </c>
      <c r="L25" s="564">
        <f t="shared" si="0"/>
        <v>131.22</v>
      </c>
      <c r="M25" s="565">
        <v>1.5</v>
      </c>
      <c r="N25" s="565">
        <f t="shared" si="1"/>
        <v>131.22</v>
      </c>
      <c r="O25" s="565">
        <v>209</v>
      </c>
      <c r="P25" s="565"/>
      <c r="Q25" s="565">
        <v>0.02</v>
      </c>
      <c r="R25" s="565" t="s">
        <v>619</v>
      </c>
      <c r="S25" s="565">
        <f t="shared" ref="S25:S35" si="7">$S$20</f>
        <v>0.83</v>
      </c>
      <c r="T25" s="565">
        <f t="shared" si="5"/>
        <v>1.02</v>
      </c>
      <c r="U25" s="565">
        <f t="shared" si="6"/>
        <v>1.27</v>
      </c>
      <c r="V25" s="566" t="s">
        <v>620</v>
      </c>
      <c r="W25" s="566">
        <f t="shared" si="2"/>
        <v>173.49</v>
      </c>
      <c r="X25" s="565">
        <f t="shared" si="3"/>
        <v>304.71000000000004</v>
      </c>
      <c r="Y25" s="567" t="s">
        <v>621</v>
      </c>
    </row>
    <row r="26" spans="1:27" ht="27.75" customHeight="1" thickBot="1">
      <c r="B26" s="537"/>
      <c r="C26" s="538" t="str">
        <f>$C$22</f>
        <v xml:space="preserve">QUALITY BRITA </v>
      </c>
      <c r="D26" s="528">
        <v>45809</v>
      </c>
      <c r="E26" s="529">
        <v>84.3</v>
      </c>
      <c r="F26" s="529" t="s">
        <v>618</v>
      </c>
      <c r="G26" s="529" t="s">
        <v>34</v>
      </c>
      <c r="H26" s="543">
        <v>45658</v>
      </c>
      <c r="I26" s="545">
        <v>587.55200000000002</v>
      </c>
      <c r="J26" s="546">
        <v>584.51199999999994</v>
      </c>
      <c r="K26" s="547">
        <f t="shared" si="4"/>
        <v>0.99480000000000002</v>
      </c>
      <c r="L26" s="568">
        <f t="shared" si="0"/>
        <v>83.86</v>
      </c>
      <c r="M26" s="540">
        <v>1.405</v>
      </c>
      <c r="N26" s="540">
        <f t="shared" si="1"/>
        <v>83.86</v>
      </c>
      <c r="O26" s="540">
        <v>2.4</v>
      </c>
      <c r="P26" s="540"/>
      <c r="Q26" s="540">
        <v>0.02</v>
      </c>
      <c r="R26" s="540" t="s">
        <v>619</v>
      </c>
      <c r="S26" s="540">
        <f t="shared" si="7"/>
        <v>0.83</v>
      </c>
      <c r="T26" s="540">
        <f t="shared" si="5"/>
        <v>1.02</v>
      </c>
      <c r="U26" s="540">
        <f t="shared" si="6"/>
        <v>1.27</v>
      </c>
      <c r="V26" s="569" t="s">
        <v>620</v>
      </c>
      <c r="W26" s="569">
        <f t="shared" si="2"/>
        <v>2.0099999999999998</v>
      </c>
      <c r="X26" s="570">
        <f t="shared" si="3"/>
        <v>85.87</v>
      </c>
      <c r="Y26" s="549" t="s">
        <v>621</v>
      </c>
    </row>
    <row r="27" spans="1:27" ht="27.75" hidden="1" customHeight="1" thickBot="1">
      <c r="B27" s="541"/>
      <c r="C27" s="542">
        <f>$C$23</f>
        <v>0</v>
      </c>
      <c r="D27" s="543"/>
      <c r="E27" s="544"/>
      <c r="F27" s="544"/>
      <c r="G27" s="544" t="s">
        <v>34</v>
      </c>
      <c r="H27" s="571">
        <v>45658</v>
      </c>
      <c r="I27" s="572">
        <v>583.33399999999995</v>
      </c>
      <c r="J27" s="573">
        <v>584.51199999999994</v>
      </c>
      <c r="K27" s="574">
        <f t="shared" si="4"/>
        <v>1.002</v>
      </c>
      <c r="L27" s="575">
        <f t="shared" si="0"/>
        <v>0</v>
      </c>
      <c r="M27" s="548">
        <v>1.5</v>
      </c>
      <c r="N27" s="548">
        <f t="shared" si="1"/>
        <v>0</v>
      </c>
      <c r="O27" s="548"/>
      <c r="P27" s="548"/>
      <c r="Q27" s="548"/>
      <c r="R27" s="548" t="s">
        <v>619</v>
      </c>
      <c r="S27" s="548">
        <f t="shared" si="7"/>
        <v>0.83</v>
      </c>
      <c r="T27" s="548">
        <f t="shared" si="5"/>
        <v>1.02</v>
      </c>
      <c r="U27" s="548">
        <f t="shared" si="6"/>
        <v>1.27</v>
      </c>
      <c r="V27" s="576" t="s">
        <v>620</v>
      </c>
      <c r="W27" s="576">
        <f t="shared" si="2"/>
        <v>0</v>
      </c>
      <c r="X27" s="548">
        <f t="shared" si="3"/>
        <v>0</v>
      </c>
      <c r="Y27" s="577" t="s">
        <v>621</v>
      </c>
    </row>
    <row r="28" spans="1:27" ht="27.75" customHeight="1" thickTop="1">
      <c r="B28" s="550" t="s">
        <v>625</v>
      </c>
      <c r="C28" s="551" t="str">
        <f>$C$20</f>
        <v>BRITAFORTE</v>
      </c>
      <c r="D28" s="552">
        <f>$D$20</f>
        <v>45627</v>
      </c>
      <c r="E28" s="553">
        <v>110</v>
      </c>
      <c r="F28" s="553" t="s">
        <v>618</v>
      </c>
      <c r="G28" s="553" t="s">
        <v>34</v>
      </c>
      <c r="H28" s="528">
        <v>45658</v>
      </c>
      <c r="I28" s="530">
        <v>583.33399999999995</v>
      </c>
      <c r="J28" s="531">
        <v>584.51199999999994</v>
      </c>
      <c r="K28" s="532">
        <f>TRUNC(J28/I28,4)</f>
        <v>1.002</v>
      </c>
      <c r="L28" s="533">
        <f t="shared" si="0"/>
        <v>110.22</v>
      </c>
      <c r="M28" s="533">
        <v>1.5</v>
      </c>
      <c r="N28" s="533">
        <f t="shared" si="1"/>
        <v>110.22</v>
      </c>
      <c r="O28" s="533">
        <v>199</v>
      </c>
      <c r="P28" s="533"/>
      <c r="Q28" s="533">
        <v>0.02</v>
      </c>
      <c r="R28" s="533" t="s">
        <v>619</v>
      </c>
      <c r="S28" s="533">
        <v>0.83</v>
      </c>
      <c r="T28" s="533">
        <v>1.02</v>
      </c>
      <c r="U28" s="533">
        <v>1.27</v>
      </c>
      <c r="V28" s="558" t="s">
        <v>620</v>
      </c>
      <c r="W28" s="558">
        <f t="shared" si="2"/>
        <v>165.19</v>
      </c>
      <c r="X28" s="557">
        <f t="shared" si="3"/>
        <v>275.40999999999997</v>
      </c>
      <c r="Y28" s="559" t="s">
        <v>621</v>
      </c>
    </row>
    <row r="29" spans="1:27" ht="27.75" customHeight="1">
      <c r="B29" s="537"/>
      <c r="C29" s="527" t="str">
        <f>$C$21</f>
        <v>PEDREIRA BARBOSA</v>
      </c>
      <c r="D29" s="528">
        <f>$D$21</f>
        <v>45748</v>
      </c>
      <c r="E29" s="529">
        <v>132</v>
      </c>
      <c r="F29" s="529" t="s">
        <v>618</v>
      </c>
      <c r="G29" s="529" t="s">
        <v>34</v>
      </c>
      <c r="H29" s="528">
        <v>45658</v>
      </c>
      <c r="I29" s="530">
        <v>587.95899999999995</v>
      </c>
      <c r="J29" s="531">
        <v>584.51199999999994</v>
      </c>
      <c r="K29" s="532">
        <f t="shared" si="4"/>
        <v>0.99409999999999998</v>
      </c>
      <c r="L29" s="529">
        <f t="shared" si="0"/>
        <v>131.22</v>
      </c>
      <c r="M29" s="533">
        <v>1.5</v>
      </c>
      <c r="N29" s="533">
        <f t="shared" si="1"/>
        <v>131.22</v>
      </c>
      <c r="O29" s="533">
        <v>209</v>
      </c>
      <c r="P29" s="533"/>
      <c r="Q29" s="533">
        <v>0.02</v>
      </c>
      <c r="R29" s="533" t="s">
        <v>619</v>
      </c>
      <c r="S29" s="533">
        <f t="shared" si="7"/>
        <v>0.83</v>
      </c>
      <c r="T29" s="533">
        <f t="shared" si="5"/>
        <v>1.02</v>
      </c>
      <c r="U29" s="533">
        <f t="shared" si="6"/>
        <v>1.27</v>
      </c>
      <c r="V29" s="578" t="s">
        <v>620</v>
      </c>
      <c r="W29" s="578">
        <f t="shared" si="2"/>
        <v>173.49</v>
      </c>
      <c r="X29" s="533">
        <f t="shared" si="3"/>
        <v>304.71000000000004</v>
      </c>
      <c r="Y29" s="535" t="s">
        <v>621</v>
      </c>
    </row>
    <row r="30" spans="1:27" ht="27.75" customHeight="1" thickBot="1">
      <c r="B30" s="537"/>
      <c r="C30" s="579" t="str">
        <f>$C$22</f>
        <v xml:space="preserve">QUALITY BRITA </v>
      </c>
      <c r="D30" s="543">
        <v>45809</v>
      </c>
      <c r="E30" s="544">
        <v>90.66</v>
      </c>
      <c r="F30" s="544" t="s">
        <v>618</v>
      </c>
      <c r="G30" s="544" t="s">
        <v>34</v>
      </c>
      <c r="H30" s="543">
        <v>45658</v>
      </c>
      <c r="I30" s="545">
        <v>587.55200000000002</v>
      </c>
      <c r="J30" s="546">
        <v>584.51199999999994</v>
      </c>
      <c r="K30" s="547">
        <f t="shared" si="4"/>
        <v>0.99480000000000002</v>
      </c>
      <c r="L30" s="568">
        <f t="shared" si="0"/>
        <v>90.18</v>
      </c>
      <c r="M30" s="540">
        <v>1.395</v>
      </c>
      <c r="N30" s="540">
        <f t="shared" si="1"/>
        <v>90.18</v>
      </c>
      <c r="O30" s="540">
        <v>2.4</v>
      </c>
      <c r="P30" s="540"/>
      <c r="Q30" s="540">
        <v>0.02</v>
      </c>
      <c r="R30" s="540" t="s">
        <v>619</v>
      </c>
      <c r="S30" s="540">
        <f t="shared" si="7"/>
        <v>0.83</v>
      </c>
      <c r="T30" s="540">
        <f t="shared" si="5"/>
        <v>1.02</v>
      </c>
      <c r="U30" s="540">
        <f t="shared" si="6"/>
        <v>1.27</v>
      </c>
      <c r="V30" s="569" t="s">
        <v>620</v>
      </c>
      <c r="W30" s="569">
        <f t="shared" si="2"/>
        <v>2.0099999999999998</v>
      </c>
      <c r="X30" s="570">
        <f t="shared" si="3"/>
        <v>92.190000000000012</v>
      </c>
      <c r="Y30" s="549" t="s">
        <v>621</v>
      </c>
    </row>
    <row r="31" spans="1:27" ht="3" hidden="1" customHeight="1" thickBot="1">
      <c r="B31" s="541"/>
      <c r="C31" s="580">
        <f>$C$23</f>
        <v>0</v>
      </c>
      <c r="D31" s="571"/>
      <c r="E31" s="575"/>
      <c r="F31" s="575"/>
      <c r="G31" s="575" t="s">
        <v>34</v>
      </c>
      <c r="H31" s="571">
        <v>45658</v>
      </c>
      <c r="I31" s="572">
        <v>583.33399999999995</v>
      </c>
      <c r="J31" s="573">
        <v>584.51199999999994</v>
      </c>
      <c r="K31" s="574">
        <f t="shared" si="4"/>
        <v>1.002</v>
      </c>
      <c r="L31" s="575">
        <f t="shared" si="0"/>
        <v>0</v>
      </c>
      <c r="M31" s="548">
        <v>1.5</v>
      </c>
      <c r="N31" s="548">
        <f t="shared" si="1"/>
        <v>0</v>
      </c>
      <c r="O31" s="548"/>
      <c r="P31" s="548"/>
      <c r="Q31" s="548"/>
      <c r="R31" s="548" t="s">
        <v>619</v>
      </c>
      <c r="S31" s="548">
        <f t="shared" si="7"/>
        <v>0.83</v>
      </c>
      <c r="T31" s="548">
        <f t="shared" si="5"/>
        <v>1.02</v>
      </c>
      <c r="U31" s="548">
        <f t="shared" si="6"/>
        <v>1.27</v>
      </c>
      <c r="V31" s="576" t="s">
        <v>620</v>
      </c>
      <c r="W31" s="576">
        <f t="shared" si="2"/>
        <v>0</v>
      </c>
      <c r="X31" s="548">
        <f t="shared" si="3"/>
        <v>0</v>
      </c>
      <c r="Y31" s="577" t="s">
        <v>621</v>
      </c>
    </row>
    <row r="32" spans="1:27" ht="34.5" customHeight="1" thickTop="1" thickBot="1">
      <c r="B32" s="537" t="s">
        <v>626</v>
      </c>
      <c r="C32" s="527" t="str">
        <f>$C$21</f>
        <v>PEDREIRA BARBOSA</v>
      </c>
      <c r="D32" s="528">
        <f>$D$21</f>
        <v>45748</v>
      </c>
      <c r="E32" s="529">
        <v>132</v>
      </c>
      <c r="F32" s="529" t="s">
        <v>618</v>
      </c>
      <c r="G32" s="529" t="s">
        <v>34</v>
      </c>
      <c r="H32" s="528">
        <v>45658</v>
      </c>
      <c r="I32" s="530">
        <v>587.95899999999995</v>
      </c>
      <c r="J32" s="531">
        <v>584.51199999999994</v>
      </c>
      <c r="K32" s="532">
        <f t="shared" si="4"/>
        <v>0.99409999999999998</v>
      </c>
      <c r="L32" s="533">
        <f t="shared" si="0"/>
        <v>131.22</v>
      </c>
      <c r="M32" s="533">
        <v>1.5</v>
      </c>
      <c r="N32" s="533">
        <f t="shared" si="1"/>
        <v>131.22</v>
      </c>
      <c r="O32" s="533">
        <f>$O$21</f>
        <v>209</v>
      </c>
      <c r="P32" s="533"/>
      <c r="Q32" s="533">
        <f>$Q$21</f>
        <v>0.02</v>
      </c>
      <c r="R32" s="533" t="s">
        <v>619</v>
      </c>
      <c r="S32" s="533">
        <f t="shared" si="7"/>
        <v>0.83</v>
      </c>
      <c r="T32" s="533">
        <f t="shared" si="5"/>
        <v>1.02</v>
      </c>
      <c r="U32" s="533">
        <f t="shared" si="6"/>
        <v>1.27</v>
      </c>
      <c r="V32" s="578" t="s">
        <v>620</v>
      </c>
      <c r="W32" s="578">
        <f t="shared" si="2"/>
        <v>173.49</v>
      </c>
      <c r="X32" s="533">
        <f t="shared" si="3"/>
        <v>304.71000000000004</v>
      </c>
      <c r="Y32" s="535" t="s">
        <v>621</v>
      </c>
    </row>
    <row r="33" spans="2:27" ht="27.75" hidden="1" customHeight="1" thickBot="1">
      <c r="B33" s="537"/>
      <c r="C33" s="527"/>
      <c r="D33" s="528">
        <f>$D$21</f>
        <v>45748</v>
      </c>
      <c r="E33" s="529"/>
      <c r="F33" s="529" t="s">
        <v>618</v>
      </c>
      <c r="G33" s="529" t="s">
        <v>34</v>
      </c>
      <c r="H33" s="528">
        <v>45658</v>
      </c>
      <c r="I33" s="530">
        <v>587.95899999999995</v>
      </c>
      <c r="J33" s="531">
        <v>584.51199999999994</v>
      </c>
      <c r="K33" s="532">
        <f t="shared" si="4"/>
        <v>0.99409999999999998</v>
      </c>
      <c r="L33" s="581">
        <f t="shared" si="0"/>
        <v>0</v>
      </c>
      <c r="M33" s="533">
        <v>1.5</v>
      </c>
      <c r="N33" s="533">
        <f t="shared" si="1"/>
        <v>0</v>
      </c>
      <c r="O33" s="533">
        <f>$O$21</f>
        <v>209</v>
      </c>
      <c r="P33" s="533"/>
      <c r="Q33" s="533">
        <f>$Q$21</f>
        <v>0.02</v>
      </c>
      <c r="R33" s="533" t="s">
        <v>619</v>
      </c>
      <c r="S33" s="533">
        <f t="shared" si="7"/>
        <v>0.83</v>
      </c>
      <c r="T33" s="533">
        <f t="shared" si="5"/>
        <v>1.02</v>
      </c>
      <c r="U33" s="533">
        <f t="shared" si="6"/>
        <v>1.27</v>
      </c>
      <c r="V33" s="578" t="s">
        <v>620</v>
      </c>
      <c r="W33" s="578">
        <f t="shared" si="2"/>
        <v>173.49</v>
      </c>
      <c r="X33" s="533">
        <f t="shared" si="3"/>
        <v>173.49</v>
      </c>
      <c r="Y33" s="535" t="s">
        <v>621</v>
      </c>
    </row>
    <row r="34" spans="2:27" ht="27.75" hidden="1" customHeight="1" thickBot="1">
      <c r="B34" s="537"/>
      <c r="C34" s="538" t="str">
        <f>$C$22</f>
        <v xml:space="preserve">QUALITY BRITA </v>
      </c>
      <c r="D34" s="528"/>
      <c r="E34" s="529"/>
      <c r="F34" s="529"/>
      <c r="G34" s="529" t="s">
        <v>34</v>
      </c>
      <c r="H34" s="528">
        <v>45658</v>
      </c>
      <c r="I34" s="530">
        <v>583.33399999999995</v>
      </c>
      <c r="J34" s="531">
        <v>584.51199999999994</v>
      </c>
      <c r="K34" s="532">
        <f t="shared" si="4"/>
        <v>1.002</v>
      </c>
      <c r="L34" s="529">
        <f t="shared" si="0"/>
        <v>0</v>
      </c>
      <c r="M34" s="533">
        <v>1.5</v>
      </c>
      <c r="N34" s="581">
        <f t="shared" si="1"/>
        <v>0</v>
      </c>
      <c r="O34" s="533"/>
      <c r="P34" s="533"/>
      <c r="Q34" s="533"/>
      <c r="R34" s="533" t="s">
        <v>619</v>
      </c>
      <c r="S34" s="533">
        <f t="shared" si="7"/>
        <v>0.83</v>
      </c>
      <c r="T34" s="533">
        <f t="shared" si="5"/>
        <v>1.02</v>
      </c>
      <c r="U34" s="533">
        <f t="shared" si="6"/>
        <v>1.27</v>
      </c>
      <c r="V34" s="578" t="s">
        <v>620</v>
      </c>
      <c r="W34" s="578">
        <f t="shared" si="2"/>
        <v>0</v>
      </c>
      <c r="X34" s="582">
        <f t="shared" si="3"/>
        <v>0</v>
      </c>
      <c r="Y34" s="535" t="s">
        <v>621</v>
      </c>
    </row>
    <row r="35" spans="2:27" ht="27.75" hidden="1" customHeight="1" thickBot="1">
      <c r="B35" s="541"/>
      <c r="C35" s="542">
        <f>$C$23</f>
        <v>0</v>
      </c>
      <c r="D35" s="543"/>
      <c r="E35" s="544"/>
      <c r="F35" s="544"/>
      <c r="G35" s="544" t="s">
        <v>34</v>
      </c>
      <c r="H35" s="543">
        <v>45658</v>
      </c>
      <c r="I35" s="545">
        <v>583.33399999999995</v>
      </c>
      <c r="J35" s="546">
        <v>584.51199999999994</v>
      </c>
      <c r="K35" s="547">
        <f t="shared" si="4"/>
        <v>1.002</v>
      </c>
      <c r="L35" s="544">
        <f t="shared" si="0"/>
        <v>0</v>
      </c>
      <c r="M35" s="540">
        <v>1.5</v>
      </c>
      <c r="N35" s="540">
        <f t="shared" si="1"/>
        <v>0</v>
      </c>
      <c r="O35" s="540"/>
      <c r="P35" s="540"/>
      <c r="Q35" s="540"/>
      <c r="R35" s="540" t="s">
        <v>619</v>
      </c>
      <c r="S35" s="540">
        <f t="shared" si="7"/>
        <v>0.83</v>
      </c>
      <c r="T35" s="540">
        <f t="shared" si="5"/>
        <v>1.02</v>
      </c>
      <c r="U35" s="540">
        <f t="shared" si="6"/>
        <v>1.27</v>
      </c>
      <c r="V35" s="569" t="s">
        <v>620</v>
      </c>
      <c r="W35" s="569">
        <f t="shared" si="2"/>
        <v>0</v>
      </c>
      <c r="X35" s="540">
        <f t="shared" si="3"/>
        <v>0</v>
      </c>
      <c r="Y35" s="549" t="s">
        <v>621</v>
      </c>
    </row>
    <row r="36" spans="2:27" ht="27.75" customHeight="1" thickTop="1">
      <c r="B36" s="583" t="s">
        <v>627</v>
      </c>
      <c r="C36" s="551" t="str">
        <f>$C$20</f>
        <v>BRITAFORTE</v>
      </c>
      <c r="D36" s="552">
        <v>45627</v>
      </c>
      <c r="E36" s="553">
        <v>90</v>
      </c>
      <c r="F36" s="553" t="s">
        <v>618</v>
      </c>
      <c r="G36" s="553" t="s">
        <v>30</v>
      </c>
      <c r="H36" s="552">
        <v>45658</v>
      </c>
      <c r="I36" s="554">
        <v>476.05399999999997</v>
      </c>
      <c r="J36" s="555">
        <v>477.28500000000003</v>
      </c>
      <c r="K36" s="556">
        <f>TRUNC(J36/I36,4)</f>
        <v>1.0024999999999999</v>
      </c>
      <c r="L36" s="553">
        <f t="shared" si="0"/>
        <v>90.22</v>
      </c>
      <c r="M36" s="557">
        <v>1.5</v>
      </c>
      <c r="N36" s="557">
        <f t="shared" si="1"/>
        <v>90.22</v>
      </c>
      <c r="O36" s="557">
        <v>199</v>
      </c>
      <c r="P36" s="557"/>
      <c r="Q36" s="557">
        <v>0.02</v>
      </c>
      <c r="R36" s="557" t="s">
        <v>619</v>
      </c>
      <c r="S36" s="557">
        <v>0.83</v>
      </c>
      <c r="T36" s="557">
        <v>1.02</v>
      </c>
      <c r="U36" s="557">
        <v>1.27</v>
      </c>
      <c r="V36" s="557" t="s">
        <v>620</v>
      </c>
      <c r="W36" s="557">
        <f t="shared" si="2"/>
        <v>165.19</v>
      </c>
      <c r="X36" s="557">
        <f t="shared" si="3"/>
        <v>255.41</v>
      </c>
      <c r="Y36" s="559" t="s">
        <v>621</v>
      </c>
      <c r="AA36" s="467"/>
    </row>
    <row r="37" spans="2:27" ht="27.75" hidden="1" customHeight="1" thickTop="1">
      <c r="B37" s="584"/>
      <c r="C37" s="527" t="str">
        <f>$C$21</f>
        <v>PEDREIRA BARBOSA</v>
      </c>
      <c r="D37" s="528">
        <f>$D$21</f>
        <v>45748</v>
      </c>
      <c r="E37" s="529"/>
      <c r="F37" s="529"/>
      <c r="G37" s="529" t="s">
        <v>30</v>
      </c>
      <c r="H37" s="528">
        <v>45658</v>
      </c>
      <c r="I37" s="530"/>
      <c r="J37" s="532">
        <v>477.28500000000003</v>
      </c>
      <c r="K37" s="532" t="e">
        <f>TRUNC(J37/I37,4)</f>
        <v>#DIV/0!</v>
      </c>
      <c r="L37" s="529" t="e">
        <f t="shared" si="0"/>
        <v>#DIV/0!</v>
      </c>
      <c r="M37" s="533">
        <v>1.5</v>
      </c>
      <c r="N37" s="533" t="e">
        <f t="shared" si="1"/>
        <v>#DIV/0!</v>
      </c>
      <c r="O37" s="533">
        <v>209</v>
      </c>
      <c r="P37" s="533"/>
      <c r="Q37" s="533">
        <v>0.02</v>
      </c>
      <c r="R37" s="533" t="s">
        <v>619</v>
      </c>
      <c r="S37" s="533">
        <f>$S$20</f>
        <v>0.83</v>
      </c>
      <c r="T37" s="533">
        <f t="shared" si="5"/>
        <v>1.02</v>
      </c>
      <c r="U37" s="533">
        <f>$U$20</f>
        <v>1.27</v>
      </c>
      <c r="V37" s="533" t="s">
        <v>620</v>
      </c>
      <c r="W37" s="533">
        <f t="shared" si="2"/>
        <v>173.49</v>
      </c>
      <c r="X37" s="533" t="e">
        <f t="shared" si="3"/>
        <v>#DIV/0!</v>
      </c>
      <c r="Y37" s="535" t="s">
        <v>621</v>
      </c>
      <c r="AA37" s="467"/>
    </row>
    <row r="38" spans="2:27" ht="27.75" customHeight="1" thickBot="1">
      <c r="B38" s="584"/>
      <c r="C38" s="579" t="str">
        <f>$C$22</f>
        <v xml:space="preserve">QUALITY BRITA </v>
      </c>
      <c r="D38" s="543">
        <v>45809</v>
      </c>
      <c r="E38" s="544">
        <v>72.05</v>
      </c>
      <c r="F38" s="544" t="s">
        <v>618</v>
      </c>
      <c r="G38" s="544" t="s">
        <v>30</v>
      </c>
      <c r="H38" s="543">
        <v>45658</v>
      </c>
      <c r="I38" s="545">
        <v>482.62900000000002</v>
      </c>
      <c r="J38" s="546">
        <v>477.28500000000003</v>
      </c>
      <c r="K38" s="547">
        <f t="shared" ref="K38" si="8">TRUNC(J38/I38,4)</f>
        <v>0.9889</v>
      </c>
      <c r="L38" s="568">
        <f t="shared" si="0"/>
        <v>71.25</v>
      </c>
      <c r="M38" s="540">
        <v>1.31</v>
      </c>
      <c r="N38" s="540">
        <f t="shared" si="1"/>
        <v>71.25</v>
      </c>
      <c r="O38" s="540">
        <v>2.4</v>
      </c>
      <c r="P38" s="540"/>
      <c r="Q38" s="540">
        <v>0.02</v>
      </c>
      <c r="R38" s="540" t="s">
        <v>619</v>
      </c>
      <c r="S38" s="540">
        <f>$S$20</f>
        <v>0.83</v>
      </c>
      <c r="T38" s="540">
        <f t="shared" si="5"/>
        <v>1.02</v>
      </c>
      <c r="U38" s="540">
        <f t="shared" ref="U38:U39" si="9">$U$20</f>
        <v>1.27</v>
      </c>
      <c r="V38" s="540" t="s">
        <v>620</v>
      </c>
      <c r="W38" s="540">
        <f t="shared" si="2"/>
        <v>2.0099999999999998</v>
      </c>
      <c r="X38" s="570">
        <f t="shared" si="3"/>
        <v>73.260000000000005</v>
      </c>
      <c r="Y38" s="549" t="s">
        <v>621</v>
      </c>
      <c r="AA38" s="467"/>
    </row>
    <row r="39" spans="2:27" ht="27.75" hidden="1" customHeight="1" thickBot="1">
      <c r="B39" s="585"/>
      <c r="C39" s="580">
        <f>$C$23</f>
        <v>0</v>
      </c>
      <c r="D39" s="571"/>
      <c r="E39" s="575"/>
      <c r="F39" s="575"/>
      <c r="G39" s="586" t="s">
        <v>30</v>
      </c>
      <c r="H39" s="571">
        <v>45658</v>
      </c>
      <c r="I39" s="572"/>
      <c r="J39" s="574">
        <v>477.28500000000003</v>
      </c>
      <c r="K39" s="574" t="e">
        <f t="shared" si="4"/>
        <v>#DIV/0!</v>
      </c>
      <c r="L39" s="575" t="e">
        <f t="shared" si="0"/>
        <v>#DIV/0!</v>
      </c>
      <c r="M39" s="548">
        <v>1.5</v>
      </c>
      <c r="N39" s="548" t="e">
        <f t="shared" si="1"/>
        <v>#DIV/0!</v>
      </c>
      <c r="O39" s="548"/>
      <c r="P39" s="548"/>
      <c r="Q39" s="548"/>
      <c r="R39" s="548" t="s">
        <v>619</v>
      </c>
      <c r="S39" s="548">
        <f>$S$20</f>
        <v>0.83</v>
      </c>
      <c r="T39" s="548">
        <f t="shared" si="5"/>
        <v>1.02</v>
      </c>
      <c r="U39" s="548">
        <f t="shared" si="9"/>
        <v>1.27</v>
      </c>
      <c r="V39" s="548" t="s">
        <v>620</v>
      </c>
      <c r="W39" s="548">
        <f t="shared" si="2"/>
        <v>0</v>
      </c>
      <c r="X39" s="548" t="e">
        <f t="shared" si="3"/>
        <v>#DIV/0!</v>
      </c>
      <c r="Y39" s="577" t="s">
        <v>621</v>
      </c>
      <c r="AA39" s="467"/>
    </row>
    <row r="40" spans="2:27" ht="27.75" customHeight="1" thickTop="1">
      <c r="B40" s="583" t="s">
        <v>628</v>
      </c>
      <c r="C40" s="551" t="str">
        <f>$C$20</f>
        <v>BRITAFORTE</v>
      </c>
      <c r="D40" s="552">
        <v>45627</v>
      </c>
      <c r="E40" s="553">
        <v>95</v>
      </c>
      <c r="F40" s="553" t="s">
        <v>618</v>
      </c>
      <c r="G40" s="553" t="s">
        <v>34</v>
      </c>
      <c r="H40" s="528">
        <v>45658</v>
      </c>
      <c r="I40" s="530">
        <v>583.33399999999995</v>
      </c>
      <c r="J40" s="531">
        <v>584.51199999999994</v>
      </c>
      <c r="K40" s="532">
        <f>TRUNC(J40/I40,4)</f>
        <v>1.002</v>
      </c>
      <c r="L40" s="533">
        <f t="shared" si="0"/>
        <v>95.19</v>
      </c>
      <c r="M40" s="533">
        <v>1.5</v>
      </c>
      <c r="N40" s="533">
        <f t="shared" si="1"/>
        <v>95.19</v>
      </c>
      <c r="O40" s="533">
        <v>199</v>
      </c>
      <c r="P40" s="533"/>
      <c r="Q40" s="533">
        <v>0.02</v>
      </c>
      <c r="R40" s="533" t="s">
        <v>619</v>
      </c>
      <c r="S40" s="533">
        <v>0.83</v>
      </c>
      <c r="T40" s="533">
        <v>1.02</v>
      </c>
      <c r="U40" s="533">
        <v>1.27</v>
      </c>
      <c r="V40" s="587" t="s">
        <v>620</v>
      </c>
      <c r="W40" s="557">
        <f t="shared" si="2"/>
        <v>165.19</v>
      </c>
      <c r="X40" s="557">
        <f t="shared" si="3"/>
        <v>260.38</v>
      </c>
      <c r="Y40" s="559" t="s">
        <v>621</v>
      </c>
    </row>
    <row r="41" spans="2:27" ht="27.75" customHeight="1">
      <c r="B41" s="584"/>
      <c r="C41" s="527" t="str">
        <f>$C$21</f>
        <v>PEDREIRA BARBOSA</v>
      </c>
      <c r="D41" s="528">
        <f>$D$21</f>
        <v>45748</v>
      </c>
      <c r="E41" s="529">
        <v>120</v>
      </c>
      <c r="F41" s="529" t="s">
        <v>618</v>
      </c>
      <c r="G41" s="529" t="s">
        <v>34</v>
      </c>
      <c r="H41" s="560">
        <v>45658</v>
      </c>
      <c r="I41" s="561">
        <v>587.95899999999995</v>
      </c>
      <c r="J41" s="562">
        <v>584.51199999999994</v>
      </c>
      <c r="K41" s="563">
        <f t="shared" si="4"/>
        <v>0.99409999999999998</v>
      </c>
      <c r="L41" s="564">
        <f t="shared" si="0"/>
        <v>119.29</v>
      </c>
      <c r="M41" s="564">
        <v>1.5</v>
      </c>
      <c r="N41" s="565">
        <f t="shared" si="1"/>
        <v>119.29</v>
      </c>
      <c r="O41" s="565">
        <v>209</v>
      </c>
      <c r="P41" s="565"/>
      <c r="Q41" s="565">
        <v>0.02</v>
      </c>
      <c r="R41" s="565" t="s">
        <v>619</v>
      </c>
      <c r="S41" s="565">
        <f t="shared" ref="S41:S59" si="10">$S$20</f>
        <v>0.83</v>
      </c>
      <c r="T41" s="565">
        <f t="shared" si="5"/>
        <v>1.02</v>
      </c>
      <c r="U41" s="565">
        <f>$U$20</f>
        <v>1.27</v>
      </c>
      <c r="V41" s="565" t="s">
        <v>620</v>
      </c>
      <c r="W41" s="565">
        <f t="shared" si="2"/>
        <v>173.49</v>
      </c>
      <c r="X41" s="565">
        <f t="shared" si="3"/>
        <v>292.78000000000003</v>
      </c>
      <c r="Y41" s="567" t="s">
        <v>621</v>
      </c>
    </row>
    <row r="42" spans="2:27" ht="27.75" customHeight="1" thickBot="1">
      <c r="B42" s="584"/>
      <c r="C42" s="538" t="str">
        <f>$C$22</f>
        <v xml:space="preserve">QUALITY BRITA </v>
      </c>
      <c r="D42" s="528">
        <v>45809</v>
      </c>
      <c r="E42" s="529">
        <v>79.09</v>
      </c>
      <c r="F42" s="529" t="s">
        <v>618</v>
      </c>
      <c r="G42" s="529" t="s">
        <v>34</v>
      </c>
      <c r="H42" s="543">
        <v>45658</v>
      </c>
      <c r="I42" s="545">
        <v>587.55200000000002</v>
      </c>
      <c r="J42" s="546">
        <v>584.51199999999994</v>
      </c>
      <c r="K42" s="547">
        <f t="shared" si="4"/>
        <v>0.99480000000000002</v>
      </c>
      <c r="L42" s="568">
        <f t="shared" si="0"/>
        <v>78.67</v>
      </c>
      <c r="M42" s="540">
        <v>1.61</v>
      </c>
      <c r="N42" s="540">
        <f t="shared" si="1"/>
        <v>78.67</v>
      </c>
      <c r="O42" s="540">
        <v>2.4</v>
      </c>
      <c r="P42" s="540"/>
      <c r="Q42" s="540">
        <v>0.02</v>
      </c>
      <c r="R42" s="540" t="s">
        <v>619</v>
      </c>
      <c r="S42" s="540">
        <f t="shared" si="10"/>
        <v>0.83</v>
      </c>
      <c r="T42" s="540">
        <f t="shared" si="5"/>
        <v>1.02</v>
      </c>
      <c r="U42" s="540">
        <f t="shared" ref="U42:U43" si="11">$U$20</f>
        <v>1.27</v>
      </c>
      <c r="V42" s="540" t="s">
        <v>620</v>
      </c>
      <c r="W42" s="540">
        <f t="shared" si="2"/>
        <v>2.0099999999999998</v>
      </c>
      <c r="X42" s="570">
        <f t="shared" si="3"/>
        <v>80.680000000000007</v>
      </c>
      <c r="Y42" s="549" t="s">
        <v>621</v>
      </c>
    </row>
    <row r="43" spans="2:27" ht="27.75" hidden="1" customHeight="1" thickBot="1">
      <c r="B43" s="585"/>
      <c r="C43" s="542">
        <f>$C$23</f>
        <v>0</v>
      </c>
      <c r="D43" s="543"/>
      <c r="E43" s="544"/>
      <c r="F43" s="544"/>
      <c r="G43" s="544" t="s">
        <v>34</v>
      </c>
      <c r="H43" s="571">
        <v>45658</v>
      </c>
      <c r="I43" s="572">
        <v>583.33399999999995</v>
      </c>
      <c r="J43" s="573">
        <v>584.51199999999994</v>
      </c>
      <c r="K43" s="574">
        <f t="shared" si="4"/>
        <v>1.002</v>
      </c>
      <c r="L43" s="575">
        <f t="shared" si="0"/>
        <v>0</v>
      </c>
      <c r="M43" s="548">
        <v>1.5</v>
      </c>
      <c r="N43" s="548">
        <f t="shared" si="1"/>
        <v>0</v>
      </c>
      <c r="O43" s="548"/>
      <c r="P43" s="548"/>
      <c r="Q43" s="548"/>
      <c r="R43" s="548" t="s">
        <v>619</v>
      </c>
      <c r="S43" s="548">
        <f t="shared" si="10"/>
        <v>0.83</v>
      </c>
      <c r="T43" s="548">
        <f t="shared" si="5"/>
        <v>1.02</v>
      </c>
      <c r="U43" s="548">
        <f t="shared" si="11"/>
        <v>1.27</v>
      </c>
      <c r="V43" s="548" t="s">
        <v>620</v>
      </c>
      <c r="W43" s="548">
        <f t="shared" si="2"/>
        <v>0</v>
      </c>
      <c r="X43" s="548">
        <f t="shared" si="3"/>
        <v>0</v>
      </c>
      <c r="Y43" s="577" t="s">
        <v>621</v>
      </c>
    </row>
    <row r="44" spans="2:27" ht="27.75" customHeight="1" thickTop="1">
      <c r="B44" s="583" t="s">
        <v>629</v>
      </c>
      <c r="C44" s="551" t="str">
        <f>$C$20</f>
        <v>BRITAFORTE</v>
      </c>
      <c r="D44" s="552">
        <v>45627</v>
      </c>
      <c r="E44" s="553">
        <v>50</v>
      </c>
      <c r="F44" s="553" t="s">
        <v>618</v>
      </c>
      <c r="G44" s="553" t="s">
        <v>34</v>
      </c>
      <c r="H44" s="528">
        <v>45658</v>
      </c>
      <c r="I44" s="530">
        <v>583.33399999999995</v>
      </c>
      <c r="J44" s="531">
        <v>584.51199999999994</v>
      </c>
      <c r="K44" s="532">
        <f>TRUNC(J44/I44,4)</f>
        <v>1.002</v>
      </c>
      <c r="L44" s="533">
        <f t="shared" si="0"/>
        <v>50.1</v>
      </c>
      <c r="M44" s="533">
        <v>1.5</v>
      </c>
      <c r="N44" s="533">
        <f t="shared" si="1"/>
        <v>50.1</v>
      </c>
      <c r="O44" s="533">
        <v>199</v>
      </c>
      <c r="P44" s="533"/>
      <c r="Q44" s="533">
        <v>0.02</v>
      </c>
      <c r="R44" s="533" t="s">
        <v>619</v>
      </c>
      <c r="S44" s="533">
        <v>0.83</v>
      </c>
      <c r="T44" s="533">
        <v>1.02</v>
      </c>
      <c r="U44" s="533">
        <v>1.27</v>
      </c>
      <c r="V44" s="587" t="s">
        <v>620</v>
      </c>
      <c r="W44" s="557">
        <f t="shared" si="2"/>
        <v>165.19</v>
      </c>
      <c r="X44" s="557">
        <f t="shared" si="3"/>
        <v>215.29</v>
      </c>
      <c r="Y44" s="559" t="s">
        <v>621</v>
      </c>
    </row>
    <row r="45" spans="2:27" ht="27.75" customHeight="1">
      <c r="B45" s="584"/>
      <c r="C45" s="527" t="str">
        <f>$C$21</f>
        <v>PEDREIRA BARBOSA</v>
      </c>
      <c r="D45" s="528">
        <f>$D$21</f>
        <v>45748</v>
      </c>
      <c r="E45" s="529">
        <v>90</v>
      </c>
      <c r="F45" s="529" t="s">
        <v>618</v>
      </c>
      <c r="G45" s="529" t="s">
        <v>34</v>
      </c>
      <c r="H45" s="528">
        <v>45658</v>
      </c>
      <c r="I45" s="530">
        <v>587.95899999999995</v>
      </c>
      <c r="J45" s="531">
        <v>584.51199999999994</v>
      </c>
      <c r="K45" s="532">
        <f t="shared" ref="K45:K47" si="12">TRUNC(J45/I45,4)</f>
        <v>0.99409999999999998</v>
      </c>
      <c r="L45" s="529">
        <f t="shared" si="0"/>
        <v>89.46</v>
      </c>
      <c r="M45" s="529">
        <v>1.5</v>
      </c>
      <c r="N45" s="533">
        <f t="shared" si="1"/>
        <v>89.46</v>
      </c>
      <c r="O45" s="533">
        <v>209</v>
      </c>
      <c r="P45" s="533"/>
      <c r="Q45" s="533">
        <v>0.02</v>
      </c>
      <c r="R45" s="533" t="s">
        <v>619</v>
      </c>
      <c r="S45" s="533">
        <f t="shared" si="10"/>
        <v>0.83</v>
      </c>
      <c r="T45" s="533">
        <f t="shared" si="5"/>
        <v>1.02</v>
      </c>
      <c r="U45" s="533">
        <f>$U$20</f>
        <v>1.27</v>
      </c>
      <c r="V45" s="533" t="s">
        <v>620</v>
      </c>
      <c r="W45" s="533">
        <f t="shared" si="2"/>
        <v>173.49</v>
      </c>
      <c r="X45" s="533">
        <f t="shared" si="3"/>
        <v>262.95</v>
      </c>
      <c r="Y45" s="535" t="s">
        <v>621</v>
      </c>
    </row>
    <row r="46" spans="2:27" ht="27.75" customHeight="1" thickBot="1">
      <c r="B46" s="584"/>
      <c r="C46" s="538" t="str">
        <f>$C$22</f>
        <v xml:space="preserve">QUALITY BRITA </v>
      </c>
      <c r="D46" s="528">
        <v>45809</v>
      </c>
      <c r="E46" s="529">
        <v>62.12</v>
      </c>
      <c r="F46" s="529" t="s">
        <v>618</v>
      </c>
      <c r="G46" s="529" t="s">
        <v>34</v>
      </c>
      <c r="H46" s="588">
        <v>45658</v>
      </c>
      <c r="I46" s="589">
        <v>587.55200000000002</v>
      </c>
      <c r="J46" s="590">
        <v>584.51199999999994</v>
      </c>
      <c r="K46" s="591">
        <f t="shared" si="12"/>
        <v>0.99480000000000002</v>
      </c>
      <c r="L46" s="592">
        <f t="shared" si="0"/>
        <v>61.79</v>
      </c>
      <c r="M46" s="587">
        <v>1.5529999999999999</v>
      </c>
      <c r="N46" s="587">
        <f t="shared" si="1"/>
        <v>61.79</v>
      </c>
      <c r="O46" s="587">
        <v>2.4</v>
      </c>
      <c r="P46" s="587"/>
      <c r="Q46" s="587">
        <v>0.02</v>
      </c>
      <c r="R46" s="587" t="s">
        <v>619</v>
      </c>
      <c r="S46" s="587">
        <f t="shared" si="10"/>
        <v>0.83</v>
      </c>
      <c r="T46" s="587">
        <f t="shared" si="5"/>
        <v>1.02</v>
      </c>
      <c r="U46" s="587">
        <f t="shared" ref="U46:U59" si="13">$U$20</f>
        <v>1.27</v>
      </c>
      <c r="V46" s="587" t="s">
        <v>620</v>
      </c>
      <c r="W46" s="587">
        <f t="shared" si="2"/>
        <v>2.0099999999999998</v>
      </c>
      <c r="X46" s="593">
        <f t="shared" si="3"/>
        <v>63.8</v>
      </c>
      <c r="Y46" s="594" t="s">
        <v>621</v>
      </c>
    </row>
    <row r="47" spans="2:27" ht="27.75" hidden="1" customHeight="1" thickBot="1">
      <c r="B47" s="585"/>
      <c r="C47" s="542">
        <f>$C$23</f>
        <v>0</v>
      </c>
      <c r="D47" s="543"/>
      <c r="E47" s="544"/>
      <c r="F47" s="544"/>
      <c r="G47" s="544" t="s">
        <v>34</v>
      </c>
      <c r="H47" s="543">
        <v>45658</v>
      </c>
      <c r="I47" s="545">
        <v>583.33399999999995</v>
      </c>
      <c r="J47" s="546">
        <v>584.51199999999994</v>
      </c>
      <c r="K47" s="547">
        <f t="shared" si="12"/>
        <v>1.002</v>
      </c>
      <c r="L47" s="544">
        <f>TRUNC(E47*K47,2)</f>
        <v>0</v>
      </c>
      <c r="M47" s="540">
        <v>1.5</v>
      </c>
      <c r="N47" s="540">
        <f t="shared" si="1"/>
        <v>0</v>
      </c>
      <c r="O47" s="540"/>
      <c r="P47" s="540"/>
      <c r="Q47" s="540"/>
      <c r="R47" s="540" t="s">
        <v>619</v>
      </c>
      <c r="S47" s="540">
        <f t="shared" si="10"/>
        <v>0.83</v>
      </c>
      <c r="T47" s="540">
        <f t="shared" si="5"/>
        <v>1.02</v>
      </c>
      <c r="U47" s="540">
        <f t="shared" si="13"/>
        <v>1.27</v>
      </c>
      <c r="V47" s="540" t="s">
        <v>620</v>
      </c>
      <c r="W47" s="540">
        <f t="shared" si="2"/>
        <v>0</v>
      </c>
      <c r="X47" s="540">
        <f t="shared" si="3"/>
        <v>0</v>
      </c>
      <c r="Y47" s="549" t="s">
        <v>621</v>
      </c>
    </row>
    <row r="48" spans="2:27" ht="27.75" customHeight="1" thickTop="1" thickBot="1">
      <c r="B48" s="583" t="s">
        <v>630</v>
      </c>
      <c r="C48" s="595" t="s">
        <v>631</v>
      </c>
      <c r="D48" s="552">
        <v>45597</v>
      </c>
      <c r="E48" s="553">
        <v>200</v>
      </c>
      <c r="F48" s="553" t="s">
        <v>618</v>
      </c>
      <c r="G48" s="553" t="s">
        <v>34</v>
      </c>
      <c r="H48" s="596">
        <v>45658</v>
      </c>
      <c r="I48" s="597">
        <v>581.40700000000004</v>
      </c>
      <c r="J48" s="598">
        <v>584.51199999999994</v>
      </c>
      <c r="K48" s="556">
        <f>TRUNC(J48/I48,4)</f>
        <v>1.0053000000000001</v>
      </c>
      <c r="L48" s="557">
        <f t="shared" si="0"/>
        <v>201.06</v>
      </c>
      <c r="M48" s="557">
        <v>1.5</v>
      </c>
      <c r="N48" s="557">
        <f t="shared" si="1"/>
        <v>201.06</v>
      </c>
      <c r="O48" s="557">
        <v>15.2</v>
      </c>
      <c r="P48" s="557"/>
      <c r="Q48" s="557">
        <v>0.02</v>
      </c>
      <c r="R48" s="557" t="s">
        <v>619</v>
      </c>
      <c r="S48" s="599">
        <f t="shared" si="10"/>
        <v>0.83</v>
      </c>
      <c r="T48" s="599">
        <f t="shared" si="5"/>
        <v>1.02</v>
      </c>
      <c r="U48" s="599">
        <f t="shared" si="13"/>
        <v>1.27</v>
      </c>
      <c r="V48" s="599" t="s">
        <v>620</v>
      </c>
      <c r="W48" s="557">
        <f t="shared" si="2"/>
        <v>12.64</v>
      </c>
      <c r="X48" s="557">
        <f t="shared" si="3"/>
        <v>213.7</v>
      </c>
      <c r="Y48" s="559" t="s">
        <v>621</v>
      </c>
      <c r="AA48" s="467"/>
    </row>
    <row r="49" spans="1:27" ht="27.75" hidden="1" customHeight="1">
      <c r="B49" s="584"/>
      <c r="C49" s="600"/>
      <c r="D49" s="588"/>
      <c r="E49" s="529"/>
      <c r="F49" s="529"/>
      <c r="G49" s="586"/>
      <c r="H49" s="588"/>
      <c r="I49" s="589"/>
      <c r="J49" s="590"/>
      <c r="K49" s="532"/>
      <c r="L49" s="533"/>
      <c r="M49" s="533"/>
      <c r="N49" s="533"/>
      <c r="O49" s="533"/>
      <c r="P49" s="533"/>
      <c r="Q49" s="533"/>
      <c r="R49" s="533"/>
      <c r="S49" s="587"/>
      <c r="T49" s="587"/>
      <c r="U49" s="587"/>
      <c r="V49" s="587"/>
      <c r="W49" s="533"/>
      <c r="X49" s="582"/>
      <c r="Y49" s="535"/>
      <c r="AA49" s="467"/>
    </row>
    <row r="50" spans="1:27" ht="27.75" hidden="1" customHeight="1" thickBot="1">
      <c r="B50" s="585"/>
      <c r="C50" s="601"/>
      <c r="D50" s="560"/>
      <c r="E50" s="564"/>
      <c r="F50" s="564"/>
      <c r="G50" s="564"/>
      <c r="H50" s="543"/>
      <c r="I50" s="545"/>
      <c r="J50" s="546"/>
      <c r="K50" s="563"/>
      <c r="L50" s="565"/>
      <c r="M50" s="565"/>
      <c r="N50" s="565"/>
      <c r="O50" s="565"/>
      <c r="P50" s="565"/>
      <c r="Q50" s="565"/>
      <c r="R50" s="565"/>
      <c r="S50" s="540"/>
      <c r="T50" s="540"/>
      <c r="U50" s="540"/>
      <c r="V50" s="540"/>
      <c r="W50" s="565"/>
      <c r="X50" s="565"/>
      <c r="Y50" s="567"/>
      <c r="AA50" s="467"/>
    </row>
    <row r="51" spans="1:27" ht="37.5" customHeight="1" thickTop="1" thickBot="1">
      <c r="B51" s="583" t="s">
        <v>632</v>
      </c>
      <c r="C51" s="595" t="s">
        <v>631</v>
      </c>
      <c r="D51" s="596">
        <v>45597</v>
      </c>
      <c r="E51" s="553">
        <v>210</v>
      </c>
      <c r="F51" s="553" t="s">
        <v>618</v>
      </c>
      <c r="G51" s="553" t="s">
        <v>30</v>
      </c>
      <c r="H51" s="528">
        <v>45658</v>
      </c>
      <c r="I51" s="597">
        <v>473.71699999999998</v>
      </c>
      <c r="J51" s="598">
        <v>477.28500000000003</v>
      </c>
      <c r="K51" s="556">
        <f>TRUNC(J51/I51,4)</f>
        <v>1.0075000000000001</v>
      </c>
      <c r="L51" s="557">
        <f t="shared" si="0"/>
        <v>211.57</v>
      </c>
      <c r="M51" s="557">
        <v>1.5</v>
      </c>
      <c r="N51" s="557">
        <f>L51</f>
        <v>211.57</v>
      </c>
      <c r="O51" s="557">
        <f>O48</f>
        <v>15.2</v>
      </c>
      <c r="P51" s="557"/>
      <c r="Q51" s="557">
        <v>0.02</v>
      </c>
      <c r="R51" s="557" t="s">
        <v>619</v>
      </c>
      <c r="S51" s="587">
        <f t="shared" si="10"/>
        <v>0.83</v>
      </c>
      <c r="T51" s="587">
        <f t="shared" si="5"/>
        <v>1.02</v>
      </c>
      <c r="U51" s="587">
        <f t="shared" si="13"/>
        <v>1.27</v>
      </c>
      <c r="V51" s="587" t="s">
        <v>620</v>
      </c>
      <c r="W51" s="557">
        <f t="shared" si="2"/>
        <v>12.64</v>
      </c>
      <c r="X51" s="557">
        <f t="shared" si="3"/>
        <v>224.20999999999998</v>
      </c>
      <c r="Y51" s="559" t="s">
        <v>621</v>
      </c>
      <c r="AA51" s="467"/>
    </row>
    <row r="52" spans="1:27" ht="27.75" hidden="1" customHeight="1">
      <c r="B52" s="584"/>
      <c r="C52" s="600"/>
      <c r="D52" s="588"/>
      <c r="E52" s="529"/>
      <c r="F52" s="529"/>
      <c r="G52" s="586"/>
      <c r="H52" s="528"/>
      <c r="I52" s="589"/>
      <c r="J52" s="590"/>
      <c r="K52" s="532"/>
      <c r="L52" s="533"/>
      <c r="M52" s="533"/>
      <c r="N52" s="533"/>
      <c r="O52" s="533"/>
      <c r="P52" s="533"/>
      <c r="Q52" s="533"/>
      <c r="R52" s="533"/>
      <c r="S52" s="533"/>
      <c r="T52" s="533"/>
      <c r="U52" s="533"/>
      <c r="V52" s="533"/>
      <c r="W52" s="533"/>
      <c r="X52" s="582"/>
      <c r="Y52" s="535"/>
      <c r="AA52" s="467"/>
    </row>
    <row r="53" spans="1:27" ht="27.75" hidden="1" customHeight="1" thickBot="1">
      <c r="B53" s="585"/>
      <c r="C53" s="601"/>
      <c r="D53" s="543"/>
      <c r="E53" s="544"/>
      <c r="F53" s="544"/>
      <c r="G53" s="544"/>
      <c r="H53" s="543"/>
      <c r="I53" s="561"/>
      <c r="J53" s="561"/>
      <c r="K53" s="547"/>
      <c r="L53" s="540"/>
      <c r="M53" s="540"/>
      <c r="N53" s="540"/>
      <c r="O53" s="540"/>
      <c r="P53" s="540"/>
      <c r="Q53" s="540"/>
      <c r="R53" s="540"/>
      <c r="S53" s="540"/>
      <c r="T53" s="540"/>
      <c r="U53" s="540"/>
      <c r="V53" s="540"/>
      <c r="W53" s="540"/>
      <c r="X53" s="540"/>
      <c r="Y53" s="549"/>
      <c r="AA53" s="467"/>
    </row>
    <row r="54" spans="1:27" ht="27.75" customHeight="1" thickTop="1">
      <c r="B54" s="583" t="s">
        <v>633</v>
      </c>
      <c r="C54" s="595" t="s">
        <v>634</v>
      </c>
      <c r="D54" s="528">
        <v>45809</v>
      </c>
      <c r="E54" s="553">
        <v>600</v>
      </c>
      <c r="F54" s="553" t="s">
        <v>618</v>
      </c>
      <c r="G54" s="553" t="s">
        <v>34</v>
      </c>
      <c r="H54" s="552">
        <v>45658</v>
      </c>
      <c r="I54" s="530">
        <v>587.55200000000002</v>
      </c>
      <c r="J54" s="531">
        <v>584.51199999999994</v>
      </c>
      <c r="K54" s="556">
        <f>TRUNC(J54/I54,4)</f>
        <v>0.99480000000000002</v>
      </c>
      <c r="L54" s="602">
        <f t="shared" si="0"/>
        <v>596.88</v>
      </c>
      <c r="M54" s="557">
        <v>2.4</v>
      </c>
      <c r="N54" s="557">
        <f t="shared" ref="N54:N59" si="14">TRUNC(L54*M54,2)</f>
        <v>1432.51</v>
      </c>
      <c r="O54" s="557">
        <v>18.100000000000001</v>
      </c>
      <c r="P54" s="557"/>
      <c r="Q54" s="557">
        <v>0.02</v>
      </c>
      <c r="R54" s="557" t="s">
        <v>619</v>
      </c>
      <c r="S54" s="557">
        <f t="shared" si="10"/>
        <v>0.83</v>
      </c>
      <c r="T54" s="557">
        <f t="shared" si="5"/>
        <v>1.02</v>
      </c>
      <c r="U54" s="557">
        <f t="shared" si="13"/>
        <v>1.27</v>
      </c>
      <c r="V54" s="557" t="s">
        <v>620</v>
      </c>
      <c r="W54" s="557">
        <f t="shared" si="2"/>
        <v>15.04</v>
      </c>
      <c r="X54" s="603">
        <f t="shared" si="3"/>
        <v>1447.55</v>
      </c>
      <c r="Y54" s="559" t="s">
        <v>621</v>
      </c>
      <c r="AA54" s="467"/>
    </row>
    <row r="55" spans="1:27" ht="27.75" customHeight="1">
      <c r="B55" s="584"/>
      <c r="C55" s="600" t="s">
        <v>635</v>
      </c>
      <c r="D55" s="528">
        <v>45809</v>
      </c>
      <c r="E55" s="529">
        <v>680</v>
      </c>
      <c r="F55" s="529" t="s">
        <v>618</v>
      </c>
      <c r="G55" s="586" t="s">
        <v>34</v>
      </c>
      <c r="H55" s="528">
        <v>45658</v>
      </c>
      <c r="I55" s="530">
        <v>567.09199999999998</v>
      </c>
      <c r="J55" s="531">
        <v>584.51199999999994</v>
      </c>
      <c r="K55" s="532">
        <f t="shared" ref="K55:K56" si="15">TRUNC(J55/I55,4)</f>
        <v>1.0306999999999999</v>
      </c>
      <c r="L55" s="529">
        <f t="shared" si="0"/>
        <v>700.87</v>
      </c>
      <c r="M55" s="533">
        <v>2.4</v>
      </c>
      <c r="N55" s="533">
        <f t="shared" si="14"/>
        <v>1682.08</v>
      </c>
      <c r="O55" s="533">
        <v>30.8</v>
      </c>
      <c r="P55" s="533"/>
      <c r="Q55" s="533">
        <v>0.02</v>
      </c>
      <c r="R55" s="533" t="s">
        <v>619</v>
      </c>
      <c r="S55" s="533">
        <f t="shared" si="10"/>
        <v>0.83</v>
      </c>
      <c r="T55" s="533">
        <f t="shared" si="5"/>
        <v>1.02</v>
      </c>
      <c r="U55" s="533">
        <f t="shared" si="13"/>
        <v>1.27</v>
      </c>
      <c r="V55" s="533" t="s">
        <v>620</v>
      </c>
      <c r="W55" s="533">
        <f t="shared" si="2"/>
        <v>25.58</v>
      </c>
      <c r="X55" s="533">
        <f t="shared" si="3"/>
        <v>1707.6599999999999</v>
      </c>
      <c r="Y55" s="535" t="s">
        <v>621</v>
      </c>
      <c r="AA55" s="467"/>
    </row>
    <row r="56" spans="1:27" ht="27.75" customHeight="1" thickBot="1">
      <c r="B56" s="604"/>
      <c r="C56" s="600" t="s">
        <v>636</v>
      </c>
      <c r="D56" s="528">
        <v>45809</v>
      </c>
      <c r="E56" s="529">
        <v>780</v>
      </c>
      <c r="F56" s="529" t="s">
        <v>618</v>
      </c>
      <c r="G56" s="529" t="s">
        <v>34</v>
      </c>
      <c r="H56" s="528">
        <v>45658</v>
      </c>
      <c r="I56" s="545">
        <v>567.09199999999998</v>
      </c>
      <c r="J56" s="546">
        <v>584.51199999999994</v>
      </c>
      <c r="K56" s="532">
        <f t="shared" si="15"/>
        <v>1.0306999999999999</v>
      </c>
      <c r="L56" s="529">
        <f t="shared" si="0"/>
        <v>803.94</v>
      </c>
      <c r="M56" s="533">
        <v>2.4</v>
      </c>
      <c r="N56" s="533">
        <f t="shared" si="14"/>
        <v>1929.45</v>
      </c>
      <c r="O56" s="533">
        <v>18.100000000000001</v>
      </c>
      <c r="P56" s="533"/>
      <c r="Q56" s="533">
        <v>0.02</v>
      </c>
      <c r="R56" s="533" t="s">
        <v>619</v>
      </c>
      <c r="S56" s="533">
        <f t="shared" si="10"/>
        <v>0.83</v>
      </c>
      <c r="T56" s="533">
        <f t="shared" si="5"/>
        <v>1.02</v>
      </c>
      <c r="U56" s="533">
        <f t="shared" si="13"/>
        <v>1.27</v>
      </c>
      <c r="V56" s="533" t="s">
        <v>620</v>
      </c>
      <c r="W56" s="533">
        <f t="shared" si="2"/>
        <v>15.04</v>
      </c>
      <c r="X56" s="533">
        <f t="shared" si="3"/>
        <v>1944.49</v>
      </c>
      <c r="Y56" s="535" t="s">
        <v>621</v>
      </c>
      <c r="AA56" s="467"/>
    </row>
    <row r="57" spans="1:27" ht="27.75" customHeight="1" thickTop="1">
      <c r="B57" s="584" t="s">
        <v>637</v>
      </c>
      <c r="C57" s="595" t="str">
        <f t="shared" ref="C57:D59" si="16">C54</f>
        <v>CONSTRUTORA CASTILHO</v>
      </c>
      <c r="D57" s="552">
        <f t="shared" si="16"/>
        <v>45809</v>
      </c>
      <c r="E57" s="553">
        <v>740</v>
      </c>
      <c r="F57" s="553" t="s">
        <v>618</v>
      </c>
      <c r="G57" s="553" t="s">
        <v>34</v>
      </c>
      <c r="H57" s="552">
        <v>45658</v>
      </c>
      <c r="I57" s="589">
        <v>586.21100000000001</v>
      </c>
      <c r="J57" s="590">
        <v>584.51199999999994</v>
      </c>
      <c r="K57" s="556">
        <f>TRUNC(J57/I57,4)</f>
        <v>0.99709999999999999</v>
      </c>
      <c r="L57" s="557">
        <f t="shared" si="0"/>
        <v>737.85</v>
      </c>
      <c r="M57" s="557">
        <v>2.4</v>
      </c>
      <c r="N57" s="557">
        <f t="shared" si="14"/>
        <v>1770.84</v>
      </c>
      <c r="O57" s="557">
        <f>O54</f>
        <v>18.100000000000001</v>
      </c>
      <c r="P57" s="557"/>
      <c r="Q57" s="557">
        <v>0.02</v>
      </c>
      <c r="R57" s="557" t="s">
        <v>619</v>
      </c>
      <c r="S57" s="557">
        <f t="shared" si="10"/>
        <v>0.83</v>
      </c>
      <c r="T57" s="557">
        <f t="shared" si="5"/>
        <v>1.02</v>
      </c>
      <c r="U57" s="557">
        <f t="shared" si="13"/>
        <v>1.27</v>
      </c>
      <c r="V57" s="557" t="s">
        <v>620</v>
      </c>
      <c r="W57" s="557">
        <f t="shared" si="2"/>
        <v>15.04</v>
      </c>
      <c r="X57" s="557">
        <f t="shared" si="3"/>
        <v>1785.8799999999999</v>
      </c>
      <c r="Y57" s="559" t="s">
        <v>621</v>
      </c>
      <c r="AA57" s="467"/>
    </row>
    <row r="58" spans="1:27" ht="27.75" customHeight="1">
      <c r="B58" s="584"/>
      <c r="C58" s="600" t="str">
        <f t="shared" si="16"/>
        <v>CONSTRUTORA LUMAX</v>
      </c>
      <c r="D58" s="528">
        <f t="shared" si="16"/>
        <v>45809</v>
      </c>
      <c r="E58" s="529">
        <v>650</v>
      </c>
      <c r="F58" s="529" t="s">
        <v>618</v>
      </c>
      <c r="G58" s="586" t="s">
        <v>34</v>
      </c>
      <c r="H58" s="528">
        <v>45658</v>
      </c>
      <c r="I58" s="530">
        <v>567.09199999999998</v>
      </c>
      <c r="J58" s="531">
        <v>584.51199999999994</v>
      </c>
      <c r="K58" s="532">
        <f t="shared" ref="K58:K59" si="17">TRUNC(J58/I58,4)</f>
        <v>1.0306999999999999</v>
      </c>
      <c r="L58" s="605">
        <f t="shared" si="0"/>
        <v>669.95</v>
      </c>
      <c r="M58" s="533">
        <v>2.4</v>
      </c>
      <c r="N58" s="533">
        <f t="shared" si="14"/>
        <v>1607.88</v>
      </c>
      <c r="O58" s="533">
        <f>O55</f>
        <v>30.8</v>
      </c>
      <c r="P58" s="533"/>
      <c r="Q58" s="533">
        <v>0.02</v>
      </c>
      <c r="R58" s="533" t="s">
        <v>619</v>
      </c>
      <c r="S58" s="533">
        <f t="shared" si="10"/>
        <v>0.83</v>
      </c>
      <c r="T58" s="533">
        <f t="shared" si="5"/>
        <v>1.02</v>
      </c>
      <c r="U58" s="533">
        <f t="shared" si="13"/>
        <v>1.27</v>
      </c>
      <c r="V58" s="533" t="s">
        <v>620</v>
      </c>
      <c r="W58" s="533">
        <f t="shared" si="2"/>
        <v>25.58</v>
      </c>
      <c r="X58" s="539">
        <f t="shared" si="3"/>
        <v>1633.46</v>
      </c>
      <c r="Y58" s="535" t="s">
        <v>621</v>
      </c>
      <c r="AA58" s="467"/>
    </row>
    <row r="59" spans="1:27" ht="27.75" customHeight="1" thickBot="1">
      <c r="B59" s="585"/>
      <c r="C59" s="606" t="str">
        <f t="shared" si="16"/>
        <v>ANCAR CONSTRUTORA</v>
      </c>
      <c r="D59" s="543">
        <f t="shared" si="16"/>
        <v>45809</v>
      </c>
      <c r="E59" s="544">
        <v>740</v>
      </c>
      <c r="F59" s="544" t="s">
        <v>618</v>
      </c>
      <c r="G59" s="544" t="s">
        <v>34</v>
      </c>
      <c r="H59" s="543">
        <v>45658</v>
      </c>
      <c r="I59" s="572">
        <v>567.09199999999998</v>
      </c>
      <c r="J59" s="573">
        <v>584.51199999999994</v>
      </c>
      <c r="K59" s="547">
        <f t="shared" si="17"/>
        <v>1.0306999999999999</v>
      </c>
      <c r="L59" s="544">
        <f t="shared" si="0"/>
        <v>762.71</v>
      </c>
      <c r="M59" s="540">
        <v>2.4</v>
      </c>
      <c r="N59" s="540">
        <f t="shared" si="14"/>
        <v>1830.5</v>
      </c>
      <c r="O59" s="540">
        <f>O56</f>
        <v>18.100000000000001</v>
      </c>
      <c r="P59" s="540"/>
      <c r="Q59" s="540">
        <v>0.02</v>
      </c>
      <c r="R59" s="540" t="s">
        <v>619</v>
      </c>
      <c r="S59" s="540">
        <f t="shared" si="10"/>
        <v>0.83</v>
      </c>
      <c r="T59" s="540">
        <f t="shared" si="5"/>
        <v>1.02</v>
      </c>
      <c r="U59" s="540">
        <f t="shared" si="13"/>
        <v>1.27</v>
      </c>
      <c r="V59" s="540" t="s">
        <v>620</v>
      </c>
      <c r="W59" s="540">
        <f t="shared" si="2"/>
        <v>15.04</v>
      </c>
      <c r="X59" s="540">
        <f t="shared" si="3"/>
        <v>1845.54</v>
      </c>
      <c r="Y59" s="549" t="s">
        <v>621</v>
      </c>
      <c r="AA59" s="467"/>
    </row>
    <row r="60" spans="1:27" ht="13.5" customHeight="1" thickTop="1" thickBot="1">
      <c r="B60" s="607"/>
      <c r="C60" s="216"/>
      <c r="D60" s="608"/>
      <c r="E60" s="357"/>
      <c r="F60" s="357"/>
      <c r="G60" s="357"/>
      <c r="H60" s="608"/>
      <c r="I60" s="609"/>
      <c r="J60" s="356"/>
      <c r="K60" s="610"/>
      <c r="L60" s="357"/>
      <c r="M60" s="611"/>
      <c r="N60" s="611"/>
      <c r="O60" s="612"/>
      <c r="P60" s="611"/>
      <c r="Q60" s="612"/>
      <c r="R60" s="611"/>
      <c r="S60" s="611"/>
      <c r="T60" s="611"/>
      <c r="U60" s="611"/>
      <c r="V60" s="611"/>
      <c r="W60" s="611"/>
      <c r="X60" s="611"/>
      <c r="Y60" s="613"/>
      <c r="AA60" s="467"/>
    </row>
    <row r="61" spans="1:27" ht="20.100000000000001" customHeight="1" thickBot="1">
      <c r="B61" s="483" t="s">
        <v>638</v>
      </c>
      <c r="C61" s="484"/>
      <c r="D61" s="484"/>
      <c r="E61" s="484"/>
      <c r="F61" s="484"/>
      <c r="G61" s="484"/>
      <c r="H61" s="484"/>
      <c r="I61" s="484"/>
      <c r="J61" s="484"/>
      <c r="K61" s="484"/>
      <c r="L61" s="484"/>
      <c r="M61" s="484"/>
      <c r="N61" s="484"/>
      <c r="O61" s="484"/>
      <c r="P61" s="484"/>
      <c r="Q61" s="484"/>
      <c r="R61" s="484"/>
      <c r="S61" s="484"/>
      <c r="T61" s="484"/>
      <c r="U61" s="484"/>
      <c r="V61" s="484"/>
      <c r="W61" s="484"/>
      <c r="X61" s="484"/>
      <c r="Y61" s="485"/>
    </row>
    <row r="62" spans="1:27" ht="8.25" customHeight="1">
      <c r="B62" s="486"/>
      <c r="C62" s="356"/>
      <c r="D62" s="356"/>
      <c r="E62" s="356"/>
      <c r="F62" s="356"/>
      <c r="G62" s="356"/>
      <c r="H62" s="356"/>
      <c r="I62" s="356"/>
      <c r="J62" s="356"/>
      <c r="K62" s="356"/>
      <c r="L62" s="356"/>
      <c r="M62" s="356"/>
      <c r="N62" s="356"/>
      <c r="O62" s="356"/>
      <c r="P62" s="356"/>
      <c r="Q62" s="356"/>
      <c r="R62" s="356"/>
      <c r="S62" s="515"/>
      <c r="T62" s="356"/>
      <c r="Y62" s="235"/>
    </row>
    <row r="63" spans="1:27" ht="29.25" customHeight="1">
      <c r="A63" s="235"/>
      <c r="B63" s="516" t="s">
        <v>590</v>
      </c>
      <c r="C63" s="517" t="s">
        <v>591</v>
      </c>
      <c r="D63" s="517" t="s">
        <v>592</v>
      </c>
      <c r="E63" s="517" t="s">
        <v>593</v>
      </c>
      <c r="F63" s="517" t="s">
        <v>594</v>
      </c>
      <c r="G63" s="517" t="s">
        <v>595</v>
      </c>
      <c r="H63" s="517" t="s">
        <v>596</v>
      </c>
      <c r="I63" s="518" t="s">
        <v>597</v>
      </c>
      <c r="J63" s="519"/>
      <c r="K63" s="517" t="s">
        <v>598</v>
      </c>
      <c r="L63" s="517" t="s">
        <v>599</v>
      </c>
      <c r="M63" s="517"/>
      <c r="N63" s="517"/>
      <c r="O63" s="518" t="s">
        <v>639</v>
      </c>
      <c r="P63" s="520"/>
      <c r="Q63" s="519"/>
      <c r="R63" s="517" t="s">
        <v>537</v>
      </c>
      <c r="S63" s="518" t="s">
        <v>603</v>
      </c>
      <c r="T63" s="520"/>
      <c r="U63" s="520"/>
      <c r="V63" s="519"/>
      <c r="W63" s="517" t="s">
        <v>604</v>
      </c>
      <c r="X63" s="518" t="s">
        <v>605</v>
      </c>
      <c r="Y63" s="521"/>
    </row>
    <row r="64" spans="1:27" ht="34.5" customHeight="1" thickBot="1">
      <c r="A64" s="235"/>
      <c r="B64" s="522"/>
      <c r="C64" s="523"/>
      <c r="D64" s="523"/>
      <c r="E64" s="523"/>
      <c r="F64" s="523"/>
      <c r="G64" s="523"/>
      <c r="H64" s="614"/>
      <c r="I64" s="524" t="s">
        <v>606</v>
      </c>
      <c r="J64" s="524" t="s">
        <v>607</v>
      </c>
      <c r="K64" s="523"/>
      <c r="L64" s="523"/>
      <c r="M64" s="523"/>
      <c r="N64" s="523"/>
      <c r="O64" s="524" t="s">
        <v>608</v>
      </c>
      <c r="P64" s="524" t="s">
        <v>609</v>
      </c>
      <c r="Q64" s="524" t="s">
        <v>610</v>
      </c>
      <c r="R64" s="523"/>
      <c r="S64" s="524" t="s">
        <v>611</v>
      </c>
      <c r="T64" s="524" t="s">
        <v>612</v>
      </c>
      <c r="U64" s="524" t="s">
        <v>613</v>
      </c>
      <c r="V64" s="524" t="s">
        <v>614</v>
      </c>
      <c r="W64" s="523"/>
      <c r="X64" s="330" t="s">
        <v>615</v>
      </c>
      <c r="Y64" s="615" t="s">
        <v>614</v>
      </c>
    </row>
    <row r="65" spans="2:25" ht="45.75" customHeight="1" thickTop="1">
      <c r="B65" s="583" t="s">
        <v>640</v>
      </c>
      <c r="C65" s="595" t="s">
        <v>641</v>
      </c>
      <c r="D65" s="552">
        <v>45748</v>
      </c>
      <c r="E65" s="553">
        <v>88.36</v>
      </c>
      <c r="F65" s="553" t="s">
        <v>618</v>
      </c>
      <c r="G65" s="616" t="s">
        <v>642</v>
      </c>
      <c r="H65" s="588">
        <v>45658</v>
      </c>
      <c r="I65" s="554">
        <v>165.46899999999999</v>
      </c>
      <c r="J65" s="555">
        <v>164.15299999999999</v>
      </c>
      <c r="K65" s="617">
        <f>TRUNC(J65/I65,4)</f>
        <v>0.99199999999999999</v>
      </c>
      <c r="L65" s="603">
        <f t="shared" ref="L65" si="18">TRUNC(E65*K65,2)</f>
        <v>87.65</v>
      </c>
      <c r="M65" s="557"/>
      <c r="N65" s="557"/>
      <c r="O65" s="557">
        <v>106</v>
      </c>
      <c r="P65" s="557"/>
      <c r="Q65" s="557">
        <v>0.02</v>
      </c>
      <c r="R65" s="557" t="s">
        <v>619</v>
      </c>
      <c r="S65" s="557">
        <v>0.83</v>
      </c>
      <c r="T65" s="557">
        <v>1.02</v>
      </c>
      <c r="U65" s="557">
        <v>1.27</v>
      </c>
      <c r="V65" s="557" t="s">
        <v>620</v>
      </c>
      <c r="W65" s="557">
        <f t="shared" ref="W65" si="19">TRUNC((O65*S65+P65*T65+Q65*U65),2)</f>
        <v>88</v>
      </c>
      <c r="X65" s="557">
        <f t="shared" ref="X65" si="20">W65+L65</f>
        <v>175.65</v>
      </c>
      <c r="Y65" s="559" t="s">
        <v>643</v>
      </c>
    </row>
    <row r="66" spans="2:25" ht="45.75" hidden="1" customHeight="1">
      <c r="B66" s="584"/>
      <c r="C66" s="600"/>
      <c r="D66" s="588"/>
      <c r="E66" s="529"/>
      <c r="F66" s="529"/>
      <c r="G66" s="618"/>
      <c r="H66" s="528"/>
      <c r="I66" s="589"/>
      <c r="J66" s="531"/>
      <c r="K66" s="532"/>
      <c r="L66" s="619"/>
      <c r="M66" s="533"/>
      <c r="N66" s="533"/>
      <c r="O66" s="533"/>
      <c r="P66" s="533"/>
      <c r="Q66" s="533"/>
      <c r="R66" s="533"/>
      <c r="S66" s="533"/>
      <c r="T66" s="533"/>
      <c r="U66" s="533"/>
      <c r="V66" s="533"/>
      <c r="W66" s="533"/>
      <c r="X66" s="619"/>
      <c r="Y66" s="535"/>
    </row>
    <row r="67" spans="2:25" ht="45.75" hidden="1" customHeight="1">
      <c r="B67" s="604"/>
      <c r="C67" s="600"/>
      <c r="D67" s="588"/>
      <c r="E67" s="529"/>
      <c r="F67" s="529"/>
      <c r="G67" s="618"/>
      <c r="H67" s="528"/>
      <c r="I67" s="530"/>
      <c r="J67" s="531"/>
      <c r="K67" s="532"/>
      <c r="L67" s="533"/>
      <c r="M67" s="533"/>
      <c r="N67" s="533"/>
      <c r="O67" s="533"/>
      <c r="P67" s="533"/>
      <c r="Q67" s="533"/>
      <c r="R67" s="533"/>
      <c r="S67" s="533"/>
      <c r="T67" s="533"/>
      <c r="U67" s="533"/>
      <c r="V67" s="533"/>
      <c r="W67" s="533"/>
      <c r="X67" s="533"/>
      <c r="Y67" s="535"/>
    </row>
    <row r="68" spans="2:25" ht="15" customHeight="1">
      <c r="B68" s="620"/>
      <c r="C68" s="621"/>
      <c r="D68" s="621"/>
      <c r="E68" s="621"/>
      <c r="F68" s="621"/>
      <c r="G68" s="621"/>
      <c r="H68" s="621"/>
      <c r="I68" s="621"/>
      <c r="J68" s="622"/>
      <c r="K68" s="623"/>
      <c r="L68" s="624"/>
      <c r="M68" s="625"/>
      <c r="N68" s="624"/>
      <c r="O68" s="624"/>
      <c r="P68" s="624"/>
      <c r="Q68" s="624"/>
      <c r="R68" s="624"/>
      <c r="S68" s="624"/>
      <c r="T68" s="624"/>
      <c r="U68" s="624"/>
      <c r="V68" s="624"/>
      <c r="W68" s="624"/>
      <c r="X68" s="624"/>
      <c r="Y68" s="567"/>
    </row>
    <row r="69" spans="2:25" ht="15" customHeight="1">
      <c r="B69" s="626"/>
      <c r="C69" s="627"/>
      <c r="D69" s="627"/>
      <c r="E69" s="627"/>
      <c r="F69" s="627"/>
      <c r="G69" s="627"/>
      <c r="H69" s="627"/>
      <c r="I69" s="627"/>
      <c r="J69" s="356"/>
      <c r="K69" s="610"/>
      <c r="L69" s="611"/>
      <c r="M69" s="357"/>
      <c r="N69" s="611"/>
      <c r="O69" s="611"/>
      <c r="P69" s="611"/>
      <c r="Q69" s="611"/>
      <c r="R69" s="611"/>
      <c r="S69" s="611"/>
      <c r="T69" s="611"/>
      <c r="U69" s="611"/>
      <c r="V69" s="611"/>
      <c r="W69" s="611"/>
      <c r="X69" s="611"/>
      <c r="Y69" s="613"/>
    </row>
    <row r="70" spans="2:25" ht="15" customHeight="1" thickBot="1">
      <c r="B70" s="628"/>
      <c r="C70" s="422"/>
      <c r="D70" s="629"/>
      <c r="E70" s="630"/>
      <c r="F70" s="630"/>
      <c r="G70" s="630"/>
      <c r="H70" s="630"/>
      <c r="I70" s="631"/>
      <c r="J70" s="489"/>
      <c r="K70" s="632"/>
      <c r="L70" s="633"/>
      <c r="M70" s="630"/>
      <c r="N70" s="633"/>
      <c r="O70" s="633"/>
      <c r="P70" s="633"/>
      <c r="Q70" s="633"/>
      <c r="R70" s="633"/>
      <c r="S70" s="633"/>
      <c r="T70" s="633"/>
      <c r="U70" s="633"/>
      <c r="V70" s="633"/>
      <c r="W70" s="633"/>
      <c r="X70" s="633"/>
      <c r="Y70" s="634"/>
    </row>
  </sheetData>
  <mergeCells count="63">
    <mergeCell ref="B68:I69"/>
    <mergeCell ref="O63:Q63"/>
    <mergeCell ref="R63:R64"/>
    <mergeCell ref="S63:V63"/>
    <mergeCell ref="W63:W64"/>
    <mergeCell ref="X63:Y63"/>
    <mergeCell ref="B65:B67"/>
    <mergeCell ref="H63:H64"/>
    <mergeCell ref="I63:J63"/>
    <mergeCell ref="K63:K64"/>
    <mergeCell ref="L63:L64"/>
    <mergeCell ref="M63:M64"/>
    <mergeCell ref="N63:N64"/>
    <mergeCell ref="B51:B53"/>
    <mergeCell ref="B54:B56"/>
    <mergeCell ref="B57:B59"/>
    <mergeCell ref="B61:Y61"/>
    <mergeCell ref="B63:B64"/>
    <mergeCell ref="C63:C64"/>
    <mergeCell ref="D63:D64"/>
    <mergeCell ref="E63:E64"/>
    <mergeCell ref="F63:F64"/>
    <mergeCell ref="G63:G64"/>
    <mergeCell ref="B28:B31"/>
    <mergeCell ref="B32:B35"/>
    <mergeCell ref="B36:B39"/>
    <mergeCell ref="B40:B43"/>
    <mergeCell ref="B44:B47"/>
    <mergeCell ref="B48:B50"/>
    <mergeCell ref="R18:R19"/>
    <mergeCell ref="S18:V18"/>
    <mergeCell ref="W18:W19"/>
    <mergeCell ref="X18:Y18"/>
    <mergeCell ref="B20:B23"/>
    <mergeCell ref="B24:B27"/>
    <mergeCell ref="I18:J18"/>
    <mergeCell ref="K18:K19"/>
    <mergeCell ref="L18:L19"/>
    <mergeCell ref="M18:M19"/>
    <mergeCell ref="N18:N19"/>
    <mergeCell ref="O18:Q18"/>
    <mergeCell ref="C13:S13"/>
    <mergeCell ref="C14:S14"/>
    <mergeCell ref="B16:Y16"/>
    <mergeCell ref="B18:B19"/>
    <mergeCell ref="C18:C19"/>
    <mergeCell ref="D18:D19"/>
    <mergeCell ref="E18:E19"/>
    <mergeCell ref="F18:F19"/>
    <mergeCell ref="G18:G19"/>
    <mergeCell ref="H18:H19"/>
    <mergeCell ref="C7:I7"/>
    <mergeCell ref="K7:L7"/>
    <mergeCell ref="K8:L8"/>
    <mergeCell ref="B9:S9"/>
    <mergeCell ref="B10:Y10"/>
    <mergeCell ref="C11:S12"/>
    <mergeCell ref="B2:Y2"/>
    <mergeCell ref="B3:Y3"/>
    <mergeCell ref="B4:Y4"/>
    <mergeCell ref="B5:S5"/>
    <mergeCell ref="C6:I6"/>
    <mergeCell ref="K6:S6"/>
  </mergeCells>
  <printOptions horizontalCentered="1"/>
  <pageMargins left="0.31496062992125984" right="0.31496062992125984" top="0.78740157480314965" bottom="0.39370078740157483" header="0.31496062992125984" footer="0.31496062992125984"/>
  <pageSetup paperSize="8" scale="50"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B244C-1483-4CA2-A440-A4AD4B7B2328}">
  <dimension ref="B1:V103"/>
  <sheetViews>
    <sheetView view="pageBreakPreview" topLeftCell="G94" zoomScale="70" zoomScaleNormal="50" zoomScaleSheetLayoutView="70" workbookViewId="0">
      <selection activeCell="M4" sqref="M4"/>
    </sheetView>
  </sheetViews>
  <sheetFormatPr defaultColWidth="9.140625" defaultRowHeight="15"/>
  <cols>
    <col min="1" max="1" width="6.7109375" style="635" customWidth="1"/>
    <col min="2" max="3" width="8.7109375" style="635" customWidth="1"/>
    <col min="4" max="4" width="20.28515625" style="636" customWidth="1"/>
    <col min="5" max="7" width="20.7109375" style="635" customWidth="1"/>
    <col min="8" max="8" width="20.7109375" style="637" customWidth="1"/>
    <col min="9" max="9" width="20.7109375" style="635" customWidth="1"/>
    <col min="10" max="10" width="15.7109375" style="635" customWidth="1"/>
    <col min="11" max="11" width="18.42578125" style="635" customWidth="1"/>
    <col min="12" max="12" width="16.7109375" style="635" customWidth="1"/>
    <col min="13" max="15" width="15.7109375" style="635" customWidth="1"/>
    <col min="16" max="16" width="20.7109375" style="635" customWidth="1"/>
    <col min="17" max="17" width="25.7109375" style="635" customWidth="1"/>
    <col min="18" max="18" width="15.7109375" style="638" customWidth="1"/>
    <col min="19" max="19" width="18.7109375" style="635" customWidth="1"/>
    <col min="20" max="20" width="8.7109375" style="635" customWidth="1"/>
    <col min="21" max="21" width="6.7109375" style="635" customWidth="1"/>
    <col min="22" max="16384" width="9.140625" style="635"/>
  </cols>
  <sheetData>
    <row r="1" spans="2:20" ht="15.75" thickBot="1"/>
    <row r="2" spans="2:20" s="639" customFormat="1" ht="24.95" customHeight="1">
      <c r="B2" s="180" t="s">
        <v>449</v>
      </c>
      <c r="C2" s="181"/>
      <c r="D2" s="181"/>
      <c r="E2" s="181"/>
      <c r="F2" s="181"/>
      <c r="G2" s="181"/>
      <c r="H2" s="181"/>
      <c r="I2" s="181"/>
      <c r="J2" s="181"/>
      <c r="K2" s="181"/>
      <c r="L2" s="181"/>
      <c r="M2" s="181"/>
      <c r="N2" s="181"/>
      <c r="O2" s="181"/>
      <c r="P2" s="181"/>
      <c r="Q2" s="181"/>
      <c r="R2" s="181"/>
      <c r="S2" s="181"/>
      <c r="T2" s="182"/>
    </row>
    <row r="3" spans="2:20" s="639" customFormat="1" ht="24.95" customHeight="1">
      <c r="B3" s="184" t="s">
        <v>450</v>
      </c>
      <c r="C3" s="185"/>
      <c r="D3" s="185"/>
      <c r="E3" s="185"/>
      <c r="F3" s="185"/>
      <c r="G3" s="185"/>
      <c r="H3" s="185"/>
      <c r="I3" s="185"/>
      <c r="J3" s="185"/>
      <c r="K3" s="185"/>
      <c r="L3" s="185"/>
      <c r="M3" s="185"/>
      <c r="N3" s="185"/>
      <c r="O3" s="185"/>
      <c r="P3" s="185"/>
      <c r="Q3" s="185"/>
      <c r="R3" s="185"/>
      <c r="S3" s="185"/>
      <c r="T3" s="186"/>
    </row>
    <row r="4" spans="2:20" s="639" customFormat="1" ht="24.95" customHeight="1">
      <c r="B4" s="187" t="s">
        <v>451</v>
      </c>
      <c r="C4" s="188"/>
      <c r="D4" s="188"/>
      <c r="E4" s="188"/>
      <c r="F4" s="188"/>
      <c r="G4" s="188"/>
      <c r="H4" s="188"/>
      <c r="I4" s="188"/>
      <c r="J4" s="188"/>
      <c r="K4" s="188"/>
      <c r="L4" s="188"/>
      <c r="M4" s="188"/>
      <c r="N4" s="188"/>
      <c r="O4" s="188"/>
      <c r="P4" s="188"/>
      <c r="Q4" s="188"/>
      <c r="R4" s="188"/>
      <c r="S4" s="188"/>
      <c r="T4" s="189"/>
    </row>
    <row r="5" spans="2:20" s="639" customFormat="1" ht="9.9499999999999993" customHeight="1">
      <c r="B5" s="190"/>
      <c r="C5" s="191"/>
      <c r="D5" s="191"/>
      <c r="E5" s="191"/>
      <c r="F5" s="191"/>
      <c r="G5" s="191"/>
      <c r="H5" s="191"/>
      <c r="I5" s="191"/>
      <c r="J5" s="191"/>
      <c r="K5" s="191"/>
      <c r="L5" s="191"/>
      <c r="M5" s="191"/>
      <c r="N5" s="191"/>
      <c r="O5" s="191"/>
      <c r="P5" s="191"/>
      <c r="Q5" s="191"/>
      <c r="R5" s="191"/>
      <c r="S5" s="191"/>
      <c r="T5" s="192"/>
    </row>
    <row r="6" spans="2:20" s="639" customFormat="1">
      <c r="B6" s="640" t="s">
        <v>452</v>
      </c>
      <c r="C6" s="641"/>
      <c r="D6" s="641" t="str">
        <f>'Mat. Betuminoso'!C6</f>
        <v>LOTE 09</v>
      </c>
      <c r="E6" s="641"/>
      <c r="F6" s="641"/>
      <c r="G6" s="641"/>
      <c r="H6" s="641"/>
      <c r="I6" s="641"/>
      <c r="J6" s="641"/>
      <c r="K6" s="641"/>
      <c r="L6" s="641"/>
      <c r="M6" s="641"/>
      <c r="N6" s="641"/>
      <c r="O6" s="641"/>
      <c r="P6" s="641"/>
      <c r="Q6" s="641"/>
      <c r="R6" s="641"/>
      <c r="S6" s="641"/>
      <c r="T6" s="642"/>
    </row>
    <row r="7" spans="2:20" s="639" customFormat="1">
      <c r="B7" s="643" t="s">
        <v>506</v>
      </c>
      <c r="C7" s="644"/>
      <c r="D7" s="645" t="str">
        <f>'Mat. Betuminoso'!C7</f>
        <v>PE</v>
      </c>
      <c r="E7" s="645"/>
      <c r="F7" s="645"/>
      <c r="G7" s="645"/>
      <c r="H7" s="645"/>
      <c r="I7" s="645"/>
      <c r="J7" s="645"/>
      <c r="K7" s="645"/>
      <c r="L7" s="645"/>
      <c r="M7" s="645"/>
      <c r="N7" s="645"/>
      <c r="O7" s="645"/>
      <c r="P7" s="645"/>
      <c r="Q7" s="645"/>
      <c r="R7" s="645"/>
      <c r="S7" s="645"/>
      <c r="T7" s="646"/>
    </row>
    <row r="8" spans="2:20" s="639" customFormat="1" ht="15" customHeight="1">
      <c r="B8" s="647" t="s">
        <v>2</v>
      </c>
      <c r="C8" s="645"/>
      <c r="D8" s="645">
        <f>'Mat. Betuminoso'!G6</f>
        <v>183.12</v>
      </c>
      <c r="E8" s="645"/>
      <c r="F8" s="645"/>
      <c r="G8" s="645"/>
      <c r="H8" s="645"/>
      <c r="I8" s="645"/>
      <c r="J8" s="645"/>
      <c r="K8" s="645"/>
      <c r="L8" s="645"/>
      <c r="M8" s="645"/>
      <c r="N8" s="645"/>
      <c r="O8" s="645"/>
      <c r="P8" s="645"/>
      <c r="Q8" s="645"/>
      <c r="R8" s="645"/>
      <c r="S8" s="645"/>
      <c r="T8" s="646"/>
    </row>
    <row r="9" spans="2:20" s="639" customFormat="1" ht="15" customHeight="1">
      <c r="B9" s="647" t="s">
        <v>455</v>
      </c>
      <c r="C9" s="645"/>
      <c r="D9" s="648" t="str">
        <f>'Mat. Betuminoso'!G7</f>
        <v>JANEIRO/2025</v>
      </c>
      <c r="E9" s="648"/>
      <c r="F9" s="648"/>
      <c r="G9" s="648"/>
      <c r="H9" s="648"/>
      <c r="I9" s="648"/>
      <c r="J9" s="648"/>
      <c r="K9" s="648"/>
      <c r="L9" s="648"/>
      <c r="M9" s="648"/>
      <c r="N9" s="648"/>
      <c r="O9" s="648"/>
      <c r="P9" s="648"/>
      <c r="Q9" s="648"/>
      <c r="R9" s="648"/>
      <c r="S9" s="648"/>
      <c r="T9" s="649"/>
    </row>
    <row r="10" spans="2:20" s="639" customFormat="1">
      <c r="B10" s="650" t="s">
        <v>457</v>
      </c>
      <c r="C10" s="651"/>
      <c r="D10" s="652" t="str">
        <f>'Mat. Betuminoso'!G8</f>
        <v>SEM DESONERAÇÃO</v>
      </c>
      <c r="E10" s="652"/>
      <c r="F10" s="653"/>
      <c r="G10" s="653"/>
      <c r="H10" s="653"/>
      <c r="I10" s="653"/>
      <c r="J10" s="653"/>
      <c r="K10" s="653"/>
      <c r="L10" s="653"/>
      <c r="M10" s="653"/>
      <c r="N10" s="653"/>
      <c r="O10" s="653"/>
      <c r="P10" s="653"/>
      <c r="Q10" s="653"/>
      <c r="R10" s="653"/>
      <c r="S10" s="653"/>
      <c r="T10" s="654"/>
    </row>
    <row r="11" spans="2:20" s="639" customFormat="1" ht="9.9499999999999993" customHeight="1" thickBot="1">
      <c r="B11" s="655"/>
      <c r="C11" s="656"/>
      <c r="D11" s="657"/>
      <c r="E11" s="658"/>
      <c r="F11" s="658"/>
      <c r="G11" s="658"/>
      <c r="H11" s="659"/>
      <c r="I11" s="658"/>
      <c r="J11" s="658"/>
      <c r="K11" s="658"/>
      <c r="L11" s="658"/>
      <c r="M11" s="658"/>
      <c r="N11" s="658"/>
      <c r="O11" s="658"/>
      <c r="P11" s="658"/>
      <c r="Q11" s="658"/>
      <c r="R11" s="660"/>
      <c r="S11" s="658"/>
      <c r="T11" s="661"/>
    </row>
    <row r="12" spans="2:20" ht="26.25" customHeight="1" thickBot="1">
      <c r="B12" s="483" t="s">
        <v>644</v>
      </c>
      <c r="C12" s="484"/>
      <c r="D12" s="484"/>
      <c r="E12" s="484"/>
      <c r="F12" s="484"/>
      <c r="G12" s="484"/>
      <c r="H12" s="484"/>
      <c r="I12" s="484"/>
      <c r="J12" s="484"/>
      <c r="K12" s="484"/>
      <c r="L12" s="484"/>
      <c r="M12" s="484"/>
      <c r="N12" s="484"/>
      <c r="O12" s="484"/>
      <c r="P12" s="484"/>
      <c r="Q12" s="484"/>
      <c r="R12" s="484"/>
      <c r="S12" s="484"/>
      <c r="T12" s="485"/>
    </row>
    <row r="13" spans="2:20" ht="20.100000000000001" customHeight="1">
      <c r="B13" s="215"/>
      <c r="C13" s="216"/>
      <c r="D13" s="356"/>
      <c r="E13" s="216"/>
      <c r="F13" s="216"/>
      <c r="G13" s="216"/>
      <c r="H13" s="217"/>
      <c r="I13" s="216"/>
      <c r="J13" s="216"/>
      <c r="K13" s="216"/>
      <c r="L13" s="216"/>
      <c r="M13" s="216"/>
      <c r="N13" s="216"/>
      <c r="O13" s="216"/>
      <c r="P13" s="216"/>
      <c r="Q13" s="216"/>
      <c r="R13" s="662"/>
      <c r="S13" s="216"/>
      <c r="T13" s="218"/>
    </row>
    <row r="14" spans="2:20" ht="20.100000000000001" customHeight="1">
      <c r="B14" s="215"/>
      <c r="C14" s="663" t="s">
        <v>645</v>
      </c>
      <c r="D14" s="663"/>
      <c r="E14" s="663"/>
      <c r="F14" s="664"/>
      <c r="G14" s="664"/>
      <c r="H14" s="217"/>
      <c r="I14" s="216"/>
      <c r="J14" s="216"/>
      <c r="K14" s="216"/>
      <c r="L14" s="216"/>
      <c r="M14" s="216"/>
      <c r="N14" s="216"/>
      <c r="O14" s="216"/>
      <c r="P14" s="216"/>
      <c r="Q14" s="216"/>
      <c r="R14" s="662"/>
      <c r="S14" s="216"/>
      <c r="T14" s="218"/>
    </row>
    <row r="15" spans="2:20" ht="20.100000000000001" customHeight="1">
      <c r="B15" s="215"/>
      <c r="C15" s="665" t="s">
        <v>646</v>
      </c>
      <c r="D15" s="665"/>
      <c r="E15" s="665"/>
      <c r="F15" s="665"/>
      <c r="G15" s="665"/>
      <c r="H15" s="665"/>
      <c r="I15" s="665"/>
      <c r="J15" s="665"/>
      <c r="K15" s="665"/>
      <c r="L15" s="665"/>
      <c r="M15" s="665"/>
      <c r="N15" s="665"/>
      <c r="O15" s="665"/>
      <c r="P15" s="665"/>
      <c r="Q15" s="665"/>
      <c r="R15" s="665"/>
      <c r="S15" s="665"/>
      <c r="T15" s="218"/>
    </row>
    <row r="16" spans="2:20" ht="20.100000000000001" customHeight="1">
      <c r="B16" s="215"/>
      <c r="C16" s="665"/>
      <c r="D16" s="665"/>
      <c r="E16" s="665"/>
      <c r="F16" s="665"/>
      <c r="G16" s="665"/>
      <c r="H16" s="665"/>
      <c r="I16" s="665"/>
      <c r="J16" s="665"/>
      <c r="K16" s="665"/>
      <c r="L16" s="665"/>
      <c r="M16" s="665"/>
      <c r="N16" s="665"/>
      <c r="O16" s="665"/>
      <c r="P16" s="665"/>
      <c r="Q16" s="665"/>
      <c r="R16" s="665"/>
      <c r="S16" s="665"/>
      <c r="T16" s="218"/>
    </row>
    <row r="17" spans="2:20" ht="20.100000000000001" customHeight="1">
      <c r="B17" s="215"/>
      <c r="C17" s="216"/>
      <c r="D17" s="356"/>
      <c r="E17" s="216"/>
      <c r="F17" s="216"/>
      <c r="G17" s="216"/>
      <c r="H17" s="666" t="s">
        <v>647</v>
      </c>
      <c r="I17" s="512" t="s">
        <v>648</v>
      </c>
      <c r="J17" s="512"/>
      <c r="K17" s="512"/>
      <c r="L17" s="512"/>
      <c r="M17" s="512"/>
      <c r="N17" s="512"/>
      <c r="O17" s="216"/>
      <c r="P17" s="216"/>
      <c r="Q17" s="216"/>
      <c r="R17" s="662"/>
      <c r="S17" s="216"/>
      <c r="T17" s="218"/>
    </row>
    <row r="18" spans="2:20" ht="20.100000000000001" customHeight="1">
      <c r="B18" s="215"/>
      <c r="C18" s="216"/>
      <c r="D18" s="356"/>
      <c r="E18" s="216"/>
      <c r="F18" s="216"/>
      <c r="G18" s="216"/>
      <c r="H18" s="666" t="s">
        <v>649</v>
      </c>
      <c r="I18" s="512" t="s">
        <v>650</v>
      </c>
      <c r="J18" s="512"/>
      <c r="K18" s="512"/>
      <c r="L18" s="512"/>
      <c r="M18" s="512"/>
      <c r="N18" s="512"/>
      <c r="O18" s="216"/>
      <c r="P18" s="216"/>
      <c r="Q18" s="216"/>
      <c r="R18" s="662"/>
      <c r="S18" s="216"/>
      <c r="T18" s="218"/>
    </row>
    <row r="19" spans="2:20" ht="20.100000000000001" customHeight="1">
      <c r="B19" s="215"/>
      <c r="C19" s="216"/>
      <c r="D19" s="356"/>
      <c r="E19" s="216"/>
      <c r="F19" s="216"/>
      <c r="G19" s="216"/>
      <c r="H19" s="666" t="s">
        <v>651</v>
      </c>
      <c r="I19" s="512" t="s">
        <v>652</v>
      </c>
      <c r="J19" s="512"/>
      <c r="K19" s="512"/>
      <c r="L19" s="512"/>
      <c r="M19" s="512"/>
      <c r="N19" s="512"/>
      <c r="O19" s="216"/>
      <c r="P19" s="216"/>
      <c r="Q19" s="216"/>
      <c r="R19" s="662"/>
      <c r="S19" s="216"/>
      <c r="T19" s="218"/>
    </row>
    <row r="20" spans="2:20" ht="20.100000000000001" customHeight="1">
      <c r="B20" s="215"/>
      <c r="C20" s="216"/>
      <c r="D20" s="356"/>
      <c r="E20" s="216"/>
      <c r="F20" s="216"/>
      <c r="G20" s="216"/>
      <c r="H20" s="666" t="s">
        <v>653</v>
      </c>
      <c r="I20" s="512" t="s">
        <v>654</v>
      </c>
      <c r="J20" s="512"/>
      <c r="K20" s="512"/>
      <c r="L20" s="512"/>
      <c r="M20" s="512"/>
      <c r="N20" s="512"/>
      <c r="O20" s="216"/>
      <c r="P20" s="216"/>
      <c r="Q20" s="216"/>
      <c r="R20" s="662"/>
      <c r="S20" s="216"/>
      <c r="T20" s="218"/>
    </row>
    <row r="21" spans="2:20" ht="20.100000000000001" customHeight="1">
      <c r="B21" s="215"/>
      <c r="C21" s="216"/>
      <c r="D21" s="356"/>
      <c r="E21" s="216"/>
      <c r="F21" s="216"/>
      <c r="G21" s="216"/>
      <c r="H21" s="666" t="s">
        <v>655</v>
      </c>
      <c r="I21" s="512" t="s">
        <v>656</v>
      </c>
      <c r="J21" s="512"/>
      <c r="K21" s="512"/>
      <c r="L21" s="512"/>
      <c r="M21" s="512"/>
      <c r="N21" s="512"/>
      <c r="O21" s="216"/>
      <c r="P21" s="216"/>
      <c r="Q21" s="216"/>
      <c r="R21" s="662"/>
      <c r="S21" s="216"/>
      <c r="T21" s="218"/>
    </row>
    <row r="22" spans="2:20" ht="20.100000000000001" customHeight="1">
      <c r="B22" s="215"/>
      <c r="C22" s="216"/>
      <c r="D22" s="356"/>
      <c r="E22" s="216"/>
      <c r="F22" s="216"/>
      <c r="G22" s="216"/>
      <c r="H22" s="666" t="s">
        <v>657</v>
      </c>
      <c r="I22" s="512" t="s">
        <v>658</v>
      </c>
      <c r="J22" s="512"/>
      <c r="K22" s="512"/>
      <c r="L22" s="512"/>
      <c r="M22" s="512"/>
      <c r="N22" s="512"/>
      <c r="O22" s="216"/>
      <c r="P22" s="216"/>
      <c r="Q22" s="216"/>
      <c r="R22" s="662"/>
      <c r="S22" s="216"/>
      <c r="T22" s="218"/>
    </row>
    <row r="23" spans="2:20" ht="20.100000000000001" customHeight="1">
      <c r="B23" s="215"/>
      <c r="C23" s="216"/>
      <c r="D23" s="356"/>
      <c r="E23" s="216"/>
      <c r="F23" s="216"/>
      <c r="G23" s="216"/>
      <c r="H23" s="217"/>
      <c r="I23" s="216"/>
      <c r="J23" s="216"/>
      <c r="K23" s="216"/>
      <c r="L23" s="216"/>
      <c r="M23" s="216"/>
      <c r="N23" s="216"/>
      <c r="O23" s="216"/>
      <c r="P23" s="216"/>
      <c r="Q23" s="216"/>
      <c r="R23" s="662"/>
      <c r="S23" s="216"/>
      <c r="T23" s="218"/>
    </row>
    <row r="24" spans="2:20" ht="20.100000000000001" customHeight="1">
      <c r="B24" s="215"/>
      <c r="C24" s="512" t="s">
        <v>659</v>
      </c>
      <c r="D24" s="512"/>
      <c r="E24" s="512"/>
      <c r="F24" s="512"/>
      <c r="G24" s="512"/>
      <c r="H24" s="512"/>
      <c r="I24" s="512"/>
      <c r="J24" s="512"/>
      <c r="K24" s="512"/>
      <c r="L24" s="512"/>
      <c r="M24" s="512"/>
      <c r="N24" s="512"/>
      <c r="O24" s="512"/>
      <c r="P24" s="512"/>
      <c r="Q24" s="512"/>
      <c r="R24" s="512"/>
      <c r="S24" s="512"/>
      <c r="T24" s="218"/>
    </row>
    <row r="25" spans="2:20" ht="20.100000000000001" customHeight="1">
      <c r="B25" s="215"/>
      <c r="C25" s="512" t="s">
        <v>660</v>
      </c>
      <c r="D25" s="512"/>
      <c r="E25" s="512"/>
      <c r="F25" s="512"/>
      <c r="G25" s="512"/>
      <c r="H25" s="512"/>
      <c r="I25" s="512"/>
      <c r="J25" s="512"/>
      <c r="K25" s="512"/>
      <c r="L25" s="512"/>
      <c r="M25" s="512"/>
      <c r="N25" s="512"/>
      <c r="O25" s="512"/>
      <c r="P25" s="512"/>
      <c r="Q25" s="512"/>
      <c r="R25" s="512"/>
      <c r="S25" s="512"/>
      <c r="T25" s="218"/>
    </row>
    <row r="26" spans="2:20" ht="20.100000000000001" customHeight="1">
      <c r="B26" s="215"/>
      <c r="C26" s="216"/>
      <c r="D26" s="356"/>
      <c r="E26" s="216"/>
      <c r="F26" s="216"/>
      <c r="G26" s="216"/>
      <c r="H26" s="217"/>
      <c r="I26" s="216"/>
      <c r="J26" s="216"/>
      <c r="K26" s="216"/>
      <c r="L26" s="216"/>
      <c r="M26" s="216"/>
      <c r="N26" s="216"/>
      <c r="O26" s="216"/>
      <c r="P26" s="216"/>
      <c r="Q26" s="216"/>
      <c r="R26" s="662"/>
      <c r="S26" s="216"/>
      <c r="T26" s="218"/>
    </row>
    <row r="27" spans="2:20" ht="20.100000000000001" customHeight="1">
      <c r="B27" s="215"/>
      <c r="C27" s="663" t="s">
        <v>661</v>
      </c>
      <c r="D27" s="663"/>
      <c r="E27" s="216"/>
      <c r="F27" s="216"/>
      <c r="G27" s="216"/>
      <c r="H27" s="217"/>
      <c r="I27" s="216"/>
      <c r="J27" s="216"/>
      <c r="K27" s="216"/>
      <c r="L27" s="216"/>
      <c r="M27" s="216"/>
      <c r="N27" s="216"/>
      <c r="O27" s="216"/>
      <c r="P27" s="216"/>
      <c r="Q27" s="216"/>
      <c r="R27" s="662"/>
      <c r="S27" s="216"/>
      <c r="T27" s="218"/>
    </row>
    <row r="28" spans="2:20" ht="20.100000000000001" customHeight="1">
      <c r="B28" s="215"/>
      <c r="C28" s="665" t="s">
        <v>662</v>
      </c>
      <c r="D28" s="665"/>
      <c r="E28" s="665"/>
      <c r="F28" s="665"/>
      <c r="G28" s="665"/>
      <c r="H28" s="665"/>
      <c r="I28" s="665"/>
      <c r="J28" s="665"/>
      <c r="K28" s="665"/>
      <c r="L28" s="665"/>
      <c r="M28" s="665"/>
      <c r="N28" s="665"/>
      <c r="O28" s="665"/>
      <c r="P28" s="665"/>
      <c r="Q28" s="665"/>
      <c r="R28" s="665"/>
      <c r="S28" s="665"/>
      <c r="T28" s="218"/>
    </row>
    <row r="29" spans="2:20" ht="20.100000000000001" customHeight="1">
      <c r="B29" s="215"/>
      <c r="C29" s="665"/>
      <c r="D29" s="665"/>
      <c r="E29" s="665"/>
      <c r="F29" s="665"/>
      <c r="G29" s="665"/>
      <c r="H29" s="665"/>
      <c r="I29" s="665"/>
      <c r="J29" s="665"/>
      <c r="K29" s="665"/>
      <c r="L29" s="665"/>
      <c r="M29" s="665"/>
      <c r="N29" s="665"/>
      <c r="O29" s="665"/>
      <c r="P29" s="665"/>
      <c r="Q29" s="665"/>
      <c r="R29" s="665"/>
      <c r="S29" s="665"/>
      <c r="T29" s="218"/>
    </row>
    <row r="30" spans="2:20" ht="20.100000000000001" customHeight="1">
      <c r="B30" s="215"/>
      <c r="C30" s="512" t="s">
        <v>663</v>
      </c>
      <c r="D30" s="512"/>
      <c r="E30" s="512"/>
      <c r="F30" s="512"/>
      <c r="G30" s="512"/>
      <c r="H30" s="512"/>
      <c r="I30" s="512"/>
      <c r="J30" s="512"/>
      <c r="K30" s="512"/>
      <c r="L30" s="512"/>
      <c r="M30" s="512"/>
      <c r="N30" s="512"/>
      <c r="O30" s="512"/>
      <c r="P30" s="512"/>
      <c r="Q30" s="512"/>
      <c r="R30" s="512"/>
      <c r="S30" s="512"/>
      <c r="T30" s="218"/>
    </row>
    <row r="31" spans="2:20" ht="20.100000000000001" customHeight="1">
      <c r="B31" s="215"/>
      <c r="C31" s="216"/>
      <c r="D31" s="356"/>
      <c r="E31" s="216"/>
      <c r="F31" s="216"/>
      <c r="G31" s="216"/>
      <c r="H31" s="217"/>
      <c r="I31" s="216"/>
      <c r="J31" s="216"/>
      <c r="K31" s="216"/>
      <c r="L31" s="216"/>
      <c r="M31" s="216"/>
      <c r="N31" s="216"/>
      <c r="O31" s="216"/>
      <c r="P31" s="216"/>
      <c r="Q31" s="216"/>
      <c r="R31" s="662"/>
      <c r="S31" s="216"/>
      <c r="T31" s="218"/>
    </row>
    <row r="32" spans="2:20" ht="20.100000000000001" customHeight="1">
      <c r="B32" s="215"/>
      <c r="C32" s="663" t="s">
        <v>664</v>
      </c>
      <c r="D32" s="663"/>
      <c r="E32" s="216"/>
      <c r="F32" s="216"/>
      <c r="G32" s="216"/>
      <c r="H32" s="217"/>
      <c r="I32" s="216"/>
      <c r="J32" s="216"/>
      <c r="K32" s="216"/>
      <c r="L32" s="216"/>
      <c r="M32" s="216"/>
      <c r="N32" s="216"/>
      <c r="O32" s="216"/>
      <c r="P32" s="216"/>
      <c r="Q32" s="216"/>
      <c r="R32" s="662"/>
      <c r="S32" s="216"/>
      <c r="T32" s="218"/>
    </row>
    <row r="33" spans="2:22" ht="20.100000000000001" customHeight="1">
      <c r="B33" s="215"/>
      <c r="C33" s="216"/>
      <c r="D33" s="356"/>
      <c r="E33" s="216"/>
      <c r="F33" s="216"/>
      <c r="G33" s="216"/>
      <c r="H33" s="667" t="s">
        <v>665</v>
      </c>
      <c r="I33" s="667"/>
      <c r="J33" s="667"/>
      <c r="K33" s="667"/>
      <c r="L33" s="667"/>
      <c r="M33" s="216"/>
      <c r="N33" s="216"/>
      <c r="O33" s="216"/>
      <c r="P33" s="216"/>
      <c r="Q33" s="216"/>
      <c r="R33" s="662"/>
      <c r="S33" s="216"/>
      <c r="T33" s="218"/>
    </row>
    <row r="34" spans="2:22" ht="20.100000000000001" customHeight="1">
      <c r="B34" s="215"/>
      <c r="C34" s="216"/>
      <c r="D34" s="356"/>
      <c r="E34" s="216"/>
      <c r="F34" s="216"/>
      <c r="G34" s="216"/>
      <c r="H34" s="668" t="s">
        <v>666</v>
      </c>
      <c r="I34" s="668"/>
      <c r="J34" s="668"/>
      <c r="K34" s="668"/>
      <c r="L34" s="529">
        <v>60</v>
      </c>
      <c r="M34" s="216"/>
      <c r="N34" s="216"/>
      <c r="O34" s="216"/>
      <c r="P34" s="216"/>
      <c r="Q34" s="216"/>
      <c r="R34" s="662"/>
      <c r="S34" s="216"/>
      <c r="T34" s="218"/>
    </row>
    <row r="35" spans="2:22" ht="20.100000000000001" customHeight="1">
      <c r="B35" s="215"/>
      <c r="C35" s="216"/>
      <c r="D35" s="356"/>
      <c r="E35" s="216"/>
      <c r="F35" s="216"/>
      <c r="G35" s="216"/>
      <c r="H35" s="668" t="s">
        <v>667</v>
      </c>
      <c r="I35" s="668"/>
      <c r="J35" s="668"/>
      <c r="K35" s="668"/>
      <c r="L35" s="529">
        <v>50</v>
      </c>
      <c r="M35" s="216"/>
      <c r="N35" s="216"/>
      <c r="O35" s="216"/>
      <c r="P35" s="216"/>
      <c r="Q35" s="216"/>
      <c r="R35" s="662"/>
      <c r="S35" s="216"/>
      <c r="T35" s="218"/>
      <c r="V35" s="274"/>
    </row>
    <row r="36" spans="2:22" ht="20.100000000000001" customHeight="1">
      <c r="B36" s="215"/>
      <c r="C36" s="216"/>
      <c r="D36" s="356"/>
      <c r="E36" s="216"/>
      <c r="F36" s="216"/>
      <c r="G36" s="216"/>
      <c r="H36" s="668" t="s">
        <v>668</v>
      </c>
      <c r="I36" s="668"/>
      <c r="J36" s="668"/>
      <c r="K36" s="668"/>
      <c r="L36" s="529">
        <v>40</v>
      </c>
      <c r="M36" s="216"/>
      <c r="N36" s="216"/>
      <c r="O36" s="216"/>
      <c r="P36" s="216"/>
      <c r="Q36" s="216"/>
      <c r="R36" s="662"/>
      <c r="S36" s="216"/>
      <c r="T36" s="218"/>
    </row>
    <row r="37" spans="2:22" ht="20.100000000000001" customHeight="1">
      <c r="B37" s="215"/>
      <c r="C37" s="216"/>
      <c r="D37" s="356"/>
      <c r="E37" s="216"/>
      <c r="F37" s="216"/>
      <c r="G37" s="216"/>
      <c r="H37" s="669" t="s">
        <v>669</v>
      </c>
      <c r="I37" s="670"/>
      <c r="J37" s="670" t="s">
        <v>670</v>
      </c>
      <c r="K37" s="671"/>
      <c r="L37" s="672">
        <v>690</v>
      </c>
      <c r="M37" s="216"/>
      <c r="N37" s="216"/>
      <c r="O37" s="216"/>
      <c r="P37" s="216"/>
      <c r="Q37" s="216"/>
      <c r="R37" s="662"/>
      <c r="S37" s="216"/>
      <c r="T37" s="218"/>
    </row>
    <row r="38" spans="2:22" ht="20.100000000000001" customHeight="1">
      <c r="B38" s="215"/>
      <c r="C38" s="216"/>
      <c r="D38" s="356"/>
      <c r="E38" s="216"/>
      <c r="F38" s="216"/>
      <c r="G38" s="216"/>
      <c r="H38" s="217"/>
      <c r="I38" s="216"/>
      <c r="J38" s="216"/>
      <c r="K38" s="216"/>
      <c r="L38" s="216"/>
      <c r="M38" s="216"/>
      <c r="N38" s="216"/>
      <c r="O38" s="216"/>
      <c r="P38" s="216"/>
      <c r="Q38" s="216"/>
      <c r="R38" s="662"/>
      <c r="S38" s="216"/>
      <c r="T38" s="218"/>
    </row>
    <row r="39" spans="2:22" ht="20.100000000000001" customHeight="1">
      <c r="B39" s="215"/>
      <c r="C39" s="216"/>
      <c r="D39" s="356"/>
      <c r="E39" s="216"/>
      <c r="F39" s="216"/>
      <c r="G39" s="216"/>
      <c r="H39" s="217"/>
      <c r="I39" s="216"/>
      <c r="J39" s="216"/>
      <c r="K39" s="216"/>
      <c r="L39" s="216"/>
      <c r="M39" s="216"/>
      <c r="N39" s="216"/>
      <c r="O39" s="216"/>
      <c r="P39" s="216"/>
      <c r="Q39" s="216"/>
      <c r="R39" s="662"/>
      <c r="S39" s="216"/>
      <c r="T39" s="218"/>
    </row>
    <row r="40" spans="2:22" ht="20.100000000000001" customHeight="1">
      <c r="B40" s="215"/>
      <c r="C40" s="216"/>
      <c r="D40" s="356"/>
      <c r="E40" s="216"/>
      <c r="F40" s="216"/>
      <c r="G40" s="216"/>
      <c r="H40" s="217"/>
      <c r="I40" s="216"/>
      <c r="J40" s="216"/>
      <c r="K40" s="216"/>
      <c r="L40" s="216"/>
      <c r="M40" s="216"/>
      <c r="N40" s="216"/>
      <c r="O40" s="216"/>
      <c r="P40" s="216"/>
      <c r="Q40" s="216"/>
      <c r="R40" s="662"/>
      <c r="S40" s="216"/>
      <c r="T40" s="218"/>
    </row>
    <row r="41" spans="2:22" ht="20.100000000000001" customHeight="1">
      <c r="B41" s="215"/>
      <c r="C41" s="216"/>
      <c r="D41" s="356"/>
      <c r="E41" s="216"/>
      <c r="F41" s="216"/>
      <c r="G41" s="216"/>
      <c r="H41" s="217"/>
      <c r="I41" s="216"/>
      <c r="J41" s="216"/>
      <c r="K41" s="216"/>
      <c r="L41" s="216"/>
      <c r="M41" s="216"/>
      <c r="N41" s="216"/>
      <c r="O41" s="216"/>
      <c r="P41" s="216"/>
      <c r="Q41" s="216"/>
      <c r="R41" s="662"/>
      <c r="S41" s="216"/>
      <c r="T41" s="218"/>
    </row>
    <row r="42" spans="2:22" ht="20.100000000000001" customHeight="1">
      <c r="B42" s="215"/>
      <c r="C42" s="216"/>
      <c r="D42" s="356"/>
      <c r="E42" s="216"/>
      <c r="F42" s="216"/>
      <c r="G42" s="216"/>
      <c r="H42" s="217"/>
      <c r="I42" s="216"/>
      <c r="J42" s="216"/>
      <c r="K42" s="216"/>
      <c r="L42" s="216"/>
      <c r="M42" s="216"/>
      <c r="N42" s="216"/>
      <c r="O42" s="216"/>
      <c r="P42" s="216"/>
      <c r="Q42" s="216"/>
      <c r="R42" s="662"/>
      <c r="S42" s="216"/>
      <c r="T42" s="218"/>
    </row>
    <row r="43" spans="2:22" ht="20.100000000000001" customHeight="1">
      <c r="B43" s="215"/>
      <c r="C43" s="216"/>
      <c r="D43" s="356"/>
      <c r="E43" s="216"/>
      <c r="F43" s="216"/>
      <c r="G43" s="216"/>
      <c r="H43" s="217"/>
      <c r="I43" s="216"/>
      <c r="J43" s="216"/>
      <c r="K43" s="216"/>
      <c r="L43" s="216"/>
      <c r="M43" s="216"/>
      <c r="N43" s="216"/>
      <c r="O43" s="216"/>
      <c r="P43" s="216"/>
      <c r="Q43" s="216"/>
      <c r="R43" s="662"/>
      <c r="S43" s="216"/>
      <c r="T43" s="218"/>
    </row>
    <row r="44" spans="2:22" ht="20.100000000000001" customHeight="1">
      <c r="B44" s="215"/>
      <c r="C44" s="216"/>
      <c r="D44" s="356"/>
      <c r="E44" s="216"/>
      <c r="F44" s="216"/>
      <c r="G44" s="216"/>
      <c r="H44" s="217"/>
      <c r="I44" s="216"/>
      <c r="J44" s="216"/>
      <c r="K44" s="216"/>
      <c r="L44" s="216"/>
      <c r="M44" s="216"/>
      <c r="N44" s="216"/>
      <c r="O44" s="216"/>
      <c r="P44" s="216"/>
      <c r="Q44" s="216"/>
      <c r="R44" s="662"/>
      <c r="S44" s="216"/>
      <c r="T44" s="218"/>
    </row>
    <row r="45" spans="2:22" ht="20.100000000000001" customHeight="1">
      <c r="B45" s="215"/>
      <c r="C45" s="216"/>
      <c r="D45" s="356"/>
      <c r="E45" s="216"/>
      <c r="F45" s="216"/>
      <c r="G45" s="216"/>
      <c r="H45" s="217"/>
      <c r="I45" s="216"/>
      <c r="J45" s="216"/>
      <c r="K45" s="216"/>
      <c r="L45" s="216"/>
      <c r="M45" s="216"/>
      <c r="N45" s="216"/>
      <c r="O45" s="216"/>
      <c r="P45" s="216"/>
      <c r="Q45" s="216"/>
      <c r="R45" s="662"/>
      <c r="S45" s="216"/>
      <c r="T45" s="218"/>
    </row>
    <row r="46" spans="2:22" ht="20.100000000000001" customHeight="1">
      <c r="B46" s="215"/>
      <c r="C46" s="216"/>
      <c r="D46" s="356"/>
      <c r="E46" s="216"/>
      <c r="F46" s="216"/>
      <c r="G46" s="216"/>
      <c r="H46" s="217"/>
      <c r="I46" s="216"/>
      <c r="J46" s="216"/>
      <c r="K46" s="216"/>
      <c r="L46" s="216"/>
      <c r="M46" s="216"/>
      <c r="N46" s="216"/>
      <c r="O46" s="216"/>
      <c r="P46" s="216"/>
      <c r="Q46" s="216"/>
      <c r="R46" s="662"/>
      <c r="S46" s="216"/>
      <c r="T46" s="218"/>
    </row>
    <row r="47" spans="2:22" ht="20.100000000000001" customHeight="1">
      <c r="B47" s="215"/>
      <c r="C47" s="216"/>
      <c r="D47" s="356"/>
      <c r="E47" s="216"/>
      <c r="F47" s="216"/>
      <c r="G47" s="216"/>
      <c r="H47" s="217"/>
      <c r="I47" s="216"/>
      <c r="J47" s="216"/>
      <c r="K47" s="216"/>
      <c r="L47" s="216"/>
      <c r="M47" s="216"/>
      <c r="N47" s="216"/>
      <c r="O47" s="216"/>
      <c r="P47" s="216"/>
      <c r="Q47" s="216"/>
      <c r="R47" s="662"/>
      <c r="S47" s="216"/>
      <c r="T47" s="218"/>
    </row>
    <row r="48" spans="2:22" ht="20.100000000000001" customHeight="1">
      <c r="B48" s="215"/>
      <c r="C48" s="216"/>
      <c r="D48" s="356"/>
      <c r="E48" s="216"/>
      <c r="F48" s="216"/>
      <c r="G48" s="216"/>
      <c r="H48" s="217"/>
      <c r="I48" s="216"/>
      <c r="J48" s="216"/>
      <c r="K48" s="216"/>
      <c r="L48" s="216"/>
      <c r="M48" s="216"/>
      <c r="N48" s="216"/>
      <c r="O48" s="216"/>
      <c r="P48" s="216"/>
      <c r="Q48" s="216"/>
      <c r="R48" s="662"/>
      <c r="S48" s="216"/>
      <c r="T48" s="218"/>
    </row>
    <row r="49" spans="2:20" ht="20.100000000000001" customHeight="1">
      <c r="B49" s="215"/>
      <c r="C49" s="216"/>
      <c r="D49" s="356"/>
      <c r="E49" s="216"/>
      <c r="F49" s="216"/>
      <c r="G49" s="216"/>
      <c r="H49" s="217"/>
      <c r="I49" s="216"/>
      <c r="J49" s="216"/>
      <c r="K49" s="216"/>
      <c r="L49" s="216"/>
      <c r="M49" s="216"/>
      <c r="N49" s="216"/>
      <c r="O49" s="216"/>
      <c r="P49" s="216"/>
      <c r="Q49" s="216"/>
      <c r="R49" s="662"/>
      <c r="S49" s="216"/>
      <c r="T49" s="218"/>
    </row>
    <row r="50" spans="2:20" ht="20.100000000000001" customHeight="1">
      <c r="B50" s="215"/>
      <c r="C50" s="216"/>
      <c r="D50" s="356"/>
      <c r="E50" s="216"/>
      <c r="F50" s="216"/>
      <c r="G50" s="216"/>
      <c r="H50" s="217"/>
      <c r="I50" s="216"/>
      <c r="J50" s="216"/>
      <c r="K50" s="216"/>
      <c r="L50" s="216"/>
      <c r="M50" s="216"/>
      <c r="N50" s="216"/>
      <c r="O50" s="216"/>
      <c r="P50" s="216"/>
      <c r="Q50" s="216"/>
      <c r="R50" s="662"/>
      <c r="S50" s="216"/>
      <c r="T50" s="218"/>
    </row>
    <row r="51" spans="2:20" ht="20.100000000000001" customHeight="1">
      <c r="B51" s="215"/>
      <c r="C51" s="216"/>
      <c r="D51" s="356"/>
      <c r="E51" s="216"/>
      <c r="F51" s="216"/>
      <c r="G51" s="216"/>
      <c r="H51" s="217"/>
      <c r="I51" s="216"/>
      <c r="J51" s="216"/>
      <c r="K51" s="216"/>
      <c r="L51" s="216"/>
      <c r="M51" s="216"/>
      <c r="N51" s="216"/>
      <c r="O51" s="216"/>
      <c r="P51" s="216"/>
      <c r="Q51" s="216"/>
      <c r="R51" s="662"/>
      <c r="S51" s="216"/>
      <c r="T51" s="218"/>
    </row>
    <row r="52" spans="2:20" ht="20.100000000000001" customHeight="1">
      <c r="B52" s="215"/>
      <c r="C52" s="216"/>
      <c r="D52" s="356"/>
      <c r="E52" s="216"/>
      <c r="F52" s="216"/>
      <c r="G52" s="216"/>
      <c r="H52" s="217"/>
      <c r="I52" s="216"/>
      <c r="J52" s="216"/>
      <c r="K52" s="216"/>
      <c r="L52" s="216"/>
      <c r="M52" s="216"/>
      <c r="N52" s="216"/>
      <c r="O52" s="216"/>
      <c r="P52" s="216"/>
      <c r="Q52" s="216"/>
      <c r="R52" s="662"/>
      <c r="S52" s="216"/>
      <c r="T52" s="218"/>
    </row>
    <row r="53" spans="2:20" ht="20.100000000000001" customHeight="1">
      <c r="B53" s="215"/>
      <c r="C53" s="216"/>
      <c r="D53" s="356"/>
      <c r="E53" s="216"/>
      <c r="F53" s="216"/>
      <c r="G53" s="216"/>
      <c r="H53" s="217"/>
      <c r="I53" s="216"/>
      <c r="J53" s="216"/>
      <c r="K53" s="216"/>
      <c r="L53" s="216"/>
      <c r="M53" s="216"/>
      <c r="N53" s="216"/>
      <c r="O53" s="216"/>
      <c r="P53" s="216"/>
      <c r="Q53" s="216"/>
      <c r="R53" s="662"/>
      <c r="S53" s="216"/>
      <c r="T53" s="218"/>
    </row>
    <row r="54" spans="2:20" ht="20.100000000000001" customHeight="1">
      <c r="B54" s="215"/>
      <c r="C54" s="216"/>
      <c r="D54" s="356"/>
      <c r="E54" s="216"/>
      <c r="F54" s="216"/>
      <c r="G54" s="216"/>
      <c r="H54" s="217"/>
      <c r="I54" s="216"/>
      <c r="J54" s="216"/>
      <c r="K54" s="216"/>
      <c r="L54" s="216"/>
      <c r="M54" s="216"/>
      <c r="N54" s="216"/>
      <c r="O54" s="216"/>
      <c r="P54" s="216"/>
      <c r="Q54" s="216"/>
      <c r="R54" s="662"/>
      <c r="S54" s="216"/>
      <c r="T54" s="218"/>
    </row>
    <row r="55" spans="2:20" ht="20.100000000000001" customHeight="1">
      <c r="B55" s="215"/>
      <c r="C55" s="216"/>
      <c r="D55" s="356"/>
      <c r="E55" s="216"/>
      <c r="F55" s="216"/>
      <c r="G55" s="216"/>
      <c r="H55" s="217"/>
      <c r="I55" s="216"/>
      <c r="J55" s="216"/>
      <c r="K55" s="216"/>
      <c r="L55" s="216"/>
      <c r="M55" s="216"/>
      <c r="N55" s="216"/>
      <c r="O55" s="216"/>
      <c r="P55" s="216"/>
      <c r="Q55" s="216"/>
      <c r="R55" s="662"/>
      <c r="S55" s="216"/>
      <c r="T55" s="218"/>
    </row>
    <row r="56" spans="2:20" ht="20.100000000000001" customHeight="1">
      <c r="B56" s="215"/>
      <c r="C56" s="216"/>
      <c r="D56" s="356"/>
      <c r="E56" s="216"/>
      <c r="F56" s="216"/>
      <c r="G56" s="216"/>
      <c r="H56" s="217"/>
      <c r="I56" s="216"/>
      <c r="J56" s="216"/>
      <c r="K56" s="216"/>
      <c r="L56" s="216"/>
      <c r="M56" s="216"/>
      <c r="N56" s="216"/>
      <c r="O56" s="216"/>
      <c r="P56" s="216"/>
      <c r="Q56" s="216"/>
      <c r="R56" s="662"/>
      <c r="S56" s="216"/>
      <c r="T56" s="218"/>
    </row>
    <row r="57" spans="2:20" ht="20.100000000000001" customHeight="1">
      <c r="B57" s="215"/>
      <c r="C57" s="216"/>
      <c r="D57" s="356"/>
      <c r="E57" s="216"/>
      <c r="F57" s="216"/>
      <c r="G57" s="216"/>
      <c r="H57" s="217"/>
      <c r="I57" s="216"/>
      <c r="J57" s="216"/>
      <c r="K57" s="216"/>
      <c r="L57" s="216"/>
      <c r="M57" s="216"/>
      <c r="N57" s="216"/>
      <c r="O57" s="216"/>
      <c r="P57" s="216"/>
      <c r="Q57" s="216"/>
      <c r="R57" s="662"/>
      <c r="S57" s="216"/>
      <c r="T57" s="218"/>
    </row>
    <row r="58" spans="2:20" ht="20.100000000000001" customHeight="1">
      <c r="B58" s="215"/>
      <c r="C58" s="216"/>
      <c r="D58" s="356"/>
      <c r="E58" s="216"/>
      <c r="F58" s="216"/>
      <c r="G58" s="216"/>
      <c r="H58" s="217"/>
      <c r="I58" s="216"/>
      <c r="J58" s="216"/>
      <c r="K58" s="216"/>
      <c r="L58" s="216"/>
      <c r="M58" s="216"/>
      <c r="N58" s="216"/>
      <c r="O58" s="216"/>
      <c r="P58" s="216"/>
      <c r="Q58" s="216"/>
      <c r="R58" s="662"/>
      <c r="S58" s="216"/>
      <c r="T58" s="218"/>
    </row>
    <row r="59" spans="2:20" ht="20.100000000000001" customHeight="1">
      <c r="B59" s="215"/>
      <c r="C59" s="216"/>
      <c r="D59" s="356"/>
      <c r="E59" s="216"/>
      <c r="F59" s="216"/>
      <c r="G59" s="216"/>
      <c r="H59" s="217"/>
      <c r="I59" s="216"/>
      <c r="J59" s="216"/>
      <c r="K59" s="216"/>
      <c r="L59" s="216"/>
      <c r="M59" s="216"/>
      <c r="N59" s="216"/>
      <c r="O59" s="216"/>
      <c r="P59" s="216"/>
      <c r="Q59" s="216"/>
      <c r="R59" s="662"/>
      <c r="S59" s="216"/>
      <c r="T59" s="218"/>
    </row>
    <row r="60" spans="2:20" ht="20.100000000000001" customHeight="1">
      <c r="B60" s="215"/>
      <c r="C60" s="216"/>
      <c r="D60" s="356"/>
      <c r="E60" s="216"/>
      <c r="F60" s="216"/>
      <c r="G60" s="216"/>
      <c r="H60" s="217"/>
      <c r="I60" s="216"/>
      <c r="J60" s="216"/>
      <c r="K60" s="216"/>
      <c r="L60" s="216"/>
      <c r="M60" s="216"/>
      <c r="N60" s="216"/>
      <c r="O60" s="216"/>
      <c r="P60" s="216"/>
      <c r="Q60" s="216"/>
      <c r="R60" s="662"/>
      <c r="S60" s="216"/>
      <c r="T60" s="218"/>
    </row>
    <row r="61" spans="2:20" ht="20.100000000000001" customHeight="1">
      <c r="B61" s="215"/>
      <c r="C61" s="216"/>
      <c r="D61" s="356"/>
      <c r="E61" s="216"/>
      <c r="F61" s="216"/>
      <c r="G61" s="216"/>
      <c r="H61" s="217"/>
      <c r="I61" s="216"/>
      <c r="J61" s="216"/>
      <c r="K61" s="216"/>
      <c r="L61" s="216"/>
      <c r="M61" s="216"/>
      <c r="N61" s="216"/>
      <c r="O61" s="216"/>
      <c r="P61" s="216"/>
      <c r="Q61" s="216"/>
      <c r="R61" s="662"/>
      <c r="S61" s="216"/>
      <c r="T61" s="218"/>
    </row>
    <row r="62" spans="2:20" ht="20.100000000000001" customHeight="1">
      <c r="B62" s="215"/>
      <c r="C62" s="216"/>
      <c r="D62" s="356"/>
      <c r="E62" s="216"/>
      <c r="F62" s="216"/>
      <c r="G62" s="216"/>
      <c r="H62" s="217"/>
      <c r="I62" s="216"/>
      <c r="J62" s="216"/>
      <c r="K62" s="216"/>
      <c r="L62" s="216"/>
      <c r="M62" s="216"/>
      <c r="N62" s="216"/>
      <c r="O62" s="216"/>
      <c r="P62" s="216"/>
      <c r="Q62" s="216"/>
      <c r="R62" s="662"/>
      <c r="S62" s="216"/>
      <c r="T62" s="218"/>
    </row>
    <row r="63" spans="2:20" ht="20.100000000000001" customHeight="1">
      <c r="B63" s="215"/>
      <c r="C63" s="216"/>
      <c r="D63" s="356"/>
      <c r="E63" s="216"/>
      <c r="F63" s="216"/>
      <c r="G63" s="216"/>
      <c r="H63" s="217"/>
      <c r="I63" s="216"/>
      <c r="J63" s="216"/>
      <c r="K63" s="216"/>
      <c r="L63" s="216"/>
      <c r="M63" s="216"/>
      <c r="N63" s="216"/>
      <c r="O63" s="216"/>
      <c r="P63" s="216"/>
      <c r="Q63" s="216"/>
      <c r="R63" s="662"/>
      <c r="S63" s="216"/>
      <c r="T63" s="218"/>
    </row>
    <row r="64" spans="2:20" ht="20.100000000000001" customHeight="1">
      <c r="B64" s="215"/>
      <c r="C64" s="216"/>
      <c r="D64" s="356"/>
      <c r="E64" s="216"/>
      <c r="F64" s="216"/>
      <c r="G64" s="216"/>
      <c r="H64" s="217"/>
      <c r="I64" s="216"/>
      <c r="J64" s="216"/>
      <c r="K64" s="216"/>
      <c r="L64" s="216"/>
      <c r="M64" s="216"/>
      <c r="N64" s="216"/>
      <c r="O64" s="216"/>
      <c r="P64" s="216"/>
      <c r="Q64" s="216"/>
      <c r="R64" s="662"/>
      <c r="S64" s="216"/>
      <c r="T64" s="218"/>
    </row>
    <row r="65" spans="2:20" ht="20.100000000000001" customHeight="1">
      <c r="B65" s="215"/>
      <c r="C65" s="216"/>
      <c r="D65" s="356"/>
      <c r="E65" s="216"/>
      <c r="F65" s="216"/>
      <c r="G65" s="216"/>
      <c r="H65" s="217"/>
      <c r="I65" s="216"/>
      <c r="J65" s="216"/>
      <c r="K65" s="216"/>
      <c r="L65" s="216"/>
      <c r="M65" s="216"/>
      <c r="N65" s="216"/>
      <c r="O65" s="216"/>
      <c r="P65" s="216"/>
      <c r="Q65" s="216"/>
      <c r="R65" s="662"/>
      <c r="S65" s="216"/>
      <c r="T65" s="218"/>
    </row>
    <row r="66" spans="2:20" ht="20.100000000000001" customHeight="1" thickBot="1">
      <c r="B66" s="421"/>
      <c r="C66" s="422"/>
      <c r="D66" s="489"/>
      <c r="E66" s="422"/>
      <c r="F66" s="422"/>
      <c r="G66" s="422"/>
      <c r="H66" s="673"/>
      <c r="I66" s="422"/>
      <c r="J66" s="422"/>
      <c r="K66" s="422"/>
      <c r="L66" s="422"/>
      <c r="M66" s="422"/>
      <c r="N66" s="422"/>
      <c r="O66" s="422"/>
      <c r="P66" s="422"/>
      <c r="Q66" s="422"/>
      <c r="R66" s="674"/>
      <c r="S66" s="422"/>
      <c r="T66" s="423"/>
    </row>
    <row r="67" spans="2:20" ht="19.5" customHeight="1">
      <c r="B67" s="215"/>
      <c r="C67" s="216"/>
      <c r="D67" s="356"/>
      <c r="E67" s="216"/>
      <c r="F67" s="216"/>
      <c r="G67" s="216"/>
      <c r="H67" s="217"/>
      <c r="I67" s="216"/>
      <c r="J67" s="216"/>
      <c r="K67" s="216"/>
      <c r="L67" s="216"/>
      <c r="M67" s="216"/>
      <c r="N67" s="216"/>
      <c r="O67" s="216"/>
      <c r="P67" s="216"/>
      <c r="Q67" s="216"/>
      <c r="R67" s="662"/>
      <c r="S67" s="216"/>
      <c r="T67" s="218"/>
    </row>
    <row r="68" spans="2:20" s="678" customFormat="1" ht="51.6" customHeight="1">
      <c r="B68" s="675"/>
      <c r="C68" s="330" t="s">
        <v>4</v>
      </c>
      <c r="D68" s="330" t="s">
        <v>16</v>
      </c>
      <c r="E68" s="518" t="s">
        <v>440</v>
      </c>
      <c r="F68" s="520"/>
      <c r="G68" s="520"/>
      <c r="H68" s="519"/>
      <c r="I68" s="330" t="s">
        <v>671</v>
      </c>
      <c r="J68" s="330" t="s">
        <v>672</v>
      </c>
      <c r="K68" s="330" t="s">
        <v>673</v>
      </c>
      <c r="L68" s="330" t="s">
        <v>674</v>
      </c>
      <c r="M68" s="330" t="s">
        <v>675</v>
      </c>
      <c r="N68" s="330" t="s">
        <v>676</v>
      </c>
      <c r="O68" s="330" t="s">
        <v>677</v>
      </c>
      <c r="P68" s="330" t="s">
        <v>678</v>
      </c>
      <c r="Q68" s="330" t="s">
        <v>679</v>
      </c>
      <c r="R68" s="676" t="s">
        <v>680</v>
      </c>
      <c r="S68" s="330" t="s">
        <v>681</v>
      </c>
      <c r="T68" s="677"/>
    </row>
    <row r="69" spans="2:20" ht="22.9" customHeight="1">
      <c r="B69" s="215"/>
      <c r="C69" s="679">
        <v>1</v>
      </c>
      <c r="D69" s="680" t="s">
        <v>682</v>
      </c>
      <c r="E69" s="680"/>
      <c r="F69" s="680"/>
      <c r="G69" s="680"/>
      <c r="H69" s="680"/>
      <c r="I69" s="680"/>
      <c r="J69" s="680"/>
      <c r="K69" s="680"/>
      <c r="L69" s="680"/>
      <c r="M69" s="680"/>
      <c r="N69" s="680"/>
      <c r="O69" s="680"/>
      <c r="P69" s="680"/>
      <c r="Q69" s="680"/>
      <c r="R69" s="680"/>
      <c r="S69" s="680"/>
      <c r="T69" s="218"/>
    </row>
    <row r="70" spans="2:20" s="636" customFormat="1" ht="20.100000000000001" customHeight="1">
      <c r="B70" s="486"/>
      <c r="C70" s="425" t="s">
        <v>20</v>
      </c>
      <c r="D70" s="425" t="s">
        <v>683</v>
      </c>
      <c r="E70" s="681" t="s">
        <v>684</v>
      </c>
      <c r="F70" s="682"/>
      <c r="G70" s="682"/>
      <c r="H70" s="683"/>
      <c r="I70" s="684" t="str">
        <f>J37</f>
        <v>Recife/PE</v>
      </c>
      <c r="J70" s="425" t="s">
        <v>685</v>
      </c>
      <c r="K70" s="565">
        <f>$L$37</f>
        <v>690</v>
      </c>
      <c r="L70" s="426">
        <f>$L$34</f>
        <v>60</v>
      </c>
      <c r="M70" s="425">
        <f>TRUNC(K70/L70,2)</f>
        <v>11.5</v>
      </c>
      <c r="N70" s="426">
        <v>0.5</v>
      </c>
      <c r="O70" s="685">
        <f>IF(D70=Q70,1,2)</f>
        <v>2</v>
      </c>
      <c r="P70" s="426">
        <f>Canteiro!K111</f>
        <v>1</v>
      </c>
      <c r="Q70" s="425" t="s">
        <v>686</v>
      </c>
      <c r="R70" s="686">
        <f>VLOOKUP(Q70,'[11]Equipamentos (OK)'!$D$15:$G$545,3,0)</f>
        <v>389.8279</v>
      </c>
      <c r="S70" s="687">
        <f t="shared" ref="S70:S96" si="0">TRUNC(M70*N70*O70*P70*R70,2)</f>
        <v>4483.0200000000004</v>
      </c>
      <c r="T70" s="487"/>
    </row>
    <row r="71" spans="2:20" s="636" customFormat="1" ht="20.100000000000001" customHeight="1">
      <c r="B71" s="486"/>
      <c r="C71" s="343" t="s">
        <v>687</v>
      </c>
      <c r="D71" s="343" t="s">
        <v>688</v>
      </c>
      <c r="E71" s="688" t="s">
        <v>689</v>
      </c>
      <c r="F71" s="689"/>
      <c r="G71" s="689"/>
      <c r="H71" s="690"/>
      <c r="I71" s="343" t="str">
        <f t="shared" ref="I71:I96" si="1">$I$70</f>
        <v>Recife/PE</v>
      </c>
      <c r="J71" s="343" t="s">
        <v>685</v>
      </c>
      <c r="K71" s="344">
        <f t="shared" ref="K71:K96" si="2">$L$37</f>
        <v>690</v>
      </c>
      <c r="L71" s="344">
        <f t="shared" ref="L71:L96" si="3">$L$34</f>
        <v>60</v>
      </c>
      <c r="M71" s="343">
        <f t="shared" ref="M71:M86" si="4">TRUNC(K71/L71,2)</f>
        <v>11.5</v>
      </c>
      <c r="N71" s="344">
        <v>0.5</v>
      </c>
      <c r="O71" s="691">
        <f t="shared" ref="O71:O96" si="5">IF(D71=Q71,1,2)</f>
        <v>2</v>
      </c>
      <c r="P71" s="344">
        <f>Canteiro!K112</f>
        <v>1</v>
      </c>
      <c r="Q71" s="343" t="s">
        <v>686</v>
      </c>
      <c r="R71" s="692">
        <f>VLOOKUP(Q71,'[11]Equipamentos (OK)'!$D$15:$G$545,3,0)</f>
        <v>389.8279</v>
      </c>
      <c r="S71" s="693">
        <f t="shared" si="0"/>
        <v>4483.0200000000004</v>
      </c>
      <c r="T71" s="487"/>
    </row>
    <row r="72" spans="2:20" s="636" customFormat="1" ht="20.100000000000001" customHeight="1">
      <c r="B72" s="486"/>
      <c r="C72" s="343" t="s">
        <v>690</v>
      </c>
      <c r="D72" s="343" t="s">
        <v>691</v>
      </c>
      <c r="E72" s="688" t="s">
        <v>692</v>
      </c>
      <c r="F72" s="689"/>
      <c r="G72" s="689"/>
      <c r="H72" s="690"/>
      <c r="I72" s="343" t="str">
        <f t="shared" si="1"/>
        <v>Recife/PE</v>
      </c>
      <c r="J72" s="343" t="s">
        <v>685</v>
      </c>
      <c r="K72" s="344">
        <f t="shared" si="2"/>
        <v>690</v>
      </c>
      <c r="L72" s="344">
        <f t="shared" si="3"/>
        <v>60</v>
      </c>
      <c r="M72" s="343">
        <f t="shared" si="4"/>
        <v>11.5</v>
      </c>
      <c r="N72" s="344">
        <v>0.5</v>
      </c>
      <c r="O72" s="691">
        <f t="shared" si="5"/>
        <v>2</v>
      </c>
      <c r="P72" s="347">
        <f>(SUM(Canteiro!K106,Canteiro!K107,Canteiro!K109))</f>
        <v>3</v>
      </c>
      <c r="Q72" s="343" t="s">
        <v>686</v>
      </c>
      <c r="R72" s="692">
        <f>VLOOKUP(Q72,'[11]Equipamentos (OK)'!$D$15:$G$545,3,0)</f>
        <v>389.8279</v>
      </c>
      <c r="S72" s="693">
        <f t="shared" si="0"/>
        <v>13449.06</v>
      </c>
      <c r="T72" s="487"/>
    </row>
    <row r="73" spans="2:20" s="636" customFormat="1" ht="20.100000000000001" customHeight="1">
      <c r="B73" s="486"/>
      <c r="C73" s="343" t="s">
        <v>693</v>
      </c>
      <c r="D73" s="343" t="s">
        <v>694</v>
      </c>
      <c r="E73" s="688" t="s">
        <v>695</v>
      </c>
      <c r="F73" s="689"/>
      <c r="G73" s="689"/>
      <c r="H73" s="690"/>
      <c r="I73" s="343" t="str">
        <f t="shared" si="1"/>
        <v>Recife/PE</v>
      </c>
      <c r="J73" s="343" t="s">
        <v>685</v>
      </c>
      <c r="K73" s="344">
        <f t="shared" si="2"/>
        <v>690</v>
      </c>
      <c r="L73" s="344">
        <f t="shared" si="3"/>
        <v>60</v>
      </c>
      <c r="M73" s="343">
        <f t="shared" si="4"/>
        <v>11.5</v>
      </c>
      <c r="N73" s="344">
        <v>0.5</v>
      </c>
      <c r="O73" s="691">
        <f t="shared" si="5"/>
        <v>2</v>
      </c>
      <c r="P73" s="344">
        <f>Canteiro!K108</f>
        <v>1</v>
      </c>
      <c r="Q73" s="343" t="s">
        <v>686</v>
      </c>
      <c r="R73" s="692">
        <f>VLOOKUP(Q73,'[11]Equipamentos (OK)'!$D$15:$G$545,3,0)</f>
        <v>389.8279</v>
      </c>
      <c r="S73" s="693">
        <f t="shared" si="0"/>
        <v>4483.0200000000004</v>
      </c>
      <c r="T73" s="487"/>
    </row>
    <row r="74" spans="2:20" s="636" customFormat="1" ht="20.100000000000001" customHeight="1">
      <c r="B74" s="486"/>
      <c r="C74" s="343" t="s">
        <v>696</v>
      </c>
      <c r="D74" s="343" t="s">
        <v>697</v>
      </c>
      <c r="E74" s="688" t="s">
        <v>698</v>
      </c>
      <c r="F74" s="689"/>
      <c r="G74" s="689"/>
      <c r="H74" s="690"/>
      <c r="I74" s="343" t="str">
        <f t="shared" si="1"/>
        <v>Recife/PE</v>
      </c>
      <c r="J74" s="343" t="s">
        <v>685</v>
      </c>
      <c r="K74" s="344">
        <f t="shared" si="2"/>
        <v>690</v>
      </c>
      <c r="L74" s="344">
        <f t="shared" si="3"/>
        <v>60</v>
      </c>
      <c r="M74" s="343">
        <f t="shared" si="4"/>
        <v>11.5</v>
      </c>
      <c r="N74" s="344">
        <v>0.5</v>
      </c>
      <c r="O74" s="691">
        <f t="shared" si="5"/>
        <v>2</v>
      </c>
      <c r="P74" s="344">
        <f>Canteiro!K113</f>
        <v>1</v>
      </c>
      <c r="Q74" s="343" t="s">
        <v>686</v>
      </c>
      <c r="R74" s="692">
        <f>VLOOKUP(Q74,'[11]Equipamentos (OK)'!$D$15:$G$545,3,0)</f>
        <v>389.8279</v>
      </c>
      <c r="S74" s="693">
        <f t="shared" si="0"/>
        <v>4483.0200000000004</v>
      </c>
      <c r="T74" s="487"/>
    </row>
    <row r="75" spans="2:20" s="636" customFormat="1" ht="20.100000000000001" customHeight="1">
      <c r="B75" s="486"/>
      <c r="C75" s="343" t="s">
        <v>699</v>
      </c>
      <c r="D75" s="343" t="s">
        <v>700</v>
      </c>
      <c r="E75" s="688" t="s">
        <v>701</v>
      </c>
      <c r="F75" s="689"/>
      <c r="G75" s="689"/>
      <c r="H75" s="690"/>
      <c r="I75" s="343" t="str">
        <f t="shared" si="1"/>
        <v>Recife/PE</v>
      </c>
      <c r="J75" s="343" t="s">
        <v>685</v>
      </c>
      <c r="K75" s="344">
        <f t="shared" si="2"/>
        <v>690</v>
      </c>
      <c r="L75" s="344">
        <f t="shared" si="3"/>
        <v>60</v>
      </c>
      <c r="M75" s="343">
        <f t="shared" si="4"/>
        <v>11.5</v>
      </c>
      <c r="N75" s="344">
        <v>0.5</v>
      </c>
      <c r="O75" s="691">
        <f t="shared" si="5"/>
        <v>2</v>
      </c>
      <c r="P75" s="344">
        <f>Canteiro!K114</f>
        <v>1</v>
      </c>
      <c r="Q75" s="343" t="s">
        <v>686</v>
      </c>
      <c r="R75" s="692">
        <f>VLOOKUP(Q75,'[11]Equipamentos (OK)'!$D$15:$G$545,3,0)</f>
        <v>389.8279</v>
      </c>
      <c r="S75" s="693">
        <f t="shared" si="0"/>
        <v>4483.0200000000004</v>
      </c>
      <c r="T75" s="487"/>
    </row>
    <row r="76" spans="2:20" s="636" customFormat="1" ht="20.100000000000001" customHeight="1">
      <c r="B76" s="486"/>
      <c r="C76" s="343" t="s">
        <v>702</v>
      </c>
      <c r="D76" s="343" t="s">
        <v>703</v>
      </c>
      <c r="E76" s="688" t="s">
        <v>704</v>
      </c>
      <c r="F76" s="689"/>
      <c r="G76" s="689"/>
      <c r="H76" s="690"/>
      <c r="I76" s="343" t="str">
        <f t="shared" si="1"/>
        <v>Recife/PE</v>
      </c>
      <c r="J76" s="343" t="s">
        <v>685</v>
      </c>
      <c r="K76" s="344">
        <f t="shared" si="2"/>
        <v>690</v>
      </c>
      <c r="L76" s="344">
        <f t="shared" si="3"/>
        <v>60</v>
      </c>
      <c r="M76" s="343">
        <f t="shared" si="4"/>
        <v>11.5</v>
      </c>
      <c r="N76" s="344">
        <v>1</v>
      </c>
      <c r="O76" s="691">
        <f t="shared" si="5"/>
        <v>2</v>
      </c>
      <c r="P76" s="344">
        <f>SUM(Canteiro!K105,Canteiro!K115)</f>
        <v>2</v>
      </c>
      <c r="Q76" s="343" t="s">
        <v>705</v>
      </c>
      <c r="R76" s="692">
        <f>VLOOKUP(Q76,'[11]Equipamentos (OK)'!$D$15:$G$545,3,0)</f>
        <v>501.7756</v>
      </c>
      <c r="S76" s="693">
        <f t="shared" si="0"/>
        <v>23081.67</v>
      </c>
      <c r="T76" s="487"/>
    </row>
    <row r="77" spans="2:20" s="636" customFormat="1" ht="20.100000000000001" customHeight="1">
      <c r="B77" s="486"/>
      <c r="C77" s="343" t="s">
        <v>706</v>
      </c>
      <c r="D77" s="343" t="s">
        <v>707</v>
      </c>
      <c r="E77" s="688" t="s">
        <v>708</v>
      </c>
      <c r="F77" s="689"/>
      <c r="G77" s="689"/>
      <c r="H77" s="690"/>
      <c r="I77" s="343" t="str">
        <f t="shared" si="1"/>
        <v>Recife/PE</v>
      </c>
      <c r="J77" s="343" t="s">
        <v>685</v>
      </c>
      <c r="K77" s="344">
        <f t="shared" si="2"/>
        <v>690</v>
      </c>
      <c r="L77" s="344">
        <f t="shared" si="3"/>
        <v>60</v>
      </c>
      <c r="M77" s="343">
        <f t="shared" si="4"/>
        <v>11.5</v>
      </c>
      <c r="N77" s="344">
        <v>0.33</v>
      </c>
      <c r="O77" s="691">
        <v>2</v>
      </c>
      <c r="P77" s="344">
        <f>Canteiro!K116</f>
        <v>1</v>
      </c>
      <c r="Q77" s="343" t="s">
        <v>686</v>
      </c>
      <c r="R77" s="692">
        <f>VLOOKUP(Q77,'[11]Equipamentos (OK)'!$D$15:$G$545,3,0)</f>
        <v>389.8279</v>
      </c>
      <c r="S77" s="693">
        <f t="shared" si="0"/>
        <v>2958.79</v>
      </c>
      <c r="T77" s="487"/>
    </row>
    <row r="78" spans="2:20" s="636" customFormat="1" ht="20.100000000000001" customHeight="1">
      <c r="B78" s="486"/>
      <c r="C78" s="343" t="s">
        <v>709</v>
      </c>
      <c r="D78" s="343" t="s">
        <v>710</v>
      </c>
      <c r="E78" s="688" t="s">
        <v>711</v>
      </c>
      <c r="F78" s="689"/>
      <c r="G78" s="689"/>
      <c r="H78" s="690"/>
      <c r="I78" s="343" t="str">
        <f t="shared" si="1"/>
        <v>Recife/PE</v>
      </c>
      <c r="J78" s="343" t="s">
        <v>685</v>
      </c>
      <c r="K78" s="344">
        <f t="shared" si="2"/>
        <v>690</v>
      </c>
      <c r="L78" s="344">
        <f t="shared" si="3"/>
        <v>60</v>
      </c>
      <c r="M78" s="343">
        <f>TRUNC(K78/L78,2)</f>
        <v>11.5</v>
      </c>
      <c r="N78" s="344">
        <v>1</v>
      </c>
      <c r="O78" s="691">
        <v>2</v>
      </c>
      <c r="P78" s="344">
        <v>1</v>
      </c>
      <c r="Q78" s="343" t="s">
        <v>686</v>
      </c>
      <c r="R78" s="692">
        <f>VLOOKUP(Q78,'[11]Equipamentos (OK)'!$D$15:$G$545,3,0)</f>
        <v>389.8279</v>
      </c>
      <c r="S78" s="693">
        <f t="shared" si="0"/>
        <v>8966.0400000000009</v>
      </c>
      <c r="T78" s="487"/>
    </row>
    <row r="79" spans="2:20" s="636" customFormat="1" ht="20.100000000000001" customHeight="1">
      <c r="B79" s="486"/>
      <c r="C79" s="343" t="s">
        <v>712</v>
      </c>
      <c r="D79" s="343" t="s">
        <v>713</v>
      </c>
      <c r="E79" s="688" t="s">
        <v>714</v>
      </c>
      <c r="F79" s="689"/>
      <c r="G79" s="689"/>
      <c r="H79" s="690"/>
      <c r="I79" s="343" t="str">
        <f t="shared" si="1"/>
        <v>Recife/PE</v>
      </c>
      <c r="J79" s="343" t="s">
        <v>685</v>
      </c>
      <c r="K79" s="344">
        <f t="shared" si="2"/>
        <v>690</v>
      </c>
      <c r="L79" s="344">
        <f t="shared" si="3"/>
        <v>60</v>
      </c>
      <c r="M79" s="343">
        <f t="shared" si="4"/>
        <v>11.5</v>
      </c>
      <c r="N79" s="344">
        <v>1</v>
      </c>
      <c r="O79" s="691">
        <f t="shared" si="5"/>
        <v>2</v>
      </c>
      <c r="P79" s="344">
        <v>9</v>
      </c>
      <c r="Q79" s="343" t="s">
        <v>686</v>
      </c>
      <c r="R79" s="692">
        <f>VLOOKUP(Q79,'[11]Equipamentos (OK)'!$D$15:$G$545,3,0)</f>
        <v>389.8279</v>
      </c>
      <c r="S79" s="693">
        <f t="shared" si="0"/>
        <v>80694.37</v>
      </c>
      <c r="T79" s="487"/>
    </row>
    <row r="80" spans="2:20" s="636" customFormat="1" ht="20.100000000000001" customHeight="1">
      <c r="B80" s="486"/>
      <c r="C80" s="343" t="s">
        <v>715</v>
      </c>
      <c r="D80" s="343" t="s">
        <v>716</v>
      </c>
      <c r="E80" s="688" t="s">
        <v>717</v>
      </c>
      <c r="F80" s="689"/>
      <c r="G80" s="689"/>
      <c r="H80" s="690"/>
      <c r="I80" s="343" t="str">
        <f t="shared" si="1"/>
        <v>Recife/PE</v>
      </c>
      <c r="J80" s="343" t="s">
        <v>685</v>
      </c>
      <c r="K80" s="344">
        <f t="shared" si="2"/>
        <v>690</v>
      </c>
      <c r="L80" s="344">
        <f t="shared" si="3"/>
        <v>60</v>
      </c>
      <c r="M80" s="343">
        <f t="shared" si="4"/>
        <v>11.5</v>
      </c>
      <c r="N80" s="344">
        <v>1</v>
      </c>
      <c r="O80" s="691">
        <f t="shared" si="5"/>
        <v>1</v>
      </c>
      <c r="P80" s="344">
        <v>1</v>
      </c>
      <c r="Q80" s="343" t="s">
        <v>716</v>
      </c>
      <c r="R80" s="692">
        <f>VLOOKUP(Q80,'[11]Equipamentos (OK)'!$D$15:$G$545,3,0)</f>
        <v>261.17180000000002</v>
      </c>
      <c r="S80" s="693">
        <f t="shared" si="0"/>
        <v>3003.47</v>
      </c>
      <c r="T80" s="487"/>
    </row>
    <row r="81" spans="2:20" s="636" customFormat="1" ht="20.100000000000001" customHeight="1">
      <c r="B81" s="486"/>
      <c r="C81" s="343" t="s">
        <v>718</v>
      </c>
      <c r="D81" s="343" t="s">
        <v>719</v>
      </c>
      <c r="E81" s="688" t="s">
        <v>720</v>
      </c>
      <c r="F81" s="689"/>
      <c r="G81" s="689"/>
      <c r="H81" s="690"/>
      <c r="I81" s="343" t="str">
        <f t="shared" si="1"/>
        <v>Recife/PE</v>
      </c>
      <c r="J81" s="343" t="s">
        <v>685</v>
      </c>
      <c r="K81" s="344">
        <f t="shared" si="2"/>
        <v>690</v>
      </c>
      <c r="L81" s="344">
        <f t="shared" si="3"/>
        <v>60</v>
      </c>
      <c r="M81" s="343">
        <f>TRUNC(K81/L81,2)</f>
        <v>11.5</v>
      </c>
      <c r="N81" s="344">
        <v>1</v>
      </c>
      <c r="O81" s="691">
        <v>2</v>
      </c>
      <c r="P81" s="344">
        <v>1</v>
      </c>
      <c r="Q81" s="343" t="s">
        <v>686</v>
      </c>
      <c r="R81" s="692">
        <f>VLOOKUP(Q81,'[11]Equipamentos (OK)'!$D$15:$G$545,3,0)</f>
        <v>389.8279</v>
      </c>
      <c r="S81" s="693">
        <f t="shared" si="0"/>
        <v>8966.0400000000009</v>
      </c>
      <c r="T81" s="487"/>
    </row>
    <row r="82" spans="2:20" s="636" customFormat="1" ht="20.100000000000001" customHeight="1">
      <c r="B82" s="486"/>
      <c r="C82" s="343" t="s">
        <v>721</v>
      </c>
      <c r="D82" s="343" t="s">
        <v>722</v>
      </c>
      <c r="E82" s="688" t="s">
        <v>723</v>
      </c>
      <c r="F82" s="689"/>
      <c r="G82" s="689"/>
      <c r="H82" s="690"/>
      <c r="I82" s="343" t="str">
        <f t="shared" si="1"/>
        <v>Recife/PE</v>
      </c>
      <c r="J82" s="343" t="s">
        <v>685</v>
      </c>
      <c r="K82" s="344">
        <f t="shared" si="2"/>
        <v>690</v>
      </c>
      <c r="L82" s="344">
        <f t="shared" si="3"/>
        <v>60</v>
      </c>
      <c r="M82" s="343">
        <f t="shared" si="4"/>
        <v>11.5</v>
      </c>
      <c r="N82" s="344">
        <v>1</v>
      </c>
      <c r="O82" s="691">
        <f t="shared" si="5"/>
        <v>2</v>
      </c>
      <c r="P82" s="344">
        <v>4</v>
      </c>
      <c r="Q82" s="343" t="s">
        <v>686</v>
      </c>
      <c r="R82" s="692">
        <f>VLOOKUP(Q82,'[11]Equipamentos (OK)'!$D$15:$G$545,3,0)</f>
        <v>389.8279</v>
      </c>
      <c r="S82" s="693">
        <f t="shared" si="0"/>
        <v>35864.160000000003</v>
      </c>
      <c r="T82" s="487"/>
    </row>
    <row r="83" spans="2:20" s="636" customFormat="1" ht="20.100000000000001" customHeight="1">
      <c r="B83" s="486"/>
      <c r="C83" s="343" t="s">
        <v>724</v>
      </c>
      <c r="D83" s="343" t="s">
        <v>725</v>
      </c>
      <c r="E83" s="688" t="s">
        <v>726</v>
      </c>
      <c r="F83" s="689"/>
      <c r="G83" s="689"/>
      <c r="H83" s="690"/>
      <c r="I83" s="343" t="str">
        <f t="shared" si="1"/>
        <v>Recife/PE</v>
      </c>
      <c r="J83" s="343" t="s">
        <v>685</v>
      </c>
      <c r="K83" s="344">
        <f t="shared" si="2"/>
        <v>690</v>
      </c>
      <c r="L83" s="344">
        <f t="shared" si="3"/>
        <v>60</v>
      </c>
      <c r="M83" s="343">
        <f t="shared" si="4"/>
        <v>11.5</v>
      </c>
      <c r="N83" s="344">
        <v>1</v>
      </c>
      <c r="O83" s="691">
        <f t="shared" si="5"/>
        <v>1</v>
      </c>
      <c r="P83" s="344">
        <v>3</v>
      </c>
      <c r="Q83" s="343" t="s">
        <v>725</v>
      </c>
      <c r="R83" s="692">
        <f>VLOOKUP(Q83,'[11]Equipamentos (OK)'!$D$15:$G$545,3,0)</f>
        <v>322.6302</v>
      </c>
      <c r="S83" s="693">
        <f t="shared" si="0"/>
        <v>11130.74</v>
      </c>
      <c r="T83" s="487"/>
    </row>
    <row r="84" spans="2:20" s="636" customFormat="1" ht="20.100000000000001" customHeight="1">
      <c r="B84" s="486"/>
      <c r="C84" s="343" t="s">
        <v>727</v>
      </c>
      <c r="D84" s="343" t="s">
        <v>728</v>
      </c>
      <c r="E84" s="688" t="s">
        <v>729</v>
      </c>
      <c r="F84" s="689"/>
      <c r="G84" s="689"/>
      <c r="H84" s="690"/>
      <c r="I84" s="343" t="str">
        <f t="shared" si="1"/>
        <v>Recife/PE</v>
      </c>
      <c r="J84" s="343" t="s">
        <v>685</v>
      </c>
      <c r="K84" s="344">
        <f t="shared" si="2"/>
        <v>690</v>
      </c>
      <c r="L84" s="344">
        <f t="shared" si="3"/>
        <v>60</v>
      </c>
      <c r="M84" s="343">
        <f>TRUNC(K84/L84,2)</f>
        <v>11.5</v>
      </c>
      <c r="N84" s="344">
        <v>0.5</v>
      </c>
      <c r="O84" s="691">
        <f t="shared" si="5"/>
        <v>2</v>
      </c>
      <c r="P84" s="344">
        <v>1</v>
      </c>
      <c r="Q84" s="343" t="s">
        <v>686</v>
      </c>
      <c r="R84" s="692">
        <f>VLOOKUP(Q84,'[11]Equipamentos (OK)'!$D$15:$G$545,3,0)</f>
        <v>389.8279</v>
      </c>
      <c r="S84" s="693">
        <f t="shared" si="0"/>
        <v>4483.0200000000004</v>
      </c>
      <c r="T84" s="487"/>
    </row>
    <row r="85" spans="2:20" s="636" customFormat="1" ht="20.100000000000001" customHeight="1">
      <c r="B85" s="486"/>
      <c r="C85" s="343" t="s">
        <v>730</v>
      </c>
      <c r="D85" s="343" t="s">
        <v>731</v>
      </c>
      <c r="E85" s="688" t="s">
        <v>732</v>
      </c>
      <c r="F85" s="689"/>
      <c r="G85" s="689"/>
      <c r="H85" s="690"/>
      <c r="I85" s="343" t="str">
        <f t="shared" si="1"/>
        <v>Recife/PE</v>
      </c>
      <c r="J85" s="343" t="s">
        <v>685</v>
      </c>
      <c r="K85" s="344">
        <f t="shared" si="2"/>
        <v>690</v>
      </c>
      <c r="L85" s="344">
        <f t="shared" si="3"/>
        <v>60</v>
      </c>
      <c r="M85" s="343">
        <f t="shared" si="4"/>
        <v>11.5</v>
      </c>
      <c r="N85" s="344">
        <v>1</v>
      </c>
      <c r="O85" s="691">
        <f t="shared" si="5"/>
        <v>2</v>
      </c>
      <c r="P85" s="344">
        <v>3</v>
      </c>
      <c r="Q85" s="343" t="s">
        <v>686</v>
      </c>
      <c r="R85" s="692">
        <f>VLOOKUP(Q85,'[11]Equipamentos (OK)'!$D$15:$G$545,3,0)</f>
        <v>389.8279</v>
      </c>
      <c r="S85" s="693">
        <f t="shared" si="0"/>
        <v>26898.12</v>
      </c>
      <c r="T85" s="487"/>
    </row>
    <row r="86" spans="2:20" s="636" customFormat="1" ht="19.899999999999999" customHeight="1">
      <c r="B86" s="486"/>
      <c r="C86" s="343" t="s">
        <v>733</v>
      </c>
      <c r="D86" s="343" t="s">
        <v>734</v>
      </c>
      <c r="E86" s="688" t="s">
        <v>735</v>
      </c>
      <c r="F86" s="689"/>
      <c r="G86" s="689"/>
      <c r="H86" s="690"/>
      <c r="I86" s="343" t="str">
        <f t="shared" si="1"/>
        <v>Recife/PE</v>
      </c>
      <c r="J86" s="343" t="s">
        <v>685</v>
      </c>
      <c r="K86" s="344">
        <f t="shared" si="2"/>
        <v>690</v>
      </c>
      <c r="L86" s="344">
        <f t="shared" si="3"/>
        <v>60</v>
      </c>
      <c r="M86" s="343">
        <f t="shared" si="4"/>
        <v>11.5</v>
      </c>
      <c r="N86" s="344">
        <v>1</v>
      </c>
      <c r="O86" s="691">
        <f t="shared" si="5"/>
        <v>1</v>
      </c>
      <c r="P86" s="344">
        <v>1</v>
      </c>
      <c r="Q86" s="343" t="s">
        <v>734</v>
      </c>
      <c r="R86" s="692">
        <f>VLOOKUP(Q86,'[11]Equipamentos (OK)'!$D$15:$G$545,3,0)</f>
        <v>373.20639999999997</v>
      </c>
      <c r="S86" s="693">
        <f t="shared" si="0"/>
        <v>4291.87</v>
      </c>
      <c r="T86" s="487"/>
    </row>
    <row r="87" spans="2:20" s="636" customFormat="1" ht="32.25" customHeight="1">
      <c r="B87" s="486"/>
      <c r="C87" s="343" t="s">
        <v>736</v>
      </c>
      <c r="D87" s="343" t="s">
        <v>737</v>
      </c>
      <c r="E87" s="688" t="s">
        <v>738</v>
      </c>
      <c r="F87" s="689"/>
      <c r="G87" s="689"/>
      <c r="H87" s="690"/>
      <c r="I87" s="343" t="str">
        <f t="shared" si="1"/>
        <v>Recife/PE</v>
      </c>
      <c r="J87" s="343" t="s">
        <v>685</v>
      </c>
      <c r="K87" s="344">
        <f t="shared" si="2"/>
        <v>690</v>
      </c>
      <c r="L87" s="344">
        <f t="shared" si="3"/>
        <v>60</v>
      </c>
      <c r="M87" s="343">
        <f>TRUNC(K87/L87,2)</f>
        <v>11.5</v>
      </c>
      <c r="N87" s="344">
        <v>1</v>
      </c>
      <c r="O87" s="691">
        <f t="shared" si="5"/>
        <v>1</v>
      </c>
      <c r="P87" s="344">
        <v>1</v>
      </c>
      <c r="Q87" s="343" t="s">
        <v>737</v>
      </c>
      <c r="R87" s="692">
        <f>VLOOKUP(Q87,'[11]Equipamentos (OK)'!$D$15:$G$545,3,0)</f>
        <v>563.50829999999996</v>
      </c>
      <c r="S87" s="693">
        <f t="shared" si="0"/>
        <v>6480.34</v>
      </c>
      <c r="T87" s="487"/>
    </row>
    <row r="88" spans="2:20" s="636" customFormat="1" ht="20.100000000000001" customHeight="1">
      <c r="B88" s="486"/>
      <c r="C88" s="343" t="s">
        <v>739</v>
      </c>
      <c r="D88" s="343" t="s">
        <v>740</v>
      </c>
      <c r="E88" s="688" t="s">
        <v>741</v>
      </c>
      <c r="F88" s="689"/>
      <c r="G88" s="689"/>
      <c r="H88" s="690"/>
      <c r="I88" s="343" t="str">
        <f t="shared" si="1"/>
        <v>Recife/PE</v>
      </c>
      <c r="J88" s="343" t="s">
        <v>685</v>
      </c>
      <c r="K88" s="344">
        <f t="shared" si="2"/>
        <v>690</v>
      </c>
      <c r="L88" s="344">
        <f t="shared" si="3"/>
        <v>60</v>
      </c>
      <c r="M88" s="343">
        <f t="shared" ref="M88:M90" si="6">TRUNC(K88/L88,2)</f>
        <v>11.5</v>
      </c>
      <c r="N88" s="344">
        <v>1</v>
      </c>
      <c r="O88" s="691">
        <f t="shared" si="5"/>
        <v>2</v>
      </c>
      <c r="P88" s="344">
        <v>1</v>
      </c>
      <c r="Q88" s="343" t="s">
        <v>742</v>
      </c>
      <c r="R88" s="692">
        <f>VLOOKUP(Q88,'[11]Equipamentos (OK)'!$D$15:$G$545,3,0)</f>
        <v>416.69869999999997</v>
      </c>
      <c r="S88" s="693">
        <f t="shared" si="0"/>
        <v>9584.07</v>
      </c>
      <c r="T88" s="487"/>
    </row>
    <row r="89" spans="2:20" s="636" customFormat="1" ht="20.100000000000001" customHeight="1">
      <c r="B89" s="486"/>
      <c r="C89" s="343" t="s">
        <v>743</v>
      </c>
      <c r="D89" s="343" t="s">
        <v>744</v>
      </c>
      <c r="E89" s="688" t="s">
        <v>745</v>
      </c>
      <c r="F89" s="689"/>
      <c r="G89" s="689"/>
      <c r="H89" s="690"/>
      <c r="I89" s="343" t="str">
        <f t="shared" si="1"/>
        <v>Recife/PE</v>
      </c>
      <c r="J89" s="343" t="s">
        <v>685</v>
      </c>
      <c r="K89" s="344">
        <f t="shared" si="2"/>
        <v>690</v>
      </c>
      <c r="L89" s="344">
        <f t="shared" si="3"/>
        <v>60</v>
      </c>
      <c r="M89" s="343">
        <f t="shared" si="6"/>
        <v>11.5</v>
      </c>
      <c r="N89" s="344">
        <v>1</v>
      </c>
      <c r="O89" s="691">
        <f t="shared" si="5"/>
        <v>1</v>
      </c>
      <c r="P89" s="344">
        <v>1</v>
      </c>
      <c r="Q89" s="343" t="s">
        <v>744</v>
      </c>
      <c r="R89" s="692">
        <f>VLOOKUP(Q89,'[11]Equipamentos (OK)'!$D$15:$G$545,3,0)</f>
        <v>149.91589999999999</v>
      </c>
      <c r="S89" s="693">
        <f t="shared" si="0"/>
        <v>1724.03</v>
      </c>
      <c r="T89" s="487"/>
    </row>
    <row r="90" spans="2:20" s="636" customFormat="1" ht="19.899999999999999" customHeight="1">
      <c r="B90" s="486"/>
      <c r="C90" s="343" t="s">
        <v>746</v>
      </c>
      <c r="D90" s="343" t="s">
        <v>747</v>
      </c>
      <c r="E90" s="688" t="s">
        <v>748</v>
      </c>
      <c r="F90" s="689"/>
      <c r="G90" s="689"/>
      <c r="H90" s="690"/>
      <c r="I90" s="343" t="str">
        <f t="shared" si="1"/>
        <v>Recife/PE</v>
      </c>
      <c r="J90" s="343" t="s">
        <v>685</v>
      </c>
      <c r="K90" s="344">
        <f t="shared" si="2"/>
        <v>690</v>
      </c>
      <c r="L90" s="344">
        <f t="shared" si="3"/>
        <v>60</v>
      </c>
      <c r="M90" s="343">
        <f t="shared" si="6"/>
        <v>11.5</v>
      </c>
      <c r="N90" s="344">
        <v>0.5</v>
      </c>
      <c r="O90" s="691">
        <f t="shared" si="5"/>
        <v>2</v>
      </c>
      <c r="P90" s="344">
        <v>1</v>
      </c>
      <c r="Q90" s="343" t="s">
        <v>686</v>
      </c>
      <c r="R90" s="692">
        <f>VLOOKUP(Q90,'[11]Equipamentos (OK)'!$D$15:$G$545,3,0)</f>
        <v>389.8279</v>
      </c>
      <c r="S90" s="693">
        <f t="shared" si="0"/>
        <v>4483.0200000000004</v>
      </c>
      <c r="T90" s="487"/>
    </row>
    <row r="91" spans="2:20" s="636" customFormat="1" ht="19.899999999999999" customHeight="1">
      <c r="B91" s="486"/>
      <c r="C91" s="343" t="s">
        <v>749</v>
      </c>
      <c r="D91" s="343" t="s">
        <v>750</v>
      </c>
      <c r="E91" s="688" t="s">
        <v>751</v>
      </c>
      <c r="F91" s="689"/>
      <c r="G91" s="689"/>
      <c r="H91" s="690"/>
      <c r="I91" s="343" t="str">
        <f t="shared" si="1"/>
        <v>Recife/PE</v>
      </c>
      <c r="J91" s="343" t="s">
        <v>685</v>
      </c>
      <c r="K91" s="344">
        <f t="shared" si="2"/>
        <v>690</v>
      </c>
      <c r="L91" s="344">
        <f t="shared" si="3"/>
        <v>60</v>
      </c>
      <c r="M91" s="343">
        <f>TRUNC(K91/L91,2)</f>
        <v>11.5</v>
      </c>
      <c r="N91" s="344">
        <v>0.5</v>
      </c>
      <c r="O91" s="691">
        <f t="shared" si="5"/>
        <v>2</v>
      </c>
      <c r="P91" s="344">
        <v>1</v>
      </c>
      <c r="Q91" s="343" t="s">
        <v>742</v>
      </c>
      <c r="R91" s="692">
        <f>VLOOKUP(Q91,'[11]Equipamentos (OK)'!$D$15:$G$545,3,0)</f>
        <v>416.69869999999997</v>
      </c>
      <c r="S91" s="693">
        <f t="shared" si="0"/>
        <v>4792.03</v>
      </c>
      <c r="T91" s="487"/>
    </row>
    <row r="92" spans="2:20" s="636" customFormat="1" ht="27.6" customHeight="1">
      <c r="B92" s="486"/>
      <c r="C92" s="343" t="s">
        <v>752</v>
      </c>
      <c r="D92" s="343" t="s">
        <v>753</v>
      </c>
      <c r="E92" s="694" t="s">
        <v>754</v>
      </c>
      <c r="F92" s="695"/>
      <c r="G92" s="695"/>
      <c r="H92" s="696"/>
      <c r="I92" s="343" t="str">
        <f t="shared" si="1"/>
        <v>Recife/PE</v>
      </c>
      <c r="J92" s="343" t="s">
        <v>685</v>
      </c>
      <c r="K92" s="344">
        <f t="shared" si="2"/>
        <v>690</v>
      </c>
      <c r="L92" s="344">
        <f t="shared" si="3"/>
        <v>60</v>
      </c>
      <c r="M92" s="343">
        <f t="shared" ref="M92:M96" si="7">TRUNC(K92/L92,2)</f>
        <v>11.5</v>
      </c>
      <c r="N92" s="344">
        <v>1</v>
      </c>
      <c r="O92" s="691">
        <f t="shared" si="5"/>
        <v>1</v>
      </c>
      <c r="P92" s="344">
        <v>1</v>
      </c>
      <c r="Q92" s="343" t="s">
        <v>753</v>
      </c>
      <c r="R92" s="692">
        <f>VLOOKUP(Q92,'[11]Equipamentos (OK)'!$D$15:$G$545,3,0)</f>
        <v>762.74279999999999</v>
      </c>
      <c r="S92" s="693">
        <f t="shared" si="0"/>
        <v>8771.5400000000009</v>
      </c>
      <c r="T92" s="487"/>
    </row>
    <row r="93" spans="2:20" s="636" customFormat="1" ht="27.6" customHeight="1">
      <c r="B93" s="486"/>
      <c r="C93" s="343" t="s">
        <v>755</v>
      </c>
      <c r="D93" s="343" t="s">
        <v>756</v>
      </c>
      <c r="E93" s="694" t="s">
        <v>757</v>
      </c>
      <c r="F93" s="695"/>
      <c r="G93" s="695"/>
      <c r="H93" s="696"/>
      <c r="I93" s="343" t="str">
        <f t="shared" si="1"/>
        <v>Recife/PE</v>
      </c>
      <c r="J93" s="343" t="s">
        <v>685</v>
      </c>
      <c r="K93" s="344">
        <f t="shared" si="2"/>
        <v>690</v>
      </c>
      <c r="L93" s="344">
        <f t="shared" si="3"/>
        <v>60</v>
      </c>
      <c r="M93" s="343">
        <f t="shared" si="7"/>
        <v>11.5</v>
      </c>
      <c r="N93" s="344">
        <v>1</v>
      </c>
      <c r="O93" s="691">
        <f t="shared" si="5"/>
        <v>1</v>
      </c>
      <c r="P93" s="344">
        <v>1</v>
      </c>
      <c r="Q93" s="343" t="s">
        <v>756</v>
      </c>
      <c r="R93" s="692">
        <f>VLOOKUP(Q93,'[11]Equipamentos (OK)'!$D$15:$G$545,3,0)</f>
        <v>339.64670000000001</v>
      </c>
      <c r="S93" s="693">
        <f t="shared" si="0"/>
        <v>3905.93</v>
      </c>
      <c r="T93" s="487"/>
    </row>
    <row r="94" spans="2:20" s="636" customFormat="1" ht="19.899999999999999" customHeight="1">
      <c r="B94" s="486"/>
      <c r="C94" s="343" t="s">
        <v>758</v>
      </c>
      <c r="D94" s="343" t="s">
        <v>740</v>
      </c>
      <c r="E94" s="697" t="s">
        <v>759</v>
      </c>
      <c r="F94" s="698"/>
      <c r="G94" s="698"/>
      <c r="H94" s="699"/>
      <c r="I94" s="343" t="str">
        <f t="shared" si="1"/>
        <v>Recife/PE</v>
      </c>
      <c r="J94" s="343" t="s">
        <v>685</v>
      </c>
      <c r="K94" s="700">
        <f t="shared" si="2"/>
        <v>690</v>
      </c>
      <c r="L94" s="344">
        <f t="shared" si="3"/>
        <v>60</v>
      </c>
      <c r="M94" s="343">
        <f t="shared" si="7"/>
        <v>11.5</v>
      </c>
      <c r="N94" s="344">
        <v>1</v>
      </c>
      <c r="O94" s="691">
        <f t="shared" si="5"/>
        <v>2</v>
      </c>
      <c r="P94" s="344">
        <v>1</v>
      </c>
      <c r="Q94" s="343" t="s">
        <v>742</v>
      </c>
      <c r="R94" s="692">
        <f>VLOOKUP(Q94,'[11]Equipamentos (OK)'!$D$15:$G$545,3,0)</f>
        <v>416.69869999999997</v>
      </c>
      <c r="S94" s="693">
        <f t="shared" si="0"/>
        <v>9584.07</v>
      </c>
      <c r="T94" s="487"/>
    </row>
    <row r="95" spans="2:20" s="636" customFormat="1" ht="19.899999999999999" customHeight="1">
      <c r="B95" s="486"/>
      <c r="C95" s="343" t="s">
        <v>758</v>
      </c>
      <c r="D95" s="343" t="s">
        <v>760</v>
      </c>
      <c r="E95" s="697" t="s">
        <v>761</v>
      </c>
      <c r="F95" s="698"/>
      <c r="G95" s="698"/>
      <c r="H95" s="699"/>
      <c r="I95" s="343" t="str">
        <f t="shared" si="1"/>
        <v>Recife/PE</v>
      </c>
      <c r="J95" s="343" t="s">
        <v>685</v>
      </c>
      <c r="K95" s="700">
        <f t="shared" si="2"/>
        <v>690</v>
      </c>
      <c r="L95" s="344">
        <f t="shared" si="3"/>
        <v>60</v>
      </c>
      <c r="M95" s="343">
        <f t="shared" si="7"/>
        <v>11.5</v>
      </c>
      <c r="N95" s="344">
        <v>1</v>
      </c>
      <c r="O95" s="691">
        <f t="shared" si="5"/>
        <v>2</v>
      </c>
      <c r="P95" s="344">
        <v>1</v>
      </c>
      <c r="Q95" s="343" t="s">
        <v>742</v>
      </c>
      <c r="R95" s="692">
        <f>VLOOKUP(Q95,'[11]Equipamentos (OK)'!$D$15:$G$545,3,0)</f>
        <v>416.69869999999997</v>
      </c>
      <c r="S95" s="693">
        <f t="shared" si="0"/>
        <v>9584.07</v>
      </c>
      <c r="T95" s="487"/>
    </row>
    <row r="96" spans="2:20" s="636" customFormat="1" ht="19.899999999999999" customHeight="1">
      <c r="B96" s="486"/>
      <c r="C96" s="343" t="s">
        <v>758</v>
      </c>
      <c r="D96" s="343" t="s">
        <v>762</v>
      </c>
      <c r="E96" s="697" t="s">
        <v>763</v>
      </c>
      <c r="F96" s="698"/>
      <c r="G96" s="698"/>
      <c r="H96" s="699"/>
      <c r="I96" s="343" t="str">
        <f t="shared" si="1"/>
        <v>Recife/PE</v>
      </c>
      <c r="J96" s="343" t="s">
        <v>685</v>
      </c>
      <c r="K96" s="700">
        <f t="shared" si="2"/>
        <v>690</v>
      </c>
      <c r="L96" s="344">
        <f t="shared" si="3"/>
        <v>60</v>
      </c>
      <c r="M96" s="343">
        <f t="shared" si="7"/>
        <v>11.5</v>
      </c>
      <c r="N96" s="344">
        <v>1</v>
      </c>
      <c r="O96" s="691">
        <f t="shared" si="5"/>
        <v>2</v>
      </c>
      <c r="P96" s="344">
        <v>1</v>
      </c>
      <c r="Q96" s="343" t="s">
        <v>686</v>
      </c>
      <c r="R96" s="692">
        <f>VLOOKUP(Q96,'[11]Equipamentos (OK)'!$D$15:$G$545,3,0)</f>
        <v>389.8279</v>
      </c>
      <c r="S96" s="693">
        <f t="shared" si="0"/>
        <v>8966.0400000000009</v>
      </c>
      <c r="T96" s="487"/>
    </row>
    <row r="97" spans="2:20" s="636" customFormat="1" ht="20.100000000000001" customHeight="1">
      <c r="B97" s="486"/>
      <c r="C97" s="701" t="s">
        <v>764</v>
      </c>
      <c r="D97" s="702"/>
      <c r="E97" s="702"/>
      <c r="F97" s="702"/>
      <c r="G97" s="702"/>
      <c r="H97" s="702"/>
      <c r="I97" s="702"/>
      <c r="J97" s="702"/>
      <c r="K97" s="702"/>
      <c r="L97" s="702"/>
      <c r="M97" s="702"/>
      <c r="N97" s="702"/>
      <c r="O97" s="702"/>
      <c r="P97" s="702"/>
      <c r="Q97" s="702"/>
      <c r="R97" s="703"/>
      <c r="S97" s="704">
        <f>SUM(S70:S96)</f>
        <v>314077.59000000003</v>
      </c>
      <c r="T97" s="487"/>
    </row>
    <row r="98" spans="2:20" s="636" customFormat="1" ht="20.100000000000001" customHeight="1">
      <c r="B98" s="486"/>
      <c r="C98" s="701" t="s">
        <v>765</v>
      </c>
      <c r="D98" s="702"/>
      <c r="E98" s="702"/>
      <c r="F98" s="702"/>
      <c r="G98" s="702"/>
      <c r="H98" s="702"/>
      <c r="I98" s="702"/>
      <c r="J98" s="702"/>
      <c r="K98" s="702"/>
      <c r="L98" s="702"/>
      <c r="M98" s="702"/>
      <c r="N98" s="702"/>
      <c r="O98" s="702"/>
      <c r="P98" s="702"/>
      <c r="Q98" s="702"/>
      <c r="R98" s="705">
        <v>0.21229999999999999</v>
      </c>
      <c r="S98" s="704">
        <v>0</v>
      </c>
      <c r="T98" s="487"/>
    </row>
    <row r="99" spans="2:20" s="636" customFormat="1" ht="20.100000000000001" customHeight="1">
      <c r="B99" s="486"/>
      <c r="C99" s="706" t="s">
        <v>766</v>
      </c>
      <c r="D99" s="707"/>
      <c r="E99" s="707"/>
      <c r="F99" s="707"/>
      <c r="G99" s="707"/>
      <c r="H99" s="707"/>
      <c r="I99" s="707"/>
      <c r="J99" s="707"/>
      <c r="K99" s="707"/>
      <c r="L99" s="707"/>
      <c r="M99" s="707"/>
      <c r="N99" s="707"/>
      <c r="O99" s="707"/>
      <c r="P99" s="707"/>
      <c r="Q99" s="707"/>
      <c r="R99" s="708"/>
      <c r="S99" s="709">
        <f>SUM(S97:S98)</f>
        <v>314077.59000000003</v>
      </c>
      <c r="T99" s="487"/>
    </row>
    <row r="100" spans="2:20" s="636" customFormat="1" ht="20.100000000000001" customHeight="1">
      <c r="B100" s="486"/>
      <c r="C100" s="356"/>
      <c r="D100" s="356"/>
      <c r="E100" s="710"/>
      <c r="F100" s="710"/>
      <c r="G100" s="710"/>
      <c r="H100" s="710"/>
      <c r="I100" s="356"/>
      <c r="J100" s="356"/>
      <c r="K100" s="357"/>
      <c r="L100" s="357"/>
      <c r="M100" s="356"/>
      <c r="N100" s="357"/>
      <c r="O100" s="711"/>
      <c r="P100" s="357"/>
      <c r="Q100" s="356"/>
      <c r="R100" s="712"/>
      <c r="S100" s="713"/>
      <c r="T100" s="487"/>
    </row>
    <row r="101" spans="2:20" s="636" customFormat="1" ht="20.100000000000001" customHeight="1">
      <c r="B101" s="486"/>
      <c r="C101" s="356"/>
      <c r="D101" s="356"/>
      <c r="E101" s="710"/>
      <c r="F101" s="710"/>
      <c r="G101" s="710"/>
      <c r="H101" s="710"/>
      <c r="I101" s="356"/>
      <c r="J101" s="356"/>
      <c r="K101" s="357"/>
      <c r="L101" s="357"/>
      <c r="M101" s="356"/>
      <c r="N101" s="357"/>
      <c r="O101" s="711"/>
      <c r="P101" s="357"/>
      <c r="Q101" s="356"/>
      <c r="R101" s="712"/>
      <c r="S101" s="713"/>
      <c r="T101" s="487"/>
    </row>
    <row r="102" spans="2:20" ht="20.100000000000001" customHeight="1">
      <c r="B102" s="215"/>
      <c r="C102" s="216"/>
      <c r="D102" s="356"/>
      <c r="E102" s="216"/>
      <c r="F102" s="216"/>
      <c r="G102" s="216"/>
      <c r="H102" s="217"/>
      <c r="I102" s="216"/>
      <c r="J102" s="216"/>
      <c r="K102" s="216"/>
      <c r="L102" s="216"/>
      <c r="M102" s="216"/>
      <c r="N102" s="216"/>
      <c r="O102" s="216"/>
      <c r="P102" s="216"/>
      <c r="Q102" s="216"/>
      <c r="R102" s="662"/>
      <c r="S102" s="216"/>
      <c r="T102" s="218"/>
    </row>
    <row r="103" spans="2:20" ht="20.100000000000001" customHeight="1" thickBot="1">
      <c r="B103" s="714"/>
      <c r="C103" s="715"/>
      <c r="D103" s="716"/>
      <c r="E103" s="715"/>
      <c r="F103" s="715"/>
      <c r="G103" s="715"/>
      <c r="H103" s="717"/>
      <c r="I103" s="715"/>
      <c r="J103" s="715"/>
      <c r="K103" s="715"/>
      <c r="L103" s="715"/>
      <c r="M103" s="715"/>
      <c r="N103" s="715"/>
      <c r="O103" s="715"/>
      <c r="P103" s="715"/>
      <c r="Q103" s="715"/>
      <c r="R103" s="718"/>
      <c r="S103" s="715"/>
      <c r="T103" s="719"/>
    </row>
  </sheetData>
  <autoFilter ref="C68:S100" xr:uid="{00000000-0009-0000-0000-000004000000}">
    <filterColumn colId="2" showButton="0"/>
    <filterColumn colId="3" showButton="0"/>
    <filterColumn colId="4" showButton="0"/>
  </autoFilter>
  <mergeCells count="63">
    <mergeCell ref="C98:Q98"/>
    <mergeCell ref="C99:R99"/>
    <mergeCell ref="E89:H89"/>
    <mergeCell ref="E90:H90"/>
    <mergeCell ref="E91:H91"/>
    <mergeCell ref="E92:H92"/>
    <mergeCell ref="E93:H93"/>
    <mergeCell ref="C97:R97"/>
    <mergeCell ref="E83:H83"/>
    <mergeCell ref="E84:H84"/>
    <mergeCell ref="E85:H85"/>
    <mergeCell ref="E86:H86"/>
    <mergeCell ref="E87:H87"/>
    <mergeCell ref="E88:H88"/>
    <mergeCell ref="E77:H77"/>
    <mergeCell ref="E78:H78"/>
    <mergeCell ref="E79:H79"/>
    <mergeCell ref="E80:H80"/>
    <mergeCell ref="E81:H81"/>
    <mergeCell ref="E82:H82"/>
    <mergeCell ref="E71:H71"/>
    <mergeCell ref="E72:H72"/>
    <mergeCell ref="E73:H73"/>
    <mergeCell ref="E74:H74"/>
    <mergeCell ref="E75:H75"/>
    <mergeCell ref="E76:H76"/>
    <mergeCell ref="H36:K36"/>
    <mergeCell ref="H37:I37"/>
    <mergeCell ref="J37:K37"/>
    <mergeCell ref="E68:H68"/>
    <mergeCell ref="D69:S69"/>
    <mergeCell ref="E70:H70"/>
    <mergeCell ref="C28:S29"/>
    <mergeCell ref="C30:S30"/>
    <mergeCell ref="C32:D32"/>
    <mergeCell ref="H33:L33"/>
    <mergeCell ref="H34:K34"/>
    <mergeCell ref="H35:K35"/>
    <mergeCell ref="I20:N20"/>
    <mergeCell ref="I21:N21"/>
    <mergeCell ref="I22:N22"/>
    <mergeCell ref="C24:S24"/>
    <mergeCell ref="C25:S25"/>
    <mergeCell ref="C27:D27"/>
    <mergeCell ref="B12:T12"/>
    <mergeCell ref="C14:E14"/>
    <mergeCell ref="C15:S16"/>
    <mergeCell ref="I17:N17"/>
    <mergeCell ref="I18:N18"/>
    <mergeCell ref="I19:N19"/>
    <mergeCell ref="B7:C7"/>
    <mergeCell ref="D7:T7"/>
    <mergeCell ref="B8:C8"/>
    <mergeCell ref="D8:T8"/>
    <mergeCell ref="B9:C9"/>
    <mergeCell ref="B10:C10"/>
    <mergeCell ref="D10:E10"/>
    <mergeCell ref="B2:T2"/>
    <mergeCell ref="B3:T3"/>
    <mergeCell ref="B4:T4"/>
    <mergeCell ref="B5:T5"/>
    <mergeCell ref="B6:C6"/>
    <mergeCell ref="D6:T6"/>
  </mergeCells>
  <printOptions horizontalCentered="1"/>
  <pageMargins left="0.51181102362204722" right="0.51181102362204722" top="0.59055118110236227" bottom="0.39370078740157483" header="0.31496062992125984" footer="0.31496062992125984"/>
  <pageSetup paperSize="9" scale="40" fitToHeight="0" orientation="landscape" horizontalDpi="4294967293" r:id="rId1"/>
  <rowBreaks count="1" manualBreakCount="1">
    <brk id="66" max="19"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E81B9-EF68-4D4D-88CD-6AE272B26AD8}">
  <sheetPr>
    <pageSetUpPr fitToPage="1"/>
  </sheetPr>
  <dimension ref="B1:Q186"/>
  <sheetViews>
    <sheetView showGridLines="0" view="pageBreakPreview" topLeftCell="A166" zoomScale="80" zoomScaleSheetLayoutView="80" workbookViewId="0">
      <selection activeCell="M4" sqref="M4"/>
    </sheetView>
  </sheetViews>
  <sheetFormatPr defaultColWidth="9.140625" defaultRowHeight="15"/>
  <cols>
    <col min="1" max="1" width="6.7109375" style="178" customWidth="1"/>
    <col min="2" max="2" width="24.140625" style="178" bestFit="1" customWidth="1"/>
    <col min="3" max="3" width="21.140625" style="178" customWidth="1"/>
    <col min="4" max="4" width="20.5703125" style="178" bestFit="1" customWidth="1"/>
    <col min="5" max="5" width="16.5703125" style="179" customWidth="1"/>
    <col min="6" max="6" width="17" style="178" bestFit="1" customWidth="1"/>
    <col min="7" max="7" width="32" style="178" customWidth="1"/>
    <col min="8" max="8" width="15.7109375" style="178" customWidth="1"/>
    <col min="9" max="9" width="16.28515625" style="178" customWidth="1"/>
    <col min="10" max="13" width="16.5703125" style="178" customWidth="1"/>
    <col min="14" max="14" width="15.7109375" style="178" customWidth="1"/>
    <col min="15" max="15" width="6.7109375" style="178" customWidth="1"/>
    <col min="16" max="16" width="9.140625" style="178"/>
    <col min="17" max="17" width="12.7109375" style="178" bestFit="1" customWidth="1"/>
    <col min="18" max="16384" width="9.140625" style="178"/>
  </cols>
  <sheetData>
    <row r="1" spans="2:14" ht="15.75" thickBot="1"/>
    <row r="2" spans="2:14" s="183" customFormat="1" ht="24.95" customHeight="1">
      <c r="B2" s="180" t="s">
        <v>449</v>
      </c>
      <c r="C2" s="181"/>
      <c r="D2" s="181"/>
      <c r="E2" s="181"/>
      <c r="F2" s="181"/>
      <c r="G2" s="181"/>
      <c r="H2" s="181"/>
      <c r="I2" s="181"/>
      <c r="J2" s="181"/>
      <c r="K2" s="181"/>
      <c r="L2" s="181"/>
      <c r="M2" s="181"/>
      <c r="N2" s="182"/>
    </row>
    <row r="3" spans="2:14" s="183" customFormat="1" ht="24.95" customHeight="1">
      <c r="B3" s="184" t="s">
        <v>450</v>
      </c>
      <c r="C3" s="185"/>
      <c r="D3" s="185"/>
      <c r="E3" s="185"/>
      <c r="F3" s="185"/>
      <c r="G3" s="185"/>
      <c r="H3" s="185"/>
      <c r="I3" s="185"/>
      <c r="J3" s="185"/>
      <c r="K3" s="185"/>
      <c r="L3" s="185"/>
      <c r="M3" s="185"/>
      <c r="N3" s="186"/>
    </row>
    <row r="4" spans="2:14" s="183" customFormat="1" ht="24.95" customHeight="1">
      <c r="B4" s="187" t="s">
        <v>451</v>
      </c>
      <c r="C4" s="188"/>
      <c r="D4" s="188"/>
      <c r="E4" s="188"/>
      <c r="F4" s="188"/>
      <c r="G4" s="188"/>
      <c r="H4" s="188"/>
      <c r="I4" s="188"/>
      <c r="J4" s="188"/>
      <c r="K4" s="188"/>
      <c r="L4" s="188"/>
      <c r="M4" s="188"/>
      <c r="N4" s="189"/>
    </row>
    <row r="5" spans="2:14" s="183" customFormat="1" ht="9.9499999999999993" customHeight="1">
      <c r="B5" s="190"/>
      <c r="C5" s="191"/>
      <c r="D5" s="191"/>
      <c r="E5" s="191"/>
      <c r="F5" s="191"/>
      <c r="G5" s="191"/>
      <c r="H5" s="191"/>
      <c r="I5" s="191"/>
      <c r="J5" s="191"/>
      <c r="K5" s="191"/>
      <c r="L5" s="191"/>
      <c r="M5" s="191"/>
      <c r="N5" s="192"/>
    </row>
    <row r="6" spans="2:14" s="183" customFormat="1">
      <c r="B6" s="193" t="s">
        <v>452</v>
      </c>
      <c r="C6" s="641" t="str">
        <f>'Mat. Betuminoso'!C6:E6</f>
        <v>LOTE 09</v>
      </c>
      <c r="D6" s="641"/>
      <c r="E6" s="641"/>
      <c r="F6" s="641"/>
      <c r="G6" s="641"/>
      <c r="H6" s="641"/>
      <c r="I6" s="641"/>
      <c r="J6" s="641"/>
      <c r="K6" s="641"/>
      <c r="L6" s="641"/>
      <c r="M6" s="641"/>
      <c r="N6" s="642"/>
    </row>
    <row r="7" spans="2:14" s="183" customFormat="1">
      <c r="B7" s="496" t="s">
        <v>506</v>
      </c>
      <c r="C7" s="720" t="str">
        <f>'Mat. Betuminoso'!C7:E7</f>
        <v>PE</v>
      </c>
      <c r="D7" s="720"/>
      <c r="E7" s="720"/>
      <c r="F7" s="720"/>
      <c r="G7" s="720"/>
      <c r="H7" s="720"/>
      <c r="I7" s="720"/>
      <c r="J7" s="720"/>
      <c r="K7" s="720"/>
      <c r="L7" s="720"/>
      <c r="M7" s="720"/>
      <c r="N7" s="721"/>
    </row>
    <row r="8" spans="2:14" s="183" customFormat="1">
      <c r="B8" s="496" t="s">
        <v>2</v>
      </c>
      <c r="C8" s="722">
        <f>'Mat. Betuminoso'!G6</f>
        <v>183.12</v>
      </c>
      <c r="D8" s="723"/>
      <c r="E8" s="724"/>
      <c r="F8" s="724"/>
      <c r="G8" s="723"/>
      <c r="H8" s="723"/>
      <c r="I8" s="723"/>
      <c r="J8" s="723"/>
      <c r="K8" s="723"/>
      <c r="L8" s="723"/>
      <c r="M8" s="723"/>
      <c r="N8" s="725"/>
    </row>
    <row r="9" spans="2:14" s="183" customFormat="1">
      <c r="B9" s="496" t="s">
        <v>455</v>
      </c>
      <c r="C9" s="722" t="str">
        <f>'Mat. Betuminoso'!G7</f>
        <v>JANEIRO/2025</v>
      </c>
      <c r="D9" s="723"/>
      <c r="E9" s="722"/>
      <c r="F9" s="722"/>
      <c r="G9" s="723"/>
      <c r="H9" s="723"/>
      <c r="I9" s="723"/>
      <c r="J9" s="723"/>
      <c r="K9" s="723"/>
      <c r="L9" s="723"/>
      <c r="M9" s="723"/>
      <c r="N9" s="725"/>
    </row>
    <row r="10" spans="2:14" s="183" customFormat="1">
      <c r="B10" s="726" t="s">
        <v>457</v>
      </c>
      <c r="C10" s="727" t="s">
        <v>90</v>
      </c>
      <c r="D10" s="727"/>
      <c r="E10" s="728"/>
      <c r="F10" s="728"/>
      <c r="G10" s="729"/>
      <c r="H10" s="729"/>
      <c r="I10" s="729"/>
      <c r="J10" s="729"/>
      <c r="K10" s="729"/>
      <c r="L10" s="729"/>
      <c r="M10" s="729"/>
      <c r="N10" s="730"/>
    </row>
    <row r="11" spans="2:14" s="183" customFormat="1" ht="9.9499999999999993" customHeight="1" thickBot="1">
      <c r="B11" s="655"/>
      <c r="C11" s="658"/>
      <c r="D11" s="658"/>
      <c r="E11" s="659"/>
      <c r="F11" s="658"/>
      <c r="G11" s="658"/>
      <c r="H11" s="658"/>
      <c r="I11" s="658"/>
      <c r="J11" s="658"/>
      <c r="K11" s="658"/>
      <c r="L11" s="658"/>
      <c r="M11" s="658"/>
      <c r="N11" s="661"/>
    </row>
    <row r="12" spans="2:14" ht="20.100000000000001" customHeight="1" thickBot="1">
      <c r="B12" s="483" t="s">
        <v>767</v>
      </c>
      <c r="C12" s="484"/>
      <c r="D12" s="484"/>
      <c r="E12" s="484"/>
      <c r="F12" s="484"/>
      <c r="G12" s="484"/>
      <c r="H12" s="484"/>
      <c r="I12" s="484"/>
      <c r="J12" s="484"/>
      <c r="K12" s="484"/>
      <c r="L12" s="484"/>
      <c r="M12" s="484"/>
      <c r="N12" s="485"/>
    </row>
    <row r="13" spans="2:14">
      <c r="B13" s="215"/>
      <c r="C13" s="216"/>
      <c r="D13" s="216"/>
      <c r="E13" s="217"/>
      <c r="F13" s="216"/>
      <c r="G13" s="216"/>
      <c r="H13" s="216"/>
      <c r="I13" s="216"/>
      <c r="J13" s="216"/>
      <c r="K13" s="216"/>
      <c r="L13" s="216"/>
      <c r="M13" s="216"/>
      <c r="N13" s="218"/>
    </row>
    <row r="14" spans="2:14" ht="20.100000000000001" customHeight="1">
      <c r="B14" s="731" t="s">
        <v>768</v>
      </c>
      <c r="C14" s="732"/>
      <c r="D14" s="732"/>
      <c r="E14" s="732"/>
      <c r="F14" s="732"/>
      <c r="G14" s="732"/>
      <c r="H14" s="732"/>
      <c r="I14" s="732"/>
      <c r="J14" s="732"/>
      <c r="K14" s="732"/>
      <c r="L14" s="732"/>
      <c r="M14" s="732"/>
      <c r="N14" s="733"/>
    </row>
    <row r="15" spans="2:14">
      <c r="B15" s="215"/>
      <c r="C15" s="216"/>
      <c r="D15" s="216"/>
      <c r="E15" s="217"/>
      <c r="F15" s="216"/>
      <c r="G15" s="216"/>
      <c r="H15" s="216"/>
      <c r="I15" s="216"/>
      <c r="J15" s="216"/>
      <c r="K15" s="216"/>
      <c r="L15" s="216"/>
      <c r="M15" s="216"/>
      <c r="N15" s="218"/>
    </row>
    <row r="16" spans="2:14" ht="20.100000000000001" customHeight="1">
      <c r="B16" s="734" t="s">
        <v>769</v>
      </c>
      <c r="C16" s="735"/>
      <c r="D16" s="216"/>
      <c r="E16" s="217"/>
      <c r="F16" s="216"/>
      <c r="G16" s="216"/>
      <c r="H16" s="216"/>
      <c r="I16" s="216"/>
      <c r="J16" s="216"/>
      <c r="K16" s="216"/>
      <c r="L16" s="216"/>
      <c r="M16" s="216"/>
      <c r="N16" s="218"/>
    </row>
    <row r="17" spans="2:14" ht="20.100000000000001" customHeight="1">
      <c r="B17" s="736"/>
      <c r="C17" s="737"/>
      <c r="D17" s="216"/>
      <c r="E17" s="217"/>
      <c r="F17" s="216"/>
      <c r="G17" s="216"/>
      <c r="H17" s="216"/>
      <c r="I17" s="216"/>
      <c r="J17" s="216"/>
      <c r="K17" s="216"/>
      <c r="L17" s="216"/>
      <c r="M17" s="216"/>
      <c r="N17" s="218"/>
    </row>
    <row r="18" spans="2:14" ht="20.100000000000001" customHeight="1">
      <c r="B18" s="738"/>
      <c r="C18" s="530"/>
      <c r="D18" s="739" t="s">
        <v>770</v>
      </c>
      <c r="E18" s="740"/>
      <c r="F18" s="741" t="s">
        <v>771</v>
      </c>
      <c r="G18" s="742" t="s">
        <v>772</v>
      </c>
      <c r="H18" s="742"/>
      <c r="I18" s="530"/>
      <c r="J18" s="739" t="s">
        <v>773</v>
      </c>
      <c r="K18" s="743"/>
      <c r="L18" s="742"/>
      <c r="M18" s="742"/>
      <c r="N18" s="218"/>
    </row>
    <row r="19" spans="2:14" ht="20.100000000000001" customHeight="1">
      <c r="B19" s="738"/>
      <c r="C19" s="530"/>
      <c r="D19" s="739" t="s">
        <v>774</v>
      </c>
      <c r="E19" s="740"/>
      <c r="F19" s="530"/>
      <c r="G19" s="742" t="s">
        <v>775</v>
      </c>
      <c r="H19" s="742"/>
      <c r="I19" s="530"/>
      <c r="J19" s="739" t="s">
        <v>776</v>
      </c>
      <c r="K19" s="743"/>
      <c r="L19" s="742"/>
      <c r="M19" s="742"/>
      <c r="N19" s="218"/>
    </row>
    <row r="20" spans="2:14" ht="20.100000000000001" customHeight="1">
      <c r="B20" s="738"/>
      <c r="C20" s="742"/>
      <c r="D20" s="742"/>
      <c r="E20" s="744"/>
      <c r="F20" s="742"/>
      <c r="G20" s="742"/>
      <c r="H20" s="742"/>
      <c r="I20" s="742"/>
      <c r="J20" s="742"/>
      <c r="K20" s="742"/>
      <c r="L20" s="742"/>
      <c r="M20" s="742"/>
      <c r="N20" s="218"/>
    </row>
    <row r="21" spans="2:14" ht="20.100000000000001" customHeight="1">
      <c r="B21" s="738"/>
      <c r="C21" s="742"/>
      <c r="D21" s="742"/>
      <c r="E21" s="744"/>
      <c r="F21" s="742"/>
      <c r="G21" s="742"/>
      <c r="H21" s="742"/>
      <c r="I21" s="742"/>
      <c r="J21" s="742"/>
      <c r="K21" s="742"/>
      <c r="L21" s="742"/>
      <c r="M21" s="742"/>
      <c r="N21" s="218"/>
    </row>
    <row r="22" spans="2:14" ht="20.100000000000001" customHeight="1">
      <c r="B22" s="745" t="s">
        <v>777</v>
      </c>
      <c r="C22" s="746"/>
      <c r="D22" s="742"/>
      <c r="E22" s="744"/>
      <c r="F22" s="742"/>
      <c r="G22" s="742"/>
      <c r="H22" s="742"/>
      <c r="I22" s="742"/>
      <c r="J22" s="742"/>
      <c r="K22" s="742"/>
      <c r="L22" s="742"/>
      <c r="M22" s="742"/>
      <c r="N22" s="218"/>
    </row>
    <row r="23" spans="2:14" ht="20.100000000000001" customHeight="1">
      <c r="B23" s="747"/>
      <c r="C23" s="748"/>
      <c r="D23" s="742"/>
      <c r="E23" s="744"/>
      <c r="F23" s="742"/>
      <c r="G23" s="742"/>
      <c r="H23" s="742"/>
      <c r="I23" s="742"/>
      <c r="J23" s="742"/>
      <c r="K23" s="742"/>
      <c r="L23" s="742"/>
      <c r="M23" s="742"/>
      <c r="N23" s="218"/>
    </row>
    <row r="24" spans="2:14" ht="20.100000000000001" customHeight="1">
      <c r="B24" s="738"/>
      <c r="C24" s="530"/>
      <c r="D24" s="742" t="s">
        <v>778</v>
      </c>
      <c r="E24" s="744"/>
      <c r="F24" s="530"/>
      <c r="G24" s="742" t="s">
        <v>779</v>
      </c>
      <c r="H24" s="742"/>
      <c r="I24" s="741" t="s">
        <v>771</v>
      </c>
      <c r="J24" s="742" t="s">
        <v>780</v>
      </c>
      <c r="K24" s="742"/>
      <c r="L24" s="530"/>
      <c r="M24" s="742" t="s">
        <v>781</v>
      </c>
      <c r="N24" s="218"/>
    </row>
    <row r="25" spans="2:14" ht="20.100000000000001" customHeight="1">
      <c r="B25" s="738"/>
      <c r="C25" s="742"/>
      <c r="D25" s="742"/>
      <c r="E25" s="744"/>
      <c r="F25" s="742"/>
      <c r="G25" s="742"/>
      <c r="H25" s="742"/>
      <c r="I25" s="742"/>
      <c r="J25" s="742"/>
      <c r="K25" s="742"/>
      <c r="L25" s="742"/>
      <c r="M25" s="742"/>
      <c r="N25" s="218"/>
    </row>
    <row r="26" spans="2:14" ht="20.100000000000001" customHeight="1">
      <c r="B26" s="738"/>
      <c r="C26" s="742"/>
      <c r="D26" s="742"/>
      <c r="E26" s="744"/>
      <c r="F26" s="742"/>
      <c r="G26" s="742"/>
      <c r="H26" s="742"/>
      <c r="I26" s="742"/>
      <c r="J26" s="742"/>
      <c r="K26" s="742"/>
      <c r="L26" s="742"/>
      <c r="M26" s="742"/>
      <c r="N26" s="218"/>
    </row>
    <row r="27" spans="2:14" ht="20.100000000000001" customHeight="1">
      <c r="B27" s="745" t="s">
        <v>782</v>
      </c>
      <c r="C27" s="746"/>
      <c r="D27" s="742"/>
      <c r="E27" s="744"/>
      <c r="F27" s="742"/>
      <c r="G27" s="742"/>
      <c r="H27" s="742"/>
      <c r="I27" s="742"/>
      <c r="J27" s="742"/>
      <c r="K27" s="742"/>
      <c r="L27" s="742"/>
      <c r="M27" s="742"/>
      <c r="N27" s="218"/>
    </row>
    <row r="28" spans="2:14" ht="20.100000000000001" customHeight="1">
      <c r="B28" s="747"/>
      <c r="C28" s="748"/>
      <c r="D28" s="742"/>
      <c r="E28" s="744"/>
      <c r="F28" s="742"/>
      <c r="G28" s="742"/>
      <c r="H28" s="742"/>
      <c r="I28" s="742"/>
      <c r="J28" s="742"/>
      <c r="K28" s="742"/>
      <c r="L28" s="742"/>
      <c r="M28" s="742"/>
      <c r="N28" s="218"/>
    </row>
    <row r="29" spans="2:14" ht="19.5" customHeight="1">
      <c r="B29" s="738"/>
      <c r="C29" s="530"/>
      <c r="D29" s="739" t="s">
        <v>783</v>
      </c>
      <c r="E29" s="743"/>
      <c r="F29" s="609"/>
      <c r="G29" s="742"/>
      <c r="H29" s="742"/>
      <c r="I29" s="530"/>
      <c r="J29" s="739" t="s">
        <v>784</v>
      </c>
      <c r="K29" s="743"/>
      <c r="L29" s="742"/>
      <c r="M29" s="742"/>
      <c r="N29" s="218"/>
    </row>
    <row r="30" spans="2:14" ht="20.100000000000001" customHeight="1">
      <c r="B30" s="738"/>
      <c r="C30" s="530"/>
      <c r="D30" s="739" t="s">
        <v>785</v>
      </c>
      <c r="E30" s="743"/>
      <c r="F30" s="609"/>
      <c r="G30" s="742"/>
      <c r="H30" s="742"/>
      <c r="I30" s="530"/>
      <c r="J30" s="739" t="s">
        <v>786</v>
      </c>
      <c r="K30" s="743"/>
      <c r="L30" s="742"/>
      <c r="M30" s="742"/>
      <c r="N30" s="218"/>
    </row>
    <row r="31" spans="2:14" ht="20.100000000000001" customHeight="1">
      <c r="B31" s="738"/>
      <c r="C31" s="530"/>
      <c r="D31" s="739" t="s">
        <v>787</v>
      </c>
      <c r="E31" s="743"/>
      <c r="F31" s="609"/>
      <c r="G31" s="742"/>
      <c r="H31" s="742"/>
      <c r="I31" s="530"/>
      <c r="J31" s="739" t="s">
        <v>788</v>
      </c>
      <c r="K31" s="743"/>
      <c r="L31" s="742"/>
      <c r="M31" s="742"/>
      <c r="N31" s="218"/>
    </row>
    <row r="32" spans="2:14" ht="20.100000000000001" customHeight="1">
      <c r="B32" s="738"/>
      <c r="C32" s="742"/>
      <c r="D32" s="742"/>
      <c r="E32" s="744"/>
      <c r="F32" s="742"/>
      <c r="G32" s="742"/>
      <c r="H32" s="742"/>
      <c r="I32" s="742"/>
      <c r="J32" s="742"/>
      <c r="K32" s="742"/>
      <c r="L32" s="742"/>
      <c r="M32" s="742"/>
      <c r="N32" s="218"/>
    </row>
    <row r="33" spans="2:14" ht="20.100000000000001" customHeight="1">
      <c r="B33" s="738"/>
      <c r="C33" s="742"/>
      <c r="D33" s="742"/>
      <c r="E33" s="744"/>
      <c r="F33" s="742"/>
      <c r="G33" s="742"/>
      <c r="H33" s="742"/>
      <c r="I33" s="742"/>
      <c r="J33" s="742"/>
      <c r="K33" s="742"/>
      <c r="L33" s="742"/>
      <c r="M33" s="742"/>
      <c r="N33" s="218"/>
    </row>
    <row r="34" spans="2:14" ht="20.100000000000001" customHeight="1">
      <c r="B34" s="745" t="s">
        <v>789</v>
      </c>
      <c r="C34" s="746"/>
      <c r="D34" s="742"/>
      <c r="E34" s="744"/>
      <c r="F34" s="742"/>
      <c r="G34" s="742"/>
      <c r="H34" s="742"/>
      <c r="I34" s="742"/>
      <c r="J34" s="742"/>
      <c r="K34" s="742"/>
      <c r="L34" s="742"/>
      <c r="M34" s="742"/>
      <c r="N34" s="218"/>
    </row>
    <row r="35" spans="2:14" ht="20.100000000000001" customHeight="1">
      <c r="B35" s="747"/>
      <c r="C35" s="748"/>
      <c r="D35" s="742"/>
      <c r="E35" s="744"/>
      <c r="F35" s="742"/>
      <c r="G35" s="742"/>
      <c r="H35" s="742"/>
      <c r="I35" s="742"/>
      <c r="J35" s="742"/>
      <c r="K35" s="742"/>
      <c r="L35" s="742"/>
      <c r="M35" s="742"/>
      <c r="N35" s="218"/>
    </row>
    <row r="36" spans="2:14" ht="19.5" customHeight="1">
      <c r="B36" s="738"/>
      <c r="C36" s="530"/>
      <c r="D36" s="742" t="s">
        <v>790</v>
      </c>
      <c r="E36" s="744"/>
      <c r="F36" s="530"/>
      <c r="G36" s="742" t="s">
        <v>791</v>
      </c>
      <c r="H36" s="742"/>
      <c r="I36" s="741" t="s">
        <v>771</v>
      </c>
      <c r="J36" s="742" t="s">
        <v>792</v>
      </c>
      <c r="K36" s="742"/>
      <c r="L36" s="609"/>
      <c r="M36" s="742"/>
      <c r="N36" s="218"/>
    </row>
    <row r="37" spans="2:14" ht="19.5" customHeight="1" thickBot="1">
      <c r="B37" s="738"/>
      <c r="C37" s="609"/>
      <c r="D37" s="742"/>
      <c r="E37" s="744"/>
      <c r="F37" s="609"/>
      <c r="G37" s="742"/>
      <c r="H37" s="742"/>
      <c r="I37" s="609"/>
      <c r="J37" s="742"/>
      <c r="K37" s="742"/>
      <c r="L37" s="609"/>
      <c r="M37" s="742"/>
      <c r="N37" s="218"/>
    </row>
    <row r="38" spans="2:14" ht="20.100000000000001" customHeight="1">
      <c r="B38" s="749"/>
      <c r="C38" s="750"/>
      <c r="D38" s="750"/>
      <c r="E38" s="751"/>
      <c r="F38" s="750"/>
      <c r="G38" s="750"/>
      <c r="H38" s="750"/>
      <c r="I38" s="750"/>
      <c r="J38" s="750"/>
      <c r="K38" s="750"/>
      <c r="L38" s="750"/>
      <c r="M38" s="750"/>
      <c r="N38" s="752"/>
    </row>
    <row r="39" spans="2:14" ht="20.100000000000001" customHeight="1">
      <c r="B39" s="738"/>
      <c r="C39" s="742"/>
      <c r="D39" s="742"/>
      <c r="E39" s="744"/>
      <c r="F39" s="742"/>
      <c r="G39" s="742"/>
      <c r="H39" s="742"/>
      <c r="I39" s="742"/>
      <c r="J39" s="742"/>
      <c r="K39" s="742"/>
      <c r="L39" s="742"/>
      <c r="M39" s="742"/>
      <c r="N39" s="218"/>
    </row>
    <row r="40" spans="2:14" ht="20.100000000000001" customHeight="1">
      <c r="B40" s="745" t="s">
        <v>793</v>
      </c>
      <c r="C40" s="746"/>
      <c r="D40" s="746"/>
      <c r="E40" s="744"/>
      <c r="F40" s="753"/>
      <c r="G40" s="742"/>
      <c r="H40" s="742"/>
      <c r="I40" s="742"/>
      <c r="J40" s="742"/>
      <c r="K40" s="742"/>
      <c r="L40" s="742"/>
      <c r="M40" s="742"/>
      <c r="N40" s="218"/>
    </row>
    <row r="41" spans="2:14" ht="20.100000000000001" customHeight="1">
      <c r="B41" s="747"/>
      <c r="C41" s="748"/>
      <c r="D41" s="748"/>
      <c r="E41" s="744"/>
      <c r="F41" s="753"/>
      <c r="G41" s="742"/>
      <c r="H41" s="742"/>
      <c r="I41" s="742"/>
      <c r="J41" s="742"/>
      <c r="K41" s="742"/>
      <c r="L41" s="742"/>
      <c r="M41" s="742"/>
      <c r="N41" s="218"/>
    </row>
    <row r="42" spans="2:14" ht="20.100000000000001" customHeight="1">
      <c r="B42" s="738"/>
      <c r="C42" s="754">
        <v>18.100000000000001</v>
      </c>
      <c r="D42" s="742" t="s">
        <v>11</v>
      </c>
      <c r="E42" s="744"/>
      <c r="F42" s="755" t="s">
        <v>794</v>
      </c>
      <c r="G42" s="755"/>
      <c r="H42" s="742" t="s">
        <v>795</v>
      </c>
      <c r="I42" s="609"/>
      <c r="J42" s="756" t="s">
        <v>454</v>
      </c>
      <c r="K42" s="742" t="s">
        <v>510</v>
      </c>
      <c r="L42" s="609"/>
      <c r="M42" s="742"/>
      <c r="N42" s="218"/>
    </row>
    <row r="43" spans="2:14" ht="20.100000000000001" customHeight="1">
      <c r="B43" s="738"/>
      <c r="C43" s="742"/>
      <c r="D43" s="742"/>
      <c r="E43" s="744"/>
      <c r="F43" s="742"/>
      <c r="G43" s="742"/>
      <c r="H43" s="742"/>
      <c r="I43" s="742"/>
      <c r="J43" s="742"/>
      <c r="K43" s="742"/>
      <c r="L43" s="742"/>
      <c r="M43" s="742"/>
      <c r="N43" s="218"/>
    </row>
    <row r="44" spans="2:14" ht="20.100000000000001" customHeight="1" thickBot="1">
      <c r="B44" s="421"/>
      <c r="C44" s="422"/>
      <c r="D44" s="422"/>
      <c r="E44" s="673"/>
      <c r="F44" s="422"/>
      <c r="G44" s="422"/>
      <c r="H44" s="422"/>
      <c r="I44" s="422"/>
      <c r="J44" s="422"/>
      <c r="K44" s="422"/>
      <c r="L44" s="422"/>
      <c r="M44" s="422"/>
      <c r="N44" s="423"/>
    </row>
    <row r="45" spans="2:14" ht="20.100000000000001" customHeight="1">
      <c r="B45" s="215"/>
      <c r="C45" s="216"/>
      <c r="D45" s="216"/>
      <c r="E45" s="217"/>
      <c r="F45" s="216"/>
      <c r="G45" s="216"/>
      <c r="H45" s="216"/>
      <c r="I45" s="216"/>
      <c r="J45" s="216"/>
      <c r="K45" s="216"/>
      <c r="L45" s="216"/>
      <c r="M45" s="216"/>
      <c r="N45" s="218"/>
    </row>
    <row r="46" spans="2:14" ht="20.100000000000001" customHeight="1">
      <c r="B46" s="734" t="s">
        <v>796</v>
      </c>
      <c r="C46" s="735"/>
      <c r="D46" s="216"/>
      <c r="E46" s="217"/>
      <c r="F46" s="216"/>
      <c r="G46" s="216"/>
      <c r="H46" s="216"/>
      <c r="I46" s="216"/>
      <c r="J46" s="216"/>
      <c r="K46" s="216"/>
      <c r="L46" s="216"/>
      <c r="M46" s="216"/>
      <c r="N46" s="218"/>
    </row>
    <row r="47" spans="2:14" ht="20.100000000000001" customHeight="1">
      <c r="B47" s="736"/>
      <c r="C47" s="737"/>
      <c r="D47" s="216"/>
      <c r="E47" s="217"/>
      <c r="F47" s="216"/>
      <c r="G47" s="216"/>
      <c r="H47" s="216"/>
      <c r="I47" s="216"/>
      <c r="J47" s="216"/>
      <c r="K47" s="216"/>
      <c r="L47" s="216"/>
      <c r="M47" s="216"/>
      <c r="N47" s="218"/>
    </row>
    <row r="48" spans="2:14" ht="20.100000000000001" customHeight="1">
      <c r="B48" s="215"/>
      <c r="C48" s="216"/>
      <c r="D48" s="757" t="s">
        <v>797</v>
      </c>
      <c r="E48" s="757"/>
      <c r="F48" s="664"/>
      <c r="G48" s="332" t="s">
        <v>798</v>
      </c>
      <c r="H48" s="332" t="s">
        <v>799</v>
      </c>
      <c r="I48" s="216"/>
      <c r="J48" s="216"/>
      <c r="K48" s="216"/>
      <c r="L48" s="216"/>
      <c r="M48" s="216"/>
      <c r="N48" s="218"/>
    </row>
    <row r="49" spans="2:14" ht="20.100000000000001" customHeight="1">
      <c r="B49" s="215"/>
      <c r="C49" s="216"/>
      <c r="D49" s="757"/>
      <c r="E49" s="757"/>
      <c r="F49" s="664"/>
      <c r="G49" s="758" t="s">
        <v>800</v>
      </c>
      <c r="H49" s="759">
        <v>0.8</v>
      </c>
      <c r="J49" s="216"/>
      <c r="K49" s="216"/>
      <c r="L49" s="216"/>
      <c r="M49" s="216"/>
      <c r="N49" s="218"/>
    </row>
    <row r="50" spans="2:14" ht="20.100000000000001" customHeight="1">
      <c r="B50" s="215"/>
      <c r="C50" s="216"/>
      <c r="D50" s="757"/>
      <c r="E50" s="757"/>
      <c r="F50" s="664"/>
      <c r="G50" s="760" t="s">
        <v>791</v>
      </c>
      <c r="H50" s="761">
        <v>1</v>
      </c>
      <c r="I50" s="216"/>
      <c r="J50" s="216"/>
      <c r="K50" s="216"/>
      <c r="L50" s="216"/>
      <c r="M50" s="216"/>
      <c r="N50" s="218"/>
    </row>
    <row r="51" spans="2:14" ht="20.100000000000001" customHeight="1">
      <c r="B51" s="215"/>
      <c r="C51" s="216"/>
      <c r="D51" s="762"/>
      <c r="E51" s="762"/>
      <c r="F51" s="664"/>
      <c r="G51" s="763" t="s">
        <v>801</v>
      </c>
      <c r="H51" s="764" t="s">
        <v>802</v>
      </c>
      <c r="I51" s="216"/>
      <c r="J51" s="216"/>
      <c r="K51" s="216"/>
      <c r="L51" s="216"/>
      <c r="M51" s="216"/>
      <c r="N51" s="218"/>
    </row>
    <row r="52" spans="2:14" ht="20.100000000000001" customHeight="1">
      <c r="B52" s="215"/>
      <c r="C52" s="216"/>
      <c r="D52" s="216"/>
      <c r="E52" s="217"/>
      <c r="F52" s="216"/>
      <c r="G52" s="216"/>
      <c r="H52" s="216"/>
      <c r="I52" s="216"/>
      <c r="J52" s="216"/>
      <c r="K52" s="216"/>
      <c r="L52" s="216"/>
      <c r="M52" s="216"/>
      <c r="N52" s="218"/>
    </row>
    <row r="53" spans="2:14" ht="20.100000000000001" customHeight="1">
      <c r="B53" s="215"/>
      <c r="C53" s="216"/>
      <c r="D53" s="757" t="s">
        <v>803</v>
      </c>
      <c r="E53" s="757"/>
      <c r="F53" s="765"/>
      <c r="G53" s="732" t="s">
        <v>804</v>
      </c>
      <c r="H53" s="732"/>
      <c r="I53" s="732"/>
      <c r="J53" s="732"/>
      <c r="K53" s="332" t="s">
        <v>805</v>
      </c>
      <c r="L53" s="216"/>
      <c r="M53" s="216"/>
      <c r="N53" s="218"/>
    </row>
    <row r="54" spans="2:14" ht="20.100000000000001" customHeight="1">
      <c r="B54" s="215"/>
      <c r="C54" s="216"/>
      <c r="D54" s="757"/>
      <c r="E54" s="757"/>
      <c r="F54" s="765"/>
      <c r="G54" s="766" t="s">
        <v>806</v>
      </c>
      <c r="H54" s="766"/>
      <c r="I54" s="766"/>
      <c r="J54" s="766"/>
      <c r="K54" s="767">
        <v>1.05</v>
      </c>
      <c r="L54" s="216"/>
      <c r="M54" s="216"/>
      <c r="N54" s="218"/>
    </row>
    <row r="55" spans="2:14" ht="20.100000000000001" customHeight="1">
      <c r="B55" s="215"/>
      <c r="C55" s="216"/>
      <c r="D55" s="757"/>
      <c r="E55" s="757"/>
      <c r="F55" s="765"/>
      <c r="G55" s="768" t="s">
        <v>807</v>
      </c>
      <c r="H55" s="768"/>
      <c r="I55" s="768"/>
      <c r="J55" s="768"/>
      <c r="K55" s="769">
        <v>1.04</v>
      </c>
      <c r="L55" s="216"/>
      <c r="M55" s="216"/>
      <c r="N55" s="218"/>
    </row>
    <row r="56" spans="2:14" ht="20.100000000000001" customHeight="1">
      <c r="B56" s="215"/>
      <c r="C56" s="216"/>
      <c r="D56" s="216"/>
      <c r="E56" s="217"/>
      <c r="F56" s="216"/>
      <c r="G56" s="768" t="s">
        <v>808</v>
      </c>
      <c r="H56" s="768"/>
      <c r="I56" s="768"/>
      <c r="J56" s="768"/>
      <c r="K56" s="770">
        <v>1.1299999999999999</v>
      </c>
      <c r="L56" s="216"/>
      <c r="M56" s="216"/>
      <c r="N56" s="218"/>
    </row>
    <row r="57" spans="2:14" ht="30" customHeight="1">
      <c r="B57" s="215"/>
      <c r="C57" s="216"/>
      <c r="D57" s="216"/>
      <c r="E57" s="217"/>
      <c r="F57" s="216"/>
      <c r="G57" s="771" t="s">
        <v>809</v>
      </c>
      <c r="H57" s="771"/>
      <c r="I57" s="771"/>
      <c r="J57" s="771"/>
      <c r="K57" s="772">
        <v>1.06</v>
      </c>
      <c r="L57" s="216"/>
      <c r="M57" s="216"/>
      <c r="N57" s="218"/>
    </row>
    <row r="58" spans="2:14" ht="30" customHeight="1">
      <c r="B58" s="215"/>
      <c r="C58" s="216"/>
      <c r="D58" s="216"/>
      <c r="E58" s="217"/>
      <c r="F58" s="216"/>
      <c r="G58" s="771" t="s">
        <v>810</v>
      </c>
      <c r="H58" s="771"/>
      <c r="I58" s="771"/>
      <c r="J58" s="771"/>
      <c r="K58" s="772">
        <v>1.04</v>
      </c>
      <c r="L58" s="216"/>
      <c r="M58" s="216"/>
      <c r="N58" s="218"/>
    </row>
    <row r="59" spans="2:14" ht="20.100000000000001" customHeight="1">
      <c r="B59" s="215"/>
      <c r="C59" s="216"/>
      <c r="D59" s="216"/>
      <c r="E59" s="217"/>
      <c r="F59" s="216"/>
      <c r="G59" s="773" t="s">
        <v>811</v>
      </c>
      <c r="H59" s="773"/>
      <c r="I59" s="773"/>
      <c r="J59" s="773"/>
      <c r="K59" s="774">
        <v>1.05</v>
      </c>
      <c r="L59" s="216"/>
      <c r="M59" s="216"/>
      <c r="N59" s="218"/>
    </row>
    <row r="60" spans="2:14" ht="20.100000000000001" customHeight="1">
      <c r="B60" s="215"/>
      <c r="C60" s="216"/>
      <c r="D60" s="216"/>
      <c r="E60" s="217"/>
      <c r="F60" s="216"/>
      <c r="G60" s="216"/>
      <c r="H60" s="216"/>
      <c r="I60" s="216"/>
      <c r="J60" s="216"/>
      <c r="K60" s="216"/>
      <c r="L60" s="216"/>
      <c r="M60" s="216"/>
      <c r="N60" s="218"/>
    </row>
    <row r="61" spans="2:14" ht="20.100000000000001" customHeight="1">
      <c r="B61" s="215"/>
      <c r="C61" s="216"/>
      <c r="D61" s="757" t="s">
        <v>812</v>
      </c>
      <c r="E61" s="757"/>
      <c r="F61" s="216"/>
      <c r="G61" s="332" t="s">
        <v>813</v>
      </c>
      <c r="H61" s="732" t="s">
        <v>814</v>
      </c>
      <c r="I61" s="732"/>
      <c r="J61" s="332" t="s">
        <v>815</v>
      </c>
      <c r="K61" s="332" t="s">
        <v>816</v>
      </c>
      <c r="L61" s="216"/>
      <c r="M61" s="216"/>
      <c r="N61" s="218"/>
    </row>
    <row r="62" spans="2:14" ht="20.100000000000001" customHeight="1">
      <c r="B62" s="215"/>
      <c r="C62" s="216"/>
      <c r="D62" s="757"/>
      <c r="E62" s="757"/>
      <c r="F62" s="216"/>
      <c r="G62" s="775" t="s">
        <v>817</v>
      </c>
      <c r="H62" s="776" t="s">
        <v>818</v>
      </c>
      <c r="I62" s="776"/>
      <c r="J62" s="465">
        <v>0</v>
      </c>
      <c r="K62" s="777">
        <f>TRUNC(IF(J62=0,0,(1+(0.0014*J62))),3)</f>
        <v>0</v>
      </c>
      <c r="L62" s="216"/>
      <c r="M62" s="216"/>
      <c r="N62" s="218"/>
    </row>
    <row r="63" spans="2:14" ht="20.100000000000001" customHeight="1">
      <c r="B63" s="215"/>
      <c r="C63" s="216"/>
      <c r="D63" s="757"/>
      <c r="E63" s="757"/>
      <c r="F63" s="216"/>
      <c r="G63" s="778" t="s">
        <v>819</v>
      </c>
      <c r="H63" s="779" t="s">
        <v>820</v>
      </c>
      <c r="I63" s="779"/>
      <c r="J63" s="780">
        <v>0</v>
      </c>
      <c r="K63" s="781">
        <f>TRUNC(IF(J63=0,0,(1+(0.0009*J63))),3)</f>
        <v>0</v>
      </c>
      <c r="L63" s="216"/>
      <c r="M63" s="216"/>
      <c r="N63" s="218"/>
    </row>
    <row r="64" spans="2:14" ht="20.100000000000001" customHeight="1">
      <c r="B64" s="215"/>
      <c r="C64" s="216"/>
      <c r="D64" s="216"/>
      <c r="E64" s="217"/>
      <c r="F64" s="216"/>
      <c r="G64" s="782" t="s">
        <v>821</v>
      </c>
      <c r="H64" s="783" t="s">
        <v>822</v>
      </c>
      <c r="I64" s="783"/>
      <c r="J64" s="464">
        <f>C42</f>
        <v>18.100000000000001</v>
      </c>
      <c r="K64" s="784">
        <f>TRUNC(IF(J64=0,0,(1+(0.0008*J64))),3)</f>
        <v>1.014</v>
      </c>
      <c r="L64" s="216"/>
      <c r="M64" s="216"/>
      <c r="N64" s="218"/>
    </row>
    <row r="65" spans="2:14" ht="20.100000000000001" customHeight="1">
      <c r="B65" s="215"/>
      <c r="C65" s="216"/>
      <c r="D65" s="216"/>
      <c r="E65" s="217"/>
      <c r="F65" s="216"/>
      <c r="G65" s="216"/>
      <c r="H65" s="216"/>
      <c r="I65" s="216"/>
      <c r="J65" s="216"/>
      <c r="K65" s="216"/>
      <c r="L65" s="216"/>
      <c r="M65" s="216"/>
      <c r="N65" s="218"/>
    </row>
    <row r="66" spans="2:14" ht="20.100000000000001" customHeight="1">
      <c r="B66" s="215"/>
      <c r="C66" s="216"/>
      <c r="D66" s="216"/>
      <c r="E66" s="217"/>
      <c r="F66" s="216"/>
      <c r="G66" s="216"/>
      <c r="H66" s="216"/>
      <c r="I66" s="216"/>
      <c r="J66" s="216"/>
      <c r="K66" s="216"/>
      <c r="L66" s="216"/>
      <c r="M66" s="216"/>
      <c r="N66" s="218"/>
    </row>
    <row r="67" spans="2:14" ht="20.100000000000001" customHeight="1">
      <c r="B67" s="734" t="s">
        <v>823</v>
      </c>
      <c r="C67" s="735"/>
      <c r="D67" s="735"/>
      <c r="E67" s="217"/>
      <c r="F67" s="216"/>
      <c r="G67" s="216"/>
      <c r="H67" s="216"/>
      <c r="I67" s="216"/>
      <c r="J67" s="216"/>
      <c r="K67" s="216"/>
      <c r="L67" s="216"/>
      <c r="M67" s="216"/>
      <c r="N67" s="218"/>
    </row>
    <row r="68" spans="2:14" ht="20.100000000000001" customHeight="1">
      <c r="B68" s="736"/>
      <c r="C68" s="737"/>
      <c r="D68" s="737"/>
      <c r="E68" s="217"/>
      <c r="F68" s="216"/>
      <c r="G68" s="216"/>
      <c r="H68" s="216"/>
      <c r="I68" s="216"/>
      <c r="J68" s="216"/>
      <c r="K68" s="216"/>
      <c r="L68" s="216"/>
      <c r="M68" s="216"/>
      <c r="N68" s="218"/>
    </row>
    <row r="69" spans="2:14" ht="20.100000000000001" customHeight="1">
      <c r="B69" s="215"/>
      <c r="C69" s="785" t="s">
        <v>454</v>
      </c>
      <c r="D69" s="216" t="s">
        <v>510</v>
      </c>
      <c r="E69" s="217"/>
      <c r="F69" s="619">
        <v>1599.37</v>
      </c>
      <c r="G69" s="216" t="s">
        <v>824</v>
      </c>
      <c r="H69" s="216"/>
      <c r="I69" s="785" t="s">
        <v>771</v>
      </c>
      <c r="J69" s="216" t="s">
        <v>825</v>
      </c>
      <c r="K69" s="216"/>
      <c r="L69" s="785"/>
      <c r="M69" s="216" t="s">
        <v>826</v>
      </c>
      <c r="N69" s="218"/>
    </row>
    <row r="70" spans="2:14" ht="20.100000000000001" customHeight="1">
      <c r="B70" s="215"/>
      <c r="C70" s="664"/>
      <c r="D70" s="216"/>
      <c r="E70" s="217"/>
      <c r="F70" s="664"/>
      <c r="G70" s="216"/>
      <c r="H70" s="216"/>
      <c r="I70" s="664"/>
      <c r="J70" s="216"/>
      <c r="K70" s="216"/>
      <c r="L70" s="664"/>
      <c r="M70" s="216"/>
      <c r="N70" s="218"/>
    </row>
    <row r="71" spans="2:14" ht="20.100000000000001" customHeight="1">
      <c r="B71" s="215"/>
      <c r="C71" s="756" t="s">
        <v>454</v>
      </c>
      <c r="D71" s="216" t="s">
        <v>510</v>
      </c>
      <c r="E71" s="217"/>
      <c r="F71" s="786">
        <v>1700.01</v>
      </c>
      <c r="G71" s="216" t="s">
        <v>824</v>
      </c>
      <c r="H71" s="216"/>
      <c r="I71" s="787"/>
      <c r="J71" s="216" t="s">
        <v>825</v>
      </c>
      <c r="K71" s="216"/>
      <c r="L71" s="756" t="s">
        <v>771</v>
      </c>
      <c r="M71" s="216" t="s">
        <v>826</v>
      </c>
      <c r="N71" s="218"/>
    </row>
    <row r="72" spans="2:14" ht="20.100000000000001" customHeight="1">
      <c r="B72" s="215"/>
      <c r="C72" s="216"/>
      <c r="D72" s="216"/>
      <c r="E72" s="217"/>
      <c r="F72" s="216"/>
      <c r="G72" s="216"/>
      <c r="H72" s="216"/>
      <c r="I72" s="216"/>
      <c r="J72" s="216"/>
      <c r="K72" s="216"/>
      <c r="L72" s="216"/>
      <c r="M72" s="216"/>
      <c r="N72" s="218"/>
    </row>
    <row r="73" spans="2:14" ht="20.100000000000001" customHeight="1">
      <c r="B73" s="215"/>
      <c r="C73" s="216"/>
      <c r="D73" s="216"/>
      <c r="E73" s="217"/>
      <c r="F73" s="216"/>
      <c r="G73" s="216"/>
      <c r="H73" s="216"/>
      <c r="I73" s="216"/>
      <c r="J73" s="216"/>
      <c r="K73" s="216"/>
      <c r="L73" s="216"/>
      <c r="M73" s="216"/>
      <c r="N73" s="218"/>
    </row>
    <row r="74" spans="2:14" ht="20.100000000000001" customHeight="1">
      <c r="B74" s="734" t="s">
        <v>827</v>
      </c>
      <c r="C74" s="735"/>
      <c r="D74" s="735"/>
      <c r="E74" s="217"/>
      <c r="F74" s="216"/>
      <c r="G74" s="216"/>
      <c r="H74" s="216"/>
      <c r="I74" s="216"/>
      <c r="J74" s="216"/>
      <c r="K74" s="216"/>
      <c r="L74" s="216"/>
      <c r="M74" s="216"/>
      <c r="N74" s="218"/>
    </row>
    <row r="75" spans="2:14" ht="20.100000000000001" customHeight="1">
      <c r="B75" s="215"/>
      <c r="C75" s="216"/>
      <c r="D75" s="216"/>
      <c r="E75" s="217"/>
      <c r="F75" s="216"/>
      <c r="G75" s="216"/>
      <c r="H75" s="216"/>
      <c r="I75" s="216"/>
      <c r="J75" s="216"/>
      <c r="K75" s="216"/>
      <c r="L75" s="216"/>
      <c r="M75" s="216"/>
      <c r="N75" s="218"/>
    </row>
    <row r="76" spans="2:14" ht="20.100000000000001" customHeight="1">
      <c r="B76" s="215"/>
      <c r="C76" s="512"/>
      <c r="D76" s="512"/>
      <c r="E76" s="788"/>
      <c r="F76" s="789" t="s">
        <v>828</v>
      </c>
      <c r="G76" s="789"/>
      <c r="H76" s="789"/>
      <c r="I76" s="757" t="s">
        <v>829</v>
      </c>
      <c r="J76" s="216"/>
      <c r="K76" s="216"/>
      <c r="L76" s="216"/>
      <c r="M76" s="216"/>
      <c r="N76" s="218"/>
    </row>
    <row r="77" spans="2:14" ht="20.100000000000001" customHeight="1">
      <c r="B77" s="215"/>
      <c r="C77" s="512"/>
      <c r="D77" s="512"/>
      <c r="E77" s="788"/>
      <c r="F77" s="332" t="s">
        <v>830</v>
      </c>
      <c r="G77" s="332" t="s">
        <v>831</v>
      </c>
      <c r="H77" s="332" t="s">
        <v>780</v>
      </c>
      <c r="I77" s="757"/>
      <c r="J77" s="216"/>
      <c r="K77" s="216"/>
      <c r="L77" s="216"/>
      <c r="M77" s="216"/>
      <c r="N77" s="218"/>
    </row>
    <row r="78" spans="2:14" ht="35.1" customHeight="1">
      <c r="B78" s="215"/>
      <c r="C78" s="790" t="s">
        <v>832</v>
      </c>
      <c r="D78" s="790"/>
      <c r="E78" s="790"/>
      <c r="F78" s="791">
        <v>0.35</v>
      </c>
      <c r="G78" s="791">
        <v>0.35</v>
      </c>
      <c r="H78" s="791">
        <v>0.35</v>
      </c>
      <c r="I78" s="792">
        <v>0.5</v>
      </c>
      <c r="J78" s="216"/>
      <c r="K78" s="216"/>
      <c r="L78" s="216"/>
      <c r="M78" s="216"/>
      <c r="N78" s="218"/>
    </row>
    <row r="79" spans="2:14" ht="20.100000000000001" customHeight="1">
      <c r="B79" s="215"/>
      <c r="C79" s="216"/>
      <c r="D79" s="216"/>
      <c r="E79" s="217"/>
      <c r="F79" s="216"/>
      <c r="G79" s="216"/>
      <c r="H79" s="216"/>
      <c r="I79" s="216"/>
      <c r="J79" s="216"/>
      <c r="K79" s="216"/>
      <c r="L79" s="216"/>
      <c r="M79" s="216"/>
      <c r="N79" s="218"/>
    </row>
    <row r="80" spans="2:14" ht="20.100000000000001" customHeight="1">
      <c r="B80" s="215"/>
      <c r="C80" s="216"/>
      <c r="D80" s="216"/>
      <c r="E80" s="217"/>
      <c r="F80" s="216"/>
      <c r="G80" s="216"/>
      <c r="H80" s="216"/>
      <c r="I80" s="216"/>
      <c r="J80" s="216"/>
      <c r="K80" s="216"/>
      <c r="L80" s="216"/>
      <c r="M80" s="216"/>
      <c r="N80" s="218"/>
    </row>
    <row r="81" spans="2:14" ht="20.100000000000001" customHeight="1">
      <c r="B81" s="734" t="s">
        <v>833</v>
      </c>
      <c r="C81" s="735"/>
      <c r="D81" s="735"/>
      <c r="E81" s="735"/>
      <c r="F81" s="216"/>
      <c r="G81" s="216"/>
      <c r="H81" s="216"/>
      <c r="I81" s="216"/>
      <c r="J81" s="216"/>
      <c r="K81" s="216"/>
      <c r="L81" s="216"/>
      <c r="M81" s="216"/>
      <c r="N81" s="218"/>
    </row>
    <row r="82" spans="2:14" ht="20.100000000000001" customHeight="1">
      <c r="B82" s="736"/>
      <c r="C82" s="737"/>
      <c r="D82" s="737"/>
      <c r="E82" s="737"/>
      <c r="F82" s="216"/>
      <c r="G82" s="216"/>
      <c r="H82" s="216"/>
      <c r="I82" s="216"/>
      <c r="J82" s="216"/>
      <c r="K82" s="216"/>
      <c r="L82" s="216"/>
      <c r="M82" s="216"/>
      <c r="N82" s="218"/>
    </row>
    <row r="83" spans="2:14" ht="20.100000000000001" customHeight="1">
      <c r="B83" s="215"/>
      <c r="C83" s="216"/>
      <c r="D83" s="791">
        <v>0.05</v>
      </c>
      <c r="E83" s="668" t="s">
        <v>834</v>
      </c>
      <c r="F83" s="668"/>
      <c r="G83" s="668"/>
      <c r="H83" s="668"/>
      <c r="I83" s="217"/>
      <c r="J83" s="216"/>
      <c r="K83" s="216"/>
      <c r="L83" s="216"/>
      <c r="M83" s="216"/>
      <c r="N83" s="218"/>
    </row>
    <row r="84" spans="2:14" ht="20.100000000000001" customHeight="1">
      <c r="B84" s="215"/>
      <c r="C84" s="216"/>
      <c r="D84" s="216"/>
      <c r="E84" s="217"/>
      <c r="F84" s="216"/>
      <c r="G84" s="216"/>
      <c r="H84" s="216"/>
      <c r="I84" s="216"/>
      <c r="J84" s="216"/>
      <c r="K84" s="216"/>
      <c r="L84" s="216"/>
      <c r="M84" s="216"/>
      <c r="N84" s="218"/>
    </row>
    <row r="85" spans="2:14" ht="20.100000000000001" customHeight="1">
      <c r="B85" s="215"/>
      <c r="C85" s="216"/>
      <c r="D85" s="216"/>
      <c r="E85" s="217"/>
      <c r="F85" s="216"/>
      <c r="G85" s="216"/>
      <c r="H85" s="216"/>
      <c r="I85" s="216"/>
      <c r="J85" s="216"/>
      <c r="K85" s="216"/>
      <c r="L85" s="216"/>
      <c r="M85" s="216"/>
      <c r="N85" s="218"/>
    </row>
    <row r="86" spans="2:14" ht="20.100000000000001" customHeight="1">
      <c r="B86" s="734" t="s">
        <v>835</v>
      </c>
      <c r="C86" s="735"/>
      <c r="D86" s="735"/>
      <c r="E86" s="735"/>
      <c r="F86" s="216"/>
      <c r="G86" s="216"/>
      <c r="H86" s="216"/>
      <c r="I86" s="216"/>
      <c r="J86" s="216"/>
      <c r="K86" s="216"/>
      <c r="L86" s="216"/>
      <c r="M86" s="216"/>
      <c r="N86" s="218"/>
    </row>
    <row r="87" spans="2:14" ht="20.100000000000001" customHeight="1">
      <c r="B87" s="736"/>
      <c r="C87" s="737"/>
      <c r="D87" s="737"/>
      <c r="E87" s="737"/>
      <c r="F87" s="216"/>
      <c r="G87" s="216"/>
      <c r="H87" s="216"/>
      <c r="I87" s="216"/>
      <c r="J87" s="216"/>
      <c r="K87" s="216"/>
      <c r="L87" s="216"/>
      <c r="M87" s="216"/>
      <c r="N87" s="218"/>
    </row>
    <row r="88" spans="2:14" ht="35.1" customHeight="1">
      <c r="B88" s="215"/>
      <c r="C88" s="216"/>
      <c r="D88" s="792">
        <v>0.03</v>
      </c>
      <c r="E88" s="793" t="s">
        <v>836</v>
      </c>
      <c r="F88" s="793"/>
      <c r="G88" s="793"/>
      <c r="H88" s="793"/>
      <c r="I88" s="217"/>
      <c r="J88" s="216"/>
      <c r="K88" s="216"/>
      <c r="L88" s="216"/>
      <c r="M88" s="216"/>
      <c r="N88" s="218"/>
    </row>
    <row r="89" spans="2:14" ht="20.100000000000001" customHeight="1">
      <c r="B89" s="215"/>
      <c r="C89" s="216"/>
      <c r="D89" s="216"/>
      <c r="E89" s="217"/>
      <c r="F89" s="216"/>
      <c r="G89" s="216"/>
      <c r="H89" s="216"/>
      <c r="I89" s="216"/>
      <c r="J89" s="216"/>
      <c r="K89" s="216"/>
      <c r="L89" s="216"/>
      <c r="M89" s="216"/>
      <c r="N89" s="218"/>
    </row>
    <row r="90" spans="2:14" ht="20.100000000000001" customHeight="1">
      <c r="B90" s="215"/>
      <c r="C90" s="216"/>
      <c r="D90" s="216"/>
      <c r="E90" s="217"/>
      <c r="F90" s="216"/>
      <c r="G90" s="216"/>
      <c r="H90" s="216"/>
      <c r="I90" s="216"/>
      <c r="J90" s="216"/>
      <c r="K90" s="216"/>
      <c r="L90" s="216"/>
      <c r="M90" s="216"/>
      <c r="N90" s="218"/>
    </row>
    <row r="91" spans="2:14" ht="20.100000000000001" customHeight="1">
      <c r="B91" s="215"/>
      <c r="C91" s="216"/>
      <c r="D91" s="216"/>
      <c r="E91" s="217"/>
      <c r="F91" s="216"/>
      <c r="G91" s="216"/>
      <c r="H91" s="216"/>
      <c r="I91" s="216"/>
      <c r="J91" s="216"/>
      <c r="K91" s="216"/>
      <c r="L91" s="216"/>
      <c r="M91" s="216"/>
      <c r="N91" s="218"/>
    </row>
    <row r="92" spans="2:14" ht="20.100000000000001" customHeight="1">
      <c r="B92" s="215"/>
      <c r="C92" s="216"/>
      <c r="D92" s="216"/>
      <c r="E92" s="217"/>
      <c r="F92" s="216"/>
      <c r="G92" s="216"/>
      <c r="H92" s="216"/>
      <c r="I92" s="216"/>
      <c r="J92" s="216"/>
      <c r="K92" s="216"/>
      <c r="L92" s="216"/>
      <c r="M92" s="216"/>
      <c r="N92" s="218"/>
    </row>
    <row r="93" spans="2:14" ht="20.100000000000001" customHeight="1">
      <c r="B93" s="215"/>
      <c r="C93" s="216"/>
      <c r="D93" s="216"/>
      <c r="E93" s="217"/>
      <c r="F93" s="216"/>
      <c r="G93" s="216"/>
      <c r="H93" s="216"/>
      <c r="I93" s="216"/>
      <c r="J93" s="216"/>
      <c r="K93" s="216"/>
      <c r="L93" s="216"/>
      <c r="M93" s="216"/>
      <c r="N93" s="218"/>
    </row>
    <row r="94" spans="2:14" ht="20.100000000000001" customHeight="1">
      <c r="B94" s="215"/>
      <c r="C94" s="216"/>
      <c r="D94" s="216"/>
      <c r="E94" s="217"/>
      <c r="F94" s="216"/>
      <c r="G94" s="216"/>
      <c r="H94" s="216"/>
      <c r="I94" s="216"/>
      <c r="J94" s="216"/>
      <c r="K94" s="216"/>
      <c r="L94" s="216"/>
      <c r="M94" s="216"/>
      <c r="N94" s="218"/>
    </row>
    <row r="95" spans="2:14" ht="20.100000000000001" customHeight="1">
      <c r="B95" s="215"/>
      <c r="C95" s="216"/>
      <c r="D95" s="216"/>
      <c r="E95" s="217"/>
      <c r="F95" s="216"/>
      <c r="G95" s="216"/>
      <c r="H95" s="216"/>
      <c r="I95" s="216"/>
      <c r="J95" s="216"/>
      <c r="K95" s="216"/>
      <c r="L95" s="216"/>
      <c r="M95" s="216"/>
      <c r="N95" s="218"/>
    </row>
    <row r="96" spans="2:14" ht="20.100000000000001" customHeight="1">
      <c r="B96" s="215"/>
      <c r="C96" s="216"/>
      <c r="D96" s="216"/>
      <c r="E96" s="217"/>
      <c r="F96" s="216"/>
      <c r="G96" s="216"/>
      <c r="H96" s="216"/>
      <c r="I96" s="216"/>
      <c r="J96" s="216"/>
      <c r="K96" s="216"/>
      <c r="L96" s="216"/>
      <c r="M96" s="216"/>
      <c r="N96" s="218"/>
    </row>
    <row r="97" spans="2:14" ht="20.100000000000001" customHeight="1">
      <c r="B97" s="215"/>
      <c r="C97" s="216"/>
      <c r="D97" s="216"/>
      <c r="E97" s="217"/>
      <c r="F97" s="216"/>
      <c r="G97" s="216"/>
      <c r="H97" s="216"/>
      <c r="I97" s="216"/>
      <c r="J97" s="216"/>
      <c r="K97" s="216"/>
      <c r="L97" s="216"/>
      <c r="M97" s="216"/>
      <c r="N97" s="218"/>
    </row>
    <row r="98" spans="2:14" ht="20.100000000000001" customHeight="1">
      <c r="B98" s="215"/>
      <c r="C98" s="216"/>
      <c r="D98" s="216"/>
      <c r="E98" s="217"/>
      <c r="F98" s="216"/>
      <c r="G98" s="216"/>
      <c r="H98" s="216"/>
      <c r="I98" s="216"/>
      <c r="J98" s="216"/>
      <c r="K98" s="216"/>
      <c r="L98" s="216"/>
      <c r="M98" s="216"/>
      <c r="N98" s="218"/>
    </row>
    <row r="99" spans="2:14" ht="20.100000000000001" customHeight="1">
      <c r="B99" s="215"/>
      <c r="C99" s="216"/>
      <c r="D99" s="216"/>
      <c r="E99" s="217"/>
      <c r="F99" s="216"/>
      <c r="G99" s="216"/>
      <c r="H99" s="216"/>
      <c r="I99" s="216"/>
      <c r="J99" s="216"/>
      <c r="K99" s="216"/>
      <c r="L99" s="216"/>
      <c r="M99" s="216"/>
      <c r="N99" s="218"/>
    </row>
    <row r="100" spans="2:14" ht="15.75" thickBot="1">
      <c r="B100" s="421"/>
      <c r="C100" s="422"/>
      <c r="D100" s="422"/>
      <c r="E100" s="673"/>
      <c r="F100" s="422"/>
      <c r="G100" s="422"/>
      <c r="H100" s="422"/>
      <c r="I100" s="422"/>
      <c r="J100" s="422"/>
      <c r="K100" s="422"/>
      <c r="L100" s="422"/>
      <c r="M100" s="422"/>
      <c r="N100" s="423"/>
    </row>
    <row r="101" spans="2:14" ht="20.100000000000001" customHeight="1">
      <c r="B101" s="215"/>
      <c r="C101" s="216"/>
      <c r="D101" s="216"/>
      <c r="E101" s="217"/>
      <c r="F101" s="216"/>
      <c r="G101" s="216"/>
      <c r="H101" s="216"/>
      <c r="I101" s="216"/>
      <c r="J101" s="216"/>
      <c r="K101" s="216"/>
      <c r="L101" s="216"/>
      <c r="M101" s="216"/>
      <c r="N101" s="218"/>
    </row>
    <row r="102" spans="2:14" ht="20.100000000000001" customHeight="1">
      <c r="B102" s="734" t="s">
        <v>837</v>
      </c>
      <c r="C102" s="735"/>
      <c r="D102" s="735"/>
      <c r="E102" s="735"/>
      <c r="F102" s="735"/>
      <c r="G102" s="735"/>
      <c r="H102" s="216"/>
      <c r="I102" s="216"/>
      <c r="J102" s="216"/>
      <c r="K102" s="216"/>
      <c r="L102" s="216"/>
      <c r="M102" s="216"/>
      <c r="N102" s="218"/>
    </row>
    <row r="103" spans="2:14" ht="20.100000000000001" customHeight="1">
      <c r="B103" s="215"/>
      <c r="C103" s="732" t="s">
        <v>838</v>
      </c>
      <c r="D103" s="732"/>
      <c r="E103" s="794" t="s">
        <v>839</v>
      </c>
      <c r="F103" s="358" t="s">
        <v>840</v>
      </c>
      <c r="G103" s="359"/>
      <c r="H103" s="359"/>
      <c r="I103" s="360"/>
      <c r="J103" s="455" t="s">
        <v>531</v>
      </c>
      <c r="K103" s="455" t="s">
        <v>841</v>
      </c>
      <c r="L103" s="455" t="s">
        <v>842</v>
      </c>
      <c r="M103" s="455" t="s">
        <v>615</v>
      </c>
      <c r="N103" s="218"/>
    </row>
    <row r="104" spans="2:14" ht="20.100000000000001" customHeight="1">
      <c r="B104" s="215"/>
      <c r="C104" s="732"/>
      <c r="D104" s="732"/>
      <c r="E104" s="794"/>
      <c r="F104" s="332" t="s">
        <v>843</v>
      </c>
      <c r="G104" s="358" t="s">
        <v>844</v>
      </c>
      <c r="H104" s="359"/>
      <c r="I104" s="360"/>
      <c r="J104" s="455"/>
      <c r="K104" s="455"/>
      <c r="L104" s="455"/>
      <c r="M104" s="455"/>
      <c r="N104" s="218"/>
    </row>
    <row r="105" spans="2:14" ht="35.1" customHeight="1">
      <c r="B105" s="215"/>
      <c r="C105" s="457" t="s">
        <v>845</v>
      </c>
      <c r="D105" s="458"/>
      <c r="E105" s="460">
        <v>29.74</v>
      </c>
      <c r="F105" s="425" t="s">
        <v>703</v>
      </c>
      <c r="G105" s="795" t="s">
        <v>846</v>
      </c>
      <c r="H105" s="796"/>
      <c r="I105" s="797"/>
      <c r="J105" s="456" t="s">
        <v>614</v>
      </c>
      <c r="K105" s="426">
        <v>1</v>
      </c>
      <c r="L105" s="798">
        <f>VLOOKUP(F105,'[11]Material (ok)'!$D$10:$J$1664,7,0)</f>
        <v>132974.05729999999</v>
      </c>
      <c r="M105" s="460">
        <f>TRUNC(K105*L105,2)</f>
        <v>132974.04999999999</v>
      </c>
      <c r="N105" s="218"/>
    </row>
    <row r="106" spans="2:14" ht="35.1" customHeight="1">
      <c r="B106" s="215"/>
      <c r="C106" s="799" t="s">
        <v>847</v>
      </c>
      <c r="D106" s="800"/>
      <c r="E106" s="780">
        <v>29.57</v>
      </c>
      <c r="F106" s="343" t="s">
        <v>691</v>
      </c>
      <c r="G106" s="801" t="s">
        <v>848</v>
      </c>
      <c r="H106" s="802"/>
      <c r="I106" s="803"/>
      <c r="J106" s="804" t="s">
        <v>614</v>
      </c>
      <c r="K106" s="344">
        <v>1</v>
      </c>
      <c r="L106" s="805">
        <f>VLOOKUP(F106,'[11]Material (ok)'!$D$10:$J$1664,7,0)</f>
        <v>142235.97</v>
      </c>
      <c r="M106" s="780">
        <f t="shared" ref="M106:M115" si="0">TRUNC(K106*L106,2)</f>
        <v>142235.97</v>
      </c>
      <c r="N106" s="218"/>
    </row>
    <row r="107" spans="2:14" ht="35.1" customHeight="1">
      <c r="B107" s="215"/>
      <c r="C107" s="799" t="s">
        <v>849</v>
      </c>
      <c r="D107" s="800"/>
      <c r="E107" s="780">
        <v>29.57</v>
      </c>
      <c r="F107" s="343" t="s">
        <v>691</v>
      </c>
      <c r="G107" s="801" t="s">
        <v>848</v>
      </c>
      <c r="H107" s="802"/>
      <c r="I107" s="803"/>
      <c r="J107" s="804" t="s">
        <v>614</v>
      </c>
      <c r="K107" s="344">
        <v>1</v>
      </c>
      <c r="L107" s="805">
        <f>VLOOKUP(F107,'[11]Material (ok)'!$D$10:$J$1664,7,0)</f>
        <v>142235.97</v>
      </c>
      <c r="M107" s="780">
        <f t="shared" si="0"/>
        <v>142235.97</v>
      </c>
      <c r="N107" s="218"/>
    </row>
    <row r="108" spans="2:14" ht="35.1" customHeight="1">
      <c r="B108" s="215"/>
      <c r="C108" s="799" t="s">
        <v>850</v>
      </c>
      <c r="D108" s="800"/>
      <c r="E108" s="806">
        <v>59.14</v>
      </c>
      <c r="F108" s="343" t="s">
        <v>694</v>
      </c>
      <c r="G108" s="801" t="s">
        <v>851</v>
      </c>
      <c r="H108" s="802"/>
      <c r="I108" s="803"/>
      <c r="J108" s="804" t="s">
        <v>614</v>
      </c>
      <c r="K108" s="344">
        <v>1</v>
      </c>
      <c r="L108" s="805">
        <f>VLOOKUP(F108,'[11]Material (ok)'!$D$10:$J$1664,7,0)</f>
        <v>148012.99919999999</v>
      </c>
      <c r="M108" s="780">
        <f t="shared" si="0"/>
        <v>148012.99</v>
      </c>
      <c r="N108" s="218"/>
    </row>
    <row r="109" spans="2:14" ht="35.1" customHeight="1">
      <c r="B109" s="215"/>
      <c r="C109" s="799"/>
      <c r="D109" s="800"/>
      <c r="E109" s="776"/>
      <c r="F109" s="343" t="s">
        <v>691</v>
      </c>
      <c r="G109" s="801" t="s">
        <v>848</v>
      </c>
      <c r="H109" s="802"/>
      <c r="I109" s="803"/>
      <c r="J109" s="804" t="s">
        <v>614</v>
      </c>
      <c r="K109" s="344">
        <v>1</v>
      </c>
      <c r="L109" s="805">
        <f>VLOOKUP(F109,'[11]Material (ok)'!$D$10:$J$1664,7,0)</f>
        <v>142235.97</v>
      </c>
      <c r="M109" s="780">
        <f t="shared" si="0"/>
        <v>142235.97</v>
      </c>
      <c r="N109" s="218"/>
    </row>
    <row r="110" spans="2:14" ht="39.950000000000003" customHeight="1">
      <c r="B110" s="215"/>
      <c r="C110" s="799" t="s">
        <v>852</v>
      </c>
      <c r="D110" s="800"/>
      <c r="E110" s="780">
        <v>44.36</v>
      </c>
      <c r="F110" s="343" t="s">
        <v>853</v>
      </c>
      <c r="G110" s="801" t="s">
        <v>854</v>
      </c>
      <c r="H110" s="802"/>
      <c r="I110" s="803"/>
      <c r="J110" s="804" t="s">
        <v>614</v>
      </c>
      <c r="K110" s="344">
        <v>0</v>
      </c>
      <c r="L110" s="805">
        <f>VLOOKUP(F110,'[11]Material (ok)'!$D$10:$J$1664,7,0)</f>
        <v>59048.747300000003</v>
      </c>
      <c r="M110" s="780">
        <f t="shared" si="0"/>
        <v>0</v>
      </c>
      <c r="N110" s="218"/>
    </row>
    <row r="111" spans="2:14" ht="35.1" customHeight="1">
      <c r="B111" s="215"/>
      <c r="C111" s="799" t="s">
        <v>855</v>
      </c>
      <c r="D111" s="800"/>
      <c r="E111" s="780">
        <v>14.79</v>
      </c>
      <c r="F111" s="343" t="s">
        <v>683</v>
      </c>
      <c r="G111" s="801" t="s">
        <v>856</v>
      </c>
      <c r="H111" s="802"/>
      <c r="I111" s="803"/>
      <c r="J111" s="804" t="s">
        <v>614</v>
      </c>
      <c r="K111" s="344">
        <v>1</v>
      </c>
      <c r="L111" s="805">
        <f>VLOOKUP(F111,'[11]Material (ok)'!$D$10:$J$1664,7,0)</f>
        <v>98298.527700000006</v>
      </c>
      <c r="M111" s="780">
        <f t="shared" si="0"/>
        <v>98298.52</v>
      </c>
      <c r="N111" s="218"/>
    </row>
    <row r="112" spans="2:14" ht="35.1" customHeight="1">
      <c r="B112" s="215"/>
      <c r="C112" s="799" t="s">
        <v>857</v>
      </c>
      <c r="D112" s="800"/>
      <c r="E112" s="806">
        <v>37.11</v>
      </c>
      <c r="F112" s="343" t="s">
        <v>688</v>
      </c>
      <c r="G112" s="801" t="s">
        <v>858</v>
      </c>
      <c r="H112" s="802"/>
      <c r="I112" s="803"/>
      <c r="J112" s="804" t="s">
        <v>614</v>
      </c>
      <c r="K112" s="344">
        <v>1</v>
      </c>
      <c r="L112" s="805">
        <f>VLOOKUP(F112,'[11]Material (ok)'!$D$10:$J$1664,7,0)</f>
        <v>44003.747300000003</v>
      </c>
      <c r="M112" s="780">
        <f t="shared" si="0"/>
        <v>44003.74</v>
      </c>
      <c r="N112" s="218"/>
    </row>
    <row r="113" spans="2:14" ht="35.1" customHeight="1">
      <c r="B113" s="215"/>
      <c r="C113" s="799"/>
      <c r="D113" s="800"/>
      <c r="E113" s="807"/>
      <c r="F113" s="343" t="s">
        <v>697</v>
      </c>
      <c r="G113" s="801" t="s">
        <v>859</v>
      </c>
      <c r="H113" s="802"/>
      <c r="I113" s="803"/>
      <c r="J113" s="804" t="s">
        <v>614</v>
      </c>
      <c r="K113" s="344">
        <v>1</v>
      </c>
      <c r="L113" s="805">
        <f>VLOOKUP(F113,'[11]Material (ok)'!$D$10:$J$1664,7,0)</f>
        <v>62423.133399999999</v>
      </c>
      <c r="M113" s="780">
        <f t="shared" si="0"/>
        <v>62423.13</v>
      </c>
      <c r="N113" s="218"/>
    </row>
    <row r="114" spans="2:14" ht="35.1" customHeight="1">
      <c r="B114" s="215"/>
      <c r="C114" s="799"/>
      <c r="D114" s="800"/>
      <c r="E114" s="776"/>
      <c r="F114" s="343" t="s">
        <v>700</v>
      </c>
      <c r="G114" s="801" t="s">
        <v>860</v>
      </c>
      <c r="H114" s="802"/>
      <c r="I114" s="803"/>
      <c r="J114" s="804" t="s">
        <v>614</v>
      </c>
      <c r="K114" s="344">
        <v>1</v>
      </c>
      <c r="L114" s="805">
        <f>VLOOKUP(F114,'[11]Material (ok)'!$D$10:$J$1664,7,0)</f>
        <v>76319.106700000004</v>
      </c>
      <c r="M114" s="780">
        <f t="shared" si="0"/>
        <v>76319.100000000006</v>
      </c>
      <c r="N114" s="218"/>
    </row>
    <row r="115" spans="2:14" ht="35.1" customHeight="1">
      <c r="B115" s="215"/>
      <c r="C115" s="799" t="s">
        <v>861</v>
      </c>
      <c r="D115" s="800"/>
      <c r="E115" s="780">
        <v>29.74</v>
      </c>
      <c r="F115" s="343" t="s">
        <v>703</v>
      </c>
      <c r="G115" s="801" t="s">
        <v>846</v>
      </c>
      <c r="H115" s="802"/>
      <c r="I115" s="803"/>
      <c r="J115" s="804" t="s">
        <v>614</v>
      </c>
      <c r="K115" s="344">
        <v>1</v>
      </c>
      <c r="L115" s="805">
        <f>VLOOKUP(F115,'[11]Material (ok)'!$D$10:$J$1664,7,0)</f>
        <v>132974.05729999999</v>
      </c>
      <c r="M115" s="780">
        <f t="shared" si="0"/>
        <v>132974.04999999999</v>
      </c>
      <c r="N115" s="218"/>
    </row>
    <row r="116" spans="2:14" ht="35.1" customHeight="1">
      <c r="B116" s="215"/>
      <c r="C116" s="799" t="s">
        <v>862</v>
      </c>
      <c r="D116" s="800"/>
      <c r="E116" s="780">
        <v>7.44</v>
      </c>
      <c r="F116" s="804" t="s">
        <v>707</v>
      </c>
      <c r="G116" s="801" t="s">
        <v>863</v>
      </c>
      <c r="H116" s="802"/>
      <c r="I116" s="803"/>
      <c r="J116" s="804" t="s">
        <v>614</v>
      </c>
      <c r="K116" s="344">
        <v>1</v>
      </c>
      <c r="L116" s="805">
        <f>VLOOKUP(F116,'[11]Material (ok)'!$D$10:$J$1664,7,0)</f>
        <v>50686.168899999997</v>
      </c>
      <c r="M116" s="780">
        <f>TRUNC(K116*L116,2)</f>
        <v>50686.16</v>
      </c>
      <c r="N116" s="218"/>
    </row>
    <row r="117" spans="2:14" ht="35.1" customHeight="1">
      <c r="B117" s="215"/>
      <c r="C117" s="462" t="s">
        <v>864</v>
      </c>
      <c r="D117" s="463"/>
      <c r="E117" s="464">
        <v>14.79</v>
      </c>
      <c r="F117" s="461" t="s">
        <v>853</v>
      </c>
      <c r="G117" s="801" t="s">
        <v>865</v>
      </c>
      <c r="H117" s="802"/>
      <c r="I117" s="803"/>
      <c r="J117" s="461" t="s">
        <v>614</v>
      </c>
      <c r="K117" s="351">
        <v>0</v>
      </c>
      <c r="L117" s="808">
        <f>VLOOKUP(F117,'[11]Material (ok)'!$D$10:$J$1664,7,0)</f>
        <v>59048.747300000003</v>
      </c>
      <c r="M117" s="464">
        <f>TRUNC(K117*L117,2)</f>
        <v>0</v>
      </c>
      <c r="N117" s="218"/>
    </row>
    <row r="118" spans="2:14" ht="19.5" customHeight="1">
      <c r="B118" s="215"/>
      <c r="C118" s="358" t="s">
        <v>866</v>
      </c>
      <c r="D118" s="360"/>
      <c r="E118" s="331">
        <f>SUM((E105*K105),(E106*K106),(E107*K107),(E108*K108),(E108*K109),(E110*K110),(E111*K111),(E112*K112*K113*K114),(E115*K115),(E116*K116),(E117*K117))</f>
        <v>296.23999999999995</v>
      </c>
      <c r="F118" s="809"/>
      <c r="G118" s="701" t="s">
        <v>867</v>
      </c>
      <c r="H118" s="702"/>
      <c r="I118" s="703"/>
      <c r="J118" s="332" t="s">
        <v>614</v>
      </c>
      <c r="K118" s="786">
        <f>SUM(K105:K117)</f>
        <v>11</v>
      </c>
      <c r="L118" s="810"/>
      <c r="M118" s="809"/>
      <c r="N118" s="218"/>
    </row>
    <row r="119" spans="2:14" ht="20.100000000000001" customHeight="1">
      <c r="B119" s="215"/>
      <c r="C119" s="358" t="s">
        <v>868</v>
      </c>
      <c r="D119" s="360"/>
      <c r="E119" s="811">
        <f>E118/I78</f>
        <v>592.4799999999999</v>
      </c>
      <c r="F119" s="809"/>
      <c r="G119" s="701" t="s">
        <v>869</v>
      </c>
      <c r="H119" s="702"/>
      <c r="I119" s="702"/>
      <c r="J119" s="702"/>
      <c r="K119" s="703"/>
      <c r="L119" s="332" t="s">
        <v>6</v>
      </c>
      <c r="M119" s="786">
        <f>SUM(M105:M117)</f>
        <v>1172399.6499999999</v>
      </c>
      <c r="N119" s="218"/>
    </row>
    <row r="120" spans="2:14" ht="20.100000000000001" customHeight="1">
      <c r="B120" s="215"/>
      <c r="C120" s="358" t="s">
        <v>870</v>
      </c>
      <c r="D120" s="360"/>
      <c r="E120" s="331">
        <f>E119-E118</f>
        <v>296.23999999999995</v>
      </c>
      <c r="F120" s="809"/>
      <c r="G120" s="812"/>
      <c r="H120" s="813"/>
      <c r="I120" s="814"/>
      <c r="J120" s="809"/>
      <c r="K120" s="809"/>
      <c r="L120" s="809"/>
      <c r="M120" s="809"/>
      <c r="N120" s="218"/>
    </row>
    <row r="121" spans="2:14" ht="20.100000000000001" customHeight="1">
      <c r="B121" s="215"/>
      <c r="C121" s="815" t="s">
        <v>871</v>
      </c>
      <c r="D121" s="815"/>
      <c r="E121" s="815"/>
      <c r="F121" s="815"/>
      <c r="G121" s="815"/>
      <c r="H121" s="815"/>
      <c r="I121" s="815"/>
      <c r="J121" s="815"/>
      <c r="K121" s="815"/>
      <c r="L121" s="815"/>
      <c r="M121" s="815"/>
      <c r="N121" s="218"/>
    </row>
    <row r="122" spans="2:14" ht="20.100000000000001" customHeight="1">
      <c r="B122" s="215"/>
      <c r="C122" s="216"/>
      <c r="D122" s="216"/>
      <c r="E122" s="217"/>
      <c r="F122" s="216"/>
      <c r="G122" s="216"/>
      <c r="H122" s="216"/>
      <c r="I122" s="216"/>
      <c r="J122" s="216"/>
      <c r="K122" s="216"/>
      <c r="L122" s="216"/>
      <c r="M122" s="216"/>
      <c r="N122" s="218"/>
    </row>
    <row r="123" spans="2:14" ht="20.100000000000001" customHeight="1">
      <c r="B123" s="215"/>
      <c r="C123" s="664" t="s">
        <v>872</v>
      </c>
      <c r="D123" s="216"/>
      <c r="E123" s="217"/>
      <c r="F123" s="216"/>
      <c r="G123" s="216"/>
      <c r="H123" s="216"/>
      <c r="I123" s="216"/>
      <c r="J123" s="216"/>
      <c r="K123" s="216"/>
      <c r="L123" s="216"/>
      <c r="M123" s="216"/>
      <c r="N123" s="218"/>
    </row>
    <row r="124" spans="2:14" ht="20.100000000000001" customHeight="1">
      <c r="B124" s="215"/>
      <c r="C124" s="665" t="s">
        <v>873</v>
      </c>
      <c r="D124" s="665"/>
      <c r="E124" s="665"/>
      <c r="F124" s="665"/>
      <c r="G124" s="665"/>
      <c r="H124" s="665"/>
      <c r="I124" s="665"/>
      <c r="J124" s="665"/>
      <c r="K124" s="665"/>
      <c r="L124" s="665"/>
      <c r="M124" s="665"/>
      <c r="N124" s="218"/>
    </row>
    <row r="125" spans="2:14" ht="20.100000000000001" customHeight="1">
      <c r="B125" s="215"/>
      <c r="C125" s="665"/>
      <c r="D125" s="665"/>
      <c r="E125" s="665"/>
      <c r="F125" s="665"/>
      <c r="G125" s="665"/>
      <c r="H125" s="665"/>
      <c r="I125" s="665"/>
      <c r="J125" s="665"/>
      <c r="K125" s="665"/>
      <c r="L125" s="665"/>
      <c r="M125" s="665"/>
      <c r="N125" s="218"/>
    </row>
    <row r="126" spans="2:14" ht="20.100000000000001" customHeight="1">
      <c r="B126" s="215"/>
      <c r="C126" s="665"/>
      <c r="D126" s="665"/>
      <c r="E126" s="665"/>
      <c r="F126" s="665"/>
      <c r="G126" s="665"/>
      <c r="H126" s="665"/>
      <c r="I126" s="665"/>
      <c r="J126" s="665"/>
      <c r="K126" s="665"/>
      <c r="L126" s="665"/>
      <c r="M126" s="665"/>
      <c r="N126" s="218"/>
    </row>
    <row r="127" spans="2:14" ht="20.100000000000001" customHeight="1">
      <c r="B127" s="215"/>
      <c r="C127" s="216"/>
      <c r="D127" s="216"/>
      <c r="E127" s="217"/>
      <c r="F127" s="216"/>
      <c r="G127" s="216"/>
      <c r="H127" s="216"/>
      <c r="I127" s="216"/>
      <c r="J127" s="216"/>
      <c r="K127" s="216"/>
      <c r="L127" s="216"/>
      <c r="M127" s="216"/>
      <c r="N127" s="218"/>
    </row>
    <row r="128" spans="2:14" ht="20.100000000000001" customHeight="1">
      <c r="B128" s="215"/>
      <c r="C128" s="216"/>
      <c r="D128" s="216"/>
      <c r="E128" s="217"/>
      <c r="F128" s="216"/>
      <c r="G128" s="216"/>
      <c r="H128" s="216"/>
      <c r="I128" s="216"/>
      <c r="J128" s="216"/>
      <c r="K128" s="216"/>
      <c r="L128" s="216"/>
      <c r="M128" s="216"/>
      <c r="N128" s="218"/>
    </row>
    <row r="129" spans="2:14" ht="19.5" customHeight="1">
      <c r="B129" s="734" t="s">
        <v>874</v>
      </c>
      <c r="C129" s="735"/>
      <c r="D129" s="735"/>
      <c r="E129" s="735"/>
      <c r="F129" s="735"/>
      <c r="G129" s="735"/>
      <c r="H129" s="735"/>
      <c r="I129" s="735"/>
      <c r="J129" s="735"/>
      <c r="K129" s="735"/>
      <c r="L129" s="735"/>
      <c r="M129" s="735"/>
      <c r="N129" s="816"/>
    </row>
    <row r="130" spans="2:14" ht="20.100000000000001" customHeight="1">
      <c r="B130" s="215"/>
      <c r="C130" s="216"/>
      <c r="D130" s="216"/>
      <c r="E130" s="217"/>
      <c r="F130" s="216"/>
      <c r="G130" s="216"/>
      <c r="H130" s="216"/>
      <c r="I130" s="216"/>
      <c r="J130" s="216"/>
      <c r="K130" s="216"/>
      <c r="L130" s="216"/>
      <c r="M130" s="216"/>
      <c r="N130" s="218"/>
    </row>
    <row r="131" spans="2:14" ht="20.100000000000001" customHeight="1">
      <c r="B131" s="215"/>
      <c r="C131" s="216"/>
      <c r="D131" s="216"/>
      <c r="E131" s="217"/>
      <c r="F131" s="512" t="s">
        <v>875</v>
      </c>
      <c r="G131" s="512"/>
      <c r="H131" s="512"/>
      <c r="I131" s="512"/>
      <c r="J131" s="512"/>
      <c r="K131" s="512"/>
      <c r="L131" s="216"/>
      <c r="M131" s="216"/>
      <c r="N131" s="218"/>
    </row>
    <row r="132" spans="2:14" ht="20.100000000000001" customHeight="1">
      <c r="B132" s="215"/>
      <c r="C132" s="216"/>
      <c r="D132" s="216"/>
      <c r="E132" s="217"/>
      <c r="F132" s="512" t="s">
        <v>876</v>
      </c>
      <c r="G132" s="512"/>
      <c r="H132" s="512"/>
      <c r="I132" s="512"/>
      <c r="J132" s="512"/>
      <c r="K132" s="512"/>
      <c r="L132" s="216"/>
      <c r="M132" s="216"/>
      <c r="N132" s="218"/>
    </row>
    <row r="133" spans="2:14" ht="20.100000000000001" customHeight="1">
      <c r="B133" s="215"/>
      <c r="C133" s="216"/>
      <c r="D133" s="216"/>
      <c r="E133" s="217"/>
      <c r="F133" s="512" t="s">
        <v>877</v>
      </c>
      <c r="G133" s="512"/>
      <c r="H133" s="512"/>
      <c r="I133" s="512"/>
      <c r="J133" s="512"/>
      <c r="K133" s="512"/>
      <c r="L133" s="216"/>
      <c r="M133" s="216"/>
      <c r="N133" s="218"/>
    </row>
    <row r="134" spans="2:14" ht="20.100000000000001" customHeight="1">
      <c r="B134" s="215"/>
      <c r="C134" s="216"/>
      <c r="D134" s="216"/>
      <c r="E134" s="217"/>
      <c r="F134" s="216"/>
      <c r="G134" s="216"/>
      <c r="H134" s="216"/>
      <c r="I134" s="216"/>
      <c r="J134" s="216"/>
      <c r="K134" s="216"/>
      <c r="L134" s="216"/>
      <c r="M134" s="216"/>
      <c r="N134" s="218"/>
    </row>
    <row r="135" spans="2:14" ht="20.100000000000001" customHeight="1">
      <c r="B135" s="215"/>
      <c r="C135" s="216"/>
      <c r="D135" s="786">
        <f>C8</f>
        <v>183.12</v>
      </c>
      <c r="E135" s="817" t="s">
        <v>878</v>
      </c>
      <c r="F135" s="512"/>
      <c r="G135" s="216"/>
      <c r="H135" s="786">
        <f>(2*D135)+D136</f>
        <v>366.24</v>
      </c>
      <c r="I135" s="817" t="s">
        <v>879</v>
      </c>
      <c r="J135" s="512"/>
      <c r="K135" s="216"/>
      <c r="L135" s="216"/>
      <c r="M135" s="216"/>
      <c r="N135" s="218"/>
    </row>
    <row r="136" spans="2:14" ht="20.100000000000001" customHeight="1">
      <c r="B136" s="215"/>
      <c r="C136" s="216"/>
      <c r="D136" s="786">
        <v>0</v>
      </c>
      <c r="E136" s="817" t="s">
        <v>880</v>
      </c>
      <c r="F136" s="512"/>
      <c r="G136" s="216"/>
      <c r="H136" s="786">
        <v>200</v>
      </c>
      <c r="I136" s="817" t="s">
        <v>881</v>
      </c>
      <c r="J136" s="512"/>
      <c r="K136" s="512"/>
      <c r="L136" s="512"/>
      <c r="M136" s="216"/>
      <c r="N136" s="218"/>
    </row>
    <row r="137" spans="2:14" ht="20.100000000000001" customHeight="1">
      <c r="B137" s="215"/>
      <c r="C137" s="216"/>
      <c r="D137" s="216"/>
      <c r="E137" s="217"/>
      <c r="F137" s="216"/>
      <c r="G137" s="216"/>
      <c r="H137" s="216"/>
      <c r="I137" s="216"/>
      <c r="J137" s="216"/>
      <c r="K137" s="216"/>
      <c r="L137" s="216"/>
      <c r="M137" s="216"/>
      <c r="N137" s="218"/>
    </row>
    <row r="138" spans="2:14" ht="20.100000000000001" customHeight="1">
      <c r="B138" s="215"/>
      <c r="C138" s="216"/>
      <c r="D138" s="216"/>
      <c r="E138" s="217"/>
      <c r="F138" s="216"/>
      <c r="G138" s="216"/>
      <c r="H138" s="216"/>
      <c r="I138" s="216"/>
      <c r="J138" s="216"/>
      <c r="K138" s="216"/>
      <c r="L138" s="216"/>
      <c r="M138" s="216"/>
      <c r="N138" s="218"/>
    </row>
    <row r="139" spans="2:14" ht="20.100000000000001" customHeight="1">
      <c r="B139" s="215"/>
      <c r="C139" s="216"/>
      <c r="D139" s="818" t="s">
        <v>882</v>
      </c>
      <c r="E139" s="819">
        <f>IF(H135&gt;200,1+(H135-H136)/H136,"1")</f>
        <v>1.8311999999999999</v>
      </c>
      <c r="F139" s="216"/>
      <c r="G139" s="216"/>
      <c r="H139" s="216"/>
      <c r="I139" s="216"/>
      <c r="J139" s="216"/>
      <c r="K139" s="216"/>
      <c r="L139" s="216"/>
      <c r="M139" s="216"/>
      <c r="N139" s="218"/>
    </row>
    <row r="140" spans="2:14" ht="20.100000000000001" customHeight="1">
      <c r="B140" s="215"/>
      <c r="C140" s="216"/>
      <c r="D140" s="216"/>
      <c r="E140" s="217"/>
      <c r="F140" s="216"/>
      <c r="G140" s="216"/>
      <c r="H140" s="216"/>
      <c r="I140" s="216"/>
      <c r="J140" s="216"/>
      <c r="K140" s="216"/>
      <c r="L140" s="216"/>
      <c r="M140" s="216"/>
      <c r="N140" s="218"/>
    </row>
    <row r="141" spans="2:14" ht="20.100000000000001" customHeight="1">
      <c r="B141" s="215"/>
      <c r="C141" s="664" t="s">
        <v>872</v>
      </c>
      <c r="D141" s="216"/>
      <c r="E141" s="217"/>
      <c r="F141" s="216"/>
      <c r="G141" s="216"/>
      <c r="H141" s="216"/>
      <c r="I141" s="216"/>
      <c r="J141" s="216"/>
      <c r="K141" s="216"/>
      <c r="L141" s="216"/>
      <c r="M141" s="216"/>
      <c r="N141" s="218"/>
    </row>
    <row r="142" spans="2:14" ht="20.100000000000001" customHeight="1">
      <c r="B142" s="215"/>
      <c r="C142" s="216" t="s">
        <v>883</v>
      </c>
      <c r="D142" s="216"/>
      <c r="E142" s="217"/>
      <c r="F142" s="216"/>
      <c r="G142" s="216"/>
      <c r="H142" s="216"/>
      <c r="I142" s="216"/>
      <c r="J142" s="216"/>
      <c r="K142" s="216"/>
      <c r="L142" s="216"/>
      <c r="M142" s="216"/>
      <c r="N142" s="218"/>
    </row>
    <row r="143" spans="2:14" ht="20.100000000000001" customHeight="1">
      <c r="B143" s="215"/>
      <c r="C143" s="216"/>
      <c r="D143" s="216"/>
      <c r="E143" s="217"/>
      <c r="F143" s="216"/>
      <c r="G143" s="216"/>
      <c r="H143" s="216"/>
      <c r="I143" s="216"/>
      <c r="J143" s="216"/>
      <c r="K143" s="216"/>
      <c r="L143" s="216"/>
      <c r="M143" s="216"/>
      <c r="N143" s="218"/>
    </row>
    <row r="144" spans="2:14" ht="20.100000000000001" customHeight="1">
      <c r="B144" s="734" t="s">
        <v>884</v>
      </c>
      <c r="C144" s="735"/>
      <c r="D144" s="735"/>
      <c r="E144" s="735"/>
      <c r="F144" s="735"/>
      <c r="G144" s="735"/>
      <c r="H144" s="735"/>
      <c r="I144" s="735"/>
      <c r="J144" s="735"/>
      <c r="K144" s="735"/>
      <c r="L144" s="735"/>
      <c r="M144" s="735"/>
      <c r="N144" s="816"/>
    </row>
    <row r="145" spans="2:17" ht="20.100000000000001" customHeight="1">
      <c r="B145" s="215"/>
      <c r="C145" s="216"/>
      <c r="D145" s="216"/>
      <c r="E145" s="217"/>
      <c r="F145" s="216"/>
      <c r="G145" s="216"/>
      <c r="H145" s="216" t="s">
        <v>885</v>
      </c>
      <c r="I145" s="216"/>
      <c r="J145" s="216"/>
      <c r="K145" s="216"/>
      <c r="L145" s="216"/>
      <c r="M145" s="216"/>
      <c r="N145" s="218"/>
    </row>
    <row r="146" spans="2:17" ht="20.100000000000001" customHeight="1">
      <c r="B146" s="215"/>
      <c r="C146" s="216"/>
      <c r="D146" s="216"/>
      <c r="E146" s="217"/>
      <c r="F146" s="216"/>
      <c r="G146" s="216"/>
      <c r="H146" s="512" t="s">
        <v>886</v>
      </c>
      <c r="I146" s="512"/>
      <c r="J146" s="512"/>
      <c r="K146" s="512"/>
      <c r="L146" s="512"/>
      <c r="M146" s="512"/>
      <c r="N146" s="218"/>
    </row>
    <row r="147" spans="2:17" ht="20.100000000000001" customHeight="1">
      <c r="B147" s="215"/>
      <c r="C147" s="216"/>
      <c r="D147" s="216"/>
      <c r="E147" s="217"/>
      <c r="F147" s="216"/>
      <c r="G147" s="216"/>
      <c r="H147" s="512" t="s">
        <v>887</v>
      </c>
      <c r="I147" s="512"/>
      <c r="J147" s="512"/>
      <c r="K147" s="512"/>
      <c r="L147" s="512"/>
      <c r="M147" s="512"/>
      <c r="N147" s="218"/>
    </row>
    <row r="148" spans="2:17" ht="20.100000000000001" customHeight="1">
      <c r="B148" s="215"/>
      <c r="C148" s="216"/>
      <c r="D148" s="216"/>
      <c r="E148" s="217"/>
      <c r="F148" s="216"/>
      <c r="G148" s="216"/>
      <c r="H148" s="512" t="s">
        <v>888</v>
      </c>
      <c r="I148" s="512"/>
      <c r="J148" s="512"/>
      <c r="K148" s="512"/>
      <c r="L148" s="512"/>
      <c r="M148" s="512"/>
      <c r="N148" s="218"/>
    </row>
    <row r="149" spans="2:17" ht="20.100000000000001" customHeight="1">
      <c r="B149" s="215"/>
      <c r="C149" s="216"/>
      <c r="D149" s="216"/>
      <c r="E149" s="217"/>
      <c r="F149" s="216"/>
      <c r="G149" s="216"/>
      <c r="H149" s="512" t="s">
        <v>889</v>
      </c>
      <c r="I149" s="512"/>
      <c r="J149" s="512"/>
      <c r="K149" s="512"/>
      <c r="L149" s="512"/>
      <c r="M149" s="512"/>
      <c r="N149" s="218"/>
    </row>
    <row r="150" spans="2:17" ht="20.100000000000001" customHeight="1">
      <c r="B150" s="215"/>
      <c r="C150" s="216"/>
      <c r="D150" s="216"/>
      <c r="E150" s="216"/>
      <c r="F150" s="216"/>
      <c r="G150" s="216"/>
      <c r="H150" s="512" t="s">
        <v>890</v>
      </c>
      <c r="I150" s="512"/>
      <c r="J150" s="512"/>
      <c r="K150" s="512"/>
      <c r="L150" s="512"/>
      <c r="M150" s="512"/>
      <c r="N150" s="218"/>
    </row>
    <row r="151" spans="2:17" ht="20.100000000000001" customHeight="1">
      <c r="B151" s="215"/>
      <c r="C151" s="216"/>
      <c r="D151" s="216"/>
      <c r="E151" s="216"/>
      <c r="F151" s="216"/>
      <c r="G151" s="216"/>
      <c r="H151" s="512" t="s">
        <v>891</v>
      </c>
      <c r="I151" s="512"/>
      <c r="J151" s="512"/>
      <c r="K151" s="512"/>
      <c r="L151" s="512"/>
      <c r="M151" s="512"/>
      <c r="N151" s="218"/>
    </row>
    <row r="152" spans="2:17" ht="20.100000000000001" customHeight="1">
      <c r="B152" s="215"/>
      <c r="C152" s="820" t="s">
        <v>892</v>
      </c>
      <c r="D152" s="821">
        <f>K55</f>
        <v>1.04</v>
      </c>
      <c r="E152" s="820" t="s">
        <v>893</v>
      </c>
      <c r="F152" s="822">
        <f>E119</f>
        <v>592.4799999999999</v>
      </c>
      <c r="G152" s="216"/>
      <c r="H152" s="512" t="s">
        <v>894</v>
      </c>
      <c r="I152" s="512"/>
      <c r="J152" s="512"/>
      <c r="K152" s="512"/>
      <c r="L152" s="512"/>
      <c r="M152" s="512"/>
      <c r="N152" s="218"/>
    </row>
    <row r="153" spans="2:17" ht="20.100000000000001" customHeight="1">
      <c r="B153" s="215"/>
      <c r="C153" s="820" t="s">
        <v>895</v>
      </c>
      <c r="D153" s="823">
        <f>K64</f>
        <v>1.014</v>
      </c>
      <c r="E153" s="824" t="s">
        <v>896</v>
      </c>
      <c r="F153" s="825">
        <f>D88</f>
        <v>0.03</v>
      </c>
      <c r="G153" s="216"/>
      <c r="H153" s="512" t="s">
        <v>897</v>
      </c>
      <c r="I153" s="512"/>
      <c r="J153" s="512"/>
      <c r="K153" s="512"/>
      <c r="L153" s="512"/>
      <c r="M153" s="512"/>
      <c r="N153" s="218"/>
    </row>
    <row r="154" spans="2:17" ht="20.100000000000001" customHeight="1">
      <c r="B154" s="215"/>
      <c r="C154" s="820"/>
      <c r="D154" s="826"/>
      <c r="E154" s="820" t="s">
        <v>898</v>
      </c>
      <c r="F154" s="827">
        <f>F71</f>
        <v>1700.01</v>
      </c>
      <c r="G154" s="216"/>
      <c r="H154" s="512" t="s">
        <v>899</v>
      </c>
      <c r="I154" s="512"/>
      <c r="J154" s="512"/>
      <c r="K154" s="512"/>
      <c r="L154" s="512"/>
      <c r="M154" s="512"/>
      <c r="N154" s="218"/>
    </row>
    <row r="155" spans="2:17" ht="20.100000000000001" customHeight="1">
      <c r="B155" s="215"/>
      <c r="C155" s="820" t="s">
        <v>900</v>
      </c>
      <c r="D155" s="828">
        <f>M119</f>
        <v>1172399.6499999999</v>
      </c>
      <c r="E155" s="820" t="s">
        <v>882</v>
      </c>
      <c r="F155" s="829">
        <f>E139</f>
        <v>1.8311999999999999</v>
      </c>
      <c r="G155" s="216"/>
      <c r="H155" s="216"/>
      <c r="I155" s="216"/>
      <c r="J155" s="216"/>
      <c r="K155" s="216"/>
      <c r="L155" s="216"/>
      <c r="M155" s="216"/>
      <c r="N155" s="218"/>
    </row>
    <row r="156" spans="2:17" ht="20.100000000000001" customHeight="1">
      <c r="B156" s="215"/>
      <c r="C156" s="820"/>
      <c r="D156" s="830"/>
      <c r="E156" s="216"/>
      <c r="F156" s="216"/>
      <c r="G156" s="216"/>
      <c r="H156" s="216"/>
      <c r="I156" s="216"/>
      <c r="J156" s="216"/>
      <c r="K156" s="216"/>
      <c r="L156" s="216"/>
      <c r="M156" s="216"/>
      <c r="N156" s="218"/>
    </row>
    <row r="157" spans="2:17" ht="20.100000000000001" customHeight="1">
      <c r="B157" s="215"/>
      <c r="C157" s="831" t="s">
        <v>901</v>
      </c>
      <c r="D157" s="832">
        <f>((((1/5)*D152*D153*D155))+(F152*F153*F154))*F155</f>
        <v>508139.3450616537</v>
      </c>
      <c r="E157" s="833"/>
      <c r="F157" s="834"/>
      <c r="G157" s="664"/>
      <c r="H157" s="216"/>
      <c r="I157" s="216"/>
      <c r="J157" s="216"/>
      <c r="K157" s="216"/>
      <c r="L157" s="216"/>
      <c r="M157" s="216"/>
      <c r="N157" s="218"/>
    </row>
    <row r="158" spans="2:17" ht="20.100000000000001" customHeight="1">
      <c r="B158" s="215"/>
      <c r="C158" s="831" t="s">
        <v>902</v>
      </c>
      <c r="D158" s="835">
        <v>0</v>
      </c>
      <c r="E158" s="216"/>
      <c r="F158" s="216"/>
      <c r="G158" s="216"/>
      <c r="H158" s="216"/>
      <c r="I158" s="216"/>
      <c r="J158" s="216"/>
      <c r="K158" s="216"/>
      <c r="L158" s="216"/>
      <c r="M158" s="216"/>
      <c r="N158" s="218"/>
      <c r="Q158" s="836"/>
    </row>
    <row r="159" spans="2:17" ht="20.100000000000001" customHeight="1">
      <c r="B159" s="215"/>
      <c r="C159" s="831" t="s">
        <v>903</v>
      </c>
      <c r="D159" s="832">
        <f>TRUNC((D157*D158+D157),2)</f>
        <v>508139.34</v>
      </c>
      <c r="E159" s="833" t="s">
        <v>904</v>
      </c>
      <c r="F159" s="834" t="s">
        <v>826</v>
      </c>
      <c r="G159" s="664" t="s">
        <v>905</v>
      </c>
      <c r="H159" s="216"/>
      <c r="I159" s="216"/>
      <c r="J159" s="216"/>
      <c r="K159" s="216"/>
      <c r="L159" s="216"/>
      <c r="M159" s="216"/>
      <c r="N159" s="218"/>
    </row>
    <row r="160" spans="2:17" ht="20.100000000000001" customHeight="1">
      <c r="B160" s="215"/>
      <c r="C160" s="820"/>
      <c r="D160" s="830"/>
      <c r="E160" s="216"/>
      <c r="F160" s="216"/>
      <c r="G160" s="216"/>
      <c r="H160" s="216"/>
      <c r="I160" s="216"/>
      <c r="J160" s="216"/>
      <c r="K160" s="216"/>
      <c r="L160" s="216"/>
      <c r="M160" s="216"/>
      <c r="N160" s="218"/>
    </row>
    <row r="161" spans="2:14" ht="20.100000000000001" customHeight="1">
      <c r="B161" s="215"/>
      <c r="C161" s="820"/>
      <c r="D161" s="830"/>
      <c r="E161" s="216"/>
      <c r="F161" s="216"/>
      <c r="G161" s="216"/>
      <c r="H161" s="216"/>
      <c r="I161" s="216"/>
      <c r="J161" s="216"/>
      <c r="K161" s="216"/>
      <c r="L161" s="216"/>
      <c r="M161" s="216"/>
      <c r="N161" s="218"/>
    </row>
    <row r="162" spans="2:14" ht="20.100000000000001" customHeight="1">
      <c r="B162" s="215"/>
      <c r="C162" s="820"/>
      <c r="D162" s="830"/>
      <c r="E162" s="216"/>
      <c r="F162" s="216"/>
      <c r="G162" s="216"/>
      <c r="H162" s="216"/>
      <c r="I162" s="216"/>
      <c r="J162" s="216"/>
      <c r="K162" s="216"/>
      <c r="L162" s="216"/>
      <c r="M162" s="216"/>
      <c r="N162" s="218"/>
    </row>
    <row r="163" spans="2:14" ht="20.100000000000001" customHeight="1">
      <c r="B163" s="215"/>
      <c r="C163" s="820"/>
      <c r="D163" s="830"/>
      <c r="E163" s="216"/>
      <c r="F163" s="216"/>
      <c r="G163" s="216"/>
      <c r="H163" s="216"/>
      <c r="I163" s="216"/>
      <c r="J163" s="216"/>
      <c r="K163" s="216"/>
      <c r="L163" s="216"/>
      <c r="M163" s="216"/>
      <c r="N163" s="218"/>
    </row>
    <row r="164" spans="2:14" ht="20.100000000000001" customHeight="1">
      <c r="B164" s="215"/>
      <c r="C164" s="820"/>
      <c r="D164" s="830"/>
      <c r="E164" s="216"/>
      <c r="F164" s="216"/>
      <c r="G164" s="216"/>
      <c r="H164" s="216"/>
      <c r="I164" s="216"/>
      <c r="J164" s="216"/>
      <c r="K164" s="216"/>
      <c r="L164" s="216"/>
      <c r="M164" s="216"/>
      <c r="N164" s="218"/>
    </row>
    <row r="165" spans="2:14" ht="20.100000000000001" customHeight="1">
      <c r="B165" s="215"/>
      <c r="C165" s="820"/>
      <c r="D165" s="830"/>
      <c r="E165" s="216"/>
      <c r="F165" s="216"/>
      <c r="G165" s="216"/>
      <c r="H165" s="216"/>
      <c r="I165" s="216"/>
      <c r="J165" s="216"/>
      <c r="K165" s="216"/>
      <c r="L165" s="216"/>
      <c r="M165" s="216"/>
      <c r="N165" s="218"/>
    </row>
    <row r="166" spans="2:14" ht="19.5" customHeight="1">
      <c r="B166" s="215"/>
      <c r="C166" s="820"/>
      <c r="D166" s="828"/>
      <c r="E166" s="216"/>
      <c r="F166" s="216"/>
      <c r="G166" s="216"/>
      <c r="H166" s="216"/>
      <c r="I166" s="216"/>
      <c r="J166" s="216"/>
      <c r="K166" s="216"/>
      <c r="L166" s="216"/>
      <c r="M166" s="216"/>
      <c r="N166" s="218"/>
    </row>
    <row r="167" spans="2:14" ht="19.5" customHeight="1">
      <c r="B167" s="215"/>
      <c r="C167" s="820"/>
      <c r="D167" s="828"/>
      <c r="E167" s="216"/>
      <c r="F167" s="216"/>
      <c r="G167" s="216"/>
      <c r="H167" s="216"/>
      <c r="I167" s="216"/>
      <c r="J167" s="216"/>
      <c r="K167" s="216"/>
      <c r="L167" s="216"/>
      <c r="M167" s="216"/>
      <c r="N167" s="218"/>
    </row>
    <row r="168" spans="2:14" ht="19.5" customHeight="1">
      <c r="B168" s="215"/>
      <c r="C168" s="820"/>
      <c r="D168" s="828"/>
      <c r="E168" s="216"/>
      <c r="F168" s="216"/>
      <c r="G168" s="216"/>
      <c r="H168" s="216"/>
      <c r="I168" s="216"/>
      <c r="J168" s="216"/>
      <c r="K168" s="216"/>
      <c r="L168" s="216"/>
      <c r="M168" s="216"/>
      <c r="N168" s="218"/>
    </row>
    <row r="169" spans="2:14" ht="19.5" customHeight="1">
      <c r="B169" s="215"/>
      <c r="C169" s="820"/>
      <c r="D169" s="828"/>
      <c r="E169" s="216"/>
      <c r="F169" s="216"/>
      <c r="G169" s="216"/>
      <c r="H169" s="216"/>
      <c r="I169" s="216"/>
      <c r="J169" s="216"/>
      <c r="K169" s="216"/>
      <c r="L169" s="216"/>
      <c r="M169" s="216"/>
      <c r="N169" s="218"/>
    </row>
    <row r="170" spans="2:14" ht="19.5" customHeight="1">
      <c r="B170" s="215"/>
      <c r="C170" s="820"/>
      <c r="D170" s="828"/>
      <c r="E170" s="216"/>
      <c r="F170" s="216"/>
      <c r="G170" s="216"/>
      <c r="H170" s="216"/>
      <c r="I170" s="216"/>
      <c r="J170" s="216"/>
      <c r="K170" s="216"/>
      <c r="L170" s="216"/>
      <c r="M170" s="216"/>
      <c r="N170" s="218"/>
    </row>
    <row r="171" spans="2:14" ht="19.5" customHeight="1">
      <c r="B171" s="215"/>
      <c r="C171" s="820"/>
      <c r="D171" s="830"/>
      <c r="E171" s="216"/>
      <c r="F171" s="216"/>
      <c r="G171" s="216"/>
      <c r="H171" s="216"/>
      <c r="I171" s="216"/>
      <c r="J171" s="216"/>
      <c r="K171" s="216"/>
      <c r="L171" s="216"/>
      <c r="M171" s="216"/>
      <c r="N171" s="218"/>
    </row>
    <row r="172" spans="2:14" ht="19.5" customHeight="1">
      <c r="B172" s="215"/>
      <c r="C172" s="820"/>
      <c r="D172" s="830"/>
      <c r="E172" s="216"/>
      <c r="F172" s="216"/>
      <c r="G172" s="216"/>
      <c r="H172" s="216"/>
      <c r="I172" s="216"/>
      <c r="J172" s="216"/>
      <c r="K172" s="216"/>
      <c r="L172" s="216"/>
      <c r="M172" s="216"/>
      <c r="N172" s="218"/>
    </row>
    <row r="173" spans="2:14" ht="19.5" customHeight="1">
      <c r="B173" s="215"/>
      <c r="C173" s="820"/>
      <c r="D173" s="830"/>
      <c r="E173" s="216"/>
      <c r="F173" s="216"/>
      <c r="G173" s="216"/>
      <c r="H173" s="216"/>
      <c r="I173" s="216"/>
      <c r="J173" s="216"/>
      <c r="K173" s="216"/>
      <c r="L173" s="216"/>
      <c r="M173" s="216"/>
      <c r="N173" s="218"/>
    </row>
    <row r="174" spans="2:14" ht="19.5" customHeight="1">
      <c r="B174" s="215"/>
      <c r="C174" s="820"/>
      <c r="D174" s="830"/>
      <c r="E174" s="216"/>
      <c r="F174" s="216"/>
      <c r="G174" s="216"/>
      <c r="H174" s="216"/>
      <c r="I174" s="216"/>
      <c r="J174" s="216"/>
      <c r="K174" s="216"/>
      <c r="L174" s="216"/>
      <c r="M174" s="216"/>
      <c r="N174" s="218"/>
    </row>
    <row r="175" spans="2:14" ht="19.5" customHeight="1">
      <c r="B175" s="215"/>
      <c r="C175" s="820"/>
      <c r="D175" s="830"/>
      <c r="E175" s="216"/>
      <c r="F175" s="216"/>
      <c r="G175" s="216"/>
      <c r="H175" s="216"/>
      <c r="I175" s="216"/>
      <c r="J175" s="216"/>
      <c r="K175" s="216"/>
      <c r="L175" s="216"/>
      <c r="M175" s="216"/>
      <c r="N175" s="218"/>
    </row>
    <row r="176" spans="2:14" ht="20.100000000000001" customHeight="1">
      <c r="B176" s="215"/>
      <c r="C176" s="820"/>
      <c r="D176" s="830"/>
      <c r="E176" s="216"/>
      <c r="F176" s="216"/>
      <c r="G176" s="216"/>
      <c r="H176" s="216"/>
      <c r="I176" s="216"/>
      <c r="J176" s="216"/>
      <c r="K176" s="216"/>
      <c r="L176" s="216"/>
      <c r="M176" s="216"/>
      <c r="N176" s="218"/>
    </row>
    <row r="177" spans="2:14" ht="20.100000000000001" customHeight="1">
      <c r="B177" s="215"/>
      <c r="C177" s="820"/>
      <c r="D177" s="830"/>
      <c r="E177" s="216"/>
      <c r="F177" s="216"/>
      <c r="G177" s="216"/>
      <c r="H177" s="216"/>
      <c r="I177" s="216"/>
      <c r="J177" s="216"/>
      <c r="K177" s="216"/>
      <c r="L177" s="216"/>
      <c r="M177" s="216"/>
      <c r="N177" s="218"/>
    </row>
    <row r="178" spans="2:14" ht="20.100000000000001" customHeight="1" thickBot="1">
      <c r="B178" s="421"/>
      <c r="C178" s="837"/>
      <c r="D178" s="838"/>
      <c r="E178" s="422"/>
      <c r="F178" s="422"/>
      <c r="G178" s="422"/>
      <c r="H178" s="422"/>
      <c r="I178" s="422"/>
      <c r="J178" s="422"/>
      <c r="K178" s="422"/>
      <c r="L178" s="422"/>
      <c r="M178" s="422"/>
      <c r="N178" s="423"/>
    </row>
    <row r="179" spans="2:14" ht="20.100000000000001" hidden="1" customHeight="1">
      <c r="B179" s="215"/>
      <c r="C179" s="820"/>
      <c r="D179" s="830"/>
      <c r="E179" s="216"/>
      <c r="F179" s="216"/>
      <c r="G179" s="216"/>
      <c r="H179" s="216"/>
      <c r="I179" s="216"/>
      <c r="J179" s="216"/>
      <c r="K179" s="216"/>
      <c r="L179" s="216"/>
      <c r="M179" s="216"/>
      <c r="N179" s="218"/>
    </row>
    <row r="180" spans="2:14" ht="20.100000000000001" hidden="1" customHeight="1">
      <c r="B180" s="215"/>
      <c r="C180" s="820"/>
      <c r="D180" s="830"/>
      <c r="E180" s="216"/>
      <c r="F180" s="216"/>
      <c r="G180" s="216"/>
      <c r="H180" s="216"/>
      <c r="I180" s="216"/>
      <c r="J180" s="216"/>
      <c r="K180" s="216"/>
      <c r="L180" s="216"/>
      <c r="M180" s="216"/>
      <c r="N180" s="218"/>
    </row>
    <row r="181" spans="2:14" ht="20.100000000000001" hidden="1" customHeight="1">
      <c r="B181" s="215"/>
      <c r="C181" s="820"/>
      <c r="D181" s="830"/>
      <c r="E181" s="216"/>
      <c r="F181" s="216"/>
      <c r="G181" s="216"/>
      <c r="H181" s="216"/>
      <c r="I181" s="216"/>
      <c r="J181" s="216"/>
      <c r="K181" s="216"/>
      <c r="L181" s="216"/>
      <c r="M181" s="216"/>
      <c r="N181" s="218"/>
    </row>
    <row r="182" spans="2:14" ht="20.100000000000001" hidden="1" customHeight="1">
      <c r="B182" s="215"/>
      <c r="C182" s="820"/>
      <c r="D182" s="830"/>
      <c r="E182" s="216"/>
      <c r="F182" s="216"/>
      <c r="G182" s="216"/>
      <c r="H182" s="216"/>
      <c r="I182" s="216"/>
      <c r="J182" s="216"/>
      <c r="K182" s="216"/>
      <c r="L182" s="216"/>
      <c r="M182" s="216"/>
      <c r="N182" s="218"/>
    </row>
    <row r="183" spans="2:14" ht="20.100000000000001" hidden="1" customHeight="1" thickBot="1">
      <c r="B183" s="309"/>
      <c r="C183" s="310"/>
      <c r="D183" s="310"/>
      <c r="E183" s="311"/>
      <c r="F183" s="310"/>
      <c r="G183" s="310"/>
      <c r="H183" s="310"/>
      <c r="I183" s="310"/>
      <c r="J183" s="310"/>
      <c r="K183" s="310"/>
      <c r="L183" s="310"/>
      <c r="M183" s="310"/>
      <c r="N183" s="312"/>
    </row>
    <row r="186" spans="2:14">
      <c r="D186" s="839"/>
    </row>
  </sheetData>
  <mergeCells count="110">
    <mergeCell ref="H149:M149"/>
    <mergeCell ref="H150:M150"/>
    <mergeCell ref="H151:M151"/>
    <mergeCell ref="H152:M152"/>
    <mergeCell ref="H153:M153"/>
    <mergeCell ref="H154:M154"/>
    <mergeCell ref="E136:F136"/>
    <mergeCell ref="I136:L136"/>
    <mergeCell ref="B144:N144"/>
    <mergeCell ref="H146:M146"/>
    <mergeCell ref="H147:M147"/>
    <mergeCell ref="H148:M148"/>
    <mergeCell ref="C124:M126"/>
    <mergeCell ref="B129:N129"/>
    <mergeCell ref="F131:K131"/>
    <mergeCell ref="F132:K132"/>
    <mergeCell ref="F133:K133"/>
    <mergeCell ref="E135:F135"/>
    <mergeCell ref="I135:J135"/>
    <mergeCell ref="C118:D118"/>
    <mergeCell ref="G118:I118"/>
    <mergeCell ref="C119:D119"/>
    <mergeCell ref="G119:K119"/>
    <mergeCell ref="C120:D120"/>
    <mergeCell ref="C121:M121"/>
    <mergeCell ref="C115:D115"/>
    <mergeCell ref="G115:I115"/>
    <mergeCell ref="C116:D116"/>
    <mergeCell ref="G116:I116"/>
    <mergeCell ref="C117:D117"/>
    <mergeCell ref="G117:I117"/>
    <mergeCell ref="C110:D110"/>
    <mergeCell ref="G110:I110"/>
    <mergeCell ref="C111:D111"/>
    <mergeCell ref="G111:I111"/>
    <mergeCell ref="C112:D114"/>
    <mergeCell ref="E112:E114"/>
    <mergeCell ref="G112:I112"/>
    <mergeCell ref="G113:I113"/>
    <mergeCell ref="G114:I114"/>
    <mergeCell ref="C107:D107"/>
    <mergeCell ref="G107:I107"/>
    <mergeCell ref="C108:D109"/>
    <mergeCell ref="E108:E109"/>
    <mergeCell ref="G108:I108"/>
    <mergeCell ref="G109:I109"/>
    <mergeCell ref="M103:M104"/>
    <mergeCell ref="G104:I104"/>
    <mergeCell ref="C105:D105"/>
    <mergeCell ref="G105:I105"/>
    <mergeCell ref="C106:D106"/>
    <mergeCell ref="G106:I106"/>
    <mergeCell ref="C103:D104"/>
    <mergeCell ref="E103:E104"/>
    <mergeCell ref="F103:I103"/>
    <mergeCell ref="J103:J104"/>
    <mergeCell ref="K103:K104"/>
    <mergeCell ref="L103:L104"/>
    <mergeCell ref="C78:E78"/>
    <mergeCell ref="B81:E81"/>
    <mergeCell ref="E83:H83"/>
    <mergeCell ref="B86:E86"/>
    <mergeCell ref="E88:H88"/>
    <mergeCell ref="B102:G102"/>
    <mergeCell ref="H64:I64"/>
    <mergeCell ref="B67:D67"/>
    <mergeCell ref="B74:D74"/>
    <mergeCell ref="C76:E77"/>
    <mergeCell ref="F76:H76"/>
    <mergeCell ref="I76:I77"/>
    <mergeCell ref="G56:J56"/>
    <mergeCell ref="G57:J57"/>
    <mergeCell ref="G58:J58"/>
    <mergeCell ref="G59:J59"/>
    <mergeCell ref="D61:E63"/>
    <mergeCell ref="H61:I61"/>
    <mergeCell ref="H62:I62"/>
    <mergeCell ref="H63:I63"/>
    <mergeCell ref="F42:G42"/>
    <mergeCell ref="B46:C46"/>
    <mergeCell ref="D48:E50"/>
    <mergeCell ref="D53:E55"/>
    <mergeCell ref="G53:J53"/>
    <mergeCell ref="G54:J54"/>
    <mergeCell ref="G55:J55"/>
    <mergeCell ref="D30:E30"/>
    <mergeCell ref="J30:K30"/>
    <mergeCell ref="D31:E31"/>
    <mergeCell ref="J31:K31"/>
    <mergeCell ref="B34:C34"/>
    <mergeCell ref="B40:D40"/>
    <mergeCell ref="D19:E19"/>
    <mergeCell ref="J19:K19"/>
    <mergeCell ref="B22:C22"/>
    <mergeCell ref="B27:C27"/>
    <mergeCell ref="D29:E29"/>
    <mergeCell ref="J29:K29"/>
    <mergeCell ref="E8:F8"/>
    <mergeCell ref="C10:D10"/>
    <mergeCell ref="B12:N12"/>
    <mergeCell ref="B14:N14"/>
    <mergeCell ref="B16:C16"/>
    <mergeCell ref="D18:E18"/>
    <mergeCell ref="J18:K18"/>
    <mergeCell ref="B2:N2"/>
    <mergeCell ref="B3:N3"/>
    <mergeCell ref="B4:N4"/>
    <mergeCell ref="B5:N5"/>
    <mergeCell ref="C6:N6"/>
    <mergeCell ref="C7:N7"/>
  </mergeCells>
  <printOptions horizontalCentered="1"/>
  <pageMargins left="0.51181102362204722" right="0.51181102362204722" top="0.78740157480314965" bottom="0.59055118110236227" header="0.31496062992125984" footer="0.31496062992125984"/>
  <pageSetup paperSize="9" scale="37" fitToHeight="0" orientation="portrait" horizontalDpi="4294967293"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C53DA-FCDE-48CC-BC5C-89CDFB6DADE2}">
  <sheetPr>
    <tabColor rgb="FFFF0000"/>
  </sheetPr>
  <dimension ref="B1:Y258"/>
  <sheetViews>
    <sheetView view="pageBreakPreview" topLeftCell="A235" zoomScale="70" zoomScaleSheetLayoutView="70" workbookViewId="0">
      <selection activeCell="M4" sqref="M4"/>
    </sheetView>
  </sheetViews>
  <sheetFormatPr defaultColWidth="9.140625" defaultRowHeight="15"/>
  <cols>
    <col min="1" max="1" width="6.7109375" style="178" customWidth="1"/>
    <col min="2" max="3" width="8.7109375" style="178" customWidth="1"/>
    <col min="4" max="4" width="23" style="178" bestFit="1" customWidth="1"/>
    <col min="5" max="5" width="37.42578125" style="178" customWidth="1"/>
    <col min="6" max="6" width="17.140625" style="179" bestFit="1" customWidth="1"/>
    <col min="7" max="7" width="19.42578125" style="178" customWidth="1"/>
    <col min="8" max="8" width="19" style="178" customWidth="1"/>
    <col min="9" max="9" width="17.28515625" style="178" customWidth="1"/>
    <col min="10" max="11" width="15.7109375" style="178" customWidth="1"/>
    <col min="12" max="12" width="15.28515625" style="178" customWidth="1"/>
    <col min="13" max="13" width="6.42578125" style="178" customWidth="1"/>
    <col min="14" max="14" width="4.5703125" style="178" customWidth="1"/>
    <col min="15" max="15" width="5.42578125" style="178" customWidth="1"/>
    <col min="16" max="16" width="98.140625" style="178" bestFit="1" customWidth="1"/>
    <col min="17" max="17" width="14" style="178" bestFit="1" customWidth="1"/>
    <col min="18" max="18" width="16.140625" style="178" customWidth="1"/>
    <col min="19" max="23" width="9.140625" style="178"/>
    <col min="24" max="25" width="10.5703125" style="178" customWidth="1"/>
    <col min="26" max="16384" width="9.140625" style="178"/>
  </cols>
  <sheetData>
    <row r="1" spans="2:14" ht="15.75" thickBot="1"/>
    <row r="2" spans="2:14" s="183" customFormat="1" ht="24.95" customHeight="1">
      <c r="B2" s="180" t="s">
        <v>449</v>
      </c>
      <c r="C2" s="181"/>
      <c r="D2" s="181"/>
      <c r="E2" s="181"/>
      <c r="F2" s="181"/>
      <c r="G2" s="181"/>
      <c r="H2" s="181"/>
      <c r="I2" s="181"/>
      <c r="J2" s="181"/>
      <c r="K2" s="181"/>
      <c r="L2" s="181"/>
      <c r="M2" s="182"/>
    </row>
    <row r="3" spans="2:14" s="183" customFormat="1" ht="24.95" customHeight="1">
      <c r="B3" s="184" t="s">
        <v>450</v>
      </c>
      <c r="C3" s="185"/>
      <c r="D3" s="185"/>
      <c r="E3" s="185"/>
      <c r="F3" s="185"/>
      <c r="G3" s="185"/>
      <c r="H3" s="185"/>
      <c r="I3" s="185"/>
      <c r="J3" s="185"/>
      <c r="K3" s="185"/>
      <c r="L3" s="185"/>
      <c r="M3" s="186"/>
      <c r="N3" s="840"/>
    </row>
    <row r="4" spans="2:14" s="183" customFormat="1" ht="24.95" customHeight="1">
      <c r="B4" s="187" t="s">
        <v>451</v>
      </c>
      <c r="C4" s="188"/>
      <c r="D4" s="188"/>
      <c r="E4" s="188"/>
      <c r="F4" s="188"/>
      <c r="G4" s="188"/>
      <c r="H4" s="188"/>
      <c r="I4" s="188"/>
      <c r="J4" s="188"/>
      <c r="K4" s="188"/>
      <c r="L4" s="188"/>
      <c r="M4" s="189"/>
      <c r="N4" s="178"/>
    </row>
    <row r="5" spans="2:14" s="183" customFormat="1" ht="9.9499999999999993" customHeight="1">
      <c r="B5" s="190"/>
      <c r="C5" s="191"/>
      <c r="D5" s="191"/>
      <c r="E5" s="191"/>
      <c r="F5" s="191"/>
      <c r="G5" s="191"/>
      <c r="H5" s="191"/>
      <c r="I5" s="191"/>
      <c r="J5" s="191"/>
      <c r="K5" s="191"/>
      <c r="L5" s="191"/>
      <c r="M5" s="192"/>
      <c r="N5" s="178"/>
    </row>
    <row r="6" spans="2:14" s="183" customFormat="1">
      <c r="B6" s="640" t="s">
        <v>452</v>
      </c>
      <c r="C6" s="641"/>
      <c r="D6" s="205" t="str">
        <f>'Mat. Betuminoso'!$C$6</f>
        <v>LOTE 09</v>
      </c>
      <c r="E6" s="841"/>
      <c r="F6" s="314"/>
      <c r="G6" s="314"/>
      <c r="H6" s="314"/>
      <c r="I6" s="314"/>
      <c r="J6" s="314"/>
      <c r="K6" s="314"/>
      <c r="L6" s="314"/>
      <c r="M6" s="842"/>
      <c r="N6" s="178"/>
    </row>
    <row r="7" spans="2:14" s="183" customFormat="1">
      <c r="B7" s="643" t="s">
        <v>506</v>
      </c>
      <c r="C7" s="644"/>
      <c r="D7" s="200" t="str">
        <f>'Mat. Betuminoso'!$C$7</f>
        <v>PE</v>
      </c>
      <c r="E7" s="200"/>
      <c r="F7" s="843"/>
      <c r="G7" s="843"/>
      <c r="H7" s="843"/>
      <c r="I7" s="843"/>
      <c r="J7" s="843"/>
      <c r="K7" s="843"/>
      <c r="L7" s="843"/>
      <c r="M7" s="844"/>
      <c r="N7" s="178"/>
    </row>
    <row r="8" spans="2:14" s="183" customFormat="1" ht="15" customHeight="1">
      <c r="B8" s="647" t="s">
        <v>2</v>
      </c>
      <c r="C8" s="645"/>
      <c r="D8" s="722">
        <f>'Mat. Betuminoso'!$G$6</f>
        <v>183.12</v>
      </c>
      <c r="E8" s="723"/>
      <c r="F8" s="723"/>
      <c r="G8" s="723"/>
      <c r="H8" s="723"/>
      <c r="I8" s="723"/>
      <c r="J8" s="723"/>
      <c r="K8" s="723"/>
      <c r="L8" s="723"/>
      <c r="M8" s="845"/>
      <c r="N8" s="178"/>
    </row>
    <row r="9" spans="2:14" s="183" customFormat="1" ht="15" customHeight="1">
      <c r="B9" s="647" t="s">
        <v>455</v>
      </c>
      <c r="C9" s="645"/>
      <c r="D9" s="722" t="str">
        <f>'Mat. Betuminoso'!G7</f>
        <v>JANEIRO/2025</v>
      </c>
      <c r="E9" s="723"/>
      <c r="F9" s="723"/>
      <c r="G9" s="723"/>
      <c r="H9" s="723"/>
      <c r="I9" s="723"/>
      <c r="J9" s="723"/>
      <c r="K9" s="723"/>
      <c r="L9" s="723"/>
      <c r="M9" s="845"/>
      <c r="N9" s="178"/>
    </row>
    <row r="10" spans="2:14" s="183" customFormat="1" ht="15" customHeight="1">
      <c r="B10" s="650" t="s">
        <v>457</v>
      </c>
      <c r="C10" s="651"/>
      <c r="D10" s="846" t="str">
        <f>'Mat. Betuminoso'!G8</f>
        <v>SEM DESONERAÇÃO</v>
      </c>
      <c r="E10" s="729"/>
      <c r="F10" s="729"/>
      <c r="G10" s="729"/>
      <c r="H10" s="729"/>
      <c r="I10" s="729"/>
      <c r="J10" s="729"/>
      <c r="K10" s="729"/>
      <c r="L10" s="729"/>
      <c r="M10" s="730"/>
      <c r="N10" s="178"/>
    </row>
    <row r="11" spans="2:14" s="183" customFormat="1" ht="9.9499999999999993" customHeight="1" thickBot="1">
      <c r="B11" s="655"/>
      <c r="C11" s="656"/>
      <c r="D11" s="658"/>
      <c r="E11" s="658"/>
      <c r="F11" s="659"/>
      <c r="G11" s="658"/>
      <c r="H11" s="658"/>
      <c r="I11" s="658"/>
      <c r="J11" s="658"/>
      <c r="K11" s="658"/>
      <c r="L11" s="658"/>
      <c r="M11" s="661"/>
      <c r="N11" s="178"/>
    </row>
    <row r="12" spans="2:14" ht="20.100000000000001" customHeight="1" thickBot="1">
      <c r="B12" s="483" t="s">
        <v>906</v>
      </c>
      <c r="C12" s="484"/>
      <c r="D12" s="484"/>
      <c r="E12" s="484"/>
      <c r="F12" s="484"/>
      <c r="G12" s="484"/>
      <c r="H12" s="484"/>
      <c r="I12" s="484"/>
      <c r="J12" s="484"/>
      <c r="K12" s="484"/>
      <c r="L12" s="484"/>
      <c r="M12" s="485"/>
    </row>
    <row r="13" spans="2:14" ht="12" customHeight="1">
      <c r="B13" s="215"/>
      <c r="C13" s="216"/>
      <c r="D13" s="216"/>
      <c r="E13" s="216"/>
      <c r="F13" s="217"/>
      <c r="G13" s="216"/>
      <c r="H13" s="216"/>
      <c r="I13" s="216"/>
      <c r="J13" s="216"/>
      <c r="K13" s="216"/>
      <c r="L13" s="216"/>
      <c r="M13" s="218"/>
      <c r="N13" s="840"/>
    </row>
    <row r="14" spans="2:14" s="840" customFormat="1" ht="20.100000000000001" customHeight="1">
      <c r="B14" s="847"/>
      <c r="C14" s="848" t="s">
        <v>444</v>
      </c>
      <c r="D14" s="848"/>
      <c r="E14" s="848"/>
      <c r="F14" s="849"/>
      <c r="G14" s="849"/>
      <c r="H14" s="849"/>
      <c r="I14" s="849"/>
      <c r="J14" s="849"/>
      <c r="K14" s="849"/>
      <c r="L14" s="849"/>
      <c r="M14" s="850"/>
    </row>
    <row r="15" spans="2:14" ht="20.100000000000001" customHeight="1">
      <c r="B15" s="215"/>
      <c r="C15" s="665" t="s">
        <v>907</v>
      </c>
      <c r="D15" s="665"/>
      <c r="E15" s="665"/>
      <c r="F15" s="665"/>
      <c r="G15" s="665"/>
      <c r="H15" s="665"/>
      <c r="I15" s="665"/>
      <c r="J15" s="665"/>
      <c r="K15" s="665"/>
      <c r="L15" s="665"/>
      <c r="M15" s="218"/>
    </row>
    <row r="16" spans="2:14" ht="20.100000000000001" customHeight="1">
      <c r="B16" s="215"/>
      <c r="C16" s="665"/>
      <c r="D16" s="665"/>
      <c r="E16" s="665"/>
      <c r="F16" s="665"/>
      <c r="G16" s="665"/>
      <c r="H16" s="665"/>
      <c r="I16" s="665"/>
      <c r="J16" s="665"/>
      <c r="K16" s="665"/>
      <c r="L16" s="665"/>
      <c r="M16" s="218"/>
    </row>
    <row r="17" spans="2:13" ht="20.100000000000001" customHeight="1">
      <c r="B17" s="215"/>
      <c r="C17" s="665"/>
      <c r="D17" s="665"/>
      <c r="E17" s="665"/>
      <c r="F17" s="665"/>
      <c r="G17" s="665"/>
      <c r="H17" s="665"/>
      <c r="I17" s="665"/>
      <c r="J17" s="665"/>
      <c r="K17" s="665"/>
      <c r="L17" s="665"/>
      <c r="M17" s="218"/>
    </row>
    <row r="18" spans="2:13" ht="10.9" customHeight="1">
      <c r="B18" s="215"/>
      <c r="C18" s="665"/>
      <c r="D18" s="665"/>
      <c r="E18" s="665"/>
      <c r="F18" s="665"/>
      <c r="G18" s="665"/>
      <c r="H18" s="665"/>
      <c r="I18" s="665"/>
      <c r="J18" s="665"/>
      <c r="K18" s="665"/>
      <c r="L18" s="665"/>
      <c r="M18" s="218"/>
    </row>
    <row r="19" spans="2:13" s="840" customFormat="1" ht="20.100000000000001" customHeight="1">
      <c r="B19" s="847"/>
      <c r="C19" s="848" t="s">
        <v>908</v>
      </c>
      <c r="D19" s="848"/>
      <c r="E19" s="848"/>
      <c r="F19" s="849"/>
      <c r="G19" s="849"/>
      <c r="H19" s="849"/>
      <c r="I19" s="849"/>
      <c r="J19" s="849"/>
      <c r="K19" s="849"/>
      <c r="L19" s="849"/>
      <c r="M19" s="850"/>
    </row>
    <row r="20" spans="2:13" ht="20.100000000000001" customHeight="1">
      <c r="B20" s="215"/>
      <c r="C20" s="216"/>
      <c r="D20" s="664" t="s">
        <v>909</v>
      </c>
      <c r="E20" s="512" t="s">
        <v>910</v>
      </c>
      <c r="F20" s="512"/>
      <c r="G20" s="216"/>
      <c r="H20" s="216"/>
      <c r="I20" s="216"/>
      <c r="J20" s="216"/>
      <c r="K20" s="216"/>
      <c r="L20" s="216"/>
      <c r="M20" s="218"/>
    </row>
    <row r="21" spans="2:13" ht="20.100000000000001" customHeight="1">
      <c r="B21" s="215"/>
      <c r="C21" s="216"/>
      <c r="D21" s="663" t="s">
        <v>911</v>
      </c>
      <c r="E21" s="663"/>
      <c r="F21" s="851">
        <f>Canteiro!H135</f>
        <v>366.24</v>
      </c>
      <c r="G21" s="851"/>
      <c r="H21" s="216"/>
      <c r="I21" s="216"/>
      <c r="J21" s="216"/>
      <c r="K21" s="216"/>
      <c r="L21" s="216"/>
      <c r="M21" s="218"/>
    </row>
    <row r="22" spans="2:13" ht="20.100000000000001" customHeight="1">
      <c r="B22" s="215"/>
      <c r="C22" s="216"/>
      <c r="D22" s="663" t="s">
        <v>912</v>
      </c>
      <c r="E22" s="663"/>
      <c r="F22" s="852">
        <v>6</v>
      </c>
      <c r="G22" s="216"/>
      <c r="J22" s="216"/>
      <c r="K22" s="216"/>
      <c r="L22" s="216"/>
      <c r="M22" s="218"/>
    </row>
    <row r="23" spans="2:13" ht="20.100000000000001" customHeight="1">
      <c r="B23" s="215"/>
      <c r="C23" s="216"/>
      <c r="D23" s="853" t="s">
        <v>913</v>
      </c>
      <c r="E23" s="853"/>
      <c r="F23" s="853"/>
      <c r="G23" s="853"/>
      <c r="H23" s="854">
        <f>Canteiro!E118</f>
        <v>296.23999999999995</v>
      </c>
      <c r="I23" s="216" t="s">
        <v>914</v>
      </c>
      <c r="J23" s="216"/>
      <c r="K23" s="216"/>
      <c r="L23" s="216"/>
      <c r="M23" s="218"/>
    </row>
    <row r="24" spans="2:13" ht="20.100000000000001" customHeight="1">
      <c r="B24" s="215"/>
      <c r="C24" s="216"/>
      <c r="D24" s="664"/>
      <c r="E24" s="855"/>
      <c r="F24" s="217"/>
      <c r="H24" s="854">
        <f>Canteiro!E119</f>
        <v>592.4799999999999</v>
      </c>
      <c r="I24" s="216" t="s">
        <v>915</v>
      </c>
      <c r="J24" s="216"/>
      <c r="K24" s="216"/>
      <c r="L24" s="216"/>
      <c r="M24" s="218"/>
    </row>
    <row r="25" spans="2:13" ht="20.100000000000001" customHeight="1">
      <c r="B25" s="215"/>
      <c r="C25" s="216"/>
      <c r="D25" s="216"/>
      <c r="E25" s="216"/>
      <c r="F25" s="217"/>
      <c r="G25" s="216"/>
      <c r="H25" s="216"/>
      <c r="I25" s="216"/>
      <c r="J25" s="216"/>
      <c r="K25" s="216"/>
      <c r="L25" s="216"/>
      <c r="M25" s="218"/>
    </row>
    <row r="26" spans="2:13" s="840" customFormat="1" ht="20.100000000000001" customHeight="1">
      <c r="B26" s="847"/>
      <c r="C26" s="856" t="s">
        <v>916</v>
      </c>
      <c r="D26" s="856"/>
      <c r="E26" s="856"/>
      <c r="F26" s="849"/>
      <c r="G26" s="849"/>
      <c r="H26" s="849"/>
      <c r="I26" s="849"/>
      <c r="J26" s="849"/>
      <c r="K26" s="849"/>
      <c r="L26" s="849"/>
      <c r="M26" s="850"/>
    </row>
    <row r="27" spans="2:13" ht="12" customHeight="1">
      <c r="B27" s="215"/>
      <c r="C27" s="216"/>
      <c r="D27" s="216"/>
      <c r="E27" s="216"/>
      <c r="F27" s="217"/>
      <c r="G27" s="216"/>
      <c r="H27" s="216"/>
      <c r="I27" s="216"/>
      <c r="J27" s="216"/>
      <c r="K27" s="216"/>
      <c r="L27" s="216"/>
      <c r="M27" s="218"/>
    </row>
    <row r="28" spans="2:13" ht="20.100000000000001" customHeight="1">
      <c r="B28" s="215"/>
      <c r="C28" s="327" t="s">
        <v>917</v>
      </c>
      <c r="D28" s="327"/>
      <c r="E28" s="327"/>
      <c r="F28" s="327"/>
      <c r="G28" s="327"/>
      <c r="H28" s="327"/>
      <c r="I28" s="216"/>
      <c r="J28" s="216"/>
      <c r="K28" s="216"/>
      <c r="L28" s="216"/>
      <c r="M28" s="218"/>
    </row>
    <row r="29" spans="2:13" s="636" customFormat="1" ht="35.1" customHeight="1">
      <c r="B29" s="486"/>
      <c r="C29" s="332" t="s">
        <v>4</v>
      </c>
      <c r="D29" s="332" t="s">
        <v>16</v>
      </c>
      <c r="E29" s="332" t="s">
        <v>440</v>
      </c>
      <c r="F29" s="332" t="s">
        <v>559</v>
      </c>
      <c r="G29" s="331" t="s">
        <v>678</v>
      </c>
      <c r="H29" s="330" t="s">
        <v>918</v>
      </c>
      <c r="I29" s="330" t="s">
        <v>919</v>
      </c>
      <c r="J29" s="356"/>
      <c r="K29" s="356"/>
      <c r="L29" s="356"/>
      <c r="M29" s="487"/>
    </row>
    <row r="30" spans="2:13" ht="20.100000000000001" customHeight="1">
      <c r="B30" s="215"/>
      <c r="C30" s="785">
        <v>1</v>
      </c>
      <c r="D30" s="857" t="s">
        <v>920</v>
      </c>
      <c r="E30" s="858"/>
      <c r="F30" s="858"/>
      <c r="G30" s="858"/>
      <c r="H30" s="858"/>
      <c r="I30" s="859"/>
      <c r="J30" s="216"/>
      <c r="K30" s="216"/>
      <c r="L30" s="216"/>
      <c r="M30" s="218"/>
    </row>
    <row r="31" spans="2:13" ht="20.100000000000001" customHeight="1">
      <c r="B31" s="215"/>
      <c r="C31" s="531" t="s">
        <v>20</v>
      </c>
      <c r="D31" s="860" t="s">
        <v>921</v>
      </c>
      <c r="E31" s="861"/>
      <c r="F31" s="861"/>
      <c r="G31" s="861"/>
      <c r="H31" s="861"/>
      <c r="I31" s="862"/>
      <c r="J31" s="216"/>
      <c r="K31" s="216"/>
      <c r="L31" s="216"/>
      <c r="M31" s="218"/>
    </row>
    <row r="32" spans="2:13" ht="20.100000000000001" customHeight="1">
      <c r="B32" s="215"/>
      <c r="C32" s="531" t="s">
        <v>922</v>
      </c>
      <c r="D32" s="531" t="s">
        <v>923</v>
      </c>
      <c r="E32" s="600" t="s">
        <v>924</v>
      </c>
      <c r="F32" s="531" t="s">
        <v>925</v>
      </c>
      <c r="G32" s="863">
        <v>1</v>
      </c>
      <c r="H32" s="864">
        <f>VLOOKUP(D32,'[11]Mão de Obra (OK)'!$D$9:$J$109,7,0)</f>
        <v>24706.4761</v>
      </c>
      <c r="I32" s="864">
        <f>TRUNC(H32*G32,2)</f>
        <v>24706.47</v>
      </c>
      <c r="J32" s="216"/>
      <c r="K32" s="216"/>
      <c r="L32" s="216"/>
      <c r="M32" s="218"/>
    </row>
    <row r="33" spans="2:13" ht="20.100000000000001" customHeight="1">
      <c r="B33" s="215"/>
      <c r="C33" s="701" t="s">
        <v>926</v>
      </c>
      <c r="D33" s="702"/>
      <c r="E33" s="702"/>
      <c r="F33" s="702"/>
      <c r="G33" s="702"/>
      <c r="H33" s="703"/>
      <c r="I33" s="865">
        <f>SUM(I32)</f>
        <v>24706.47</v>
      </c>
      <c r="J33" s="216"/>
      <c r="K33" s="216"/>
      <c r="L33" s="216"/>
      <c r="M33" s="218"/>
    </row>
    <row r="34" spans="2:13" ht="20.100000000000001" customHeight="1">
      <c r="B34" s="215"/>
      <c r="C34" s="785">
        <v>2</v>
      </c>
      <c r="D34" s="857" t="s">
        <v>927</v>
      </c>
      <c r="E34" s="858"/>
      <c r="F34" s="858"/>
      <c r="G34" s="858"/>
      <c r="H34" s="858"/>
      <c r="I34" s="859"/>
      <c r="J34" s="216"/>
      <c r="K34" s="216"/>
      <c r="L34" s="216"/>
      <c r="M34" s="218"/>
    </row>
    <row r="35" spans="2:13" ht="20.100000000000001" customHeight="1">
      <c r="B35" s="215"/>
      <c r="C35" s="531" t="s">
        <v>23</v>
      </c>
      <c r="D35" s="860" t="s">
        <v>928</v>
      </c>
      <c r="E35" s="861"/>
      <c r="F35" s="861"/>
      <c r="G35" s="861"/>
      <c r="H35" s="861"/>
      <c r="I35" s="862"/>
      <c r="J35" s="216"/>
      <c r="K35" s="216"/>
      <c r="L35" s="216"/>
      <c r="M35" s="218"/>
    </row>
    <row r="36" spans="2:13" ht="20.100000000000001" customHeight="1">
      <c r="B36" s="215"/>
      <c r="C36" s="531" t="s">
        <v>929</v>
      </c>
      <c r="D36" s="531" t="s">
        <v>930</v>
      </c>
      <c r="E36" s="600" t="s">
        <v>931</v>
      </c>
      <c r="F36" s="531" t="s">
        <v>925</v>
      </c>
      <c r="G36" s="863">
        <v>1</v>
      </c>
      <c r="H36" s="864">
        <f>VLOOKUP(D36,'[11]Mão de Obra (OK)'!$D$9:$J$109,7,0)</f>
        <v>4970.4798000000001</v>
      </c>
      <c r="I36" s="864">
        <f>TRUNC(H36*G36,2)</f>
        <v>4970.47</v>
      </c>
      <c r="J36" s="216"/>
      <c r="K36" s="216"/>
      <c r="L36" s="216"/>
      <c r="M36" s="218"/>
    </row>
    <row r="37" spans="2:13" ht="20.100000000000001" customHeight="1">
      <c r="B37" s="215"/>
      <c r="C37" s="531" t="s">
        <v>932</v>
      </c>
      <c r="D37" s="531" t="s">
        <v>933</v>
      </c>
      <c r="E37" s="600" t="s">
        <v>934</v>
      </c>
      <c r="F37" s="531" t="s">
        <v>925</v>
      </c>
      <c r="G37" s="863">
        <v>1</v>
      </c>
      <c r="H37" s="864">
        <f>VLOOKUP(D37,'[11]Mão de Obra (OK)'!$D$9:$J$109,7,0)</f>
        <v>4001.7858999999999</v>
      </c>
      <c r="I37" s="864">
        <f>TRUNC(H37*G37,2)</f>
        <v>4001.78</v>
      </c>
      <c r="J37" s="216"/>
      <c r="K37" s="216"/>
      <c r="L37" s="216"/>
      <c r="M37" s="218"/>
    </row>
    <row r="38" spans="2:13" ht="20.100000000000001" customHeight="1">
      <c r="B38" s="215"/>
      <c r="C38" s="530" t="s">
        <v>935</v>
      </c>
      <c r="D38" s="530" t="s">
        <v>936</v>
      </c>
      <c r="E38" s="866" t="s">
        <v>937</v>
      </c>
      <c r="F38" s="530" t="s">
        <v>925</v>
      </c>
      <c r="G38" s="863"/>
      <c r="H38" s="867">
        <f>VLOOKUP(D38,'[11]Mão de Obra (OK)'!$D$9:$J$109,7,0)</f>
        <v>4756.5002999999997</v>
      </c>
      <c r="I38" s="867">
        <f>TRUNC(H38*G38,2)</f>
        <v>0</v>
      </c>
      <c r="J38" s="216"/>
      <c r="K38" s="216"/>
      <c r="L38" s="216"/>
      <c r="M38" s="218"/>
    </row>
    <row r="39" spans="2:13" ht="20.100000000000001" customHeight="1">
      <c r="B39" s="215"/>
      <c r="C39" s="701" t="s">
        <v>938</v>
      </c>
      <c r="D39" s="702"/>
      <c r="E39" s="702"/>
      <c r="F39" s="702"/>
      <c r="G39" s="702"/>
      <c r="H39" s="703"/>
      <c r="I39" s="865">
        <f>SUM(I36:I38)</f>
        <v>8972.25</v>
      </c>
      <c r="J39" s="216"/>
      <c r="K39" s="216"/>
      <c r="L39" s="216"/>
      <c r="M39" s="218"/>
    </row>
    <row r="40" spans="2:13" ht="20.100000000000001" customHeight="1">
      <c r="B40" s="215"/>
      <c r="C40" s="868" t="s">
        <v>939</v>
      </c>
      <c r="D40" s="869"/>
      <c r="E40" s="869"/>
      <c r="F40" s="869"/>
      <c r="G40" s="869"/>
      <c r="H40" s="870"/>
      <c r="I40" s="871">
        <f>SUM(I39,I33)</f>
        <v>33678.720000000001</v>
      </c>
      <c r="J40" s="216"/>
      <c r="K40" s="216"/>
      <c r="L40" s="216"/>
      <c r="M40" s="218"/>
    </row>
    <row r="41" spans="2:13" ht="20.100000000000001" customHeight="1">
      <c r="B41" s="215"/>
      <c r="C41" s="216"/>
      <c r="D41" s="216"/>
      <c r="E41" s="216"/>
      <c r="F41" s="217"/>
      <c r="G41" s="216"/>
      <c r="H41" s="216"/>
      <c r="I41" s="216"/>
      <c r="J41" s="216"/>
      <c r="K41" s="216"/>
      <c r="L41" s="216"/>
      <c r="M41" s="218"/>
    </row>
    <row r="42" spans="2:13" ht="20.100000000000001" customHeight="1">
      <c r="B42" s="215"/>
      <c r="C42" s="327" t="s">
        <v>940</v>
      </c>
      <c r="D42" s="327"/>
      <c r="E42" s="327"/>
      <c r="F42" s="327"/>
      <c r="G42" s="327"/>
      <c r="H42" s="327"/>
      <c r="I42" s="216"/>
      <c r="J42" s="216"/>
      <c r="K42" s="216"/>
      <c r="L42" s="216"/>
      <c r="M42" s="218"/>
    </row>
    <row r="43" spans="2:13" ht="35.1" customHeight="1">
      <c r="B43" s="215"/>
      <c r="C43" s="332" t="s">
        <v>4</v>
      </c>
      <c r="D43" s="332" t="s">
        <v>16</v>
      </c>
      <c r="E43" s="332" t="s">
        <v>440</v>
      </c>
      <c r="F43" s="332" t="s">
        <v>559</v>
      </c>
      <c r="G43" s="331" t="s">
        <v>678</v>
      </c>
      <c r="H43" s="330" t="s">
        <v>941</v>
      </c>
      <c r="I43" s="330" t="s">
        <v>942</v>
      </c>
      <c r="J43" s="330" t="s">
        <v>943</v>
      </c>
      <c r="K43" s="330" t="s">
        <v>944</v>
      </c>
      <c r="L43" s="330" t="s">
        <v>919</v>
      </c>
      <c r="M43" s="218"/>
    </row>
    <row r="44" spans="2:13" ht="20.100000000000001" customHeight="1">
      <c r="B44" s="215"/>
      <c r="C44" s="785">
        <v>1</v>
      </c>
      <c r="D44" s="872" t="s">
        <v>945</v>
      </c>
      <c r="E44" s="873"/>
      <c r="F44" s="873"/>
      <c r="G44" s="873"/>
      <c r="H44" s="873"/>
      <c r="I44" s="873"/>
      <c r="J44" s="873"/>
      <c r="K44" s="873"/>
      <c r="L44" s="874"/>
      <c r="M44" s="218"/>
    </row>
    <row r="45" spans="2:13" ht="20.100000000000001" customHeight="1">
      <c r="B45" s="215"/>
      <c r="C45" s="531" t="s">
        <v>20</v>
      </c>
      <c r="D45" s="875" t="s">
        <v>921</v>
      </c>
      <c r="E45" s="876"/>
      <c r="F45" s="876"/>
      <c r="G45" s="876"/>
      <c r="H45" s="876"/>
      <c r="I45" s="876"/>
      <c r="J45" s="876"/>
      <c r="K45" s="876"/>
      <c r="L45" s="877"/>
      <c r="M45" s="218"/>
    </row>
    <row r="46" spans="2:13" ht="20.100000000000001" customHeight="1">
      <c r="B46" s="215"/>
      <c r="C46" s="531" t="s">
        <v>922</v>
      </c>
      <c r="D46" s="531" t="s">
        <v>946</v>
      </c>
      <c r="E46" s="600" t="s">
        <v>947</v>
      </c>
      <c r="F46" s="531" t="s">
        <v>925</v>
      </c>
      <c r="G46" s="863">
        <v>2</v>
      </c>
      <c r="H46" s="529">
        <v>44</v>
      </c>
      <c r="I46" s="529">
        <v>176</v>
      </c>
      <c r="J46" s="878">
        <f>VLOOKUP(D46,'[11]Equipamentos (OK)'!$D$10:$G$539,3,0)</f>
        <v>35.553699999999999</v>
      </c>
      <c r="K46" s="878">
        <f>VLOOKUP(D46,'[11]Equipamentos (OK)'!$D$10:$G$539,4,0)</f>
        <v>6.3884999999999996</v>
      </c>
      <c r="L46" s="864">
        <f>TRUNC(G46*((H46*J46)+(I46*K46)),2)</f>
        <v>5377.47</v>
      </c>
      <c r="M46" s="218"/>
    </row>
    <row r="47" spans="2:13" ht="20.100000000000001" customHeight="1">
      <c r="B47" s="215"/>
      <c r="C47" s="531" t="s">
        <v>948</v>
      </c>
      <c r="D47" s="531" t="s">
        <v>949</v>
      </c>
      <c r="E47" s="600" t="s">
        <v>950</v>
      </c>
      <c r="F47" s="531" t="s">
        <v>925</v>
      </c>
      <c r="G47" s="863">
        <v>1</v>
      </c>
      <c r="H47" s="529">
        <v>44</v>
      </c>
      <c r="I47" s="529">
        <v>176</v>
      </c>
      <c r="J47" s="878">
        <f>VLOOKUP(D47,'[11]Equipamentos (OK)'!$D$10:$G$539,3,0)</f>
        <v>232.2704</v>
      </c>
      <c r="K47" s="878">
        <f>VLOOKUP(D47,'[11]Equipamentos (OK)'!$D$10:$G$539,4,0)</f>
        <v>77.731200000000001</v>
      </c>
      <c r="L47" s="864">
        <f>TRUNC(G47*((H47*J47)+(I47*K47)),2)</f>
        <v>23900.58</v>
      </c>
      <c r="M47" s="218"/>
    </row>
    <row r="48" spans="2:13" ht="20.100000000000001" customHeight="1">
      <c r="B48" s="215"/>
      <c r="C48" s="868" t="s">
        <v>951</v>
      </c>
      <c r="D48" s="869"/>
      <c r="E48" s="869"/>
      <c r="F48" s="869"/>
      <c r="G48" s="869"/>
      <c r="H48" s="869"/>
      <c r="I48" s="869"/>
      <c r="J48" s="869"/>
      <c r="K48" s="870"/>
      <c r="L48" s="871">
        <f>SUM(L46:L47)</f>
        <v>29278.050000000003</v>
      </c>
      <c r="M48" s="218"/>
    </row>
    <row r="49" spans="2:13" ht="20.100000000000001" customHeight="1">
      <c r="B49" s="215"/>
      <c r="C49" s="216"/>
      <c r="D49" s="216"/>
      <c r="E49" s="216"/>
      <c r="F49" s="217"/>
      <c r="G49" s="216"/>
      <c r="H49" s="216"/>
      <c r="I49" s="216"/>
      <c r="J49" s="216"/>
      <c r="K49" s="216"/>
      <c r="L49" s="216"/>
      <c r="M49" s="218"/>
    </row>
    <row r="50" spans="2:13" s="840" customFormat="1" ht="20.100000000000001" customHeight="1">
      <c r="B50" s="847"/>
      <c r="C50" s="856" t="s">
        <v>952</v>
      </c>
      <c r="D50" s="856"/>
      <c r="E50" s="856"/>
      <c r="F50" s="849"/>
      <c r="G50" s="849"/>
      <c r="H50" s="849"/>
      <c r="I50" s="849"/>
      <c r="J50" s="849"/>
      <c r="K50" s="849"/>
      <c r="L50" s="849"/>
      <c r="M50" s="850"/>
    </row>
    <row r="51" spans="2:13" ht="12" customHeight="1">
      <c r="B51" s="215"/>
      <c r="C51" s="216"/>
      <c r="D51" s="216"/>
      <c r="E51" s="216"/>
      <c r="F51" s="217"/>
      <c r="G51" s="216"/>
      <c r="H51" s="216"/>
      <c r="I51" s="216"/>
      <c r="J51" s="216"/>
      <c r="K51" s="216"/>
      <c r="L51" s="216"/>
      <c r="M51" s="218"/>
    </row>
    <row r="52" spans="2:13" s="840" customFormat="1" ht="20.100000000000001" customHeight="1">
      <c r="B52" s="847"/>
      <c r="C52" s="848" t="s">
        <v>953</v>
      </c>
      <c r="D52" s="848"/>
      <c r="E52" s="848"/>
      <c r="F52" s="849"/>
      <c r="G52" s="849"/>
      <c r="H52" s="849"/>
      <c r="I52" s="849"/>
      <c r="J52" s="849"/>
      <c r="K52" s="849"/>
      <c r="L52" s="849"/>
      <c r="M52" s="850"/>
    </row>
    <row r="53" spans="2:13" ht="20.100000000000001" customHeight="1">
      <c r="B53" s="215"/>
      <c r="C53" s="327" t="s">
        <v>954</v>
      </c>
      <c r="D53" s="327"/>
      <c r="E53" s="327"/>
      <c r="F53" s="327"/>
      <c r="G53" s="327"/>
      <c r="H53" s="327"/>
      <c r="I53" s="216"/>
      <c r="J53" s="216"/>
      <c r="K53" s="216"/>
      <c r="L53" s="216"/>
      <c r="M53" s="218"/>
    </row>
    <row r="54" spans="2:13" s="636" customFormat="1" ht="35.1" customHeight="1">
      <c r="B54" s="486"/>
      <c r="C54" s="332" t="s">
        <v>4</v>
      </c>
      <c r="D54" s="332" t="s">
        <v>16</v>
      </c>
      <c r="E54" s="332" t="s">
        <v>440</v>
      </c>
      <c r="F54" s="332" t="s">
        <v>559</v>
      </c>
      <c r="G54" s="331" t="s">
        <v>678</v>
      </c>
      <c r="H54" s="330" t="s">
        <v>918</v>
      </c>
      <c r="I54" s="330" t="s">
        <v>919</v>
      </c>
      <c r="J54" s="356"/>
      <c r="K54" s="356"/>
      <c r="L54" s="356"/>
      <c r="M54" s="487"/>
    </row>
    <row r="55" spans="2:13" ht="20.100000000000001" customHeight="1">
      <c r="B55" s="215"/>
      <c r="C55" s="785">
        <v>1</v>
      </c>
      <c r="D55" s="857" t="s">
        <v>955</v>
      </c>
      <c r="E55" s="858"/>
      <c r="F55" s="858"/>
      <c r="G55" s="858"/>
      <c r="H55" s="858"/>
      <c r="I55" s="859"/>
      <c r="J55" s="216"/>
      <c r="K55" s="216"/>
      <c r="L55" s="216"/>
      <c r="M55" s="218"/>
    </row>
    <row r="56" spans="2:13" ht="20.100000000000001" customHeight="1">
      <c r="B56" s="215"/>
      <c r="C56" s="531" t="s">
        <v>20</v>
      </c>
      <c r="D56" s="531" t="s">
        <v>956</v>
      </c>
      <c r="E56" s="600" t="s">
        <v>957</v>
      </c>
      <c r="F56" s="531" t="s">
        <v>925</v>
      </c>
      <c r="G56" s="863">
        <v>0</v>
      </c>
      <c r="H56" s="864">
        <f>VLOOKUP(D56,'[11]Mão de Obra (OK)'!$D$9:$J$109,7,0)</f>
        <v>7783.8321999999998</v>
      </c>
      <c r="I56" s="864">
        <f>TRUNC(H56*G56,2)</f>
        <v>0</v>
      </c>
      <c r="J56" s="216"/>
      <c r="K56" s="216"/>
      <c r="L56" s="216"/>
      <c r="M56" s="218"/>
    </row>
    <row r="57" spans="2:13" ht="20.100000000000001" customHeight="1">
      <c r="B57" s="215"/>
      <c r="C57" s="701" t="s">
        <v>958</v>
      </c>
      <c r="D57" s="702"/>
      <c r="E57" s="702"/>
      <c r="F57" s="702"/>
      <c r="G57" s="702"/>
      <c r="H57" s="703"/>
      <c r="I57" s="865">
        <f>SUM(I56)</f>
        <v>0</v>
      </c>
      <c r="J57" s="216"/>
      <c r="K57" s="216"/>
      <c r="L57" s="216"/>
      <c r="M57" s="218"/>
    </row>
    <row r="58" spans="2:13" ht="20.100000000000001" customHeight="1">
      <c r="B58" s="215"/>
      <c r="C58" s="216"/>
      <c r="D58" s="216"/>
      <c r="E58" s="216"/>
      <c r="F58" s="217"/>
      <c r="G58" s="216"/>
      <c r="H58" s="216"/>
      <c r="I58" s="216"/>
      <c r="J58" s="216"/>
      <c r="K58" s="216"/>
      <c r="L58" s="216"/>
      <c r="M58" s="218"/>
    </row>
    <row r="59" spans="2:13" ht="20.100000000000001" customHeight="1">
      <c r="B59" s="215"/>
      <c r="C59" s="327" t="s">
        <v>959</v>
      </c>
      <c r="D59" s="327"/>
      <c r="E59" s="327"/>
      <c r="F59" s="327"/>
      <c r="G59" s="327"/>
      <c r="H59" s="327"/>
      <c r="I59" s="216"/>
      <c r="J59" s="216"/>
      <c r="K59" s="216"/>
      <c r="L59" s="216"/>
      <c r="M59" s="218"/>
    </row>
    <row r="60" spans="2:13" ht="35.1" customHeight="1">
      <c r="B60" s="215"/>
      <c r="C60" s="332" t="s">
        <v>4</v>
      </c>
      <c r="D60" s="332" t="s">
        <v>16</v>
      </c>
      <c r="E60" s="332" t="s">
        <v>440</v>
      </c>
      <c r="F60" s="332" t="s">
        <v>559</v>
      </c>
      <c r="G60" s="331" t="s">
        <v>678</v>
      </c>
      <c r="H60" s="330" t="s">
        <v>941</v>
      </c>
      <c r="I60" s="330" t="s">
        <v>942</v>
      </c>
      <c r="J60" s="330" t="s">
        <v>943</v>
      </c>
      <c r="K60" s="330" t="s">
        <v>944</v>
      </c>
      <c r="L60" s="330" t="s">
        <v>919</v>
      </c>
      <c r="M60" s="218"/>
    </row>
    <row r="61" spans="2:13" ht="20.100000000000001" customHeight="1">
      <c r="B61" s="215"/>
      <c r="C61" s="785">
        <v>1</v>
      </c>
      <c r="D61" s="872" t="s">
        <v>945</v>
      </c>
      <c r="E61" s="873"/>
      <c r="F61" s="873"/>
      <c r="G61" s="873"/>
      <c r="H61" s="873"/>
      <c r="I61" s="873"/>
      <c r="J61" s="873"/>
      <c r="K61" s="873"/>
      <c r="L61" s="874"/>
      <c r="M61" s="218"/>
    </row>
    <row r="62" spans="2:13" ht="20.100000000000001" customHeight="1">
      <c r="B62" s="215"/>
      <c r="C62" s="531" t="s">
        <v>20</v>
      </c>
      <c r="D62" s="531" t="s">
        <v>946</v>
      </c>
      <c r="E62" s="600" t="s">
        <v>947</v>
      </c>
      <c r="F62" s="531" t="s">
        <v>925</v>
      </c>
      <c r="G62" s="863">
        <v>0</v>
      </c>
      <c r="H62" s="529">
        <v>44</v>
      </c>
      <c r="I62" s="529">
        <v>176</v>
      </c>
      <c r="J62" s="878">
        <f>VLOOKUP(D62,'[11]Equipamentos (OK)'!$D$10:$G$539,3,0)</f>
        <v>35.553699999999999</v>
      </c>
      <c r="K62" s="878">
        <f>VLOOKUP(D62,'[11]Equipamentos (OK)'!$D$10:$G$539,4,0)</f>
        <v>6.3884999999999996</v>
      </c>
      <c r="L62" s="864">
        <f>TRUNC(G62*((H62*J62)+(I62*K62)),2)</f>
        <v>0</v>
      </c>
      <c r="M62" s="218"/>
    </row>
    <row r="63" spans="2:13" ht="20.100000000000001" customHeight="1">
      <c r="B63" s="215"/>
      <c r="C63" s="701" t="s">
        <v>960</v>
      </c>
      <c r="D63" s="702"/>
      <c r="E63" s="702"/>
      <c r="F63" s="702"/>
      <c r="G63" s="702"/>
      <c r="H63" s="702"/>
      <c r="I63" s="702"/>
      <c r="J63" s="702"/>
      <c r="K63" s="703"/>
      <c r="L63" s="865">
        <f>SUM(L62)</f>
        <v>0</v>
      </c>
      <c r="M63" s="218"/>
    </row>
    <row r="64" spans="2:13" ht="20.100000000000001" customHeight="1">
      <c r="B64" s="215"/>
      <c r="C64" s="868" t="s">
        <v>961</v>
      </c>
      <c r="D64" s="869"/>
      <c r="E64" s="869"/>
      <c r="F64" s="869"/>
      <c r="G64" s="869"/>
      <c r="H64" s="869"/>
      <c r="I64" s="869"/>
      <c r="J64" s="869"/>
      <c r="K64" s="870"/>
      <c r="L64" s="871">
        <f>SUM(L63,I57)</f>
        <v>0</v>
      </c>
      <c r="M64" s="218"/>
    </row>
    <row r="65" spans="2:13" ht="12" customHeight="1">
      <c r="B65" s="215"/>
      <c r="C65" s="216"/>
      <c r="D65" s="216"/>
      <c r="E65" s="216"/>
      <c r="F65" s="217"/>
      <c r="G65" s="216"/>
      <c r="H65" s="216"/>
      <c r="I65" s="216"/>
      <c r="J65" s="216"/>
      <c r="K65" s="216"/>
      <c r="L65" s="216"/>
      <c r="M65" s="218"/>
    </row>
    <row r="66" spans="2:13" s="840" customFormat="1" ht="20.100000000000001" customHeight="1">
      <c r="B66" s="847"/>
      <c r="C66" s="848" t="s">
        <v>962</v>
      </c>
      <c r="D66" s="848"/>
      <c r="E66" s="848"/>
      <c r="F66" s="849"/>
      <c r="G66" s="849"/>
      <c r="H66" s="849"/>
      <c r="I66" s="849"/>
      <c r="J66" s="849"/>
      <c r="K66" s="849"/>
      <c r="L66" s="849"/>
      <c r="M66" s="850"/>
    </row>
    <row r="67" spans="2:13" ht="20.100000000000001" customHeight="1">
      <c r="B67" s="215"/>
      <c r="C67" s="327" t="s">
        <v>963</v>
      </c>
      <c r="D67" s="327"/>
      <c r="E67" s="327"/>
      <c r="F67" s="327"/>
      <c r="G67" s="327"/>
      <c r="H67" s="327"/>
      <c r="I67" s="216"/>
      <c r="J67" s="216"/>
      <c r="K67" s="216"/>
      <c r="L67" s="216"/>
      <c r="M67" s="218"/>
    </row>
    <row r="68" spans="2:13" s="636" customFormat="1" ht="35.1" customHeight="1">
      <c r="B68" s="486"/>
      <c r="C68" s="332" t="s">
        <v>4</v>
      </c>
      <c r="D68" s="332" t="s">
        <v>16</v>
      </c>
      <c r="E68" s="332" t="s">
        <v>440</v>
      </c>
      <c r="F68" s="332" t="s">
        <v>559</v>
      </c>
      <c r="G68" s="331" t="s">
        <v>678</v>
      </c>
      <c r="H68" s="330" t="s">
        <v>918</v>
      </c>
      <c r="I68" s="330" t="s">
        <v>919</v>
      </c>
      <c r="J68" s="356"/>
      <c r="K68" s="356"/>
      <c r="L68" s="356"/>
      <c r="M68" s="487"/>
    </row>
    <row r="69" spans="2:13" ht="20.100000000000001" customHeight="1">
      <c r="B69" s="215"/>
      <c r="C69" s="785">
        <v>1</v>
      </c>
      <c r="D69" s="857" t="s">
        <v>964</v>
      </c>
      <c r="E69" s="858"/>
      <c r="F69" s="858"/>
      <c r="G69" s="858"/>
      <c r="H69" s="858"/>
      <c r="I69" s="859"/>
      <c r="J69" s="216"/>
      <c r="K69" s="216"/>
      <c r="L69" s="216"/>
      <c r="M69" s="218"/>
    </row>
    <row r="70" spans="2:13" ht="20.100000000000001" customHeight="1">
      <c r="B70" s="215"/>
      <c r="C70" s="531" t="s">
        <v>20</v>
      </c>
      <c r="D70" s="531" t="s">
        <v>965</v>
      </c>
      <c r="E70" s="600" t="s">
        <v>966</v>
      </c>
      <c r="F70" s="531" t="s">
        <v>925</v>
      </c>
      <c r="G70" s="863">
        <v>1</v>
      </c>
      <c r="H70" s="864">
        <f>VLOOKUP(D70,'[11]Mão de Obra (OK)'!$D$9:$J$109,7,0)</f>
        <v>7783.8321999999998</v>
      </c>
      <c r="I70" s="864">
        <f>TRUNC(H70*G70,2)</f>
        <v>7783.83</v>
      </c>
      <c r="J70" s="216"/>
      <c r="K70" s="216"/>
      <c r="L70" s="216"/>
      <c r="M70" s="218"/>
    </row>
    <row r="71" spans="2:13" ht="20.100000000000001" customHeight="1">
      <c r="B71" s="215"/>
      <c r="C71" s="531" t="s">
        <v>687</v>
      </c>
      <c r="D71" s="530" t="s">
        <v>967</v>
      </c>
      <c r="E71" s="866" t="s">
        <v>968</v>
      </c>
      <c r="F71" s="530" t="s">
        <v>925</v>
      </c>
      <c r="G71" s="863">
        <v>2</v>
      </c>
      <c r="H71" s="867">
        <f>VLOOKUP(D71,'[11]Mão de Obra (OK)'!$D$9:$J$109,7,0)</f>
        <v>5777.8621000000003</v>
      </c>
      <c r="I71" s="867">
        <f>TRUNC(H71*G71,2)</f>
        <v>11555.72</v>
      </c>
      <c r="J71" s="216"/>
      <c r="K71" s="216"/>
      <c r="L71" s="216"/>
      <c r="M71" s="218"/>
    </row>
    <row r="72" spans="2:13" ht="20.100000000000001" customHeight="1">
      <c r="B72" s="215"/>
      <c r="C72" s="701" t="s">
        <v>969</v>
      </c>
      <c r="D72" s="702"/>
      <c r="E72" s="702"/>
      <c r="F72" s="702"/>
      <c r="G72" s="702"/>
      <c r="H72" s="703"/>
      <c r="I72" s="865">
        <f>SUM(I70:I71)</f>
        <v>19339.55</v>
      </c>
      <c r="J72" s="216"/>
      <c r="K72" s="216"/>
      <c r="L72" s="216"/>
      <c r="M72" s="218"/>
    </row>
    <row r="73" spans="2:13" ht="20.100000000000001" customHeight="1">
      <c r="B73" s="215"/>
      <c r="C73" s="216"/>
      <c r="D73" s="216"/>
      <c r="E73" s="216"/>
      <c r="F73" s="217"/>
      <c r="G73" s="216"/>
      <c r="H73" s="216"/>
      <c r="I73" s="216"/>
      <c r="J73" s="216"/>
      <c r="K73" s="216"/>
      <c r="L73" s="216"/>
      <c r="M73" s="218"/>
    </row>
    <row r="74" spans="2:13" ht="20.100000000000001" customHeight="1">
      <c r="B74" s="215"/>
      <c r="C74" s="327" t="s">
        <v>970</v>
      </c>
      <c r="D74" s="327"/>
      <c r="E74" s="327"/>
      <c r="F74" s="327"/>
      <c r="G74" s="327"/>
      <c r="H74" s="327"/>
      <c r="I74" s="216"/>
      <c r="J74" s="216"/>
      <c r="K74" s="216"/>
      <c r="L74" s="216"/>
      <c r="M74" s="218"/>
    </row>
    <row r="75" spans="2:13" ht="35.1" customHeight="1">
      <c r="B75" s="215"/>
      <c r="C75" s="332" t="s">
        <v>4</v>
      </c>
      <c r="D75" s="332" t="s">
        <v>16</v>
      </c>
      <c r="E75" s="332" t="s">
        <v>440</v>
      </c>
      <c r="F75" s="332" t="s">
        <v>559</v>
      </c>
      <c r="G75" s="331" t="s">
        <v>678</v>
      </c>
      <c r="H75" s="330" t="s">
        <v>941</v>
      </c>
      <c r="I75" s="330" t="s">
        <v>942</v>
      </c>
      <c r="J75" s="330" t="s">
        <v>943</v>
      </c>
      <c r="K75" s="330" t="s">
        <v>944</v>
      </c>
      <c r="L75" s="330" t="s">
        <v>919</v>
      </c>
      <c r="M75" s="218"/>
    </row>
    <row r="76" spans="2:13" ht="20.100000000000001" customHeight="1">
      <c r="B76" s="215"/>
      <c r="C76" s="785">
        <v>1</v>
      </c>
      <c r="D76" s="872" t="s">
        <v>945</v>
      </c>
      <c r="E76" s="873"/>
      <c r="F76" s="873"/>
      <c r="G76" s="873"/>
      <c r="H76" s="873"/>
      <c r="I76" s="873"/>
      <c r="J76" s="873"/>
      <c r="K76" s="873"/>
      <c r="L76" s="874"/>
      <c r="M76" s="218"/>
    </row>
    <row r="77" spans="2:13" ht="20.100000000000001" customHeight="1">
      <c r="B77" s="215"/>
      <c r="C77" s="531" t="s">
        <v>20</v>
      </c>
      <c r="D77" s="531" t="s">
        <v>946</v>
      </c>
      <c r="E77" s="600" t="s">
        <v>947</v>
      </c>
      <c r="F77" s="531" t="s">
        <v>925</v>
      </c>
      <c r="G77" s="863">
        <v>1</v>
      </c>
      <c r="H77" s="529">
        <v>44</v>
      </c>
      <c r="I77" s="529">
        <v>176</v>
      </c>
      <c r="J77" s="878">
        <f>VLOOKUP(D77,'[11]Equipamentos (OK)'!$D$10:$G$539,3,0)</f>
        <v>35.553699999999999</v>
      </c>
      <c r="K77" s="878">
        <f>VLOOKUP(D77,'[11]Equipamentos (OK)'!$D$10:$G$539,4,0)</f>
        <v>6.3884999999999996</v>
      </c>
      <c r="L77" s="864">
        <f>TRUNC(G77*((H77*J77)+(I77*K77)),2)</f>
        <v>2688.73</v>
      </c>
      <c r="M77" s="218"/>
    </row>
    <row r="78" spans="2:13" ht="20.100000000000001" customHeight="1">
      <c r="B78" s="215"/>
      <c r="C78" s="701" t="s">
        <v>971</v>
      </c>
      <c r="D78" s="702"/>
      <c r="E78" s="702"/>
      <c r="F78" s="702"/>
      <c r="G78" s="702"/>
      <c r="H78" s="702"/>
      <c r="I78" s="702"/>
      <c r="J78" s="702"/>
      <c r="K78" s="703"/>
      <c r="L78" s="865">
        <f>SUM(L77)</f>
        <v>2688.73</v>
      </c>
      <c r="M78" s="218"/>
    </row>
    <row r="79" spans="2:13" ht="20.100000000000001" customHeight="1">
      <c r="B79" s="215"/>
      <c r="C79" s="879" t="s">
        <v>972</v>
      </c>
      <c r="D79" s="880"/>
      <c r="E79" s="880"/>
      <c r="F79" s="880"/>
      <c r="G79" s="880"/>
      <c r="H79" s="880"/>
      <c r="I79" s="880"/>
      <c r="J79" s="880"/>
      <c r="K79" s="881"/>
      <c r="L79" s="882">
        <f>SUM(L78,I72)</f>
        <v>22028.28</v>
      </c>
      <c r="M79" s="218"/>
    </row>
    <row r="80" spans="2:13" ht="9" customHeight="1">
      <c r="B80" s="215"/>
      <c r="C80" s="216"/>
      <c r="D80" s="216"/>
      <c r="E80" s="216"/>
      <c r="F80" s="217"/>
      <c r="G80" s="216"/>
      <c r="H80" s="216"/>
      <c r="I80" s="216"/>
      <c r="J80" s="216"/>
      <c r="K80" s="216"/>
      <c r="L80" s="216"/>
      <c r="M80" s="218"/>
    </row>
    <row r="81" spans="2:13" ht="19.5" customHeight="1">
      <c r="B81" s="883"/>
      <c r="C81" s="663" t="s">
        <v>874</v>
      </c>
      <c r="D81" s="663"/>
      <c r="E81" s="663"/>
      <c r="F81" s="663"/>
      <c r="G81" s="663"/>
      <c r="H81" s="663"/>
      <c r="I81" s="663"/>
      <c r="J81" s="663"/>
      <c r="K81" s="663"/>
      <c r="L81" s="663"/>
      <c r="M81" s="884"/>
    </row>
    <row r="82" spans="2:13" ht="19.5" customHeight="1">
      <c r="B82" s="883"/>
      <c r="C82" s="665" t="s">
        <v>973</v>
      </c>
      <c r="D82" s="665"/>
      <c r="E82" s="665"/>
      <c r="F82" s="665"/>
      <c r="G82" s="665"/>
      <c r="H82" s="665"/>
      <c r="I82" s="665"/>
      <c r="J82" s="665"/>
      <c r="K82" s="665"/>
      <c r="L82" s="665"/>
      <c r="M82" s="885"/>
    </row>
    <row r="83" spans="2:13" ht="19.5" customHeight="1">
      <c r="B83" s="883"/>
      <c r="C83" s="665"/>
      <c r="D83" s="665"/>
      <c r="E83" s="665"/>
      <c r="F83" s="665"/>
      <c r="G83" s="665"/>
      <c r="H83" s="665"/>
      <c r="I83" s="665"/>
      <c r="J83" s="665"/>
      <c r="K83" s="665"/>
      <c r="L83" s="665"/>
      <c r="M83" s="885"/>
    </row>
    <row r="84" spans="2:13" ht="12" customHeight="1">
      <c r="B84" s="883"/>
      <c r="C84" s="664"/>
      <c r="D84" s="664"/>
      <c r="E84" s="664"/>
      <c r="F84" s="664"/>
      <c r="G84" s="664"/>
      <c r="H84" s="664"/>
      <c r="I84" s="664"/>
      <c r="J84" s="664"/>
      <c r="K84" s="664"/>
      <c r="L84" s="664"/>
      <c r="M84" s="885"/>
    </row>
    <row r="85" spans="2:13" ht="20.100000000000001" customHeight="1">
      <c r="B85" s="215"/>
      <c r="C85" s="216"/>
      <c r="D85" s="216"/>
      <c r="E85" s="217"/>
      <c r="F85" s="512" t="s">
        <v>875</v>
      </c>
      <c r="G85" s="512"/>
      <c r="H85" s="512"/>
      <c r="I85" s="512"/>
      <c r="J85" s="512"/>
      <c r="K85" s="512"/>
      <c r="L85" s="216"/>
      <c r="M85" s="218"/>
    </row>
    <row r="86" spans="2:13" ht="20.100000000000001" customHeight="1">
      <c r="B86" s="215"/>
      <c r="C86" s="216"/>
      <c r="D86" s="216"/>
      <c r="E86" s="217"/>
      <c r="F86" s="512" t="s">
        <v>876</v>
      </c>
      <c r="G86" s="512"/>
      <c r="H86" s="512"/>
      <c r="I86" s="512"/>
      <c r="J86" s="512"/>
      <c r="K86" s="512"/>
      <c r="L86" s="216"/>
      <c r="M86" s="218"/>
    </row>
    <row r="87" spans="2:13" ht="20.100000000000001" customHeight="1">
      <c r="B87" s="215"/>
      <c r="C87" s="216"/>
      <c r="D87" s="216"/>
      <c r="E87" s="217"/>
      <c r="F87" s="512" t="s">
        <v>877</v>
      </c>
      <c r="G87" s="512"/>
      <c r="H87" s="512"/>
      <c r="I87" s="512"/>
      <c r="J87" s="512"/>
      <c r="K87" s="512"/>
      <c r="L87" s="216"/>
      <c r="M87" s="218"/>
    </row>
    <row r="88" spans="2:13" ht="20.100000000000001" customHeight="1">
      <c r="B88" s="215"/>
      <c r="C88" s="216"/>
      <c r="D88" s="216"/>
      <c r="E88" s="217"/>
      <c r="F88" s="216"/>
      <c r="G88" s="216"/>
      <c r="H88" s="216"/>
      <c r="I88" s="216"/>
      <c r="J88" s="216"/>
      <c r="K88" s="216"/>
      <c r="L88" s="216"/>
      <c r="M88" s="218"/>
    </row>
    <row r="89" spans="2:13" ht="20.100000000000001" customHeight="1">
      <c r="B89" s="215"/>
      <c r="C89" s="216"/>
      <c r="D89" s="886">
        <f>D8</f>
        <v>183.12</v>
      </c>
      <c r="E89" s="817" t="s">
        <v>878</v>
      </c>
      <c r="F89" s="512"/>
      <c r="G89" s="216"/>
      <c r="H89" s="886">
        <f>(2*D89)+D90</f>
        <v>366.24</v>
      </c>
      <c r="I89" s="817" t="s">
        <v>879</v>
      </c>
      <c r="J89" s="512"/>
      <c r="K89" s="216"/>
      <c r="L89" s="216"/>
      <c r="M89" s="218"/>
    </row>
    <row r="90" spans="2:13" ht="20.100000000000001" customHeight="1">
      <c r="B90" s="215"/>
      <c r="C90" s="216"/>
      <c r="D90" s="886">
        <v>0</v>
      </c>
      <c r="E90" s="817" t="s">
        <v>880</v>
      </c>
      <c r="F90" s="512"/>
      <c r="G90" s="216"/>
      <c r="H90" s="886">
        <v>200</v>
      </c>
      <c r="I90" s="817" t="s">
        <v>881</v>
      </c>
      <c r="J90" s="512"/>
      <c r="K90" s="512"/>
      <c r="L90" s="512"/>
      <c r="M90" s="218"/>
    </row>
    <row r="91" spans="2:13" ht="20.100000000000001" customHeight="1">
      <c r="B91" s="215"/>
      <c r="C91" s="216"/>
      <c r="D91" s="216"/>
      <c r="E91" s="217"/>
      <c r="F91" s="216"/>
      <c r="G91" s="216"/>
      <c r="H91" s="216"/>
      <c r="I91" s="216"/>
      <c r="J91" s="216"/>
      <c r="K91" s="216"/>
      <c r="L91" s="216"/>
      <c r="M91" s="218"/>
    </row>
    <row r="92" spans="2:13" ht="20.100000000000001" customHeight="1">
      <c r="B92" s="215"/>
      <c r="C92" s="216"/>
      <c r="F92" s="818" t="s">
        <v>882</v>
      </c>
      <c r="G92" s="887">
        <f>IF(H89&gt;200,1+(H89-H90)/H90,"1")</f>
        <v>1.8311999999999999</v>
      </c>
      <c r="H92" s="216"/>
      <c r="I92" s="216"/>
      <c r="J92" s="216"/>
      <c r="K92" s="216"/>
      <c r="L92" s="216"/>
      <c r="M92" s="218"/>
    </row>
    <row r="93" spans="2:13" ht="15" customHeight="1" thickBot="1">
      <c r="B93" s="421"/>
      <c r="C93" s="422"/>
      <c r="D93" s="422"/>
      <c r="E93" s="673"/>
      <c r="F93" s="422"/>
      <c r="G93" s="422"/>
      <c r="H93" s="422"/>
      <c r="I93" s="422"/>
      <c r="J93" s="422"/>
      <c r="K93" s="422"/>
      <c r="L93" s="422"/>
      <c r="M93" s="423"/>
    </row>
    <row r="94" spans="2:13" ht="20.100000000000001" customHeight="1">
      <c r="B94" s="215"/>
      <c r="C94" s="216"/>
      <c r="D94" s="664" t="s">
        <v>872</v>
      </c>
      <c r="E94" s="217"/>
      <c r="F94" s="216"/>
      <c r="G94" s="216"/>
      <c r="H94" s="216"/>
      <c r="I94" s="216"/>
      <c r="J94" s="216"/>
      <c r="K94" s="216"/>
      <c r="L94" s="216"/>
      <c r="M94" s="218"/>
    </row>
    <row r="95" spans="2:13" ht="20.100000000000001" customHeight="1">
      <c r="B95" s="215"/>
      <c r="C95" s="216"/>
      <c r="D95" s="216" t="s">
        <v>883</v>
      </c>
      <c r="E95" s="217"/>
      <c r="F95" s="216"/>
      <c r="G95" s="216"/>
      <c r="H95" s="216"/>
      <c r="I95" s="216"/>
      <c r="J95" s="216"/>
      <c r="K95" s="216"/>
      <c r="L95" s="216"/>
      <c r="M95" s="218"/>
    </row>
    <row r="96" spans="2:13" ht="9.75" customHeight="1">
      <c r="B96" s="215"/>
      <c r="C96" s="216"/>
      <c r="D96" s="216"/>
      <c r="E96" s="217"/>
      <c r="F96" s="216"/>
      <c r="G96" s="216"/>
      <c r="H96" s="216"/>
      <c r="I96" s="216"/>
      <c r="J96" s="216"/>
      <c r="K96" s="216"/>
      <c r="L96" s="216"/>
      <c r="M96" s="218"/>
    </row>
    <row r="97" spans="2:13" ht="20.100000000000001" customHeight="1">
      <c r="B97" s="215"/>
      <c r="C97" s="663" t="s">
        <v>974</v>
      </c>
      <c r="D97" s="663"/>
      <c r="E97" s="663"/>
      <c r="F97" s="663"/>
      <c r="G97" s="663"/>
      <c r="H97" s="216"/>
      <c r="I97" s="216"/>
      <c r="J97" s="216"/>
      <c r="K97" s="216"/>
      <c r="L97" s="216"/>
      <c r="M97" s="218"/>
    </row>
    <row r="98" spans="2:13" ht="9.75" customHeight="1">
      <c r="B98" s="215"/>
      <c r="C98" s="664"/>
      <c r="D98" s="664"/>
      <c r="E98" s="664"/>
      <c r="F98" s="664"/>
      <c r="G98" s="664"/>
      <c r="H98" s="216"/>
      <c r="I98" s="216"/>
      <c r="J98" s="216"/>
      <c r="K98" s="216"/>
      <c r="L98" s="216"/>
      <c r="M98" s="218"/>
    </row>
    <row r="99" spans="2:13" ht="20.100000000000001" customHeight="1">
      <c r="B99" s="215"/>
      <c r="C99" s="735" t="s">
        <v>975</v>
      </c>
      <c r="D99" s="735"/>
      <c r="E99" s="216"/>
      <c r="F99" s="217"/>
      <c r="G99" s="216"/>
      <c r="H99" s="216"/>
      <c r="I99" s="216"/>
      <c r="J99" s="216"/>
      <c r="K99" s="216"/>
      <c r="L99" s="216"/>
      <c r="M99" s="218"/>
    </row>
    <row r="100" spans="2:13" ht="20.100000000000001" customHeight="1">
      <c r="B100" s="215"/>
      <c r="C100" s="888" t="s">
        <v>976</v>
      </c>
      <c r="D100" s="889">
        <f>TRUNC(L79*G92,3)</f>
        <v>40338.186000000002</v>
      </c>
      <c r="E100" s="216"/>
      <c r="F100" s="217"/>
      <c r="G100" s="216"/>
      <c r="H100" s="216"/>
      <c r="I100" s="216"/>
      <c r="J100" s="216"/>
      <c r="K100" s="216"/>
      <c r="L100" s="216"/>
      <c r="M100" s="218"/>
    </row>
    <row r="101" spans="2:13" ht="14.25" customHeight="1">
      <c r="B101" s="215"/>
      <c r="C101" s="216"/>
      <c r="E101" s="216"/>
      <c r="F101" s="217"/>
      <c r="G101" s="216"/>
      <c r="H101" s="216"/>
      <c r="I101" s="216"/>
      <c r="J101" s="216"/>
      <c r="K101" s="216"/>
      <c r="L101" s="216"/>
      <c r="M101" s="218"/>
    </row>
    <row r="102" spans="2:13" s="840" customFormat="1" ht="20.100000000000001" customHeight="1">
      <c r="B102" s="847"/>
      <c r="C102" s="848" t="s">
        <v>977</v>
      </c>
      <c r="D102" s="848"/>
      <c r="E102" s="848"/>
      <c r="F102" s="849"/>
      <c r="G102" s="849"/>
      <c r="H102" s="849"/>
      <c r="I102" s="849"/>
      <c r="J102" s="849"/>
      <c r="K102" s="849"/>
      <c r="L102" s="849"/>
      <c r="M102" s="850"/>
    </row>
    <row r="103" spans="2:13" ht="20.100000000000001" customHeight="1">
      <c r="B103" s="215"/>
      <c r="C103" s="327" t="s">
        <v>978</v>
      </c>
      <c r="D103" s="327"/>
      <c r="E103" s="327"/>
      <c r="F103" s="327"/>
      <c r="G103" s="327"/>
      <c r="H103" s="327"/>
      <c r="I103" s="216"/>
      <c r="J103" s="216"/>
      <c r="K103" s="216"/>
      <c r="L103" s="216"/>
      <c r="M103" s="218"/>
    </row>
    <row r="104" spans="2:13" s="636" customFormat="1" ht="35.1" customHeight="1">
      <c r="B104" s="486"/>
      <c r="C104" s="332" t="s">
        <v>4</v>
      </c>
      <c r="D104" s="332" t="s">
        <v>16</v>
      </c>
      <c r="E104" s="332" t="s">
        <v>440</v>
      </c>
      <c r="F104" s="332" t="s">
        <v>559</v>
      </c>
      <c r="G104" s="331" t="s">
        <v>678</v>
      </c>
      <c r="H104" s="330" t="s">
        <v>918</v>
      </c>
      <c r="I104" s="330" t="s">
        <v>919</v>
      </c>
      <c r="J104" s="356"/>
      <c r="K104" s="356"/>
      <c r="L104" s="356"/>
      <c r="M104" s="487"/>
    </row>
    <row r="105" spans="2:13" ht="20.100000000000001" customHeight="1">
      <c r="B105" s="215"/>
      <c r="C105" s="785">
        <v>1</v>
      </c>
      <c r="D105" s="857" t="s">
        <v>979</v>
      </c>
      <c r="E105" s="858"/>
      <c r="F105" s="858"/>
      <c r="G105" s="858"/>
      <c r="H105" s="858"/>
      <c r="I105" s="859"/>
      <c r="J105" s="216"/>
      <c r="K105" s="216"/>
      <c r="L105" s="216"/>
      <c r="M105" s="218"/>
    </row>
    <row r="106" spans="2:13" ht="20.100000000000001" customHeight="1">
      <c r="B106" s="215"/>
      <c r="C106" s="531" t="s">
        <v>20</v>
      </c>
      <c r="D106" s="531" t="s">
        <v>980</v>
      </c>
      <c r="E106" s="600" t="s">
        <v>981</v>
      </c>
      <c r="F106" s="531" t="s">
        <v>925</v>
      </c>
      <c r="G106" s="863">
        <v>1</v>
      </c>
      <c r="H106" s="864">
        <f>VLOOKUP(D106,'[11]Mão de Obra (OK)'!$D$9:$J$109,7,0)</f>
        <v>8422.7423999999992</v>
      </c>
      <c r="I106" s="864">
        <f>TRUNC(H106*G106,2)</f>
        <v>8422.74</v>
      </c>
      <c r="J106" s="216"/>
      <c r="K106" s="216"/>
      <c r="L106" s="216"/>
      <c r="M106" s="218"/>
    </row>
    <row r="107" spans="2:13" ht="20.100000000000001" customHeight="1">
      <c r="B107" s="215"/>
      <c r="C107" s="531" t="s">
        <v>687</v>
      </c>
      <c r="D107" s="531" t="s">
        <v>982</v>
      </c>
      <c r="E107" s="600" t="s">
        <v>983</v>
      </c>
      <c r="F107" s="531" t="s">
        <v>925</v>
      </c>
      <c r="G107" s="863">
        <v>2</v>
      </c>
      <c r="H107" s="864">
        <f>VLOOKUP(D107,'[11]Mão de Obra (OK)'!$D$9:$J$109,7,0)</f>
        <v>5644.808</v>
      </c>
      <c r="I107" s="864">
        <f>TRUNC(H107*G107,2)</f>
        <v>11289.61</v>
      </c>
      <c r="J107" s="216"/>
      <c r="K107" s="216"/>
      <c r="L107" s="216"/>
      <c r="M107" s="218"/>
    </row>
    <row r="108" spans="2:13" ht="20.100000000000001" customHeight="1">
      <c r="B108" s="215"/>
      <c r="C108" s="701" t="s">
        <v>984</v>
      </c>
      <c r="D108" s="702"/>
      <c r="E108" s="702"/>
      <c r="F108" s="702"/>
      <c r="G108" s="702"/>
      <c r="H108" s="703"/>
      <c r="I108" s="865">
        <f>SUM(I106:I107)</f>
        <v>19712.349999999999</v>
      </c>
      <c r="J108" s="216"/>
      <c r="K108" s="216"/>
      <c r="L108" s="216"/>
      <c r="M108" s="218"/>
    </row>
    <row r="109" spans="2:13" ht="20.100000000000001" customHeight="1">
      <c r="B109" s="215"/>
      <c r="C109" s="216"/>
      <c r="D109" s="216"/>
      <c r="E109" s="216"/>
      <c r="F109" s="217"/>
      <c r="G109" s="216"/>
      <c r="H109" s="216"/>
      <c r="I109" s="216"/>
      <c r="J109" s="216"/>
      <c r="K109" s="216"/>
      <c r="L109" s="216"/>
      <c r="M109" s="218"/>
    </row>
    <row r="110" spans="2:13" ht="20.100000000000001" customHeight="1">
      <c r="B110" s="215"/>
      <c r="C110" s="327" t="s">
        <v>985</v>
      </c>
      <c r="D110" s="327"/>
      <c r="E110" s="327"/>
      <c r="F110" s="327"/>
      <c r="G110" s="327"/>
      <c r="H110" s="327"/>
      <c r="I110" s="216"/>
      <c r="J110" s="216"/>
      <c r="K110" s="216"/>
      <c r="L110" s="216"/>
      <c r="M110" s="218"/>
    </row>
    <row r="111" spans="2:13" ht="35.1" customHeight="1">
      <c r="B111" s="215"/>
      <c r="C111" s="332" t="s">
        <v>4</v>
      </c>
      <c r="D111" s="332" t="s">
        <v>16</v>
      </c>
      <c r="E111" s="332" t="s">
        <v>440</v>
      </c>
      <c r="F111" s="332" t="s">
        <v>559</v>
      </c>
      <c r="G111" s="331" t="s">
        <v>678</v>
      </c>
      <c r="H111" s="330" t="s">
        <v>941</v>
      </c>
      <c r="I111" s="330" t="s">
        <v>942</v>
      </c>
      <c r="J111" s="330" t="s">
        <v>943</v>
      </c>
      <c r="K111" s="330" t="s">
        <v>944</v>
      </c>
      <c r="L111" s="330" t="s">
        <v>919</v>
      </c>
      <c r="M111" s="218"/>
    </row>
    <row r="112" spans="2:13" ht="20.100000000000001" customHeight="1">
      <c r="B112" s="215"/>
      <c r="C112" s="785">
        <v>1</v>
      </c>
      <c r="D112" s="872" t="s">
        <v>945</v>
      </c>
      <c r="E112" s="873"/>
      <c r="F112" s="873"/>
      <c r="G112" s="873"/>
      <c r="H112" s="873"/>
      <c r="I112" s="873"/>
      <c r="J112" s="873"/>
      <c r="K112" s="873"/>
      <c r="L112" s="874"/>
      <c r="M112" s="218"/>
    </row>
    <row r="113" spans="2:13" ht="20.100000000000001" customHeight="1">
      <c r="B113" s="215"/>
      <c r="C113" s="530" t="s">
        <v>20</v>
      </c>
      <c r="D113" s="530" t="s">
        <v>986</v>
      </c>
      <c r="E113" s="866" t="s">
        <v>987</v>
      </c>
      <c r="F113" s="530" t="s">
        <v>925</v>
      </c>
      <c r="G113" s="863">
        <f>G106</f>
        <v>1</v>
      </c>
      <c r="H113" s="533">
        <v>44</v>
      </c>
      <c r="I113" s="533">
        <v>176</v>
      </c>
      <c r="J113" s="867">
        <f>VLOOKUP(D113,'[11]Equipamentos (OK)'!$D$10:$G$539,3,0)</f>
        <v>83.918800000000005</v>
      </c>
      <c r="K113" s="867">
        <f>VLOOKUP(D113,'[11]Equipamentos (OK)'!$D$10:$G$539,4,0)</f>
        <v>47.616700000000002</v>
      </c>
      <c r="L113" s="867">
        <f>TRUNC(G113*((H113*J113)+(I113*K113)),2)</f>
        <v>12072.96</v>
      </c>
      <c r="M113" s="218"/>
    </row>
    <row r="114" spans="2:13" ht="20.100000000000001" customHeight="1">
      <c r="B114" s="215"/>
      <c r="C114" s="701" t="s">
        <v>971</v>
      </c>
      <c r="D114" s="702"/>
      <c r="E114" s="702"/>
      <c r="F114" s="702"/>
      <c r="G114" s="702"/>
      <c r="H114" s="702"/>
      <c r="I114" s="702"/>
      <c r="J114" s="702"/>
      <c r="K114" s="703"/>
      <c r="L114" s="865">
        <f>SUM(L113)</f>
        <v>12072.96</v>
      </c>
      <c r="M114" s="218"/>
    </row>
    <row r="115" spans="2:13" ht="20.100000000000001" customHeight="1">
      <c r="B115" s="215"/>
      <c r="C115" s="868" t="s">
        <v>988</v>
      </c>
      <c r="D115" s="869"/>
      <c r="E115" s="869"/>
      <c r="F115" s="869"/>
      <c r="G115" s="869"/>
      <c r="H115" s="869"/>
      <c r="I115" s="869"/>
      <c r="J115" s="869"/>
      <c r="K115" s="870"/>
      <c r="L115" s="871">
        <f>SUM(L114,I108)</f>
        <v>31785.309999999998</v>
      </c>
      <c r="M115" s="218"/>
    </row>
    <row r="116" spans="2:13" ht="14.25" customHeight="1">
      <c r="B116" s="215"/>
      <c r="C116" s="216"/>
      <c r="E116" s="216"/>
      <c r="F116" s="217"/>
      <c r="G116" s="216"/>
      <c r="H116" s="216"/>
      <c r="I116" s="216"/>
      <c r="J116" s="216"/>
      <c r="K116" s="216"/>
      <c r="L116" s="216"/>
      <c r="M116" s="218"/>
    </row>
    <row r="117" spans="2:13" s="840" customFormat="1" ht="20.100000000000001" customHeight="1">
      <c r="B117" s="847"/>
      <c r="C117" s="848" t="s">
        <v>989</v>
      </c>
      <c r="D117" s="848"/>
      <c r="E117" s="848"/>
      <c r="F117" s="849"/>
      <c r="G117" s="849"/>
      <c r="H117" s="849"/>
      <c r="I117" s="849"/>
      <c r="J117" s="849"/>
      <c r="K117" s="849"/>
      <c r="L117" s="849"/>
      <c r="M117" s="850"/>
    </row>
    <row r="118" spans="2:13" ht="20.100000000000001" customHeight="1">
      <c r="B118" s="215"/>
      <c r="C118" s="327" t="s">
        <v>990</v>
      </c>
      <c r="D118" s="327"/>
      <c r="E118" s="327"/>
      <c r="F118" s="327"/>
      <c r="G118" s="327"/>
      <c r="H118" s="327"/>
      <c r="I118" s="216"/>
      <c r="J118" s="216"/>
      <c r="K118" s="216"/>
      <c r="L118" s="216"/>
      <c r="M118" s="218"/>
    </row>
    <row r="119" spans="2:13" s="636" customFormat="1" ht="35.1" customHeight="1">
      <c r="B119" s="486"/>
      <c r="C119" s="332" t="s">
        <v>4</v>
      </c>
      <c r="D119" s="332" t="s">
        <v>16</v>
      </c>
      <c r="E119" s="332" t="s">
        <v>440</v>
      </c>
      <c r="F119" s="332" t="s">
        <v>559</v>
      </c>
      <c r="G119" s="331" t="s">
        <v>678</v>
      </c>
      <c r="H119" s="330" t="s">
        <v>918</v>
      </c>
      <c r="I119" s="330" t="s">
        <v>919</v>
      </c>
      <c r="J119" s="356"/>
      <c r="K119" s="356"/>
      <c r="L119" s="356"/>
      <c r="M119" s="487"/>
    </row>
    <row r="120" spans="2:13" ht="20.100000000000001" customHeight="1">
      <c r="B120" s="215"/>
      <c r="C120" s="785">
        <v>1</v>
      </c>
      <c r="D120" s="857" t="s">
        <v>991</v>
      </c>
      <c r="E120" s="858"/>
      <c r="F120" s="858"/>
      <c r="G120" s="858"/>
      <c r="H120" s="858"/>
      <c r="I120" s="859"/>
      <c r="J120" s="216"/>
      <c r="K120" s="216"/>
      <c r="L120" s="216"/>
      <c r="M120" s="218"/>
    </row>
    <row r="121" spans="2:13" ht="20.100000000000001" customHeight="1">
      <c r="B121" s="215"/>
      <c r="C121" s="531" t="s">
        <v>20</v>
      </c>
      <c r="D121" s="531" t="s">
        <v>992</v>
      </c>
      <c r="E121" s="600" t="s">
        <v>993</v>
      </c>
      <c r="F121" s="531" t="s">
        <v>925</v>
      </c>
      <c r="G121" s="863">
        <v>1</v>
      </c>
      <c r="H121" s="864">
        <f>VLOOKUP(D121,'[11]Mão de Obra (OK)'!$D$9:$J$109,7,0)</f>
        <v>7783.8321999999998</v>
      </c>
      <c r="I121" s="864">
        <f>TRUNC(H121*G121,2)</f>
        <v>7783.83</v>
      </c>
      <c r="J121" s="216"/>
      <c r="K121" s="216"/>
      <c r="L121" s="216"/>
      <c r="M121" s="218"/>
    </row>
    <row r="122" spans="2:13" ht="20.100000000000001" customHeight="1">
      <c r="B122" s="215"/>
      <c r="C122" s="701" t="s">
        <v>994</v>
      </c>
      <c r="D122" s="702"/>
      <c r="E122" s="702"/>
      <c r="F122" s="702"/>
      <c r="G122" s="702"/>
      <c r="H122" s="703"/>
      <c r="I122" s="865">
        <f>SUM(I121:I121)</f>
        <v>7783.83</v>
      </c>
      <c r="J122" s="216"/>
      <c r="K122" s="216"/>
      <c r="L122" s="216"/>
      <c r="M122" s="218"/>
    </row>
    <row r="123" spans="2:13" ht="20.100000000000001" customHeight="1">
      <c r="B123" s="215"/>
      <c r="C123" s="216"/>
      <c r="D123" s="216"/>
      <c r="E123" s="216"/>
      <c r="F123" s="217"/>
      <c r="G123" s="216"/>
      <c r="H123" s="216"/>
      <c r="I123" s="216"/>
      <c r="J123" s="216"/>
      <c r="K123" s="216"/>
      <c r="L123" s="216"/>
      <c r="M123" s="218"/>
    </row>
    <row r="124" spans="2:13" ht="20.100000000000001" customHeight="1">
      <c r="B124" s="215"/>
      <c r="C124" s="327" t="s">
        <v>995</v>
      </c>
      <c r="D124" s="327"/>
      <c r="E124" s="327"/>
      <c r="F124" s="327"/>
      <c r="G124" s="327"/>
      <c r="H124" s="327"/>
      <c r="I124" s="216"/>
      <c r="J124" s="216"/>
      <c r="K124" s="216"/>
      <c r="L124" s="216"/>
      <c r="M124" s="218"/>
    </row>
    <row r="125" spans="2:13" ht="35.1" customHeight="1">
      <c r="B125" s="215"/>
      <c r="C125" s="332" t="s">
        <v>4</v>
      </c>
      <c r="D125" s="332" t="s">
        <v>16</v>
      </c>
      <c r="E125" s="332" t="s">
        <v>440</v>
      </c>
      <c r="F125" s="332" t="s">
        <v>559</v>
      </c>
      <c r="G125" s="331" t="s">
        <v>678</v>
      </c>
      <c r="H125" s="330" t="s">
        <v>941</v>
      </c>
      <c r="I125" s="330" t="s">
        <v>942</v>
      </c>
      <c r="J125" s="330" t="s">
        <v>943</v>
      </c>
      <c r="K125" s="330" t="s">
        <v>944</v>
      </c>
      <c r="L125" s="330" t="s">
        <v>919</v>
      </c>
      <c r="M125" s="218"/>
    </row>
    <row r="126" spans="2:13" ht="20.100000000000001" customHeight="1">
      <c r="B126" s="215"/>
      <c r="C126" s="785">
        <v>1</v>
      </c>
      <c r="D126" s="872" t="s">
        <v>945</v>
      </c>
      <c r="E126" s="873"/>
      <c r="F126" s="873"/>
      <c r="G126" s="873"/>
      <c r="H126" s="873"/>
      <c r="I126" s="873"/>
      <c r="J126" s="873"/>
      <c r="K126" s="873"/>
      <c r="L126" s="874"/>
      <c r="M126" s="218"/>
    </row>
    <row r="127" spans="2:13" ht="20.100000000000001" customHeight="1">
      <c r="B127" s="215"/>
      <c r="C127" s="531" t="s">
        <v>20</v>
      </c>
      <c r="D127" s="531" t="s">
        <v>946</v>
      </c>
      <c r="E127" s="600" t="s">
        <v>947</v>
      </c>
      <c r="F127" s="531" t="s">
        <v>925</v>
      </c>
      <c r="G127" s="863">
        <f>G121</f>
        <v>1</v>
      </c>
      <c r="H127" s="529">
        <v>44</v>
      </c>
      <c r="I127" s="529">
        <v>176</v>
      </c>
      <c r="J127" s="878">
        <f>VLOOKUP(D127,'[11]Equipamentos (OK)'!$D$10:$G$539,3,0)</f>
        <v>35.553699999999999</v>
      </c>
      <c r="K127" s="878">
        <f>VLOOKUP(D127,'[11]Equipamentos (OK)'!$D$10:$G$539,4,0)</f>
        <v>6.3884999999999996</v>
      </c>
      <c r="L127" s="864">
        <f>TRUNC(G127*((H127*J127)+(I127*K127)),2)</f>
        <v>2688.73</v>
      </c>
      <c r="M127" s="218"/>
    </row>
    <row r="128" spans="2:13" ht="20.100000000000001" customHeight="1">
      <c r="B128" s="215"/>
      <c r="C128" s="701" t="s">
        <v>971</v>
      </c>
      <c r="D128" s="702"/>
      <c r="E128" s="702"/>
      <c r="F128" s="702"/>
      <c r="G128" s="702"/>
      <c r="H128" s="702"/>
      <c r="I128" s="702"/>
      <c r="J128" s="702"/>
      <c r="K128" s="703"/>
      <c r="L128" s="865">
        <f>SUM(L127)</f>
        <v>2688.73</v>
      </c>
      <c r="M128" s="218"/>
    </row>
    <row r="129" spans="2:13" ht="20.100000000000001" customHeight="1">
      <c r="B129" s="215"/>
      <c r="C129" s="868" t="s">
        <v>996</v>
      </c>
      <c r="D129" s="869"/>
      <c r="E129" s="869"/>
      <c r="F129" s="869"/>
      <c r="G129" s="869"/>
      <c r="H129" s="869"/>
      <c r="I129" s="869"/>
      <c r="J129" s="869"/>
      <c r="K129" s="870"/>
      <c r="L129" s="871">
        <f>SUM(L128,I122)</f>
        <v>10472.56</v>
      </c>
      <c r="M129" s="218"/>
    </row>
    <row r="130" spans="2:13" ht="20.100000000000001" customHeight="1">
      <c r="B130" s="215"/>
      <c r="C130" s="216"/>
      <c r="E130" s="216"/>
      <c r="F130" s="217"/>
      <c r="G130" s="216"/>
      <c r="H130" s="216"/>
      <c r="I130" s="216"/>
      <c r="J130" s="216"/>
      <c r="K130" s="216"/>
      <c r="L130" s="216"/>
      <c r="M130" s="218"/>
    </row>
    <row r="131" spans="2:13" s="840" customFormat="1" ht="20.100000000000001" customHeight="1">
      <c r="B131" s="847"/>
      <c r="C131" s="848" t="s">
        <v>997</v>
      </c>
      <c r="D131" s="848"/>
      <c r="E131" s="848"/>
      <c r="F131" s="849"/>
      <c r="G131" s="849"/>
      <c r="H131" s="849"/>
      <c r="I131" s="849"/>
      <c r="J131" s="849"/>
      <c r="K131" s="849"/>
      <c r="L131" s="849"/>
      <c r="M131" s="850"/>
    </row>
    <row r="132" spans="2:13" ht="20.100000000000001" customHeight="1">
      <c r="B132" s="215"/>
      <c r="C132" s="327" t="s">
        <v>998</v>
      </c>
      <c r="D132" s="327"/>
      <c r="E132" s="327"/>
      <c r="F132" s="327"/>
      <c r="G132" s="327"/>
      <c r="H132" s="327"/>
      <c r="I132" s="216"/>
      <c r="J132" s="216"/>
      <c r="K132" s="216"/>
      <c r="L132" s="216"/>
      <c r="M132" s="218"/>
    </row>
    <row r="133" spans="2:13" s="636" customFormat="1" ht="35.1" customHeight="1">
      <c r="B133" s="486"/>
      <c r="C133" s="332" t="s">
        <v>4</v>
      </c>
      <c r="D133" s="332" t="s">
        <v>16</v>
      </c>
      <c r="E133" s="332" t="s">
        <v>440</v>
      </c>
      <c r="F133" s="332" t="s">
        <v>559</v>
      </c>
      <c r="G133" s="331" t="s">
        <v>678</v>
      </c>
      <c r="H133" s="330" t="s">
        <v>918</v>
      </c>
      <c r="I133" s="330" t="s">
        <v>919</v>
      </c>
      <c r="J133" s="356"/>
      <c r="K133" s="356"/>
      <c r="L133" s="356"/>
      <c r="M133" s="487"/>
    </row>
    <row r="134" spans="2:13" ht="20.100000000000001" customHeight="1">
      <c r="B134" s="215"/>
      <c r="C134" s="785">
        <v>1</v>
      </c>
      <c r="D134" s="857" t="s">
        <v>999</v>
      </c>
      <c r="E134" s="858"/>
      <c r="F134" s="858"/>
      <c r="G134" s="858"/>
      <c r="H134" s="858"/>
      <c r="I134" s="859"/>
      <c r="J134" s="216"/>
      <c r="K134" s="216"/>
      <c r="L134" s="216"/>
      <c r="M134" s="218"/>
    </row>
    <row r="135" spans="2:13" ht="20.100000000000001" customHeight="1">
      <c r="B135" s="215"/>
      <c r="C135" s="531" t="s">
        <v>20</v>
      </c>
      <c r="D135" s="531" t="s">
        <v>1000</v>
      </c>
      <c r="E135" s="600" t="s">
        <v>1001</v>
      </c>
      <c r="F135" s="531" t="s">
        <v>1002</v>
      </c>
      <c r="G135" s="863">
        <v>2</v>
      </c>
      <c r="H135" s="864">
        <f>VLOOKUP(D135,'[11]Mão de Obra (OK)'!$D$9:$J$109,7,0)</f>
        <v>7260.3031000000001</v>
      </c>
      <c r="I135" s="864">
        <f>TRUNC(H135*G135,2)</f>
        <v>14520.6</v>
      </c>
      <c r="J135" s="216"/>
      <c r="K135" s="216"/>
      <c r="L135" s="216"/>
      <c r="M135" s="218"/>
    </row>
    <row r="136" spans="2:13" ht="20.100000000000001" customHeight="1">
      <c r="B136" s="215"/>
      <c r="C136" s="531" t="s">
        <v>687</v>
      </c>
      <c r="D136" s="531" t="s">
        <v>1003</v>
      </c>
      <c r="E136" s="600" t="s">
        <v>1004</v>
      </c>
      <c r="F136" s="531" t="s">
        <v>1002</v>
      </c>
      <c r="G136" s="890">
        <v>0.375</v>
      </c>
      <c r="H136" s="864">
        <f>VLOOKUP(D136,'[11]Mão de Obra (OK)'!$D$9:$J$109,7,0)</f>
        <v>23928.568500000001</v>
      </c>
      <c r="I136" s="864">
        <f t="shared" ref="I136:I138" si="0">TRUNC(H136*G136,2)</f>
        <v>8973.2099999999991</v>
      </c>
      <c r="J136" s="216"/>
      <c r="K136" s="216"/>
      <c r="L136" s="216"/>
      <c r="M136" s="218"/>
    </row>
    <row r="137" spans="2:13" ht="20.100000000000001" customHeight="1">
      <c r="B137" s="215"/>
      <c r="C137" s="531" t="s">
        <v>690</v>
      </c>
      <c r="D137" s="531" t="s">
        <v>1005</v>
      </c>
      <c r="E137" s="600" t="s">
        <v>1006</v>
      </c>
      <c r="F137" s="531" t="s">
        <v>1002</v>
      </c>
      <c r="G137" s="890">
        <v>0.375</v>
      </c>
      <c r="H137" s="864">
        <f>VLOOKUP(D137,'[11]Mão de Obra (OK)'!$D$9:$J$109,7,0)</f>
        <v>18334.529399999999</v>
      </c>
      <c r="I137" s="864">
        <f t="shared" si="0"/>
        <v>6875.44</v>
      </c>
      <c r="J137" s="216"/>
      <c r="K137" s="216"/>
      <c r="L137" s="216"/>
      <c r="M137" s="218"/>
    </row>
    <row r="138" spans="2:13" ht="20.100000000000001" customHeight="1">
      <c r="B138" s="215"/>
      <c r="C138" s="531" t="s">
        <v>693</v>
      </c>
      <c r="D138" s="531" t="s">
        <v>1007</v>
      </c>
      <c r="E138" s="600" t="s">
        <v>1008</v>
      </c>
      <c r="F138" s="531" t="s">
        <v>1002</v>
      </c>
      <c r="G138" s="890">
        <v>0</v>
      </c>
      <c r="H138" s="864">
        <f>VLOOKUP(D138,'[11]Mão de Obra (OK)'!$D$9:$J$109,7,0)</f>
        <v>20811.315900000001</v>
      </c>
      <c r="I138" s="864">
        <f t="shared" si="0"/>
        <v>0</v>
      </c>
      <c r="J138" s="216"/>
      <c r="K138" s="216"/>
      <c r="L138" s="216"/>
      <c r="M138" s="218"/>
    </row>
    <row r="139" spans="2:13" ht="20.100000000000001" customHeight="1">
      <c r="B139" s="215"/>
      <c r="C139" s="868" t="s">
        <v>1009</v>
      </c>
      <c r="D139" s="869"/>
      <c r="E139" s="869"/>
      <c r="F139" s="869"/>
      <c r="G139" s="869"/>
      <c r="H139" s="870"/>
      <c r="I139" s="871">
        <f>SUM(I135:I138)</f>
        <v>30369.249999999996</v>
      </c>
      <c r="J139" s="216"/>
      <c r="K139" s="216"/>
      <c r="L139" s="216"/>
      <c r="M139" s="218"/>
    </row>
    <row r="140" spans="2:13" ht="20.100000000000001" customHeight="1">
      <c r="B140" s="215"/>
      <c r="C140" s="216"/>
      <c r="D140" s="216"/>
      <c r="E140" s="216"/>
      <c r="F140" s="217"/>
      <c r="G140" s="216"/>
      <c r="H140" s="216"/>
      <c r="I140" s="216"/>
      <c r="J140" s="216"/>
      <c r="K140" s="216"/>
      <c r="L140" s="216"/>
      <c r="M140" s="218"/>
    </row>
    <row r="141" spans="2:13" s="840" customFormat="1" ht="20.100000000000001" customHeight="1">
      <c r="B141" s="847"/>
      <c r="C141" s="856" t="s">
        <v>1010</v>
      </c>
      <c r="D141" s="856"/>
      <c r="E141" s="856"/>
      <c r="F141" s="849"/>
      <c r="G141" s="849"/>
      <c r="H141" s="849"/>
      <c r="I141" s="849"/>
      <c r="J141" s="849"/>
      <c r="K141" s="849"/>
      <c r="L141" s="849"/>
      <c r="M141" s="850"/>
    </row>
    <row r="142" spans="2:13" s="840" customFormat="1" ht="20.100000000000001" customHeight="1">
      <c r="B142" s="847"/>
      <c r="C142" s="848" t="s">
        <v>1011</v>
      </c>
      <c r="D142" s="848"/>
      <c r="E142" s="848"/>
      <c r="F142" s="849"/>
      <c r="G142" s="849"/>
      <c r="H142" s="849"/>
      <c r="I142" s="849"/>
      <c r="J142" s="849"/>
      <c r="K142" s="849"/>
      <c r="L142" s="849"/>
      <c r="M142" s="850"/>
    </row>
    <row r="143" spans="2:13" s="840" customFormat="1" ht="12" customHeight="1">
      <c r="B143" s="847"/>
      <c r="C143" s="891"/>
      <c r="D143" s="891"/>
      <c r="E143" s="891"/>
      <c r="F143" s="849"/>
      <c r="G143" s="849"/>
      <c r="H143" s="849"/>
      <c r="I143" s="849"/>
      <c r="J143" s="849"/>
      <c r="K143" s="849"/>
      <c r="L143" s="849"/>
      <c r="M143" s="850"/>
    </row>
    <row r="144" spans="2:13" ht="20.100000000000001" customHeight="1">
      <c r="B144" s="215"/>
      <c r="C144" s="327" t="s">
        <v>1012</v>
      </c>
      <c r="D144" s="327"/>
      <c r="E144" s="327"/>
      <c r="F144" s="327"/>
      <c r="G144" s="327"/>
      <c r="H144" s="327"/>
      <c r="I144" s="216"/>
      <c r="J144" s="216"/>
      <c r="K144" s="216"/>
      <c r="L144" s="216"/>
      <c r="M144" s="218"/>
    </row>
    <row r="145" spans="2:13" s="636" customFormat="1" ht="35.1" customHeight="1">
      <c r="B145" s="486"/>
      <c r="C145" s="332" t="s">
        <v>4</v>
      </c>
      <c r="D145" s="332" t="s">
        <v>16</v>
      </c>
      <c r="E145" s="332" t="s">
        <v>440</v>
      </c>
      <c r="F145" s="332" t="s">
        <v>559</v>
      </c>
      <c r="G145" s="331" t="s">
        <v>678</v>
      </c>
      <c r="H145" s="330" t="s">
        <v>918</v>
      </c>
      <c r="I145" s="330" t="s">
        <v>919</v>
      </c>
      <c r="J145" s="356"/>
      <c r="K145" s="356"/>
      <c r="L145" s="356"/>
      <c r="M145" s="487"/>
    </row>
    <row r="146" spans="2:13" ht="20.100000000000001" customHeight="1">
      <c r="B146" s="215"/>
      <c r="C146" s="785">
        <v>1</v>
      </c>
      <c r="D146" s="857" t="s">
        <v>1013</v>
      </c>
      <c r="E146" s="858"/>
      <c r="F146" s="858"/>
      <c r="G146" s="858"/>
      <c r="H146" s="858"/>
      <c r="I146" s="859"/>
      <c r="J146" s="216"/>
      <c r="K146" s="216"/>
      <c r="L146" s="216"/>
      <c r="M146" s="218"/>
    </row>
    <row r="147" spans="2:13" ht="20.100000000000001" customHeight="1">
      <c r="B147" s="215"/>
      <c r="C147" s="531" t="s">
        <v>20</v>
      </c>
      <c r="D147" s="531" t="s">
        <v>967</v>
      </c>
      <c r="E147" s="600" t="s">
        <v>968</v>
      </c>
      <c r="F147" s="531" t="s">
        <v>1014</v>
      </c>
      <c r="G147" s="863">
        <v>1</v>
      </c>
      <c r="H147" s="864">
        <f>VLOOKUP(D147,'[11]Mão de Obra (OK)'!$D$9:$J$109,7,0)</f>
        <v>5777.8621000000003</v>
      </c>
      <c r="I147" s="864">
        <f>TRUNC(H147*G147,2)</f>
        <v>5777.86</v>
      </c>
      <c r="J147" s="216"/>
      <c r="K147" s="216"/>
      <c r="L147" s="216"/>
      <c r="M147" s="218"/>
    </row>
    <row r="148" spans="2:13" ht="20.100000000000001" customHeight="1">
      <c r="B148" s="215"/>
      <c r="C148" s="531" t="s">
        <v>687</v>
      </c>
      <c r="D148" s="531" t="s">
        <v>1015</v>
      </c>
      <c r="E148" s="600" t="s">
        <v>1016</v>
      </c>
      <c r="F148" s="531" t="s">
        <v>1014</v>
      </c>
      <c r="G148" s="863">
        <v>0.5</v>
      </c>
      <c r="H148" s="864">
        <f>VLOOKUP(D148,'[11]Mão de Obra (OK)'!$D$9:$J$109,7,0)</f>
        <v>4975.6706999999997</v>
      </c>
      <c r="I148" s="864">
        <f>TRUNC(H148*G148,2)</f>
        <v>2487.83</v>
      </c>
      <c r="J148" s="216"/>
      <c r="K148" s="216"/>
      <c r="L148" s="216"/>
      <c r="M148" s="218"/>
    </row>
    <row r="149" spans="2:13" ht="20.100000000000001" customHeight="1">
      <c r="B149" s="215"/>
      <c r="C149" s="868" t="s">
        <v>1017</v>
      </c>
      <c r="D149" s="869"/>
      <c r="E149" s="869"/>
      <c r="F149" s="869"/>
      <c r="G149" s="869"/>
      <c r="H149" s="870"/>
      <c r="I149" s="871">
        <f>SUM(I147:I148)</f>
        <v>8265.6899999999987</v>
      </c>
      <c r="J149" s="216"/>
      <c r="K149" s="216"/>
      <c r="L149" s="216"/>
      <c r="M149" s="218"/>
    </row>
    <row r="150" spans="2:13" ht="20.100000000000001" customHeight="1">
      <c r="B150" s="215"/>
      <c r="C150" s="216"/>
      <c r="E150" s="216"/>
      <c r="F150" s="217"/>
      <c r="G150" s="216"/>
      <c r="H150" s="216"/>
      <c r="I150" s="216"/>
      <c r="J150" s="216"/>
      <c r="K150" s="216"/>
      <c r="L150" s="216"/>
      <c r="M150" s="218"/>
    </row>
    <row r="151" spans="2:13" ht="20.100000000000001" customHeight="1">
      <c r="B151" s="215"/>
      <c r="C151" s="848" t="s">
        <v>1018</v>
      </c>
      <c r="D151" s="848"/>
      <c r="E151" s="848"/>
      <c r="F151" s="849"/>
      <c r="G151" s="849"/>
      <c r="H151" s="849"/>
      <c r="I151" s="849"/>
      <c r="J151" s="216"/>
      <c r="K151" s="216"/>
      <c r="L151" s="216"/>
      <c r="M151" s="218"/>
    </row>
    <row r="152" spans="2:13" ht="20.100000000000001" customHeight="1">
      <c r="B152" s="215"/>
      <c r="C152" s="327" t="s">
        <v>1019</v>
      </c>
      <c r="D152" s="327"/>
      <c r="E152" s="327"/>
      <c r="F152" s="327"/>
      <c r="G152" s="327"/>
      <c r="H152" s="327"/>
      <c r="I152" s="216"/>
      <c r="J152" s="216"/>
      <c r="K152" s="216"/>
      <c r="L152" s="216"/>
      <c r="M152" s="218"/>
    </row>
    <row r="153" spans="2:13" ht="34.5" customHeight="1">
      <c r="B153" s="215"/>
      <c r="C153" s="332" t="s">
        <v>4</v>
      </c>
      <c r="D153" s="332" t="s">
        <v>16</v>
      </c>
      <c r="E153" s="332" t="s">
        <v>440</v>
      </c>
      <c r="F153" s="332" t="s">
        <v>559</v>
      </c>
      <c r="G153" s="331" t="s">
        <v>678</v>
      </c>
      <c r="H153" s="330" t="s">
        <v>918</v>
      </c>
      <c r="I153" s="330" t="s">
        <v>919</v>
      </c>
      <c r="J153" s="216"/>
      <c r="K153" s="216"/>
      <c r="L153" s="216"/>
      <c r="M153" s="218"/>
    </row>
    <row r="154" spans="2:13" ht="20.100000000000001" customHeight="1">
      <c r="B154" s="215"/>
      <c r="C154" s="785">
        <v>1</v>
      </c>
      <c r="D154" s="857" t="s">
        <v>1020</v>
      </c>
      <c r="E154" s="858"/>
      <c r="F154" s="858"/>
      <c r="G154" s="858"/>
      <c r="H154" s="858"/>
      <c r="I154" s="859"/>
      <c r="J154" s="216"/>
      <c r="K154" s="216"/>
      <c r="L154" s="216"/>
      <c r="M154" s="218"/>
    </row>
    <row r="155" spans="2:13" ht="20.100000000000001" customHeight="1">
      <c r="B155" s="215"/>
      <c r="C155" s="531" t="s">
        <v>20</v>
      </c>
      <c r="D155" s="531" t="s">
        <v>1021</v>
      </c>
      <c r="E155" s="600" t="s">
        <v>1022</v>
      </c>
      <c r="F155" s="531" t="s">
        <v>1014</v>
      </c>
      <c r="G155" s="863">
        <v>0</v>
      </c>
      <c r="H155" s="864">
        <f>VLOOKUP(D155,'[11]Mão de Obra (OK)'!$D$9:$J$109,7,0)</f>
        <v>7535.4552999999996</v>
      </c>
      <c r="I155" s="864">
        <f>TRUNC(H155*G155,2)</f>
        <v>0</v>
      </c>
      <c r="J155" s="216"/>
      <c r="K155" s="216"/>
      <c r="L155" s="216"/>
      <c r="M155" s="218"/>
    </row>
    <row r="156" spans="2:13" ht="20.100000000000001" customHeight="1">
      <c r="B156" s="215"/>
      <c r="C156" s="868" t="s">
        <v>1023</v>
      </c>
      <c r="D156" s="869"/>
      <c r="E156" s="869"/>
      <c r="F156" s="869"/>
      <c r="G156" s="869"/>
      <c r="H156" s="870"/>
      <c r="I156" s="871">
        <f>SUM(I155:I155)</f>
        <v>0</v>
      </c>
      <c r="J156" s="216"/>
      <c r="K156" s="216"/>
      <c r="L156" s="216"/>
      <c r="M156" s="218"/>
    </row>
    <row r="157" spans="2:13" ht="18.600000000000001" customHeight="1">
      <c r="B157" s="215"/>
      <c r="C157" s="216"/>
      <c r="E157" s="216"/>
      <c r="F157" s="217"/>
      <c r="G157" s="216"/>
      <c r="H157" s="216"/>
      <c r="I157" s="216"/>
      <c r="J157" s="216"/>
      <c r="K157" s="216"/>
      <c r="L157" s="216"/>
      <c r="M157" s="218"/>
    </row>
    <row r="158" spans="2:13" s="840" customFormat="1" ht="19.149999999999999" customHeight="1">
      <c r="B158" s="847"/>
      <c r="C158" s="848" t="s">
        <v>1024</v>
      </c>
      <c r="D158" s="848"/>
      <c r="E158" s="848"/>
      <c r="F158" s="849"/>
      <c r="G158" s="849"/>
      <c r="H158" s="849"/>
      <c r="I158" s="849"/>
      <c r="J158" s="849"/>
      <c r="K158" s="849"/>
      <c r="L158" s="849"/>
      <c r="M158" s="850"/>
    </row>
    <row r="159" spans="2:13" ht="20.100000000000001" customHeight="1">
      <c r="B159" s="215"/>
      <c r="C159" s="327" t="s">
        <v>1025</v>
      </c>
      <c r="D159" s="327"/>
      <c r="E159" s="327"/>
      <c r="F159" s="327"/>
      <c r="G159" s="327"/>
      <c r="H159" s="327"/>
      <c r="I159" s="216"/>
      <c r="J159" s="216"/>
      <c r="K159" s="216"/>
      <c r="L159" s="216"/>
      <c r="M159" s="218"/>
    </row>
    <row r="160" spans="2:13" s="636" customFormat="1" ht="35.1" customHeight="1">
      <c r="B160" s="486"/>
      <c r="C160" s="332" t="s">
        <v>4</v>
      </c>
      <c r="D160" s="332" t="s">
        <v>16</v>
      </c>
      <c r="E160" s="332" t="s">
        <v>440</v>
      </c>
      <c r="F160" s="332" t="s">
        <v>559</v>
      </c>
      <c r="G160" s="331" t="s">
        <v>678</v>
      </c>
      <c r="H160" s="330" t="s">
        <v>918</v>
      </c>
      <c r="I160" s="330" t="s">
        <v>919</v>
      </c>
      <c r="J160" s="356"/>
      <c r="K160" s="356"/>
      <c r="L160" s="356"/>
      <c r="M160" s="487"/>
    </row>
    <row r="161" spans="2:13" ht="18" customHeight="1">
      <c r="B161" s="215"/>
      <c r="C161" s="785">
        <v>1</v>
      </c>
      <c r="D161" s="857" t="s">
        <v>1026</v>
      </c>
      <c r="E161" s="858"/>
      <c r="F161" s="858"/>
      <c r="G161" s="858"/>
      <c r="H161" s="858"/>
      <c r="I161" s="859"/>
      <c r="J161" s="216"/>
      <c r="K161" s="216"/>
      <c r="L161" s="216"/>
      <c r="M161" s="218"/>
    </row>
    <row r="162" spans="2:13" ht="18" customHeight="1">
      <c r="B162" s="215"/>
      <c r="C162" s="531" t="s">
        <v>20</v>
      </c>
      <c r="D162" s="531" t="s">
        <v>1027</v>
      </c>
      <c r="E162" s="600" t="s">
        <v>1028</v>
      </c>
      <c r="F162" s="531" t="s">
        <v>925</v>
      </c>
      <c r="G162" s="863">
        <v>1</v>
      </c>
      <c r="H162" s="864">
        <f>VLOOKUP(D162,'[11]Mão de Obra (OK)'!$D$9:$J$109,7,0)</f>
        <v>7369.2165000000005</v>
      </c>
      <c r="I162" s="864">
        <f>TRUNC(H162*G162,2)</f>
        <v>7369.21</v>
      </c>
      <c r="J162" s="216"/>
      <c r="K162" s="216"/>
      <c r="L162" s="216"/>
      <c r="M162" s="218"/>
    </row>
    <row r="163" spans="2:13" ht="18" customHeight="1">
      <c r="B163" s="215"/>
      <c r="C163" s="531" t="s">
        <v>687</v>
      </c>
      <c r="D163" s="531" t="s">
        <v>1029</v>
      </c>
      <c r="E163" s="600" t="s">
        <v>1030</v>
      </c>
      <c r="F163" s="531" t="s">
        <v>925</v>
      </c>
      <c r="G163" s="863">
        <v>2</v>
      </c>
      <c r="H163" s="864">
        <f>VLOOKUP(D163,'[11]Mão de Obra (OK)'!$D$9:$J$109,7,0)</f>
        <v>5615.7254999999996</v>
      </c>
      <c r="I163" s="864">
        <f>TRUNC(H163*G163,2)</f>
        <v>11231.45</v>
      </c>
      <c r="J163" s="216"/>
      <c r="K163" s="216"/>
      <c r="L163" s="216"/>
      <c r="M163" s="218"/>
    </row>
    <row r="164" spans="2:13" ht="18" customHeight="1">
      <c r="B164" s="215"/>
      <c r="C164" s="701" t="s">
        <v>1031</v>
      </c>
      <c r="D164" s="702"/>
      <c r="E164" s="702"/>
      <c r="F164" s="702"/>
      <c r="G164" s="702"/>
      <c r="H164" s="703"/>
      <c r="I164" s="865">
        <f>SUM(I162:I163)</f>
        <v>18600.66</v>
      </c>
      <c r="J164" s="216"/>
      <c r="K164" s="216"/>
      <c r="L164" s="216"/>
      <c r="M164" s="218"/>
    </row>
    <row r="165" spans="2:13">
      <c r="B165" s="215"/>
      <c r="C165" s="216"/>
      <c r="D165" s="216"/>
      <c r="E165" s="216"/>
      <c r="F165" s="217"/>
      <c r="G165" s="216"/>
      <c r="H165" s="216"/>
      <c r="I165" s="216"/>
      <c r="J165" s="216"/>
      <c r="K165" s="216"/>
      <c r="L165" s="216"/>
      <c r="M165" s="218"/>
    </row>
    <row r="166" spans="2:13" ht="20.100000000000001" customHeight="1">
      <c r="B166" s="215"/>
      <c r="C166" s="327" t="s">
        <v>1032</v>
      </c>
      <c r="D166" s="327"/>
      <c r="E166" s="327"/>
      <c r="F166" s="327"/>
      <c r="G166" s="327"/>
      <c r="H166" s="327"/>
      <c r="I166" s="216"/>
      <c r="J166" s="216"/>
      <c r="K166" s="216"/>
      <c r="L166" s="216"/>
      <c r="M166" s="218"/>
    </row>
    <row r="167" spans="2:13" ht="35.1" customHeight="1">
      <c r="B167" s="215"/>
      <c r="C167" s="332" t="s">
        <v>4</v>
      </c>
      <c r="D167" s="332" t="s">
        <v>16</v>
      </c>
      <c r="E167" s="332" t="s">
        <v>440</v>
      </c>
      <c r="F167" s="332" t="s">
        <v>559</v>
      </c>
      <c r="G167" s="331" t="s">
        <v>678</v>
      </c>
      <c r="H167" s="330" t="s">
        <v>941</v>
      </c>
      <c r="I167" s="330" t="s">
        <v>942</v>
      </c>
      <c r="J167" s="330" t="s">
        <v>943</v>
      </c>
      <c r="K167" s="330" t="s">
        <v>944</v>
      </c>
      <c r="L167" s="330" t="s">
        <v>919</v>
      </c>
      <c r="M167" s="218"/>
    </row>
    <row r="168" spans="2:13" ht="18" customHeight="1">
      <c r="B168" s="215"/>
      <c r="C168" s="785">
        <v>1</v>
      </c>
      <c r="D168" s="872" t="s">
        <v>945</v>
      </c>
      <c r="E168" s="873"/>
      <c r="F168" s="873"/>
      <c r="G168" s="873"/>
      <c r="H168" s="873"/>
      <c r="I168" s="873"/>
      <c r="J168" s="873"/>
      <c r="K168" s="873"/>
      <c r="L168" s="874"/>
      <c r="M168" s="218"/>
    </row>
    <row r="169" spans="2:13" ht="18" customHeight="1">
      <c r="B169" s="215"/>
      <c r="C169" s="531" t="s">
        <v>20</v>
      </c>
      <c r="D169" s="531" t="s">
        <v>986</v>
      </c>
      <c r="E169" s="600" t="s">
        <v>987</v>
      </c>
      <c r="F169" s="531" t="s">
        <v>925</v>
      </c>
      <c r="G169" s="863">
        <f>G162</f>
        <v>1</v>
      </c>
      <c r="H169" s="529">
        <v>44</v>
      </c>
      <c r="I169" s="529">
        <v>176</v>
      </c>
      <c r="J169" s="878">
        <f>VLOOKUP(D169,'[11]Equipamentos (OK)'!$D$10:$G$539,3,0)</f>
        <v>83.918800000000005</v>
      </c>
      <c r="K169" s="878">
        <f>VLOOKUP(D169,'[11]Equipamentos (OK)'!$D$10:$G$539,4,0)</f>
        <v>47.616700000000002</v>
      </c>
      <c r="L169" s="864">
        <f>TRUNC(G169*((H169*J169)+(I169*K169)),2)</f>
        <v>12072.96</v>
      </c>
      <c r="M169" s="218"/>
    </row>
    <row r="170" spans="2:13" ht="18" customHeight="1">
      <c r="B170" s="215"/>
      <c r="C170" s="701" t="s">
        <v>971</v>
      </c>
      <c r="D170" s="702"/>
      <c r="E170" s="702"/>
      <c r="F170" s="702"/>
      <c r="G170" s="702"/>
      <c r="H170" s="702"/>
      <c r="I170" s="702"/>
      <c r="J170" s="702"/>
      <c r="K170" s="703"/>
      <c r="L170" s="865">
        <f>SUM(L169)</f>
        <v>12072.96</v>
      </c>
      <c r="M170" s="218"/>
    </row>
    <row r="171" spans="2:13" ht="20.100000000000001" customHeight="1">
      <c r="B171" s="215"/>
      <c r="C171" s="868" t="s">
        <v>1033</v>
      </c>
      <c r="D171" s="869"/>
      <c r="E171" s="869"/>
      <c r="F171" s="869"/>
      <c r="G171" s="869"/>
      <c r="H171" s="869"/>
      <c r="I171" s="869"/>
      <c r="J171" s="869"/>
      <c r="K171" s="870"/>
      <c r="L171" s="871">
        <f>SUM(L170,I164)</f>
        <v>30673.62</v>
      </c>
      <c r="M171" s="218"/>
    </row>
    <row r="172" spans="2:13" ht="11.45" customHeight="1" thickBot="1">
      <c r="B172" s="421"/>
      <c r="C172" s="422"/>
      <c r="D172" s="422"/>
      <c r="E172" s="422"/>
      <c r="F172" s="673"/>
      <c r="G172" s="422"/>
      <c r="H172" s="422"/>
      <c r="I172" s="422"/>
      <c r="J172" s="422"/>
      <c r="K172" s="422"/>
      <c r="L172" s="422"/>
      <c r="M172" s="423"/>
    </row>
    <row r="173" spans="2:13" ht="11.45" customHeight="1">
      <c r="B173" s="215"/>
      <c r="C173" s="216"/>
      <c r="D173" s="216"/>
      <c r="E173" s="216"/>
      <c r="F173" s="217"/>
      <c r="G173" s="216"/>
      <c r="H173" s="216"/>
      <c r="I173" s="216"/>
      <c r="J173" s="216"/>
      <c r="K173" s="216"/>
      <c r="L173" s="216"/>
      <c r="M173" s="218"/>
    </row>
    <row r="174" spans="2:13" s="840" customFormat="1" ht="20.100000000000001" customHeight="1">
      <c r="B174" s="847"/>
      <c r="C174" s="848" t="s">
        <v>1034</v>
      </c>
      <c r="D174" s="848"/>
      <c r="E174" s="848"/>
      <c r="F174" s="849"/>
      <c r="G174" s="849"/>
      <c r="H174" s="849"/>
      <c r="I174" s="849"/>
      <c r="J174" s="849"/>
      <c r="K174" s="849"/>
      <c r="L174" s="849"/>
      <c r="M174" s="850"/>
    </row>
    <row r="175" spans="2:13" ht="20.100000000000001" customHeight="1">
      <c r="B175" s="215"/>
      <c r="C175" s="665" t="s">
        <v>1035</v>
      </c>
      <c r="D175" s="665"/>
      <c r="E175" s="665"/>
      <c r="F175" s="665"/>
      <c r="G175" s="665"/>
      <c r="H175" s="665"/>
      <c r="I175" s="665"/>
      <c r="J175" s="665"/>
      <c r="K175" s="665"/>
      <c r="L175" s="665"/>
      <c r="M175" s="218"/>
    </row>
    <row r="176" spans="2:13" ht="20.100000000000001" customHeight="1">
      <c r="B176" s="215"/>
      <c r="C176" s="665"/>
      <c r="D176" s="665"/>
      <c r="E176" s="665"/>
      <c r="F176" s="665"/>
      <c r="G176" s="665"/>
      <c r="H176" s="665"/>
      <c r="I176" s="665"/>
      <c r="J176" s="665"/>
      <c r="K176" s="665"/>
      <c r="L176" s="665"/>
      <c r="M176" s="218"/>
    </row>
    <row r="177" spans="2:13" ht="15" customHeight="1">
      <c r="B177" s="215"/>
      <c r="C177" s="665"/>
      <c r="D177" s="665"/>
      <c r="E177" s="665"/>
      <c r="F177" s="665"/>
      <c r="G177" s="665"/>
      <c r="H177" s="665"/>
      <c r="I177" s="665"/>
      <c r="J177" s="665"/>
      <c r="K177" s="665"/>
      <c r="L177" s="665"/>
      <c r="M177" s="218"/>
    </row>
    <row r="178" spans="2:13" ht="6" customHeight="1">
      <c r="B178" s="215"/>
      <c r="C178" s="216"/>
      <c r="D178" s="216"/>
      <c r="E178" s="216"/>
      <c r="F178" s="217"/>
      <c r="G178" s="216"/>
      <c r="H178" s="216"/>
      <c r="I178" s="216"/>
      <c r="J178" s="216"/>
      <c r="K178" s="216"/>
      <c r="L178" s="216"/>
      <c r="M178" s="218"/>
    </row>
    <row r="179" spans="2:13" ht="20.100000000000001" customHeight="1">
      <c r="B179" s="215"/>
      <c r="C179" s="327" t="s">
        <v>1036</v>
      </c>
      <c r="D179" s="327"/>
      <c r="E179" s="327"/>
      <c r="F179" s="327"/>
      <c r="G179" s="327"/>
      <c r="H179" s="327"/>
      <c r="I179" s="327"/>
      <c r="J179" s="216"/>
      <c r="K179" s="216"/>
      <c r="L179" s="216"/>
      <c r="M179" s="218"/>
    </row>
    <row r="180" spans="2:13" s="636" customFormat="1" ht="35.1" customHeight="1">
      <c r="B180" s="486"/>
      <c r="C180" s="332" t="s">
        <v>4</v>
      </c>
      <c r="D180" s="332" t="s">
        <v>16</v>
      </c>
      <c r="E180" s="332" t="s">
        <v>440</v>
      </c>
      <c r="F180" s="332" t="s">
        <v>559</v>
      </c>
      <c r="G180" s="331" t="s">
        <v>678</v>
      </c>
      <c r="H180" s="330" t="s">
        <v>918</v>
      </c>
      <c r="I180" s="330" t="s">
        <v>919</v>
      </c>
      <c r="J180" s="356"/>
      <c r="K180" s="356"/>
      <c r="L180" s="356"/>
      <c r="M180" s="487"/>
    </row>
    <row r="181" spans="2:13" ht="18" customHeight="1">
      <c r="B181" s="215"/>
      <c r="C181" s="785">
        <v>1</v>
      </c>
      <c r="D181" s="857" t="s">
        <v>1037</v>
      </c>
      <c r="E181" s="858"/>
      <c r="F181" s="858"/>
      <c r="G181" s="858"/>
      <c r="H181" s="858"/>
      <c r="I181" s="859"/>
      <c r="J181" s="216"/>
      <c r="K181" s="216"/>
      <c r="L181" s="216"/>
      <c r="M181" s="218"/>
    </row>
    <row r="182" spans="2:13" ht="18" customHeight="1">
      <c r="B182" s="215"/>
      <c r="C182" s="531" t="s">
        <v>20</v>
      </c>
      <c r="D182" s="531" t="s">
        <v>1038</v>
      </c>
      <c r="E182" s="600" t="s">
        <v>1039</v>
      </c>
      <c r="F182" s="531" t="s">
        <v>925</v>
      </c>
      <c r="G182" s="863">
        <f>0.2*0.5</f>
        <v>0.1</v>
      </c>
      <c r="H182" s="864">
        <f>VLOOKUP(D182,'[11]Mão de Obra (OK)'!$D$9:$J$109,7,0)</f>
        <v>5776.6121000000003</v>
      </c>
      <c r="I182" s="864">
        <f>TRUNC(H182*G182,2)</f>
        <v>577.66</v>
      </c>
      <c r="J182" s="216"/>
      <c r="K182" s="216"/>
      <c r="L182" s="216"/>
      <c r="M182" s="218"/>
    </row>
    <row r="183" spans="2:13" ht="18" customHeight="1">
      <c r="B183" s="215"/>
      <c r="C183" s="531" t="s">
        <v>687</v>
      </c>
      <c r="D183" s="531" t="s">
        <v>1040</v>
      </c>
      <c r="E183" s="600" t="s">
        <v>1041</v>
      </c>
      <c r="F183" s="531" t="s">
        <v>925</v>
      </c>
      <c r="G183" s="863">
        <f>0.2*0.5</f>
        <v>0.1</v>
      </c>
      <c r="H183" s="864">
        <f>VLOOKUP(D183,'[11]Mão de Obra (OK)'!$D$9:$J$109,7,0)</f>
        <v>5019.0982999999997</v>
      </c>
      <c r="I183" s="864">
        <f>TRUNC(H183*G183,2)</f>
        <v>501.9</v>
      </c>
      <c r="J183" s="216"/>
      <c r="K183" s="216"/>
      <c r="L183" s="216"/>
      <c r="M183" s="218"/>
    </row>
    <row r="184" spans="2:13" ht="18" customHeight="1">
      <c r="B184" s="215"/>
      <c r="C184" s="531" t="s">
        <v>690</v>
      </c>
      <c r="D184" s="531" t="s">
        <v>1042</v>
      </c>
      <c r="E184" s="600" t="s">
        <v>1043</v>
      </c>
      <c r="F184" s="531" t="s">
        <v>925</v>
      </c>
      <c r="G184" s="863">
        <f>0.2*0.5</f>
        <v>0.1</v>
      </c>
      <c r="H184" s="864">
        <f>VLOOKUP(D184,'[11]Mão de Obra (OK)'!$D$9:$J$109,7,0)</f>
        <v>4085.538</v>
      </c>
      <c r="I184" s="864">
        <f>TRUNC(H184*G184,2)</f>
        <v>408.55</v>
      </c>
      <c r="J184" s="216"/>
      <c r="K184" s="216"/>
      <c r="L184" s="216"/>
      <c r="M184" s="218"/>
    </row>
    <row r="185" spans="2:13" ht="20.100000000000001" customHeight="1">
      <c r="B185" s="215"/>
      <c r="C185" s="701" t="s">
        <v>1044</v>
      </c>
      <c r="D185" s="702"/>
      <c r="E185" s="702"/>
      <c r="F185" s="702"/>
      <c r="G185" s="702"/>
      <c r="H185" s="703"/>
      <c r="I185" s="865">
        <f>SUM(I182:I184)</f>
        <v>1488.11</v>
      </c>
      <c r="J185" s="216"/>
      <c r="K185" s="216"/>
      <c r="L185" s="216"/>
      <c r="M185" s="218"/>
    </row>
    <row r="186" spans="2:13" ht="9.9499999999999993" customHeight="1">
      <c r="B186" s="215"/>
      <c r="C186" s="216"/>
      <c r="D186" s="216"/>
      <c r="E186" s="216"/>
      <c r="F186" s="217"/>
      <c r="G186" s="216"/>
      <c r="H186" s="216"/>
      <c r="I186" s="216"/>
      <c r="J186" s="216"/>
      <c r="K186" s="216"/>
      <c r="L186" s="216"/>
      <c r="M186" s="218"/>
    </row>
    <row r="187" spans="2:13" ht="20.100000000000001" customHeight="1">
      <c r="B187" s="215"/>
      <c r="C187" s="327" t="s">
        <v>1045</v>
      </c>
      <c r="D187" s="327"/>
      <c r="E187" s="327"/>
      <c r="F187" s="327"/>
      <c r="G187" s="327"/>
      <c r="H187" s="327"/>
      <c r="I187" s="327"/>
      <c r="J187" s="216"/>
      <c r="K187" s="216"/>
      <c r="L187" s="216"/>
      <c r="M187" s="218"/>
    </row>
    <row r="188" spans="2:13" s="636" customFormat="1" ht="35.1" customHeight="1">
      <c r="B188" s="486"/>
      <c r="C188" s="332" t="s">
        <v>4</v>
      </c>
      <c r="D188" s="332" t="s">
        <v>16</v>
      </c>
      <c r="E188" s="332" t="s">
        <v>440</v>
      </c>
      <c r="F188" s="332" t="s">
        <v>559</v>
      </c>
      <c r="G188" s="331" t="s">
        <v>678</v>
      </c>
      <c r="H188" s="330" t="s">
        <v>918</v>
      </c>
      <c r="I188" s="330" t="s">
        <v>919</v>
      </c>
      <c r="J188" s="356"/>
      <c r="K188" s="356"/>
      <c r="L188" s="356"/>
      <c r="M188" s="487"/>
    </row>
    <row r="189" spans="2:13" ht="20.100000000000001" customHeight="1">
      <c r="B189" s="215"/>
      <c r="C189" s="785">
        <v>1</v>
      </c>
      <c r="D189" s="857" t="s">
        <v>1046</v>
      </c>
      <c r="E189" s="858"/>
      <c r="F189" s="858"/>
      <c r="G189" s="858"/>
      <c r="H189" s="858"/>
      <c r="I189" s="859"/>
      <c r="J189" s="216"/>
      <c r="K189" s="216"/>
      <c r="L189" s="216"/>
      <c r="M189" s="218"/>
    </row>
    <row r="190" spans="2:13" ht="18" customHeight="1">
      <c r="B190" s="215"/>
      <c r="C190" s="531" t="s">
        <v>20</v>
      </c>
      <c r="D190" s="531" t="s">
        <v>1047</v>
      </c>
      <c r="E190" s="600" t="s">
        <v>1048</v>
      </c>
      <c r="F190" s="531" t="s">
        <v>1049</v>
      </c>
      <c r="G190" s="863">
        <f>11*0.5</f>
        <v>5.5</v>
      </c>
      <c r="H190" s="878">
        <f>VLOOKUP(D190,'[11]Equipamentos (OK)'!$D$10:$G$539,3,0)</f>
        <v>307.70490000000001</v>
      </c>
      <c r="I190" s="864">
        <f>TRUNC(H190*G190,2)</f>
        <v>1692.37</v>
      </c>
      <c r="J190" s="216"/>
      <c r="K190" s="216"/>
      <c r="L190" s="216"/>
      <c r="M190" s="218"/>
    </row>
    <row r="191" spans="2:13" ht="18" customHeight="1">
      <c r="B191" s="215"/>
      <c r="C191" s="531" t="s">
        <v>687</v>
      </c>
      <c r="D191" s="531" t="s">
        <v>1050</v>
      </c>
      <c r="E191" s="600" t="s">
        <v>1051</v>
      </c>
      <c r="F191" s="531" t="s">
        <v>1049</v>
      </c>
      <c r="G191" s="863">
        <f>22*0.5</f>
        <v>11</v>
      </c>
      <c r="H191" s="878">
        <f>VLOOKUP(D191,'[11]Equipamentos (OK)'!$D$10:$G$539,3,0)</f>
        <v>256.0385</v>
      </c>
      <c r="I191" s="864">
        <f>TRUNC(H191*G191,2)</f>
        <v>2816.42</v>
      </c>
      <c r="J191" s="216"/>
      <c r="K191" s="216"/>
      <c r="L191" s="216"/>
      <c r="M191" s="218"/>
    </row>
    <row r="192" spans="2:13" ht="18" customHeight="1">
      <c r="B192" s="215"/>
      <c r="C192" s="531" t="s">
        <v>690</v>
      </c>
      <c r="D192" s="531" t="s">
        <v>1052</v>
      </c>
      <c r="E192" s="600" t="s">
        <v>1053</v>
      </c>
      <c r="F192" s="531" t="s">
        <v>1049</v>
      </c>
      <c r="G192" s="863">
        <f>11*0.5</f>
        <v>5.5</v>
      </c>
      <c r="H192" s="878">
        <f>VLOOKUP(D192,'[11]Equipamentos (OK)'!$D$10:$G$539,3,0)</f>
        <v>286.81</v>
      </c>
      <c r="I192" s="864">
        <f>TRUNC(H192*G192,2)</f>
        <v>1577.45</v>
      </c>
      <c r="J192" s="216"/>
      <c r="K192" s="216"/>
      <c r="L192" s="216"/>
      <c r="M192" s="218"/>
    </row>
    <row r="193" spans="2:18" ht="20.100000000000001" customHeight="1">
      <c r="B193" s="215"/>
      <c r="C193" s="701" t="s">
        <v>1054</v>
      </c>
      <c r="D193" s="702"/>
      <c r="E193" s="702"/>
      <c r="F193" s="702"/>
      <c r="G193" s="702"/>
      <c r="H193" s="703"/>
      <c r="I193" s="865">
        <f>SUM(I190:I192)</f>
        <v>6086.24</v>
      </c>
      <c r="J193" s="216"/>
      <c r="K193" s="216"/>
      <c r="L193" s="216"/>
      <c r="M193" s="218"/>
    </row>
    <row r="194" spans="2:18" ht="20.100000000000001" customHeight="1">
      <c r="B194" s="215"/>
      <c r="C194" s="868" t="s">
        <v>1055</v>
      </c>
      <c r="D194" s="869"/>
      <c r="E194" s="869"/>
      <c r="F194" s="869"/>
      <c r="G194" s="869"/>
      <c r="H194" s="870"/>
      <c r="I194" s="871">
        <f>SUM(I193,I185)</f>
        <v>7574.3499999999995</v>
      </c>
      <c r="J194" s="216"/>
      <c r="K194" s="216"/>
      <c r="L194" s="216"/>
      <c r="M194" s="218"/>
    </row>
    <row r="195" spans="2:18" ht="11.45" customHeight="1">
      <c r="B195" s="215"/>
      <c r="C195" s="216"/>
      <c r="D195" s="216"/>
      <c r="E195" s="216"/>
      <c r="F195" s="217"/>
      <c r="G195" s="216"/>
      <c r="H195" s="216"/>
      <c r="I195" s="216"/>
      <c r="J195" s="216"/>
      <c r="K195" s="216"/>
      <c r="L195" s="216"/>
      <c r="M195" s="218"/>
    </row>
    <row r="196" spans="2:18" s="840" customFormat="1" ht="20.100000000000001" customHeight="1">
      <c r="B196" s="847"/>
      <c r="C196" s="848" t="s">
        <v>1056</v>
      </c>
      <c r="D196" s="848"/>
      <c r="E196" s="848"/>
      <c r="F196" s="849"/>
      <c r="G196" s="849"/>
      <c r="H196" s="849"/>
      <c r="I196" s="849"/>
      <c r="J196" s="849"/>
      <c r="K196" s="849"/>
      <c r="L196" s="849"/>
      <c r="M196" s="850"/>
    </row>
    <row r="197" spans="2:18" ht="20.100000000000001" customHeight="1">
      <c r="B197" s="215"/>
      <c r="C197" s="327" t="s">
        <v>1057</v>
      </c>
      <c r="D197" s="327"/>
      <c r="E197" s="327"/>
      <c r="F197" s="327"/>
      <c r="G197" s="327"/>
      <c r="H197" s="327"/>
      <c r="I197" s="327"/>
      <c r="J197" s="216"/>
      <c r="K197" s="216"/>
      <c r="L197" s="216"/>
      <c r="M197" s="218"/>
    </row>
    <row r="198" spans="2:18" s="636" customFormat="1" ht="35.1" customHeight="1">
      <c r="B198" s="486"/>
      <c r="C198" s="332" t="s">
        <v>4</v>
      </c>
      <c r="D198" s="358" t="s">
        <v>440</v>
      </c>
      <c r="E198" s="360"/>
      <c r="F198" s="332" t="s">
        <v>559</v>
      </c>
      <c r="G198" s="331" t="s">
        <v>678</v>
      </c>
      <c r="H198" s="330" t="s">
        <v>918</v>
      </c>
      <c r="I198" s="330" t="s">
        <v>919</v>
      </c>
      <c r="J198" s="356"/>
      <c r="K198" s="356"/>
      <c r="L198" s="356"/>
      <c r="M198" s="487"/>
    </row>
    <row r="199" spans="2:18" ht="18" customHeight="1">
      <c r="B199" s="215"/>
      <c r="C199" s="785">
        <v>1</v>
      </c>
      <c r="D199" s="857" t="s">
        <v>1058</v>
      </c>
      <c r="E199" s="858"/>
      <c r="F199" s="858"/>
      <c r="G199" s="858"/>
      <c r="H199" s="858"/>
      <c r="I199" s="859"/>
      <c r="J199" s="216"/>
      <c r="K199" s="216"/>
      <c r="L199" s="216"/>
      <c r="M199" s="218"/>
    </row>
    <row r="200" spans="2:18" ht="18" customHeight="1">
      <c r="B200" s="215"/>
      <c r="C200" s="531" t="s">
        <v>20</v>
      </c>
      <c r="D200" s="860" t="s">
        <v>1059</v>
      </c>
      <c r="E200" s="862"/>
      <c r="F200" s="531" t="s">
        <v>493</v>
      </c>
      <c r="G200" s="890">
        <f>F22-1</f>
        <v>5</v>
      </c>
      <c r="H200" s="864">
        <f>I40</f>
        <v>33678.720000000001</v>
      </c>
      <c r="I200" s="864">
        <f>TRUNC(H200*G200,2)</f>
        <v>168393.60000000001</v>
      </c>
      <c r="J200" s="216"/>
      <c r="K200" s="216"/>
      <c r="L200" s="216"/>
      <c r="M200" s="218"/>
      <c r="P200" s="892" t="s">
        <v>1060</v>
      </c>
      <c r="Q200" s="893">
        <f>'ABC MÃO DE OBRA'!K24</f>
        <v>173</v>
      </c>
    </row>
    <row r="201" spans="2:18" ht="18" customHeight="1">
      <c r="B201" s="215"/>
      <c r="C201" s="531" t="s">
        <v>687</v>
      </c>
      <c r="D201" s="860" t="s">
        <v>1061</v>
      </c>
      <c r="E201" s="862"/>
      <c r="F201" s="531" t="s">
        <v>493</v>
      </c>
      <c r="G201" s="890">
        <f>$G$200</f>
        <v>5</v>
      </c>
      <c r="H201" s="864">
        <f>L48</f>
        <v>29278.050000000003</v>
      </c>
      <c r="I201" s="864">
        <f>TRUNC(H201*G201,2)</f>
        <v>146390.25</v>
      </c>
      <c r="J201" s="216"/>
      <c r="K201" s="216"/>
      <c r="L201" s="216"/>
      <c r="M201" s="218"/>
      <c r="P201" s="892" t="s">
        <v>1062</v>
      </c>
      <c r="Q201" s="893">
        <f>SUM(G32,G36,G37,G38,G47)</f>
        <v>4</v>
      </c>
    </row>
    <row r="202" spans="2:18" ht="18" customHeight="1">
      <c r="B202" s="215"/>
      <c r="C202" s="701" t="s">
        <v>1063</v>
      </c>
      <c r="D202" s="702"/>
      <c r="E202" s="702"/>
      <c r="F202" s="702"/>
      <c r="G202" s="702"/>
      <c r="H202" s="703"/>
      <c r="I202" s="865">
        <f>SUM(I200:I201)</f>
        <v>314783.84999999998</v>
      </c>
      <c r="J202" s="894"/>
      <c r="K202" s="216"/>
      <c r="L202" s="216"/>
      <c r="M202" s="218"/>
      <c r="P202" s="892" t="s">
        <v>1064</v>
      </c>
      <c r="Q202" s="893">
        <f>SUM(G56,G70,G71,G106,G107,G121)+Q201</f>
        <v>11</v>
      </c>
    </row>
    <row r="203" spans="2:18" ht="18" customHeight="1">
      <c r="B203" s="215"/>
      <c r="C203" s="785">
        <v>2</v>
      </c>
      <c r="D203" s="857" t="s">
        <v>1065</v>
      </c>
      <c r="E203" s="858"/>
      <c r="F203" s="858"/>
      <c r="G203" s="858"/>
      <c r="H203" s="858"/>
      <c r="I203" s="859"/>
      <c r="J203" s="216"/>
      <c r="K203" s="216"/>
      <c r="L203" s="216"/>
      <c r="M203" s="218"/>
      <c r="P203" s="892" t="s">
        <v>1066</v>
      </c>
      <c r="Q203" s="893">
        <f>SUM(G147,G148,G155,G162,G163,G169)</f>
        <v>5.5</v>
      </c>
    </row>
    <row r="204" spans="2:18" ht="18" customHeight="1">
      <c r="B204" s="215"/>
      <c r="C204" s="531" t="s">
        <v>23</v>
      </c>
      <c r="D204" s="860" t="s">
        <v>1067</v>
      </c>
      <c r="E204" s="862"/>
      <c r="F204" s="531" t="s">
        <v>493</v>
      </c>
      <c r="G204" s="863">
        <v>0</v>
      </c>
      <c r="H204" s="864">
        <f>L64</f>
        <v>0</v>
      </c>
      <c r="I204" s="864">
        <f>TRUNC(H204*G204,2)</f>
        <v>0</v>
      </c>
      <c r="J204" s="216"/>
      <c r="K204" s="216"/>
      <c r="L204" s="216"/>
      <c r="M204" s="218"/>
      <c r="P204" s="892" t="s">
        <v>1068</v>
      </c>
      <c r="Q204" s="893">
        <f>Q202+(Q200+Q203)/2</f>
        <v>100.25</v>
      </c>
    </row>
    <row r="205" spans="2:18" ht="18" customHeight="1">
      <c r="B205" s="215"/>
      <c r="C205" s="531" t="s">
        <v>25</v>
      </c>
      <c r="D205" s="860" t="s">
        <v>1069</v>
      </c>
      <c r="E205" s="862"/>
      <c r="F205" s="531" t="s">
        <v>493</v>
      </c>
      <c r="G205" s="863">
        <f>G200</f>
        <v>5</v>
      </c>
      <c r="H205" s="864">
        <f>D100</f>
        <v>40338.186000000002</v>
      </c>
      <c r="I205" s="864">
        <f>TRUNC(H205*G205,2)</f>
        <v>201690.93</v>
      </c>
      <c r="J205" s="216"/>
      <c r="K205" s="216"/>
      <c r="L205" s="216"/>
      <c r="M205" s="218"/>
      <c r="P205" s="892" t="s">
        <v>1070</v>
      </c>
      <c r="Q205" s="895">
        <f>Q200+Q202+Q203</f>
        <v>189.5</v>
      </c>
    </row>
    <row r="206" spans="2:18" ht="18" customHeight="1">
      <c r="B206" s="215"/>
      <c r="C206" s="531" t="s">
        <v>26</v>
      </c>
      <c r="D206" s="860" t="s">
        <v>1071</v>
      </c>
      <c r="E206" s="862"/>
      <c r="F206" s="531" t="s">
        <v>493</v>
      </c>
      <c r="G206" s="863">
        <v>3</v>
      </c>
      <c r="H206" s="864">
        <f>L115</f>
        <v>31785.309999999998</v>
      </c>
      <c r="I206" s="864">
        <f>TRUNC(H206*G206,2)</f>
        <v>95355.93</v>
      </c>
      <c r="J206" s="216"/>
      <c r="K206" s="216"/>
      <c r="L206" s="216"/>
      <c r="M206" s="218"/>
      <c r="O206" s="896"/>
    </row>
    <row r="207" spans="2:18" ht="18" customHeight="1">
      <c r="B207" s="215"/>
      <c r="C207" s="531" t="s">
        <v>1072</v>
      </c>
      <c r="D207" s="860" t="s">
        <v>1073</v>
      </c>
      <c r="E207" s="862"/>
      <c r="F207" s="531" t="s">
        <v>493</v>
      </c>
      <c r="G207" s="863">
        <v>1</v>
      </c>
      <c r="H207" s="864">
        <f>L129</f>
        <v>10472.56</v>
      </c>
      <c r="I207" s="864">
        <f>TRUNC(H207*G207,2)</f>
        <v>10472.56</v>
      </c>
      <c r="J207" s="216"/>
      <c r="K207" s="216"/>
      <c r="L207" s="216"/>
      <c r="M207" s="218"/>
      <c r="P207" s="897" t="s">
        <v>1074</v>
      </c>
      <c r="Q207" s="898"/>
      <c r="R207" s="899"/>
    </row>
    <row r="208" spans="2:18" ht="18" customHeight="1">
      <c r="B208" s="215"/>
      <c r="C208" s="531" t="s">
        <v>1075</v>
      </c>
      <c r="D208" s="860" t="s">
        <v>1076</v>
      </c>
      <c r="E208" s="862"/>
      <c r="F208" s="531" t="s">
        <v>493</v>
      </c>
      <c r="G208" s="863">
        <v>1</v>
      </c>
      <c r="H208" s="864">
        <f>I139</f>
        <v>30369.249999999996</v>
      </c>
      <c r="I208" s="864">
        <f>TRUNC(H208*G208,2)</f>
        <v>30369.25</v>
      </c>
      <c r="J208" s="216"/>
      <c r="K208" s="216"/>
      <c r="L208" s="216"/>
      <c r="M208" s="218"/>
      <c r="P208" s="900"/>
      <c r="Q208" s="901"/>
      <c r="R208" s="899"/>
    </row>
    <row r="209" spans="2:25" ht="20.100000000000001" customHeight="1">
      <c r="B209" s="215"/>
      <c r="C209" s="701" t="s">
        <v>1077</v>
      </c>
      <c r="D209" s="702"/>
      <c r="E209" s="702"/>
      <c r="F209" s="702"/>
      <c r="G209" s="702"/>
      <c r="H209" s="703"/>
      <c r="I209" s="865">
        <f>SUM(I204:I208)</f>
        <v>337888.67</v>
      </c>
      <c r="J209" s="216"/>
      <c r="K209" s="216"/>
      <c r="L209" s="216"/>
      <c r="M209" s="218"/>
      <c r="P209" s="902"/>
      <c r="Q209" s="903"/>
      <c r="R209" s="899"/>
    </row>
    <row r="210" spans="2:25" ht="18" customHeight="1">
      <c r="B210" s="215"/>
      <c r="C210" s="785">
        <v>3</v>
      </c>
      <c r="D210" s="857" t="s">
        <v>1078</v>
      </c>
      <c r="E210" s="858"/>
      <c r="F210" s="858"/>
      <c r="G210" s="858"/>
      <c r="H210" s="858"/>
      <c r="I210" s="859"/>
      <c r="J210" s="216"/>
      <c r="K210" s="216"/>
      <c r="L210" s="216"/>
      <c r="M210" s="218"/>
      <c r="P210" s="899"/>
      <c r="Q210" s="899"/>
      <c r="R210" s="899"/>
    </row>
    <row r="211" spans="2:25" ht="18" customHeight="1">
      <c r="B211" s="215"/>
      <c r="C211" s="531" t="s">
        <v>29</v>
      </c>
      <c r="D211" s="860" t="s">
        <v>1079</v>
      </c>
      <c r="E211" s="862"/>
      <c r="F211" s="531" t="s">
        <v>1080</v>
      </c>
      <c r="G211" s="863">
        <f>EFS!N33</f>
        <v>42.680000000000007</v>
      </c>
      <c r="H211" s="864">
        <f>I149</f>
        <v>8265.6899999999987</v>
      </c>
      <c r="I211" s="864">
        <f>TRUNC(H211*G211,2)</f>
        <v>352779.64</v>
      </c>
      <c r="J211" s="216"/>
      <c r="K211" s="216"/>
      <c r="L211" s="216"/>
      <c r="M211" s="218"/>
      <c r="P211" s="904"/>
      <c r="Q211" s="905"/>
      <c r="R211" s="906"/>
    </row>
    <row r="212" spans="2:25" ht="18" customHeight="1">
      <c r="B212" s="215"/>
      <c r="C212" s="531" t="s">
        <v>1081</v>
      </c>
      <c r="D212" s="860" t="s">
        <v>1082</v>
      </c>
      <c r="E212" s="862"/>
      <c r="F212" s="531" t="s">
        <v>1080</v>
      </c>
      <c r="G212" s="863">
        <f>EFS!P33</f>
        <v>13.74</v>
      </c>
      <c r="H212" s="864">
        <f>L171</f>
        <v>30673.62</v>
      </c>
      <c r="I212" s="864">
        <f>TRUNC(H212*G212,2)</f>
        <v>421455.53</v>
      </c>
      <c r="J212" s="216"/>
      <c r="K212" s="216"/>
      <c r="L212" s="216"/>
      <c r="M212" s="218"/>
      <c r="P212" s="904"/>
      <c r="Q212" s="907"/>
      <c r="R212" s="906"/>
    </row>
    <row r="213" spans="2:25" ht="18" customHeight="1">
      <c r="B213" s="215"/>
      <c r="C213" s="531" t="s">
        <v>1083</v>
      </c>
      <c r="D213" s="860" t="s">
        <v>1084</v>
      </c>
      <c r="E213" s="862"/>
      <c r="F213" s="531" t="s">
        <v>1080</v>
      </c>
      <c r="G213" s="863">
        <f>EFS!R33</f>
        <v>0</v>
      </c>
      <c r="H213" s="864">
        <f>I156</f>
        <v>0</v>
      </c>
      <c r="I213" s="864">
        <f>TRUNC(H213*G213,2)</f>
        <v>0</v>
      </c>
      <c r="J213" s="216"/>
      <c r="K213" s="216"/>
      <c r="L213" s="216"/>
      <c r="M213" s="218"/>
      <c r="P213" s="904"/>
      <c r="Q213" s="907"/>
      <c r="R213" s="906"/>
    </row>
    <row r="214" spans="2:25" ht="20.100000000000001" customHeight="1">
      <c r="B214" s="215"/>
      <c r="C214" s="701" t="s">
        <v>1085</v>
      </c>
      <c r="D214" s="702"/>
      <c r="E214" s="702"/>
      <c r="F214" s="702"/>
      <c r="G214" s="702"/>
      <c r="H214" s="703"/>
      <c r="I214" s="865">
        <f>SUM(I211:I213)</f>
        <v>774235.17</v>
      </c>
      <c r="J214" s="216"/>
      <c r="K214" s="216"/>
      <c r="L214" s="216"/>
      <c r="M214" s="218"/>
      <c r="P214" s="904"/>
      <c r="Q214" s="907"/>
      <c r="R214" s="906"/>
    </row>
    <row r="215" spans="2:25" ht="18" customHeight="1">
      <c r="B215" s="215"/>
      <c r="C215" s="785">
        <v>4</v>
      </c>
      <c r="D215" s="857" t="s">
        <v>1086</v>
      </c>
      <c r="E215" s="858"/>
      <c r="F215" s="858"/>
      <c r="G215" s="858"/>
      <c r="H215" s="858"/>
      <c r="I215" s="859"/>
      <c r="J215" s="216"/>
      <c r="K215" s="216"/>
      <c r="L215" s="216"/>
      <c r="M215" s="218"/>
      <c r="P215" s="908"/>
      <c r="Q215" s="909"/>
      <c r="R215" s="910"/>
    </row>
    <row r="216" spans="2:25" ht="18" customHeight="1">
      <c r="B216" s="215"/>
      <c r="C216" s="531" t="s">
        <v>31</v>
      </c>
      <c r="D216" s="860" t="s">
        <v>1087</v>
      </c>
      <c r="E216" s="862"/>
      <c r="F216" s="531" t="s">
        <v>493</v>
      </c>
      <c r="G216" s="890">
        <f>G200</f>
        <v>5</v>
      </c>
      <c r="H216" s="864">
        <f>I194</f>
        <v>7574.3499999999995</v>
      </c>
      <c r="I216" s="864">
        <f>TRUNC(H216*G216,2)</f>
        <v>37871.75</v>
      </c>
      <c r="J216" s="216"/>
      <c r="K216" s="216"/>
      <c r="L216" s="216"/>
      <c r="M216" s="218"/>
      <c r="P216" s="904"/>
      <c r="Q216" s="911"/>
      <c r="R216" s="910"/>
    </row>
    <row r="217" spans="2:25" ht="20.100000000000001" customHeight="1">
      <c r="B217" s="215"/>
      <c r="C217" s="701" t="s">
        <v>1088</v>
      </c>
      <c r="D217" s="702"/>
      <c r="E217" s="702"/>
      <c r="F217" s="702"/>
      <c r="G217" s="702"/>
      <c r="H217" s="703"/>
      <c r="I217" s="865">
        <f>SUM(I216)</f>
        <v>37871.75</v>
      </c>
      <c r="J217" s="216"/>
      <c r="K217" s="216"/>
      <c r="L217" s="216"/>
      <c r="M217" s="218"/>
      <c r="P217" s="904"/>
      <c r="Q217" s="911"/>
      <c r="R217" s="912"/>
      <c r="S217" s="906"/>
    </row>
    <row r="218" spans="2:25">
      <c r="B218" s="215"/>
      <c r="C218" s="216"/>
      <c r="D218" s="216"/>
      <c r="E218" s="216"/>
      <c r="F218" s="217"/>
      <c r="G218" s="216"/>
      <c r="H218" s="216"/>
      <c r="I218" s="216"/>
      <c r="J218" s="216"/>
      <c r="K218" s="216"/>
      <c r="L218" s="216"/>
      <c r="M218" s="218"/>
      <c r="R218" s="911"/>
      <c r="S218" s="906"/>
    </row>
    <row r="219" spans="2:25" ht="20.100000000000001" customHeight="1">
      <c r="B219" s="215"/>
      <c r="C219" s="327" t="s">
        <v>1089</v>
      </c>
      <c r="D219" s="327"/>
      <c r="E219" s="327"/>
      <c r="F219" s="327"/>
      <c r="G219" s="327"/>
      <c r="H219" s="327"/>
      <c r="I219" s="327"/>
      <c r="J219" s="216"/>
      <c r="K219" s="216"/>
      <c r="L219" s="216"/>
      <c r="M219" s="218"/>
      <c r="X219" s="908"/>
      <c r="Y219" s="913"/>
    </row>
    <row r="220" spans="2:25" s="636" customFormat="1" ht="35.1" customHeight="1">
      <c r="B220" s="486"/>
      <c r="C220" s="332" t="s">
        <v>4</v>
      </c>
      <c r="D220" s="358" t="s">
        <v>440</v>
      </c>
      <c r="E220" s="360"/>
      <c r="F220" s="332" t="s">
        <v>559</v>
      </c>
      <c r="G220" s="331" t="s">
        <v>678</v>
      </c>
      <c r="H220" s="330" t="s">
        <v>918</v>
      </c>
      <c r="I220" s="330" t="s">
        <v>919</v>
      </c>
      <c r="J220" s="356"/>
      <c r="K220" s="356"/>
      <c r="L220" s="356"/>
      <c r="M220" s="487"/>
    </row>
    <row r="221" spans="2:25" ht="18" customHeight="1">
      <c r="B221" s="215"/>
      <c r="C221" s="785">
        <v>1</v>
      </c>
      <c r="D221" s="857" t="s">
        <v>1090</v>
      </c>
      <c r="E221" s="858"/>
      <c r="F221" s="858"/>
      <c r="G221" s="858"/>
      <c r="H221" s="858"/>
      <c r="I221" s="859"/>
      <c r="J221" s="216"/>
      <c r="K221" s="216"/>
      <c r="L221" s="216"/>
      <c r="M221" s="218"/>
    </row>
    <row r="222" spans="2:25" ht="18" customHeight="1">
      <c r="B222" s="215"/>
      <c r="C222" s="531" t="s">
        <v>20</v>
      </c>
      <c r="D222" s="860" t="s">
        <v>1091</v>
      </c>
      <c r="E222" s="862"/>
      <c r="F222" s="531" t="s">
        <v>614</v>
      </c>
      <c r="G222" s="890">
        <v>1</v>
      </c>
      <c r="H222" s="864">
        <f>I202</f>
        <v>314783.84999999998</v>
      </c>
      <c r="I222" s="864">
        <f>TRUNC(H222*G222,2)</f>
        <v>314783.84999999998</v>
      </c>
      <c r="J222" s="216"/>
      <c r="K222" s="216"/>
      <c r="L222" s="216"/>
      <c r="M222" s="218"/>
    </row>
    <row r="223" spans="2:25" ht="18" customHeight="1">
      <c r="B223" s="215"/>
      <c r="C223" s="531" t="s">
        <v>687</v>
      </c>
      <c r="D223" s="860" t="s">
        <v>1092</v>
      </c>
      <c r="E223" s="862"/>
      <c r="F223" s="531" t="s">
        <v>614</v>
      </c>
      <c r="G223" s="890">
        <v>1</v>
      </c>
      <c r="H223" s="864">
        <f>I209</f>
        <v>337888.67</v>
      </c>
      <c r="I223" s="864">
        <f>TRUNC(H223*G223,2)</f>
        <v>337888.67</v>
      </c>
      <c r="J223" s="216"/>
      <c r="K223" s="216"/>
      <c r="L223" s="216"/>
      <c r="M223" s="218"/>
    </row>
    <row r="224" spans="2:25" ht="18" customHeight="1">
      <c r="B224" s="215"/>
      <c r="C224" s="531" t="s">
        <v>690</v>
      </c>
      <c r="D224" s="860" t="s">
        <v>1093</v>
      </c>
      <c r="E224" s="862"/>
      <c r="F224" s="531" t="s">
        <v>614</v>
      </c>
      <c r="G224" s="890">
        <v>1</v>
      </c>
      <c r="H224" s="864">
        <f>I214</f>
        <v>774235.17</v>
      </c>
      <c r="I224" s="864">
        <f>TRUNC(H224*G224,2)</f>
        <v>774235.17</v>
      </c>
      <c r="J224" s="216"/>
      <c r="K224" s="216"/>
      <c r="L224" s="216"/>
      <c r="M224" s="218"/>
    </row>
    <row r="225" spans="2:13" ht="18" customHeight="1">
      <c r="B225" s="215"/>
      <c r="C225" s="531" t="s">
        <v>693</v>
      </c>
      <c r="D225" s="860" t="s">
        <v>1094</v>
      </c>
      <c r="E225" s="862"/>
      <c r="F225" s="531" t="s">
        <v>614</v>
      </c>
      <c r="G225" s="890">
        <v>1</v>
      </c>
      <c r="H225" s="864">
        <f>I217</f>
        <v>37871.75</v>
      </c>
      <c r="I225" s="864">
        <f>TRUNC(H225*G225,2)</f>
        <v>37871.75</v>
      </c>
      <c r="J225" s="216"/>
      <c r="K225" s="216"/>
      <c r="L225" s="216"/>
      <c r="M225" s="218"/>
    </row>
    <row r="226" spans="2:13" ht="20.100000000000001" customHeight="1">
      <c r="B226" s="215"/>
      <c r="C226" s="701" t="s">
        <v>1095</v>
      </c>
      <c r="D226" s="702"/>
      <c r="E226" s="702"/>
      <c r="F226" s="702"/>
      <c r="G226" s="702"/>
      <c r="H226" s="703"/>
      <c r="I226" s="865">
        <f>SUM(I222:I225)</f>
        <v>1464779.44</v>
      </c>
      <c r="J226" s="216"/>
      <c r="K226" s="216"/>
      <c r="L226" s="216"/>
      <c r="M226" s="218"/>
    </row>
    <row r="227" spans="2:13" ht="18" customHeight="1">
      <c r="B227" s="215"/>
      <c r="C227" s="785">
        <v>2</v>
      </c>
      <c r="D227" s="857" t="s">
        <v>1096</v>
      </c>
      <c r="E227" s="858"/>
      <c r="F227" s="858"/>
      <c r="G227" s="858"/>
      <c r="H227" s="858"/>
      <c r="I227" s="859"/>
      <c r="J227" s="216"/>
      <c r="K227" s="216"/>
      <c r="L227" s="216"/>
      <c r="M227" s="218"/>
    </row>
    <row r="228" spans="2:13" ht="18" customHeight="1">
      <c r="B228" s="215"/>
      <c r="C228" s="531" t="s">
        <v>23</v>
      </c>
      <c r="D228" s="860" t="s">
        <v>1097</v>
      </c>
      <c r="E228" s="862"/>
      <c r="F228" s="531" t="s">
        <v>7</v>
      </c>
      <c r="G228" s="914">
        <v>0.05</v>
      </c>
      <c r="H228" s="864">
        <f>I226</f>
        <v>1464779.44</v>
      </c>
      <c r="I228" s="864">
        <f>TRUNC(H228*G228,2)</f>
        <v>73238.97</v>
      </c>
      <c r="J228" s="216"/>
      <c r="K228" s="216"/>
      <c r="L228" s="216"/>
      <c r="M228" s="218"/>
    </row>
    <row r="229" spans="2:13" ht="20.100000000000001" customHeight="1">
      <c r="B229" s="215"/>
      <c r="C229" s="701" t="s">
        <v>1098</v>
      </c>
      <c r="D229" s="702"/>
      <c r="E229" s="702"/>
      <c r="F229" s="702"/>
      <c r="G229" s="702"/>
      <c r="H229" s="703"/>
      <c r="I229" s="865">
        <f>SUM(I228)</f>
        <v>73238.97</v>
      </c>
      <c r="J229" s="216"/>
      <c r="K229" s="216"/>
      <c r="L229" s="216"/>
      <c r="M229" s="218"/>
    </row>
    <row r="230" spans="2:13" ht="20.100000000000001" customHeight="1">
      <c r="B230" s="215"/>
      <c r="C230" s="701" t="s">
        <v>1099</v>
      </c>
      <c r="D230" s="702"/>
      <c r="E230" s="702"/>
      <c r="F230" s="702"/>
      <c r="G230" s="702"/>
      <c r="H230" s="703"/>
      <c r="I230" s="865">
        <f>SUM(I229,I226)</f>
        <v>1538018.41</v>
      </c>
      <c r="J230" s="216"/>
      <c r="K230" s="216"/>
      <c r="L230" s="216"/>
      <c r="M230" s="218"/>
    </row>
    <row r="231" spans="2:13" ht="20.100000000000001" customHeight="1">
      <c r="B231" s="215"/>
      <c r="C231" s="812"/>
      <c r="D231" s="813"/>
      <c r="E231" s="813"/>
      <c r="F231" s="813"/>
      <c r="G231" s="915" t="s">
        <v>902</v>
      </c>
      <c r="H231" s="705">
        <v>0.21229999999999999</v>
      </c>
      <c r="I231" s="865">
        <f>I230*H231</f>
        <v>326521.30844299996</v>
      </c>
      <c r="J231" s="216"/>
      <c r="K231" s="216"/>
      <c r="L231" s="216"/>
      <c r="M231" s="218"/>
    </row>
    <row r="232" spans="2:13" ht="20.100000000000001" customHeight="1">
      <c r="B232" s="215"/>
      <c r="C232" s="868" t="s">
        <v>1100</v>
      </c>
      <c r="D232" s="869"/>
      <c r="E232" s="869"/>
      <c r="F232" s="869"/>
      <c r="G232" s="869"/>
      <c r="H232" s="870"/>
      <c r="I232" s="871">
        <f>SUM(I231,I230)</f>
        <v>1864539.7184429998</v>
      </c>
      <c r="J232" s="894"/>
      <c r="K232" s="216"/>
      <c r="L232" s="216"/>
      <c r="M232" s="218"/>
    </row>
    <row r="233" spans="2:13" ht="7.15" customHeight="1">
      <c r="B233" s="215"/>
      <c r="C233" s="216"/>
      <c r="D233" s="216"/>
      <c r="E233" s="216"/>
      <c r="F233" s="217"/>
      <c r="G233" s="216"/>
      <c r="H233" s="216"/>
      <c r="I233" s="216"/>
      <c r="J233" s="216"/>
      <c r="K233" s="216"/>
      <c r="L233" s="216"/>
      <c r="M233" s="218"/>
    </row>
    <row r="234" spans="2:13" s="840" customFormat="1" ht="19.149999999999999" customHeight="1">
      <c r="B234" s="847"/>
      <c r="C234" s="848" t="s">
        <v>1101</v>
      </c>
      <c r="D234" s="848"/>
      <c r="E234" s="848"/>
      <c r="F234" s="848"/>
      <c r="G234" s="848"/>
      <c r="H234" s="849"/>
      <c r="I234" s="849"/>
      <c r="J234" s="849"/>
      <c r="K234" s="849"/>
      <c r="L234" s="849"/>
      <c r="M234" s="850"/>
    </row>
    <row r="235" spans="2:13" ht="11.45" customHeight="1">
      <c r="B235" s="215"/>
      <c r="C235" s="665" t="s">
        <v>1102</v>
      </c>
      <c r="D235" s="665"/>
      <c r="E235" s="665"/>
      <c r="F235" s="665"/>
      <c r="G235" s="665"/>
      <c r="H235" s="665"/>
      <c r="I235" s="665"/>
      <c r="J235" s="665"/>
      <c r="K235" s="665"/>
      <c r="L235" s="665"/>
      <c r="M235" s="218"/>
    </row>
    <row r="236" spans="2:13" ht="20.100000000000001" customHeight="1">
      <c r="B236" s="215"/>
      <c r="C236" s="665"/>
      <c r="D236" s="665"/>
      <c r="E236" s="665"/>
      <c r="F236" s="665"/>
      <c r="G236" s="665"/>
      <c r="H236" s="665"/>
      <c r="I236" s="665"/>
      <c r="J236" s="665"/>
      <c r="K236" s="665"/>
      <c r="L236" s="665"/>
      <c r="M236" s="218"/>
    </row>
    <row r="237" spans="2:13" ht="20.100000000000001" customHeight="1">
      <c r="B237" s="215"/>
      <c r="C237" s="665"/>
      <c r="D237" s="665"/>
      <c r="E237" s="665"/>
      <c r="F237" s="665"/>
      <c r="G237" s="665"/>
      <c r="H237" s="665"/>
      <c r="I237" s="665"/>
      <c r="J237" s="665"/>
      <c r="K237" s="665"/>
      <c r="L237" s="665"/>
      <c r="M237" s="218"/>
    </row>
    <row r="238" spans="2:13" ht="20.100000000000001" customHeight="1">
      <c r="B238" s="215"/>
      <c r="C238" s="665"/>
      <c r="D238" s="665"/>
      <c r="E238" s="665"/>
      <c r="F238" s="665"/>
      <c r="G238" s="665"/>
      <c r="H238" s="665"/>
      <c r="I238" s="665"/>
      <c r="J238" s="665"/>
      <c r="K238" s="665"/>
      <c r="L238" s="665"/>
      <c r="M238" s="218"/>
    </row>
    <row r="239" spans="2:13" ht="20.100000000000001" customHeight="1">
      <c r="B239" s="215"/>
      <c r="C239" s="916"/>
      <c r="D239" s="916"/>
      <c r="E239" s="916"/>
      <c r="F239" s="916"/>
      <c r="G239" s="916"/>
      <c r="H239" s="916"/>
      <c r="I239" s="916"/>
      <c r="J239" s="916"/>
      <c r="K239" s="916"/>
      <c r="L239" s="916"/>
      <c r="M239" s="218"/>
    </row>
    <row r="240" spans="2:13" ht="20.100000000000001" customHeight="1">
      <c r="B240" s="215"/>
      <c r="C240" s="916"/>
      <c r="D240" s="916"/>
      <c r="E240" s="916"/>
      <c r="F240" s="916"/>
      <c r="G240" s="916"/>
      <c r="H240" s="916"/>
      <c r="I240" s="917"/>
      <c r="J240" s="916"/>
      <c r="K240" s="916"/>
      <c r="L240" s="916"/>
      <c r="M240" s="218"/>
    </row>
    <row r="241" spans="2:13" ht="20.100000000000001" customHeight="1">
      <c r="B241" s="215"/>
      <c r="C241" s="916"/>
      <c r="D241" s="916"/>
      <c r="E241" s="916"/>
      <c r="F241" s="916"/>
      <c r="G241" s="916"/>
      <c r="H241" s="916"/>
      <c r="I241" s="916"/>
      <c r="J241" s="916"/>
      <c r="K241" s="916"/>
      <c r="L241" s="916"/>
      <c r="M241" s="218"/>
    </row>
    <row r="242" spans="2:13" ht="20.100000000000001" customHeight="1">
      <c r="B242" s="215"/>
      <c r="C242" s="916"/>
      <c r="D242" s="916"/>
      <c r="E242" s="916"/>
      <c r="F242" s="916"/>
      <c r="G242" s="916"/>
      <c r="H242" s="916"/>
      <c r="I242" s="916"/>
      <c r="J242" s="916"/>
      <c r="K242" s="916"/>
      <c r="L242" s="916"/>
      <c r="M242" s="218"/>
    </row>
    <row r="243" spans="2:13" ht="20.100000000000001" customHeight="1">
      <c r="B243" s="215"/>
      <c r="C243" s="916"/>
      <c r="D243" s="916"/>
      <c r="E243" s="916"/>
      <c r="F243" s="916"/>
      <c r="G243" s="916"/>
      <c r="H243" s="916"/>
      <c r="I243" s="916"/>
      <c r="J243" s="916"/>
      <c r="K243" s="916"/>
      <c r="L243" s="916"/>
      <c r="M243" s="218"/>
    </row>
    <row r="244" spans="2:13" ht="20.100000000000001" customHeight="1">
      <c r="B244" s="215"/>
      <c r="C244" s="916"/>
      <c r="D244" s="916"/>
      <c r="E244" s="916"/>
      <c r="F244" s="916"/>
      <c r="G244" s="916"/>
      <c r="H244" s="916"/>
      <c r="I244" s="916"/>
      <c r="J244" s="916"/>
      <c r="K244" s="916"/>
      <c r="L244" s="916"/>
      <c r="M244" s="218"/>
    </row>
    <row r="245" spans="2:13" ht="20.100000000000001" customHeight="1">
      <c r="B245" s="215"/>
      <c r="C245" s="916"/>
      <c r="D245" s="916"/>
      <c r="E245" s="916"/>
      <c r="F245" s="916"/>
      <c r="G245" s="916"/>
      <c r="H245" s="916"/>
      <c r="I245" s="916"/>
      <c r="J245" s="916"/>
      <c r="K245" s="916"/>
      <c r="L245" s="916"/>
      <c r="M245" s="218"/>
    </row>
    <row r="246" spans="2:13" ht="20.100000000000001" customHeight="1">
      <c r="B246" s="215"/>
      <c r="C246" s="916"/>
      <c r="D246" s="916"/>
      <c r="E246" s="916"/>
      <c r="F246" s="916"/>
      <c r="G246" s="916"/>
      <c r="H246" s="916"/>
      <c r="I246" s="916"/>
      <c r="J246" s="916"/>
      <c r="K246" s="916"/>
      <c r="L246" s="916"/>
      <c r="M246" s="218"/>
    </row>
    <row r="247" spans="2:13" ht="20.100000000000001" customHeight="1">
      <c r="B247" s="215"/>
      <c r="C247" s="916"/>
      <c r="D247" s="916"/>
      <c r="E247" s="916"/>
      <c r="F247" s="916"/>
      <c r="G247" s="916"/>
      <c r="H247" s="916"/>
      <c r="I247" s="916"/>
      <c r="J247" s="916"/>
      <c r="K247" s="916"/>
      <c r="L247" s="916"/>
      <c r="M247" s="218"/>
    </row>
    <row r="248" spans="2:13" ht="20.100000000000001" customHeight="1">
      <c r="B248" s="215"/>
      <c r="C248" s="916"/>
      <c r="D248" s="916"/>
      <c r="E248" s="916"/>
      <c r="F248" s="916"/>
      <c r="G248" s="916"/>
      <c r="H248" s="916"/>
      <c r="I248" s="916"/>
      <c r="J248" s="916"/>
      <c r="K248" s="916"/>
      <c r="L248" s="916"/>
      <c r="M248" s="218"/>
    </row>
    <row r="249" spans="2:13" ht="20.100000000000001" customHeight="1">
      <c r="B249" s="215"/>
      <c r="C249" s="916"/>
      <c r="D249" s="916"/>
      <c r="E249" s="916"/>
      <c r="F249" s="916"/>
      <c r="G249" s="916"/>
      <c r="H249" s="916"/>
      <c r="I249" s="916"/>
      <c r="J249" s="916"/>
      <c r="K249" s="916"/>
      <c r="L249" s="916"/>
      <c r="M249" s="218"/>
    </row>
    <row r="250" spans="2:13" ht="20.100000000000001" customHeight="1">
      <c r="B250" s="215"/>
      <c r="C250" s="916"/>
      <c r="D250" s="916"/>
      <c r="E250" s="916"/>
      <c r="F250" s="916"/>
      <c r="G250" s="916"/>
      <c r="H250" s="916"/>
      <c r="I250" s="916"/>
      <c r="J250" s="916"/>
      <c r="K250" s="916"/>
      <c r="L250" s="916"/>
      <c r="M250" s="218"/>
    </row>
    <row r="251" spans="2:13" ht="20.100000000000001" customHeight="1">
      <c r="B251" s="215"/>
      <c r="C251" s="916"/>
      <c r="D251" s="916"/>
      <c r="E251" s="916"/>
      <c r="F251" s="916"/>
      <c r="G251" s="916"/>
      <c r="H251" s="916"/>
      <c r="I251" s="916"/>
      <c r="J251" s="916"/>
      <c r="K251" s="916"/>
      <c r="L251" s="916"/>
      <c r="M251" s="218"/>
    </row>
    <row r="252" spans="2:13" ht="20.100000000000001" customHeight="1">
      <c r="B252" s="215"/>
      <c r="C252" s="916"/>
      <c r="D252" s="916"/>
      <c r="E252" s="916"/>
      <c r="F252" s="916"/>
      <c r="G252" s="916"/>
      <c r="H252" s="916"/>
      <c r="I252" s="916"/>
      <c r="J252" s="916"/>
      <c r="K252" s="916"/>
      <c r="L252" s="916"/>
      <c r="M252" s="218"/>
    </row>
    <row r="253" spans="2:13" ht="20.100000000000001" customHeight="1">
      <c r="B253" s="215"/>
      <c r="C253" s="916"/>
      <c r="D253" s="916"/>
      <c r="E253" s="916"/>
      <c r="F253" s="916"/>
      <c r="G253" s="916"/>
      <c r="H253" s="916"/>
      <c r="I253" s="916"/>
      <c r="J253" s="916"/>
      <c r="K253" s="916"/>
      <c r="L253" s="916"/>
      <c r="M253" s="218"/>
    </row>
    <row r="254" spans="2:13" ht="20.100000000000001" customHeight="1">
      <c r="B254" s="215"/>
      <c r="C254" s="916"/>
      <c r="D254" s="916"/>
      <c r="E254" s="916"/>
      <c r="F254" s="916"/>
      <c r="G254" s="916"/>
      <c r="H254" s="916"/>
      <c r="I254" s="916"/>
      <c r="J254" s="916"/>
      <c r="K254" s="916"/>
      <c r="L254" s="916"/>
      <c r="M254" s="218"/>
    </row>
    <row r="255" spans="2:13" ht="20.100000000000001" customHeight="1">
      <c r="B255" s="215"/>
      <c r="C255" s="916"/>
      <c r="D255" s="916"/>
      <c r="E255" s="916"/>
      <c r="F255" s="916"/>
      <c r="G255" s="916"/>
      <c r="H255" s="916"/>
      <c r="I255" s="916"/>
      <c r="J255" s="916"/>
      <c r="K255" s="916"/>
      <c r="L255" s="916"/>
      <c r="M255" s="218"/>
    </row>
    <row r="256" spans="2:13" ht="20.100000000000001" customHeight="1">
      <c r="B256" s="215"/>
      <c r="C256" s="916"/>
      <c r="D256" s="916"/>
      <c r="E256" s="916"/>
      <c r="F256" s="916"/>
      <c r="G256" s="916"/>
      <c r="H256" s="916"/>
      <c r="I256" s="916"/>
      <c r="J256" s="916"/>
      <c r="K256" s="916"/>
      <c r="L256" s="916"/>
      <c r="M256" s="218"/>
    </row>
    <row r="257" spans="2:13" ht="20.100000000000001" customHeight="1">
      <c r="B257" s="215"/>
      <c r="C257" s="916"/>
      <c r="D257" s="916"/>
      <c r="E257" s="916"/>
      <c r="F257" s="916"/>
      <c r="G257" s="916"/>
      <c r="H257" s="916"/>
      <c r="I257" s="916"/>
      <c r="J257" s="916"/>
      <c r="K257" s="916"/>
      <c r="L257" s="916"/>
      <c r="M257" s="218"/>
    </row>
    <row r="258" spans="2:13" ht="15.75" thickBot="1">
      <c r="B258" s="309"/>
      <c r="C258" s="310"/>
      <c r="D258" s="310"/>
      <c r="E258" s="310"/>
      <c r="F258" s="311"/>
      <c r="G258" s="310"/>
      <c r="H258" s="310"/>
      <c r="I258" s="310"/>
      <c r="J258" s="310"/>
      <c r="K258" s="310"/>
      <c r="L258" s="310"/>
      <c r="M258" s="312"/>
    </row>
  </sheetData>
  <mergeCells count="138">
    <mergeCell ref="C229:H229"/>
    <mergeCell ref="C230:H230"/>
    <mergeCell ref="C232:H232"/>
    <mergeCell ref="C234:G234"/>
    <mergeCell ref="C235:L238"/>
    <mergeCell ref="D223:E223"/>
    <mergeCell ref="D224:E224"/>
    <mergeCell ref="D225:E225"/>
    <mergeCell ref="C226:H226"/>
    <mergeCell ref="D227:I227"/>
    <mergeCell ref="D228:E228"/>
    <mergeCell ref="D216:E216"/>
    <mergeCell ref="C217:H217"/>
    <mergeCell ref="C219:I219"/>
    <mergeCell ref="D220:E220"/>
    <mergeCell ref="D221:I221"/>
    <mergeCell ref="D222:E222"/>
    <mergeCell ref="D210:I210"/>
    <mergeCell ref="D211:E211"/>
    <mergeCell ref="D212:E212"/>
    <mergeCell ref="D213:E213"/>
    <mergeCell ref="C214:H214"/>
    <mergeCell ref="D215:I215"/>
    <mergeCell ref="D205:E205"/>
    <mergeCell ref="D206:E206"/>
    <mergeCell ref="D207:E207"/>
    <mergeCell ref="P207:Q209"/>
    <mergeCell ref="D208:E208"/>
    <mergeCell ref="C209:H209"/>
    <mergeCell ref="D199:I199"/>
    <mergeCell ref="D200:E200"/>
    <mergeCell ref="D201:E201"/>
    <mergeCell ref="C202:H202"/>
    <mergeCell ref="D203:I203"/>
    <mergeCell ref="D204:E204"/>
    <mergeCell ref="D189:I189"/>
    <mergeCell ref="C193:H193"/>
    <mergeCell ref="C194:H194"/>
    <mergeCell ref="C196:E196"/>
    <mergeCell ref="C197:I197"/>
    <mergeCell ref="D198:E198"/>
    <mergeCell ref="C174:E174"/>
    <mergeCell ref="C175:L177"/>
    <mergeCell ref="C179:I179"/>
    <mergeCell ref="D181:I181"/>
    <mergeCell ref="C185:H185"/>
    <mergeCell ref="C187:I187"/>
    <mergeCell ref="C159:H159"/>
    <mergeCell ref="D161:I161"/>
    <mergeCell ref="C164:H164"/>
    <mergeCell ref="C166:H166"/>
    <mergeCell ref="C170:K170"/>
    <mergeCell ref="C171:K171"/>
    <mergeCell ref="C149:H149"/>
    <mergeCell ref="C151:E151"/>
    <mergeCell ref="C152:H152"/>
    <mergeCell ref="D154:I154"/>
    <mergeCell ref="C156:H156"/>
    <mergeCell ref="C158:E158"/>
    <mergeCell ref="D134:I134"/>
    <mergeCell ref="C139:H139"/>
    <mergeCell ref="C141:E141"/>
    <mergeCell ref="C142:E142"/>
    <mergeCell ref="C144:H144"/>
    <mergeCell ref="D146:I146"/>
    <mergeCell ref="C122:H122"/>
    <mergeCell ref="C124:H124"/>
    <mergeCell ref="C128:K128"/>
    <mergeCell ref="C129:K129"/>
    <mergeCell ref="C131:E131"/>
    <mergeCell ref="C132:H132"/>
    <mergeCell ref="C110:H110"/>
    <mergeCell ref="C114:K114"/>
    <mergeCell ref="C115:K115"/>
    <mergeCell ref="C117:E117"/>
    <mergeCell ref="C118:H118"/>
    <mergeCell ref="D120:I120"/>
    <mergeCell ref="C97:G97"/>
    <mergeCell ref="C99:D99"/>
    <mergeCell ref="C102:E102"/>
    <mergeCell ref="C103:H103"/>
    <mergeCell ref="D105:I105"/>
    <mergeCell ref="C108:H108"/>
    <mergeCell ref="F85:K85"/>
    <mergeCell ref="F86:K86"/>
    <mergeCell ref="F87:K87"/>
    <mergeCell ref="E89:F89"/>
    <mergeCell ref="I89:J89"/>
    <mergeCell ref="E90:F90"/>
    <mergeCell ref="I90:L90"/>
    <mergeCell ref="C72:H72"/>
    <mergeCell ref="C74:H74"/>
    <mergeCell ref="C78:K78"/>
    <mergeCell ref="C79:K79"/>
    <mergeCell ref="C81:M81"/>
    <mergeCell ref="C82:L83"/>
    <mergeCell ref="C59:H59"/>
    <mergeCell ref="C63:K63"/>
    <mergeCell ref="C64:K64"/>
    <mergeCell ref="C66:E66"/>
    <mergeCell ref="C67:H67"/>
    <mergeCell ref="D69:I69"/>
    <mergeCell ref="C48:K48"/>
    <mergeCell ref="C50:E50"/>
    <mergeCell ref="C52:E52"/>
    <mergeCell ref="C53:H53"/>
    <mergeCell ref="D55:I55"/>
    <mergeCell ref="C57:H57"/>
    <mergeCell ref="C33:H33"/>
    <mergeCell ref="D34:I34"/>
    <mergeCell ref="D35:I35"/>
    <mergeCell ref="C39:H39"/>
    <mergeCell ref="C40:H40"/>
    <mergeCell ref="C42:H42"/>
    <mergeCell ref="D22:E22"/>
    <mergeCell ref="D23:G23"/>
    <mergeCell ref="C26:E26"/>
    <mergeCell ref="C28:H28"/>
    <mergeCell ref="D30:I30"/>
    <mergeCell ref="D31:I31"/>
    <mergeCell ref="C14:E14"/>
    <mergeCell ref="C15:L18"/>
    <mergeCell ref="C19:E19"/>
    <mergeCell ref="E20:F20"/>
    <mergeCell ref="D21:E21"/>
    <mergeCell ref="F21:G21"/>
    <mergeCell ref="B7:C7"/>
    <mergeCell ref="D7:E7"/>
    <mergeCell ref="B8:C8"/>
    <mergeCell ref="B9:C9"/>
    <mergeCell ref="B10:C10"/>
    <mergeCell ref="B12:M12"/>
    <mergeCell ref="B2:M2"/>
    <mergeCell ref="B3:M3"/>
    <mergeCell ref="B4:M4"/>
    <mergeCell ref="B5:M5"/>
    <mergeCell ref="B6:C6"/>
    <mergeCell ref="D6:E6"/>
  </mergeCells>
  <printOptions horizontalCentered="1"/>
  <pageMargins left="0.51181102362204722" right="0.51181102362204722" top="0.78740157480314965" bottom="0.39370078740157483" header="0.31496062992125984" footer="0.31496062992125984"/>
  <pageSetup paperSize="9" scale="37" fitToHeight="0" orientation="portrait" horizontalDpi="4294967293" r:id="rId1"/>
  <rowBreaks count="2" manualBreakCount="2">
    <brk id="93" min="1" max="12" man="1"/>
    <brk id="172" min="1" max="12"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60E9B-1B39-43B2-AE08-B79BA367935D}">
  <dimension ref="A1:K24"/>
  <sheetViews>
    <sheetView showGridLines="0" view="pageBreakPreview" zoomScale="70" zoomScaleNormal="80" zoomScaleSheetLayoutView="70" workbookViewId="0">
      <selection activeCell="M4" sqref="M4"/>
    </sheetView>
  </sheetViews>
  <sheetFormatPr defaultColWidth="9.140625" defaultRowHeight="15"/>
  <cols>
    <col min="1" max="1" width="13.5703125" style="921" customWidth="1"/>
    <col min="2" max="2" width="43.7109375" style="921" customWidth="1"/>
    <col min="3" max="3" width="9.140625" style="921"/>
    <col min="4" max="4" width="14.5703125" style="921" bestFit="1" customWidth="1"/>
    <col min="5" max="5" width="13.85546875" style="921" customWidth="1"/>
    <col min="6" max="6" width="16.140625" style="921" customWidth="1"/>
    <col min="7" max="7" width="12.140625" style="921" customWidth="1"/>
    <col min="8" max="8" width="9.140625" style="921"/>
    <col min="9" max="9" width="15.5703125" style="921" customWidth="1"/>
    <col min="10" max="10" width="17.28515625" style="921" customWidth="1"/>
    <col min="11" max="11" width="15.28515625" style="921" customWidth="1"/>
    <col min="12" max="12" width="12.85546875" style="921" bestFit="1" customWidth="1"/>
    <col min="13" max="16384" width="9.140625" style="921"/>
  </cols>
  <sheetData>
    <row r="1" spans="1:11" ht="16.5" customHeight="1">
      <c r="A1" s="918" t="s">
        <v>449</v>
      </c>
      <c r="B1" s="919"/>
      <c r="C1" s="919"/>
      <c r="D1" s="919"/>
      <c r="E1" s="919"/>
      <c r="F1" s="919"/>
      <c r="G1" s="919"/>
      <c r="H1" s="919"/>
      <c r="I1" s="919"/>
      <c r="J1" s="919"/>
      <c r="K1" s="920"/>
    </row>
    <row r="2" spans="1:11" ht="16.5" customHeight="1">
      <c r="A2" s="922" t="s">
        <v>450</v>
      </c>
      <c r="B2" s="923"/>
      <c r="C2" s="923"/>
      <c r="D2" s="923"/>
      <c r="E2" s="923"/>
      <c r="F2" s="923"/>
      <c r="G2" s="923"/>
      <c r="H2" s="923"/>
      <c r="I2" s="923"/>
      <c r="J2" s="923"/>
      <c r="K2" s="924"/>
    </row>
    <row r="3" spans="1:11" ht="16.5" customHeight="1">
      <c r="A3" s="925" t="s">
        <v>451</v>
      </c>
      <c r="B3" s="926"/>
      <c r="C3" s="926"/>
      <c r="D3" s="926"/>
      <c r="E3" s="926"/>
      <c r="F3" s="926"/>
      <c r="G3" s="926"/>
      <c r="H3" s="926"/>
      <c r="I3" s="926"/>
      <c r="J3" s="926"/>
      <c r="K3" s="927"/>
    </row>
    <row r="4" spans="1:11" ht="9.75" customHeight="1">
      <c r="A4" s="928"/>
      <c r="B4" s="929"/>
      <c r="C4" s="929"/>
      <c r="D4" s="929"/>
      <c r="E4" s="929"/>
      <c r="F4" s="929"/>
      <c r="G4" s="929"/>
      <c r="H4" s="929"/>
      <c r="I4" s="929"/>
      <c r="J4" s="929"/>
      <c r="K4" s="930"/>
    </row>
    <row r="5" spans="1:11" s="938" customFormat="1">
      <c r="A5" s="931" t="s">
        <v>452</v>
      </c>
      <c r="B5" s="932" t="str">
        <f>'Mat. Betuminoso'!C6</f>
        <v>LOTE 09</v>
      </c>
      <c r="C5" s="933"/>
      <c r="D5" s="933" t="s">
        <v>2</v>
      </c>
      <c r="E5" s="934">
        <f>'Mat. Betuminoso'!G6</f>
        <v>183.12</v>
      </c>
      <c r="F5" s="935"/>
      <c r="G5" s="935"/>
      <c r="H5" s="935"/>
      <c r="I5" s="935"/>
      <c r="J5" s="936"/>
      <c r="K5" s="937"/>
    </row>
    <row r="6" spans="1:11" s="938" customFormat="1">
      <c r="A6" s="939" t="s">
        <v>506</v>
      </c>
      <c r="B6" s="940" t="str">
        <f>'Mat. Betuminoso'!C7</f>
        <v>PE</v>
      </c>
      <c r="C6" s="941"/>
      <c r="D6" s="941" t="s">
        <v>455</v>
      </c>
      <c r="E6" s="942" t="str">
        <f>'Mat. Betuminoso'!G7</f>
        <v>JANEIRO/2025</v>
      </c>
      <c r="F6" s="941"/>
      <c r="G6" s="941"/>
      <c r="H6" s="941"/>
      <c r="I6" s="943"/>
      <c r="J6" s="943"/>
      <c r="K6" s="944"/>
    </row>
    <row r="7" spans="1:11" s="938" customFormat="1">
      <c r="A7" s="945"/>
      <c r="B7" s="946"/>
      <c r="C7" s="946"/>
      <c r="D7" s="947" t="s">
        <v>457</v>
      </c>
      <c r="E7" s="948" t="str">
        <f>'Mat. Betuminoso'!G8</f>
        <v>SEM DESONERAÇÃO</v>
      </c>
      <c r="F7" s="947"/>
      <c r="G7" s="947"/>
      <c r="H7" s="947"/>
      <c r="I7" s="949"/>
      <c r="J7" s="949"/>
      <c r="K7" s="950"/>
    </row>
    <row r="8" spans="1:11" ht="9.75" customHeight="1">
      <c r="A8" s="951"/>
      <c r="B8" s="952"/>
      <c r="C8" s="953"/>
      <c r="D8" s="953"/>
      <c r="E8" s="953"/>
      <c r="F8" s="953"/>
      <c r="G8" s="953"/>
      <c r="H8" s="953"/>
      <c r="K8" s="954"/>
    </row>
    <row r="9" spans="1:11" ht="15.75">
      <c r="A9" s="955" t="s">
        <v>1103</v>
      </c>
      <c r="B9" s="956"/>
      <c r="C9" s="956"/>
      <c r="D9" s="956"/>
      <c r="E9" s="956"/>
      <c r="F9" s="956"/>
      <c r="G9" s="956"/>
      <c r="H9" s="956"/>
      <c r="I9" s="956"/>
      <c r="J9" s="956"/>
      <c r="K9" s="957"/>
    </row>
    <row r="10" spans="1:11" ht="5.25" customHeight="1">
      <c r="A10" s="951"/>
      <c r="B10" s="953"/>
      <c r="C10" s="953"/>
      <c r="D10" s="953"/>
      <c r="E10" s="953"/>
      <c r="F10" s="953"/>
      <c r="G10" s="953"/>
      <c r="H10" s="953"/>
      <c r="K10" s="954"/>
    </row>
    <row r="11" spans="1:11" ht="40.5" customHeight="1">
      <c r="A11" s="958" t="s">
        <v>1104</v>
      </c>
      <c r="B11" s="959" t="s">
        <v>844</v>
      </c>
      <c r="C11" s="959" t="s">
        <v>1105</v>
      </c>
      <c r="D11" s="959" t="s">
        <v>1106</v>
      </c>
      <c r="E11" s="959" t="s">
        <v>1107</v>
      </c>
      <c r="F11" s="959" t="s">
        <v>904</v>
      </c>
      <c r="G11" s="959" t="s">
        <v>7</v>
      </c>
      <c r="H11" s="959" t="s">
        <v>1108</v>
      </c>
      <c r="I11" s="959" t="s">
        <v>1109</v>
      </c>
      <c r="J11" s="960" t="s">
        <v>1110</v>
      </c>
      <c r="K11" s="961" t="s">
        <v>841</v>
      </c>
    </row>
    <row r="12" spans="1:11">
      <c r="A12" s="951"/>
      <c r="B12" s="953"/>
      <c r="C12" s="953"/>
      <c r="D12" s="953"/>
      <c r="E12" s="953"/>
      <c r="F12" s="953"/>
      <c r="G12" s="953"/>
      <c r="H12" s="953"/>
      <c r="K12" s="954"/>
    </row>
    <row r="13" spans="1:11">
      <c r="A13" s="962" t="s">
        <v>1111</v>
      </c>
      <c r="B13" s="962" t="s">
        <v>1112</v>
      </c>
      <c r="C13" s="963" t="s">
        <v>77</v>
      </c>
      <c r="D13" s="964">
        <v>106355.215962</v>
      </c>
      <c r="E13" s="965">
        <v>22.15</v>
      </c>
      <c r="F13" s="966">
        <v>2355640.41</v>
      </c>
      <c r="G13" s="967">
        <v>54.92</v>
      </c>
      <c r="H13" s="967">
        <v>54.92</v>
      </c>
      <c r="I13" s="968">
        <v>182.49</v>
      </c>
      <c r="J13" s="969">
        <f>'Adm Local'!F22</f>
        <v>6</v>
      </c>
      <c r="K13" s="970">
        <f>ROUNDUP(D13/I13/J13,0)</f>
        <v>98</v>
      </c>
    </row>
    <row r="14" spans="1:11">
      <c r="A14" s="962" t="s">
        <v>1113</v>
      </c>
      <c r="B14" s="962" t="s">
        <v>1114</v>
      </c>
      <c r="C14" s="963" t="s">
        <v>77</v>
      </c>
      <c r="D14" s="964">
        <v>34749.862408000001</v>
      </c>
      <c r="E14" s="965">
        <v>27.59</v>
      </c>
      <c r="F14" s="966">
        <v>958616.65</v>
      </c>
      <c r="G14" s="967">
        <v>22.35</v>
      </c>
      <c r="H14" s="967">
        <v>77.27</v>
      </c>
      <c r="I14" s="968">
        <v>182.49</v>
      </c>
      <c r="J14" s="969">
        <f t="shared" ref="J14:J23" si="0">$J$13</f>
        <v>6</v>
      </c>
      <c r="K14" s="970">
        <f t="shared" ref="K14:K23" si="1">ROUNDUP(D14/I14/J14,0)</f>
        <v>32</v>
      </c>
    </row>
    <row r="15" spans="1:11">
      <c r="A15" s="962" t="s">
        <v>1115</v>
      </c>
      <c r="B15" s="962" t="s">
        <v>1116</v>
      </c>
      <c r="C15" s="963" t="s">
        <v>77</v>
      </c>
      <c r="D15" s="964">
        <v>34904.728826999999</v>
      </c>
      <c r="E15" s="965">
        <v>22.34</v>
      </c>
      <c r="F15" s="966">
        <v>779764.66</v>
      </c>
      <c r="G15" s="967">
        <v>18.18</v>
      </c>
      <c r="H15" s="967">
        <v>95.45</v>
      </c>
      <c r="I15" s="968">
        <v>182.49</v>
      </c>
      <c r="J15" s="969">
        <f t="shared" si="0"/>
        <v>6</v>
      </c>
      <c r="K15" s="970">
        <f t="shared" si="1"/>
        <v>32</v>
      </c>
    </row>
    <row r="16" spans="1:11">
      <c r="A16" s="962" t="s">
        <v>1117</v>
      </c>
      <c r="B16" s="962" t="s">
        <v>1118</v>
      </c>
      <c r="C16" s="963" t="s">
        <v>77</v>
      </c>
      <c r="D16" s="964">
        <v>3541.0559050000002</v>
      </c>
      <c r="E16" s="965">
        <v>31.56</v>
      </c>
      <c r="F16" s="966">
        <v>111749</v>
      </c>
      <c r="G16" s="967">
        <v>2.61</v>
      </c>
      <c r="H16" s="967">
        <v>98.05</v>
      </c>
      <c r="I16" s="968">
        <v>182.49</v>
      </c>
      <c r="J16" s="969">
        <f t="shared" si="0"/>
        <v>6</v>
      </c>
      <c r="K16" s="970">
        <f t="shared" si="1"/>
        <v>4</v>
      </c>
    </row>
    <row r="17" spans="1:11">
      <c r="A17" s="962" t="s">
        <v>1119</v>
      </c>
      <c r="B17" s="962" t="s">
        <v>1120</v>
      </c>
      <c r="C17" s="963" t="s">
        <v>77</v>
      </c>
      <c r="D17" s="971">
        <v>896.97201500000006</v>
      </c>
      <c r="E17" s="965">
        <v>27.22</v>
      </c>
      <c r="F17" s="966">
        <v>24417.64</v>
      </c>
      <c r="G17" s="967">
        <v>0.56999999999999995</v>
      </c>
      <c r="H17" s="967">
        <v>98.62</v>
      </c>
      <c r="I17" s="968">
        <v>182.49</v>
      </c>
      <c r="J17" s="969">
        <f t="shared" si="0"/>
        <v>6</v>
      </c>
      <c r="K17" s="970">
        <f>ROUNDUP(D17/I17/J17,0)</f>
        <v>1</v>
      </c>
    </row>
    <row r="18" spans="1:11">
      <c r="A18" s="962" t="s">
        <v>1121</v>
      </c>
      <c r="B18" s="962" t="s">
        <v>1122</v>
      </c>
      <c r="C18" s="963" t="s">
        <v>77</v>
      </c>
      <c r="D18" s="971">
        <v>781.11517500000002</v>
      </c>
      <c r="E18" s="965">
        <v>30.68</v>
      </c>
      <c r="F18" s="966">
        <v>23960.94</v>
      </c>
      <c r="G18" s="967">
        <v>0.56000000000000005</v>
      </c>
      <c r="H18" s="967">
        <v>99.18</v>
      </c>
      <c r="I18" s="968">
        <v>182.49</v>
      </c>
      <c r="J18" s="969">
        <f t="shared" si="0"/>
        <v>6</v>
      </c>
      <c r="K18" s="970">
        <f>ROUNDUP(D18/I18/J18,0)</f>
        <v>1</v>
      </c>
    </row>
    <row r="19" spans="1:11">
      <c r="A19" s="962" t="s">
        <v>1123</v>
      </c>
      <c r="B19" s="962" t="s">
        <v>1124</v>
      </c>
      <c r="C19" s="963" t="s">
        <v>77</v>
      </c>
      <c r="D19" s="971">
        <v>825.39723900000001</v>
      </c>
      <c r="E19" s="965">
        <v>22.17</v>
      </c>
      <c r="F19" s="966">
        <v>18302.77</v>
      </c>
      <c r="G19" s="967">
        <v>0.43</v>
      </c>
      <c r="H19" s="967">
        <v>99.61</v>
      </c>
      <c r="I19" s="968">
        <v>182.49</v>
      </c>
      <c r="J19" s="969">
        <f t="shared" si="0"/>
        <v>6</v>
      </c>
      <c r="K19" s="970">
        <f t="shared" si="1"/>
        <v>1</v>
      </c>
    </row>
    <row r="20" spans="1:11">
      <c r="A20" s="962" t="s">
        <v>1125</v>
      </c>
      <c r="B20" s="962" t="s">
        <v>1126</v>
      </c>
      <c r="C20" s="963" t="s">
        <v>77</v>
      </c>
      <c r="D20" s="971">
        <v>508.54388299999999</v>
      </c>
      <c r="E20" s="965">
        <v>28.46</v>
      </c>
      <c r="F20" s="966">
        <v>14471.68</v>
      </c>
      <c r="G20" s="967">
        <v>0.34</v>
      </c>
      <c r="H20" s="967">
        <v>99.94</v>
      </c>
      <c r="I20" s="968">
        <v>182.49</v>
      </c>
      <c r="J20" s="969">
        <f t="shared" si="0"/>
        <v>6</v>
      </c>
      <c r="K20" s="970">
        <f>ROUNDUP(D20/I20/J20,0)</f>
        <v>1</v>
      </c>
    </row>
    <row r="21" spans="1:11" ht="15" customHeight="1">
      <c r="A21" s="962" t="s">
        <v>1127</v>
      </c>
      <c r="B21" s="962" t="s">
        <v>1128</v>
      </c>
      <c r="C21" s="963" t="s">
        <v>77</v>
      </c>
      <c r="D21" s="971">
        <v>75.858636000000004</v>
      </c>
      <c r="E21" s="965">
        <v>30.69</v>
      </c>
      <c r="F21" s="966">
        <v>2328.2199999999998</v>
      </c>
      <c r="G21" s="967">
        <v>0.05</v>
      </c>
      <c r="H21" s="967">
        <v>100</v>
      </c>
      <c r="I21" s="968">
        <v>182.49</v>
      </c>
      <c r="J21" s="969">
        <f t="shared" si="0"/>
        <v>6</v>
      </c>
      <c r="K21" s="970">
        <f t="shared" si="1"/>
        <v>1</v>
      </c>
    </row>
    <row r="22" spans="1:11">
      <c r="A22" s="972" t="s">
        <v>1129</v>
      </c>
      <c r="B22" s="962" t="s">
        <v>1130</v>
      </c>
      <c r="C22" s="963" t="s">
        <v>77</v>
      </c>
      <c r="D22" s="971">
        <v>1.6</v>
      </c>
      <c r="E22" s="965">
        <v>31.24</v>
      </c>
      <c r="F22" s="965">
        <v>49.99</v>
      </c>
      <c r="G22" s="967">
        <v>0</v>
      </c>
      <c r="H22" s="967">
        <v>100</v>
      </c>
      <c r="I22" s="968">
        <v>182.49</v>
      </c>
      <c r="J22" s="969">
        <f t="shared" si="0"/>
        <v>6</v>
      </c>
      <c r="K22" s="970">
        <f t="shared" si="1"/>
        <v>1</v>
      </c>
    </row>
    <row r="23" spans="1:11">
      <c r="A23" s="972" t="s">
        <v>1131</v>
      </c>
      <c r="B23" s="962" t="s">
        <v>1132</v>
      </c>
      <c r="C23" s="963" t="s">
        <v>77</v>
      </c>
      <c r="D23" s="973">
        <v>0.326237</v>
      </c>
      <c r="E23" s="974">
        <v>34.590000000000003</v>
      </c>
      <c r="F23" s="965">
        <v>11.29</v>
      </c>
      <c r="G23" s="967">
        <v>0</v>
      </c>
      <c r="H23" s="967">
        <v>100</v>
      </c>
      <c r="I23" s="968">
        <v>182.49</v>
      </c>
      <c r="J23" s="969">
        <f t="shared" si="0"/>
        <v>6</v>
      </c>
      <c r="K23" s="970">
        <f t="shared" si="1"/>
        <v>1</v>
      </c>
    </row>
    <row r="24" spans="1:11">
      <c r="A24" s="975" t="s">
        <v>1133</v>
      </c>
      <c r="B24" s="976"/>
      <c r="C24" s="975"/>
      <c r="D24" s="977">
        <f>SUM(D13:D23)</f>
        <v>182640.67628700004</v>
      </c>
      <c r="E24" s="975"/>
      <c r="F24" s="978">
        <f>SUM(F13:F23)</f>
        <v>4289313.25</v>
      </c>
      <c r="G24" s="975"/>
      <c r="H24" s="975"/>
      <c r="I24" s="979" t="s">
        <v>1134</v>
      </c>
      <c r="J24" s="980"/>
      <c r="K24" s="979">
        <f>SUM(K13:K23)</f>
        <v>173</v>
      </c>
    </row>
  </sheetData>
  <mergeCells count="6">
    <mergeCell ref="A1:K1"/>
    <mergeCell ref="A2:K2"/>
    <mergeCell ref="A3:K3"/>
    <mergeCell ref="A4:K4"/>
    <mergeCell ref="B7:C7"/>
    <mergeCell ref="A9:K9"/>
  </mergeCells>
  <printOptions horizontalCentered="1"/>
  <pageMargins left="0.39370078740157483" right="0.39370078740157483" top="0.78740157480314965" bottom="0.39370078740157483" header="0.31496062992125984" footer="0.31496062992125984"/>
  <pageSetup paperSize="9" scale="75" orientation="landscape" horizontalDpi="4294967293"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D8C49-42E9-4DC2-8373-3569376E1C87}">
  <sheetPr>
    <tabColor rgb="FFFF0000"/>
  </sheetPr>
  <dimension ref="A1:S2092"/>
  <sheetViews>
    <sheetView view="pageBreakPreview" zoomScale="90" zoomScaleNormal="90" zoomScaleSheetLayoutView="90" workbookViewId="0">
      <selection activeCell="M4" sqref="M4"/>
    </sheetView>
  </sheetViews>
  <sheetFormatPr defaultColWidth="9.140625" defaultRowHeight="15"/>
  <cols>
    <col min="1" max="1" width="6.7109375" style="938" customWidth="1"/>
    <col min="2" max="2" width="10.28515625" style="984" customWidth="1"/>
    <col min="3" max="3" width="74.140625" style="1026" customWidth="1"/>
    <col min="4" max="4" width="7.5703125" style="938" customWidth="1"/>
    <col min="5" max="5" width="13.140625" style="1063" customWidth="1"/>
    <col min="6" max="6" width="8.28515625" style="1064" customWidth="1"/>
    <col min="7" max="7" width="8.28515625" style="1065" customWidth="1"/>
    <col min="8" max="8" width="10.85546875" style="938" customWidth="1"/>
    <col min="9" max="9" width="15.7109375" style="1063" customWidth="1"/>
    <col min="10" max="10" width="15.7109375" style="938" customWidth="1"/>
    <col min="11" max="11" width="11.42578125" style="938" bestFit="1" customWidth="1"/>
    <col min="12" max="12" width="4.85546875" style="938" bestFit="1" customWidth="1"/>
    <col min="13" max="13" width="11.140625" style="938" bestFit="1" customWidth="1"/>
    <col min="14" max="14" width="12.28515625" style="938" customWidth="1"/>
    <col min="15" max="18" width="10.28515625" style="984" customWidth="1"/>
    <col min="19" max="19" width="7" style="984" bestFit="1" customWidth="1"/>
    <col min="20" max="20" width="10.5703125" style="938" bestFit="1" customWidth="1"/>
    <col min="21" max="16384" width="9.140625" style="938"/>
  </cols>
  <sheetData>
    <row r="1" spans="1:19" ht="20.25" customHeight="1">
      <c r="A1" s="981" t="s">
        <v>449</v>
      </c>
      <c r="B1" s="982"/>
      <c r="C1" s="982"/>
      <c r="D1" s="982"/>
      <c r="E1" s="982"/>
      <c r="F1" s="982"/>
      <c r="G1" s="982"/>
      <c r="H1" s="982"/>
      <c r="I1" s="982"/>
      <c r="J1" s="982"/>
      <c r="K1" s="982"/>
      <c r="L1" s="982"/>
      <c r="M1" s="982"/>
      <c r="N1" s="982"/>
      <c r="O1" s="982"/>
      <c r="P1" s="982"/>
      <c r="Q1" s="982"/>
      <c r="R1" s="983"/>
    </row>
    <row r="2" spans="1:19" ht="20.25" customHeight="1">
      <c r="A2" s="985" t="s">
        <v>450</v>
      </c>
      <c r="B2" s="986"/>
      <c r="C2" s="986"/>
      <c r="D2" s="986"/>
      <c r="E2" s="986"/>
      <c r="F2" s="986"/>
      <c r="G2" s="986"/>
      <c r="H2" s="986"/>
      <c r="I2" s="986"/>
      <c r="J2" s="986"/>
      <c r="K2" s="986"/>
      <c r="L2" s="986"/>
      <c r="M2" s="986"/>
      <c r="N2" s="986"/>
      <c r="O2" s="986"/>
      <c r="P2" s="986"/>
      <c r="Q2" s="986"/>
      <c r="R2" s="987"/>
    </row>
    <row r="3" spans="1:19" ht="20.25" customHeight="1">
      <c r="A3" s="988" t="s">
        <v>451</v>
      </c>
      <c r="B3" s="989"/>
      <c r="C3" s="989"/>
      <c r="D3" s="989"/>
      <c r="E3" s="989"/>
      <c r="F3" s="989"/>
      <c r="G3" s="989"/>
      <c r="H3" s="989"/>
      <c r="I3" s="989"/>
      <c r="J3" s="989"/>
      <c r="K3" s="989"/>
      <c r="L3" s="989"/>
      <c r="M3" s="989"/>
      <c r="N3" s="989"/>
      <c r="O3" s="989"/>
      <c r="P3" s="989"/>
      <c r="Q3" s="989"/>
      <c r="R3" s="990"/>
    </row>
    <row r="4" spans="1:19" ht="10.5" customHeight="1">
      <c r="A4" s="991"/>
      <c r="B4" s="992"/>
      <c r="C4" s="992"/>
      <c r="D4" s="992"/>
      <c r="E4" s="992"/>
      <c r="F4" s="992"/>
      <c r="G4" s="992"/>
      <c r="H4" s="992"/>
      <c r="I4" s="992"/>
      <c r="J4" s="992"/>
      <c r="K4" s="992"/>
      <c r="L4" s="992"/>
      <c r="M4" s="992"/>
      <c r="N4" s="992"/>
      <c r="O4" s="992"/>
      <c r="P4" s="992"/>
      <c r="Q4" s="992"/>
      <c r="R4" s="993"/>
    </row>
    <row r="5" spans="1:19">
      <c r="A5" s="994" t="s">
        <v>452</v>
      </c>
      <c r="B5" s="995"/>
      <c r="C5" s="996" t="str">
        <f>'Mat. Betuminoso'!C6</f>
        <v>LOTE 09</v>
      </c>
      <c r="D5" s="995" t="s">
        <v>2</v>
      </c>
      <c r="E5" s="995"/>
      <c r="F5" s="997">
        <f>'Mat. Betuminoso'!G6</f>
        <v>183.12</v>
      </c>
      <c r="G5" s="997"/>
      <c r="H5" s="998"/>
      <c r="I5" s="999"/>
      <c r="J5" s="999"/>
      <c r="K5" s="1000"/>
      <c r="L5" s="1000"/>
      <c r="M5" s="1000"/>
      <c r="N5" s="1000"/>
      <c r="O5" s="1001"/>
      <c r="P5" s="1001"/>
      <c r="Q5" s="1001"/>
      <c r="R5" s="1002"/>
    </row>
    <row r="6" spans="1:19">
      <c r="A6" s="994" t="s">
        <v>506</v>
      </c>
      <c r="B6" s="995"/>
      <c r="C6" s="996" t="str">
        <f>'Mat. Betuminoso'!C7</f>
        <v>PE</v>
      </c>
      <c r="D6" s="995" t="s">
        <v>455</v>
      </c>
      <c r="E6" s="995"/>
      <c r="F6" s="1003" t="str">
        <f>'Mat. Betuminoso'!G7</f>
        <v>JANEIRO/2025</v>
      </c>
      <c r="G6" s="1003"/>
      <c r="H6" s="1004"/>
      <c r="I6" s="1005"/>
      <c r="J6" s="1000"/>
      <c r="K6" s="1000"/>
      <c r="L6" s="1000"/>
      <c r="M6" s="1000"/>
      <c r="N6" s="1000"/>
      <c r="O6" s="1001"/>
      <c r="P6" s="1001"/>
      <c r="Q6" s="1001"/>
      <c r="R6" s="1002"/>
    </row>
    <row r="7" spans="1:19">
      <c r="A7" s="1006"/>
      <c r="B7" s="1007"/>
      <c r="C7" s="1008"/>
      <c r="D7" s="1009" t="s">
        <v>457</v>
      </c>
      <c r="E7" s="1009"/>
      <c r="F7" s="1010" t="str">
        <f>'Mat. Betuminoso'!G8</f>
        <v>SEM DESONERAÇÃO</v>
      </c>
      <c r="G7" s="1010"/>
      <c r="H7" s="1010"/>
      <c r="I7" s="1011"/>
      <c r="J7" s="1012"/>
      <c r="K7" s="1012"/>
      <c r="L7" s="1012"/>
      <c r="M7" s="1012"/>
      <c r="N7" s="1012"/>
      <c r="O7" s="1013"/>
      <c r="P7" s="1013"/>
      <c r="Q7" s="1013"/>
      <c r="R7" s="1014"/>
    </row>
    <row r="8" spans="1:19" ht="9.75" customHeight="1" thickBot="1">
      <c r="A8" s="1015"/>
      <c r="B8" s="1001"/>
      <c r="C8" s="996"/>
      <c r="D8" s="1000"/>
      <c r="E8" s="1005"/>
      <c r="F8" s="1016"/>
      <c r="G8" s="1017"/>
      <c r="H8" s="1000"/>
      <c r="I8" s="1005"/>
      <c r="J8" s="1000"/>
      <c r="K8" s="1000"/>
      <c r="L8" s="1000"/>
      <c r="M8" s="1000"/>
      <c r="N8" s="1000"/>
      <c r="O8" s="1001"/>
      <c r="P8" s="1001"/>
      <c r="Q8" s="1001"/>
      <c r="R8" s="1002"/>
    </row>
    <row r="9" spans="1:19" ht="35.25" customHeight="1">
      <c r="A9" s="1018" t="s">
        <v>1135</v>
      </c>
      <c r="B9" s="1019"/>
      <c r="C9" s="1019"/>
      <c r="D9" s="1019"/>
      <c r="E9" s="1019"/>
      <c r="F9" s="1019"/>
      <c r="G9" s="1019"/>
      <c r="H9" s="1019"/>
      <c r="I9" s="1019"/>
      <c r="J9" s="1019"/>
      <c r="K9" s="1019"/>
      <c r="L9" s="1019"/>
      <c r="M9" s="1019"/>
      <c r="N9" s="1019"/>
      <c r="O9" s="1019"/>
      <c r="P9" s="1019"/>
      <c r="Q9" s="1019"/>
      <c r="R9" s="1020"/>
      <c r="S9" s="1021"/>
    </row>
    <row r="10" spans="1:19" s="1026" customFormat="1" ht="45.75">
      <c r="A10" s="1022" t="s">
        <v>1136</v>
      </c>
      <c r="B10" s="1023" t="s">
        <v>1137</v>
      </c>
      <c r="C10" s="1023" t="s">
        <v>1138</v>
      </c>
      <c r="D10" s="1023" t="s">
        <v>1139</v>
      </c>
      <c r="E10" s="1023" t="s">
        <v>1140</v>
      </c>
      <c r="F10" s="1024" t="s">
        <v>1141</v>
      </c>
      <c r="G10" s="1024" t="s">
        <v>1142</v>
      </c>
      <c r="H10" s="1023" t="s">
        <v>1143</v>
      </c>
      <c r="I10" s="1023" t="s">
        <v>1144</v>
      </c>
      <c r="J10" s="1023" t="s">
        <v>1145</v>
      </c>
      <c r="K10" s="1024" t="s">
        <v>1146</v>
      </c>
      <c r="L10" s="1023" t="s">
        <v>843</v>
      </c>
      <c r="M10" s="1023" t="s">
        <v>1147</v>
      </c>
      <c r="N10" s="1023" t="s">
        <v>1143</v>
      </c>
      <c r="O10" s="1023" t="s">
        <v>1148</v>
      </c>
      <c r="P10" s="1023" t="s">
        <v>1149</v>
      </c>
      <c r="Q10" s="1023" t="s">
        <v>1150</v>
      </c>
      <c r="R10" s="1025" t="s">
        <v>1151</v>
      </c>
      <c r="S10" s="1021"/>
    </row>
    <row r="11" spans="1:19" ht="9.75" customHeight="1">
      <c r="A11" s="1015"/>
      <c r="B11" s="1001"/>
      <c r="C11" s="996"/>
      <c r="D11" s="1000"/>
      <c r="E11" s="1005"/>
      <c r="F11" s="1016"/>
      <c r="G11" s="1017"/>
      <c r="H11" s="1000"/>
      <c r="I11" s="1005"/>
      <c r="J11" s="1000"/>
      <c r="K11" s="1000"/>
      <c r="L11" s="1000"/>
      <c r="M11" s="1000"/>
      <c r="N11" s="1000"/>
      <c r="O11" s="1001"/>
      <c r="P11" s="1001"/>
      <c r="Q11" s="1001"/>
      <c r="R11" s="1002"/>
      <c r="S11" s="1027"/>
    </row>
    <row r="12" spans="1:19">
      <c r="A12" s="1028">
        <v>1</v>
      </c>
      <c r="B12" s="1029"/>
      <c r="C12" s="1030" t="s">
        <v>1152</v>
      </c>
      <c r="D12" s="1031"/>
      <c r="E12" s="1032"/>
      <c r="F12" s="1033"/>
      <c r="G12" s="1034"/>
      <c r="H12" s="1035"/>
      <c r="I12" s="1032" t="s">
        <v>771</v>
      </c>
      <c r="J12" s="1035"/>
      <c r="K12" s="1036"/>
      <c r="L12" s="1035"/>
      <c r="M12" s="1035" t="str">
        <f t="shared" ref="M12" si="0">IF(J12&lt;&gt;"",ROUND(I12/J12,2),IF(K12&lt;&gt;"",ROUND(I12*K12,2),IF(L12="M",ROUND(I12/(E12*182.49),2),"")))</f>
        <v/>
      </c>
      <c r="N12" s="1037">
        <f>SUM(H13:H18)</f>
        <v>22.450000000000003</v>
      </c>
      <c r="O12" s="1038">
        <f>SUM(O14:O20)</f>
        <v>0</v>
      </c>
      <c r="P12" s="1038">
        <f>SUM(P13:P18)</f>
        <v>13.74</v>
      </c>
      <c r="Q12" s="1038">
        <f>SUM(Q14:Q18)</f>
        <v>0</v>
      </c>
      <c r="R12" s="1039">
        <f>SUM(R14:R20)</f>
        <v>0</v>
      </c>
    </row>
    <row r="13" spans="1:19">
      <c r="A13" s="1040">
        <v>1</v>
      </c>
      <c r="B13" s="1001">
        <v>4915703</v>
      </c>
      <c r="C13" s="996" t="s">
        <v>1153</v>
      </c>
      <c r="D13" s="1000" t="s">
        <v>1154</v>
      </c>
      <c r="E13" s="1041">
        <v>2.25</v>
      </c>
      <c r="F13" s="1042"/>
      <c r="G13" s="1043"/>
      <c r="H13" s="1044">
        <f t="shared" ref="H13:H18" si="1">IF(F13&lt;&gt;"",ROUND(I13*F13,2),IF(G13&lt;&gt;"",ROUND(G13*(I13/(E13*182.49)),2),ROUND(I13/(E13*182.49),2)))</f>
        <v>4.0599999999999996</v>
      </c>
      <c r="I13" s="1041">
        <v>1666.0119999999999</v>
      </c>
      <c r="J13" s="1044"/>
      <c r="K13" s="1043"/>
      <c r="L13" s="1045" t="s">
        <v>1155</v>
      </c>
      <c r="M13" s="1046" t="str">
        <f>IF(J13&lt;&gt;"",ROUND(I13/J13,2),IF(K13&lt;&gt;"",ROUND(I13*K13,2),IF(L13="M",ROUND(I13/(E13*182.49),2),"")))</f>
        <v/>
      </c>
      <c r="N13" s="1047"/>
      <c r="O13" s="1048" t="str">
        <f>IF(L13="S",M13,0)</f>
        <v/>
      </c>
      <c r="P13" s="1049">
        <f>IF(L13="A",M13,0)</f>
        <v>0</v>
      </c>
      <c r="Q13" s="1049">
        <f>IF(L13="C",M13,0)</f>
        <v>0</v>
      </c>
      <c r="R13" s="1050"/>
    </row>
    <row r="14" spans="1:19">
      <c r="A14" s="1040">
        <v>1</v>
      </c>
      <c r="B14" s="1001">
        <v>4011353</v>
      </c>
      <c r="C14" s="996" t="s">
        <v>1156</v>
      </c>
      <c r="D14" s="1000" t="s">
        <v>1157</v>
      </c>
      <c r="E14" s="1041">
        <v>1500</v>
      </c>
      <c r="F14" s="1042"/>
      <c r="G14" s="1043"/>
      <c r="H14" s="1044">
        <f t="shared" si="1"/>
        <v>0.94</v>
      </c>
      <c r="I14" s="1041">
        <v>258527.55660000001</v>
      </c>
      <c r="J14" s="1044">
        <v>3610000</v>
      </c>
      <c r="K14" s="1043"/>
      <c r="L14" s="1045" t="s">
        <v>1158</v>
      </c>
      <c r="M14" s="1046">
        <f t="shared" ref="M14" si="2">IF(J14&lt;&gt;"",ROUND(I14/J14,2),IF(K14&lt;&gt;"",ROUND(I14*K14,2),IF(L14="M",ROUND(I14/(E14*182.49),2),"")))</f>
        <v>7.0000000000000007E-2</v>
      </c>
      <c r="N14" s="1047"/>
      <c r="O14" s="1048">
        <f t="shared" ref="O14:O21" si="3">IF(L14="S",M14,0)</f>
        <v>0</v>
      </c>
      <c r="P14" s="1049">
        <f t="shared" ref="P14:P21" si="4">IF(L14="A",M14,0)</f>
        <v>7.0000000000000007E-2</v>
      </c>
      <c r="Q14" s="1049">
        <f t="shared" ref="Q14:Q21" si="5">IF(L14="C",M14,0)</f>
        <v>0</v>
      </c>
      <c r="R14" s="1050">
        <f t="shared" ref="R14" si="6">IF(L14="M",M14,0)</f>
        <v>0</v>
      </c>
    </row>
    <row r="15" spans="1:19" ht="30">
      <c r="A15" s="1040">
        <v>1</v>
      </c>
      <c r="B15" s="1001">
        <v>4011410</v>
      </c>
      <c r="C15" s="996" t="s">
        <v>1159</v>
      </c>
      <c r="D15" s="1000" t="s">
        <v>1157</v>
      </c>
      <c r="E15" s="1041">
        <v>664</v>
      </c>
      <c r="F15" s="1042"/>
      <c r="G15" s="1043"/>
      <c r="H15" s="1044">
        <f t="shared" si="1"/>
        <v>10.96</v>
      </c>
      <c r="I15" s="1041">
        <v>1328284.946</v>
      </c>
      <c r="J15" s="1044">
        <v>161000</v>
      </c>
      <c r="K15" s="1043"/>
      <c r="L15" s="1045" t="s">
        <v>1158</v>
      </c>
      <c r="M15" s="1046">
        <f>IF(J15&lt;&gt;"",ROUND(I15/J15,2),IF(K15&lt;&gt;"",ROUND(I15*K15,2),IF(L15="M",ROUND(I15/(E15*182.49),2),"")))</f>
        <v>8.25</v>
      </c>
      <c r="N15" s="1047"/>
      <c r="O15" s="1048">
        <f t="shared" si="3"/>
        <v>0</v>
      </c>
      <c r="P15" s="1049">
        <f t="shared" si="4"/>
        <v>8.25</v>
      </c>
      <c r="Q15" s="1049">
        <f t="shared" si="5"/>
        <v>0</v>
      </c>
      <c r="R15" s="1050"/>
    </row>
    <row r="16" spans="1:19">
      <c r="A16" s="1040">
        <v>1</v>
      </c>
      <c r="B16" s="1001">
        <v>4011352</v>
      </c>
      <c r="C16" s="996" t="s">
        <v>1160</v>
      </c>
      <c r="D16" s="1000" t="s">
        <v>1157</v>
      </c>
      <c r="E16" s="1041">
        <v>1125</v>
      </c>
      <c r="F16" s="1042"/>
      <c r="G16" s="1043"/>
      <c r="H16" s="1044">
        <f t="shared" si="1"/>
        <v>1.26</v>
      </c>
      <c r="I16" s="1041">
        <v>258509.7366</v>
      </c>
      <c r="J16" s="1044">
        <v>1610000</v>
      </c>
      <c r="K16" s="1043"/>
      <c r="L16" s="1045" t="s">
        <v>1158</v>
      </c>
      <c r="M16" s="1046">
        <f>IF(J16&lt;&gt;"",ROUND(I16/J16,2),IF(K16&lt;&gt;"",ROUND(I16*K16,2),IF(L16="M",ROUND(I16/(E16*182.49),2),"")))</f>
        <v>0.16</v>
      </c>
      <c r="N16" s="1047"/>
      <c r="O16" s="1048">
        <f>IF(L16="S",M16,0)</f>
        <v>0</v>
      </c>
      <c r="P16" s="1049">
        <f>IF(L16="A",M16,0)</f>
        <v>0.16</v>
      </c>
      <c r="Q16" s="1048">
        <f>IF(L16="C",M16,0)</f>
        <v>0</v>
      </c>
      <c r="R16" s="1050">
        <f>IF(L16="M",M16,0)</f>
        <v>0</v>
      </c>
    </row>
    <row r="17" spans="1:18" ht="30">
      <c r="A17" s="1040">
        <v>1</v>
      </c>
      <c r="B17" s="1001">
        <v>4011212</v>
      </c>
      <c r="C17" s="996" t="s">
        <v>63</v>
      </c>
      <c r="D17" s="1000" t="s">
        <v>1157</v>
      </c>
      <c r="E17" s="1041">
        <v>2430.2399999999998</v>
      </c>
      <c r="F17" s="1042"/>
      <c r="G17" s="1043"/>
      <c r="H17" s="1044">
        <f t="shared" si="1"/>
        <v>3.46</v>
      </c>
      <c r="I17" s="1041">
        <v>1536700.6259999999</v>
      </c>
      <c r="J17" s="1044"/>
      <c r="K17" s="1043"/>
      <c r="L17" s="1045"/>
      <c r="M17" s="1046" t="str">
        <f>IF(J17&lt;&gt;"",ROUND(I17/J17,2),IF(K17&lt;&gt;"",ROUND(I17*K17,2),IF(L17="M",ROUND(I17/(E17*182.49),2),"")))</f>
        <v/>
      </c>
      <c r="N17" s="1047"/>
      <c r="O17" s="1048">
        <f t="shared" si="3"/>
        <v>0</v>
      </c>
      <c r="P17" s="1049">
        <f t="shared" si="4"/>
        <v>0</v>
      </c>
      <c r="Q17" s="1049">
        <f t="shared" si="5"/>
        <v>0</v>
      </c>
      <c r="R17" s="1050"/>
    </row>
    <row r="18" spans="1:18">
      <c r="A18" s="1040">
        <v>1</v>
      </c>
      <c r="B18" s="1001">
        <v>4011464</v>
      </c>
      <c r="C18" s="996" t="s">
        <v>159</v>
      </c>
      <c r="D18" s="1000" t="s">
        <v>62</v>
      </c>
      <c r="E18" s="1041">
        <v>99.6</v>
      </c>
      <c r="F18" s="1042"/>
      <c r="G18" s="1043"/>
      <c r="H18" s="1044">
        <f t="shared" si="1"/>
        <v>1.77</v>
      </c>
      <c r="I18" s="1041">
        <v>32091.437099999999</v>
      </c>
      <c r="J18" s="1044">
        <v>6100</v>
      </c>
      <c r="K18" s="1043"/>
      <c r="L18" s="1045" t="s">
        <v>1158</v>
      </c>
      <c r="M18" s="1046">
        <f>IF(J18&lt;&gt;"",ROUND(I18/J18,2),IF(K18&lt;&gt;"",ROUND(I18*K18,2),IF(L18="M",ROUND(I18/(E18*182.49),2),"")))</f>
        <v>5.26</v>
      </c>
      <c r="N18" s="1047"/>
      <c r="O18" s="1048">
        <f t="shared" si="3"/>
        <v>0</v>
      </c>
      <c r="P18" s="1049">
        <f t="shared" si="4"/>
        <v>5.26</v>
      </c>
      <c r="Q18" s="1049">
        <f t="shared" si="5"/>
        <v>0</v>
      </c>
      <c r="R18" s="1050"/>
    </row>
    <row r="19" spans="1:18">
      <c r="A19" s="1028">
        <v>2</v>
      </c>
      <c r="B19" s="1029"/>
      <c r="C19" s="1030" t="s">
        <v>30</v>
      </c>
      <c r="D19" s="1031"/>
      <c r="E19" s="1032"/>
      <c r="F19" s="1033"/>
      <c r="G19" s="1034"/>
      <c r="H19" s="1035"/>
      <c r="I19" s="1032" t="s">
        <v>771</v>
      </c>
      <c r="J19" s="1035"/>
      <c r="K19" s="1036"/>
      <c r="L19" s="1035"/>
      <c r="M19" s="1035" t="str">
        <f t="shared" ref="M19:M32" si="7">IF(J19&lt;&gt;"",ROUND(I19/J19,2),IF(K19&lt;&gt;"",ROUND(I19*K19,2),IF(L19="M",ROUND(I19/(E19*182.49),2),"")))</f>
        <v/>
      </c>
      <c r="N19" s="1037">
        <f>SUM(H20:H21)</f>
        <v>15.38</v>
      </c>
      <c r="O19" s="1038">
        <f>SUM(O33:O39)</f>
        <v>0</v>
      </c>
      <c r="P19" s="1038">
        <f>SUM(P33:P39)</f>
        <v>13.74</v>
      </c>
      <c r="Q19" s="1038">
        <f>SUM(Q33:Q39)</f>
        <v>0</v>
      </c>
      <c r="R19" s="1039">
        <f>SUM(R33:R39)</f>
        <v>0</v>
      </c>
    </row>
    <row r="20" spans="1:18" ht="40.5" customHeight="1">
      <c r="A20" s="1040">
        <v>2</v>
      </c>
      <c r="B20" s="1001">
        <v>2003377</v>
      </c>
      <c r="C20" s="996" t="s">
        <v>1161</v>
      </c>
      <c r="D20" s="1000" t="s">
        <v>59</v>
      </c>
      <c r="E20" s="1041">
        <v>1</v>
      </c>
      <c r="F20" s="1042">
        <v>2.1000000000000001E-4</v>
      </c>
      <c r="G20" s="1043"/>
      <c r="H20" s="1044">
        <f t="shared" ref="H20:H21" si="8">IF(F20&lt;&gt;"",ROUND(I20*F20,2),IF(G20&lt;&gt;"",ROUND(G20*(I20/(E20*182.49)),2),ROUND(I20/(E20*182.49),2)))</f>
        <v>15.23</v>
      </c>
      <c r="I20" s="1041">
        <v>72531.8</v>
      </c>
      <c r="J20" s="1044"/>
      <c r="K20" s="1043"/>
      <c r="L20" s="1045"/>
      <c r="M20" s="1046" t="str">
        <f t="shared" si="7"/>
        <v/>
      </c>
      <c r="N20" s="1047"/>
      <c r="O20" s="1048">
        <f t="shared" si="3"/>
        <v>0</v>
      </c>
      <c r="P20" s="1049">
        <f t="shared" si="4"/>
        <v>0</v>
      </c>
      <c r="Q20" s="1049">
        <f t="shared" si="5"/>
        <v>0</v>
      </c>
      <c r="R20" s="1050"/>
    </row>
    <row r="21" spans="1:18" ht="39" customHeight="1">
      <c r="A21" s="1040">
        <v>2</v>
      </c>
      <c r="B21" s="1001">
        <v>2003257</v>
      </c>
      <c r="C21" s="996" t="s">
        <v>1162</v>
      </c>
      <c r="D21" s="1000" t="s">
        <v>59</v>
      </c>
      <c r="E21" s="1041">
        <v>1</v>
      </c>
      <c r="F21" s="1042">
        <v>1.9000000000000001E-4</v>
      </c>
      <c r="G21" s="1043"/>
      <c r="H21" s="1044">
        <f t="shared" si="8"/>
        <v>0.15</v>
      </c>
      <c r="I21" s="1041">
        <v>782.1</v>
      </c>
      <c r="J21" s="1044"/>
      <c r="K21" s="1043"/>
      <c r="L21" s="1045"/>
      <c r="M21" s="1046" t="str">
        <f t="shared" si="7"/>
        <v/>
      </c>
      <c r="N21" s="1047"/>
      <c r="O21" s="1048">
        <f t="shared" si="3"/>
        <v>0</v>
      </c>
      <c r="P21" s="1049">
        <f t="shared" si="4"/>
        <v>0</v>
      </c>
      <c r="Q21" s="1049">
        <f t="shared" si="5"/>
        <v>0</v>
      </c>
      <c r="R21" s="1050"/>
    </row>
    <row r="22" spans="1:18">
      <c r="A22" s="1028">
        <v>3</v>
      </c>
      <c r="B22" s="1029"/>
      <c r="C22" s="1030" t="s">
        <v>30</v>
      </c>
      <c r="D22" s="1031"/>
      <c r="E22" s="1032"/>
      <c r="F22" s="1033"/>
      <c r="G22" s="1034"/>
      <c r="H22" s="1035"/>
      <c r="I22" s="1032" t="s">
        <v>771</v>
      </c>
      <c r="J22" s="1035"/>
      <c r="K22" s="1036"/>
      <c r="L22" s="1035"/>
      <c r="M22" s="1035" t="str">
        <f t="shared" si="7"/>
        <v/>
      </c>
      <c r="N22" s="1037">
        <f>SUM(H23:H32)</f>
        <v>4.8499999999999996</v>
      </c>
      <c r="O22" s="1038">
        <f>SUM(O36:O42)</f>
        <v>0</v>
      </c>
      <c r="P22" s="1038">
        <f>SUM(P36:P42)</f>
        <v>0</v>
      </c>
      <c r="Q22" s="1038">
        <f>SUM(Q36:Q42)</f>
        <v>0</v>
      </c>
      <c r="R22" s="1039">
        <f>SUM(R36:R42)</f>
        <v>0</v>
      </c>
    </row>
    <row r="23" spans="1:18">
      <c r="A23" s="1040">
        <v>3</v>
      </c>
      <c r="B23" s="1001">
        <v>5213401</v>
      </c>
      <c r="C23" s="996" t="s">
        <v>1163</v>
      </c>
      <c r="D23" s="1000" t="s">
        <v>1157</v>
      </c>
      <c r="E23" s="1041">
        <v>149.4</v>
      </c>
      <c r="F23" s="1042"/>
      <c r="G23" s="1043">
        <v>0.2</v>
      </c>
      <c r="H23" s="1044">
        <f t="shared" ref="H23:H32" si="9">IF(F23&lt;&gt;"",ROUND(I23*F23,2),IF(G23&lt;&gt;"",ROUND(G23*(I23/(E23*182.49)),2),ROUND(I23/(E23*182.49),2)))</f>
        <v>0.52</v>
      </c>
      <c r="I23" s="1041">
        <v>70778.38</v>
      </c>
      <c r="J23" s="1044"/>
      <c r="K23" s="1043"/>
      <c r="L23" s="1045"/>
      <c r="M23" s="1046" t="str">
        <f t="shared" si="7"/>
        <v/>
      </c>
      <c r="N23" s="1047"/>
      <c r="O23" s="1048">
        <f t="shared" ref="O23:O32" si="10">IF(L23="S",M23,0)</f>
        <v>0</v>
      </c>
      <c r="P23" s="1049">
        <f t="shared" ref="P23:P32" si="11">IF(L23="A",M23,0)</f>
        <v>0</v>
      </c>
      <c r="Q23" s="1049">
        <f t="shared" ref="Q23:Q32" si="12">IF(L23="C",M23,0)</f>
        <v>0</v>
      </c>
      <c r="R23" s="1050"/>
    </row>
    <row r="24" spans="1:18" ht="30">
      <c r="A24" s="1040">
        <v>3</v>
      </c>
      <c r="B24" s="1001">
        <v>5213409</v>
      </c>
      <c r="C24" s="996" t="s">
        <v>122</v>
      </c>
      <c r="D24" s="1000" t="s">
        <v>1157</v>
      </c>
      <c r="E24" s="1041">
        <v>39.520000000000003</v>
      </c>
      <c r="F24" s="1042"/>
      <c r="G24" s="1043">
        <v>0.2</v>
      </c>
      <c r="H24" s="1044">
        <f t="shared" si="9"/>
        <v>0.09</v>
      </c>
      <c r="I24" s="1041">
        <v>3282.87</v>
      </c>
      <c r="J24" s="1044"/>
      <c r="K24" s="1043"/>
      <c r="L24" s="1045"/>
      <c r="M24" s="1046" t="str">
        <f t="shared" si="7"/>
        <v/>
      </c>
      <c r="N24" s="1047"/>
      <c r="O24" s="1048">
        <f t="shared" si="10"/>
        <v>0</v>
      </c>
      <c r="P24" s="1049">
        <f t="shared" si="11"/>
        <v>0</v>
      </c>
      <c r="Q24" s="1049">
        <f t="shared" si="12"/>
        <v>0</v>
      </c>
      <c r="R24" s="1050"/>
    </row>
    <row r="25" spans="1:18" ht="30">
      <c r="A25" s="1040">
        <v>3</v>
      </c>
      <c r="B25" s="1001">
        <v>5219623</v>
      </c>
      <c r="C25" s="996" t="s">
        <v>68</v>
      </c>
      <c r="D25" s="1000" t="s">
        <v>17</v>
      </c>
      <c r="E25" s="1041">
        <v>36</v>
      </c>
      <c r="F25" s="1042"/>
      <c r="G25" s="1043">
        <v>0.2</v>
      </c>
      <c r="H25" s="1044">
        <f t="shared" si="9"/>
        <v>2.17</v>
      </c>
      <c r="I25" s="1041">
        <v>71431</v>
      </c>
      <c r="J25" s="1044"/>
      <c r="K25" s="1043"/>
      <c r="L25" s="1045"/>
      <c r="M25" s="1046" t="str">
        <f t="shared" si="7"/>
        <v/>
      </c>
      <c r="N25" s="1047"/>
      <c r="O25" s="1048">
        <f t="shared" si="10"/>
        <v>0</v>
      </c>
      <c r="P25" s="1049">
        <f t="shared" si="11"/>
        <v>0</v>
      </c>
      <c r="Q25" s="1049">
        <f t="shared" si="12"/>
        <v>0</v>
      </c>
      <c r="R25" s="1050"/>
    </row>
    <row r="26" spans="1:18" ht="30">
      <c r="A26" s="1040">
        <v>3</v>
      </c>
      <c r="B26" s="1001">
        <v>5219631</v>
      </c>
      <c r="C26" s="996" t="s">
        <v>165</v>
      </c>
      <c r="D26" s="1000" t="s">
        <v>17</v>
      </c>
      <c r="E26" s="1041">
        <v>36</v>
      </c>
      <c r="F26" s="1042"/>
      <c r="G26" s="1043">
        <v>0.2</v>
      </c>
      <c r="H26" s="1044">
        <f t="shared" si="9"/>
        <v>0.25</v>
      </c>
      <c r="I26" s="1041">
        <v>8192</v>
      </c>
      <c r="J26" s="1044"/>
      <c r="K26" s="1043"/>
      <c r="L26" s="1045"/>
      <c r="M26" s="1046" t="str">
        <f t="shared" si="7"/>
        <v/>
      </c>
      <c r="N26" s="1047"/>
      <c r="O26" s="1048">
        <f t="shared" si="10"/>
        <v>0</v>
      </c>
      <c r="P26" s="1049">
        <f t="shared" si="11"/>
        <v>0</v>
      </c>
      <c r="Q26" s="1049">
        <f t="shared" si="12"/>
        <v>0</v>
      </c>
      <c r="R26" s="1050"/>
    </row>
    <row r="27" spans="1:18" ht="30">
      <c r="A27" s="1040">
        <v>3</v>
      </c>
      <c r="B27" s="1001">
        <v>5219643</v>
      </c>
      <c r="C27" s="996" t="s">
        <v>167</v>
      </c>
      <c r="D27" s="1000" t="s">
        <v>17</v>
      </c>
      <c r="E27" s="1041">
        <v>36</v>
      </c>
      <c r="F27" s="1042"/>
      <c r="G27" s="1043">
        <v>0.2</v>
      </c>
      <c r="H27" s="1044">
        <f t="shared" si="9"/>
        <v>0.02</v>
      </c>
      <c r="I27" s="1041">
        <v>632</v>
      </c>
      <c r="J27" s="1044"/>
      <c r="K27" s="1043"/>
      <c r="L27" s="1045"/>
      <c r="M27" s="1046" t="str">
        <f t="shared" si="7"/>
        <v/>
      </c>
      <c r="N27" s="1047"/>
      <c r="O27" s="1048">
        <f t="shared" si="10"/>
        <v>0</v>
      </c>
      <c r="P27" s="1049">
        <f t="shared" si="11"/>
        <v>0</v>
      </c>
      <c r="Q27" s="1049">
        <f t="shared" si="12"/>
        <v>0</v>
      </c>
      <c r="R27" s="1050"/>
    </row>
    <row r="28" spans="1:18" ht="30">
      <c r="A28" s="1040">
        <v>3</v>
      </c>
      <c r="B28" s="1001">
        <v>5219629</v>
      </c>
      <c r="C28" s="996" t="s">
        <v>1164</v>
      </c>
      <c r="D28" s="1000" t="s">
        <v>17</v>
      </c>
      <c r="E28" s="1041">
        <v>36</v>
      </c>
      <c r="F28" s="1042"/>
      <c r="G28" s="1043">
        <v>0.2</v>
      </c>
      <c r="H28" s="1044">
        <f t="shared" si="9"/>
        <v>0.04</v>
      </c>
      <c r="I28" s="1041">
        <v>1314</v>
      </c>
      <c r="J28" s="1044"/>
      <c r="K28" s="1043"/>
      <c r="L28" s="1045"/>
      <c r="M28" s="1046" t="str">
        <f t="shared" si="7"/>
        <v/>
      </c>
      <c r="N28" s="1047"/>
      <c r="O28" s="1048">
        <f t="shared" si="10"/>
        <v>0</v>
      </c>
      <c r="P28" s="1049">
        <f t="shared" si="11"/>
        <v>0</v>
      </c>
      <c r="Q28" s="1049">
        <f t="shared" si="12"/>
        <v>0</v>
      </c>
      <c r="R28" s="1050"/>
    </row>
    <row r="29" spans="1:18" ht="30">
      <c r="A29" s="1040">
        <v>3</v>
      </c>
      <c r="B29" s="1001">
        <v>5213572</v>
      </c>
      <c r="C29" s="996" t="s">
        <v>124</v>
      </c>
      <c r="D29" s="1000" t="s">
        <v>1157</v>
      </c>
      <c r="E29" s="1041">
        <v>3</v>
      </c>
      <c r="F29" s="1042"/>
      <c r="G29" s="1043">
        <v>0.2</v>
      </c>
      <c r="H29" s="1044">
        <f t="shared" si="9"/>
        <v>0.33</v>
      </c>
      <c r="I29" s="1041">
        <v>906.32</v>
      </c>
      <c r="J29" s="1044"/>
      <c r="K29" s="1043"/>
      <c r="L29" s="1045"/>
      <c r="M29" s="1046" t="str">
        <f t="shared" si="7"/>
        <v/>
      </c>
      <c r="N29" s="1047"/>
      <c r="O29" s="1048">
        <f t="shared" si="10"/>
        <v>0</v>
      </c>
      <c r="P29" s="1049">
        <f t="shared" si="11"/>
        <v>0</v>
      </c>
      <c r="Q29" s="1049">
        <f t="shared" si="12"/>
        <v>0</v>
      </c>
      <c r="R29" s="1050"/>
    </row>
    <row r="30" spans="1:18">
      <c r="A30" s="1040">
        <v>3</v>
      </c>
      <c r="B30" s="1001" t="s">
        <v>123</v>
      </c>
      <c r="C30" s="996" t="s">
        <v>125</v>
      </c>
      <c r="D30" s="1000" t="s">
        <v>1157</v>
      </c>
      <c r="E30" s="1041">
        <v>3</v>
      </c>
      <c r="F30" s="1042"/>
      <c r="G30" s="1043">
        <v>0.2</v>
      </c>
      <c r="H30" s="1044">
        <f t="shared" si="9"/>
        <v>0.36</v>
      </c>
      <c r="I30" s="1041">
        <v>972.97400000000005</v>
      </c>
      <c r="J30" s="1044"/>
      <c r="K30" s="1043"/>
      <c r="L30" s="1045"/>
      <c r="M30" s="1046" t="str">
        <f t="shared" si="7"/>
        <v/>
      </c>
      <c r="N30" s="1047"/>
      <c r="O30" s="1048">
        <f t="shared" si="10"/>
        <v>0</v>
      </c>
      <c r="P30" s="1049">
        <f t="shared" si="11"/>
        <v>0</v>
      </c>
      <c r="Q30" s="1049">
        <f t="shared" si="12"/>
        <v>0</v>
      </c>
      <c r="R30" s="1050"/>
    </row>
    <row r="31" spans="1:18" ht="30">
      <c r="A31" s="1040">
        <v>3</v>
      </c>
      <c r="B31" s="1001" t="s">
        <v>336</v>
      </c>
      <c r="C31" s="996" t="s">
        <v>157</v>
      </c>
      <c r="D31" s="1000" t="s">
        <v>1157</v>
      </c>
      <c r="E31" s="1041">
        <v>3</v>
      </c>
      <c r="F31" s="1042"/>
      <c r="G31" s="1043">
        <v>0.2</v>
      </c>
      <c r="H31" s="1044">
        <f t="shared" si="9"/>
        <v>0</v>
      </c>
      <c r="I31" s="1041">
        <v>11.12</v>
      </c>
      <c r="J31" s="1044"/>
      <c r="K31" s="1043"/>
      <c r="L31" s="1045"/>
      <c r="M31" s="1046" t="str">
        <f t="shared" si="7"/>
        <v/>
      </c>
      <c r="N31" s="1047"/>
      <c r="O31" s="1048">
        <f t="shared" si="10"/>
        <v>0</v>
      </c>
      <c r="P31" s="1049">
        <f t="shared" si="11"/>
        <v>0</v>
      </c>
      <c r="Q31" s="1049">
        <f t="shared" si="12"/>
        <v>0</v>
      </c>
      <c r="R31" s="1050"/>
    </row>
    <row r="32" spans="1:18" ht="30">
      <c r="A32" s="1040">
        <v>3</v>
      </c>
      <c r="B32" s="1001">
        <v>5216111</v>
      </c>
      <c r="C32" s="996" t="s">
        <v>70</v>
      </c>
      <c r="D32" s="1000" t="s">
        <v>17</v>
      </c>
      <c r="E32" s="1041">
        <v>4</v>
      </c>
      <c r="F32" s="1042"/>
      <c r="G32" s="1043">
        <v>0.2</v>
      </c>
      <c r="H32" s="1044">
        <f t="shared" si="9"/>
        <v>1.07</v>
      </c>
      <c r="I32" s="1041">
        <v>3914</v>
      </c>
      <c r="J32" s="1044"/>
      <c r="K32" s="1043"/>
      <c r="L32" s="1045"/>
      <c r="M32" s="1046" t="str">
        <f t="shared" si="7"/>
        <v/>
      </c>
      <c r="N32" s="1047"/>
      <c r="O32" s="1048">
        <f t="shared" si="10"/>
        <v>0</v>
      </c>
      <c r="P32" s="1049">
        <f t="shared" si="11"/>
        <v>0</v>
      </c>
      <c r="Q32" s="1049">
        <f t="shared" si="12"/>
        <v>0</v>
      </c>
      <c r="R32" s="1050"/>
    </row>
    <row r="33" spans="1:18" s="984" customFormat="1" ht="15.75" thickBot="1">
      <c r="A33" s="1051"/>
      <c r="B33" s="1052"/>
      <c r="C33" s="1053" t="s">
        <v>1165</v>
      </c>
      <c r="D33" s="1054"/>
      <c r="E33" s="1055"/>
      <c r="F33" s="1056"/>
      <c r="G33" s="1057"/>
      <c r="H33" s="1058"/>
      <c r="I33" s="1055"/>
      <c r="J33" s="1058"/>
      <c r="K33" s="1059"/>
      <c r="L33" s="1058"/>
      <c r="M33" s="1058"/>
      <c r="N33" s="1060">
        <f>N12+N19+N22</f>
        <v>42.680000000000007</v>
      </c>
      <c r="O33" s="1061"/>
      <c r="P33" s="1060">
        <f>P12</f>
        <v>13.74</v>
      </c>
      <c r="Q33" s="1061"/>
      <c r="R33" s="1062"/>
    </row>
    <row r="34" spans="1:18" s="984" customFormat="1">
      <c r="A34" s="938"/>
      <c r="C34" s="1026"/>
      <c r="D34" s="938"/>
      <c r="E34" s="1063"/>
      <c r="F34" s="1064"/>
      <c r="G34" s="1065"/>
      <c r="H34" s="938"/>
      <c r="I34" s="1063"/>
      <c r="J34" s="938"/>
      <c r="K34" s="938"/>
      <c r="L34" s="938"/>
      <c r="M34" s="1066"/>
      <c r="N34" s="1066"/>
      <c r="O34" s="1067"/>
      <c r="P34" s="1067"/>
      <c r="Q34" s="1067"/>
      <c r="R34" s="1067"/>
    </row>
    <row r="35" spans="1:18" s="984" customFormat="1">
      <c r="A35" s="938"/>
      <c r="C35" s="1026"/>
      <c r="D35" s="938"/>
      <c r="E35" s="1063"/>
      <c r="F35" s="1064"/>
      <c r="G35" s="1065"/>
      <c r="H35" s="938"/>
      <c r="I35" s="1063"/>
      <c r="J35" s="938"/>
      <c r="K35" s="938"/>
      <c r="L35" s="938"/>
      <c r="M35" s="1066"/>
      <c r="N35" s="1066"/>
      <c r="O35" s="1067"/>
      <c r="P35" s="1067"/>
      <c r="Q35" s="1067"/>
      <c r="R35" s="1067"/>
    </row>
    <row r="36" spans="1:18" s="984" customFormat="1">
      <c r="A36" s="938"/>
      <c r="C36" s="1026"/>
      <c r="D36" s="938"/>
      <c r="E36" s="1063"/>
      <c r="F36" s="1064"/>
      <c r="G36" s="1065"/>
      <c r="H36" s="938"/>
      <c r="I36" s="1063"/>
      <c r="J36" s="938"/>
      <c r="K36" s="938"/>
      <c r="L36" s="938"/>
      <c r="M36" s="1066"/>
      <c r="N36" s="1066"/>
      <c r="O36" s="1067"/>
      <c r="P36" s="1067"/>
      <c r="Q36" s="1067"/>
      <c r="R36" s="1067"/>
    </row>
    <row r="37" spans="1:18" s="984" customFormat="1">
      <c r="A37" s="938"/>
      <c r="C37" s="1026"/>
      <c r="D37" s="938"/>
      <c r="E37" s="1063"/>
      <c r="F37" s="1064"/>
      <c r="G37" s="1065"/>
      <c r="H37" s="938"/>
      <c r="I37" s="1063"/>
      <c r="J37" s="938"/>
      <c r="K37" s="938"/>
      <c r="L37" s="938"/>
      <c r="M37" s="1066"/>
      <c r="N37" s="1066"/>
      <c r="O37" s="1067"/>
      <c r="P37" s="1067"/>
      <c r="Q37" s="1067"/>
      <c r="R37" s="1067"/>
    </row>
    <row r="38" spans="1:18" s="984" customFormat="1">
      <c r="A38" s="938"/>
      <c r="C38" s="1026"/>
      <c r="D38" s="938"/>
      <c r="E38" s="1063"/>
      <c r="F38" s="1064"/>
      <c r="G38" s="1065"/>
      <c r="H38" s="938"/>
      <c r="I38" s="1063"/>
      <c r="J38" s="938"/>
      <c r="K38" s="938"/>
      <c r="L38" s="938"/>
      <c r="M38" s="1066"/>
      <c r="N38" s="1066"/>
      <c r="O38" s="1067"/>
      <c r="P38" s="1067"/>
      <c r="Q38" s="1067"/>
      <c r="R38" s="1067"/>
    </row>
    <row r="39" spans="1:18" s="984" customFormat="1">
      <c r="A39" s="938"/>
      <c r="C39" s="1026"/>
      <c r="D39" s="938"/>
      <c r="E39" s="1063"/>
      <c r="F39" s="1064"/>
      <c r="G39" s="1065"/>
      <c r="H39" s="938"/>
      <c r="I39" s="1063"/>
      <c r="J39" s="938"/>
      <c r="K39" s="938"/>
      <c r="L39" s="938"/>
      <c r="M39" s="1066"/>
      <c r="N39" s="1066"/>
      <c r="O39" s="1067"/>
      <c r="P39" s="1067"/>
      <c r="Q39" s="1067"/>
      <c r="R39" s="1067"/>
    </row>
    <row r="40" spans="1:18" s="984" customFormat="1">
      <c r="A40" s="938"/>
      <c r="C40" s="1026"/>
      <c r="D40" s="938"/>
      <c r="E40" s="1063"/>
      <c r="F40" s="1064"/>
      <c r="G40" s="1065"/>
      <c r="H40" s="938"/>
      <c r="I40" s="1063"/>
      <c r="J40" s="938"/>
      <c r="K40" s="938"/>
      <c r="L40" s="938"/>
      <c r="M40" s="1066"/>
      <c r="N40" s="1066"/>
      <c r="O40" s="1067"/>
      <c r="P40" s="1067"/>
      <c r="Q40" s="1067"/>
      <c r="R40" s="1067"/>
    </row>
    <row r="41" spans="1:18" s="984" customFormat="1">
      <c r="A41" s="938"/>
      <c r="C41" s="1026"/>
      <c r="D41" s="938"/>
      <c r="E41" s="1063"/>
      <c r="F41" s="1064"/>
      <c r="G41" s="1065"/>
      <c r="H41" s="938"/>
      <c r="I41" s="1063"/>
      <c r="J41" s="938"/>
      <c r="K41" s="938"/>
      <c r="L41" s="938"/>
      <c r="M41" s="1066"/>
      <c r="N41" s="1066"/>
      <c r="O41" s="1067"/>
      <c r="P41" s="1067"/>
      <c r="Q41" s="1067"/>
      <c r="R41" s="1067"/>
    </row>
    <row r="42" spans="1:18" s="984" customFormat="1">
      <c r="A42" s="938"/>
      <c r="C42" s="1026"/>
      <c r="D42" s="938"/>
      <c r="E42" s="1063"/>
      <c r="F42" s="1064"/>
      <c r="G42" s="1065"/>
      <c r="H42" s="938"/>
      <c r="I42" s="1063"/>
      <c r="J42" s="938"/>
      <c r="K42" s="938"/>
      <c r="L42" s="938"/>
      <c r="M42" s="1066"/>
      <c r="N42" s="1066"/>
      <c r="O42" s="1067"/>
      <c r="P42" s="1067"/>
      <c r="Q42" s="1067"/>
      <c r="R42" s="1067"/>
    </row>
    <row r="43" spans="1:18" s="984" customFormat="1">
      <c r="A43" s="938"/>
      <c r="C43" s="1026"/>
      <c r="D43" s="938"/>
      <c r="E43" s="1063"/>
      <c r="F43" s="1064"/>
      <c r="G43" s="1065"/>
      <c r="H43" s="938"/>
      <c r="I43" s="1063"/>
      <c r="J43" s="938"/>
      <c r="K43" s="938"/>
      <c r="L43" s="938"/>
      <c r="M43" s="1066"/>
      <c r="N43" s="1066"/>
      <c r="O43" s="1067"/>
      <c r="P43" s="1067"/>
      <c r="Q43" s="1067"/>
      <c r="R43" s="1067"/>
    </row>
    <row r="44" spans="1:18" s="984" customFormat="1">
      <c r="A44" s="938"/>
      <c r="C44" s="1026"/>
      <c r="D44" s="938"/>
      <c r="E44" s="1063"/>
      <c r="F44" s="1064"/>
      <c r="G44" s="1065"/>
      <c r="H44" s="938"/>
      <c r="I44" s="1063"/>
      <c r="J44" s="938"/>
      <c r="K44" s="938"/>
      <c r="L44" s="938"/>
      <c r="M44" s="1066"/>
      <c r="N44" s="1066"/>
      <c r="O44" s="1067"/>
      <c r="P44" s="1067"/>
      <c r="Q44" s="1067"/>
      <c r="R44" s="1067"/>
    </row>
    <row r="45" spans="1:18" s="984" customFormat="1">
      <c r="A45" s="938"/>
      <c r="C45" s="1026"/>
      <c r="D45" s="938"/>
      <c r="E45" s="1063"/>
      <c r="F45" s="1064"/>
      <c r="G45" s="1065"/>
      <c r="H45" s="938"/>
      <c r="I45" s="1063"/>
      <c r="J45" s="938"/>
      <c r="K45" s="938"/>
      <c r="L45" s="938"/>
      <c r="M45" s="1066"/>
      <c r="N45" s="1066"/>
      <c r="O45" s="1067"/>
      <c r="P45" s="1067"/>
      <c r="Q45" s="1067"/>
      <c r="R45" s="1067"/>
    </row>
    <row r="46" spans="1:18" s="984" customFormat="1">
      <c r="A46" s="938"/>
      <c r="C46" s="1026"/>
      <c r="D46" s="938"/>
      <c r="E46" s="1063"/>
      <c r="F46" s="1064"/>
      <c r="G46" s="1065"/>
      <c r="H46" s="938"/>
      <c r="I46" s="1063"/>
      <c r="J46" s="938"/>
      <c r="K46" s="938"/>
      <c r="L46" s="938"/>
      <c r="M46" s="1066"/>
      <c r="N46" s="1066"/>
      <c r="O46" s="1067"/>
      <c r="P46" s="1067"/>
      <c r="Q46" s="1067"/>
      <c r="R46" s="1067"/>
    </row>
    <row r="47" spans="1:18" s="984" customFormat="1">
      <c r="A47" s="938"/>
      <c r="C47" s="1026"/>
      <c r="D47" s="938"/>
      <c r="E47" s="1063"/>
      <c r="F47" s="1064"/>
      <c r="G47" s="1065"/>
      <c r="H47" s="938"/>
      <c r="I47" s="1063"/>
      <c r="J47" s="938"/>
      <c r="K47" s="938"/>
      <c r="L47" s="938"/>
      <c r="M47" s="1066"/>
      <c r="N47" s="1066"/>
      <c r="O47" s="1067"/>
      <c r="P47" s="1067"/>
      <c r="Q47" s="1067"/>
      <c r="R47" s="1067"/>
    </row>
    <row r="48" spans="1:18" s="984" customFormat="1">
      <c r="A48" s="938"/>
      <c r="C48" s="1026"/>
      <c r="D48" s="938"/>
      <c r="E48" s="1063"/>
      <c r="F48" s="1064"/>
      <c r="G48" s="1065"/>
      <c r="H48" s="938"/>
      <c r="I48" s="1063"/>
      <c r="J48" s="938"/>
      <c r="K48" s="938"/>
      <c r="L48" s="938"/>
      <c r="M48" s="1066"/>
      <c r="N48" s="1066"/>
      <c r="O48" s="1067"/>
      <c r="P48" s="1067"/>
      <c r="Q48" s="1067"/>
      <c r="R48" s="1067"/>
    </row>
    <row r="49" spans="1:18" s="984" customFormat="1">
      <c r="A49" s="938"/>
      <c r="C49" s="1026"/>
      <c r="D49" s="938"/>
      <c r="E49" s="1063"/>
      <c r="F49" s="1064"/>
      <c r="G49" s="1065"/>
      <c r="H49" s="938"/>
      <c r="I49" s="1063"/>
      <c r="J49" s="938"/>
      <c r="K49" s="938"/>
      <c r="L49" s="938"/>
      <c r="M49" s="1066"/>
      <c r="N49" s="1066"/>
      <c r="O49" s="1067"/>
      <c r="P49" s="1067"/>
      <c r="Q49" s="1067"/>
      <c r="R49" s="1067"/>
    </row>
    <row r="50" spans="1:18" s="984" customFormat="1">
      <c r="A50" s="938"/>
      <c r="C50" s="1026"/>
      <c r="D50" s="938"/>
      <c r="E50" s="1063"/>
      <c r="F50" s="1064"/>
      <c r="G50" s="1065"/>
      <c r="H50" s="938"/>
      <c r="I50" s="1063"/>
      <c r="J50" s="938"/>
      <c r="K50" s="938"/>
      <c r="L50" s="938"/>
      <c r="M50" s="1066"/>
      <c r="N50" s="1066"/>
      <c r="O50" s="1067"/>
      <c r="P50" s="1067"/>
      <c r="Q50" s="1067"/>
      <c r="R50" s="1067"/>
    </row>
    <row r="51" spans="1:18" s="984" customFormat="1">
      <c r="A51" s="938"/>
      <c r="C51" s="1026"/>
      <c r="D51" s="938"/>
      <c r="E51" s="1063"/>
      <c r="F51" s="1064"/>
      <c r="G51" s="1065"/>
      <c r="H51" s="938"/>
      <c r="I51" s="1063"/>
      <c r="J51" s="938"/>
      <c r="K51" s="938"/>
      <c r="L51" s="938"/>
      <c r="M51" s="1066"/>
      <c r="N51" s="1066"/>
      <c r="O51" s="1067"/>
      <c r="P51" s="1067"/>
      <c r="Q51" s="1067"/>
      <c r="R51" s="1067"/>
    </row>
    <row r="52" spans="1:18" s="984" customFormat="1">
      <c r="A52" s="938"/>
      <c r="C52" s="1026"/>
      <c r="D52" s="938"/>
      <c r="E52" s="1063"/>
      <c r="F52" s="1064"/>
      <c r="G52" s="1065"/>
      <c r="H52" s="938"/>
      <c r="I52" s="1063"/>
      <c r="J52" s="938"/>
      <c r="K52" s="938"/>
      <c r="L52" s="938"/>
      <c r="M52" s="1066"/>
      <c r="N52" s="1066"/>
      <c r="O52" s="1067"/>
      <c r="P52" s="1067"/>
      <c r="Q52" s="1067"/>
      <c r="R52" s="1067"/>
    </row>
    <row r="53" spans="1:18" s="984" customFormat="1">
      <c r="A53" s="938"/>
      <c r="C53" s="1026"/>
      <c r="D53" s="938"/>
      <c r="E53" s="1063"/>
      <c r="F53" s="1064"/>
      <c r="G53" s="1065"/>
      <c r="H53" s="938"/>
      <c r="I53" s="1063"/>
      <c r="J53" s="938"/>
      <c r="K53" s="938"/>
      <c r="L53" s="938"/>
      <c r="M53" s="1066"/>
      <c r="N53" s="1066"/>
      <c r="O53" s="1067"/>
      <c r="P53" s="1067"/>
      <c r="Q53" s="1067"/>
      <c r="R53" s="1067"/>
    </row>
    <row r="54" spans="1:18" s="984" customFormat="1">
      <c r="A54" s="938"/>
      <c r="C54" s="1026"/>
      <c r="D54" s="938"/>
      <c r="E54" s="1063"/>
      <c r="F54" s="1064"/>
      <c r="G54" s="1065"/>
      <c r="H54" s="938"/>
      <c r="I54" s="1063"/>
      <c r="J54" s="938"/>
      <c r="K54" s="938"/>
      <c r="L54" s="938"/>
      <c r="M54" s="1066"/>
      <c r="N54" s="1066"/>
      <c r="O54" s="1067"/>
      <c r="P54" s="1067"/>
      <c r="Q54" s="1067"/>
      <c r="R54" s="1067"/>
    </row>
    <row r="55" spans="1:18" s="984" customFormat="1">
      <c r="A55" s="938"/>
      <c r="C55" s="1026"/>
      <c r="D55" s="938"/>
      <c r="E55" s="1063"/>
      <c r="F55" s="1064"/>
      <c r="G55" s="1065"/>
      <c r="H55" s="938"/>
      <c r="I55" s="1063"/>
      <c r="J55" s="938"/>
      <c r="K55" s="938"/>
      <c r="L55" s="938"/>
      <c r="M55" s="1066"/>
      <c r="N55" s="1066"/>
      <c r="O55" s="1067"/>
      <c r="P55" s="1067"/>
      <c r="Q55" s="1067"/>
      <c r="R55" s="1067"/>
    </row>
    <row r="56" spans="1:18" s="984" customFormat="1">
      <c r="A56" s="938"/>
      <c r="C56" s="1026"/>
      <c r="D56" s="938"/>
      <c r="E56" s="1063"/>
      <c r="F56" s="1064"/>
      <c r="G56" s="1065"/>
      <c r="H56" s="938"/>
      <c r="I56" s="1063"/>
      <c r="J56" s="938"/>
      <c r="K56" s="938"/>
      <c r="L56" s="938"/>
      <c r="M56" s="1066"/>
      <c r="N56" s="1066"/>
      <c r="O56" s="1067"/>
      <c r="P56" s="1067"/>
      <c r="Q56" s="1067"/>
      <c r="R56" s="1067"/>
    </row>
    <row r="57" spans="1:18" s="984" customFormat="1">
      <c r="A57" s="938"/>
      <c r="C57" s="1026"/>
      <c r="D57" s="938"/>
      <c r="E57" s="1063"/>
      <c r="F57" s="1064"/>
      <c r="G57" s="1065"/>
      <c r="H57" s="938"/>
      <c r="I57" s="1063"/>
      <c r="J57" s="938"/>
      <c r="K57" s="938"/>
      <c r="L57" s="938"/>
      <c r="M57" s="1066"/>
      <c r="N57" s="1066"/>
      <c r="O57" s="1067"/>
      <c r="P57" s="1067"/>
      <c r="Q57" s="1067"/>
      <c r="R57" s="1067"/>
    </row>
    <row r="58" spans="1:18" s="984" customFormat="1">
      <c r="A58" s="938"/>
      <c r="C58" s="1026"/>
      <c r="D58" s="938"/>
      <c r="E58" s="1063"/>
      <c r="F58" s="1064"/>
      <c r="G58" s="1065"/>
      <c r="H58" s="938"/>
      <c r="I58" s="1063"/>
      <c r="J58" s="938"/>
      <c r="K58" s="938"/>
      <c r="L58" s="938"/>
      <c r="M58" s="1066"/>
      <c r="N58" s="1066"/>
      <c r="O58" s="1067"/>
      <c r="P58" s="1067"/>
      <c r="Q58" s="1067"/>
      <c r="R58" s="1067"/>
    </row>
    <row r="59" spans="1:18" s="984" customFormat="1">
      <c r="A59" s="938"/>
      <c r="C59" s="1026"/>
      <c r="D59" s="938"/>
      <c r="E59" s="1063"/>
      <c r="F59" s="1064"/>
      <c r="G59" s="1065"/>
      <c r="H59" s="938"/>
      <c r="I59" s="1063"/>
      <c r="J59" s="938"/>
      <c r="K59" s="938"/>
      <c r="L59" s="938"/>
      <c r="M59" s="1066"/>
      <c r="N59" s="1066"/>
      <c r="O59" s="1067"/>
      <c r="P59" s="1067"/>
      <c r="Q59" s="1067"/>
      <c r="R59" s="1067"/>
    </row>
    <row r="60" spans="1:18" s="984" customFormat="1">
      <c r="A60" s="938"/>
      <c r="C60" s="1026"/>
      <c r="D60" s="938"/>
      <c r="E60" s="1063"/>
      <c r="F60" s="1064"/>
      <c r="G60" s="1065"/>
      <c r="H60" s="938"/>
      <c r="I60" s="1063"/>
      <c r="J60" s="938"/>
      <c r="K60" s="938"/>
      <c r="L60" s="938"/>
      <c r="M60" s="1066"/>
      <c r="N60" s="1066"/>
      <c r="O60" s="1067"/>
      <c r="P60" s="1067"/>
      <c r="Q60" s="1067"/>
      <c r="R60" s="1067"/>
    </row>
    <row r="61" spans="1:18" s="984" customFormat="1">
      <c r="A61" s="938"/>
      <c r="C61" s="1026"/>
      <c r="D61" s="938"/>
      <c r="E61" s="1063"/>
      <c r="F61" s="1064"/>
      <c r="G61" s="1065"/>
      <c r="H61" s="938"/>
      <c r="I61" s="1063"/>
      <c r="J61" s="938"/>
      <c r="K61" s="938"/>
      <c r="L61" s="938"/>
      <c r="M61" s="1066"/>
      <c r="N61" s="1066"/>
      <c r="O61" s="1067"/>
      <c r="P61" s="1067"/>
      <c r="Q61" s="1067"/>
      <c r="R61" s="1067"/>
    </row>
    <row r="62" spans="1:18" s="984" customFormat="1">
      <c r="A62" s="938"/>
      <c r="C62" s="1026"/>
      <c r="D62" s="938"/>
      <c r="E62" s="1063"/>
      <c r="F62" s="1064"/>
      <c r="G62" s="1065"/>
      <c r="H62" s="938"/>
      <c r="I62" s="1063"/>
      <c r="J62" s="938"/>
      <c r="K62" s="938"/>
      <c r="L62" s="938"/>
      <c r="M62" s="1066"/>
      <c r="N62" s="1066"/>
      <c r="O62" s="1067"/>
      <c r="P62" s="1067"/>
      <c r="Q62" s="1067"/>
      <c r="R62" s="1067"/>
    </row>
    <row r="63" spans="1:18" s="984" customFormat="1">
      <c r="A63" s="938"/>
      <c r="C63" s="1026"/>
      <c r="D63" s="938"/>
      <c r="E63" s="1063"/>
      <c r="F63" s="1064"/>
      <c r="G63" s="1065"/>
      <c r="H63" s="938"/>
      <c r="I63" s="1063"/>
      <c r="J63" s="938"/>
      <c r="K63" s="938"/>
      <c r="L63" s="938"/>
      <c r="M63" s="1066"/>
      <c r="N63" s="1066"/>
      <c r="O63" s="1067"/>
      <c r="P63" s="1067"/>
      <c r="Q63" s="1067"/>
      <c r="R63" s="1067"/>
    </row>
    <row r="64" spans="1:18" s="984" customFormat="1">
      <c r="A64" s="938"/>
      <c r="C64" s="1026"/>
      <c r="D64" s="938"/>
      <c r="E64" s="1063"/>
      <c r="F64" s="1064"/>
      <c r="G64" s="1065"/>
      <c r="H64" s="938"/>
      <c r="I64" s="1063"/>
      <c r="J64" s="938"/>
      <c r="K64" s="938"/>
      <c r="L64" s="938"/>
      <c r="M64" s="1066"/>
      <c r="N64" s="1066"/>
      <c r="O64" s="1067"/>
      <c r="P64" s="1067"/>
      <c r="Q64" s="1067"/>
      <c r="R64" s="1067"/>
    </row>
    <row r="65" spans="1:18" s="984" customFormat="1">
      <c r="A65" s="938"/>
      <c r="C65" s="1026"/>
      <c r="D65" s="938"/>
      <c r="E65" s="1063"/>
      <c r="F65" s="1064"/>
      <c r="G65" s="1065"/>
      <c r="H65" s="938"/>
      <c r="I65" s="1063"/>
      <c r="J65" s="938"/>
      <c r="K65" s="938"/>
      <c r="L65" s="938"/>
      <c r="M65" s="1066"/>
      <c r="N65" s="1066"/>
      <c r="O65" s="1067"/>
      <c r="P65" s="1067"/>
      <c r="Q65" s="1067"/>
      <c r="R65" s="1067"/>
    </row>
    <row r="66" spans="1:18" s="984" customFormat="1">
      <c r="A66" s="938"/>
      <c r="C66" s="1026"/>
      <c r="D66" s="938"/>
      <c r="E66" s="1063"/>
      <c r="F66" s="1064"/>
      <c r="G66" s="1065"/>
      <c r="H66" s="938"/>
      <c r="I66" s="1063"/>
      <c r="J66" s="938"/>
      <c r="K66" s="938"/>
      <c r="L66" s="938"/>
      <c r="M66" s="1066"/>
      <c r="N66" s="1066"/>
      <c r="O66" s="1067"/>
      <c r="P66" s="1067"/>
      <c r="Q66" s="1067"/>
      <c r="R66" s="1067"/>
    </row>
    <row r="67" spans="1:18" s="984" customFormat="1">
      <c r="A67" s="938"/>
      <c r="C67" s="1026"/>
      <c r="D67" s="938"/>
      <c r="E67" s="1063"/>
      <c r="F67" s="1064"/>
      <c r="G67" s="1065"/>
      <c r="H67" s="938"/>
      <c r="I67" s="1063"/>
      <c r="J67" s="938"/>
      <c r="K67" s="938"/>
      <c r="L67" s="938"/>
      <c r="M67" s="1066"/>
      <c r="N67" s="1066"/>
      <c r="O67" s="1067"/>
      <c r="P67" s="1067"/>
      <c r="Q67" s="1067"/>
      <c r="R67" s="1067"/>
    </row>
    <row r="68" spans="1:18" s="984" customFormat="1">
      <c r="A68" s="938"/>
      <c r="C68" s="1026"/>
      <c r="D68" s="938"/>
      <c r="E68" s="1063"/>
      <c r="F68" s="1064"/>
      <c r="G68" s="1065"/>
      <c r="H68" s="938"/>
      <c r="I68" s="1063"/>
      <c r="J68" s="938"/>
      <c r="K68" s="938"/>
      <c r="L68" s="938"/>
      <c r="M68" s="1066"/>
      <c r="N68" s="1066"/>
      <c r="O68" s="1067"/>
      <c r="P68" s="1067"/>
      <c r="Q68" s="1067"/>
      <c r="R68" s="1067"/>
    </row>
    <row r="69" spans="1:18" s="984" customFormat="1">
      <c r="A69" s="938"/>
      <c r="C69" s="1026"/>
      <c r="D69" s="938"/>
      <c r="E69" s="1063"/>
      <c r="F69" s="1064"/>
      <c r="G69" s="1065"/>
      <c r="H69" s="938"/>
      <c r="I69" s="1063"/>
      <c r="J69" s="938"/>
      <c r="K69" s="938"/>
      <c r="L69" s="938"/>
      <c r="M69" s="1066"/>
      <c r="N69" s="1066"/>
      <c r="O69" s="1067"/>
      <c r="P69" s="1067"/>
      <c r="Q69" s="1067"/>
      <c r="R69" s="1067"/>
    </row>
    <row r="70" spans="1:18" s="984" customFormat="1">
      <c r="A70" s="938"/>
      <c r="C70" s="1026"/>
      <c r="D70" s="938"/>
      <c r="E70" s="1063"/>
      <c r="F70" s="1064"/>
      <c r="G70" s="1065"/>
      <c r="H70" s="938"/>
      <c r="I70" s="1063"/>
      <c r="J70" s="938"/>
      <c r="K70" s="938"/>
      <c r="L70" s="938"/>
      <c r="M70" s="1066"/>
      <c r="N70" s="1066"/>
      <c r="O70" s="1067"/>
      <c r="P70" s="1067"/>
      <c r="Q70" s="1067"/>
      <c r="R70" s="1067"/>
    </row>
    <row r="71" spans="1:18" s="984" customFormat="1">
      <c r="A71" s="938"/>
      <c r="C71" s="1026"/>
      <c r="D71" s="938"/>
      <c r="E71" s="1063"/>
      <c r="F71" s="1064"/>
      <c r="G71" s="1065"/>
      <c r="H71" s="938"/>
      <c r="I71" s="1063"/>
      <c r="J71" s="938"/>
      <c r="K71" s="938"/>
      <c r="L71" s="938"/>
      <c r="M71" s="1066"/>
      <c r="N71" s="1066"/>
      <c r="O71" s="1067"/>
      <c r="P71" s="1067"/>
      <c r="Q71" s="1067"/>
      <c r="R71" s="1067"/>
    </row>
    <row r="72" spans="1:18" s="984" customFormat="1">
      <c r="A72" s="938"/>
      <c r="C72" s="1026"/>
      <c r="D72" s="938"/>
      <c r="E72" s="1063"/>
      <c r="F72" s="1064"/>
      <c r="G72" s="1065"/>
      <c r="H72" s="938"/>
      <c r="I72" s="1063"/>
      <c r="J72" s="938"/>
      <c r="K72" s="938"/>
      <c r="L72" s="938"/>
      <c r="M72" s="1066"/>
      <c r="N72" s="1066"/>
      <c r="O72" s="1067"/>
      <c r="P72" s="1067"/>
      <c r="Q72" s="1067"/>
      <c r="R72" s="1067"/>
    </row>
    <row r="73" spans="1:18" s="984" customFormat="1">
      <c r="A73" s="938"/>
      <c r="C73" s="1026"/>
      <c r="D73" s="938"/>
      <c r="E73" s="1063"/>
      <c r="F73" s="1064"/>
      <c r="G73" s="1065"/>
      <c r="H73" s="938"/>
      <c r="I73" s="1063"/>
      <c r="J73" s="938"/>
      <c r="K73" s="938"/>
      <c r="L73" s="938"/>
      <c r="M73" s="1066"/>
      <c r="N73" s="1066"/>
      <c r="O73" s="1067"/>
      <c r="P73" s="1067"/>
      <c r="Q73" s="1067"/>
      <c r="R73" s="1067"/>
    </row>
    <row r="74" spans="1:18" s="984" customFormat="1">
      <c r="A74" s="938"/>
      <c r="C74" s="1026"/>
      <c r="D74" s="938"/>
      <c r="E74" s="1063"/>
      <c r="F74" s="1064"/>
      <c r="G74" s="1065"/>
      <c r="H74" s="938"/>
      <c r="I74" s="1063"/>
      <c r="J74" s="938"/>
      <c r="K74" s="938"/>
      <c r="L74" s="938"/>
      <c r="M74" s="1066"/>
      <c r="N74" s="1066"/>
      <c r="O74" s="1067"/>
      <c r="P74" s="1067"/>
      <c r="Q74" s="1067"/>
      <c r="R74" s="1067"/>
    </row>
    <row r="75" spans="1:18" s="984" customFormat="1">
      <c r="A75" s="938"/>
      <c r="C75" s="1026"/>
      <c r="D75" s="938"/>
      <c r="E75" s="1063"/>
      <c r="F75" s="1064"/>
      <c r="G75" s="1065"/>
      <c r="H75" s="938"/>
      <c r="I75" s="1063"/>
      <c r="J75" s="938"/>
      <c r="K75" s="938"/>
      <c r="L75" s="938"/>
      <c r="M75" s="1066"/>
      <c r="N75" s="1066"/>
      <c r="O75" s="1067"/>
      <c r="P75" s="1067"/>
      <c r="Q75" s="1067"/>
      <c r="R75" s="1067"/>
    </row>
    <row r="76" spans="1:18" s="984" customFormat="1">
      <c r="A76" s="938"/>
      <c r="C76" s="1026"/>
      <c r="D76" s="938"/>
      <c r="E76" s="1063"/>
      <c r="F76" s="1064"/>
      <c r="G76" s="1065"/>
      <c r="H76" s="938"/>
      <c r="I76" s="1063"/>
      <c r="J76" s="938"/>
      <c r="K76" s="938"/>
      <c r="L76" s="938"/>
      <c r="M76" s="1066"/>
      <c r="N76" s="1066"/>
      <c r="O76" s="1067"/>
      <c r="P76" s="1067"/>
      <c r="Q76" s="1067"/>
      <c r="R76" s="1067"/>
    </row>
    <row r="77" spans="1:18" s="984" customFormat="1">
      <c r="A77" s="938"/>
      <c r="C77" s="1026"/>
      <c r="D77" s="938"/>
      <c r="E77" s="1063"/>
      <c r="F77" s="1064"/>
      <c r="G77" s="1065"/>
      <c r="H77" s="938"/>
      <c r="I77" s="1063"/>
      <c r="J77" s="938"/>
      <c r="K77" s="938"/>
      <c r="L77" s="938"/>
      <c r="M77" s="1066"/>
      <c r="N77" s="1066"/>
      <c r="O77" s="1067"/>
      <c r="P77" s="1067"/>
      <c r="Q77" s="1067"/>
      <c r="R77" s="1067"/>
    </row>
    <row r="78" spans="1:18" s="984" customFormat="1">
      <c r="A78" s="938"/>
      <c r="C78" s="1026"/>
      <c r="D78" s="938"/>
      <c r="E78" s="1063"/>
      <c r="F78" s="1064"/>
      <c r="G78" s="1065"/>
      <c r="H78" s="938"/>
      <c r="I78" s="1063"/>
      <c r="J78" s="938"/>
      <c r="K78" s="938"/>
      <c r="L78" s="938"/>
      <c r="M78" s="1066"/>
      <c r="N78" s="1066"/>
      <c r="O78" s="1067"/>
      <c r="P78" s="1067"/>
      <c r="Q78" s="1067"/>
      <c r="R78" s="1067"/>
    </row>
    <row r="79" spans="1:18" s="984" customFormat="1">
      <c r="A79" s="938"/>
      <c r="C79" s="1026"/>
      <c r="D79" s="938"/>
      <c r="E79" s="1063"/>
      <c r="F79" s="1064"/>
      <c r="G79" s="1065"/>
      <c r="H79" s="938"/>
      <c r="I79" s="1063"/>
      <c r="J79" s="938"/>
      <c r="K79" s="938"/>
      <c r="L79" s="938"/>
      <c r="M79" s="1066"/>
      <c r="N79" s="1066"/>
      <c r="O79" s="1067"/>
      <c r="P79" s="1067"/>
      <c r="Q79" s="1067"/>
      <c r="R79" s="1067"/>
    </row>
    <row r="80" spans="1:18" s="984" customFormat="1">
      <c r="A80" s="938"/>
      <c r="C80" s="1026"/>
      <c r="D80" s="938"/>
      <c r="E80" s="1063"/>
      <c r="F80" s="1064"/>
      <c r="G80" s="1065"/>
      <c r="H80" s="938"/>
      <c r="I80" s="1063"/>
      <c r="J80" s="938"/>
      <c r="K80" s="938"/>
      <c r="L80" s="938"/>
      <c r="M80" s="1066"/>
      <c r="N80" s="1066"/>
      <c r="O80" s="1067"/>
      <c r="P80" s="1067"/>
      <c r="Q80" s="1067"/>
      <c r="R80" s="1067"/>
    </row>
    <row r="81" spans="1:18" s="984" customFormat="1">
      <c r="A81" s="938"/>
      <c r="C81" s="1026"/>
      <c r="D81" s="938"/>
      <c r="E81" s="1063"/>
      <c r="F81" s="1064"/>
      <c r="G81" s="1065"/>
      <c r="H81" s="938"/>
      <c r="I81" s="1063"/>
      <c r="J81" s="938"/>
      <c r="K81" s="938"/>
      <c r="L81" s="938"/>
      <c r="M81" s="1066"/>
      <c r="N81" s="1066"/>
      <c r="O81" s="1067"/>
      <c r="P81" s="1067"/>
      <c r="Q81" s="1067"/>
      <c r="R81" s="1067"/>
    </row>
    <row r="82" spans="1:18" s="984" customFormat="1">
      <c r="A82" s="938"/>
      <c r="C82" s="1026"/>
      <c r="D82" s="938"/>
      <c r="E82" s="1063"/>
      <c r="F82" s="1064"/>
      <c r="G82" s="1065"/>
      <c r="H82" s="938"/>
      <c r="I82" s="1063"/>
      <c r="J82" s="938"/>
      <c r="K82" s="938"/>
      <c r="L82" s="938"/>
      <c r="M82" s="1066"/>
      <c r="N82" s="1066"/>
      <c r="O82" s="1067"/>
      <c r="P82" s="1067"/>
      <c r="Q82" s="1067"/>
      <c r="R82" s="1067"/>
    </row>
    <row r="83" spans="1:18" s="984" customFormat="1">
      <c r="A83" s="938"/>
      <c r="C83" s="1026"/>
      <c r="D83" s="938"/>
      <c r="E83" s="1063"/>
      <c r="F83" s="1064"/>
      <c r="G83" s="1065"/>
      <c r="H83" s="938"/>
      <c r="I83" s="1063"/>
      <c r="J83" s="938"/>
      <c r="K83" s="938"/>
      <c r="L83" s="938"/>
      <c r="M83" s="1066"/>
      <c r="N83" s="1066"/>
      <c r="O83" s="1067"/>
      <c r="P83" s="1067"/>
      <c r="Q83" s="1067"/>
      <c r="R83" s="1067"/>
    </row>
    <row r="84" spans="1:18" s="984" customFormat="1">
      <c r="A84" s="938"/>
      <c r="C84" s="1026"/>
      <c r="D84" s="938"/>
      <c r="E84" s="1063"/>
      <c r="F84" s="1064"/>
      <c r="G84" s="1065"/>
      <c r="H84" s="938"/>
      <c r="I84" s="1063"/>
      <c r="J84" s="938"/>
      <c r="K84" s="938"/>
      <c r="L84" s="938"/>
      <c r="M84" s="1066"/>
      <c r="N84" s="1066"/>
      <c r="O84" s="1067"/>
      <c r="P84" s="1067"/>
      <c r="Q84" s="1067"/>
      <c r="R84" s="1067"/>
    </row>
    <row r="85" spans="1:18" s="984" customFormat="1">
      <c r="A85" s="938"/>
      <c r="C85" s="1026"/>
      <c r="D85" s="938"/>
      <c r="E85" s="1063"/>
      <c r="F85" s="1064"/>
      <c r="G85" s="1065"/>
      <c r="H85" s="938"/>
      <c r="I85" s="1063"/>
      <c r="J85" s="938"/>
      <c r="K85" s="938"/>
      <c r="L85" s="938"/>
      <c r="M85" s="1066"/>
      <c r="N85" s="1066"/>
      <c r="O85" s="1067"/>
      <c r="P85" s="1067"/>
      <c r="Q85" s="1067"/>
      <c r="R85" s="1067"/>
    </row>
    <row r="86" spans="1:18" s="984" customFormat="1">
      <c r="A86" s="938"/>
      <c r="C86" s="1026"/>
      <c r="D86" s="938"/>
      <c r="E86" s="1063"/>
      <c r="F86" s="1064"/>
      <c r="G86" s="1065"/>
      <c r="H86" s="938"/>
      <c r="I86" s="1063"/>
      <c r="J86" s="938"/>
      <c r="K86" s="938"/>
      <c r="L86" s="938"/>
      <c r="M86" s="1066"/>
      <c r="N86" s="1066"/>
      <c r="O86" s="1067"/>
      <c r="P86" s="1067"/>
      <c r="Q86" s="1067"/>
      <c r="R86" s="1067"/>
    </row>
    <row r="87" spans="1:18" s="984" customFormat="1">
      <c r="A87" s="938"/>
      <c r="C87" s="1026"/>
      <c r="D87" s="938"/>
      <c r="E87" s="1063"/>
      <c r="F87" s="1064"/>
      <c r="G87" s="1065"/>
      <c r="H87" s="938"/>
      <c r="I87" s="1063"/>
      <c r="J87" s="938"/>
      <c r="K87" s="938"/>
      <c r="L87" s="938"/>
      <c r="M87" s="1066"/>
      <c r="N87" s="1066"/>
      <c r="O87" s="1067"/>
      <c r="P87" s="1067"/>
      <c r="Q87" s="1067"/>
      <c r="R87" s="1067"/>
    </row>
    <row r="88" spans="1:18" s="984" customFormat="1">
      <c r="A88" s="938"/>
      <c r="C88" s="1026"/>
      <c r="D88" s="938"/>
      <c r="E88" s="1063"/>
      <c r="F88" s="1064"/>
      <c r="G88" s="1065"/>
      <c r="H88" s="938"/>
      <c r="I88" s="1063"/>
      <c r="J88" s="938"/>
      <c r="K88" s="938"/>
      <c r="L88" s="938"/>
      <c r="M88" s="1066"/>
      <c r="N88" s="1066"/>
      <c r="O88" s="1067"/>
      <c r="P88" s="1067"/>
      <c r="Q88" s="1067"/>
      <c r="R88" s="1067"/>
    </row>
    <row r="89" spans="1:18" s="984" customFormat="1">
      <c r="A89" s="938"/>
      <c r="C89" s="1026"/>
      <c r="D89" s="938"/>
      <c r="E89" s="1063"/>
      <c r="F89" s="1064"/>
      <c r="G89" s="1065"/>
      <c r="H89" s="938"/>
      <c r="I89" s="1063"/>
      <c r="J89" s="938"/>
      <c r="K89" s="938"/>
      <c r="L89" s="938"/>
      <c r="M89" s="1066"/>
      <c r="N89" s="1066"/>
      <c r="O89" s="1067"/>
      <c r="P89" s="1067"/>
      <c r="Q89" s="1067"/>
      <c r="R89" s="1067"/>
    </row>
    <row r="90" spans="1:18" s="984" customFormat="1">
      <c r="A90" s="938"/>
      <c r="C90" s="1026"/>
      <c r="D90" s="938"/>
      <c r="E90" s="1063"/>
      <c r="F90" s="1064"/>
      <c r="G90" s="1065"/>
      <c r="H90" s="938"/>
      <c r="I90" s="1063"/>
      <c r="J90" s="938"/>
      <c r="K90" s="938"/>
      <c r="L90" s="938"/>
      <c r="M90" s="1066"/>
      <c r="N90" s="1066"/>
      <c r="O90" s="1067"/>
      <c r="P90" s="1067"/>
      <c r="Q90" s="1067"/>
      <c r="R90" s="1067"/>
    </row>
    <row r="91" spans="1:18" s="984" customFormat="1">
      <c r="A91" s="938"/>
      <c r="C91" s="1026"/>
      <c r="D91" s="938"/>
      <c r="E91" s="1063"/>
      <c r="F91" s="1064"/>
      <c r="G91" s="1065"/>
      <c r="H91" s="938"/>
      <c r="I91" s="1063"/>
      <c r="J91" s="938"/>
      <c r="K91" s="938"/>
      <c r="L91" s="938"/>
      <c r="M91" s="1066"/>
      <c r="N91" s="1066"/>
      <c r="O91" s="1067"/>
      <c r="P91" s="1067"/>
      <c r="Q91" s="1067"/>
      <c r="R91" s="1067"/>
    </row>
    <row r="92" spans="1:18" s="984" customFormat="1">
      <c r="A92" s="938"/>
      <c r="C92" s="1026"/>
      <c r="D92" s="938"/>
      <c r="E92" s="1063"/>
      <c r="F92" s="1064"/>
      <c r="G92" s="1065"/>
      <c r="H92" s="938"/>
      <c r="I92" s="1063"/>
      <c r="J92" s="938"/>
      <c r="K92" s="938"/>
      <c r="L92" s="938"/>
      <c r="M92" s="1066"/>
      <c r="N92" s="1066"/>
      <c r="O92" s="1067"/>
      <c r="P92" s="1067"/>
      <c r="Q92" s="1067"/>
      <c r="R92" s="1067"/>
    </row>
    <row r="93" spans="1:18" s="984" customFormat="1">
      <c r="A93" s="938"/>
      <c r="C93" s="1026"/>
      <c r="D93" s="938"/>
      <c r="E93" s="1063"/>
      <c r="F93" s="1064"/>
      <c r="G93" s="1065"/>
      <c r="H93" s="938"/>
      <c r="I93" s="1063"/>
      <c r="J93" s="938"/>
      <c r="K93" s="938"/>
      <c r="L93" s="938"/>
      <c r="M93" s="1066"/>
      <c r="N93" s="1066"/>
      <c r="O93" s="1067"/>
      <c r="P93" s="1067"/>
      <c r="Q93" s="1067"/>
      <c r="R93" s="1067"/>
    </row>
    <row r="94" spans="1:18" s="984" customFormat="1">
      <c r="A94" s="938"/>
      <c r="C94" s="1026"/>
      <c r="D94" s="938"/>
      <c r="E94" s="1063"/>
      <c r="F94" s="1064"/>
      <c r="G94" s="1065"/>
      <c r="H94" s="938"/>
      <c r="I94" s="1063"/>
      <c r="J94" s="938"/>
      <c r="K94" s="938"/>
      <c r="L94" s="938"/>
      <c r="M94" s="1066"/>
      <c r="N94" s="1066"/>
      <c r="O94" s="1067"/>
      <c r="P94" s="1067"/>
      <c r="Q94" s="1067"/>
      <c r="R94" s="1067"/>
    </row>
    <row r="95" spans="1:18" s="984" customFormat="1">
      <c r="A95" s="938"/>
      <c r="C95" s="1026"/>
      <c r="D95" s="938"/>
      <c r="E95" s="1063"/>
      <c r="F95" s="1064"/>
      <c r="G95" s="1065"/>
      <c r="H95" s="938"/>
      <c r="I95" s="1063"/>
      <c r="J95" s="938"/>
      <c r="K95" s="938"/>
      <c r="L95" s="938"/>
      <c r="M95" s="1066"/>
      <c r="N95" s="1066"/>
      <c r="O95" s="1067"/>
      <c r="P95" s="1067"/>
      <c r="Q95" s="1067"/>
      <c r="R95" s="1067"/>
    </row>
    <row r="96" spans="1:18" s="984" customFormat="1">
      <c r="A96" s="938"/>
      <c r="C96" s="1026"/>
      <c r="D96" s="938"/>
      <c r="E96" s="1063"/>
      <c r="F96" s="1064"/>
      <c r="G96" s="1065"/>
      <c r="H96" s="938"/>
      <c r="I96" s="1063"/>
      <c r="J96" s="938"/>
      <c r="K96" s="938"/>
      <c r="L96" s="938"/>
      <c r="M96" s="1066"/>
      <c r="N96" s="1066"/>
      <c r="O96" s="1067"/>
      <c r="P96" s="1067"/>
      <c r="Q96" s="1067"/>
      <c r="R96" s="1067"/>
    </row>
    <row r="97" spans="1:18" s="984" customFormat="1">
      <c r="A97" s="938"/>
      <c r="C97" s="1026"/>
      <c r="D97" s="938"/>
      <c r="E97" s="1063"/>
      <c r="F97" s="1064"/>
      <c r="G97" s="1065"/>
      <c r="H97" s="938"/>
      <c r="I97" s="1063"/>
      <c r="J97" s="938"/>
      <c r="K97" s="938"/>
      <c r="L97" s="938"/>
      <c r="M97" s="1066"/>
      <c r="N97" s="1066"/>
      <c r="O97" s="1067"/>
      <c r="P97" s="1067"/>
      <c r="Q97" s="1067"/>
      <c r="R97" s="1067"/>
    </row>
    <row r="98" spans="1:18" s="984" customFormat="1">
      <c r="A98" s="938"/>
      <c r="C98" s="1026"/>
      <c r="D98" s="938"/>
      <c r="E98" s="1063"/>
      <c r="F98" s="1064"/>
      <c r="G98" s="1065"/>
      <c r="H98" s="938"/>
      <c r="I98" s="1063"/>
      <c r="J98" s="938"/>
      <c r="K98" s="938"/>
      <c r="L98" s="938"/>
      <c r="M98" s="1066"/>
      <c r="N98" s="1066"/>
      <c r="O98" s="1067"/>
      <c r="P98" s="1067"/>
      <c r="Q98" s="1067"/>
      <c r="R98" s="1067"/>
    </row>
    <row r="99" spans="1:18" s="984" customFormat="1">
      <c r="A99" s="938"/>
      <c r="C99" s="1026"/>
      <c r="D99" s="938"/>
      <c r="E99" s="1063"/>
      <c r="F99" s="1064"/>
      <c r="G99" s="1065"/>
      <c r="H99" s="938"/>
      <c r="I99" s="1063"/>
      <c r="J99" s="938"/>
      <c r="K99" s="938"/>
      <c r="L99" s="938"/>
      <c r="M99" s="1066"/>
      <c r="N99" s="1066"/>
      <c r="O99" s="1067"/>
      <c r="P99" s="1067"/>
      <c r="Q99" s="1067"/>
      <c r="R99" s="1067"/>
    </row>
    <row r="100" spans="1:18" s="984" customFormat="1">
      <c r="A100" s="938"/>
      <c r="C100" s="1026"/>
      <c r="D100" s="938"/>
      <c r="E100" s="1063"/>
      <c r="F100" s="1064"/>
      <c r="G100" s="1065"/>
      <c r="H100" s="938"/>
      <c r="I100" s="1063"/>
      <c r="J100" s="938"/>
      <c r="K100" s="938"/>
      <c r="L100" s="938"/>
      <c r="M100" s="1066"/>
      <c r="N100" s="1066"/>
      <c r="O100" s="1067"/>
      <c r="P100" s="1067"/>
      <c r="Q100" s="1067"/>
      <c r="R100" s="1067"/>
    </row>
    <row r="101" spans="1:18" s="984" customFormat="1">
      <c r="A101" s="938"/>
      <c r="C101" s="1026"/>
      <c r="D101" s="938"/>
      <c r="E101" s="1063"/>
      <c r="F101" s="1064"/>
      <c r="G101" s="1065"/>
      <c r="H101" s="938"/>
      <c r="I101" s="1063"/>
      <c r="J101" s="938"/>
      <c r="K101" s="938"/>
      <c r="L101" s="938"/>
      <c r="M101" s="1066"/>
      <c r="N101" s="1066"/>
      <c r="O101" s="1067"/>
      <c r="P101" s="1067"/>
      <c r="Q101" s="1067"/>
      <c r="R101" s="1067"/>
    </row>
    <row r="102" spans="1:18" s="984" customFormat="1">
      <c r="A102" s="938"/>
      <c r="C102" s="1026"/>
      <c r="D102" s="938"/>
      <c r="E102" s="1063"/>
      <c r="F102" s="1064"/>
      <c r="G102" s="1065"/>
      <c r="H102" s="938"/>
      <c r="I102" s="1063"/>
      <c r="J102" s="938"/>
      <c r="K102" s="938"/>
      <c r="L102" s="938"/>
      <c r="M102" s="1066"/>
      <c r="N102" s="1066"/>
      <c r="O102" s="1067"/>
      <c r="P102" s="1067"/>
      <c r="Q102" s="1067"/>
      <c r="R102" s="1067"/>
    </row>
    <row r="103" spans="1:18" s="984" customFormat="1">
      <c r="A103" s="938"/>
      <c r="C103" s="1026"/>
      <c r="D103" s="938"/>
      <c r="E103" s="1063"/>
      <c r="F103" s="1064"/>
      <c r="G103" s="1065"/>
      <c r="H103" s="938"/>
      <c r="I103" s="1063"/>
      <c r="J103" s="938"/>
      <c r="K103" s="938"/>
      <c r="L103" s="938"/>
      <c r="M103" s="1066"/>
      <c r="N103" s="1066"/>
      <c r="O103" s="1067"/>
      <c r="P103" s="1067"/>
      <c r="Q103" s="1067"/>
      <c r="R103" s="1067"/>
    </row>
    <row r="104" spans="1:18" s="984" customFormat="1">
      <c r="A104" s="938"/>
      <c r="C104" s="1026"/>
      <c r="D104" s="938"/>
      <c r="E104" s="1063"/>
      <c r="F104" s="1064"/>
      <c r="G104" s="1065"/>
      <c r="H104" s="938"/>
      <c r="I104" s="1063"/>
      <c r="J104" s="938"/>
      <c r="K104" s="938"/>
      <c r="L104" s="938"/>
      <c r="M104" s="1066"/>
      <c r="N104" s="1066"/>
      <c r="O104" s="1067"/>
      <c r="P104" s="1067"/>
      <c r="Q104" s="1067"/>
      <c r="R104" s="1067"/>
    </row>
    <row r="105" spans="1:18" s="984" customFormat="1">
      <c r="A105" s="938"/>
      <c r="C105" s="1026"/>
      <c r="D105" s="938"/>
      <c r="E105" s="1063"/>
      <c r="F105" s="1064"/>
      <c r="G105" s="1065"/>
      <c r="H105" s="938"/>
      <c r="I105" s="1063"/>
      <c r="J105" s="938"/>
      <c r="K105" s="938"/>
      <c r="L105" s="938"/>
      <c r="M105" s="1066"/>
      <c r="N105" s="1066"/>
      <c r="O105" s="1067"/>
      <c r="P105" s="1067"/>
      <c r="Q105" s="1067"/>
      <c r="R105" s="1067"/>
    </row>
    <row r="106" spans="1:18" s="984" customFormat="1">
      <c r="A106" s="938"/>
      <c r="C106" s="1026"/>
      <c r="D106" s="938"/>
      <c r="E106" s="1063"/>
      <c r="F106" s="1064"/>
      <c r="G106" s="1065"/>
      <c r="H106" s="938"/>
      <c r="I106" s="1063"/>
      <c r="J106" s="938"/>
      <c r="K106" s="938"/>
      <c r="L106" s="938"/>
      <c r="M106" s="1066"/>
      <c r="N106" s="1066"/>
      <c r="O106" s="1067"/>
      <c r="P106" s="1067"/>
      <c r="Q106" s="1067"/>
      <c r="R106" s="1067"/>
    </row>
    <row r="107" spans="1:18" s="984" customFormat="1">
      <c r="A107" s="938"/>
      <c r="C107" s="1026"/>
      <c r="D107" s="938"/>
      <c r="E107" s="1063"/>
      <c r="F107" s="1064"/>
      <c r="G107" s="1065"/>
      <c r="H107" s="938"/>
      <c r="I107" s="1063"/>
      <c r="J107" s="938"/>
      <c r="K107" s="938"/>
      <c r="L107" s="938"/>
      <c r="M107" s="1066"/>
      <c r="N107" s="1066"/>
      <c r="O107" s="1067"/>
      <c r="P107" s="1067"/>
      <c r="Q107" s="1067"/>
      <c r="R107" s="1067"/>
    </row>
    <row r="108" spans="1:18" s="984" customFormat="1">
      <c r="A108" s="938"/>
      <c r="C108" s="1026"/>
      <c r="D108" s="938"/>
      <c r="E108" s="1063"/>
      <c r="F108" s="1064"/>
      <c r="G108" s="1065"/>
      <c r="H108" s="938"/>
      <c r="I108" s="1063"/>
      <c r="J108" s="938"/>
      <c r="K108" s="938"/>
      <c r="L108" s="938"/>
      <c r="M108" s="1066"/>
      <c r="N108" s="1066"/>
      <c r="O108" s="1067"/>
      <c r="P108" s="1067"/>
      <c r="Q108" s="1067"/>
      <c r="R108" s="1067"/>
    </row>
    <row r="109" spans="1:18" s="984" customFormat="1">
      <c r="A109" s="938"/>
      <c r="C109" s="1026"/>
      <c r="D109" s="938"/>
      <c r="E109" s="1063"/>
      <c r="F109" s="1064"/>
      <c r="G109" s="1065"/>
      <c r="H109" s="938"/>
      <c r="I109" s="1063"/>
      <c r="J109" s="938"/>
      <c r="K109" s="938"/>
      <c r="L109" s="938"/>
      <c r="M109" s="1066"/>
      <c r="N109" s="1066"/>
      <c r="O109" s="1067"/>
      <c r="P109" s="1067"/>
      <c r="Q109" s="1067"/>
      <c r="R109" s="1067"/>
    </row>
    <row r="110" spans="1:18" s="984" customFormat="1">
      <c r="A110" s="938"/>
      <c r="C110" s="1026"/>
      <c r="D110" s="938"/>
      <c r="E110" s="1063"/>
      <c r="F110" s="1064"/>
      <c r="G110" s="1065"/>
      <c r="H110" s="938"/>
      <c r="I110" s="1063"/>
      <c r="J110" s="938"/>
      <c r="K110" s="938"/>
      <c r="L110" s="938"/>
      <c r="M110" s="1066"/>
      <c r="N110" s="1066"/>
      <c r="O110" s="1067"/>
      <c r="P110" s="1067"/>
      <c r="Q110" s="1067"/>
      <c r="R110" s="1067"/>
    </row>
    <row r="111" spans="1:18" s="984" customFormat="1">
      <c r="A111" s="938"/>
      <c r="C111" s="1026"/>
      <c r="D111" s="938"/>
      <c r="E111" s="1063"/>
      <c r="F111" s="1064"/>
      <c r="G111" s="1065"/>
      <c r="H111" s="938"/>
      <c r="I111" s="1063"/>
      <c r="J111" s="938"/>
      <c r="K111" s="938"/>
      <c r="L111" s="938"/>
      <c r="M111" s="1066"/>
      <c r="N111" s="1066"/>
      <c r="O111" s="1067"/>
      <c r="P111" s="1067"/>
      <c r="Q111" s="1067"/>
      <c r="R111" s="1067"/>
    </row>
    <row r="112" spans="1:18" s="984" customFormat="1">
      <c r="A112" s="938"/>
      <c r="C112" s="1026"/>
      <c r="D112" s="938"/>
      <c r="E112" s="1063"/>
      <c r="F112" s="1064"/>
      <c r="G112" s="1065"/>
      <c r="H112" s="938"/>
      <c r="I112" s="1063"/>
      <c r="J112" s="938"/>
      <c r="K112" s="938"/>
      <c r="L112" s="938"/>
      <c r="M112" s="1066"/>
      <c r="N112" s="1066"/>
      <c r="O112" s="1067"/>
      <c r="P112" s="1067"/>
      <c r="Q112" s="1067"/>
      <c r="R112" s="1067"/>
    </row>
    <row r="113" spans="1:18" s="984" customFormat="1">
      <c r="A113" s="938"/>
      <c r="C113" s="1026"/>
      <c r="D113" s="938"/>
      <c r="E113" s="1063"/>
      <c r="F113" s="1064"/>
      <c r="G113" s="1065"/>
      <c r="H113" s="938"/>
      <c r="I113" s="1063"/>
      <c r="J113" s="938"/>
      <c r="K113" s="938"/>
      <c r="L113" s="938"/>
      <c r="M113" s="1066"/>
      <c r="N113" s="1066"/>
      <c r="O113" s="1067"/>
      <c r="P113" s="1067"/>
      <c r="Q113" s="1067"/>
      <c r="R113" s="1067"/>
    </row>
    <row r="114" spans="1:18" s="984" customFormat="1">
      <c r="A114" s="938"/>
      <c r="C114" s="1026"/>
      <c r="D114" s="938"/>
      <c r="E114" s="1063"/>
      <c r="F114" s="1064"/>
      <c r="G114" s="1065"/>
      <c r="H114" s="938"/>
      <c r="I114" s="1063"/>
      <c r="J114" s="938"/>
      <c r="K114" s="938"/>
      <c r="L114" s="938"/>
      <c r="M114" s="1066"/>
      <c r="N114" s="1066"/>
      <c r="O114" s="1067"/>
      <c r="P114" s="1067"/>
      <c r="Q114" s="1067"/>
      <c r="R114" s="1067"/>
    </row>
    <row r="115" spans="1:18" s="984" customFormat="1">
      <c r="A115" s="938"/>
      <c r="C115" s="1026"/>
      <c r="D115" s="938"/>
      <c r="E115" s="1063"/>
      <c r="F115" s="1064"/>
      <c r="G115" s="1065"/>
      <c r="H115" s="938"/>
      <c r="I115" s="1063"/>
      <c r="J115" s="938"/>
      <c r="K115" s="938"/>
      <c r="L115" s="938"/>
      <c r="M115" s="1066"/>
      <c r="N115" s="1066"/>
      <c r="O115" s="1067"/>
      <c r="P115" s="1067"/>
      <c r="Q115" s="1067"/>
      <c r="R115" s="1067"/>
    </row>
    <row r="116" spans="1:18" s="984" customFormat="1">
      <c r="A116" s="938"/>
      <c r="C116" s="1026"/>
      <c r="D116" s="938"/>
      <c r="E116" s="1063"/>
      <c r="F116" s="1064"/>
      <c r="G116" s="1065"/>
      <c r="H116" s="938"/>
      <c r="I116" s="1063"/>
      <c r="J116" s="938"/>
      <c r="K116" s="938"/>
      <c r="L116" s="938"/>
      <c r="M116" s="1066"/>
      <c r="N116" s="1066"/>
      <c r="O116" s="1067"/>
      <c r="P116" s="1067"/>
      <c r="Q116" s="1067"/>
      <c r="R116" s="1067"/>
    </row>
    <row r="117" spans="1:18" s="984" customFormat="1">
      <c r="A117" s="938"/>
      <c r="C117" s="1026"/>
      <c r="D117" s="938"/>
      <c r="E117" s="1063"/>
      <c r="F117" s="1064"/>
      <c r="G117" s="1065"/>
      <c r="H117" s="938"/>
      <c r="I117" s="1063"/>
      <c r="J117" s="938"/>
      <c r="K117" s="938"/>
      <c r="L117" s="938"/>
      <c r="M117" s="1066"/>
      <c r="N117" s="1066"/>
      <c r="O117" s="1067"/>
      <c r="P117" s="1067"/>
      <c r="Q117" s="1067"/>
      <c r="R117" s="1067"/>
    </row>
    <row r="118" spans="1:18" s="984" customFormat="1">
      <c r="A118" s="938"/>
      <c r="C118" s="1026"/>
      <c r="D118" s="938"/>
      <c r="E118" s="1063"/>
      <c r="F118" s="1064"/>
      <c r="G118" s="1065"/>
      <c r="H118" s="938"/>
      <c r="I118" s="1063"/>
      <c r="J118" s="938"/>
      <c r="K118" s="938"/>
      <c r="L118" s="938"/>
      <c r="M118" s="1066"/>
      <c r="N118" s="1066"/>
      <c r="O118" s="1067"/>
      <c r="P118" s="1067"/>
      <c r="Q118" s="1067"/>
      <c r="R118" s="1067"/>
    </row>
    <row r="119" spans="1:18" s="984" customFormat="1">
      <c r="A119" s="938"/>
      <c r="C119" s="1026"/>
      <c r="D119" s="938"/>
      <c r="E119" s="1063"/>
      <c r="F119" s="1064"/>
      <c r="G119" s="1065"/>
      <c r="H119" s="938"/>
      <c r="I119" s="1063"/>
      <c r="J119" s="938"/>
      <c r="K119" s="938"/>
      <c r="L119" s="938"/>
      <c r="M119" s="1066"/>
      <c r="N119" s="1066"/>
      <c r="O119" s="1067"/>
      <c r="P119" s="1067"/>
      <c r="Q119" s="1067"/>
      <c r="R119" s="1067"/>
    </row>
    <row r="120" spans="1:18" s="984" customFormat="1">
      <c r="A120" s="938"/>
      <c r="C120" s="1026"/>
      <c r="D120" s="938"/>
      <c r="E120" s="1063"/>
      <c r="F120" s="1064"/>
      <c r="G120" s="1065"/>
      <c r="H120" s="938"/>
      <c r="I120" s="1063"/>
      <c r="J120" s="938"/>
      <c r="K120" s="938"/>
      <c r="L120" s="938"/>
      <c r="M120" s="1066"/>
      <c r="N120" s="1066"/>
      <c r="O120" s="1067"/>
      <c r="P120" s="1067"/>
      <c r="Q120" s="1067"/>
      <c r="R120" s="1067"/>
    </row>
    <row r="121" spans="1:18" s="984" customFormat="1">
      <c r="A121" s="938"/>
      <c r="C121" s="1026"/>
      <c r="D121" s="938"/>
      <c r="E121" s="1063"/>
      <c r="F121" s="1064"/>
      <c r="G121" s="1065"/>
      <c r="H121" s="938"/>
      <c r="I121" s="1063"/>
      <c r="J121" s="938"/>
      <c r="K121" s="938"/>
      <c r="L121" s="938"/>
      <c r="M121" s="1066"/>
      <c r="N121" s="1066"/>
      <c r="O121" s="1067"/>
      <c r="P121" s="1067"/>
      <c r="Q121" s="1067"/>
      <c r="R121" s="1067"/>
    </row>
    <row r="122" spans="1:18" s="984" customFormat="1">
      <c r="A122" s="938"/>
      <c r="C122" s="1026"/>
      <c r="D122" s="938"/>
      <c r="E122" s="1063"/>
      <c r="F122" s="1064"/>
      <c r="G122" s="1065"/>
      <c r="H122" s="938"/>
      <c r="I122" s="1063"/>
      <c r="J122" s="938"/>
      <c r="K122" s="938"/>
      <c r="L122" s="938"/>
      <c r="M122" s="1066"/>
      <c r="N122" s="1066"/>
      <c r="O122" s="1067"/>
      <c r="P122" s="1067"/>
      <c r="Q122" s="1067"/>
      <c r="R122" s="1067"/>
    </row>
    <row r="123" spans="1:18" s="984" customFormat="1">
      <c r="A123" s="938"/>
      <c r="C123" s="1026"/>
      <c r="D123" s="938"/>
      <c r="E123" s="1063"/>
      <c r="F123" s="1064"/>
      <c r="G123" s="1065"/>
      <c r="H123" s="938"/>
      <c r="I123" s="1063"/>
      <c r="J123" s="938"/>
      <c r="K123" s="938"/>
      <c r="L123" s="938"/>
      <c r="M123" s="1066"/>
      <c r="N123" s="1066"/>
      <c r="O123" s="1067"/>
      <c r="P123" s="1067"/>
      <c r="Q123" s="1067"/>
      <c r="R123" s="1067"/>
    </row>
    <row r="124" spans="1:18" s="984" customFormat="1">
      <c r="A124" s="938"/>
      <c r="C124" s="1026"/>
      <c r="D124" s="938"/>
      <c r="E124" s="1063"/>
      <c r="F124" s="1064"/>
      <c r="G124" s="1065"/>
      <c r="H124" s="938"/>
      <c r="I124" s="1063"/>
      <c r="J124" s="938"/>
      <c r="K124" s="938"/>
      <c r="L124" s="938"/>
      <c r="M124" s="1066"/>
      <c r="N124" s="1066"/>
      <c r="O124" s="1067"/>
      <c r="P124" s="1067"/>
      <c r="Q124" s="1067"/>
      <c r="R124" s="1067"/>
    </row>
    <row r="125" spans="1:18" s="984" customFormat="1">
      <c r="A125" s="938"/>
      <c r="C125" s="1026"/>
      <c r="D125" s="938"/>
      <c r="E125" s="1063"/>
      <c r="F125" s="1064"/>
      <c r="G125" s="1065"/>
      <c r="H125" s="938"/>
      <c r="I125" s="1063"/>
      <c r="J125" s="938"/>
      <c r="K125" s="938"/>
      <c r="L125" s="938"/>
      <c r="M125" s="1066"/>
      <c r="N125" s="1066"/>
      <c r="O125" s="1067"/>
      <c r="P125" s="1067"/>
      <c r="Q125" s="1067"/>
      <c r="R125" s="1067"/>
    </row>
    <row r="126" spans="1:18" s="984" customFormat="1">
      <c r="A126" s="938"/>
      <c r="C126" s="1026"/>
      <c r="D126" s="938"/>
      <c r="E126" s="1063"/>
      <c r="F126" s="1064"/>
      <c r="G126" s="1065"/>
      <c r="H126" s="938"/>
      <c r="I126" s="1063"/>
      <c r="J126" s="938"/>
      <c r="K126" s="938"/>
      <c r="L126" s="938"/>
      <c r="M126" s="1066"/>
      <c r="N126" s="1066"/>
      <c r="O126" s="1067"/>
      <c r="P126" s="1067"/>
      <c r="Q126" s="1067"/>
      <c r="R126" s="1067"/>
    </row>
    <row r="127" spans="1:18" s="984" customFormat="1">
      <c r="A127" s="938"/>
      <c r="C127" s="1026"/>
      <c r="D127" s="938"/>
      <c r="E127" s="1063"/>
      <c r="F127" s="1064"/>
      <c r="G127" s="1065"/>
      <c r="H127" s="938"/>
      <c r="I127" s="1063"/>
      <c r="J127" s="938"/>
      <c r="K127" s="938"/>
      <c r="L127" s="938"/>
      <c r="M127" s="1066"/>
      <c r="N127" s="1066"/>
      <c r="O127" s="1067"/>
      <c r="P127" s="1067"/>
      <c r="Q127" s="1067"/>
      <c r="R127" s="1067"/>
    </row>
    <row r="128" spans="1:18" s="984" customFormat="1">
      <c r="A128" s="938"/>
      <c r="C128" s="1026"/>
      <c r="D128" s="938"/>
      <c r="E128" s="1063"/>
      <c r="F128" s="1064"/>
      <c r="G128" s="1065"/>
      <c r="H128" s="938"/>
      <c r="I128" s="1063"/>
      <c r="J128" s="938"/>
      <c r="K128" s="938"/>
      <c r="L128" s="938"/>
      <c r="M128" s="1066"/>
      <c r="N128" s="1066"/>
      <c r="O128" s="1067"/>
      <c r="P128" s="1067"/>
      <c r="Q128" s="1067"/>
      <c r="R128" s="1067"/>
    </row>
    <row r="129" spans="1:18" s="984" customFormat="1">
      <c r="A129" s="938"/>
      <c r="C129" s="1026"/>
      <c r="D129" s="938"/>
      <c r="E129" s="1063"/>
      <c r="F129" s="1064"/>
      <c r="G129" s="1065"/>
      <c r="H129" s="938"/>
      <c r="I129" s="1063"/>
      <c r="J129" s="938"/>
      <c r="K129" s="938"/>
      <c r="L129" s="938"/>
      <c r="M129" s="1066"/>
      <c r="N129" s="1066"/>
      <c r="O129" s="1067"/>
      <c r="P129" s="1067"/>
      <c r="Q129" s="1067"/>
      <c r="R129" s="1067"/>
    </row>
    <row r="130" spans="1:18" s="984" customFormat="1">
      <c r="A130" s="938"/>
      <c r="C130" s="1026"/>
      <c r="D130" s="938"/>
      <c r="E130" s="1063"/>
      <c r="F130" s="1064"/>
      <c r="G130" s="1065"/>
      <c r="H130" s="938"/>
      <c r="I130" s="1063"/>
      <c r="J130" s="938"/>
      <c r="K130" s="938"/>
      <c r="L130" s="938"/>
      <c r="M130" s="1066"/>
      <c r="N130" s="1066"/>
      <c r="O130" s="1067"/>
      <c r="P130" s="1067"/>
      <c r="Q130" s="1067"/>
      <c r="R130" s="1067"/>
    </row>
    <row r="131" spans="1:18" s="984" customFormat="1">
      <c r="A131" s="938"/>
      <c r="C131" s="1026"/>
      <c r="D131" s="938"/>
      <c r="E131" s="1063"/>
      <c r="F131" s="1064"/>
      <c r="G131" s="1065"/>
      <c r="H131" s="938"/>
      <c r="I131" s="1063"/>
      <c r="J131" s="938"/>
      <c r="K131" s="938"/>
      <c r="L131" s="938"/>
      <c r="M131" s="1066"/>
      <c r="N131" s="1066"/>
      <c r="O131" s="1067"/>
      <c r="P131" s="1067"/>
      <c r="Q131" s="1067"/>
      <c r="R131" s="1067"/>
    </row>
    <row r="132" spans="1:18" s="984" customFormat="1">
      <c r="A132" s="938"/>
      <c r="C132" s="1026"/>
      <c r="D132" s="938"/>
      <c r="E132" s="1063"/>
      <c r="F132" s="1064"/>
      <c r="G132" s="1065"/>
      <c r="H132" s="938"/>
      <c r="I132" s="1063"/>
      <c r="J132" s="938"/>
      <c r="K132" s="938"/>
      <c r="L132" s="938"/>
      <c r="M132" s="1066"/>
      <c r="N132" s="1066"/>
      <c r="O132" s="1067"/>
      <c r="P132" s="1067"/>
      <c r="Q132" s="1067"/>
      <c r="R132" s="1067"/>
    </row>
    <row r="133" spans="1:18" s="984" customFormat="1">
      <c r="A133" s="938"/>
      <c r="C133" s="1026"/>
      <c r="D133" s="938"/>
      <c r="E133" s="1063"/>
      <c r="F133" s="1064"/>
      <c r="G133" s="1065"/>
      <c r="H133" s="938"/>
      <c r="I133" s="1063"/>
      <c r="J133" s="938"/>
      <c r="K133" s="938"/>
      <c r="L133" s="938"/>
      <c r="M133" s="1066"/>
      <c r="N133" s="1066"/>
      <c r="O133" s="1067"/>
      <c r="P133" s="1067"/>
      <c r="Q133" s="1067"/>
      <c r="R133" s="1067"/>
    </row>
    <row r="134" spans="1:18" s="984" customFormat="1">
      <c r="A134" s="938"/>
      <c r="C134" s="1026"/>
      <c r="D134" s="938"/>
      <c r="E134" s="1063"/>
      <c r="F134" s="1064"/>
      <c r="G134" s="1065"/>
      <c r="H134" s="938"/>
      <c r="I134" s="1063"/>
      <c r="J134" s="938"/>
      <c r="K134" s="938"/>
      <c r="L134" s="938"/>
      <c r="M134" s="1066"/>
      <c r="N134" s="1066"/>
      <c r="O134" s="1067"/>
      <c r="P134" s="1067"/>
      <c r="Q134" s="1067"/>
      <c r="R134" s="1067"/>
    </row>
    <row r="135" spans="1:18" s="984" customFormat="1">
      <c r="A135" s="938"/>
      <c r="C135" s="1026"/>
      <c r="D135" s="938"/>
      <c r="E135" s="1063"/>
      <c r="F135" s="1064"/>
      <c r="G135" s="1065"/>
      <c r="H135" s="938"/>
      <c r="I135" s="1063"/>
      <c r="J135" s="938"/>
      <c r="K135" s="938"/>
      <c r="L135" s="938"/>
      <c r="M135" s="1066"/>
      <c r="N135" s="1066"/>
      <c r="O135" s="1067"/>
      <c r="P135" s="1067"/>
      <c r="Q135" s="1067"/>
      <c r="R135" s="1067"/>
    </row>
    <row r="136" spans="1:18" s="984" customFormat="1">
      <c r="A136" s="938"/>
      <c r="C136" s="1026"/>
      <c r="D136" s="938"/>
      <c r="E136" s="1063"/>
      <c r="F136" s="1064"/>
      <c r="G136" s="1065"/>
      <c r="H136" s="938"/>
      <c r="I136" s="1063"/>
      <c r="J136" s="938"/>
      <c r="K136" s="938"/>
      <c r="L136" s="938"/>
      <c r="M136" s="1066"/>
      <c r="N136" s="1066"/>
      <c r="O136" s="1067"/>
      <c r="P136" s="1067"/>
      <c r="Q136" s="1067"/>
      <c r="R136" s="1067"/>
    </row>
    <row r="137" spans="1:18" s="984" customFormat="1">
      <c r="A137" s="938"/>
      <c r="C137" s="1026"/>
      <c r="D137" s="938"/>
      <c r="E137" s="1063"/>
      <c r="F137" s="1064"/>
      <c r="G137" s="1065"/>
      <c r="H137" s="938"/>
      <c r="I137" s="1063"/>
      <c r="J137" s="938"/>
      <c r="K137" s="938"/>
      <c r="L137" s="938"/>
      <c r="M137" s="1066"/>
      <c r="N137" s="1066"/>
      <c r="O137" s="1067"/>
      <c r="P137" s="1067"/>
      <c r="Q137" s="1067"/>
      <c r="R137" s="1067"/>
    </row>
    <row r="138" spans="1:18" s="984" customFormat="1">
      <c r="A138" s="938"/>
      <c r="C138" s="1026"/>
      <c r="D138" s="938"/>
      <c r="E138" s="1063"/>
      <c r="F138" s="1064"/>
      <c r="G138" s="1065"/>
      <c r="H138" s="938"/>
      <c r="I138" s="1063"/>
      <c r="J138" s="938"/>
      <c r="K138" s="938"/>
      <c r="L138" s="938"/>
      <c r="M138" s="1066"/>
      <c r="N138" s="1066"/>
      <c r="O138" s="1067"/>
      <c r="P138" s="1067"/>
      <c r="Q138" s="1067"/>
      <c r="R138" s="1067"/>
    </row>
    <row r="139" spans="1:18" s="984" customFormat="1">
      <c r="A139" s="938"/>
      <c r="C139" s="1026"/>
      <c r="D139" s="938"/>
      <c r="E139" s="1063"/>
      <c r="F139" s="1064"/>
      <c r="G139" s="1065"/>
      <c r="H139" s="938"/>
      <c r="I139" s="1063"/>
      <c r="J139" s="938"/>
      <c r="K139" s="938"/>
      <c r="L139" s="938"/>
      <c r="M139" s="1066"/>
      <c r="N139" s="1066"/>
      <c r="O139" s="1067"/>
      <c r="P139" s="1067"/>
      <c r="Q139" s="1067"/>
      <c r="R139" s="1067"/>
    </row>
    <row r="140" spans="1:18" s="984" customFormat="1">
      <c r="A140" s="938"/>
      <c r="C140" s="1026"/>
      <c r="D140" s="938"/>
      <c r="E140" s="1063"/>
      <c r="F140" s="1064"/>
      <c r="G140" s="1065"/>
      <c r="H140" s="938"/>
      <c r="I140" s="1063"/>
      <c r="J140" s="938"/>
      <c r="K140" s="938"/>
      <c r="L140" s="938"/>
      <c r="M140" s="1066"/>
      <c r="N140" s="1066"/>
      <c r="O140" s="1067"/>
      <c r="P140" s="1067"/>
      <c r="Q140" s="1067"/>
      <c r="R140" s="1067"/>
    </row>
    <row r="141" spans="1:18" s="984" customFormat="1">
      <c r="A141" s="938"/>
      <c r="C141" s="1026"/>
      <c r="D141" s="938"/>
      <c r="E141" s="1063"/>
      <c r="F141" s="1064"/>
      <c r="G141" s="1065"/>
      <c r="H141" s="938"/>
      <c r="I141" s="1063"/>
      <c r="J141" s="938"/>
      <c r="K141" s="938"/>
      <c r="L141" s="938"/>
      <c r="M141" s="1066"/>
      <c r="N141" s="1066"/>
      <c r="O141" s="1067"/>
      <c r="P141" s="1067"/>
      <c r="Q141" s="1067"/>
      <c r="R141" s="1067"/>
    </row>
    <row r="142" spans="1:18" s="984" customFormat="1">
      <c r="A142" s="938"/>
      <c r="C142" s="1026"/>
      <c r="D142" s="938"/>
      <c r="E142" s="1063"/>
      <c r="F142" s="1064"/>
      <c r="G142" s="1065"/>
      <c r="H142" s="938"/>
      <c r="I142" s="1063"/>
      <c r="J142" s="938"/>
      <c r="K142" s="938"/>
      <c r="L142" s="938"/>
      <c r="M142" s="1066"/>
      <c r="N142" s="1066"/>
      <c r="O142" s="1067"/>
      <c r="P142" s="1067"/>
      <c r="Q142" s="1067"/>
      <c r="R142" s="1067"/>
    </row>
    <row r="143" spans="1:18" s="984" customFormat="1">
      <c r="A143" s="938"/>
      <c r="C143" s="1026"/>
      <c r="D143" s="938"/>
      <c r="E143" s="1063"/>
      <c r="F143" s="1064"/>
      <c r="G143" s="1065"/>
      <c r="H143" s="938"/>
      <c r="I143" s="1063"/>
      <c r="J143" s="938"/>
      <c r="K143" s="938"/>
      <c r="L143" s="938"/>
      <c r="M143" s="1066"/>
      <c r="N143" s="1066"/>
      <c r="O143" s="1067"/>
      <c r="P143" s="1067"/>
      <c r="Q143" s="1067"/>
      <c r="R143" s="1067"/>
    </row>
    <row r="144" spans="1:18" s="984" customFormat="1">
      <c r="A144" s="938"/>
      <c r="C144" s="1026"/>
      <c r="D144" s="938"/>
      <c r="E144" s="1063"/>
      <c r="F144" s="1064"/>
      <c r="G144" s="1065"/>
      <c r="H144" s="938"/>
      <c r="I144" s="1063"/>
      <c r="J144" s="938"/>
      <c r="K144" s="938"/>
      <c r="L144" s="938"/>
      <c r="M144" s="1066"/>
      <c r="N144" s="1066"/>
      <c r="O144" s="1067"/>
      <c r="P144" s="1067"/>
      <c r="Q144" s="1067"/>
      <c r="R144" s="1067"/>
    </row>
    <row r="145" spans="1:18" s="984" customFormat="1">
      <c r="A145" s="938"/>
      <c r="C145" s="1026"/>
      <c r="D145" s="938"/>
      <c r="E145" s="1063"/>
      <c r="F145" s="1064"/>
      <c r="G145" s="1065"/>
      <c r="H145" s="938"/>
      <c r="I145" s="1063"/>
      <c r="J145" s="938"/>
      <c r="K145" s="938"/>
      <c r="L145" s="938"/>
      <c r="M145" s="1066"/>
      <c r="N145" s="1066"/>
      <c r="O145" s="1067"/>
      <c r="P145" s="1067"/>
      <c r="Q145" s="1067"/>
      <c r="R145" s="1067"/>
    </row>
    <row r="146" spans="1:18" s="984" customFormat="1">
      <c r="A146" s="938"/>
      <c r="C146" s="1026"/>
      <c r="D146" s="938"/>
      <c r="E146" s="1063"/>
      <c r="F146" s="1064"/>
      <c r="G146" s="1065"/>
      <c r="H146" s="938"/>
      <c r="I146" s="1063"/>
      <c r="J146" s="938"/>
      <c r="K146" s="938"/>
      <c r="L146" s="938"/>
      <c r="M146" s="1066"/>
      <c r="N146" s="1066"/>
      <c r="O146" s="1067"/>
      <c r="P146" s="1067"/>
      <c r="Q146" s="1067"/>
      <c r="R146" s="1067"/>
    </row>
    <row r="147" spans="1:18" s="984" customFormat="1">
      <c r="A147" s="938"/>
      <c r="C147" s="1026"/>
      <c r="D147" s="938"/>
      <c r="E147" s="1063"/>
      <c r="F147" s="1064"/>
      <c r="G147" s="1065"/>
      <c r="H147" s="938"/>
      <c r="I147" s="1063"/>
      <c r="J147" s="938"/>
      <c r="K147" s="938"/>
      <c r="L147" s="938"/>
      <c r="M147" s="1066"/>
      <c r="N147" s="1066"/>
      <c r="O147" s="1067"/>
      <c r="P147" s="1067"/>
      <c r="Q147" s="1067"/>
      <c r="R147" s="1067"/>
    </row>
    <row r="148" spans="1:18" s="984" customFormat="1">
      <c r="A148" s="938"/>
      <c r="C148" s="1026"/>
      <c r="D148" s="938"/>
      <c r="E148" s="1063"/>
      <c r="F148" s="1064"/>
      <c r="G148" s="1065"/>
      <c r="H148" s="938"/>
      <c r="I148" s="1063"/>
      <c r="J148" s="938"/>
      <c r="K148" s="938"/>
      <c r="L148" s="938"/>
      <c r="M148" s="1066"/>
      <c r="N148" s="1066"/>
      <c r="O148" s="1067"/>
      <c r="P148" s="1067"/>
      <c r="Q148" s="1067"/>
      <c r="R148" s="1067"/>
    </row>
    <row r="149" spans="1:18" s="984" customFormat="1">
      <c r="A149" s="938"/>
      <c r="C149" s="1026"/>
      <c r="D149" s="938"/>
      <c r="E149" s="1063"/>
      <c r="F149" s="1064"/>
      <c r="G149" s="1065"/>
      <c r="H149" s="938"/>
      <c r="I149" s="1063"/>
      <c r="J149" s="938"/>
      <c r="K149" s="938"/>
      <c r="L149" s="938"/>
      <c r="M149" s="1066"/>
      <c r="N149" s="1066"/>
      <c r="O149" s="1067"/>
      <c r="P149" s="1067"/>
      <c r="Q149" s="1067"/>
      <c r="R149" s="1067"/>
    </row>
    <row r="150" spans="1:18" s="984" customFormat="1">
      <c r="A150" s="938"/>
      <c r="C150" s="1026"/>
      <c r="D150" s="938"/>
      <c r="E150" s="1063"/>
      <c r="F150" s="1064"/>
      <c r="G150" s="1065"/>
      <c r="H150" s="938"/>
      <c r="I150" s="1063"/>
      <c r="J150" s="938"/>
      <c r="K150" s="938"/>
      <c r="L150" s="938"/>
      <c r="M150" s="1066"/>
      <c r="N150" s="1066"/>
      <c r="O150" s="1067"/>
      <c r="P150" s="1067"/>
      <c r="Q150" s="1067"/>
      <c r="R150" s="1067"/>
    </row>
    <row r="151" spans="1:18" s="984" customFormat="1">
      <c r="A151" s="938"/>
      <c r="C151" s="1026"/>
      <c r="D151" s="938"/>
      <c r="E151" s="1063"/>
      <c r="F151" s="1064"/>
      <c r="G151" s="1065"/>
      <c r="H151" s="938"/>
      <c r="I151" s="1063"/>
      <c r="J151" s="938"/>
      <c r="K151" s="938"/>
      <c r="L151" s="938"/>
      <c r="M151" s="1066"/>
      <c r="N151" s="1066"/>
      <c r="O151" s="1067"/>
      <c r="P151" s="1067"/>
      <c r="Q151" s="1067"/>
      <c r="R151" s="1067"/>
    </row>
    <row r="152" spans="1:18" s="984" customFormat="1">
      <c r="A152" s="938"/>
      <c r="C152" s="1026"/>
      <c r="D152" s="938"/>
      <c r="E152" s="1063"/>
      <c r="F152" s="1064"/>
      <c r="G152" s="1065"/>
      <c r="H152" s="938"/>
      <c r="I152" s="1063"/>
      <c r="J152" s="938"/>
      <c r="K152" s="938"/>
      <c r="L152" s="938"/>
      <c r="M152" s="1066"/>
      <c r="N152" s="1066"/>
      <c r="O152" s="1067"/>
      <c r="P152" s="1067"/>
      <c r="Q152" s="1067"/>
      <c r="R152" s="1067"/>
    </row>
    <row r="153" spans="1:18" s="984" customFormat="1">
      <c r="A153" s="938"/>
      <c r="C153" s="1026"/>
      <c r="D153" s="938"/>
      <c r="E153" s="1063"/>
      <c r="F153" s="1064"/>
      <c r="G153" s="1065"/>
      <c r="H153" s="938"/>
      <c r="I153" s="1063"/>
      <c r="J153" s="938"/>
      <c r="K153" s="938"/>
      <c r="L153" s="938"/>
      <c r="M153" s="1066"/>
      <c r="N153" s="1066"/>
      <c r="O153" s="1067"/>
      <c r="P153" s="1067"/>
      <c r="Q153" s="1067"/>
      <c r="R153" s="1067"/>
    </row>
    <row r="154" spans="1:18" s="984" customFormat="1">
      <c r="A154" s="938"/>
      <c r="C154" s="1026"/>
      <c r="D154" s="938"/>
      <c r="E154" s="1063"/>
      <c r="F154" s="1064"/>
      <c r="G154" s="1065"/>
      <c r="H154" s="938"/>
      <c r="I154" s="1063"/>
      <c r="J154" s="938"/>
      <c r="K154" s="938"/>
      <c r="L154" s="938"/>
      <c r="M154" s="1066"/>
      <c r="N154" s="1066"/>
      <c r="O154" s="1067"/>
      <c r="P154" s="1067"/>
      <c r="Q154" s="1067"/>
      <c r="R154" s="1067"/>
    </row>
    <row r="155" spans="1:18" s="984" customFormat="1">
      <c r="A155" s="938"/>
      <c r="C155" s="1026"/>
      <c r="D155" s="938"/>
      <c r="E155" s="1063"/>
      <c r="F155" s="1064"/>
      <c r="G155" s="1065"/>
      <c r="H155" s="938"/>
      <c r="I155" s="1063"/>
      <c r="J155" s="938"/>
      <c r="K155" s="938"/>
      <c r="L155" s="938"/>
      <c r="M155" s="1066"/>
      <c r="N155" s="1066"/>
      <c r="O155" s="1067"/>
      <c r="P155" s="1067"/>
      <c r="Q155" s="1067"/>
      <c r="R155" s="1067"/>
    </row>
    <row r="156" spans="1:18" s="984" customFormat="1">
      <c r="A156" s="938"/>
      <c r="C156" s="1026"/>
      <c r="D156" s="938"/>
      <c r="E156" s="1063"/>
      <c r="F156" s="1064"/>
      <c r="G156" s="1065"/>
      <c r="H156" s="938"/>
      <c r="I156" s="1063"/>
      <c r="J156" s="938"/>
      <c r="K156" s="938"/>
      <c r="L156" s="938"/>
      <c r="M156" s="1066"/>
      <c r="N156" s="1066"/>
      <c r="O156" s="1067"/>
      <c r="P156" s="1067"/>
      <c r="Q156" s="1067"/>
      <c r="R156" s="1067"/>
    </row>
    <row r="157" spans="1:18" s="984" customFormat="1">
      <c r="A157" s="938"/>
      <c r="C157" s="1026"/>
      <c r="D157" s="938"/>
      <c r="E157" s="1063"/>
      <c r="F157" s="1064"/>
      <c r="G157" s="1065"/>
      <c r="H157" s="938"/>
      <c r="I157" s="1063"/>
      <c r="J157" s="938"/>
      <c r="K157" s="938"/>
      <c r="L157" s="938"/>
      <c r="M157" s="1066"/>
      <c r="N157" s="1066"/>
      <c r="O157" s="1067"/>
      <c r="P157" s="1067"/>
      <c r="Q157" s="1067"/>
      <c r="R157" s="1067"/>
    </row>
    <row r="158" spans="1:18" s="984" customFormat="1">
      <c r="A158" s="938"/>
      <c r="C158" s="1026"/>
      <c r="D158" s="938"/>
      <c r="E158" s="1063"/>
      <c r="F158" s="1064"/>
      <c r="G158" s="1065"/>
      <c r="H158" s="938"/>
      <c r="I158" s="1063"/>
      <c r="J158" s="938"/>
      <c r="K158" s="938"/>
      <c r="L158" s="938"/>
      <c r="M158" s="1066"/>
      <c r="N158" s="1066"/>
      <c r="O158" s="1067"/>
      <c r="P158" s="1067"/>
      <c r="Q158" s="1067"/>
      <c r="R158" s="1067"/>
    </row>
    <row r="159" spans="1:18" s="984" customFormat="1">
      <c r="A159" s="938"/>
      <c r="C159" s="1026"/>
      <c r="D159" s="938"/>
      <c r="E159" s="1063"/>
      <c r="F159" s="1064"/>
      <c r="G159" s="1065"/>
      <c r="H159" s="938"/>
      <c r="I159" s="1063"/>
      <c r="J159" s="938"/>
      <c r="K159" s="938"/>
      <c r="L159" s="938"/>
      <c r="M159" s="1066"/>
      <c r="N159" s="1066"/>
      <c r="O159" s="1067"/>
      <c r="P159" s="1067"/>
      <c r="Q159" s="1067"/>
      <c r="R159" s="1067"/>
    </row>
    <row r="160" spans="1:18" s="984" customFormat="1">
      <c r="A160" s="938"/>
      <c r="C160" s="1026"/>
      <c r="D160" s="938"/>
      <c r="E160" s="1063"/>
      <c r="F160" s="1064"/>
      <c r="G160" s="1065"/>
      <c r="H160" s="938"/>
      <c r="I160" s="1063"/>
      <c r="J160" s="938"/>
      <c r="K160" s="938"/>
      <c r="L160" s="938"/>
      <c r="M160" s="1066"/>
      <c r="N160" s="1066"/>
      <c r="O160" s="1067"/>
      <c r="P160" s="1067"/>
      <c r="Q160" s="1067"/>
      <c r="R160" s="1067"/>
    </row>
    <row r="161" spans="1:18" s="984" customFormat="1">
      <c r="A161" s="938"/>
      <c r="C161" s="1026"/>
      <c r="D161" s="938"/>
      <c r="E161" s="1063"/>
      <c r="F161" s="1064"/>
      <c r="G161" s="1065"/>
      <c r="H161" s="938"/>
      <c r="I161" s="1063"/>
      <c r="J161" s="938"/>
      <c r="K161" s="938"/>
      <c r="L161" s="938"/>
      <c r="M161" s="1066"/>
      <c r="N161" s="1066"/>
      <c r="O161" s="1067"/>
      <c r="P161" s="1067"/>
      <c r="Q161" s="1067"/>
      <c r="R161" s="1067"/>
    </row>
    <row r="162" spans="1:18" s="984" customFormat="1">
      <c r="A162" s="938"/>
      <c r="C162" s="1026"/>
      <c r="D162" s="938"/>
      <c r="E162" s="1063"/>
      <c r="F162" s="1064"/>
      <c r="G162" s="1065"/>
      <c r="H162" s="938"/>
      <c r="I162" s="1063"/>
      <c r="J162" s="938"/>
      <c r="K162" s="938"/>
      <c r="L162" s="938"/>
      <c r="M162" s="1066"/>
      <c r="N162" s="1066"/>
      <c r="O162" s="1067"/>
      <c r="P162" s="1067"/>
      <c r="Q162" s="1067"/>
      <c r="R162" s="1067"/>
    </row>
    <row r="163" spans="1:18" s="984" customFormat="1">
      <c r="A163" s="938"/>
      <c r="C163" s="1026"/>
      <c r="D163" s="938"/>
      <c r="E163" s="1063"/>
      <c r="F163" s="1064"/>
      <c r="G163" s="1065"/>
      <c r="H163" s="938"/>
      <c r="I163" s="1063"/>
      <c r="J163" s="938"/>
      <c r="K163" s="938"/>
      <c r="L163" s="938"/>
      <c r="M163" s="1066"/>
      <c r="N163" s="1066"/>
      <c r="O163" s="1067"/>
      <c r="P163" s="1067"/>
      <c r="Q163" s="1067"/>
      <c r="R163" s="1067"/>
    </row>
    <row r="164" spans="1:18" s="984" customFormat="1">
      <c r="A164" s="938"/>
      <c r="C164" s="1026"/>
      <c r="D164" s="938"/>
      <c r="E164" s="1063"/>
      <c r="F164" s="1064"/>
      <c r="G164" s="1065"/>
      <c r="H164" s="938"/>
      <c r="I164" s="1063"/>
      <c r="J164" s="938"/>
      <c r="K164" s="938"/>
      <c r="L164" s="938"/>
      <c r="M164" s="1066"/>
      <c r="N164" s="1066"/>
      <c r="O164" s="1067"/>
      <c r="P164" s="1067"/>
      <c r="Q164" s="1067"/>
      <c r="R164" s="1067"/>
    </row>
    <row r="165" spans="1:18" s="984" customFormat="1">
      <c r="A165" s="938"/>
      <c r="C165" s="1026"/>
      <c r="D165" s="938"/>
      <c r="E165" s="1063"/>
      <c r="F165" s="1064"/>
      <c r="G165" s="1065"/>
      <c r="H165" s="938"/>
      <c r="I165" s="1063"/>
      <c r="J165" s="938"/>
      <c r="K165" s="938"/>
      <c r="L165" s="938"/>
      <c r="M165" s="1066"/>
      <c r="N165" s="1066"/>
      <c r="O165" s="1067"/>
      <c r="P165" s="1067"/>
      <c r="Q165" s="1067"/>
      <c r="R165" s="1067"/>
    </row>
    <row r="166" spans="1:18" s="984" customFormat="1">
      <c r="A166" s="938"/>
      <c r="C166" s="1026"/>
      <c r="D166" s="938"/>
      <c r="E166" s="1063"/>
      <c r="F166" s="1064"/>
      <c r="G166" s="1065"/>
      <c r="H166" s="938"/>
      <c r="I166" s="1063"/>
      <c r="J166" s="938"/>
      <c r="K166" s="938"/>
      <c r="L166" s="938"/>
      <c r="M166" s="1066"/>
      <c r="N166" s="1066"/>
      <c r="O166" s="1067"/>
      <c r="P166" s="1067"/>
      <c r="Q166" s="1067"/>
      <c r="R166" s="1067"/>
    </row>
    <row r="167" spans="1:18" s="984" customFormat="1">
      <c r="A167" s="938"/>
      <c r="C167" s="1026"/>
      <c r="D167" s="938"/>
      <c r="E167" s="1063"/>
      <c r="F167" s="1064"/>
      <c r="G167" s="1065"/>
      <c r="H167" s="938"/>
      <c r="I167" s="1063"/>
      <c r="J167" s="938"/>
      <c r="K167" s="938"/>
      <c r="L167" s="938"/>
      <c r="M167" s="1066"/>
      <c r="N167" s="1066"/>
      <c r="O167" s="1067"/>
      <c r="P167" s="1067"/>
      <c r="Q167" s="1067"/>
      <c r="R167" s="1067"/>
    </row>
    <row r="168" spans="1:18" s="984" customFormat="1">
      <c r="A168" s="938"/>
      <c r="C168" s="1026"/>
      <c r="D168" s="938"/>
      <c r="E168" s="1063"/>
      <c r="F168" s="1064"/>
      <c r="G168" s="1065"/>
      <c r="H168" s="938"/>
      <c r="I168" s="1063"/>
      <c r="J168" s="938"/>
      <c r="K168" s="938"/>
      <c r="L168" s="938"/>
      <c r="M168" s="1066"/>
      <c r="N168" s="1066"/>
      <c r="O168" s="1067"/>
      <c r="P168" s="1067"/>
      <c r="Q168" s="1067"/>
      <c r="R168" s="1067"/>
    </row>
    <row r="169" spans="1:18" s="984" customFormat="1">
      <c r="A169" s="938"/>
      <c r="C169" s="1026"/>
      <c r="D169" s="938"/>
      <c r="E169" s="1063"/>
      <c r="F169" s="1064"/>
      <c r="G169" s="1065"/>
      <c r="H169" s="938"/>
      <c r="I169" s="1063"/>
      <c r="J169" s="938"/>
      <c r="K169" s="938"/>
      <c r="L169" s="938"/>
      <c r="M169" s="1066"/>
      <c r="N169" s="1066"/>
      <c r="O169" s="1067"/>
      <c r="P169" s="1067"/>
      <c r="Q169" s="1067"/>
      <c r="R169" s="1067"/>
    </row>
    <row r="170" spans="1:18" s="984" customFormat="1">
      <c r="A170" s="938"/>
      <c r="C170" s="1026"/>
      <c r="D170" s="938"/>
      <c r="E170" s="1063"/>
      <c r="F170" s="1064"/>
      <c r="G170" s="1065"/>
      <c r="H170" s="938"/>
      <c r="I170" s="1063"/>
      <c r="J170" s="938"/>
      <c r="K170" s="938"/>
      <c r="L170" s="938"/>
      <c r="M170" s="1066"/>
      <c r="N170" s="1066"/>
      <c r="O170" s="1067"/>
      <c r="P170" s="1067"/>
      <c r="Q170" s="1067"/>
      <c r="R170" s="1067"/>
    </row>
    <row r="171" spans="1:18" s="984" customFormat="1">
      <c r="A171" s="938"/>
      <c r="C171" s="1026"/>
      <c r="D171" s="938"/>
      <c r="E171" s="1063"/>
      <c r="F171" s="1064"/>
      <c r="G171" s="1065"/>
      <c r="H171" s="938"/>
      <c r="I171" s="1063"/>
      <c r="J171" s="938"/>
      <c r="K171" s="938"/>
      <c r="L171" s="938"/>
      <c r="M171" s="1066"/>
      <c r="N171" s="1066"/>
      <c r="O171" s="1067"/>
      <c r="P171" s="1067"/>
      <c r="Q171" s="1067"/>
      <c r="R171" s="1067"/>
    </row>
    <row r="172" spans="1:18" s="984" customFormat="1">
      <c r="A172" s="938"/>
      <c r="C172" s="1026"/>
      <c r="D172" s="938"/>
      <c r="E172" s="1063"/>
      <c r="F172" s="1064"/>
      <c r="G172" s="1065"/>
      <c r="H172" s="938"/>
      <c r="I172" s="1063"/>
      <c r="J172" s="938"/>
      <c r="K172" s="938"/>
      <c r="L172" s="938"/>
      <c r="M172" s="1066"/>
      <c r="N172" s="1066"/>
      <c r="O172" s="1067"/>
      <c r="P172" s="1067"/>
      <c r="Q172" s="1067"/>
      <c r="R172" s="1067"/>
    </row>
    <row r="173" spans="1:18" s="984" customFormat="1">
      <c r="A173" s="938"/>
      <c r="C173" s="1026"/>
      <c r="D173" s="938"/>
      <c r="E173" s="1063"/>
      <c r="F173" s="1064"/>
      <c r="G173" s="1065"/>
      <c r="H173" s="938"/>
      <c r="I173" s="1063"/>
      <c r="J173" s="938"/>
      <c r="K173" s="938"/>
      <c r="L173" s="938"/>
      <c r="M173" s="1066"/>
      <c r="N173" s="1066"/>
      <c r="O173" s="1067"/>
      <c r="P173" s="1067"/>
      <c r="Q173" s="1067"/>
      <c r="R173" s="1067"/>
    </row>
    <row r="174" spans="1:18" s="984" customFormat="1">
      <c r="A174" s="938"/>
      <c r="C174" s="1026"/>
      <c r="D174" s="938"/>
      <c r="E174" s="1063"/>
      <c r="F174" s="1064"/>
      <c r="G174" s="1065"/>
      <c r="H174" s="938"/>
      <c r="I174" s="1063"/>
      <c r="J174" s="938"/>
      <c r="K174" s="938"/>
      <c r="L174" s="938"/>
      <c r="M174" s="1066"/>
      <c r="N174" s="1066"/>
      <c r="O174" s="1067"/>
      <c r="P174" s="1067"/>
      <c r="Q174" s="1067"/>
      <c r="R174" s="1067"/>
    </row>
    <row r="175" spans="1:18" s="984" customFormat="1">
      <c r="A175" s="938"/>
      <c r="C175" s="1026"/>
      <c r="D175" s="938"/>
      <c r="E175" s="1063"/>
      <c r="F175" s="1064"/>
      <c r="G175" s="1065"/>
      <c r="H175" s="938"/>
      <c r="I175" s="1063"/>
      <c r="J175" s="938"/>
      <c r="K175" s="938"/>
      <c r="L175" s="938"/>
      <c r="M175" s="1066"/>
      <c r="N175" s="1066"/>
      <c r="O175" s="1067"/>
      <c r="P175" s="1067"/>
      <c r="Q175" s="1067"/>
      <c r="R175" s="1067"/>
    </row>
    <row r="176" spans="1:18" s="984" customFormat="1">
      <c r="A176" s="938"/>
      <c r="C176" s="1026"/>
      <c r="D176" s="938"/>
      <c r="E176" s="1063"/>
      <c r="F176" s="1064"/>
      <c r="G176" s="1065"/>
      <c r="H176" s="938"/>
      <c r="I176" s="1063"/>
      <c r="J176" s="938"/>
      <c r="K176" s="938"/>
      <c r="L176" s="938"/>
      <c r="M176" s="1066"/>
      <c r="N176" s="1066"/>
      <c r="O176" s="1067"/>
      <c r="P176" s="1067"/>
      <c r="Q176" s="1067"/>
      <c r="R176" s="1067"/>
    </row>
    <row r="177" spans="1:18" s="984" customFormat="1">
      <c r="A177" s="938"/>
      <c r="C177" s="1026"/>
      <c r="D177" s="938"/>
      <c r="E177" s="1063"/>
      <c r="F177" s="1064"/>
      <c r="G177" s="1065"/>
      <c r="H177" s="938"/>
      <c r="I177" s="1063"/>
      <c r="J177" s="938"/>
      <c r="K177" s="938"/>
      <c r="L177" s="938"/>
      <c r="M177" s="1066"/>
      <c r="N177" s="1066"/>
      <c r="O177" s="1067"/>
      <c r="P177" s="1067"/>
      <c r="Q177" s="1067"/>
      <c r="R177" s="1067"/>
    </row>
    <row r="178" spans="1:18" s="984" customFormat="1">
      <c r="A178" s="938"/>
      <c r="C178" s="1026"/>
      <c r="D178" s="938"/>
      <c r="E178" s="1063"/>
      <c r="F178" s="1064"/>
      <c r="G178" s="1065"/>
      <c r="H178" s="938"/>
      <c r="I178" s="1063"/>
      <c r="J178" s="938"/>
      <c r="K178" s="938"/>
      <c r="L178" s="938"/>
      <c r="M178" s="1066"/>
      <c r="N178" s="1066"/>
      <c r="O178" s="1067"/>
      <c r="P178" s="1067"/>
      <c r="Q178" s="1067"/>
      <c r="R178" s="1067"/>
    </row>
    <row r="179" spans="1:18" s="984" customFormat="1">
      <c r="A179" s="938"/>
      <c r="C179" s="1026"/>
      <c r="D179" s="938"/>
      <c r="E179" s="1063"/>
      <c r="F179" s="1064"/>
      <c r="G179" s="1065"/>
      <c r="H179" s="938"/>
      <c r="I179" s="1063"/>
      <c r="J179" s="938"/>
      <c r="K179" s="938"/>
      <c r="L179" s="938"/>
      <c r="M179" s="1066"/>
      <c r="N179" s="1066"/>
      <c r="O179" s="1067"/>
      <c r="P179" s="1067"/>
      <c r="Q179" s="1067"/>
      <c r="R179" s="1067"/>
    </row>
    <row r="180" spans="1:18" s="984" customFormat="1">
      <c r="A180" s="938"/>
      <c r="C180" s="1026"/>
      <c r="D180" s="938"/>
      <c r="E180" s="1063"/>
      <c r="F180" s="1064"/>
      <c r="G180" s="1065"/>
      <c r="H180" s="938"/>
      <c r="I180" s="1063"/>
      <c r="J180" s="938"/>
      <c r="K180" s="938"/>
      <c r="L180" s="938"/>
      <c r="M180" s="1066"/>
      <c r="N180" s="1066"/>
      <c r="O180" s="1067"/>
      <c r="P180" s="1067"/>
      <c r="Q180" s="1067"/>
      <c r="R180" s="1067"/>
    </row>
    <row r="181" spans="1:18" s="984" customFormat="1">
      <c r="A181" s="938"/>
      <c r="C181" s="1026"/>
      <c r="D181" s="938"/>
      <c r="E181" s="1063"/>
      <c r="F181" s="1064"/>
      <c r="G181" s="1065"/>
      <c r="H181" s="938"/>
      <c r="I181" s="1063"/>
      <c r="J181" s="938"/>
      <c r="K181" s="938"/>
      <c r="L181" s="938"/>
      <c r="M181" s="1066"/>
      <c r="N181" s="1066"/>
      <c r="O181" s="1067"/>
      <c r="P181" s="1067"/>
      <c r="Q181" s="1067"/>
      <c r="R181" s="1067"/>
    </row>
    <row r="182" spans="1:18" s="984" customFormat="1">
      <c r="A182" s="938"/>
      <c r="C182" s="1026"/>
      <c r="D182" s="938"/>
      <c r="E182" s="1063"/>
      <c r="F182" s="1064"/>
      <c r="G182" s="1065"/>
      <c r="H182" s="938"/>
      <c r="I182" s="1063"/>
      <c r="J182" s="938"/>
      <c r="K182" s="938"/>
      <c r="L182" s="938"/>
      <c r="M182" s="1066"/>
      <c r="N182" s="1066"/>
      <c r="O182" s="1067"/>
      <c r="P182" s="1067"/>
      <c r="Q182" s="1067"/>
      <c r="R182" s="1067"/>
    </row>
    <row r="183" spans="1:18" s="984" customFormat="1">
      <c r="A183" s="938"/>
      <c r="C183" s="1026"/>
      <c r="D183" s="938"/>
      <c r="E183" s="1063"/>
      <c r="F183" s="1064"/>
      <c r="G183" s="1065"/>
      <c r="H183" s="938"/>
      <c r="I183" s="1063"/>
      <c r="J183" s="938"/>
      <c r="K183" s="938"/>
      <c r="L183" s="938"/>
      <c r="M183" s="1066"/>
      <c r="N183" s="1066"/>
      <c r="O183" s="1067"/>
      <c r="P183" s="1067"/>
      <c r="Q183" s="1067"/>
      <c r="R183" s="1067"/>
    </row>
    <row r="184" spans="1:18" s="984" customFormat="1">
      <c r="A184" s="938"/>
      <c r="C184" s="1026"/>
      <c r="D184" s="938"/>
      <c r="E184" s="1063"/>
      <c r="F184" s="1064"/>
      <c r="G184" s="1065"/>
      <c r="H184" s="938"/>
      <c r="I184" s="1063"/>
      <c r="J184" s="938"/>
      <c r="K184" s="938"/>
      <c r="L184" s="938"/>
      <c r="M184" s="1066"/>
      <c r="N184" s="1066"/>
      <c r="O184" s="1067"/>
      <c r="P184" s="1067"/>
      <c r="Q184" s="1067"/>
      <c r="R184" s="1067"/>
    </row>
    <row r="185" spans="1:18" s="984" customFormat="1">
      <c r="A185" s="938"/>
      <c r="C185" s="1026"/>
      <c r="D185" s="938"/>
      <c r="E185" s="1063"/>
      <c r="F185" s="1064"/>
      <c r="G185" s="1065"/>
      <c r="H185" s="938"/>
      <c r="I185" s="1063"/>
      <c r="J185" s="938"/>
      <c r="K185" s="938"/>
      <c r="L185" s="938"/>
      <c r="M185" s="1066"/>
      <c r="N185" s="1066"/>
      <c r="O185" s="1067"/>
      <c r="P185" s="1067"/>
      <c r="Q185" s="1067"/>
      <c r="R185" s="1067"/>
    </row>
    <row r="186" spans="1:18" s="984" customFormat="1">
      <c r="A186" s="938"/>
      <c r="C186" s="1026"/>
      <c r="D186" s="938"/>
      <c r="E186" s="1063"/>
      <c r="F186" s="1064"/>
      <c r="G186" s="1065"/>
      <c r="H186" s="938"/>
      <c r="I186" s="1063"/>
      <c r="J186" s="938"/>
      <c r="K186" s="938"/>
      <c r="L186" s="938"/>
      <c r="M186" s="1066"/>
      <c r="N186" s="1066"/>
      <c r="O186" s="1067"/>
      <c r="P186" s="1067"/>
      <c r="Q186" s="1067"/>
      <c r="R186" s="1067"/>
    </row>
    <row r="187" spans="1:18" s="984" customFormat="1">
      <c r="A187" s="938"/>
      <c r="C187" s="1026"/>
      <c r="D187" s="938"/>
      <c r="E187" s="1063"/>
      <c r="F187" s="1064"/>
      <c r="G187" s="1065"/>
      <c r="H187" s="938"/>
      <c r="I187" s="1063"/>
      <c r="J187" s="938"/>
      <c r="K187" s="938"/>
      <c r="L187" s="938"/>
      <c r="M187" s="1066"/>
      <c r="N187" s="1066"/>
      <c r="O187" s="1067"/>
      <c r="P187" s="1067"/>
      <c r="Q187" s="1067"/>
      <c r="R187" s="1067"/>
    </row>
    <row r="188" spans="1:18" s="984" customFormat="1">
      <c r="A188" s="938"/>
      <c r="C188" s="1026"/>
      <c r="D188" s="938"/>
      <c r="E188" s="1063"/>
      <c r="F188" s="1064"/>
      <c r="G188" s="1065"/>
      <c r="H188" s="938"/>
      <c r="I188" s="1063"/>
      <c r="J188" s="938"/>
      <c r="K188" s="938"/>
      <c r="L188" s="938"/>
      <c r="M188" s="1066"/>
      <c r="N188" s="1066"/>
      <c r="O188" s="1067"/>
      <c r="P188" s="1067"/>
      <c r="Q188" s="1067"/>
      <c r="R188" s="1067"/>
    </row>
    <row r="189" spans="1:18" s="984" customFormat="1">
      <c r="A189" s="938"/>
      <c r="C189" s="1026"/>
      <c r="D189" s="938"/>
      <c r="E189" s="1063"/>
      <c r="F189" s="1064"/>
      <c r="G189" s="1065"/>
      <c r="H189" s="938"/>
      <c r="I189" s="1063"/>
      <c r="J189" s="938"/>
      <c r="K189" s="938"/>
      <c r="L189" s="938"/>
      <c r="M189" s="1066"/>
      <c r="N189" s="1066"/>
      <c r="O189" s="1067"/>
      <c r="P189" s="1067"/>
      <c r="Q189" s="1067"/>
      <c r="R189" s="1067"/>
    </row>
    <row r="190" spans="1:18" s="984" customFormat="1">
      <c r="A190" s="938"/>
      <c r="C190" s="1026"/>
      <c r="D190" s="938"/>
      <c r="E190" s="1063"/>
      <c r="F190" s="1064"/>
      <c r="G190" s="1065"/>
      <c r="H190" s="938"/>
      <c r="I190" s="1063"/>
      <c r="J190" s="938"/>
      <c r="K190" s="938"/>
      <c r="L190" s="938"/>
      <c r="M190" s="1066"/>
      <c r="N190" s="1066"/>
      <c r="O190" s="1067"/>
      <c r="P190" s="1067"/>
      <c r="Q190" s="1067"/>
      <c r="R190" s="1067"/>
    </row>
    <row r="191" spans="1:18" s="984" customFormat="1">
      <c r="A191" s="938"/>
      <c r="C191" s="1026"/>
      <c r="D191" s="938"/>
      <c r="E191" s="1063"/>
      <c r="F191" s="1064"/>
      <c r="G191" s="1065"/>
      <c r="H191" s="938"/>
      <c r="I191" s="1063"/>
      <c r="J191" s="938"/>
      <c r="K191" s="938"/>
      <c r="L191" s="938"/>
      <c r="M191" s="1066"/>
      <c r="N191" s="1066"/>
      <c r="O191" s="1067"/>
      <c r="P191" s="1067"/>
      <c r="Q191" s="1067"/>
      <c r="R191" s="1067"/>
    </row>
    <row r="192" spans="1:18" s="984" customFormat="1">
      <c r="A192" s="938"/>
      <c r="C192" s="1026"/>
      <c r="D192" s="938"/>
      <c r="E192" s="1063"/>
      <c r="F192" s="1064"/>
      <c r="G192" s="1065"/>
      <c r="H192" s="938"/>
      <c r="I192" s="1063"/>
      <c r="J192" s="938"/>
      <c r="K192" s="938"/>
      <c r="L192" s="938"/>
      <c r="M192" s="1066"/>
      <c r="N192" s="1066"/>
      <c r="O192" s="1067"/>
      <c r="P192" s="1067"/>
      <c r="Q192" s="1067"/>
      <c r="R192" s="1067"/>
    </row>
    <row r="193" spans="1:18" s="984" customFormat="1">
      <c r="A193" s="938"/>
      <c r="C193" s="1026"/>
      <c r="D193" s="938"/>
      <c r="E193" s="1063"/>
      <c r="F193" s="1064"/>
      <c r="G193" s="1065"/>
      <c r="H193" s="938"/>
      <c r="I193" s="1063"/>
      <c r="J193" s="938"/>
      <c r="K193" s="938"/>
      <c r="L193" s="938"/>
      <c r="M193" s="1066"/>
      <c r="N193" s="1066"/>
      <c r="O193" s="1067"/>
      <c r="P193" s="1067"/>
      <c r="Q193" s="1067"/>
      <c r="R193" s="1067"/>
    </row>
    <row r="194" spans="1:18" s="984" customFormat="1">
      <c r="A194" s="938"/>
      <c r="C194" s="1026"/>
      <c r="D194" s="938"/>
      <c r="E194" s="1063"/>
      <c r="F194" s="1064"/>
      <c r="G194" s="1065"/>
      <c r="H194" s="938"/>
      <c r="I194" s="1063"/>
      <c r="J194" s="938"/>
      <c r="K194" s="938"/>
      <c r="L194" s="938"/>
      <c r="M194" s="1066"/>
      <c r="N194" s="1066"/>
      <c r="O194" s="1067"/>
      <c r="P194" s="1067"/>
      <c r="Q194" s="1067"/>
      <c r="R194" s="1067"/>
    </row>
    <row r="195" spans="1:18" s="984" customFormat="1">
      <c r="A195" s="938"/>
      <c r="C195" s="1026"/>
      <c r="D195" s="938"/>
      <c r="E195" s="1063"/>
      <c r="F195" s="1064"/>
      <c r="G195" s="1065"/>
      <c r="H195" s="938"/>
      <c r="I195" s="1063"/>
      <c r="J195" s="938"/>
      <c r="K195" s="938"/>
      <c r="L195" s="938"/>
      <c r="M195" s="1066"/>
      <c r="N195" s="1066"/>
      <c r="O195" s="1067"/>
      <c r="P195" s="1067"/>
      <c r="Q195" s="1067"/>
      <c r="R195" s="1067"/>
    </row>
    <row r="196" spans="1:18" s="984" customFormat="1">
      <c r="A196" s="938"/>
      <c r="C196" s="1026"/>
      <c r="D196" s="938"/>
      <c r="E196" s="1063"/>
      <c r="F196" s="1064"/>
      <c r="G196" s="1065"/>
      <c r="H196" s="938"/>
      <c r="I196" s="1063"/>
      <c r="J196" s="938"/>
      <c r="K196" s="938"/>
      <c r="L196" s="938"/>
      <c r="M196" s="1066"/>
      <c r="N196" s="1066"/>
      <c r="O196" s="1067"/>
      <c r="P196" s="1067"/>
      <c r="Q196" s="1067"/>
      <c r="R196" s="1067"/>
    </row>
    <row r="197" spans="1:18" s="984" customFormat="1">
      <c r="A197" s="938"/>
      <c r="C197" s="1026"/>
      <c r="D197" s="938"/>
      <c r="E197" s="1063"/>
      <c r="F197" s="1064"/>
      <c r="G197" s="1065"/>
      <c r="H197" s="938"/>
      <c r="I197" s="1063"/>
      <c r="J197" s="938"/>
      <c r="K197" s="938"/>
      <c r="L197" s="938"/>
      <c r="M197" s="1066"/>
      <c r="N197" s="1066"/>
      <c r="O197" s="1067"/>
      <c r="P197" s="1067"/>
      <c r="Q197" s="1067"/>
      <c r="R197" s="1067"/>
    </row>
    <row r="198" spans="1:18" s="984" customFormat="1">
      <c r="A198" s="938"/>
      <c r="C198" s="1026"/>
      <c r="D198" s="938"/>
      <c r="E198" s="1063"/>
      <c r="F198" s="1064"/>
      <c r="G198" s="1065"/>
      <c r="H198" s="938"/>
      <c r="I198" s="1063"/>
      <c r="J198" s="938"/>
      <c r="K198" s="938"/>
      <c r="L198" s="938"/>
      <c r="M198" s="1066"/>
      <c r="N198" s="1066"/>
      <c r="O198" s="1067"/>
      <c r="P198" s="1067"/>
      <c r="Q198" s="1067"/>
      <c r="R198" s="1067"/>
    </row>
    <row r="199" spans="1:18" s="984" customFormat="1">
      <c r="A199" s="938"/>
      <c r="C199" s="1026"/>
      <c r="D199" s="938"/>
      <c r="E199" s="1063"/>
      <c r="F199" s="1064"/>
      <c r="G199" s="1065"/>
      <c r="H199" s="938"/>
      <c r="I199" s="1063"/>
      <c r="J199" s="938"/>
      <c r="K199" s="938"/>
      <c r="L199" s="938"/>
      <c r="M199" s="1066"/>
      <c r="N199" s="1066"/>
      <c r="O199" s="1067"/>
      <c r="P199" s="1067"/>
      <c r="Q199" s="1067"/>
      <c r="R199" s="1067"/>
    </row>
    <row r="200" spans="1:18" s="984" customFormat="1">
      <c r="A200" s="938"/>
      <c r="C200" s="1026"/>
      <c r="D200" s="938"/>
      <c r="E200" s="1063"/>
      <c r="F200" s="1064"/>
      <c r="G200" s="1065"/>
      <c r="H200" s="938"/>
      <c r="I200" s="1063"/>
      <c r="J200" s="938"/>
      <c r="K200" s="938"/>
      <c r="L200" s="938"/>
      <c r="M200" s="1066"/>
      <c r="N200" s="1066"/>
      <c r="O200" s="1067"/>
      <c r="P200" s="1067"/>
      <c r="Q200" s="1067"/>
      <c r="R200" s="1067"/>
    </row>
    <row r="201" spans="1:18" s="984" customFormat="1">
      <c r="A201" s="938"/>
      <c r="C201" s="1026"/>
      <c r="D201" s="938"/>
      <c r="E201" s="1063"/>
      <c r="F201" s="1064"/>
      <c r="G201" s="1065"/>
      <c r="H201" s="938"/>
      <c r="I201" s="1063"/>
      <c r="J201" s="938"/>
      <c r="K201" s="938"/>
      <c r="L201" s="938"/>
      <c r="M201" s="1066"/>
      <c r="N201" s="1066"/>
      <c r="O201" s="1067"/>
      <c r="P201" s="1067"/>
      <c r="Q201" s="1067"/>
      <c r="R201" s="1067"/>
    </row>
    <row r="202" spans="1:18" s="984" customFormat="1">
      <c r="A202" s="938"/>
      <c r="C202" s="1026"/>
      <c r="D202" s="938"/>
      <c r="E202" s="1063"/>
      <c r="F202" s="1064"/>
      <c r="G202" s="1065"/>
      <c r="H202" s="938"/>
      <c r="I202" s="1063"/>
      <c r="J202" s="938"/>
      <c r="K202" s="938"/>
      <c r="L202" s="938"/>
      <c r="M202" s="1066"/>
      <c r="N202" s="1066"/>
      <c r="O202" s="1067"/>
      <c r="P202" s="1067"/>
      <c r="Q202" s="1067"/>
      <c r="R202" s="1067"/>
    </row>
    <row r="203" spans="1:18" s="984" customFormat="1">
      <c r="A203" s="938"/>
      <c r="C203" s="1026"/>
      <c r="D203" s="938"/>
      <c r="E203" s="1063"/>
      <c r="F203" s="1064"/>
      <c r="G203" s="1065"/>
      <c r="H203" s="938"/>
      <c r="I203" s="1063"/>
      <c r="J203" s="938"/>
      <c r="K203" s="938"/>
      <c r="L203" s="938"/>
      <c r="M203" s="1066"/>
      <c r="N203" s="1066"/>
      <c r="O203" s="1067"/>
      <c r="P203" s="1067"/>
      <c r="Q203" s="1067"/>
      <c r="R203" s="1067"/>
    </row>
    <row r="204" spans="1:18" s="984" customFormat="1">
      <c r="A204" s="938"/>
      <c r="C204" s="1026"/>
      <c r="D204" s="938"/>
      <c r="E204" s="1063"/>
      <c r="F204" s="1064"/>
      <c r="G204" s="1065"/>
      <c r="H204" s="938"/>
      <c r="I204" s="1063"/>
      <c r="J204" s="938"/>
      <c r="K204" s="938"/>
      <c r="L204" s="938"/>
      <c r="M204" s="1066"/>
      <c r="N204" s="1066"/>
      <c r="O204" s="1067"/>
      <c r="P204" s="1067"/>
      <c r="Q204" s="1067"/>
      <c r="R204" s="1067"/>
    </row>
    <row r="205" spans="1:18" s="984" customFormat="1">
      <c r="A205" s="938"/>
      <c r="C205" s="1026"/>
      <c r="D205" s="938"/>
      <c r="E205" s="1063"/>
      <c r="F205" s="1064"/>
      <c r="G205" s="1065"/>
      <c r="H205" s="938"/>
      <c r="I205" s="1063"/>
      <c r="J205" s="938"/>
      <c r="K205" s="938"/>
      <c r="L205" s="938"/>
      <c r="M205" s="1066"/>
      <c r="N205" s="1066"/>
      <c r="O205" s="1067"/>
      <c r="P205" s="1067"/>
      <c r="Q205" s="1067"/>
      <c r="R205" s="1067"/>
    </row>
    <row r="206" spans="1:18" s="984" customFormat="1">
      <c r="A206" s="938"/>
      <c r="C206" s="1026"/>
      <c r="D206" s="938"/>
      <c r="E206" s="1063"/>
      <c r="F206" s="1064"/>
      <c r="G206" s="1065"/>
      <c r="H206" s="938"/>
      <c r="I206" s="1063"/>
      <c r="J206" s="938"/>
      <c r="K206" s="938"/>
      <c r="L206" s="938"/>
      <c r="M206" s="1066"/>
      <c r="N206" s="1066"/>
      <c r="O206" s="1067"/>
      <c r="P206" s="1067"/>
      <c r="Q206" s="1067"/>
      <c r="R206" s="1067"/>
    </row>
    <row r="207" spans="1:18" s="984" customFormat="1">
      <c r="A207" s="938"/>
      <c r="C207" s="1026"/>
      <c r="D207" s="938"/>
      <c r="E207" s="1063"/>
      <c r="F207" s="1064"/>
      <c r="G207" s="1065"/>
      <c r="H207" s="938"/>
      <c r="I207" s="1063"/>
      <c r="J207" s="938"/>
      <c r="K207" s="938"/>
      <c r="L207" s="938"/>
      <c r="M207" s="1066"/>
      <c r="N207" s="1066"/>
      <c r="O207" s="1067"/>
      <c r="P207" s="1067"/>
      <c r="Q207" s="1067"/>
      <c r="R207" s="1067"/>
    </row>
    <row r="208" spans="1:18" s="984" customFormat="1">
      <c r="A208" s="938"/>
      <c r="C208" s="1026"/>
      <c r="D208" s="938"/>
      <c r="E208" s="1063"/>
      <c r="F208" s="1064"/>
      <c r="G208" s="1065"/>
      <c r="H208" s="938"/>
      <c r="I208" s="1063"/>
      <c r="J208" s="938"/>
      <c r="K208" s="938"/>
      <c r="L208" s="938"/>
      <c r="M208" s="1066"/>
      <c r="N208" s="1066"/>
      <c r="O208" s="1067"/>
      <c r="P208" s="1067"/>
      <c r="Q208" s="1067"/>
      <c r="R208" s="1067"/>
    </row>
    <row r="209" spans="1:18" s="984" customFormat="1">
      <c r="A209" s="938"/>
      <c r="C209" s="1026"/>
      <c r="D209" s="938"/>
      <c r="E209" s="1063"/>
      <c r="F209" s="1064"/>
      <c r="G209" s="1065"/>
      <c r="H209" s="938"/>
      <c r="I209" s="1063"/>
      <c r="J209" s="938"/>
      <c r="K209" s="938"/>
      <c r="L209" s="938"/>
      <c r="M209" s="1066"/>
      <c r="N209" s="1066"/>
      <c r="O209" s="1067"/>
      <c r="P209" s="1067"/>
      <c r="Q209" s="1067"/>
      <c r="R209" s="1067"/>
    </row>
    <row r="210" spans="1:18" s="984" customFormat="1">
      <c r="A210" s="938"/>
      <c r="C210" s="1026"/>
      <c r="D210" s="938"/>
      <c r="E210" s="1063"/>
      <c r="F210" s="1064"/>
      <c r="G210" s="1065"/>
      <c r="H210" s="938"/>
      <c r="I210" s="1063"/>
      <c r="J210" s="938"/>
      <c r="K210" s="938"/>
      <c r="L210" s="938"/>
      <c r="M210" s="1066"/>
      <c r="N210" s="1066"/>
      <c r="O210" s="1067"/>
      <c r="P210" s="1067"/>
      <c r="Q210" s="1067"/>
      <c r="R210" s="1067"/>
    </row>
    <row r="211" spans="1:18" s="984" customFormat="1">
      <c r="A211" s="938"/>
      <c r="C211" s="1026"/>
      <c r="D211" s="938"/>
      <c r="E211" s="1063"/>
      <c r="F211" s="1064"/>
      <c r="G211" s="1065"/>
      <c r="H211" s="938"/>
      <c r="I211" s="1063"/>
      <c r="J211" s="938"/>
      <c r="K211" s="938"/>
      <c r="L211" s="938"/>
      <c r="M211" s="1066"/>
      <c r="N211" s="1066"/>
      <c r="O211" s="1067"/>
      <c r="P211" s="1067"/>
      <c r="Q211" s="1067"/>
      <c r="R211" s="1067"/>
    </row>
    <row r="212" spans="1:18" s="984" customFormat="1">
      <c r="A212" s="938"/>
      <c r="C212" s="1026"/>
      <c r="D212" s="938"/>
      <c r="E212" s="1063"/>
      <c r="F212" s="1064"/>
      <c r="G212" s="1065"/>
      <c r="H212" s="938"/>
      <c r="I212" s="1063"/>
      <c r="J212" s="938"/>
      <c r="K212" s="938"/>
      <c r="L212" s="938"/>
      <c r="M212" s="1066"/>
      <c r="N212" s="1066"/>
      <c r="O212" s="1067"/>
      <c r="P212" s="1067"/>
      <c r="Q212" s="1067"/>
      <c r="R212" s="1067"/>
    </row>
    <row r="213" spans="1:18" s="984" customFormat="1">
      <c r="A213" s="938"/>
      <c r="C213" s="1026"/>
      <c r="D213" s="938"/>
      <c r="E213" s="1063"/>
      <c r="F213" s="1064"/>
      <c r="G213" s="1065"/>
      <c r="H213" s="938"/>
      <c r="I213" s="1063"/>
      <c r="J213" s="938"/>
      <c r="K213" s="938"/>
      <c r="L213" s="938"/>
      <c r="M213" s="1066"/>
      <c r="N213" s="1066"/>
      <c r="O213" s="1067"/>
      <c r="P213" s="1067"/>
      <c r="Q213" s="1067"/>
      <c r="R213" s="1067"/>
    </row>
    <row r="214" spans="1:18" s="984" customFormat="1">
      <c r="A214" s="938"/>
      <c r="C214" s="1026"/>
      <c r="D214" s="938"/>
      <c r="E214" s="1063"/>
      <c r="F214" s="1064"/>
      <c r="G214" s="1065"/>
      <c r="H214" s="938"/>
      <c r="I214" s="1063"/>
      <c r="J214" s="938"/>
      <c r="K214" s="938"/>
      <c r="L214" s="938"/>
      <c r="M214" s="1066"/>
      <c r="N214" s="1066"/>
      <c r="O214" s="1067"/>
      <c r="P214" s="1067"/>
      <c r="Q214" s="1067"/>
      <c r="R214" s="1067"/>
    </row>
    <row r="215" spans="1:18" s="984" customFormat="1">
      <c r="A215" s="938"/>
      <c r="C215" s="1026"/>
      <c r="D215" s="938"/>
      <c r="E215" s="1063"/>
      <c r="F215" s="1064"/>
      <c r="G215" s="1065"/>
      <c r="H215" s="938"/>
      <c r="I215" s="1063"/>
      <c r="J215" s="938"/>
      <c r="K215" s="938"/>
      <c r="L215" s="938"/>
      <c r="M215" s="1066"/>
      <c r="N215" s="1066"/>
      <c r="O215" s="1067"/>
      <c r="P215" s="1067"/>
      <c r="Q215" s="1067"/>
      <c r="R215" s="1067"/>
    </row>
    <row r="216" spans="1:18" s="984" customFormat="1">
      <c r="A216" s="938"/>
      <c r="C216" s="1026"/>
      <c r="D216" s="938"/>
      <c r="E216" s="1063"/>
      <c r="F216" s="1064"/>
      <c r="G216" s="1065"/>
      <c r="H216" s="938"/>
      <c r="I216" s="1063"/>
      <c r="J216" s="938"/>
      <c r="K216" s="938"/>
      <c r="L216" s="938"/>
      <c r="M216" s="1066"/>
      <c r="N216" s="1066"/>
      <c r="O216" s="1067"/>
      <c r="P216" s="1067"/>
      <c r="Q216" s="1067"/>
      <c r="R216" s="1067"/>
    </row>
    <row r="217" spans="1:18" s="984" customFormat="1">
      <c r="A217" s="938"/>
      <c r="C217" s="1026"/>
      <c r="D217" s="938"/>
      <c r="E217" s="1063"/>
      <c r="F217" s="1064"/>
      <c r="G217" s="1065"/>
      <c r="H217" s="938"/>
      <c r="I217" s="1063"/>
      <c r="J217" s="938"/>
      <c r="K217" s="938"/>
      <c r="L217" s="938"/>
      <c r="M217" s="1066"/>
      <c r="N217" s="1066"/>
      <c r="O217" s="1067"/>
      <c r="P217" s="1067"/>
      <c r="Q217" s="1067"/>
      <c r="R217" s="1067"/>
    </row>
    <row r="218" spans="1:18" s="984" customFormat="1">
      <c r="A218" s="938"/>
      <c r="C218" s="1026"/>
      <c r="D218" s="938"/>
      <c r="E218" s="1063"/>
      <c r="F218" s="1064"/>
      <c r="G218" s="1065"/>
      <c r="H218" s="938"/>
      <c r="I218" s="1063"/>
      <c r="J218" s="938"/>
      <c r="K218" s="938"/>
      <c r="L218" s="938"/>
      <c r="M218" s="1066"/>
      <c r="N218" s="1066"/>
      <c r="O218" s="1067"/>
      <c r="P218" s="1067"/>
      <c r="Q218" s="1067"/>
      <c r="R218" s="1067"/>
    </row>
    <row r="219" spans="1:18" s="984" customFormat="1">
      <c r="A219" s="938"/>
      <c r="C219" s="1026"/>
      <c r="D219" s="938"/>
      <c r="E219" s="1063"/>
      <c r="F219" s="1064"/>
      <c r="G219" s="1065"/>
      <c r="H219" s="938"/>
      <c r="I219" s="1063"/>
      <c r="J219" s="938"/>
      <c r="K219" s="938"/>
      <c r="L219" s="938"/>
      <c r="M219" s="1066"/>
      <c r="N219" s="1066"/>
      <c r="O219" s="1067"/>
      <c r="P219" s="1067"/>
      <c r="Q219" s="1067"/>
      <c r="R219" s="1067"/>
    </row>
    <row r="220" spans="1:18" s="984" customFormat="1">
      <c r="A220" s="938"/>
      <c r="C220" s="1026"/>
      <c r="D220" s="938"/>
      <c r="E220" s="1063"/>
      <c r="F220" s="1064"/>
      <c r="G220" s="1065"/>
      <c r="H220" s="938"/>
      <c r="I220" s="1063"/>
      <c r="J220" s="938"/>
      <c r="K220" s="938"/>
      <c r="L220" s="938"/>
      <c r="M220" s="1066"/>
      <c r="N220" s="1066"/>
      <c r="O220" s="1067"/>
      <c r="P220" s="1067"/>
      <c r="Q220" s="1067"/>
      <c r="R220" s="1067"/>
    </row>
    <row r="221" spans="1:18" s="984" customFormat="1">
      <c r="A221" s="938"/>
      <c r="C221" s="1026"/>
      <c r="D221" s="938"/>
      <c r="E221" s="1063"/>
      <c r="F221" s="1064"/>
      <c r="G221" s="1065"/>
      <c r="H221" s="938"/>
      <c r="I221" s="1063"/>
      <c r="J221" s="938"/>
      <c r="K221" s="938"/>
      <c r="L221" s="938"/>
      <c r="M221" s="1066"/>
      <c r="N221" s="1066"/>
      <c r="O221" s="1067"/>
      <c r="P221" s="1067"/>
      <c r="Q221" s="1067"/>
      <c r="R221" s="1067"/>
    </row>
    <row r="222" spans="1:18" s="984" customFormat="1">
      <c r="A222" s="938"/>
      <c r="C222" s="1026"/>
      <c r="D222" s="938"/>
      <c r="E222" s="1063"/>
      <c r="F222" s="1064"/>
      <c r="G222" s="1065"/>
      <c r="H222" s="938"/>
      <c r="I222" s="1063"/>
      <c r="J222" s="938"/>
      <c r="K222" s="938"/>
      <c r="L222" s="938"/>
      <c r="M222" s="1066"/>
      <c r="N222" s="1066"/>
      <c r="O222" s="1067"/>
      <c r="P222" s="1067"/>
      <c r="Q222" s="1067"/>
      <c r="R222" s="1067"/>
    </row>
    <row r="223" spans="1:18" s="984" customFormat="1">
      <c r="A223" s="938"/>
      <c r="C223" s="1026"/>
      <c r="D223" s="938"/>
      <c r="E223" s="1063"/>
      <c r="F223" s="1064"/>
      <c r="G223" s="1065"/>
      <c r="H223" s="938"/>
      <c r="I223" s="1063"/>
      <c r="J223" s="938"/>
      <c r="K223" s="938"/>
      <c r="L223" s="938"/>
      <c r="M223" s="1066"/>
      <c r="N223" s="1066"/>
      <c r="O223" s="1067"/>
      <c r="P223" s="1067"/>
      <c r="Q223" s="1067"/>
      <c r="R223" s="1067"/>
    </row>
    <row r="224" spans="1:18" s="984" customFormat="1">
      <c r="A224" s="938"/>
      <c r="C224" s="1026"/>
      <c r="D224" s="938"/>
      <c r="E224" s="1063"/>
      <c r="F224" s="1064"/>
      <c r="G224" s="1065"/>
      <c r="H224" s="938"/>
      <c r="I224" s="1063"/>
      <c r="J224" s="938"/>
      <c r="K224" s="938"/>
      <c r="L224" s="938"/>
      <c r="M224" s="1066"/>
      <c r="N224" s="1066"/>
      <c r="O224" s="1067"/>
      <c r="P224" s="1067"/>
      <c r="Q224" s="1067"/>
      <c r="R224" s="1067"/>
    </row>
    <row r="225" spans="1:18" s="984" customFormat="1">
      <c r="A225" s="938"/>
      <c r="C225" s="1026"/>
      <c r="D225" s="938"/>
      <c r="E225" s="1063"/>
      <c r="F225" s="1064"/>
      <c r="G225" s="1065"/>
      <c r="H225" s="938"/>
      <c r="I225" s="1063"/>
      <c r="J225" s="938"/>
      <c r="K225" s="938"/>
      <c r="L225" s="938"/>
      <c r="M225" s="1066"/>
      <c r="N225" s="1066"/>
      <c r="O225" s="1067"/>
      <c r="P225" s="1067"/>
      <c r="Q225" s="1067"/>
      <c r="R225" s="1067"/>
    </row>
    <row r="226" spans="1:18" s="984" customFormat="1">
      <c r="A226" s="938"/>
      <c r="C226" s="1026"/>
      <c r="D226" s="938"/>
      <c r="E226" s="1063"/>
      <c r="F226" s="1064"/>
      <c r="G226" s="1065"/>
      <c r="H226" s="938"/>
      <c r="I226" s="1063"/>
      <c r="J226" s="938"/>
      <c r="K226" s="938"/>
      <c r="L226" s="938"/>
      <c r="M226" s="1066"/>
      <c r="N226" s="1066"/>
      <c r="O226" s="1067"/>
      <c r="P226" s="1067"/>
      <c r="Q226" s="1067"/>
      <c r="R226" s="1067"/>
    </row>
    <row r="227" spans="1:18" s="984" customFormat="1">
      <c r="A227" s="938"/>
      <c r="C227" s="1026"/>
      <c r="D227" s="938"/>
      <c r="E227" s="1063"/>
      <c r="F227" s="1064"/>
      <c r="G227" s="1065"/>
      <c r="H227" s="938"/>
      <c r="I227" s="1063"/>
      <c r="J227" s="938"/>
      <c r="K227" s="938"/>
      <c r="L227" s="938"/>
      <c r="M227" s="1066"/>
      <c r="N227" s="1066"/>
      <c r="O227" s="1067"/>
      <c r="P227" s="1067"/>
      <c r="Q227" s="1067"/>
      <c r="R227" s="1067"/>
    </row>
    <row r="228" spans="1:18" s="984" customFormat="1">
      <c r="A228" s="938"/>
      <c r="C228" s="1026"/>
      <c r="D228" s="938"/>
      <c r="E228" s="1063"/>
      <c r="F228" s="1064"/>
      <c r="G228" s="1065"/>
      <c r="H228" s="938"/>
      <c r="I228" s="1063"/>
      <c r="J228" s="938"/>
      <c r="K228" s="938"/>
      <c r="L228" s="938"/>
      <c r="M228" s="1066"/>
      <c r="N228" s="1066"/>
      <c r="O228" s="1067"/>
      <c r="P228" s="1067"/>
      <c r="Q228" s="1067"/>
      <c r="R228" s="1067"/>
    </row>
    <row r="229" spans="1:18" s="984" customFormat="1">
      <c r="A229" s="938"/>
      <c r="C229" s="1026"/>
      <c r="D229" s="938"/>
      <c r="E229" s="1063"/>
      <c r="F229" s="1064"/>
      <c r="G229" s="1065"/>
      <c r="H229" s="938"/>
      <c r="I229" s="1063"/>
      <c r="J229" s="938"/>
      <c r="K229" s="938"/>
      <c r="L229" s="938"/>
      <c r="M229" s="1066"/>
      <c r="N229" s="1066"/>
      <c r="O229" s="1067"/>
      <c r="P229" s="1067"/>
      <c r="Q229" s="1067"/>
      <c r="R229" s="1067"/>
    </row>
    <row r="230" spans="1:18" s="984" customFormat="1">
      <c r="A230" s="938"/>
      <c r="C230" s="1026"/>
      <c r="D230" s="938"/>
      <c r="E230" s="1063"/>
      <c r="F230" s="1064"/>
      <c r="G230" s="1065"/>
      <c r="H230" s="938"/>
      <c r="I230" s="1063"/>
      <c r="J230" s="938"/>
      <c r="K230" s="938"/>
      <c r="L230" s="938"/>
      <c r="M230" s="1066"/>
      <c r="N230" s="1066"/>
      <c r="O230" s="1067"/>
      <c r="P230" s="1067"/>
      <c r="Q230" s="1067"/>
      <c r="R230" s="1067"/>
    </row>
    <row r="231" spans="1:18" s="984" customFormat="1">
      <c r="A231" s="938"/>
      <c r="C231" s="1026"/>
      <c r="D231" s="938"/>
      <c r="E231" s="1063"/>
      <c r="F231" s="1064"/>
      <c r="G231" s="1065"/>
      <c r="H231" s="938"/>
      <c r="I231" s="1063"/>
      <c r="J231" s="938"/>
      <c r="K231" s="938"/>
      <c r="L231" s="938"/>
      <c r="M231" s="1066"/>
      <c r="N231" s="1066"/>
      <c r="O231" s="1067"/>
      <c r="P231" s="1067"/>
      <c r="Q231" s="1067"/>
      <c r="R231" s="1067"/>
    </row>
    <row r="232" spans="1:18" s="984" customFormat="1">
      <c r="A232" s="938"/>
      <c r="C232" s="1026"/>
      <c r="D232" s="938"/>
      <c r="E232" s="1063"/>
      <c r="F232" s="1064"/>
      <c r="G232" s="1065"/>
      <c r="H232" s="938"/>
      <c r="I232" s="1063"/>
      <c r="J232" s="938"/>
      <c r="K232" s="938"/>
      <c r="L232" s="938"/>
      <c r="M232" s="1066"/>
      <c r="N232" s="1066"/>
      <c r="O232" s="1067"/>
      <c r="P232" s="1067"/>
      <c r="Q232" s="1067"/>
      <c r="R232" s="1067"/>
    </row>
    <row r="233" spans="1:18" s="984" customFormat="1">
      <c r="A233" s="938"/>
      <c r="C233" s="1026"/>
      <c r="D233" s="938"/>
      <c r="E233" s="1063"/>
      <c r="F233" s="1064"/>
      <c r="G233" s="1065"/>
      <c r="H233" s="938"/>
      <c r="I233" s="1063"/>
      <c r="J233" s="938"/>
      <c r="K233" s="938"/>
      <c r="L233" s="938"/>
      <c r="M233" s="1066"/>
      <c r="N233" s="1066"/>
      <c r="O233" s="1067"/>
      <c r="P233" s="1067"/>
      <c r="Q233" s="1067"/>
      <c r="R233" s="1067"/>
    </row>
    <row r="234" spans="1:18" s="984" customFormat="1">
      <c r="A234" s="938"/>
      <c r="C234" s="1026"/>
      <c r="D234" s="938"/>
      <c r="E234" s="1063"/>
      <c r="F234" s="1064"/>
      <c r="G234" s="1065"/>
      <c r="H234" s="938"/>
      <c r="I234" s="1063"/>
      <c r="J234" s="938"/>
      <c r="K234" s="938"/>
      <c r="L234" s="938"/>
      <c r="M234" s="1066"/>
      <c r="N234" s="1066"/>
      <c r="O234" s="1067"/>
      <c r="P234" s="1067"/>
      <c r="Q234" s="1067"/>
      <c r="R234" s="1067"/>
    </row>
    <row r="235" spans="1:18" s="984" customFormat="1">
      <c r="A235" s="938"/>
      <c r="C235" s="1026"/>
      <c r="D235" s="938"/>
      <c r="E235" s="1063"/>
      <c r="F235" s="1064"/>
      <c r="G235" s="1065"/>
      <c r="H235" s="938"/>
      <c r="I235" s="1063"/>
      <c r="J235" s="938"/>
      <c r="K235" s="938"/>
      <c r="L235" s="938"/>
      <c r="M235" s="1066"/>
      <c r="N235" s="1066"/>
      <c r="O235" s="1067"/>
      <c r="P235" s="1067"/>
      <c r="Q235" s="1067"/>
      <c r="R235" s="1067"/>
    </row>
    <row r="236" spans="1:18" s="984" customFormat="1">
      <c r="A236" s="938"/>
      <c r="C236" s="1026"/>
      <c r="D236" s="938"/>
      <c r="E236" s="1063"/>
      <c r="F236" s="1064"/>
      <c r="G236" s="1065"/>
      <c r="H236" s="938"/>
      <c r="I236" s="1063"/>
      <c r="J236" s="938"/>
      <c r="K236" s="938"/>
      <c r="L236" s="938"/>
      <c r="M236" s="1066"/>
      <c r="N236" s="1066"/>
      <c r="O236" s="1067"/>
      <c r="P236" s="1067"/>
      <c r="Q236" s="1067"/>
      <c r="R236" s="1067"/>
    </row>
    <row r="237" spans="1:18" s="984" customFormat="1">
      <c r="A237" s="938"/>
      <c r="C237" s="1026"/>
      <c r="D237" s="938"/>
      <c r="E237" s="1063"/>
      <c r="F237" s="1064"/>
      <c r="G237" s="1065"/>
      <c r="H237" s="938"/>
      <c r="I237" s="1063"/>
      <c r="J237" s="938"/>
      <c r="K237" s="938"/>
      <c r="L237" s="938"/>
      <c r="M237" s="1066"/>
      <c r="N237" s="1066"/>
      <c r="O237" s="1067"/>
      <c r="P237" s="1067"/>
      <c r="Q237" s="1067"/>
      <c r="R237" s="1067"/>
    </row>
    <row r="238" spans="1:18" s="984" customFormat="1">
      <c r="A238" s="938"/>
      <c r="C238" s="1026"/>
      <c r="D238" s="938"/>
      <c r="E238" s="1063"/>
      <c r="F238" s="1064"/>
      <c r="G238" s="1065"/>
      <c r="H238" s="938"/>
      <c r="I238" s="1063"/>
      <c r="J238" s="938"/>
      <c r="K238" s="938"/>
      <c r="L238" s="938"/>
      <c r="M238" s="1066"/>
      <c r="N238" s="1066"/>
      <c r="O238" s="1067"/>
      <c r="P238" s="1067"/>
      <c r="Q238" s="1067"/>
      <c r="R238" s="1067"/>
    </row>
    <row r="239" spans="1:18" s="984" customFormat="1">
      <c r="A239" s="938"/>
      <c r="C239" s="1026"/>
      <c r="D239" s="938"/>
      <c r="E239" s="1063"/>
      <c r="F239" s="1064"/>
      <c r="G239" s="1065"/>
      <c r="H239" s="938"/>
      <c r="I239" s="1063"/>
      <c r="J239" s="938"/>
      <c r="K239" s="938"/>
      <c r="L239" s="938"/>
      <c r="M239" s="1066"/>
      <c r="N239" s="1066"/>
      <c r="O239" s="1067"/>
      <c r="P239" s="1067"/>
      <c r="Q239" s="1067"/>
      <c r="R239" s="1067"/>
    </row>
    <row r="240" spans="1:18" s="984" customFormat="1">
      <c r="A240" s="938"/>
      <c r="C240" s="1026"/>
      <c r="D240" s="938"/>
      <c r="E240" s="1063"/>
      <c r="F240" s="1064"/>
      <c r="G240" s="1065"/>
      <c r="H240" s="938"/>
      <c r="I240" s="1063"/>
      <c r="J240" s="938"/>
      <c r="K240" s="938"/>
      <c r="L240" s="938"/>
      <c r="M240" s="1066"/>
      <c r="N240" s="1066"/>
      <c r="O240" s="1067"/>
      <c r="P240" s="1067"/>
      <c r="Q240" s="1067"/>
      <c r="R240" s="1067"/>
    </row>
    <row r="241" spans="1:18" s="984" customFormat="1">
      <c r="A241" s="938"/>
      <c r="C241" s="1026"/>
      <c r="D241" s="938"/>
      <c r="E241" s="1063"/>
      <c r="F241" s="1064"/>
      <c r="G241" s="1065"/>
      <c r="H241" s="938"/>
      <c r="I241" s="1063"/>
      <c r="J241" s="938"/>
      <c r="K241" s="938"/>
      <c r="L241" s="938"/>
      <c r="M241" s="1066"/>
      <c r="N241" s="1066"/>
      <c r="O241" s="1067"/>
      <c r="P241" s="1067"/>
      <c r="Q241" s="1067"/>
      <c r="R241" s="1067"/>
    </row>
    <row r="242" spans="1:18" s="984" customFormat="1">
      <c r="A242" s="938"/>
      <c r="C242" s="1026"/>
      <c r="D242" s="938"/>
      <c r="E242" s="1063"/>
      <c r="F242" s="1064"/>
      <c r="G242" s="1065"/>
      <c r="H242" s="938"/>
      <c r="I242" s="1063"/>
      <c r="J242" s="938"/>
      <c r="K242" s="938"/>
      <c r="L242" s="938"/>
      <c r="M242" s="1066"/>
      <c r="N242" s="1066"/>
      <c r="O242" s="1067"/>
      <c r="P242" s="1067"/>
      <c r="Q242" s="1067"/>
      <c r="R242" s="1067"/>
    </row>
    <row r="243" spans="1:18" s="984" customFormat="1">
      <c r="A243" s="938"/>
      <c r="C243" s="1026"/>
      <c r="D243" s="938"/>
      <c r="E243" s="1063"/>
      <c r="F243" s="1064"/>
      <c r="G243" s="1065"/>
      <c r="H243" s="938"/>
      <c r="I243" s="1063"/>
      <c r="J243" s="938"/>
      <c r="K243" s="938"/>
      <c r="L243" s="938"/>
      <c r="M243" s="1066"/>
      <c r="N243" s="1066"/>
      <c r="O243" s="1067"/>
      <c r="P243" s="1067"/>
      <c r="Q243" s="1067"/>
      <c r="R243" s="1067"/>
    </row>
    <row r="244" spans="1:18" s="984" customFormat="1">
      <c r="A244" s="938"/>
      <c r="C244" s="1026"/>
      <c r="D244" s="938"/>
      <c r="E244" s="1063"/>
      <c r="F244" s="1064"/>
      <c r="G244" s="1065"/>
      <c r="H244" s="938"/>
      <c r="I244" s="1063"/>
      <c r="J244" s="938"/>
      <c r="K244" s="938"/>
      <c r="L244" s="938"/>
      <c r="M244" s="1066"/>
      <c r="N244" s="1066"/>
      <c r="O244" s="1067"/>
      <c r="P244" s="1067"/>
      <c r="Q244" s="1067"/>
      <c r="R244" s="1067"/>
    </row>
    <row r="245" spans="1:18" s="984" customFormat="1">
      <c r="A245" s="938"/>
      <c r="C245" s="1026"/>
      <c r="D245" s="938"/>
      <c r="E245" s="1063"/>
      <c r="F245" s="1064"/>
      <c r="G245" s="1065"/>
      <c r="H245" s="938"/>
      <c r="I245" s="1063"/>
      <c r="J245" s="938"/>
      <c r="K245" s="938"/>
      <c r="L245" s="938"/>
      <c r="M245" s="1066"/>
      <c r="N245" s="1066"/>
      <c r="O245" s="1067"/>
      <c r="P245" s="1067"/>
      <c r="Q245" s="1067"/>
      <c r="R245" s="1067"/>
    </row>
    <row r="246" spans="1:18" s="984" customFormat="1">
      <c r="A246" s="938"/>
      <c r="C246" s="1026"/>
      <c r="D246" s="938"/>
      <c r="E246" s="1063"/>
      <c r="F246" s="1064"/>
      <c r="G246" s="1065"/>
      <c r="H246" s="938"/>
      <c r="I246" s="1063"/>
      <c r="J246" s="938"/>
      <c r="K246" s="938"/>
      <c r="L246" s="938"/>
      <c r="M246" s="1066"/>
      <c r="N246" s="1066"/>
      <c r="O246" s="1067"/>
      <c r="P246" s="1067"/>
      <c r="Q246" s="1067"/>
      <c r="R246" s="1067"/>
    </row>
    <row r="247" spans="1:18" s="984" customFormat="1">
      <c r="A247" s="938"/>
      <c r="C247" s="1026"/>
      <c r="D247" s="938"/>
      <c r="E247" s="1063"/>
      <c r="F247" s="1064"/>
      <c r="G247" s="1065"/>
      <c r="H247" s="938"/>
      <c r="I247" s="1063"/>
      <c r="J247" s="938"/>
      <c r="K247" s="938"/>
      <c r="L247" s="938"/>
      <c r="M247" s="1066"/>
      <c r="N247" s="1066"/>
      <c r="O247" s="1067"/>
      <c r="P247" s="1067"/>
      <c r="Q247" s="1067"/>
      <c r="R247" s="1067"/>
    </row>
    <row r="248" spans="1:18" s="984" customFormat="1">
      <c r="A248" s="938"/>
      <c r="C248" s="1026"/>
      <c r="D248" s="938"/>
      <c r="E248" s="1063"/>
      <c r="F248" s="1064"/>
      <c r="G248" s="1065"/>
      <c r="H248" s="938"/>
      <c r="I248" s="1063"/>
      <c r="J248" s="938"/>
      <c r="K248" s="938"/>
      <c r="L248" s="938"/>
      <c r="M248" s="1066"/>
      <c r="N248" s="1066"/>
      <c r="O248" s="1067"/>
      <c r="P248" s="1067"/>
      <c r="Q248" s="1067"/>
      <c r="R248" s="1067"/>
    </row>
    <row r="249" spans="1:18" s="984" customFormat="1">
      <c r="A249" s="938"/>
      <c r="C249" s="1026"/>
      <c r="D249" s="938"/>
      <c r="E249" s="1063"/>
      <c r="F249" s="1064"/>
      <c r="G249" s="1065"/>
      <c r="H249" s="938"/>
      <c r="I249" s="1063"/>
      <c r="J249" s="938"/>
      <c r="K249" s="938"/>
      <c r="L249" s="938"/>
      <c r="M249" s="1066"/>
      <c r="N249" s="1066"/>
      <c r="O249" s="1067"/>
      <c r="P249" s="1067"/>
      <c r="Q249" s="1067"/>
      <c r="R249" s="1067"/>
    </row>
    <row r="250" spans="1:18" s="984" customFormat="1">
      <c r="A250" s="938"/>
      <c r="C250" s="1026"/>
      <c r="D250" s="938"/>
      <c r="E250" s="1063"/>
      <c r="F250" s="1064"/>
      <c r="G250" s="1065"/>
      <c r="H250" s="938"/>
      <c r="I250" s="1063"/>
      <c r="J250" s="938"/>
      <c r="K250" s="938"/>
      <c r="L250" s="938"/>
      <c r="M250" s="1066"/>
      <c r="N250" s="1066"/>
      <c r="O250" s="1067"/>
      <c r="P250" s="1067"/>
      <c r="Q250" s="1067"/>
      <c r="R250" s="1067"/>
    </row>
    <row r="251" spans="1:18" s="984" customFormat="1">
      <c r="A251" s="938"/>
      <c r="C251" s="1026"/>
      <c r="D251" s="938"/>
      <c r="E251" s="1063"/>
      <c r="F251" s="1064"/>
      <c r="G251" s="1065"/>
      <c r="H251" s="938"/>
      <c r="I251" s="1063"/>
      <c r="J251" s="938"/>
      <c r="K251" s="938"/>
      <c r="L251" s="938"/>
      <c r="M251" s="1066"/>
      <c r="N251" s="1066"/>
      <c r="O251" s="1067"/>
      <c r="P251" s="1067"/>
      <c r="Q251" s="1067"/>
      <c r="R251" s="1067"/>
    </row>
    <row r="252" spans="1:18" s="984" customFormat="1">
      <c r="A252" s="938"/>
      <c r="C252" s="1026"/>
      <c r="D252" s="938"/>
      <c r="E252" s="1063"/>
      <c r="F252" s="1064"/>
      <c r="G252" s="1065"/>
      <c r="H252" s="938"/>
      <c r="I252" s="1063"/>
      <c r="J252" s="938"/>
      <c r="K252" s="938"/>
      <c r="L252" s="938"/>
      <c r="M252" s="1066"/>
      <c r="N252" s="1066"/>
      <c r="O252" s="1067"/>
      <c r="P252" s="1067"/>
      <c r="Q252" s="1067"/>
      <c r="R252" s="1067"/>
    </row>
    <row r="253" spans="1:18" s="984" customFormat="1">
      <c r="A253" s="938"/>
      <c r="C253" s="1026"/>
      <c r="D253" s="938"/>
      <c r="E253" s="1063"/>
      <c r="F253" s="1064"/>
      <c r="G253" s="1065"/>
      <c r="H253" s="938"/>
      <c r="I253" s="1063"/>
      <c r="J253" s="938"/>
      <c r="K253" s="938"/>
      <c r="L253" s="938"/>
      <c r="M253" s="1066"/>
      <c r="N253" s="1066"/>
      <c r="O253" s="1067"/>
      <c r="P253" s="1067"/>
      <c r="Q253" s="1067"/>
      <c r="R253" s="1067"/>
    </row>
    <row r="254" spans="1:18" s="984" customFormat="1">
      <c r="A254" s="938"/>
      <c r="C254" s="1026"/>
      <c r="D254" s="938"/>
      <c r="E254" s="1063"/>
      <c r="F254" s="1064"/>
      <c r="G254" s="1065"/>
      <c r="H254" s="938"/>
      <c r="I254" s="1063"/>
      <c r="J254" s="938"/>
      <c r="K254" s="938"/>
      <c r="L254" s="938"/>
      <c r="M254" s="1066"/>
      <c r="N254" s="1066"/>
      <c r="O254" s="1067"/>
      <c r="P254" s="1067"/>
      <c r="Q254" s="1067"/>
      <c r="R254" s="1067"/>
    </row>
    <row r="255" spans="1:18" s="984" customFormat="1">
      <c r="A255" s="938"/>
      <c r="C255" s="1026"/>
      <c r="D255" s="938"/>
      <c r="E255" s="1063"/>
      <c r="F255" s="1064"/>
      <c r="G255" s="1065"/>
      <c r="H255" s="938"/>
      <c r="I255" s="1063"/>
      <c r="J255" s="938"/>
      <c r="K255" s="938"/>
      <c r="L255" s="938"/>
      <c r="M255" s="1066"/>
      <c r="N255" s="1066"/>
      <c r="O255" s="1067"/>
      <c r="P255" s="1067"/>
      <c r="Q255" s="1067"/>
      <c r="R255" s="1067"/>
    </row>
    <row r="256" spans="1:18" s="984" customFormat="1">
      <c r="A256" s="938"/>
      <c r="C256" s="1026"/>
      <c r="D256" s="938"/>
      <c r="E256" s="1063"/>
      <c r="F256" s="1064"/>
      <c r="G256" s="1065"/>
      <c r="H256" s="938"/>
      <c r="I256" s="1063"/>
      <c r="J256" s="938"/>
      <c r="K256" s="938"/>
      <c r="L256" s="938"/>
      <c r="M256" s="1066"/>
      <c r="N256" s="1066"/>
      <c r="O256" s="1067"/>
      <c r="P256" s="1067"/>
      <c r="Q256" s="1067"/>
      <c r="R256" s="1067"/>
    </row>
    <row r="257" spans="1:18" s="984" customFormat="1">
      <c r="A257" s="938"/>
      <c r="C257" s="1026"/>
      <c r="D257" s="938"/>
      <c r="E257" s="1063"/>
      <c r="F257" s="1064"/>
      <c r="G257" s="1065"/>
      <c r="H257" s="938"/>
      <c r="I257" s="1063"/>
      <c r="J257" s="938"/>
      <c r="K257" s="938"/>
      <c r="L257" s="938"/>
      <c r="M257" s="1066"/>
      <c r="N257" s="1066"/>
      <c r="O257" s="1067"/>
      <c r="P257" s="1067"/>
      <c r="Q257" s="1067"/>
      <c r="R257" s="1067"/>
    </row>
    <row r="258" spans="1:18" s="984" customFormat="1">
      <c r="A258" s="938"/>
      <c r="C258" s="1026"/>
      <c r="D258" s="938"/>
      <c r="E258" s="1063"/>
      <c r="F258" s="1064"/>
      <c r="G258" s="1065"/>
      <c r="H258" s="938"/>
      <c r="I258" s="1063"/>
      <c r="J258" s="938"/>
      <c r="K258" s="938"/>
      <c r="L258" s="938"/>
      <c r="M258" s="1066"/>
      <c r="N258" s="1066"/>
      <c r="O258" s="1067"/>
      <c r="P258" s="1067"/>
      <c r="Q258" s="1067"/>
      <c r="R258" s="1067"/>
    </row>
    <row r="259" spans="1:18" s="984" customFormat="1">
      <c r="A259" s="938"/>
      <c r="C259" s="1026"/>
      <c r="D259" s="938"/>
      <c r="E259" s="1063"/>
      <c r="F259" s="1064"/>
      <c r="G259" s="1065"/>
      <c r="H259" s="938"/>
      <c r="I259" s="1063"/>
      <c r="J259" s="938"/>
      <c r="K259" s="938"/>
      <c r="L259" s="938"/>
      <c r="M259" s="1066"/>
      <c r="N259" s="1066"/>
      <c r="O259" s="1067"/>
      <c r="P259" s="1067"/>
      <c r="Q259" s="1067"/>
      <c r="R259" s="1067"/>
    </row>
    <row r="260" spans="1:18" s="984" customFormat="1">
      <c r="A260" s="938"/>
      <c r="C260" s="1026"/>
      <c r="D260" s="938"/>
      <c r="E260" s="1063"/>
      <c r="F260" s="1064"/>
      <c r="G260" s="1065"/>
      <c r="H260" s="938"/>
      <c r="I260" s="1063"/>
      <c r="J260" s="938"/>
      <c r="K260" s="938"/>
      <c r="L260" s="938"/>
      <c r="M260" s="1066"/>
      <c r="N260" s="1066"/>
      <c r="O260" s="1067"/>
      <c r="P260" s="1067"/>
      <c r="Q260" s="1067"/>
      <c r="R260" s="1067"/>
    </row>
    <row r="261" spans="1:18" s="984" customFormat="1">
      <c r="A261" s="938"/>
      <c r="C261" s="1026"/>
      <c r="D261" s="938"/>
      <c r="E261" s="1063"/>
      <c r="F261" s="1064"/>
      <c r="G261" s="1065"/>
      <c r="H261" s="938"/>
      <c r="I261" s="1063"/>
      <c r="J261" s="938"/>
      <c r="K261" s="938"/>
      <c r="L261" s="938"/>
      <c r="M261" s="1066"/>
      <c r="N261" s="1066"/>
      <c r="O261" s="1067"/>
      <c r="P261" s="1067"/>
      <c r="Q261" s="1067"/>
      <c r="R261" s="1067"/>
    </row>
    <row r="262" spans="1:18" s="984" customFormat="1">
      <c r="A262" s="938"/>
      <c r="C262" s="1026"/>
      <c r="D262" s="938"/>
      <c r="E262" s="1063"/>
      <c r="F262" s="1064"/>
      <c r="G262" s="1065"/>
      <c r="H262" s="938"/>
      <c r="I262" s="1063"/>
      <c r="J262" s="938"/>
      <c r="K262" s="938"/>
      <c r="L262" s="938"/>
      <c r="M262" s="1066"/>
      <c r="N262" s="1066"/>
      <c r="O262" s="1067"/>
      <c r="P262" s="1067"/>
      <c r="Q262" s="1067"/>
      <c r="R262" s="1067"/>
    </row>
    <row r="263" spans="1:18" s="984" customFormat="1">
      <c r="A263" s="938"/>
      <c r="C263" s="1026"/>
      <c r="D263" s="938"/>
      <c r="E263" s="1063"/>
      <c r="F263" s="1064"/>
      <c r="G263" s="1065"/>
      <c r="H263" s="938"/>
      <c r="I263" s="1063"/>
      <c r="J263" s="938"/>
      <c r="K263" s="938"/>
      <c r="L263" s="938"/>
      <c r="M263" s="1066"/>
      <c r="N263" s="1066"/>
      <c r="O263" s="1067"/>
      <c r="P263" s="1067"/>
      <c r="Q263" s="1067"/>
      <c r="R263" s="1067"/>
    </row>
    <row r="264" spans="1:18" s="984" customFormat="1">
      <c r="A264" s="938"/>
      <c r="C264" s="1026"/>
      <c r="D264" s="938"/>
      <c r="E264" s="1063"/>
      <c r="F264" s="1064"/>
      <c r="G264" s="1065"/>
      <c r="H264" s="938"/>
      <c r="I264" s="1063"/>
      <c r="J264" s="938"/>
      <c r="K264" s="938"/>
      <c r="L264" s="938"/>
      <c r="M264" s="1066"/>
      <c r="N264" s="1066"/>
      <c r="O264" s="1067"/>
      <c r="P264" s="1067"/>
      <c r="Q264" s="1067"/>
      <c r="R264" s="1067"/>
    </row>
    <row r="265" spans="1:18" s="984" customFormat="1">
      <c r="A265" s="938"/>
      <c r="C265" s="1026"/>
      <c r="D265" s="938"/>
      <c r="E265" s="1063"/>
      <c r="F265" s="1064"/>
      <c r="G265" s="1065"/>
      <c r="H265" s="938"/>
      <c r="I265" s="1063"/>
      <c r="J265" s="938"/>
      <c r="K265" s="938"/>
      <c r="L265" s="938"/>
      <c r="M265" s="1066"/>
      <c r="N265" s="1066"/>
      <c r="O265" s="1067"/>
      <c r="P265" s="1067"/>
      <c r="Q265" s="1067"/>
      <c r="R265" s="1067"/>
    </row>
    <row r="266" spans="1:18" s="984" customFormat="1">
      <c r="A266" s="938"/>
      <c r="C266" s="1026"/>
      <c r="D266" s="938"/>
      <c r="E266" s="1063"/>
      <c r="F266" s="1064"/>
      <c r="G266" s="1065"/>
      <c r="H266" s="938"/>
      <c r="I266" s="1063"/>
      <c r="J266" s="938"/>
      <c r="K266" s="938"/>
      <c r="L266" s="938"/>
      <c r="M266" s="1066"/>
      <c r="N266" s="1066"/>
      <c r="O266" s="1067"/>
      <c r="P266" s="1067"/>
      <c r="Q266" s="1067"/>
      <c r="R266" s="1067"/>
    </row>
    <row r="267" spans="1:18" s="984" customFormat="1">
      <c r="A267" s="938"/>
      <c r="C267" s="1026"/>
      <c r="D267" s="938"/>
      <c r="E267" s="1063"/>
      <c r="F267" s="1064"/>
      <c r="G267" s="1065"/>
      <c r="H267" s="938"/>
      <c r="I267" s="1063"/>
      <c r="J267" s="938"/>
      <c r="K267" s="938"/>
      <c r="L267" s="938"/>
      <c r="M267" s="1066"/>
      <c r="N267" s="1066"/>
      <c r="O267" s="1067"/>
      <c r="P267" s="1067"/>
      <c r="Q267" s="1067"/>
      <c r="R267" s="1067"/>
    </row>
    <row r="268" spans="1:18" s="984" customFormat="1">
      <c r="A268" s="938"/>
      <c r="C268" s="1026"/>
      <c r="D268" s="938"/>
      <c r="E268" s="1063"/>
      <c r="F268" s="1064"/>
      <c r="G268" s="1065"/>
      <c r="H268" s="938"/>
      <c r="I268" s="1063"/>
      <c r="J268" s="938"/>
      <c r="K268" s="938"/>
      <c r="L268" s="938"/>
      <c r="M268" s="1066"/>
      <c r="N268" s="1066"/>
      <c r="O268" s="1067"/>
      <c r="P268" s="1067"/>
      <c r="Q268" s="1067"/>
      <c r="R268" s="1067"/>
    </row>
    <row r="269" spans="1:18" s="984" customFormat="1">
      <c r="A269" s="938"/>
      <c r="C269" s="1026"/>
      <c r="D269" s="938"/>
      <c r="E269" s="1063"/>
      <c r="F269" s="1064"/>
      <c r="G269" s="1065"/>
      <c r="H269" s="938"/>
      <c r="I269" s="1063"/>
      <c r="J269" s="938"/>
      <c r="K269" s="938"/>
      <c r="L269" s="938"/>
      <c r="M269" s="1066"/>
      <c r="N269" s="1066"/>
      <c r="O269" s="1067"/>
      <c r="P269" s="1067"/>
      <c r="Q269" s="1067"/>
      <c r="R269" s="1067"/>
    </row>
    <row r="270" spans="1:18" s="984" customFormat="1">
      <c r="A270" s="938"/>
      <c r="C270" s="1026"/>
      <c r="D270" s="938"/>
      <c r="E270" s="1063"/>
      <c r="F270" s="1064"/>
      <c r="G270" s="1065"/>
      <c r="H270" s="938"/>
      <c r="I270" s="1063"/>
      <c r="J270" s="938"/>
      <c r="K270" s="938"/>
      <c r="L270" s="938"/>
      <c r="M270" s="1066"/>
      <c r="N270" s="1066"/>
      <c r="O270" s="1067"/>
      <c r="P270" s="1067"/>
      <c r="Q270" s="1067"/>
      <c r="R270" s="1067"/>
    </row>
    <row r="271" spans="1:18" s="984" customFormat="1">
      <c r="A271" s="938"/>
      <c r="C271" s="1026"/>
      <c r="D271" s="938"/>
      <c r="E271" s="1063"/>
      <c r="F271" s="1064"/>
      <c r="G271" s="1065"/>
      <c r="H271" s="938"/>
      <c r="I271" s="1063"/>
      <c r="J271" s="938"/>
      <c r="K271" s="938"/>
      <c r="L271" s="938"/>
      <c r="M271" s="1066"/>
      <c r="N271" s="1066"/>
      <c r="O271" s="1067"/>
      <c r="P271" s="1067"/>
      <c r="Q271" s="1067"/>
      <c r="R271" s="1067"/>
    </row>
    <row r="272" spans="1:18" s="984" customFormat="1">
      <c r="A272" s="938"/>
      <c r="C272" s="1026"/>
      <c r="D272" s="938"/>
      <c r="E272" s="1063"/>
      <c r="F272" s="1064"/>
      <c r="G272" s="1065"/>
      <c r="H272" s="938"/>
      <c r="I272" s="1063"/>
      <c r="J272" s="938"/>
      <c r="K272" s="938"/>
      <c r="L272" s="938"/>
      <c r="M272" s="1066"/>
      <c r="N272" s="1066"/>
      <c r="O272" s="1067"/>
      <c r="P272" s="1067"/>
      <c r="Q272" s="1067"/>
      <c r="R272" s="1067"/>
    </row>
    <row r="273" spans="1:18" s="984" customFormat="1">
      <c r="A273" s="938"/>
      <c r="C273" s="1026"/>
      <c r="D273" s="938"/>
      <c r="E273" s="1063"/>
      <c r="F273" s="1064"/>
      <c r="G273" s="1065"/>
      <c r="H273" s="938"/>
      <c r="I273" s="1063"/>
      <c r="J273" s="938"/>
      <c r="K273" s="938"/>
      <c r="L273" s="938"/>
      <c r="M273" s="1066"/>
      <c r="N273" s="1066"/>
      <c r="O273" s="1067"/>
      <c r="P273" s="1067"/>
      <c r="Q273" s="1067"/>
      <c r="R273" s="1067"/>
    </row>
    <row r="274" spans="1:18" s="984" customFormat="1">
      <c r="A274" s="938"/>
      <c r="C274" s="1026"/>
      <c r="D274" s="938"/>
      <c r="E274" s="1063"/>
      <c r="F274" s="1064"/>
      <c r="G274" s="1065"/>
      <c r="H274" s="938"/>
      <c r="I274" s="1063"/>
      <c r="J274" s="938"/>
      <c r="K274" s="938"/>
      <c r="L274" s="938"/>
      <c r="M274" s="1066"/>
      <c r="N274" s="1066"/>
      <c r="O274" s="1067"/>
      <c r="P274" s="1067"/>
      <c r="Q274" s="1067"/>
      <c r="R274" s="1067"/>
    </row>
    <row r="275" spans="1:18" s="984" customFormat="1">
      <c r="A275" s="938"/>
      <c r="C275" s="1026"/>
      <c r="D275" s="938"/>
      <c r="E275" s="1063"/>
      <c r="F275" s="1064"/>
      <c r="G275" s="1065"/>
      <c r="H275" s="938"/>
      <c r="I275" s="1063"/>
      <c r="J275" s="938"/>
      <c r="K275" s="938"/>
      <c r="L275" s="938"/>
      <c r="M275" s="1066"/>
      <c r="N275" s="1066"/>
      <c r="O275" s="1067"/>
      <c r="P275" s="1067"/>
      <c r="Q275" s="1067"/>
      <c r="R275" s="1067"/>
    </row>
    <row r="276" spans="1:18" s="984" customFormat="1">
      <c r="A276" s="938"/>
      <c r="C276" s="1026"/>
      <c r="D276" s="938"/>
      <c r="E276" s="1063"/>
      <c r="F276" s="1064"/>
      <c r="G276" s="1065"/>
      <c r="H276" s="938"/>
      <c r="I276" s="1063"/>
      <c r="J276" s="938"/>
      <c r="K276" s="938"/>
      <c r="L276" s="938"/>
      <c r="M276" s="1066"/>
      <c r="N276" s="1066"/>
      <c r="O276" s="1067"/>
      <c r="P276" s="1067"/>
      <c r="Q276" s="1067"/>
      <c r="R276" s="1067"/>
    </row>
    <row r="277" spans="1:18" s="984" customFormat="1">
      <c r="A277" s="938"/>
      <c r="C277" s="1026"/>
      <c r="D277" s="938"/>
      <c r="E277" s="1063"/>
      <c r="F277" s="1064"/>
      <c r="G277" s="1065"/>
      <c r="H277" s="938"/>
      <c r="I277" s="1063"/>
      <c r="J277" s="938"/>
      <c r="K277" s="938"/>
      <c r="L277" s="938"/>
      <c r="M277" s="1066"/>
      <c r="N277" s="1066"/>
      <c r="O277" s="1067"/>
      <c r="P277" s="1067"/>
      <c r="Q277" s="1067"/>
      <c r="R277" s="1067"/>
    </row>
    <row r="278" spans="1:18" s="984" customFormat="1">
      <c r="A278" s="938"/>
      <c r="C278" s="1026"/>
      <c r="D278" s="938"/>
      <c r="E278" s="1063"/>
      <c r="F278" s="1064"/>
      <c r="G278" s="1065"/>
      <c r="H278" s="938"/>
      <c r="I278" s="1063"/>
      <c r="J278" s="938"/>
      <c r="K278" s="938"/>
      <c r="L278" s="938"/>
      <c r="M278" s="1066"/>
      <c r="N278" s="1066"/>
      <c r="O278" s="1067"/>
      <c r="P278" s="1067"/>
      <c r="Q278" s="1067"/>
      <c r="R278" s="1067"/>
    </row>
    <row r="279" spans="1:18" s="984" customFormat="1">
      <c r="A279" s="938"/>
      <c r="C279" s="1026"/>
      <c r="D279" s="938"/>
      <c r="E279" s="1063"/>
      <c r="F279" s="1064"/>
      <c r="G279" s="1065"/>
      <c r="H279" s="938"/>
      <c r="I279" s="1063"/>
      <c r="J279" s="938"/>
      <c r="K279" s="938"/>
      <c r="L279" s="938"/>
      <c r="M279" s="1066"/>
      <c r="N279" s="1066"/>
      <c r="O279" s="1067"/>
      <c r="P279" s="1067"/>
      <c r="Q279" s="1067"/>
      <c r="R279" s="1067"/>
    </row>
    <row r="280" spans="1:18" s="984" customFormat="1">
      <c r="A280" s="938"/>
      <c r="C280" s="1026"/>
      <c r="D280" s="938"/>
      <c r="E280" s="1063"/>
      <c r="F280" s="1064"/>
      <c r="G280" s="1065"/>
      <c r="H280" s="938"/>
      <c r="I280" s="1063"/>
      <c r="J280" s="938"/>
      <c r="K280" s="938"/>
      <c r="L280" s="938"/>
      <c r="M280" s="1066"/>
      <c r="N280" s="1066"/>
      <c r="O280" s="1067"/>
      <c r="P280" s="1067"/>
      <c r="Q280" s="1067"/>
      <c r="R280" s="1067"/>
    </row>
    <row r="281" spans="1:18" s="984" customFormat="1">
      <c r="A281" s="938"/>
      <c r="C281" s="1026"/>
      <c r="D281" s="938"/>
      <c r="E281" s="1063"/>
      <c r="F281" s="1064"/>
      <c r="G281" s="1065"/>
      <c r="H281" s="938"/>
      <c r="I281" s="1063"/>
      <c r="J281" s="938"/>
      <c r="K281" s="938"/>
      <c r="L281" s="938"/>
      <c r="M281" s="1066"/>
      <c r="N281" s="1066"/>
      <c r="O281" s="1067"/>
      <c r="P281" s="1067"/>
      <c r="Q281" s="1067"/>
      <c r="R281" s="1067"/>
    </row>
    <row r="282" spans="1:18" s="984" customFormat="1">
      <c r="A282" s="938"/>
      <c r="C282" s="1026"/>
      <c r="D282" s="938"/>
      <c r="E282" s="1063"/>
      <c r="F282" s="1064"/>
      <c r="G282" s="1065"/>
      <c r="H282" s="938"/>
      <c r="I282" s="1063"/>
      <c r="J282" s="938"/>
      <c r="K282" s="938"/>
      <c r="L282" s="938"/>
      <c r="M282" s="1066"/>
      <c r="N282" s="1066"/>
      <c r="O282" s="1067"/>
      <c r="P282" s="1067"/>
      <c r="Q282" s="1067"/>
      <c r="R282" s="1067"/>
    </row>
    <row r="283" spans="1:18" s="984" customFormat="1">
      <c r="A283" s="938"/>
      <c r="C283" s="1026"/>
      <c r="D283" s="938"/>
      <c r="E283" s="1063"/>
      <c r="F283" s="1064"/>
      <c r="G283" s="1065"/>
      <c r="H283" s="938"/>
      <c r="I283" s="1063"/>
      <c r="J283" s="938"/>
      <c r="K283" s="938"/>
      <c r="L283" s="938"/>
      <c r="M283" s="1066"/>
      <c r="N283" s="1066"/>
      <c r="O283" s="1067"/>
      <c r="P283" s="1067"/>
      <c r="Q283" s="1067"/>
      <c r="R283" s="1067"/>
    </row>
    <row r="284" spans="1:18" s="984" customFormat="1">
      <c r="A284" s="938"/>
      <c r="C284" s="1026"/>
      <c r="D284" s="938"/>
      <c r="E284" s="1063"/>
      <c r="F284" s="1064"/>
      <c r="G284" s="1065"/>
      <c r="H284" s="938"/>
      <c r="I284" s="1063"/>
      <c r="J284" s="938"/>
      <c r="K284" s="938"/>
      <c r="L284" s="938"/>
      <c r="M284" s="1066"/>
      <c r="N284" s="1066"/>
      <c r="O284" s="1067"/>
      <c r="P284" s="1067"/>
      <c r="Q284" s="1067"/>
      <c r="R284" s="1067"/>
    </row>
    <row r="285" spans="1:18" s="984" customFormat="1">
      <c r="A285" s="938"/>
      <c r="C285" s="1026"/>
      <c r="D285" s="938"/>
      <c r="E285" s="1063"/>
      <c r="F285" s="1064"/>
      <c r="G285" s="1065"/>
      <c r="H285" s="938"/>
      <c r="I285" s="1063"/>
      <c r="J285" s="938"/>
      <c r="K285" s="938"/>
      <c r="L285" s="938"/>
      <c r="M285" s="1066"/>
      <c r="N285" s="1066"/>
      <c r="O285" s="1067"/>
      <c r="P285" s="1067"/>
      <c r="Q285" s="1067"/>
      <c r="R285" s="1067"/>
    </row>
    <row r="286" spans="1:18" s="984" customFormat="1">
      <c r="A286" s="938"/>
      <c r="C286" s="1026"/>
      <c r="D286" s="938"/>
      <c r="E286" s="1063"/>
      <c r="F286" s="1064"/>
      <c r="G286" s="1065"/>
      <c r="H286" s="938"/>
      <c r="I286" s="1063"/>
      <c r="J286" s="938"/>
      <c r="K286" s="938"/>
      <c r="L286" s="938"/>
      <c r="M286" s="1066"/>
      <c r="N286" s="1066"/>
      <c r="O286" s="1067"/>
      <c r="P286" s="1067"/>
      <c r="Q286" s="1067"/>
      <c r="R286" s="1067"/>
    </row>
    <row r="287" spans="1:18" s="984" customFormat="1">
      <c r="A287" s="938"/>
      <c r="C287" s="1026"/>
      <c r="D287" s="938"/>
      <c r="E287" s="1063"/>
      <c r="F287" s="1064"/>
      <c r="G287" s="1065"/>
      <c r="H287" s="938"/>
      <c r="I287" s="1063"/>
      <c r="J287" s="938"/>
      <c r="K287" s="938"/>
      <c r="L287" s="938"/>
      <c r="M287" s="1066"/>
      <c r="N287" s="1066"/>
      <c r="O287" s="1067"/>
      <c r="P287" s="1067"/>
      <c r="Q287" s="1067"/>
      <c r="R287" s="1067"/>
    </row>
    <row r="288" spans="1:18" s="984" customFormat="1">
      <c r="A288" s="938"/>
      <c r="C288" s="1026"/>
      <c r="D288" s="938"/>
      <c r="E288" s="1063"/>
      <c r="F288" s="1064"/>
      <c r="G288" s="1065"/>
      <c r="H288" s="938"/>
      <c r="I288" s="1063"/>
      <c r="J288" s="938"/>
      <c r="K288" s="938"/>
      <c r="L288" s="938"/>
      <c r="M288" s="1066"/>
      <c r="N288" s="1066"/>
      <c r="O288" s="1067"/>
      <c r="P288" s="1067"/>
      <c r="Q288" s="1067"/>
      <c r="R288" s="1067"/>
    </row>
    <row r="289" spans="1:18" s="984" customFormat="1">
      <c r="A289" s="938"/>
      <c r="C289" s="1026"/>
      <c r="D289" s="938"/>
      <c r="E289" s="1063"/>
      <c r="F289" s="1064"/>
      <c r="G289" s="1065"/>
      <c r="H289" s="938"/>
      <c r="I289" s="1063"/>
      <c r="J289" s="938"/>
      <c r="K289" s="938"/>
      <c r="L289" s="938"/>
      <c r="M289" s="1066"/>
      <c r="N289" s="1066"/>
      <c r="O289" s="1067"/>
      <c r="P289" s="1067"/>
      <c r="Q289" s="1067"/>
      <c r="R289" s="1067"/>
    </row>
    <row r="290" spans="1:18" s="984" customFormat="1">
      <c r="A290" s="938"/>
      <c r="C290" s="1026"/>
      <c r="D290" s="938"/>
      <c r="E290" s="1063"/>
      <c r="F290" s="1064"/>
      <c r="G290" s="1065"/>
      <c r="H290" s="938"/>
      <c r="I290" s="1063"/>
      <c r="J290" s="938"/>
      <c r="K290" s="938"/>
      <c r="L290" s="938"/>
      <c r="M290" s="1066"/>
      <c r="N290" s="1066"/>
      <c r="O290" s="1067"/>
      <c r="P290" s="1067"/>
      <c r="Q290" s="1067"/>
      <c r="R290" s="1067"/>
    </row>
    <row r="291" spans="1:18" s="984" customFormat="1">
      <c r="A291" s="938"/>
      <c r="C291" s="1026"/>
      <c r="D291" s="938"/>
      <c r="E291" s="1063"/>
      <c r="F291" s="1064"/>
      <c r="G291" s="1065"/>
      <c r="H291" s="938"/>
      <c r="I291" s="1063"/>
      <c r="J291" s="938"/>
      <c r="K291" s="938"/>
      <c r="L291" s="938"/>
      <c r="M291" s="1066"/>
      <c r="N291" s="1066"/>
      <c r="O291" s="1067"/>
      <c r="P291" s="1067"/>
      <c r="Q291" s="1067"/>
      <c r="R291" s="1067"/>
    </row>
    <row r="292" spans="1:18" s="984" customFormat="1">
      <c r="A292" s="938"/>
      <c r="C292" s="1026"/>
      <c r="D292" s="938"/>
      <c r="E292" s="1063"/>
      <c r="F292" s="1064"/>
      <c r="G292" s="1065"/>
      <c r="H292" s="938"/>
      <c r="I292" s="1063"/>
      <c r="J292" s="938"/>
      <c r="K292" s="938"/>
      <c r="L292" s="938"/>
      <c r="M292" s="1066"/>
      <c r="N292" s="1066"/>
      <c r="O292" s="1067"/>
      <c r="P292" s="1067"/>
      <c r="Q292" s="1067"/>
      <c r="R292" s="1067"/>
    </row>
    <row r="293" spans="1:18" s="984" customFormat="1">
      <c r="A293" s="938"/>
      <c r="C293" s="1026"/>
      <c r="D293" s="938"/>
      <c r="E293" s="1063"/>
      <c r="F293" s="1064"/>
      <c r="G293" s="1065"/>
      <c r="H293" s="938"/>
      <c r="I293" s="1063"/>
      <c r="J293" s="938"/>
      <c r="K293" s="938"/>
      <c r="L293" s="938"/>
      <c r="M293" s="1066"/>
      <c r="N293" s="1066"/>
      <c r="O293" s="1067"/>
      <c r="P293" s="1067"/>
      <c r="Q293" s="1067"/>
      <c r="R293" s="1067"/>
    </row>
    <row r="294" spans="1:18" s="984" customFormat="1">
      <c r="A294" s="938"/>
      <c r="C294" s="1026"/>
      <c r="D294" s="938"/>
      <c r="E294" s="1063"/>
      <c r="F294" s="1064"/>
      <c r="G294" s="1065"/>
      <c r="H294" s="938"/>
      <c r="I294" s="1063"/>
      <c r="J294" s="938"/>
      <c r="K294" s="938"/>
      <c r="L294" s="938"/>
      <c r="M294" s="1066"/>
      <c r="N294" s="1066"/>
      <c r="O294" s="1067"/>
      <c r="P294" s="1067"/>
      <c r="Q294" s="1067"/>
      <c r="R294" s="1067"/>
    </row>
    <row r="295" spans="1:18" s="984" customFormat="1">
      <c r="A295" s="938"/>
      <c r="C295" s="1026"/>
      <c r="D295" s="938"/>
      <c r="E295" s="1063"/>
      <c r="F295" s="1064"/>
      <c r="G295" s="1065"/>
      <c r="H295" s="938"/>
      <c r="I295" s="1063"/>
      <c r="J295" s="938"/>
      <c r="K295" s="938"/>
      <c r="L295" s="938"/>
      <c r="M295" s="1066"/>
      <c r="N295" s="1066"/>
      <c r="O295" s="1067"/>
      <c r="P295" s="1067"/>
      <c r="Q295" s="1067"/>
      <c r="R295" s="1067"/>
    </row>
    <row r="296" spans="1:18" s="984" customFormat="1">
      <c r="A296" s="938"/>
      <c r="C296" s="1026"/>
      <c r="D296" s="938"/>
      <c r="E296" s="1063"/>
      <c r="F296" s="1064"/>
      <c r="G296" s="1065"/>
      <c r="H296" s="938"/>
      <c r="I296" s="1063"/>
      <c r="J296" s="938"/>
      <c r="K296" s="938"/>
      <c r="L296" s="938"/>
      <c r="M296" s="1066"/>
      <c r="N296" s="1066"/>
      <c r="O296" s="1067"/>
      <c r="P296" s="1067"/>
      <c r="Q296" s="1067"/>
      <c r="R296" s="1067"/>
    </row>
    <row r="297" spans="1:18" s="984" customFormat="1">
      <c r="A297" s="938"/>
      <c r="C297" s="1026"/>
      <c r="D297" s="938"/>
      <c r="E297" s="1063"/>
      <c r="F297" s="1064"/>
      <c r="G297" s="1065"/>
      <c r="H297" s="938"/>
      <c r="I297" s="1063"/>
      <c r="J297" s="938"/>
      <c r="K297" s="938"/>
      <c r="L297" s="938"/>
      <c r="M297" s="1066"/>
      <c r="N297" s="1066"/>
      <c r="O297" s="1067"/>
      <c r="P297" s="1067"/>
      <c r="Q297" s="1067"/>
      <c r="R297" s="1067"/>
    </row>
    <row r="298" spans="1:18" s="984" customFormat="1">
      <c r="A298" s="938"/>
      <c r="C298" s="1026"/>
      <c r="D298" s="938"/>
      <c r="E298" s="1063"/>
      <c r="F298" s="1064"/>
      <c r="G298" s="1065"/>
      <c r="H298" s="938"/>
      <c r="I298" s="1063"/>
      <c r="J298" s="938"/>
      <c r="K298" s="938"/>
      <c r="L298" s="938"/>
      <c r="M298" s="1066"/>
      <c r="N298" s="1066"/>
      <c r="O298" s="1067"/>
      <c r="P298" s="1067"/>
      <c r="Q298" s="1067"/>
      <c r="R298" s="1067"/>
    </row>
    <row r="299" spans="1:18" s="984" customFormat="1">
      <c r="A299" s="938"/>
      <c r="C299" s="1026"/>
      <c r="D299" s="938"/>
      <c r="E299" s="1063"/>
      <c r="F299" s="1064"/>
      <c r="G299" s="1065"/>
      <c r="H299" s="938"/>
      <c r="I299" s="1063"/>
      <c r="J299" s="938"/>
      <c r="K299" s="938"/>
      <c r="L299" s="938"/>
      <c r="M299" s="1066"/>
      <c r="N299" s="1066"/>
      <c r="O299" s="1067"/>
      <c r="P299" s="1067"/>
      <c r="Q299" s="1067"/>
      <c r="R299" s="1067"/>
    </row>
    <row r="300" spans="1:18" s="984" customFormat="1">
      <c r="A300" s="938"/>
      <c r="C300" s="1026"/>
      <c r="D300" s="938"/>
      <c r="E300" s="1063"/>
      <c r="F300" s="1064"/>
      <c r="G300" s="1065"/>
      <c r="H300" s="938"/>
      <c r="I300" s="1063"/>
      <c r="J300" s="938"/>
      <c r="K300" s="938"/>
      <c r="L300" s="938"/>
      <c r="M300" s="1066"/>
      <c r="N300" s="1066"/>
      <c r="O300" s="1067"/>
      <c r="P300" s="1067"/>
      <c r="Q300" s="1067"/>
      <c r="R300" s="1067"/>
    </row>
    <row r="301" spans="1:18" s="984" customFormat="1">
      <c r="A301" s="938"/>
      <c r="C301" s="1026"/>
      <c r="D301" s="938"/>
      <c r="E301" s="1063"/>
      <c r="F301" s="1064"/>
      <c r="G301" s="1065"/>
      <c r="H301" s="938"/>
      <c r="I301" s="1063"/>
      <c r="J301" s="938"/>
      <c r="K301" s="938"/>
      <c r="L301" s="938"/>
      <c r="M301" s="1066"/>
      <c r="N301" s="1066"/>
      <c r="O301" s="1067"/>
      <c r="P301" s="1067"/>
      <c r="Q301" s="1067"/>
      <c r="R301" s="1067"/>
    </row>
    <row r="302" spans="1:18" s="984" customFormat="1">
      <c r="A302" s="938"/>
      <c r="C302" s="1026"/>
      <c r="D302" s="938"/>
      <c r="E302" s="1063"/>
      <c r="F302" s="1064"/>
      <c r="G302" s="1065"/>
      <c r="H302" s="938"/>
      <c r="I302" s="1063"/>
      <c r="J302" s="938"/>
      <c r="K302" s="938"/>
      <c r="L302" s="938"/>
      <c r="M302" s="1066"/>
      <c r="N302" s="1066"/>
      <c r="O302" s="1067"/>
      <c r="P302" s="1067"/>
      <c r="Q302" s="1067"/>
      <c r="R302" s="1067"/>
    </row>
    <row r="303" spans="1:18" s="984" customFormat="1">
      <c r="A303" s="938"/>
      <c r="C303" s="1026"/>
      <c r="D303" s="938"/>
      <c r="E303" s="1063"/>
      <c r="F303" s="1064"/>
      <c r="G303" s="1065"/>
      <c r="H303" s="938"/>
      <c r="I303" s="1063"/>
      <c r="J303" s="938"/>
      <c r="K303" s="938"/>
      <c r="L303" s="938"/>
      <c r="M303" s="1066"/>
      <c r="N303" s="1066"/>
      <c r="O303" s="1067"/>
      <c r="P303" s="1067"/>
      <c r="Q303" s="1067"/>
      <c r="R303" s="1067"/>
    </row>
    <row r="304" spans="1:18" s="984" customFormat="1">
      <c r="A304" s="938"/>
      <c r="C304" s="1026"/>
      <c r="D304" s="938"/>
      <c r="E304" s="1063"/>
      <c r="F304" s="1064"/>
      <c r="G304" s="1065"/>
      <c r="H304" s="938"/>
      <c r="I304" s="1063"/>
      <c r="J304" s="938"/>
      <c r="K304" s="938"/>
      <c r="L304" s="938"/>
      <c r="M304" s="1066"/>
      <c r="N304" s="1066"/>
      <c r="O304" s="1067"/>
      <c r="P304" s="1067"/>
      <c r="Q304" s="1067"/>
      <c r="R304" s="1067"/>
    </row>
    <row r="305" spans="1:18" s="984" customFormat="1">
      <c r="A305" s="938"/>
      <c r="C305" s="1026"/>
      <c r="D305" s="938"/>
      <c r="E305" s="1063"/>
      <c r="F305" s="1064"/>
      <c r="G305" s="1065"/>
      <c r="H305" s="938"/>
      <c r="I305" s="1063"/>
      <c r="J305" s="938"/>
      <c r="K305" s="938"/>
      <c r="L305" s="938"/>
      <c r="M305" s="1066"/>
      <c r="N305" s="1066"/>
      <c r="O305" s="1067"/>
      <c r="P305" s="1067"/>
      <c r="Q305" s="1067"/>
      <c r="R305" s="1067"/>
    </row>
    <row r="306" spans="1:18" s="984" customFormat="1">
      <c r="A306" s="938"/>
      <c r="C306" s="1026"/>
      <c r="D306" s="938"/>
      <c r="E306" s="1063"/>
      <c r="F306" s="1064"/>
      <c r="G306" s="1065"/>
      <c r="H306" s="938"/>
      <c r="I306" s="1063"/>
      <c r="J306" s="938"/>
      <c r="K306" s="938"/>
      <c r="L306" s="938"/>
      <c r="M306" s="1066"/>
      <c r="N306" s="1066"/>
      <c r="O306" s="1067"/>
      <c r="P306" s="1067"/>
      <c r="Q306" s="1067"/>
      <c r="R306" s="1067"/>
    </row>
    <row r="307" spans="1:18" s="984" customFormat="1">
      <c r="A307" s="938"/>
      <c r="C307" s="1026"/>
      <c r="D307" s="938"/>
      <c r="E307" s="1063"/>
      <c r="F307" s="1064"/>
      <c r="G307" s="1065"/>
      <c r="H307" s="938"/>
      <c r="I307" s="1063"/>
      <c r="J307" s="938"/>
      <c r="K307" s="938"/>
      <c r="L307" s="938"/>
      <c r="M307" s="1066"/>
      <c r="N307" s="1066"/>
      <c r="O307" s="1067"/>
      <c r="P307" s="1067"/>
      <c r="Q307" s="1067"/>
      <c r="R307" s="1067"/>
    </row>
    <row r="308" spans="1:18" s="984" customFormat="1">
      <c r="A308" s="938"/>
      <c r="C308" s="1026"/>
      <c r="D308" s="938"/>
      <c r="E308" s="1063"/>
      <c r="F308" s="1064"/>
      <c r="G308" s="1065"/>
      <c r="H308" s="938"/>
      <c r="I308" s="1063"/>
      <c r="J308" s="938"/>
      <c r="K308" s="938"/>
      <c r="L308" s="938"/>
      <c r="M308" s="1066"/>
      <c r="N308" s="1066"/>
      <c r="O308" s="1067"/>
      <c r="P308" s="1067"/>
      <c r="Q308" s="1067"/>
      <c r="R308" s="1067"/>
    </row>
    <row r="309" spans="1:18" s="984" customFormat="1">
      <c r="A309" s="938"/>
      <c r="C309" s="1026"/>
      <c r="D309" s="938"/>
      <c r="E309" s="1063"/>
      <c r="F309" s="1064"/>
      <c r="G309" s="1065"/>
      <c r="H309" s="938"/>
      <c r="I309" s="1063"/>
      <c r="J309" s="938"/>
      <c r="K309" s="938"/>
      <c r="L309" s="938"/>
      <c r="M309" s="1066"/>
      <c r="N309" s="1066"/>
      <c r="O309" s="1067"/>
      <c r="P309" s="1067"/>
      <c r="Q309" s="1067"/>
      <c r="R309" s="1067"/>
    </row>
    <row r="310" spans="1:18" s="984" customFormat="1">
      <c r="A310" s="938"/>
      <c r="C310" s="1026"/>
      <c r="D310" s="938"/>
      <c r="E310" s="1063"/>
      <c r="F310" s="1064"/>
      <c r="G310" s="1065"/>
      <c r="H310" s="938"/>
      <c r="I310" s="1063"/>
      <c r="J310" s="938"/>
      <c r="K310" s="938"/>
      <c r="L310" s="938"/>
      <c r="M310" s="1066"/>
      <c r="N310" s="1066"/>
      <c r="O310" s="1067"/>
      <c r="P310" s="1067"/>
      <c r="Q310" s="1067"/>
      <c r="R310" s="1067"/>
    </row>
    <row r="311" spans="1:18" s="984" customFormat="1">
      <c r="A311" s="938"/>
      <c r="C311" s="1026"/>
      <c r="D311" s="938"/>
      <c r="E311" s="1063"/>
      <c r="F311" s="1064"/>
      <c r="G311" s="1065"/>
      <c r="H311" s="938"/>
      <c r="I311" s="1063"/>
      <c r="J311" s="938"/>
      <c r="K311" s="938"/>
      <c r="L311" s="938"/>
      <c r="M311" s="1066"/>
      <c r="N311" s="1066"/>
      <c r="O311" s="1067"/>
      <c r="P311" s="1067"/>
      <c r="Q311" s="1067"/>
      <c r="R311" s="1067"/>
    </row>
    <row r="312" spans="1:18" s="984" customFormat="1">
      <c r="A312" s="938"/>
      <c r="C312" s="1026"/>
      <c r="D312" s="938"/>
      <c r="E312" s="1063"/>
      <c r="F312" s="1064"/>
      <c r="G312" s="1065"/>
      <c r="H312" s="938"/>
      <c r="I312" s="1063"/>
      <c r="J312" s="938"/>
      <c r="K312" s="938"/>
      <c r="L312" s="938"/>
      <c r="M312" s="1066"/>
      <c r="N312" s="1066"/>
      <c r="O312" s="1067"/>
      <c r="P312" s="1067"/>
      <c r="Q312" s="1067"/>
      <c r="R312" s="1067"/>
    </row>
    <row r="313" spans="1:18" s="984" customFormat="1">
      <c r="A313" s="938"/>
      <c r="C313" s="1026"/>
      <c r="D313" s="938"/>
      <c r="E313" s="1063"/>
      <c r="F313" s="1064"/>
      <c r="G313" s="1065"/>
      <c r="H313" s="938"/>
      <c r="I313" s="1063"/>
      <c r="J313" s="938"/>
      <c r="K313" s="938"/>
      <c r="L313" s="938"/>
      <c r="M313" s="1066"/>
      <c r="N313" s="1066"/>
      <c r="O313" s="1067"/>
      <c r="P313" s="1067"/>
      <c r="Q313" s="1067"/>
      <c r="R313" s="1067"/>
    </row>
    <row r="314" spans="1:18" s="984" customFormat="1">
      <c r="A314" s="938"/>
      <c r="C314" s="1026"/>
      <c r="D314" s="938"/>
      <c r="E314" s="1063"/>
      <c r="F314" s="1064"/>
      <c r="G314" s="1065"/>
      <c r="H314" s="938"/>
      <c r="I314" s="1063"/>
      <c r="J314" s="938"/>
      <c r="K314" s="938"/>
      <c r="L314" s="938"/>
      <c r="M314" s="1066"/>
      <c r="N314" s="1066"/>
      <c r="O314" s="1067"/>
      <c r="P314" s="1067"/>
      <c r="Q314" s="1067"/>
      <c r="R314" s="1067"/>
    </row>
    <row r="315" spans="1:18" s="984" customFormat="1">
      <c r="A315" s="938"/>
      <c r="C315" s="1026"/>
      <c r="D315" s="938"/>
      <c r="E315" s="1063"/>
      <c r="F315" s="1064"/>
      <c r="G315" s="1065"/>
      <c r="H315" s="938"/>
      <c r="I315" s="1063"/>
      <c r="J315" s="938"/>
      <c r="K315" s="938"/>
      <c r="L315" s="938"/>
      <c r="M315" s="1066"/>
      <c r="N315" s="1066"/>
      <c r="O315" s="1067"/>
      <c r="P315" s="1067"/>
      <c r="Q315" s="1067"/>
      <c r="R315" s="1067"/>
    </row>
    <row r="316" spans="1:18" s="984" customFormat="1">
      <c r="A316" s="938"/>
      <c r="C316" s="1026"/>
      <c r="D316" s="938"/>
      <c r="E316" s="1063"/>
      <c r="F316" s="1064"/>
      <c r="G316" s="1065"/>
      <c r="H316" s="938"/>
      <c r="I316" s="1063"/>
      <c r="J316" s="938"/>
      <c r="K316" s="938"/>
      <c r="L316" s="938"/>
      <c r="M316" s="1066"/>
      <c r="N316" s="1066"/>
      <c r="O316" s="1067"/>
      <c r="P316" s="1067"/>
      <c r="Q316" s="1067"/>
      <c r="R316" s="1067"/>
    </row>
    <row r="317" spans="1:18" s="984" customFormat="1">
      <c r="A317" s="938"/>
      <c r="C317" s="1026"/>
      <c r="D317" s="938"/>
      <c r="E317" s="1063"/>
      <c r="F317" s="1064"/>
      <c r="G317" s="1065"/>
      <c r="H317" s="938"/>
      <c r="I317" s="1063"/>
      <c r="J317" s="938"/>
      <c r="K317" s="938"/>
      <c r="L317" s="938"/>
      <c r="M317" s="1066"/>
      <c r="N317" s="1066"/>
      <c r="O317" s="1067"/>
      <c r="P317" s="1067"/>
      <c r="Q317" s="1067"/>
      <c r="R317" s="1067"/>
    </row>
    <row r="318" spans="1:18" s="984" customFormat="1">
      <c r="A318" s="938"/>
      <c r="C318" s="1026"/>
      <c r="D318" s="938"/>
      <c r="E318" s="1063"/>
      <c r="F318" s="1064"/>
      <c r="G318" s="1065"/>
      <c r="H318" s="938"/>
      <c r="I318" s="1063"/>
      <c r="J318" s="938"/>
      <c r="K318" s="938"/>
      <c r="L318" s="938"/>
      <c r="M318" s="1066"/>
      <c r="N318" s="1066"/>
      <c r="O318" s="1067"/>
      <c r="P318" s="1067"/>
      <c r="Q318" s="1067"/>
      <c r="R318" s="1067"/>
    </row>
    <row r="319" spans="1:18" s="984" customFormat="1">
      <c r="A319" s="938"/>
      <c r="C319" s="1026"/>
      <c r="D319" s="938"/>
      <c r="E319" s="1063"/>
      <c r="F319" s="1064"/>
      <c r="G319" s="1065"/>
      <c r="H319" s="938"/>
      <c r="I319" s="1063"/>
      <c r="J319" s="938"/>
      <c r="K319" s="938"/>
      <c r="L319" s="938"/>
      <c r="M319" s="1066"/>
      <c r="N319" s="1066"/>
      <c r="O319" s="1067"/>
      <c r="P319" s="1067"/>
      <c r="Q319" s="1067"/>
      <c r="R319" s="1067"/>
    </row>
    <row r="320" spans="1:18" s="984" customFormat="1">
      <c r="A320" s="938"/>
      <c r="C320" s="1026"/>
      <c r="D320" s="938"/>
      <c r="E320" s="1063"/>
      <c r="F320" s="1064"/>
      <c r="G320" s="1065"/>
      <c r="H320" s="938"/>
      <c r="I320" s="1063"/>
      <c r="J320" s="938"/>
      <c r="K320" s="938"/>
      <c r="L320" s="938"/>
      <c r="M320" s="1066"/>
      <c r="N320" s="1066"/>
      <c r="O320" s="1067"/>
      <c r="P320" s="1067"/>
      <c r="Q320" s="1067"/>
      <c r="R320" s="1067"/>
    </row>
    <row r="321" spans="1:18" s="984" customFormat="1">
      <c r="A321" s="938"/>
      <c r="C321" s="1026"/>
      <c r="D321" s="938"/>
      <c r="E321" s="1063"/>
      <c r="F321" s="1064"/>
      <c r="G321" s="1065"/>
      <c r="H321" s="938"/>
      <c r="I321" s="1063"/>
      <c r="J321" s="938"/>
      <c r="K321" s="938"/>
      <c r="L321" s="938"/>
      <c r="M321" s="1066"/>
      <c r="N321" s="1066"/>
      <c r="O321" s="1067"/>
      <c r="P321" s="1067"/>
      <c r="Q321" s="1067"/>
      <c r="R321" s="1067"/>
    </row>
    <row r="322" spans="1:18" s="984" customFormat="1">
      <c r="A322" s="938"/>
      <c r="C322" s="1026"/>
      <c r="D322" s="938"/>
      <c r="E322" s="1063"/>
      <c r="F322" s="1064"/>
      <c r="G322" s="1065"/>
      <c r="H322" s="938"/>
      <c r="I322" s="1063"/>
      <c r="J322" s="938"/>
      <c r="K322" s="938"/>
      <c r="L322" s="938"/>
      <c r="M322" s="1066"/>
      <c r="N322" s="1066"/>
      <c r="O322" s="1067"/>
      <c r="P322" s="1067"/>
      <c r="Q322" s="1067"/>
      <c r="R322" s="1067"/>
    </row>
    <row r="323" spans="1:18" s="984" customFormat="1">
      <c r="A323" s="938"/>
      <c r="C323" s="1026"/>
      <c r="D323" s="938"/>
      <c r="E323" s="1063"/>
      <c r="F323" s="1064"/>
      <c r="G323" s="1065"/>
      <c r="H323" s="938"/>
      <c r="I323" s="1063"/>
      <c r="J323" s="938"/>
      <c r="K323" s="938"/>
      <c r="L323" s="938"/>
      <c r="M323" s="1066"/>
      <c r="N323" s="1066"/>
      <c r="O323" s="1067"/>
      <c r="P323" s="1067"/>
      <c r="Q323" s="1067"/>
      <c r="R323" s="1067"/>
    </row>
    <row r="324" spans="1:18" s="984" customFormat="1">
      <c r="A324" s="938"/>
      <c r="C324" s="1026"/>
      <c r="D324" s="938"/>
      <c r="E324" s="1063"/>
      <c r="F324" s="1064"/>
      <c r="G324" s="1065"/>
      <c r="H324" s="938"/>
      <c r="I324" s="1063"/>
      <c r="J324" s="938"/>
      <c r="K324" s="938"/>
      <c r="L324" s="938"/>
      <c r="M324" s="1066"/>
      <c r="N324" s="1066"/>
      <c r="O324" s="1067"/>
      <c r="P324" s="1067"/>
      <c r="Q324" s="1067"/>
      <c r="R324" s="1067"/>
    </row>
    <row r="325" spans="1:18" s="984" customFormat="1">
      <c r="A325" s="938"/>
      <c r="C325" s="1026"/>
      <c r="D325" s="938"/>
      <c r="E325" s="1063"/>
      <c r="F325" s="1064"/>
      <c r="G325" s="1065"/>
      <c r="H325" s="938"/>
      <c r="I325" s="1063"/>
      <c r="J325" s="938"/>
      <c r="K325" s="938"/>
      <c r="L325" s="938"/>
      <c r="M325" s="1066"/>
      <c r="N325" s="1066"/>
      <c r="O325" s="1067"/>
      <c r="P325" s="1067"/>
      <c r="Q325" s="1067"/>
      <c r="R325" s="1067"/>
    </row>
    <row r="326" spans="1:18" s="984" customFormat="1">
      <c r="A326" s="938"/>
      <c r="C326" s="1026"/>
      <c r="D326" s="938"/>
      <c r="E326" s="1063"/>
      <c r="F326" s="1064"/>
      <c r="G326" s="1065"/>
      <c r="H326" s="938"/>
      <c r="I326" s="1063"/>
      <c r="J326" s="938"/>
      <c r="K326" s="938"/>
      <c r="L326" s="938"/>
      <c r="M326" s="1066"/>
      <c r="N326" s="1066"/>
      <c r="O326" s="1067"/>
      <c r="P326" s="1067"/>
      <c r="Q326" s="1067"/>
      <c r="R326" s="1067"/>
    </row>
    <row r="327" spans="1:18" s="984" customFormat="1">
      <c r="A327" s="938"/>
      <c r="C327" s="1026"/>
      <c r="D327" s="938"/>
      <c r="E327" s="1063"/>
      <c r="F327" s="1064"/>
      <c r="G327" s="1065"/>
      <c r="H327" s="938"/>
      <c r="I327" s="1063"/>
      <c r="J327" s="938"/>
      <c r="K327" s="938"/>
      <c r="L327" s="938"/>
      <c r="M327" s="1066"/>
      <c r="N327" s="1066"/>
      <c r="O327" s="1067"/>
      <c r="P327" s="1067"/>
      <c r="Q327" s="1067"/>
      <c r="R327" s="1067"/>
    </row>
    <row r="328" spans="1:18" s="984" customFormat="1">
      <c r="A328" s="938"/>
      <c r="C328" s="1026"/>
      <c r="D328" s="938"/>
      <c r="E328" s="1063"/>
      <c r="F328" s="1064"/>
      <c r="G328" s="1065"/>
      <c r="H328" s="938"/>
      <c r="I328" s="1063"/>
      <c r="J328" s="938"/>
      <c r="K328" s="938"/>
      <c r="L328" s="938"/>
      <c r="M328" s="1066"/>
      <c r="N328" s="1066"/>
      <c r="O328" s="1067"/>
      <c r="P328" s="1067"/>
      <c r="Q328" s="1067"/>
      <c r="R328" s="1067"/>
    </row>
    <row r="329" spans="1:18" s="984" customFormat="1">
      <c r="A329" s="938"/>
      <c r="C329" s="1026"/>
      <c r="D329" s="938"/>
      <c r="E329" s="1063"/>
      <c r="F329" s="1064"/>
      <c r="G329" s="1065"/>
      <c r="H329" s="938"/>
      <c r="I329" s="1063"/>
      <c r="J329" s="938"/>
      <c r="K329" s="938"/>
      <c r="L329" s="938"/>
      <c r="M329" s="1066"/>
      <c r="N329" s="1066"/>
      <c r="O329" s="1067"/>
      <c r="P329" s="1067"/>
      <c r="Q329" s="1067"/>
      <c r="R329" s="1067"/>
    </row>
    <row r="330" spans="1:18" s="984" customFormat="1">
      <c r="A330" s="938"/>
      <c r="C330" s="1026"/>
      <c r="D330" s="938"/>
      <c r="E330" s="1063"/>
      <c r="F330" s="1064"/>
      <c r="G330" s="1065"/>
      <c r="H330" s="938"/>
      <c r="I330" s="1063"/>
      <c r="J330" s="938"/>
      <c r="K330" s="938"/>
      <c r="L330" s="938"/>
      <c r="M330" s="1066"/>
      <c r="N330" s="1066"/>
      <c r="O330" s="1067"/>
      <c r="P330" s="1067"/>
      <c r="Q330" s="1067"/>
      <c r="R330" s="1067"/>
    </row>
    <row r="331" spans="1:18" s="984" customFormat="1">
      <c r="A331" s="938"/>
      <c r="C331" s="1026"/>
      <c r="D331" s="938"/>
      <c r="E331" s="1063"/>
      <c r="F331" s="1064"/>
      <c r="G331" s="1065"/>
      <c r="H331" s="938"/>
      <c r="I331" s="1063"/>
      <c r="J331" s="938"/>
      <c r="K331" s="938"/>
      <c r="L331" s="938"/>
      <c r="M331" s="1066"/>
      <c r="N331" s="1066"/>
      <c r="O331" s="1067"/>
      <c r="P331" s="1067"/>
      <c r="Q331" s="1067"/>
      <c r="R331" s="1067"/>
    </row>
    <row r="332" spans="1:18" s="984" customFormat="1">
      <c r="A332" s="938"/>
      <c r="C332" s="1026"/>
      <c r="D332" s="938"/>
      <c r="E332" s="1063"/>
      <c r="F332" s="1064"/>
      <c r="G332" s="1065"/>
      <c r="H332" s="938"/>
      <c r="I332" s="1063"/>
      <c r="J332" s="938"/>
      <c r="K332" s="938"/>
      <c r="L332" s="938"/>
      <c r="M332" s="1066"/>
      <c r="N332" s="1066"/>
      <c r="O332" s="1067"/>
      <c r="P332" s="1067"/>
      <c r="Q332" s="1067"/>
      <c r="R332" s="1067"/>
    </row>
    <row r="333" spans="1:18" s="984" customFormat="1">
      <c r="A333" s="938"/>
      <c r="C333" s="1026"/>
      <c r="D333" s="938"/>
      <c r="E333" s="1063"/>
      <c r="F333" s="1064"/>
      <c r="G333" s="1065"/>
      <c r="H333" s="938"/>
      <c r="I333" s="1063"/>
      <c r="J333" s="938"/>
      <c r="K333" s="938"/>
      <c r="L333" s="938"/>
      <c r="M333" s="1066"/>
      <c r="N333" s="1066"/>
      <c r="O333" s="1067"/>
      <c r="P333" s="1067"/>
      <c r="Q333" s="1067"/>
      <c r="R333" s="1067"/>
    </row>
    <row r="334" spans="1:18" s="984" customFormat="1">
      <c r="A334" s="938"/>
      <c r="C334" s="1026"/>
      <c r="D334" s="938"/>
      <c r="E334" s="1063"/>
      <c r="F334" s="1064"/>
      <c r="G334" s="1065"/>
      <c r="H334" s="938"/>
      <c r="I334" s="1063"/>
      <c r="J334" s="938"/>
      <c r="K334" s="938"/>
      <c r="L334" s="938"/>
      <c r="M334" s="1066"/>
      <c r="N334" s="1066"/>
      <c r="O334" s="1067"/>
      <c r="P334" s="1067"/>
      <c r="Q334" s="1067"/>
      <c r="R334" s="1067"/>
    </row>
    <row r="335" spans="1:18" s="984" customFormat="1">
      <c r="A335" s="938"/>
      <c r="C335" s="1026"/>
      <c r="D335" s="938"/>
      <c r="E335" s="1063"/>
      <c r="F335" s="1064"/>
      <c r="G335" s="1065"/>
      <c r="H335" s="938"/>
      <c r="I335" s="1063"/>
      <c r="J335" s="938"/>
      <c r="K335" s="938"/>
      <c r="L335" s="938"/>
      <c r="M335" s="1066"/>
      <c r="N335" s="1066"/>
      <c r="O335" s="1067"/>
      <c r="P335" s="1067"/>
      <c r="Q335" s="1067"/>
      <c r="R335" s="1067"/>
    </row>
    <row r="336" spans="1:18" s="984" customFormat="1">
      <c r="A336" s="938"/>
      <c r="C336" s="1026"/>
      <c r="D336" s="938"/>
      <c r="E336" s="1063"/>
      <c r="F336" s="1064"/>
      <c r="G336" s="1065"/>
      <c r="H336" s="938"/>
      <c r="I336" s="1063"/>
      <c r="J336" s="938"/>
      <c r="K336" s="938"/>
      <c r="L336" s="938"/>
      <c r="M336" s="1066"/>
      <c r="N336" s="1066"/>
      <c r="O336" s="1067"/>
      <c r="P336" s="1067"/>
      <c r="Q336" s="1067"/>
      <c r="R336" s="1067"/>
    </row>
    <row r="337" spans="1:18" s="984" customFormat="1">
      <c r="A337" s="938"/>
      <c r="C337" s="1026"/>
      <c r="D337" s="938"/>
      <c r="E337" s="1063"/>
      <c r="F337" s="1064"/>
      <c r="G337" s="1065"/>
      <c r="H337" s="938"/>
      <c r="I337" s="1063"/>
      <c r="J337" s="938"/>
      <c r="K337" s="938"/>
      <c r="L337" s="938"/>
      <c r="M337" s="1066"/>
      <c r="N337" s="1066"/>
      <c r="O337" s="1067"/>
      <c r="P337" s="1067"/>
      <c r="Q337" s="1067"/>
      <c r="R337" s="1067"/>
    </row>
    <row r="338" spans="1:18" s="984" customFormat="1">
      <c r="A338" s="938"/>
      <c r="C338" s="1026"/>
      <c r="D338" s="938"/>
      <c r="E338" s="1063"/>
      <c r="F338" s="1064"/>
      <c r="G338" s="1065"/>
      <c r="H338" s="938"/>
      <c r="I338" s="1063"/>
      <c r="J338" s="938"/>
      <c r="K338" s="938"/>
      <c r="L338" s="938"/>
      <c r="M338" s="1066"/>
      <c r="N338" s="1066"/>
      <c r="O338" s="1067"/>
      <c r="P338" s="1067"/>
      <c r="Q338" s="1067"/>
      <c r="R338" s="1067"/>
    </row>
    <row r="339" spans="1:18" s="984" customFormat="1">
      <c r="A339" s="938"/>
      <c r="C339" s="1026"/>
      <c r="D339" s="938"/>
      <c r="E339" s="1063"/>
      <c r="F339" s="1064"/>
      <c r="G339" s="1065"/>
      <c r="H339" s="938"/>
      <c r="I339" s="1063"/>
      <c r="J339" s="938"/>
      <c r="K339" s="938"/>
      <c r="L339" s="938"/>
      <c r="M339" s="1066"/>
      <c r="N339" s="1066"/>
      <c r="O339" s="1067"/>
      <c r="P339" s="1067"/>
      <c r="Q339" s="1067"/>
      <c r="R339" s="1067"/>
    </row>
    <row r="340" spans="1:18" s="984" customFormat="1">
      <c r="A340" s="938"/>
      <c r="C340" s="1026"/>
      <c r="D340" s="938"/>
      <c r="E340" s="1063"/>
      <c r="F340" s="1064"/>
      <c r="G340" s="1065"/>
      <c r="H340" s="938"/>
      <c r="I340" s="1063"/>
      <c r="J340" s="938"/>
      <c r="K340" s="938"/>
      <c r="L340" s="938"/>
      <c r="M340" s="1066"/>
      <c r="N340" s="1066"/>
      <c r="O340" s="1067"/>
      <c r="P340" s="1067"/>
      <c r="Q340" s="1067"/>
      <c r="R340" s="1067"/>
    </row>
    <row r="341" spans="1:18" s="984" customFormat="1">
      <c r="A341" s="938"/>
      <c r="C341" s="1026"/>
      <c r="D341" s="938"/>
      <c r="E341" s="1063"/>
      <c r="F341" s="1064"/>
      <c r="G341" s="1065"/>
      <c r="H341" s="938"/>
      <c r="I341" s="1063"/>
      <c r="J341" s="938"/>
      <c r="K341" s="938"/>
      <c r="L341" s="938"/>
      <c r="M341" s="1066"/>
      <c r="N341" s="1066"/>
      <c r="O341" s="1067"/>
      <c r="P341" s="1067"/>
      <c r="Q341" s="1067"/>
      <c r="R341" s="1067"/>
    </row>
    <row r="342" spans="1:18" s="984" customFormat="1">
      <c r="A342" s="938"/>
      <c r="C342" s="1026"/>
      <c r="D342" s="938"/>
      <c r="E342" s="1063"/>
      <c r="F342" s="1064"/>
      <c r="G342" s="1065"/>
      <c r="H342" s="938"/>
      <c r="I342" s="1063"/>
      <c r="J342" s="938"/>
      <c r="K342" s="938"/>
      <c r="L342" s="938"/>
      <c r="M342" s="1066"/>
      <c r="N342" s="1066"/>
      <c r="O342" s="1067"/>
      <c r="P342" s="1067"/>
      <c r="Q342" s="1067"/>
      <c r="R342" s="1067"/>
    </row>
    <row r="343" spans="1:18" s="984" customFormat="1">
      <c r="A343" s="938"/>
      <c r="C343" s="1026"/>
      <c r="D343" s="938"/>
      <c r="E343" s="1063"/>
      <c r="F343" s="1064"/>
      <c r="G343" s="1065"/>
      <c r="H343" s="938"/>
      <c r="I343" s="1063"/>
      <c r="J343" s="938"/>
      <c r="K343" s="938"/>
      <c r="L343" s="938"/>
      <c r="M343" s="1066"/>
      <c r="N343" s="1066"/>
      <c r="O343" s="1067"/>
      <c r="P343" s="1067"/>
      <c r="Q343" s="1067"/>
      <c r="R343" s="1067"/>
    </row>
    <row r="344" spans="1:18" s="984" customFormat="1">
      <c r="A344" s="938"/>
      <c r="C344" s="1026"/>
      <c r="D344" s="938"/>
      <c r="E344" s="1063"/>
      <c r="F344" s="1064"/>
      <c r="G344" s="1065"/>
      <c r="H344" s="938"/>
      <c r="I344" s="1063"/>
      <c r="J344" s="938"/>
      <c r="K344" s="938"/>
      <c r="L344" s="938"/>
      <c r="M344" s="1066"/>
      <c r="N344" s="1066"/>
      <c r="O344" s="1067"/>
      <c r="P344" s="1067"/>
      <c r="Q344" s="1067"/>
      <c r="R344" s="1067"/>
    </row>
    <row r="345" spans="1:18" s="984" customFormat="1">
      <c r="A345" s="938"/>
      <c r="C345" s="1026"/>
      <c r="D345" s="938"/>
      <c r="E345" s="1063"/>
      <c r="F345" s="1064"/>
      <c r="G345" s="1065"/>
      <c r="H345" s="938"/>
      <c r="I345" s="1063"/>
      <c r="J345" s="938"/>
      <c r="K345" s="938"/>
      <c r="L345" s="938"/>
      <c r="M345" s="1066"/>
      <c r="N345" s="1066"/>
      <c r="O345" s="1067"/>
      <c r="P345" s="1067"/>
      <c r="Q345" s="1067"/>
      <c r="R345" s="1067"/>
    </row>
    <row r="346" spans="1:18" s="984" customFormat="1">
      <c r="A346" s="938"/>
      <c r="C346" s="1026"/>
      <c r="D346" s="938"/>
      <c r="E346" s="1063"/>
      <c r="F346" s="1064"/>
      <c r="G346" s="1065"/>
      <c r="H346" s="938"/>
      <c r="I346" s="1063"/>
      <c r="J346" s="938"/>
      <c r="K346" s="938"/>
      <c r="L346" s="938"/>
      <c r="M346" s="1066"/>
      <c r="N346" s="1066"/>
      <c r="O346" s="1067"/>
      <c r="P346" s="1067"/>
      <c r="Q346" s="1067"/>
      <c r="R346" s="1067"/>
    </row>
    <row r="347" spans="1:18" s="984" customFormat="1">
      <c r="A347" s="938"/>
      <c r="C347" s="1026"/>
      <c r="D347" s="938"/>
      <c r="E347" s="1063"/>
      <c r="F347" s="1064"/>
      <c r="G347" s="1065"/>
      <c r="H347" s="938"/>
      <c r="I347" s="1063"/>
      <c r="J347" s="938"/>
      <c r="K347" s="938"/>
      <c r="L347" s="938"/>
      <c r="M347" s="1066"/>
      <c r="N347" s="1066"/>
      <c r="O347" s="1067"/>
      <c r="P347" s="1067"/>
      <c r="Q347" s="1067"/>
      <c r="R347" s="1067"/>
    </row>
    <row r="348" spans="1:18" s="984" customFormat="1">
      <c r="A348" s="938"/>
      <c r="C348" s="1026"/>
      <c r="D348" s="938"/>
      <c r="E348" s="1063"/>
      <c r="F348" s="1064"/>
      <c r="G348" s="1065"/>
      <c r="H348" s="938"/>
      <c r="I348" s="1063"/>
      <c r="J348" s="938"/>
      <c r="K348" s="938"/>
      <c r="L348" s="938"/>
      <c r="M348" s="1066"/>
      <c r="N348" s="1066"/>
      <c r="O348" s="1067"/>
      <c r="P348" s="1067"/>
      <c r="Q348" s="1067"/>
      <c r="R348" s="1067"/>
    </row>
    <row r="349" spans="1:18" s="984" customFormat="1">
      <c r="A349" s="938"/>
      <c r="C349" s="1026"/>
      <c r="D349" s="938"/>
      <c r="E349" s="1063"/>
      <c r="F349" s="1064"/>
      <c r="G349" s="1065"/>
      <c r="H349" s="938"/>
      <c r="I349" s="1063"/>
      <c r="J349" s="938"/>
      <c r="K349" s="938"/>
      <c r="L349" s="938"/>
      <c r="M349" s="1066"/>
      <c r="N349" s="1066"/>
      <c r="O349" s="1067"/>
      <c r="P349" s="1067"/>
      <c r="Q349" s="1067"/>
      <c r="R349" s="1067"/>
    </row>
    <row r="350" spans="1:18" s="984" customFormat="1">
      <c r="A350" s="938"/>
      <c r="C350" s="1026"/>
      <c r="D350" s="938"/>
      <c r="E350" s="1063"/>
      <c r="F350" s="1064"/>
      <c r="G350" s="1065"/>
      <c r="H350" s="938"/>
      <c r="I350" s="1063"/>
      <c r="J350" s="938"/>
      <c r="K350" s="938"/>
      <c r="L350" s="938"/>
      <c r="M350" s="1066"/>
      <c r="N350" s="1066"/>
      <c r="O350" s="1067"/>
      <c r="P350" s="1067"/>
      <c r="Q350" s="1067"/>
      <c r="R350" s="1067"/>
    </row>
    <row r="351" spans="1:18" s="984" customFormat="1">
      <c r="A351" s="938"/>
      <c r="C351" s="1026"/>
      <c r="D351" s="938"/>
      <c r="E351" s="1063"/>
      <c r="F351" s="1064"/>
      <c r="G351" s="1065"/>
      <c r="H351" s="938"/>
      <c r="I351" s="1063"/>
      <c r="J351" s="938"/>
      <c r="K351" s="938"/>
      <c r="L351" s="938"/>
      <c r="M351" s="1066"/>
      <c r="N351" s="1066"/>
      <c r="O351" s="1067"/>
      <c r="P351" s="1067"/>
      <c r="Q351" s="1067"/>
      <c r="R351" s="1067"/>
    </row>
    <row r="352" spans="1:18" s="984" customFormat="1">
      <c r="A352" s="938"/>
      <c r="C352" s="1026"/>
      <c r="D352" s="938"/>
      <c r="E352" s="1063"/>
      <c r="F352" s="1064"/>
      <c r="G352" s="1065"/>
      <c r="H352" s="938"/>
      <c r="I352" s="1063"/>
      <c r="J352" s="938"/>
      <c r="K352" s="938"/>
      <c r="L352" s="938"/>
      <c r="M352" s="1066"/>
      <c r="N352" s="1066"/>
      <c r="O352" s="1067"/>
      <c r="P352" s="1067"/>
      <c r="Q352" s="1067"/>
      <c r="R352" s="1067"/>
    </row>
    <row r="353" spans="1:18" s="984" customFormat="1">
      <c r="A353" s="938"/>
      <c r="C353" s="1026"/>
      <c r="D353" s="938"/>
      <c r="E353" s="1063"/>
      <c r="F353" s="1064"/>
      <c r="G353" s="1065"/>
      <c r="H353" s="938"/>
      <c r="I353" s="1063"/>
      <c r="J353" s="938"/>
      <c r="K353" s="938"/>
      <c r="L353" s="938"/>
      <c r="M353" s="1066"/>
      <c r="N353" s="1066"/>
      <c r="O353" s="1067"/>
      <c r="P353" s="1067"/>
      <c r="Q353" s="1067"/>
      <c r="R353" s="1067"/>
    </row>
    <row r="354" spans="1:18" s="984" customFormat="1">
      <c r="A354" s="938"/>
      <c r="C354" s="1026"/>
      <c r="D354" s="938"/>
      <c r="E354" s="1063"/>
      <c r="F354" s="1064"/>
      <c r="G354" s="1065"/>
      <c r="H354" s="938"/>
      <c r="I354" s="1063"/>
      <c r="J354" s="938"/>
      <c r="K354" s="938"/>
      <c r="L354" s="938"/>
      <c r="M354" s="1066"/>
      <c r="N354" s="1066"/>
      <c r="O354" s="1067"/>
      <c r="P354" s="1067"/>
      <c r="Q354" s="1067"/>
      <c r="R354" s="1067"/>
    </row>
    <row r="355" spans="1:18" s="984" customFormat="1">
      <c r="A355" s="938"/>
      <c r="C355" s="1026"/>
      <c r="D355" s="938"/>
      <c r="E355" s="1063"/>
      <c r="F355" s="1064"/>
      <c r="G355" s="1065"/>
      <c r="H355" s="938"/>
      <c r="I355" s="1063"/>
      <c r="J355" s="938"/>
      <c r="K355" s="938"/>
      <c r="L355" s="938"/>
      <c r="M355" s="1066"/>
      <c r="N355" s="1066"/>
      <c r="O355" s="1067"/>
      <c r="P355" s="1067"/>
      <c r="Q355" s="1067"/>
      <c r="R355" s="1067"/>
    </row>
    <row r="356" spans="1:18" s="984" customFormat="1">
      <c r="A356" s="938"/>
      <c r="C356" s="1026"/>
      <c r="D356" s="938"/>
      <c r="E356" s="1063"/>
      <c r="F356" s="1064"/>
      <c r="G356" s="1065"/>
      <c r="H356" s="938"/>
      <c r="I356" s="1063"/>
      <c r="J356" s="938"/>
      <c r="K356" s="938"/>
      <c r="L356" s="938"/>
      <c r="M356" s="1066"/>
      <c r="N356" s="1066"/>
      <c r="O356" s="1067"/>
      <c r="P356" s="1067"/>
      <c r="Q356" s="1067"/>
      <c r="R356" s="1067"/>
    </row>
    <row r="357" spans="1:18" s="984" customFormat="1">
      <c r="A357" s="938"/>
      <c r="C357" s="1026"/>
      <c r="D357" s="938"/>
      <c r="E357" s="1063"/>
      <c r="F357" s="1064"/>
      <c r="G357" s="1065"/>
      <c r="H357" s="938"/>
      <c r="I357" s="1063"/>
      <c r="J357" s="938"/>
      <c r="K357" s="938"/>
      <c r="L357" s="938"/>
      <c r="M357" s="1066"/>
      <c r="N357" s="1066"/>
      <c r="O357" s="1067"/>
      <c r="P357" s="1067"/>
      <c r="Q357" s="1067"/>
      <c r="R357" s="1067"/>
    </row>
    <row r="358" spans="1:18" s="984" customFormat="1">
      <c r="A358" s="938"/>
      <c r="C358" s="1026"/>
      <c r="D358" s="938"/>
      <c r="E358" s="1063"/>
      <c r="F358" s="1064"/>
      <c r="G358" s="1065"/>
      <c r="H358" s="938"/>
      <c r="I358" s="1063"/>
      <c r="J358" s="938"/>
      <c r="K358" s="938"/>
      <c r="L358" s="938"/>
      <c r="M358" s="1066"/>
      <c r="N358" s="1066"/>
      <c r="O358" s="1067"/>
      <c r="P358" s="1067"/>
      <c r="Q358" s="1067"/>
      <c r="R358" s="1067"/>
    </row>
    <row r="359" spans="1:18" s="984" customFormat="1">
      <c r="A359" s="938"/>
      <c r="C359" s="1026"/>
      <c r="D359" s="938"/>
      <c r="E359" s="1063"/>
      <c r="F359" s="1064"/>
      <c r="G359" s="1065"/>
      <c r="H359" s="938"/>
      <c r="I359" s="1063"/>
      <c r="J359" s="938"/>
      <c r="K359" s="938"/>
      <c r="L359" s="938"/>
      <c r="M359" s="1066"/>
      <c r="N359" s="1066"/>
      <c r="O359" s="1067"/>
      <c r="P359" s="1067"/>
      <c r="Q359" s="1067"/>
      <c r="R359" s="1067"/>
    </row>
    <row r="360" spans="1:18" s="984" customFormat="1">
      <c r="A360" s="938"/>
      <c r="C360" s="1026"/>
      <c r="D360" s="938"/>
      <c r="E360" s="1063"/>
      <c r="F360" s="1064"/>
      <c r="G360" s="1065"/>
      <c r="H360" s="938"/>
      <c r="I360" s="1063"/>
      <c r="J360" s="938"/>
      <c r="K360" s="938"/>
      <c r="L360" s="938"/>
      <c r="M360" s="1066"/>
      <c r="N360" s="1066"/>
      <c r="O360" s="1067"/>
      <c r="P360" s="1067"/>
      <c r="Q360" s="1067"/>
      <c r="R360" s="1067"/>
    </row>
    <row r="361" spans="1:18" s="984" customFormat="1">
      <c r="A361" s="938"/>
      <c r="C361" s="1026"/>
      <c r="D361" s="938"/>
      <c r="E361" s="1063"/>
      <c r="F361" s="1064"/>
      <c r="G361" s="1065"/>
      <c r="H361" s="938"/>
      <c r="I361" s="1063"/>
      <c r="J361" s="938"/>
      <c r="K361" s="938"/>
      <c r="L361" s="938"/>
      <c r="M361" s="1066"/>
      <c r="N361" s="1066"/>
      <c r="O361" s="1067"/>
      <c r="P361" s="1067"/>
      <c r="Q361" s="1067"/>
      <c r="R361" s="1067"/>
    </row>
    <row r="362" spans="1:18" s="984" customFormat="1">
      <c r="A362" s="938"/>
      <c r="C362" s="1026"/>
      <c r="D362" s="938"/>
      <c r="E362" s="1063"/>
      <c r="F362" s="1064"/>
      <c r="G362" s="1065"/>
      <c r="H362" s="938"/>
      <c r="I362" s="1063"/>
      <c r="J362" s="938"/>
      <c r="K362" s="938"/>
      <c r="L362" s="938"/>
      <c r="M362" s="1066"/>
      <c r="N362" s="1066"/>
      <c r="O362" s="1067"/>
      <c r="P362" s="1067"/>
      <c r="Q362" s="1067"/>
      <c r="R362" s="1067"/>
    </row>
    <row r="363" spans="1:18" s="984" customFormat="1">
      <c r="A363" s="938"/>
      <c r="C363" s="1026"/>
      <c r="D363" s="938"/>
      <c r="E363" s="1063"/>
      <c r="F363" s="1064"/>
      <c r="G363" s="1065"/>
      <c r="H363" s="938"/>
      <c r="I363" s="1063"/>
      <c r="J363" s="938"/>
      <c r="K363" s="938"/>
      <c r="L363" s="938"/>
      <c r="M363" s="1066"/>
      <c r="N363" s="1066"/>
      <c r="O363" s="1067"/>
      <c r="P363" s="1067"/>
      <c r="Q363" s="1067"/>
      <c r="R363" s="1067"/>
    </row>
    <row r="364" spans="1:18" s="984" customFormat="1">
      <c r="A364" s="938"/>
      <c r="C364" s="1026"/>
      <c r="D364" s="938"/>
      <c r="E364" s="1063"/>
      <c r="F364" s="1064"/>
      <c r="G364" s="1065"/>
      <c r="H364" s="938"/>
      <c r="I364" s="1063"/>
      <c r="J364" s="938"/>
      <c r="K364" s="938"/>
      <c r="L364" s="938"/>
      <c r="M364" s="1066"/>
      <c r="N364" s="1066"/>
      <c r="O364" s="1067"/>
      <c r="P364" s="1067"/>
      <c r="Q364" s="1067"/>
      <c r="R364" s="1067"/>
    </row>
    <row r="365" spans="1:18" s="984" customFormat="1">
      <c r="A365" s="938"/>
      <c r="C365" s="1026"/>
      <c r="D365" s="938"/>
      <c r="E365" s="1063"/>
      <c r="F365" s="1064"/>
      <c r="G365" s="1065"/>
      <c r="H365" s="938"/>
      <c r="I365" s="1063"/>
      <c r="J365" s="938"/>
      <c r="K365" s="938"/>
      <c r="L365" s="938"/>
      <c r="M365" s="1066"/>
      <c r="N365" s="1066"/>
      <c r="O365" s="1067"/>
      <c r="P365" s="1067"/>
      <c r="Q365" s="1067"/>
      <c r="R365" s="1067"/>
    </row>
    <row r="366" spans="1:18" s="984" customFormat="1">
      <c r="A366" s="938"/>
      <c r="C366" s="1026"/>
      <c r="D366" s="938"/>
      <c r="E366" s="1063"/>
      <c r="F366" s="1064"/>
      <c r="G366" s="1065"/>
      <c r="H366" s="938"/>
      <c r="I366" s="1063"/>
      <c r="J366" s="938"/>
      <c r="K366" s="938"/>
      <c r="L366" s="938"/>
      <c r="M366" s="1066"/>
      <c r="N366" s="1066"/>
      <c r="O366" s="1067"/>
      <c r="P366" s="1067"/>
      <c r="Q366" s="1067"/>
      <c r="R366" s="1067"/>
    </row>
    <row r="367" spans="1:18" s="984" customFormat="1">
      <c r="A367" s="938"/>
      <c r="C367" s="1026"/>
      <c r="D367" s="938"/>
      <c r="E367" s="1063"/>
      <c r="F367" s="1064"/>
      <c r="G367" s="1065"/>
      <c r="H367" s="938"/>
      <c r="I367" s="1063"/>
      <c r="J367" s="938"/>
      <c r="K367" s="938"/>
      <c r="L367" s="938"/>
      <c r="M367" s="1066"/>
      <c r="N367" s="1066"/>
      <c r="O367" s="1067"/>
      <c r="P367" s="1067"/>
      <c r="Q367" s="1067"/>
      <c r="R367" s="1067"/>
    </row>
    <row r="368" spans="1:18" s="984" customFormat="1">
      <c r="A368" s="938"/>
      <c r="C368" s="1026"/>
      <c r="D368" s="938"/>
      <c r="E368" s="1063"/>
      <c r="F368" s="1064"/>
      <c r="G368" s="1065"/>
      <c r="H368" s="938"/>
      <c r="I368" s="1063"/>
      <c r="J368" s="938"/>
      <c r="K368" s="938"/>
      <c r="L368" s="938"/>
      <c r="M368" s="1066"/>
      <c r="N368" s="1066"/>
      <c r="O368" s="1067"/>
      <c r="P368" s="1067"/>
      <c r="Q368" s="1067"/>
      <c r="R368" s="1067"/>
    </row>
    <row r="369" spans="1:18" s="984" customFormat="1">
      <c r="A369" s="938"/>
      <c r="C369" s="1026"/>
      <c r="D369" s="938"/>
      <c r="E369" s="1063"/>
      <c r="F369" s="1064"/>
      <c r="G369" s="1065"/>
      <c r="H369" s="938"/>
      <c r="I369" s="1063"/>
      <c r="J369" s="938"/>
      <c r="K369" s="938"/>
      <c r="L369" s="938"/>
      <c r="M369" s="1066"/>
      <c r="N369" s="1066"/>
      <c r="O369" s="1067"/>
      <c r="P369" s="1067"/>
      <c r="Q369" s="1067"/>
      <c r="R369" s="1067"/>
    </row>
    <row r="370" spans="1:18" s="984" customFormat="1">
      <c r="A370" s="938"/>
      <c r="C370" s="1026"/>
      <c r="D370" s="938"/>
      <c r="E370" s="1063"/>
      <c r="F370" s="1064"/>
      <c r="G370" s="1065"/>
      <c r="H370" s="938"/>
      <c r="I370" s="1063"/>
      <c r="J370" s="938"/>
      <c r="K370" s="938"/>
      <c r="L370" s="938"/>
      <c r="M370" s="1066"/>
      <c r="N370" s="1066"/>
      <c r="O370" s="1067"/>
      <c r="P370" s="1067"/>
      <c r="Q370" s="1067"/>
      <c r="R370" s="1067"/>
    </row>
    <row r="371" spans="1:18" s="984" customFormat="1">
      <c r="A371" s="938"/>
      <c r="C371" s="1026"/>
      <c r="D371" s="938"/>
      <c r="E371" s="1063"/>
      <c r="F371" s="1064"/>
      <c r="G371" s="1065"/>
      <c r="H371" s="938"/>
      <c r="I371" s="1063"/>
      <c r="J371" s="938"/>
      <c r="K371" s="938"/>
      <c r="L371" s="938"/>
      <c r="M371" s="1066"/>
      <c r="N371" s="1066"/>
      <c r="O371" s="1067"/>
      <c r="P371" s="1067"/>
      <c r="Q371" s="1067"/>
      <c r="R371" s="1067"/>
    </row>
    <row r="372" spans="1:18" s="984" customFormat="1">
      <c r="A372" s="938"/>
      <c r="C372" s="1026"/>
      <c r="D372" s="938"/>
      <c r="E372" s="1063"/>
      <c r="F372" s="1064"/>
      <c r="G372" s="1065"/>
      <c r="H372" s="938"/>
      <c r="I372" s="1063"/>
      <c r="J372" s="938"/>
      <c r="K372" s="938"/>
      <c r="L372" s="938"/>
      <c r="M372" s="1066"/>
      <c r="N372" s="1066"/>
      <c r="O372" s="1067"/>
      <c r="P372" s="1067"/>
      <c r="Q372" s="1067"/>
      <c r="R372" s="1067"/>
    </row>
    <row r="373" spans="1:18" s="984" customFormat="1">
      <c r="A373" s="938"/>
      <c r="C373" s="1026"/>
      <c r="D373" s="938"/>
      <c r="E373" s="1063"/>
      <c r="F373" s="1064"/>
      <c r="G373" s="1065"/>
      <c r="H373" s="938"/>
      <c r="I373" s="1063"/>
      <c r="J373" s="938"/>
      <c r="K373" s="938"/>
      <c r="L373" s="938"/>
      <c r="M373" s="1066"/>
      <c r="N373" s="1066"/>
      <c r="O373" s="1067"/>
      <c r="P373" s="1067"/>
      <c r="Q373" s="1067"/>
      <c r="R373" s="1067"/>
    </row>
    <row r="374" spans="1:18" s="984" customFormat="1">
      <c r="A374" s="938"/>
      <c r="C374" s="1026"/>
      <c r="D374" s="938"/>
      <c r="E374" s="1063"/>
      <c r="F374" s="1064"/>
      <c r="G374" s="1065"/>
      <c r="H374" s="938"/>
      <c r="I374" s="1063"/>
      <c r="J374" s="938"/>
      <c r="K374" s="938"/>
      <c r="L374" s="938"/>
      <c r="M374" s="1066"/>
      <c r="N374" s="1066"/>
      <c r="O374" s="1067"/>
      <c r="P374" s="1067"/>
      <c r="Q374" s="1067"/>
      <c r="R374" s="1067"/>
    </row>
    <row r="375" spans="1:18" s="984" customFormat="1">
      <c r="A375" s="938"/>
      <c r="C375" s="1026"/>
      <c r="D375" s="938"/>
      <c r="E375" s="1063"/>
      <c r="F375" s="1064"/>
      <c r="G375" s="1065"/>
      <c r="H375" s="938"/>
      <c r="I375" s="1063"/>
      <c r="J375" s="938"/>
      <c r="K375" s="938"/>
      <c r="L375" s="938"/>
      <c r="M375" s="1066"/>
      <c r="N375" s="1066"/>
      <c r="O375" s="1067"/>
      <c r="P375" s="1067"/>
      <c r="Q375" s="1067"/>
      <c r="R375" s="1067"/>
    </row>
    <row r="376" spans="1:18" s="984" customFormat="1">
      <c r="A376" s="938"/>
      <c r="C376" s="1026"/>
      <c r="D376" s="938"/>
      <c r="E376" s="1063"/>
      <c r="F376" s="1064"/>
      <c r="G376" s="1065"/>
      <c r="H376" s="938"/>
      <c r="I376" s="1063"/>
      <c r="J376" s="938"/>
      <c r="K376" s="938"/>
      <c r="L376" s="938"/>
      <c r="M376" s="1066"/>
      <c r="N376" s="1066"/>
      <c r="O376" s="1067"/>
      <c r="P376" s="1067"/>
      <c r="Q376" s="1067"/>
      <c r="R376" s="1067"/>
    </row>
    <row r="377" spans="1:18" s="984" customFormat="1">
      <c r="A377" s="938"/>
      <c r="C377" s="1026"/>
      <c r="D377" s="938"/>
      <c r="E377" s="1063"/>
      <c r="F377" s="1064"/>
      <c r="G377" s="1065"/>
      <c r="H377" s="938"/>
      <c r="I377" s="1063"/>
      <c r="J377" s="938"/>
      <c r="K377" s="938"/>
      <c r="L377" s="938"/>
      <c r="M377" s="1066"/>
      <c r="N377" s="1066"/>
      <c r="O377" s="1067"/>
      <c r="P377" s="1067"/>
      <c r="Q377" s="1067"/>
      <c r="R377" s="1067"/>
    </row>
    <row r="378" spans="1:18" s="984" customFormat="1">
      <c r="A378" s="938"/>
      <c r="C378" s="1026"/>
      <c r="D378" s="938"/>
      <c r="E378" s="1063"/>
      <c r="F378" s="1064"/>
      <c r="G378" s="1065"/>
      <c r="H378" s="938"/>
      <c r="I378" s="1063"/>
      <c r="J378" s="938"/>
      <c r="K378" s="938"/>
      <c r="L378" s="938"/>
      <c r="M378" s="1066"/>
      <c r="N378" s="1066"/>
      <c r="O378" s="1067"/>
      <c r="P378" s="1067"/>
      <c r="Q378" s="1067"/>
      <c r="R378" s="1067"/>
    </row>
    <row r="379" spans="1:18" s="984" customFormat="1">
      <c r="A379" s="938"/>
      <c r="C379" s="1026"/>
      <c r="D379" s="938"/>
      <c r="E379" s="1063"/>
      <c r="F379" s="1064"/>
      <c r="G379" s="1065"/>
      <c r="H379" s="938"/>
      <c r="I379" s="1063"/>
      <c r="J379" s="938"/>
      <c r="K379" s="938"/>
      <c r="L379" s="938"/>
      <c r="M379" s="1066"/>
      <c r="N379" s="1066"/>
      <c r="O379" s="1067"/>
      <c r="P379" s="1067"/>
      <c r="Q379" s="1067"/>
      <c r="R379" s="1067"/>
    </row>
    <row r="380" spans="1:18" s="984" customFormat="1">
      <c r="A380" s="938"/>
      <c r="C380" s="1026"/>
      <c r="D380" s="938"/>
      <c r="E380" s="1063"/>
      <c r="F380" s="1064"/>
      <c r="G380" s="1065"/>
      <c r="H380" s="938"/>
      <c r="I380" s="1063"/>
      <c r="J380" s="938"/>
      <c r="K380" s="938"/>
      <c r="L380" s="938"/>
      <c r="M380" s="1066"/>
      <c r="N380" s="1066"/>
      <c r="O380" s="1067"/>
      <c r="P380" s="1067"/>
      <c r="Q380" s="1067"/>
      <c r="R380" s="1067"/>
    </row>
    <row r="381" spans="1:18" s="984" customFormat="1">
      <c r="A381" s="938"/>
      <c r="C381" s="1026"/>
      <c r="D381" s="938"/>
      <c r="E381" s="1063"/>
      <c r="F381" s="1064"/>
      <c r="G381" s="1065"/>
      <c r="H381" s="938"/>
      <c r="I381" s="1063"/>
      <c r="J381" s="938"/>
      <c r="K381" s="938"/>
      <c r="L381" s="938"/>
      <c r="M381" s="1066"/>
      <c r="N381" s="1066"/>
      <c r="O381" s="1067"/>
      <c r="P381" s="1067"/>
      <c r="Q381" s="1067"/>
      <c r="R381" s="1067"/>
    </row>
    <row r="382" spans="1:18" s="984" customFormat="1">
      <c r="A382" s="938"/>
      <c r="C382" s="1026"/>
      <c r="D382" s="938"/>
      <c r="E382" s="1063"/>
      <c r="F382" s="1064"/>
      <c r="G382" s="1065"/>
      <c r="H382" s="938"/>
      <c r="I382" s="1063"/>
      <c r="J382" s="938"/>
      <c r="K382" s="938"/>
      <c r="L382" s="938"/>
      <c r="M382" s="1066"/>
      <c r="N382" s="1066"/>
      <c r="O382" s="1067"/>
      <c r="P382" s="1067"/>
      <c r="Q382" s="1067"/>
      <c r="R382" s="1067"/>
    </row>
    <row r="383" spans="1:18" s="984" customFormat="1">
      <c r="A383" s="938"/>
      <c r="C383" s="1026"/>
      <c r="D383" s="938"/>
      <c r="E383" s="1063"/>
      <c r="F383" s="1064"/>
      <c r="G383" s="1065"/>
      <c r="H383" s="938"/>
      <c r="I383" s="1063"/>
      <c r="J383" s="938"/>
      <c r="K383" s="938"/>
      <c r="L383" s="938"/>
      <c r="M383" s="1066"/>
      <c r="N383" s="1066"/>
      <c r="O383" s="1067"/>
      <c r="P383" s="1067"/>
      <c r="Q383" s="1067"/>
      <c r="R383" s="1067"/>
    </row>
    <row r="384" spans="1:18" s="984" customFormat="1">
      <c r="A384" s="938"/>
      <c r="C384" s="1026"/>
      <c r="D384" s="938"/>
      <c r="E384" s="1063"/>
      <c r="F384" s="1064"/>
      <c r="G384" s="1065"/>
      <c r="H384" s="938"/>
      <c r="I384" s="1063"/>
      <c r="J384" s="938"/>
      <c r="K384" s="938"/>
      <c r="L384" s="938"/>
      <c r="M384" s="1066"/>
      <c r="N384" s="1066"/>
      <c r="O384" s="1067"/>
      <c r="P384" s="1067"/>
      <c r="Q384" s="1067"/>
      <c r="R384" s="1067"/>
    </row>
    <row r="385" spans="1:18" s="984" customFormat="1">
      <c r="A385" s="938"/>
      <c r="C385" s="1026"/>
      <c r="D385" s="938"/>
      <c r="E385" s="1063"/>
      <c r="F385" s="1064"/>
      <c r="G385" s="1065"/>
      <c r="H385" s="938"/>
      <c r="I385" s="1063"/>
      <c r="J385" s="938"/>
      <c r="K385" s="938"/>
      <c r="L385" s="938"/>
      <c r="M385" s="1066"/>
      <c r="N385" s="1066"/>
      <c r="O385" s="1067"/>
      <c r="P385" s="1067"/>
      <c r="Q385" s="1067"/>
      <c r="R385" s="1067"/>
    </row>
    <row r="386" spans="1:18" s="984" customFormat="1">
      <c r="A386" s="938"/>
      <c r="C386" s="1026"/>
      <c r="D386" s="938"/>
      <c r="E386" s="1063"/>
      <c r="F386" s="1064"/>
      <c r="G386" s="1065"/>
      <c r="H386" s="938"/>
      <c r="I386" s="1063"/>
      <c r="J386" s="938"/>
      <c r="K386" s="938"/>
      <c r="L386" s="938"/>
      <c r="M386" s="1066"/>
      <c r="N386" s="1066"/>
      <c r="O386" s="1067"/>
      <c r="P386" s="1067"/>
      <c r="Q386" s="1067"/>
      <c r="R386" s="1067"/>
    </row>
    <row r="387" spans="1:18" s="984" customFormat="1">
      <c r="A387" s="938"/>
      <c r="C387" s="1026"/>
      <c r="D387" s="938"/>
      <c r="E387" s="1063"/>
      <c r="F387" s="1064"/>
      <c r="G387" s="1065"/>
      <c r="H387" s="938"/>
      <c r="I387" s="1063"/>
      <c r="J387" s="938"/>
      <c r="K387" s="938"/>
      <c r="L387" s="938"/>
      <c r="M387" s="1066"/>
      <c r="N387" s="1066"/>
      <c r="O387" s="1067"/>
      <c r="P387" s="1067"/>
      <c r="Q387" s="1067"/>
      <c r="R387" s="1067"/>
    </row>
    <row r="388" spans="1:18" s="984" customFormat="1">
      <c r="A388" s="938"/>
      <c r="C388" s="1026"/>
      <c r="D388" s="938"/>
      <c r="E388" s="1063"/>
      <c r="F388" s="1064"/>
      <c r="G388" s="1065"/>
      <c r="H388" s="938"/>
      <c r="I388" s="1063"/>
      <c r="J388" s="938"/>
      <c r="K388" s="938"/>
      <c r="L388" s="938"/>
      <c r="M388" s="1066"/>
      <c r="N388" s="1066"/>
      <c r="O388" s="1067"/>
      <c r="P388" s="1067"/>
      <c r="Q388" s="1067"/>
      <c r="R388" s="1067"/>
    </row>
    <row r="389" spans="1:18" s="984" customFormat="1">
      <c r="A389" s="938"/>
      <c r="C389" s="1026"/>
      <c r="D389" s="938"/>
      <c r="E389" s="1063"/>
      <c r="F389" s="1064"/>
      <c r="G389" s="1065"/>
      <c r="H389" s="938"/>
      <c r="I389" s="1063"/>
      <c r="J389" s="938"/>
      <c r="K389" s="938"/>
      <c r="L389" s="938"/>
      <c r="M389" s="1066"/>
      <c r="N389" s="1066"/>
      <c r="O389" s="1067"/>
      <c r="P389" s="1067"/>
      <c r="Q389" s="1067"/>
      <c r="R389" s="1067"/>
    </row>
    <row r="390" spans="1:18" s="984" customFormat="1">
      <c r="A390" s="938"/>
      <c r="C390" s="1026"/>
      <c r="D390" s="938"/>
      <c r="E390" s="1063"/>
      <c r="F390" s="1064"/>
      <c r="G390" s="1065"/>
      <c r="H390" s="938"/>
      <c r="I390" s="1063"/>
      <c r="J390" s="938"/>
      <c r="K390" s="938"/>
      <c r="L390" s="938"/>
      <c r="M390" s="1066"/>
      <c r="N390" s="1066"/>
      <c r="O390" s="1067"/>
      <c r="P390" s="1067"/>
      <c r="Q390" s="1067"/>
      <c r="R390" s="1067"/>
    </row>
    <row r="391" spans="1:18" s="984" customFormat="1">
      <c r="A391" s="938"/>
      <c r="C391" s="1026"/>
      <c r="D391" s="938"/>
      <c r="E391" s="1063"/>
      <c r="F391" s="1064"/>
      <c r="G391" s="1065"/>
      <c r="H391" s="938"/>
      <c r="I391" s="1063"/>
      <c r="J391" s="938"/>
      <c r="K391" s="938"/>
      <c r="L391" s="938"/>
      <c r="M391" s="1066"/>
      <c r="N391" s="1066"/>
      <c r="O391" s="1067"/>
      <c r="P391" s="1067"/>
      <c r="Q391" s="1067"/>
      <c r="R391" s="1067"/>
    </row>
    <row r="392" spans="1:18" s="984" customFormat="1">
      <c r="A392" s="938"/>
      <c r="C392" s="1026"/>
      <c r="D392" s="938"/>
      <c r="E392" s="1063"/>
      <c r="F392" s="1064"/>
      <c r="G392" s="1065"/>
      <c r="H392" s="938"/>
      <c r="I392" s="1063"/>
      <c r="J392" s="938"/>
      <c r="K392" s="938"/>
      <c r="L392" s="938"/>
      <c r="M392" s="1066"/>
      <c r="N392" s="1066"/>
      <c r="O392" s="1067"/>
      <c r="P392" s="1067"/>
      <c r="Q392" s="1067"/>
      <c r="R392" s="1067"/>
    </row>
    <row r="393" spans="1:18" s="984" customFormat="1">
      <c r="A393" s="938"/>
      <c r="C393" s="1026"/>
      <c r="D393" s="938"/>
      <c r="E393" s="1063"/>
      <c r="F393" s="1064"/>
      <c r="G393" s="1065"/>
      <c r="H393" s="938"/>
      <c r="I393" s="1063"/>
      <c r="J393" s="938"/>
      <c r="K393" s="938"/>
      <c r="L393" s="938"/>
      <c r="M393" s="1066"/>
      <c r="N393" s="1066"/>
      <c r="O393" s="1067"/>
      <c r="P393" s="1067"/>
      <c r="Q393" s="1067"/>
      <c r="R393" s="1067"/>
    </row>
    <row r="394" spans="1:18" s="984" customFormat="1">
      <c r="A394" s="938"/>
      <c r="C394" s="1026"/>
      <c r="D394" s="938"/>
      <c r="E394" s="1063"/>
      <c r="F394" s="1064"/>
      <c r="G394" s="1065"/>
      <c r="H394" s="938"/>
      <c r="I394" s="1063"/>
      <c r="J394" s="938"/>
      <c r="K394" s="938"/>
      <c r="L394" s="938"/>
      <c r="M394" s="1066"/>
      <c r="N394" s="1066"/>
      <c r="O394" s="1067"/>
      <c r="P394" s="1067"/>
      <c r="Q394" s="1067"/>
      <c r="R394" s="1067"/>
    </row>
    <row r="395" spans="1:18" s="984" customFormat="1">
      <c r="A395" s="938"/>
      <c r="C395" s="1026"/>
      <c r="D395" s="938"/>
      <c r="E395" s="1063"/>
      <c r="F395" s="1064"/>
      <c r="G395" s="1065"/>
      <c r="H395" s="938"/>
      <c r="I395" s="1063"/>
      <c r="J395" s="938"/>
      <c r="K395" s="938"/>
      <c r="L395" s="938"/>
      <c r="M395" s="1066"/>
      <c r="N395" s="1066"/>
      <c r="O395" s="1067"/>
      <c r="P395" s="1067"/>
      <c r="Q395" s="1067"/>
      <c r="R395" s="1067"/>
    </row>
    <row r="396" spans="1:18" s="984" customFormat="1">
      <c r="A396" s="938"/>
      <c r="C396" s="1026"/>
      <c r="D396" s="938"/>
      <c r="E396" s="1063"/>
      <c r="F396" s="1064"/>
      <c r="G396" s="1065"/>
      <c r="H396" s="938"/>
      <c r="I396" s="1063"/>
      <c r="J396" s="938"/>
      <c r="K396" s="938"/>
      <c r="L396" s="938"/>
      <c r="M396" s="1066"/>
      <c r="N396" s="1066"/>
      <c r="O396" s="1067"/>
      <c r="P396" s="1067"/>
      <c r="Q396" s="1067"/>
      <c r="R396" s="1067"/>
    </row>
    <row r="397" spans="1:18" s="984" customFormat="1">
      <c r="A397" s="938"/>
      <c r="C397" s="1026"/>
      <c r="D397" s="938"/>
      <c r="E397" s="1063"/>
      <c r="F397" s="1064"/>
      <c r="G397" s="1065"/>
      <c r="H397" s="938"/>
      <c r="I397" s="1063"/>
      <c r="J397" s="938"/>
      <c r="K397" s="938"/>
      <c r="L397" s="938"/>
      <c r="M397" s="1066"/>
      <c r="N397" s="1066"/>
      <c r="O397" s="1067"/>
      <c r="P397" s="1067"/>
      <c r="Q397" s="1067"/>
      <c r="R397" s="1067"/>
    </row>
    <row r="398" spans="1:18" s="984" customFormat="1">
      <c r="A398" s="938"/>
      <c r="C398" s="1026"/>
      <c r="D398" s="938"/>
      <c r="E398" s="1063"/>
      <c r="F398" s="1064"/>
      <c r="G398" s="1065"/>
      <c r="H398" s="938"/>
      <c r="I398" s="1063"/>
      <c r="J398" s="938"/>
      <c r="K398" s="938"/>
      <c r="L398" s="938"/>
      <c r="M398" s="1066"/>
      <c r="N398" s="1066"/>
      <c r="O398" s="1067"/>
      <c r="P398" s="1067"/>
      <c r="Q398" s="1067"/>
      <c r="R398" s="1067"/>
    </row>
    <row r="399" spans="1:18" s="984" customFormat="1">
      <c r="A399" s="938"/>
      <c r="C399" s="1026"/>
      <c r="D399" s="938"/>
      <c r="E399" s="1063"/>
      <c r="F399" s="1064"/>
      <c r="G399" s="1065"/>
      <c r="H399" s="938"/>
      <c r="I399" s="1063"/>
      <c r="J399" s="938"/>
      <c r="K399" s="938"/>
      <c r="L399" s="938"/>
      <c r="M399" s="1066"/>
      <c r="N399" s="1066"/>
      <c r="O399" s="1067"/>
      <c r="P399" s="1067"/>
      <c r="Q399" s="1067"/>
      <c r="R399" s="1067"/>
    </row>
    <row r="400" spans="1:18" s="984" customFormat="1">
      <c r="A400" s="938"/>
      <c r="C400" s="1026"/>
      <c r="D400" s="938"/>
      <c r="E400" s="1063"/>
      <c r="F400" s="1064"/>
      <c r="G400" s="1065"/>
      <c r="H400" s="938"/>
      <c r="I400" s="1063"/>
      <c r="J400" s="938"/>
      <c r="K400" s="938"/>
      <c r="L400" s="938"/>
      <c r="M400" s="1066"/>
      <c r="N400" s="1066"/>
      <c r="O400" s="1067"/>
      <c r="P400" s="1067"/>
      <c r="Q400" s="1067"/>
      <c r="R400" s="1067"/>
    </row>
    <row r="401" spans="1:18" s="984" customFormat="1">
      <c r="A401" s="938"/>
      <c r="C401" s="1026"/>
      <c r="D401" s="938"/>
      <c r="E401" s="1063"/>
      <c r="F401" s="1064"/>
      <c r="G401" s="1065"/>
      <c r="H401" s="938"/>
      <c r="I401" s="1063"/>
      <c r="J401" s="938"/>
      <c r="K401" s="938"/>
      <c r="L401" s="938"/>
      <c r="M401" s="1066"/>
      <c r="N401" s="1066"/>
      <c r="O401" s="1067"/>
      <c r="P401" s="1067"/>
      <c r="Q401" s="1067"/>
      <c r="R401" s="1067"/>
    </row>
    <row r="402" spans="1:18" s="984" customFormat="1">
      <c r="A402" s="938"/>
      <c r="C402" s="1026"/>
      <c r="D402" s="938"/>
      <c r="E402" s="1063"/>
      <c r="F402" s="1064"/>
      <c r="G402" s="1065"/>
      <c r="H402" s="938"/>
      <c r="I402" s="1063"/>
      <c r="J402" s="938"/>
      <c r="K402" s="938"/>
      <c r="L402" s="938"/>
      <c r="M402" s="1066"/>
      <c r="N402" s="1066"/>
      <c r="O402" s="1067"/>
      <c r="P402" s="1067"/>
      <c r="Q402" s="1067"/>
      <c r="R402" s="1067"/>
    </row>
    <row r="403" spans="1:18" s="984" customFormat="1">
      <c r="A403" s="938"/>
      <c r="C403" s="1026"/>
      <c r="D403" s="938"/>
      <c r="E403" s="1063"/>
      <c r="F403" s="1064"/>
      <c r="G403" s="1065"/>
      <c r="H403" s="938"/>
      <c r="I403" s="1063"/>
      <c r="J403" s="938"/>
      <c r="K403" s="938"/>
      <c r="L403" s="938"/>
      <c r="M403" s="1066"/>
      <c r="N403" s="1066"/>
      <c r="O403" s="1067"/>
      <c r="P403" s="1067"/>
      <c r="Q403" s="1067"/>
      <c r="R403" s="1067"/>
    </row>
    <row r="404" spans="1:18" s="984" customFormat="1">
      <c r="A404" s="938"/>
      <c r="C404" s="1026"/>
      <c r="D404" s="938"/>
      <c r="E404" s="1063"/>
      <c r="F404" s="1064"/>
      <c r="G404" s="1065"/>
      <c r="H404" s="938"/>
      <c r="I404" s="1063"/>
      <c r="J404" s="938"/>
      <c r="K404" s="938"/>
      <c r="L404" s="938"/>
      <c r="M404" s="1066"/>
      <c r="N404" s="1066"/>
      <c r="O404" s="1067"/>
      <c r="P404" s="1067"/>
      <c r="Q404" s="1067"/>
      <c r="R404" s="1067"/>
    </row>
    <row r="405" spans="1:18" s="984" customFormat="1">
      <c r="A405" s="938"/>
      <c r="C405" s="1026"/>
      <c r="D405" s="938"/>
      <c r="E405" s="1063"/>
      <c r="F405" s="1064"/>
      <c r="G405" s="1065"/>
      <c r="H405" s="938"/>
      <c r="I405" s="1063"/>
      <c r="J405" s="938"/>
      <c r="K405" s="938"/>
      <c r="L405" s="938"/>
      <c r="M405" s="1066"/>
      <c r="N405" s="1066"/>
      <c r="O405" s="1067"/>
      <c r="P405" s="1067"/>
      <c r="Q405" s="1067"/>
      <c r="R405" s="1067"/>
    </row>
    <row r="406" spans="1:18" s="984" customFormat="1">
      <c r="A406" s="938"/>
      <c r="C406" s="1026"/>
      <c r="D406" s="938"/>
      <c r="E406" s="1063"/>
      <c r="F406" s="1064"/>
      <c r="G406" s="1065"/>
      <c r="H406" s="938"/>
      <c r="I406" s="1063"/>
      <c r="J406" s="938"/>
      <c r="K406" s="938"/>
      <c r="L406" s="938"/>
      <c r="M406" s="1066"/>
      <c r="N406" s="1066"/>
      <c r="O406" s="1067"/>
      <c r="P406" s="1067"/>
      <c r="Q406" s="1067"/>
      <c r="R406" s="1067"/>
    </row>
    <row r="407" spans="1:18" s="984" customFormat="1">
      <c r="A407" s="938"/>
      <c r="C407" s="1026"/>
      <c r="D407" s="938"/>
      <c r="E407" s="1063"/>
      <c r="F407" s="1064"/>
      <c r="G407" s="1065"/>
      <c r="H407" s="938"/>
      <c r="I407" s="1063"/>
      <c r="J407" s="938"/>
      <c r="K407" s="938"/>
      <c r="L407" s="938"/>
      <c r="M407" s="1066"/>
      <c r="N407" s="1066"/>
      <c r="O407" s="1067"/>
      <c r="P407" s="1067"/>
      <c r="Q407" s="1067"/>
      <c r="R407" s="1067"/>
    </row>
    <row r="408" spans="1:18" s="984" customFormat="1">
      <c r="A408" s="938"/>
      <c r="C408" s="1026"/>
      <c r="D408" s="938"/>
      <c r="E408" s="1063"/>
      <c r="F408" s="1064"/>
      <c r="G408" s="1065"/>
      <c r="H408" s="938"/>
      <c r="I408" s="1063"/>
      <c r="J408" s="938"/>
      <c r="K408" s="938"/>
      <c r="L408" s="938"/>
      <c r="M408" s="1066"/>
      <c r="N408" s="1066"/>
      <c r="O408" s="1067"/>
      <c r="P408" s="1067"/>
      <c r="Q408" s="1067"/>
      <c r="R408" s="1067"/>
    </row>
    <row r="409" spans="1:18" s="984" customFormat="1">
      <c r="A409" s="938"/>
      <c r="C409" s="1026"/>
      <c r="D409" s="938"/>
      <c r="E409" s="1063"/>
      <c r="F409" s="1064"/>
      <c r="G409" s="1065"/>
      <c r="H409" s="938"/>
      <c r="I409" s="1063"/>
      <c r="J409" s="938"/>
      <c r="K409" s="938"/>
      <c r="L409" s="938"/>
      <c r="M409" s="1066"/>
      <c r="N409" s="1066"/>
      <c r="O409" s="1067"/>
      <c r="P409" s="1067"/>
      <c r="Q409" s="1067"/>
      <c r="R409" s="1067"/>
    </row>
    <row r="410" spans="1:18" s="984" customFormat="1">
      <c r="A410" s="938"/>
      <c r="C410" s="1026"/>
      <c r="D410" s="938"/>
      <c r="E410" s="1063"/>
      <c r="F410" s="1064"/>
      <c r="G410" s="1065"/>
      <c r="H410" s="938"/>
      <c r="I410" s="1063"/>
      <c r="J410" s="938"/>
      <c r="K410" s="938"/>
      <c r="L410" s="938"/>
      <c r="M410" s="1066"/>
      <c r="N410" s="1066"/>
      <c r="O410" s="1067"/>
      <c r="P410" s="1067"/>
      <c r="Q410" s="1067"/>
      <c r="R410" s="1067"/>
    </row>
    <row r="411" spans="1:18" s="984" customFormat="1">
      <c r="A411" s="938"/>
      <c r="C411" s="1026"/>
      <c r="D411" s="938"/>
      <c r="E411" s="1063"/>
      <c r="F411" s="1064"/>
      <c r="G411" s="1065"/>
      <c r="H411" s="938"/>
      <c r="I411" s="1063"/>
      <c r="J411" s="938"/>
      <c r="K411" s="938"/>
      <c r="L411" s="938"/>
      <c r="M411" s="1066"/>
      <c r="N411" s="1066"/>
      <c r="O411" s="1067"/>
      <c r="P411" s="1067"/>
      <c r="Q411" s="1067"/>
      <c r="R411" s="1067"/>
    </row>
    <row r="412" spans="1:18" s="984" customFormat="1">
      <c r="A412" s="938"/>
      <c r="C412" s="1026"/>
      <c r="D412" s="938"/>
      <c r="E412" s="1063"/>
      <c r="F412" s="1064"/>
      <c r="G412" s="1065"/>
      <c r="H412" s="938"/>
      <c r="I412" s="1063"/>
      <c r="J412" s="938"/>
      <c r="K412" s="938"/>
      <c r="L412" s="938"/>
      <c r="M412" s="1066"/>
      <c r="N412" s="1066"/>
      <c r="O412" s="1067"/>
      <c r="P412" s="1067"/>
      <c r="Q412" s="1067"/>
      <c r="R412" s="1067"/>
    </row>
    <row r="413" spans="1:18" s="984" customFormat="1">
      <c r="A413" s="938"/>
      <c r="C413" s="1026"/>
      <c r="D413" s="938"/>
      <c r="E413" s="1063"/>
      <c r="F413" s="1064"/>
      <c r="G413" s="1065"/>
      <c r="H413" s="938"/>
      <c r="I413" s="1063"/>
      <c r="J413" s="938"/>
      <c r="K413" s="938"/>
      <c r="L413" s="938"/>
      <c r="M413" s="1066"/>
      <c r="N413" s="1066"/>
      <c r="O413" s="1067"/>
      <c r="P413" s="1067"/>
      <c r="Q413" s="1067"/>
      <c r="R413" s="1067"/>
    </row>
    <row r="414" spans="1:18" s="984" customFormat="1">
      <c r="A414" s="938"/>
      <c r="C414" s="1026"/>
      <c r="D414" s="938"/>
      <c r="E414" s="1063"/>
      <c r="F414" s="1064"/>
      <c r="G414" s="1065"/>
      <c r="H414" s="938"/>
      <c r="I414" s="1063"/>
      <c r="J414" s="938"/>
      <c r="K414" s="938"/>
      <c r="L414" s="938"/>
      <c r="M414" s="1066"/>
      <c r="N414" s="1066"/>
      <c r="O414" s="1067"/>
      <c r="P414" s="1067"/>
      <c r="Q414" s="1067"/>
      <c r="R414" s="1067"/>
    </row>
    <row r="415" spans="1:18" s="984" customFormat="1">
      <c r="A415" s="938"/>
      <c r="C415" s="1026"/>
      <c r="D415" s="938"/>
      <c r="E415" s="1063"/>
      <c r="F415" s="1064"/>
      <c r="G415" s="1065"/>
      <c r="H415" s="938"/>
      <c r="I415" s="1063"/>
      <c r="J415" s="938"/>
      <c r="K415" s="938"/>
      <c r="L415" s="938"/>
      <c r="M415" s="1066"/>
      <c r="N415" s="1066"/>
      <c r="O415" s="1067"/>
      <c r="P415" s="1067"/>
      <c r="Q415" s="1067"/>
      <c r="R415" s="1067"/>
    </row>
    <row r="416" spans="1:18" s="984" customFormat="1">
      <c r="A416" s="938"/>
      <c r="C416" s="1026"/>
      <c r="D416" s="938"/>
      <c r="E416" s="1063"/>
      <c r="F416" s="1064"/>
      <c r="G416" s="1065"/>
      <c r="H416" s="938"/>
      <c r="I416" s="1063"/>
      <c r="J416" s="938"/>
      <c r="K416" s="938"/>
      <c r="L416" s="938"/>
      <c r="M416" s="1066"/>
      <c r="N416" s="1066"/>
      <c r="O416" s="1067"/>
      <c r="P416" s="1067"/>
      <c r="Q416" s="1067"/>
      <c r="R416" s="1067"/>
    </row>
    <row r="417" spans="1:18" s="984" customFormat="1">
      <c r="A417" s="938"/>
      <c r="C417" s="1026"/>
      <c r="D417" s="938"/>
      <c r="E417" s="1063"/>
      <c r="F417" s="1064"/>
      <c r="G417" s="1065"/>
      <c r="H417" s="938"/>
      <c r="I417" s="1063"/>
      <c r="J417" s="938"/>
      <c r="K417" s="938"/>
      <c r="L417" s="938"/>
      <c r="M417" s="1066"/>
      <c r="N417" s="1066"/>
      <c r="O417" s="1067"/>
      <c r="P417" s="1067"/>
      <c r="Q417" s="1067"/>
      <c r="R417" s="1067"/>
    </row>
    <row r="418" spans="1:18" s="984" customFormat="1">
      <c r="A418" s="938"/>
      <c r="C418" s="1026"/>
      <c r="D418" s="938"/>
      <c r="E418" s="1063"/>
      <c r="F418" s="1064"/>
      <c r="G418" s="1065"/>
      <c r="H418" s="938"/>
      <c r="I418" s="1063"/>
      <c r="J418" s="938"/>
      <c r="K418" s="938"/>
      <c r="L418" s="938"/>
      <c r="M418" s="1066"/>
      <c r="N418" s="1066"/>
      <c r="O418" s="1067"/>
      <c r="P418" s="1067"/>
      <c r="Q418" s="1067"/>
      <c r="R418" s="1067"/>
    </row>
    <row r="419" spans="1:18" s="984" customFormat="1">
      <c r="A419" s="938"/>
      <c r="C419" s="1026"/>
      <c r="D419" s="938"/>
      <c r="E419" s="1063"/>
      <c r="F419" s="1064"/>
      <c r="G419" s="1065"/>
      <c r="H419" s="938"/>
      <c r="I419" s="1063"/>
      <c r="J419" s="938"/>
      <c r="K419" s="938"/>
      <c r="L419" s="938"/>
      <c r="M419" s="1066"/>
      <c r="N419" s="1066"/>
      <c r="O419" s="1067"/>
      <c r="P419" s="1067"/>
      <c r="Q419" s="1067"/>
      <c r="R419" s="1067"/>
    </row>
    <row r="420" spans="1:18" s="984" customFormat="1">
      <c r="A420" s="938"/>
      <c r="C420" s="1026"/>
      <c r="D420" s="938"/>
      <c r="E420" s="1063"/>
      <c r="F420" s="1064"/>
      <c r="G420" s="1065"/>
      <c r="H420" s="938"/>
      <c r="I420" s="1063"/>
      <c r="J420" s="938"/>
      <c r="K420" s="938"/>
      <c r="L420" s="938"/>
      <c r="M420" s="1066"/>
      <c r="N420" s="1066"/>
      <c r="O420" s="1067"/>
      <c r="P420" s="1067"/>
      <c r="Q420" s="1067"/>
      <c r="R420" s="1067"/>
    </row>
    <row r="421" spans="1:18" s="984" customFormat="1">
      <c r="A421" s="938"/>
      <c r="C421" s="1026"/>
      <c r="D421" s="938"/>
      <c r="E421" s="1063"/>
      <c r="F421" s="1064"/>
      <c r="G421" s="1065"/>
      <c r="H421" s="938"/>
      <c r="I421" s="1063"/>
      <c r="J421" s="938"/>
      <c r="K421" s="938"/>
      <c r="L421" s="938"/>
      <c r="M421" s="1066"/>
      <c r="N421" s="1066"/>
      <c r="O421" s="1067"/>
      <c r="P421" s="1067"/>
      <c r="Q421" s="1067"/>
      <c r="R421" s="1067"/>
    </row>
    <row r="422" spans="1:18" s="984" customFormat="1">
      <c r="A422" s="938"/>
      <c r="C422" s="1026"/>
      <c r="D422" s="938"/>
      <c r="E422" s="1063"/>
      <c r="F422" s="1064"/>
      <c r="G422" s="1065"/>
      <c r="H422" s="938"/>
      <c r="I422" s="1063"/>
      <c r="J422" s="938"/>
      <c r="K422" s="938"/>
      <c r="L422" s="938"/>
      <c r="M422" s="1066"/>
      <c r="N422" s="1066"/>
      <c r="O422" s="1067"/>
      <c r="P422" s="1067"/>
      <c r="Q422" s="1067"/>
      <c r="R422" s="1067"/>
    </row>
    <row r="423" spans="1:18" s="984" customFormat="1">
      <c r="A423" s="938"/>
      <c r="C423" s="1026"/>
      <c r="D423" s="938"/>
      <c r="E423" s="1063"/>
      <c r="F423" s="1064"/>
      <c r="G423" s="1065"/>
      <c r="H423" s="938"/>
      <c r="I423" s="1063"/>
      <c r="J423" s="938"/>
      <c r="K423" s="938"/>
      <c r="L423" s="938"/>
      <c r="M423" s="1066"/>
      <c r="N423" s="1066"/>
      <c r="O423" s="1067"/>
      <c r="P423" s="1067"/>
      <c r="Q423" s="1067"/>
      <c r="R423" s="1067"/>
    </row>
    <row r="424" spans="1:18" s="984" customFormat="1">
      <c r="A424" s="938"/>
      <c r="C424" s="1026"/>
      <c r="D424" s="938"/>
      <c r="E424" s="1063"/>
      <c r="F424" s="1064"/>
      <c r="G424" s="1065"/>
      <c r="H424" s="938"/>
      <c r="I424" s="1063"/>
      <c r="J424" s="938"/>
      <c r="K424" s="938"/>
      <c r="L424" s="938"/>
      <c r="M424" s="1066"/>
      <c r="N424" s="1066"/>
      <c r="O424" s="1067"/>
      <c r="P424" s="1067"/>
      <c r="Q424" s="1067"/>
      <c r="R424" s="1067"/>
    </row>
    <row r="425" spans="1:18" s="984" customFormat="1">
      <c r="A425" s="938"/>
      <c r="C425" s="1026"/>
      <c r="D425" s="938"/>
      <c r="E425" s="1063"/>
      <c r="F425" s="1064"/>
      <c r="G425" s="1065"/>
      <c r="H425" s="938"/>
      <c r="I425" s="1063"/>
      <c r="J425" s="938"/>
      <c r="K425" s="938"/>
      <c r="L425" s="938"/>
      <c r="M425" s="1066"/>
      <c r="N425" s="1066"/>
      <c r="O425" s="1067"/>
      <c r="P425" s="1067"/>
      <c r="Q425" s="1067"/>
      <c r="R425" s="1067"/>
    </row>
    <row r="426" spans="1:18" s="984" customFormat="1">
      <c r="A426" s="938"/>
      <c r="C426" s="1026"/>
      <c r="D426" s="938"/>
      <c r="E426" s="1063"/>
      <c r="F426" s="1064"/>
      <c r="G426" s="1065"/>
      <c r="H426" s="938"/>
      <c r="I426" s="1063"/>
      <c r="J426" s="938"/>
      <c r="K426" s="938"/>
      <c r="L426" s="938"/>
      <c r="M426" s="1066"/>
      <c r="N426" s="1066"/>
      <c r="O426" s="1067"/>
      <c r="P426" s="1067"/>
      <c r="Q426" s="1067"/>
      <c r="R426" s="1067"/>
    </row>
    <row r="427" spans="1:18" s="984" customFormat="1">
      <c r="A427" s="938"/>
      <c r="C427" s="1026"/>
      <c r="D427" s="938"/>
      <c r="E427" s="1063"/>
      <c r="F427" s="1064"/>
      <c r="G427" s="1065"/>
      <c r="H427" s="938"/>
      <c r="I427" s="1063"/>
      <c r="J427" s="938"/>
      <c r="K427" s="938"/>
      <c r="L427" s="938"/>
      <c r="M427" s="1066"/>
      <c r="N427" s="1066"/>
      <c r="O427" s="1067"/>
      <c r="P427" s="1067"/>
      <c r="Q427" s="1067"/>
      <c r="R427" s="1067"/>
    </row>
    <row r="428" spans="1:18" s="984" customFormat="1">
      <c r="A428" s="938"/>
      <c r="C428" s="1026"/>
      <c r="D428" s="938"/>
      <c r="E428" s="1063"/>
      <c r="F428" s="1064"/>
      <c r="G428" s="1065"/>
      <c r="H428" s="938"/>
      <c r="I428" s="1063"/>
      <c r="J428" s="938"/>
      <c r="K428" s="938"/>
      <c r="L428" s="938"/>
      <c r="M428" s="1066"/>
      <c r="N428" s="1066"/>
      <c r="O428" s="1067"/>
      <c r="P428" s="1067"/>
      <c r="Q428" s="1067"/>
      <c r="R428" s="1067"/>
    </row>
    <row r="429" spans="1:18" s="984" customFormat="1">
      <c r="A429" s="938"/>
      <c r="C429" s="1026"/>
      <c r="D429" s="938"/>
      <c r="E429" s="1063"/>
      <c r="F429" s="1064"/>
      <c r="G429" s="1065"/>
      <c r="H429" s="938"/>
      <c r="I429" s="1063"/>
      <c r="J429" s="938"/>
      <c r="K429" s="938"/>
      <c r="L429" s="938"/>
      <c r="M429" s="1066"/>
      <c r="N429" s="1066"/>
      <c r="O429" s="1067"/>
      <c r="P429" s="1067"/>
      <c r="Q429" s="1067"/>
      <c r="R429" s="1067"/>
    </row>
    <row r="430" spans="1:18" s="984" customFormat="1">
      <c r="A430" s="938"/>
      <c r="C430" s="1026"/>
      <c r="D430" s="938"/>
      <c r="E430" s="1063"/>
      <c r="F430" s="1064"/>
      <c r="G430" s="1065"/>
      <c r="H430" s="938"/>
      <c r="I430" s="1063"/>
      <c r="J430" s="938"/>
      <c r="K430" s="938"/>
      <c r="L430" s="938"/>
      <c r="M430" s="1066"/>
      <c r="N430" s="1066"/>
      <c r="O430" s="1067"/>
      <c r="P430" s="1067"/>
      <c r="Q430" s="1067"/>
      <c r="R430" s="1067"/>
    </row>
    <row r="431" spans="1:18" s="984" customFormat="1">
      <c r="A431" s="938"/>
      <c r="C431" s="1026"/>
      <c r="D431" s="938"/>
      <c r="E431" s="1063"/>
      <c r="F431" s="1064"/>
      <c r="G431" s="1065"/>
      <c r="H431" s="938"/>
      <c r="I431" s="1063"/>
      <c r="J431" s="938"/>
      <c r="K431" s="938"/>
      <c r="L431" s="938"/>
      <c r="M431" s="1066"/>
      <c r="N431" s="1066"/>
      <c r="O431" s="1067"/>
      <c r="P431" s="1067"/>
      <c r="Q431" s="1067"/>
      <c r="R431" s="1067"/>
    </row>
    <row r="432" spans="1:18" s="984" customFormat="1">
      <c r="A432" s="938"/>
      <c r="C432" s="1026"/>
      <c r="D432" s="938"/>
      <c r="E432" s="1063"/>
      <c r="F432" s="1064"/>
      <c r="G432" s="1065"/>
      <c r="H432" s="938"/>
      <c r="I432" s="1063"/>
      <c r="J432" s="938"/>
      <c r="K432" s="938"/>
      <c r="L432" s="938"/>
      <c r="M432" s="1066"/>
      <c r="N432" s="1066"/>
      <c r="O432" s="1067"/>
      <c r="P432" s="1067"/>
      <c r="Q432" s="1067"/>
      <c r="R432" s="1067"/>
    </row>
    <row r="433" spans="1:18" s="984" customFormat="1">
      <c r="A433" s="938"/>
      <c r="C433" s="1026"/>
      <c r="D433" s="938"/>
      <c r="E433" s="1063"/>
      <c r="F433" s="1064"/>
      <c r="G433" s="1065"/>
      <c r="H433" s="938"/>
      <c r="I433" s="1063"/>
      <c r="J433" s="938"/>
      <c r="K433" s="938"/>
      <c r="L433" s="938"/>
      <c r="M433" s="1066"/>
      <c r="N433" s="1066"/>
      <c r="O433" s="1067"/>
      <c r="P433" s="1067"/>
      <c r="Q433" s="1067"/>
      <c r="R433" s="1067"/>
    </row>
    <row r="434" spans="1:18" s="984" customFormat="1">
      <c r="A434" s="938"/>
      <c r="C434" s="1026"/>
      <c r="D434" s="938"/>
      <c r="E434" s="1063"/>
      <c r="F434" s="1064"/>
      <c r="G434" s="1065"/>
      <c r="H434" s="938"/>
      <c r="I434" s="1063"/>
      <c r="J434" s="938"/>
      <c r="K434" s="938"/>
      <c r="L434" s="938"/>
      <c r="M434" s="1066"/>
      <c r="N434" s="1066"/>
      <c r="O434" s="1067"/>
      <c r="P434" s="1067"/>
      <c r="Q434" s="1067"/>
      <c r="R434" s="1067"/>
    </row>
    <row r="435" spans="1:18" s="984" customFormat="1">
      <c r="A435" s="938"/>
      <c r="C435" s="1026"/>
      <c r="D435" s="938"/>
      <c r="E435" s="1063"/>
      <c r="F435" s="1064"/>
      <c r="G435" s="1065"/>
      <c r="H435" s="938"/>
      <c r="I435" s="1063"/>
      <c r="J435" s="938"/>
      <c r="K435" s="938"/>
      <c r="L435" s="938"/>
      <c r="M435" s="1066"/>
      <c r="N435" s="1066"/>
      <c r="O435" s="1067"/>
      <c r="P435" s="1067"/>
      <c r="Q435" s="1067"/>
      <c r="R435" s="1067"/>
    </row>
    <row r="436" spans="1:18" s="984" customFormat="1">
      <c r="A436" s="938"/>
      <c r="C436" s="1026"/>
      <c r="D436" s="938"/>
      <c r="E436" s="1063"/>
      <c r="F436" s="1064"/>
      <c r="G436" s="1065"/>
      <c r="H436" s="938"/>
      <c r="I436" s="1063"/>
      <c r="J436" s="938"/>
      <c r="K436" s="938"/>
      <c r="L436" s="938"/>
      <c r="M436" s="1066"/>
      <c r="N436" s="1066"/>
      <c r="O436" s="1067"/>
      <c r="P436" s="1067"/>
      <c r="Q436" s="1067"/>
      <c r="R436" s="1067"/>
    </row>
    <row r="437" spans="1:18" s="984" customFormat="1">
      <c r="A437" s="938"/>
      <c r="C437" s="1026"/>
      <c r="D437" s="938"/>
      <c r="E437" s="1063"/>
      <c r="F437" s="1064"/>
      <c r="G437" s="1065"/>
      <c r="H437" s="938"/>
      <c r="I437" s="1063"/>
      <c r="J437" s="938"/>
      <c r="K437" s="938"/>
      <c r="L437" s="938"/>
      <c r="M437" s="1066"/>
      <c r="N437" s="1066"/>
      <c r="O437" s="1067"/>
      <c r="P437" s="1067"/>
      <c r="Q437" s="1067"/>
      <c r="R437" s="1067"/>
    </row>
    <row r="438" spans="1:18" s="984" customFormat="1">
      <c r="A438" s="938"/>
      <c r="C438" s="1026"/>
      <c r="D438" s="938"/>
      <c r="E438" s="1063"/>
      <c r="F438" s="1064"/>
      <c r="G438" s="1065"/>
      <c r="H438" s="938"/>
      <c r="I438" s="1063"/>
      <c r="J438" s="938"/>
      <c r="K438" s="938"/>
      <c r="L438" s="938"/>
      <c r="M438" s="1066"/>
      <c r="N438" s="1066"/>
      <c r="O438" s="1067"/>
      <c r="P438" s="1067"/>
      <c r="Q438" s="1067"/>
      <c r="R438" s="1067"/>
    </row>
    <row r="439" spans="1:18" s="984" customFormat="1">
      <c r="A439" s="938"/>
      <c r="C439" s="1026"/>
      <c r="D439" s="938"/>
      <c r="E439" s="1063"/>
      <c r="F439" s="1064"/>
      <c r="G439" s="1065"/>
      <c r="H439" s="938"/>
      <c r="I439" s="1063"/>
      <c r="J439" s="938"/>
      <c r="K439" s="938"/>
      <c r="L439" s="938"/>
      <c r="M439" s="1066"/>
      <c r="N439" s="1066"/>
      <c r="O439" s="1067"/>
      <c r="P439" s="1067"/>
      <c r="Q439" s="1067"/>
      <c r="R439" s="1067"/>
    </row>
    <row r="440" spans="1:18" s="984" customFormat="1">
      <c r="A440" s="938"/>
      <c r="C440" s="1026"/>
      <c r="D440" s="938"/>
      <c r="E440" s="1063"/>
      <c r="F440" s="1064"/>
      <c r="G440" s="1065"/>
      <c r="H440" s="938"/>
      <c r="I440" s="1063"/>
      <c r="J440" s="938"/>
      <c r="K440" s="938"/>
      <c r="L440" s="938"/>
      <c r="M440" s="1066"/>
      <c r="N440" s="1066"/>
      <c r="O440" s="1067"/>
      <c r="P440" s="1067"/>
      <c r="Q440" s="1067"/>
      <c r="R440" s="1067"/>
    </row>
    <row r="441" spans="1:18" s="984" customFormat="1">
      <c r="A441" s="938"/>
      <c r="C441" s="1026"/>
      <c r="D441" s="938"/>
      <c r="E441" s="1063"/>
      <c r="F441" s="1064"/>
      <c r="G441" s="1065"/>
      <c r="H441" s="938"/>
      <c r="I441" s="1063"/>
      <c r="J441" s="938"/>
      <c r="K441" s="938"/>
      <c r="L441" s="938"/>
      <c r="M441" s="1066"/>
      <c r="N441" s="1066"/>
      <c r="O441" s="1067"/>
      <c r="P441" s="1067"/>
      <c r="Q441" s="1067"/>
      <c r="R441" s="1067"/>
    </row>
    <row r="442" spans="1:18" s="984" customFormat="1">
      <c r="A442" s="938"/>
      <c r="C442" s="1026"/>
      <c r="D442" s="938"/>
      <c r="E442" s="1063"/>
      <c r="F442" s="1064"/>
      <c r="G442" s="1065"/>
      <c r="H442" s="938"/>
      <c r="I442" s="1063"/>
      <c r="J442" s="938"/>
      <c r="K442" s="938"/>
      <c r="L442" s="938"/>
      <c r="M442" s="1066"/>
      <c r="N442" s="1066"/>
      <c r="O442" s="1067"/>
      <c r="P442" s="1067"/>
      <c r="Q442" s="1067"/>
      <c r="R442" s="1067"/>
    </row>
    <row r="443" spans="1:18" s="984" customFormat="1">
      <c r="A443" s="938"/>
      <c r="C443" s="1026"/>
      <c r="D443" s="938"/>
      <c r="E443" s="1063"/>
      <c r="F443" s="1064"/>
      <c r="G443" s="1065"/>
      <c r="H443" s="938"/>
      <c r="I443" s="1063"/>
      <c r="J443" s="938"/>
      <c r="K443" s="938"/>
      <c r="L443" s="938"/>
      <c r="M443" s="1066"/>
      <c r="N443" s="1066"/>
      <c r="O443" s="1067"/>
      <c r="P443" s="1067"/>
      <c r="Q443" s="1067"/>
      <c r="R443" s="1067"/>
    </row>
    <row r="444" spans="1:18" s="984" customFormat="1">
      <c r="A444" s="938"/>
      <c r="C444" s="1026"/>
      <c r="D444" s="938"/>
      <c r="E444" s="1063"/>
      <c r="F444" s="1064"/>
      <c r="G444" s="1065"/>
      <c r="H444" s="938"/>
      <c r="I444" s="1063"/>
      <c r="J444" s="938"/>
      <c r="K444" s="938"/>
      <c r="L444" s="938"/>
      <c r="M444" s="1066"/>
      <c r="N444" s="1066"/>
      <c r="O444" s="1067"/>
      <c r="P444" s="1067"/>
      <c r="Q444" s="1067"/>
      <c r="R444" s="1067"/>
    </row>
    <row r="445" spans="1:18" s="984" customFormat="1">
      <c r="A445" s="938"/>
      <c r="C445" s="1026"/>
      <c r="D445" s="938"/>
      <c r="E445" s="1063"/>
      <c r="F445" s="1064"/>
      <c r="G445" s="1065"/>
      <c r="H445" s="938"/>
      <c r="I445" s="1063"/>
      <c r="J445" s="938"/>
      <c r="K445" s="938"/>
      <c r="L445" s="938"/>
      <c r="M445" s="1066"/>
      <c r="N445" s="1066"/>
      <c r="O445" s="1067"/>
      <c r="P445" s="1067"/>
      <c r="Q445" s="1067"/>
      <c r="R445" s="1067"/>
    </row>
    <row r="446" spans="1:18" s="984" customFormat="1">
      <c r="A446" s="938"/>
      <c r="C446" s="1026"/>
      <c r="D446" s="938"/>
      <c r="E446" s="1063"/>
      <c r="F446" s="1064"/>
      <c r="G446" s="1065"/>
      <c r="H446" s="938"/>
      <c r="I446" s="1063"/>
      <c r="J446" s="938"/>
      <c r="K446" s="938"/>
      <c r="L446" s="938"/>
      <c r="M446" s="1066"/>
      <c r="N446" s="1066"/>
      <c r="O446" s="1067"/>
      <c r="P446" s="1067"/>
      <c r="Q446" s="1067"/>
      <c r="R446" s="1067"/>
    </row>
    <row r="447" spans="1:18" s="984" customFormat="1">
      <c r="A447" s="938"/>
      <c r="C447" s="1026"/>
      <c r="D447" s="938"/>
      <c r="E447" s="1063"/>
      <c r="F447" s="1064"/>
      <c r="G447" s="1065"/>
      <c r="H447" s="938"/>
      <c r="I447" s="1063"/>
      <c r="J447" s="938"/>
      <c r="K447" s="938"/>
      <c r="L447" s="938"/>
      <c r="M447" s="1066"/>
      <c r="N447" s="1066"/>
      <c r="O447" s="1067"/>
      <c r="P447" s="1067"/>
      <c r="Q447" s="1067"/>
      <c r="R447" s="1067"/>
    </row>
    <row r="448" spans="1:18" s="984" customFormat="1">
      <c r="A448" s="938"/>
      <c r="C448" s="1026"/>
      <c r="D448" s="938"/>
      <c r="E448" s="1063"/>
      <c r="F448" s="1064"/>
      <c r="G448" s="1065"/>
      <c r="H448" s="938"/>
      <c r="I448" s="1063"/>
      <c r="J448" s="938"/>
      <c r="K448" s="938"/>
      <c r="L448" s="938"/>
      <c r="M448" s="1066"/>
      <c r="N448" s="1066"/>
      <c r="O448" s="1067"/>
      <c r="P448" s="1067"/>
      <c r="Q448" s="1067"/>
      <c r="R448" s="1067"/>
    </row>
    <row r="449" spans="1:18" s="984" customFormat="1">
      <c r="A449" s="938"/>
      <c r="C449" s="1026"/>
      <c r="D449" s="938"/>
      <c r="E449" s="1063"/>
      <c r="F449" s="1064"/>
      <c r="G449" s="1065"/>
      <c r="H449" s="938"/>
      <c r="I449" s="1063"/>
      <c r="J449" s="938"/>
      <c r="K449" s="938"/>
      <c r="L449" s="938"/>
      <c r="M449" s="1066"/>
      <c r="N449" s="1066"/>
      <c r="O449" s="1067"/>
      <c r="P449" s="1067"/>
      <c r="Q449" s="1067"/>
      <c r="R449" s="1067"/>
    </row>
    <row r="450" spans="1:18" s="984" customFormat="1">
      <c r="A450" s="938"/>
      <c r="C450" s="1026"/>
      <c r="D450" s="938"/>
      <c r="E450" s="1063"/>
      <c r="F450" s="1064"/>
      <c r="G450" s="1065"/>
      <c r="H450" s="938"/>
      <c r="I450" s="1063"/>
      <c r="J450" s="938"/>
      <c r="K450" s="938"/>
      <c r="L450" s="938"/>
      <c r="M450" s="1066"/>
      <c r="N450" s="1066"/>
      <c r="O450" s="1067"/>
      <c r="P450" s="1067"/>
      <c r="Q450" s="1067"/>
      <c r="R450" s="1067"/>
    </row>
    <row r="451" spans="1:18" s="984" customFormat="1">
      <c r="A451" s="938"/>
      <c r="C451" s="1026"/>
      <c r="D451" s="938"/>
      <c r="E451" s="1063"/>
      <c r="F451" s="1064"/>
      <c r="G451" s="1065"/>
      <c r="H451" s="938"/>
      <c r="I451" s="1063"/>
      <c r="J451" s="938"/>
      <c r="K451" s="938"/>
      <c r="L451" s="938"/>
      <c r="M451" s="1066"/>
      <c r="N451" s="1066"/>
      <c r="O451" s="1067"/>
      <c r="P451" s="1067"/>
      <c r="Q451" s="1067"/>
      <c r="R451" s="1067"/>
    </row>
    <row r="452" spans="1:18" s="984" customFormat="1">
      <c r="A452" s="938"/>
      <c r="C452" s="1026"/>
      <c r="D452" s="938"/>
      <c r="E452" s="1063"/>
      <c r="F452" s="1064"/>
      <c r="G452" s="1065"/>
      <c r="H452" s="938"/>
      <c r="I452" s="1063"/>
      <c r="J452" s="938"/>
      <c r="K452" s="938"/>
      <c r="L452" s="938"/>
      <c r="M452" s="1066"/>
      <c r="N452" s="1066"/>
      <c r="O452" s="1067"/>
      <c r="P452" s="1067"/>
      <c r="Q452" s="1067"/>
      <c r="R452" s="1067"/>
    </row>
    <row r="453" spans="1:18" s="984" customFormat="1">
      <c r="A453" s="938"/>
      <c r="C453" s="1026"/>
      <c r="D453" s="938"/>
      <c r="E453" s="1063"/>
      <c r="F453" s="1064"/>
      <c r="G453" s="1065"/>
      <c r="H453" s="938"/>
      <c r="I453" s="1063"/>
      <c r="J453" s="938"/>
      <c r="K453" s="938"/>
      <c r="L453" s="938"/>
      <c r="M453" s="1066"/>
      <c r="N453" s="1066"/>
      <c r="O453" s="1067"/>
      <c r="P453" s="1067"/>
      <c r="Q453" s="1067"/>
      <c r="R453" s="1067"/>
    </row>
    <row r="454" spans="1:18" s="984" customFormat="1">
      <c r="A454" s="938"/>
      <c r="C454" s="1026"/>
      <c r="D454" s="938"/>
      <c r="E454" s="1063"/>
      <c r="F454" s="1064"/>
      <c r="G454" s="1065"/>
      <c r="H454" s="938"/>
      <c r="I454" s="1063"/>
      <c r="J454" s="938"/>
      <c r="K454" s="938"/>
      <c r="L454" s="938"/>
      <c r="M454" s="1066"/>
      <c r="N454" s="1066"/>
      <c r="O454" s="1067"/>
      <c r="P454" s="1067"/>
      <c r="Q454" s="1067"/>
      <c r="R454" s="1067"/>
    </row>
    <row r="455" spans="1:18" s="984" customFormat="1">
      <c r="A455" s="938"/>
      <c r="C455" s="1026"/>
      <c r="D455" s="938"/>
      <c r="E455" s="1063"/>
      <c r="F455" s="1064"/>
      <c r="G455" s="1065"/>
      <c r="H455" s="938"/>
      <c r="I455" s="1063"/>
      <c r="J455" s="938"/>
      <c r="K455" s="938"/>
      <c r="L455" s="938"/>
      <c r="M455" s="1066"/>
      <c r="N455" s="1066"/>
      <c r="O455" s="1067"/>
      <c r="P455" s="1067"/>
      <c r="Q455" s="1067"/>
      <c r="R455" s="1067"/>
    </row>
    <row r="456" spans="1:18" s="984" customFormat="1">
      <c r="A456" s="938"/>
      <c r="C456" s="1026"/>
      <c r="D456" s="938"/>
      <c r="E456" s="1063"/>
      <c r="F456" s="1064"/>
      <c r="G456" s="1065"/>
      <c r="H456" s="938"/>
      <c r="I456" s="1063"/>
      <c r="J456" s="938"/>
      <c r="K456" s="938"/>
      <c r="L456" s="938"/>
      <c r="M456" s="1066"/>
      <c r="N456" s="1066"/>
      <c r="O456" s="1067"/>
      <c r="P456" s="1067"/>
      <c r="Q456" s="1067"/>
      <c r="R456" s="1067"/>
    </row>
    <row r="457" spans="1:18" s="984" customFormat="1">
      <c r="A457" s="938"/>
      <c r="C457" s="1026"/>
      <c r="D457" s="938"/>
      <c r="E457" s="1063"/>
      <c r="F457" s="1064"/>
      <c r="G457" s="1065"/>
      <c r="H457" s="938"/>
      <c r="I457" s="1063"/>
      <c r="J457" s="938"/>
      <c r="K457" s="938"/>
      <c r="L457" s="938"/>
      <c r="M457" s="1066"/>
      <c r="N457" s="1066"/>
      <c r="O457" s="1067"/>
      <c r="P457" s="1067"/>
      <c r="Q457" s="1067"/>
      <c r="R457" s="1067"/>
    </row>
    <row r="458" spans="1:18" s="984" customFormat="1">
      <c r="A458" s="938"/>
      <c r="C458" s="1026"/>
      <c r="D458" s="938"/>
      <c r="E458" s="1063"/>
      <c r="F458" s="1064"/>
      <c r="G458" s="1065"/>
      <c r="H458" s="938"/>
      <c r="I458" s="1063"/>
      <c r="J458" s="938"/>
      <c r="K458" s="938"/>
      <c r="L458" s="938"/>
      <c r="M458" s="1066"/>
      <c r="N458" s="1066"/>
      <c r="O458" s="1067"/>
      <c r="P458" s="1067"/>
      <c r="Q458" s="1067"/>
      <c r="R458" s="1067"/>
    </row>
    <row r="459" spans="1:18" s="984" customFormat="1">
      <c r="A459" s="938"/>
      <c r="C459" s="1026"/>
      <c r="D459" s="938"/>
      <c r="E459" s="1063"/>
      <c r="F459" s="1064"/>
      <c r="G459" s="1065"/>
      <c r="H459" s="938"/>
      <c r="I459" s="1063"/>
      <c r="J459" s="938"/>
      <c r="K459" s="938"/>
      <c r="L459" s="938"/>
      <c r="M459" s="1066"/>
      <c r="N459" s="1066"/>
      <c r="O459" s="1067"/>
      <c r="P459" s="1067"/>
      <c r="Q459" s="1067"/>
      <c r="R459" s="1067"/>
    </row>
    <row r="460" spans="1:18" s="984" customFormat="1">
      <c r="A460" s="938"/>
      <c r="C460" s="1026"/>
      <c r="D460" s="938"/>
      <c r="E460" s="1063"/>
      <c r="F460" s="1064"/>
      <c r="G460" s="1065"/>
      <c r="H460" s="938"/>
      <c r="I460" s="1063"/>
      <c r="J460" s="938"/>
      <c r="K460" s="938"/>
      <c r="L460" s="938"/>
      <c r="M460" s="1066"/>
      <c r="N460" s="1066"/>
      <c r="O460" s="1067"/>
      <c r="P460" s="1067"/>
      <c r="Q460" s="1067"/>
      <c r="R460" s="1067"/>
    </row>
    <row r="461" spans="1:18" s="984" customFormat="1">
      <c r="A461" s="938"/>
      <c r="C461" s="1026"/>
      <c r="D461" s="938"/>
      <c r="E461" s="1063"/>
      <c r="F461" s="1064"/>
      <c r="G461" s="1065"/>
      <c r="H461" s="938"/>
      <c r="I461" s="1063"/>
      <c r="J461" s="938"/>
      <c r="K461" s="938"/>
      <c r="L461" s="938"/>
      <c r="M461" s="1066"/>
      <c r="N461" s="1066"/>
      <c r="O461" s="1067"/>
      <c r="P461" s="1067"/>
      <c r="Q461" s="1067"/>
      <c r="R461" s="1067"/>
    </row>
    <row r="462" spans="1:18" s="984" customFormat="1">
      <c r="A462" s="938"/>
      <c r="C462" s="1026"/>
      <c r="D462" s="938"/>
      <c r="E462" s="1063"/>
      <c r="F462" s="1064"/>
      <c r="G462" s="1065"/>
      <c r="H462" s="938"/>
      <c r="I462" s="1063"/>
      <c r="J462" s="938"/>
      <c r="K462" s="938"/>
      <c r="L462" s="938"/>
      <c r="M462" s="1066"/>
      <c r="N462" s="1066"/>
      <c r="O462" s="1067"/>
      <c r="P462" s="1067"/>
      <c r="Q462" s="1067"/>
      <c r="R462" s="1067"/>
    </row>
    <row r="463" spans="1:18" s="984" customFormat="1">
      <c r="A463" s="938"/>
      <c r="C463" s="1026"/>
      <c r="D463" s="938"/>
      <c r="E463" s="1063"/>
      <c r="F463" s="1064"/>
      <c r="G463" s="1065"/>
      <c r="H463" s="938"/>
      <c r="I463" s="1063"/>
      <c r="J463" s="938"/>
      <c r="K463" s="938"/>
      <c r="L463" s="938"/>
      <c r="M463" s="1066"/>
      <c r="N463" s="1066"/>
      <c r="O463" s="1067"/>
      <c r="P463" s="1067"/>
      <c r="Q463" s="1067"/>
      <c r="R463" s="1067"/>
    </row>
    <row r="464" spans="1:18" s="984" customFormat="1">
      <c r="A464" s="938"/>
      <c r="C464" s="1026"/>
      <c r="D464" s="938"/>
      <c r="E464" s="1063"/>
      <c r="F464" s="1064"/>
      <c r="G464" s="1065"/>
      <c r="H464" s="938"/>
      <c r="I464" s="1063"/>
      <c r="J464" s="938"/>
      <c r="K464" s="938"/>
      <c r="L464" s="938"/>
      <c r="M464" s="1066"/>
      <c r="N464" s="1066"/>
      <c r="O464" s="1067"/>
      <c r="P464" s="1067"/>
      <c r="Q464" s="1067"/>
      <c r="R464" s="1067"/>
    </row>
    <row r="465" spans="1:18" s="984" customFormat="1">
      <c r="A465" s="938"/>
      <c r="C465" s="1026"/>
      <c r="D465" s="938"/>
      <c r="E465" s="1063"/>
      <c r="F465" s="1064"/>
      <c r="G465" s="1065"/>
      <c r="H465" s="938"/>
      <c r="I465" s="1063"/>
      <c r="J465" s="938"/>
      <c r="K465" s="938"/>
      <c r="L465" s="938"/>
      <c r="M465" s="1066"/>
      <c r="N465" s="1066"/>
      <c r="O465" s="1067"/>
      <c r="P465" s="1067"/>
      <c r="Q465" s="1067"/>
      <c r="R465" s="1067"/>
    </row>
    <row r="466" spans="1:18" s="984" customFormat="1">
      <c r="A466" s="938"/>
      <c r="C466" s="1026"/>
      <c r="D466" s="938"/>
      <c r="E466" s="1063"/>
      <c r="F466" s="1064"/>
      <c r="G466" s="1065"/>
      <c r="H466" s="938"/>
      <c r="I466" s="1063"/>
      <c r="J466" s="938"/>
      <c r="K466" s="938"/>
      <c r="L466" s="938"/>
      <c r="M466" s="1066"/>
      <c r="N466" s="1066"/>
      <c r="O466" s="1067"/>
      <c r="P466" s="1067"/>
      <c r="Q466" s="1067"/>
      <c r="R466" s="1067"/>
    </row>
    <row r="467" spans="1:18" s="984" customFormat="1">
      <c r="A467" s="938"/>
      <c r="C467" s="1026"/>
      <c r="D467" s="938"/>
      <c r="E467" s="1063"/>
      <c r="F467" s="1064"/>
      <c r="G467" s="1065"/>
      <c r="H467" s="938"/>
      <c r="I467" s="1063"/>
      <c r="J467" s="938"/>
      <c r="K467" s="938"/>
      <c r="L467" s="938"/>
      <c r="M467" s="1066"/>
      <c r="N467" s="1066"/>
      <c r="O467" s="1067"/>
      <c r="P467" s="1067"/>
      <c r="Q467" s="1067"/>
      <c r="R467" s="1067"/>
    </row>
    <row r="468" spans="1:18" s="984" customFormat="1">
      <c r="A468" s="938"/>
      <c r="C468" s="1026"/>
      <c r="D468" s="938"/>
      <c r="E468" s="1063"/>
      <c r="F468" s="1064"/>
      <c r="G468" s="1065"/>
      <c r="H468" s="938"/>
      <c r="I468" s="1063"/>
      <c r="J468" s="938"/>
      <c r="K468" s="938"/>
      <c r="L468" s="938"/>
      <c r="M468" s="1066"/>
      <c r="N468" s="1066"/>
      <c r="O468" s="1067"/>
      <c r="P468" s="1067"/>
      <c r="Q468" s="1067"/>
      <c r="R468" s="1067"/>
    </row>
    <row r="469" spans="1:18" s="984" customFormat="1">
      <c r="A469" s="938"/>
      <c r="C469" s="1026"/>
      <c r="D469" s="938"/>
      <c r="E469" s="1063"/>
      <c r="F469" s="1064"/>
      <c r="G469" s="1065"/>
      <c r="H469" s="938"/>
      <c r="I469" s="1063"/>
      <c r="J469" s="938"/>
      <c r="K469" s="938"/>
      <c r="L469" s="938"/>
      <c r="M469" s="1066"/>
      <c r="N469" s="1066"/>
      <c r="O469" s="1067"/>
      <c r="P469" s="1067"/>
      <c r="Q469" s="1067"/>
      <c r="R469" s="1067"/>
    </row>
    <row r="470" spans="1:18" s="984" customFormat="1">
      <c r="A470" s="938"/>
      <c r="C470" s="1026"/>
      <c r="D470" s="938"/>
      <c r="E470" s="1063"/>
      <c r="F470" s="1064"/>
      <c r="G470" s="1065"/>
      <c r="H470" s="938"/>
      <c r="I470" s="1063"/>
      <c r="J470" s="938"/>
      <c r="K470" s="938"/>
      <c r="L470" s="938"/>
      <c r="M470" s="1066"/>
      <c r="N470" s="1066"/>
      <c r="O470" s="1067"/>
      <c r="P470" s="1067"/>
      <c r="Q470" s="1067"/>
      <c r="R470" s="1067"/>
    </row>
    <row r="471" spans="1:18" s="984" customFormat="1">
      <c r="A471" s="938"/>
      <c r="C471" s="1026"/>
      <c r="D471" s="938"/>
      <c r="E471" s="1063"/>
      <c r="F471" s="1064"/>
      <c r="G471" s="1065"/>
      <c r="H471" s="938"/>
      <c r="I471" s="1063"/>
      <c r="J471" s="938"/>
      <c r="K471" s="938"/>
      <c r="L471" s="938"/>
      <c r="M471" s="1066"/>
      <c r="N471" s="1066"/>
      <c r="O471" s="1067"/>
      <c r="P471" s="1067"/>
      <c r="Q471" s="1067"/>
      <c r="R471" s="1067"/>
    </row>
    <row r="472" spans="1:18" s="984" customFormat="1">
      <c r="A472" s="938"/>
      <c r="C472" s="1026"/>
      <c r="D472" s="938"/>
      <c r="E472" s="1063"/>
      <c r="F472" s="1064"/>
      <c r="G472" s="1065"/>
      <c r="H472" s="938"/>
      <c r="I472" s="1063"/>
      <c r="J472" s="938"/>
      <c r="K472" s="938"/>
      <c r="L472" s="938"/>
      <c r="M472" s="1066"/>
      <c r="N472" s="1066"/>
      <c r="O472" s="1067"/>
      <c r="P472" s="1067"/>
      <c r="Q472" s="1067"/>
      <c r="R472" s="1067"/>
    </row>
    <row r="473" spans="1:18" s="984" customFormat="1">
      <c r="A473" s="938"/>
      <c r="C473" s="1026"/>
      <c r="D473" s="938"/>
      <c r="E473" s="1063"/>
      <c r="F473" s="1064"/>
      <c r="G473" s="1065"/>
      <c r="H473" s="938"/>
      <c r="I473" s="1063"/>
      <c r="J473" s="938"/>
      <c r="K473" s="938"/>
      <c r="L473" s="938"/>
      <c r="M473" s="1066"/>
      <c r="N473" s="1066"/>
      <c r="O473" s="1067"/>
      <c r="P473" s="1067"/>
      <c r="Q473" s="1067"/>
      <c r="R473" s="1067"/>
    </row>
    <row r="474" spans="1:18" s="984" customFormat="1">
      <c r="A474" s="938"/>
      <c r="C474" s="1026"/>
      <c r="D474" s="938"/>
      <c r="E474" s="1063"/>
      <c r="F474" s="1064"/>
      <c r="G474" s="1065"/>
      <c r="H474" s="938"/>
      <c r="I474" s="1063"/>
      <c r="J474" s="938"/>
      <c r="K474" s="938"/>
      <c r="L474" s="938"/>
      <c r="M474" s="1066"/>
      <c r="N474" s="1066"/>
      <c r="O474" s="1067"/>
      <c r="P474" s="1067"/>
      <c r="Q474" s="1067"/>
      <c r="R474" s="1067"/>
    </row>
    <row r="475" spans="1:18" s="984" customFormat="1">
      <c r="A475" s="938"/>
      <c r="C475" s="1026"/>
      <c r="D475" s="938"/>
      <c r="E475" s="1063"/>
      <c r="F475" s="1064"/>
      <c r="G475" s="1065"/>
      <c r="H475" s="938"/>
      <c r="I475" s="1063"/>
      <c r="J475" s="938"/>
      <c r="K475" s="938"/>
      <c r="L475" s="938"/>
      <c r="M475" s="1066"/>
      <c r="N475" s="1066"/>
      <c r="O475" s="1067"/>
      <c r="P475" s="1067"/>
      <c r="Q475" s="1067"/>
      <c r="R475" s="1067"/>
    </row>
    <row r="476" spans="1:18" s="984" customFormat="1">
      <c r="A476" s="938"/>
      <c r="C476" s="1026"/>
      <c r="D476" s="938"/>
      <c r="E476" s="1063"/>
      <c r="F476" s="1064"/>
      <c r="G476" s="1065"/>
      <c r="H476" s="938"/>
      <c r="I476" s="1063"/>
      <c r="J476" s="938"/>
      <c r="K476" s="938"/>
      <c r="L476" s="938"/>
      <c r="M476" s="1066"/>
      <c r="N476" s="1066"/>
      <c r="O476" s="1067"/>
      <c r="P476" s="1067"/>
      <c r="Q476" s="1067"/>
      <c r="R476" s="1067"/>
    </row>
    <row r="477" spans="1:18" s="984" customFormat="1">
      <c r="A477" s="938"/>
      <c r="C477" s="1026"/>
      <c r="D477" s="938"/>
      <c r="E477" s="1063"/>
      <c r="F477" s="1064"/>
      <c r="G477" s="1065"/>
      <c r="H477" s="938"/>
      <c r="I477" s="1063"/>
      <c r="J477" s="938"/>
      <c r="K477" s="938"/>
      <c r="L477" s="938"/>
      <c r="M477" s="1066"/>
      <c r="N477" s="1066"/>
      <c r="O477" s="1067"/>
      <c r="P477" s="1067"/>
      <c r="Q477" s="1067"/>
      <c r="R477" s="1067"/>
    </row>
    <row r="478" spans="1:18" s="984" customFormat="1">
      <c r="A478" s="938"/>
      <c r="C478" s="1026"/>
      <c r="D478" s="938"/>
      <c r="E478" s="1063"/>
      <c r="F478" s="1064"/>
      <c r="G478" s="1065"/>
      <c r="H478" s="938"/>
      <c r="I478" s="1063"/>
      <c r="J478" s="938"/>
      <c r="K478" s="938"/>
      <c r="L478" s="938"/>
      <c r="M478" s="1066"/>
      <c r="N478" s="1066"/>
      <c r="O478" s="1067"/>
      <c r="P478" s="1067"/>
      <c r="Q478" s="1067"/>
      <c r="R478" s="1067"/>
    </row>
    <row r="479" spans="1:18" s="984" customFormat="1">
      <c r="A479" s="938"/>
      <c r="C479" s="1026"/>
      <c r="D479" s="938"/>
      <c r="E479" s="1063"/>
      <c r="F479" s="1064"/>
      <c r="G479" s="1065"/>
      <c r="H479" s="938"/>
      <c r="I479" s="1063"/>
      <c r="J479" s="938"/>
      <c r="K479" s="938"/>
      <c r="L479" s="938"/>
      <c r="M479" s="1066"/>
      <c r="N479" s="1066"/>
      <c r="O479" s="1067"/>
      <c r="P479" s="1067"/>
      <c r="Q479" s="1067"/>
      <c r="R479" s="1067"/>
    </row>
    <row r="480" spans="1:18" s="984" customFormat="1">
      <c r="A480" s="938"/>
      <c r="C480" s="1026"/>
      <c r="D480" s="938"/>
      <c r="E480" s="1063"/>
      <c r="F480" s="1064"/>
      <c r="G480" s="1065"/>
      <c r="H480" s="938"/>
      <c r="I480" s="1063"/>
      <c r="J480" s="938"/>
      <c r="K480" s="938"/>
      <c r="L480" s="938"/>
      <c r="M480" s="1066"/>
      <c r="N480" s="1066"/>
      <c r="O480" s="1067"/>
      <c r="P480" s="1067"/>
      <c r="Q480" s="1067"/>
      <c r="R480" s="1067"/>
    </row>
    <row r="481" spans="1:18" s="984" customFormat="1">
      <c r="A481" s="938"/>
      <c r="C481" s="1026"/>
      <c r="D481" s="938"/>
      <c r="E481" s="1063"/>
      <c r="F481" s="1064"/>
      <c r="G481" s="1065"/>
      <c r="H481" s="938"/>
      <c r="I481" s="1063"/>
      <c r="J481" s="938"/>
      <c r="K481" s="938"/>
      <c r="L481" s="938"/>
      <c r="M481" s="1066"/>
      <c r="N481" s="1066"/>
      <c r="O481" s="1067"/>
      <c r="P481" s="1067"/>
      <c r="Q481" s="1067"/>
      <c r="R481" s="1067"/>
    </row>
    <row r="482" spans="1:18" s="984" customFormat="1">
      <c r="A482" s="938"/>
      <c r="C482" s="1026"/>
      <c r="D482" s="938"/>
      <c r="E482" s="1063"/>
      <c r="F482" s="1064"/>
      <c r="G482" s="1065"/>
      <c r="H482" s="938"/>
      <c r="I482" s="1063"/>
      <c r="J482" s="938"/>
      <c r="K482" s="938"/>
      <c r="L482" s="938"/>
      <c r="M482" s="1066"/>
      <c r="N482" s="1066"/>
      <c r="O482" s="1067"/>
      <c r="P482" s="1067"/>
      <c r="Q482" s="1067"/>
      <c r="R482" s="1067"/>
    </row>
    <row r="483" spans="1:18" s="984" customFormat="1">
      <c r="A483" s="938"/>
      <c r="C483" s="1026"/>
      <c r="D483" s="938"/>
      <c r="E483" s="1063"/>
      <c r="F483" s="1064"/>
      <c r="G483" s="1065"/>
      <c r="H483" s="938"/>
      <c r="I483" s="1063"/>
      <c r="J483" s="938"/>
      <c r="K483" s="938"/>
      <c r="L483" s="938"/>
      <c r="M483" s="1066"/>
      <c r="N483" s="1066"/>
      <c r="O483" s="1067"/>
      <c r="P483" s="1067"/>
      <c r="Q483" s="1067"/>
      <c r="R483" s="1067"/>
    </row>
    <row r="484" spans="1:18" s="984" customFormat="1">
      <c r="A484" s="938"/>
      <c r="C484" s="1026"/>
      <c r="D484" s="938"/>
      <c r="E484" s="1063"/>
      <c r="F484" s="1064"/>
      <c r="G484" s="1065"/>
      <c r="H484" s="938"/>
      <c r="I484" s="1063"/>
      <c r="J484" s="938"/>
      <c r="K484" s="938"/>
      <c r="L484" s="938"/>
      <c r="M484" s="1066"/>
      <c r="N484" s="1066"/>
      <c r="O484" s="1067"/>
      <c r="P484" s="1067"/>
      <c r="Q484" s="1067"/>
      <c r="R484" s="1067"/>
    </row>
    <row r="485" spans="1:18" s="984" customFormat="1">
      <c r="A485" s="938"/>
      <c r="C485" s="1026"/>
      <c r="D485" s="938"/>
      <c r="E485" s="1063"/>
      <c r="F485" s="1064"/>
      <c r="G485" s="1065"/>
      <c r="H485" s="938"/>
      <c r="I485" s="1063"/>
      <c r="J485" s="938"/>
      <c r="K485" s="938"/>
      <c r="L485" s="938"/>
      <c r="M485" s="1066"/>
      <c r="N485" s="1066"/>
      <c r="O485" s="1067"/>
      <c r="P485" s="1067"/>
      <c r="Q485" s="1067"/>
      <c r="R485" s="1067"/>
    </row>
    <row r="486" spans="1:18" s="984" customFormat="1">
      <c r="A486" s="938"/>
      <c r="C486" s="1026"/>
      <c r="D486" s="938"/>
      <c r="E486" s="1063"/>
      <c r="F486" s="1064"/>
      <c r="G486" s="1065"/>
      <c r="H486" s="938"/>
      <c r="I486" s="1063"/>
      <c r="J486" s="938"/>
      <c r="K486" s="938"/>
      <c r="L486" s="938"/>
      <c r="M486" s="1066"/>
      <c r="N486" s="1066"/>
      <c r="O486" s="1067"/>
      <c r="P486" s="1067"/>
      <c r="Q486" s="1067"/>
      <c r="R486" s="1067"/>
    </row>
    <row r="487" spans="1:18" s="984" customFormat="1">
      <c r="A487" s="938"/>
      <c r="C487" s="1026"/>
      <c r="D487" s="938"/>
      <c r="E487" s="1063"/>
      <c r="F487" s="1064"/>
      <c r="G487" s="1065"/>
      <c r="H487" s="938"/>
      <c r="I487" s="1063"/>
      <c r="J487" s="938"/>
      <c r="K487" s="938"/>
      <c r="L487" s="938"/>
      <c r="M487" s="1066"/>
      <c r="N487" s="1066"/>
      <c r="O487" s="1067"/>
      <c r="P487" s="1067"/>
      <c r="Q487" s="1067"/>
      <c r="R487" s="1067"/>
    </row>
    <row r="488" spans="1:18" s="984" customFormat="1">
      <c r="A488" s="938"/>
      <c r="C488" s="1026"/>
      <c r="D488" s="938"/>
      <c r="E488" s="1063"/>
      <c r="F488" s="1064"/>
      <c r="G488" s="1065"/>
      <c r="H488" s="938"/>
      <c r="I488" s="1063"/>
      <c r="J488" s="938"/>
      <c r="K488" s="938"/>
      <c r="L488" s="938"/>
      <c r="M488" s="1066"/>
      <c r="N488" s="1066"/>
      <c r="O488" s="1067"/>
      <c r="P488" s="1067"/>
      <c r="Q488" s="1067"/>
      <c r="R488" s="1067"/>
    </row>
    <row r="489" spans="1:18" s="984" customFormat="1">
      <c r="A489" s="938"/>
      <c r="C489" s="1026"/>
      <c r="D489" s="938"/>
      <c r="E489" s="1063"/>
      <c r="F489" s="1064"/>
      <c r="G489" s="1065"/>
      <c r="H489" s="938"/>
      <c r="I489" s="1063"/>
      <c r="J489" s="938"/>
      <c r="K489" s="938"/>
      <c r="L489" s="938"/>
      <c r="M489" s="1066"/>
      <c r="N489" s="1066"/>
      <c r="O489" s="1067"/>
      <c r="P489" s="1067"/>
      <c r="Q489" s="1067"/>
      <c r="R489" s="1067"/>
    </row>
    <row r="490" spans="1:18" s="984" customFormat="1">
      <c r="A490" s="938"/>
      <c r="C490" s="1026"/>
      <c r="D490" s="938"/>
      <c r="E490" s="1063"/>
      <c r="F490" s="1064"/>
      <c r="G490" s="1065"/>
      <c r="H490" s="938"/>
      <c r="I490" s="1063"/>
      <c r="J490" s="938"/>
      <c r="K490" s="938"/>
      <c r="L490" s="938"/>
      <c r="M490" s="1066"/>
      <c r="N490" s="1066"/>
      <c r="O490" s="1067"/>
      <c r="P490" s="1067"/>
      <c r="Q490" s="1067"/>
      <c r="R490" s="1067"/>
    </row>
    <row r="491" spans="1:18" s="984" customFormat="1">
      <c r="A491" s="938"/>
      <c r="C491" s="1026"/>
      <c r="D491" s="938"/>
      <c r="E491" s="1063"/>
      <c r="F491" s="1064"/>
      <c r="G491" s="1065"/>
      <c r="H491" s="938"/>
      <c r="I491" s="1063"/>
      <c r="J491" s="938"/>
      <c r="K491" s="938"/>
      <c r="L491" s="938"/>
      <c r="M491" s="1066"/>
      <c r="N491" s="1066"/>
      <c r="O491" s="1067"/>
      <c r="P491" s="1067"/>
      <c r="Q491" s="1067"/>
      <c r="R491" s="1067"/>
    </row>
    <row r="492" spans="1:18" s="984" customFormat="1">
      <c r="A492" s="938"/>
      <c r="C492" s="1026"/>
      <c r="D492" s="938"/>
      <c r="E492" s="1063"/>
      <c r="F492" s="1064"/>
      <c r="G492" s="1065"/>
      <c r="H492" s="938"/>
      <c r="I492" s="1063"/>
      <c r="J492" s="938"/>
      <c r="K492" s="938"/>
      <c r="L492" s="938"/>
      <c r="M492" s="1066"/>
      <c r="N492" s="1066"/>
      <c r="O492" s="1067"/>
      <c r="P492" s="1067"/>
      <c r="Q492" s="1067"/>
      <c r="R492" s="1067"/>
    </row>
    <row r="493" spans="1:18" s="984" customFormat="1">
      <c r="A493" s="938"/>
      <c r="C493" s="1026"/>
      <c r="D493" s="938"/>
      <c r="E493" s="1063"/>
      <c r="F493" s="1064"/>
      <c r="G493" s="1065"/>
      <c r="H493" s="938"/>
      <c r="I493" s="1063"/>
      <c r="J493" s="938"/>
      <c r="K493" s="938"/>
      <c r="L493" s="938"/>
      <c r="M493" s="1066"/>
      <c r="N493" s="1066"/>
      <c r="O493" s="1067"/>
      <c r="P493" s="1067"/>
      <c r="Q493" s="1067"/>
      <c r="R493" s="1067"/>
    </row>
    <row r="494" spans="1:18" s="984" customFormat="1">
      <c r="A494" s="938"/>
      <c r="C494" s="1026"/>
      <c r="D494" s="938"/>
      <c r="E494" s="1063"/>
      <c r="F494" s="1064"/>
      <c r="G494" s="1065"/>
      <c r="H494" s="938"/>
      <c r="I494" s="1063"/>
      <c r="J494" s="938"/>
      <c r="K494" s="938"/>
      <c r="L494" s="938"/>
      <c r="M494" s="1066"/>
      <c r="N494" s="1066"/>
      <c r="O494" s="1067"/>
      <c r="P494" s="1067"/>
      <c r="Q494" s="1067"/>
      <c r="R494" s="1067"/>
    </row>
    <row r="495" spans="1:18" s="984" customFormat="1">
      <c r="A495" s="938"/>
      <c r="C495" s="1026"/>
      <c r="D495" s="938"/>
      <c r="E495" s="1063"/>
      <c r="F495" s="1064"/>
      <c r="G495" s="1065"/>
      <c r="H495" s="938"/>
      <c r="I495" s="1063"/>
      <c r="J495" s="938"/>
      <c r="K495" s="938"/>
      <c r="L495" s="938"/>
      <c r="M495" s="1066"/>
      <c r="N495" s="1066"/>
      <c r="O495" s="1067"/>
      <c r="P495" s="1067"/>
      <c r="Q495" s="1067"/>
      <c r="R495" s="1067"/>
    </row>
    <row r="496" spans="1:18" s="984" customFormat="1">
      <c r="A496" s="938"/>
      <c r="C496" s="1026"/>
      <c r="D496" s="938"/>
      <c r="E496" s="1063"/>
      <c r="F496" s="1064"/>
      <c r="G496" s="1065"/>
      <c r="H496" s="938"/>
      <c r="I496" s="1063"/>
      <c r="J496" s="938"/>
      <c r="K496" s="938"/>
      <c r="L496" s="938"/>
      <c r="M496" s="1066"/>
      <c r="N496" s="1066"/>
      <c r="O496" s="1067"/>
      <c r="P496" s="1067"/>
      <c r="Q496" s="1067"/>
      <c r="R496" s="1067"/>
    </row>
    <row r="497" spans="1:18" s="984" customFormat="1">
      <c r="A497" s="938"/>
      <c r="C497" s="1026"/>
      <c r="D497" s="938"/>
      <c r="E497" s="1063"/>
      <c r="F497" s="1064"/>
      <c r="G497" s="1065"/>
      <c r="H497" s="938"/>
      <c r="I497" s="1063"/>
      <c r="J497" s="938"/>
      <c r="K497" s="938"/>
      <c r="L497" s="938"/>
      <c r="M497" s="1066"/>
      <c r="N497" s="1066"/>
      <c r="O497" s="1067"/>
      <c r="P497" s="1067"/>
      <c r="Q497" s="1067"/>
      <c r="R497" s="1067"/>
    </row>
    <row r="498" spans="1:18" s="984" customFormat="1">
      <c r="A498" s="938"/>
      <c r="C498" s="1026"/>
      <c r="D498" s="938"/>
      <c r="E498" s="1063"/>
      <c r="F498" s="1064"/>
      <c r="G498" s="1065"/>
      <c r="H498" s="938"/>
      <c r="I498" s="1063"/>
      <c r="J498" s="938"/>
      <c r="K498" s="938"/>
      <c r="L498" s="938"/>
      <c r="M498" s="1066"/>
      <c r="N498" s="1066"/>
      <c r="O498" s="1067"/>
      <c r="P498" s="1067"/>
      <c r="Q498" s="1067"/>
      <c r="R498" s="1067"/>
    </row>
    <row r="499" spans="1:18" s="984" customFormat="1">
      <c r="A499" s="938"/>
      <c r="C499" s="1026"/>
      <c r="D499" s="938"/>
      <c r="E499" s="1063"/>
      <c r="F499" s="1064"/>
      <c r="G499" s="1065"/>
      <c r="H499" s="938"/>
      <c r="I499" s="1063"/>
      <c r="J499" s="938"/>
      <c r="K499" s="938"/>
      <c r="L499" s="938"/>
      <c r="M499" s="1066"/>
      <c r="N499" s="1066"/>
      <c r="O499" s="1067"/>
      <c r="P499" s="1067"/>
      <c r="Q499" s="1067"/>
      <c r="R499" s="1067"/>
    </row>
    <row r="500" spans="1:18" s="984" customFormat="1">
      <c r="A500" s="938"/>
      <c r="C500" s="1026"/>
      <c r="D500" s="938"/>
      <c r="E500" s="1063"/>
      <c r="F500" s="1064"/>
      <c r="G500" s="1065"/>
      <c r="H500" s="938"/>
      <c r="I500" s="1063"/>
      <c r="J500" s="938"/>
      <c r="K500" s="938"/>
      <c r="L500" s="938"/>
      <c r="M500" s="1066"/>
      <c r="N500" s="1066"/>
      <c r="O500" s="1067"/>
      <c r="P500" s="1067"/>
      <c r="Q500" s="1067"/>
      <c r="R500" s="1067"/>
    </row>
    <row r="501" spans="1:18" s="984" customFormat="1">
      <c r="A501" s="938"/>
      <c r="C501" s="1026"/>
      <c r="D501" s="938"/>
      <c r="E501" s="1063"/>
      <c r="F501" s="1064"/>
      <c r="G501" s="1065"/>
      <c r="H501" s="938"/>
      <c r="I501" s="1063"/>
      <c r="J501" s="938"/>
      <c r="K501" s="938"/>
      <c r="L501" s="938"/>
      <c r="M501" s="1066"/>
      <c r="N501" s="1066"/>
      <c r="O501" s="1067"/>
      <c r="P501" s="1067"/>
      <c r="Q501" s="1067"/>
      <c r="R501" s="1067"/>
    </row>
    <row r="502" spans="1:18" s="984" customFormat="1">
      <c r="A502" s="938"/>
      <c r="C502" s="1026"/>
      <c r="D502" s="938"/>
      <c r="E502" s="1063"/>
      <c r="F502" s="1064"/>
      <c r="G502" s="1065"/>
      <c r="H502" s="938"/>
      <c r="I502" s="1063"/>
      <c r="J502" s="938"/>
      <c r="K502" s="938"/>
      <c r="L502" s="938"/>
      <c r="M502" s="1066"/>
      <c r="N502" s="1066"/>
      <c r="O502" s="1067"/>
      <c r="P502" s="1067"/>
      <c r="Q502" s="1067"/>
      <c r="R502" s="1067"/>
    </row>
    <row r="503" spans="1:18" s="984" customFormat="1">
      <c r="A503" s="938"/>
      <c r="C503" s="1026"/>
      <c r="D503" s="938"/>
      <c r="E503" s="1063"/>
      <c r="F503" s="1064"/>
      <c r="G503" s="1065"/>
      <c r="H503" s="938"/>
      <c r="I503" s="1063"/>
      <c r="J503" s="938"/>
      <c r="K503" s="938"/>
      <c r="L503" s="938"/>
      <c r="M503" s="1066"/>
      <c r="N503" s="1066"/>
      <c r="O503" s="1067"/>
      <c r="P503" s="1067"/>
      <c r="Q503" s="1067"/>
      <c r="R503" s="1067"/>
    </row>
    <row r="504" spans="1:18" s="984" customFormat="1">
      <c r="A504" s="938"/>
      <c r="C504" s="1026"/>
      <c r="D504" s="938"/>
      <c r="E504" s="1063"/>
      <c r="F504" s="1064"/>
      <c r="G504" s="1065"/>
      <c r="H504" s="938"/>
      <c r="I504" s="1063"/>
      <c r="J504" s="938"/>
      <c r="K504" s="938"/>
      <c r="L504" s="938"/>
      <c r="M504" s="1066"/>
      <c r="N504" s="1066"/>
      <c r="O504" s="1067"/>
      <c r="P504" s="1067"/>
      <c r="Q504" s="1067"/>
      <c r="R504" s="1067"/>
    </row>
    <row r="505" spans="1:18" s="984" customFormat="1">
      <c r="A505" s="938"/>
      <c r="C505" s="1026"/>
      <c r="D505" s="938"/>
      <c r="E505" s="1063"/>
      <c r="F505" s="1064"/>
      <c r="G505" s="1065"/>
      <c r="H505" s="938"/>
      <c r="I505" s="1063"/>
      <c r="J505" s="938"/>
      <c r="K505" s="938"/>
      <c r="L505" s="938"/>
      <c r="M505" s="1066"/>
      <c r="N505" s="1066"/>
      <c r="O505" s="1067"/>
      <c r="P505" s="1067"/>
      <c r="Q505" s="1067"/>
      <c r="R505" s="1067"/>
    </row>
    <row r="506" spans="1:18" s="984" customFormat="1">
      <c r="A506" s="938"/>
      <c r="C506" s="1026"/>
      <c r="D506" s="938"/>
      <c r="E506" s="1063"/>
      <c r="F506" s="1064"/>
      <c r="G506" s="1065"/>
      <c r="H506" s="938"/>
      <c r="I506" s="1063"/>
      <c r="J506" s="938"/>
      <c r="K506" s="938"/>
      <c r="L506" s="938"/>
      <c r="M506" s="1066"/>
      <c r="N506" s="1066"/>
      <c r="O506" s="1067"/>
      <c r="P506" s="1067"/>
      <c r="Q506" s="1067"/>
      <c r="R506" s="1067"/>
    </row>
    <row r="507" spans="1:18" s="984" customFormat="1">
      <c r="A507" s="938"/>
      <c r="C507" s="1026"/>
      <c r="D507" s="938"/>
      <c r="E507" s="1063"/>
      <c r="F507" s="1064"/>
      <c r="G507" s="1065"/>
      <c r="H507" s="938"/>
      <c r="I507" s="1063"/>
      <c r="J507" s="938"/>
      <c r="K507" s="938"/>
      <c r="L507" s="938"/>
      <c r="M507" s="1066"/>
      <c r="N507" s="1066"/>
      <c r="O507" s="1067"/>
      <c r="P507" s="1067"/>
      <c r="Q507" s="1067"/>
      <c r="R507" s="1067"/>
    </row>
    <row r="508" spans="1:18" s="984" customFormat="1">
      <c r="A508" s="938"/>
      <c r="C508" s="1026"/>
      <c r="D508" s="938"/>
      <c r="E508" s="1063"/>
      <c r="F508" s="1064"/>
      <c r="G508" s="1065"/>
      <c r="H508" s="938"/>
      <c r="I508" s="1063"/>
      <c r="J508" s="938"/>
      <c r="K508" s="938"/>
      <c r="L508" s="938"/>
      <c r="M508" s="1066"/>
      <c r="N508" s="1066"/>
      <c r="O508" s="1067"/>
      <c r="P508" s="1067"/>
      <c r="Q508" s="1067"/>
      <c r="R508" s="1067"/>
    </row>
    <row r="509" spans="1:18" s="984" customFormat="1">
      <c r="A509" s="938"/>
      <c r="C509" s="1026"/>
      <c r="D509" s="938"/>
      <c r="E509" s="1063"/>
      <c r="F509" s="1064"/>
      <c r="G509" s="1065"/>
      <c r="H509" s="938"/>
      <c r="I509" s="1063"/>
      <c r="J509" s="938"/>
      <c r="K509" s="938"/>
      <c r="L509" s="938"/>
      <c r="M509" s="1066"/>
      <c r="N509" s="1066"/>
      <c r="O509" s="1067"/>
      <c r="P509" s="1067"/>
      <c r="Q509" s="1067"/>
      <c r="R509" s="1067"/>
    </row>
    <row r="510" spans="1:18" s="984" customFormat="1">
      <c r="A510" s="938"/>
      <c r="C510" s="1026"/>
      <c r="D510" s="938"/>
      <c r="E510" s="1063"/>
      <c r="F510" s="1064"/>
      <c r="G510" s="1065"/>
      <c r="H510" s="938"/>
      <c r="I510" s="1063"/>
      <c r="J510" s="938"/>
      <c r="K510" s="938"/>
      <c r="L510" s="938"/>
      <c r="M510" s="1066"/>
      <c r="N510" s="1066"/>
      <c r="O510" s="1067"/>
      <c r="P510" s="1067"/>
      <c r="Q510" s="1067"/>
      <c r="R510" s="1067"/>
    </row>
    <row r="511" spans="1:18" s="984" customFormat="1">
      <c r="A511" s="938"/>
      <c r="C511" s="1026"/>
      <c r="D511" s="938"/>
      <c r="E511" s="1063"/>
      <c r="F511" s="1064"/>
      <c r="G511" s="1065"/>
      <c r="H511" s="938"/>
      <c r="I511" s="1063"/>
      <c r="J511" s="938"/>
      <c r="K511" s="938"/>
      <c r="L511" s="938"/>
      <c r="M511" s="1066"/>
      <c r="N511" s="1066"/>
      <c r="O511" s="1067"/>
      <c r="P511" s="1067"/>
      <c r="Q511" s="1067"/>
      <c r="R511" s="1067"/>
    </row>
    <row r="512" spans="1:18" s="984" customFormat="1">
      <c r="A512" s="938"/>
      <c r="C512" s="1026"/>
      <c r="D512" s="938"/>
      <c r="E512" s="1063"/>
      <c r="F512" s="1064"/>
      <c r="G512" s="1065"/>
      <c r="H512" s="938"/>
      <c r="I512" s="1063"/>
      <c r="J512" s="938"/>
      <c r="K512" s="938"/>
      <c r="L512" s="938"/>
      <c r="M512" s="1066"/>
      <c r="N512" s="1066"/>
      <c r="O512" s="1067"/>
      <c r="P512" s="1067"/>
      <c r="Q512" s="1067"/>
      <c r="R512" s="1067"/>
    </row>
    <row r="513" spans="1:18" s="984" customFormat="1">
      <c r="A513" s="938"/>
      <c r="C513" s="1026"/>
      <c r="D513" s="938"/>
      <c r="E513" s="1063"/>
      <c r="F513" s="1064"/>
      <c r="G513" s="1065"/>
      <c r="H513" s="938"/>
      <c r="I513" s="1063"/>
      <c r="J513" s="938"/>
      <c r="K513" s="938"/>
      <c r="L513" s="938"/>
      <c r="M513" s="1066"/>
      <c r="N513" s="1066"/>
      <c r="O513" s="1067"/>
      <c r="P513" s="1067"/>
      <c r="Q513" s="1067"/>
      <c r="R513" s="1067"/>
    </row>
    <row r="514" spans="1:18" s="984" customFormat="1">
      <c r="A514" s="938"/>
      <c r="C514" s="1026"/>
      <c r="D514" s="938"/>
      <c r="E514" s="1063"/>
      <c r="F514" s="1064"/>
      <c r="G514" s="1065"/>
      <c r="H514" s="938"/>
      <c r="I514" s="1063"/>
      <c r="J514" s="938"/>
      <c r="K514" s="938"/>
      <c r="L514" s="938"/>
      <c r="M514" s="1066"/>
      <c r="N514" s="1066"/>
      <c r="O514" s="1067"/>
      <c r="P514" s="1067"/>
      <c r="Q514" s="1067"/>
      <c r="R514" s="1067"/>
    </row>
    <row r="515" spans="1:18" s="984" customFormat="1">
      <c r="A515" s="938"/>
      <c r="C515" s="1026"/>
      <c r="D515" s="938"/>
      <c r="E515" s="1063"/>
      <c r="F515" s="1064"/>
      <c r="G515" s="1065"/>
      <c r="H515" s="938"/>
      <c r="I515" s="1063"/>
      <c r="J515" s="938"/>
      <c r="K515" s="938"/>
      <c r="L515" s="938"/>
      <c r="M515" s="1066"/>
      <c r="N515" s="1066"/>
      <c r="O515" s="1067"/>
      <c r="P515" s="1067"/>
      <c r="Q515" s="1067"/>
      <c r="R515" s="1067"/>
    </row>
    <row r="516" spans="1:18" s="984" customFormat="1">
      <c r="A516" s="938"/>
      <c r="C516" s="1026"/>
      <c r="D516" s="938"/>
      <c r="E516" s="1063"/>
      <c r="F516" s="1064"/>
      <c r="G516" s="1065"/>
      <c r="H516" s="938"/>
      <c r="I516" s="1063"/>
      <c r="J516" s="938"/>
      <c r="K516" s="938"/>
      <c r="L516" s="938"/>
      <c r="M516" s="1066"/>
      <c r="N516" s="1066"/>
      <c r="O516" s="1067"/>
      <c r="P516" s="1067"/>
      <c r="Q516" s="1067"/>
      <c r="R516" s="1067"/>
    </row>
    <row r="517" spans="1:18" s="984" customFormat="1">
      <c r="A517" s="938"/>
      <c r="C517" s="1026"/>
      <c r="D517" s="938"/>
      <c r="E517" s="1063"/>
      <c r="F517" s="1064"/>
      <c r="G517" s="1065"/>
      <c r="H517" s="938"/>
      <c r="I517" s="1063"/>
      <c r="J517" s="938"/>
      <c r="K517" s="938"/>
      <c r="L517" s="938"/>
      <c r="M517" s="1066"/>
      <c r="N517" s="1066"/>
      <c r="O517" s="1067"/>
      <c r="P517" s="1067"/>
      <c r="Q517" s="1067"/>
      <c r="R517" s="1067"/>
    </row>
    <row r="518" spans="1:18" s="984" customFormat="1">
      <c r="A518" s="938"/>
      <c r="C518" s="1026"/>
      <c r="D518" s="938"/>
      <c r="E518" s="1063"/>
      <c r="F518" s="1064"/>
      <c r="G518" s="1065"/>
      <c r="H518" s="938"/>
      <c r="I518" s="1063"/>
      <c r="J518" s="938"/>
      <c r="K518" s="938"/>
      <c r="L518" s="938"/>
      <c r="M518" s="1066"/>
      <c r="N518" s="1066"/>
      <c r="O518" s="1067"/>
      <c r="P518" s="1067"/>
      <c r="Q518" s="1067"/>
      <c r="R518" s="1067"/>
    </row>
    <row r="519" spans="1:18" s="984" customFormat="1">
      <c r="A519" s="938"/>
      <c r="C519" s="1026"/>
      <c r="D519" s="938"/>
      <c r="E519" s="1063"/>
      <c r="F519" s="1064"/>
      <c r="G519" s="1065"/>
      <c r="H519" s="938"/>
      <c r="I519" s="1063"/>
      <c r="J519" s="938"/>
      <c r="K519" s="938"/>
      <c r="L519" s="938"/>
      <c r="M519" s="1066"/>
      <c r="N519" s="1066"/>
      <c r="O519" s="1067"/>
      <c r="P519" s="1067"/>
      <c r="Q519" s="1067"/>
      <c r="R519" s="1067"/>
    </row>
    <row r="520" spans="1:18" s="984" customFormat="1">
      <c r="A520" s="938"/>
      <c r="C520" s="1026"/>
      <c r="D520" s="938"/>
      <c r="E520" s="1063"/>
      <c r="F520" s="1064"/>
      <c r="G520" s="1065"/>
      <c r="H520" s="938"/>
      <c r="I520" s="1063"/>
      <c r="J520" s="938"/>
      <c r="K520" s="938"/>
      <c r="L520" s="938"/>
      <c r="M520" s="1066"/>
      <c r="N520" s="1066"/>
      <c r="O520" s="1067"/>
      <c r="P520" s="1067"/>
      <c r="Q520" s="1067"/>
      <c r="R520" s="1067"/>
    </row>
    <row r="521" spans="1:18" s="984" customFormat="1">
      <c r="A521" s="938"/>
      <c r="C521" s="1026"/>
      <c r="D521" s="938"/>
      <c r="E521" s="1063"/>
      <c r="F521" s="1064"/>
      <c r="G521" s="1065"/>
      <c r="H521" s="938"/>
      <c r="I521" s="1063"/>
      <c r="J521" s="938"/>
      <c r="K521" s="938"/>
      <c r="L521" s="938"/>
      <c r="M521" s="1066"/>
      <c r="N521" s="1066"/>
      <c r="O521" s="1067"/>
      <c r="P521" s="1067"/>
      <c r="Q521" s="1067"/>
      <c r="R521" s="1067"/>
    </row>
    <row r="522" spans="1:18" s="984" customFormat="1">
      <c r="A522" s="938"/>
      <c r="C522" s="1026"/>
      <c r="D522" s="938"/>
      <c r="E522" s="1063"/>
      <c r="F522" s="1064"/>
      <c r="G522" s="1065"/>
      <c r="H522" s="938"/>
      <c r="I522" s="1063"/>
      <c r="J522" s="938"/>
      <c r="K522" s="938"/>
      <c r="L522" s="938"/>
      <c r="M522" s="1066"/>
      <c r="N522" s="1066"/>
      <c r="O522" s="1067"/>
      <c r="P522" s="1067"/>
      <c r="Q522" s="1067"/>
      <c r="R522" s="1067"/>
    </row>
    <row r="523" spans="1:18" s="984" customFormat="1">
      <c r="A523" s="938"/>
      <c r="C523" s="1026"/>
      <c r="D523" s="938"/>
      <c r="E523" s="1063"/>
      <c r="F523" s="1064"/>
      <c r="G523" s="1065"/>
      <c r="H523" s="938"/>
      <c r="I523" s="1063"/>
      <c r="J523" s="938"/>
      <c r="K523" s="938"/>
      <c r="L523" s="938"/>
      <c r="M523" s="1066"/>
      <c r="N523" s="1066"/>
      <c r="O523" s="1067"/>
      <c r="P523" s="1067"/>
      <c r="Q523" s="1067"/>
      <c r="R523" s="1067"/>
    </row>
    <row r="524" spans="1:18" s="984" customFormat="1">
      <c r="A524" s="938"/>
      <c r="C524" s="1026"/>
      <c r="D524" s="938"/>
      <c r="E524" s="1063"/>
      <c r="F524" s="1064"/>
      <c r="G524" s="1065"/>
      <c r="H524" s="938"/>
      <c r="I524" s="1063"/>
      <c r="J524" s="938"/>
      <c r="K524" s="938"/>
      <c r="L524" s="938"/>
      <c r="M524" s="1066"/>
      <c r="N524" s="1066"/>
      <c r="O524" s="1067"/>
      <c r="P524" s="1067"/>
      <c r="Q524" s="1067"/>
      <c r="R524" s="1067"/>
    </row>
    <row r="525" spans="1:18" s="984" customFormat="1">
      <c r="A525" s="938"/>
      <c r="C525" s="1026"/>
      <c r="D525" s="938"/>
      <c r="E525" s="1063"/>
      <c r="F525" s="1064"/>
      <c r="G525" s="1065"/>
      <c r="H525" s="938"/>
      <c r="I525" s="1063"/>
      <c r="J525" s="938"/>
      <c r="K525" s="938"/>
      <c r="L525" s="938"/>
      <c r="M525" s="1066"/>
      <c r="N525" s="1066"/>
      <c r="O525" s="1067"/>
      <c r="P525" s="1067"/>
      <c r="Q525" s="1067"/>
      <c r="R525" s="1067"/>
    </row>
    <row r="526" spans="1:18" s="984" customFormat="1">
      <c r="A526" s="938"/>
      <c r="C526" s="1026"/>
      <c r="D526" s="938"/>
      <c r="E526" s="1063"/>
      <c r="F526" s="1064"/>
      <c r="G526" s="1065"/>
      <c r="H526" s="938"/>
      <c r="I526" s="1063"/>
      <c r="J526" s="938"/>
      <c r="K526" s="938"/>
      <c r="L526" s="938"/>
      <c r="M526" s="1066"/>
      <c r="N526" s="1066"/>
      <c r="O526" s="1067"/>
      <c r="P526" s="1067"/>
      <c r="Q526" s="1067"/>
      <c r="R526" s="1067"/>
    </row>
    <row r="527" spans="1:18" s="984" customFormat="1">
      <c r="A527" s="938"/>
      <c r="C527" s="1026"/>
      <c r="D527" s="938"/>
      <c r="E527" s="1063"/>
      <c r="F527" s="1064"/>
      <c r="G527" s="1065"/>
      <c r="H527" s="938"/>
      <c r="I527" s="1063"/>
      <c r="J527" s="938"/>
      <c r="K527" s="938"/>
      <c r="L527" s="938"/>
      <c r="M527" s="1066"/>
      <c r="N527" s="1066"/>
      <c r="O527" s="1067"/>
      <c r="P527" s="1067"/>
      <c r="Q527" s="1067"/>
      <c r="R527" s="1067"/>
    </row>
    <row r="528" spans="1:18" s="984" customFormat="1">
      <c r="A528" s="938"/>
      <c r="C528" s="1026"/>
      <c r="D528" s="938"/>
      <c r="E528" s="1063"/>
      <c r="F528" s="1064"/>
      <c r="G528" s="1065"/>
      <c r="H528" s="938"/>
      <c r="I528" s="1063"/>
      <c r="J528" s="938"/>
      <c r="K528" s="938"/>
      <c r="L528" s="938"/>
      <c r="M528" s="1066"/>
      <c r="N528" s="1066"/>
      <c r="O528" s="1067"/>
      <c r="P528" s="1067"/>
      <c r="Q528" s="1067"/>
      <c r="R528" s="1067"/>
    </row>
    <row r="529" spans="1:18" s="984" customFormat="1">
      <c r="A529" s="938"/>
      <c r="C529" s="1026"/>
      <c r="D529" s="938"/>
      <c r="E529" s="1063"/>
      <c r="F529" s="1064"/>
      <c r="G529" s="1065"/>
      <c r="H529" s="938"/>
      <c r="I529" s="1063"/>
      <c r="J529" s="938"/>
      <c r="K529" s="938"/>
      <c r="L529" s="938"/>
      <c r="M529" s="1066"/>
      <c r="N529" s="1066"/>
      <c r="O529" s="1067"/>
      <c r="P529" s="1067"/>
      <c r="Q529" s="1067"/>
      <c r="R529" s="1067"/>
    </row>
    <row r="530" spans="1:18" s="984" customFormat="1">
      <c r="A530" s="938"/>
      <c r="C530" s="1026"/>
      <c r="D530" s="938"/>
      <c r="E530" s="1063"/>
      <c r="F530" s="1064"/>
      <c r="G530" s="1065"/>
      <c r="H530" s="938"/>
      <c r="I530" s="1063"/>
      <c r="J530" s="938"/>
      <c r="K530" s="938"/>
      <c r="L530" s="938"/>
      <c r="M530" s="1066"/>
      <c r="N530" s="1066"/>
      <c r="O530" s="1067"/>
      <c r="P530" s="1067"/>
      <c r="Q530" s="1067"/>
      <c r="R530" s="1067"/>
    </row>
    <row r="531" spans="1:18" s="984" customFormat="1">
      <c r="A531" s="938"/>
      <c r="C531" s="1026"/>
      <c r="D531" s="938"/>
      <c r="E531" s="1063"/>
      <c r="F531" s="1064"/>
      <c r="G531" s="1065"/>
      <c r="H531" s="938"/>
      <c r="I531" s="1063"/>
      <c r="J531" s="938"/>
      <c r="K531" s="938"/>
      <c r="L531" s="938"/>
      <c r="M531" s="1066"/>
      <c r="N531" s="1066"/>
      <c r="O531" s="1067"/>
      <c r="P531" s="1067"/>
      <c r="Q531" s="1067"/>
      <c r="R531" s="1067"/>
    </row>
    <row r="532" spans="1:18" s="984" customFormat="1">
      <c r="A532" s="938"/>
      <c r="C532" s="1026"/>
      <c r="D532" s="938"/>
      <c r="E532" s="1063"/>
      <c r="F532" s="1064"/>
      <c r="G532" s="1065"/>
      <c r="H532" s="938"/>
      <c r="I532" s="1063"/>
      <c r="J532" s="938"/>
      <c r="K532" s="938"/>
      <c r="L532" s="938"/>
      <c r="M532" s="1066"/>
      <c r="N532" s="1066"/>
      <c r="O532" s="1067"/>
      <c r="P532" s="1067"/>
      <c r="Q532" s="1067"/>
      <c r="R532" s="1067"/>
    </row>
    <row r="533" spans="1:18" s="984" customFormat="1">
      <c r="A533" s="938"/>
      <c r="C533" s="1026"/>
      <c r="D533" s="938"/>
      <c r="E533" s="1063"/>
      <c r="F533" s="1064"/>
      <c r="G533" s="1065"/>
      <c r="H533" s="938"/>
      <c r="I533" s="1063"/>
      <c r="J533" s="938"/>
      <c r="K533" s="938"/>
      <c r="L533" s="938"/>
      <c r="M533" s="1066"/>
      <c r="N533" s="1066"/>
      <c r="O533" s="1067"/>
      <c r="P533" s="1067"/>
      <c r="Q533" s="1067"/>
      <c r="R533" s="1067"/>
    </row>
    <row r="534" spans="1:18" s="984" customFormat="1">
      <c r="A534" s="938"/>
      <c r="C534" s="1026"/>
      <c r="D534" s="938"/>
      <c r="E534" s="1063"/>
      <c r="F534" s="1064"/>
      <c r="G534" s="1065"/>
      <c r="H534" s="938"/>
      <c r="I534" s="1063"/>
      <c r="J534" s="938"/>
      <c r="K534" s="938"/>
      <c r="L534" s="938"/>
      <c r="M534" s="1066"/>
      <c r="N534" s="1066"/>
      <c r="O534" s="1067"/>
      <c r="P534" s="1067"/>
      <c r="Q534" s="1067"/>
      <c r="R534" s="1067"/>
    </row>
    <row r="535" spans="1:18" s="984" customFormat="1">
      <c r="A535" s="938"/>
      <c r="C535" s="1026"/>
      <c r="D535" s="938"/>
      <c r="E535" s="1063"/>
      <c r="F535" s="1064"/>
      <c r="G535" s="1065"/>
      <c r="H535" s="938"/>
      <c r="I535" s="1063"/>
      <c r="J535" s="938"/>
      <c r="K535" s="938"/>
      <c r="L535" s="938"/>
      <c r="M535" s="1066"/>
      <c r="N535" s="1066"/>
      <c r="O535" s="1067"/>
      <c r="P535" s="1067"/>
      <c r="Q535" s="1067"/>
      <c r="R535" s="1067"/>
    </row>
    <row r="536" spans="1:18" s="984" customFormat="1">
      <c r="A536" s="938"/>
      <c r="C536" s="1026"/>
      <c r="D536" s="938"/>
      <c r="E536" s="1063"/>
      <c r="F536" s="1064"/>
      <c r="G536" s="1065"/>
      <c r="H536" s="938"/>
      <c r="I536" s="1063"/>
      <c r="J536" s="938"/>
      <c r="K536" s="938"/>
      <c r="L536" s="938"/>
      <c r="M536" s="1066"/>
      <c r="N536" s="1066"/>
      <c r="O536" s="1067"/>
      <c r="P536" s="1067"/>
      <c r="Q536" s="1067"/>
      <c r="R536" s="1067"/>
    </row>
    <row r="537" spans="1:18" s="984" customFormat="1">
      <c r="A537" s="938"/>
      <c r="C537" s="1026"/>
      <c r="D537" s="938"/>
      <c r="E537" s="1063"/>
      <c r="F537" s="1064"/>
      <c r="G537" s="1065"/>
      <c r="H537" s="938"/>
      <c r="I537" s="1063"/>
      <c r="J537" s="938"/>
      <c r="K537" s="938"/>
      <c r="L537" s="938"/>
      <c r="M537" s="1066"/>
      <c r="N537" s="1066"/>
      <c r="O537" s="1067"/>
      <c r="P537" s="1067"/>
      <c r="Q537" s="1067"/>
      <c r="R537" s="1067"/>
    </row>
    <row r="538" spans="1:18" s="984" customFormat="1">
      <c r="A538" s="938"/>
      <c r="C538" s="1026"/>
      <c r="D538" s="938"/>
      <c r="E538" s="1063"/>
      <c r="F538" s="1064"/>
      <c r="G538" s="1065"/>
      <c r="H538" s="938"/>
      <c r="I538" s="1063"/>
      <c r="J538" s="938"/>
      <c r="K538" s="938"/>
      <c r="L538" s="938"/>
      <c r="M538" s="1066"/>
      <c r="N538" s="1066"/>
      <c r="O538" s="1067"/>
      <c r="P538" s="1067"/>
      <c r="Q538" s="1067"/>
      <c r="R538" s="1067"/>
    </row>
    <row r="539" spans="1:18" s="984" customFormat="1">
      <c r="A539" s="938"/>
      <c r="C539" s="1026"/>
      <c r="D539" s="938"/>
      <c r="E539" s="1063"/>
      <c r="F539" s="1064"/>
      <c r="G539" s="1065"/>
      <c r="H539" s="938"/>
      <c r="I539" s="1063"/>
      <c r="J539" s="938"/>
      <c r="K539" s="938"/>
      <c r="L539" s="938"/>
      <c r="M539" s="1066"/>
      <c r="N539" s="1066"/>
      <c r="O539" s="1067"/>
      <c r="P539" s="1067"/>
      <c r="Q539" s="1067"/>
      <c r="R539" s="1067"/>
    </row>
    <row r="540" spans="1:18" s="984" customFormat="1">
      <c r="A540" s="938"/>
      <c r="C540" s="1026"/>
      <c r="D540" s="938"/>
      <c r="E540" s="1063"/>
      <c r="F540" s="1064"/>
      <c r="G540" s="1065"/>
      <c r="H540" s="938"/>
      <c r="I540" s="1063"/>
      <c r="J540" s="938"/>
      <c r="K540" s="938"/>
      <c r="L540" s="938"/>
      <c r="M540" s="1066"/>
      <c r="N540" s="1066"/>
      <c r="O540" s="1067"/>
      <c r="P540" s="1067"/>
      <c r="Q540" s="1067"/>
      <c r="R540" s="1067"/>
    </row>
    <row r="541" spans="1:18" s="984" customFormat="1">
      <c r="A541" s="938"/>
      <c r="C541" s="1026"/>
      <c r="D541" s="938"/>
      <c r="E541" s="1063"/>
      <c r="F541" s="1064"/>
      <c r="G541" s="1065"/>
      <c r="H541" s="938"/>
      <c r="I541" s="1063"/>
      <c r="J541" s="938"/>
      <c r="K541" s="938"/>
      <c r="L541" s="938"/>
      <c r="M541" s="1066"/>
      <c r="N541" s="1066"/>
      <c r="O541" s="1067"/>
      <c r="P541" s="1067"/>
      <c r="Q541" s="1067"/>
      <c r="R541" s="1067"/>
    </row>
    <row r="542" spans="1:18" s="984" customFormat="1">
      <c r="A542" s="938"/>
      <c r="C542" s="1026"/>
      <c r="D542" s="938"/>
      <c r="E542" s="1063"/>
      <c r="F542" s="1064"/>
      <c r="G542" s="1065"/>
      <c r="H542" s="938"/>
      <c r="I542" s="1063"/>
      <c r="J542" s="938"/>
      <c r="K542" s="938"/>
      <c r="L542" s="938"/>
      <c r="M542" s="1066"/>
      <c r="N542" s="1066"/>
      <c r="O542" s="1067"/>
      <c r="P542" s="1067"/>
      <c r="Q542" s="1067"/>
      <c r="R542" s="1067"/>
    </row>
    <row r="543" spans="1:18" s="984" customFormat="1">
      <c r="A543" s="938"/>
      <c r="C543" s="1026"/>
      <c r="D543" s="938"/>
      <c r="E543" s="1063"/>
      <c r="F543" s="1064"/>
      <c r="G543" s="1065"/>
      <c r="H543" s="938"/>
      <c r="I543" s="1063"/>
      <c r="J543" s="938"/>
      <c r="K543" s="938"/>
      <c r="L543" s="938"/>
      <c r="M543" s="1066"/>
      <c r="N543" s="1066"/>
      <c r="O543" s="1067"/>
      <c r="P543" s="1067"/>
      <c r="Q543" s="1067"/>
      <c r="R543" s="1067"/>
    </row>
    <row r="544" spans="1:18" s="984" customFormat="1">
      <c r="A544" s="938"/>
      <c r="C544" s="1026"/>
      <c r="D544" s="938"/>
      <c r="E544" s="1063"/>
      <c r="F544" s="1064"/>
      <c r="G544" s="1065"/>
      <c r="H544" s="938"/>
      <c r="I544" s="1063"/>
      <c r="J544" s="938"/>
      <c r="K544" s="938"/>
      <c r="L544" s="938"/>
      <c r="M544" s="1066"/>
      <c r="N544" s="1066"/>
      <c r="O544" s="1067"/>
      <c r="P544" s="1067"/>
      <c r="Q544" s="1067"/>
      <c r="R544" s="1067"/>
    </row>
    <row r="545" spans="1:18" s="984" customFormat="1">
      <c r="A545" s="938"/>
      <c r="C545" s="1026"/>
      <c r="D545" s="938"/>
      <c r="E545" s="1063"/>
      <c r="F545" s="1064"/>
      <c r="G545" s="1065"/>
      <c r="H545" s="938"/>
      <c r="I545" s="1063"/>
      <c r="J545" s="938"/>
      <c r="K545" s="938"/>
      <c r="L545" s="938"/>
      <c r="M545" s="1066"/>
      <c r="N545" s="1066"/>
      <c r="O545" s="1067"/>
      <c r="P545" s="1067"/>
      <c r="Q545" s="1067"/>
      <c r="R545" s="1067"/>
    </row>
    <row r="546" spans="1:18" s="984" customFormat="1">
      <c r="A546" s="938"/>
      <c r="C546" s="1026"/>
      <c r="D546" s="938"/>
      <c r="E546" s="1063"/>
      <c r="F546" s="1064"/>
      <c r="G546" s="1065"/>
      <c r="H546" s="938"/>
      <c r="I546" s="1063"/>
      <c r="J546" s="938"/>
      <c r="K546" s="938"/>
      <c r="L546" s="938"/>
      <c r="M546" s="1066"/>
      <c r="N546" s="1066"/>
      <c r="O546" s="1067"/>
      <c r="P546" s="1067"/>
      <c r="Q546" s="1067"/>
      <c r="R546" s="1067"/>
    </row>
    <row r="547" spans="1:18" s="984" customFormat="1">
      <c r="A547" s="938"/>
      <c r="C547" s="1026"/>
      <c r="D547" s="938"/>
      <c r="E547" s="1063"/>
      <c r="F547" s="1064"/>
      <c r="G547" s="1065"/>
      <c r="H547" s="938"/>
      <c r="I547" s="1063"/>
      <c r="J547" s="938"/>
      <c r="K547" s="938"/>
      <c r="L547" s="938"/>
      <c r="M547" s="1066"/>
      <c r="N547" s="1066"/>
      <c r="O547" s="1067"/>
      <c r="P547" s="1067"/>
      <c r="Q547" s="1067"/>
      <c r="R547" s="1067"/>
    </row>
    <row r="548" spans="1:18" s="984" customFormat="1">
      <c r="A548" s="938"/>
      <c r="C548" s="1026"/>
      <c r="D548" s="938"/>
      <c r="E548" s="1063"/>
      <c r="F548" s="1064"/>
      <c r="G548" s="1065"/>
      <c r="H548" s="938"/>
      <c r="I548" s="1063"/>
      <c r="J548" s="938"/>
      <c r="K548" s="938"/>
      <c r="L548" s="938"/>
      <c r="M548" s="1066"/>
      <c r="N548" s="1066"/>
      <c r="O548" s="1067"/>
      <c r="P548" s="1067"/>
      <c r="Q548" s="1067"/>
      <c r="R548" s="1067"/>
    </row>
    <row r="549" spans="1:18" s="984" customFormat="1">
      <c r="A549" s="938"/>
      <c r="C549" s="1026"/>
      <c r="D549" s="938"/>
      <c r="E549" s="1063"/>
      <c r="F549" s="1064"/>
      <c r="G549" s="1065"/>
      <c r="H549" s="938"/>
      <c r="I549" s="1063"/>
      <c r="J549" s="938"/>
      <c r="K549" s="938"/>
      <c r="L549" s="938"/>
      <c r="M549" s="1066"/>
      <c r="N549" s="1066"/>
      <c r="O549" s="1067"/>
      <c r="P549" s="1067"/>
      <c r="Q549" s="1067"/>
      <c r="R549" s="1067"/>
    </row>
    <row r="550" spans="1:18" s="984" customFormat="1">
      <c r="A550" s="938"/>
      <c r="C550" s="1026"/>
      <c r="D550" s="938"/>
      <c r="E550" s="1063"/>
      <c r="F550" s="1064"/>
      <c r="G550" s="1065"/>
      <c r="H550" s="938"/>
      <c r="I550" s="1063"/>
      <c r="J550" s="938"/>
      <c r="K550" s="938"/>
      <c r="L550" s="938"/>
      <c r="M550" s="1066"/>
      <c r="N550" s="1066"/>
      <c r="O550" s="1067"/>
      <c r="P550" s="1067"/>
      <c r="Q550" s="1067"/>
      <c r="R550" s="1067"/>
    </row>
    <row r="551" spans="1:18" s="984" customFormat="1">
      <c r="A551" s="938"/>
      <c r="C551" s="1026"/>
      <c r="D551" s="938"/>
      <c r="E551" s="1063"/>
      <c r="F551" s="1064"/>
      <c r="G551" s="1065"/>
      <c r="H551" s="938"/>
      <c r="I551" s="1063"/>
      <c r="J551" s="938"/>
      <c r="K551" s="938"/>
      <c r="L551" s="938"/>
      <c r="M551" s="1066"/>
      <c r="N551" s="1066"/>
      <c r="O551" s="1067"/>
      <c r="P551" s="1067"/>
      <c r="Q551" s="1067"/>
      <c r="R551" s="1067"/>
    </row>
    <row r="552" spans="1:18" s="984" customFormat="1">
      <c r="A552" s="938"/>
      <c r="C552" s="1026"/>
      <c r="D552" s="938"/>
      <c r="E552" s="1063"/>
      <c r="F552" s="1064"/>
      <c r="G552" s="1065"/>
      <c r="H552" s="938"/>
      <c r="I552" s="1063"/>
      <c r="J552" s="938"/>
      <c r="K552" s="938"/>
      <c r="L552" s="938"/>
      <c r="M552" s="1066"/>
      <c r="N552" s="1066"/>
      <c r="O552" s="1067"/>
      <c r="P552" s="1067"/>
      <c r="Q552" s="1067"/>
      <c r="R552" s="1067"/>
    </row>
    <row r="553" spans="1:18" s="984" customFormat="1">
      <c r="A553" s="938"/>
      <c r="C553" s="1026"/>
      <c r="D553" s="938"/>
      <c r="E553" s="1063"/>
      <c r="F553" s="1064"/>
      <c r="G553" s="1065"/>
      <c r="H553" s="938"/>
      <c r="I553" s="1063"/>
      <c r="J553" s="938"/>
      <c r="K553" s="938"/>
      <c r="L553" s="938"/>
      <c r="M553" s="1066"/>
      <c r="N553" s="1066"/>
      <c r="O553" s="1067"/>
      <c r="P553" s="1067"/>
      <c r="Q553" s="1067"/>
      <c r="R553" s="1067"/>
    </row>
    <row r="554" spans="1:18" s="984" customFormat="1">
      <c r="A554" s="938"/>
      <c r="C554" s="1026"/>
      <c r="D554" s="938"/>
      <c r="E554" s="1063"/>
      <c r="F554" s="1064"/>
      <c r="G554" s="1065"/>
      <c r="H554" s="938"/>
      <c r="I554" s="1063"/>
      <c r="J554" s="938"/>
      <c r="K554" s="938"/>
      <c r="L554" s="938"/>
      <c r="M554" s="1066"/>
      <c r="N554" s="1066"/>
      <c r="O554" s="1067"/>
      <c r="P554" s="1067"/>
      <c r="Q554" s="1067"/>
      <c r="R554" s="1067"/>
    </row>
    <row r="555" spans="1:18" s="984" customFormat="1">
      <c r="A555" s="938"/>
      <c r="C555" s="1026"/>
      <c r="D555" s="938"/>
      <c r="E555" s="1063"/>
      <c r="F555" s="1064"/>
      <c r="G555" s="1065"/>
      <c r="H555" s="938"/>
      <c r="I555" s="1063"/>
      <c r="J555" s="938"/>
      <c r="K555" s="938"/>
      <c r="L555" s="938"/>
      <c r="M555" s="1066"/>
      <c r="N555" s="1066"/>
      <c r="O555" s="1067"/>
      <c r="P555" s="1067"/>
      <c r="Q555" s="1067"/>
      <c r="R555" s="1067"/>
    </row>
    <row r="556" spans="1:18" s="984" customFormat="1">
      <c r="A556" s="938"/>
      <c r="C556" s="1026"/>
      <c r="D556" s="938"/>
      <c r="E556" s="1063"/>
      <c r="F556" s="1064"/>
      <c r="G556" s="1065"/>
      <c r="H556" s="938"/>
      <c r="I556" s="1063"/>
      <c r="J556" s="938"/>
      <c r="K556" s="938"/>
      <c r="L556" s="938"/>
      <c r="M556" s="1066"/>
      <c r="N556" s="1066"/>
      <c r="O556" s="1067"/>
      <c r="P556" s="1067"/>
      <c r="Q556" s="1067"/>
      <c r="R556" s="1067"/>
    </row>
    <row r="557" spans="1:18" s="984" customFormat="1">
      <c r="A557" s="938"/>
      <c r="C557" s="1026"/>
      <c r="D557" s="938"/>
      <c r="E557" s="1063"/>
      <c r="F557" s="1064"/>
      <c r="G557" s="1065"/>
      <c r="H557" s="938"/>
      <c r="I557" s="1063"/>
      <c r="J557" s="938"/>
      <c r="K557" s="938"/>
      <c r="L557" s="938"/>
      <c r="M557" s="1066"/>
      <c r="N557" s="1066"/>
      <c r="O557" s="1067"/>
      <c r="P557" s="1067"/>
      <c r="Q557" s="1067"/>
      <c r="R557" s="1067"/>
    </row>
    <row r="558" spans="1:18" s="984" customFormat="1">
      <c r="A558" s="938"/>
      <c r="C558" s="1026"/>
      <c r="D558" s="938"/>
      <c r="E558" s="1063"/>
      <c r="F558" s="1064"/>
      <c r="G558" s="1065"/>
      <c r="H558" s="938"/>
      <c r="I558" s="1063"/>
      <c r="J558" s="938"/>
      <c r="K558" s="938"/>
      <c r="L558" s="938"/>
      <c r="M558" s="1066"/>
      <c r="N558" s="1066"/>
      <c r="O558" s="1067"/>
      <c r="P558" s="1067"/>
      <c r="Q558" s="1067"/>
      <c r="R558" s="1067"/>
    </row>
    <row r="559" spans="1:18" s="984" customFormat="1">
      <c r="A559" s="938"/>
      <c r="C559" s="1026"/>
      <c r="D559" s="938"/>
      <c r="E559" s="1063"/>
      <c r="F559" s="1064"/>
      <c r="G559" s="1065"/>
      <c r="H559" s="938"/>
      <c r="I559" s="1063"/>
      <c r="J559" s="938"/>
      <c r="K559" s="938"/>
      <c r="L559" s="938"/>
      <c r="M559" s="1066"/>
      <c r="N559" s="1066"/>
      <c r="O559" s="1067"/>
      <c r="P559" s="1067"/>
      <c r="Q559" s="1067"/>
      <c r="R559" s="1067"/>
    </row>
    <row r="560" spans="1:18" s="984" customFormat="1">
      <c r="A560" s="938"/>
      <c r="C560" s="1026"/>
      <c r="D560" s="938"/>
      <c r="E560" s="1063"/>
      <c r="F560" s="1064"/>
      <c r="G560" s="1065"/>
      <c r="H560" s="938"/>
      <c r="I560" s="1063"/>
      <c r="J560" s="938"/>
      <c r="K560" s="938"/>
      <c r="L560" s="938"/>
      <c r="M560" s="1066"/>
      <c r="N560" s="1066"/>
      <c r="O560" s="1067"/>
      <c r="P560" s="1067"/>
      <c r="Q560" s="1067"/>
      <c r="R560" s="1067"/>
    </row>
    <row r="561" spans="1:18" s="984" customFormat="1">
      <c r="A561" s="938"/>
      <c r="C561" s="1026"/>
      <c r="D561" s="938"/>
      <c r="E561" s="1063"/>
      <c r="F561" s="1064"/>
      <c r="G561" s="1065"/>
      <c r="H561" s="938"/>
      <c r="I561" s="1063"/>
      <c r="J561" s="938"/>
      <c r="K561" s="938"/>
      <c r="L561" s="938"/>
      <c r="M561" s="1066"/>
      <c r="N561" s="1066"/>
      <c r="O561" s="1067"/>
      <c r="P561" s="1067"/>
      <c r="Q561" s="1067"/>
      <c r="R561" s="1067"/>
    </row>
    <row r="562" spans="1:18" s="984" customFormat="1">
      <c r="A562" s="938"/>
      <c r="C562" s="1026"/>
      <c r="D562" s="938"/>
      <c r="E562" s="1063"/>
      <c r="F562" s="1064"/>
      <c r="G562" s="1065"/>
      <c r="H562" s="938"/>
      <c r="I562" s="1063"/>
      <c r="J562" s="938"/>
      <c r="K562" s="938"/>
      <c r="L562" s="938"/>
      <c r="M562" s="1066"/>
      <c r="N562" s="1066"/>
      <c r="O562" s="1067"/>
      <c r="P562" s="1067"/>
      <c r="Q562" s="1067"/>
      <c r="R562" s="1067"/>
    </row>
    <row r="563" spans="1:18" s="984" customFormat="1">
      <c r="A563" s="938"/>
      <c r="C563" s="1026"/>
      <c r="D563" s="938"/>
      <c r="E563" s="1063"/>
      <c r="F563" s="1064"/>
      <c r="G563" s="1065"/>
      <c r="H563" s="938"/>
      <c r="I563" s="1063"/>
      <c r="J563" s="938"/>
      <c r="K563" s="938"/>
      <c r="L563" s="938"/>
      <c r="M563" s="1066"/>
      <c r="N563" s="1066"/>
      <c r="O563" s="1067"/>
      <c r="P563" s="1067"/>
      <c r="Q563" s="1067"/>
      <c r="R563" s="1067"/>
    </row>
    <row r="564" spans="1:18" s="984" customFormat="1">
      <c r="A564" s="938"/>
      <c r="C564" s="1026"/>
      <c r="D564" s="938"/>
      <c r="E564" s="1063"/>
      <c r="F564" s="1064"/>
      <c r="G564" s="1065"/>
      <c r="H564" s="938"/>
      <c r="I564" s="1063"/>
      <c r="J564" s="938"/>
      <c r="K564" s="938"/>
      <c r="L564" s="938"/>
      <c r="M564" s="1066"/>
      <c r="N564" s="1066"/>
      <c r="O564" s="1067"/>
      <c r="P564" s="1067"/>
      <c r="Q564" s="1067"/>
      <c r="R564" s="1067"/>
    </row>
    <row r="565" spans="1:18" s="984" customFormat="1">
      <c r="A565" s="938"/>
      <c r="C565" s="1026"/>
      <c r="D565" s="938"/>
      <c r="E565" s="1063"/>
      <c r="F565" s="1064"/>
      <c r="G565" s="1065"/>
      <c r="H565" s="938"/>
      <c r="I565" s="1063"/>
      <c r="J565" s="938"/>
      <c r="K565" s="938"/>
      <c r="L565" s="938"/>
      <c r="M565" s="1066"/>
      <c r="N565" s="1066"/>
      <c r="O565" s="1067"/>
      <c r="P565" s="1067"/>
      <c r="Q565" s="1067"/>
      <c r="R565" s="1067"/>
    </row>
    <row r="566" spans="1:18" s="984" customFormat="1">
      <c r="A566" s="938"/>
      <c r="C566" s="1026"/>
      <c r="D566" s="938"/>
      <c r="E566" s="1063"/>
      <c r="F566" s="1064"/>
      <c r="G566" s="1065"/>
      <c r="H566" s="938"/>
      <c r="I566" s="1063"/>
      <c r="J566" s="938"/>
      <c r="K566" s="938"/>
      <c r="L566" s="938"/>
      <c r="M566" s="1066"/>
      <c r="N566" s="1066"/>
      <c r="O566" s="1067"/>
      <c r="P566" s="1067"/>
      <c r="Q566" s="1067"/>
      <c r="R566" s="1067"/>
    </row>
    <row r="567" spans="1:18" s="984" customFormat="1">
      <c r="A567" s="938"/>
      <c r="C567" s="1026"/>
      <c r="D567" s="938"/>
      <c r="E567" s="1063"/>
      <c r="F567" s="1064"/>
      <c r="G567" s="1065"/>
      <c r="H567" s="938"/>
      <c r="I567" s="1063"/>
      <c r="J567" s="938"/>
      <c r="K567" s="938"/>
      <c r="L567" s="938"/>
      <c r="M567" s="1066"/>
      <c r="N567" s="1066"/>
      <c r="O567" s="1067"/>
      <c r="P567" s="1067"/>
      <c r="Q567" s="1067"/>
      <c r="R567" s="1067"/>
    </row>
    <row r="568" spans="1:18" s="984" customFormat="1">
      <c r="A568" s="938"/>
      <c r="C568" s="1026"/>
      <c r="D568" s="938"/>
      <c r="E568" s="1063"/>
      <c r="F568" s="1064"/>
      <c r="G568" s="1065"/>
      <c r="H568" s="938"/>
      <c r="I568" s="1063"/>
      <c r="J568" s="938"/>
      <c r="K568" s="938"/>
      <c r="L568" s="938"/>
      <c r="M568" s="1066"/>
      <c r="N568" s="1066"/>
      <c r="O568" s="1067"/>
      <c r="P568" s="1067"/>
      <c r="Q568" s="1067"/>
      <c r="R568" s="1067"/>
    </row>
    <row r="569" spans="1:18" s="984" customFormat="1">
      <c r="A569" s="938"/>
      <c r="C569" s="1026"/>
      <c r="D569" s="938"/>
      <c r="E569" s="1063"/>
      <c r="F569" s="1064"/>
      <c r="G569" s="1065"/>
      <c r="H569" s="938"/>
      <c r="I569" s="1063"/>
      <c r="J569" s="938"/>
      <c r="K569" s="938"/>
      <c r="L569" s="938"/>
      <c r="M569" s="1066"/>
      <c r="N569" s="1066"/>
      <c r="O569" s="1067"/>
      <c r="P569" s="1067"/>
      <c r="Q569" s="1067"/>
      <c r="R569" s="1067"/>
    </row>
    <row r="570" spans="1:18" s="984" customFormat="1">
      <c r="A570" s="938"/>
      <c r="C570" s="1026"/>
      <c r="D570" s="938"/>
      <c r="E570" s="1063"/>
      <c r="F570" s="1064"/>
      <c r="G570" s="1065"/>
      <c r="H570" s="938"/>
      <c r="I570" s="1063"/>
      <c r="J570" s="938"/>
      <c r="K570" s="938"/>
      <c r="L570" s="938"/>
      <c r="M570" s="1066"/>
      <c r="N570" s="1066"/>
      <c r="O570" s="1067"/>
      <c r="P570" s="1067"/>
      <c r="Q570" s="1067"/>
      <c r="R570" s="1067"/>
    </row>
    <row r="571" spans="1:18" s="984" customFormat="1">
      <c r="A571" s="938"/>
      <c r="C571" s="1026"/>
      <c r="D571" s="938"/>
      <c r="E571" s="1063"/>
      <c r="F571" s="1064"/>
      <c r="G571" s="1065"/>
      <c r="H571" s="938"/>
      <c r="I571" s="1063"/>
      <c r="J571" s="938"/>
      <c r="K571" s="938"/>
      <c r="L571" s="938"/>
      <c r="M571" s="1066"/>
      <c r="N571" s="1066"/>
      <c r="O571" s="1067"/>
      <c r="P571" s="1067"/>
      <c r="Q571" s="1067"/>
      <c r="R571" s="1067"/>
    </row>
    <row r="572" spans="1:18" s="984" customFormat="1">
      <c r="A572" s="938"/>
      <c r="C572" s="1026"/>
      <c r="D572" s="938"/>
      <c r="E572" s="1063"/>
      <c r="F572" s="1064"/>
      <c r="G572" s="1065"/>
      <c r="H572" s="938"/>
      <c r="I572" s="1063"/>
      <c r="J572" s="938"/>
      <c r="K572" s="938"/>
      <c r="L572" s="938"/>
      <c r="M572" s="1066"/>
      <c r="N572" s="1066"/>
      <c r="O572" s="1067"/>
      <c r="P572" s="1067"/>
      <c r="Q572" s="1067"/>
      <c r="R572" s="1067"/>
    </row>
    <row r="573" spans="1:18" s="984" customFormat="1">
      <c r="A573" s="938"/>
      <c r="C573" s="1026"/>
      <c r="D573" s="938"/>
      <c r="E573" s="1063"/>
      <c r="F573" s="1064"/>
      <c r="G573" s="1065"/>
      <c r="H573" s="938"/>
      <c r="I573" s="1063"/>
      <c r="J573" s="938"/>
      <c r="K573" s="938"/>
      <c r="L573" s="938"/>
      <c r="M573" s="1066"/>
      <c r="N573" s="1066"/>
      <c r="O573" s="1067"/>
      <c r="P573" s="1067"/>
      <c r="Q573" s="1067"/>
      <c r="R573" s="1067"/>
    </row>
    <row r="574" spans="1:18" s="984" customFormat="1">
      <c r="A574" s="938"/>
      <c r="C574" s="1026"/>
      <c r="D574" s="938"/>
      <c r="E574" s="1063"/>
      <c r="F574" s="1064"/>
      <c r="G574" s="1065"/>
      <c r="H574" s="938"/>
      <c r="I574" s="1063"/>
      <c r="J574" s="938"/>
      <c r="K574" s="938"/>
      <c r="L574" s="938"/>
      <c r="M574" s="1066"/>
      <c r="N574" s="1066"/>
      <c r="O574" s="1067"/>
      <c r="P574" s="1067"/>
      <c r="Q574" s="1067"/>
      <c r="R574" s="1067"/>
    </row>
    <row r="575" spans="1:18" s="984" customFormat="1">
      <c r="A575" s="938"/>
      <c r="C575" s="1026"/>
      <c r="D575" s="938"/>
      <c r="E575" s="1063"/>
      <c r="F575" s="1064"/>
      <c r="G575" s="1065"/>
      <c r="H575" s="938"/>
      <c r="I575" s="1063"/>
      <c r="J575" s="938"/>
      <c r="K575" s="938"/>
      <c r="L575" s="938"/>
      <c r="M575" s="1066"/>
      <c r="N575" s="1066"/>
      <c r="O575" s="1067"/>
      <c r="P575" s="1067"/>
      <c r="Q575" s="1067"/>
      <c r="R575" s="1067"/>
    </row>
    <row r="576" spans="1:18" s="984" customFormat="1">
      <c r="A576" s="938"/>
      <c r="C576" s="1026"/>
      <c r="D576" s="938"/>
      <c r="E576" s="1063"/>
      <c r="F576" s="1064"/>
      <c r="G576" s="1065"/>
      <c r="H576" s="938"/>
      <c r="I576" s="1063"/>
      <c r="J576" s="938"/>
      <c r="K576" s="938"/>
      <c r="L576" s="938"/>
      <c r="M576" s="1066"/>
      <c r="N576" s="1066"/>
      <c r="O576" s="1067"/>
      <c r="P576" s="1067"/>
      <c r="Q576" s="1067"/>
      <c r="R576" s="1067"/>
    </row>
    <row r="577" spans="1:18" s="984" customFormat="1">
      <c r="A577" s="938"/>
      <c r="C577" s="1026"/>
      <c r="D577" s="938"/>
      <c r="E577" s="1063"/>
      <c r="F577" s="1064"/>
      <c r="G577" s="1065"/>
      <c r="H577" s="938"/>
      <c r="I577" s="1063"/>
      <c r="J577" s="938"/>
      <c r="K577" s="938"/>
      <c r="L577" s="938"/>
      <c r="M577" s="1066"/>
      <c r="N577" s="1066"/>
      <c r="O577" s="1067"/>
      <c r="P577" s="1067"/>
      <c r="Q577" s="1067"/>
      <c r="R577" s="1067"/>
    </row>
    <row r="578" spans="1:18" s="984" customFormat="1">
      <c r="A578" s="938"/>
      <c r="C578" s="1026"/>
      <c r="D578" s="938"/>
      <c r="E578" s="1063"/>
      <c r="F578" s="1064"/>
      <c r="G578" s="1065"/>
      <c r="H578" s="938"/>
      <c r="I578" s="1063"/>
      <c r="J578" s="938"/>
      <c r="K578" s="938"/>
      <c r="L578" s="938"/>
      <c r="M578" s="1066"/>
      <c r="N578" s="1066"/>
      <c r="O578" s="1067"/>
      <c r="P578" s="1067"/>
      <c r="Q578" s="1067"/>
      <c r="R578" s="1067"/>
    </row>
    <row r="579" spans="1:18" s="984" customFormat="1">
      <c r="A579" s="938"/>
      <c r="C579" s="1026"/>
      <c r="D579" s="938"/>
      <c r="E579" s="1063"/>
      <c r="F579" s="1064"/>
      <c r="G579" s="1065"/>
      <c r="H579" s="938"/>
      <c r="I579" s="1063"/>
      <c r="J579" s="938"/>
      <c r="K579" s="938"/>
      <c r="L579" s="938"/>
      <c r="M579" s="1066"/>
      <c r="N579" s="1066"/>
      <c r="O579" s="1067"/>
      <c r="P579" s="1067"/>
      <c r="Q579" s="1067"/>
      <c r="R579" s="1067"/>
    </row>
    <row r="580" spans="1:18" s="984" customFormat="1">
      <c r="A580" s="938"/>
      <c r="C580" s="1026"/>
      <c r="D580" s="938"/>
      <c r="E580" s="1063"/>
      <c r="F580" s="1064"/>
      <c r="G580" s="1065"/>
      <c r="H580" s="938"/>
      <c r="I580" s="1063"/>
      <c r="J580" s="938"/>
      <c r="K580" s="938"/>
      <c r="L580" s="938"/>
      <c r="M580" s="1066"/>
      <c r="N580" s="1066"/>
      <c r="O580" s="1067"/>
      <c r="P580" s="1067"/>
      <c r="Q580" s="1067"/>
      <c r="R580" s="1067"/>
    </row>
    <row r="581" spans="1:18" s="984" customFormat="1">
      <c r="A581" s="938"/>
      <c r="C581" s="1026"/>
      <c r="D581" s="938"/>
      <c r="E581" s="1063"/>
      <c r="F581" s="1064"/>
      <c r="G581" s="1065"/>
      <c r="H581" s="938"/>
      <c r="I581" s="1063"/>
      <c r="J581" s="938"/>
      <c r="K581" s="938"/>
      <c r="L581" s="938"/>
      <c r="M581" s="1066"/>
      <c r="N581" s="1066"/>
      <c r="O581" s="1067"/>
      <c r="P581" s="1067"/>
      <c r="Q581" s="1067"/>
      <c r="R581" s="1067"/>
    </row>
    <row r="582" spans="1:18" s="984" customFormat="1">
      <c r="A582" s="938"/>
      <c r="C582" s="1026"/>
      <c r="D582" s="938"/>
      <c r="E582" s="1063"/>
      <c r="F582" s="1064"/>
      <c r="G582" s="1065"/>
      <c r="H582" s="938"/>
      <c r="I582" s="1063"/>
      <c r="J582" s="938"/>
      <c r="K582" s="938"/>
      <c r="L582" s="938"/>
      <c r="M582" s="1066"/>
      <c r="N582" s="1066"/>
      <c r="O582" s="1067"/>
      <c r="P582" s="1067"/>
      <c r="Q582" s="1067"/>
      <c r="R582" s="1067"/>
    </row>
    <row r="583" spans="1:18" s="984" customFormat="1">
      <c r="A583" s="938"/>
      <c r="C583" s="1026"/>
      <c r="D583" s="938"/>
      <c r="E583" s="1063"/>
      <c r="F583" s="1064"/>
      <c r="G583" s="1065"/>
      <c r="H583" s="938"/>
      <c r="I583" s="1063"/>
      <c r="J583" s="938"/>
      <c r="K583" s="938"/>
      <c r="L583" s="938"/>
      <c r="M583" s="1066"/>
      <c r="N583" s="1066"/>
      <c r="O583" s="1067"/>
      <c r="P583" s="1067"/>
      <c r="Q583" s="1067"/>
      <c r="R583" s="1067"/>
    </row>
    <row r="584" spans="1:18" s="984" customFormat="1">
      <c r="A584" s="938"/>
      <c r="C584" s="1026"/>
      <c r="D584" s="938"/>
      <c r="E584" s="1063"/>
      <c r="F584" s="1064"/>
      <c r="G584" s="1065"/>
      <c r="H584" s="938"/>
      <c r="I584" s="1063"/>
      <c r="J584" s="938"/>
      <c r="K584" s="938"/>
      <c r="L584" s="938"/>
      <c r="M584" s="1066"/>
      <c r="N584" s="1066"/>
      <c r="O584" s="1067"/>
      <c r="P584" s="1067"/>
      <c r="Q584" s="1067"/>
      <c r="R584" s="1067"/>
    </row>
    <row r="585" spans="1:18" s="984" customFormat="1">
      <c r="A585" s="938"/>
      <c r="C585" s="1026"/>
      <c r="D585" s="938"/>
      <c r="E585" s="1063"/>
      <c r="F585" s="1064"/>
      <c r="G585" s="1065"/>
      <c r="H585" s="938"/>
      <c r="I585" s="1063"/>
      <c r="J585" s="938"/>
      <c r="K585" s="938"/>
      <c r="L585" s="938"/>
      <c r="M585" s="1066"/>
      <c r="N585" s="1066"/>
      <c r="O585" s="1067"/>
      <c r="P585" s="1067"/>
      <c r="Q585" s="1067"/>
      <c r="R585" s="1067"/>
    </row>
    <row r="586" spans="1:18" s="984" customFormat="1">
      <c r="A586" s="938"/>
      <c r="C586" s="1026"/>
      <c r="D586" s="938"/>
      <c r="E586" s="1063"/>
      <c r="F586" s="1064"/>
      <c r="G586" s="1065"/>
      <c r="H586" s="938"/>
      <c r="I586" s="1063"/>
      <c r="J586" s="938"/>
      <c r="K586" s="938"/>
      <c r="L586" s="938"/>
      <c r="M586" s="1066"/>
      <c r="N586" s="1066"/>
      <c r="O586" s="1067"/>
      <c r="P586" s="1067"/>
      <c r="Q586" s="1067"/>
      <c r="R586" s="1067"/>
    </row>
    <row r="587" spans="1:18" s="984" customFormat="1">
      <c r="A587" s="938"/>
      <c r="C587" s="1026"/>
      <c r="D587" s="938"/>
      <c r="E587" s="1063"/>
      <c r="F587" s="1064"/>
      <c r="G587" s="1065"/>
      <c r="H587" s="938"/>
      <c r="I587" s="1063"/>
      <c r="J587" s="938"/>
      <c r="K587" s="938"/>
      <c r="L587" s="938"/>
      <c r="M587" s="1066"/>
      <c r="N587" s="1066"/>
      <c r="O587" s="1067"/>
      <c r="P587" s="1067"/>
      <c r="Q587" s="1067"/>
      <c r="R587" s="1067"/>
    </row>
    <row r="588" spans="1:18" s="984" customFormat="1">
      <c r="A588" s="938"/>
      <c r="C588" s="1026"/>
      <c r="D588" s="938"/>
      <c r="E588" s="1063"/>
      <c r="F588" s="1064"/>
      <c r="G588" s="1065"/>
      <c r="H588" s="938"/>
      <c r="I588" s="1063"/>
      <c r="J588" s="938"/>
      <c r="K588" s="938"/>
      <c r="L588" s="938"/>
      <c r="M588" s="1066"/>
      <c r="N588" s="1066"/>
      <c r="O588" s="1067"/>
      <c r="P588" s="1067"/>
      <c r="Q588" s="1067"/>
      <c r="R588" s="1067"/>
    </row>
    <row r="589" spans="1:18" s="984" customFormat="1">
      <c r="A589" s="938"/>
      <c r="C589" s="1026"/>
      <c r="D589" s="938"/>
      <c r="E589" s="1063"/>
      <c r="F589" s="1064"/>
      <c r="G589" s="1065"/>
      <c r="H589" s="938"/>
      <c r="I589" s="1063"/>
      <c r="J589" s="938"/>
      <c r="K589" s="938"/>
      <c r="L589" s="938"/>
      <c r="M589" s="1066"/>
      <c r="N589" s="1066"/>
      <c r="O589" s="1067"/>
      <c r="P589" s="1067"/>
      <c r="Q589" s="1067"/>
      <c r="R589" s="1067"/>
    </row>
    <row r="590" spans="1:18" s="984" customFormat="1">
      <c r="A590" s="938"/>
      <c r="C590" s="1026"/>
      <c r="D590" s="938"/>
      <c r="E590" s="1063"/>
      <c r="F590" s="1064"/>
      <c r="G590" s="1065"/>
      <c r="H590" s="938"/>
      <c r="I590" s="1063"/>
      <c r="J590" s="938"/>
      <c r="K590" s="938"/>
      <c r="L590" s="938"/>
      <c r="M590" s="1066"/>
      <c r="N590" s="1066"/>
      <c r="O590" s="1067"/>
      <c r="P590" s="1067"/>
      <c r="Q590" s="1067"/>
      <c r="R590" s="1067"/>
    </row>
    <row r="591" spans="1:18" s="984" customFormat="1">
      <c r="A591" s="938"/>
      <c r="C591" s="1026"/>
      <c r="D591" s="938"/>
      <c r="E591" s="1063"/>
      <c r="F591" s="1064"/>
      <c r="G591" s="1065"/>
      <c r="H591" s="938"/>
      <c r="I591" s="1063"/>
      <c r="J591" s="938"/>
      <c r="K591" s="938"/>
      <c r="L591" s="938"/>
      <c r="M591" s="1066"/>
      <c r="N591" s="1066"/>
      <c r="O591" s="1067"/>
      <c r="P591" s="1067"/>
      <c r="Q591" s="1067"/>
      <c r="R591" s="1067"/>
    </row>
    <row r="592" spans="1:18" s="984" customFormat="1">
      <c r="A592" s="938"/>
      <c r="C592" s="1026"/>
      <c r="D592" s="938"/>
      <c r="E592" s="1063"/>
      <c r="F592" s="1064"/>
      <c r="G592" s="1065"/>
      <c r="H592" s="938"/>
      <c r="I592" s="1063"/>
      <c r="J592" s="938"/>
      <c r="K592" s="938"/>
      <c r="L592" s="938"/>
      <c r="M592" s="1066"/>
      <c r="N592" s="1066"/>
      <c r="O592" s="1067"/>
      <c r="P592" s="1067"/>
      <c r="Q592" s="1067"/>
      <c r="R592" s="1067"/>
    </row>
    <row r="593" spans="1:18" s="984" customFormat="1">
      <c r="A593" s="938"/>
      <c r="C593" s="1026"/>
      <c r="D593" s="938"/>
      <c r="E593" s="1063"/>
      <c r="F593" s="1064"/>
      <c r="G593" s="1065"/>
      <c r="H593" s="938"/>
      <c r="I593" s="1063"/>
      <c r="J593" s="938"/>
      <c r="K593" s="938"/>
      <c r="L593" s="938"/>
      <c r="M593" s="1066"/>
      <c r="N593" s="1066"/>
      <c r="O593" s="1067"/>
      <c r="P593" s="1067"/>
      <c r="Q593" s="1067"/>
      <c r="R593" s="1067"/>
    </row>
    <row r="594" spans="1:18" s="984" customFormat="1">
      <c r="A594" s="938"/>
      <c r="C594" s="1026"/>
      <c r="D594" s="938"/>
      <c r="E594" s="1063"/>
      <c r="F594" s="1064"/>
      <c r="G594" s="1065"/>
      <c r="H594" s="938"/>
      <c r="I594" s="1063"/>
      <c r="J594" s="938"/>
      <c r="K594" s="938"/>
      <c r="L594" s="938"/>
      <c r="M594" s="1066"/>
      <c r="N594" s="1066"/>
      <c r="O594" s="1067"/>
      <c r="P594" s="1067"/>
      <c r="Q594" s="1067"/>
      <c r="R594" s="1067"/>
    </row>
    <row r="595" spans="1:18" s="984" customFormat="1">
      <c r="A595" s="938"/>
      <c r="C595" s="1026"/>
      <c r="D595" s="938"/>
      <c r="E595" s="1063"/>
      <c r="F595" s="1064"/>
      <c r="G595" s="1065"/>
      <c r="H595" s="938"/>
      <c r="I595" s="1063"/>
      <c r="J595" s="938"/>
      <c r="K595" s="938"/>
      <c r="L595" s="938"/>
      <c r="M595" s="1066"/>
      <c r="N595" s="1066"/>
      <c r="O595" s="1067"/>
      <c r="P595" s="1067"/>
      <c r="Q595" s="1067"/>
      <c r="R595" s="1067"/>
    </row>
    <row r="596" spans="1:18" s="984" customFormat="1">
      <c r="A596" s="938"/>
      <c r="C596" s="1026"/>
      <c r="D596" s="938"/>
      <c r="E596" s="1063"/>
      <c r="F596" s="1064"/>
      <c r="G596" s="1065"/>
      <c r="H596" s="938"/>
      <c r="I596" s="1063"/>
      <c r="J596" s="938"/>
      <c r="K596" s="938"/>
      <c r="L596" s="938"/>
      <c r="M596" s="1066"/>
      <c r="N596" s="1066"/>
      <c r="O596" s="1067"/>
      <c r="P596" s="1067"/>
      <c r="Q596" s="1067"/>
      <c r="R596" s="1067"/>
    </row>
    <row r="597" spans="1:18" s="984" customFormat="1">
      <c r="A597" s="938"/>
      <c r="C597" s="1026"/>
      <c r="D597" s="938"/>
      <c r="E597" s="1063"/>
      <c r="F597" s="1064"/>
      <c r="G597" s="1065"/>
      <c r="H597" s="938"/>
      <c r="I597" s="1063"/>
      <c r="J597" s="938"/>
      <c r="K597" s="938"/>
      <c r="L597" s="938"/>
      <c r="M597" s="1066"/>
      <c r="N597" s="1066"/>
      <c r="O597" s="1067"/>
      <c r="P597" s="1067"/>
      <c r="Q597" s="1067"/>
      <c r="R597" s="1067"/>
    </row>
    <row r="598" spans="1:18" s="984" customFormat="1">
      <c r="A598" s="938"/>
      <c r="C598" s="1026"/>
      <c r="D598" s="938"/>
      <c r="E598" s="1063"/>
      <c r="F598" s="1064"/>
      <c r="G598" s="1065"/>
      <c r="H598" s="938"/>
      <c r="I598" s="1063"/>
      <c r="J598" s="938"/>
      <c r="K598" s="938"/>
      <c r="L598" s="938"/>
      <c r="M598" s="1066"/>
      <c r="N598" s="1066"/>
      <c r="O598" s="1067"/>
      <c r="P598" s="1067"/>
      <c r="Q598" s="1067"/>
      <c r="R598" s="1067"/>
    </row>
    <row r="599" spans="1:18" s="984" customFormat="1">
      <c r="A599" s="938"/>
      <c r="C599" s="1026"/>
      <c r="D599" s="938"/>
      <c r="E599" s="1063"/>
      <c r="F599" s="1064"/>
      <c r="G599" s="1065"/>
      <c r="H599" s="938"/>
      <c r="I599" s="1063"/>
      <c r="J599" s="938"/>
      <c r="K599" s="938"/>
      <c r="L599" s="938"/>
      <c r="M599" s="1066"/>
      <c r="N599" s="1066"/>
      <c r="O599" s="1067"/>
      <c r="P599" s="1067"/>
      <c r="Q599" s="1067"/>
      <c r="R599" s="1067"/>
    </row>
    <row r="600" spans="1:18" s="984" customFormat="1">
      <c r="A600" s="938"/>
      <c r="C600" s="1026"/>
      <c r="D600" s="938"/>
      <c r="E600" s="1063"/>
      <c r="F600" s="1064"/>
      <c r="G600" s="1065"/>
      <c r="H600" s="938"/>
      <c r="I600" s="1063"/>
      <c r="J600" s="938"/>
      <c r="K600" s="938"/>
      <c r="L600" s="938"/>
      <c r="M600" s="1066"/>
      <c r="N600" s="1066"/>
      <c r="O600" s="1067"/>
      <c r="P600" s="1067"/>
      <c r="Q600" s="1067"/>
      <c r="R600" s="1067"/>
    </row>
    <row r="601" spans="1:18" s="984" customFormat="1">
      <c r="A601" s="938"/>
      <c r="C601" s="1026"/>
      <c r="D601" s="938"/>
      <c r="E601" s="1063"/>
      <c r="F601" s="1064"/>
      <c r="G601" s="1065"/>
      <c r="H601" s="938"/>
      <c r="I601" s="1063"/>
      <c r="J601" s="938"/>
      <c r="K601" s="938"/>
      <c r="L601" s="938"/>
      <c r="M601" s="1066"/>
      <c r="N601" s="1066"/>
      <c r="O601" s="1067"/>
      <c r="P601" s="1067"/>
      <c r="Q601" s="1067"/>
      <c r="R601" s="1067"/>
    </row>
    <row r="602" spans="1:18" s="984" customFormat="1">
      <c r="A602" s="938"/>
      <c r="C602" s="1026"/>
      <c r="D602" s="938"/>
      <c r="E602" s="1063"/>
      <c r="F602" s="1064"/>
      <c r="G602" s="1065"/>
      <c r="H602" s="938"/>
      <c r="I602" s="1063"/>
      <c r="J602" s="938"/>
      <c r="K602" s="938"/>
      <c r="L602" s="938"/>
      <c r="M602" s="1066"/>
      <c r="N602" s="1066"/>
      <c r="O602" s="1067"/>
      <c r="P602" s="1067"/>
      <c r="Q602" s="1067"/>
      <c r="R602" s="1067"/>
    </row>
    <row r="603" spans="1:18" s="984" customFormat="1">
      <c r="A603" s="938"/>
      <c r="C603" s="1026"/>
      <c r="D603" s="938"/>
      <c r="E603" s="1063"/>
      <c r="F603" s="1064"/>
      <c r="G603" s="1065"/>
      <c r="H603" s="938"/>
      <c r="I603" s="1063"/>
      <c r="J603" s="938"/>
      <c r="K603" s="938"/>
      <c r="L603" s="938"/>
      <c r="M603" s="1066"/>
      <c r="N603" s="1066"/>
      <c r="O603" s="1067"/>
      <c r="P603" s="1067"/>
      <c r="Q603" s="1067"/>
      <c r="R603" s="1067"/>
    </row>
    <row r="604" spans="1:18" s="984" customFormat="1">
      <c r="A604" s="938"/>
      <c r="C604" s="1026"/>
      <c r="D604" s="938"/>
      <c r="E604" s="1063"/>
      <c r="F604" s="1064"/>
      <c r="G604" s="1065"/>
      <c r="H604" s="938"/>
      <c r="I604" s="1063"/>
      <c r="J604" s="938"/>
      <c r="K604" s="938"/>
      <c r="L604" s="938"/>
      <c r="M604" s="1066"/>
      <c r="N604" s="1066"/>
      <c r="O604" s="1067"/>
      <c r="P604" s="1067"/>
      <c r="Q604" s="1067"/>
      <c r="R604" s="1067"/>
    </row>
    <row r="605" spans="1:18" s="984" customFormat="1">
      <c r="A605" s="938"/>
      <c r="C605" s="1026"/>
      <c r="D605" s="938"/>
      <c r="E605" s="1063"/>
      <c r="F605" s="1064"/>
      <c r="G605" s="1065"/>
      <c r="H605" s="938"/>
      <c r="I605" s="1063"/>
      <c r="J605" s="938"/>
      <c r="K605" s="938"/>
      <c r="L605" s="938"/>
      <c r="M605" s="1066"/>
      <c r="N605" s="1066"/>
      <c r="O605" s="1067"/>
      <c r="P605" s="1067"/>
      <c r="Q605" s="1067"/>
      <c r="R605" s="1067"/>
    </row>
    <row r="606" spans="1:18" s="984" customFormat="1">
      <c r="A606" s="938"/>
      <c r="C606" s="1026"/>
      <c r="D606" s="938"/>
      <c r="E606" s="1063"/>
      <c r="F606" s="1064"/>
      <c r="G606" s="1065"/>
      <c r="H606" s="938"/>
      <c r="I606" s="1063"/>
      <c r="J606" s="938"/>
      <c r="K606" s="938"/>
      <c r="L606" s="938"/>
      <c r="M606" s="1066"/>
      <c r="N606" s="1066"/>
      <c r="O606" s="1067"/>
      <c r="P606" s="1067"/>
      <c r="Q606" s="1067"/>
      <c r="R606" s="1067"/>
    </row>
    <row r="607" spans="1:18" s="984" customFormat="1">
      <c r="A607" s="938"/>
      <c r="C607" s="1026"/>
      <c r="D607" s="938"/>
      <c r="E607" s="1063"/>
      <c r="F607" s="1064"/>
      <c r="G607" s="1065"/>
      <c r="H607" s="938"/>
      <c r="I607" s="1063"/>
      <c r="J607" s="938"/>
      <c r="K607" s="938"/>
      <c r="L607" s="938"/>
      <c r="M607" s="1066"/>
      <c r="N607" s="1066"/>
      <c r="O607" s="1067"/>
      <c r="P607" s="1067"/>
      <c r="Q607" s="1067"/>
      <c r="R607" s="1067"/>
    </row>
    <row r="608" spans="1:18" s="984" customFormat="1">
      <c r="A608" s="938"/>
      <c r="C608" s="1026"/>
      <c r="D608" s="938"/>
      <c r="E608" s="1063"/>
      <c r="F608" s="1064"/>
      <c r="G608" s="1065"/>
      <c r="H608" s="938"/>
      <c r="I608" s="1063"/>
      <c r="J608" s="938"/>
      <c r="K608" s="938"/>
      <c r="L608" s="938"/>
      <c r="M608" s="1066"/>
      <c r="N608" s="1066"/>
      <c r="O608" s="1067"/>
      <c r="P608" s="1067"/>
      <c r="Q608" s="1067"/>
      <c r="R608" s="1067"/>
    </row>
    <row r="609" spans="1:18" s="984" customFormat="1">
      <c r="A609" s="938"/>
      <c r="C609" s="1026"/>
      <c r="D609" s="938"/>
      <c r="E609" s="1063"/>
      <c r="F609" s="1064"/>
      <c r="G609" s="1065"/>
      <c r="H609" s="938"/>
      <c r="I609" s="1063"/>
      <c r="J609" s="938"/>
      <c r="K609" s="938"/>
      <c r="L609" s="938"/>
      <c r="M609" s="1066"/>
      <c r="N609" s="1066"/>
      <c r="O609" s="1067"/>
      <c r="P609" s="1067"/>
      <c r="Q609" s="1067"/>
      <c r="R609" s="1067"/>
    </row>
    <row r="610" spans="1:18" s="984" customFormat="1">
      <c r="A610" s="938"/>
      <c r="C610" s="1026"/>
      <c r="D610" s="938"/>
      <c r="E610" s="1063"/>
      <c r="F610" s="1064"/>
      <c r="G610" s="1065"/>
      <c r="H610" s="938"/>
      <c r="I610" s="1063"/>
      <c r="J610" s="938"/>
      <c r="K610" s="938"/>
      <c r="L610" s="938"/>
      <c r="M610" s="1066"/>
      <c r="N610" s="1066"/>
      <c r="O610" s="1067"/>
      <c r="P610" s="1067"/>
      <c r="Q610" s="1067"/>
      <c r="R610" s="1067"/>
    </row>
    <row r="611" spans="1:18" s="984" customFormat="1">
      <c r="A611" s="938"/>
      <c r="C611" s="1026"/>
      <c r="D611" s="938"/>
      <c r="E611" s="1063"/>
      <c r="F611" s="1064"/>
      <c r="G611" s="1065"/>
      <c r="H611" s="938"/>
      <c r="I611" s="1063"/>
      <c r="J611" s="938"/>
      <c r="K611" s="938"/>
      <c r="L611" s="938"/>
      <c r="M611" s="1066"/>
      <c r="N611" s="1066"/>
      <c r="O611" s="1067"/>
      <c r="P611" s="1067"/>
      <c r="Q611" s="1067"/>
      <c r="R611" s="1067"/>
    </row>
    <row r="612" spans="1:18" s="984" customFormat="1">
      <c r="A612" s="938"/>
      <c r="C612" s="1026"/>
      <c r="D612" s="938"/>
      <c r="E612" s="1063"/>
      <c r="F612" s="1064"/>
      <c r="G612" s="1065"/>
      <c r="H612" s="938"/>
      <c r="I612" s="1063"/>
      <c r="J612" s="938"/>
      <c r="K612" s="938"/>
      <c r="L612" s="938"/>
      <c r="M612" s="1066"/>
      <c r="N612" s="1066"/>
      <c r="O612" s="1067"/>
      <c r="P612" s="1067"/>
      <c r="Q612" s="1067"/>
      <c r="R612" s="1067"/>
    </row>
    <row r="613" spans="1:18" s="984" customFormat="1">
      <c r="A613" s="938"/>
      <c r="C613" s="1026"/>
      <c r="D613" s="938"/>
      <c r="E613" s="1063"/>
      <c r="F613" s="1064"/>
      <c r="G613" s="1065"/>
      <c r="H613" s="938"/>
      <c r="I613" s="1063"/>
      <c r="J613" s="938"/>
      <c r="K613" s="938"/>
      <c r="L613" s="938"/>
      <c r="M613" s="1066"/>
      <c r="N613" s="1066"/>
      <c r="O613" s="1067"/>
      <c r="P613" s="1067"/>
      <c r="Q613" s="1067"/>
      <c r="R613" s="1067"/>
    </row>
    <row r="614" spans="1:18" s="984" customFormat="1">
      <c r="A614" s="938"/>
      <c r="C614" s="1026"/>
      <c r="D614" s="938"/>
      <c r="E614" s="1063"/>
      <c r="F614" s="1064"/>
      <c r="G614" s="1065"/>
      <c r="H614" s="938"/>
      <c r="I614" s="1063"/>
      <c r="J614" s="938"/>
      <c r="K614" s="938"/>
      <c r="L614" s="938"/>
      <c r="M614" s="1066"/>
      <c r="N614" s="1066"/>
      <c r="O614" s="1067"/>
      <c r="P614" s="1067"/>
      <c r="Q614" s="1067"/>
      <c r="R614" s="1067"/>
    </row>
    <row r="615" spans="1:18" s="984" customFormat="1">
      <c r="A615" s="938"/>
      <c r="C615" s="1026"/>
      <c r="D615" s="938"/>
      <c r="E615" s="1063"/>
      <c r="F615" s="1064"/>
      <c r="G615" s="1065"/>
      <c r="H615" s="938"/>
      <c r="I615" s="1063"/>
      <c r="J615" s="938"/>
      <c r="K615" s="938"/>
      <c r="L615" s="938"/>
      <c r="M615" s="1066"/>
      <c r="N615" s="1066"/>
      <c r="O615" s="1067"/>
      <c r="P615" s="1067"/>
      <c r="Q615" s="1067"/>
      <c r="R615" s="1067"/>
    </row>
    <row r="616" spans="1:18" s="984" customFormat="1">
      <c r="A616" s="938"/>
      <c r="C616" s="1026"/>
      <c r="D616" s="938"/>
      <c r="E616" s="1063"/>
      <c r="F616" s="1064"/>
      <c r="G616" s="1065"/>
      <c r="H616" s="938"/>
      <c r="I616" s="1063"/>
      <c r="J616" s="938"/>
      <c r="K616" s="938"/>
      <c r="L616" s="938"/>
      <c r="M616" s="1066"/>
      <c r="N616" s="1066"/>
      <c r="O616" s="1067"/>
      <c r="P616" s="1067"/>
      <c r="Q616" s="1067"/>
      <c r="R616" s="1067"/>
    </row>
    <row r="617" spans="1:18" s="984" customFormat="1">
      <c r="A617" s="938"/>
      <c r="C617" s="1026"/>
      <c r="D617" s="938"/>
      <c r="E617" s="1063"/>
      <c r="F617" s="1064"/>
      <c r="G617" s="1065"/>
      <c r="H617" s="938"/>
      <c r="I617" s="1063"/>
      <c r="J617" s="938"/>
      <c r="K617" s="938"/>
      <c r="L617" s="938"/>
      <c r="M617" s="1066"/>
      <c r="N617" s="1066"/>
      <c r="O617" s="1067"/>
      <c r="P617" s="1067"/>
      <c r="Q617" s="1067"/>
      <c r="R617" s="1067"/>
    </row>
    <row r="618" spans="1:18" s="984" customFormat="1">
      <c r="A618" s="938"/>
      <c r="C618" s="1026"/>
      <c r="D618" s="938"/>
      <c r="E618" s="1063"/>
      <c r="F618" s="1064"/>
      <c r="G618" s="1065"/>
      <c r="H618" s="938"/>
      <c r="I618" s="1063"/>
      <c r="J618" s="938"/>
      <c r="K618" s="938"/>
      <c r="L618" s="938"/>
      <c r="M618" s="1066"/>
      <c r="N618" s="1066"/>
      <c r="O618" s="1067"/>
      <c r="P618" s="1067"/>
      <c r="Q618" s="1067"/>
      <c r="R618" s="1067"/>
    </row>
    <row r="619" spans="1:18" s="984" customFormat="1">
      <c r="A619" s="938"/>
      <c r="C619" s="1026"/>
      <c r="D619" s="938"/>
      <c r="E619" s="1063"/>
      <c r="F619" s="1064"/>
      <c r="G619" s="1065"/>
      <c r="H619" s="938"/>
      <c r="I619" s="1063"/>
      <c r="J619" s="938"/>
      <c r="K619" s="938"/>
      <c r="L619" s="938"/>
      <c r="M619" s="1066"/>
      <c r="N619" s="1066"/>
      <c r="O619" s="1067"/>
      <c r="P619" s="1067"/>
      <c r="Q619" s="1067"/>
      <c r="R619" s="1067"/>
    </row>
    <row r="620" spans="1:18" s="984" customFormat="1">
      <c r="A620" s="938"/>
      <c r="C620" s="1026"/>
      <c r="D620" s="938"/>
      <c r="E620" s="1063"/>
      <c r="F620" s="1064"/>
      <c r="G620" s="1065"/>
      <c r="H620" s="938"/>
      <c r="I620" s="1063"/>
      <c r="J620" s="938"/>
      <c r="K620" s="938"/>
      <c r="L620" s="938"/>
      <c r="M620" s="1066"/>
      <c r="N620" s="1066"/>
      <c r="O620" s="1067"/>
      <c r="P620" s="1067"/>
      <c r="Q620" s="1067"/>
      <c r="R620" s="1067"/>
    </row>
    <row r="621" spans="1:18" s="984" customFormat="1">
      <c r="A621" s="938"/>
      <c r="C621" s="1026"/>
      <c r="D621" s="938"/>
      <c r="E621" s="1063"/>
      <c r="F621" s="1064"/>
      <c r="G621" s="1065"/>
      <c r="H621" s="938"/>
      <c r="I621" s="1063"/>
      <c r="J621" s="938"/>
      <c r="K621" s="938"/>
      <c r="L621" s="938"/>
      <c r="M621" s="1066"/>
      <c r="N621" s="1066"/>
      <c r="O621" s="1067"/>
      <c r="P621" s="1067"/>
      <c r="Q621" s="1067"/>
      <c r="R621" s="1067"/>
    </row>
    <row r="622" spans="1:18" s="984" customFormat="1">
      <c r="A622" s="938"/>
      <c r="C622" s="1026"/>
      <c r="D622" s="938"/>
      <c r="E622" s="1063"/>
      <c r="F622" s="1064"/>
      <c r="G622" s="1065"/>
      <c r="H622" s="938"/>
      <c r="I622" s="1063"/>
      <c r="J622" s="938"/>
      <c r="K622" s="938"/>
      <c r="L622" s="938"/>
      <c r="M622" s="1066"/>
      <c r="N622" s="1066"/>
      <c r="O622" s="1067"/>
      <c r="P622" s="1067"/>
      <c r="Q622" s="1067"/>
      <c r="R622" s="1067"/>
    </row>
    <row r="623" spans="1:18" s="984" customFormat="1">
      <c r="A623" s="938"/>
      <c r="C623" s="1026"/>
      <c r="D623" s="938"/>
      <c r="E623" s="1063"/>
      <c r="F623" s="1064"/>
      <c r="G623" s="1065"/>
      <c r="H623" s="938"/>
      <c r="I623" s="1063"/>
      <c r="J623" s="938"/>
      <c r="K623" s="938"/>
      <c r="L623" s="938"/>
      <c r="M623" s="1066"/>
      <c r="N623" s="1066"/>
      <c r="O623" s="1067"/>
      <c r="P623" s="1067"/>
      <c r="Q623" s="1067"/>
      <c r="R623" s="1067"/>
    </row>
    <row r="624" spans="1:18" s="984" customFormat="1">
      <c r="A624" s="938"/>
      <c r="C624" s="1026"/>
      <c r="D624" s="938"/>
      <c r="E624" s="1063"/>
      <c r="F624" s="1064"/>
      <c r="G624" s="1065"/>
      <c r="H624" s="938"/>
      <c r="I624" s="1063"/>
      <c r="J624" s="938"/>
      <c r="K624" s="938"/>
      <c r="L624" s="938"/>
      <c r="M624" s="1066"/>
      <c r="N624" s="1066"/>
      <c r="O624" s="1067"/>
      <c r="P624" s="1067"/>
      <c r="Q624" s="1067"/>
      <c r="R624" s="1067"/>
    </row>
    <row r="625" spans="1:18" s="984" customFormat="1">
      <c r="A625" s="938"/>
      <c r="C625" s="1026"/>
      <c r="D625" s="938"/>
      <c r="E625" s="1063"/>
      <c r="F625" s="1064"/>
      <c r="G625" s="1065"/>
      <c r="H625" s="938"/>
      <c r="I625" s="1063"/>
      <c r="J625" s="938"/>
      <c r="K625" s="938"/>
      <c r="L625" s="938"/>
      <c r="M625" s="1066"/>
      <c r="N625" s="1066"/>
      <c r="O625" s="1067"/>
      <c r="P625" s="1067"/>
      <c r="Q625" s="1067"/>
      <c r="R625" s="1067"/>
    </row>
    <row r="626" spans="1:18" s="984" customFormat="1">
      <c r="A626" s="938"/>
      <c r="C626" s="1026"/>
      <c r="D626" s="938"/>
      <c r="E626" s="1063"/>
      <c r="F626" s="1064"/>
      <c r="G626" s="1065"/>
      <c r="H626" s="938"/>
      <c r="I626" s="1063"/>
      <c r="J626" s="938"/>
      <c r="K626" s="938"/>
      <c r="L626" s="938"/>
      <c r="M626" s="1066"/>
      <c r="N626" s="1066"/>
      <c r="O626" s="1067"/>
      <c r="P626" s="1067"/>
      <c r="Q626" s="1067"/>
      <c r="R626" s="1067"/>
    </row>
    <row r="627" spans="1:18" s="984" customFormat="1">
      <c r="A627" s="938"/>
      <c r="C627" s="1026"/>
      <c r="D627" s="938"/>
      <c r="E627" s="1063"/>
      <c r="F627" s="1064"/>
      <c r="G627" s="1065"/>
      <c r="H627" s="938"/>
      <c r="I627" s="1063"/>
      <c r="J627" s="938"/>
      <c r="K627" s="938"/>
      <c r="L627" s="938"/>
      <c r="M627" s="1066"/>
      <c r="N627" s="1066"/>
      <c r="O627" s="1067"/>
      <c r="P627" s="1067"/>
      <c r="Q627" s="1067"/>
      <c r="R627" s="1067"/>
    </row>
    <row r="628" spans="1:18" s="984" customFormat="1">
      <c r="A628" s="938"/>
      <c r="C628" s="1026"/>
      <c r="D628" s="938"/>
      <c r="E628" s="1063"/>
      <c r="F628" s="1064"/>
      <c r="G628" s="1065"/>
      <c r="H628" s="938"/>
      <c r="I628" s="1063"/>
      <c r="J628" s="938"/>
      <c r="K628" s="938"/>
      <c r="L628" s="938"/>
      <c r="M628" s="1066"/>
      <c r="N628" s="1066"/>
      <c r="O628" s="1067"/>
      <c r="P628" s="1067"/>
      <c r="Q628" s="1067"/>
      <c r="R628" s="1067"/>
    </row>
    <row r="629" spans="1:18" s="984" customFormat="1">
      <c r="A629" s="938"/>
      <c r="C629" s="1026"/>
      <c r="D629" s="938"/>
      <c r="E629" s="1063"/>
      <c r="F629" s="1064"/>
      <c r="G629" s="1065"/>
      <c r="H629" s="938"/>
      <c r="I629" s="1063"/>
      <c r="J629" s="938"/>
      <c r="K629" s="938"/>
      <c r="L629" s="938"/>
      <c r="M629" s="1066"/>
      <c r="N629" s="1066"/>
      <c r="O629" s="1067"/>
      <c r="P629" s="1067"/>
      <c r="Q629" s="1067"/>
      <c r="R629" s="1067"/>
    </row>
    <row r="630" spans="1:18" s="984" customFormat="1">
      <c r="A630" s="938"/>
      <c r="C630" s="1026"/>
      <c r="D630" s="938"/>
      <c r="E630" s="1063"/>
      <c r="F630" s="1064"/>
      <c r="G630" s="1065"/>
      <c r="H630" s="938"/>
      <c r="I630" s="1063"/>
      <c r="J630" s="938"/>
      <c r="K630" s="938"/>
      <c r="L630" s="938"/>
      <c r="M630" s="1066"/>
      <c r="N630" s="1066"/>
      <c r="O630" s="1067"/>
      <c r="P630" s="1067"/>
      <c r="Q630" s="1067"/>
      <c r="R630" s="1067"/>
    </row>
    <row r="631" spans="1:18" s="984" customFormat="1">
      <c r="A631" s="938"/>
      <c r="C631" s="1026"/>
      <c r="D631" s="938"/>
      <c r="E631" s="1063"/>
      <c r="F631" s="1064"/>
      <c r="G631" s="1065"/>
      <c r="H631" s="938"/>
      <c r="I631" s="1063"/>
      <c r="J631" s="938"/>
      <c r="K631" s="938"/>
      <c r="L631" s="938"/>
      <c r="M631" s="1066"/>
      <c r="N631" s="1066"/>
      <c r="O631" s="1067"/>
      <c r="P631" s="1067"/>
      <c r="Q631" s="1067"/>
      <c r="R631" s="1067"/>
    </row>
    <row r="632" spans="1:18" s="984" customFormat="1">
      <c r="A632" s="938"/>
      <c r="C632" s="1026"/>
      <c r="D632" s="938"/>
      <c r="E632" s="1063"/>
      <c r="F632" s="1064"/>
      <c r="G632" s="1065"/>
      <c r="H632" s="938"/>
      <c r="I632" s="1063"/>
      <c r="J632" s="938"/>
      <c r="K632" s="938"/>
      <c r="L632" s="938"/>
      <c r="M632" s="1066"/>
      <c r="N632" s="1066"/>
      <c r="O632" s="1067"/>
      <c r="P632" s="1067"/>
      <c r="Q632" s="1067"/>
      <c r="R632" s="1067"/>
    </row>
    <row r="633" spans="1:18" s="984" customFormat="1">
      <c r="A633" s="938"/>
      <c r="C633" s="1026"/>
      <c r="D633" s="938"/>
      <c r="E633" s="1063"/>
      <c r="F633" s="1064"/>
      <c r="G633" s="1065"/>
      <c r="H633" s="938"/>
      <c r="I633" s="1063"/>
      <c r="J633" s="938"/>
      <c r="K633" s="938"/>
      <c r="L633" s="938"/>
      <c r="M633" s="1066"/>
      <c r="N633" s="1066"/>
      <c r="O633" s="1067"/>
      <c r="P633" s="1067"/>
      <c r="Q633" s="1067"/>
      <c r="R633" s="1067"/>
    </row>
    <row r="634" spans="1:18" s="984" customFormat="1">
      <c r="A634" s="938"/>
      <c r="C634" s="1026"/>
      <c r="D634" s="938"/>
      <c r="E634" s="1063"/>
      <c r="F634" s="1064"/>
      <c r="G634" s="1065"/>
      <c r="H634" s="938"/>
      <c r="I634" s="1063"/>
      <c r="J634" s="938"/>
      <c r="K634" s="938"/>
      <c r="L634" s="938"/>
      <c r="M634" s="1066"/>
      <c r="N634" s="1066"/>
      <c r="O634" s="1067"/>
      <c r="P634" s="1067"/>
      <c r="Q634" s="1067"/>
      <c r="R634" s="1067"/>
    </row>
    <row r="635" spans="1:18" s="984" customFormat="1">
      <c r="A635" s="938"/>
      <c r="C635" s="1026"/>
      <c r="D635" s="938"/>
      <c r="E635" s="1063"/>
      <c r="F635" s="1064"/>
      <c r="G635" s="1065"/>
      <c r="H635" s="938"/>
      <c r="I635" s="1063"/>
      <c r="J635" s="938"/>
      <c r="K635" s="938"/>
      <c r="L635" s="938"/>
      <c r="M635" s="1066"/>
      <c r="N635" s="1066"/>
      <c r="O635" s="1067"/>
      <c r="P635" s="1067"/>
      <c r="Q635" s="1067"/>
      <c r="R635" s="1067"/>
    </row>
    <row r="636" spans="1:18" s="984" customFormat="1">
      <c r="A636" s="938"/>
      <c r="C636" s="1026"/>
      <c r="D636" s="938"/>
      <c r="E636" s="1063"/>
      <c r="F636" s="1064"/>
      <c r="G636" s="1065"/>
      <c r="H636" s="938"/>
      <c r="I636" s="1063"/>
      <c r="J636" s="938"/>
      <c r="K636" s="938"/>
      <c r="L636" s="938"/>
      <c r="M636" s="1066"/>
      <c r="N636" s="1066"/>
      <c r="O636" s="1067"/>
      <c r="P636" s="1067"/>
      <c r="Q636" s="1067"/>
      <c r="R636" s="1067"/>
    </row>
    <row r="637" spans="1:18" s="984" customFormat="1">
      <c r="A637" s="938"/>
      <c r="C637" s="1026"/>
      <c r="D637" s="938"/>
      <c r="E637" s="1063"/>
      <c r="F637" s="1064"/>
      <c r="G637" s="1065"/>
      <c r="H637" s="938"/>
      <c r="I637" s="1063"/>
      <c r="J637" s="938"/>
      <c r="K637" s="938"/>
      <c r="L637" s="938"/>
      <c r="M637" s="1066"/>
      <c r="N637" s="1066"/>
      <c r="O637" s="1067"/>
      <c r="P637" s="1067"/>
      <c r="Q637" s="1067"/>
      <c r="R637" s="1067"/>
    </row>
    <row r="638" spans="1:18" s="984" customFormat="1">
      <c r="A638" s="938"/>
      <c r="C638" s="1026"/>
      <c r="D638" s="938"/>
      <c r="E638" s="1063"/>
      <c r="F638" s="1064"/>
      <c r="G638" s="1065"/>
      <c r="H638" s="938"/>
      <c r="I638" s="1063"/>
      <c r="J638" s="938"/>
      <c r="K638" s="938"/>
      <c r="L638" s="938"/>
      <c r="M638" s="1066"/>
      <c r="N638" s="1066"/>
      <c r="O638" s="1067"/>
      <c r="P638" s="1067"/>
      <c r="Q638" s="1067"/>
      <c r="R638" s="1067"/>
    </row>
    <row r="639" spans="1:18" s="984" customFormat="1">
      <c r="A639" s="938"/>
      <c r="C639" s="1026"/>
      <c r="D639" s="938"/>
      <c r="E639" s="1063"/>
      <c r="F639" s="1064"/>
      <c r="G639" s="1065"/>
      <c r="H639" s="938"/>
      <c r="I639" s="1063"/>
      <c r="J639" s="938"/>
      <c r="K639" s="938"/>
      <c r="L639" s="938"/>
      <c r="M639" s="1066"/>
      <c r="N639" s="1066"/>
      <c r="O639" s="1067"/>
      <c r="P639" s="1067"/>
      <c r="Q639" s="1067"/>
      <c r="R639" s="1067"/>
    </row>
    <row r="640" spans="1:18" s="984" customFormat="1">
      <c r="A640" s="938"/>
      <c r="C640" s="1026"/>
      <c r="D640" s="938"/>
      <c r="E640" s="1063"/>
      <c r="F640" s="1064"/>
      <c r="G640" s="1065"/>
      <c r="H640" s="938"/>
      <c r="I640" s="1063"/>
      <c r="J640" s="938"/>
      <c r="K640" s="938"/>
      <c r="L640" s="938"/>
      <c r="M640" s="1066"/>
      <c r="N640" s="1066"/>
      <c r="O640" s="1067"/>
      <c r="P640" s="1067"/>
      <c r="Q640" s="1067"/>
      <c r="R640" s="1067"/>
    </row>
    <row r="641" spans="1:18" s="984" customFormat="1">
      <c r="A641" s="938"/>
      <c r="C641" s="1026"/>
      <c r="D641" s="938"/>
      <c r="E641" s="1063"/>
      <c r="F641" s="1064"/>
      <c r="G641" s="1065"/>
      <c r="H641" s="938"/>
      <c r="I641" s="1063"/>
      <c r="J641" s="938"/>
      <c r="K641" s="938"/>
      <c r="L641" s="938"/>
      <c r="M641" s="1066"/>
      <c r="N641" s="1066"/>
      <c r="O641" s="1067"/>
      <c r="P641" s="1067"/>
      <c r="Q641" s="1067"/>
      <c r="R641" s="1067"/>
    </row>
    <row r="642" spans="1:18" s="984" customFormat="1">
      <c r="A642" s="938"/>
      <c r="C642" s="1026"/>
      <c r="D642" s="938"/>
      <c r="E642" s="1063"/>
      <c r="F642" s="1064"/>
      <c r="G642" s="1065"/>
      <c r="H642" s="938"/>
      <c r="I642" s="1063"/>
      <c r="J642" s="938"/>
      <c r="K642" s="938"/>
      <c r="L642" s="938"/>
      <c r="M642" s="1066"/>
      <c r="N642" s="1066"/>
      <c r="O642" s="1067"/>
      <c r="P642" s="1067"/>
      <c r="Q642" s="1067"/>
      <c r="R642" s="1067"/>
    </row>
    <row r="643" spans="1:18" s="984" customFormat="1">
      <c r="A643" s="938"/>
      <c r="C643" s="1026"/>
      <c r="D643" s="938"/>
      <c r="E643" s="1063"/>
      <c r="F643" s="1064"/>
      <c r="G643" s="1065"/>
      <c r="H643" s="938"/>
      <c r="I643" s="1063"/>
      <c r="J643" s="938"/>
      <c r="K643" s="938"/>
      <c r="L643" s="938"/>
      <c r="M643" s="1066"/>
      <c r="N643" s="1066"/>
      <c r="O643" s="1067"/>
      <c r="P643" s="1067"/>
      <c r="Q643" s="1067"/>
      <c r="R643" s="1067"/>
    </row>
    <row r="644" spans="1:18" s="984" customFormat="1">
      <c r="A644" s="938"/>
      <c r="C644" s="1026"/>
      <c r="D644" s="938"/>
      <c r="E644" s="1063"/>
      <c r="F644" s="1064"/>
      <c r="G644" s="1065"/>
      <c r="H644" s="938"/>
      <c r="I644" s="1063"/>
      <c r="J644" s="938"/>
      <c r="K644" s="938"/>
      <c r="L644" s="938"/>
      <c r="M644" s="1066"/>
      <c r="N644" s="1066"/>
      <c r="O644" s="1067"/>
      <c r="P644" s="1067"/>
      <c r="Q644" s="1067"/>
      <c r="R644" s="1067"/>
    </row>
    <row r="645" spans="1:18" s="984" customFormat="1">
      <c r="A645" s="938"/>
      <c r="C645" s="1026"/>
      <c r="D645" s="938"/>
      <c r="E645" s="1063"/>
      <c r="F645" s="1064"/>
      <c r="G645" s="1065"/>
      <c r="H645" s="938"/>
      <c r="I645" s="1063"/>
      <c r="J645" s="938"/>
      <c r="K645" s="938"/>
      <c r="L645" s="938"/>
      <c r="M645" s="1066"/>
      <c r="N645" s="1066"/>
      <c r="O645" s="1067"/>
      <c r="P645" s="1067"/>
      <c r="Q645" s="1067"/>
      <c r="R645" s="1067"/>
    </row>
    <row r="646" spans="1:18" s="984" customFormat="1">
      <c r="A646" s="938"/>
      <c r="C646" s="1026"/>
      <c r="D646" s="938"/>
      <c r="E646" s="1063"/>
      <c r="F646" s="1064"/>
      <c r="G646" s="1065"/>
      <c r="H646" s="938"/>
      <c r="I646" s="1063"/>
      <c r="J646" s="938"/>
      <c r="K646" s="938"/>
      <c r="L646" s="938"/>
      <c r="M646" s="1066"/>
      <c r="N646" s="1066"/>
      <c r="O646" s="1067"/>
      <c r="P646" s="1067"/>
      <c r="Q646" s="1067"/>
      <c r="R646" s="1067"/>
    </row>
    <row r="647" spans="1:18" s="984" customFormat="1">
      <c r="A647" s="938"/>
      <c r="C647" s="1026"/>
      <c r="D647" s="938"/>
      <c r="E647" s="1063"/>
      <c r="F647" s="1064"/>
      <c r="G647" s="1065"/>
      <c r="H647" s="938"/>
      <c r="I647" s="1063"/>
      <c r="J647" s="938"/>
      <c r="K647" s="938"/>
      <c r="L647" s="938"/>
      <c r="M647" s="1066"/>
      <c r="N647" s="1066"/>
      <c r="O647" s="1067"/>
      <c r="P647" s="1067"/>
      <c r="Q647" s="1067"/>
      <c r="R647" s="1067"/>
    </row>
    <row r="648" spans="1:18" s="984" customFormat="1">
      <c r="A648" s="938"/>
      <c r="C648" s="1026"/>
      <c r="D648" s="938"/>
      <c r="E648" s="1063"/>
      <c r="F648" s="1064"/>
      <c r="G648" s="1065"/>
      <c r="H648" s="938"/>
      <c r="I648" s="1063"/>
      <c r="J648" s="938"/>
      <c r="K648" s="938"/>
      <c r="L648" s="938"/>
      <c r="M648" s="1066"/>
      <c r="N648" s="1066"/>
      <c r="O648" s="1067"/>
      <c r="P648" s="1067"/>
      <c r="Q648" s="1067"/>
      <c r="R648" s="1067"/>
    </row>
    <row r="649" spans="1:18" s="984" customFormat="1">
      <c r="A649" s="938"/>
      <c r="C649" s="1026"/>
      <c r="D649" s="938"/>
      <c r="E649" s="1063"/>
      <c r="F649" s="1064"/>
      <c r="G649" s="1065"/>
      <c r="H649" s="938"/>
      <c r="I649" s="1063"/>
      <c r="J649" s="938"/>
      <c r="K649" s="938"/>
      <c r="L649" s="938"/>
      <c r="M649" s="1066"/>
      <c r="N649" s="1066"/>
      <c r="O649" s="1067"/>
      <c r="P649" s="1067"/>
      <c r="Q649" s="1067"/>
      <c r="R649" s="1067"/>
    </row>
    <row r="650" spans="1:18" s="984" customFormat="1">
      <c r="A650" s="938"/>
      <c r="C650" s="1026"/>
      <c r="D650" s="938"/>
      <c r="E650" s="1063"/>
      <c r="F650" s="1064"/>
      <c r="G650" s="1065"/>
      <c r="H650" s="938"/>
      <c r="I650" s="1063"/>
      <c r="J650" s="938"/>
      <c r="K650" s="938"/>
      <c r="L650" s="938"/>
      <c r="M650" s="1066"/>
      <c r="N650" s="1066"/>
      <c r="O650" s="1067"/>
      <c r="P650" s="1067"/>
      <c r="Q650" s="1067"/>
      <c r="R650" s="1067"/>
    </row>
    <row r="651" spans="1:18" s="984" customFormat="1">
      <c r="A651" s="938"/>
      <c r="C651" s="1026"/>
      <c r="D651" s="938"/>
      <c r="E651" s="1063"/>
      <c r="F651" s="1064"/>
      <c r="G651" s="1065"/>
      <c r="H651" s="938"/>
      <c r="I651" s="1063"/>
      <c r="J651" s="938"/>
      <c r="K651" s="938"/>
      <c r="L651" s="938"/>
      <c r="M651" s="1066"/>
      <c r="N651" s="1066"/>
      <c r="O651" s="1067"/>
      <c r="P651" s="1067"/>
      <c r="Q651" s="1067"/>
      <c r="R651" s="1067"/>
    </row>
    <row r="652" spans="1:18" s="984" customFormat="1">
      <c r="A652" s="938"/>
      <c r="C652" s="1026"/>
      <c r="D652" s="938"/>
      <c r="E652" s="1063"/>
      <c r="F652" s="1064"/>
      <c r="G652" s="1065"/>
      <c r="H652" s="938"/>
      <c r="I652" s="1063"/>
      <c r="J652" s="938"/>
      <c r="K652" s="938"/>
      <c r="L652" s="938"/>
      <c r="M652" s="1066"/>
      <c r="N652" s="1066"/>
      <c r="O652" s="1067"/>
      <c r="P652" s="1067"/>
      <c r="Q652" s="1067"/>
      <c r="R652" s="1067"/>
    </row>
    <row r="653" spans="1:18" s="984" customFormat="1">
      <c r="A653" s="938"/>
      <c r="C653" s="1026"/>
      <c r="D653" s="938"/>
      <c r="E653" s="1063"/>
      <c r="F653" s="1064"/>
      <c r="G653" s="1065"/>
      <c r="H653" s="938"/>
      <c r="I653" s="1063"/>
      <c r="J653" s="938"/>
      <c r="K653" s="938"/>
      <c r="L653" s="938"/>
      <c r="M653" s="1066"/>
      <c r="N653" s="1066"/>
      <c r="O653" s="1067"/>
      <c r="P653" s="1067"/>
      <c r="Q653" s="1067"/>
      <c r="R653" s="1067"/>
    </row>
    <row r="654" spans="1:18" s="984" customFormat="1">
      <c r="A654" s="938"/>
      <c r="C654" s="1026"/>
      <c r="D654" s="938"/>
      <c r="E654" s="1063"/>
      <c r="F654" s="1064"/>
      <c r="G654" s="1065"/>
      <c r="H654" s="938"/>
      <c r="I654" s="1063"/>
      <c r="J654" s="938"/>
      <c r="K654" s="938"/>
      <c r="L654" s="938"/>
      <c r="M654" s="1066"/>
      <c r="N654" s="1066"/>
      <c r="O654" s="1067"/>
      <c r="P654" s="1067"/>
      <c r="Q654" s="1067"/>
      <c r="R654" s="1067"/>
    </row>
    <row r="655" spans="1:18" s="984" customFormat="1">
      <c r="A655" s="938"/>
      <c r="C655" s="1026"/>
      <c r="D655" s="938"/>
      <c r="E655" s="1063"/>
      <c r="F655" s="1064"/>
      <c r="G655" s="1065"/>
      <c r="H655" s="938"/>
      <c r="I655" s="1063"/>
      <c r="J655" s="938"/>
      <c r="K655" s="938"/>
      <c r="L655" s="938"/>
      <c r="M655" s="1066"/>
      <c r="N655" s="1066"/>
      <c r="O655" s="1067"/>
      <c r="P655" s="1067"/>
      <c r="Q655" s="1067"/>
      <c r="R655" s="1067"/>
    </row>
    <row r="656" spans="1:18" s="984" customFormat="1">
      <c r="A656" s="938"/>
      <c r="C656" s="1026"/>
      <c r="D656" s="938"/>
      <c r="E656" s="1063"/>
      <c r="F656" s="1064"/>
      <c r="G656" s="1065"/>
      <c r="H656" s="938"/>
      <c r="I656" s="1063"/>
      <c r="J656" s="938"/>
      <c r="K656" s="938"/>
      <c r="L656" s="938"/>
      <c r="M656" s="1066"/>
      <c r="N656" s="1066"/>
      <c r="O656" s="1067"/>
      <c r="P656" s="1067"/>
      <c r="Q656" s="1067"/>
      <c r="R656" s="1067"/>
    </row>
    <row r="657" spans="1:18" s="984" customFormat="1">
      <c r="A657" s="938"/>
      <c r="C657" s="1026"/>
      <c r="D657" s="938"/>
      <c r="E657" s="1063"/>
      <c r="F657" s="1064"/>
      <c r="G657" s="1065"/>
      <c r="H657" s="938"/>
      <c r="I657" s="1063"/>
      <c r="J657" s="938"/>
      <c r="K657" s="938"/>
      <c r="L657" s="938"/>
      <c r="M657" s="1066"/>
      <c r="N657" s="1066"/>
      <c r="O657" s="1067"/>
      <c r="P657" s="1067"/>
      <c r="Q657" s="1067"/>
      <c r="R657" s="1067"/>
    </row>
    <row r="658" spans="1:18" s="984" customFormat="1">
      <c r="A658" s="938"/>
      <c r="C658" s="1026"/>
      <c r="D658" s="938"/>
      <c r="E658" s="1063"/>
      <c r="F658" s="1064"/>
      <c r="G658" s="1065"/>
      <c r="H658" s="938"/>
      <c r="I658" s="1063"/>
      <c r="J658" s="938"/>
      <c r="K658" s="938"/>
      <c r="L658" s="938"/>
      <c r="M658" s="1066"/>
      <c r="N658" s="1066"/>
      <c r="O658" s="1067"/>
      <c r="P658" s="1067"/>
      <c r="Q658" s="1067"/>
      <c r="R658" s="1067"/>
    </row>
    <row r="659" spans="1:18" s="984" customFormat="1">
      <c r="A659" s="938"/>
      <c r="C659" s="1026"/>
      <c r="D659" s="938"/>
      <c r="E659" s="1063"/>
      <c r="F659" s="1064"/>
      <c r="G659" s="1065"/>
      <c r="H659" s="938"/>
      <c r="I659" s="1063"/>
      <c r="J659" s="938"/>
      <c r="K659" s="938"/>
      <c r="L659" s="938"/>
      <c r="M659" s="1066"/>
      <c r="N659" s="1066"/>
      <c r="O659" s="1067"/>
      <c r="P659" s="1067"/>
      <c r="Q659" s="1067"/>
      <c r="R659" s="1067"/>
    </row>
    <row r="660" spans="1:18" s="984" customFormat="1">
      <c r="A660" s="938"/>
      <c r="C660" s="1026"/>
      <c r="D660" s="938"/>
      <c r="E660" s="1063"/>
      <c r="F660" s="1064"/>
      <c r="G660" s="1065"/>
      <c r="H660" s="938"/>
      <c r="I660" s="1063"/>
      <c r="J660" s="938"/>
      <c r="K660" s="938"/>
      <c r="L660" s="938"/>
      <c r="M660" s="1066"/>
      <c r="N660" s="1066"/>
      <c r="O660" s="1067"/>
      <c r="P660" s="1067"/>
      <c r="Q660" s="1067"/>
      <c r="R660" s="1067"/>
    </row>
    <row r="661" spans="1:18" s="984" customFormat="1">
      <c r="A661" s="938"/>
      <c r="C661" s="1026"/>
      <c r="D661" s="938"/>
      <c r="E661" s="1063"/>
      <c r="F661" s="1064"/>
      <c r="G661" s="1065"/>
      <c r="H661" s="938"/>
      <c r="I661" s="1063"/>
      <c r="J661" s="938"/>
      <c r="K661" s="938"/>
      <c r="L661" s="938"/>
      <c r="M661" s="1066"/>
      <c r="N661" s="1066"/>
      <c r="O661" s="1067"/>
      <c r="P661" s="1067"/>
      <c r="Q661" s="1067"/>
      <c r="R661" s="1067"/>
    </row>
    <row r="662" spans="1:18" s="984" customFormat="1">
      <c r="A662" s="938"/>
      <c r="C662" s="1026"/>
      <c r="D662" s="938"/>
      <c r="E662" s="1063"/>
      <c r="F662" s="1064"/>
      <c r="G662" s="1065"/>
      <c r="H662" s="938"/>
      <c r="I662" s="1063"/>
      <c r="J662" s="938"/>
      <c r="K662" s="938"/>
      <c r="L662" s="938"/>
      <c r="M662" s="1066"/>
      <c r="N662" s="1066"/>
      <c r="O662" s="1067"/>
      <c r="P662" s="1067"/>
      <c r="Q662" s="1067"/>
      <c r="R662" s="1067"/>
    </row>
    <row r="663" spans="1:18" s="984" customFormat="1">
      <c r="A663" s="938"/>
      <c r="C663" s="1026"/>
      <c r="D663" s="938"/>
      <c r="E663" s="1063"/>
      <c r="F663" s="1064"/>
      <c r="G663" s="1065"/>
      <c r="H663" s="938"/>
      <c r="I663" s="1063"/>
      <c r="J663" s="938"/>
      <c r="K663" s="938"/>
      <c r="L663" s="938"/>
      <c r="M663" s="1066"/>
      <c r="N663" s="1066"/>
      <c r="O663" s="1067"/>
      <c r="P663" s="1067"/>
      <c r="Q663" s="1067"/>
      <c r="R663" s="1067"/>
    </row>
    <row r="664" spans="1:18" s="984" customFormat="1">
      <c r="A664" s="938"/>
      <c r="C664" s="1026"/>
      <c r="D664" s="938"/>
      <c r="E664" s="1063"/>
      <c r="F664" s="1064"/>
      <c r="G664" s="1065"/>
      <c r="H664" s="938"/>
      <c r="I664" s="1063"/>
      <c r="J664" s="938"/>
      <c r="K664" s="938"/>
      <c r="L664" s="938"/>
      <c r="M664" s="1066"/>
      <c r="N664" s="1066"/>
      <c r="O664" s="1067"/>
      <c r="P664" s="1067"/>
      <c r="Q664" s="1067"/>
      <c r="R664" s="1067"/>
    </row>
    <row r="665" spans="1:18" s="984" customFormat="1">
      <c r="A665" s="938"/>
      <c r="C665" s="1026"/>
      <c r="D665" s="938"/>
      <c r="E665" s="1063"/>
      <c r="F665" s="1064"/>
      <c r="G665" s="1065"/>
      <c r="H665" s="938"/>
      <c r="I665" s="1063"/>
      <c r="J665" s="938"/>
      <c r="K665" s="938"/>
      <c r="L665" s="938"/>
      <c r="M665" s="1066"/>
      <c r="N665" s="1066"/>
      <c r="O665" s="1067"/>
      <c r="P665" s="1067"/>
      <c r="Q665" s="1067"/>
      <c r="R665" s="1067"/>
    </row>
    <row r="666" spans="1:18" s="984" customFormat="1">
      <c r="A666" s="938"/>
      <c r="C666" s="1026"/>
      <c r="D666" s="938"/>
      <c r="E666" s="1063"/>
      <c r="F666" s="1064"/>
      <c r="G666" s="1065"/>
      <c r="H666" s="938"/>
      <c r="I666" s="1063"/>
      <c r="J666" s="938"/>
      <c r="K666" s="938"/>
      <c r="L666" s="938"/>
      <c r="M666" s="1066"/>
      <c r="N666" s="1066"/>
      <c r="O666" s="1067"/>
      <c r="P666" s="1067"/>
      <c r="Q666" s="1067"/>
      <c r="R666" s="1067"/>
    </row>
    <row r="667" spans="1:18" s="984" customFormat="1">
      <c r="A667" s="938"/>
      <c r="C667" s="1026"/>
      <c r="D667" s="938"/>
      <c r="E667" s="1063"/>
      <c r="F667" s="1064"/>
      <c r="G667" s="1065"/>
      <c r="H667" s="938"/>
      <c r="I667" s="1063"/>
      <c r="J667" s="938"/>
      <c r="K667" s="938"/>
      <c r="L667" s="938"/>
      <c r="M667" s="1066"/>
      <c r="N667" s="1066"/>
      <c r="O667" s="1067"/>
      <c r="P667" s="1067"/>
      <c r="Q667" s="1067"/>
      <c r="R667" s="1067"/>
    </row>
    <row r="668" spans="1:18" s="984" customFormat="1">
      <c r="A668" s="938"/>
      <c r="C668" s="1026"/>
      <c r="D668" s="938"/>
      <c r="E668" s="1063"/>
      <c r="F668" s="1064"/>
      <c r="G668" s="1065"/>
      <c r="H668" s="938"/>
      <c r="I668" s="1063"/>
      <c r="J668" s="938"/>
      <c r="K668" s="938"/>
      <c r="L668" s="938"/>
      <c r="M668" s="1066"/>
      <c r="N668" s="1066"/>
      <c r="O668" s="1067"/>
      <c r="P668" s="1067"/>
      <c r="Q668" s="1067"/>
      <c r="R668" s="1067"/>
    </row>
    <row r="669" spans="1:18" s="984" customFormat="1">
      <c r="A669" s="938"/>
      <c r="C669" s="1026"/>
      <c r="D669" s="938"/>
      <c r="E669" s="1063"/>
      <c r="F669" s="1064"/>
      <c r="G669" s="1065"/>
      <c r="H669" s="938"/>
      <c r="I669" s="1063"/>
      <c r="J669" s="938"/>
      <c r="K669" s="938"/>
      <c r="L669" s="938"/>
      <c r="M669" s="1066"/>
      <c r="N669" s="1066"/>
      <c r="O669" s="1067"/>
      <c r="P669" s="1067"/>
      <c r="Q669" s="1067"/>
      <c r="R669" s="1067"/>
    </row>
    <row r="670" spans="1:18" s="984" customFormat="1">
      <c r="A670" s="938"/>
      <c r="C670" s="1026"/>
      <c r="D670" s="938"/>
      <c r="E670" s="1063"/>
      <c r="F670" s="1064"/>
      <c r="G670" s="1065"/>
      <c r="H670" s="938"/>
      <c r="I670" s="1063"/>
      <c r="J670" s="938"/>
      <c r="K670" s="938"/>
      <c r="L670" s="938"/>
      <c r="M670" s="1066"/>
      <c r="N670" s="1066"/>
      <c r="O670" s="1067"/>
      <c r="P670" s="1067"/>
      <c r="Q670" s="1067"/>
      <c r="R670" s="1067"/>
    </row>
    <row r="671" spans="1:18" s="984" customFormat="1">
      <c r="A671" s="938"/>
      <c r="C671" s="1026"/>
      <c r="D671" s="938"/>
      <c r="E671" s="1063"/>
      <c r="F671" s="1064"/>
      <c r="G671" s="1065"/>
      <c r="H671" s="938"/>
      <c r="I671" s="1063"/>
      <c r="J671" s="938"/>
      <c r="K671" s="938"/>
      <c r="L671" s="938"/>
      <c r="M671" s="1066"/>
      <c r="N671" s="1066"/>
      <c r="O671" s="1067"/>
      <c r="P671" s="1067"/>
      <c r="Q671" s="1067"/>
      <c r="R671" s="1067"/>
    </row>
    <row r="672" spans="1:18" s="984" customFormat="1">
      <c r="A672" s="938"/>
      <c r="C672" s="1026"/>
      <c r="D672" s="938"/>
      <c r="E672" s="1063"/>
      <c r="F672" s="1064"/>
      <c r="G672" s="1065"/>
      <c r="H672" s="938"/>
      <c r="I672" s="1063"/>
      <c r="J672" s="938"/>
      <c r="K672" s="938"/>
      <c r="L672" s="938"/>
      <c r="M672" s="1066"/>
      <c r="N672" s="1066"/>
      <c r="O672" s="1067"/>
      <c r="P672" s="1067"/>
      <c r="Q672" s="1067"/>
      <c r="R672" s="1067"/>
    </row>
    <row r="673" spans="1:18" s="984" customFormat="1">
      <c r="A673" s="938"/>
      <c r="C673" s="1026"/>
      <c r="D673" s="938"/>
      <c r="E673" s="1063"/>
      <c r="F673" s="1064"/>
      <c r="G673" s="1065"/>
      <c r="H673" s="938"/>
      <c r="I673" s="1063"/>
      <c r="J673" s="938"/>
      <c r="K673" s="938"/>
      <c r="L673" s="938"/>
      <c r="M673" s="1066"/>
      <c r="N673" s="1066"/>
      <c r="O673" s="1067"/>
      <c r="P673" s="1067"/>
      <c r="Q673" s="1067"/>
      <c r="R673" s="1067"/>
    </row>
    <row r="674" spans="1:18" s="984" customFormat="1">
      <c r="A674" s="938"/>
      <c r="C674" s="1026"/>
      <c r="D674" s="938"/>
      <c r="E674" s="1063"/>
      <c r="F674" s="1064"/>
      <c r="G674" s="1065"/>
      <c r="H674" s="938"/>
      <c r="I674" s="1063"/>
      <c r="J674" s="938"/>
      <c r="K674" s="938"/>
      <c r="L674" s="938"/>
      <c r="M674" s="1066"/>
      <c r="N674" s="1066"/>
      <c r="O674" s="1067"/>
      <c r="P674" s="1067"/>
      <c r="Q674" s="1067"/>
      <c r="R674" s="1067"/>
    </row>
    <row r="675" spans="1:18" s="984" customFormat="1">
      <c r="A675" s="938"/>
      <c r="C675" s="1026"/>
      <c r="D675" s="938"/>
      <c r="E675" s="1063"/>
      <c r="F675" s="1064"/>
      <c r="G675" s="1065"/>
      <c r="H675" s="938"/>
      <c r="I675" s="1063"/>
      <c r="J675" s="938"/>
      <c r="K675" s="938"/>
      <c r="L675" s="938"/>
      <c r="M675" s="1066"/>
      <c r="N675" s="1066"/>
      <c r="O675" s="1067"/>
      <c r="P675" s="1067"/>
      <c r="Q675" s="1067"/>
      <c r="R675" s="1067"/>
    </row>
    <row r="676" spans="1:18" s="984" customFormat="1">
      <c r="A676" s="938"/>
      <c r="C676" s="1026"/>
      <c r="D676" s="938"/>
      <c r="E676" s="1063"/>
      <c r="F676" s="1064"/>
      <c r="G676" s="1065"/>
      <c r="H676" s="938"/>
      <c r="I676" s="1063"/>
      <c r="J676" s="938"/>
      <c r="K676" s="938"/>
      <c r="L676" s="938"/>
      <c r="M676" s="1066"/>
      <c r="N676" s="1066"/>
      <c r="O676" s="1067"/>
      <c r="P676" s="1067"/>
      <c r="Q676" s="1067"/>
      <c r="R676" s="1067"/>
    </row>
    <row r="677" spans="1:18" s="984" customFormat="1">
      <c r="A677" s="938"/>
      <c r="C677" s="1026"/>
      <c r="D677" s="938"/>
      <c r="E677" s="1063"/>
      <c r="F677" s="1064"/>
      <c r="G677" s="1065"/>
      <c r="H677" s="938"/>
      <c r="I677" s="1063"/>
      <c r="J677" s="938"/>
      <c r="K677" s="938"/>
      <c r="L677" s="938"/>
      <c r="M677" s="1066"/>
      <c r="N677" s="1066"/>
      <c r="O677" s="1067"/>
      <c r="P677" s="1067"/>
      <c r="Q677" s="1067"/>
      <c r="R677" s="1067"/>
    </row>
    <row r="678" spans="1:18" s="984" customFormat="1">
      <c r="A678" s="938"/>
      <c r="C678" s="1026"/>
      <c r="D678" s="938"/>
      <c r="E678" s="1063"/>
      <c r="F678" s="1064"/>
      <c r="G678" s="1065"/>
      <c r="H678" s="938"/>
      <c r="I678" s="1063"/>
      <c r="J678" s="938"/>
      <c r="K678" s="938"/>
      <c r="L678" s="938"/>
      <c r="M678" s="1066"/>
      <c r="N678" s="1066"/>
      <c r="O678" s="1067"/>
      <c r="P678" s="1067"/>
      <c r="Q678" s="1067"/>
      <c r="R678" s="1067"/>
    </row>
    <row r="679" spans="1:18" s="984" customFormat="1">
      <c r="A679" s="938"/>
      <c r="C679" s="1026"/>
      <c r="D679" s="938"/>
      <c r="E679" s="1063"/>
      <c r="F679" s="1064"/>
      <c r="G679" s="1065"/>
      <c r="H679" s="938"/>
      <c r="I679" s="1063"/>
      <c r="J679" s="938"/>
      <c r="K679" s="938"/>
      <c r="L679" s="938"/>
      <c r="M679" s="1066"/>
      <c r="N679" s="1066"/>
      <c r="O679" s="1067"/>
      <c r="P679" s="1067"/>
      <c r="Q679" s="1067"/>
      <c r="R679" s="1067"/>
    </row>
    <row r="680" spans="1:18" s="984" customFormat="1">
      <c r="A680" s="938"/>
      <c r="C680" s="1026"/>
      <c r="D680" s="938"/>
      <c r="E680" s="1063"/>
      <c r="F680" s="1064"/>
      <c r="G680" s="1065"/>
      <c r="H680" s="938"/>
      <c r="I680" s="1063"/>
      <c r="J680" s="938"/>
      <c r="K680" s="938"/>
      <c r="L680" s="938"/>
      <c r="M680" s="1066"/>
      <c r="N680" s="1066"/>
      <c r="O680" s="1067"/>
      <c r="P680" s="1067"/>
      <c r="Q680" s="1067"/>
      <c r="R680" s="1067"/>
    </row>
    <row r="681" spans="1:18" s="984" customFormat="1">
      <c r="A681" s="938"/>
      <c r="C681" s="1026"/>
      <c r="D681" s="938"/>
      <c r="E681" s="1063"/>
      <c r="F681" s="1064"/>
      <c r="G681" s="1065"/>
      <c r="H681" s="938"/>
      <c r="I681" s="1063"/>
      <c r="J681" s="938"/>
      <c r="K681" s="938"/>
      <c r="L681" s="938"/>
      <c r="M681" s="1066"/>
      <c r="N681" s="1066"/>
      <c r="O681" s="1067"/>
      <c r="P681" s="1067"/>
      <c r="Q681" s="1067"/>
      <c r="R681" s="1067"/>
    </row>
    <row r="682" spans="1:18" s="984" customFormat="1">
      <c r="A682" s="938"/>
      <c r="C682" s="1026"/>
      <c r="D682" s="938"/>
      <c r="E682" s="1063"/>
      <c r="F682" s="1064"/>
      <c r="G682" s="1065"/>
      <c r="H682" s="938"/>
      <c r="I682" s="1063"/>
      <c r="J682" s="938"/>
      <c r="K682" s="938"/>
      <c r="L682" s="938"/>
      <c r="M682" s="1066"/>
      <c r="N682" s="1066"/>
      <c r="O682" s="1067"/>
      <c r="P682" s="1067"/>
      <c r="Q682" s="1067"/>
      <c r="R682" s="1067"/>
    </row>
    <row r="683" spans="1:18" s="984" customFormat="1">
      <c r="A683" s="938"/>
      <c r="C683" s="1026"/>
      <c r="D683" s="938"/>
      <c r="E683" s="1063"/>
      <c r="F683" s="1064"/>
      <c r="G683" s="1065"/>
      <c r="H683" s="938"/>
      <c r="I683" s="1063"/>
      <c r="J683" s="938"/>
      <c r="K683" s="938"/>
      <c r="L683" s="938"/>
      <c r="M683" s="1066"/>
      <c r="N683" s="1066"/>
      <c r="O683" s="1067"/>
      <c r="P683" s="1067"/>
      <c r="Q683" s="1067"/>
      <c r="R683" s="1067"/>
    </row>
    <row r="684" spans="1:18" s="984" customFormat="1">
      <c r="A684" s="938"/>
      <c r="C684" s="1026"/>
      <c r="D684" s="938"/>
      <c r="E684" s="1063"/>
      <c r="F684" s="1064"/>
      <c r="G684" s="1065"/>
      <c r="H684" s="938"/>
      <c r="I684" s="1063"/>
      <c r="J684" s="938"/>
      <c r="K684" s="938"/>
      <c r="L684" s="938"/>
      <c r="M684" s="1066"/>
      <c r="N684" s="1066"/>
      <c r="O684" s="1067"/>
      <c r="P684" s="1067"/>
      <c r="Q684" s="1067"/>
      <c r="R684" s="1067"/>
    </row>
    <row r="685" spans="1:18" s="984" customFormat="1">
      <c r="A685" s="938"/>
      <c r="C685" s="1026"/>
      <c r="D685" s="938"/>
      <c r="E685" s="1063"/>
      <c r="F685" s="1064"/>
      <c r="G685" s="1065"/>
      <c r="H685" s="938"/>
      <c r="I685" s="1063"/>
      <c r="J685" s="938"/>
      <c r="K685" s="938"/>
      <c r="L685" s="938"/>
      <c r="M685" s="1066"/>
      <c r="N685" s="1066"/>
      <c r="O685" s="1067"/>
      <c r="P685" s="1067"/>
      <c r="Q685" s="1067"/>
      <c r="R685" s="1067"/>
    </row>
    <row r="686" spans="1:18" s="984" customFormat="1">
      <c r="A686" s="938"/>
      <c r="C686" s="1026"/>
      <c r="D686" s="938"/>
      <c r="E686" s="1063"/>
      <c r="F686" s="1064"/>
      <c r="G686" s="1065"/>
      <c r="H686" s="938"/>
      <c r="I686" s="1063"/>
      <c r="J686" s="938"/>
      <c r="K686" s="938"/>
      <c r="L686" s="938"/>
      <c r="M686" s="1066"/>
      <c r="N686" s="1066"/>
      <c r="O686" s="1067"/>
      <c r="P686" s="1067"/>
      <c r="Q686" s="1067"/>
      <c r="R686" s="1067"/>
    </row>
    <row r="687" spans="1:18" s="984" customFormat="1">
      <c r="A687" s="938"/>
      <c r="C687" s="1026"/>
      <c r="D687" s="938"/>
      <c r="E687" s="1063"/>
      <c r="F687" s="1064"/>
      <c r="G687" s="1065"/>
      <c r="H687" s="938"/>
      <c r="I687" s="1063"/>
      <c r="J687" s="938"/>
      <c r="K687" s="938"/>
      <c r="L687" s="938"/>
      <c r="M687" s="1066"/>
      <c r="N687" s="1066"/>
      <c r="O687" s="1067"/>
      <c r="P687" s="1067"/>
      <c r="Q687" s="1067"/>
      <c r="R687" s="1067"/>
    </row>
    <row r="688" spans="1:18" s="984" customFormat="1">
      <c r="A688" s="938"/>
      <c r="C688" s="1026"/>
      <c r="D688" s="938"/>
      <c r="E688" s="1063"/>
      <c r="F688" s="1064"/>
      <c r="G688" s="1065"/>
      <c r="H688" s="938"/>
      <c r="I688" s="1063"/>
      <c r="J688" s="938"/>
      <c r="K688" s="938"/>
      <c r="L688" s="938"/>
      <c r="M688" s="1066"/>
      <c r="N688" s="1066"/>
      <c r="O688" s="1067"/>
      <c r="P688" s="1067"/>
      <c r="Q688" s="1067"/>
      <c r="R688" s="1067"/>
    </row>
    <row r="689" spans="1:18" s="984" customFormat="1">
      <c r="A689" s="938"/>
      <c r="C689" s="1026"/>
      <c r="D689" s="938"/>
      <c r="E689" s="1063"/>
      <c r="F689" s="1064"/>
      <c r="G689" s="1065"/>
      <c r="H689" s="938"/>
      <c r="I689" s="1063"/>
      <c r="J689" s="938"/>
      <c r="K689" s="938"/>
      <c r="L689" s="938"/>
      <c r="M689" s="1066"/>
      <c r="N689" s="1066"/>
      <c r="O689" s="1067"/>
      <c r="P689" s="1067"/>
      <c r="Q689" s="1067"/>
      <c r="R689" s="1067"/>
    </row>
    <row r="690" spans="1:18" s="984" customFormat="1">
      <c r="A690" s="938"/>
      <c r="C690" s="1026"/>
      <c r="D690" s="938"/>
      <c r="E690" s="1063"/>
      <c r="F690" s="1064"/>
      <c r="G690" s="1065"/>
      <c r="H690" s="938"/>
      <c r="I690" s="1063"/>
      <c r="J690" s="938"/>
      <c r="K690" s="938"/>
      <c r="L690" s="938"/>
      <c r="M690" s="1066"/>
      <c r="N690" s="1066"/>
      <c r="O690" s="1067"/>
      <c r="P690" s="1067"/>
      <c r="Q690" s="1067"/>
      <c r="R690" s="1067"/>
    </row>
    <row r="691" spans="1:18" s="984" customFormat="1">
      <c r="A691" s="938"/>
      <c r="C691" s="1026"/>
      <c r="D691" s="938"/>
      <c r="E691" s="1063"/>
      <c r="F691" s="1064"/>
      <c r="G691" s="1065"/>
      <c r="H691" s="938"/>
      <c r="I691" s="1063"/>
      <c r="J691" s="938"/>
      <c r="K691" s="938"/>
      <c r="L691" s="938"/>
      <c r="M691" s="1066"/>
      <c r="N691" s="1066"/>
      <c r="O691" s="1067"/>
      <c r="P691" s="1067"/>
      <c r="Q691" s="1067"/>
      <c r="R691" s="1067"/>
    </row>
    <row r="692" spans="1:18" s="984" customFormat="1">
      <c r="A692" s="938"/>
      <c r="C692" s="1026"/>
      <c r="D692" s="938"/>
      <c r="E692" s="1063"/>
      <c r="F692" s="1064"/>
      <c r="G692" s="1065"/>
      <c r="H692" s="938"/>
      <c r="I692" s="1063"/>
      <c r="J692" s="938"/>
      <c r="K692" s="938"/>
      <c r="L692" s="938"/>
      <c r="M692" s="1066"/>
      <c r="N692" s="1066"/>
      <c r="O692" s="1067"/>
      <c r="P692" s="1067"/>
      <c r="Q692" s="1067"/>
      <c r="R692" s="1067"/>
    </row>
    <row r="693" spans="1:18" s="984" customFormat="1">
      <c r="A693" s="938"/>
      <c r="C693" s="1026"/>
      <c r="D693" s="938"/>
      <c r="E693" s="1063"/>
      <c r="F693" s="1064"/>
      <c r="G693" s="1065"/>
      <c r="H693" s="938"/>
      <c r="I693" s="1063"/>
      <c r="J693" s="938"/>
      <c r="K693" s="938"/>
      <c r="L693" s="938"/>
      <c r="M693" s="1066"/>
      <c r="N693" s="1066"/>
      <c r="O693" s="1067"/>
      <c r="P693" s="1067"/>
      <c r="Q693" s="1067"/>
      <c r="R693" s="1067"/>
    </row>
    <row r="694" spans="1:18" s="984" customFormat="1">
      <c r="A694" s="938"/>
      <c r="C694" s="1026"/>
      <c r="D694" s="938"/>
      <c r="E694" s="1063"/>
      <c r="F694" s="1064"/>
      <c r="G694" s="1065"/>
      <c r="H694" s="938"/>
      <c r="I694" s="1063"/>
      <c r="J694" s="938"/>
      <c r="K694" s="938"/>
      <c r="L694" s="938"/>
      <c r="M694" s="1066"/>
      <c r="N694" s="1066"/>
      <c r="O694" s="1067"/>
      <c r="P694" s="1067"/>
      <c r="Q694" s="1067"/>
      <c r="R694" s="1067"/>
    </row>
    <row r="695" spans="1:18" s="984" customFormat="1">
      <c r="A695" s="938"/>
      <c r="C695" s="1026"/>
      <c r="D695" s="938"/>
      <c r="E695" s="1063"/>
      <c r="F695" s="1064"/>
      <c r="G695" s="1065"/>
      <c r="H695" s="938"/>
      <c r="I695" s="1063"/>
      <c r="J695" s="938"/>
      <c r="K695" s="938"/>
      <c r="L695" s="938"/>
      <c r="M695" s="1066"/>
      <c r="N695" s="1066"/>
      <c r="O695" s="1067"/>
      <c r="P695" s="1067"/>
      <c r="Q695" s="1067"/>
      <c r="R695" s="1067"/>
    </row>
    <row r="696" spans="1:18" s="984" customFormat="1">
      <c r="A696" s="938"/>
      <c r="C696" s="1026"/>
      <c r="D696" s="938"/>
      <c r="E696" s="1063"/>
      <c r="F696" s="1064"/>
      <c r="G696" s="1065"/>
      <c r="H696" s="938"/>
      <c r="I696" s="1063"/>
      <c r="J696" s="938"/>
      <c r="K696" s="938"/>
      <c r="L696" s="938"/>
      <c r="M696" s="1066"/>
      <c r="N696" s="1066"/>
      <c r="O696" s="1067"/>
      <c r="P696" s="1067"/>
      <c r="Q696" s="1067"/>
      <c r="R696" s="1067"/>
    </row>
    <row r="697" spans="1:18" s="984" customFormat="1">
      <c r="A697" s="938"/>
      <c r="C697" s="1026"/>
      <c r="D697" s="938"/>
      <c r="E697" s="1063"/>
      <c r="F697" s="1064"/>
      <c r="G697" s="1065"/>
      <c r="H697" s="938"/>
      <c r="I697" s="1063"/>
      <c r="J697" s="938"/>
      <c r="K697" s="938"/>
      <c r="L697" s="938"/>
      <c r="M697" s="1066"/>
      <c r="N697" s="1066"/>
      <c r="O697" s="1067"/>
      <c r="P697" s="1067"/>
      <c r="Q697" s="1067"/>
      <c r="R697" s="1067"/>
    </row>
    <row r="698" spans="1:18" s="984" customFormat="1">
      <c r="A698" s="938"/>
      <c r="C698" s="1026"/>
      <c r="D698" s="938"/>
      <c r="E698" s="1063"/>
      <c r="F698" s="1064"/>
      <c r="G698" s="1065"/>
      <c r="H698" s="938"/>
      <c r="I698" s="1063"/>
      <c r="J698" s="938"/>
      <c r="K698" s="938"/>
      <c r="L698" s="938"/>
      <c r="M698" s="1066"/>
      <c r="N698" s="1066"/>
      <c r="O698" s="1067"/>
      <c r="P698" s="1067"/>
      <c r="Q698" s="1067"/>
      <c r="R698" s="1067"/>
    </row>
    <row r="699" spans="1:18" s="984" customFormat="1">
      <c r="A699" s="938"/>
      <c r="C699" s="1026"/>
      <c r="D699" s="938"/>
      <c r="E699" s="1063"/>
      <c r="F699" s="1064"/>
      <c r="G699" s="1065"/>
      <c r="H699" s="938"/>
      <c r="I699" s="1063"/>
      <c r="J699" s="938"/>
      <c r="K699" s="938"/>
      <c r="L699" s="938"/>
      <c r="M699" s="1066"/>
      <c r="N699" s="1066"/>
      <c r="O699" s="1067"/>
      <c r="P699" s="1067"/>
      <c r="Q699" s="1067"/>
      <c r="R699" s="1067"/>
    </row>
    <row r="700" spans="1:18" s="984" customFormat="1">
      <c r="A700" s="938"/>
      <c r="C700" s="1026"/>
      <c r="D700" s="938"/>
      <c r="E700" s="1063"/>
      <c r="F700" s="1064"/>
      <c r="G700" s="1065"/>
      <c r="H700" s="938"/>
      <c r="I700" s="1063"/>
      <c r="J700" s="938"/>
      <c r="K700" s="938"/>
      <c r="L700" s="938"/>
      <c r="M700" s="1066"/>
      <c r="N700" s="1066"/>
      <c r="O700" s="1067"/>
      <c r="P700" s="1067"/>
      <c r="Q700" s="1067"/>
      <c r="R700" s="1067"/>
    </row>
    <row r="701" spans="1:18" s="984" customFormat="1">
      <c r="A701" s="938"/>
      <c r="C701" s="1026"/>
      <c r="D701" s="938"/>
      <c r="E701" s="1063"/>
      <c r="F701" s="1064"/>
      <c r="G701" s="1065"/>
      <c r="H701" s="938"/>
      <c r="I701" s="1063"/>
      <c r="J701" s="938"/>
      <c r="K701" s="938"/>
      <c r="L701" s="938"/>
      <c r="M701" s="1066"/>
      <c r="N701" s="1066"/>
      <c r="O701" s="1067"/>
      <c r="P701" s="1067"/>
      <c r="Q701" s="1067"/>
      <c r="R701" s="1067"/>
    </row>
    <row r="702" spans="1:18" s="984" customFormat="1">
      <c r="A702" s="938"/>
      <c r="C702" s="1026"/>
      <c r="D702" s="938"/>
      <c r="E702" s="1063"/>
      <c r="F702" s="1064"/>
      <c r="G702" s="1065"/>
      <c r="H702" s="938"/>
      <c r="I702" s="1063"/>
      <c r="J702" s="938"/>
      <c r="K702" s="938"/>
      <c r="L702" s="938"/>
      <c r="M702" s="1066"/>
      <c r="N702" s="1066"/>
      <c r="O702" s="1067"/>
      <c r="P702" s="1067"/>
      <c r="Q702" s="1067"/>
      <c r="R702" s="1067"/>
    </row>
    <row r="703" spans="1:18" s="984" customFormat="1">
      <c r="A703" s="938"/>
      <c r="C703" s="1026"/>
      <c r="D703" s="938"/>
      <c r="E703" s="1063"/>
      <c r="F703" s="1064"/>
      <c r="G703" s="1065"/>
      <c r="H703" s="938"/>
      <c r="I703" s="1063"/>
      <c r="J703" s="938"/>
      <c r="K703" s="938"/>
      <c r="L703" s="938"/>
      <c r="M703" s="1066"/>
      <c r="N703" s="1066"/>
      <c r="O703" s="1067"/>
      <c r="P703" s="1067"/>
      <c r="Q703" s="1067"/>
      <c r="R703" s="1067"/>
    </row>
    <row r="704" spans="1:18" s="984" customFormat="1">
      <c r="A704" s="938"/>
      <c r="C704" s="1026"/>
      <c r="D704" s="938"/>
      <c r="E704" s="1063"/>
      <c r="F704" s="1064"/>
      <c r="G704" s="1065"/>
      <c r="H704" s="938"/>
      <c r="I704" s="1063"/>
      <c r="J704" s="938"/>
      <c r="K704" s="938"/>
      <c r="L704" s="938"/>
      <c r="M704" s="1066"/>
      <c r="N704" s="1066"/>
      <c r="O704" s="1067"/>
      <c r="P704" s="1067"/>
      <c r="Q704" s="1067"/>
      <c r="R704" s="1067"/>
    </row>
    <row r="705" spans="1:18" s="984" customFormat="1">
      <c r="A705" s="938"/>
      <c r="C705" s="1026"/>
      <c r="D705" s="938"/>
      <c r="E705" s="1063"/>
      <c r="F705" s="1064"/>
      <c r="G705" s="1065"/>
      <c r="H705" s="938"/>
      <c r="I705" s="1063"/>
      <c r="J705" s="938"/>
      <c r="K705" s="938"/>
      <c r="L705" s="938"/>
      <c r="M705" s="1066"/>
      <c r="N705" s="1066"/>
      <c r="O705" s="1067"/>
      <c r="P705" s="1067"/>
      <c r="Q705" s="1067"/>
      <c r="R705" s="1067"/>
    </row>
    <row r="706" spans="1:18" s="984" customFormat="1">
      <c r="A706" s="938"/>
      <c r="C706" s="1026"/>
      <c r="D706" s="938"/>
      <c r="E706" s="1063"/>
      <c r="F706" s="1064"/>
      <c r="G706" s="1065"/>
      <c r="H706" s="938"/>
      <c r="I706" s="1063"/>
      <c r="J706" s="938"/>
      <c r="K706" s="938"/>
      <c r="L706" s="938"/>
      <c r="M706" s="1066"/>
      <c r="N706" s="1066"/>
      <c r="O706" s="1067"/>
      <c r="P706" s="1067"/>
      <c r="Q706" s="1067"/>
      <c r="R706" s="1067"/>
    </row>
    <row r="707" spans="1:18" s="984" customFormat="1">
      <c r="A707" s="938"/>
      <c r="C707" s="1026"/>
      <c r="D707" s="938"/>
      <c r="E707" s="1063"/>
      <c r="F707" s="1064"/>
      <c r="G707" s="1065"/>
      <c r="H707" s="938"/>
      <c r="I707" s="1063"/>
      <c r="J707" s="938"/>
      <c r="K707" s="938"/>
      <c r="L707" s="938"/>
      <c r="M707" s="1066"/>
      <c r="N707" s="1066"/>
      <c r="O707" s="1067"/>
      <c r="P707" s="1067"/>
      <c r="Q707" s="1067"/>
      <c r="R707" s="1067"/>
    </row>
    <row r="708" spans="1:18" s="984" customFormat="1">
      <c r="A708" s="938"/>
      <c r="C708" s="1026"/>
      <c r="D708" s="938"/>
      <c r="E708" s="1063"/>
      <c r="F708" s="1064"/>
      <c r="G708" s="1065"/>
      <c r="H708" s="938"/>
      <c r="I708" s="1063"/>
      <c r="J708" s="938"/>
      <c r="K708" s="938"/>
      <c r="L708" s="938"/>
      <c r="M708" s="1066"/>
      <c r="N708" s="1066"/>
      <c r="O708" s="1067"/>
      <c r="P708" s="1067"/>
      <c r="Q708" s="1067"/>
      <c r="R708" s="1067"/>
    </row>
    <row r="709" spans="1:18" s="984" customFormat="1">
      <c r="A709" s="938"/>
      <c r="C709" s="1026"/>
      <c r="D709" s="938"/>
      <c r="E709" s="1063"/>
      <c r="F709" s="1064"/>
      <c r="G709" s="1065"/>
      <c r="H709" s="938"/>
      <c r="I709" s="1063"/>
      <c r="J709" s="938"/>
      <c r="K709" s="938"/>
      <c r="L709" s="938"/>
      <c r="M709" s="1066"/>
      <c r="N709" s="1066"/>
      <c r="O709" s="1067"/>
      <c r="P709" s="1067"/>
      <c r="Q709" s="1067"/>
      <c r="R709" s="1067"/>
    </row>
    <row r="710" spans="1:18" s="984" customFormat="1">
      <c r="A710" s="938"/>
      <c r="C710" s="1026"/>
      <c r="D710" s="938"/>
      <c r="E710" s="1063"/>
      <c r="F710" s="1064"/>
      <c r="G710" s="1065"/>
      <c r="H710" s="938"/>
      <c r="I710" s="1063"/>
      <c r="J710" s="938"/>
      <c r="K710" s="938"/>
      <c r="L710" s="938"/>
      <c r="M710" s="1066"/>
      <c r="N710" s="1066"/>
      <c r="O710" s="1067"/>
      <c r="P710" s="1067"/>
      <c r="Q710" s="1067"/>
      <c r="R710" s="1067"/>
    </row>
    <row r="711" spans="1:18" s="984" customFormat="1">
      <c r="A711" s="938"/>
      <c r="C711" s="1026"/>
      <c r="D711" s="938"/>
      <c r="E711" s="1063"/>
      <c r="F711" s="1064"/>
      <c r="G711" s="1065"/>
      <c r="H711" s="938"/>
      <c r="I711" s="1063"/>
      <c r="J711" s="938"/>
      <c r="K711" s="938"/>
      <c r="L711" s="938"/>
      <c r="M711" s="1066"/>
      <c r="N711" s="1066"/>
      <c r="O711" s="1067"/>
      <c r="P711" s="1067"/>
      <c r="Q711" s="1067"/>
      <c r="R711" s="1067"/>
    </row>
    <row r="712" spans="1:18" s="984" customFormat="1">
      <c r="A712" s="938"/>
      <c r="C712" s="1026"/>
      <c r="D712" s="938"/>
      <c r="E712" s="1063"/>
      <c r="F712" s="1064"/>
      <c r="G712" s="1065"/>
      <c r="H712" s="938"/>
      <c r="I712" s="1063"/>
      <c r="J712" s="938"/>
      <c r="K712" s="938"/>
      <c r="L712" s="938"/>
      <c r="M712" s="1066"/>
      <c r="N712" s="1066"/>
      <c r="O712" s="1067"/>
      <c r="P712" s="1067"/>
      <c r="Q712" s="1067"/>
      <c r="R712" s="1067"/>
    </row>
    <row r="713" spans="1:18" s="984" customFormat="1">
      <c r="A713" s="938"/>
      <c r="C713" s="1026"/>
      <c r="D713" s="938"/>
      <c r="E713" s="1063"/>
      <c r="F713" s="1064"/>
      <c r="G713" s="1065"/>
      <c r="H713" s="938"/>
      <c r="I713" s="1063"/>
      <c r="J713" s="938"/>
      <c r="K713" s="938"/>
      <c r="L713" s="938"/>
      <c r="M713" s="1066"/>
      <c r="N713" s="1066"/>
      <c r="O713" s="1067"/>
      <c r="P713" s="1067"/>
      <c r="Q713" s="1067"/>
      <c r="R713" s="1067"/>
    </row>
    <row r="714" spans="1:18" s="984" customFormat="1">
      <c r="A714" s="938"/>
      <c r="C714" s="1026"/>
      <c r="D714" s="938"/>
      <c r="E714" s="1063"/>
      <c r="F714" s="1064"/>
      <c r="G714" s="1065"/>
      <c r="H714" s="938"/>
      <c r="I714" s="1063"/>
      <c r="J714" s="938"/>
      <c r="K714" s="938"/>
      <c r="L714" s="938"/>
      <c r="M714" s="1066"/>
      <c r="N714" s="1066"/>
      <c r="O714" s="1067"/>
      <c r="P714" s="1067"/>
      <c r="Q714" s="1067"/>
      <c r="R714" s="1067"/>
    </row>
    <row r="715" spans="1:18" s="984" customFormat="1">
      <c r="A715" s="938"/>
      <c r="C715" s="1026"/>
      <c r="D715" s="938"/>
      <c r="E715" s="1063"/>
      <c r="F715" s="1064"/>
      <c r="G715" s="1065"/>
      <c r="H715" s="938"/>
      <c r="I715" s="1063"/>
      <c r="J715" s="938"/>
      <c r="K715" s="938"/>
      <c r="L715" s="938"/>
      <c r="M715" s="1066"/>
      <c r="N715" s="1066"/>
      <c r="O715" s="1067"/>
      <c r="P715" s="1067"/>
      <c r="Q715" s="1067"/>
      <c r="R715" s="1067"/>
    </row>
    <row r="716" spans="1:18" s="984" customFormat="1">
      <c r="A716" s="938"/>
      <c r="C716" s="1026"/>
      <c r="D716" s="938"/>
      <c r="E716" s="1063"/>
      <c r="F716" s="1064"/>
      <c r="G716" s="1065"/>
      <c r="H716" s="938"/>
      <c r="I716" s="1063"/>
      <c r="J716" s="938"/>
      <c r="K716" s="938"/>
      <c r="L716" s="938"/>
      <c r="M716" s="1066"/>
      <c r="N716" s="1066"/>
      <c r="O716" s="1067"/>
      <c r="P716" s="1067"/>
      <c r="Q716" s="1067"/>
      <c r="R716" s="1067"/>
    </row>
    <row r="717" spans="1:18" s="984" customFormat="1">
      <c r="A717" s="938"/>
      <c r="C717" s="1026"/>
      <c r="D717" s="938"/>
      <c r="E717" s="1063"/>
      <c r="F717" s="1064"/>
      <c r="G717" s="1065"/>
      <c r="H717" s="938"/>
      <c r="I717" s="1063"/>
      <c r="J717" s="938"/>
      <c r="K717" s="938"/>
      <c r="L717" s="938"/>
      <c r="M717" s="1066"/>
      <c r="N717" s="1066"/>
      <c r="O717" s="1067"/>
      <c r="P717" s="1067"/>
      <c r="Q717" s="1067"/>
      <c r="R717" s="1067"/>
    </row>
    <row r="718" spans="1:18" s="984" customFormat="1">
      <c r="A718" s="938"/>
      <c r="C718" s="1026"/>
      <c r="D718" s="938"/>
      <c r="E718" s="1063"/>
      <c r="F718" s="1064"/>
      <c r="G718" s="1065"/>
      <c r="H718" s="938"/>
      <c r="I718" s="1063"/>
      <c r="J718" s="938"/>
      <c r="K718" s="938"/>
      <c r="L718" s="938"/>
      <c r="M718" s="1066"/>
      <c r="N718" s="1066"/>
      <c r="O718" s="1067"/>
      <c r="P718" s="1067"/>
      <c r="Q718" s="1067"/>
      <c r="R718" s="1067"/>
    </row>
    <row r="719" spans="1:18" s="984" customFormat="1">
      <c r="A719" s="938"/>
      <c r="C719" s="1026"/>
      <c r="D719" s="938"/>
      <c r="E719" s="1063"/>
      <c r="F719" s="1064"/>
      <c r="G719" s="1065"/>
      <c r="H719" s="938"/>
      <c r="I719" s="1063"/>
      <c r="J719" s="938"/>
      <c r="K719" s="938"/>
      <c r="L719" s="938"/>
      <c r="M719" s="1066"/>
      <c r="N719" s="1066"/>
      <c r="O719" s="1067"/>
      <c r="P719" s="1067"/>
      <c r="Q719" s="1067"/>
      <c r="R719" s="1067"/>
    </row>
    <row r="720" spans="1:18" s="984" customFormat="1">
      <c r="A720" s="938"/>
      <c r="C720" s="1026"/>
      <c r="D720" s="938"/>
      <c r="E720" s="1063"/>
      <c r="F720" s="1064"/>
      <c r="G720" s="1065"/>
      <c r="H720" s="938"/>
      <c r="I720" s="1063"/>
      <c r="J720" s="938"/>
      <c r="K720" s="938"/>
      <c r="L720" s="938"/>
      <c r="M720" s="1066"/>
      <c r="N720" s="1066"/>
      <c r="O720" s="1067"/>
      <c r="P720" s="1067"/>
      <c r="Q720" s="1067"/>
      <c r="R720" s="1067"/>
    </row>
    <row r="721" spans="1:18" s="984" customFormat="1">
      <c r="A721" s="938"/>
      <c r="C721" s="1026"/>
      <c r="D721" s="938"/>
      <c r="E721" s="1063"/>
      <c r="F721" s="1064"/>
      <c r="G721" s="1065"/>
      <c r="H721" s="938"/>
      <c r="I721" s="1063"/>
      <c r="J721" s="938"/>
      <c r="K721" s="938"/>
      <c r="L721" s="938"/>
      <c r="M721" s="1066"/>
      <c r="N721" s="1066"/>
      <c r="O721" s="1067"/>
      <c r="P721" s="1067"/>
      <c r="Q721" s="1067"/>
      <c r="R721" s="1067"/>
    </row>
    <row r="722" spans="1:18" s="984" customFormat="1">
      <c r="A722" s="938"/>
      <c r="C722" s="1026"/>
      <c r="D722" s="938"/>
      <c r="E722" s="1063"/>
      <c r="F722" s="1064"/>
      <c r="G722" s="1065"/>
      <c r="H722" s="938"/>
      <c r="I722" s="1063"/>
      <c r="J722" s="938"/>
      <c r="K722" s="938"/>
      <c r="L722" s="938"/>
      <c r="M722" s="1066"/>
      <c r="N722" s="1066"/>
      <c r="O722" s="1067"/>
      <c r="P722" s="1067"/>
      <c r="Q722" s="1067"/>
      <c r="R722" s="1067"/>
    </row>
    <row r="723" spans="1:18" s="984" customFormat="1">
      <c r="A723" s="938"/>
      <c r="C723" s="1026"/>
      <c r="D723" s="938"/>
      <c r="E723" s="1063"/>
      <c r="F723" s="1064"/>
      <c r="G723" s="1065"/>
      <c r="H723" s="938"/>
      <c r="I723" s="1063"/>
      <c r="J723" s="938"/>
      <c r="K723" s="938"/>
      <c r="L723" s="938"/>
      <c r="M723" s="1066"/>
      <c r="N723" s="1066"/>
      <c r="O723" s="1067"/>
      <c r="P723" s="1067"/>
      <c r="Q723" s="1067"/>
      <c r="R723" s="1067"/>
    </row>
    <row r="724" spans="1:18" s="984" customFormat="1">
      <c r="A724" s="938"/>
      <c r="C724" s="1026"/>
      <c r="D724" s="938"/>
      <c r="E724" s="1063"/>
      <c r="F724" s="1064"/>
      <c r="G724" s="1065"/>
      <c r="H724" s="938"/>
      <c r="I724" s="1063"/>
      <c r="J724" s="938"/>
      <c r="K724" s="938"/>
      <c r="L724" s="938"/>
      <c r="M724" s="1066"/>
      <c r="N724" s="1066"/>
      <c r="O724" s="1067"/>
      <c r="P724" s="1067"/>
      <c r="Q724" s="1067"/>
      <c r="R724" s="1067"/>
    </row>
    <row r="725" spans="1:18" s="984" customFormat="1">
      <c r="A725" s="938"/>
      <c r="C725" s="1026"/>
      <c r="D725" s="938"/>
      <c r="E725" s="1063"/>
      <c r="F725" s="1064"/>
      <c r="G725" s="1065"/>
      <c r="H725" s="938"/>
      <c r="I725" s="1063"/>
      <c r="J725" s="938"/>
      <c r="K725" s="938"/>
      <c r="L725" s="938"/>
      <c r="M725" s="1066"/>
      <c r="N725" s="1066"/>
      <c r="O725" s="1067"/>
      <c r="P725" s="1067"/>
      <c r="Q725" s="1067"/>
      <c r="R725" s="1067"/>
    </row>
    <row r="726" spans="1:18" s="984" customFormat="1">
      <c r="A726" s="938"/>
      <c r="C726" s="1026"/>
      <c r="D726" s="938"/>
      <c r="E726" s="1063"/>
      <c r="F726" s="1064"/>
      <c r="G726" s="1065"/>
      <c r="H726" s="938"/>
      <c r="I726" s="1063"/>
      <c r="J726" s="938"/>
      <c r="K726" s="938"/>
      <c r="L726" s="938"/>
      <c r="M726" s="1066"/>
      <c r="N726" s="1066"/>
      <c r="O726" s="1067"/>
      <c r="P726" s="1067"/>
      <c r="Q726" s="1067"/>
      <c r="R726" s="1067"/>
    </row>
    <row r="727" spans="1:18" s="984" customFormat="1">
      <c r="A727" s="938"/>
      <c r="C727" s="1026"/>
      <c r="D727" s="938"/>
      <c r="E727" s="1063"/>
      <c r="F727" s="1064"/>
      <c r="G727" s="1065"/>
      <c r="H727" s="938"/>
      <c r="I727" s="1063"/>
      <c r="J727" s="938"/>
      <c r="K727" s="938"/>
      <c r="L727" s="938"/>
      <c r="M727" s="1066"/>
      <c r="N727" s="1066"/>
      <c r="O727" s="1067"/>
      <c r="P727" s="1067"/>
      <c r="Q727" s="1067"/>
      <c r="R727" s="1067"/>
    </row>
    <row r="728" spans="1:18" s="984" customFormat="1">
      <c r="A728" s="938"/>
      <c r="C728" s="1026"/>
      <c r="D728" s="938"/>
      <c r="E728" s="1063"/>
      <c r="F728" s="1064"/>
      <c r="G728" s="1065"/>
      <c r="H728" s="938"/>
      <c r="I728" s="1063"/>
      <c r="J728" s="938"/>
      <c r="K728" s="938"/>
      <c r="L728" s="938"/>
      <c r="M728" s="1066"/>
      <c r="N728" s="1066"/>
      <c r="O728" s="1067"/>
      <c r="P728" s="1067"/>
      <c r="Q728" s="1067"/>
      <c r="R728" s="1067"/>
    </row>
    <row r="729" spans="1:18" s="984" customFormat="1">
      <c r="A729" s="938"/>
      <c r="C729" s="1026"/>
      <c r="D729" s="938"/>
      <c r="E729" s="1063"/>
      <c r="F729" s="1064"/>
      <c r="G729" s="1065"/>
      <c r="H729" s="938"/>
      <c r="I729" s="1063"/>
      <c r="J729" s="938"/>
      <c r="K729" s="938"/>
      <c r="L729" s="938"/>
      <c r="M729" s="1066"/>
      <c r="N729" s="1066"/>
      <c r="O729" s="1067"/>
      <c r="P729" s="1067"/>
      <c r="Q729" s="1067"/>
      <c r="R729" s="1067"/>
    </row>
    <row r="730" spans="1:18" s="984" customFormat="1">
      <c r="A730" s="938"/>
      <c r="C730" s="1026"/>
      <c r="D730" s="938"/>
      <c r="E730" s="1063"/>
      <c r="F730" s="1064"/>
      <c r="G730" s="1065"/>
      <c r="H730" s="938"/>
      <c r="I730" s="1063"/>
      <c r="J730" s="938"/>
      <c r="K730" s="938"/>
      <c r="L730" s="938"/>
      <c r="M730" s="1066"/>
      <c r="N730" s="1066"/>
      <c r="O730" s="1067"/>
      <c r="P730" s="1067"/>
      <c r="Q730" s="1067"/>
      <c r="R730" s="1067"/>
    </row>
    <row r="731" spans="1:18" s="984" customFormat="1">
      <c r="A731" s="938"/>
      <c r="C731" s="1026"/>
      <c r="D731" s="938"/>
      <c r="E731" s="1063"/>
      <c r="F731" s="1064"/>
      <c r="G731" s="1065"/>
      <c r="H731" s="938"/>
      <c r="I731" s="1063"/>
      <c r="J731" s="938"/>
      <c r="K731" s="938"/>
      <c r="L731" s="938"/>
      <c r="M731" s="1066"/>
      <c r="N731" s="1066"/>
      <c r="O731" s="1067"/>
      <c r="P731" s="1067"/>
      <c r="Q731" s="1067"/>
      <c r="R731" s="1067"/>
    </row>
    <row r="732" spans="1:18" s="984" customFormat="1">
      <c r="A732" s="938"/>
      <c r="C732" s="1026"/>
      <c r="D732" s="938"/>
      <c r="E732" s="1063"/>
      <c r="F732" s="1064"/>
      <c r="G732" s="1065"/>
      <c r="H732" s="938"/>
      <c r="I732" s="1063"/>
      <c r="J732" s="938"/>
      <c r="K732" s="938"/>
      <c r="L732" s="938"/>
      <c r="M732" s="1066"/>
      <c r="N732" s="1066"/>
      <c r="O732" s="1067"/>
      <c r="P732" s="1067"/>
      <c r="Q732" s="1067"/>
      <c r="R732" s="1067"/>
    </row>
    <row r="733" spans="1:18" s="984" customFormat="1">
      <c r="A733" s="938"/>
      <c r="C733" s="1026"/>
      <c r="D733" s="938"/>
      <c r="E733" s="1063"/>
      <c r="F733" s="1064"/>
      <c r="G733" s="1065"/>
      <c r="H733" s="938"/>
      <c r="I733" s="1063"/>
      <c r="J733" s="938"/>
      <c r="K733" s="938"/>
      <c r="L733" s="938"/>
      <c r="M733" s="1066"/>
      <c r="N733" s="1066"/>
      <c r="O733" s="1067"/>
      <c r="P733" s="1067"/>
      <c r="Q733" s="1067"/>
      <c r="R733" s="1067"/>
    </row>
    <row r="734" spans="1:18" s="984" customFormat="1">
      <c r="A734" s="938"/>
      <c r="C734" s="1026"/>
      <c r="D734" s="938"/>
      <c r="E734" s="1063"/>
      <c r="F734" s="1064"/>
      <c r="G734" s="1065"/>
      <c r="H734" s="938"/>
      <c r="I734" s="1063"/>
      <c r="J734" s="938"/>
      <c r="K734" s="938"/>
      <c r="L734" s="938"/>
      <c r="M734" s="1066"/>
      <c r="N734" s="1066"/>
      <c r="O734" s="1067"/>
      <c r="P734" s="1067"/>
      <c r="Q734" s="1067"/>
      <c r="R734" s="1067"/>
    </row>
    <row r="735" spans="1:18" s="984" customFormat="1">
      <c r="A735" s="938"/>
      <c r="C735" s="1026"/>
      <c r="D735" s="938"/>
      <c r="E735" s="1063"/>
      <c r="F735" s="1064"/>
      <c r="G735" s="1065"/>
      <c r="H735" s="938"/>
      <c r="I735" s="1063"/>
      <c r="J735" s="938"/>
      <c r="K735" s="938"/>
      <c r="L735" s="938"/>
      <c r="M735" s="1066"/>
      <c r="N735" s="1066"/>
      <c r="O735" s="1067"/>
      <c r="P735" s="1067"/>
      <c r="Q735" s="1067"/>
      <c r="R735" s="1067"/>
    </row>
    <row r="736" spans="1:18" s="984" customFormat="1">
      <c r="A736" s="938"/>
      <c r="C736" s="1026"/>
      <c r="D736" s="938"/>
      <c r="E736" s="1063"/>
      <c r="F736" s="1064"/>
      <c r="G736" s="1065"/>
      <c r="H736" s="938"/>
      <c r="I736" s="1063"/>
      <c r="J736" s="938"/>
      <c r="K736" s="938"/>
      <c r="L736" s="938"/>
      <c r="M736" s="1066"/>
      <c r="N736" s="1066"/>
      <c r="O736" s="1067"/>
      <c r="P736" s="1067"/>
      <c r="Q736" s="1067"/>
      <c r="R736" s="1067"/>
    </row>
    <row r="737" spans="1:18" s="984" customFormat="1">
      <c r="A737" s="938"/>
      <c r="C737" s="1026"/>
      <c r="D737" s="938"/>
      <c r="E737" s="1063"/>
      <c r="F737" s="1064"/>
      <c r="G737" s="1065"/>
      <c r="H737" s="938"/>
      <c r="I737" s="1063"/>
      <c r="J737" s="938"/>
      <c r="K737" s="938"/>
      <c r="L737" s="938"/>
      <c r="M737" s="1066"/>
      <c r="N737" s="1066"/>
      <c r="O737" s="1067"/>
      <c r="P737" s="1067"/>
      <c r="Q737" s="1067"/>
      <c r="R737" s="1067"/>
    </row>
    <row r="738" spans="1:18" s="984" customFormat="1">
      <c r="A738" s="938"/>
      <c r="C738" s="1026"/>
      <c r="D738" s="938"/>
      <c r="E738" s="1063"/>
      <c r="F738" s="1064"/>
      <c r="G738" s="1065"/>
      <c r="H738" s="938"/>
      <c r="I738" s="1063"/>
      <c r="J738" s="938"/>
      <c r="K738" s="938"/>
      <c r="L738" s="938"/>
      <c r="M738" s="1066"/>
      <c r="N738" s="1066"/>
      <c r="O738" s="1067"/>
      <c r="P738" s="1067"/>
      <c r="Q738" s="1067"/>
      <c r="R738" s="1067"/>
    </row>
    <row r="739" spans="1:18" s="984" customFormat="1">
      <c r="A739" s="938"/>
      <c r="C739" s="1026"/>
      <c r="D739" s="938"/>
      <c r="E739" s="1063"/>
      <c r="F739" s="1064"/>
      <c r="G739" s="1065"/>
      <c r="H739" s="938"/>
      <c r="I739" s="1063"/>
      <c r="J739" s="938"/>
      <c r="K739" s="938"/>
      <c r="L739" s="938"/>
      <c r="M739" s="1066"/>
      <c r="N739" s="1066"/>
      <c r="O739" s="1067"/>
      <c r="P739" s="1067"/>
      <c r="Q739" s="1067"/>
      <c r="R739" s="1067"/>
    </row>
    <row r="740" spans="1:18" s="984" customFormat="1">
      <c r="A740" s="938"/>
      <c r="C740" s="1026"/>
      <c r="D740" s="938"/>
      <c r="E740" s="1063"/>
      <c r="F740" s="1064"/>
      <c r="G740" s="1065"/>
      <c r="H740" s="938"/>
      <c r="I740" s="1063"/>
      <c r="J740" s="938"/>
      <c r="K740" s="938"/>
      <c r="L740" s="938"/>
      <c r="M740" s="1066"/>
      <c r="N740" s="1066"/>
      <c r="O740" s="1067"/>
      <c r="P740" s="1067"/>
      <c r="Q740" s="1067"/>
      <c r="R740" s="1067"/>
    </row>
    <row r="741" spans="1:18" s="984" customFormat="1">
      <c r="A741" s="938"/>
      <c r="C741" s="1026"/>
      <c r="D741" s="938"/>
      <c r="E741" s="1063"/>
      <c r="F741" s="1064"/>
      <c r="G741" s="1065"/>
      <c r="H741" s="938"/>
      <c r="I741" s="1063"/>
      <c r="J741" s="938"/>
      <c r="K741" s="938"/>
      <c r="L741" s="938"/>
      <c r="M741" s="1066"/>
      <c r="N741" s="1066"/>
      <c r="O741" s="1067"/>
      <c r="P741" s="1067"/>
      <c r="Q741" s="1067"/>
      <c r="R741" s="1067"/>
    </row>
    <row r="742" spans="1:18" s="984" customFormat="1">
      <c r="A742" s="938"/>
      <c r="C742" s="1026"/>
      <c r="D742" s="938"/>
      <c r="E742" s="1063"/>
      <c r="F742" s="1064"/>
      <c r="G742" s="1065"/>
      <c r="H742" s="938"/>
      <c r="I742" s="1063"/>
      <c r="J742" s="938"/>
      <c r="K742" s="938"/>
      <c r="L742" s="938"/>
      <c r="M742" s="1066"/>
      <c r="N742" s="1066"/>
      <c r="O742" s="1067"/>
      <c r="P742" s="1067"/>
      <c r="Q742" s="1067"/>
      <c r="R742" s="1067"/>
    </row>
    <row r="743" spans="1:18" s="984" customFormat="1">
      <c r="A743" s="938"/>
      <c r="C743" s="1026"/>
      <c r="D743" s="938"/>
      <c r="E743" s="1063"/>
      <c r="F743" s="1064"/>
      <c r="G743" s="1065"/>
      <c r="H743" s="938"/>
      <c r="I743" s="1063"/>
      <c r="J743" s="938"/>
      <c r="K743" s="938"/>
      <c r="L743" s="938"/>
      <c r="M743" s="1066"/>
      <c r="N743" s="1066"/>
      <c r="O743" s="1067"/>
      <c r="P743" s="1067"/>
      <c r="Q743" s="1067"/>
      <c r="R743" s="1067"/>
    </row>
    <row r="744" spans="1:18" s="984" customFormat="1">
      <c r="A744" s="938"/>
      <c r="C744" s="1026"/>
      <c r="D744" s="938"/>
      <c r="E744" s="1063"/>
      <c r="F744" s="1064"/>
      <c r="G744" s="1065"/>
      <c r="H744" s="938"/>
      <c r="I744" s="1063"/>
      <c r="J744" s="938"/>
      <c r="K744" s="938"/>
      <c r="L744" s="938"/>
      <c r="M744" s="1066"/>
      <c r="N744" s="1066"/>
      <c r="O744" s="1067"/>
      <c r="P744" s="1067"/>
      <c r="Q744" s="1067"/>
      <c r="R744" s="1067"/>
    </row>
    <row r="745" spans="1:18" s="984" customFormat="1">
      <c r="A745" s="938"/>
      <c r="C745" s="1026"/>
      <c r="D745" s="938"/>
      <c r="E745" s="1063"/>
      <c r="F745" s="1064"/>
      <c r="G745" s="1065"/>
      <c r="H745" s="938"/>
      <c r="I745" s="1063"/>
      <c r="J745" s="938"/>
      <c r="K745" s="938"/>
      <c r="L745" s="938"/>
      <c r="M745" s="1066"/>
      <c r="N745" s="1066"/>
      <c r="O745" s="1067"/>
      <c r="P745" s="1067"/>
      <c r="Q745" s="1067"/>
      <c r="R745" s="1067"/>
    </row>
    <row r="746" spans="1:18" s="984" customFormat="1">
      <c r="A746" s="938"/>
      <c r="C746" s="1026"/>
      <c r="D746" s="938"/>
      <c r="E746" s="1063"/>
      <c r="F746" s="1064"/>
      <c r="G746" s="1065"/>
      <c r="H746" s="938"/>
      <c r="I746" s="1063"/>
      <c r="J746" s="938"/>
      <c r="K746" s="938"/>
      <c r="L746" s="938"/>
      <c r="M746" s="1066"/>
      <c r="N746" s="1066"/>
      <c r="O746" s="1067"/>
      <c r="P746" s="1067"/>
      <c r="Q746" s="1067"/>
      <c r="R746" s="1067"/>
    </row>
    <row r="747" spans="1:18" s="984" customFormat="1">
      <c r="A747" s="938"/>
      <c r="C747" s="1026"/>
      <c r="D747" s="938"/>
      <c r="E747" s="1063"/>
      <c r="F747" s="1064"/>
      <c r="G747" s="1065"/>
      <c r="H747" s="938"/>
      <c r="I747" s="1063"/>
      <c r="J747" s="938"/>
      <c r="K747" s="938"/>
      <c r="L747" s="938"/>
      <c r="M747" s="1066"/>
      <c r="N747" s="1066"/>
      <c r="O747" s="1067"/>
      <c r="P747" s="1067"/>
      <c r="Q747" s="1067"/>
      <c r="R747" s="1067"/>
    </row>
    <row r="748" spans="1:18" s="984" customFormat="1">
      <c r="A748" s="938"/>
      <c r="C748" s="1026"/>
      <c r="D748" s="938"/>
      <c r="E748" s="1063"/>
      <c r="F748" s="1064"/>
      <c r="G748" s="1065"/>
      <c r="H748" s="938"/>
      <c r="I748" s="1063"/>
      <c r="J748" s="938"/>
      <c r="K748" s="938"/>
      <c r="L748" s="938"/>
      <c r="M748" s="1066"/>
      <c r="N748" s="1066"/>
      <c r="O748" s="1067"/>
      <c r="P748" s="1067"/>
      <c r="Q748" s="1067"/>
      <c r="R748" s="1067"/>
    </row>
    <row r="749" spans="1:18" s="984" customFormat="1">
      <c r="A749" s="938"/>
      <c r="C749" s="1026"/>
      <c r="D749" s="938"/>
      <c r="E749" s="1063"/>
      <c r="F749" s="1064"/>
      <c r="G749" s="1065"/>
      <c r="H749" s="938"/>
      <c r="I749" s="1063"/>
      <c r="J749" s="938"/>
      <c r="K749" s="938"/>
      <c r="L749" s="938"/>
      <c r="M749" s="1066"/>
      <c r="N749" s="1066"/>
      <c r="O749" s="1067"/>
      <c r="P749" s="1067"/>
      <c r="Q749" s="1067"/>
      <c r="R749" s="1067"/>
    </row>
    <row r="750" spans="1:18" s="984" customFormat="1">
      <c r="A750" s="938"/>
      <c r="C750" s="1026"/>
      <c r="D750" s="938"/>
      <c r="E750" s="1063"/>
      <c r="F750" s="1064"/>
      <c r="G750" s="1065"/>
      <c r="H750" s="938"/>
      <c r="I750" s="1063"/>
      <c r="J750" s="938"/>
      <c r="K750" s="938"/>
      <c r="L750" s="938"/>
      <c r="M750" s="1066"/>
      <c r="N750" s="1066"/>
      <c r="O750" s="1067"/>
      <c r="P750" s="1067"/>
      <c r="Q750" s="1067"/>
      <c r="R750" s="1067"/>
    </row>
    <row r="751" spans="1:18" s="984" customFormat="1">
      <c r="A751" s="938"/>
      <c r="C751" s="1026"/>
      <c r="D751" s="938"/>
      <c r="E751" s="1063"/>
      <c r="F751" s="1064"/>
      <c r="G751" s="1065"/>
      <c r="H751" s="938"/>
      <c r="I751" s="1063"/>
      <c r="J751" s="938"/>
      <c r="K751" s="938"/>
      <c r="L751" s="938"/>
      <c r="M751" s="1066"/>
      <c r="N751" s="1066"/>
      <c r="O751" s="1067"/>
      <c r="P751" s="1067"/>
      <c r="Q751" s="1067"/>
      <c r="R751" s="1067"/>
    </row>
    <row r="752" spans="1:18" s="984" customFormat="1">
      <c r="A752" s="938"/>
      <c r="C752" s="1026"/>
      <c r="D752" s="938"/>
      <c r="E752" s="1063"/>
      <c r="F752" s="1064"/>
      <c r="G752" s="1065"/>
      <c r="H752" s="938"/>
      <c r="I752" s="1063"/>
      <c r="J752" s="938"/>
      <c r="K752" s="938"/>
      <c r="L752" s="938"/>
      <c r="M752" s="1066"/>
      <c r="N752" s="1066"/>
      <c r="O752" s="1067"/>
      <c r="P752" s="1067"/>
      <c r="Q752" s="1067"/>
      <c r="R752" s="1067"/>
    </row>
    <row r="753" spans="1:18" s="984" customFormat="1">
      <c r="A753" s="938"/>
      <c r="C753" s="1026"/>
      <c r="D753" s="938"/>
      <c r="E753" s="1063"/>
      <c r="F753" s="1064"/>
      <c r="G753" s="1065"/>
      <c r="H753" s="938"/>
      <c r="I753" s="1063"/>
      <c r="J753" s="938"/>
      <c r="K753" s="938"/>
      <c r="L753" s="938"/>
      <c r="M753" s="1066"/>
      <c r="N753" s="1066"/>
      <c r="O753" s="1067"/>
      <c r="P753" s="1067"/>
      <c r="Q753" s="1067"/>
      <c r="R753" s="1067"/>
    </row>
    <row r="754" spans="1:18" s="984" customFormat="1">
      <c r="A754" s="938"/>
      <c r="C754" s="1026"/>
      <c r="D754" s="938"/>
      <c r="E754" s="1063"/>
      <c r="F754" s="1064"/>
      <c r="G754" s="1065"/>
      <c r="H754" s="938"/>
      <c r="I754" s="1063"/>
      <c r="J754" s="938"/>
      <c r="K754" s="938"/>
      <c r="L754" s="938"/>
      <c r="M754" s="1066"/>
      <c r="N754" s="1066"/>
      <c r="O754" s="1067"/>
      <c r="P754" s="1067"/>
      <c r="Q754" s="1067"/>
      <c r="R754" s="1067"/>
    </row>
    <row r="755" spans="1:18" s="984" customFormat="1">
      <c r="A755" s="938"/>
      <c r="C755" s="1026"/>
      <c r="D755" s="938"/>
      <c r="E755" s="1063"/>
      <c r="F755" s="1064"/>
      <c r="G755" s="1065"/>
      <c r="H755" s="938"/>
      <c r="I755" s="1063"/>
      <c r="J755" s="938"/>
      <c r="K755" s="938"/>
      <c r="L755" s="938"/>
      <c r="M755" s="1066"/>
      <c r="N755" s="1066"/>
      <c r="O755" s="1067"/>
      <c r="P755" s="1067"/>
      <c r="Q755" s="1067"/>
      <c r="R755" s="1067"/>
    </row>
    <row r="756" spans="1:18" s="984" customFormat="1">
      <c r="A756" s="938"/>
      <c r="C756" s="1026"/>
      <c r="D756" s="938"/>
      <c r="E756" s="1063"/>
      <c r="F756" s="1064"/>
      <c r="G756" s="1065"/>
      <c r="H756" s="938"/>
      <c r="I756" s="1063"/>
      <c r="J756" s="938"/>
      <c r="K756" s="938"/>
      <c r="L756" s="938"/>
      <c r="M756" s="1066"/>
      <c r="N756" s="1066"/>
      <c r="O756" s="1067"/>
      <c r="P756" s="1067"/>
      <c r="Q756" s="1067"/>
      <c r="R756" s="1067"/>
    </row>
    <row r="757" spans="1:18" s="984" customFormat="1">
      <c r="A757" s="938"/>
      <c r="C757" s="1026"/>
      <c r="D757" s="938"/>
      <c r="E757" s="1063"/>
      <c r="F757" s="1064"/>
      <c r="G757" s="1065"/>
      <c r="H757" s="938"/>
      <c r="I757" s="1063"/>
      <c r="J757" s="938"/>
      <c r="K757" s="938"/>
      <c r="L757" s="938"/>
      <c r="M757" s="1066"/>
      <c r="N757" s="1066"/>
      <c r="O757" s="1067"/>
      <c r="P757" s="1067"/>
      <c r="Q757" s="1067"/>
      <c r="R757" s="1067"/>
    </row>
    <row r="758" spans="1:18" s="984" customFormat="1">
      <c r="A758" s="938"/>
      <c r="C758" s="1026"/>
      <c r="D758" s="938"/>
      <c r="E758" s="1063"/>
      <c r="F758" s="1064"/>
      <c r="G758" s="1065"/>
      <c r="H758" s="938"/>
      <c r="I758" s="1063"/>
      <c r="J758" s="938"/>
      <c r="K758" s="938"/>
      <c r="L758" s="938"/>
      <c r="M758" s="1066"/>
      <c r="N758" s="1066"/>
      <c r="O758" s="1067"/>
      <c r="P758" s="1067"/>
      <c r="Q758" s="1067"/>
      <c r="R758" s="1067"/>
    </row>
    <row r="759" spans="1:18" s="984" customFormat="1">
      <c r="A759" s="938"/>
      <c r="C759" s="1026"/>
      <c r="D759" s="938"/>
      <c r="E759" s="1063"/>
      <c r="F759" s="1064"/>
      <c r="G759" s="1065"/>
      <c r="H759" s="938"/>
      <c r="I759" s="1063"/>
      <c r="J759" s="938"/>
      <c r="K759" s="938"/>
      <c r="L759" s="938"/>
      <c r="M759" s="1066"/>
      <c r="N759" s="1066"/>
      <c r="O759" s="1067"/>
      <c r="P759" s="1067"/>
      <c r="Q759" s="1067"/>
      <c r="R759" s="1067"/>
    </row>
    <row r="760" spans="1:18" s="984" customFormat="1">
      <c r="A760" s="938"/>
      <c r="C760" s="1026"/>
      <c r="D760" s="938"/>
      <c r="E760" s="1063"/>
      <c r="F760" s="1064"/>
      <c r="G760" s="1065"/>
      <c r="H760" s="938"/>
      <c r="I760" s="1063"/>
      <c r="J760" s="938"/>
      <c r="K760" s="938"/>
      <c r="L760" s="938"/>
      <c r="M760" s="1066"/>
      <c r="N760" s="1066"/>
      <c r="O760" s="1067"/>
      <c r="P760" s="1067"/>
      <c r="Q760" s="1067"/>
      <c r="R760" s="1067"/>
    </row>
    <row r="761" spans="1:18" s="984" customFormat="1">
      <c r="A761" s="938"/>
      <c r="C761" s="1026"/>
      <c r="D761" s="938"/>
      <c r="E761" s="1063"/>
      <c r="F761" s="1064"/>
      <c r="G761" s="1065"/>
      <c r="H761" s="938"/>
      <c r="I761" s="1063"/>
      <c r="J761" s="938"/>
      <c r="K761" s="938"/>
      <c r="L761" s="938"/>
      <c r="M761" s="1066"/>
      <c r="N761" s="1066"/>
      <c r="O761" s="1067"/>
      <c r="P761" s="1067"/>
      <c r="Q761" s="1067"/>
      <c r="R761" s="1067"/>
    </row>
    <row r="762" spans="1:18" s="984" customFormat="1">
      <c r="A762" s="938"/>
      <c r="C762" s="1026"/>
      <c r="D762" s="938"/>
      <c r="E762" s="1063"/>
      <c r="F762" s="1064"/>
      <c r="G762" s="1065"/>
      <c r="H762" s="938"/>
      <c r="I762" s="1063"/>
      <c r="J762" s="938"/>
      <c r="K762" s="938"/>
      <c r="L762" s="938"/>
      <c r="M762" s="1066"/>
      <c r="N762" s="1066"/>
      <c r="O762" s="1067"/>
      <c r="P762" s="1067"/>
      <c r="Q762" s="1067"/>
      <c r="R762" s="1067"/>
    </row>
    <row r="763" spans="1:18" s="984" customFormat="1">
      <c r="A763" s="938"/>
      <c r="C763" s="1026"/>
      <c r="D763" s="938"/>
      <c r="E763" s="1063"/>
      <c r="F763" s="1064"/>
      <c r="G763" s="1065"/>
      <c r="H763" s="938"/>
      <c r="I763" s="1063"/>
      <c r="J763" s="938"/>
      <c r="K763" s="938"/>
      <c r="L763" s="938"/>
      <c r="M763" s="1066"/>
      <c r="N763" s="1066"/>
      <c r="O763" s="1067"/>
      <c r="P763" s="1067"/>
      <c r="Q763" s="1067"/>
      <c r="R763" s="1067"/>
    </row>
    <row r="764" spans="1:18" s="984" customFormat="1">
      <c r="A764" s="938"/>
      <c r="C764" s="1026"/>
      <c r="D764" s="938"/>
      <c r="E764" s="1063"/>
      <c r="F764" s="1064"/>
      <c r="G764" s="1065"/>
      <c r="H764" s="938"/>
      <c r="I764" s="1063"/>
      <c r="J764" s="938"/>
      <c r="K764" s="938"/>
      <c r="L764" s="938"/>
      <c r="M764" s="1066"/>
      <c r="N764" s="1066"/>
      <c r="O764" s="1067"/>
      <c r="P764" s="1067"/>
      <c r="Q764" s="1067"/>
      <c r="R764" s="1067"/>
    </row>
    <row r="765" spans="1:18" s="984" customFormat="1">
      <c r="A765" s="938"/>
      <c r="C765" s="1026"/>
      <c r="D765" s="938"/>
      <c r="E765" s="1063"/>
      <c r="F765" s="1064"/>
      <c r="G765" s="1065"/>
      <c r="H765" s="938"/>
      <c r="I765" s="1063"/>
      <c r="J765" s="938"/>
      <c r="K765" s="938"/>
      <c r="L765" s="938"/>
      <c r="M765" s="1066"/>
      <c r="N765" s="1066"/>
      <c r="O765" s="1067"/>
      <c r="P765" s="1067"/>
      <c r="Q765" s="1067"/>
      <c r="R765" s="1067"/>
    </row>
    <row r="766" spans="1:18" s="984" customFormat="1">
      <c r="A766" s="938"/>
      <c r="C766" s="1026"/>
      <c r="D766" s="938"/>
      <c r="E766" s="1063"/>
      <c r="F766" s="1064"/>
      <c r="G766" s="1065"/>
      <c r="H766" s="938"/>
      <c r="I766" s="1063"/>
      <c r="J766" s="938"/>
      <c r="K766" s="938"/>
      <c r="L766" s="938"/>
      <c r="M766" s="1066"/>
      <c r="N766" s="1066"/>
      <c r="O766" s="1067"/>
      <c r="P766" s="1067"/>
      <c r="Q766" s="1067"/>
      <c r="R766" s="1067"/>
    </row>
    <row r="767" spans="1:18" s="984" customFormat="1">
      <c r="A767" s="938"/>
      <c r="C767" s="1026"/>
      <c r="D767" s="938"/>
      <c r="E767" s="1063"/>
      <c r="F767" s="1064"/>
      <c r="G767" s="1065"/>
      <c r="H767" s="938"/>
      <c r="I767" s="1063"/>
      <c r="J767" s="938"/>
      <c r="K767" s="938"/>
      <c r="L767" s="938"/>
      <c r="M767" s="1066"/>
      <c r="N767" s="1066"/>
      <c r="O767" s="1067"/>
      <c r="P767" s="1067"/>
      <c r="Q767" s="1067"/>
      <c r="R767" s="1067"/>
    </row>
    <row r="768" spans="1:18" s="984" customFormat="1">
      <c r="A768" s="938"/>
      <c r="C768" s="1026"/>
      <c r="D768" s="938"/>
      <c r="E768" s="1063"/>
      <c r="F768" s="1064"/>
      <c r="G768" s="1065"/>
      <c r="H768" s="938"/>
      <c r="I768" s="1063"/>
      <c r="J768" s="938"/>
      <c r="K768" s="938"/>
      <c r="L768" s="938"/>
      <c r="M768" s="1066"/>
      <c r="N768" s="1066"/>
      <c r="O768" s="1067"/>
      <c r="P768" s="1067"/>
      <c r="Q768" s="1067"/>
      <c r="R768" s="1067"/>
    </row>
    <row r="769" spans="1:18" s="984" customFormat="1">
      <c r="A769" s="938"/>
      <c r="C769" s="1026"/>
      <c r="D769" s="938"/>
      <c r="E769" s="1063"/>
      <c r="F769" s="1064"/>
      <c r="G769" s="1065"/>
      <c r="H769" s="938"/>
      <c r="I769" s="1063"/>
      <c r="J769" s="938"/>
      <c r="K769" s="938"/>
      <c r="L769" s="938"/>
      <c r="M769" s="1066"/>
      <c r="N769" s="1066"/>
      <c r="O769" s="1067"/>
      <c r="P769" s="1067"/>
      <c r="Q769" s="1067"/>
      <c r="R769" s="1067"/>
    </row>
    <row r="770" spans="1:18" s="984" customFormat="1">
      <c r="A770" s="938"/>
      <c r="C770" s="1026"/>
      <c r="D770" s="938"/>
      <c r="E770" s="1063"/>
      <c r="F770" s="1064"/>
      <c r="G770" s="1065"/>
      <c r="H770" s="938"/>
      <c r="I770" s="1063"/>
      <c r="J770" s="938"/>
      <c r="K770" s="938"/>
      <c r="L770" s="938"/>
      <c r="M770" s="1066"/>
      <c r="N770" s="1066"/>
      <c r="O770" s="1067"/>
      <c r="P770" s="1067"/>
      <c r="Q770" s="1067"/>
      <c r="R770" s="1067"/>
    </row>
    <row r="771" spans="1:18" s="984" customFormat="1">
      <c r="A771" s="938"/>
      <c r="C771" s="1026"/>
      <c r="D771" s="938"/>
      <c r="E771" s="1063"/>
      <c r="F771" s="1064"/>
      <c r="G771" s="1065"/>
      <c r="H771" s="938"/>
      <c r="I771" s="1063"/>
      <c r="J771" s="938"/>
      <c r="K771" s="938"/>
      <c r="L771" s="938"/>
      <c r="M771" s="1066"/>
      <c r="N771" s="1066"/>
      <c r="O771" s="1067"/>
      <c r="P771" s="1067"/>
      <c r="Q771" s="1067"/>
      <c r="R771" s="1067"/>
    </row>
    <row r="772" spans="1:18" s="984" customFormat="1">
      <c r="A772" s="938"/>
      <c r="C772" s="1026"/>
      <c r="D772" s="938"/>
      <c r="E772" s="1063"/>
      <c r="F772" s="1064"/>
      <c r="G772" s="1065"/>
      <c r="H772" s="938"/>
      <c r="I772" s="1063"/>
      <c r="J772" s="938"/>
      <c r="K772" s="938"/>
      <c r="L772" s="938"/>
      <c r="M772" s="1066"/>
      <c r="N772" s="1066"/>
      <c r="O772" s="1067"/>
      <c r="P772" s="1067"/>
      <c r="Q772" s="1067"/>
      <c r="R772" s="1067"/>
    </row>
    <row r="773" spans="1:18" s="984" customFormat="1">
      <c r="A773" s="938"/>
      <c r="C773" s="1026"/>
      <c r="D773" s="938"/>
      <c r="E773" s="1063"/>
      <c r="F773" s="1064"/>
      <c r="G773" s="1065"/>
      <c r="H773" s="938"/>
      <c r="I773" s="1063"/>
      <c r="J773" s="938"/>
      <c r="K773" s="938"/>
      <c r="L773" s="938"/>
      <c r="M773" s="1066"/>
      <c r="N773" s="1066"/>
      <c r="O773" s="1067"/>
      <c r="P773" s="1067"/>
      <c r="Q773" s="1067"/>
      <c r="R773" s="1067"/>
    </row>
    <row r="774" spans="1:18" s="984" customFormat="1">
      <c r="A774" s="938"/>
      <c r="C774" s="1026"/>
      <c r="D774" s="938"/>
      <c r="E774" s="1063"/>
      <c r="F774" s="1064"/>
      <c r="G774" s="1065"/>
      <c r="H774" s="938"/>
      <c r="I774" s="1063"/>
      <c r="J774" s="938"/>
      <c r="K774" s="938"/>
      <c r="L774" s="938"/>
      <c r="M774" s="1066"/>
      <c r="N774" s="1066"/>
      <c r="O774" s="1067"/>
      <c r="P774" s="1067"/>
      <c r="Q774" s="1067"/>
      <c r="R774" s="1067"/>
    </row>
    <row r="775" spans="1:18" s="984" customFormat="1">
      <c r="A775" s="938"/>
      <c r="C775" s="1026"/>
      <c r="D775" s="938"/>
      <c r="E775" s="1063"/>
      <c r="F775" s="1064"/>
      <c r="G775" s="1065"/>
      <c r="H775" s="938"/>
      <c r="I775" s="1063"/>
      <c r="J775" s="938"/>
      <c r="K775" s="938"/>
      <c r="L775" s="938"/>
      <c r="M775" s="1066"/>
      <c r="N775" s="1066"/>
      <c r="O775" s="1067"/>
      <c r="P775" s="1067"/>
      <c r="Q775" s="1067"/>
      <c r="R775" s="1067"/>
    </row>
    <row r="776" spans="1:18" s="984" customFormat="1">
      <c r="A776" s="938"/>
      <c r="C776" s="1026"/>
      <c r="D776" s="938"/>
      <c r="E776" s="1063"/>
      <c r="F776" s="1064"/>
      <c r="G776" s="1065"/>
      <c r="H776" s="938"/>
      <c r="I776" s="1063"/>
      <c r="J776" s="938"/>
      <c r="K776" s="938"/>
      <c r="L776" s="938"/>
      <c r="M776" s="1066"/>
      <c r="N776" s="1066"/>
      <c r="O776" s="1067"/>
      <c r="P776" s="1067"/>
      <c r="Q776" s="1067"/>
      <c r="R776" s="1067"/>
    </row>
    <row r="777" spans="1:18" s="984" customFormat="1">
      <c r="A777" s="938"/>
      <c r="C777" s="1026"/>
      <c r="D777" s="938"/>
      <c r="E777" s="1063"/>
      <c r="F777" s="1064"/>
      <c r="G777" s="1065"/>
      <c r="H777" s="938"/>
      <c r="I777" s="1063"/>
      <c r="J777" s="938"/>
      <c r="K777" s="938"/>
      <c r="L777" s="938"/>
      <c r="M777" s="1066"/>
      <c r="N777" s="1066"/>
      <c r="O777" s="1067"/>
      <c r="P777" s="1067"/>
      <c r="Q777" s="1067"/>
      <c r="R777" s="1067"/>
    </row>
    <row r="778" spans="1:18" s="984" customFormat="1">
      <c r="A778" s="938"/>
      <c r="C778" s="1026"/>
      <c r="D778" s="938"/>
      <c r="E778" s="1063"/>
      <c r="F778" s="1064"/>
      <c r="G778" s="1065"/>
      <c r="H778" s="938"/>
      <c r="I778" s="1063"/>
      <c r="J778" s="938"/>
      <c r="K778" s="938"/>
      <c r="L778" s="938"/>
      <c r="M778" s="1066"/>
      <c r="N778" s="1066"/>
      <c r="O778" s="1067"/>
      <c r="P778" s="1067"/>
      <c r="Q778" s="1067"/>
      <c r="R778" s="1067"/>
    </row>
    <row r="779" spans="1:18" s="984" customFormat="1">
      <c r="A779" s="938"/>
      <c r="C779" s="1026"/>
      <c r="D779" s="938"/>
      <c r="E779" s="1063"/>
      <c r="F779" s="1064"/>
      <c r="G779" s="1065"/>
      <c r="H779" s="938"/>
      <c r="I779" s="1063"/>
      <c r="J779" s="938"/>
      <c r="K779" s="938"/>
      <c r="L779" s="938"/>
      <c r="M779" s="1066"/>
      <c r="N779" s="1066"/>
      <c r="O779" s="1067"/>
      <c r="P779" s="1067"/>
      <c r="Q779" s="1067"/>
      <c r="R779" s="1067"/>
    </row>
    <row r="780" spans="1:18" s="984" customFormat="1">
      <c r="A780" s="938"/>
      <c r="C780" s="1026"/>
      <c r="D780" s="938"/>
      <c r="E780" s="1063"/>
      <c r="F780" s="1064"/>
      <c r="G780" s="1065"/>
      <c r="H780" s="938"/>
      <c r="I780" s="1063"/>
      <c r="J780" s="938"/>
      <c r="K780" s="938"/>
      <c r="L780" s="938"/>
      <c r="M780" s="1066"/>
      <c r="N780" s="1066"/>
      <c r="O780" s="1067"/>
      <c r="P780" s="1067"/>
      <c r="Q780" s="1067"/>
      <c r="R780" s="1067"/>
    </row>
    <row r="781" spans="1:18" s="984" customFormat="1">
      <c r="A781" s="938"/>
      <c r="C781" s="1026"/>
      <c r="D781" s="938"/>
      <c r="E781" s="1063"/>
      <c r="F781" s="1064"/>
      <c r="G781" s="1065"/>
      <c r="H781" s="938"/>
      <c r="I781" s="1063"/>
      <c r="J781" s="938"/>
      <c r="K781" s="938"/>
      <c r="L781" s="938"/>
      <c r="M781" s="1066"/>
      <c r="N781" s="1066"/>
      <c r="O781" s="1067"/>
      <c r="P781" s="1067"/>
      <c r="Q781" s="1067"/>
      <c r="R781" s="1067"/>
    </row>
    <row r="782" spans="1:18" s="984" customFormat="1">
      <c r="A782" s="938"/>
      <c r="C782" s="1026"/>
      <c r="D782" s="938"/>
      <c r="E782" s="1063"/>
      <c r="F782" s="1064"/>
      <c r="G782" s="1065"/>
      <c r="H782" s="938"/>
      <c r="I782" s="1063"/>
      <c r="J782" s="938"/>
      <c r="K782" s="938"/>
      <c r="L782" s="938"/>
      <c r="M782" s="1066"/>
      <c r="N782" s="1066"/>
      <c r="O782" s="1067"/>
      <c r="P782" s="1067"/>
      <c r="Q782" s="1067"/>
      <c r="R782" s="1067"/>
    </row>
    <row r="783" spans="1:18" s="984" customFormat="1">
      <c r="A783" s="938"/>
      <c r="C783" s="1026"/>
      <c r="D783" s="938"/>
      <c r="E783" s="1063"/>
      <c r="F783" s="1064"/>
      <c r="G783" s="1065"/>
      <c r="H783" s="938"/>
      <c r="I783" s="1063"/>
      <c r="J783" s="938"/>
      <c r="K783" s="938"/>
      <c r="L783" s="938"/>
      <c r="M783" s="1066"/>
      <c r="N783" s="1066"/>
      <c r="O783" s="1067"/>
      <c r="P783" s="1067"/>
      <c r="Q783" s="1067"/>
      <c r="R783" s="1067"/>
    </row>
    <row r="784" spans="1:18" s="984" customFormat="1">
      <c r="A784" s="938"/>
      <c r="C784" s="1026"/>
      <c r="D784" s="938"/>
      <c r="E784" s="1063"/>
      <c r="F784" s="1064"/>
      <c r="G784" s="1065"/>
      <c r="H784" s="938"/>
      <c r="I784" s="1063"/>
      <c r="J784" s="938"/>
      <c r="K784" s="938"/>
      <c r="L784" s="938"/>
      <c r="M784" s="1066"/>
      <c r="N784" s="1066"/>
      <c r="O784" s="1067"/>
      <c r="P784" s="1067"/>
      <c r="Q784" s="1067"/>
      <c r="R784" s="1067"/>
    </row>
    <row r="785" spans="1:18" s="984" customFormat="1">
      <c r="A785" s="938"/>
      <c r="C785" s="1026"/>
      <c r="D785" s="938"/>
      <c r="E785" s="1063"/>
      <c r="F785" s="1064"/>
      <c r="G785" s="1065"/>
      <c r="H785" s="938"/>
      <c r="I785" s="1063"/>
      <c r="J785" s="938"/>
      <c r="K785" s="938"/>
      <c r="L785" s="938"/>
      <c r="M785" s="1066"/>
      <c r="N785" s="1066"/>
      <c r="O785" s="1067"/>
      <c r="P785" s="1067"/>
      <c r="Q785" s="1067"/>
      <c r="R785" s="1067"/>
    </row>
    <row r="786" spans="1:18" s="984" customFormat="1">
      <c r="A786" s="938"/>
      <c r="C786" s="1026"/>
      <c r="D786" s="938"/>
      <c r="E786" s="1063"/>
      <c r="F786" s="1064"/>
      <c r="G786" s="1065"/>
      <c r="H786" s="938"/>
      <c r="I786" s="1063"/>
      <c r="J786" s="938"/>
      <c r="K786" s="938"/>
      <c r="L786" s="938"/>
      <c r="M786" s="1066"/>
      <c r="N786" s="1066"/>
      <c r="O786" s="1067"/>
      <c r="P786" s="1067"/>
      <c r="Q786" s="1067"/>
      <c r="R786" s="1067"/>
    </row>
    <row r="787" spans="1:18" s="984" customFormat="1">
      <c r="A787" s="938"/>
      <c r="C787" s="1026"/>
      <c r="D787" s="938"/>
      <c r="E787" s="1063"/>
      <c r="F787" s="1064"/>
      <c r="G787" s="1065"/>
      <c r="H787" s="938"/>
      <c r="I787" s="1063"/>
      <c r="J787" s="938"/>
      <c r="K787" s="938"/>
      <c r="L787" s="938"/>
      <c r="M787" s="1066"/>
      <c r="N787" s="1066"/>
      <c r="O787" s="1067"/>
      <c r="P787" s="1067"/>
      <c r="Q787" s="1067"/>
      <c r="R787" s="1067"/>
    </row>
    <row r="788" spans="1:18" s="984" customFormat="1">
      <c r="A788" s="938"/>
      <c r="C788" s="1026"/>
      <c r="D788" s="938"/>
      <c r="E788" s="1063"/>
      <c r="F788" s="1064"/>
      <c r="G788" s="1065"/>
      <c r="H788" s="938"/>
      <c r="I788" s="1063"/>
      <c r="J788" s="938"/>
      <c r="K788" s="938"/>
      <c r="L788" s="938"/>
      <c r="M788" s="1066"/>
      <c r="N788" s="1066"/>
      <c r="O788" s="1067"/>
      <c r="P788" s="1067"/>
      <c r="Q788" s="1067"/>
      <c r="R788" s="1067"/>
    </row>
    <row r="789" spans="1:18" s="984" customFormat="1">
      <c r="A789" s="938"/>
      <c r="C789" s="1026"/>
      <c r="D789" s="938"/>
      <c r="E789" s="1063"/>
      <c r="F789" s="1064"/>
      <c r="G789" s="1065"/>
      <c r="H789" s="938"/>
      <c r="I789" s="1063"/>
      <c r="J789" s="938"/>
      <c r="K789" s="938"/>
      <c r="L789" s="938"/>
      <c r="M789" s="1066"/>
      <c r="N789" s="1066"/>
      <c r="O789" s="1067"/>
      <c r="P789" s="1067"/>
      <c r="Q789" s="1067"/>
      <c r="R789" s="1067"/>
    </row>
    <row r="790" spans="1:18" s="984" customFormat="1">
      <c r="A790" s="938"/>
      <c r="C790" s="1026"/>
      <c r="D790" s="938"/>
      <c r="E790" s="1063"/>
      <c r="F790" s="1064"/>
      <c r="G790" s="1065"/>
      <c r="H790" s="938"/>
      <c r="I790" s="1063"/>
      <c r="J790" s="938"/>
      <c r="K790" s="938"/>
      <c r="L790" s="938"/>
      <c r="M790" s="1066"/>
      <c r="N790" s="1066"/>
      <c r="O790" s="1067"/>
      <c r="P790" s="1067"/>
      <c r="Q790" s="1067"/>
      <c r="R790" s="1067"/>
    </row>
    <row r="791" spans="1:18" s="984" customFormat="1">
      <c r="A791" s="938"/>
      <c r="C791" s="1026"/>
      <c r="D791" s="938"/>
      <c r="E791" s="1063"/>
      <c r="F791" s="1064"/>
      <c r="G791" s="1065"/>
      <c r="H791" s="938"/>
      <c r="I791" s="1063"/>
      <c r="J791" s="938"/>
      <c r="K791" s="938"/>
      <c r="L791" s="938"/>
      <c r="M791" s="1066"/>
      <c r="N791" s="1066"/>
      <c r="O791" s="1067"/>
      <c r="P791" s="1067"/>
      <c r="Q791" s="1067"/>
      <c r="R791" s="1067"/>
    </row>
    <row r="792" spans="1:18" s="984" customFormat="1">
      <c r="A792" s="938"/>
      <c r="C792" s="1026"/>
      <c r="D792" s="938"/>
      <c r="E792" s="1063"/>
      <c r="F792" s="1064"/>
      <c r="G792" s="1065"/>
      <c r="H792" s="938"/>
      <c r="I792" s="1063"/>
      <c r="J792" s="938"/>
      <c r="K792" s="938"/>
      <c r="L792" s="938"/>
      <c r="M792" s="1066"/>
      <c r="N792" s="1066"/>
      <c r="O792" s="1067"/>
      <c r="P792" s="1067"/>
      <c r="Q792" s="1067"/>
      <c r="R792" s="1067"/>
    </row>
    <row r="793" spans="1:18" s="984" customFormat="1">
      <c r="A793" s="938"/>
      <c r="C793" s="1026"/>
      <c r="D793" s="938"/>
      <c r="E793" s="1063"/>
      <c r="F793" s="1064"/>
      <c r="G793" s="1065"/>
      <c r="H793" s="938"/>
      <c r="I793" s="1063"/>
      <c r="J793" s="938"/>
      <c r="K793" s="938"/>
      <c r="L793" s="938"/>
      <c r="M793" s="1066"/>
      <c r="N793" s="1066"/>
      <c r="O793" s="1067"/>
      <c r="P793" s="1067"/>
      <c r="Q793" s="1067"/>
      <c r="R793" s="1067"/>
    </row>
    <row r="794" spans="1:18" s="984" customFormat="1">
      <c r="A794" s="938"/>
      <c r="C794" s="1026"/>
      <c r="D794" s="938"/>
      <c r="E794" s="1063"/>
      <c r="F794" s="1064"/>
      <c r="G794" s="1065"/>
      <c r="H794" s="938"/>
      <c r="I794" s="1063"/>
      <c r="J794" s="938"/>
      <c r="K794" s="938"/>
      <c r="L794" s="938"/>
      <c r="M794" s="1066"/>
      <c r="N794" s="1066"/>
      <c r="O794" s="1067"/>
      <c r="P794" s="1067"/>
      <c r="Q794" s="1067"/>
      <c r="R794" s="1067"/>
    </row>
    <row r="795" spans="1:18" s="984" customFormat="1">
      <c r="A795" s="938"/>
      <c r="C795" s="1026"/>
      <c r="D795" s="938"/>
      <c r="E795" s="1063"/>
      <c r="F795" s="1064"/>
      <c r="G795" s="1065"/>
      <c r="H795" s="938"/>
      <c r="I795" s="1063"/>
      <c r="J795" s="938"/>
      <c r="K795" s="938"/>
      <c r="L795" s="938"/>
      <c r="M795" s="1066"/>
      <c r="N795" s="1066"/>
      <c r="O795" s="1067"/>
      <c r="P795" s="1067"/>
      <c r="Q795" s="1067"/>
      <c r="R795" s="1067"/>
    </row>
    <row r="796" spans="1:18" s="984" customFormat="1">
      <c r="A796" s="938"/>
      <c r="C796" s="1026"/>
      <c r="D796" s="938"/>
      <c r="E796" s="1063"/>
      <c r="F796" s="1064"/>
      <c r="G796" s="1065"/>
      <c r="H796" s="938"/>
      <c r="I796" s="1063"/>
      <c r="J796" s="938"/>
      <c r="K796" s="938"/>
      <c r="L796" s="938"/>
      <c r="M796" s="1066"/>
      <c r="N796" s="1066"/>
      <c r="O796" s="1067"/>
      <c r="P796" s="1067"/>
      <c r="Q796" s="1067"/>
      <c r="R796" s="1067"/>
    </row>
    <row r="797" spans="1:18" s="984" customFormat="1">
      <c r="A797" s="938"/>
      <c r="C797" s="1026"/>
      <c r="D797" s="938"/>
      <c r="E797" s="1063"/>
      <c r="F797" s="1064"/>
      <c r="G797" s="1065"/>
      <c r="H797" s="938"/>
      <c r="I797" s="1063"/>
      <c r="J797" s="938"/>
      <c r="K797" s="938"/>
      <c r="L797" s="938"/>
      <c r="M797" s="1066"/>
      <c r="N797" s="1066"/>
      <c r="O797" s="1067"/>
      <c r="P797" s="1067"/>
      <c r="Q797" s="1067"/>
      <c r="R797" s="1067"/>
    </row>
    <row r="798" spans="1:18" s="984" customFormat="1">
      <c r="A798" s="938"/>
      <c r="C798" s="1026"/>
      <c r="D798" s="938"/>
      <c r="E798" s="1063"/>
      <c r="F798" s="1064"/>
      <c r="G798" s="1065"/>
      <c r="H798" s="938"/>
      <c r="I798" s="1063"/>
      <c r="J798" s="938"/>
      <c r="K798" s="938"/>
      <c r="L798" s="938"/>
      <c r="M798" s="1066"/>
      <c r="N798" s="1066"/>
      <c r="O798" s="1067"/>
      <c r="P798" s="1067"/>
      <c r="Q798" s="1067"/>
      <c r="R798" s="1067"/>
    </row>
    <row r="799" spans="1:18" s="984" customFormat="1">
      <c r="A799" s="938"/>
      <c r="C799" s="1026"/>
      <c r="D799" s="938"/>
      <c r="E799" s="1063"/>
      <c r="F799" s="1064"/>
      <c r="G799" s="1065"/>
      <c r="H799" s="938"/>
      <c r="I799" s="1063"/>
      <c r="J799" s="938"/>
      <c r="K799" s="938"/>
      <c r="L799" s="938"/>
      <c r="M799" s="1066"/>
      <c r="N799" s="1066"/>
      <c r="O799" s="1067"/>
      <c r="P799" s="1067"/>
      <c r="Q799" s="1067"/>
      <c r="R799" s="1067"/>
    </row>
    <row r="800" spans="1:18" s="984" customFormat="1">
      <c r="A800" s="938"/>
      <c r="C800" s="1026"/>
      <c r="D800" s="938"/>
      <c r="E800" s="1063"/>
      <c r="F800" s="1064"/>
      <c r="G800" s="1065"/>
      <c r="H800" s="938"/>
      <c r="I800" s="1063"/>
      <c r="J800" s="938"/>
      <c r="K800" s="938"/>
      <c r="L800" s="938"/>
      <c r="M800" s="1066"/>
      <c r="N800" s="1066"/>
      <c r="O800" s="1067"/>
      <c r="P800" s="1067"/>
      <c r="Q800" s="1067"/>
      <c r="R800" s="1067"/>
    </row>
    <row r="801" spans="1:18" s="984" customFormat="1">
      <c r="A801" s="938"/>
      <c r="C801" s="1026"/>
      <c r="D801" s="938"/>
      <c r="E801" s="1063"/>
      <c r="F801" s="1064"/>
      <c r="G801" s="1065"/>
      <c r="H801" s="938"/>
      <c r="I801" s="1063"/>
      <c r="J801" s="938"/>
      <c r="K801" s="938"/>
      <c r="L801" s="938"/>
      <c r="M801" s="1066"/>
      <c r="N801" s="1066"/>
      <c r="O801" s="1067"/>
      <c r="P801" s="1067"/>
      <c r="Q801" s="1067"/>
      <c r="R801" s="1067"/>
    </row>
    <row r="802" spans="1:18" s="984" customFormat="1">
      <c r="A802" s="938"/>
      <c r="C802" s="1026"/>
      <c r="D802" s="938"/>
      <c r="E802" s="1063"/>
      <c r="F802" s="1064"/>
      <c r="G802" s="1065"/>
      <c r="H802" s="938"/>
      <c r="I802" s="1063"/>
      <c r="J802" s="938"/>
      <c r="K802" s="938"/>
      <c r="L802" s="938"/>
      <c r="M802" s="1066"/>
      <c r="N802" s="1066"/>
      <c r="O802" s="1067"/>
      <c r="P802" s="1067"/>
      <c r="Q802" s="1067"/>
      <c r="R802" s="1067"/>
    </row>
    <row r="803" spans="1:18" s="984" customFormat="1">
      <c r="A803" s="938"/>
      <c r="C803" s="1026"/>
      <c r="D803" s="938"/>
      <c r="E803" s="1063"/>
      <c r="F803" s="1064"/>
      <c r="G803" s="1065"/>
      <c r="H803" s="938"/>
      <c r="I803" s="1063"/>
      <c r="J803" s="938"/>
      <c r="K803" s="938"/>
      <c r="L803" s="938"/>
      <c r="M803" s="1066"/>
      <c r="N803" s="1066"/>
      <c r="O803" s="1067"/>
      <c r="P803" s="1067"/>
      <c r="Q803" s="1067"/>
      <c r="R803" s="1067"/>
    </row>
    <row r="804" spans="1:18" s="984" customFormat="1">
      <c r="A804" s="938"/>
      <c r="C804" s="1026"/>
      <c r="D804" s="938"/>
      <c r="E804" s="1063"/>
      <c r="F804" s="1064"/>
      <c r="G804" s="1065"/>
      <c r="H804" s="938"/>
      <c r="I804" s="1063"/>
      <c r="J804" s="938"/>
      <c r="K804" s="938"/>
      <c r="L804" s="938"/>
      <c r="M804" s="1066"/>
      <c r="N804" s="1066"/>
      <c r="O804" s="1067"/>
      <c r="P804" s="1067"/>
      <c r="Q804" s="1067"/>
      <c r="R804" s="1067"/>
    </row>
    <row r="805" spans="1:18" s="984" customFormat="1">
      <c r="A805" s="938"/>
      <c r="C805" s="1026"/>
      <c r="D805" s="938"/>
      <c r="E805" s="1063"/>
      <c r="F805" s="1064"/>
      <c r="G805" s="1065"/>
      <c r="H805" s="938"/>
      <c r="I805" s="1063"/>
      <c r="J805" s="938"/>
      <c r="K805" s="938"/>
      <c r="L805" s="938"/>
      <c r="M805" s="1066"/>
      <c r="N805" s="1066"/>
      <c r="O805" s="1067"/>
      <c r="P805" s="1067"/>
      <c r="Q805" s="1067"/>
      <c r="R805" s="1067"/>
    </row>
    <row r="806" spans="1:18" s="984" customFormat="1">
      <c r="A806" s="938"/>
      <c r="C806" s="1026"/>
      <c r="D806" s="938"/>
      <c r="E806" s="1063"/>
      <c r="F806" s="1064"/>
      <c r="G806" s="1065"/>
      <c r="H806" s="938"/>
      <c r="I806" s="1063"/>
      <c r="J806" s="938"/>
      <c r="K806" s="938"/>
      <c r="L806" s="938"/>
      <c r="M806" s="1066"/>
      <c r="N806" s="1066"/>
      <c r="O806" s="1067"/>
      <c r="P806" s="1067"/>
      <c r="Q806" s="1067"/>
      <c r="R806" s="1067"/>
    </row>
    <row r="807" spans="1:18" s="984" customFormat="1">
      <c r="A807" s="938"/>
      <c r="C807" s="1026"/>
      <c r="D807" s="938"/>
      <c r="E807" s="1063"/>
      <c r="F807" s="1064"/>
      <c r="G807" s="1065"/>
      <c r="H807" s="938"/>
      <c r="I807" s="1063"/>
      <c r="J807" s="938"/>
      <c r="K807" s="938"/>
      <c r="L807" s="938"/>
      <c r="M807" s="1066"/>
      <c r="N807" s="1066"/>
      <c r="O807" s="1067"/>
      <c r="P807" s="1067"/>
      <c r="Q807" s="1067"/>
      <c r="R807" s="1067"/>
    </row>
    <row r="808" spans="1:18" s="984" customFormat="1">
      <c r="A808" s="938"/>
      <c r="C808" s="1026"/>
      <c r="D808" s="938"/>
      <c r="E808" s="1063"/>
      <c r="F808" s="1064"/>
      <c r="G808" s="1065"/>
      <c r="H808" s="938"/>
      <c r="I808" s="1063"/>
      <c r="J808" s="938"/>
      <c r="K808" s="938"/>
      <c r="L808" s="938"/>
      <c r="M808" s="1066"/>
      <c r="N808" s="1066"/>
      <c r="O808" s="1067"/>
      <c r="P808" s="1067"/>
      <c r="Q808" s="1067"/>
      <c r="R808" s="1067"/>
    </row>
    <row r="809" spans="1:18" s="984" customFormat="1">
      <c r="A809" s="938"/>
      <c r="C809" s="1026"/>
      <c r="D809" s="938"/>
      <c r="E809" s="1063"/>
      <c r="F809" s="1064"/>
      <c r="G809" s="1065"/>
      <c r="H809" s="938"/>
      <c r="I809" s="1063"/>
      <c r="J809" s="938"/>
      <c r="K809" s="938"/>
      <c r="L809" s="938"/>
      <c r="M809" s="1066"/>
      <c r="N809" s="1066"/>
      <c r="O809" s="1067"/>
      <c r="P809" s="1067"/>
      <c r="Q809" s="1067"/>
      <c r="R809" s="1067"/>
    </row>
    <row r="810" spans="1:18" s="984" customFormat="1">
      <c r="A810" s="938"/>
      <c r="C810" s="1026"/>
      <c r="D810" s="938"/>
      <c r="E810" s="1063"/>
      <c r="F810" s="1064"/>
      <c r="G810" s="1065"/>
      <c r="H810" s="938"/>
      <c r="I810" s="1063"/>
      <c r="J810" s="938"/>
      <c r="K810" s="938"/>
      <c r="L810" s="938"/>
      <c r="M810" s="1066"/>
      <c r="N810" s="1066"/>
      <c r="O810" s="1067"/>
      <c r="P810" s="1067"/>
      <c r="Q810" s="1067"/>
      <c r="R810" s="1067"/>
    </row>
    <row r="811" spans="1:18" s="984" customFormat="1">
      <c r="A811" s="938"/>
      <c r="C811" s="1026"/>
      <c r="D811" s="938"/>
      <c r="E811" s="1063"/>
      <c r="F811" s="1064"/>
      <c r="G811" s="1065"/>
      <c r="H811" s="938"/>
      <c r="I811" s="1063"/>
      <c r="J811" s="938"/>
      <c r="K811" s="938"/>
      <c r="L811" s="938"/>
      <c r="M811" s="1066"/>
      <c r="N811" s="1066"/>
      <c r="O811" s="1067"/>
      <c r="P811" s="1067"/>
      <c r="Q811" s="1067"/>
      <c r="R811" s="1067"/>
    </row>
    <row r="812" spans="1:18" s="984" customFormat="1">
      <c r="A812" s="938"/>
      <c r="C812" s="1026"/>
      <c r="D812" s="938"/>
      <c r="E812" s="1063"/>
      <c r="F812" s="1064"/>
      <c r="G812" s="1065"/>
      <c r="H812" s="938"/>
      <c r="I812" s="1063"/>
      <c r="J812" s="938"/>
      <c r="K812" s="938"/>
      <c r="L812" s="938"/>
      <c r="M812" s="1066"/>
      <c r="N812" s="1066"/>
      <c r="O812" s="1067"/>
      <c r="P812" s="1067"/>
      <c r="Q812" s="1067"/>
      <c r="R812" s="1067"/>
    </row>
    <row r="813" spans="1:18" s="984" customFormat="1">
      <c r="A813" s="938"/>
      <c r="C813" s="1026"/>
      <c r="D813" s="938"/>
      <c r="E813" s="1063"/>
      <c r="F813" s="1064"/>
      <c r="G813" s="1065"/>
      <c r="H813" s="938"/>
      <c r="I813" s="1063"/>
      <c r="J813" s="938"/>
      <c r="K813" s="938"/>
      <c r="L813" s="938"/>
      <c r="M813" s="1066"/>
      <c r="N813" s="1066"/>
      <c r="O813" s="1067"/>
      <c r="P813" s="1067"/>
      <c r="Q813" s="1067"/>
      <c r="R813" s="1067"/>
    </row>
    <row r="814" spans="1:18" s="984" customFormat="1">
      <c r="A814" s="938"/>
      <c r="C814" s="1026"/>
      <c r="D814" s="938"/>
      <c r="E814" s="1063"/>
      <c r="F814" s="1064"/>
      <c r="G814" s="1065"/>
      <c r="H814" s="938"/>
      <c r="I814" s="1063"/>
      <c r="J814" s="938"/>
      <c r="K814" s="938"/>
      <c r="L814" s="938"/>
      <c r="M814" s="1066"/>
      <c r="N814" s="1066"/>
      <c r="O814" s="1067"/>
      <c r="P814" s="1067"/>
      <c r="Q814" s="1067"/>
      <c r="R814" s="1067"/>
    </row>
    <row r="815" spans="1:18" s="984" customFormat="1">
      <c r="A815" s="938"/>
      <c r="C815" s="1026"/>
      <c r="D815" s="938"/>
      <c r="E815" s="1063"/>
      <c r="F815" s="1064"/>
      <c r="G815" s="1065"/>
      <c r="H815" s="938"/>
      <c r="I815" s="1063"/>
      <c r="J815" s="938"/>
      <c r="K815" s="938"/>
      <c r="L815" s="938"/>
      <c r="M815" s="1066"/>
      <c r="N815" s="1066"/>
      <c r="O815" s="1067"/>
      <c r="P815" s="1067"/>
      <c r="Q815" s="1067"/>
      <c r="R815" s="1067"/>
    </row>
    <row r="816" spans="1:18" s="984" customFormat="1">
      <c r="A816" s="938"/>
      <c r="C816" s="1026"/>
      <c r="D816" s="938"/>
      <c r="E816" s="1063"/>
      <c r="F816" s="1064"/>
      <c r="G816" s="1065"/>
      <c r="H816" s="938"/>
      <c r="I816" s="1063"/>
      <c r="J816" s="938"/>
      <c r="K816" s="938"/>
      <c r="L816" s="938"/>
      <c r="M816" s="1066"/>
      <c r="N816" s="1066"/>
      <c r="O816" s="1067"/>
      <c r="P816" s="1067"/>
      <c r="Q816" s="1067"/>
      <c r="R816" s="1067"/>
    </row>
    <row r="817" spans="1:18" s="984" customFormat="1">
      <c r="A817" s="938"/>
      <c r="C817" s="1026"/>
      <c r="D817" s="938"/>
      <c r="E817" s="1063"/>
      <c r="F817" s="1064"/>
      <c r="G817" s="1065"/>
      <c r="H817" s="938"/>
      <c r="I817" s="1063"/>
      <c r="J817" s="938"/>
      <c r="K817" s="938"/>
      <c r="L817" s="938"/>
      <c r="M817" s="1066"/>
      <c r="N817" s="1066"/>
      <c r="O817" s="1067"/>
      <c r="P817" s="1067"/>
      <c r="Q817" s="1067"/>
      <c r="R817" s="1067"/>
    </row>
    <row r="818" spans="1:18" s="984" customFormat="1">
      <c r="A818" s="938"/>
      <c r="C818" s="1026"/>
      <c r="D818" s="938"/>
      <c r="E818" s="1063"/>
      <c r="F818" s="1064"/>
      <c r="G818" s="1065"/>
      <c r="H818" s="938"/>
      <c r="I818" s="1063"/>
      <c r="J818" s="938"/>
      <c r="K818" s="938"/>
      <c r="L818" s="938"/>
      <c r="M818" s="1066"/>
      <c r="N818" s="1066"/>
      <c r="O818" s="1067"/>
      <c r="P818" s="1067"/>
      <c r="Q818" s="1067"/>
      <c r="R818" s="1067"/>
    </row>
    <row r="819" spans="1:18" s="984" customFormat="1">
      <c r="A819" s="938"/>
      <c r="C819" s="1026"/>
      <c r="D819" s="938"/>
      <c r="E819" s="1063"/>
      <c r="F819" s="1064"/>
      <c r="G819" s="1065"/>
      <c r="H819" s="938"/>
      <c r="I819" s="1063"/>
      <c r="J819" s="938"/>
      <c r="K819" s="938"/>
      <c r="L819" s="938"/>
      <c r="M819" s="1066"/>
      <c r="N819" s="1066"/>
      <c r="O819" s="1067"/>
      <c r="P819" s="1067"/>
      <c r="Q819" s="1067"/>
      <c r="R819" s="1067"/>
    </row>
    <row r="820" spans="1:18" s="984" customFormat="1">
      <c r="A820" s="938"/>
      <c r="C820" s="1026"/>
      <c r="D820" s="938"/>
      <c r="E820" s="1063"/>
      <c r="F820" s="1064"/>
      <c r="G820" s="1065"/>
      <c r="H820" s="938"/>
      <c r="I820" s="1063"/>
      <c r="J820" s="938"/>
      <c r="K820" s="938"/>
      <c r="L820" s="938"/>
      <c r="M820" s="1066"/>
      <c r="N820" s="1066"/>
      <c r="O820" s="1067"/>
      <c r="P820" s="1067"/>
      <c r="Q820" s="1067"/>
      <c r="R820" s="1067"/>
    </row>
    <row r="821" spans="1:18" s="984" customFormat="1">
      <c r="A821" s="938"/>
      <c r="C821" s="1026"/>
      <c r="D821" s="938"/>
      <c r="E821" s="1063"/>
      <c r="F821" s="1064"/>
      <c r="G821" s="1065"/>
      <c r="H821" s="938"/>
      <c r="I821" s="1063"/>
      <c r="J821" s="938"/>
      <c r="K821" s="938"/>
      <c r="L821" s="938"/>
      <c r="M821" s="1066"/>
      <c r="N821" s="1066"/>
      <c r="O821" s="1067"/>
      <c r="P821" s="1067"/>
      <c r="Q821" s="1067"/>
      <c r="R821" s="1067"/>
    </row>
    <row r="822" spans="1:18" s="984" customFormat="1">
      <c r="A822" s="938"/>
      <c r="C822" s="1026"/>
      <c r="D822" s="938"/>
      <c r="E822" s="1063"/>
      <c r="F822" s="1064"/>
      <c r="G822" s="1065"/>
      <c r="H822" s="938"/>
      <c r="I822" s="1063"/>
      <c r="J822" s="938"/>
      <c r="K822" s="938"/>
      <c r="L822" s="938"/>
      <c r="M822" s="1066"/>
      <c r="N822" s="1066"/>
      <c r="O822" s="1067"/>
      <c r="P822" s="1067"/>
      <c r="Q822" s="1067"/>
      <c r="R822" s="1067"/>
    </row>
    <row r="823" spans="1:18" s="984" customFormat="1">
      <c r="A823" s="938"/>
      <c r="C823" s="1026"/>
      <c r="D823" s="938"/>
      <c r="E823" s="1063"/>
      <c r="F823" s="1064"/>
      <c r="G823" s="1065"/>
      <c r="H823" s="938"/>
      <c r="I823" s="1063"/>
      <c r="J823" s="938"/>
      <c r="K823" s="938"/>
      <c r="L823" s="938"/>
      <c r="M823" s="1066"/>
      <c r="N823" s="1066"/>
      <c r="O823" s="1067"/>
      <c r="P823" s="1067"/>
      <c r="Q823" s="1067"/>
      <c r="R823" s="1067"/>
    </row>
    <row r="824" spans="1:18" s="984" customFormat="1">
      <c r="A824" s="938"/>
      <c r="C824" s="1026"/>
      <c r="D824" s="938"/>
      <c r="E824" s="1063"/>
      <c r="F824" s="1064"/>
      <c r="G824" s="1065"/>
      <c r="H824" s="938"/>
      <c r="I824" s="1063"/>
      <c r="J824" s="938"/>
      <c r="K824" s="938"/>
      <c r="L824" s="938"/>
      <c r="M824" s="1066"/>
      <c r="N824" s="1066"/>
      <c r="O824" s="1067"/>
      <c r="P824" s="1067"/>
      <c r="Q824" s="1067"/>
      <c r="R824" s="1067"/>
    </row>
    <row r="825" spans="1:18" s="984" customFormat="1">
      <c r="A825" s="938"/>
      <c r="C825" s="1026"/>
      <c r="D825" s="938"/>
      <c r="E825" s="1063"/>
      <c r="F825" s="1064"/>
      <c r="G825" s="1065"/>
      <c r="H825" s="938"/>
      <c r="I825" s="1063"/>
      <c r="J825" s="938"/>
      <c r="K825" s="938"/>
      <c r="L825" s="938"/>
      <c r="M825" s="1066"/>
      <c r="N825" s="1066"/>
      <c r="O825" s="1067"/>
      <c r="P825" s="1067"/>
      <c r="Q825" s="1067"/>
      <c r="R825" s="1067"/>
    </row>
    <row r="826" spans="1:18" s="984" customFormat="1">
      <c r="A826" s="938"/>
      <c r="C826" s="1026"/>
      <c r="D826" s="938"/>
      <c r="E826" s="1063"/>
      <c r="F826" s="1064"/>
      <c r="G826" s="1065"/>
      <c r="H826" s="938"/>
      <c r="I826" s="1063"/>
      <c r="J826" s="938"/>
      <c r="K826" s="938"/>
      <c r="L826" s="938"/>
      <c r="M826" s="1066"/>
      <c r="N826" s="1066"/>
      <c r="O826" s="1067"/>
      <c r="P826" s="1067"/>
      <c r="Q826" s="1067"/>
      <c r="R826" s="1067"/>
    </row>
    <row r="827" spans="1:18" s="984" customFormat="1">
      <c r="A827" s="938"/>
      <c r="C827" s="1026"/>
      <c r="D827" s="938"/>
      <c r="E827" s="1063"/>
      <c r="F827" s="1064"/>
      <c r="G827" s="1065"/>
      <c r="H827" s="938"/>
      <c r="I827" s="1063"/>
      <c r="J827" s="938"/>
      <c r="K827" s="938"/>
      <c r="L827" s="938"/>
      <c r="M827" s="1066"/>
      <c r="N827" s="1066"/>
      <c r="O827" s="1067"/>
      <c r="P827" s="1067"/>
      <c r="Q827" s="1067"/>
      <c r="R827" s="1067"/>
    </row>
    <row r="828" spans="1:18" s="984" customFormat="1">
      <c r="A828" s="938"/>
      <c r="C828" s="1026"/>
      <c r="D828" s="938"/>
      <c r="E828" s="1063"/>
      <c r="F828" s="1064"/>
      <c r="G828" s="1065"/>
      <c r="H828" s="938"/>
      <c r="I828" s="1063"/>
      <c r="J828" s="938"/>
      <c r="K828" s="938"/>
      <c r="L828" s="938"/>
      <c r="M828" s="1066"/>
      <c r="N828" s="1066"/>
      <c r="O828" s="1067"/>
      <c r="P828" s="1067"/>
      <c r="Q828" s="1067"/>
      <c r="R828" s="1067"/>
    </row>
    <row r="829" spans="1:18" s="984" customFormat="1">
      <c r="A829" s="938"/>
      <c r="C829" s="1026"/>
      <c r="D829" s="938"/>
      <c r="E829" s="1063"/>
      <c r="F829" s="1064"/>
      <c r="G829" s="1065"/>
      <c r="H829" s="938"/>
      <c r="I829" s="1063"/>
      <c r="J829" s="938"/>
      <c r="K829" s="938"/>
      <c r="L829" s="938"/>
      <c r="M829" s="1066"/>
      <c r="N829" s="1066"/>
      <c r="O829" s="1067"/>
      <c r="P829" s="1067"/>
      <c r="Q829" s="1067"/>
      <c r="R829" s="1067"/>
    </row>
    <row r="830" spans="1:18" s="984" customFormat="1">
      <c r="A830" s="938"/>
      <c r="C830" s="1026"/>
      <c r="D830" s="938"/>
      <c r="E830" s="1063"/>
      <c r="F830" s="1064"/>
      <c r="G830" s="1065"/>
      <c r="H830" s="938"/>
      <c r="I830" s="1063"/>
      <c r="J830" s="938"/>
      <c r="K830" s="938"/>
      <c r="L830" s="938"/>
      <c r="M830" s="1066"/>
      <c r="N830" s="1066"/>
      <c r="O830" s="1067"/>
      <c r="P830" s="1067"/>
      <c r="Q830" s="1067"/>
      <c r="R830" s="1067"/>
    </row>
    <row r="831" spans="1:18" s="984" customFormat="1">
      <c r="A831" s="938"/>
      <c r="C831" s="1026"/>
      <c r="D831" s="938"/>
      <c r="E831" s="1063"/>
      <c r="F831" s="1064"/>
      <c r="G831" s="1065"/>
      <c r="H831" s="938"/>
      <c r="I831" s="1063"/>
      <c r="J831" s="938"/>
      <c r="K831" s="938"/>
      <c r="L831" s="938"/>
      <c r="M831" s="1066"/>
      <c r="N831" s="1066"/>
      <c r="O831" s="1067"/>
      <c r="P831" s="1067"/>
      <c r="Q831" s="1067"/>
      <c r="R831" s="1067"/>
    </row>
    <row r="832" spans="1:18" s="984" customFormat="1">
      <c r="A832" s="938"/>
      <c r="C832" s="1026"/>
      <c r="D832" s="938"/>
      <c r="E832" s="1063"/>
      <c r="F832" s="1064"/>
      <c r="G832" s="1065"/>
      <c r="H832" s="938"/>
      <c r="I832" s="1063"/>
      <c r="J832" s="938"/>
      <c r="K832" s="938"/>
      <c r="L832" s="938"/>
      <c r="M832" s="1066"/>
      <c r="N832" s="1066"/>
      <c r="O832" s="1067"/>
      <c r="P832" s="1067"/>
      <c r="Q832" s="1067"/>
      <c r="R832" s="1067"/>
    </row>
    <row r="833" spans="1:18" s="984" customFormat="1">
      <c r="A833" s="938"/>
      <c r="C833" s="1026"/>
      <c r="D833" s="938"/>
      <c r="E833" s="1063"/>
      <c r="F833" s="1064"/>
      <c r="G833" s="1065"/>
      <c r="H833" s="938"/>
      <c r="I833" s="1063"/>
      <c r="J833" s="938"/>
      <c r="K833" s="938"/>
      <c r="L833" s="938"/>
      <c r="M833" s="1066"/>
      <c r="N833" s="1066"/>
      <c r="O833" s="1067"/>
      <c r="P833" s="1067"/>
      <c r="Q833" s="1067"/>
      <c r="R833" s="1067"/>
    </row>
    <row r="834" spans="1:18" s="984" customFormat="1">
      <c r="A834" s="938"/>
      <c r="C834" s="1026"/>
      <c r="D834" s="938"/>
      <c r="E834" s="1063"/>
      <c r="F834" s="1064"/>
      <c r="G834" s="1065"/>
      <c r="H834" s="938"/>
      <c r="I834" s="1063"/>
      <c r="J834" s="938"/>
      <c r="K834" s="938"/>
      <c r="L834" s="938"/>
      <c r="M834" s="1066"/>
      <c r="N834" s="1066"/>
      <c r="O834" s="1067"/>
      <c r="P834" s="1067"/>
      <c r="Q834" s="1067"/>
      <c r="R834" s="1067"/>
    </row>
    <row r="835" spans="1:18" s="984" customFormat="1">
      <c r="A835" s="938"/>
      <c r="C835" s="1026"/>
      <c r="D835" s="938"/>
      <c r="E835" s="1063"/>
      <c r="F835" s="1064"/>
      <c r="G835" s="1065"/>
      <c r="H835" s="938"/>
      <c r="I835" s="1063"/>
      <c r="J835" s="938"/>
      <c r="K835" s="938"/>
      <c r="L835" s="938"/>
      <c r="M835" s="1066"/>
      <c r="N835" s="1066"/>
      <c r="O835" s="1067"/>
      <c r="P835" s="1067"/>
      <c r="Q835" s="1067"/>
      <c r="R835" s="1067"/>
    </row>
    <row r="836" spans="1:18" s="984" customFormat="1">
      <c r="A836" s="938"/>
      <c r="C836" s="1026"/>
      <c r="D836" s="938"/>
      <c r="E836" s="1063"/>
      <c r="F836" s="1064"/>
      <c r="G836" s="1065"/>
      <c r="H836" s="938"/>
      <c r="I836" s="1063"/>
      <c r="J836" s="938"/>
      <c r="K836" s="938"/>
      <c r="L836" s="938"/>
      <c r="M836" s="1066"/>
      <c r="N836" s="1066"/>
      <c r="O836" s="1067"/>
      <c r="P836" s="1067"/>
      <c r="Q836" s="1067"/>
      <c r="R836" s="1067"/>
    </row>
    <row r="837" spans="1:18" s="984" customFormat="1">
      <c r="A837" s="938"/>
      <c r="C837" s="1026"/>
      <c r="D837" s="938"/>
      <c r="E837" s="1063"/>
      <c r="F837" s="1064"/>
      <c r="G837" s="1065"/>
      <c r="H837" s="938"/>
      <c r="I837" s="1063"/>
      <c r="J837" s="938"/>
      <c r="K837" s="938"/>
      <c r="L837" s="938"/>
      <c r="M837" s="1066"/>
      <c r="N837" s="1066"/>
      <c r="O837" s="1067"/>
      <c r="P837" s="1067"/>
      <c r="Q837" s="1067"/>
      <c r="R837" s="1067"/>
    </row>
    <row r="838" spans="1:18" s="984" customFormat="1">
      <c r="A838" s="938"/>
      <c r="C838" s="1026"/>
      <c r="D838" s="938"/>
      <c r="E838" s="1063"/>
      <c r="F838" s="1064"/>
      <c r="G838" s="1065"/>
      <c r="H838" s="938"/>
      <c r="I838" s="1063"/>
      <c r="J838" s="938"/>
      <c r="K838" s="938"/>
      <c r="L838" s="938"/>
      <c r="M838" s="1066"/>
      <c r="N838" s="1066"/>
      <c r="O838" s="1067"/>
      <c r="P838" s="1067"/>
      <c r="Q838" s="1067"/>
      <c r="R838" s="1067"/>
    </row>
    <row r="839" spans="1:18" s="984" customFormat="1">
      <c r="A839" s="938"/>
      <c r="C839" s="1026"/>
      <c r="D839" s="938"/>
      <c r="E839" s="1063"/>
      <c r="F839" s="1064"/>
      <c r="G839" s="1065"/>
      <c r="H839" s="938"/>
      <c r="I839" s="1063"/>
      <c r="J839" s="938"/>
      <c r="K839" s="938"/>
      <c r="L839" s="938"/>
      <c r="M839" s="1066"/>
      <c r="N839" s="1066"/>
      <c r="O839" s="1067"/>
      <c r="P839" s="1067"/>
      <c r="Q839" s="1067"/>
      <c r="R839" s="1067"/>
    </row>
    <row r="840" spans="1:18" s="984" customFormat="1">
      <c r="A840" s="938"/>
      <c r="C840" s="1026"/>
      <c r="D840" s="938"/>
      <c r="E840" s="1063"/>
      <c r="F840" s="1064"/>
      <c r="G840" s="1065"/>
      <c r="H840" s="938"/>
      <c r="I840" s="1063"/>
      <c r="J840" s="938"/>
      <c r="K840" s="938"/>
      <c r="L840" s="938"/>
      <c r="M840" s="1066"/>
      <c r="N840" s="1066"/>
      <c r="O840" s="1067"/>
      <c r="P840" s="1067"/>
      <c r="Q840" s="1067"/>
      <c r="R840" s="1067"/>
    </row>
    <row r="841" spans="1:18" s="984" customFormat="1">
      <c r="A841" s="938"/>
      <c r="C841" s="1026"/>
      <c r="D841" s="938"/>
      <c r="E841" s="1063"/>
      <c r="F841" s="1064"/>
      <c r="G841" s="1065"/>
      <c r="H841" s="938"/>
      <c r="I841" s="1063"/>
      <c r="J841" s="938"/>
      <c r="K841" s="938"/>
      <c r="L841" s="938"/>
      <c r="M841" s="1066"/>
      <c r="N841" s="1066"/>
      <c r="O841" s="1067"/>
      <c r="P841" s="1067"/>
      <c r="Q841" s="1067"/>
      <c r="R841" s="1067"/>
    </row>
    <row r="842" spans="1:18" s="984" customFormat="1">
      <c r="A842" s="938"/>
      <c r="C842" s="1026"/>
      <c r="D842" s="938"/>
      <c r="E842" s="1063"/>
      <c r="F842" s="1064"/>
      <c r="G842" s="1065"/>
      <c r="H842" s="938"/>
      <c r="I842" s="1063"/>
      <c r="J842" s="938"/>
      <c r="K842" s="938"/>
      <c r="L842" s="938"/>
      <c r="M842" s="1066"/>
      <c r="N842" s="1066"/>
      <c r="O842" s="1067"/>
      <c r="P842" s="1067"/>
      <c r="Q842" s="1067"/>
      <c r="R842" s="1067"/>
    </row>
    <row r="843" spans="1:18" s="984" customFormat="1">
      <c r="A843" s="938"/>
      <c r="C843" s="1026"/>
      <c r="D843" s="938"/>
      <c r="E843" s="1063"/>
      <c r="F843" s="1064"/>
      <c r="G843" s="1065"/>
      <c r="H843" s="938"/>
      <c r="I843" s="1063"/>
      <c r="J843" s="938"/>
      <c r="K843" s="938"/>
      <c r="L843" s="938"/>
      <c r="M843" s="1066"/>
      <c r="N843" s="1066"/>
      <c r="O843" s="1067"/>
      <c r="P843" s="1067"/>
      <c r="Q843" s="1067"/>
      <c r="R843" s="1067"/>
    </row>
    <row r="844" spans="1:18" s="984" customFormat="1">
      <c r="A844" s="938"/>
      <c r="C844" s="1026"/>
      <c r="D844" s="938"/>
      <c r="E844" s="1063"/>
      <c r="F844" s="1064"/>
      <c r="G844" s="1065"/>
      <c r="H844" s="938"/>
      <c r="I844" s="1063"/>
      <c r="J844" s="938"/>
      <c r="K844" s="938"/>
      <c r="L844" s="938"/>
      <c r="M844" s="1066"/>
      <c r="N844" s="1066"/>
      <c r="O844" s="1067"/>
      <c r="P844" s="1067"/>
      <c r="Q844" s="1067"/>
      <c r="R844" s="1067"/>
    </row>
    <row r="845" spans="1:18" s="984" customFormat="1">
      <c r="A845" s="938"/>
      <c r="C845" s="1026"/>
      <c r="D845" s="938"/>
      <c r="E845" s="1063"/>
      <c r="F845" s="1064"/>
      <c r="G845" s="1065"/>
      <c r="H845" s="938"/>
      <c r="I845" s="1063"/>
      <c r="J845" s="938"/>
      <c r="K845" s="938"/>
      <c r="L845" s="938"/>
      <c r="M845" s="1066"/>
      <c r="N845" s="1066"/>
      <c r="O845" s="1067"/>
      <c r="P845" s="1067"/>
      <c r="Q845" s="1067"/>
      <c r="R845" s="1067"/>
    </row>
    <row r="846" spans="1:18" s="984" customFormat="1">
      <c r="A846" s="938"/>
      <c r="C846" s="1026"/>
      <c r="D846" s="938"/>
      <c r="E846" s="1063"/>
      <c r="F846" s="1064"/>
      <c r="G846" s="1065"/>
      <c r="H846" s="938"/>
      <c r="I846" s="1063"/>
      <c r="J846" s="938"/>
      <c r="K846" s="938"/>
      <c r="L846" s="938"/>
      <c r="M846" s="1066"/>
      <c r="N846" s="1066"/>
      <c r="O846" s="1067"/>
      <c r="P846" s="1067"/>
      <c r="Q846" s="1067"/>
      <c r="R846" s="1067"/>
    </row>
    <row r="847" spans="1:18" s="984" customFormat="1">
      <c r="A847" s="938"/>
      <c r="C847" s="1026"/>
      <c r="D847" s="938"/>
      <c r="E847" s="1063"/>
      <c r="F847" s="1064"/>
      <c r="G847" s="1065"/>
      <c r="H847" s="938"/>
      <c r="I847" s="1063"/>
      <c r="J847" s="938"/>
      <c r="K847" s="938"/>
      <c r="L847" s="938"/>
      <c r="M847" s="1066"/>
      <c r="N847" s="1066"/>
      <c r="O847" s="1067"/>
      <c r="P847" s="1067"/>
      <c r="Q847" s="1067"/>
      <c r="R847" s="1067"/>
    </row>
    <row r="848" spans="1:18" s="984" customFormat="1">
      <c r="A848" s="938"/>
      <c r="C848" s="1026"/>
      <c r="D848" s="938"/>
      <c r="E848" s="1063"/>
      <c r="F848" s="1064"/>
      <c r="G848" s="1065"/>
      <c r="H848" s="938"/>
      <c r="I848" s="1063"/>
      <c r="J848" s="938"/>
      <c r="K848" s="938"/>
      <c r="L848" s="938"/>
      <c r="M848" s="1066"/>
      <c r="N848" s="1066"/>
      <c r="O848" s="1067"/>
      <c r="P848" s="1067"/>
      <c r="Q848" s="1067"/>
      <c r="R848" s="1067"/>
    </row>
    <row r="849" spans="1:18" s="984" customFormat="1">
      <c r="A849" s="938"/>
      <c r="C849" s="1026"/>
      <c r="D849" s="938"/>
      <c r="E849" s="1063"/>
      <c r="F849" s="1064"/>
      <c r="G849" s="1065"/>
      <c r="H849" s="938"/>
      <c r="I849" s="1063"/>
      <c r="J849" s="938"/>
      <c r="K849" s="938"/>
      <c r="L849" s="938"/>
      <c r="M849" s="1066"/>
      <c r="N849" s="1066"/>
      <c r="O849" s="1067"/>
      <c r="P849" s="1067"/>
      <c r="Q849" s="1067"/>
      <c r="R849" s="1067"/>
    </row>
    <row r="850" spans="1:18" s="984" customFormat="1">
      <c r="A850" s="938"/>
      <c r="C850" s="1026"/>
      <c r="D850" s="938"/>
      <c r="E850" s="1063"/>
      <c r="F850" s="1064"/>
      <c r="G850" s="1065"/>
      <c r="H850" s="938"/>
      <c r="I850" s="1063"/>
      <c r="J850" s="938"/>
      <c r="K850" s="938"/>
      <c r="L850" s="938"/>
      <c r="M850" s="1066"/>
      <c r="N850" s="1066"/>
      <c r="O850" s="1067"/>
      <c r="P850" s="1067"/>
      <c r="Q850" s="1067"/>
      <c r="R850" s="1067"/>
    </row>
    <row r="851" spans="1:18" s="984" customFormat="1">
      <c r="A851" s="938"/>
      <c r="C851" s="1026"/>
      <c r="D851" s="938"/>
      <c r="E851" s="1063"/>
      <c r="F851" s="1064"/>
      <c r="G851" s="1065"/>
      <c r="H851" s="938"/>
      <c r="I851" s="1063"/>
      <c r="J851" s="938"/>
      <c r="K851" s="938"/>
      <c r="L851" s="938"/>
      <c r="M851" s="1066"/>
      <c r="N851" s="1066"/>
      <c r="O851" s="1067"/>
      <c r="P851" s="1067"/>
      <c r="Q851" s="1067"/>
      <c r="R851" s="1067"/>
    </row>
    <row r="852" spans="1:18" s="984" customFormat="1">
      <c r="A852" s="938"/>
      <c r="C852" s="1026"/>
      <c r="D852" s="938"/>
      <c r="E852" s="1063"/>
      <c r="F852" s="1064"/>
      <c r="G852" s="1065"/>
      <c r="H852" s="938"/>
      <c r="I852" s="1063"/>
      <c r="J852" s="938"/>
      <c r="K852" s="938"/>
      <c r="L852" s="938"/>
      <c r="M852" s="1066"/>
      <c r="N852" s="1066"/>
      <c r="O852" s="1067"/>
      <c r="P852" s="1067"/>
      <c r="Q852" s="1067"/>
      <c r="R852" s="1067"/>
    </row>
    <row r="853" spans="1:18" s="984" customFormat="1">
      <c r="A853" s="938"/>
      <c r="C853" s="1026"/>
      <c r="D853" s="938"/>
      <c r="E853" s="1063"/>
      <c r="F853" s="1064"/>
      <c r="G853" s="1065"/>
      <c r="H853" s="938"/>
      <c r="I853" s="1063"/>
      <c r="J853" s="938"/>
      <c r="K853" s="938"/>
      <c r="L853" s="938"/>
      <c r="M853" s="1066"/>
      <c r="N853" s="1066"/>
      <c r="O853" s="1067"/>
      <c r="P853" s="1067"/>
      <c r="Q853" s="1067"/>
      <c r="R853" s="1067"/>
    </row>
    <row r="854" spans="1:18" s="984" customFormat="1">
      <c r="A854" s="938"/>
      <c r="C854" s="1026"/>
      <c r="D854" s="938"/>
      <c r="E854" s="1063"/>
      <c r="F854" s="1064"/>
      <c r="G854" s="1065"/>
      <c r="H854" s="938"/>
      <c r="I854" s="1063"/>
      <c r="J854" s="938"/>
      <c r="K854" s="938"/>
      <c r="L854" s="938"/>
      <c r="M854" s="1066"/>
      <c r="N854" s="1066"/>
      <c r="O854" s="1067"/>
      <c r="P854" s="1067"/>
      <c r="Q854" s="1067"/>
      <c r="R854" s="1067"/>
    </row>
    <row r="855" spans="1:18" s="984" customFormat="1">
      <c r="A855" s="938"/>
      <c r="C855" s="1026"/>
      <c r="D855" s="938"/>
      <c r="E855" s="1063"/>
      <c r="F855" s="1064"/>
      <c r="G855" s="1065"/>
      <c r="H855" s="938"/>
      <c r="I855" s="1063"/>
      <c r="J855" s="938"/>
      <c r="K855" s="938"/>
      <c r="L855" s="938"/>
      <c r="M855" s="1066"/>
      <c r="N855" s="1066"/>
      <c r="O855" s="1067"/>
      <c r="P855" s="1067"/>
      <c r="Q855" s="1067"/>
      <c r="R855" s="1067"/>
    </row>
    <row r="856" spans="1:18" s="984" customFormat="1">
      <c r="A856" s="938"/>
      <c r="C856" s="1026"/>
      <c r="D856" s="938"/>
      <c r="E856" s="1063"/>
      <c r="F856" s="1064"/>
      <c r="G856" s="1065"/>
      <c r="H856" s="938"/>
      <c r="I856" s="1063"/>
      <c r="J856" s="938"/>
      <c r="K856" s="938"/>
      <c r="L856" s="938"/>
      <c r="M856" s="1066"/>
      <c r="N856" s="1066"/>
      <c r="O856" s="1067"/>
      <c r="P856" s="1067"/>
      <c r="Q856" s="1067"/>
      <c r="R856" s="1067"/>
    </row>
    <row r="857" spans="1:18" s="984" customFormat="1">
      <c r="A857" s="938"/>
      <c r="C857" s="1026"/>
      <c r="D857" s="938"/>
      <c r="E857" s="1063"/>
      <c r="F857" s="1064"/>
      <c r="G857" s="1065"/>
      <c r="H857" s="938"/>
      <c r="I857" s="1063"/>
      <c r="J857" s="938"/>
      <c r="K857" s="938"/>
      <c r="L857" s="938"/>
      <c r="M857" s="1066"/>
      <c r="N857" s="1066"/>
      <c r="O857" s="1067"/>
      <c r="P857" s="1067"/>
      <c r="Q857" s="1067"/>
      <c r="R857" s="1067"/>
    </row>
    <row r="858" spans="1:18" s="984" customFormat="1">
      <c r="A858" s="938"/>
      <c r="C858" s="1026"/>
      <c r="D858" s="938"/>
      <c r="E858" s="1063"/>
      <c r="F858" s="1064"/>
      <c r="G858" s="1065"/>
      <c r="H858" s="938"/>
      <c r="I858" s="1063"/>
      <c r="J858" s="938"/>
      <c r="K858" s="938"/>
      <c r="L858" s="938"/>
      <c r="M858" s="1066"/>
      <c r="N858" s="1066"/>
      <c r="O858" s="1067"/>
      <c r="P858" s="1067"/>
      <c r="Q858" s="1067"/>
      <c r="R858" s="1067"/>
    </row>
    <row r="859" spans="1:18" s="984" customFormat="1">
      <c r="A859" s="938"/>
      <c r="C859" s="1026"/>
      <c r="D859" s="938"/>
      <c r="E859" s="1063"/>
      <c r="F859" s="1064"/>
      <c r="G859" s="1065"/>
      <c r="H859" s="938"/>
      <c r="I859" s="1063"/>
      <c r="J859" s="938"/>
      <c r="K859" s="938"/>
      <c r="L859" s="938"/>
      <c r="M859" s="1066"/>
      <c r="N859" s="1066"/>
      <c r="O859" s="1067"/>
      <c r="P859" s="1067"/>
      <c r="Q859" s="1067"/>
      <c r="R859" s="1067"/>
    </row>
    <row r="860" spans="1:18" s="984" customFormat="1">
      <c r="A860" s="938"/>
      <c r="C860" s="1026"/>
      <c r="D860" s="938"/>
      <c r="E860" s="1063"/>
      <c r="F860" s="1064"/>
      <c r="G860" s="1065"/>
      <c r="H860" s="938"/>
      <c r="I860" s="1063"/>
      <c r="J860" s="938"/>
      <c r="K860" s="938"/>
      <c r="L860" s="938"/>
      <c r="M860" s="1066"/>
      <c r="N860" s="1066"/>
      <c r="O860" s="1067"/>
      <c r="P860" s="1067"/>
      <c r="Q860" s="1067"/>
      <c r="R860" s="1067"/>
    </row>
    <row r="861" spans="1:18" s="984" customFormat="1">
      <c r="A861" s="938"/>
      <c r="C861" s="1026"/>
      <c r="D861" s="938"/>
      <c r="E861" s="1063"/>
      <c r="F861" s="1064"/>
      <c r="G861" s="1065"/>
      <c r="H861" s="938"/>
      <c r="I861" s="1063"/>
      <c r="J861" s="938"/>
      <c r="K861" s="938"/>
      <c r="L861" s="938"/>
      <c r="M861" s="1066"/>
      <c r="N861" s="1066"/>
      <c r="O861" s="1067"/>
      <c r="P861" s="1067"/>
      <c r="Q861" s="1067"/>
      <c r="R861" s="1067"/>
    </row>
    <row r="862" spans="1:18" s="984" customFormat="1">
      <c r="A862" s="938"/>
      <c r="C862" s="1026"/>
      <c r="D862" s="938"/>
      <c r="E862" s="1063"/>
      <c r="F862" s="1064"/>
      <c r="G862" s="1065"/>
      <c r="H862" s="938"/>
      <c r="I862" s="1063"/>
      <c r="J862" s="938"/>
      <c r="K862" s="938"/>
      <c r="L862" s="938"/>
      <c r="M862" s="1066"/>
      <c r="N862" s="1066"/>
      <c r="O862" s="1067"/>
      <c r="P862" s="1067"/>
      <c r="Q862" s="1067"/>
      <c r="R862" s="1067"/>
    </row>
    <row r="863" spans="1:18" s="984" customFormat="1">
      <c r="A863" s="938"/>
      <c r="C863" s="1026"/>
      <c r="D863" s="938"/>
      <c r="E863" s="1063"/>
      <c r="F863" s="1064"/>
      <c r="G863" s="1065"/>
      <c r="H863" s="938"/>
      <c r="I863" s="1063"/>
      <c r="J863" s="938"/>
      <c r="K863" s="938"/>
      <c r="L863" s="938"/>
      <c r="M863" s="1066"/>
      <c r="N863" s="1066"/>
      <c r="O863" s="1067"/>
      <c r="P863" s="1067"/>
      <c r="Q863" s="1067"/>
      <c r="R863" s="1067"/>
    </row>
    <row r="864" spans="1:18" s="984" customFormat="1">
      <c r="A864" s="938"/>
      <c r="C864" s="1026"/>
      <c r="D864" s="938"/>
      <c r="E864" s="1063"/>
      <c r="F864" s="1064"/>
      <c r="G864" s="1065"/>
      <c r="H864" s="938"/>
      <c r="I864" s="1063"/>
      <c r="J864" s="938"/>
      <c r="K864" s="938"/>
      <c r="L864" s="938"/>
      <c r="M864" s="1066"/>
      <c r="N864" s="1066"/>
      <c r="O864" s="1067"/>
      <c r="P864" s="1067"/>
      <c r="Q864" s="1067"/>
      <c r="R864" s="1067"/>
    </row>
    <row r="865" spans="1:18" s="984" customFormat="1">
      <c r="A865" s="938"/>
      <c r="C865" s="1026"/>
      <c r="D865" s="938"/>
      <c r="E865" s="1063"/>
      <c r="F865" s="1064"/>
      <c r="G865" s="1065"/>
      <c r="H865" s="938"/>
      <c r="I865" s="1063"/>
      <c r="J865" s="938"/>
      <c r="K865" s="938"/>
      <c r="L865" s="938"/>
      <c r="M865" s="1066"/>
      <c r="N865" s="1066"/>
      <c r="O865" s="1067"/>
      <c r="P865" s="1067"/>
      <c r="Q865" s="1067"/>
      <c r="R865" s="1067"/>
    </row>
    <row r="866" spans="1:18" s="984" customFormat="1">
      <c r="A866" s="938"/>
      <c r="C866" s="1026"/>
      <c r="D866" s="938"/>
      <c r="E866" s="1063"/>
      <c r="F866" s="1064"/>
      <c r="G866" s="1065"/>
      <c r="H866" s="938"/>
      <c r="I866" s="1063"/>
      <c r="J866" s="938"/>
      <c r="K866" s="938"/>
      <c r="L866" s="938"/>
      <c r="M866" s="1066"/>
      <c r="N866" s="1066"/>
      <c r="O866" s="1067"/>
      <c r="P866" s="1067"/>
      <c r="Q866" s="1067"/>
      <c r="R866" s="1067"/>
    </row>
    <row r="867" spans="1:18" s="984" customFormat="1">
      <c r="A867" s="938"/>
      <c r="C867" s="1026"/>
      <c r="D867" s="938"/>
      <c r="E867" s="1063"/>
      <c r="F867" s="1064"/>
      <c r="G867" s="1065"/>
      <c r="H867" s="938"/>
      <c r="I867" s="1063"/>
      <c r="J867" s="938"/>
      <c r="K867" s="938"/>
      <c r="L867" s="938"/>
      <c r="M867" s="1066"/>
      <c r="N867" s="1066"/>
      <c r="O867" s="1067"/>
      <c r="P867" s="1067"/>
      <c r="Q867" s="1067"/>
      <c r="R867" s="1067"/>
    </row>
    <row r="868" spans="1:18" s="984" customFormat="1">
      <c r="A868" s="938"/>
      <c r="C868" s="1026"/>
      <c r="D868" s="938"/>
      <c r="E868" s="1063"/>
      <c r="F868" s="1064"/>
      <c r="G868" s="1065"/>
      <c r="H868" s="938"/>
      <c r="I868" s="1063"/>
      <c r="J868" s="938"/>
      <c r="K868" s="938"/>
      <c r="L868" s="938"/>
      <c r="M868" s="1066"/>
      <c r="N868" s="1066"/>
      <c r="O868" s="1067"/>
      <c r="P868" s="1067"/>
      <c r="Q868" s="1067"/>
      <c r="R868" s="1067"/>
    </row>
    <row r="869" spans="1:18" s="984" customFormat="1">
      <c r="A869" s="938"/>
      <c r="C869" s="1026"/>
      <c r="D869" s="938"/>
      <c r="E869" s="1063"/>
      <c r="F869" s="1064"/>
      <c r="G869" s="1065"/>
      <c r="H869" s="938"/>
      <c r="I869" s="1063"/>
      <c r="J869" s="938"/>
      <c r="K869" s="938"/>
      <c r="L869" s="938"/>
      <c r="M869" s="1066"/>
      <c r="N869" s="1066"/>
      <c r="O869" s="1067"/>
      <c r="P869" s="1067"/>
      <c r="Q869" s="1067"/>
      <c r="R869" s="1067"/>
    </row>
    <row r="870" spans="1:18" s="984" customFormat="1">
      <c r="A870" s="938"/>
      <c r="C870" s="1026"/>
      <c r="D870" s="938"/>
      <c r="E870" s="1063"/>
      <c r="F870" s="1064"/>
      <c r="G870" s="1065"/>
      <c r="H870" s="938"/>
      <c r="I870" s="1063"/>
      <c r="J870" s="938"/>
      <c r="K870" s="938"/>
      <c r="L870" s="938"/>
      <c r="M870" s="1066"/>
      <c r="N870" s="1066"/>
      <c r="O870" s="1067"/>
      <c r="P870" s="1067"/>
      <c r="Q870" s="1067"/>
      <c r="R870" s="1067"/>
    </row>
    <row r="871" spans="1:18" s="984" customFormat="1">
      <c r="A871" s="938"/>
      <c r="C871" s="1026"/>
      <c r="D871" s="938"/>
      <c r="E871" s="1063"/>
      <c r="F871" s="1064"/>
      <c r="G871" s="1065"/>
      <c r="H871" s="938"/>
      <c r="I871" s="1063"/>
      <c r="J871" s="938"/>
      <c r="K871" s="938"/>
      <c r="L871" s="938"/>
      <c r="M871" s="1066"/>
      <c r="N871" s="1066"/>
      <c r="O871" s="1067"/>
      <c r="P871" s="1067"/>
      <c r="Q871" s="1067"/>
      <c r="R871" s="1067"/>
    </row>
    <row r="872" spans="1:18" s="984" customFormat="1">
      <c r="A872" s="938"/>
      <c r="C872" s="1026"/>
      <c r="D872" s="938"/>
      <c r="E872" s="1063"/>
      <c r="F872" s="1064"/>
      <c r="G872" s="1065"/>
      <c r="H872" s="938"/>
      <c r="I872" s="1063"/>
      <c r="J872" s="938"/>
      <c r="K872" s="938"/>
      <c r="L872" s="938"/>
      <c r="M872" s="1066"/>
      <c r="N872" s="1066"/>
      <c r="O872" s="1067"/>
      <c r="P872" s="1067"/>
      <c r="Q872" s="1067"/>
      <c r="R872" s="1067"/>
    </row>
    <row r="873" spans="1:18" s="984" customFormat="1">
      <c r="A873" s="938"/>
      <c r="C873" s="1026"/>
      <c r="D873" s="938"/>
      <c r="E873" s="1063"/>
      <c r="F873" s="1064"/>
      <c r="G873" s="1065"/>
      <c r="H873" s="938"/>
      <c r="I873" s="1063"/>
      <c r="J873" s="938"/>
      <c r="K873" s="938"/>
      <c r="L873" s="938"/>
      <c r="M873" s="1066"/>
      <c r="N873" s="1066"/>
      <c r="O873" s="1067"/>
      <c r="P873" s="1067"/>
      <c r="Q873" s="1067"/>
      <c r="R873" s="1067"/>
    </row>
    <row r="874" spans="1:18" s="984" customFormat="1">
      <c r="A874" s="938"/>
      <c r="C874" s="1026"/>
      <c r="D874" s="938"/>
      <c r="E874" s="1063"/>
      <c r="F874" s="1064"/>
      <c r="G874" s="1065"/>
      <c r="H874" s="938"/>
      <c r="I874" s="1063"/>
      <c r="J874" s="938"/>
      <c r="K874" s="938"/>
      <c r="L874" s="938"/>
      <c r="M874" s="1066"/>
      <c r="N874" s="1066"/>
      <c r="O874" s="1067"/>
      <c r="P874" s="1067"/>
      <c r="Q874" s="1067"/>
      <c r="R874" s="1067"/>
    </row>
    <row r="875" spans="1:18" s="984" customFormat="1">
      <c r="A875" s="938"/>
      <c r="C875" s="1026"/>
      <c r="D875" s="938"/>
      <c r="E875" s="1063"/>
      <c r="F875" s="1064"/>
      <c r="G875" s="1065"/>
      <c r="H875" s="938"/>
      <c r="I875" s="1063"/>
      <c r="J875" s="938"/>
      <c r="K875" s="938"/>
      <c r="L875" s="938"/>
      <c r="M875" s="1066"/>
      <c r="N875" s="1066"/>
      <c r="O875" s="1067"/>
      <c r="P875" s="1067"/>
      <c r="Q875" s="1067"/>
      <c r="R875" s="1067"/>
    </row>
    <row r="876" spans="1:18" s="984" customFormat="1">
      <c r="A876" s="938"/>
      <c r="C876" s="1026"/>
      <c r="D876" s="938"/>
      <c r="E876" s="1063"/>
      <c r="F876" s="1064"/>
      <c r="G876" s="1065"/>
      <c r="H876" s="938"/>
      <c r="I876" s="1063"/>
      <c r="J876" s="938"/>
      <c r="K876" s="938"/>
      <c r="L876" s="938"/>
      <c r="M876" s="1066"/>
      <c r="N876" s="1066"/>
      <c r="O876" s="1067"/>
      <c r="P876" s="1067"/>
      <c r="Q876" s="1067"/>
      <c r="R876" s="1067"/>
    </row>
    <row r="877" spans="1:18" s="984" customFormat="1">
      <c r="A877" s="938"/>
      <c r="C877" s="1026"/>
      <c r="D877" s="938"/>
      <c r="E877" s="1063"/>
      <c r="F877" s="1064"/>
      <c r="G877" s="1065"/>
      <c r="H877" s="938"/>
      <c r="I877" s="1063"/>
      <c r="J877" s="938"/>
      <c r="K877" s="938"/>
      <c r="L877" s="938"/>
      <c r="M877" s="1066"/>
      <c r="N877" s="1066"/>
      <c r="O877" s="1067"/>
      <c r="P877" s="1067"/>
      <c r="Q877" s="1067"/>
      <c r="R877" s="1067"/>
    </row>
    <row r="878" spans="1:18" s="984" customFormat="1">
      <c r="A878" s="938"/>
      <c r="C878" s="1026"/>
      <c r="D878" s="938"/>
      <c r="E878" s="1063"/>
      <c r="F878" s="1064"/>
      <c r="G878" s="1065"/>
      <c r="H878" s="938"/>
      <c r="I878" s="1063"/>
      <c r="J878" s="938"/>
      <c r="K878" s="938"/>
      <c r="L878" s="938"/>
      <c r="M878" s="1066"/>
      <c r="N878" s="1066"/>
      <c r="O878" s="1067"/>
      <c r="P878" s="1067"/>
      <c r="Q878" s="1067"/>
      <c r="R878" s="1067"/>
    </row>
    <row r="879" spans="1:18" s="984" customFormat="1">
      <c r="A879" s="938"/>
      <c r="C879" s="1026"/>
      <c r="D879" s="938"/>
      <c r="E879" s="1063"/>
      <c r="F879" s="1064"/>
      <c r="G879" s="1065"/>
      <c r="H879" s="938"/>
      <c r="I879" s="1063"/>
      <c r="J879" s="938"/>
      <c r="K879" s="938"/>
      <c r="L879" s="938"/>
      <c r="M879" s="1066"/>
      <c r="N879" s="1066"/>
      <c r="O879" s="1067"/>
      <c r="P879" s="1067"/>
      <c r="Q879" s="1067"/>
      <c r="R879" s="1067"/>
    </row>
    <row r="880" spans="1:18" s="984" customFormat="1">
      <c r="A880" s="938"/>
      <c r="C880" s="1026"/>
      <c r="D880" s="938"/>
      <c r="E880" s="1063"/>
      <c r="F880" s="1064"/>
      <c r="G880" s="1065"/>
      <c r="H880" s="938"/>
      <c r="I880" s="1063"/>
      <c r="J880" s="938"/>
      <c r="K880" s="938"/>
      <c r="L880" s="938"/>
      <c r="M880" s="1066"/>
      <c r="N880" s="1066"/>
      <c r="O880" s="1067"/>
      <c r="P880" s="1067"/>
      <c r="Q880" s="1067"/>
      <c r="R880" s="1067"/>
    </row>
    <row r="881" spans="1:18" s="984" customFormat="1">
      <c r="A881" s="938"/>
      <c r="C881" s="1026"/>
      <c r="D881" s="938"/>
      <c r="E881" s="1063"/>
      <c r="F881" s="1064"/>
      <c r="G881" s="1065"/>
      <c r="H881" s="938"/>
      <c r="I881" s="1063"/>
      <c r="J881" s="938"/>
      <c r="K881" s="938"/>
      <c r="L881" s="938"/>
      <c r="M881" s="1066"/>
      <c r="N881" s="1066"/>
      <c r="O881" s="1067"/>
      <c r="P881" s="1067"/>
      <c r="Q881" s="1067"/>
      <c r="R881" s="1067"/>
    </row>
    <row r="882" spans="1:18" s="984" customFormat="1">
      <c r="A882" s="938"/>
      <c r="C882" s="1026"/>
      <c r="D882" s="938"/>
      <c r="E882" s="1063"/>
      <c r="F882" s="1064"/>
      <c r="G882" s="1065"/>
      <c r="H882" s="938"/>
      <c r="I882" s="1063"/>
      <c r="J882" s="938"/>
      <c r="K882" s="938"/>
      <c r="L882" s="938"/>
      <c r="M882" s="1066"/>
      <c r="N882" s="1066"/>
      <c r="O882" s="1067"/>
      <c r="P882" s="1067"/>
      <c r="Q882" s="1067"/>
      <c r="R882" s="1067"/>
    </row>
    <row r="883" spans="1:18" s="984" customFormat="1">
      <c r="A883" s="938"/>
      <c r="C883" s="1026"/>
      <c r="D883" s="938"/>
      <c r="E883" s="1063"/>
      <c r="F883" s="1064"/>
      <c r="G883" s="1065"/>
      <c r="H883" s="938"/>
      <c r="I883" s="1063"/>
      <c r="J883" s="938"/>
      <c r="K883" s="938"/>
      <c r="L883" s="938"/>
      <c r="M883" s="1066"/>
      <c r="N883" s="1066"/>
      <c r="O883" s="1067"/>
      <c r="P883" s="1067"/>
      <c r="Q883" s="1067"/>
      <c r="R883" s="1067"/>
    </row>
    <row r="884" spans="1:18" s="984" customFormat="1">
      <c r="A884" s="938"/>
      <c r="C884" s="1026"/>
      <c r="D884" s="938"/>
      <c r="E884" s="1063"/>
      <c r="F884" s="1064"/>
      <c r="G884" s="1065"/>
      <c r="H884" s="938"/>
      <c r="I884" s="1063"/>
      <c r="J884" s="938"/>
      <c r="K884" s="938"/>
      <c r="L884" s="938"/>
      <c r="M884" s="1066"/>
      <c r="N884" s="1066"/>
      <c r="O884" s="1067"/>
      <c r="P884" s="1067"/>
      <c r="Q884" s="1067"/>
      <c r="R884" s="1067"/>
    </row>
    <row r="885" spans="1:18" s="984" customFormat="1">
      <c r="A885" s="938"/>
      <c r="C885" s="1026"/>
      <c r="D885" s="938"/>
      <c r="E885" s="1063"/>
      <c r="F885" s="1064"/>
      <c r="G885" s="1065"/>
      <c r="H885" s="938"/>
      <c r="I885" s="1063"/>
      <c r="J885" s="938"/>
      <c r="K885" s="938"/>
      <c r="L885" s="938"/>
      <c r="M885" s="1066"/>
      <c r="N885" s="1066"/>
      <c r="O885" s="1067"/>
      <c r="P885" s="1067"/>
      <c r="Q885" s="1067"/>
      <c r="R885" s="1067"/>
    </row>
    <row r="886" spans="1:18" s="984" customFormat="1">
      <c r="A886" s="938"/>
      <c r="C886" s="1026"/>
      <c r="D886" s="938"/>
      <c r="E886" s="1063"/>
      <c r="F886" s="1064"/>
      <c r="G886" s="1065"/>
      <c r="H886" s="938"/>
      <c r="I886" s="1063"/>
      <c r="J886" s="938"/>
      <c r="K886" s="938"/>
      <c r="L886" s="938"/>
      <c r="M886" s="1066"/>
      <c r="N886" s="1066"/>
      <c r="O886" s="1067"/>
      <c r="P886" s="1067"/>
      <c r="Q886" s="1067"/>
      <c r="R886" s="1067"/>
    </row>
    <row r="887" spans="1:18" s="984" customFormat="1">
      <c r="A887" s="938"/>
      <c r="C887" s="1026"/>
      <c r="D887" s="938"/>
      <c r="E887" s="1063"/>
      <c r="F887" s="1064"/>
      <c r="G887" s="1065"/>
      <c r="H887" s="938"/>
      <c r="I887" s="1063"/>
      <c r="J887" s="938"/>
      <c r="K887" s="938"/>
      <c r="L887" s="938"/>
      <c r="M887" s="1066"/>
      <c r="N887" s="1066"/>
      <c r="O887" s="1067"/>
      <c r="P887" s="1067"/>
      <c r="Q887" s="1067"/>
      <c r="R887" s="1067"/>
    </row>
    <row r="888" spans="1:18" s="984" customFormat="1">
      <c r="A888" s="938"/>
      <c r="C888" s="1026"/>
      <c r="D888" s="938"/>
      <c r="E888" s="1063"/>
      <c r="F888" s="1064"/>
      <c r="G888" s="1065"/>
      <c r="H888" s="938"/>
      <c r="I888" s="1063"/>
      <c r="J888" s="938"/>
      <c r="K888" s="938"/>
      <c r="L888" s="938"/>
      <c r="M888" s="1066"/>
      <c r="N888" s="1066"/>
      <c r="O888" s="1067"/>
      <c r="P888" s="1067"/>
      <c r="Q888" s="1067"/>
      <c r="R888" s="1067"/>
    </row>
    <row r="889" spans="1:18" s="984" customFormat="1">
      <c r="A889" s="938"/>
      <c r="C889" s="1026"/>
      <c r="D889" s="938"/>
      <c r="E889" s="1063"/>
      <c r="F889" s="1064"/>
      <c r="G889" s="1065"/>
      <c r="H889" s="938"/>
      <c r="I889" s="1063"/>
      <c r="J889" s="938"/>
      <c r="K889" s="938"/>
      <c r="L889" s="938"/>
      <c r="M889" s="1066"/>
      <c r="N889" s="1066"/>
      <c r="O889" s="1067"/>
      <c r="P889" s="1067"/>
      <c r="Q889" s="1067"/>
      <c r="R889" s="1067"/>
    </row>
    <row r="890" spans="1:18" s="984" customFormat="1">
      <c r="A890" s="938"/>
      <c r="C890" s="1026"/>
      <c r="D890" s="938"/>
      <c r="E890" s="1063"/>
      <c r="F890" s="1064"/>
      <c r="G890" s="1065"/>
      <c r="H890" s="938"/>
      <c r="I890" s="1063"/>
      <c r="J890" s="938"/>
      <c r="K890" s="938"/>
      <c r="L890" s="938"/>
      <c r="M890" s="1066"/>
      <c r="N890" s="1066"/>
      <c r="O890" s="1067"/>
      <c r="P890" s="1067"/>
      <c r="Q890" s="1067"/>
      <c r="R890" s="1067"/>
    </row>
    <row r="891" spans="1:18" s="984" customFormat="1">
      <c r="A891" s="938"/>
      <c r="C891" s="1026"/>
      <c r="D891" s="938"/>
      <c r="E891" s="1063"/>
      <c r="F891" s="1064"/>
      <c r="G891" s="1065"/>
      <c r="H891" s="938"/>
      <c r="I891" s="1063"/>
      <c r="J891" s="938"/>
      <c r="K891" s="938"/>
      <c r="L891" s="938"/>
      <c r="M891" s="1066"/>
      <c r="N891" s="1066"/>
      <c r="O891" s="1067"/>
      <c r="P891" s="1067"/>
      <c r="Q891" s="1067"/>
      <c r="R891" s="1067"/>
    </row>
    <row r="892" spans="1:18" s="984" customFormat="1">
      <c r="A892" s="938"/>
      <c r="C892" s="1026"/>
      <c r="D892" s="938"/>
      <c r="E892" s="1063"/>
      <c r="F892" s="1064"/>
      <c r="G892" s="1065"/>
      <c r="H892" s="938"/>
      <c r="I892" s="1063"/>
      <c r="J892" s="938"/>
      <c r="K892" s="938"/>
      <c r="L892" s="938"/>
      <c r="M892" s="1066"/>
      <c r="N892" s="1066"/>
      <c r="O892" s="1067"/>
      <c r="P892" s="1067"/>
      <c r="Q892" s="1067"/>
      <c r="R892" s="1067"/>
    </row>
    <row r="893" spans="1:18" s="984" customFormat="1">
      <c r="A893" s="938"/>
      <c r="C893" s="1026"/>
      <c r="D893" s="938"/>
      <c r="E893" s="1063"/>
      <c r="F893" s="1064"/>
      <c r="G893" s="1065"/>
      <c r="H893" s="938"/>
      <c r="I893" s="1063"/>
      <c r="J893" s="938"/>
      <c r="K893" s="938"/>
      <c r="L893" s="938"/>
      <c r="M893" s="1066"/>
      <c r="N893" s="1066"/>
      <c r="O893" s="1067"/>
      <c r="P893" s="1067"/>
      <c r="Q893" s="1067"/>
      <c r="R893" s="1067"/>
    </row>
    <row r="894" spans="1:18" s="984" customFormat="1">
      <c r="A894" s="938"/>
      <c r="C894" s="1026"/>
      <c r="D894" s="938"/>
      <c r="E894" s="1063"/>
      <c r="F894" s="1064"/>
      <c r="G894" s="1065"/>
      <c r="H894" s="938"/>
      <c r="I894" s="1063"/>
      <c r="J894" s="938"/>
      <c r="K894" s="938"/>
      <c r="L894" s="938"/>
      <c r="M894" s="1066"/>
      <c r="N894" s="1066"/>
      <c r="O894" s="1067"/>
      <c r="P894" s="1067"/>
      <c r="Q894" s="1067"/>
      <c r="R894" s="1067"/>
    </row>
    <row r="895" spans="1:18" s="984" customFormat="1">
      <c r="A895" s="938"/>
      <c r="C895" s="1026"/>
      <c r="D895" s="938"/>
      <c r="E895" s="1063"/>
      <c r="F895" s="1064"/>
      <c r="G895" s="1065"/>
      <c r="H895" s="938"/>
      <c r="I895" s="1063"/>
      <c r="J895" s="938"/>
      <c r="K895" s="938"/>
      <c r="L895" s="938"/>
      <c r="M895" s="1066"/>
      <c r="N895" s="1066"/>
      <c r="O895" s="1067"/>
      <c r="P895" s="1067"/>
      <c r="Q895" s="1067"/>
      <c r="R895" s="1067"/>
    </row>
    <row r="896" spans="1:18" s="984" customFormat="1">
      <c r="A896" s="938"/>
      <c r="C896" s="1026"/>
      <c r="D896" s="938"/>
      <c r="E896" s="1063"/>
      <c r="F896" s="1064"/>
      <c r="G896" s="1065"/>
      <c r="H896" s="938"/>
      <c r="I896" s="1063"/>
      <c r="J896" s="938"/>
      <c r="K896" s="938"/>
      <c r="L896" s="938"/>
      <c r="M896" s="1066"/>
      <c r="N896" s="1066"/>
      <c r="O896" s="1067"/>
      <c r="P896" s="1067"/>
      <c r="Q896" s="1067"/>
      <c r="R896" s="1067"/>
    </row>
    <row r="897" spans="1:18" s="984" customFormat="1">
      <c r="A897" s="938"/>
      <c r="C897" s="1026"/>
      <c r="D897" s="938"/>
      <c r="E897" s="1063"/>
      <c r="F897" s="1064"/>
      <c r="G897" s="1065"/>
      <c r="H897" s="938"/>
      <c r="I897" s="1063"/>
      <c r="J897" s="938"/>
      <c r="K897" s="938"/>
      <c r="L897" s="938"/>
      <c r="M897" s="1066"/>
      <c r="N897" s="1066"/>
      <c r="O897" s="1067"/>
      <c r="P897" s="1067"/>
      <c r="Q897" s="1067"/>
      <c r="R897" s="1067"/>
    </row>
    <row r="898" spans="1:18" s="984" customFormat="1">
      <c r="A898" s="938"/>
      <c r="C898" s="1026"/>
      <c r="D898" s="938"/>
      <c r="E898" s="1063"/>
      <c r="F898" s="1064"/>
      <c r="G898" s="1065"/>
      <c r="H898" s="938"/>
      <c r="I898" s="1063"/>
      <c r="J898" s="938"/>
      <c r="K898" s="938"/>
      <c r="L898" s="938"/>
      <c r="M898" s="1066"/>
      <c r="N898" s="1066"/>
      <c r="O898" s="1067"/>
      <c r="P898" s="1067"/>
      <c r="Q898" s="1067"/>
      <c r="R898" s="1067"/>
    </row>
    <row r="899" spans="1:18" s="984" customFormat="1">
      <c r="A899" s="938"/>
      <c r="C899" s="1026"/>
      <c r="D899" s="938"/>
      <c r="E899" s="1063"/>
      <c r="F899" s="1064"/>
      <c r="G899" s="1065"/>
      <c r="H899" s="938"/>
      <c r="I899" s="1063"/>
      <c r="J899" s="938"/>
      <c r="K899" s="938"/>
      <c r="L899" s="938"/>
      <c r="M899" s="1066"/>
      <c r="N899" s="1066"/>
      <c r="O899" s="1067"/>
      <c r="P899" s="1067"/>
      <c r="Q899" s="1067"/>
      <c r="R899" s="1067"/>
    </row>
    <row r="900" spans="1:18" s="984" customFormat="1">
      <c r="A900" s="938"/>
      <c r="C900" s="1026"/>
      <c r="D900" s="938"/>
      <c r="E900" s="1063"/>
      <c r="F900" s="1064"/>
      <c r="G900" s="1065"/>
      <c r="H900" s="938"/>
      <c r="I900" s="1063"/>
      <c r="J900" s="938"/>
      <c r="K900" s="938"/>
      <c r="L900" s="938"/>
      <c r="M900" s="1066"/>
      <c r="N900" s="1066"/>
      <c r="O900" s="1067"/>
      <c r="P900" s="1067"/>
      <c r="Q900" s="1067"/>
      <c r="R900" s="1067"/>
    </row>
    <row r="901" spans="1:18" s="984" customFormat="1">
      <c r="A901" s="938"/>
      <c r="C901" s="1026"/>
      <c r="D901" s="938"/>
      <c r="E901" s="1063"/>
      <c r="F901" s="1064"/>
      <c r="G901" s="1065"/>
      <c r="H901" s="938"/>
      <c r="I901" s="1063"/>
      <c r="J901" s="938"/>
      <c r="K901" s="938"/>
      <c r="L901" s="938"/>
      <c r="M901" s="1066"/>
      <c r="N901" s="1066"/>
      <c r="O901" s="1067"/>
      <c r="P901" s="1067"/>
      <c r="Q901" s="1067"/>
      <c r="R901" s="1067"/>
    </row>
    <row r="902" spans="1:18" s="984" customFormat="1">
      <c r="A902" s="938"/>
      <c r="C902" s="1026"/>
      <c r="D902" s="938"/>
      <c r="E902" s="1063"/>
      <c r="F902" s="1064"/>
      <c r="G902" s="1065"/>
      <c r="H902" s="938"/>
      <c r="I902" s="1063"/>
      <c r="J902" s="938"/>
      <c r="K902" s="938"/>
      <c r="L902" s="938"/>
      <c r="M902" s="1066"/>
      <c r="N902" s="1066"/>
      <c r="O902" s="1067"/>
      <c r="P902" s="1067"/>
      <c r="Q902" s="1067"/>
      <c r="R902" s="1067"/>
    </row>
    <row r="903" spans="1:18" s="984" customFormat="1">
      <c r="A903" s="938"/>
      <c r="C903" s="1026"/>
      <c r="D903" s="938"/>
      <c r="E903" s="1063"/>
      <c r="F903" s="1064"/>
      <c r="G903" s="1065"/>
      <c r="H903" s="938"/>
      <c r="I903" s="1063"/>
      <c r="J903" s="938"/>
      <c r="K903" s="938"/>
      <c r="L903" s="938"/>
      <c r="M903" s="1066"/>
      <c r="N903" s="1066"/>
      <c r="O903" s="1067"/>
      <c r="P903" s="1067"/>
      <c r="Q903" s="1067"/>
      <c r="R903" s="1067"/>
    </row>
    <row r="904" spans="1:18" s="984" customFormat="1">
      <c r="A904" s="938"/>
      <c r="C904" s="1026"/>
      <c r="D904" s="938"/>
      <c r="E904" s="1063"/>
      <c r="F904" s="1064"/>
      <c r="G904" s="1065"/>
      <c r="H904" s="938"/>
      <c r="I904" s="1063"/>
      <c r="J904" s="938"/>
      <c r="K904" s="938"/>
      <c r="L904" s="938"/>
      <c r="M904" s="1066"/>
      <c r="N904" s="1066"/>
      <c r="O904" s="1067"/>
      <c r="P904" s="1067"/>
      <c r="Q904" s="1067"/>
      <c r="R904" s="1067"/>
    </row>
    <row r="905" spans="1:18" s="984" customFormat="1">
      <c r="A905" s="938"/>
      <c r="C905" s="1026"/>
      <c r="D905" s="938"/>
      <c r="E905" s="1063"/>
      <c r="F905" s="1064"/>
      <c r="G905" s="1065"/>
      <c r="H905" s="938"/>
      <c r="I905" s="1063"/>
      <c r="J905" s="938"/>
      <c r="K905" s="938"/>
      <c r="L905" s="938"/>
      <c r="M905" s="1066"/>
      <c r="N905" s="1066"/>
      <c r="O905" s="1067"/>
      <c r="P905" s="1067"/>
      <c r="Q905" s="1067"/>
      <c r="R905" s="1067"/>
    </row>
    <row r="906" spans="1:18" s="984" customFormat="1">
      <c r="A906" s="938"/>
      <c r="C906" s="1026"/>
      <c r="D906" s="938"/>
      <c r="E906" s="1063"/>
      <c r="F906" s="1064"/>
      <c r="G906" s="1065"/>
      <c r="H906" s="938"/>
      <c r="I906" s="1063"/>
      <c r="J906" s="938"/>
      <c r="K906" s="938"/>
      <c r="L906" s="938"/>
      <c r="M906" s="1066"/>
      <c r="N906" s="1066"/>
      <c r="O906" s="1067"/>
      <c r="P906" s="1067"/>
      <c r="Q906" s="1067"/>
      <c r="R906" s="1067"/>
    </row>
    <row r="907" spans="1:18" s="984" customFormat="1">
      <c r="A907" s="938"/>
      <c r="C907" s="1026"/>
      <c r="D907" s="938"/>
      <c r="E907" s="1063"/>
      <c r="F907" s="1064"/>
      <c r="G907" s="1065"/>
      <c r="H907" s="938"/>
      <c r="I907" s="1063"/>
      <c r="J907" s="938"/>
      <c r="K907" s="938"/>
      <c r="L907" s="938"/>
      <c r="M907" s="1066"/>
      <c r="N907" s="1066"/>
      <c r="O907" s="1067"/>
      <c r="P907" s="1067"/>
      <c r="Q907" s="1067"/>
      <c r="R907" s="1067"/>
    </row>
    <row r="908" spans="1:18" s="984" customFormat="1">
      <c r="A908" s="938"/>
      <c r="C908" s="1026"/>
      <c r="D908" s="938"/>
      <c r="E908" s="1063"/>
      <c r="F908" s="1064"/>
      <c r="G908" s="1065"/>
      <c r="H908" s="938"/>
      <c r="I908" s="1063"/>
      <c r="J908" s="938"/>
      <c r="K908" s="938"/>
      <c r="L908" s="938"/>
      <c r="M908" s="1066"/>
      <c r="N908" s="1066"/>
      <c r="O908" s="1067"/>
      <c r="P908" s="1067"/>
      <c r="Q908" s="1067"/>
      <c r="R908" s="1067"/>
    </row>
    <row r="909" spans="1:18" s="984" customFormat="1">
      <c r="A909" s="938"/>
      <c r="C909" s="1026"/>
      <c r="D909" s="938"/>
      <c r="E909" s="1063"/>
      <c r="F909" s="1064"/>
      <c r="G909" s="1065"/>
      <c r="H909" s="938"/>
      <c r="I909" s="1063"/>
      <c r="J909" s="938"/>
      <c r="K909" s="938"/>
      <c r="L909" s="938"/>
      <c r="M909" s="1066"/>
      <c r="N909" s="1066"/>
      <c r="O909" s="1067"/>
      <c r="P909" s="1067"/>
      <c r="Q909" s="1067"/>
      <c r="R909" s="1067"/>
    </row>
    <row r="910" spans="1:18" s="984" customFormat="1">
      <c r="A910" s="938"/>
      <c r="C910" s="1026"/>
      <c r="D910" s="938"/>
      <c r="E910" s="1063"/>
      <c r="F910" s="1064"/>
      <c r="G910" s="1065"/>
      <c r="H910" s="938"/>
      <c r="I910" s="1063"/>
      <c r="J910" s="938"/>
      <c r="K910" s="938"/>
      <c r="L910" s="938"/>
      <c r="M910" s="1066"/>
      <c r="N910" s="1066"/>
      <c r="O910" s="1067"/>
      <c r="P910" s="1067"/>
      <c r="Q910" s="1067"/>
      <c r="R910" s="1067"/>
    </row>
    <row r="911" spans="1:18" s="984" customFormat="1">
      <c r="A911" s="938"/>
      <c r="C911" s="1026"/>
      <c r="D911" s="938"/>
      <c r="E911" s="1063"/>
      <c r="F911" s="1064"/>
      <c r="G911" s="1065"/>
      <c r="H911" s="938"/>
      <c r="I911" s="1063"/>
      <c r="J911" s="938"/>
      <c r="K911" s="938"/>
      <c r="L911" s="938"/>
      <c r="M911" s="1066"/>
      <c r="N911" s="1066"/>
      <c r="O911" s="1067"/>
      <c r="P911" s="1067"/>
      <c r="Q911" s="1067"/>
      <c r="R911" s="1067"/>
    </row>
    <row r="912" spans="1:18" s="984" customFormat="1">
      <c r="A912" s="938"/>
      <c r="C912" s="1026"/>
      <c r="D912" s="938"/>
      <c r="E912" s="1063"/>
      <c r="F912" s="1064"/>
      <c r="G912" s="1065"/>
      <c r="H912" s="938"/>
      <c r="I912" s="1063"/>
      <c r="J912" s="938"/>
      <c r="K912" s="938"/>
      <c r="L912" s="938"/>
      <c r="M912" s="1066"/>
      <c r="N912" s="1066"/>
      <c r="O912" s="1067"/>
      <c r="P912" s="1067"/>
      <c r="Q912" s="1067"/>
      <c r="R912" s="1067"/>
    </row>
    <row r="913" spans="1:18" s="984" customFormat="1">
      <c r="A913" s="938"/>
      <c r="C913" s="1026"/>
      <c r="D913" s="938"/>
      <c r="E913" s="1063"/>
      <c r="F913" s="1064"/>
      <c r="G913" s="1065"/>
      <c r="H913" s="938"/>
      <c r="I913" s="1063"/>
      <c r="J913" s="938"/>
      <c r="K913" s="938"/>
      <c r="L913" s="938"/>
      <c r="M913" s="1066"/>
      <c r="N913" s="1066"/>
      <c r="O913" s="1067"/>
      <c r="P913" s="1067"/>
      <c r="Q913" s="1067"/>
      <c r="R913" s="1067"/>
    </row>
    <row r="914" spans="1:18" s="984" customFormat="1">
      <c r="A914" s="938"/>
      <c r="C914" s="1026"/>
      <c r="D914" s="938"/>
      <c r="E914" s="1063"/>
      <c r="F914" s="1064"/>
      <c r="G914" s="1065"/>
      <c r="H914" s="938"/>
      <c r="I914" s="1063"/>
      <c r="J914" s="938"/>
      <c r="K914" s="938"/>
      <c r="L914" s="938"/>
      <c r="M914" s="1066"/>
      <c r="N914" s="1066"/>
      <c r="O914" s="1067"/>
      <c r="P914" s="1067"/>
      <c r="Q914" s="1067"/>
      <c r="R914" s="1067"/>
    </row>
    <row r="915" spans="1:18" s="984" customFormat="1">
      <c r="A915" s="938"/>
      <c r="C915" s="1026"/>
      <c r="D915" s="938"/>
      <c r="E915" s="1063"/>
      <c r="F915" s="1064"/>
      <c r="G915" s="1065"/>
      <c r="H915" s="938"/>
      <c r="I915" s="1063"/>
      <c r="J915" s="938"/>
      <c r="K915" s="938"/>
      <c r="L915" s="938"/>
      <c r="M915" s="1066"/>
      <c r="N915" s="1066"/>
      <c r="O915" s="1067"/>
      <c r="P915" s="1067"/>
      <c r="Q915" s="1067"/>
      <c r="R915" s="1067"/>
    </row>
    <row r="916" spans="1:18" s="984" customFormat="1">
      <c r="A916" s="938"/>
      <c r="C916" s="1026"/>
      <c r="D916" s="938"/>
      <c r="E916" s="1063"/>
      <c r="F916" s="1064"/>
      <c r="G916" s="1065"/>
      <c r="H916" s="938"/>
      <c r="I916" s="1063"/>
      <c r="J916" s="938"/>
      <c r="K916" s="938"/>
      <c r="L916" s="938"/>
      <c r="M916" s="1066"/>
      <c r="N916" s="1066"/>
      <c r="O916" s="1067"/>
      <c r="P916" s="1067"/>
      <c r="Q916" s="1067"/>
      <c r="R916" s="1067"/>
    </row>
    <row r="917" spans="1:18" s="984" customFormat="1">
      <c r="A917" s="938"/>
      <c r="C917" s="1026"/>
      <c r="D917" s="938"/>
      <c r="E917" s="1063"/>
      <c r="F917" s="1064"/>
      <c r="G917" s="1065"/>
      <c r="H917" s="938"/>
      <c r="I917" s="1063"/>
      <c r="J917" s="938"/>
      <c r="K917" s="938"/>
      <c r="L917" s="938"/>
      <c r="M917" s="1066"/>
      <c r="N917" s="1066"/>
      <c r="O917" s="1067"/>
      <c r="P917" s="1067"/>
      <c r="Q917" s="1067"/>
      <c r="R917" s="1067"/>
    </row>
    <row r="918" spans="1:18" s="984" customFormat="1">
      <c r="A918" s="938"/>
      <c r="C918" s="1026"/>
      <c r="D918" s="938"/>
      <c r="E918" s="1063"/>
      <c r="F918" s="1064"/>
      <c r="G918" s="1065"/>
      <c r="H918" s="938"/>
      <c r="I918" s="1063"/>
      <c r="J918" s="938"/>
      <c r="K918" s="938"/>
      <c r="L918" s="938"/>
      <c r="M918" s="1066"/>
      <c r="N918" s="1066"/>
      <c r="O918" s="1067"/>
      <c r="P918" s="1067"/>
      <c r="Q918" s="1067"/>
      <c r="R918" s="1067"/>
    </row>
    <row r="919" spans="1:18" s="984" customFormat="1">
      <c r="A919" s="938"/>
      <c r="C919" s="1026"/>
      <c r="D919" s="938"/>
      <c r="E919" s="1063"/>
      <c r="F919" s="1064"/>
      <c r="G919" s="1065"/>
      <c r="H919" s="938"/>
      <c r="I919" s="1063"/>
      <c r="J919" s="938"/>
      <c r="K919" s="938"/>
      <c r="L919" s="938"/>
      <c r="M919" s="1066"/>
      <c r="N919" s="1066"/>
      <c r="O919" s="1067"/>
      <c r="P919" s="1067"/>
      <c r="Q919" s="1067"/>
      <c r="R919" s="1067"/>
    </row>
    <row r="920" spans="1:18" s="984" customFormat="1">
      <c r="A920" s="938"/>
      <c r="C920" s="1026"/>
      <c r="D920" s="938"/>
      <c r="E920" s="1063"/>
      <c r="F920" s="1064"/>
      <c r="G920" s="1065"/>
      <c r="H920" s="938"/>
      <c r="I920" s="1063"/>
      <c r="J920" s="938"/>
      <c r="K920" s="938"/>
      <c r="L920" s="938"/>
      <c r="M920" s="1066"/>
      <c r="N920" s="1066"/>
      <c r="O920" s="1067"/>
      <c r="P920" s="1067"/>
      <c r="Q920" s="1067"/>
      <c r="R920" s="1067"/>
    </row>
    <row r="921" spans="1:18" s="984" customFormat="1">
      <c r="A921" s="938"/>
      <c r="C921" s="1026"/>
      <c r="D921" s="938"/>
      <c r="E921" s="1063"/>
      <c r="F921" s="1064"/>
      <c r="G921" s="1065"/>
      <c r="H921" s="938"/>
      <c r="I921" s="1063"/>
      <c r="J921" s="938"/>
      <c r="K921" s="938"/>
      <c r="L921" s="938"/>
      <c r="M921" s="1066"/>
      <c r="N921" s="1066"/>
      <c r="O921" s="1067"/>
      <c r="P921" s="1067"/>
      <c r="Q921" s="1067"/>
      <c r="R921" s="1067"/>
    </row>
    <row r="922" spans="1:18" s="984" customFormat="1">
      <c r="A922" s="938"/>
      <c r="C922" s="1026"/>
      <c r="D922" s="938"/>
      <c r="E922" s="1063"/>
      <c r="F922" s="1064"/>
      <c r="G922" s="1065"/>
      <c r="H922" s="938"/>
      <c r="I922" s="1063"/>
      <c r="J922" s="938"/>
      <c r="K922" s="938"/>
      <c r="L922" s="938"/>
      <c r="M922" s="1066"/>
      <c r="N922" s="1066"/>
      <c r="O922" s="1067"/>
      <c r="P922" s="1067"/>
      <c r="Q922" s="1067"/>
      <c r="R922" s="1067"/>
    </row>
    <row r="923" spans="1:18" s="984" customFormat="1">
      <c r="A923" s="938"/>
      <c r="C923" s="1026"/>
      <c r="D923" s="938"/>
      <c r="E923" s="1063"/>
      <c r="F923" s="1064"/>
      <c r="G923" s="1065"/>
      <c r="H923" s="938"/>
      <c r="I923" s="1063"/>
      <c r="J923" s="938"/>
      <c r="K923" s="938"/>
      <c r="L923" s="938"/>
      <c r="M923" s="1066"/>
      <c r="N923" s="1066"/>
      <c r="O923" s="1067"/>
      <c r="P923" s="1067"/>
      <c r="Q923" s="1067"/>
      <c r="R923" s="1067"/>
    </row>
    <row r="924" spans="1:18" s="984" customFormat="1">
      <c r="A924" s="938"/>
      <c r="C924" s="1026"/>
      <c r="D924" s="938"/>
      <c r="E924" s="1063"/>
      <c r="F924" s="1064"/>
      <c r="G924" s="1065"/>
      <c r="H924" s="938"/>
      <c r="I924" s="1063"/>
      <c r="J924" s="938"/>
      <c r="K924" s="938"/>
      <c r="L924" s="938"/>
      <c r="M924" s="1066"/>
      <c r="N924" s="1066"/>
      <c r="O924" s="1067"/>
      <c r="P924" s="1067"/>
      <c r="Q924" s="1067"/>
      <c r="R924" s="1067"/>
    </row>
    <row r="925" spans="1:18" s="984" customFormat="1">
      <c r="A925" s="938"/>
      <c r="C925" s="1026"/>
      <c r="D925" s="938"/>
      <c r="E925" s="1063"/>
      <c r="F925" s="1064"/>
      <c r="G925" s="1065"/>
      <c r="H925" s="938"/>
      <c r="I925" s="1063"/>
      <c r="J925" s="938"/>
      <c r="K925" s="938"/>
      <c r="L925" s="938"/>
      <c r="M925" s="1066"/>
      <c r="N925" s="1066"/>
      <c r="O925" s="1067"/>
      <c r="P925" s="1067"/>
      <c r="Q925" s="1067"/>
      <c r="R925" s="1067"/>
    </row>
    <row r="926" spans="1:18" s="984" customFormat="1">
      <c r="A926" s="938"/>
      <c r="C926" s="1026"/>
      <c r="D926" s="938"/>
      <c r="E926" s="1063"/>
      <c r="F926" s="1064"/>
      <c r="G926" s="1065"/>
      <c r="H926" s="938"/>
      <c r="I926" s="1063"/>
      <c r="J926" s="938"/>
      <c r="K926" s="938"/>
      <c r="L926" s="938"/>
      <c r="M926" s="1066"/>
      <c r="N926" s="1066"/>
      <c r="O926" s="1067"/>
      <c r="P926" s="1067"/>
      <c r="Q926" s="1067"/>
      <c r="R926" s="1067"/>
    </row>
    <row r="927" spans="1:18" s="984" customFormat="1">
      <c r="A927" s="938"/>
      <c r="C927" s="1026"/>
      <c r="D927" s="938"/>
      <c r="E927" s="1063"/>
      <c r="F927" s="1064"/>
      <c r="G927" s="1065"/>
      <c r="H927" s="938"/>
      <c r="I927" s="1063"/>
      <c r="J927" s="938"/>
      <c r="K927" s="938"/>
      <c r="L927" s="938"/>
      <c r="M927" s="1066"/>
      <c r="N927" s="1066"/>
      <c r="O927" s="1067"/>
      <c r="P927" s="1067"/>
      <c r="Q927" s="1067"/>
      <c r="R927" s="1067"/>
    </row>
    <row r="928" spans="1:18" s="984" customFormat="1">
      <c r="A928" s="938"/>
      <c r="C928" s="1026"/>
      <c r="D928" s="938"/>
      <c r="E928" s="1063"/>
      <c r="F928" s="1064"/>
      <c r="G928" s="1065"/>
      <c r="H928" s="938"/>
      <c r="I928" s="1063"/>
      <c r="J928" s="938"/>
      <c r="K928" s="938"/>
      <c r="L928" s="938"/>
      <c r="M928" s="1066"/>
      <c r="N928" s="1066"/>
      <c r="O928" s="1067"/>
      <c r="P928" s="1067"/>
      <c r="Q928" s="1067"/>
      <c r="R928" s="1067"/>
    </row>
    <row r="929" spans="1:18" s="984" customFormat="1">
      <c r="A929" s="938"/>
      <c r="C929" s="1026"/>
      <c r="D929" s="938"/>
      <c r="E929" s="1063"/>
      <c r="F929" s="1064"/>
      <c r="G929" s="1065"/>
      <c r="H929" s="938"/>
      <c r="I929" s="1063"/>
      <c r="J929" s="938"/>
      <c r="K929" s="938"/>
      <c r="L929" s="938"/>
      <c r="M929" s="1066"/>
      <c r="N929" s="1066"/>
      <c r="O929" s="1067"/>
      <c r="P929" s="1067"/>
      <c r="Q929" s="1067"/>
      <c r="R929" s="1067"/>
    </row>
    <row r="930" spans="1:18" s="984" customFormat="1">
      <c r="A930" s="938"/>
      <c r="C930" s="1026"/>
      <c r="D930" s="938"/>
      <c r="E930" s="1063"/>
      <c r="F930" s="1064"/>
      <c r="G930" s="1065"/>
      <c r="H930" s="938"/>
      <c r="I930" s="1063"/>
      <c r="J930" s="938"/>
      <c r="K930" s="938"/>
      <c r="L930" s="938"/>
      <c r="M930" s="1066"/>
      <c r="N930" s="1066"/>
      <c r="O930" s="1067"/>
      <c r="P930" s="1067"/>
      <c r="Q930" s="1067"/>
      <c r="R930" s="1067"/>
    </row>
    <row r="931" spans="1:18" s="984" customFormat="1">
      <c r="A931" s="938"/>
      <c r="C931" s="1026"/>
      <c r="D931" s="938"/>
      <c r="E931" s="1063"/>
      <c r="F931" s="1064"/>
      <c r="G931" s="1065"/>
      <c r="H931" s="938"/>
      <c r="I931" s="1063"/>
      <c r="J931" s="938"/>
      <c r="K931" s="938"/>
      <c r="L931" s="938"/>
      <c r="M931" s="1066"/>
      <c r="N931" s="1066"/>
      <c r="O931" s="1067"/>
      <c r="P931" s="1067"/>
      <c r="Q931" s="1067"/>
      <c r="R931" s="1067"/>
    </row>
    <row r="932" spans="1:18" s="984" customFormat="1">
      <c r="A932" s="938"/>
      <c r="C932" s="1026"/>
      <c r="D932" s="938"/>
      <c r="E932" s="1063"/>
      <c r="F932" s="1064"/>
      <c r="G932" s="1065"/>
      <c r="H932" s="938"/>
      <c r="I932" s="1063"/>
      <c r="J932" s="938"/>
      <c r="K932" s="938"/>
      <c r="L932" s="938"/>
      <c r="M932" s="1066"/>
      <c r="N932" s="1066"/>
      <c r="O932" s="1067"/>
      <c r="P932" s="1067"/>
      <c r="Q932" s="1067"/>
      <c r="R932" s="1067"/>
    </row>
    <row r="933" spans="1:18" s="984" customFormat="1">
      <c r="A933" s="938"/>
      <c r="C933" s="1026"/>
      <c r="D933" s="938"/>
      <c r="E933" s="1063"/>
      <c r="F933" s="1064"/>
      <c r="G933" s="1065"/>
      <c r="H933" s="938"/>
      <c r="I933" s="1063"/>
      <c r="J933" s="938"/>
      <c r="K933" s="938"/>
      <c r="L933" s="938"/>
      <c r="M933" s="1066"/>
      <c r="N933" s="1066"/>
      <c r="O933" s="1067"/>
      <c r="P933" s="1067"/>
      <c r="Q933" s="1067"/>
      <c r="R933" s="1067"/>
    </row>
    <row r="934" spans="1:18" s="984" customFormat="1">
      <c r="A934" s="938"/>
      <c r="C934" s="1026"/>
      <c r="D934" s="938"/>
      <c r="E934" s="1063"/>
      <c r="F934" s="1064"/>
      <c r="G934" s="1065"/>
      <c r="H934" s="938"/>
      <c r="I934" s="1063"/>
      <c r="J934" s="938"/>
      <c r="K934" s="938"/>
      <c r="L934" s="938"/>
      <c r="M934" s="1066"/>
      <c r="N934" s="1066"/>
      <c r="O934" s="1067"/>
      <c r="P934" s="1067"/>
      <c r="Q934" s="1067"/>
      <c r="R934" s="1067"/>
    </row>
    <row r="935" spans="1:18" s="984" customFormat="1">
      <c r="A935" s="938"/>
      <c r="C935" s="1026"/>
      <c r="D935" s="938"/>
      <c r="E935" s="1063"/>
      <c r="F935" s="1064"/>
      <c r="G935" s="1065"/>
      <c r="H935" s="938"/>
      <c r="I935" s="1063"/>
      <c r="J935" s="938"/>
      <c r="K935" s="938"/>
      <c r="L935" s="938"/>
      <c r="M935" s="1066"/>
      <c r="N935" s="1066"/>
      <c r="O935" s="1067"/>
      <c r="P935" s="1067"/>
      <c r="Q935" s="1067"/>
      <c r="R935" s="1067"/>
    </row>
    <row r="936" spans="1:18" s="984" customFormat="1">
      <c r="A936" s="938"/>
      <c r="C936" s="1026"/>
      <c r="D936" s="938"/>
      <c r="E936" s="1063"/>
      <c r="F936" s="1064"/>
      <c r="G936" s="1065"/>
      <c r="H936" s="938"/>
      <c r="I936" s="1063"/>
      <c r="J936" s="938"/>
      <c r="K936" s="938"/>
      <c r="L936" s="938"/>
      <c r="M936" s="1066"/>
      <c r="N936" s="1066"/>
      <c r="O936" s="1067"/>
      <c r="P936" s="1067"/>
      <c r="Q936" s="1067"/>
      <c r="R936" s="1067"/>
    </row>
    <row r="937" spans="1:18" s="984" customFormat="1">
      <c r="A937" s="938"/>
      <c r="C937" s="1026"/>
      <c r="D937" s="938"/>
      <c r="E937" s="1063"/>
      <c r="F937" s="1064"/>
      <c r="G937" s="1065"/>
      <c r="H937" s="938"/>
      <c r="I937" s="1063"/>
      <c r="J937" s="938"/>
      <c r="K937" s="938"/>
      <c r="L937" s="938"/>
      <c r="M937" s="1066"/>
      <c r="N937" s="1066"/>
      <c r="O937" s="1067"/>
      <c r="P937" s="1067"/>
      <c r="Q937" s="1067"/>
      <c r="R937" s="1067"/>
    </row>
    <row r="938" spans="1:18" s="984" customFormat="1">
      <c r="A938" s="938"/>
      <c r="C938" s="1026"/>
      <c r="D938" s="938"/>
      <c r="E938" s="1063"/>
      <c r="F938" s="1064"/>
      <c r="G938" s="1065"/>
      <c r="H938" s="938"/>
      <c r="I938" s="1063"/>
      <c r="J938" s="938"/>
      <c r="K938" s="938"/>
      <c r="L938" s="938"/>
      <c r="M938" s="1066"/>
      <c r="N938" s="1066"/>
      <c r="O938" s="1067"/>
      <c r="P938" s="1067"/>
      <c r="Q938" s="1067"/>
      <c r="R938" s="1067"/>
    </row>
    <row r="939" spans="1:18" s="984" customFormat="1">
      <c r="A939" s="938"/>
      <c r="C939" s="1026"/>
      <c r="D939" s="938"/>
      <c r="E939" s="1063"/>
      <c r="F939" s="1064"/>
      <c r="G939" s="1065"/>
      <c r="H939" s="938"/>
      <c r="I939" s="1063"/>
      <c r="J939" s="938"/>
      <c r="K939" s="938"/>
      <c r="L939" s="938"/>
      <c r="M939" s="1066"/>
      <c r="N939" s="1066"/>
      <c r="O939" s="1067"/>
      <c r="P939" s="1067"/>
      <c r="Q939" s="1067"/>
      <c r="R939" s="1067"/>
    </row>
    <row r="940" spans="1:18" s="984" customFormat="1">
      <c r="A940" s="938"/>
      <c r="C940" s="1026"/>
      <c r="D940" s="938"/>
      <c r="E940" s="1063"/>
      <c r="F940" s="1064"/>
      <c r="G940" s="1065"/>
      <c r="H940" s="938"/>
      <c r="I940" s="1063"/>
      <c r="J940" s="938"/>
      <c r="K940" s="938"/>
      <c r="L940" s="938"/>
      <c r="M940" s="1066"/>
      <c r="N940" s="1066"/>
      <c r="O940" s="1067"/>
      <c r="P940" s="1067"/>
      <c r="Q940" s="1067"/>
      <c r="R940" s="1067"/>
    </row>
    <row r="941" spans="1:18" s="984" customFormat="1">
      <c r="A941" s="938"/>
      <c r="C941" s="1026"/>
      <c r="D941" s="938"/>
      <c r="E941" s="1063"/>
      <c r="F941" s="1064"/>
      <c r="G941" s="1065"/>
      <c r="H941" s="938"/>
      <c r="I941" s="1063"/>
      <c r="J941" s="938"/>
      <c r="K941" s="938"/>
      <c r="L941" s="938"/>
      <c r="M941" s="1066"/>
      <c r="N941" s="1066"/>
      <c r="O941" s="1067"/>
      <c r="P941" s="1067"/>
      <c r="Q941" s="1067"/>
      <c r="R941" s="1067"/>
    </row>
    <row r="942" spans="1:18" s="984" customFormat="1">
      <c r="A942" s="938"/>
      <c r="C942" s="1026"/>
      <c r="D942" s="938"/>
      <c r="E942" s="1063"/>
      <c r="F942" s="1064"/>
      <c r="G942" s="1065"/>
      <c r="H942" s="938"/>
      <c r="I942" s="1063"/>
      <c r="J942" s="938"/>
      <c r="K942" s="938"/>
      <c r="L942" s="938"/>
      <c r="M942" s="1066"/>
      <c r="N942" s="1066"/>
      <c r="O942" s="1067"/>
      <c r="P942" s="1067"/>
      <c r="Q942" s="1067"/>
      <c r="R942" s="1067"/>
    </row>
    <row r="943" spans="1:18" s="984" customFormat="1">
      <c r="A943" s="938"/>
      <c r="C943" s="1026"/>
      <c r="D943" s="938"/>
      <c r="E943" s="1063"/>
      <c r="F943" s="1064"/>
      <c r="G943" s="1065"/>
      <c r="H943" s="938"/>
      <c r="I943" s="1063"/>
      <c r="J943" s="938"/>
      <c r="K943" s="938"/>
      <c r="L943" s="938"/>
      <c r="M943" s="1066"/>
      <c r="N943" s="1066"/>
      <c r="O943" s="1067"/>
      <c r="P943" s="1067"/>
      <c r="Q943" s="1067"/>
      <c r="R943" s="1067"/>
    </row>
    <row r="944" spans="1:18" s="984" customFormat="1">
      <c r="A944" s="938"/>
      <c r="C944" s="1026"/>
      <c r="D944" s="938"/>
      <c r="E944" s="1063"/>
      <c r="F944" s="1064"/>
      <c r="G944" s="1065"/>
      <c r="H944" s="938"/>
      <c r="I944" s="1063"/>
      <c r="J944" s="938"/>
      <c r="K944" s="938"/>
      <c r="L944" s="938"/>
      <c r="M944" s="1066"/>
      <c r="N944" s="1066"/>
      <c r="O944" s="1067"/>
      <c r="P944" s="1067"/>
      <c r="Q944" s="1067"/>
      <c r="R944" s="1067"/>
    </row>
    <row r="945" spans="1:18" s="984" customFormat="1">
      <c r="A945" s="938"/>
      <c r="C945" s="1026"/>
      <c r="D945" s="938"/>
      <c r="E945" s="1063"/>
      <c r="F945" s="1064"/>
      <c r="G945" s="1065"/>
      <c r="H945" s="938"/>
      <c r="I945" s="1063"/>
      <c r="J945" s="938"/>
      <c r="K945" s="938"/>
      <c r="L945" s="938"/>
      <c r="M945" s="1066"/>
      <c r="N945" s="1066"/>
      <c r="O945" s="1067"/>
      <c r="P945" s="1067"/>
      <c r="Q945" s="1067"/>
      <c r="R945" s="1067"/>
    </row>
    <row r="946" spans="1:18" s="984" customFormat="1">
      <c r="A946" s="938"/>
      <c r="C946" s="1026"/>
      <c r="D946" s="938"/>
      <c r="E946" s="1063"/>
      <c r="F946" s="1064"/>
      <c r="G946" s="1065"/>
      <c r="H946" s="938"/>
      <c r="I946" s="1063"/>
      <c r="J946" s="938"/>
      <c r="K946" s="938"/>
      <c r="L946" s="938"/>
      <c r="M946" s="1066"/>
      <c r="N946" s="1066"/>
      <c r="O946" s="1067"/>
      <c r="P946" s="1067"/>
      <c r="Q946" s="1067"/>
      <c r="R946" s="1067"/>
    </row>
    <row r="947" spans="1:18" s="984" customFormat="1">
      <c r="A947" s="938"/>
      <c r="C947" s="1026"/>
      <c r="D947" s="938"/>
      <c r="E947" s="1063"/>
      <c r="F947" s="1064"/>
      <c r="G947" s="1065"/>
      <c r="H947" s="938"/>
      <c r="I947" s="1063"/>
      <c r="J947" s="938"/>
      <c r="K947" s="938"/>
      <c r="L947" s="938"/>
      <c r="M947" s="1066"/>
      <c r="N947" s="1066"/>
      <c r="O947" s="1067"/>
      <c r="P947" s="1067"/>
      <c r="Q947" s="1067"/>
      <c r="R947" s="1067"/>
    </row>
    <row r="948" spans="1:18" s="984" customFormat="1">
      <c r="A948" s="938"/>
      <c r="C948" s="1026"/>
      <c r="D948" s="938"/>
      <c r="E948" s="1063"/>
      <c r="F948" s="1064"/>
      <c r="G948" s="1065"/>
      <c r="H948" s="938"/>
      <c r="I948" s="1063"/>
      <c r="J948" s="938"/>
      <c r="K948" s="938"/>
      <c r="L948" s="938"/>
      <c r="M948" s="1066"/>
      <c r="N948" s="1066"/>
      <c r="O948" s="1067"/>
      <c r="P948" s="1067"/>
      <c r="Q948" s="1067"/>
      <c r="R948" s="1067"/>
    </row>
    <row r="949" spans="1:18" s="984" customFormat="1">
      <c r="A949" s="938"/>
      <c r="C949" s="1026"/>
      <c r="D949" s="938"/>
      <c r="E949" s="1063"/>
      <c r="F949" s="1064"/>
      <c r="G949" s="1065"/>
      <c r="H949" s="938"/>
      <c r="I949" s="1063"/>
      <c r="J949" s="938"/>
      <c r="K949" s="938"/>
      <c r="L949" s="938"/>
      <c r="M949" s="1066"/>
      <c r="N949" s="1066"/>
      <c r="O949" s="1067"/>
      <c r="P949" s="1067"/>
      <c r="Q949" s="1067"/>
      <c r="R949" s="1067"/>
    </row>
    <row r="950" spans="1:18" s="984" customFormat="1">
      <c r="A950" s="938"/>
      <c r="C950" s="1026"/>
      <c r="D950" s="938"/>
      <c r="E950" s="1063"/>
      <c r="F950" s="1064"/>
      <c r="G950" s="1065"/>
      <c r="H950" s="938"/>
      <c r="I950" s="1063"/>
      <c r="J950" s="938"/>
      <c r="K950" s="938"/>
      <c r="L950" s="938"/>
      <c r="M950" s="1066"/>
      <c r="N950" s="1066"/>
      <c r="O950" s="1067"/>
      <c r="P950" s="1067"/>
      <c r="Q950" s="1067"/>
      <c r="R950" s="1067"/>
    </row>
    <row r="951" spans="1:18" s="984" customFormat="1">
      <c r="A951" s="938"/>
      <c r="C951" s="1026"/>
      <c r="D951" s="938"/>
      <c r="E951" s="1063"/>
      <c r="F951" s="1064"/>
      <c r="G951" s="1065"/>
      <c r="H951" s="938"/>
      <c r="I951" s="1063"/>
      <c r="J951" s="938"/>
      <c r="K951" s="938"/>
      <c r="L951" s="938"/>
      <c r="M951" s="1066"/>
      <c r="N951" s="1066"/>
      <c r="O951" s="1067"/>
      <c r="P951" s="1067"/>
      <c r="Q951" s="1067"/>
      <c r="R951" s="1067"/>
    </row>
    <row r="952" spans="1:18" s="984" customFormat="1">
      <c r="A952" s="938"/>
      <c r="C952" s="1026"/>
      <c r="D952" s="938"/>
      <c r="E952" s="1063"/>
      <c r="F952" s="1064"/>
      <c r="G952" s="1065"/>
      <c r="H952" s="938"/>
      <c r="I952" s="1063"/>
      <c r="J952" s="938"/>
      <c r="K952" s="938"/>
      <c r="L952" s="938"/>
      <c r="M952" s="1066"/>
      <c r="N952" s="1066"/>
      <c r="O952" s="1067"/>
      <c r="P952" s="1067"/>
      <c r="Q952" s="1067"/>
      <c r="R952" s="1067"/>
    </row>
    <row r="953" spans="1:18" s="984" customFormat="1">
      <c r="A953" s="938"/>
      <c r="C953" s="1026"/>
      <c r="D953" s="938"/>
      <c r="E953" s="1063"/>
      <c r="F953" s="1064"/>
      <c r="G953" s="1065"/>
      <c r="H953" s="938"/>
      <c r="I953" s="1063"/>
      <c r="J953" s="938"/>
      <c r="K953" s="938"/>
      <c r="L953" s="938"/>
      <c r="M953" s="1066"/>
      <c r="N953" s="1066"/>
      <c r="O953" s="1067"/>
      <c r="P953" s="1067"/>
      <c r="Q953" s="1067"/>
      <c r="R953" s="1067"/>
    </row>
    <row r="954" spans="1:18" s="984" customFormat="1">
      <c r="A954" s="938"/>
      <c r="C954" s="1026"/>
      <c r="D954" s="938"/>
      <c r="E954" s="1063"/>
      <c r="F954" s="1064"/>
      <c r="G954" s="1065"/>
      <c r="H954" s="938"/>
      <c r="I954" s="1063"/>
      <c r="J954" s="938"/>
      <c r="K954" s="938"/>
      <c r="L954" s="938"/>
      <c r="M954" s="1066"/>
      <c r="N954" s="1066"/>
      <c r="O954" s="1067"/>
      <c r="P954" s="1067"/>
      <c r="Q954" s="1067"/>
      <c r="R954" s="1067"/>
    </row>
    <row r="955" spans="1:18" s="984" customFormat="1">
      <c r="A955" s="938"/>
      <c r="C955" s="1026"/>
      <c r="D955" s="938"/>
      <c r="E955" s="1063"/>
      <c r="F955" s="1064"/>
      <c r="G955" s="1065"/>
      <c r="H955" s="938"/>
      <c r="I955" s="1063"/>
      <c r="J955" s="938"/>
      <c r="K955" s="938"/>
      <c r="L955" s="938"/>
      <c r="M955" s="1066"/>
      <c r="N955" s="1066"/>
      <c r="O955" s="1067"/>
      <c r="P955" s="1067"/>
      <c r="Q955" s="1067"/>
      <c r="R955" s="1067"/>
    </row>
    <row r="956" spans="1:18" s="984" customFormat="1">
      <c r="A956" s="938"/>
      <c r="C956" s="1026"/>
      <c r="D956" s="938"/>
      <c r="E956" s="1063"/>
      <c r="F956" s="1064"/>
      <c r="G956" s="1065"/>
      <c r="H956" s="938"/>
      <c r="I956" s="1063"/>
      <c r="J956" s="938"/>
      <c r="K956" s="938"/>
      <c r="L956" s="938"/>
      <c r="M956" s="1066"/>
      <c r="N956" s="1066"/>
      <c r="O956" s="1067"/>
      <c r="P956" s="1067"/>
      <c r="Q956" s="1067"/>
      <c r="R956" s="1067"/>
    </row>
    <row r="957" spans="1:18" s="984" customFormat="1">
      <c r="A957" s="938"/>
      <c r="C957" s="1026"/>
      <c r="D957" s="938"/>
      <c r="E957" s="1063"/>
      <c r="F957" s="1064"/>
      <c r="G957" s="1065"/>
      <c r="H957" s="938"/>
      <c r="I957" s="1063"/>
      <c r="J957" s="938"/>
      <c r="K957" s="938"/>
      <c r="L957" s="938"/>
      <c r="M957" s="1066"/>
      <c r="N957" s="1066"/>
      <c r="O957" s="1067"/>
      <c r="P957" s="1067"/>
      <c r="Q957" s="1067"/>
      <c r="R957" s="1067"/>
    </row>
    <row r="958" spans="1:18" s="984" customFormat="1">
      <c r="A958" s="938"/>
      <c r="C958" s="1026"/>
      <c r="D958" s="938"/>
      <c r="E958" s="1063"/>
      <c r="F958" s="1064"/>
      <c r="G958" s="1065"/>
      <c r="H958" s="938"/>
      <c r="I958" s="1063"/>
      <c r="J958" s="938"/>
      <c r="K958" s="938"/>
      <c r="L958" s="938"/>
      <c r="M958" s="1066"/>
      <c r="N958" s="1066"/>
      <c r="O958" s="1067"/>
      <c r="P958" s="1067"/>
      <c r="Q958" s="1067"/>
      <c r="R958" s="1067"/>
    </row>
    <row r="959" spans="1:18" s="984" customFormat="1">
      <c r="A959" s="938"/>
      <c r="C959" s="1026"/>
      <c r="D959" s="938"/>
      <c r="E959" s="1063"/>
      <c r="F959" s="1064"/>
      <c r="G959" s="1065"/>
      <c r="H959" s="938"/>
      <c r="I959" s="1063"/>
      <c r="J959" s="938"/>
      <c r="K959" s="938"/>
      <c r="L959" s="938"/>
      <c r="M959" s="1066"/>
      <c r="N959" s="1066"/>
      <c r="O959" s="1067"/>
      <c r="P959" s="1067"/>
      <c r="Q959" s="1067"/>
      <c r="R959" s="1067"/>
    </row>
    <row r="960" spans="1:18" s="984" customFormat="1">
      <c r="A960" s="938"/>
      <c r="C960" s="1026"/>
      <c r="D960" s="938"/>
      <c r="E960" s="1063"/>
      <c r="F960" s="1064"/>
      <c r="G960" s="1065"/>
      <c r="H960" s="938"/>
      <c r="I960" s="1063"/>
      <c r="J960" s="938"/>
      <c r="K960" s="938"/>
      <c r="L960" s="938"/>
      <c r="M960" s="1066"/>
      <c r="N960" s="1066"/>
      <c r="O960" s="1067"/>
      <c r="P960" s="1067"/>
      <c r="Q960" s="1067"/>
      <c r="R960" s="1067"/>
    </row>
    <row r="961" spans="1:18" s="984" customFormat="1">
      <c r="A961" s="938"/>
      <c r="C961" s="1026"/>
      <c r="D961" s="938"/>
      <c r="E961" s="1063"/>
      <c r="F961" s="1064"/>
      <c r="G961" s="1065"/>
      <c r="H961" s="938"/>
      <c r="I961" s="1063"/>
      <c r="J961" s="938"/>
      <c r="K961" s="938"/>
      <c r="L961" s="938"/>
      <c r="M961" s="1066"/>
      <c r="N961" s="1066"/>
      <c r="O961" s="1067"/>
      <c r="P961" s="1067"/>
      <c r="Q961" s="1067"/>
      <c r="R961" s="1067"/>
    </row>
    <row r="962" spans="1:18" s="984" customFormat="1">
      <c r="A962" s="938"/>
      <c r="C962" s="1026"/>
      <c r="D962" s="938"/>
      <c r="E962" s="1063"/>
      <c r="F962" s="1064"/>
      <c r="G962" s="1065"/>
      <c r="H962" s="938"/>
      <c r="I962" s="1063"/>
      <c r="J962" s="938"/>
      <c r="K962" s="938"/>
      <c r="L962" s="938"/>
      <c r="M962" s="1066"/>
      <c r="N962" s="1066"/>
      <c r="O962" s="1067"/>
      <c r="P962" s="1067"/>
      <c r="Q962" s="1067"/>
      <c r="R962" s="1067"/>
    </row>
    <row r="963" spans="1:18" s="984" customFormat="1">
      <c r="A963" s="938"/>
      <c r="C963" s="1026"/>
      <c r="D963" s="938"/>
      <c r="E963" s="1063"/>
      <c r="F963" s="1064"/>
      <c r="G963" s="1065"/>
      <c r="H963" s="938"/>
      <c r="I963" s="1063"/>
      <c r="J963" s="938"/>
      <c r="K963" s="938"/>
      <c r="L963" s="938"/>
      <c r="M963" s="1066"/>
      <c r="N963" s="1066"/>
      <c r="O963" s="1067"/>
      <c r="P963" s="1067"/>
      <c r="Q963" s="1067"/>
      <c r="R963" s="1067"/>
    </row>
    <row r="964" spans="1:18" s="984" customFormat="1">
      <c r="A964" s="938"/>
      <c r="C964" s="1026"/>
      <c r="D964" s="938"/>
      <c r="E964" s="1063"/>
      <c r="F964" s="1064"/>
      <c r="G964" s="1065"/>
      <c r="H964" s="938"/>
      <c r="I964" s="1063"/>
      <c r="J964" s="938"/>
      <c r="K964" s="938"/>
      <c r="L964" s="938"/>
      <c r="M964" s="1066"/>
      <c r="N964" s="1066"/>
      <c r="O964" s="1067"/>
      <c r="P964" s="1067"/>
      <c r="Q964" s="1067"/>
      <c r="R964" s="1067"/>
    </row>
    <row r="965" spans="1:18" s="984" customFormat="1">
      <c r="A965" s="938"/>
      <c r="C965" s="1026"/>
      <c r="D965" s="938"/>
      <c r="E965" s="1063"/>
      <c r="F965" s="1064"/>
      <c r="G965" s="1065"/>
      <c r="H965" s="938"/>
      <c r="I965" s="1063"/>
      <c r="J965" s="938"/>
      <c r="K965" s="938"/>
      <c r="L965" s="938"/>
      <c r="M965" s="1066"/>
      <c r="N965" s="1066"/>
      <c r="O965" s="1067"/>
      <c r="P965" s="1067"/>
      <c r="Q965" s="1067"/>
      <c r="R965" s="1067"/>
    </row>
    <row r="966" spans="1:18" s="984" customFormat="1">
      <c r="A966" s="938"/>
      <c r="C966" s="1026"/>
      <c r="D966" s="938"/>
      <c r="E966" s="1063"/>
      <c r="F966" s="1064"/>
      <c r="G966" s="1065"/>
      <c r="H966" s="938"/>
      <c r="I966" s="1063"/>
      <c r="J966" s="938"/>
      <c r="K966" s="938"/>
      <c r="L966" s="938"/>
      <c r="M966" s="1066"/>
      <c r="N966" s="1066"/>
      <c r="O966" s="1067"/>
      <c r="P966" s="1067"/>
      <c r="Q966" s="1067"/>
      <c r="R966" s="1067"/>
    </row>
    <row r="967" spans="1:18" s="984" customFormat="1">
      <c r="A967" s="938"/>
      <c r="C967" s="1026"/>
      <c r="D967" s="938"/>
      <c r="E967" s="1063"/>
      <c r="F967" s="1064"/>
      <c r="G967" s="1065"/>
      <c r="H967" s="938"/>
      <c r="I967" s="1063"/>
      <c r="J967" s="938"/>
      <c r="K967" s="938"/>
      <c r="L967" s="938"/>
      <c r="M967" s="1066"/>
      <c r="N967" s="1066"/>
      <c r="O967" s="1067"/>
      <c r="P967" s="1067"/>
      <c r="Q967" s="1067"/>
      <c r="R967" s="1067"/>
    </row>
    <row r="968" spans="1:18" s="984" customFormat="1">
      <c r="A968" s="938"/>
      <c r="C968" s="1026"/>
      <c r="D968" s="938"/>
      <c r="E968" s="1063"/>
      <c r="F968" s="1064"/>
      <c r="G968" s="1065"/>
      <c r="H968" s="938"/>
      <c r="I968" s="1063"/>
      <c r="J968" s="938"/>
      <c r="K968" s="938"/>
      <c r="L968" s="938"/>
      <c r="M968" s="1066"/>
      <c r="N968" s="1066"/>
      <c r="O968" s="1067"/>
      <c r="P968" s="1067"/>
      <c r="Q968" s="1067"/>
      <c r="R968" s="1067"/>
    </row>
    <row r="969" spans="1:18" s="984" customFormat="1">
      <c r="A969" s="938"/>
      <c r="C969" s="1026"/>
      <c r="D969" s="938"/>
      <c r="E969" s="1063"/>
      <c r="F969" s="1064"/>
      <c r="G969" s="1065"/>
      <c r="H969" s="938"/>
      <c r="I969" s="1063"/>
      <c r="J969" s="938"/>
      <c r="K969" s="938"/>
      <c r="L969" s="938"/>
      <c r="M969" s="1066"/>
      <c r="N969" s="1066"/>
      <c r="O969" s="1067"/>
      <c r="P969" s="1067"/>
      <c r="Q969" s="1067"/>
      <c r="R969" s="1067"/>
    </row>
    <row r="970" spans="1:18" s="984" customFormat="1">
      <c r="A970" s="938"/>
      <c r="C970" s="1026"/>
      <c r="D970" s="938"/>
      <c r="E970" s="1063"/>
      <c r="F970" s="1064"/>
      <c r="G970" s="1065"/>
      <c r="H970" s="938"/>
      <c r="I970" s="1063"/>
      <c r="J970" s="938"/>
      <c r="K970" s="938"/>
      <c r="L970" s="938"/>
      <c r="M970" s="1066"/>
      <c r="N970" s="1066"/>
      <c r="O970" s="1067"/>
      <c r="P970" s="1067"/>
      <c r="Q970" s="1067"/>
      <c r="R970" s="1067"/>
    </row>
    <row r="971" spans="1:18" s="984" customFormat="1">
      <c r="A971" s="938"/>
      <c r="C971" s="1026"/>
      <c r="D971" s="938"/>
      <c r="E971" s="1063"/>
      <c r="F971" s="1064"/>
      <c r="G971" s="1065"/>
      <c r="H971" s="938"/>
      <c r="I971" s="1063"/>
      <c r="J971" s="938"/>
      <c r="K971" s="938"/>
      <c r="L971" s="938"/>
      <c r="M971" s="1066"/>
      <c r="N971" s="1066"/>
      <c r="O971" s="1067"/>
      <c r="P971" s="1067"/>
      <c r="Q971" s="1067"/>
      <c r="R971" s="1067"/>
    </row>
    <row r="972" spans="1:18" s="984" customFormat="1">
      <c r="A972" s="938"/>
      <c r="C972" s="1026"/>
      <c r="D972" s="938"/>
      <c r="E972" s="1063"/>
      <c r="F972" s="1064"/>
      <c r="G972" s="1065"/>
      <c r="H972" s="938"/>
      <c r="I972" s="1063"/>
      <c r="J972" s="938"/>
      <c r="K972" s="938"/>
      <c r="L972" s="938"/>
      <c r="M972" s="1066"/>
      <c r="N972" s="1066"/>
      <c r="O972" s="1067"/>
      <c r="P972" s="1067"/>
      <c r="Q972" s="1067"/>
      <c r="R972" s="1067"/>
    </row>
    <row r="973" spans="1:18" s="984" customFormat="1">
      <c r="A973" s="938"/>
      <c r="C973" s="1026"/>
      <c r="D973" s="938"/>
      <c r="E973" s="1063"/>
      <c r="F973" s="1064"/>
      <c r="G973" s="1065"/>
      <c r="H973" s="938"/>
      <c r="I973" s="1063"/>
      <c r="J973" s="938"/>
      <c r="K973" s="938"/>
      <c r="L973" s="938"/>
      <c r="M973" s="1066"/>
      <c r="N973" s="1066"/>
      <c r="O973" s="1067"/>
      <c r="P973" s="1067"/>
      <c r="Q973" s="1067"/>
      <c r="R973" s="1067"/>
    </row>
    <row r="974" spans="1:18" s="984" customFormat="1">
      <c r="A974" s="938"/>
      <c r="C974" s="1026"/>
      <c r="D974" s="938"/>
      <c r="E974" s="1063"/>
      <c r="F974" s="1064"/>
      <c r="G974" s="1065"/>
      <c r="H974" s="938"/>
      <c r="I974" s="1063"/>
      <c r="J974" s="938"/>
      <c r="K974" s="938"/>
      <c r="L974" s="938"/>
      <c r="M974" s="1066"/>
      <c r="N974" s="1066"/>
      <c r="O974" s="1067"/>
      <c r="P974" s="1067"/>
      <c r="Q974" s="1067"/>
      <c r="R974" s="1067"/>
    </row>
    <row r="975" spans="1:18" s="984" customFormat="1">
      <c r="A975" s="938"/>
      <c r="C975" s="1026"/>
      <c r="D975" s="938"/>
      <c r="E975" s="1063"/>
      <c r="F975" s="1064"/>
      <c r="G975" s="1065"/>
      <c r="H975" s="938"/>
      <c r="I975" s="1063"/>
      <c r="J975" s="938"/>
      <c r="K975" s="938"/>
      <c r="L975" s="938"/>
      <c r="M975" s="1066"/>
      <c r="N975" s="1066"/>
      <c r="O975" s="1067"/>
      <c r="P975" s="1067"/>
      <c r="Q975" s="1067"/>
      <c r="R975" s="1067"/>
    </row>
    <row r="976" spans="1:18" s="984" customFormat="1">
      <c r="A976" s="938"/>
      <c r="C976" s="1026"/>
      <c r="D976" s="938"/>
      <c r="E976" s="1063"/>
      <c r="F976" s="1064"/>
      <c r="G976" s="1065"/>
      <c r="H976" s="938"/>
      <c r="I976" s="1063"/>
      <c r="J976" s="938"/>
      <c r="K976" s="938"/>
      <c r="L976" s="938"/>
      <c r="M976" s="1066"/>
      <c r="N976" s="1066"/>
      <c r="O976" s="1067"/>
      <c r="P976" s="1067"/>
      <c r="Q976" s="1067"/>
      <c r="R976" s="1067"/>
    </row>
    <row r="977" spans="1:18" s="984" customFormat="1">
      <c r="A977" s="938"/>
      <c r="C977" s="1026"/>
      <c r="D977" s="938"/>
      <c r="E977" s="1063"/>
      <c r="F977" s="1064"/>
      <c r="G977" s="1065"/>
      <c r="H977" s="938"/>
      <c r="I977" s="1063"/>
      <c r="J977" s="938"/>
      <c r="K977" s="938"/>
      <c r="L977" s="938"/>
      <c r="M977" s="1066"/>
      <c r="N977" s="1066"/>
      <c r="O977" s="1067"/>
      <c r="P977" s="1067"/>
      <c r="Q977" s="1067"/>
      <c r="R977" s="1067"/>
    </row>
    <row r="978" spans="1:18" s="984" customFormat="1">
      <c r="A978" s="938"/>
      <c r="C978" s="1026"/>
      <c r="D978" s="938"/>
      <c r="E978" s="1063"/>
      <c r="F978" s="1064"/>
      <c r="G978" s="1065"/>
      <c r="H978" s="938"/>
      <c r="I978" s="1063"/>
      <c r="J978" s="938"/>
      <c r="K978" s="938"/>
      <c r="L978" s="938"/>
      <c r="M978" s="1066"/>
      <c r="N978" s="1066"/>
      <c r="O978" s="1067"/>
      <c r="P978" s="1067"/>
      <c r="Q978" s="1067"/>
      <c r="R978" s="1067"/>
    </row>
    <row r="979" spans="1:18" s="984" customFormat="1">
      <c r="A979" s="938"/>
      <c r="C979" s="1026"/>
      <c r="D979" s="938"/>
      <c r="E979" s="1063"/>
      <c r="F979" s="1064"/>
      <c r="G979" s="1065"/>
      <c r="H979" s="938"/>
      <c r="I979" s="1063"/>
      <c r="J979" s="938"/>
      <c r="K979" s="938"/>
      <c r="L979" s="938"/>
      <c r="M979" s="1066"/>
      <c r="N979" s="1066"/>
      <c r="O979" s="1067"/>
      <c r="P979" s="1067"/>
      <c r="Q979" s="1067"/>
      <c r="R979" s="1067"/>
    </row>
    <row r="980" spans="1:18" s="984" customFormat="1">
      <c r="A980" s="938"/>
      <c r="C980" s="1026"/>
      <c r="D980" s="938"/>
      <c r="E980" s="1063"/>
      <c r="F980" s="1064"/>
      <c r="G980" s="1065"/>
      <c r="H980" s="938"/>
      <c r="I980" s="1063"/>
      <c r="J980" s="938"/>
      <c r="K980" s="938"/>
      <c r="L980" s="938"/>
      <c r="M980" s="1066"/>
      <c r="N980" s="1066"/>
      <c r="O980" s="1067"/>
      <c r="P980" s="1067"/>
      <c r="Q980" s="1067"/>
      <c r="R980" s="1067"/>
    </row>
    <row r="981" spans="1:18" s="984" customFormat="1">
      <c r="A981" s="938"/>
      <c r="C981" s="1026"/>
      <c r="D981" s="938"/>
      <c r="E981" s="1063"/>
      <c r="F981" s="1064"/>
      <c r="G981" s="1065"/>
      <c r="H981" s="938"/>
      <c r="I981" s="1063"/>
      <c r="J981" s="938"/>
      <c r="K981" s="938"/>
      <c r="L981" s="938"/>
      <c r="M981" s="1066"/>
      <c r="N981" s="1066"/>
      <c r="O981" s="1067"/>
      <c r="P981" s="1067"/>
      <c r="Q981" s="1067"/>
      <c r="R981" s="1067"/>
    </row>
    <row r="982" spans="1:18" s="984" customFormat="1">
      <c r="A982" s="938"/>
      <c r="C982" s="1026"/>
      <c r="D982" s="938"/>
      <c r="E982" s="1063"/>
      <c r="F982" s="1064"/>
      <c r="G982" s="1065"/>
      <c r="H982" s="938"/>
      <c r="I982" s="1063"/>
      <c r="J982" s="938"/>
      <c r="K982" s="938"/>
      <c r="L982" s="938"/>
      <c r="M982" s="1066"/>
      <c r="N982" s="1066"/>
      <c r="O982" s="1067"/>
      <c r="P982" s="1067"/>
      <c r="Q982" s="1067"/>
      <c r="R982" s="1067"/>
    </row>
    <row r="983" spans="1:18" s="984" customFormat="1">
      <c r="A983" s="938"/>
      <c r="C983" s="1026"/>
      <c r="D983" s="938"/>
      <c r="E983" s="1063"/>
      <c r="F983" s="1064"/>
      <c r="G983" s="1065"/>
      <c r="H983" s="938"/>
      <c r="I983" s="1063"/>
      <c r="J983" s="938"/>
      <c r="K983" s="938"/>
      <c r="L983" s="938"/>
      <c r="M983" s="1066"/>
      <c r="N983" s="1066"/>
      <c r="O983" s="1067"/>
      <c r="P983" s="1067"/>
      <c r="Q983" s="1067"/>
      <c r="R983" s="1067"/>
    </row>
    <row r="984" spans="1:18" s="984" customFormat="1">
      <c r="A984" s="938"/>
      <c r="C984" s="1026"/>
      <c r="D984" s="938"/>
      <c r="E984" s="1063"/>
      <c r="F984" s="1064"/>
      <c r="G984" s="1065"/>
      <c r="H984" s="938"/>
      <c r="I984" s="1063"/>
      <c r="J984" s="938"/>
      <c r="K984" s="938"/>
      <c r="L984" s="938"/>
      <c r="M984" s="1066"/>
      <c r="N984" s="1066"/>
      <c r="O984" s="1067"/>
      <c r="P984" s="1067"/>
      <c r="Q984" s="1067"/>
      <c r="R984" s="1067"/>
    </row>
    <row r="985" spans="1:18" s="984" customFormat="1">
      <c r="A985" s="938"/>
      <c r="C985" s="1026"/>
      <c r="D985" s="938"/>
      <c r="E985" s="1063"/>
      <c r="F985" s="1064"/>
      <c r="G985" s="1065"/>
      <c r="H985" s="938"/>
      <c r="I985" s="1063"/>
      <c r="J985" s="938"/>
      <c r="K985" s="938"/>
      <c r="L985" s="938"/>
      <c r="M985" s="1066"/>
      <c r="N985" s="1066"/>
      <c r="O985" s="1067"/>
      <c r="P985" s="1067"/>
      <c r="Q985" s="1067"/>
      <c r="R985" s="1067"/>
    </row>
    <row r="986" spans="1:18" s="984" customFormat="1">
      <c r="A986" s="938"/>
      <c r="C986" s="1026"/>
      <c r="D986" s="938"/>
      <c r="E986" s="1063"/>
      <c r="F986" s="1064"/>
      <c r="G986" s="1065"/>
      <c r="H986" s="938"/>
      <c r="I986" s="1063"/>
      <c r="J986" s="938"/>
      <c r="K986" s="938"/>
      <c r="L986" s="938"/>
      <c r="M986" s="1066"/>
      <c r="N986" s="1066"/>
      <c r="O986" s="1067"/>
      <c r="P986" s="1067"/>
      <c r="Q986" s="1067"/>
      <c r="R986" s="1067"/>
    </row>
    <row r="987" spans="1:18" s="984" customFormat="1">
      <c r="A987" s="938"/>
      <c r="C987" s="1026"/>
      <c r="D987" s="938"/>
      <c r="E987" s="1063"/>
      <c r="F987" s="1064"/>
      <c r="G987" s="1065"/>
      <c r="H987" s="938"/>
      <c r="I987" s="1063"/>
      <c r="J987" s="938"/>
      <c r="K987" s="938"/>
      <c r="L987" s="938"/>
      <c r="M987" s="1066"/>
      <c r="N987" s="1066"/>
      <c r="O987" s="1067"/>
      <c r="P987" s="1067"/>
      <c r="Q987" s="1067"/>
      <c r="R987" s="1067"/>
    </row>
    <row r="988" spans="1:18" s="984" customFormat="1">
      <c r="A988" s="938"/>
      <c r="C988" s="1026"/>
      <c r="D988" s="938"/>
      <c r="E988" s="1063"/>
      <c r="F988" s="1064"/>
      <c r="G988" s="1065"/>
      <c r="H988" s="938"/>
      <c r="I988" s="1063"/>
      <c r="J988" s="938"/>
      <c r="K988" s="938"/>
      <c r="L988" s="938"/>
      <c r="M988" s="1066"/>
      <c r="N988" s="1066"/>
      <c r="O988" s="1067"/>
      <c r="P988" s="1067"/>
      <c r="Q988" s="1067"/>
      <c r="R988" s="1067"/>
    </row>
    <row r="989" spans="1:18" s="984" customFormat="1">
      <c r="A989" s="938"/>
      <c r="C989" s="1026"/>
      <c r="D989" s="938"/>
      <c r="E989" s="1063"/>
      <c r="F989" s="1064"/>
      <c r="G989" s="1065"/>
      <c r="H989" s="938"/>
      <c r="I989" s="1063"/>
      <c r="J989" s="938"/>
      <c r="K989" s="938"/>
      <c r="L989" s="938"/>
      <c r="M989" s="1066"/>
      <c r="N989" s="1066"/>
      <c r="O989" s="1067"/>
      <c r="P989" s="1067"/>
      <c r="Q989" s="1067"/>
      <c r="R989" s="1067"/>
    </row>
    <row r="990" spans="1:18" s="984" customFormat="1">
      <c r="A990" s="938"/>
      <c r="C990" s="1026"/>
      <c r="D990" s="938"/>
      <c r="E990" s="1063"/>
      <c r="F990" s="1064"/>
      <c r="G990" s="1065"/>
      <c r="H990" s="938"/>
      <c r="I990" s="1063"/>
      <c r="J990" s="938"/>
      <c r="K990" s="938"/>
      <c r="L990" s="938"/>
      <c r="M990" s="1066"/>
      <c r="N990" s="1066"/>
      <c r="O990" s="1067"/>
      <c r="P990" s="1067"/>
      <c r="Q990" s="1067"/>
      <c r="R990" s="1067"/>
    </row>
    <row r="991" spans="1:18" s="984" customFormat="1">
      <c r="A991" s="938"/>
      <c r="C991" s="1026"/>
      <c r="D991" s="938"/>
      <c r="E991" s="1063"/>
      <c r="F991" s="1064"/>
      <c r="G991" s="1065"/>
      <c r="H991" s="938"/>
      <c r="I991" s="1063"/>
      <c r="J991" s="938"/>
      <c r="K991" s="938"/>
      <c r="L991" s="938"/>
      <c r="M991" s="1066"/>
      <c r="N991" s="1066"/>
      <c r="O991" s="1067"/>
      <c r="P991" s="1067"/>
      <c r="Q991" s="1067"/>
      <c r="R991" s="1067"/>
    </row>
    <row r="992" spans="1:18" s="984" customFormat="1">
      <c r="A992" s="938"/>
      <c r="C992" s="1026"/>
      <c r="D992" s="938"/>
      <c r="E992" s="1063"/>
      <c r="F992" s="1064"/>
      <c r="G992" s="1065"/>
      <c r="H992" s="938"/>
      <c r="I992" s="1063"/>
      <c r="J992" s="938"/>
      <c r="K992" s="938"/>
      <c r="L992" s="938"/>
      <c r="M992" s="1066"/>
      <c r="N992" s="1066"/>
      <c r="O992" s="1067"/>
      <c r="P992" s="1067"/>
      <c r="Q992" s="1067"/>
      <c r="R992" s="1067"/>
    </row>
    <row r="993" spans="1:18" s="984" customFormat="1">
      <c r="A993" s="938"/>
      <c r="C993" s="1026"/>
      <c r="D993" s="938"/>
      <c r="E993" s="1063"/>
      <c r="F993" s="1064"/>
      <c r="G993" s="1065"/>
      <c r="H993" s="938"/>
      <c r="I993" s="1063"/>
      <c r="J993" s="938"/>
      <c r="K993" s="938"/>
      <c r="L993" s="938"/>
      <c r="M993" s="1066"/>
      <c r="N993" s="1066"/>
      <c r="O993" s="1067"/>
      <c r="P993" s="1067"/>
      <c r="Q993" s="1067"/>
      <c r="R993" s="1067"/>
    </row>
    <row r="994" spans="1:18" s="984" customFormat="1">
      <c r="A994" s="938"/>
      <c r="C994" s="1026"/>
      <c r="D994" s="938"/>
      <c r="E994" s="1063"/>
      <c r="F994" s="1064"/>
      <c r="G994" s="1065"/>
      <c r="H994" s="938"/>
      <c r="I994" s="1063"/>
      <c r="J994" s="938"/>
      <c r="K994" s="938"/>
      <c r="L994" s="938"/>
      <c r="M994" s="1066"/>
      <c r="N994" s="1066"/>
      <c r="O994" s="1067"/>
      <c r="P994" s="1067"/>
      <c r="Q994" s="1067"/>
      <c r="R994" s="1067"/>
    </row>
    <row r="995" spans="1:18" s="984" customFormat="1">
      <c r="A995" s="938"/>
      <c r="C995" s="1026"/>
      <c r="D995" s="938"/>
      <c r="E995" s="1063"/>
      <c r="F995" s="1064"/>
      <c r="G995" s="1065"/>
      <c r="H995" s="938"/>
      <c r="I995" s="1063"/>
      <c r="J995" s="938"/>
      <c r="K995" s="938"/>
      <c r="L995" s="938"/>
      <c r="M995" s="1066"/>
      <c r="N995" s="1066"/>
      <c r="O995" s="1067"/>
      <c r="P995" s="1067"/>
      <c r="Q995" s="1067"/>
      <c r="R995" s="1067"/>
    </row>
    <row r="996" spans="1:18" s="984" customFormat="1">
      <c r="A996" s="938"/>
      <c r="C996" s="1026"/>
      <c r="D996" s="938"/>
      <c r="E996" s="1063"/>
      <c r="F996" s="1064"/>
      <c r="G996" s="1065"/>
      <c r="H996" s="938"/>
      <c r="I996" s="1063"/>
      <c r="J996" s="938"/>
      <c r="K996" s="938"/>
      <c r="L996" s="938"/>
      <c r="M996" s="1066"/>
      <c r="N996" s="1066"/>
      <c r="O996" s="1067"/>
      <c r="P996" s="1067"/>
      <c r="Q996" s="1067"/>
      <c r="R996" s="1067"/>
    </row>
    <row r="997" spans="1:18" s="984" customFormat="1">
      <c r="A997" s="938"/>
      <c r="C997" s="1026"/>
      <c r="D997" s="938"/>
      <c r="E997" s="1063"/>
      <c r="F997" s="1064"/>
      <c r="G997" s="1065"/>
      <c r="H997" s="938"/>
      <c r="I997" s="1063"/>
      <c r="J997" s="938"/>
      <c r="K997" s="938"/>
      <c r="L997" s="938"/>
      <c r="M997" s="1066"/>
      <c r="N997" s="1066"/>
      <c r="O997" s="1067"/>
      <c r="P997" s="1067"/>
      <c r="Q997" s="1067"/>
      <c r="R997" s="1067"/>
    </row>
    <row r="998" spans="1:18" s="984" customFormat="1">
      <c r="A998" s="938"/>
      <c r="C998" s="1026"/>
      <c r="D998" s="938"/>
      <c r="E998" s="1063"/>
      <c r="F998" s="1064"/>
      <c r="G998" s="1065"/>
      <c r="H998" s="938"/>
      <c r="I998" s="1063"/>
      <c r="J998" s="938"/>
      <c r="K998" s="938"/>
      <c r="L998" s="938"/>
      <c r="M998" s="1066"/>
      <c r="N998" s="1066"/>
      <c r="O998" s="1067"/>
      <c r="P998" s="1067"/>
      <c r="Q998" s="1067"/>
      <c r="R998" s="1067"/>
    </row>
    <row r="999" spans="1:18" s="984" customFormat="1">
      <c r="A999" s="938"/>
      <c r="C999" s="1026"/>
      <c r="D999" s="938"/>
      <c r="E999" s="1063"/>
      <c r="F999" s="1064"/>
      <c r="G999" s="1065"/>
      <c r="H999" s="938"/>
      <c r="I999" s="1063"/>
      <c r="J999" s="938"/>
      <c r="K999" s="938"/>
      <c r="L999" s="938"/>
      <c r="M999" s="1066"/>
      <c r="N999" s="1066"/>
      <c r="O999" s="1067"/>
      <c r="P999" s="1067"/>
      <c r="Q999" s="1067"/>
      <c r="R999" s="1067"/>
    </row>
    <row r="1000" spans="1:18" s="984" customFormat="1">
      <c r="A1000" s="938"/>
      <c r="C1000" s="1026"/>
      <c r="D1000" s="938"/>
      <c r="E1000" s="1063"/>
      <c r="F1000" s="1064"/>
      <c r="G1000" s="1065"/>
      <c r="H1000" s="938"/>
      <c r="I1000" s="1063"/>
      <c r="J1000" s="938"/>
      <c r="K1000" s="938"/>
      <c r="L1000" s="938"/>
      <c r="M1000" s="1066"/>
      <c r="N1000" s="1066"/>
      <c r="O1000" s="1067"/>
      <c r="P1000" s="1067"/>
      <c r="Q1000" s="1067"/>
      <c r="R1000" s="1067"/>
    </row>
    <row r="1001" spans="1:18" s="984" customFormat="1">
      <c r="A1001" s="938"/>
      <c r="C1001" s="1026"/>
      <c r="D1001" s="938"/>
      <c r="E1001" s="1063"/>
      <c r="F1001" s="1064"/>
      <c r="G1001" s="1065"/>
      <c r="H1001" s="938"/>
      <c r="I1001" s="1063"/>
      <c r="J1001" s="938"/>
      <c r="K1001" s="938"/>
      <c r="L1001" s="938"/>
      <c r="M1001" s="1066"/>
      <c r="N1001" s="1066"/>
      <c r="O1001" s="1067"/>
      <c r="P1001" s="1067"/>
      <c r="Q1001" s="1067"/>
      <c r="R1001" s="1067"/>
    </row>
    <row r="1002" spans="1:18" s="984" customFormat="1">
      <c r="A1002" s="938"/>
      <c r="C1002" s="1026"/>
      <c r="D1002" s="938"/>
      <c r="E1002" s="1063"/>
      <c r="F1002" s="1064"/>
      <c r="G1002" s="1065"/>
      <c r="H1002" s="938"/>
      <c r="I1002" s="1063"/>
      <c r="J1002" s="938"/>
      <c r="K1002" s="938"/>
      <c r="L1002" s="938"/>
      <c r="M1002" s="1066"/>
      <c r="N1002" s="1066"/>
      <c r="O1002" s="1067"/>
      <c r="P1002" s="1067"/>
      <c r="Q1002" s="1067"/>
      <c r="R1002" s="1067"/>
    </row>
    <row r="1003" spans="1:18" s="984" customFormat="1">
      <c r="A1003" s="938"/>
      <c r="C1003" s="1026"/>
      <c r="D1003" s="938"/>
      <c r="E1003" s="1063"/>
      <c r="F1003" s="1064"/>
      <c r="G1003" s="1065"/>
      <c r="H1003" s="938"/>
      <c r="I1003" s="1063"/>
      <c r="J1003" s="938"/>
      <c r="K1003" s="938"/>
      <c r="L1003" s="938"/>
      <c r="M1003" s="1066"/>
      <c r="N1003" s="1066"/>
      <c r="O1003" s="1067"/>
      <c r="P1003" s="1067"/>
      <c r="Q1003" s="1067"/>
      <c r="R1003" s="1067"/>
    </row>
    <row r="1004" spans="1:18" s="984" customFormat="1">
      <c r="A1004" s="938"/>
      <c r="C1004" s="1026"/>
      <c r="D1004" s="938"/>
      <c r="E1004" s="1063"/>
      <c r="F1004" s="1064"/>
      <c r="G1004" s="1065"/>
      <c r="H1004" s="938"/>
      <c r="I1004" s="1063"/>
      <c r="J1004" s="938"/>
      <c r="K1004" s="938"/>
      <c r="L1004" s="938"/>
      <c r="M1004" s="1066"/>
      <c r="N1004" s="1066"/>
      <c r="O1004" s="1067"/>
      <c r="P1004" s="1067"/>
      <c r="Q1004" s="1067"/>
      <c r="R1004" s="1067"/>
    </row>
    <row r="1005" spans="1:18" s="984" customFormat="1">
      <c r="A1005" s="938"/>
      <c r="C1005" s="1026"/>
      <c r="D1005" s="938"/>
      <c r="E1005" s="1063"/>
      <c r="F1005" s="1064"/>
      <c r="G1005" s="1065"/>
      <c r="H1005" s="938"/>
      <c r="I1005" s="1063"/>
      <c r="J1005" s="938"/>
      <c r="K1005" s="938"/>
      <c r="L1005" s="938"/>
      <c r="M1005" s="1066"/>
      <c r="N1005" s="1066"/>
      <c r="O1005" s="1067"/>
      <c r="P1005" s="1067"/>
      <c r="Q1005" s="1067"/>
      <c r="R1005" s="1067"/>
    </row>
    <row r="1006" spans="1:18" s="984" customFormat="1">
      <c r="A1006" s="938"/>
      <c r="C1006" s="1026"/>
      <c r="D1006" s="938"/>
      <c r="E1006" s="1063"/>
      <c r="F1006" s="1064"/>
      <c r="G1006" s="1065"/>
      <c r="H1006" s="938"/>
      <c r="I1006" s="1063"/>
      <c r="J1006" s="938"/>
      <c r="K1006" s="938"/>
      <c r="L1006" s="938"/>
      <c r="M1006" s="1066"/>
      <c r="N1006" s="1066"/>
      <c r="O1006" s="1067"/>
      <c r="P1006" s="1067"/>
      <c r="Q1006" s="1067"/>
      <c r="R1006" s="1067"/>
    </row>
    <row r="1007" spans="1:18" s="984" customFormat="1">
      <c r="A1007" s="938"/>
      <c r="C1007" s="1026"/>
      <c r="D1007" s="938"/>
      <c r="E1007" s="1063"/>
      <c r="F1007" s="1064"/>
      <c r="G1007" s="1065"/>
      <c r="H1007" s="938"/>
      <c r="I1007" s="1063"/>
      <c r="J1007" s="938"/>
      <c r="K1007" s="938"/>
      <c r="L1007" s="938"/>
      <c r="M1007" s="1066"/>
      <c r="N1007" s="1066"/>
      <c r="O1007" s="1067"/>
      <c r="P1007" s="1067"/>
      <c r="Q1007" s="1067"/>
      <c r="R1007" s="1067"/>
    </row>
    <row r="1008" spans="1:18" s="984" customFormat="1">
      <c r="A1008" s="938"/>
      <c r="C1008" s="1026"/>
      <c r="D1008" s="938"/>
      <c r="E1008" s="1063"/>
      <c r="F1008" s="1064"/>
      <c r="G1008" s="1065"/>
      <c r="H1008" s="938"/>
      <c r="I1008" s="1063"/>
      <c r="J1008" s="938"/>
      <c r="K1008" s="938"/>
      <c r="L1008" s="938"/>
      <c r="M1008" s="1066"/>
      <c r="N1008" s="1066"/>
      <c r="O1008" s="1067"/>
      <c r="P1008" s="1067"/>
      <c r="Q1008" s="1067"/>
      <c r="R1008" s="1067"/>
    </row>
    <row r="1009" spans="1:18" s="984" customFormat="1">
      <c r="A1009" s="938"/>
      <c r="C1009" s="1026"/>
      <c r="D1009" s="938"/>
      <c r="E1009" s="1063"/>
      <c r="F1009" s="1064"/>
      <c r="G1009" s="1065"/>
      <c r="H1009" s="938"/>
      <c r="I1009" s="1063"/>
      <c r="J1009" s="938"/>
      <c r="K1009" s="938"/>
      <c r="L1009" s="938"/>
      <c r="M1009" s="1066"/>
      <c r="N1009" s="1066"/>
      <c r="O1009" s="1067"/>
      <c r="P1009" s="1067"/>
      <c r="Q1009" s="1067"/>
      <c r="R1009" s="1067"/>
    </row>
    <row r="1010" spans="1:18" s="984" customFormat="1">
      <c r="A1010" s="938"/>
      <c r="C1010" s="1026"/>
      <c r="D1010" s="938"/>
      <c r="E1010" s="1063"/>
      <c r="F1010" s="1064"/>
      <c r="G1010" s="1065"/>
      <c r="H1010" s="938"/>
      <c r="I1010" s="1063"/>
      <c r="J1010" s="938"/>
      <c r="K1010" s="938"/>
      <c r="L1010" s="938"/>
      <c r="M1010" s="1066"/>
      <c r="N1010" s="1066"/>
      <c r="O1010" s="1067"/>
      <c r="P1010" s="1067"/>
      <c r="Q1010" s="1067"/>
      <c r="R1010" s="1067"/>
    </row>
    <row r="1011" spans="1:18" s="984" customFormat="1">
      <c r="A1011" s="938"/>
      <c r="C1011" s="1026"/>
      <c r="D1011" s="938"/>
      <c r="E1011" s="1063"/>
      <c r="F1011" s="1064"/>
      <c r="G1011" s="1065"/>
      <c r="H1011" s="938"/>
      <c r="I1011" s="1063"/>
      <c r="J1011" s="938"/>
      <c r="K1011" s="938"/>
      <c r="L1011" s="938"/>
      <c r="M1011" s="1066"/>
      <c r="N1011" s="1066"/>
      <c r="O1011" s="1067"/>
      <c r="P1011" s="1067"/>
      <c r="Q1011" s="1067"/>
      <c r="R1011" s="1067"/>
    </row>
    <row r="1012" spans="1:18" s="984" customFormat="1">
      <c r="A1012" s="938"/>
      <c r="C1012" s="1026"/>
      <c r="D1012" s="938"/>
      <c r="E1012" s="1063"/>
      <c r="F1012" s="1064"/>
      <c r="G1012" s="1065"/>
      <c r="H1012" s="938"/>
      <c r="I1012" s="1063"/>
      <c r="J1012" s="938"/>
      <c r="K1012" s="938"/>
      <c r="L1012" s="938"/>
      <c r="M1012" s="1066"/>
      <c r="N1012" s="1066"/>
      <c r="O1012" s="1067"/>
      <c r="P1012" s="1067"/>
      <c r="Q1012" s="1067"/>
      <c r="R1012" s="1067"/>
    </row>
    <row r="1013" spans="1:18" s="984" customFormat="1">
      <c r="A1013" s="938"/>
      <c r="C1013" s="1026"/>
      <c r="D1013" s="938"/>
      <c r="E1013" s="1063"/>
      <c r="F1013" s="1064"/>
      <c r="G1013" s="1065"/>
      <c r="H1013" s="938"/>
      <c r="I1013" s="1063"/>
      <c r="J1013" s="938"/>
      <c r="K1013" s="938"/>
      <c r="L1013" s="938"/>
      <c r="M1013" s="1066"/>
      <c r="N1013" s="1066"/>
      <c r="O1013" s="1067"/>
      <c r="P1013" s="1067"/>
      <c r="Q1013" s="1067"/>
      <c r="R1013" s="1067"/>
    </row>
    <row r="1014" spans="1:18" s="984" customFormat="1">
      <c r="A1014" s="938"/>
      <c r="C1014" s="1026"/>
      <c r="D1014" s="938"/>
      <c r="E1014" s="1063"/>
      <c r="F1014" s="1064"/>
      <c r="G1014" s="1065"/>
      <c r="H1014" s="938"/>
      <c r="I1014" s="1063"/>
      <c r="J1014" s="938"/>
      <c r="K1014" s="938"/>
      <c r="L1014" s="938"/>
      <c r="M1014" s="1066"/>
      <c r="N1014" s="1066"/>
      <c r="O1014" s="1067"/>
      <c r="P1014" s="1067"/>
      <c r="Q1014" s="1067"/>
      <c r="R1014" s="1067"/>
    </row>
    <row r="1015" spans="1:18" s="984" customFormat="1">
      <c r="A1015" s="938"/>
      <c r="C1015" s="1026"/>
      <c r="D1015" s="938"/>
      <c r="E1015" s="1063"/>
      <c r="F1015" s="1064"/>
      <c r="G1015" s="1065"/>
      <c r="H1015" s="938"/>
      <c r="I1015" s="1063"/>
      <c r="J1015" s="938"/>
      <c r="K1015" s="938"/>
      <c r="L1015" s="938"/>
      <c r="M1015" s="1066"/>
      <c r="N1015" s="1066"/>
      <c r="O1015" s="1067"/>
      <c r="P1015" s="1067"/>
      <c r="Q1015" s="1067"/>
      <c r="R1015" s="1067"/>
    </row>
    <row r="1016" spans="1:18" s="984" customFormat="1">
      <c r="A1016" s="938"/>
      <c r="C1016" s="1026"/>
      <c r="D1016" s="938"/>
      <c r="E1016" s="1063"/>
      <c r="F1016" s="1064"/>
      <c r="G1016" s="1065"/>
      <c r="H1016" s="938"/>
      <c r="I1016" s="1063"/>
      <c r="J1016" s="938"/>
      <c r="K1016" s="938"/>
      <c r="L1016" s="938"/>
      <c r="M1016" s="1066"/>
      <c r="N1016" s="1066"/>
      <c r="O1016" s="1067"/>
      <c r="P1016" s="1067"/>
      <c r="Q1016" s="1067"/>
      <c r="R1016" s="1067"/>
    </row>
    <row r="1017" spans="1:18" s="984" customFormat="1">
      <c r="A1017" s="938"/>
      <c r="C1017" s="1026"/>
      <c r="D1017" s="938"/>
      <c r="E1017" s="1063"/>
      <c r="F1017" s="1064"/>
      <c r="G1017" s="1065"/>
      <c r="H1017" s="938"/>
      <c r="I1017" s="1063"/>
      <c r="J1017" s="938"/>
      <c r="K1017" s="938"/>
      <c r="L1017" s="938"/>
      <c r="M1017" s="1066"/>
      <c r="N1017" s="1066"/>
      <c r="O1017" s="1067"/>
      <c r="P1017" s="1067"/>
      <c r="Q1017" s="1067"/>
      <c r="R1017" s="1067"/>
    </row>
    <row r="1018" spans="1:18" s="984" customFormat="1">
      <c r="A1018" s="938"/>
      <c r="C1018" s="1026"/>
      <c r="D1018" s="938"/>
      <c r="E1018" s="1063"/>
      <c r="F1018" s="1064"/>
      <c r="G1018" s="1065"/>
      <c r="H1018" s="938"/>
      <c r="I1018" s="1063"/>
      <c r="J1018" s="938"/>
      <c r="K1018" s="938"/>
      <c r="L1018" s="938"/>
      <c r="M1018" s="1066"/>
      <c r="N1018" s="1066"/>
      <c r="O1018" s="1067"/>
      <c r="P1018" s="1067"/>
      <c r="Q1018" s="1067"/>
      <c r="R1018" s="1067"/>
    </row>
    <row r="1019" spans="1:18" s="984" customFormat="1">
      <c r="A1019" s="938"/>
      <c r="C1019" s="1026"/>
      <c r="D1019" s="938"/>
      <c r="E1019" s="1063"/>
      <c r="F1019" s="1064"/>
      <c r="G1019" s="1065"/>
      <c r="H1019" s="938"/>
      <c r="I1019" s="1063"/>
      <c r="J1019" s="938"/>
      <c r="K1019" s="938"/>
      <c r="L1019" s="938"/>
      <c r="M1019" s="1066"/>
      <c r="N1019" s="1066"/>
      <c r="O1019" s="1067"/>
      <c r="P1019" s="1067"/>
      <c r="Q1019" s="1067"/>
      <c r="R1019" s="1067"/>
    </row>
    <row r="1020" spans="1:18" s="984" customFormat="1">
      <c r="A1020" s="938"/>
      <c r="C1020" s="1026"/>
      <c r="D1020" s="938"/>
      <c r="E1020" s="1063"/>
      <c r="F1020" s="1064"/>
      <c r="G1020" s="1065"/>
      <c r="H1020" s="938"/>
      <c r="I1020" s="1063"/>
      <c r="J1020" s="938"/>
      <c r="K1020" s="938"/>
      <c r="L1020" s="938"/>
      <c r="M1020" s="1066"/>
      <c r="N1020" s="1066"/>
      <c r="O1020" s="1067"/>
      <c r="P1020" s="1067"/>
      <c r="Q1020" s="1067"/>
      <c r="R1020" s="1067"/>
    </row>
    <row r="1021" spans="1:18" s="984" customFormat="1">
      <c r="A1021" s="938"/>
      <c r="C1021" s="1026"/>
      <c r="D1021" s="938"/>
      <c r="E1021" s="1063"/>
      <c r="F1021" s="1064"/>
      <c r="G1021" s="1065"/>
      <c r="H1021" s="938"/>
      <c r="I1021" s="1063"/>
      <c r="J1021" s="938"/>
      <c r="K1021" s="938"/>
      <c r="L1021" s="938"/>
      <c r="M1021" s="1066"/>
      <c r="N1021" s="1066"/>
      <c r="O1021" s="1067"/>
      <c r="P1021" s="1067"/>
      <c r="Q1021" s="1067"/>
      <c r="R1021" s="1067"/>
    </row>
    <row r="1022" spans="1:18" s="984" customFormat="1">
      <c r="A1022" s="938"/>
      <c r="C1022" s="1026"/>
      <c r="D1022" s="938"/>
      <c r="E1022" s="1063"/>
      <c r="F1022" s="1064"/>
      <c r="G1022" s="1065"/>
      <c r="H1022" s="938"/>
      <c r="I1022" s="1063"/>
      <c r="J1022" s="938"/>
      <c r="K1022" s="938"/>
      <c r="L1022" s="938"/>
      <c r="M1022" s="1066"/>
      <c r="N1022" s="1066"/>
      <c r="O1022" s="1067"/>
      <c r="P1022" s="1067"/>
      <c r="Q1022" s="1067"/>
      <c r="R1022" s="1067"/>
    </row>
    <row r="1023" spans="1:18" s="984" customFormat="1">
      <c r="A1023" s="938"/>
      <c r="C1023" s="1026"/>
      <c r="D1023" s="938"/>
      <c r="E1023" s="1063"/>
      <c r="F1023" s="1064"/>
      <c r="G1023" s="1065"/>
      <c r="H1023" s="938"/>
      <c r="I1023" s="1063"/>
      <c r="J1023" s="938"/>
      <c r="K1023" s="938"/>
      <c r="L1023" s="938"/>
      <c r="M1023" s="1066"/>
      <c r="N1023" s="1066"/>
      <c r="O1023" s="1067"/>
      <c r="P1023" s="1067"/>
      <c r="Q1023" s="1067"/>
      <c r="R1023" s="1067"/>
    </row>
    <row r="1024" spans="1:18" s="984" customFormat="1">
      <c r="A1024" s="938"/>
      <c r="C1024" s="1026"/>
      <c r="D1024" s="938"/>
      <c r="E1024" s="1063"/>
      <c r="F1024" s="1064"/>
      <c r="G1024" s="1065"/>
      <c r="H1024" s="938"/>
      <c r="I1024" s="1063"/>
      <c r="J1024" s="938"/>
      <c r="K1024" s="938"/>
      <c r="L1024" s="938"/>
      <c r="M1024" s="1066"/>
      <c r="N1024" s="1066"/>
      <c r="O1024" s="1067"/>
      <c r="P1024" s="1067"/>
      <c r="Q1024" s="1067"/>
      <c r="R1024" s="1067"/>
    </row>
    <row r="1025" spans="1:18" s="984" customFormat="1">
      <c r="A1025" s="938"/>
      <c r="C1025" s="1026"/>
      <c r="D1025" s="938"/>
      <c r="E1025" s="1063"/>
      <c r="F1025" s="1064"/>
      <c r="G1025" s="1065"/>
      <c r="H1025" s="938"/>
      <c r="I1025" s="1063"/>
      <c r="J1025" s="938"/>
      <c r="K1025" s="938"/>
      <c r="L1025" s="938"/>
      <c r="M1025" s="1066"/>
      <c r="N1025" s="1066"/>
      <c r="O1025" s="1067"/>
      <c r="P1025" s="1067"/>
      <c r="Q1025" s="1067"/>
      <c r="R1025" s="1067"/>
    </row>
    <row r="1026" spans="1:18" s="984" customFormat="1">
      <c r="A1026" s="938"/>
      <c r="C1026" s="1026"/>
      <c r="D1026" s="938"/>
      <c r="E1026" s="1063"/>
      <c r="F1026" s="1064"/>
      <c r="G1026" s="1065"/>
      <c r="H1026" s="938"/>
      <c r="I1026" s="1063"/>
      <c r="J1026" s="938"/>
      <c r="K1026" s="938"/>
      <c r="L1026" s="938"/>
      <c r="M1026" s="1066"/>
      <c r="N1026" s="1066"/>
      <c r="O1026" s="1067"/>
      <c r="P1026" s="1067"/>
      <c r="Q1026" s="1067"/>
      <c r="R1026" s="1067"/>
    </row>
    <row r="1027" spans="1:18" s="984" customFormat="1">
      <c r="A1027" s="938"/>
      <c r="C1027" s="1026"/>
      <c r="D1027" s="938"/>
      <c r="E1027" s="1063"/>
      <c r="F1027" s="1064"/>
      <c r="G1027" s="1065"/>
      <c r="H1027" s="938"/>
      <c r="I1027" s="1063"/>
      <c r="J1027" s="938"/>
      <c r="K1027" s="938"/>
      <c r="L1027" s="938"/>
      <c r="M1027" s="1066"/>
      <c r="N1027" s="1066"/>
      <c r="O1027" s="1067"/>
      <c r="P1027" s="1067"/>
      <c r="Q1027" s="1067"/>
      <c r="R1027" s="1067"/>
    </row>
    <row r="1028" spans="1:18" s="984" customFormat="1">
      <c r="A1028" s="938"/>
      <c r="C1028" s="1026"/>
      <c r="D1028" s="938"/>
      <c r="E1028" s="1063"/>
      <c r="F1028" s="1064"/>
      <c r="G1028" s="1065"/>
      <c r="H1028" s="938"/>
      <c r="I1028" s="1063"/>
      <c r="J1028" s="938"/>
      <c r="K1028" s="938"/>
      <c r="L1028" s="938"/>
      <c r="M1028" s="1066"/>
      <c r="N1028" s="1066"/>
      <c r="O1028" s="1067"/>
      <c r="P1028" s="1067"/>
      <c r="Q1028" s="1067"/>
      <c r="R1028" s="1067"/>
    </row>
    <row r="1029" spans="1:18" s="984" customFormat="1">
      <c r="A1029" s="938"/>
      <c r="C1029" s="1026"/>
      <c r="D1029" s="938"/>
      <c r="E1029" s="1063"/>
      <c r="F1029" s="1064"/>
      <c r="G1029" s="1065"/>
      <c r="H1029" s="938"/>
      <c r="I1029" s="1063"/>
      <c r="J1029" s="938"/>
      <c r="K1029" s="938"/>
      <c r="L1029" s="938"/>
      <c r="M1029" s="1066"/>
      <c r="N1029" s="1066"/>
      <c r="O1029" s="1067"/>
      <c r="P1029" s="1067"/>
      <c r="Q1029" s="1067"/>
      <c r="R1029" s="1067"/>
    </row>
    <row r="1030" spans="1:18" s="984" customFormat="1">
      <c r="A1030" s="938"/>
      <c r="C1030" s="1026"/>
      <c r="D1030" s="938"/>
      <c r="E1030" s="1063"/>
      <c r="F1030" s="1064"/>
      <c r="G1030" s="1065"/>
      <c r="H1030" s="938"/>
      <c r="I1030" s="1063"/>
      <c r="J1030" s="938"/>
      <c r="K1030" s="938"/>
      <c r="L1030" s="938"/>
      <c r="M1030" s="1066"/>
      <c r="N1030" s="1066"/>
      <c r="O1030" s="1067"/>
      <c r="P1030" s="1067"/>
      <c r="Q1030" s="1067"/>
      <c r="R1030" s="1067"/>
    </row>
    <row r="1031" spans="1:18" s="984" customFormat="1">
      <c r="A1031" s="938"/>
      <c r="C1031" s="1026"/>
      <c r="D1031" s="938"/>
      <c r="E1031" s="1063"/>
      <c r="F1031" s="1064"/>
      <c r="G1031" s="1065"/>
      <c r="H1031" s="938"/>
      <c r="I1031" s="1063"/>
      <c r="J1031" s="938"/>
      <c r="K1031" s="938"/>
      <c r="L1031" s="938"/>
      <c r="M1031" s="1066"/>
      <c r="N1031" s="1066"/>
      <c r="O1031" s="1067"/>
      <c r="P1031" s="1067"/>
      <c r="Q1031" s="1067"/>
      <c r="R1031" s="1067"/>
    </row>
    <row r="1032" spans="1:18" s="984" customFormat="1">
      <c r="A1032" s="938"/>
      <c r="C1032" s="1026"/>
      <c r="D1032" s="938"/>
      <c r="E1032" s="1063"/>
      <c r="F1032" s="1064"/>
      <c r="G1032" s="1065"/>
      <c r="H1032" s="938"/>
      <c r="I1032" s="1063"/>
      <c r="J1032" s="938"/>
      <c r="K1032" s="938"/>
      <c r="L1032" s="938"/>
      <c r="M1032" s="1066"/>
      <c r="N1032" s="1066"/>
      <c r="O1032" s="1067"/>
      <c r="P1032" s="1067"/>
      <c r="Q1032" s="1067"/>
      <c r="R1032" s="1067"/>
    </row>
    <row r="1033" spans="1:18" s="984" customFormat="1">
      <c r="A1033" s="938"/>
      <c r="C1033" s="1026"/>
      <c r="D1033" s="938"/>
      <c r="E1033" s="1063"/>
      <c r="F1033" s="1064"/>
      <c r="G1033" s="1065"/>
      <c r="H1033" s="938"/>
      <c r="I1033" s="1063"/>
      <c r="J1033" s="938"/>
      <c r="K1033" s="938"/>
      <c r="L1033" s="938"/>
      <c r="M1033" s="1066"/>
      <c r="N1033" s="1066"/>
      <c r="O1033" s="1067"/>
      <c r="P1033" s="1067"/>
      <c r="Q1033" s="1067"/>
      <c r="R1033" s="1067"/>
    </row>
    <row r="1034" spans="1:18" s="984" customFormat="1">
      <c r="A1034" s="938"/>
      <c r="C1034" s="1026"/>
      <c r="D1034" s="938"/>
      <c r="E1034" s="1063"/>
      <c r="F1034" s="1064"/>
      <c r="G1034" s="1065"/>
      <c r="H1034" s="938"/>
      <c r="I1034" s="1063"/>
      <c r="J1034" s="938"/>
      <c r="K1034" s="938"/>
      <c r="L1034" s="938"/>
      <c r="M1034" s="1066"/>
      <c r="N1034" s="1066"/>
      <c r="O1034" s="1067"/>
      <c r="P1034" s="1067"/>
      <c r="Q1034" s="1067"/>
      <c r="R1034" s="1067"/>
    </row>
    <row r="1035" spans="1:18" s="984" customFormat="1">
      <c r="A1035" s="938"/>
      <c r="C1035" s="1026"/>
      <c r="D1035" s="938"/>
      <c r="E1035" s="1063"/>
      <c r="F1035" s="1064"/>
      <c r="G1035" s="1065"/>
      <c r="H1035" s="938"/>
      <c r="I1035" s="1063"/>
      <c r="J1035" s="938"/>
      <c r="K1035" s="938"/>
      <c r="L1035" s="938"/>
      <c r="M1035" s="1066"/>
      <c r="N1035" s="1066"/>
      <c r="O1035" s="1067"/>
      <c r="P1035" s="1067"/>
      <c r="Q1035" s="1067"/>
      <c r="R1035" s="1067"/>
    </row>
    <row r="1036" spans="1:18" s="984" customFormat="1">
      <c r="A1036" s="938"/>
      <c r="C1036" s="1026"/>
      <c r="D1036" s="938"/>
      <c r="E1036" s="1063"/>
      <c r="F1036" s="1064"/>
      <c r="G1036" s="1065"/>
      <c r="H1036" s="938"/>
      <c r="I1036" s="1063"/>
      <c r="J1036" s="938"/>
      <c r="K1036" s="938"/>
      <c r="L1036" s="938"/>
      <c r="M1036" s="1066"/>
      <c r="N1036" s="1066"/>
      <c r="O1036" s="1067"/>
      <c r="P1036" s="1067"/>
      <c r="Q1036" s="1067"/>
      <c r="R1036" s="1067"/>
    </row>
    <row r="1037" spans="1:18" s="984" customFormat="1">
      <c r="A1037" s="938"/>
      <c r="C1037" s="1026"/>
      <c r="D1037" s="938"/>
      <c r="E1037" s="1063"/>
      <c r="F1037" s="1064"/>
      <c r="G1037" s="1065"/>
      <c r="H1037" s="938"/>
      <c r="I1037" s="1063"/>
      <c r="J1037" s="938"/>
      <c r="K1037" s="938"/>
      <c r="L1037" s="938"/>
      <c r="M1037" s="1066"/>
      <c r="N1037" s="1066"/>
      <c r="O1037" s="1067"/>
      <c r="P1037" s="1067"/>
      <c r="Q1037" s="1067"/>
      <c r="R1037" s="1067"/>
    </row>
    <row r="1038" spans="1:18" s="984" customFormat="1">
      <c r="A1038" s="938"/>
      <c r="C1038" s="1026"/>
      <c r="D1038" s="938"/>
      <c r="E1038" s="1063"/>
      <c r="F1038" s="1064"/>
      <c r="G1038" s="1065"/>
      <c r="H1038" s="938"/>
      <c r="I1038" s="1063"/>
      <c r="J1038" s="938"/>
      <c r="K1038" s="938"/>
      <c r="L1038" s="938"/>
      <c r="M1038" s="1066"/>
      <c r="N1038" s="1066"/>
      <c r="O1038" s="1067"/>
      <c r="P1038" s="1067"/>
      <c r="Q1038" s="1067"/>
      <c r="R1038" s="1067"/>
    </row>
    <row r="1039" spans="1:18" s="984" customFormat="1">
      <c r="A1039" s="938"/>
      <c r="C1039" s="1026"/>
      <c r="D1039" s="938"/>
      <c r="E1039" s="1063"/>
      <c r="F1039" s="1064"/>
      <c r="G1039" s="1065"/>
      <c r="H1039" s="938"/>
      <c r="I1039" s="1063"/>
      <c r="J1039" s="938"/>
      <c r="K1039" s="938"/>
      <c r="L1039" s="938"/>
      <c r="M1039" s="1066"/>
      <c r="N1039" s="1066"/>
      <c r="O1039" s="1067"/>
      <c r="P1039" s="1067"/>
      <c r="Q1039" s="1067"/>
      <c r="R1039" s="1067"/>
    </row>
    <row r="1040" spans="1:18" s="984" customFormat="1">
      <c r="A1040" s="938"/>
      <c r="C1040" s="1026"/>
      <c r="D1040" s="938"/>
      <c r="E1040" s="1063"/>
      <c r="F1040" s="1064"/>
      <c r="G1040" s="1065"/>
      <c r="H1040" s="938"/>
      <c r="I1040" s="1063"/>
      <c r="J1040" s="938"/>
      <c r="K1040" s="938"/>
      <c r="L1040" s="938"/>
      <c r="M1040" s="1066"/>
      <c r="N1040" s="1066"/>
      <c r="O1040" s="1067"/>
      <c r="P1040" s="1067"/>
      <c r="Q1040" s="1067"/>
      <c r="R1040" s="1067"/>
    </row>
    <row r="1041" spans="1:18" s="984" customFormat="1">
      <c r="A1041" s="938"/>
      <c r="C1041" s="1026"/>
      <c r="D1041" s="938"/>
      <c r="E1041" s="1063"/>
      <c r="F1041" s="1064"/>
      <c r="G1041" s="1065"/>
      <c r="H1041" s="938"/>
      <c r="I1041" s="1063"/>
      <c r="J1041" s="938"/>
      <c r="K1041" s="938"/>
      <c r="L1041" s="938"/>
      <c r="M1041" s="1066"/>
      <c r="N1041" s="1066"/>
      <c r="O1041" s="1067"/>
      <c r="P1041" s="1067"/>
      <c r="Q1041" s="1067"/>
      <c r="R1041" s="1067"/>
    </row>
    <row r="1042" spans="1:18" s="984" customFormat="1">
      <c r="A1042" s="938"/>
      <c r="C1042" s="1026"/>
      <c r="D1042" s="938"/>
      <c r="E1042" s="1063"/>
      <c r="F1042" s="1064"/>
      <c r="G1042" s="1065"/>
      <c r="H1042" s="938"/>
      <c r="I1042" s="1063"/>
      <c r="J1042" s="938"/>
      <c r="K1042" s="938"/>
      <c r="L1042" s="938"/>
      <c r="M1042" s="1066"/>
      <c r="N1042" s="1066"/>
      <c r="O1042" s="1067"/>
      <c r="P1042" s="1067"/>
      <c r="Q1042" s="1067"/>
      <c r="R1042" s="1067"/>
    </row>
    <row r="1043" spans="1:18" s="984" customFormat="1">
      <c r="A1043" s="938"/>
      <c r="C1043" s="1026"/>
      <c r="D1043" s="938"/>
      <c r="E1043" s="1063"/>
      <c r="F1043" s="1064"/>
      <c r="G1043" s="1065"/>
      <c r="H1043" s="938"/>
      <c r="I1043" s="1063"/>
      <c r="J1043" s="938"/>
      <c r="K1043" s="938"/>
      <c r="L1043" s="938"/>
      <c r="M1043" s="1066"/>
      <c r="N1043" s="1066"/>
      <c r="O1043" s="1067"/>
      <c r="P1043" s="1067"/>
      <c r="Q1043" s="1067"/>
      <c r="R1043" s="1067"/>
    </row>
    <row r="1044" spans="1:18" s="984" customFormat="1">
      <c r="A1044" s="938"/>
      <c r="C1044" s="1026"/>
      <c r="D1044" s="938"/>
      <c r="E1044" s="1063"/>
      <c r="F1044" s="1064"/>
      <c r="G1044" s="1065"/>
      <c r="H1044" s="938"/>
      <c r="I1044" s="1063"/>
      <c r="J1044" s="938"/>
      <c r="K1044" s="938"/>
      <c r="L1044" s="938"/>
      <c r="M1044" s="1066"/>
      <c r="N1044" s="1066"/>
      <c r="O1044" s="1067"/>
      <c r="P1044" s="1067"/>
      <c r="Q1044" s="1067"/>
      <c r="R1044" s="1067"/>
    </row>
    <row r="1045" spans="1:18" s="984" customFormat="1">
      <c r="A1045" s="938"/>
      <c r="C1045" s="1026"/>
      <c r="D1045" s="938"/>
      <c r="E1045" s="1063"/>
      <c r="F1045" s="1064"/>
      <c r="G1045" s="1065"/>
      <c r="H1045" s="938"/>
      <c r="I1045" s="1063"/>
      <c r="J1045" s="938"/>
      <c r="K1045" s="938"/>
      <c r="L1045" s="938"/>
      <c r="M1045" s="1066"/>
      <c r="N1045" s="1066"/>
      <c r="O1045" s="1067"/>
      <c r="P1045" s="1067"/>
      <c r="Q1045" s="1067"/>
      <c r="R1045" s="1067"/>
    </row>
    <row r="1046" spans="1:18" s="984" customFormat="1">
      <c r="A1046" s="938"/>
      <c r="C1046" s="1026"/>
      <c r="D1046" s="938"/>
      <c r="E1046" s="1063"/>
      <c r="F1046" s="1064"/>
      <c r="G1046" s="1065"/>
      <c r="H1046" s="938"/>
      <c r="I1046" s="1063"/>
      <c r="J1046" s="938"/>
      <c r="K1046" s="938"/>
      <c r="L1046" s="938"/>
      <c r="M1046" s="1066"/>
      <c r="N1046" s="1066"/>
      <c r="O1046" s="1067"/>
      <c r="P1046" s="1067"/>
      <c r="Q1046" s="1067"/>
      <c r="R1046" s="1067"/>
    </row>
    <row r="1047" spans="1:18" s="984" customFormat="1">
      <c r="A1047" s="938"/>
      <c r="C1047" s="1026"/>
      <c r="D1047" s="938"/>
      <c r="E1047" s="1063"/>
      <c r="F1047" s="1064"/>
      <c r="G1047" s="1065"/>
      <c r="H1047" s="938"/>
      <c r="I1047" s="1063"/>
      <c r="J1047" s="938"/>
      <c r="K1047" s="938"/>
      <c r="L1047" s="938"/>
      <c r="M1047" s="1066"/>
      <c r="N1047" s="1066"/>
      <c r="O1047" s="1067"/>
      <c r="P1047" s="1067"/>
      <c r="Q1047" s="1067"/>
      <c r="R1047" s="1067"/>
    </row>
    <row r="1048" spans="1:18" s="984" customFormat="1">
      <c r="A1048" s="938"/>
      <c r="C1048" s="1026"/>
      <c r="D1048" s="938"/>
      <c r="E1048" s="1063"/>
      <c r="F1048" s="1064"/>
      <c r="G1048" s="1065"/>
      <c r="H1048" s="938"/>
      <c r="I1048" s="1063"/>
      <c r="J1048" s="938"/>
      <c r="K1048" s="938"/>
      <c r="L1048" s="938"/>
      <c r="M1048" s="1066"/>
      <c r="N1048" s="1066"/>
      <c r="O1048" s="1067"/>
      <c r="P1048" s="1067"/>
      <c r="Q1048" s="1067"/>
      <c r="R1048" s="1067"/>
    </row>
    <row r="1049" spans="1:18" s="984" customFormat="1">
      <c r="A1049" s="938"/>
      <c r="C1049" s="1026"/>
      <c r="D1049" s="938"/>
      <c r="E1049" s="1063"/>
      <c r="F1049" s="1064"/>
      <c r="G1049" s="1065"/>
      <c r="H1049" s="938"/>
      <c r="I1049" s="1063"/>
      <c r="J1049" s="938"/>
      <c r="K1049" s="938"/>
      <c r="L1049" s="938"/>
      <c r="M1049" s="1066"/>
      <c r="N1049" s="1066"/>
      <c r="O1049" s="1067"/>
      <c r="P1049" s="1067"/>
      <c r="Q1049" s="1067"/>
      <c r="R1049" s="1067"/>
    </row>
    <row r="1050" spans="1:18" s="984" customFormat="1">
      <c r="A1050" s="938"/>
      <c r="C1050" s="1026"/>
      <c r="D1050" s="938"/>
      <c r="E1050" s="1063"/>
      <c r="F1050" s="1064"/>
      <c r="G1050" s="1065"/>
      <c r="H1050" s="938"/>
      <c r="I1050" s="1063"/>
      <c r="J1050" s="938"/>
      <c r="K1050" s="938"/>
      <c r="L1050" s="938"/>
      <c r="M1050" s="1066"/>
      <c r="N1050" s="1066"/>
      <c r="O1050" s="1067"/>
      <c r="P1050" s="1067"/>
      <c r="Q1050" s="1067"/>
      <c r="R1050" s="1067"/>
    </row>
    <row r="1051" spans="1:18" s="984" customFormat="1">
      <c r="A1051" s="938"/>
      <c r="C1051" s="1026"/>
      <c r="D1051" s="938"/>
      <c r="E1051" s="1063"/>
      <c r="F1051" s="1064"/>
      <c r="G1051" s="1065"/>
      <c r="H1051" s="938"/>
      <c r="I1051" s="1063"/>
      <c r="J1051" s="938"/>
      <c r="K1051" s="938"/>
      <c r="L1051" s="938"/>
      <c r="M1051" s="1066"/>
      <c r="N1051" s="1066"/>
      <c r="O1051" s="1067"/>
      <c r="P1051" s="1067"/>
      <c r="Q1051" s="1067"/>
      <c r="R1051" s="1067"/>
    </row>
    <row r="1052" spans="1:18" s="984" customFormat="1">
      <c r="A1052" s="938"/>
      <c r="C1052" s="1026"/>
      <c r="D1052" s="938"/>
      <c r="E1052" s="1063"/>
      <c r="F1052" s="1064"/>
      <c r="G1052" s="1065"/>
      <c r="H1052" s="938"/>
      <c r="I1052" s="1063"/>
      <c r="J1052" s="938"/>
      <c r="K1052" s="938"/>
      <c r="L1052" s="938"/>
      <c r="M1052" s="1066"/>
      <c r="N1052" s="1066"/>
      <c r="O1052" s="1067"/>
      <c r="P1052" s="1067"/>
      <c r="Q1052" s="1067"/>
      <c r="R1052" s="1067"/>
    </row>
    <row r="1053" spans="1:18" s="984" customFormat="1">
      <c r="A1053" s="938"/>
      <c r="C1053" s="1026"/>
      <c r="D1053" s="938"/>
      <c r="E1053" s="1063"/>
      <c r="F1053" s="1064"/>
      <c r="G1053" s="1065"/>
      <c r="H1053" s="938"/>
      <c r="I1053" s="1063"/>
      <c r="J1053" s="938"/>
      <c r="K1053" s="938"/>
      <c r="L1053" s="938"/>
      <c r="M1053" s="1066"/>
      <c r="N1053" s="1066"/>
      <c r="O1053" s="1067"/>
      <c r="P1053" s="1067"/>
      <c r="Q1053" s="1067"/>
      <c r="R1053" s="1067"/>
    </row>
    <row r="1054" spans="1:18" s="984" customFormat="1">
      <c r="A1054" s="938"/>
      <c r="C1054" s="1026"/>
      <c r="D1054" s="938"/>
      <c r="E1054" s="1063"/>
      <c r="F1054" s="1064"/>
      <c r="G1054" s="1065"/>
      <c r="H1054" s="938"/>
      <c r="I1054" s="1063"/>
      <c r="J1054" s="938"/>
      <c r="K1054" s="938"/>
      <c r="L1054" s="938"/>
      <c r="M1054" s="1066"/>
      <c r="N1054" s="1066"/>
      <c r="O1054" s="1067"/>
      <c r="P1054" s="1067"/>
      <c r="Q1054" s="1067"/>
      <c r="R1054" s="1067"/>
    </row>
    <row r="1055" spans="1:18" s="984" customFormat="1">
      <c r="A1055" s="938"/>
      <c r="C1055" s="1026"/>
      <c r="D1055" s="938"/>
      <c r="E1055" s="1063"/>
      <c r="F1055" s="1064"/>
      <c r="G1055" s="1065"/>
      <c r="H1055" s="938"/>
      <c r="I1055" s="1063"/>
      <c r="J1055" s="938"/>
      <c r="K1055" s="938"/>
      <c r="L1055" s="938"/>
      <c r="M1055" s="1066"/>
      <c r="N1055" s="1066"/>
      <c r="O1055" s="1067"/>
      <c r="P1055" s="1067"/>
      <c r="Q1055" s="1067"/>
      <c r="R1055" s="1067"/>
    </row>
    <row r="1056" spans="1:18" s="984" customFormat="1">
      <c r="A1056" s="938"/>
      <c r="C1056" s="1026"/>
      <c r="D1056" s="938"/>
      <c r="E1056" s="1063"/>
      <c r="F1056" s="1064"/>
      <c r="G1056" s="1065"/>
      <c r="H1056" s="938"/>
      <c r="I1056" s="1063"/>
      <c r="J1056" s="938"/>
      <c r="K1056" s="938"/>
      <c r="L1056" s="938"/>
      <c r="M1056" s="1066"/>
      <c r="N1056" s="1066"/>
      <c r="O1056" s="1067"/>
      <c r="P1056" s="1067"/>
      <c r="Q1056" s="1067"/>
      <c r="R1056" s="1067"/>
    </row>
    <row r="1057" spans="1:18" s="984" customFormat="1">
      <c r="A1057" s="938"/>
      <c r="C1057" s="1026"/>
      <c r="D1057" s="938"/>
      <c r="E1057" s="1063"/>
      <c r="F1057" s="1064"/>
      <c r="G1057" s="1065"/>
      <c r="H1057" s="938"/>
      <c r="I1057" s="1063"/>
      <c r="J1057" s="938"/>
      <c r="K1057" s="938"/>
      <c r="L1057" s="938"/>
      <c r="M1057" s="1066"/>
      <c r="N1057" s="1066"/>
      <c r="O1057" s="1067"/>
      <c r="P1057" s="1067"/>
      <c r="Q1057" s="1067"/>
      <c r="R1057" s="1067"/>
    </row>
    <row r="1058" spans="1:18" s="984" customFormat="1">
      <c r="A1058" s="938"/>
      <c r="C1058" s="1026"/>
      <c r="D1058" s="938"/>
      <c r="E1058" s="1063"/>
      <c r="F1058" s="1064"/>
      <c r="G1058" s="1065"/>
      <c r="H1058" s="938"/>
      <c r="I1058" s="1063"/>
      <c r="J1058" s="938"/>
      <c r="K1058" s="938"/>
      <c r="L1058" s="938"/>
      <c r="M1058" s="1066"/>
      <c r="N1058" s="1066"/>
      <c r="O1058" s="1067"/>
      <c r="P1058" s="1067"/>
      <c r="Q1058" s="1067"/>
      <c r="R1058" s="1067"/>
    </row>
    <row r="1059" spans="1:18" s="984" customFormat="1">
      <c r="A1059" s="938"/>
      <c r="C1059" s="1026"/>
      <c r="D1059" s="938"/>
      <c r="E1059" s="1063"/>
      <c r="F1059" s="1064"/>
      <c r="G1059" s="1065"/>
      <c r="H1059" s="938"/>
      <c r="I1059" s="1063"/>
      <c r="J1059" s="938"/>
      <c r="K1059" s="938"/>
      <c r="L1059" s="938"/>
      <c r="M1059" s="1066"/>
      <c r="N1059" s="1066"/>
      <c r="O1059" s="1067"/>
      <c r="P1059" s="1067"/>
      <c r="Q1059" s="1067"/>
      <c r="R1059" s="1067"/>
    </row>
    <row r="1060" spans="1:18" s="984" customFormat="1">
      <c r="A1060" s="938"/>
      <c r="C1060" s="1026"/>
      <c r="D1060" s="938"/>
      <c r="E1060" s="1063"/>
      <c r="F1060" s="1064"/>
      <c r="G1060" s="1065"/>
      <c r="H1060" s="938"/>
      <c r="I1060" s="1063"/>
      <c r="J1060" s="938"/>
      <c r="K1060" s="938"/>
      <c r="L1060" s="938"/>
      <c r="M1060" s="1066"/>
      <c r="N1060" s="1066"/>
      <c r="O1060" s="1067"/>
      <c r="P1060" s="1067"/>
      <c r="Q1060" s="1067"/>
      <c r="R1060" s="1067"/>
    </row>
    <row r="1061" spans="1:18" s="984" customFormat="1">
      <c r="A1061" s="938"/>
      <c r="C1061" s="1026"/>
      <c r="D1061" s="938"/>
      <c r="E1061" s="1063"/>
      <c r="F1061" s="1064"/>
      <c r="G1061" s="1065"/>
      <c r="H1061" s="938"/>
      <c r="I1061" s="1063"/>
      <c r="J1061" s="938"/>
      <c r="K1061" s="938"/>
      <c r="L1061" s="938"/>
      <c r="M1061" s="1066"/>
      <c r="N1061" s="1066"/>
      <c r="O1061" s="1067"/>
      <c r="P1061" s="1067"/>
      <c r="Q1061" s="1067"/>
      <c r="R1061" s="1067"/>
    </row>
    <row r="1062" spans="1:18" s="984" customFormat="1">
      <c r="A1062" s="938"/>
      <c r="C1062" s="1026"/>
      <c r="D1062" s="938"/>
      <c r="E1062" s="1063"/>
      <c r="F1062" s="1064"/>
      <c r="G1062" s="1065"/>
      <c r="H1062" s="938"/>
      <c r="I1062" s="1063"/>
      <c r="J1062" s="938"/>
      <c r="K1062" s="938"/>
      <c r="L1062" s="938"/>
      <c r="M1062" s="1066"/>
      <c r="N1062" s="1066"/>
      <c r="O1062" s="1067"/>
      <c r="P1062" s="1067"/>
      <c r="Q1062" s="1067"/>
      <c r="R1062" s="1067"/>
    </row>
    <row r="1063" spans="1:18" s="984" customFormat="1">
      <c r="A1063" s="938"/>
      <c r="C1063" s="1026"/>
      <c r="D1063" s="938"/>
      <c r="E1063" s="1063"/>
      <c r="F1063" s="1064"/>
      <c r="G1063" s="1065"/>
      <c r="H1063" s="938"/>
      <c r="I1063" s="1063"/>
      <c r="J1063" s="938"/>
      <c r="K1063" s="938"/>
      <c r="L1063" s="938"/>
      <c r="M1063" s="1066"/>
      <c r="N1063" s="1066"/>
      <c r="O1063" s="1067"/>
      <c r="P1063" s="1067"/>
      <c r="Q1063" s="1067"/>
      <c r="R1063" s="1067"/>
    </row>
    <row r="1064" spans="1:18" s="984" customFormat="1">
      <c r="A1064" s="938"/>
      <c r="C1064" s="1026"/>
      <c r="D1064" s="938"/>
      <c r="E1064" s="1063"/>
      <c r="F1064" s="1064"/>
      <c r="G1064" s="1065"/>
      <c r="H1064" s="938"/>
      <c r="I1064" s="1063"/>
      <c r="J1064" s="938"/>
      <c r="K1064" s="938"/>
      <c r="L1064" s="938"/>
      <c r="M1064" s="1066"/>
      <c r="N1064" s="1066"/>
      <c r="O1064" s="1067"/>
      <c r="P1064" s="1067"/>
      <c r="Q1064" s="1067"/>
      <c r="R1064" s="1067"/>
    </row>
    <row r="1065" spans="1:18" s="984" customFormat="1">
      <c r="A1065" s="938"/>
      <c r="C1065" s="1026"/>
      <c r="D1065" s="938"/>
      <c r="E1065" s="1063"/>
      <c r="F1065" s="1064"/>
      <c r="G1065" s="1065"/>
      <c r="H1065" s="938"/>
      <c r="I1065" s="1063"/>
      <c r="J1065" s="938"/>
      <c r="K1065" s="938"/>
      <c r="L1065" s="938"/>
      <c r="M1065" s="1066"/>
      <c r="N1065" s="1066"/>
      <c r="O1065" s="1067"/>
      <c r="P1065" s="1067"/>
      <c r="Q1065" s="1067"/>
      <c r="R1065" s="1067"/>
    </row>
    <row r="1066" spans="1:18" s="984" customFormat="1">
      <c r="A1066" s="938"/>
      <c r="C1066" s="1026"/>
      <c r="D1066" s="938"/>
      <c r="E1066" s="1063"/>
      <c r="F1066" s="1064"/>
      <c r="G1066" s="1065"/>
      <c r="H1066" s="938"/>
      <c r="I1066" s="1063"/>
      <c r="J1066" s="938"/>
      <c r="K1066" s="938"/>
      <c r="L1066" s="938"/>
      <c r="M1066" s="1066"/>
      <c r="N1066" s="1066"/>
      <c r="O1066" s="1067"/>
      <c r="P1066" s="1067"/>
      <c r="Q1066" s="1067"/>
      <c r="R1066" s="1067"/>
    </row>
    <row r="1067" spans="1:18" s="984" customFormat="1">
      <c r="A1067" s="938"/>
      <c r="C1067" s="1026"/>
      <c r="D1067" s="938"/>
      <c r="E1067" s="1063"/>
      <c r="F1067" s="1064"/>
      <c r="G1067" s="1065"/>
      <c r="H1067" s="938"/>
      <c r="I1067" s="1063"/>
      <c r="J1067" s="938"/>
      <c r="K1067" s="938"/>
      <c r="L1067" s="938"/>
      <c r="M1067" s="1066"/>
      <c r="N1067" s="1066"/>
      <c r="O1067" s="1067"/>
      <c r="P1067" s="1067"/>
      <c r="Q1067" s="1067"/>
      <c r="R1067" s="1067"/>
    </row>
    <row r="1068" spans="1:18" s="984" customFormat="1">
      <c r="A1068" s="938"/>
      <c r="C1068" s="1026"/>
      <c r="D1068" s="938"/>
      <c r="E1068" s="1063"/>
      <c r="F1068" s="1064"/>
      <c r="G1068" s="1065"/>
      <c r="H1068" s="938"/>
      <c r="I1068" s="1063"/>
      <c r="J1068" s="938"/>
      <c r="K1068" s="938"/>
      <c r="L1068" s="938"/>
      <c r="M1068" s="1066"/>
      <c r="N1068" s="1066"/>
      <c r="O1068" s="1067"/>
      <c r="P1068" s="1067"/>
      <c r="Q1068" s="1067"/>
      <c r="R1068" s="1067"/>
    </row>
    <row r="1069" spans="1:18" s="984" customFormat="1">
      <c r="A1069" s="938"/>
      <c r="C1069" s="1026"/>
      <c r="D1069" s="938"/>
      <c r="E1069" s="1063"/>
      <c r="F1069" s="1064"/>
      <c r="G1069" s="1065"/>
      <c r="H1069" s="938"/>
      <c r="I1069" s="1063"/>
      <c r="J1069" s="938"/>
      <c r="K1069" s="938"/>
      <c r="L1069" s="938"/>
      <c r="M1069" s="1066"/>
      <c r="N1069" s="1066"/>
      <c r="O1069" s="1067"/>
      <c r="P1069" s="1067"/>
      <c r="Q1069" s="1067"/>
      <c r="R1069" s="1067"/>
    </row>
    <row r="1070" spans="1:18" s="984" customFormat="1">
      <c r="A1070" s="938"/>
      <c r="C1070" s="1026"/>
      <c r="D1070" s="938"/>
      <c r="E1070" s="1063"/>
      <c r="F1070" s="1064"/>
      <c r="G1070" s="1065"/>
      <c r="H1070" s="938"/>
      <c r="I1070" s="1063"/>
      <c r="J1070" s="938"/>
      <c r="K1070" s="938"/>
      <c r="L1070" s="938"/>
      <c r="M1070" s="1066"/>
      <c r="N1070" s="1066"/>
      <c r="O1070" s="1067"/>
      <c r="P1070" s="1067"/>
      <c r="Q1070" s="1067"/>
      <c r="R1070" s="1067"/>
    </row>
    <row r="1071" spans="1:18" s="984" customFormat="1">
      <c r="A1071" s="938"/>
      <c r="C1071" s="1026"/>
      <c r="D1071" s="938"/>
      <c r="E1071" s="1063"/>
      <c r="F1071" s="1064"/>
      <c r="G1071" s="1065"/>
      <c r="H1071" s="938"/>
      <c r="I1071" s="1063"/>
      <c r="J1071" s="938"/>
      <c r="K1071" s="938"/>
      <c r="L1071" s="938"/>
      <c r="M1071" s="1066"/>
      <c r="N1071" s="1066"/>
      <c r="O1071" s="1067"/>
      <c r="P1071" s="1067"/>
      <c r="Q1071" s="1067"/>
      <c r="R1071" s="1067"/>
    </row>
    <row r="1072" spans="1:18" s="984" customFormat="1">
      <c r="A1072" s="938"/>
      <c r="C1072" s="1026"/>
      <c r="D1072" s="938"/>
      <c r="E1072" s="1063"/>
      <c r="F1072" s="1064"/>
      <c r="G1072" s="1065"/>
      <c r="H1072" s="938"/>
      <c r="I1072" s="1063"/>
      <c r="J1072" s="938"/>
      <c r="K1072" s="938"/>
      <c r="L1072" s="938"/>
      <c r="M1072" s="1066"/>
      <c r="N1072" s="1066"/>
      <c r="O1072" s="1067"/>
      <c r="P1072" s="1067"/>
      <c r="Q1072" s="1067"/>
      <c r="R1072" s="1067"/>
    </row>
    <row r="1073" spans="1:18" s="984" customFormat="1">
      <c r="A1073" s="938"/>
      <c r="C1073" s="1026"/>
      <c r="D1073" s="938"/>
      <c r="E1073" s="1063"/>
      <c r="F1073" s="1064"/>
      <c r="G1073" s="1065"/>
      <c r="H1073" s="938"/>
      <c r="I1073" s="1063"/>
      <c r="J1073" s="938"/>
      <c r="K1073" s="938"/>
      <c r="L1073" s="938"/>
      <c r="M1073" s="1066"/>
      <c r="N1073" s="1066"/>
      <c r="O1073" s="1067"/>
      <c r="P1073" s="1067"/>
      <c r="Q1073" s="1067"/>
      <c r="R1073" s="1067"/>
    </row>
    <row r="1074" spans="1:18" s="984" customFormat="1">
      <c r="A1074" s="938"/>
      <c r="C1074" s="1026"/>
      <c r="D1074" s="938"/>
      <c r="E1074" s="1063"/>
      <c r="F1074" s="1064"/>
      <c r="G1074" s="1065"/>
      <c r="H1074" s="938"/>
      <c r="I1074" s="1063"/>
      <c r="J1074" s="938"/>
      <c r="K1074" s="938"/>
      <c r="L1074" s="938"/>
      <c r="M1074" s="1066"/>
      <c r="N1074" s="1066"/>
      <c r="O1074" s="1067"/>
      <c r="P1074" s="1067"/>
      <c r="Q1074" s="1067"/>
      <c r="R1074" s="1067"/>
    </row>
    <row r="1075" spans="1:18" s="984" customFormat="1">
      <c r="A1075" s="938"/>
      <c r="C1075" s="1026"/>
      <c r="D1075" s="938"/>
      <c r="E1075" s="1063"/>
      <c r="F1075" s="1064"/>
      <c r="G1075" s="1065"/>
      <c r="H1075" s="938"/>
      <c r="I1075" s="1063"/>
      <c r="J1075" s="938"/>
      <c r="K1075" s="938"/>
      <c r="L1075" s="938"/>
      <c r="M1075" s="1066"/>
      <c r="N1075" s="1066"/>
      <c r="O1075" s="1067"/>
      <c r="P1075" s="1067"/>
      <c r="Q1075" s="1067"/>
      <c r="R1075" s="1067"/>
    </row>
    <row r="1076" spans="1:18" s="984" customFormat="1">
      <c r="A1076" s="938"/>
      <c r="C1076" s="1026"/>
      <c r="D1076" s="938"/>
      <c r="E1076" s="1063"/>
      <c r="F1076" s="1064"/>
      <c r="G1076" s="1065"/>
      <c r="H1076" s="938"/>
      <c r="I1076" s="1063"/>
      <c r="J1076" s="938"/>
      <c r="K1076" s="938"/>
      <c r="L1076" s="938"/>
      <c r="M1076" s="1066"/>
      <c r="N1076" s="1066"/>
      <c r="O1076" s="1067"/>
      <c r="P1076" s="1067"/>
      <c r="Q1076" s="1067"/>
      <c r="R1076" s="1067"/>
    </row>
    <row r="1077" spans="1:18" s="984" customFormat="1">
      <c r="A1077" s="938"/>
      <c r="C1077" s="1026"/>
      <c r="D1077" s="938"/>
      <c r="E1077" s="1063"/>
      <c r="F1077" s="1064"/>
      <c r="G1077" s="1065"/>
      <c r="H1077" s="938"/>
      <c r="I1077" s="1063"/>
      <c r="J1077" s="938"/>
      <c r="K1077" s="938"/>
      <c r="L1077" s="938"/>
      <c r="M1077" s="1066"/>
      <c r="N1077" s="1066"/>
      <c r="O1077" s="1067"/>
      <c r="P1077" s="1067"/>
      <c r="Q1077" s="1067"/>
      <c r="R1077" s="1067"/>
    </row>
    <row r="1078" spans="1:18" s="984" customFormat="1">
      <c r="A1078" s="938"/>
      <c r="C1078" s="1026"/>
      <c r="D1078" s="938"/>
      <c r="E1078" s="1063"/>
      <c r="F1078" s="1064"/>
      <c r="G1078" s="1065"/>
      <c r="H1078" s="938"/>
      <c r="I1078" s="1063"/>
      <c r="J1078" s="938"/>
      <c r="K1078" s="938"/>
      <c r="L1078" s="938"/>
      <c r="M1078" s="1066"/>
      <c r="N1078" s="1066"/>
      <c r="O1078" s="1067"/>
      <c r="P1078" s="1067"/>
      <c r="Q1078" s="1067"/>
      <c r="R1078" s="1067"/>
    </row>
    <row r="1079" spans="1:18" s="984" customFormat="1">
      <c r="A1079" s="938"/>
      <c r="C1079" s="1026"/>
      <c r="D1079" s="938"/>
      <c r="E1079" s="1063"/>
      <c r="F1079" s="1064"/>
      <c r="G1079" s="1065"/>
      <c r="H1079" s="938"/>
      <c r="I1079" s="1063"/>
      <c r="J1079" s="938"/>
      <c r="K1079" s="938"/>
      <c r="L1079" s="938"/>
      <c r="M1079" s="1066"/>
      <c r="N1079" s="1066"/>
      <c r="O1079" s="1067"/>
      <c r="P1079" s="1067"/>
      <c r="Q1079" s="1067"/>
      <c r="R1079" s="1067"/>
    </row>
    <row r="1080" spans="1:18" s="984" customFormat="1">
      <c r="A1080" s="938"/>
      <c r="C1080" s="1026"/>
      <c r="D1080" s="938"/>
      <c r="E1080" s="1063"/>
      <c r="F1080" s="1064"/>
      <c r="G1080" s="1065"/>
      <c r="H1080" s="938"/>
      <c r="I1080" s="1063"/>
      <c r="J1080" s="938"/>
      <c r="K1080" s="938"/>
      <c r="L1080" s="938"/>
      <c r="M1080" s="1066"/>
      <c r="N1080" s="1066"/>
      <c r="O1080" s="1067"/>
      <c r="P1080" s="1067"/>
      <c r="Q1080" s="1067"/>
      <c r="R1080" s="1067"/>
    </row>
    <row r="1081" spans="1:18" s="984" customFormat="1">
      <c r="A1081" s="938"/>
      <c r="C1081" s="1026"/>
      <c r="D1081" s="938"/>
      <c r="E1081" s="1063"/>
      <c r="F1081" s="1064"/>
      <c r="G1081" s="1065"/>
      <c r="H1081" s="938"/>
      <c r="I1081" s="1063"/>
      <c r="J1081" s="938"/>
      <c r="K1081" s="938"/>
      <c r="L1081" s="938"/>
      <c r="M1081" s="1066"/>
      <c r="N1081" s="1066"/>
      <c r="O1081" s="1067"/>
      <c r="P1081" s="1067"/>
      <c r="Q1081" s="1067"/>
      <c r="R1081" s="1067"/>
    </row>
    <row r="1082" spans="1:18" s="984" customFormat="1">
      <c r="A1082" s="938"/>
      <c r="C1082" s="1026"/>
      <c r="D1082" s="938"/>
      <c r="E1082" s="1063"/>
      <c r="F1082" s="1064"/>
      <c r="G1082" s="1065"/>
      <c r="H1082" s="938"/>
      <c r="I1082" s="1063"/>
      <c r="J1082" s="938"/>
      <c r="K1082" s="938"/>
      <c r="L1082" s="938"/>
      <c r="M1082" s="1066"/>
      <c r="N1082" s="1066"/>
      <c r="O1082" s="1067"/>
      <c r="P1082" s="1067"/>
      <c r="Q1082" s="1067"/>
      <c r="R1082" s="1067"/>
    </row>
    <row r="1083" spans="1:18" s="984" customFormat="1">
      <c r="A1083" s="938"/>
      <c r="C1083" s="1026"/>
      <c r="D1083" s="938"/>
      <c r="E1083" s="1063"/>
      <c r="F1083" s="1064"/>
      <c r="G1083" s="1065"/>
      <c r="H1083" s="938"/>
      <c r="I1083" s="1063"/>
      <c r="J1083" s="938"/>
      <c r="K1083" s="938"/>
      <c r="L1083" s="938"/>
      <c r="M1083" s="1066"/>
      <c r="N1083" s="1066"/>
      <c r="O1083" s="1067"/>
      <c r="P1083" s="1067"/>
      <c r="Q1083" s="1067"/>
      <c r="R1083" s="1067"/>
    </row>
    <row r="1084" spans="1:18" s="984" customFormat="1">
      <c r="A1084" s="938"/>
      <c r="C1084" s="1026"/>
      <c r="D1084" s="938"/>
      <c r="E1084" s="1063"/>
      <c r="F1084" s="1064"/>
      <c r="G1084" s="1065"/>
      <c r="H1084" s="938"/>
      <c r="I1084" s="1063"/>
      <c r="J1084" s="938"/>
      <c r="K1084" s="938"/>
      <c r="L1084" s="938"/>
      <c r="M1084" s="1066"/>
      <c r="N1084" s="1066"/>
      <c r="O1084" s="1067"/>
      <c r="P1084" s="1067"/>
      <c r="Q1084" s="1067"/>
      <c r="R1084" s="1067"/>
    </row>
    <row r="1085" spans="1:18" s="984" customFormat="1">
      <c r="A1085" s="938"/>
      <c r="C1085" s="1026"/>
      <c r="D1085" s="938"/>
      <c r="E1085" s="1063"/>
      <c r="F1085" s="1064"/>
      <c r="G1085" s="1065"/>
      <c r="H1085" s="938"/>
      <c r="I1085" s="1063"/>
      <c r="J1085" s="938"/>
      <c r="K1085" s="938"/>
      <c r="L1085" s="938"/>
      <c r="M1085" s="1066"/>
      <c r="N1085" s="1066"/>
      <c r="O1085" s="1067"/>
      <c r="P1085" s="1067"/>
      <c r="Q1085" s="1067"/>
      <c r="R1085" s="1067"/>
    </row>
    <row r="1086" spans="1:18" s="984" customFormat="1">
      <c r="A1086" s="938"/>
      <c r="C1086" s="1026"/>
      <c r="D1086" s="938"/>
      <c r="E1086" s="1063"/>
      <c r="F1086" s="1064"/>
      <c r="G1086" s="1065"/>
      <c r="H1086" s="938"/>
      <c r="I1086" s="1063"/>
      <c r="J1086" s="938"/>
      <c r="K1086" s="938"/>
      <c r="L1086" s="938"/>
      <c r="M1086" s="1066"/>
      <c r="N1086" s="1066"/>
      <c r="O1086" s="1067"/>
      <c r="P1086" s="1067"/>
      <c r="Q1086" s="1067"/>
      <c r="R1086" s="1067"/>
    </row>
    <row r="1087" spans="1:18" s="984" customFormat="1">
      <c r="A1087" s="938"/>
      <c r="C1087" s="1026"/>
      <c r="D1087" s="938"/>
      <c r="E1087" s="1063"/>
      <c r="F1087" s="1064"/>
      <c r="G1087" s="1065"/>
      <c r="H1087" s="938"/>
      <c r="I1087" s="1063"/>
      <c r="J1087" s="938"/>
      <c r="K1087" s="938"/>
      <c r="L1087" s="938"/>
      <c r="M1087" s="1066"/>
      <c r="N1087" s="1066"/>
      <c r="O1087" s="1067"/>
      <c r="P1087" s="1067"/>
      <c r="Q1087" s="1067"/>
      <c r="R1087" s="1067"/>
    </row>
    <row r="1088" spans="1:18" s="984" customFormat="1">
      <c r="A1088" s="938"/>
      <c r="C1088" s="1026"/>
      <c r="D1088" s="938"/>
      <c r="E1088" s="1063"/>
      <c r="F1088" s="1064"/>
      <c r="G1088" s="1065"/>
      <c r="H1088" s="938"/>
      <c r="I1088" s="1063"/>
      <c r="J1088" s="938"/>
      <c r="K1088" s="938"/>
      <c r="L1088" s="938"/>
      <c r="M1088" s="1066"/>
      <c r="N1088" s="1066"/>
      <c r="O1088" s="1067"/>
      <c r="P1088" s="1067"/>
      <c r="Q1088" s="1067"/>
      <c r="R1088" s="1067"/>
    </row>
    <row r="1089" spans="1:18" s="984" customFormat="1">
      <c r="A1089" s="938"/>
      <c r="C1089" s="1026"/>
      <c r="D1089" s="938"/>
      <c r="E1089" s="1063"/>
      <c r="F1089" s="1064"/>
      <c r="G1089" s="1065"/>
      <c r="H1089" s="938"/>
      <c r="I1089" s="1063"/>
      <c r="J1089" s="938"/>
      <c r="K1089" s="938"/>
      <c r="L1089" s="938"/>
      <c r="M1089" s="1066"/>
      <c r="N1089" s="1066"/>
      <c r="O1089" s="1067"/>
      <c r="P1089" s="1067"/>
      <c r="Q1089" s="1067"/>
      <c r="R1089" s="1067"/>
    </row>
    <row r="1090" spans="1:18" s="984" customFormat="1">
      <c r="A1090" s="938"/>
      <c r="C1090" s="1026"/>
      <c r="D1090" s="938"/>
      <c r="E1090" s="1063"/>
      <c r="F1090" s="1064"/>
      <c r="G1090" s="1065"/>
      <c r="H1090" s="938"/>
      <c r="I1090" s="1063"/>
      <c r="J1090" s="938"/>
      <c r="K1090" s="938"/>
      <c r="L1090" s="938"/>
      <c r="M1090" s="1066"/>
      <c r="N1090" s="1066"/>
      <c r="O1090" s="1067"/>
      <c r="P1090" s="1067"/>
      <c r="Q1090" s="1067"/>
      <c r="R1090" s="1067"/>
    </row>
    <row r="1091" spans="1:18" s="984" customFormat="1">
      <c r="A1091" s="938"/>
      <c r="C1091" s="1026"/>
      <c r="D1091" s="938"/>
      <c r="E1091" s="1063"/>
      <c r="F1091" s="1064"/>
      <c r="G1091" s="1065"/>
      <c r="H1091" s="938"/>
      <c r="I1091" s="1063"/>
      <c r="J1091" s="938"/>
      <c r="K1091" s="938"/>
      <c r="L1091" s="938"/>
      <c r="M1091" s="1066"/>
      <c r="N1091" s="1066"/>
      <c r="O1091" s="1067"/>
      <c r="P1091" s="1067"/>
      <c r="Q1091" s="1067"/>
      <c r="R1091" s="1067"/>
    </row>
    <row r="1092" spans="1:18" s="984" customFormat="1">
      <c r="A1092" s="938"/>
      <c r="C1092" s="1026"/>
      <c r="D1092" s="938"/>
      <c r="E1092" s="1063"/>
      <c r="F1092" s="1064"/>
      <c r="G1092" s="1065"/>
      <c r="H1092" s="938"/>
      <c r="I1092" s="1063"/>
      <c r="J1092" s="938"/>
      <c r="K1092" s="938"/>
      <c r="L1092" s="938"/>
      <c r="M1092" s="1066"/>
      <c r="N1092" s="1066"/>
      <c r="O1092" s="1067"/>
      <c r="P1092" s="1067"/>
      <c r="Q1092" s="1067"/>
      <c r="R1092" s="1067"/>
    </row>
    <row r="1093" spans="1:18" s="984" customFormat="1">
      <c r="A1093" s="938"/>
      <c r="C1093" s="1026"/>
      <c r="D1093" s="938"/>
      <c r="E1093" s="1063"/>
      <c r="F1093" s="1064"/>
      <c r="G1093" s="1065"/>
      <c r="H1093" s="938"/>
      <c r="I1093" s="1063"/>
      <c r="J1093" s="938"/>
      <c r="K1093" s="938"/>
      <c r="L1093" s="938"/>
      <c r="M1093" s="1066"/>
      <c r="N1093" s="1066"/>
      <c r="O1093" s="1067"/>
      <c r="P1093" s="1067"/>
      <c r="Q1093" s="1067"/>
      <c r="R1093" s="1067"/>
    </row>
    <row r="1094" spans="1:18" s="984" customFormat="1">
      <c r="A1094" s="938"/>
      <c r="C1094" s="1026"/>
      <c r="D1094" s="938"/>
      <c r="E1094" s="1063"/>
      <c r="F1094" s="1064"/>
      <c r="G1094" s="1065"/>
      <c r="H1094" s="938"/>
      <c r="I1094" s="1063"/>
      <c r="J1094" s="938"/>
      <c r="K1094" s="938"/>
      <c r="L1094" s="938"/>
      <c r="M1094" s="1066"/>
      <c r="N1094" s="1066"/>
      <c r="O1094" s="1067"/>
      <c r="P1094" s="1067"/>
      <c r="Q1094" s="1067"/>
      <c r="R1094" s="1067"/>
    </row>
    <row r="1095" spans="1:18" s="984" customFormat="1">
      <c r="A1095" s="938"/>
      <c r="C1095" s="1026"/>
      <c r="D1095" s="938"/>
      <c r="E1095" s="1063"/>
      <c r="F1095" s="1064"/>
      <c r="G1095" s="1065"/>
      <c r="H1095" s="938"/>
      <c r="I1095" s="1063"/>
      <c r="J1095" s="938"/>
      <c r="K1095" s="938"/>
      <c r="L1095" s="938"/>
      <c r="M1095" s="1066"/>
      <c r="N1095" s="1066"/>
      <c r="O1095" s="1067"/>
      <c r="P1095" s="1067"/>
      <c r="Q1095" s="1067"/>
      <c r="R1095" s="1067"/>
    </row>
    <row r="1096" spans="1:18" s="984" customFormat="1">
      <c r="A1096" s="938"/>
      <c r="C1096" s="1026"/>
      <c r="D1096" s="938"/>
      <c r="E1096" s="1063"/>
      <c r="F1096" s="1064"/>
      <c r="G1096" s="1065"/>
      <c r="H1096" s="938"/>
      <c r="I1096" s="1063"/>
      <c r="J1096" s="938"/>
      <c r="K1096" s="938"/>
      <c r="L1096" s="938"/>
      <c r="M1096" s="1066"/>
      <c r="N1096" s="1066"/>
      <c r="O1096" s="1067"/>
      <c r="P1096" s="1067"/>
      <c r="Q1096" s="1067"/>
      <c r="R1096" s="1067"/>
    </row>
    <row r="1097" spans="1:18" s="984" customFormat="1">
      <c r="A1097" s="938"/>
      <c r="C1097" s="1026"/>
      <c r="D1097" s="938"/>
      <c r="E1097" s="1063"/>
      <c r="F1097" s="1064"/>
      <c r="G1097" s="1065"/>
      <c r="H1097" s="938"/>
      <c r="I1097" s="1063"/>
      <c r="J1097" s="938"/>
      <c r="K1097" s="938"/>
      <c r="L1097" s="938"/>
      <c r="M1097" s="1066"/>
      <c r="N1097" s="1066"/>
      <c r="O1097" s="1067"/>
      <c r="P1097" s="1067"/>
      <c r="Q1097" s="1067"/>
      <c r="R1097" s="1067"/>
    </row>
    <row r="1098" spans="1:18" s="984" customFormat="1">
      <c r="A1098" s="938"/>
      <c r="C1098" s="1026"/>
      <c r="D1098" s="938"/>
      <c r="E1098" s="1063"/>
      <c r="F1098" s="1064"/>
      <c r="G1098" s="1065"/>
      <c r="H1098" s="938"/>
      <c r="I1098" s="1063"/>
      <c r="J1098" s="938"/>
      <c r="K1098" s="938"/>
      <c r="L1098" s="938"/>
      <c r="M1098" s="1066"/>
      <c r="N1098" s="1066"/>
      <c r="O1098" s="1067"/>
      <c r="P1098" s="1067"/>
      <c r="Q1098" s="1067"/>
      <c r="R1098" s="1067"/>
    </row>
    <row r="1099" spans="1:18" s="984" customFormat="1">
      <c r="A1099" s="938"/>
      <c r="C1099" s="1026"/>
      <c r="D1099" s="938"/>
      <c r="E1099" s="1063"/>
      <c r="F1099" s="1064"/>
      <c r="G1099" s="1065"/>
      <c r="H1099" s="938"/>
      <c r="I1099" s="1063"/>
      <c r="J1099" s="938"/>
      <c r="K1099" s="938"/>
      <c r="L1099" s="938"/>
      <c r="M1099" s="1066"/>
      <c r="N1099" s="1066"/>
      <c r="O1099" s="1067"/>
      <c r="P1099" s="1067"/>
      <c r="Q1099" s="1067"/>
      <c r="R1099" s="1067"/>
    </row>
    <row r="1100" spans="1:18" s="984" customFormat="1">
      <c r="A1100" s="938"/>
      <c r="C1100" s="1026"/>
      <c r="D1100" s="938"/>
      <c r="E1100" s="1063"/>
      <c r="F1100" s="1064"/>
      <c r="G1100" s="1065"/>
      <c r="H1100" s="938"/>
      <c r="I1100" s="1063"/>
      <c r="J1100" s="938"/>
      <c r="K1100" s="938"/>
      <c r="L1100" s="938"/>
      <c r="M1100" s="1066"/>
      <c r="N1100" s="1066"/>
      <c r="O1100" s="1067"/>
      <c r="P1100" s="1067"/>
      <c r="Q1100" s="1067"/>
      <c r="R1100" s="1067"/>
    </row>
    <row r="1101" spans="1:18" s="984" customFormat="1">
      <c r="A1101" s="938"/>
      <c r="C1101" s="1026"/>
      <c r="D1101" s="938"/>
      <c r="E1101" s="1063"/>
      <c r="F1101" s="1064"/>
      <c r="G1101" s="1065"/>
      <c r="H1101" s="938"/>
      <c r="I1101" s="1063"/>
      <c r="J1101" s="938"/>
      <c r="K1101" s="938"/>
      <c r="L1101" s="938"/>
      <c r="M1101" s="1066"/>
      <c r="N1101" s="1066"/>
      <c r="O1101" s="1067"/>
      <c r="P1101" s="1067"/>
      <c r="Q1101" s="1067"/>
      <c r="R1101" s="1067"/>
    </row>
    <row r="1102" spans="1:18" s="984" customFormat="1">
      <c r="A1102" s="938"/>
      <c r="C1102" s="1026"/>
      <c r="D1102" s="938"/>
      <c r="E1102" s="1063"/>
      <c r="F1102" s="1064"/>
      <c r="G1102" s="1065"/>
      <c r="H1102" s="938"/>
      <c r="I1102" s="1063"/>
      <c r="J1102" s="938"/>
      <c r="K1102" s="938"/>
      <c r="L1102" s="938"/>
      <c r="M1102" s="1066"/>
      <c r="N1102" s="1066"/>
      <c r="O1102" s="1067"/>
      <c r="P1102" s="1067"/>
      <c r="Q1102" s="1067"/>
      <c r="R1102" s="1067"/>
    </row>
    <row r="1103" spans="1:18" s="984" customFormat="1">
      <c r="A1103" s="938"/>
      <c r="C1103" s="1026"/>
      <c r="D1103" s="938"/>
      <c r="E1103" s="1063"/>
      <c r="F1103" s="1064"/>
      <c r="G1103" s="1065"/>
      <c r="H1103" s="938"/>
      <c r="I1103" s="1063"/>
      <c r="J1103" s="938"/>
      <c r="K1103" s="938"/>
      <c r="L1103" s="938"/>
      <c r="M1103" s="1066"/>
      <c r="N1103" s="1066"/>
      <c r="O1103" s="1067"/>
      <c r="P1103" s="1067"/>
      <c r="Q1103" s="1067"/>
      <c r="R1103" s="1067"/>
    </row>
    <row r="1104" spans="1:18" s="984" customFormat="1">
      <c r="A1104" s="938"/>
      <c r="C1104" s="1026"/>
      <c r="D1104" s="938"/>
      <c r="E1104" s="1063"/>
      <c r="F1104" s="1064"/>
      <c r="G1104" s="1065"/>
      <c r="H1104" s="938"/>
      <c r="I1104" s="1063"/>
      <c r="J1104" s="938"/>
      <c r="K1104" s="938"/>
      <c r="L1104" s="938"/>
      <c r="M1104" s="1066"/>
      <c r="N1104" s="1066"/>
      <c r="O1104" s="1067"/>
      <c r="P1104" s="1067"/>
      <c r="Q1104" s="1067"/>
      <c r="R1104" s="1067"/>
    </row>
    <row r="1105" spans="1:18" s="984" customFormat="1">
      <c r="A1105" s="938"/>
      <c r="C1105" s="1026"/>
      <c r="D1105" s="938"/>
      <c r="E1105" s="1063"/>
      <c r="F1105" s="1064"/>
      <c r="G1105" s="1065"/>
      <c r="H1105" s="938"/>
      <c r="I1105" s="1063"/>
      <c r="J1105" s="938"/>
      <c r="K1105" s="938"/>
      <c r="L1105" s="938"/>
      <c r="M1105" s="1066"/>
      <c r="N1105" s="1066"/>
      <c r="O1105" s="1067"/>
      <c r="P1105" s="1067"/>
      <c r="Q1105" s="1067"/>
      <c r="R1105" s="1067"/>
    </row>
    <row r="1106" spans="1:18" s="984" customFormat="1">
      <c r="A1106" s="938"/>
      <c r="C1106" s="1026"/>
      <c r="D1106" s="938"/>
      <c r="E1106" s="1063"/>
      <c r="F1106" s="1064"/>
      <c r="G1106" s="1065"/>
      <c r="H1106" s="938"/>
      <c r="I1106" s="1063"/>
      <c r="J1106" s="938"/>
      <c r="K1106" s="938"/>
      <c r="L1106" s="938"/>
      <c r="M1106" s="1066"/>
      <c r="N1106" s="1066"/>
      <c r="O1106" s="1067"/>
      <c r="P1106" s="1067"/>
      <c r="Q1106" s="1067"/>
      <c r="R1106" s="1067"/>
    </row>
    <row r="1107" spans="1:18" s="984" customFormat="1">
      <c r="A1107" s="938"/>
      <c r="C1107" s="1026"/>
      <c r="D1107" s="938"/>
      <c r="E1107" s="1063"/>
      <c r="F1107" s="1064"/>
      <c r="G1107" s="1065"/>
      <c r="H1107" s="938"/>
      <c r="I1107" s="1063"/>
      <c r="J1107" s="938"/>
      <c r="K1107" s="938"/>
      <c r="L1107" s="938"/>
      <c r="M1107" s="1066"/>
      <c r="N1107" s="1066"/>
      <c r="O1107" s="1067"/>
      <c r="P1107" s="1067"/>
      <c r="Q1107" s="1067"/>
      <c r="R1107" s="1067"/>
    </row>
    <row r="1108" spans="1:18" s="984" customFormat="1">
      <c r="A1108" s="938"/>
      <c r="C1108" s="1026"/>
      <c r="D1108" s="938"/>
      <c r="E1108" s="1063"/>
      <c r="F1108" s="1064"/>
      <c r="G1108" s="1065"/>
      <c r="H1108" s="938"/>
      <c r="I1108" s="1063"/>
      <c r="J1108" s="938"/>
      <c r="K1108" s="938"/>
      <c r="L1108" s="938"/>
      <c r="M1108" s="1066"/>
      <c r="N1108" s="1066"/>
      <c r="O1108" s="1067"/>
      <c r="P1108" s="1067"/>
      <c r="Q1108" s="1067"/>
      <c r="R1108" s="1067"/>
    </row>
    <row r="1109" spans="1:18" s="984" customFormat="1">
      <c r="A1109" s="938"/>
      <c r="C1109" s="1026"/>
      <c r="D1109" s="938"/>
      <c r="E1109" s="1063"/>
      <c r="F1109" s="1064"/>
      <c r="G1109" s="1065"/>
      <c r="H1109" s="938"/>
      <c r="I1109" s="1063"/>
      <c r="J1109" s="938"/>
      <c r="K1109" s="938"/>
      <c r="L1109" s="938"/>
      <c r="M1109" s="1066"/>
      <c r="N1109" s="1066"/>
      <c r="O1109" s="1067"/>
      <c r="P1109" s="1067"/>
      <c r="Q1109" s="1067"/>
      <c r="R1109" s="1067"/>
    </row>
    <row r="1110" spans="1:18" s="984" customFormat="1">
      <c r="A1110" s="938"/>
      <c r="C1110" s="1026"/>
      <c r="D1110" s="938"/>
      <c r="E1110" s="1063"/>
      <c r="F1110" s="1064"/>
      <c r="G1110" s="1065"/>
      <c r="H1110" s="938"/>
      <c r="I1110" s="1063"/>
      <c r="J1110" s="938"/>
      <c r="K1110" s="938"/>
      <c r="L1110" s="938"/>
      <c r="M1110" s="1066"/>
      <c r="N1110" s="1066"/>
      <c r="O1110" s="1067"/>
      <c r="P1110" s="1067"/>
      <c r="Q1110" s="1067"/>
      <c r="R1110" s="1067"/>
    </row>
    <row r="1111" spans="1:18" s="984" customFormat="1">
      <c r="A1111" s="938"/>
      <c r="C1111" s="1026"/>
      <c r="D1111" s="938"/>
      <c r="E1111" s="1063"/>
      <c r="F1111" s="1064"/>
      <c r="G1111" s="1065"/>
      <c r="H1111" s="938"/>
      <c r="I1111" s="1063"/>
      <c r="J1111" s="938"/>
      <c r="K1111" s="938"/>
      <c r="L1111" s="938"/>
      <c r="M1111" s="1066"/>
      <c r="N1111" s="1066"/>
      <c r="O1111" s="1067"/>
      <c r="P1111" s="1067"/>
      <c r="Q1111" s="1067"/>
      <c r="R1111" s="1067"/>
    </row>
    <row r="1112" spans="1:18" s="984" customFormat="1">
      <c r="A1112" s="938"/>
      <c r="C1112" s="1026"/>
      <c r="D1112" s="938"/>
      <c r="E1112" s="1063"/>
      <c r="F1112" s="1064"/>
      <c r="G1112" s="1065"/>
      <c r="H1112" s="938"/>
      <c r="I1112" s="1063"/>
      <c r="J1112" s="938"/>
      <c r="K1112" s="938"/>
      <c r="L1112" s="938"/>
      <c r="M1112" s="1066"/>
      <c r="N1112" s="1066"/>
      <c r="O1112" s="1067"/>
      <c r="P1112" s="1067"/>
      <c r="Q1112" s="1067"/>
      <c r="R1112" s="1067"/>
    </row>
    <row r="1113" spans="1:18" s="984" customFormat="1">
      <c r="A1113" s="938"/>
      <c r="C1113" s="1026"/>
      <c r="D1113" s="938"/>
      <c r="E1113" s="1063"/>
      <c r="F1113" s="1064"/>
      <c r="G1113" s="1065"/>
      <c r="H1113" s="938"/>
      <c r="I1113" s="1063"/>
      <c r="J1113" s="938"/>
      <c r="K1113" s="938"/>
      <c r="L1113" s="938"/>
      <c r="M1113" s="1066"/>
      <c r="N1113" s="1066"/>
      <c r="O1113" s="1067"/>
      <c r="P1113" s="1067"/>
      <c r="Q1113" s="1067"/>
      <c r="R1113" s="1067"/>
    </row>
    <row r="1114" spans="1:18" s="984" customFormat="1">
      <c r="A1114" s="938"/>
      <c r="C1114" s="1026"/>
      <c r="D1114" s="938"/>
      <c r="E1114" s="1063"/>
      <c r="F1114" s="1064"/>
      <c r="G1114" s="1065"/>
      <c r="H1114" s="938"/>
      <c r="I1114" s="1063"/>
      <c r="J1114" s="938"/>
      <c r="K1114" s="938"/>
      <c r="L1114" s="938"/>
      <c r="M1114" s="1066"/>
      <c r="N1114" s="1066"/>
      <c r="O1114" s="1067"/>
      <c r="P1114" s="1067"/>
      <c r="Q1114" s="1067"/>
      <c r="R1114" s="1067"/>
    </row>
    <row r="1115" spans="1:18" s="984" customFormat="1">
      <c r="A1115" s="938"/>
      <c r="C1115" s="1026"/>
      <c r="D1115" s="938"/>
      <c r="E1115" s="1063"/>
      <c r="F1115" s="1064"/>
      <c r="G1115" s="1065"/>
      <c r="H1115" s="938"/>
      <c r="I1115" s="1063"/>
      <c r="J1115" s="938"/>
      <c r="K1115" s="938"/>
      <c r="L1115" s="938"/>
      <c r="M1115" s="1066"/>
      <c r="N1115" s="1066"/>
      <c r="O1115" s="1067"/>
      <c r="P1115" s="1067"/>
      <c r="Q1115" s="1067"/>
      <c r="R1115" s="1067"/>
    </row>
    <row r="1116" spans="1:18" s="984" customFormat="1">
      <c r="A1116" s="938"/>
      <c r="C1116" s="1026"/>
      <c r="D1116" s="938"/>
      <c r="E1116" s="1063"/>
      <c r="F1116" s="1064"/>
      <c r="G1116" s="1065"/>
      <c r="H1116" s="938"/>
      <c r="I1116" s="1063"/>
      <c r="J1116" s="938"/>
      <c r="K1116" s="938"/>
      <c r="L1116" s="938"/>
      <c r="M1116" s="1066"/>
      <c r="N1116" s="1066"/>
      <c r="O1116" s="1067"/>
      <c r="P1116" s="1067"/>
      <c r="Q1116" s="1067"/>
      <c r="R1116" s="1067"/>
    </row>
    <row r="1117" spans="1:18" s="984" customFormat="1">
      <c r="A1117" s="938"/>
      <c r="C1117" s="1026"/>
      <c r="D1117" s="938"/>
      <c r="E1117" s="1063"/>
      <c r="F1117" s="1064"/>
      <c r="G1117" s="1065"/>
      <c r="H1117" s="938"/>
      <c r="I1117" s="1063"/>
      <c r="J1117" s="938"/>
      <c r="K1117" s="938"/>
      <c r="L1117" s="938"/>
      <c r="M1117" s="1066"/>
      <c r="N1117" s="1066"/>
      <c r="O1117" s="1067"/>
      <c r="P1117" s="1067"/>
      <c r="Q1117" s="1067"/>
      <c r="R1117" s="1067"/>
    </row>
    <row r="1118" spans="1:18" s="984" customFormat="1">
      <c r="A1118" s="938"/>
      <c r="C1118" s="1026"/>
      <c r="D1118" s="938"/>
      <c r="E1118" s="1063"/>
      <c r="F1118" s="1064"/>
      <c r="G1118" s="1065"/>
      <c r="H1118" s="938"/>
      <c r="I1118" s="1063"/>
      <c r="J1118" s="938"/>
      <c r="K1118" s="938"/>
      <c r="L1118" s="938"/>
      <c r="M1118" s="1066"/>
      <c r="N1118" s="1066"/>
      <c r="O1118" s="1067"/>
      <c r="P1118" s="1067"/>
      <c r="Q1118" s="1067"/>
      <c r="R1118" s="1067"/>
    </row>
    <row r="1119" spans="1:18" s="984" customFormat="1">
      <c r="A1119" s="938"/>
      <c r="C1119" s="1026"/>
      <c r="D1119" s="938"/>
      <c r="E1119" s="1063"/>
      <c r="F1119" s="1064"/>
      <c r="G1119" s="1065"/>
      <c r="H1119" s="938"/>
      <c r="I1119" s="1063"/>
      <c r="J1119" s="938"/>
      <c r="K1119" s="938"/>
      <c r="L1119" s="938"/>
      <c r="M1119" s="1066"/>
      <c r="N1119" s="1066"/>
      <c r="O1119" s="1067"/>
      <c r="P1119" s="1067"/>
      <c r="Q1119" s="1067"/>
      <c r="R1119" s="1067"/>
    </row>
    <row r="1120" spans="1:18" s="984" customFormat="1">
      <c r="A1120" s="938"/>
      <c r="C1120" s="1026"/>
      <c r="D1120" s="938"/>
      <c r="E1120" s="1063"/>
      <c r="F1120" s="1064"/>
      <c r="G1120" s="1065"/>
      <c r="H1120" s="938"/>
      <c r="I1120" s="1063"/>
      <c r="J1120" s="938"/>
      <c r="K1120" s="938"/>
      <c r="L1120" s="938"/>
      <c r="M1120" s="1066"/>
      <c r="N1120" s="1066"/>
      <c r="O1120" s="1067"/>
      <c r="P1120" s="1067"/>
      <c r="Q1120" s="1067"/>
      <c r="R1120" s="1067"/>
    </row>
    <row r="1121" spans="1:18" s="984" customFormat="1">
      <c r="A1121" s="938"/>
      <c r="C1121" s="1026"/>
      <c r="D1121" s="938"/>
      <c r="E1121" s="1063"/>
      <c r="F1121" s="1064"/>
      <c r="G1121" s="1065"/>
      <c r="H1121" s="938"/>
      <c r="I1121" s="1063"/>
      <c r="J1121" s="938"/>
      <c r="K1121" s="938"/>
      <c r="L1121" s="938"/>
      <c r="M1121" s="1066"/>
      <c r="N1121" s="1066"/>
      <c r="O1121" s="1067"/>
      <c r="P1121" s="1067"/>
      <c r="Q1121" s="1067"/>
      <c r="R1121" s="1067"/>
    </row>
    <row r="1122" spans="1:18" s="984" customFormat="1">
      <c r="A1122" s="938"/>
      <c r="C1122" s="1026"/>
      <c r="D1122" s="938"/>
      <c r="E1122" s="1063"/>
      <c r="F1122" s="1064"/>
      <c r="G1122" s="1065"/>
      <c r="H1122" s="938"/>
      <c r="I1122" s="1063"/>
      <c r="J1122" s="938"/>
      <c r="K1122" s="938"/>
      <c r="L1122" s="938"/>
      <c r="M1122" s="1066"/>
      <c r="N1122" s="1066"/>
      <c r="O1122" s="1067"/>
      <c r="P1122" s="1067"/>
      <c r="Q1122" s="1067"/>
      <c r="R1122" s="1067"/>
    </row>
    <row r="1123" spans="1:18" s="984" customFormat="1">
      <c r="A1123" s="938"/>
      <c r="C1123" s="1026"/>
      <c r="D1123" s="938"/>
      <c r="E1123" s="1063"/>
      <c r="F1123" s="1064"/>
      <c r="G1123" s="1065"/>
      <c r="H1123" s="938"/>
      <c r="I1123" s="1063"/>
      <c r="J1123" s="938"/>
      <c r="K1123" s="938"/>
      <c r="L1123" s="938"/>
      <c r="M1123" s="1066"/>
      <c r="N1123" s="1066"/>
      <c r="O1123" s="1067"/>
      <c r="P1123" s="1067"/>
      <c r="Q1123" s="1067"/>
      <c r="R1123" s="1067"/>
    </row>
    <row r="1124" spans="1:18" s="984" customFormat="1">
      <c r="A1124" s="938"/>
      <c r="C1124" s="1026"/>
      <c r="D1124" s="938"/>
      <c r="E1124" s="1063"/>
      <c r="F1124" s="1064"/>
      <c r="G1124" s="1065"/>
      <c r="H1124" s="938"/>
      <c r="I1124" s="1063"/>
      <c r="J1124" s="938"/>
      <c r="K1124" s="938"/>
      <c r="L1124" s="938"/>
      <c r="M1124" s="1066"/>
      <c r="N1124" s="1066"/>
      <c r="O1124" s="1067"/>
      <c r="P1124" s="1067"/>
      <c r="Q1124" s="1067"/>
      <c r="R1124" s="1067"/>
    </row>
    <row r="1125" spans="1:18" s="984" customFormat="1">
      <c r="A1125" s="938"/>
      <c r="C1125" s="1026"/>
      <c r="D1125" s="938"/>
      <c r="E1125" s="1063"/>
      <c r="F1125" s="1064"/>
      <c r="G1125" s="1065"/>
      <c r="H1125" s="938"/>
      <c r="I1125" s="1063"/>
      <c r="J1125" s="938"/>
      <c r="K1125" s="938"/>
      <c r="L1125" s="938"/>
      <c r="M1125" s="1066"/>
      <c r="N1125" s="1066"/>
      <c r="O1125" s="1067"/>
      <c r="P1125" s="1067"/>
      <c r="Q1125" s="1067"/>
      <c r="R1125" s="1067"/>
    </row>
    <row r="1126" spans="1:18" s="984" customFormat="1">
      <c r="A1126" s="938"/>
      <c r="C1126" s="1026"/>
      <c r="D1126" s="938"/>
      <c r="E1126" s="1063"/>
      <c r="F1126" s="1064"/>
      <c r="G1126" s="1065"/>
      <c r="H1126" s="938"/>
      <c r="I1126" s="1063"/>
      <c r="J1126" s="938"/>
      <c r="K1126" s="938"/>
      <c r="L1126" s="938"/>
      <c r="M1126" s="1066"/>
      <c r="N1126" s="1066"/>
      <c r="O1126" s="1067"/>
      <c r="P1126" s="1067"/>
      <c r="Q1126" s="1067"/>
      <c r="R1126" s="1067"/>
    </row>
    <row r="1127" spans="1:18" s="984" customFormat="1">
      <c r="A1127" s="938"/>
      <c r="C1127" s="1026"/>
      <c r="D1127" s="938"/>
      <c r="E1127" s="1063"/>
      <c r="F1127" s="1064"/>
      <c r="G1127" s="1065"/>
      <c r="H1127" s="938"/>
      <c r="I1127" s="1063"/>
      <c r="J1127" s="938"/>
      <c r="K1127" s="938"/>
      <c r="L1127" s="938"/>
      <c r="M1127" s="1066"/>
      <c r="N1127" s="1066"/>
      <c r="O1127" s="1067"/>
      <c r="P1127" s="1067"/>
      <c r="Q1127" s="1067"/>
      <c r="R1127" s="1067"/>
    </row>
    <row r="1128" spans="1:18" s="984" customFormat="1">
      <c r="A1128" s="938"/>
      <c r="C1128" s="1026"/>
      <c r="D1128" s="938"/>
      <c r="E1128" s="1063"/>
      <c r="F1128" s="1064"/>
      <c r="G1128" s="1065"/>
      <c r="H1128" s="938"/>
      <c r="I1128" s="1063"/>
      <c r="J1128" s="938"/>
      <c r="K1128" s="938"/>
      <c r="L1128" s="938"/>
      <c r="M1128" s="1066"/>
      <c r="N1128" s="1066"/>
      <c r="O1128" s="1067"/>
      <c r="P1128" s="1067"/>
      <c r="Q1128" s="1067"/>
      <c r="R1128" s="1067"/>
    </row>
    <row r="1129" spans="1:18" s="984" customFormat="1">
      <c r="A1129" s="938"/>
      <c r="C1129" s="1026"/>
      <c r="D1129" s="938"/>
      <c r="E1129" s="1063"/>
      <c r="F1129" s="1064"/>
      <c r="G1129" s="1065"/>
      <c r="H1129" s="938"/>
      <c r="I1129" s="1063"/>
      <c r="J1129" s="938"/>
      <c r="K1129" s="938"/>
      <c r="L1129" s="938"/>
      <c r="M1129" s="1066"/>
      <c r="N1129" s="1066"/>
      <c r="O1129" s="1067"/>
      <c r="P1129" s="1067"/>
      <c r="Q1129" s="1067"/>
      <c r="R1129" s="1067"/>
    </row>
    <row r="1130" spans="1:18" s="984" customFormat="1">
      <c r="A1130" s="938"/>
      <c r="C1130" s="1026"/>
      <c r="D1130" s="938"/>
      <c r="E1130" s="1063"/>
      <c r="F1130" s="1064"/>
      <c r="G1130" s="1065"/>
      <c r="H1130" s="938"/>
      <c r="I1130" s="1063"/>
      <c r="J1130" s="938"/>
      <c r="K1130" s="938"/>
      <c r="L1130" s="938"/>
      <c r="M1130" s="1066"/>
      <c r="N1130" s="1066"/>
      <c r="O1130" s="1067"/>
      <c r="P1130" s="1067"/>
      <c r="Q1130" s="1067"/>
      <c r="R1130" s="1067"/>
    </row>
    <row r="1131" spans="1:18" s="984" customFormat="1">
      <c r="A1131" s="938"/>
      <c r="C1131" s="1026"/>
      <c r="D1131" s="938"/>
      <c r="E1131" s="1063"/>
      <c r="F1131" s="1064"/>
      <c r="G1131" s="1065"/>
      <c r="H1131" s="938"/>
      <c r="I1131" s="1063"/>
      <c r="J1131" s="938"/>
      <c r="K1131" s="938"/>
      <c r="L1131" s="938"/>
      <c r="M1131" s="1066"/>
      <c r="N1131" s="1066"/>
      <c r="O1131" s="1067"/>
      <c r="P1131" s="1067"/>
      <c r="Q1131" s="1067"/>
      <c r="R1131" s="1067"/>
    </row>
    <row r="1132" spans="1:18" s="984" customFormat="1">
      <c r="A1132" s="938"/>
      <c r="C1132" s="1026"/>
      <c r="D1132" s="938"/>
      <c r="E1132" s="1063"/>
      <c r="F1132" s="1064"/>
      <c r="G1132" s="1065"/>
      <c r="H1132" s="938"/>
      <c r="I1132" s="1063"/>
      <c r="J1132" s="938"/>
      <c r="K1132" s="938"/>
      <c r="L1132" s="938"/>
      <c r="M1132" s="1066"/>
      <c r="N1132" s="1066"/>
      <c r="O1132" s="1067"/>
      <c r="P1132" s="1067"/>
      <c r="Q1132" s="1067"/>
      <c r="R1132" s="1067"/>
    </row>
    <row r="1133" spans="1:18" s="984" customFormat="1">
      <c r="A1133" s="938"/>
      <c r="C1133" s="1026"/>
      <c r="D1133" s="938"/>
      <c r="E1133" s="1063"/>
      <c r="F1133" s="1064"/>
      <c r="G1133" s="1065"/>
      <c r="H1133" s="938"/>
      <c r="I1133" s="1063"/>
      <c r="J1133" s="938"/>
      <c r="K1133" s="938"/>
      <c r="L1133" s="938"/>
      <c r="M1133" s="1066"/>
      <c r="N1133" s="1066"/>
      <c r="O1133" s="1067"/>
      <c r="P1133" s="1067"/>
      <c r="Q1133" s="1067"/>
      <c r="R1133" s="1067"/>
    </row>
    <row r="1134" spans="1:18" s="984" customFormat="1">
      <c r="A1134" s="938"/>
      <c r="C1134" s="1026"/>
      <c r="D1134" s="938"/>
      <c r="E1134" s="1063"/>
      <c r="F1134" s="1064"/>
      <c r="G1134" s="1065"/>
      <c r="H1134" s="938"/>
      <c r="I1134" s="1063"/>
      <c r="J1134" s="938"/>
      <c r="K1134" s="938"/>
      <c r="L1134" s="938"/>
      <c r="M1134" s="1066"/>
      <c r="N1134" s="1066"/>
      <c r="O1134" s="1067"/>
      <c r="P1134" s="1067"/>
      <c r="Q1134" s="1067"/>
      <c r="R1134" s="1067"/>
    </row>
    <row r="1135" spans="1:18" s="984" customFormat="1">
      <c r="A1135" s="938"/>
      <c r="C1135" s="1026"/>
      <c r="D1135" s="938"/>
      <c r="E1135" s="1063"/>
      <c r="F1135" s="1064"/>
      <c r="G1135" s="1065"/>
      <c r="H1135" s="938"/>
      <c r="I1135" s="1063"/>
      <c r="J1135" s="938"/>
      <c r="K1135" s="938"/>
      <c r="L1135" s="938"/>
      <c r="M1135" s="1066"/>
      <c r="N1135" s="1066"/>
      <c r="O1135" s="1067"/>
      <c r="P1135" s="1067"/>
      <c r="Q1135" s="1067"/>
      <c r="R1135" s="1067"/>
    </row>
    <row r="1136" spans="1:18" s="984" customFormat="1">
      <c r="A1136" s="938"/>
      <c r="C1136" s="1026"/>
      <c r="D1136" s="938"/>
      <c r="E1136" s="1063"/>
      <c r="F1136" s="1064"/>
      <c r="G1136" s="1065"/>
      <c r="H1136" s="938"/>
      <c r="I1136" s="1063"/>
      <c r="J1136" s="938"/>
      <c r="K1136" s="938"/>
      <c r="L1136" s="938"/>
      <c r="M1136" s="1066"/>
      <c r="N1136" s="1066"/>
      <c r="O1136" s="1067"/>
      <c r="P1136" s="1067"/>
      <c r="Q1136" s="1067"/>
      <c r="R1136" s="1067"/>
    </row>
    <row r="1137" spans="1:18" s="984" customFormat="1">
      <c r="A1137" s="938"/>
      <c r="C1137" s="1026"/>
      <c r="D1137" s="938"/>
      <c r="E1137" s="1063"/>
      <c r="F1137" s="1064"/>
      <c r="G1137" s="1065"/>
      <c r="H1137" s="938"/>
      <c r="I1137" s="1063"/>
      <c r="J1137" s="938"/>
      <c r="K1137" s="938"/>
      <c r="L1137" s="938"/>
      <c r="M1137" s="1066"/>
      <c r="N1137" s="1066"/>
      <c r="O1137" s="1067"/>
      <c r="P1137" s="1067"/>
      <c r="Q1137" s="1067"/>
      <c r="R1137" s="1067"/>
    </row>
    <row r="1138" spans="1:18" s="984" customFormat="1">
      <c r="A1138" s="938"/>
      <c r="C1138" s="1026"/>
      <c r="D1138" s="938"/>
      <c r="E1138" s="1063"/>
      <c r="F1138" s="1064"/>
      <c r="G1138" s="1065"/>
      <c r="H1138" s="938"/>
      <c r="I1138" s="1063"/>
      <c r="J1138" s="938"/>
      <c r="K1138" s="938"/>
      <c r="L1138" s="938"/>
      <c r="M1138" s="1066"/>
      <c r="N1138" s="1066"/>
      <c r="O1138" s="1067"/>
      <c r="P1138" s="1067"/>
      <c r="Q1138" s="1067"/>
      <c r="R1138" s="1067"/>
    </row>
    <row r="1139" spans="1:18" s="984" customFormat="1">
      <c r="A1139" s="938"/>
      <c r="C1139" s="1026"/>
      <c r="D1139" s="938"/>
      <c r="E1139" s="1063"/>
      <c r="F1139" s="1064"/>
      <c r="G1139" s="1065"/>
      <c r="H1139" s="938"/>
      <c r="I1139" s="1063"/>
      <c r="J1139" s="938"/>
      <c r="K1139" s="938"/>
      <c r="L1139" s="938"/>
      <c r="M1139" s="1066"/>
      <c r="N1139" s="1066"/>
      <c r="O1139" s="1067"/>
      <c r="P1139" s="1067"/>
      <c r="Q1139" s="1067"/>
      <c r="R1139" s="1067"/>
    </row>
    <row r="1140" spans="1:18" s="984" customFormat="1">
      <c r="A1140" s="938"/>
      <c r="C1140" s="1026"/>
      <c r="D1140" s="938"/>
      <c r="E1140" s="1063"/>
      <c r="F1140" s="1064"/>
      <c r="G1140" s="1065"/>
      <c r="H1140" s="938"/>
      <c r="I1140" s="1063"/>
      <c r="J1140" s="938"/>
      <c r="K1140" s="938"/>
      <c r="L1140" s="938"/>
      <c r="M1140" s="1066"/>
      <c r="N1140" s="1066"/>
      <c r="O1140" s="1067"/>
      <c r="P1140" s="1067"/>
      <c r="Q1140" s="1067"/>
      <c r="R1140" s="1067"/>
    </row>
    <row r="1141" spans="1:18" s="984" customFormat="1">
      <c r="A1141" s="938"/>
      <c r="C1141" s="1026"/>
      <c r="D1141" s="938"/>
      <c r="E1141" s="1063"/>
      <c r="F1141" s="1064"/>
      <c r="G1141" s="1065"/>
      <c r="H1141" s="938"/>
      <c r="I1141" s="1063"/>
      <c r="J1141" s="938"/>
      <c r="K1141" s="938"/>
      <c r="L1141" s="938"/>
      <c r="M1141" s="1066"/>
      <c r="N1141" s="1066"/>
      <c r="O1141" s="1067"/>
      <c r="P1141" s="1067"/>
      <c r="Q1141" s="1067"/>
      <c r="R1141" s="1067"/>
    </row>
    <row r="1142" spans="1:18" s="984" customFormat="1">
      <c r="A1142" s="938"/>
      <c r="C1142" s="1026"/>
      <c r="D1142" s="938"/>
      <c r="E1142" s="1063"/>
      <c r="F1142" s="1064"/>
      <c r="G1142" s="1065"/>
      <c r="H1142" s="938"/>
      <c r="I1142" s="1063"/>
      <c r="J1142" s="938"/>
      <c r="K1142" s="938"/>
      <c r="L1142" s="938"/>
      <c r="M1142" s="1066"/>
      <c r="N1142" s="1066"/>
      <c r="O1142" s="1067"/>
      <c r="P1142" s="1067"/>
      <c r="Q1142" s="1067"/>
      <c r="R1142" s="1067"/>
    </row>
    <row r="1143" spans="1:18" s="984" customFormat="1">
      <c r="A1143" s="938"/>
      <c r="C1143" s="1026"/>
      <c r="D1143" s="938"/>
      <c r="E1143" s="1063"/>
      <c r="F1143" s="1064"/>
      <c r="G1143" s="1065"/>
      <c r="H1143" s="938"/>
      <c r="I1143" s="1063"/>
      <c r="J1143" s="938"/>
      <c r="K1143" s="938"/>
      <c r="L1143" s="938"/>
      <c r="M1143" s="1066"/>
      <c r="N1143" s="1066"/>
      <c r="O1143" s="1067"/>
      <c r="P1143" s="1067"/>
      <c r="Q1143" s="1067"/>
      <c r="R1143" s="1067"/>
    </row>
    <row r="1144" spans="1:18" s="984" customFormat="1">
      <c r="A1144" s="938"/>
      <c r="C1144" s="1026"/>
      <c r="D1144" s="938"/>
      <c r="E1144" s="1063"/>
      <c r="F1144" s="1064"/>
      <c r="G1144" s="1065"/>
      <c r="H1144" s="938"/>
      <c r="I1144" s="1063"/>
      <c r="J1144" s="938"/>
      <c r="K1144" s="938"/>
      <c r="L1144" s="938"/>
      <c r="M1144" s="1066"/>
      <c r="N1144" s="1066"/>
      <c r="O1144" s="1067"/>
      <c r="P1144" s="1067"/>
      <c r="Q1144" s="1067"/>
      <c r="R1144" s="1067"/>
    </row>
    <row r="1145" spans="1:18" s="984" customFormat="1">
      <c r="A1145" s="938"/>
      <c r="C1145" s="1026"/>
      <c r="D1145" s="938"/>
      <c r="E1145" s="1063"/>
      <c r="F1145" s="1064"/>
      <c r="G1145" s="1065"/>
      <c r="H1145" s="938"/>
      <c r="I1145" s="1063"/>
      <c r="J1145" s="938"/>
      <c r="K1145" s="938"/>
      <c r="L1145" s="938"/>
      <c r="M1145" s="1066"/>
      <c r="N1145" s="1066"/>
      <c r="O1145" s="1067"/>
      <c r="P1145" s="1067"/>
      <c r="Q1145" s="1067"/>
      <c r="R1145" s="1067"/>
    </row>
    <row r="1146" spans="1:18" s="984" customFormat="1">
      <c r="A1146" s="938"/>
      <c r="C1146" s="1026"/>
      <c r="D1146" s="938"/>
      <c r="E1146" s="1063"/>
      <c r="F1146" s="1064"/>
      <c r="G1146" s="1065"/>
      <c r="H1146" s="938"/>
      <c r="I1146" s="1063"/>
      <c r="J1146" s="938"/>
      <c r="K1146" s="938"/>
      <c r="L1146" s="938"/>
      <c r="M1146" s="1066"/>
      <c r="N1146" s="1066"/>
      <c r="O1146" s="1067"/>
      <c r="P1146" s="1067"/>
      <c r="Q1146" s="1067"/>
      <c r="R1146" s="1067"/>
    </row>
    <row r="1147" spans="1:18" s="984" customFormat="1">
      <c r="A1147" s="938"/>
      <c r="C1147" s="1026"/>
      <c r="D1147" s="938"/>
      <c r="E1147" s="1063"/>
      <c r="F1147" s="1064"/>
      <c r="G1147" s="1065"/>
      <c r="H1147" s="938"/>
      <c r="I1147" s="1063"/>
      <c r="J1147" s="938"/>
      <c r="K1147" s="938"/>
      <c r="L1147" s="938"/>
      <c r="M1147" s="1066"/>
      <c r="N1147" s="1066"/>
      <c r="O1147" s="1067"/>
      <c r="P1147" s="1067"/>
      <c r="Q1147" s="1067"/>
      <c r="R1147" s="1067"/>
    </row>
    <row r="1148" spans="1:18" s="984" customFormat="1">
      <c r="A1148" s="938"/>
      <c r="C1148" s="1026"/>
      <c r="D1148" s="938"/>
      <c r="E1148" s="1063"/>
      <c r="F1148" s="1064"/>
      <c r="G1148" s="1065"/>
      <c r="H1148" s="938"/>
      <c r="I1148" s="1063"/>
      <c r="J1148" s="938"/>
      <c r="K1148" s="938"/>
      <c r="L1148" s="938"/>
      <c r="M1148" s="1066"/>
      <c r="N1148" s="1066"/>
      <c r="O1148" s="1067"/>
      <c r="P1148" s="1067"/>
      <c r="Q1148" s="1067"/>
      <c r="R1148" s="1067"/>
    </row>
    <row r="1149" spans="1:18" s="984" customFormat="1">
      <c r="A1149" s="938"/>
      <c r="C1149" s="1026"/>
      <c r="D1149" s="938"/>
      <c r="E1149" s="1063"/>
      <c r="F1149" s="1064"/>
      <c r="G1149" s="1065"/>
      <c r="H1149" s="938"/>
      <c r="I1149" s="1063"/>
      <c r="J1149" s="938"/>
      <c r="K1149" s="938"/>
      <c r="L1149" s="938"/>
      <c r="M1149" s="1066"/>
      <c r="N1149" s="1066"/>
      <c r="O1149" s="1067"/>
      <c r="P1149" s="1067"/>
      <c r="Q1149" s="1067"/>
      <c r="R1149" s="1067"/>
    </row>
    <row r="1150" spans="1:18" s="984" customFormat="1">
      <c r="A1150" s="938"/>
      <c r="C1150" s="1026"/>
      <c r="D1150" s="938"/>
      <c r="E1150" s="1063"/>
      <c r="F1150" s="1064"/>
      <c r="G1150" s="1065"/>
      <c r="H1150" s="938"/>
      <c r="I1150" s="1063"/>
      <c r="J1150" s="938"/>
      <c r="K1150" s="938"/>
      <c r="L1150" s="938"/>
      <c r="M1150" s="1066"/>
      <c r="N1150" s="1066"/>
      <c r="O1150" s="1067"/>
      <c r="P1150" s="1067"/>
      <c r="Q1150" s="1067"/>
      <c r="R1150" s="1067"/>
    </row>
    <row r="1151" spans="1:18" s="984" customFormat="1">
      <c r="A1151" s="938"/>
      <c r="C1151" s="1026"/>
      <c r="D1151" s="938"/>
      <c r="E1151" s="1063"/>
      <c r="F1151" s="1064"/>
      <c r="G1151" s="1065"/>
      <c r="H1151" s="938"/>
      <c r="I1151" s="1063"/>
      <c r="J1151" s="938"/>
      <c r="K1151" s="938"/>
      <c r="L1151" s="938"/>
      <c r="M1151" s="1066"/>
      <c r="N1151" s="1066"/>
      <c r="O1151" s="1067"/>
      <c r="P1151" s="1067"/>
      <c r="Q1151" s="1067"/>
      <c r="R1151" s="1067"/>
    </row>
    <row r="1152" spans="1:18" s="984" customFormat="1">
      <c r="A1152" s="938"/>
      <c r="C1152" s="1026"/>
      <c r="D1152" s="938"/>
      <c r="E1152" s="1063"/>
      <c r="F1152" s="1064"/>
      <c r="G1152" s="1065"/>
      <c r="H1152" s="938"/>
      <c r="I1152" s="1063"/>
      <c r="J1152" s="938"/>
      <c r="K1152" s="938"/>
      <c r="L1152" s="938"/>
      <c r="M1152" s="1066"/>
      <c r="N1152" s="1066"/>
      <c r="O1152" s="1067"/>
      <c r="P1152" s="1067"/>
      <c r="Q1152" s="1067"/>
      <c r="R1152" s="1067"/>
    </row>
    <row r="1153" spans="1:18" s="984" customFormat="1">
      <c r="A1153" s="938"/>
      <c r="C1153" s="1026"/>
      <c r="D1153" s="938"/>
      <c r="E1153" s="1063"/>
      <c r="F1153" s="1064"/>
      <c r="G1153" s="1065"/>
      <c r="H1153" s="938"/>
      <c r="I1153" s="1063"/>
      <c r="J1153" s="938"/>
      <c r="K1153" s="938"/>
      <c r="L1153" s="938"/>
      <c r="M1153" s="1066"/>
      <c r="N1153" s="1066"/>
      <c r="O1153" s="1067"/>
      <c r="P1153" s="1067"/>
      <c r="Q1153" s="1067"/>
      <c r="R1153" s="1067"/>
    </row>
    <row r="1154" spans="1:18" s="984" customFormat="1">
      <c r="A1154" s="938"/>
      <c r="C1154" s="1026"/>
      <c r="D1154" s="938"/>
      <c r="E1154" s="1063"/>
      <c r="F1154" s="1064"/>
      <c r="G1154" s="1065"/>
      <c r="H1154" s="938"/>
      <c r="I1154" s="1063"/>
      <c r="J1154" s="938"/>
      <c r="K1154" s="938"/>
      <c r="L1154" s="938"/>
      <c r="M1154" s="1066"/>
      <c r="N1154" s="1066"/>
      <c r="O1154" s="1067"/>
      <c r="P1154" s="1067"/>
      <c r="Q1154" s="1067"/>
      <c r="R1154" s="1067"/>
    </row>
    <row r="1155" spans="1:18" s="984" customFormat="1">
      <c r="A1155" s="938"/>
      <c r="C1155" s="1026"/>
      <c r="D1155" s="938"/>
      <c r="E1155" s="1063"/>
      <c r="F1155" s="1064"/>
      <c r="G1155" s="1065"/>
      <c r="H1155" s="938"/>
      <c r="I1155" s="1063"/>
      <c r="J1155" s="938"/>
      <c r="K1155" s="938"/>
      <c r="L1155" s="938"/>
      <c r="M1155" s="1066"/>
      <c r="N1155" s="1066"/>
      <c r="O1155" s="1067"/>
      <c r="P1155" s="1067"/>
      <c r="Q1155" s="1067"/>
      <c r="R1155" s="1067"/>
    </row>
    <row r="1156" spans="1:18" s="984" customFormat="1">
      <c r="A1156" s="938"/>
      <c r="C1156" s="1026"/>
      <c r="D1156" s="938"/>
      <c r="E1156" s="1063"/>
      <c r="F1156" s="1064"/>
      <c r="G1156" s="1065"/>
      <c r="H1156" s="938"/>
      <c r="I1156" s="1063"/>
      <c r="J1156" s="938"/>
      <c r="K1156" s="938"/>
      <c r="L1156" s="938"/>
      <c r="M1156" s="1066"/>
      <c r="N1156" s="1066"/>
      <c r="O1156" s="1067"/>
      <c r="P1156" s="1067"/>
      <c r="Q1156" s="1067"/>
      <c r="R1156" s="1067"/>
    </row>
    <row r="1157" spans="1:18" s="984" customFormat="1">
      <c r="A1157" s="938"/>
      <c r="C1157" s="1026"/>
      <c r="D1157" s="938"/>
      <c r="E1157" s="1063"/>
      <c r="F1157" s="1064"/>
      <c r="G1157" s="1065"/>
      <c r="H1157" s="938"/>
      <c r="I1157" s="1063"/>
      <c r="J1157" s="938"/>
      <c r="K1157" s="938"/>
      <c r="L1157" s="938"/>
      <c r="M1157" s="1066"/>
      <c r="N1157" s="1066"/>
      <c r="O1157" s="1067"/>
      <c r="P1157" s="1067"/>
      <c r="Q1157" s="1067"/>
      <c r="R1157" s="1067"/>
    </row>
    <row r="1158" spans="1:18" s="984" customFormat="1">
      <c r="A1158" s="938"/>
      <c r="C1158" s="1026"/>
      <c r="D1158" s="938"/>
      <c r="E1158" s="1063"/>
      <c r="F1158" s="1064"/>
      <c r="G1158" s="1065"/>
      <c r="H1158" s="938"/>
      <c r="I1158" s="1063"/>
      <c r="J1158" s="938"/>
      <c r="K1158" s="938"/>
      <c r="L1158" s="938"/>
      <c r="M1158" s="1066"/>
      <c r="N1158" s="1066"/>
      <c r="O1158" s="1067"/>
      <c r="P1158" s="1067"/>
      <c r="Q1158" s="1067"/>
      <c r="R1158" s="1067"/>
    </row>
    <row r="1159" spans="1:18" s="984" customFormat="1">
      <c r="A1159" s="938"/>
      <c r="C1159" s="1026"/>
      <c r="D1159" s="938"/>
      <c r="E1159" s="1063"/>
      <c r="F1159" s="1064"/>
      <c r="G1159" s="1065"/>
      <c r="H1159" s="938"/>
      <c r="I1159" s="1063"/>
      <c r="J1159" s="938"/>
      <c r="K1159" s="938"/>
      <c r="L1159" s="938"/>
      <c r="M1159" s="1066"/>
      <c r="N1159" s="1066"/>
      <c r="O1159" s="1067"/>
      <c r="P1159" s="1067"/>
      <c r="Q1159" s="1067"/>
      <c r="R1159" s="1067"/>
    </row>
    <row r="1160" spans="1:18" s="984" customFormat="1">
      <c r="A1160" s="938"/>
      <c r="C1160" s="1026"/>
      <c r="D1160" s="938"/>
      <c r="E1160" s="1063"/>
      <c r="F1160" s="1064"/>
      <c r="G1160" s="1065"/>
      <c r="H1160" s="938"/>
      <c r="I1160" s="1063"/>
      <c r="J1160" s="938"/>
      <c r="K1160" s="938"/>
      <c r="L1160" s="938"/>
      <c r="M1160" s="1066"/>
      <c r="N1160" s="1066"/>
      <c r="O1160" s="1067"/>
      <c r="P1160" s="1067"/>
      <c r="Q1160" s="1067"/>
      <c r="R1160" s="1067"/>
    </row>
    <row r="1161" spans="1:18" s="984" customFormat="1">
      <c r="A1161" s="938"/>
      <c r="C1161" s="1026"/>
      <c r="D1161" s="938"/>
      <c r="E1161" s="1063"/>
      <c r="F1161" s="1064"/>
      <c r="G1161" s="1065"/>
      <c r="H1161" s="938"/>
      <c r="I1161" s="1063"/>
      <c r="J1161" s="938"/>
      <c r="K1161" s="938"/>
      <c r="L1161" s="938"/>
      <c r="M1161" s="1066"/>
      <c r="N1161" s="1066"/>
      <c r="O1161" s="1067"/>
      <c r="P1161" s="1067"/>
      <c r="Q1161" s="1067"/>
      <c r="R1161" s="1067"/>
    </row>
    <row r="1162" spans="1:18" s="984" customFormat="1">
      <c r="A1162" s="938"/>
      <c r="C1162" s="1026"/>
      <c r="D1162" s="938"/>
      <c r="E1162" s="1063"/>
      <c r="F1162" s="1064"/>
      <c r="G1162" s="1065"/>
      <c r="H1162" s="938"/>
      <c r="I1162" s="1063"/>
      <c r="J1162" s="938"/>
      <c r="K1162" s="938"/>
      <c r="L1162" s="938"/>
      <c r="M1162" s="1066"/>
      <c r="N1162" s="1066"/>
      <c r="O1162" s="1067"/>
      <c r="P1162" s="1067"/>
      <c r="Q1162" s="1067"/>
      <c r="R1162" s="1067"/>
    </row>
    <row r="1163" spans="1:18" s="984" customFormat="1">
      <c r="A1163" s="938"/>
      <c r="C1163" s="1026"/>
      <c r="D1163" s="938"/>
      <c r="E1163" s="1063"/>
      <c r="F1163" s="1064"/>
      <c r="G1163" s="1065"/>
      <c r="H1163" s="938"/>
      <c r="I1163" s="1063"/>
      <c r="J1163" s="938"/>
      <c r="K1163" s="938"/>
      <c r="L1163" s="938"/>
      <c r="M1163" s="1066"/>
      <c r="N1163" s="1066"/>
      <c r="O1163" s="1067"/>
      <c r="P1163" s="1067"/>
      <c r="Q1163" s="1067"/>
      <c r="R1163" s="1067"/>
    </row>
    <row r="1164" spans="1:18" s="984" customFormat="1">
      <c r="A1164" s="938"/>
      <c r="C1164" s="1026"/>
      <c r="D1164" s="938"/>
      <c r="E1164" s="1063"/>
      <c r="F1164" s="1064"/>
      <c r="G1164" s="1065"/>
      <c r="H1164" s="938"/>
      <c r="I1164" s="1063"/>
      <c r="J1164" s="938"/>
      <c r="K1164" s="938"/>
      <c r="L1164" s="938"/>
      <c r="M1164" s="1066"/>
      <c r="N1164" s="1066"/>
      <c r="O1164" s="1067"/>
      <c r="P1164" s="1067"/>
      <c r="Q1164" s="1067"/>
      <c r="R1164" s="1067"/>
    </row>
    <row r="1165" spans="1:18" s="984" customFormat="1">
      <c r="A1165" s="938"/>
      <c r="C1165" s="1026"/>
      <c r="D1165" s="938"/>
      <c r="E1165" s="1063"/>
      <c r="F1165" s="1064"/>
      <c r="G1165" s="1065"/>
      <c r="H1165" s="938"/>
      <c r="I1165" s="1063"/>
      <c r="J1165" s="938"/>
      <c r="K1165" s="938"/>
      <c r="L1165" s="938"/>
      <c r="M1165" s="1066"/>
      <c r="N1165" s="1066"/>
      <c r="O1165" s="1067"/>
      <c r="P1165" s="1067"/>
      <c r="Q1165" s="1067"/>
      <c r="R1165" s="1067"/>
    </row>
    <row r="1166" spans="1:18" s="984" customFormat="1">
      <c r="A1166" s="938"/>
      <c r="C1166" s="1026"/>
      <c r="D1166" s="938"/>
      <c r="E1166" s="1063"/>
      <c r="F1166" s="1064"/>
      <c r="G1166" s="1065"/>
      <c r="H1166" s="938"/>
      <c r="I1166" s="1063"/>
      <c r="J1166" s="938"/>
      <c r="K1166" s="938"/>
      <c r="L1166" s="938"/>
      <c r="M1166" s="1066"/>
      <c r="N1166" s="1066"/>
      <c r="O1166" s="1067"/>
      <c r="P1166" s="1067"/>
      <c r="Q1166" s="1067"/>
      <c r="R1166" s="1067"/>
    </row>
    <row r="1167" spans="1:18" s="984" customFormat="1">
      <c r="A1167" s="938"/>
      <c r="C1167" s="1026"/>
      <c r="D1167" s="938"/>
      <c r="E1167" s="1063"/>
      <c r="F1167" s="1064"/>
      <c r="G1167" s="1065"/>
      <c r="H1167" s="938"/>
      <c r="I1167" s="1063"/>
      <c r="J1167" s="938"/>
      <c r="K1167" s="938"/>
      <c r="L1167" s="938"/>
      <c r="M1167" s="1066"/>
      <c r="N1167" s="1066"/>
      <c r="O1167" s="1067"/>
      <c r="P1167" s="1067"/>
      <c r="Q1167" s="1067"/>
      <c r="R1167" s="1067"/>
    </row>
    <row r="1168" spans="1:18" s="984" customFormat="1">
      <c r="A1168" s="938"/>
      <c r="C1168" s="1026"/>
      <c r="D1168" s="938"/>
      <c r="E1168" s="1063"/>
      <c r="F1168" s="1064"/>
      <c r="G1168" s="1065"/>
      <c r="H1168" s="938"/>
      <c r="I1168" s="1063"/>
      <c r="J1168" s="938"/>
      <c r="K1168" s="938"/>
      <c r="L1168" s="938"/>
      <c r="M1168" s="1066"/>
      <c r="N1168" s="1066"/>
      <c r="O1168" s="1067"/>
      <c r="P1168" s="1067"/>
      <c r="Q1168" s="1067"/>
      <c r="R1168" s="1067"/>
    </row>
    <row r="1169" spans="1:18" s="984" customFormat="1">
      <c r="A1169" s="938"/>
      <c r="C1169" s="1026"/>
      <c r="D1169" s="938"/>
      <c r="E1169" s="1063"/>
      <c r="F1169" s="1064"/>
      <c r="G1169" s="1065"/>
      <c r="H1169" s="938"/>
      <c r="I1169" s="1063"/>
      <c r="J1169" s="938"/>
      <c r="K1169" s="938"/>
      <c r="L1169" s="938"/>
      <c r="M1169" s="1066"/>
      <c r="N1169" s="1066"/>
      <c r="O1169" s="1067"/>
      <c r="P1169" s="1067"/>
      <c r="Q1169" s="1067"/>
      <c r="R1169" s="1067"/>
    </row>
    <row r="1170" spans="1:18" s="984" customFormat="1">
      <c r="A1170" s="938"/>
      <c r="C1170" s="1026"/>
      <c r="D1170" s="938"/>
      <c r="E1170" s="1063"/>
      <c r="F1170" s="1064"/>
      <c r="G1170" s="1065"/>
      <c r="H1170" s="938"/>
      <c r="I1170" s="1063"/>
      <c r="J1170" s="938"/>
      <c r="K1170" s="938"/>
      <c r="L1170" s="938"/>
      <c r="M1170" s="1066"/>
      <c r="N1170" s="1066"/>
      <c r="O1170" s="1067"/>
      <c r="P1170" s="1067"/>
      <c r="Q1170" s="1067"/>
      <c r="R1170" s="1067"/>
    </row>
    <row r="1171" spans="1:18" s="984" customFormat="1">
      <c r="A1171" s="938"/>
      <c r="C1171" s="1026"/>
      <c r="D1171" s="938"/>
      <c r="E1171" s="1063"/>
      <c r="F1171" s="1064"/>
      <c r="G1171" s="1065"/>
      <c r="H1171" s="938"/>
      <c r="I1171" s="1063"/>
      <c r="J1171" s="938"/>
      <c r="K1171" s="938"/>
      <c r="L1171" s="938"/>
      <c r="M1171" s="1066"/>
      <c r="N1171" s="1066"/>
      <c r="O1171" s="1067"/>
      <c r="P1171" s="1067"/>
      <c r="Q1171" s="1067"/>
      <c r="R1171" s="1067"/>
    </row>
    <row r="1172" spans="1:18" s="984" customFormat="1">
      <c r="A1172" s="938"/>
      <c r="C1172" s="1026"/>
      <c r="D1172" s="938"/>
      <c r="E1172" s="1063"/>
      <c r="F1172" s="1064"/>
      <c r="G1172" s="1065"/>
      <c r="H1172" s="938"/>
      <c r="I1172" s="1063"/>
      <c r="J1172" s="938"/>
      <c r="K1172" s="938"/>
      <c r="L1172" s="938"/>
      <c r="M1172" s="1066"/>
      <c r="N1172" s="1066"/>
      <c r="O1172" s="1067"/>
      <c r="P1172" s="1067"/>
      <c r="Q1172" s="1067"/>
      <c r="R1172" s="1067"/>
    </row>
    <row r="1173" spans="1:18" s="984" customFormat="1">
      <c r="A1173" s="938"/>
      <c r="C1173" s="1026"/>
      <c r="D1173" s="938"/>
      <c r="E1173" s="1063"/>
      <c r="F1173" s="1064"/>
      <c r="G1173" s="1065"/>
      <c r="H1173" s="938"/>
      <c r="I1173" s="1063"/>
      <c r="J1173" s="938"/>
      <c r="K1173" s="938"/>
      <c r="L1173" s="938"/>
      <c r="M1173" s="1066"/>
      <c r="N1173" s="1066"/>
      <c r="O1173" s="1067"/>
      <c r="P1173" s="1067"/>
      <c r="Q1173" s="1067"/>
      <c r="R1173" s="1067"/>
    </row>
    <row r="1174" spans="1:18" s="984" customFormat="1">
      <c r="A1174" s="938"/>
      <c r="C1174" s="1026"/>
      <c r="D1174" s="938"/>
      <c r="E1174" s="1063"/>
      <c r="F1174" s="1064"/>
      <c r="G1174" s="1065"/>
      <c r="H1174" s="938"/>
      <c r="I1174" s="1063"/>
      <c r="J1174" s="938"/>
      <c r="K1174" s="938"/>
      <c r="L1174" s="938"/>
      <c r="M1174" s="1066"/>
      <c r="N1174" s="1066"/>
      <c r="O1174" s="1067"/>
      <c r="P1174" s="1067"/>
      <c r="Q1174" s="1067"/>
      <c r="R1174" s="1067"/>
    </row>
    <row r="1175" spans="1:18" s="984" customFormat="1">
      <c r="A1175" s="938"/>
      <c r="C1175" s="1026"/>
      <c r="D1175" s="938"/>
      <c r="E1175" s="1063"/>
      <c r="F1175" s="1064"/>
      <c r="G1175" s="1065"/>
      <c r="H1175" s="938"/>
      <c r="I1175" s="1063"/>
      <c r="J1175" s="938"/>
      <c r="K1175" s="938"/>
      <c r="L1175" s="938"/>
      <c r="M1175" s="1066"/>
      <c r="N1175" s="1066"/>
      <c r="O1175" s="1067"/>
      <c r="P1175" s="1067"/>
      <c r="Q1175" s="1067"/>
      <c r="R1175" s="1067"/>
    </row>
    <row r="1176" spans="1:18" s="984" customFormat="1">
      <c r="A1176" s="938"/>
      <c r="C1176" s="1026"/>
      <c r="D1176" s="938"/>
      <c r="E1176" s="1063"/>
      <c r="F1176" s="1064"/>
      <c r="G1176" s="1065"/>
      <c r="H1176" s="938"/>
      <c r="I1176" s="1063"/>
      <c r="J1176" s="938"/>
      <c r="K1176" s="938"/>
      <c r="L1176" s="938"/>
      <c r="M1176" s="1066"/>
      <c r="N1176" s="1066"/>
      <c r="O1176" s="1067"/>
      <c r="P1176" s="1067"/>
      <c r="Q1176" s="1067"/>
      <c r="R1176" s="1067"/>
    </row>
    <row r="1177" spans="1:18" s="984" customFormat="1">
      <c r="A1177" s="938"/>
      <c r="C1177" s="1026"/>
      <c r="D1177" s="938"/>
      <c r="E1177" s="1063"/>
      <c r="F1177" s="1064"/>
      <c r="G1177" s="1065"/>
      <c r="H1177" s="938"/>
      <c r="I1177" s="1063"/>
      <c r="J1177" s="938"/>
      <c r="K1177" s="938"/>
      <c r="L1177" s="938"/>
      <c r="M1177" s="1066"/>
      <c r="N1177" s="1066"/>
      <c r="O1177" s="1067"/>
      <c r="P1177" s="1067"/>
      <c r="Q1177" s="1067"/>
      <c r="R1177" s="1067"/>
    </row>
    <row r="1178" spans="1:18" s="984" customFormat="1">
      <c r="A1178" s="938"/>
      <c r="C1178" s="1026"/>
      <c r="D1178" s="938"/>
      <c r="E1178" s="1063"/>
      <c r="F1178" s="1064"/>
      <c r="G1178" s="1065"/>
      <c r="H1178" s="938"/>
      <c r="I1178" s="1063"/>
      <c r="J1178" s="938"/>
      <c r="K1178" s="938"/>
      <c r="L1178" s="938"/>
      <c r="M1178" s="1066"/>
      <c r="N1178" s="1066"/>
      <c r="O1178" s="1067"/>
      <c r="P1178" s="1067"/>
      <c r="Q1178" s="1067"/>
      <c r="R1178" s="1067"/>
    </row>
    <row r="1179" spans="1:18" s="984" customFormat="1">
      <c r="A1179" s="938"/>
      <c r="C1179" s="1026"/>
      <c r="D1179" s="938"/>
      <c r="E1179" s="1063"/>
      <c r="F1179" s="1064"/>
      <c r="G1179" s="1065"/>
      <c r="H1179" s="938"/>
      <c r="I1179" s="1063"/>
      <c r="J1179" s="938"/>
      <c r="K1179" s="938"/>
      <c r="L1179" s="938"/>
      <c r="M1179" s="1066"/>
      <c r="N1179" s="1066"/>
      <c r="O1179" s="1067"/>
      <c r="P1179" s="1067"/>
      <c r="Q1179" s="1067"/>
      <c r="R1179" s="1067"/>
    </row>
    <row r="1180" spans="1:18" s="984" customFormat="1">
      <c r="A1180" s="938"/>
      <c r="C1180" s="1026"/>
      <c r="D1180" s="938"/>
      <c r="E1180" s="1063"/>
      <c r="F1180" s="1064"/>
      <c r="G1180" s="1065"/>
      <c r="H1180" s="938"/>
      <c r="I1180" s="1063"/>
      <c r="J1180" s="938"/>
      <c r="K1180" s="938"/>
      <c r="L1180" s="938"/>
      <c r="M1180" s="1066"/>
      <c r="N1180" s="1066"/>
      <c r="O1180" s="1067"/>
      <c r="P1180" s="1067"/>
      <c r="Q1180" s="1067"/>
      <c r="R1180" s="1067"/>
    </row>
    <row r="1181" spans="1:18" s="984" customFormat="1">
      <c r="A1181" s="938"/>
      <c r="C1181" s="1026"/>
      <c r="D1181" s="938"/>
      <c r="E1181" s="1063"/>
      <c r="F1181" s="1064"/>
      <c r="G1181" s="1065"/>
      <c r="H1181" s="938"/>
      <c r="I1181" s="1063"/>
      <c r="J1181" s="938"/>
      <c r="K1181" s="938"/>
      <c r="L1181" s="938"/>
      <c r="M1181" s="1066"/>
      <c r="N1181" s="1066"/>
      <c r="O1181" s="1067"/>
      <c r="P1181" s="1067"/>
      <c r="Q1181" s="1067"/>
      <c r="R1181" s="1067"/>
    </row>
    <row r="1182" spans="1:18" s="984" customFormat="1">
      <c r="A1182" s="938"/>
      <c r="C1182" s="1026"/>
      <c r="D1182" s="938"/>
      <c r="E1182" s="1063"/>
      <c r="F1182" s="1064"/>
      <c r="G1182" s="1065"/>
      <c r="H1182" s="938"/>
      <c r="I1182" s="1063"/>
      <c r="J1182" s="938"/>
      <c r="K1182" s="938"/>
      <c r="L1182" s="938"/>
      <c r="M1182" s="1066"/>
      <c r="N1182" s="1066"/>
      <c r="O1182" s="1067"/>
      <c r="P1182" s="1067"/>
      <c r="Q1182" s="1067"/>
      <c r="R1182" s="1067"/>
    </row>
    <row r="1183" spans="1:18" s="984" customFormat="1">
      <c r="A1183" s="938"/>
      <c r="C1183" s="1026"/>
      <c r="D1183" s="938"/>
      <c r="E1183" s="1063"/>
      <c r="F1183" s="1064"/>
      <c r="G1183" s="1065"/>
      <c r="H1183" s="938"/>
      <c r="I1183" s="1063"/>
      <c r="J1183" s="938"/>
      <c r="K1183" s="938"/>
      <c r="L1183" s="938"/>
      <c r="M1183" s="1066"/>
      <c r="N1183" s="1066"/>
      <c r="O1183" s="1067"/>
      <c r="P1183" s="1067"/>
      <c r="Q1183" s="1067"/>
      <c r="R1183" s="1067"/>
    </row>
    <row r="1184" spans="1:18" s="984" customFormat="1">
      <c r="A1184" s="938"/>
      <c r="C1184" s="1026"/>
      <c r="D1184" s="938"/>
      <c r="E1184" s="1063"/>
      <c r="F1184" s="1064"/>
      <c r="G1184" s="1065"/>
      <c r="H1184" s="938"/>
      <c r="I1184" s="1063"/>
      <c r="J1184" s="938"/>
      <c r="K1184" s="938"/>
      <c r="L1184" s="938"/>
      <c r="M1184" s="1066"/>
      <c r="N1184" s="1066"/>
      <c r="O1184" s="1067"/>
      <c r="P1184" s="1067"/>
      <c r="Q1184" s="1067"/>
      <c r="R1184" s="1067"/>
    </row>
    <row r="1185" spans="1:18" s="984" customFormat="1">
      <c r="A1185" s="938"/>
      <c r="C1185" s="1026"/>
      <c r="D1185" s="938"/>
      <c r="E1185" s="1063"/>
      <c r="F1185" s="1064"/>
      <c r="G1185" s="1065"/>
      <c r="H1185" s="938"/>
      <c r="I1185" s="1063"/>
      <c r="J1185" s="938"/>
      <c r="K1185" s="938"/>
      <c r="L1185" s="938"/>
      <c r="M1185" s="1066"/>
      <c r="N1185" s="1066"/>
      <c r="O1185" s="1067"/>
      <c r="P1185" s="1067"/>
      <c r="Q1185" s="1067"/>
      <c r="R1185" s="1067"/>
    </row>
    <row r="1186" spans="1:18" s="984" customFormat="1">
      <c r="A1186" s="938"/>
      <c r="C1186" s="1026"/>
      <c r="D1186" s="938"/>
      <c r="E1186" s="1063"/>
      <c r="F1186" s="1064"/>
      <c r="G1186" s="1065"/>
      <c r="H1186" s="938"/>
      <c r="I1186" s="1063"/>
      <c r="J1186" s="938"/>
      <c r="K1186" s="938"/>
      <c r="L1186" s="938"/>
      <c r="M1186" s="1066"/>
      <c r="N1186" s="1066"/>
      <c r="O1186" s="1067"/>
      <c r="P1186" s="1067"/>
      <c r="Q1186" s="1067"/>
      <c r="R1186" s="1067"/>
    </row>
    <row r="1187" spans="1:18" s="984" customFormat="1">
      <c r="A1187" s="938"/>
      <c r="C1187" s="1026"/>
      <c r="D1187" s="938"/>
      <c r="E1187" s="1063"/>
      <c r="F1187" s="1064"/>
      <c r="G1187" s="1065"/>
      <c r="H1187" s="938"/>
      <c r="I1187" s="1063"/>
      <c r="J1187" s="938"/>
      <c r="K1187" s="938"/>
      <c r="L1187" s="938"/>
      <c r="M1187" s="1066"/>
      <c r="N1187" s="1066"/>
      <c r="O1187" s="1067"/>
      <c r="P1187" s="1067"/>
      <c r="Q1187" s="1067"/>
      <c r="R1187" s="1067"/>
    </row>
    <row r="1188" spans="1:18" s="984" customFormat="1">
      <c r="A1188" s="938"/>
      <c r="C1188" s="1026"/>
      <c r="D1188" s="938"/>
      <c r="E1188" s="1063"/>
      <c r="F1188" s="1064"/>
      <c r="G1188" s="1065"/>
      <c r="H1188" s="938"/>
      <c r="I1188" s="1063"/>
      <c r="J1188" s="938"/>
      <c r="K1188" s="938"/>
      <c r="L1188" s="938"/>
      <c r="M1188" s="1066"/>
      <c r="N1188" s="1066"/>
      <c r="O1188" s="1067"/>
      <c r="P1188" s="1067"/>
      <c r="Q1188" s="1067"/>
      <c r="R1188" s="1067"/>
    </row>
    <row r="1189" spans="1:18" s="984" customFormat="1">
      <c r="A1189" s="938"/>
      <c r="C1189" s="1026"/>
      <c r="D1189" s="938"/>
      <c r="E1189" s="1063"/>
      <c r="F1189" s="1064"/>
      <c r="G1189" s="1065"/>
      <c r="H1189" s="938"/>
      <c r="I1189" s="1063"/>
      <c r="J1189" s="938"/>
      <c r="K1189" s="938"/>
      <c r="L1189" s="938"/>
      <c r="M1189" s="1066"/>
      <c r="N1189" s="1066"/>
      <c r="O1189" s="1067"/>
      <c r="P1189" s="1067"/>
      <c r="Q1189" s="1067"/>
      <c r="R1189" s="1067"/>
    </row>
    <row r="1190" spans="1:18" s="984" customFormat="1">
      <c r="A1190" s="938"/>
      <c r="C1190" s="1026"/>
      <c r="D1190" s="938"/>
      <c r="E1190" s="1063"/>
      <c r="F1190" s="1064"/>
      <c r="G1190" s="1065"/>
      <c r="H1190" s="938"/>
      <c r="I1190" s="1063"/>
      <c r="J1190" s="938"/>
      <c r="K1190" s="938"/>
      <c r="L1190" s="938"/>
      <c r="M1190" s="1066"/>
      <c r="N1190" s="1066"/>
      <c r="O1190" s="1067"/>
      <c r="P1190" s="1067"/>
      <c r="Q1190" s="1067"/>
      <c r="R1190" s="1067"/>
    </row>
    <row r="1191" spans="1:18" s="984" customFormat="1">
      <c r="A1191" s="938"/>
      <c r="C1191" s="1026"/>
      <c r="D1191" s="938"/>
      <c r="E1191" s="1063"/>
      <c r="F1191" s="1064"/>
      <c r="G1191" s="1065"/>
      <c r="H1191" s="938"/>
      <c r="I1191" s="1063"/>
      <c r="J1191" s="938"/>
      <c r="K1191" s="938"/>
      <c r="L1191" s="938"/>
      <c r="M1191" s="1066"/>
      <c r="N1191" s="1066"/>
      <c r="O1191" s="1067"/>
      <c r="P1191" s="1067"/>
      <c r="Q1191" s="1067"/>
      <c r="R1191" s="1067"/>
    </row>
    <row r="1192" spans="1:18" s="984" customFormat="1">
      <c r="A1192" s="938"/>
      <c r="C1192" s="1026"/>
      <c r="D1192" s="938"/>
      <c r="E1192" s="1063"/>
      <c r="F1192" s="1064"/>
      <c r="G1192" s="1065"/>
      <c r="H1192" s="938"/>
      <c r="I1192" s="1063"/>
      <c r="J1192" s="938"/>
      <c r="K1192" s="938"/>
      <c r="L1192" s="938"/>
      <c r="M1192" s="1066"/>
      <c r="N1192" s="1066"/>
      <c r="O1192" s="1067"/>
      <c r="P1192" s="1067"/>
      <c r="Q1192" s="1067"/>
      <c r="R1192" s="1067"/>
    </row>
    <row r="1193" spans="1:18" s="984" customFormat="1">
      <c r="A1193" s="938"/>
      <c r="C1193" s="1026"/>
      <c r="D1193" s="938"/>
      <c r="E1193" s="1063"/>
      <c r="F1193" s="1064"/>
      <c r="G1193" s="1065"/>
      <c r="H1193" s="938"/>
      <c r="I1193" s="1063"/>
      <c r="J1193" s="938"/>
      <c r="K1193" s="938"/>
      <c r="L1193" s="938"/>
      <c r="M1193" s="1066"/>
      <c r="N1193" s="1066"/>
      <c r="O1193" s="1067"/>
      <c r="P1193" s="1067"/>
      <c r="Q1193" s="1067"/>
      <c r="R1193" s="1067"/>
    </row>
    <row r="1194" spans="1:18" s="984" customFormat="1">
      <c r="A1194" s="938"/>
      <c r="C1194" s="1026"/>
      <c r="D1194" s="938"/>
      <c r="E1194" s="1063"/>
      <c r="F1194" s="1064"/>
      <c r="G1194" s="1065"/>
      <c r="H1194" s="938"/>
      <c r="I1194" s="1063"/>
      <c r="J1194" s="938"/>
      <c r="K1194" s="938"/>
      <c r="L1194" s="938"/>
      <c r="M1194" s="1066"/>
      <c r="N1194" s="1066"/>
      <c r="O1194" s="1067"/>
      <c r="P1194" s="1067"/>
      <c r="Q1194" s="1067"/>
      <c r="R1194" s="1067"/>
    </row>
    <row r="1195" spans="1:18" s="984" customFormat="1">
      <c r="A1195" s="938"/>
      <c r="C1195" s="1026"/>
      <c r="D1195" s="938"/>
      <c r="E1195" s="1063"/>
      <c r="F1195" s="1064"/>
      <c r="G1195" s="1065"/>
      <c r="H1195" s="938"/>
      <c r="I1195" s="1063"/>
      <c r="J1195" s="938"/>
      <c r="K1195" s="938"/>
      <c r="L1195" s="938"/>
      <c r="M1195" s="1066"/>
      <c r="N1195" s="1066"/>
      <c r="O1195" s="1067"/>
      <c r="P1195" s="1067"/>
      <c r="Q1195" s="1067"/>
      <c r="R1195" s="1067"/>
    </row>
    <row r="1196" spans="1:18" s="984" customFormat="1">
      <c r="A1196" s="938"/>
      <c r="C1196" s="1026"/>
      <c r="D1196" s="938"/>
      <c r="E1196" s="1063"/>
      <c r="F1196" s="1064"/>
      <c r="G1196" s="1065"/>
      <c r="H1196" s="938"/>
      <c r="I1196" s="1063"/>
      <c r="J1196" s="938"/>
      <c r="K1196" s="938"/>
      <c r="L1196" s="938"/>
      <c r="M1196" s="1066"/>
      <c r="N1196" s="1066"/>
      <c r="O1196" s="1067"/>
      <c r="P1196" s="1067"/>
      <c r="Q1196" s="1067"/>
      <c r="R1196" s="1067"/>
    </row>
    <row r="1197" spans="1:18" s="984" customFormat="1">
      <c r="A1197" s="938"/>
      <c r="C1197" s="1026"/>
      <c r="D1197" s="938"/>
      <c r="E1197" s="1063"/>
      <c r="F1197" s="1064"/>
      <c r="G1197" s="1065"/>
      <c r="H1197" s="938"/>
      <c r="I1197" s="1063"/>
      <c r="J1197" s="938"/>
      <c r="K1197" s="938"/>
      <c r="L1197" s="938"/>
      <c r="M1197" s="1066"/>
      <c r="N1197" s="1066"/>
      <c r="O1197" s="1067"/>
      <c r="P1197" s="1067"/>
      <c r="Q1197" s="1067"/>
      <c r="R1197" s="1067"/>
    </row>
    <row r="1198" spans="1:18" s="984" customFormat="1">
      <c r="A1198" s="938"/>
      <c r="C1198" s="1026"/>
      <c r="D1198" s="938"/>
      <c r="E1198" s="1063"/>
      <c r="F1198" s="1064"/>
      <c r="G1198" s="1065"/>
      <c r="H1198" s="938"/>
      <c r="I1198" s="1063"/>
      <c r="J1198" s="938"/>
      <c r="K1198" s="938"/>
      <c r="L1198" s="938"/>
      <c r="M1198" s="1066"/>
      <c r="N1198" s="1066"/>
      <c r="O1198" s="1067"/>
      <c r="P1198" s="1067"/>
      <c r="Q1198" s="1067"/>
      <c r="R1198" s="1067"/>
    </row>
    <row r="1199" spans="1:18" s="984" customFormat="1">
      <c r="A1199" s="938"/>
      <c r="C1199" s="1026"/>
      <c r="D1199" s="938"/>
      <c r="E1199" s="1063"/>
      <c r="F1199" s="1064"/>
      <c r="G1199" s="1065"/>
      <c r="H1199" s="938"/>
      <c r="I1199" s="1063"/>
      <c r="J1199" s="938"/>
      <c r="K1199" s="938"/>
      <c r="L1199" s="938"/>
      <c r="M1199" s="1066"/>
      <c r="N1199" s="1066"/>
      <c r="O1199" s="1067"/>
      <c r="P1199" s="1067"/>
      <c r="Q1199" s="1067"/>
      <c r="R1199" s="1067"/>
    </row>
    <row r="1200" spans="1:18" s="984" customFormat="1">
      <c r="A1200" s="938"/>
      <c r="C1200" s="1026"/>
      <c r="D1200" s="938"/>
      <c r="E1200" s="1063"/>
      <c r="F1200" s="1064"/>
      <c r="G1200" s="1065"/>
      <c r="H1200" s="938"/>
      <c r="I1200" s="1063"/>
      <c r="J1200" s="938"/>
      <c r="K1200" s="938"/>
      <c r="L1200" s="938"/>
      <c r="M1200" s="1066"/>
      <c r="N1200" s="1066"/>
      <c r="O1200" s="1067"/>
      <c r="P1200" s="1067"/>
      <c r="Q1200" s="1067"/>
      <c r="R1200" s="1067"/>
    </row>
    <row r="1201" spans="1:18" s="984" customFormat="1">
      <c r="A1201" s="938"/>
      <c r="C1201" s="1026"/>
      <c r="D1201" s="938"/>
      <c r="E1201" s="1063"/>
      <c r="F1201" s="1064"/>
      <c r="G1201" s="1065"/>
      <c r="H1201" s="938"/>
      <c r="I1201" s="1063"/>
      <c r="J1201" s="938"/>
      <c r="K1201" s="938"/>
      <c r="L1201" s="938"/>
      <c r="M1201" s="1066"/>
      <c r="N1201" s="1066"/>
      <c r="O1201" s="1067"/>
      <c r="P1201" s="1067"/>
      <c r="Q1201" s="1067"/>
      <c r="R1201" s="1067"/>
    </row>
    <row r="1202" spans="1:18" s="984" customFormat="1">
      <c r="A1202" s="938"/>
      <c r="C1202" s="1026"/>
      <c r="D1202" s="938"/>
      <c r="E1202" s="1063"/>
      <c r="F1202" s="1064"/>
      <c r="G1202" s="1065"/>
      <c r="H1202" s="938"/>
      <c r="I1202" s="1063"/>
      <c r="J1202" s="938"/>
      <c r="K1202" s="938"/>
      <c r="L1202" s="938"/>
      <c r="M1202" s="1066"/>
      <c r="N1202" s="1066"/>
      <c r="O1202" s="1067"/>
      <c r="P1202" s="1067"/>
      <c r="Q1202" s="1067"/>
      <c r="R1202" s="1067"/>
    </row>
    <row r="1203" spans="1:18" s="984" customFormat="1">
      <c r="A1203" s="938"/>
      <c r="C1203" s="1026"/>
      <c r="D1203" s="938"/>
      <c r="E1203" s="1063"/>
      <c r="F1203" s="1064"/>
      <c r="G1203" s="1065"/>
      <c r="H1203" s="938"/>
      <c r="I1203" s="1063"/>
      <c r="J1203" s="938"/>
      <c r="K1203" s="938"/>
      <c r="L1203" s="938"/>
      <c r="M1203" s="1066"/>
      <c r="N1203" s="1066"/>
      <c r="O1203" s="1067"/>
      <c r="P1203" s="1067"/>
      <c r="Q1203" s="1067"/>
      <c r="R1203" s="1067"/>
    </row>
    <row r="1204" spans="1:18" s="984" customFormat="1">
      <c r="A1204" s="938"/>
      <c r="C1204" s="1026"/>
      <c r="D1204" s="938"/>
      <c r="E1204" s="1063"/>
      <c r="F1204" s="1064"/>
      <c r="G1204" s="1065"/>
      <c r="H1204" s="938"/>
      <c r="I1204" s="1063"/>
      <c r="J1204" s="938"/>
      <c r="K1204" s="938"/>
      <c r="L1204" s="938"/>
      <c r="M1204" s="1066"/>
      <c r="N1204" s="1066"/>
      <c r="O1204" s="1067"/>
      <c r="P1204" s="1067"/>
      <c r="Q1204" s="1067"/>
      <c r="R1204" s="1067"/>
    </row>
    <row r="1205" spans="1:18" s="984" customFormat="1">
      <c r="A1205" s="938"/>
      <c r="C1205" s="1026"/>
      <c r="D1205" s="938"/>
      <c r="E1205" s="1063"/>
      <c r="F1205" s="1064"/>
      <c r="G1205" s="1065"/>
      <c r="H1205" s="938"/>
      <c r="I1205" s="1063"/>
      <c r="J1205" s="938"/>
      <c r="K1205" s="938"/>
      <c r="L1205" s="938"/>
      <c r="M1205" s="1066"/>
      <c r="N1205" s="1066"/>
      <c r="O1205" s="1067"/>
      <c r="P1205" s="1067"/>
      <c r="Q1205" s="1067"/>
      <c r="R1205" s="1067"/>
    </row>
    <row r="1206" spans="1:18" s="984" customFormat="1">
      <c r="A1206" s="938"/>
      <c r="C1206" s="1026"/>
      <c r="D1206" s="938"/>
      <c r="E1206" s="1063"/>
      <c r="F1206" s="1064"/>
      <c r="G1206" s="1065"/>
      <c r="H1206" s="938"/>
      <c r="I1206" s="1063"/>
      <c r="J1206" s="938"/>
      <c r="K1206" s="938"/>
      <c r="L1206" s="938"/>
      <c r="M1206" s="1066"/>
      <c r="N1206" s="1066"/>
      <c r="O1206" s="1067"/>
      <c r="P1206" s="1067"/>
      <c r="Q1206" s="1067"/>
      <c r="R1206" s="1067"/>
    </row>
    <row r="1207" spans="1:18" s="984" customFormat="1">
      <c r="A1207" s="938"/>
      <c r="C1207" s="1026"/>
      <c r="D1207" s="938"/>
      <c r="E1207" s="1063"/>
      <c r="F1207" s="1064"/>
      <c r="G1207" s="1065"/>
      <c r="H1207" s="938"/>
      <c r="I1207" s="1063"/>
      <c r="J1207" s="938"/>
      <c r="K1207" s="938"/>
      <c r="L1207" s="938"/>
      <c r="M1207" s="1066"/>
      <c r="N1207" s="1066"/>
      <c r="O1207" s="1067"/>
      <c r="P1207" s="1067"/>
      <c r="Q1207" s="1067"/>
      <c r="R1207" s="1067"/>
    </row>
    <row r="1208" spans="1:18" s="984" customFormat="1">
      <c r="A1208" s="938"/>
      <c r="C1208" s="1026"/>
      <c r="D1208" s="938"/>
      <c r="E1208" s="1063"/>
      <c r="F1208" s="1064"/>
      <c r="G1208" s="1065"/>
      <c r="H1208" s="938"/>
      <c r="I1208" s="1063"/>
      <c r="J1208" s="938"/>
      <c r="K1208" s="938"/>
      <c r="L1208" s="938"/>
      <c r="M1208" s="1066"/>
      <c r="N1208" s="1066"/>
      <c r="O1208" s="1067"/>
      <c r="P1208" s="1067"/>
      <c r="Q1208" s="1067"/>
      <c r="R1208" s="1067"/>
    </row>
    <row r="1209" spans="1:18" s="984" customFormat="1">
      <c r="A1209" s="938"/>
      <c r="C1209" s="1026"/>
      <c r="D1209" s="938"/>
      <c r="E1209" s="1063"/>
      <c r="F1209" s="1064"/>
      <c r="G1209" s="1065"/>
      <c r="H1209" s="938"/>
      <c r="I1209" s="1063"/>
      <c r="J1209" s="938"/>
      <c r="K1209" s="938"/>
      <c r="L1209" s="938"/>
      <c r="M1209" s="1066"/>
      <c r="N1209" s="1066"/>
      <c r="O1209" s="1067"/>
      <c r="P1209" s="1067"/>
      <c r="Q1209" s="1067"/>
      <c r="R1209" s="1067"/>
    </row>
    <row r="1210" spans="1:18" s="984" customFormat="1">
      <c r="A1210" s="938"/>
      <c r="C1210" s="1026"/>
      <c r="D1210" s="938"/>
      <c r="E1210" s="1063"/>
      <c r="F1210" s="1064"/>
      <c r="G1210" s="1065"/>
      <c r="H1210" s="938"/>
      <c r="I1210" s="1063"/>
      <c r="J1210" s="938"/>
      <c r="K1210" s="938"/>
      <c r="L1210" s="938"/>
      <c r="M1210" s="1066"/>
      <c r="N1210" s="1066"/>
      <c r="O1210" s="1067"/>
      <c r="P1210" s="1067"/>
      <c r="Q1210" s="1067"/>
      <c r="R1210" s="1067"/>
    </row>
    <row r="1211" spans="1:18" s="984" customFormat="1">
      <c r="A1211" s="938"/>
      <c r="C1211" s="1026"/>
      <c r="D1211" s="938"/>
      <c r="E1211" s="1063"/>
      <c r="F1211" s="1064"/>
      <c r="G1211" s="1065"/>
      <c r="H1211" s="938"/>
      <c r="I1211" s="1063"/>
      <c r="J1211" s="938"/>
      <c r="K1211" s="938"/>
      <c r="L1211" s="938"/>
      <c r="M1211" s="1066"/>
      <c r="N1211" s="1066"/>
      <c r="O1211" s="1067"/>
      <c r="P1211" s="1067"/>
      <c r="Q1211" s="1067"/>
      <c r="R1211" s="1067"/>
    </row>
    <row r="1212" spans="1:18" s="984" customFormat="1">
      <c r="A1212" s="938"/>
      <c r="C1212" s="1026"/>
      <c r="D1212" s="938"/>
      <c r="E1212" s="1063"/>
      <c r="F1212" s="1064"/>
      <c r="G1212" s="1065"/>
      <c r="H1212" s="938"/>
      <c r="I1212" s="1063"/>
      <c r="J1212" s="938"/>
      <c r="K1212" s="938"/>
      <c r="L1212" s="938"/>
      <c r="M1212" s="1066"/>
      <c r="N1212" s="1066"/>
      <c r="O1212" s="1067"/>
      <c r="P1212" s="1067"/>
      <c r="Q1212" s="1067"/>
      <c r="R1212" s="1067"/>
    </row>
    <row r="1213" spans="1:18" s="984" customFormat="1">
      <c r="A1213" s="938"/>
      <c r="C1213" s="1026"/>
      <c r="D1213" s="938"/>
      <c r="E1213" s="1063"/>
      <c r="F1213" s="1064"/>
      <c r="G1213" s="1065"/>
      <c r="H1213" s="938"/>
      <c r="I1213" s="1063"/>
      <c r="J1213" s="938"/>
      <c r="K1213" s="938"/>
      <c r="L1213" s="938"/>
      <c r="M1213" s="1066"/>
      <c r="N1213" s="1066"/>
      <c r="O1213" s="1067"/>
      <c r="P1213" s="1067"/>
      <c r="Q1213" s="1067"/>
      <c r="R1213" s="1067"/>
    </row>
    <row r="1214" spans="1:18" s="984" customFormat="1">
      <c r="A1214" s="938"/>
      <c r="C1214" s="1026"/>
      <c r="D1214" s="938"/>
      <c r="E1214" s="1063"/>
      <c r="F1214" s="1064"/>
      <c r="G1214" s="1065"/>
      <c r="H1214" s="938"/>
      <c r="I1214" s="1063"/>
      <c r="J1214" s="938"/>
      <c r="K1214" s="938"/>
      <c r="L1214" s="938"/>
      <c r="M1214" s="1066"/>
      <c r="N1214" s="1066"/>
      <c r="O1214" s="1067"/>
      <c r="P1214" s="1067"/>
      <c r="Q1214" s="1067"/>
      <c r="R1214" s="1067"/>
    </row>
    <row r="1215" spans="1:18" s="984" customFormat="1">
      <c r="A1215" s="938"/>
      <c r="C1215" s="1026"/>
      <c r="D1215" s="938"/>
      <c r="E1215" s="1063"/>
      <c r="F1215" s="1064"/>
      <c r="G1215" s="1065"/>
      <c r="H1215" s="938"/>
      <c r="I1215" s="1063"/>
      <c r="J1215" s="938"/>
      <c r="K1215" s="938"/>
      <c r="L1215" s="938"/>
      <c r="M1215" s="1066"/>
      <c r="N1215" s="1066"/>
      <c r="O1215" s="1067"/>
      <c r="P1215" s="1067"/>
      <c r="Q1215" s="1067"/>
      <c r="R1215" s="1067"/>
    </row>
    <row r="1216" spans="1:18" s="984" customFormat="1">
      <c r="A1216" s="938"/>
      <c r="C1216" s="1026"/>
      <c r="D1216" s="938"/>
      <c r="E1216" s="1063"/>
      <c r="F1216" s="1064"/>
      <c r="G1216" s="1065"/>
      <c r="H1216" s="938"/>
      <c r="I1216" s="1063"/>
      <c r="J1216" s="938"/>
      <c r="K1216" s="938"/>
      <c r="L1216" s="938"/>
      <c r="M1216" s="1066"/>
      <c r="N1216" s="1066"/>
      <c r="O1216" s="1067"/>
      <c r="P1216" s="1067"/>
      <c r="Q1216" s="1067"/>
      <c r="R1216" s="1067"/>
    </row>
    <row r="1217" spans="1:18" s="984" customFormat="1">
      <c r="A1217" s="938"/>
      <c r="C1217" s="1026"/>
      <c r="D1217" s="938"/>
      <c r="E1217" s="1063"/>
      <c r="F1217" s="1064"/>
      <c r="G1217" s="1065"/>
      <c r="H1217" s="938"/>
      <c r="I1217" s="1063"/>
      <c r="J1217" s="938"/>
      <c r="K1217" s="938"/>
      <c r="L1217" s="938"/>
      <c r="M1217" s="1066"/>
      <c r="N1217" s="1066"/>
      <c r="O1217" s="1067"/>
      <c r="P1217" s="1067"/>
      <c r="Q1217" s="1067"/>
      <c r="R1217" s="1067"/>
    </row>
    <row r="1218" spans="1:18" s="984" customFormat="1">
      <c r="A1218" s="938"/>
      <c r="C1218" s="1026"/>
      <c r="D1218" s="938"/>
      <c r="E1218" s="1063"/>
      <c r="F1218" s="1064"/>
      <c r="G1218" s="1065"/>
      <c r="H1218" s="938"/>
      <c r="I1218" s="1063"/>
      <c r="J1218" s="938"/>
      <c r="K1218" s="938"/>
      <c r="L1218" s="938"/>
      <c r="M1218" s="1066"/>
      <c r="N1218" s="1066"/>
      <c r="O1218" s="1067"/>
      <c r="P1218" s="1067"/>
      <c r="Q1218" s="1067"/>
      <c r="R1218" s="1067"/>
    </row>
    <row r="1219" spans="1:18" s="984" customFormat="1">
      <c r="A1219" s="938"/>
      <c r="C1219" s="1026"/>
      <c r="D1219" s="938"/>
      <c r="E1219" s="1063"/>
      <c r="F1219" s="1064"/>
      <c r="G1219" s="1065"/>
      <c r="H1219" s="938"/>
      <c r="I1219" s="1063"/>
      <c r="J1219" s="938"/>
      <c r="K1219" s="938"/>
      <c r="L1219" s="938"/>
      <c r="M1219" s="1066"/>
      <c r="N1219" s="1066"/>
      <c r="O1219" s="1067"/>
      <c r="P1219" s="1067"/>
      <c r="Q1219" s="1067"/>
      <c r="R1219" s="1067"/>
    </row>
    <row r="1220" spans="1:18" s="984" customFormat="1">
      <c r="A1220" s="938"/>
      <c r="C1220" s="1026"/>
      <c r="D1220" s="938"/>
      <c r="E1220" s="1063"/>
      <c r="F1220" s="1064"/>
      <c r="G1220" s="1065"/>
      <c r="H1220" s="938"/>
      <c r="I1220" s="1063"/>
      <c r="J1220" s="938"/>
      <c r="K1220" s="938"/>
      <c r="L1220" s="938"/>
      <c r="M1220" s="1066"/>
      <c r="N1220" s="1066"/>
      <c r="O1220" s="1067"/>
      <c r="P1220" s="1067"/>
      <c r="Q1220" s="1067"/>
      <c r="R1220" s="1067"/>
    </row>
    <row r="1221" spans="1:18" s="984" customFormat="1">
      <c r="A1221" s="938"/>
      <c r="C1221" s="1026"/>
      <c r="D1221" s="938"/>
      <c r="E1221" s="1063"/>
      <c r="F1221" s="1064"/>
      <c r="G1221" s="1065"/>
      <c r="H1221" s="938"/>
      <c r="I1221" s="1063"/>
      <c r="J1221" s="938"/>
      <c r="K1221" s="938"/>
      <c r="L1221" s="938"/>
      <c r="M1221" s="1066"/>
      <c r="N1221" s="1066"/>
      <c r="O1221" s="1067"/>
      <c r="P1221" s="1067"/>
      <c r="Q1221" s="1067"/>
      <c r="R1221" s="1067"/>
    </row>
    <row r="1222" spans="1:18" s="984" customFormat="1">
      <c r="A1222" s="938"/>
      <c r="C1222" s="1026"/>
      <c r="D1222" s="938"/>
      <c r="E1222" s="1063"/>
      <c r="F1222" s="1064"/>
      <c r="G1222" s="1065"/>
      <c r="H1222" s="938"/>
      <c r="I1222" s="1063"/>
      <c r="J1222" s="938"/>
      <c r="K1222" s="938"/>
      <c r="L1222" s="938"/>
      <c r="M1222" s="1066"/>
      <c r="N1222" s="1066"/>
      <c r="O1222" s="1067"/>
      <c r="P1222" s="1067"/>
      <c r="Q1222" s="1067"/>
      <c r="R1222" s="1067"/>
    </row>
    <row r="1223" spans="1:18" s="984" customFormat="1">
      <c r="A1223" s="938"/>
      <c r="C1223" s="1026"/>
      <c r="D1223" s="938"/>
      <c r="E1223" s="1063"/>
      <c r="F1223" s="1064"/>
      <c r="G1223" s="1065"/>
      <c r="H1223" s="938"/>
      <c r="I1223" s="1063"/>
      <c r="J1223" s="938"/>
      <c r="K1223" s="938"/>
      <c r="L1223" s="938"/>
      <c r="M1223" s="1066"/>
      <c r="N1223" s="1066"/>
      <c r="O1223" s="1067"/>
      <c r="P1223" s="1067"/>
      <c r="Q1223" s="1067"/>
      <c r="R1223" s="1067"/>
    </row>
    <row r="1224" spans="1:18" s="984" customFormat="1">
      <c r="A1224" s="938"/>
      <c r="C1224" s="1026"/>
      <c r="D1224" s="938"/>
      <c r="E1224" s="1063"/>
      <c r="F1224" s="1064"/>
      <c r="G1224" s="1065"/>
      <c r="H1224" s="938"/>
      <c r="I1224" s="1063"/>
      <c r="J1224" s="938"/>
      <c r="K1224" s="938"/>
      <c r="L1224" s="938"/>
      <c r="M1224" s="1066"/>
      <c r="N1224" s="1066"/>
      <c r="O1224" s="1067"/>
      <c r="P1224" s="1067"/>
      <c r="Q1224" s="1067"/>
      <c r="R1224" s="1067"/>
    </row>
    <row r="1225" spans="1:18" s="984" customFormat="1">
      <c r="A1225" s="938"/>
      <c r="C1225" s="1026"/>
      <c r="D1225" s="938"/>
      <c r="E1225" s="1063"/>
      <c r="F1225" s="1064"/>
      <c r="G1225" s="1065"/>
      <c r="H1225" s="938"/>
      <c r="I1225" s="1063"/>
      <c r="J1225" s="938"/>
      <c r="K1225" s="938"/>
      <c r="L1225" s="938"/>
      <c r="M1225" s="1066"/>
      <c r="N1225" s="1066"/>
      <c r="O1225" s="1067"/>
      <c r="P1225" s="1067"/>
      <c r="Q1225" s="1067"/>
      <c r="R1225" s="1067"/>
    </row>
    <row r="1226" spans="1:18" s="984" customFormat="1">
      <c r="A1226" s="938"/>
      <c r="C1226" s="1026"/>
      <c r="D1226" s="938"/>
      <c r="E1226" s="1063"/>
      <c r="F1226" s="1064"/>
      <c r="G1226" s="1065"/>
      <c r="H1226" s="938"/>
      <c r="I1226" s="1063"/>
      <c r="J1226" s="938"/>
      <c r="K1226" s="938"/>
      <c r="L1226" s="938"/>
      <c r="M1226" s="1066"/>
      <c r="N1226" s="1066"/>
      <c r="O1226" s="1067"/>
      <c r="P1226" s="1067"/>
      <c r="Q1226" s="1067"/>
      <c r="R1226" s="1067"/>
    </row>
    <row r="1227" spans="1:18" s="984" customFormat="1">
      <c r="A1227" s="938"/>
      <c r="C1227" s="1026"/>
      <c r="D1227" s="938"/>
      <c r="E1227" s="1063"/>
      <c r="F1227" s="1064"/>
      <c r="G1227" s="1065"/>
      <c r="H1227" s="938"/>
      <c r="I1227" s="1063"/>
      <c r="J1227" s="938"/>
      <c r="K1227" s="938"/>
      <c r="L1227" s="938"/>
      <c r="M1227" s="1066"/>
      <c r="N1227" s="1066"/>
      <c r="O1227" s="1067"/>
      <c r="P1227" s="1067"/>
      <c r="Q1227" s="1067"/>
      <c r="R1227" s="1067"/>
    </row>
    <row r="1228" spans="1:18" s="984" customFormat="1">
      <c r="A1228" s="938"/>
      <c r="C1228" s="1026"/>
      <c r="D1228" s="938"/>
      <c r="E1228" s="1063"/>
      <c r="F1228" s="1064"/>
      <c r="G1228" s="1065"/>
      <c r="H1228" s="938"/>
      <c r="I1228" s="1063"/>
      <c r="J1228" s="938"/>
      <c r="K1228" s="938"/>
      <c r="L1228" s="938"/>
      <c r="M1228" s="1066"/>
      <c r="N1228" s="1066"/>
      <c r="O1228" s="1067"/>
      <c r="P1228" s="1067"/>
      <c r="Q1228" s="1067"/>
      <c r="R1228" s="1067"/>
    </row>
    <row r="1229" spans="1:18" s="984" customFormat="1">
      <c r="A1229" s="938"/>
      <c r="C1229" s="1026"/>
      <c r="D1229" s="938"/>
      <c r="E1229" s="1063"/>
      <c r="F1229" s="1064"/>
      <c r="G1229" s="1065"/>
      <c r="H1229" s="938"/>
      <c r="I1229" s="1063"/>
      <c r="J1229" s="938"/>
      <c r="K1229" s="938"/>
      <c r="L1229" s="938"/>
      <c r="M1229" s="1066"/>
      <c r="N1229" s="1066"/>
      <c r="O1229" s="1067"/>
      <c r="P1229" s="1067"/>
      <c r="Q1229" s="1067"/>
      <c r="R1229" s="1067"/>
    </row>
    <row r="1230" spans="1:18" s="984" customFormat="1">
      <c r="A1230" s="938"/>
      <c r="C1230" s="1026"/>
      <c r="D1230" s="938"/>
      <c r="E1230" s="1063"/>
      <c r="F1230" s="1064"/>
      <c r="G1230" s="1065"/>
      <c r="H1230" s="938"/>
      <c r="I1230" s="1063"/>
      <c r="J1230" s="938"/>
      <c r="K1230" s="938"/>
      <c r="L1230" s="938"/>
      <c r="M1230" s="1066"/>
      <c r="N1230" s="1066"/>
      <c r="O1230" s="1067"/>
      <c r="P1230" s="1067"/>
      <c r="Q1230" s="1067"/>
      <c r="R1230" s="1067"/>
    </row>
    <row r="1231" spans="1:18" s="984" customFormat="1">
      <c r="A1231" s="938"/>
      <c r="C1231" s="1026"/>
      <c r="D1231" s="938"/>
      <c r="E1231" s="1063"/>
      <c r="F1231" s="1064"/>
      <c r="G1231" s="1065"/>
      <c r="H1231" s="938"/>
      <c r="I1231" s="1063"/>
      <c r="J1231" s="938"/>
      <c r="K1231" s="938"/>
      <c r="L1231" s="938"/>
      <c r="M1231" s="1066"/>
      <c r="N1231" s="1066"/>
      <c r="O1231" s="1067"/>
      <c r="P1231" s="1067"/>
      <c r="Q1231" s="1067"/>
      <c r="R1231" s="1067"/>
    </row>
    <row r="1232" spans="1:18" s="984" customFormat="1">
      <c r="A1232" s="938"/>
      <c r="C1232" s="1026"/>
      <c r="D1232" s="938"/>
      <c r="E1232" s="1063"/>
      <c r="F1232" s="1064"/>
      <c r="G1232" s="1065"/>
      <c r="H1232" s="938"/>
      <c r="I1232" s="1063"/>
      <c r="J1232" s="938"/>
      <c r="K1232" s="938"/>
      <c r="L1232" s="938"/>
      <c r="M1232" s="1066"/>
      <c r="N1232" s="1066"/>
      <c r="O1232" s="1067"/>
      <c r="P1232" s="1067"/>
      <c r="Q1232" s="1067"/>
      <c r="R1232" s="1067"/>
    </row>
    <row r="1233" spans="1:18" s="984" customFormat="1">
      <c r="A1233" s="938"/>
      <c r="C1233" s="1026"/>
      <c r="D1233" s="938"/>
      <c r="E1233" s="1063"/>
      <c r="F1233" s="1064"/>
      <c r="G1233" s="1065"/>
      <c r="H1233" s="938"/>
      <c r="I1233" s="1063"/>
      <c r="J1233" s="938"/>
      <c r="K1233" s="938"/>
      <c r="L1233" s="938"/>
      <c r="M1233" s="1066"/>
      <c r="N1233" s="1066"/>
      <c r="O1233" s="1067"/>
      <c r="P1233" s="1067"/>
      <c r="Q1233" s="1067"/>
      <c r="R1233" s="1067"/>
    </row>
    <row r="1234" spans="1:18" s="984" customFormat="1">
      <c r="A1234" s="938"/>
      <c r="C1234" s="1026"/>
      <c r="D1234" s="938"/>
      <c r="E1234" s="1063"/>
      <c r="F1234" s="1064"/>
      <c r="G1234" s="1065"/>
      <c r="H1234" s="938"/>
      <c r="I1234" s="1063"/>
      <c r="J1234" s="938"/>
      <c r="K1234" s="938"/>
      <c r="L1234" s="938"/>
      <c r="M1234" s="1066"/>
      <c r="N1234" s="1066"/>
      <c r="O1234" s="1067"/>
      <c r="P1234" s="1067"/>
      <c r="Q1234" s="1067"/>
      <c r="R1234" s="1067"/>
    </row>
    <row r="1235" spans="1:18" s="984" customFormat="1">
      <c r="A1235" s="938"/>
      <c r="C1235" s="1026"/>
      <c r="D1235" s="938"/>
      <c r="E1235" s="1063"/>
      <c r="F1235" s="1064"/>
      <c r="G1235" s="1065"/>
      <c r="H1235" s="938"/>
      <c r="I1235" s="1063"/>
      <c r="J1235" s="938"/>
      <c r="K1235" s="938"/>
      <c r="L1235" s="938"/>
      <c r="M1235" s="1066"/>
      <c r="N1235" s="1066"/>
      <c r="O1235" s="1067"/>
      <c r="P1235" s="1067"/>
      <c r="Q1235" s="1067"/>
      <c r="R1235" s="1067"/>
    </row>
    <row r="1236" spans="1:18" s="984" customFormat="1">
      <c r="A1236" s="938"/>
      <c r="C1236" s="1026"/>
      <c r="D1236" s="938"/>
      <c r="E1236" s="1063"/>
      <c r="F1236" s="1064"/>
      <c r="G1236" s="1065"/>
      <c r="H1236" s="938"/>
      <c r="I1236" s="1063"/>
      <c r="J1236" s="938"/>
      <c r="K1236" s="938"/>
      <c r="L1236" s="938"/>
      <c r="M1236" s="1066"/>
      <c r="N1236" s="1066"/>
      <c r="O1236" s="1067"/>
      <c r="P1236" s="1067"/>
      <c r="Q1236" s="1067"/>
      <c r="R1236" s="1067"/>
    </row>
    <row r="1237" spans="1:18" s="984" customFormat="1">
      <c r="A1237" s="938"/>
      <c r="C1237" s="1026"/>
      <c r="D1237" s="938"/>
      <c r="E1237" s="1063"/>
      <c r="F1237" s="1064"/>
      <c r="G1237" s="1065"/>
      <c r="H1237" s="938"/>
      <c r="I1237" s="1063"/>
      <c r="J1237" s="938"/>
      <c r="K1237" s="938"/>
      <c r="L1237" s="938"/>
      <c r="M1237" s="1066"/>
      <c r="N1237" s="1066"/>
      <c r="O1237" s="1067"/>
      <c r="P1237" s="1067"/>
      <c r="Q1237" s="1067"/>
      <c r="R1237" s="1067"/>
    </row>
    <row r="1238" spans="1:18" s="984" customFormat="1">
      <c r="A1238" s="938"/>
      <c r="C1238" s="1026"/>
      <c r="D1238" s="938"/>
      <c r="E1238" s="1063"/>
      <c r="F1238" s="1064"/>
      <c r="G1238" s="1065"/>
      <c r="H1238" s="938"/>
      <c r="I1238" s="1063"/>
      <c r="J1238" s="938"/>
      <c r="K1238" s="938"/>
      <c r="L1238" s="938"/>
      <c r="M1238" s="1066"/>
      <c r="N1238" s="1066"/>
      <c r="O1238" s="1067"/>
      <c r="P1238" s="1067"/>
      <c r="Q1238" s="1067"/>
      <c r="R1238" s="1067"/>
    </row>
    <row r="1239" spans="1:18" s="984" customFormat="1">
      <c r="A1239" s="938"/>
      <c r="C1239" s="1026"/>
      <c r="D1239" s="938"/>
      <c r="E1239" s="1063"/>
      <c r="F1239" s="1064"/>
      <c r="G1239" s="1065"/>
      <c r="H1239" s="938"/>
      <c r="I1239" s="1063"/>
      <c r="J1239" s="938"/>
      <c r="K1239" s="938"/>
      <c r="L1239" s="938"/>
      <c r="M1239" s="1066"/>
      <c r="N1239" s="1066"/>
      <c r="O1239" s="1067"/>
      <c r="P1239" s="1067"/>
      <c r="Q1239" s="1067"/>
      <c r="R1239" s="1067"/>
    </row>
    <row r="1240" spans="1:18" s="984" customFormat="1">
      <c r="A1240" s="938"/>
      <c r="C1240" s="1026"/>
      <c r="D1240" s="938"/>
      <c r="E1240" s="1063"/>
      <c r="F1240" s="1064"/>
      <c r="G1240" s="1065"/>
      <c r="H1240" s="938"/>
      <c r="I1240" s="1063"/>
      <c r="J1240" s="938"/>
      <c r="K1240" s="938"/>
      <c r="L1240" s="938"/>
      <c r="M1240" s="1066"/>
      <c r="N1240" s="1066"/>
      <c r="O1240" s="1067"/>
      <c r="P1240" s="1067"/>
      <c r="Q1240" s="1067"/>
      <c r="R1240" s="1067"/>
    </row>
    <row r="1241" spans="1:18" s="984" customFormat="1">
      <c r="A1241" s="938"/>
      <c r="C1241" s="1026"/>
      <c r="D1241" s="938"/>
      <c r="E1241" s="1063"/>
      <c r="F1241" s="1064"/>
      <c r="G1241" s="1065"/>
      <c r="H1241" s="938"/>
      <c r="I1241" s="1063"/>
      <c r="J1241" s="938"/>
      <c r="K1241" s="938"/>
      <c r="L1241" s="938"/>
      <c r="M1241" s="1066"/>
      <c r="N1241" s="1066"/>
      <c r="O1241" s="1067"/>
      <c r="P1241" s="1067"/>
      <c r="Q1241" s="1067"/>
      <c r="R1241" s="1067"/>
    </row>
    <row r="1242" spans="1:18" s="984" customFormat="1">
      <c r="A1242" s="938"/>
      <c r="C1242" s="1026"/>
      <c r="D1242" s="938"/>
      <c r="E1242" s="1063"/>
      <c r="F1242" s="1064"/>
      <c r="G1242" s="1065"/>
      <c r="H1242" s="938"/>
      <c r="I1242" s="1063"/>
      <c r="J1242" s="938"/>
      <c r="K1242" s="938"/>
      <c r="L1242" s="938"/>
      <c r="M1242" s="1066"/>
      <c r="N1242" s="1066"/>
      <c r="O1242" s="1067"/>
      <c r="P1242" s="1067"/>
      <c r="Q1242" s="1067"/>
      <c r="R1242" s="1067"/>
    </row>
    <row r="1243" spans="1:18" s="984" customFormat="1">
      <c r="A1243" s="938"/>
      <c r="C1243" s="1026"/>
      <c r="D1243" s="938"/>
      <c r="E1243" s="1063"/>
      <c r="F1243" s="1064"/>
      <c r="G1243" s="1065"/>
      <c r="H1243" s="938"/>
      <c r="I1243" s="1063"/>
      <c r="J1243" s="938"/>
      <c r="K1243" s="938"/>
      <c r="L1243" s="938"/>
      <c r="M1243" s="1066"/>
      <c r="N1243" s="1066"/>
      <c r="O1243" s="1067"/>
      <c r="P1243" s="1067"/>
      <c r="Q1243" s="1067"/>
      <c r="R1243" s="1067"/>
    </row>
    <row r="1244" spans="1:18" s="984" customFormat="1">
      <c r="A1244" s="938"/>
      <c r="C1244" s="1026"/>
      <c r="D1244" s="938"/>
      <c r="E1244" s="1063"/>
      <c r="F1244" s="1064"/>
      <c r="G1244" s="1065"/>
      <c r="H1244" s="938"/>
      <c r="I1244" s="1063"/>
      <c r="J1244" s="938"/>
      <c r="K1244" s="938"/>
      <c r="L1244" s="938"/>
      <c r="M1244" s="1066"/>
      <c r="N1244" s="1066"/>
      <c r="O1244" s="1067"/>
      <c r="P1244" s="1067"/>
      <c r="Q1244" s="1067"/>
      <c r="R1244" s="1067"/>
    </row>
    <row r="1245" spans="1:18" s="984" customFormat="1">
      <c r="A1245" s="938"/>
      <c r="C1245" s="1026"/>
      <c r="D1245" s="938"/>
      <c r="E1245" s="1063"/>
      <c r="F1245" s="1064"/>
      <c r="G1245" s="1065"/>
      <c r="H1245" s="938"/>
      <c r="I1245" s="1063"/>
      <c r="J1245" s="938"/>
      <c r="K1245" s="938"/>
      <c r="L1245" s="938"/>
      <c r="M1245" s="1066"/>
      <c r="N1245" s="1066"/>
      <c r="O1245" s="1067"/>
      <c r="P1245" s="1067"/>
      <c r="Q1245" s="1067"/>
      <c r="R1245" s="1067"/>
    </row>
    <row r="1246" spans="1:18" s="984" customFormat="1">
      <c r="A1246" s="938"/>
      <c r="C1246" s="1026"/>
      <c r="D1246" s="938"/>
      <c r="E1246" s="1063"/>
      <c r="F1246" s="1064"/>
      <c r="G1246" s="1065"/>
      <c r="H1246" s="938"/>
      <c r="I1246" s="1063"/>
      <c r="J1246" s="938"/>
      <c r="K1246" s="938"/>
      <c r="L1246" s="938"/>
      <c r="M1246" s="1066"/>
      <c r="N1246" s="1066"/>
      <c r="O1246" s="1067"/>
      <c r="P1246" s="1067"/>
      <c r="Q1246" s="1067"/>
      <c r="R1246" s="1067"/>
    </row>
    <row r="1247" spans="1:18" s="984" customFormat="1">
      <c r="A1247" s="938"/>
      <c r="C1247" s="1026"/>
      <c r="D1247" s="938"/>
      <c r="E1247" s="1063"/>
      <c r="F1247" s="1064"/>
      <c r="G1247" s="1065"/>
      <c r="H1247" s="938"/>
      <c r="I1247" s="1063"/>
      <c r="J1247" s="938"/>
      <c r="K1247" s="938"/>
      <c r="L1247" s="938"/>
      <c r="M1247" s="1066"/>
      <c r="N1247" s="1066"/>
      <c r="O1247" s="1067"/>
      <c r="P1247" s="1067"/>
      <c r="Q1247" s="1067"/>
      <c r="R1247" s="1067"/>
    </row>
    <row r="1248" spans="1:18" s="984" customFormat="1">
      <c r="A1248" s="938"/>
      <c r="C1248" s="1026"/>
      <c r="D1248" s="938"/>
      <c r="E1248" s="1063"/>
      <c r="F1248" s="1064"/>
      <c r="G1248" s="1065"/>
      <c r="H1248" s="938"/>
      <c r="I1248" s="1063"/>
      <c r="J1248" s="938"/>
      <c r="K1248" s="938"/>
      <c r="L1248" s="938"/>
      <c r="M1248" s="1066"/>
      <c r="N1248" s="1066"/>
      <c r="O1248" s="1067"/>
      <c r="P1248" s="1067"/>
      <c r="Q1248" s="1067"/>
      <c r="R1248" s="1067"/>
    </row>
    <row r="1249" spans="1:18" s="984" customFormat="1">
      <c r="A1249" s="938"/>
      <c r="C1249" s="1026"/>
      <c r="D1249" s="938"/>
      <c r="E1249" s="1063"/>
      <c r="F1249" s="1064"/>
      <c r="G1249" s="1065"/>
      <c r="H1249" s="938"/>
      <c r="I1249" s="1063"/>
      <c r="J1249" s="938"/>
      <c r="K1249" s="938"/>
      <c r="L1249" s="938"/>
      <c r="M1249" s="1066"/>
      <c r="N1249" s="1066"/>
      <c r="O1249" s="1067"/>
      <c r="P1249" s="1067"/>
      <c r="Q1249" s="1067"/>
      <c r="R1249" s="1067"/>
    </row>
    <row r="1250" spans="1:18" s="984" customFormat="1">
      <c r="A1250" s="938"/>
      <c r="C1250" s="1026"/>
      <c r="D1250" s="938"/>
      <c r="E1250" s="1063"/>
      <c r="F1250" s="1064"/>
      <c r="G1250" s="1065"/>
      <c r="H1250" s="938"/>
      <c r="I1250" s="1063"/>
      <c r="J1250" s="938"/>
      <c r="K1250" s="938"/>
      <c r="L1250" s="938"/>
      <c r="M1250" s="1066"/>
      <c r="N1250" s="1066"/>
      <c r="O1250" s="1067"/>
      <c r="P1250" s="1067"/>
      <c r="Q1250" s="1067"/>
      <c r="R1250" s="1067"/>
    </row>
    <row r="1251" spans="1:18" s="984" customFormat="1">
      <c r="A1251" s="938"/>
      <c r="C1251" s="1026"/>
      <c r="D1251" s="938"/>
      <c r="E1251" s="1063"/>
      <c r="F1251" s="1064"/>
      <c r="G1251" s="1065"/>
      <c r="H1251" s="938"/>
      <c r="I1251" s="1063"/>
      <c r="J1251" s="938"/>
      <c r="K1251" s="938"/>
      <c r="L1251" s="938"/>
      <c r="M1251" s="1066"/>
      <c r="N1251" s="1066"/>
      <c r="O1251" s="1067"/>
      <c r="P1251" s="1067"/>
      <c r="Q1251" s="1067"/>
      <c r="R1251" s="1067"/>
    </row>
    <row r="1252" spans="1:18" s="984" customFormat="1">
      <c r="A1252" s="938"/>
      <c r="C1252" s="1026"/>
      <c r="D1252" s="938"/>
      <c r="E1252" s="1063"/>
      <c r="F1252" s="1064"/>
      <c r="G1252" s="1065"/>
      <c r="H1252" s="938"/>
      <c r="I1252" s="1063"/>
      <c r="J1252" s="938"/>
      <c r="K1252" s="938"/>
      <c r="L1252" s="938"/>
      <c r="M1252" s="1066"/>
      <c r="N1252" s="1066"/>
      <c r="O1252" s="1067"/>
      <c r="P1252" s="1067"/>
      <c r="Q1252" s="1067"/>
      <c r="R1252" s="1067"/>
    </row>
    <row r="1253" spans="1:18" s="984" customFormat="1">
      <c r="A1253" s="938"/>
      <c r="C1253" s="1026"/>
      <c r="D1253" s="938"/>
      <c r="E1253" s="1063"/>
      <c r="F1253" s="1064"/>
      <c r="G1253" s="1065"/>
      <c r="H1253" s="938"/>
      <c r="I1253" s="1063"/>
      <c r="J1253" s="938"/>
      <c r="K1253" s="938"/>
      <c r="L1253" s="938"/>
      <c r="M1253" s="1066"/>
      <c r="N1253" s="1066"/>
      <c r="O1253" s="1067"/>
      <c r="P1253" s="1067"/>
      <c r="Q1253" s="1067"/>
      <c r="R1253" s="1067"/>
    </row>
    <row r="1254" spans="1:18" s="984" customFormat="1">
      <c r="A1254" s="938"/>
      <c r="C1254" s="1026"/>
      <c r="D1254" s="938"/>
      <c r="E1254" s="1063"/>
      <c r="F1254" s="1064"/>
      <c r="G1254" s="1065"/>
      <c r="H1254" s="938"/>
      <c r="I1254" s="1063"/>
      <c r="J1254" s="938"/>
      <c r="K1254" s="938"/>
      <c r="L1254" s="938"/>
      <c r="M1254" s="1066"/>
      <c r="N1254" s="1066"/>
      <c r="O1254" s="1067"/>
      <c r="P1254" s="1067"/>
      <c r="Q1254" s="1067"/>
      <c r="R1254" s="1067"/>
    </row>
    <row r="1255" spans="1:18" s="984" customFormat="1">
      <c r="A1255" s="938"/>
      <c r="C1255" s="1026"/>
      <c r="D1255" s="938"/>
      <c r="E1255" s="1063"/>
      <c r="F1255" s="1064"/>
      <c r="G1255" s="1065"/>
      <c r="H1255" s="938"/>
      <c r="I1255" s="1063"/>
      <c r="J1255" s="938"/>
      <c r="K1255" s="938"/>
      <c r="L1255" s="938"/>
      <c r="M1255" s="1066"/>
      <c r="N1255" s="1066"/>
      <c r="O1255" s="1067"/>
      <c r="P1255" s="1067"/>
      <c r="Q1255" s="1067"/>
      <c r="R1255" s="1067"/>
    </row>
    <row r="1256" spans="1:18" s="984" customFormat="1">
      <c r="A1256" s="938"/>
      <c r="C1256" s="1026"/>
      <c r="D1256" s="938"/>
      <c r="E1256" s="1063"/>
      <c r="F1256" s="1064"/>
      <c r="G1256" s="1065"/>
      <c r="H1256" s="938"/>
      <c r="I1256" s="1063"/>
      <c r="J1256" s="938"/>
      <c r="K1256" s="938"/>
      <c r="L1256" s="938"/>
      <c r="M1256" s="1066"/>
      <c r="N1256" s="1066"/>
      <c r="O1256" s="1067"/>
      <c r="P1256" s="1067"/>
      <c r="Q1256" s="1067"/>
      <c r="R1256" s="1067"/>
    </row>
    <row r="1257" spans="1:18" s="984" customFormat="1">
      <c r="A1257" s="938"/>
      <c r="C1257" s="1026"/>
      <c r="D1257" s="938"/>
      <c r="E1257" s="1063"/>
      <c r="F1257" s="1064"/>
      <c r="G1257" s="1065"/>
      <c r="H1257" s="938"/>
      <c r="I1257" s="1063"/>
      <c r="J1257" s="938"/>
      <c r="K1257" s="938"/>
      <c r="L1257" s="938"/>
      <c r="M1257" s="1066"/>
      <c r="N1257" s="1066"/>
      <c r="O1257" s="1067"/>
      <c r="P1257" s="1067"/>
      <c r="Q1257" s="1067"/>
      <c r="R1257" s="1067"/>
    </row>
    <row r="1258" spans="1:18" s="984" customFormat="1">
      <c r="A1258" s="938"/>
      <c r="C1258" s="1026"/>
      <c r="D1258" s="938"/>
      <c r="E1258" s="1063"/>
      <c r="F1258" s="1064"/>
      <c r="G1258" s="1065"/>
      <c r="H1258" s="938"/>
      <c r="I1258" s="1063"/>
      <c r="J1258" s="938"/>
      <c r="K1258" s="938"/>
      <c r="L1258" s="938"/>
      <c r="M1258" s="1066"/>
      <c r="N1258" s="1066"/>
      <c r="O1258" s="1067"/>
      <c r="P1258" s="1067"/>
      <c r="Q1258" s="1067"/>
      <c r="R1258" s="1067"/>
    </row>
    <row r="1259" spans="1:18" s="984" customFormat="1">
      <c r="A1259" s="938"/>
      <c r="C1259" s="1026"/>
      <c r="D1259" s="938"/>
      <c r="E1259" s="1063"/>
      <c r="F1259" s="1064"/>
      <c r="G1259" s="1065"/>
      <c r="H1259" s="938"/>
      <c r="I1259" s="1063"/>
      <c r="J1259" s="938"/>
      <c r="K1259" s="938"/>
      <c r="L1259" s="938"/>
      <c r="M1259" s="1066"/>
      <c r="N1259" s="1066"/>
      <c r="O1259" s="1067"/>
      <c r="P1259" s="1067"/>
      <c r="Q1259" s="1067"/>
      <c r="R1259" s="1067"/>
    </row>
    <row r="1260" spans="1:18" s="984" customFormat="1">
      <c r="A1260" s="938"/>
      <c r="C1260" s="1026"/>
      <c r="D1260" s="938"/>
      <c r="E1260" s="1063"/>
      <c r="F1260" s="1064"/>
      <c r="G1260" s="1065"/>
      <c r="H1260" s="938"/>
      <c r="I1260" s="1063"/>
      <c r="J1260" s="938"/>
      <c r="K1260" s="938"/>
      <c r="L1260" s="938"/>
      <c r="M1260" s="1066"/>
      <c r="N1260" s="1066"/>
      <c r="O1260" s="1067"/>
      <c r="P1260" s="1067"/>
      <c r="Q1260" s="1067"/>
      <c r="R1260" s="1067"/>
    </row>
    <row r="1261" spans="1:18" s="984" customFormat="1">
      <c r="A1261" s="938"/>
      <c r="C1261" s="1026"/>
      <c r="D1261" s="938"/>
      <c r="E1261" s="1063"/>
      <c r="F1261" s="1064"/>
      <c r="G1261" s="1065"/>
      <c r="H1261" s="938"/>
      <c r="I1261" s="1063"/>
      <c r="J1261" s="938"/>
      <c r="K1261" s="938"/>
      <c r="L1261" s="938"/>
      <c r="M1261" s="1066"/>
      <c r="N1261" s="1066"/>
      <c r="O1261" s="1067"/>
      <c r="P1261" s="1067"/>
      <c r="Q1261" s="1067"/>
      <c r="R1261" s="1067"/>
    </row>
    <row r="1262" spans="1:18" s="984" customFormat="1">
      <c r="A1262" s="938"/>
      <c r="C1262" s="1026"/>
      <c r="D1262" s="938"/>
      <c r="E1262" s="1063"/>
      <c r="F1262" s="1064"/>
      <c r="G1262" s="1065"/>
      <c r="H1262" s="938"/>
      <c r="I1262" s="1063"/>
      <c r="J1262" s="938"/>
      <c r="K1262" s="938"/>
      <c r="L1262" s="938"/>
      <c r="M1262" s="1066"/>
      <c r="N1262" s="1066"/>
      <c r="O1262" s="1067"/>
      <c r="P1262" s="1067"/>
      <c r="Q1262" s="1067"/>
      <c r="R1262" s="1067"/>
    </row>
    <row r="1263" spans="1:18" s="984" customFormat="1">
      <c r="A1263" s="938"/>
      <c r="C1263" s="1026"/>
      <c r="D1263" s="938"/>
      <c r="E1263" s="1063"/>
      <c r="F1263" s="1064"/>
      <c r="G1263" s="1065"/>
      <c r="H1263" s="938"/>
      <c r="I1263" s="1063"/>
      <c r="J1263" s="938"/>
      <c r="K1263" s="938"/>
      <c r="L1263" s="938"/>
      <c r="M1263" s="1066"/>
      <c r="N1263" s="1066"/>
      <c r="O1263" s="1067"/>
      <c r="P1263" s="1067"/>
      <c r="Q1263" s="1067"/>
      <c r="R1263" s="1067"/>
    </row>
    <row r="1264" spans="1:18" s="984" customFormat="1">
      <c r="A1264" s="938"/>
      <c r="C1264" s="1026"/>
      <c r="D1264" s="938"/>
      <c r="E1264" s="1063"/>
      <c r="F1264" s="1064"/>
      <c r="G1264" s="1065"/>
      <c r="H1264" s="938"/>
      <c r="I1264" s="1063"/>
      <c r="J1264" s="938"/>
      <c r="K1264" s="938"/>
      <c r="L1264" s="938"/>
      <c r="M1264" s="1066"/>
      <c r="N1264" s="1066"/>
      <c r="O1264" s="1067"/>
      <c r="P1264" s="1067"/>
      <c r="Q1264" s="1067"/>
      <c r="R1264" s="1067"/>
    </row>
    <row r="1265" spans="1:18" s="984" customFormat="1">
      <c r="A1265" s="938"/>
      <c r="C1265" s="1026"/>
      <c r="D1265" s="938"/>
      <c r="E1265" s="1063"/>
      <c r="F1265" s="1064"/>
      <c r="G1265" s="1065"/>
      <c r="H1265" s="938"/>
      <c r="I1265" s="1063"/>
      <c r="J1265" s="938"/>
      <c r="K1265" s="938"/>
      <c r="L1265" s="938"/>
      <c r="M1265" s="1066"/>
      <c r="N1265" s="1066"/>
      <c r="O1265" s="1067"/>
      <c r="P1265" s="1067"/>
      <c r="Q1265" s="1067"/>
      <c r="R1265" s="1067"/>
    </row>
    <row r="1266" spans="1:18" s="984" customFormat="1">
      <c r="A1266" s="938"/>
      <c r="C1266" s="1026"/>
      <c r="D1266" s="938"/>
      <c r="E1266" s="1063"/>
      <c r="F1266" s="1064"/>
      <c r="G1266" s="1065"/>
      <c r="H1266" s="938"/>
      <c r="I1266" s="1063"/>
      <c r="J1266" s="938"/>
      <c r="K1266" s="938"/>
      <c r="L1266" s="938"/>
      <c r="M1266" s="1066"/>
      <c r="N1266" s="1066"/>
      <c r="O1266" s="1067"/>
      <c r="P1266" s="1067"/>
      <c r="Q1266" s="1067"/>
      <c r="R1266" s="1067"/>
    </row>
    <row r="1267" spans="1:18" s="984" customFormat="1">
      <c r="A1267" s="938"/>
      <c r="C1267" s="1026"/>
      <c r="D1267" s="938"/>
      <c r="E1267" s="1063"/>
      <c r="F1267" s="1064"/>
      <c r="G1267" s="1065"/>
      <c r="H1267" s="938"/>
      <c r="I1267" s="1063"/>
      <c r="J1267" s="938"/>
      <c r="K1267" s="938"/>
      <c r="L1267" s="938"/>
      <c r="M1267" s="1066"/>
      <c r="N1267" s="1066"/>
      <c r="O1267" s="1067"/>
      <c r="P1267" s="1067"/>
      <c r="Q1267" s="1067"/>
      <c r="R1267" s="1067"/>
    </row>
    <row r="1268" spans="1:18" s="984" customFormat="1">
      <c r="A1268" s="938"/>
      <c r="C1268" s="1026"/>
      <c r="D1268" s="938"/>
      <c r="E1268" s="1063"/>
      <c r="F1268" s="1064"/>
      <c r="G1268" s="1065"/>
      <c r="H1268" s="938"/>
      <c r="I1268" s="1063"/>
      <c r="J1268" s="938"/>
      <c r="K1268" s="938"/>
      <c r="L1268" s="938"/>
      <c r="M1268" s="1066"/>
      <c r="N1268" s="1066"/>
      <c r="O1268" s="1067"/>
      <c r="P1268" s="1067"/>
      <c r="Q1268" s="1067"/>
      <c r="R1268" s="1067"/>
    </row>
    <row r="1269" spans="1:18" s="984" customFormat="1">
      <c r="A1269" s="938"/>
      <c r="C1269" s="1026"/>
      <c r="D1269" s="938"/>
      <c r="E1269" s="1063"/>
      <c r="F1269" s="1064"/>
      <c r="G1269" s="1065"/>
      <c r="H1269" s="938"/>
      <c r="I1269" s="1063"/>
      <c r="J1269" s="938"/>
      <c r="K1269" s="938"/>
      <c r="L1269" s="938"/>
      <c r="M1269" s="1066"/>
      <c r="N1269" s="1066"/>
      <c r="O1269" s="1067"/>
      <c r="P1269" s="1067"/>
      <c r="Q1269" s="1067"/>
      <c r="R1269" s="1067"/>
    </row>
    <row r="1270" spans="1:18" s="984" customFormat="1">
      <c r="A1270" s="938"/>
      <c r="C1270" s="1026"/>
      <c r="D1270" s="938"/>
      <c r="E1270" s="1063"/>
      <c r="F1270" s="1064"/>
      <c r="G1270" s="1065"/>
      <c r="H1270" s="938"/>
      <c r="I1270" s="1063"/>
      <c r="J1270" s="938"/>
      <c r="K1270" s="938"/>
      <c r="L1270" s="938"/>
      <c r="M1270" s="1066"/>
      <c r="N1270" s="1066"/>
      <c r="O1270" s="1067"/>
      <c r="P1270" s="1067"/>
      <c r="Q1270" s="1067"/>
      <c r="R1270" s="1067"/>
    </row>
    <row r="1271" spans="1:18" s="984" customFormat="1">
      <c r="A1271" s="938"/>
      <c r="C1271" s="1026"/>
      <c r="D1271" s="938"/>
      <c r="E1271" s="1063"/>
      <c r="F1271" s="1064"/>
      <c r="G1271" s="1065"/>
      <c r="H1271" s="938"/>
      <c r="I1271" s="1063"/>
      <c r="J1271" s="938"/>
      <c r="K1271" s="938"/>
      <c r="L1271" s="938"/>
      <c r="M1271" s="1066"/>
      <c r="N1271" s="1066"/>
      <c r="O1271" s="1067"/>
      <c r="P1271" s="1067"/>
      <c r="Q1271" s="1067"/>
      <c r="R1271" s="1067"/>
    </row>
    <row r="1272" spans="1:18" s="984" customFormat="1">
      <c r="A1272" s="938"/>
      <c r="C1272" s="1026"/>
      <c r="D1272" s="938"/>
      <c r="E1272" s="1063"/>
      <c r="F1272" s="1064"/>
      <c r="G1272" s="1065"/>
      <c r="H1272" s="938"/>
      <c r="I1272" s="1063"/>
      <c r="J1272" s="938"/>
      <c r="K1272" s="938"/>
      <c r="L1272" s="938"/>
      <c r="M1272" s="1066"/>
      <c r="N1272" s="1066"/>
      <c r="O1272" s="1067"/>
      <c r="P1272" s="1067"/>
      <c r="Q1272" s="1067"/>
      <c r="R1272" s="1067"/>
    </row>
    <row r="1273" spans="1:18" s="984" customFormat="1">
      <c r="A1273" s="938"/>
      <c r="C1273" s="1026"/>
      <c r="D1273" s="938"/>
      <c r="E1273" s="1063"/>
      <c r="F1273" s="1064"/>
      <c r="G1273" s="1065"/>
      <c r="H1273" s="938"/>
      <c r="I1273" s="1063"/>
      <c r="J1273" s="938"/>
      <c r="K1273" s="938"/>
      <c r="L1273" s="938"/>
      <c r="M1273" s="1066"/>
      <c r="N1273" s="1066"/>
      <c r="O1273" s="1067"/>
      <c r="P1273" s="1067"/>
      <c r="Q1273" s="1067"/>
      <c r="R1273" s="1067"/>
    </row>
    <row r="1274" spans="1:18" s="984" customFormat="1">
      <c r="A1274" s="938"/>
      <c r="C1274" s="1026"/>
      <c r="D1274" s="938"/>
      <c r="E1274" s="1063"/>
      <c r="F1274" s="1064"/>
      <c r="G1274" s="1065"/>
      <c r="H1274" s="938"/>
      <c r="I1274" s="1063"/>
      <c r="J1274" s="938"/>
      <c r="K1274" s="938"/>
      <c r="L1274" s="938"/>
      <c r="M1274" s="1066"/>
      <c r="N1274" s="1066"/>
      <c r="O1274" s="1067"/>
      <c r="P1274" s="1067"/>
      <c r="Q1274" s="1067"/>
      <c r="R1274" s="1067"/>
    </row>
    <row r="1275" spans="1:18" s="984" customFormat="1">
      <c r="A1275" s="938"/>
      <c r="C1275" s="1026"/>
      <c r="D1275" s="938"/>
      <c r="E1275" s="1063"/>
      <c r="F1275" s="1064"/>
      <c r="G1275" s="1065"/>
      <c r="H1275" s="938"/>
      <c r="I1275" s="1063"/>
      <c r="J1275" s="938"/>
      <c r="K1275" s="938"/>
      <c r="L1275" s="938"/>
      <c r="M1275" s="1066"/>
      <c r="N1275" s="1066"/>
      <c r="O1275" s="1067"/>
      <c r="P1275" s="1067"/>
      <c r="Q1275" s="1067"/>
      <c r="R1275" s="1067"/>
    </row>
    <row r="1276" spans="1:18" s="984" customFormat="1">
      <c r="A1276" s="938"/>
      <c r="C1276" s="1026"/>
      <c r="D1276" s="938"/>
      <c r="E1276" s="1063"/>
      <c r="F1276" s="1064"/>
      <c r="G1276" s="1065"/>
      <c r="H1276" s="938"/>
      <c r="I1276" s="1063"/>
      <c r="J1276" s="938"/>
      <c r="K1276" s="938"/>
      <c r="L1276" s="938"/>
      <c r="M1276" s="1066"/>
      <c r="N1276" s="1066"/>
      <c r="O1276" s="1067"/>
      <c r="P1276" s="1067"/>
      <c r="Q1276" s="1067"/>
      <c r="R1276" s="1067"/>
    </row>
    <row r="1277" spans="1:18" s="984" customFormat="1">
      <c r="A1277" s="938"/>
      <c r="C1277" s="1026"/>
      <c r="D1277" s="938"/>
      <c r="E1277" s="1063"/>
      <c r="F1277" s="1064"/>
      <c r="G1277" s="1065"/>
      <c r="H1277" s="938"/>
      <c r="I1277" s="1063"/>
      <c r="J1277" s="938"/>
      <c r="K1277" s="938"/>
      <c r="L1277" s="938"/>
      <c r="M1277" s="1066"/>
      <c r="N1277" s="1066"/>
      <c r="O1277" s="1067"/>
      <c r="P1277" s="1067"/>
      <c r="Q1277" s="1067"/>
      <c r="R1277" s="1067"/>
    </row>
    <row r="1278" spans="1:18" s="984" customFormat="1">
      <c r="A1278" s="938"/>
      <c r="C1278" s="1026"/>
      <c r="D1278" s="938"/>
      <c r="E1278" s="1063"/>
      <c r="F1278" s="1064"/>
      <c r="G1278" s="1065"/>
      <c r="H1278" s="938"/>
      <c r="I1278" s="1063"/>
      <c r="J1278" s="938"/>
      <c r="K1278" s="938"/>
      <c r="L1278" s="938"/>
      <c r="M1278" s="1066"/>
      <c r="N1278" s="1066"/>
      <c r="O1278" s="1067"/>
      <c r="P1278" s="1067"/>
      <c r="Q1278" s="1067"/>
      <c r="R1278" s="1067"/>
    </row>
    <row r="1279" spans="1:18" s="984" customFormat="1">
      <c r="A1279" s="938"/>
      <c r="C1279" s="1026"/>
      <c r="D1279" s="938"/>
      <c r="E1279" s="1063"/>
      <c r="F1279" s="1064"/>
      <c r="G1279" s="1065"/>
      <c r="H1279" s="938"/>
      <c r="I1279" s="1063"/>
      <c r="J1279" s="938"/>
      <c r="K1279" s="938"/>
      <c r="L1279" s="938"/>
      <c r="M1279" s="1066"/>
      <c r="N1279" s="1066"/>
      <c r="O1279" s="1067"/>
      <c r="P1279" s="1067"/>
      <c r="Q1279" s="1067"/>
      <c r="R1279" s="1067"/>
    </row>
    <row r="1280" spans="1:18" s="984" customFormat="1">
      <c r="A1280" s="938"/>
      <c r="C1280" s="1026"/>
      <c r="D1280" s="938"/>
      <c r="E1280" s="1063"/>
      <c r="F1280" s="1064"/>
      <c r="G1280" s="1065"/>
      <c r="H1280" s="938"/>
      <c r="I1280" s="1063"/>
      <c r="J1280" s="938"/>
      <c r="K1280" s="938"/>
      <c r="L1280" s="938"/>
      <c r="M1280" s="1066"/>
      <c r="N1280" s="1066"/>
      <c r="O1280" s="1067"/>
      <c r="P1280" s="1067"/>
      <c r="Q1280" s="1067"/>
      <c r="R1280" s="1067"/>
    </row>
    <row r="1281" spans="1:18" s="984" customFormat="1">
      <c r="A1281" s="938"/>
      <c r="C1281" s="1026"/>
      <c r="D1281" s="938"/>
      <c r="E1281" s="1063"/>
      <c r="F1281" s="1064"/>
      <c r="G1281" s="1065"/>
      <c r="H1281" s="938"/>
      <c r="I1281" s="1063"/>
      <c r="J1281" s="938"/>
      <c r="K1281" s="938"/>
      <c r="L1281" s="938"/>
      <c r="M1281" s="1066"/>
      <c r="N1281" s="1066"/>
      <c r="O1281" s="1067"/>
      <c r="P1281" s="1067"/>
      <c r="Q1281" s="1067"/>
      <c r="R1281" s="1067"/>
    </row>
    <row r="1282" spans="1:18" s="984" customFormat="1">
      <c r="A1282" s="938"/>
      <c r="C1282" s="1026"/>
      <c r="D1282" s="938"/>
      <c r="E1282" s="1063"/>
      <c r="F1282" s="1064"/>
      <c r="G1282" s="1065"/>
      <c r="H1282" s="938"/>
      <c r="I1282" s="1063"/>
      <c r="J1282" s="938"/>
      <c r="K1282" s="938"/>
      <c r="L1282" s="938"/>
      <c r="M1282" s="1066"/>
      <c r="N1282" s="1066"/>
      <c r="O1282" s="1067"/>
      <c r="P1282" s="1067"/>
      <c r="Q1282" s="1067"/>
      <c r="R1282" s="1067"/>
    </row>
    <row r="1283" spans="1:18" s="984" customFormat="1">
      <c r="A1283" s="938"/>
      <c r="C1283" s="1026"/>
      <c r="D1283" s="938"/>
      <c r="E1283" s="1063"/>
      <c r="F1283" s="1064"/>
      <c r="G1283" s="1065"/>
      <c r="H1283" s="938"/>
      <c r="I1283" s="1063"/>
      <c r="J1283" s="938"/>
      <c r="K1283" s="938"/>
      <c r="L1283" s="938"/>
      <c r="M1283" s="1066"/>
      <c r="N1283" s="1066"/>
      <c r="O1283" s="1067"/>
      <c r="P1283" s="1067"/>
      <c r="Q1283" s="1067"/>
      <c r="R1283" s="1067"/>
    </row>
    <row r="1284" spans="1:18" s="984" customFormat="1">
      <c r="A1284" s="938"/>
      <c r="C1284" s="1026"/>
      <c r="D1284" s="938"/>
      <c r="E1284" s="1063"/>
      <c r="F1284" s="1064"/>
      <c r="G1284" s="1065"/>
      <c r="H1284" s="938"/>
      <c r="I1284" s="1063"/>
      <c r="J1284" s="938"/>
      <c r="K1284" s="938"/>
      <c r="L1284" s="938"/>
      <c r="M1284" s="1066"/>
      <c r="N1284" s="1066"/>
      <c r="O1284" s="1067"/>
      <c r="P1284" s="1067"/>
      <c r="Q1284" s="1067"/>
      <c r="R1284" s="1067"/>
    </row>
    <row r="1285" spans="1:18" s="984" customFormat="1">
      <c r="A1285" s="938"/>
      <c r="C1285" s="1026"/>
      <c r="D1285" s="938"/>
      <c r="E1285" s="1063"/>
      <c r="F1285" s="1064"/>
      <c r="G1285" s="1065"/>
      <c r="H1285" s="938"/>
      <c r="I1285" s="1063"/>
      <c r="J1285" s="938"/>
      <c r="K1285" s="938"/>
      <c r="L1285" s="938"/>
      <c r="M1285" s="1066"/>
      <c r="N1285" s="1066"/>
      <c r="O1285" s="1067"/>
      <c r="P1285" s="1067"/>
      <c r="Q1285" s="1067"/>
      <c r="R1285" s="1067"/>
    </row>
    <row r="1286" spans="1:18" s="984" customFormat="1">
      <c r="A1286" s="938"/>
      <c r="C1286" s="1026"/>
      <c r="D1286" s="938"/>
      <c r="E1286" s="1063"/>
      <c r="F1286" s="1064"/>
      <c r="G1286" s="1065"/>
      <c r="H1286" s="938"/>
      <c r="I1286" s="1063"/>
      <c r="J1286" s="938"/>
      <c r="K1286" s="938"/>
      <c r="L1286" s="938"/>
      <c r="M1286" s="1066"/>
      <c r="N1286" s="1066"/>
      <c r="O1286" s="1067"/>
      <c r="P1286" s="1067"/>
      <c r="Q1286" s="1067"/>
      <c r="R1286" s="1067"/>
    </row>
    <row r="1287" spans="1:18" s="984" customFormat="1">
      <c r="A1287" s="938"/>
      <c r="C1287" s="1026"/>
      <c r="D1287" s="938"/>
      <c r="E1287" s="1063"/>
      <c r="F1287" s="1064"/>
      <c r="G1287" s="1065"/>
      <c r="H1287" s="938"/>
      <c r="I1287" s="1063"/>
      <c r="J1287" s="938"/>
      <c r="K1287" s="938"/>
      <c r="L1287" s="938"/>
      <c r="M1287" s="1066"/>
      <c r="N1287" s="1066"/>
      <c r="O1287" s="1067"/>
      <c r="P1287" s="1067"/>
      <c r="Q1287" s="1067"/>
      <c r="R1287" s="1067"/>
    </row>
    <row r="1288" spans="1:18" s="984" customFormat="1">
      <c r="A1288" s="938"/>
      <c r="C1288" s="1026"/>
      <c r="D1288" s="938"/>
      <c r="E1288" s="1063"/>
      <c r="F1288" s="1064"/>
      <c r="G1288" s="1065"/>
      <c r="H1288" s="938"/>
      <c r="I1288" s="1063"/>
      <c r="J1288" s="938"/>
      <c r="K1288" s="938"/>
      <c r="L1288" s="938"/>
      <c r="M1288" s="1066"/>
      <c r="N1288" s="1066"/>
      <c r="O1288" s="1067"/>
      <c r="P1288" s="1067"/>
      <c r="Q1288" s="1067"/>
      <c r="R1288" s="1067"/>
    </row>
    <row r="1289" spans="1:18" s="984" customFormat="1">
      <c r="A1289" s="938"/>
      <c r="C1289" s="1026"/>
      <c r="D1289" s="938"/>
      <c r="E1289" s="1063"/>
      <c r="F1289" s="1064"/>
      <c r="G1289" s="1065"/>
      <c r="H1289" s="938"/>
      <c r="I1289" s="1063"/>
      <c r="J1289" s="938"/>
      <c r="K1289" s="938"/>
      <c r="L1289" s="938"/>
      <c r="M1289" s="1066"/>
      <c r="N1289" s="1066"/>
      <c r="O1289" s="1067"/>
      <c r="P1289" s="1067"/>
      <c r="Q1289" s="1067"/>
      <c r="R1289" s="1067"/>
    </row>
    <row r="1290" spans="1:18" s="984" customFormat="1">
      <c r="A1290" s="938"/>
      <c r="C1290" s="1026"/>
      <c r="D1290" s="938"/>
      <c r="E1290" s="1063"/>
      <c r="F1290" s="1064"/>
      <c r="G1290" s="1065"/>
      <c r="H1290" s="938"/>
      <c r="I1290" s="1063"/>
      <c r="J1290" s="938"/>
      <c r="K1290" s="938"/>
      <c r="L1290" s="938"/>
      <c r="M1290" s="1066"/>
      <c r="N1290" s="1066"/>
      <c r="O1290" s="1067"/>
      <c r="P1290" s="1067"/>
      <c r="Q1290" s="1067"/>
      <c r="R1290" s="1067"/>
    </row>
    <row r="1291" spans="1:18" s="984" customFormat="1">
      <c r="A1291" s="938"/>
      <c r="C1291" s="1026"/>
      <c r="D1291" s="938"/>
      <c r="E1291" s="1063"/>
      <c r="F1291" s="1064"/>
      <c r="G1291" s="1065"/>
      <c r="H1291" s="938"/>
      <c r="I1291" s="1063"/>
      <c r="J1291" s="938"/>
      <c r="K1291" s="938"/>
      <c r="L1291" s="938"/>
      <c r="M1291" s="1066"/>
      <c r="N1291" s="1066"/>
      <c r="O1291" s="1067"/>
      <c r="P1291" s="1067"/>
      <c r="Q1291" s="1067"/>
      <c r="R1291" s="1067"/>
    </row>
    <row r="1292" spans="1:18" s="984" customFormat="1">
      <c r="A1292" s="938"/>
      <c r="C1292" s="1026"/>
      <c r="D1292" s="938"/>
      <c r="E1292" s="1063"/>
      <c r="F1292" s="1064"/>
      <c r="G1292" s="1065"/>
      <c r="H1292" s="938"/>
      <c r="I1292" s="1063"/>
      <c r="J1292" s="938"/>
      <c r="K1292" s="938"/>
      <c r="L1292" s="938"/>
      <c r="M1292" s="1066"/>
      <c r="N1292" s="1066"/>
      <c r="O1292" s="1067"/>
      <c r="P1292" s="1067"/>
      <c r="Q1292" s="1067"/>
      <c r="R1292" s="1067"/>
    </row>
    <row r="1293" spans="1:18" s="984" customFormat="1">
      <c r="A1293" s="938"/>
      <c r="C1293" s="1026"/>
      <c r="D1293" s="938"/>
      <c r="E1293" s="1063"/>
      <c r="F1293" s="1064"/>
      <c r="G1293" s="1065"/>
      <c r="H1293" s="938"/>
      <c r="I1293" s="1063"/>
      <c r="J1293" s="938"/>
      <c r="K1293" s="938"/>
      <c r="L1293" s="938"/>
      <c r="M1293" s="1066"/>
      <c r="N1293" s="1066"/>
      <c r="O1293" s="1067"/>
      <c r="P1293" s="1067"/>
      <c r="Q1293" s="1067"/>
      <c r="R1293" s="1067"/>
    </row>
    <row r="1294" spans="1:18" s="984" customFormat="1">
      <c r="A1294" s="938"/>
      <c r="C1294" s="1026"/>
      <c r="D1294" s="938"/>
      <c r="E1294" s="1063"/>
      <c r="F1294" s="1064"/>
      <c r="G1294" s="1065"/>
      <c r="H1294" s="938"/>
      <c r="I1294" s="1063"/>
      <c r="J1294" s="938"/>
      <c r="K1294" s="938"/>
      <c r="L1294" s="938"/>
      <c r="M1294" s="1066"/>
      <c r="N1294" s="1066"/>
      <c r="O1294" s="1067"/>
      <c r="P1294" s="1067"/>
      <c r="Q1294" s="1067"/>
      <c r="R1294" s="1067"/>
    </row>
    <row r="1295" spans="1:18" s="984" customFormat="1">
      <c r="A1295" s="938"/>
      <c r="C1295" s="1026"/>
      <c r="D1295" s="938"/>
      <c r="E1295" s="1063"/>
      <c r="F1295" s="1064"/>
      <c r="G1295" s="1065"/>
      <c r="H1295" s="938"/>
      <c r="I1295" s="1063"/>
      <c r="J1295" s="938"/>
      <c r="K1295" s="938"/>
      <c r="L1295" s="938"/>
      <c r="M1295" s="1066"/>
      <c r="N1295" s="1066"/>
      <c r="O1295" s="1067"/>
      <c r="P1295" s="1067"/>
      <c r="Q1295" s="1067"/>
      <c r="R1295" s="1067"/>
    </row>
    <row r="1296" spans="1:18" s="984" customFormat="1">
      <c r="A1296" s="938"/>
      <c r="C1296" s="1026"/>
      <c r="D1296" s="938"/>
      <c r="E1296" s="1063"/>
      <c r="F1296" s="1064"/>
      <c r="G1296" s="1065"/>
      <c r="H1296" s="938"/>
      <c r="I1296" s="1063"/>
      <c r="J1296" s="938"/>
      <c r="K1296" s="938"/>
      <c r="L1296" s="938"/>
      <c r="M1296" s="1066"/>
      <c r="N1296" s="1066"/>
      <c r="O1296" s="1067"/>
      <c r="P1296" s="1067"/>
      <c r="Q1296" s="1067"/>
      <c r="R1296" s="1067"/>
    </row>
    <row r="1297" spans="1:18" s="984" customFormat="1">
      <c r="A1297" s="938"/>
      <c r="C1297" s="1026"/>
      <c r="D1297" s="938"/>
      <c r="E1297" s="1063"/>
      <c r="F1297" s="1064"/>
      <c r="G1297" s="1065"/>
      <c r="H1297" s="938"/>
      <c r="I1297" s="1063"/>
      <c r="J1297" s="938"/>
      <c r="K1297" s="938"/>
      <c r="L1297" s="938"/>
      <c r="M1297" s="1066"/>
      <c r="N1297" s="1066"/>
      <c r="O1297" s="1067"/>
      <c r="P1297" s="1067"/>
      <c r="Q1297" s="1067"/>
      <c r="R1297" s="1067"/>
    </row>
    <row r="1298" spans="1:18" s="984" customFormat="1">
      <c r="A1298" s="938"/>
      <c r="C1298" s="1026"/>
      <c r="D1298" s="938"/>
      <c r="E1298" s="1063"/>
      <c r="F1298" s="1064"/>
      <c r="G1298" s="1065"/>
      <c r="H1298" s="938"/>
      <c r="I1298" s="1063"/>
      <c r="J1298" s="938"/>
      <c r="K1298" s="938"/>
      <c r="L1298" s="938"/>
      <c r="M1298" s="1066"/>
      <c r="N1298" s="1066"/>
      <c r="O1298" s="1067"/>
      <c r="P1298" s="1067"/>
      <c r="Q1298" s="1067"/>
      <c r="R1298" s="1067"/>
    </row>
    <row r="1299" spans="1:18" s="984" customFormat="1">
      <c r="A1299" s="938"/>
      <c r="C1299" s="1026"/>
      <c r="D1299" s="938"/>
      <c r="E1299" s="1063"/>
      <c r="F1299" s="1064"/>
      <c r="G1299" s="1065"/>
      <c r="H1299" s="938"/>
      <c r="I1299" s="1063"/>
      <c r="J1299" s="938"/>
      <c r="K1299" s="938"/>
      <c r="L1299" s="938"/>
      <c r="M1299" s="1066"/>
      <c r="N1299" s="1066"/>
      <c r="O1299" s="1067"/>
      <c r="P1299" s="1067"/>
      <c r="Q1299" s="1067"/>
      <c r="R1299" s="1067"/>
    </row>
    <row r="1300" spans="1:18" s="984" customFormat="1">
      <c r="A1300" s="938"/>
      <c r="C1300" s="1026"/>
      <c r="D1300" s="938"/>
      <c r="E1300" s="1063"/>
      <c r="F1300" s="1064"/>
      <c r="G1300" s="1065"/>
      <c r="H1300" s="938"/>
      <c r="I1300" s="1063"/>
      <c r="J1300" s="938"/>
      <c r="K1300" s="938"/>
      <c r="L1300" s="938"/>
      <c r="M1300" s="1066"/>
      <c r="N1300" s="1066"/>
      <c r="O1300" s="1067"/>
      <c r="P1300" s="1067"/>
      <c r="Q1300" s="1067"/>
      <c r="R1300" s="1067"/>
    </row>
    <row r="1301" spans="1:18" s="984" customFormat="1">
      <c r="A1301" s="938"/>
      <c r="C1301" s="1026"/>
      <c r="D1301" s="938"/>
      <c r="E1301" s="1063"/>
      <c r="F1301" s="1064"/>
      <c r="G1301" s="1065"/>
      <c r="H1301" s="938"/>
      <c r="I1301" s="1063"/>
      <c r="J1301" s="938"/>
      <c r="K1301" s="938"/>
      <c r="L1301" s="938"/>
      <c r="M1301" s="1066"/>
      <c r="N1301" s="1066"/>
      <c r="O1301" s="1067"/>
      <c r="P1301" s="1067"/>
      <c r="Q1301" s="1067"/>
      <c r="R1301" s="1067"/>
    </row>
    <row r="1302" spans="1:18" s="984" customFormat="1">
      <c r="A1302" s="938"/>
      <c r="C1302" s="1026"/>
      <c r="D1302" s="938"/>
      <c r="E1302" s="1063"/>
      <c r="F1302" s="1064"/>
      <c r="G1302" s="1065"/>
      <c r="H1302" s="938"/>
      <c r="I1302" s="1063"/>
      <c r="J1302" s="938"/>
      <c r="K1302" s="938"/>
      <c r="L1302" s="938"/>
      <c r="M1302" s="1066"/>
      <c r="N1302" s="1066"/>
      <c r="O1302" s="1067"/>
      <c r="P1302" s="1067"/>
      <c r="Q1302" s="1067"/>
      <c r="R1302" s="1067"/>
    </row>
    <row r="1303" spans="1:18" s="984" customFormat="1">
      <c r="A1303" s="938"/>
      <c r="C1303" s="1026"/>
      <c r="D1303" s="938"/>
      <c r="E1303" s="1063"/>
      <c r="F1303" s="1064"/>
      <c r="G1303" s="1065"/>
      <c r="H1303" s="938"/>
      <c r="I1303" s="1063"/>
      <c r="J1303" s="938"/>
      <c r="K1303" s="938"/>
      <c r="L1303" s="938"/>
      <c r="M1303" s="1066"/>
      <c r="N1303" s="1066"/>
      <c r="O1303" s="1067"/>
      <c r="P1303" s="1067"/>
      <c r="Q1303" s="1067"/>
      <c r="R1303" s="1067"/>
    </row>
    <row r="1304" spans="1:18" s="984" customFormat="1">
      <c r="A1304" s="938"/>
      <c r="C1304" s="1026"/>
      <c r="D1304" s="938"/>
      <c r="E1304" s="1063"/>
      <c r="F1304" s="1064"/>
      <c r="G1304" s="1065"/>
      <c r="H1304" s="938"/>
      <c r="I1304" s="1063"/>
      <c r="J1304" s="938"/>
      <c r="K1304" s="938"/>
      <c r="L1304" s="938"/>
      <c r="M1304" s="1066"/>
      <c r="N1304" s="1066"/>
      <c r="O1304" s="1067"/>
      <c r="P1304" s="1067"/>
      <c r="Q1304" s="1067"/>
      <c r="R1304" s="1067"/>
    </row>
    <row r="1305" spans="1:18" s="984" customFormat="1">
      <c r="A1305" s="938"/>
      <c r="C1305" s="1026"/>
      <c r="D1305" s="938"/>
      <c r="E1305" s="1063"/>
      <c r="F1305" s="1064"/>
      <c r="G1305" s="1065"/>
      <c r="H1305" s="938"/>
      <c r="I1305" s="1063"/>
      <c r="J1305" s="938"/>
      <c r="K1305" s="938"/>
      <c r="L1305" s="938"/>
      <c r="M1305" s="1066"/>
      <c r="N1305" s="1066"/>
      <c r="O1305" s="1067"/>
      <c r="P1305" s="1067"/>
      <c r="Q1305" s="1067"/>
      <c r="R1305" s="1067"/>
    </row>
    <row r="1306" spans="1:18" s="984" customFormat="1">
      <c r="A1306" s="938"/>
      <c r="C1306" s="1026"/>
      <c r="D1306" s="938"/>
      <c r="E1306" s="1063"/>
      <c r="F1306" s="1064"/>
      <c r="G1306" s="1065"/>
      <c r="H1306" s="938"/>
      <c r="I1306" s="1063"/>
      <c r="J1306" s="938"/>
      <c r="K1306" s="938"/>
      <c r="L1306" s="938"/>
      <c r="M1306" s="1066"/>
      <c r="N1306" s="1066"/>
      <c r="O1306" s="1067"/>
      <c r="P1306" s="1067"/>
      <c r="Q1306" s="1067"/>
      <c r="R1306" s="1067"/>
    </row>
    <row r="1307" spans="1:18" s="984" customFormat="1">
      <c r="A1307" s="938"/>
      <c r="C1307" s="1026"/>
      <c r="D1307" s="938"/>
      <c r="E1307" s="1063"/>
      <c r="F1307" s="1064"/>
      <c r="G1307" s="1065"/>
      <c r="H1307" s="938"/>
      <c r="I1307" s="1063"/>
      <c r="J1307" s="938"/>
      <c r="K1307" s="938"/>
      <c r="L1307" s="938"/>
      <c r="M1307" s="1066"/>
      <c r="N1307" s="1066"/>
      <c r="O1307" s="1067"/>
      <c r="P1307" s="1067"/>
      <c r="Q1307" s="1067"/>
      <c r="R1307" s="1067"/>
    </row>
    <row r="1308" spans="1:18" s="984" customFormat="1">
      <c r="A1308" s="938"/>
      <c r="C1308" s="1026"/>
      <c r="D1308" s="938"/>
      <c r="E1308" s="1063"/>
      <c r="F1308" s="1064"/>
      <c r="G1308" s="1065"/>
      <c r="H1308" s="938"/>
      <c r="I1308" s="1063"/>
      <c r="J1308" s="938"/>
      <c r="K1308" s="938"/>
      <c r="L1308" s="938"/>
      <c r="M1308" s="1066"/>
      <c r="N1308" s="1066"/>
      <c r="O1308" s="1067"/>
      <c r="P1308" s="1067"/>
      <c r="Q1308" s="1067"/>
      <c r="R1308" s="1067"/>
    </row>
    <row r="1309" spans="1:18" s="984" customFormat="1">
      <c r="A1309" s="938"/>
      <c r="C1309" s="1026"/>
      <c r="D1309" s="938"/>
      <c r="E1309" s="1063"/>
      <c r="F1309" s="1064"/>
      <c r="G1309" s="1065"/>
      <c r="H1309" s="938"/>
      <c r="I1309" s="1063"/>
      <c r="J1309" s="938"/>
      <c r="K1309" s="938"/>
      <c r="L1309" s="938"/>
      <c r="M1309" s="1066"/>
      <c r="N1309" s="1066"/>
      <c r="O1309" s="1067"/>
      <c r="P1309" s="1067"/>
      <c r="Q1309" s="1067"/>
      <c r="R1309" s="1067"/>
    </row>
    <row r="1310" spans="1:18" s="984" customFormat="1">
      <c r="A1310" s="938"/>
      <c r="C1310" s="1026"/>
      <c r="D1310" s="938"/>
      <c r="E1310" s="1063"/>
      <c r="F1310" s="1064"/>
      <c r="G1310" s="1065"/>
      <c r="H1310" s="938"/>
      <c r="I1310" s="1063"/>
      <c r="J1310" s="938"/>
      <c r="K1310" s="938"/>
      <c r="L1310" s="938"/>
      <c r="M1310" s="1066"/>
      <c r="N1310" s="1066"/>
      <c r="O1310" s="1067"/>
      <c r="P1310" s="1067"/>
      <c r="Q1310" s="1067"/>
      <c r="R1310" s="1067"/>
    </row>
    <row r="1311" spans="1:18" s="984" customFormat="1">
      <c r="A1311" s="938"/>
      <c r="C1311" s="1026"/>
      <c r="D1311" s="938"/>
      <c r="E1311" s="1063"/>
      <c r="F1311" s="1064"/>
      <c r="G1311" s="1065"/>
      <c r="H1311" s="938"/>
      <c r="I1311" s="1063"/>
      <c r="J1311" s="938"/>
      <c r="K1311" s="938"/>
      <c r="L1311" s="938"/>
      <c r="M1311" s="1066"/>
      <c r="N1311" s="1066"/>
      <c r="O1311" s="1067"/>
      <c r="P1311" s="1067"/>
      <c r="Q1311" s="1067"/>
      <c r="R1311" s="1067"/>
    </row>
    <row r="1312" spans="1:18" s="984" customFormat="1">
      <c r="A1312" s="938"/>
      <c r="C1312" s="1026"/>
      <c r="D1312" s="938"/>
      <c r="E1312" s="1063"/>
      <c r="F1312" s="1064"/>
      <c r="G1312" s="1065"/>
      <c r="H1312" s="938"/>
      <c r="I1312" s="1063"/>
      <c r="J1312" s="938"/>
      <c r="K1312" s="938"/>
      <c r="L1312" s="938"/>
      <c r="M1312" s="1066"/>
      <c r="N1312" s="1066"/>
      <c r="O1312" s="1067"/>
      <c r="P1312" s="1067"/>
      <c r="Q1312" s="1067"/>
      <c r="R1312" s="1067"/>
    </row>
    <row r="1313" spans="1:18" s="984" customFormat="1">
      <c r="A1313" s="938"/>
      <c r="C1313" s="1026"/>
      <c r="D1313" s="938"/>
      <c r="E1313" s="1063"/>
      <c r="F1313" s="1064"/>
      <c r="G1313" s="1065"/>
      <c r="H1313" s="938"/>
      <c r="I1313" s="1063"/>
      <c r="J1313" s="938"/>
      <c r="K1313" s="938"/>
      <c r="L1313" s="938"/>
      <c r="M1313" s="1066"/>
      <c r="N1313" s="1066"/>
      <c r="O1313" s="1067"/>
      <c r="P1313" s="1067"/>
      <c r="Q1313" s="1067"/>
      <c r="R1313" s="1067"/>
    </row>
    <row r="1314" spans="1:18" s="984" customFormat="1">
      <c r="A1314" s="938"/>
      <c r="C1314" s="1026"/>
      <c r="D1314" s="938"/>
      <c r="E1314" s="1063"/>
      <c r="F1314" s="1064"/>
      <c r="G1314" s="1065"/>
      <c r="H1314" s="938"/>
      <c r="I1314" s="1063"/>
      <c r="J1314" s="938"/>
      <c r="K1314" s="938"/>
      <c r="L1314" s="938"/>
      <c r="M1314" s="1066"/>
      <c r="N1314" s="1066"/>
      <c r="O1314" s="1067"/>
      <c r="P1314" s="1067"/>
      <c r="Q1314" s="1067"/>
      <c r="R1314" s="1067"/>
    </row>
    <row r="1315" spans="1:18" s="984" customFormat="1">
      <c r="A1315" s="938"/>
      <c r="C1315" s="1026"/>
      <c r="D1315" s="938"/>
      <c r="E1315" s="1063"/>
      <c r="F1315" s="1064"/>
      <c r="G1315" s="1065"/>
      <c r="H1315" s="938"/>
      <c r="I1315" s="1063"/>
      <c r="J1315" s="938"/>
      <c r="K1315" s="938"/>
      <c r="L1315" s="938"/>
      <c r="M1315" s="1066"/>
      <c r="N1315" s="1066"/>
      <c r="O1315" s="1067"/>
      <c r="P1315" s="1067"/>
      <c r="Q1315" s="1067"/>
      <c r="R1315" s="1067"/>
    </row>
    <row r="1316" spans="1:18" s="984" customFormat="1">
      <c r="A1316" s="938"/>
      <c r="C1316" s="1026"/>
      <c r="D1316" s="938"/>
      <c r="E1316" s="1063"/>
      <c r="F1316" s="1064"/>
      <c r="G1316" s="1065"/>
      <c r="H1316" s="938"/>
      <c r="I1316" s="1063"/>
      <c r="J1316" s="938"/>
      <c r="K1316" s="938"/>
      <c r="L1316" s="938"/>
      <c r="M1316" s="1066"/>
      <c r="N1316" s="1066"/>
      <c r="O1316" s="1067"/>
      <c r="P1316" s="1067"/>
      <c r="Q1316" s="1067"/>
      <c r="R1316" s="1067"/>
    </row>
    <row r="1317" spans="1:18" s="984" customFormat="1">
      <c r="A1317" s="938"/>
      <c r="C1317" s="1026"/>
      <c r="D1317" s="938"/>
      <c r="E1317" s="1063"/>
      <c r="F1317" s="1064"/>
      <c r="G1317" s="1065"/>
      <c r="H1317" s="938"/>
      <c r="I1317" s="1063"/>
      <c r="J1317" s="938"/>
      <c r="K1317" s="938"/>
      <c r="L1317" s="938"/>
      <c r="M1317" s="1066"/>
      <c r="N1317" s="1066"/>
      <c r="O1317" s="1067"/>
      <c r="P1317" s="1067"/>
      <c r="Q1317" s="1067"/>
      <c r="R1317" s="1067"/>
    </row>
    <row r="1318" spans="1:18" s="984" customFormat="1">
      <c r="A1318" s="938"/>
      <c r="C1318" s="1026"/>
      <c r="D1318" s="938"/>
      <c r="E1318" s="1063"/>
      <c r="F1318" s="1064"/>
      <c r="G1318" s="1065"/>
      <c r="H1318" s="938"/>
      <c r="I1318" s="1063"/>
      <c r="J1318" s="938"/>
      <c r="K1318" s="938"/>
      <c r="L1318" s="938"/>
      <c r="M1318" s="1066"/>
      <c r="N1318" s="1066"/>
      <c r="O1318" s="1067"/>
      <c r="P1318" s="1067"/>
      <c r="Q1318" s="1067"/>
      <c r="R1318" s="1067"/>
    </row>
    <row r="1319" spans="1:18" s="984" customFormat="1">
      <c r="A1319" s="938"/>
      <c r="C1319" s="1026"/>
      <c r="D1319" s="938"/>
      <c r="E1319" s="1063"/>
      <c r="F1319" s="1064"/>
      <c r="G1319" s="1065"/>
      <c r="H1319" s="938"/>
      <c r="I1319" s="1063"/>
      <c r="J1319" s="938"/>
      <c r="K1319" s="938"/>
      <c r="L1319" s="938"/>
      <c r="M1319" s="1066"/>
      <c r="N1319" s="1066"/>
      <c r="O1319" s="1067"/>
      <c r="P1319" s="1067"/>
      <c r="Q1319" s="1067"/>
      <c r="R1319" s="1067"/>
    </row>
    <row r="1320" spans="1:18" s="984" customFormat="1">
      <c r="A1320" s="938"/>
      <c r="C1320" s="1026"/>
      <c r="D1320" s="938"/>
      <c r="E1320" s="1063"/>
      <c r="F1320" s="1064"/>
      <c r="G1320" s="1065"/>
      <c r="H1320" s="938"/>
      <c r="I1320" s="1063"/>
      <c r="J1320" s="938"/>
      <c r="K1320" s="938"/>
      <c r="L1320" s="938"/>
      <c r="M1320" s="1066"/>
      <c r="N1320" s="1066"/>
      <c r="O1320" s="1067"/>
      <c r="P1320" s="1067"/>
      <c r="Q1320" s="1067"/>
      <c r="R1320" s="1067"/>
    </row>
    <row r="1321" spans="1:18" s="984" customFormat="1">
      <c r="A1321" s="938"/>
      <c r="C1321" s="1026"/>
      <c r="D1321" s="938"/>
      <c r="E1321" s="1063"/>
      <c r="F1321" s="1064"/>
      <c r="G1321" s="1065"/>
      <c r="H1321" s="938"/>
      <c r="I1321" s="1063"/>
      <c r="J1321" s="938"/>
      <c r="K1321" s="938"/>
      <c r="L1321" s="938"/>
      <c r="M1321" s="1066"/>
      <c r="N1321" s="1066"/>
      <c r="O1321" s="1067"/>
      <c r="P1321" s="1067"/>
      <c r="Q1321" s="1067"/>
      <c r="R1321" s="1067"/>
    </row>
    <row r="1322" spans="1:18" s="984" customFormat="1">
      <c r="A1322" s="938"/>
      <c r="C1322" s="1026"/>
      <c r="D1322" s="938"/>
      <c r="E1322" s="1063"/>
      <c r="F1322" s="1064"/>
      <c r="G1322" s="1065"/>
      <c r="H1322" s="938"/>
      <c r="I1322" s="1063"/>
      <c r="J1322" s="938"/>
      <c r="K1322" s="938"/>
      <c r="L1322" s="938"/>
      <c r="M1322" s="1066"/>
      <c r="N1322" s="1066"/>
      <c r="O1322" s="1067"/>
      <c r="P1322" s="1067"/>
      <c r="Q1322" s="1067"/>
      <c r="R1322" s="1067"/>
    </row>
    <row r="1323" spans="1:18" s="984" customFormat="1">
      <c r="A1323" s="938"/>
      <c r="C1323" s="1026"/>
      <c r="D1323" s="938"/>
      <c r="E1323" s="1063"/>
      <c r="F1323" s="1064"/>
      <c r="G1323" s="1065"/>
      <c r="H1323" s="938"/>
      <c r="I1323" s="1063"/>
      <c r="J1323" s="938"/>
      <c r="K1323" s="938"/>
      <c r="L1323" s="938"/>
      <c r="M1323" s="1066"/>
      <c r="N1323" s="1066"/>
      <c r="O1323" s="1067"/>
      <c r="P1323" s="1067"/>
      <c r="Q1323" s="1067"/>
      <c r="R1323" s="1067"/>
    </row>
    <row r="1324" spans="1:18" s="984" customFormat="1">
      <c r="A1324" s="938"/>
      <c r="C1324" s="1026"/>
      <c r="D1324" s="938"/>
      <c r="E1324" s="1063"/>
      <c r="F1324" s="1064"/>
      <c r="G1324" s="1065"/>
      <c r="H1324" s="938"/>
      <c r="I1324" s="1063"/>
      <c r="J1324" s="938"/>
      <c r="K1324" s="938"/>
      <c r="L1324" s="938"/>
      <c r="M1324" s="1066"/>
      <c r="N1324" s="1066"/>
      <c r="O1324" s="1067"/>
      <c r="P1324" s="1067"/>
      <c r="Q1324" s="1067"/>
      <c r="R1324" s="1067"/>
    </row>
    <row r="1325" spans="1:18" s="984" customFormat="1">
      <c r="A1325" s="938"/>
      <c r="C1325" s="1026"/>
      <c r="D1325" s="938"/>
      <c r="E1325" s="1063"/>
      <c r="F1325" s="1064"/>
      <c r="G1325" s="1065"/>
      <c r="H1325" s="938"/>
      <c r="I1325" s="1063"/>
      <c r="J1325" s="938"/>
      <c r="K1325" s="938"/>
      <c r="L1325" s="938"/>
      <c r="M1325" s="1066"/>
      <c r="N1325" s="1066"/>
      <c r="O1325" s="1067"/>
      <c r="P1325" s="1067"/>
      <c r="Q1325" s="1067"/>
      <c r="R1325" s="1067"/>
    </row>
    <row r="1326" spans="1:18" s="984" customFormat="1">
      <c r="A1326" s="938"/>
      <c r="C1326" s="1026"/>
      <c r="D1326" s="938"/>
      <c r="E1326" s="1063"/>
      <c r="F1326" s="1064"/>
      <c r="G1326" s="1065"/>
      <c r="H1326" s="938"/>
      <c r="I1326" s="1063"/>
      <c r="J1326" s="938"/>
      <c r="K1326" s="938"/>
      <c r="L1326" s="938"/>
      <c r="M1326" s="1066"/>
      <c r="N1326" s="1066"/>
      <c r="O1326" s="1067"/>
      <c r="P1326" s="1067"/>
      <c r="Q1326" s="1067"/>
      <c r="R1326" s="1067"/>
    </row>
    <row r="1327" spans="1:18" s="984" customFormat="1">
      <c r="A1327" s="938"/>
      <c r="C1327" s="1026"/>
      <c r="D1327" s="938"/>
      <c r="E1327" s="1063"/>
      <c r="F1327" s="1064"/>
      <c r="G1327" s="1065"/>
      <c r="H1327" s="938"/>
      <c r="I1327" s="1063"/>
      <c r="J1327" s="938"/>
      <c r="K1327" s="938"/>
      <c r="L1327" s="938"/>
      <c r="M1327" s="1066"/>
      <c r="N1327" s="1066"/>
      <c r="O1327" s="1067"/>
      <c r="P1327" s="1067"/>
      <c r="Q1327" s="1067"/>
      <c r="R1327" s="1067"/>
    </row>
    <row r="1328" spans="1:18" s="984" customFormat="1">
      <c r="A1328" s="938"/>
      <c r="C1328" s="1026"/>
      <c r="D1328" s="938"/>
      <c r="E1328" s="1063"/>
      <c r="F1328" s="1064"/>
      <c r="G1328" s="1065"/>
      <c r="H1328" s="938"/>
      <c r="I1328" s="1063"/>
      <c r="J1328" s="938"/>
      <c r="K1328" s="938"/>
      <c r="L1328" s="938"/>
      <c r="M1328" s="1066"/>
      <c r="N1328" s="1066"/>
      <c r="O1328" s="1067"/>
      <c r="P1328" s="1067"/>
      <c r="Q1328" s="1067"/>
      <c r="R1328" s="1067"/>
    </row>
    <row r="1329" spans="1:18" s="984" customFormat="1">
      <c r="A1329" s="938"/>
      <c r="C1329" s="1026"/>
      <c r="D1329" s="938"/>
      <c r="E1329" s="1063"/>
      <c r="F1329" s="1064"/>
      <c r="G1329" s="1065"/>
      <c r="H1329" s="938"/>
      <c r="I1329" s="1063"/>
      <c r="J1329" s="938"/>
      <c r="K1329" s="938"/>
      <c r="L1329" s="938"/>
      <c r="M1329" s="1066"/>
      <c r="N1329" s="1066"/>
      <c r="O1329" s="1067"/>
      <c r="P1329" s="1067"/>
      <c r="Q1329" s="1067"/>
      <c r="R1329" s="1067"/>
    </row>
    <row r="1330" spans="1:18" s="984" customFormat="1">
      <c r="A1330" s="938"/>
      <c r="C1330" s="1026"/>
      <c r="D1330" s="938"/>
      <c r="E1330" s="1063"/>
      <c r="F1330" s="1064"/>
      <c r="G1330" s="1065"/>
      <c r="H1330" s="938"/>
      <c r="I1330" s="1063"/>
      <c r="J1330" s="938"/>
      <c r="K1330" s="938"/>
      <c r="L1330" s="938"/>
      <c r="M1330" s="1066"/>
      <c r="N1330" s="1066"/>
      <c r="O1330" s="1067"/>
      <c r="P1330" s="1067"/>
      <c r="Q1330" s="1067"/>
      <c r="R1330" s="1067"/>
    </row>
    <row r="1331" spans="1:18" s="984" customFormat="1">
      <c r="A1331" s="938"/>
      <c r="C1331" s="1026"/>
      <c r="D1331" s="938"/>
      <c r="E1331" s="1063"/>
      <c r="F1331" s="1064"/>
      <c r="G1331" s="1065"/>
      <c r="H1331" s="938"/>
      <c r="I1331" s="1063"/>
      <c r="J1331" s="938"/>
      <c r="K1331" s="938"/>
      <c r="L1331" s="938"/>
      <c r="M1331" s="1066"/>
      <c r="N1331" s="1066"/>
      <c r="O1331" s="1067"/>
      <c r="P1331" s="1067"/>
      <c r="Q1331" s="1067"/>
      <c r="R1331" s="1067"/>
    </row>
    <row r="1332" spans="1:18" s="984" customFormat="1">
      <c r="A1332" s="938"/>
      <c r="C1332" s="1026"/>
      <c r="D1332" s="938"/>
      <c r="E1332" s="1063"/>
      <c r="F1332" s="1064"/>
      <c r="G1332" s="1065"/>
      <c r="H1332" s="938"/>
      <c r="I1332" s="1063"/>
      <c r="J1332" s="938"/>
      <c r="K1332" s="938"/>
      <c r="L1332" s="938"/>
      <c r="M1332" s="1066"/>
      <c r="N1332" s="1066"/>
      <c r="O1332" s="1067"/>
      <c r="P1332" s="1067"/>
      <c r="Q1332" s="1067"/>
      <c r="R1332" s="1067"/>
    </row>
    <row r="1333" spans="1:18" s="984" customFormat="1">
      <c r="A1333" s="938"/>
      <c r="C1333" s="1026"/>
      <c r="D1333" s="938"/>
      <c r="E1333" s="1063"/>
      <c r="F1333" s="1064"/>
      <c r="G1333" s="1065"/>
      <c r="H1333" s="938"/>
      <c r="I1333" s="1063"/>
      <c r="J1333" s="938"/>
      <c r="K1333" s="938"/>
      <c r="L1333" s="938"/>
      <c r="M1333" s="1066"/>
      <c r="N1333" s="1066"/>
      <c r="O1333" s="1067"/>
      <c r="P1333" s="1067"/>
      <c r="Q1333" s="1067"/>
      <c r="R1333" s="1067"/>
    </row>
    <row r="1334" spans="1:18" s="984" customFormat="1">
      <c r="A1334" s="938"/>
      <c r="C1334" s="1026"/>
      <c r="D1334" s="938"/>
      <c r="E1334" s="1063"/>
      <c r="F1334" s="1064"/>
      <c r="G1334" s="1065"/>
      <c r="H1334" s="938"/>
      <c r="I1334" s="1063"/>
      <c r="J1334" s="938"/>
      <c r="K1334" s="938"/>
      <c r="L1334" s="938"/>
      <c r="M1334" s="1066"/>
      <c r="N1334" s="1066"/>
      <c r="O1334" s="1067"/>
      <c r="P1334" s="1067"/>
      <c r="Q1334" s="1067"/>
      <c r="R1334" s="1067"/>
    </row>
    <row r="1335" spans="1:18" s="984" customFormat="1">
      <c r="A1335" s="938"/>
      <c r="C1335" s="1026"/>
      <c r="D1335" s="938"/>
      <c r="E1335" s="1063"/>
      <c r="F1335" s="1064"/>
      <c r="G1335" s="1065"/>
      <c r="H1335" s="938"/>
      <c r="I1335" s="1063"/>
      <c r="J1335" s="938"/>
      <c r="K1335" s="938"/>
      <c r="L1335" s="938"/>
      <c r="M1335" s="1066"/>
      <c r="N1335" s="1066"/>
      <c r="O1335" s="1067"/>
      <c r="P1335" s="1067"/>
      <c r="Q1335" s="1067"/>
      <c r="R1335" s="1067"/>
    </row>
    <row r="1336" spans="1:18" s="984" customFormat="1">
      <c r="A1336" s="938"/>
      <c r="C1336" s="1026"/>
      <c r="D1336" s="938"/>
      <c r="E1336" s="1063"/>
      <c r="F1336" s="1064"/>
      <c r="G1336" s="1065"/>
      <c r="H1336" s="938"/>
      <c r="I1336" s="1063"/>
      <c r="J1336" s="938"/>
      <c r="K1336" s="938"/>
      <c r="L1336" s="938"/>
      <c r="M1336" s="1066"/>
      <c r="N1336" s="1066"/>
      <c r="O1336" s="1067"/>
      <c r="P1336" s="1067"/>
      <c r="Q1336" s="1067"/>
      <c r="R1336" s="1067"/>
    </row>
    <row r="1337" spans="1:18" s="984" customFormat="1">
      <c r="A1337" s="938"/>
      <c r="C1337" s="1026"/>
      <c r="D1337" s="938"/>
      <c r="E1337" s="1063"/>
      <c r="F1337" s="1064"/>
      <c r="G1337" s="1065"/>
      <c r="H1337" s="938"/>
      <c r="I1337" s="1063"/>
      <c r="J1337" s="938"/>
      <c r="K1337" s="938"/>
      <c r="L1337" s="938"/>
      <c r="M1337" s="1066"/>
      <c r="N1337" s="1066"/>
      <c r="O1337" s="1067"/>
      <c r="P1337" s="1067"/>
      <c r="Q1337" s="1067"/>
      <c r="R1337" s="1067"/>
    </row>
    <row r="1338" spans="1:18" s="984" customFormat="1">
      <c r="A1338" s="938"/>
      <c r="C1338" s="1026"/>
      <c r="D1338" s="938"/>
      <c r="E1338" s="1063"/>
      <c r="F1338" s="1064"/>
      <c r="G1338" s="1065"/>
      <c r="H1338" s="938"/>
      <c r="I1338" s="1063"/>
      <c r="J1338" s="938"/>
      <c r="K1338" s="938"/>
      <c r="L1338" s="938"/>
      <c r="M1338" s="1066"/>
      <c r="N1338" s="1066"/>
      <c r="O1338" s="1067"/>
      <c r="P1338" s="1067"/>
      <c r="Q1338" s="1067"/>
      <c r="R1338" s="1067"/>
    </row>
    <row r="1339" spans="1:18" s="984" customFormat="1">
      <c r="A1339" s="938"/>
      <c r="C1339" s="1026"/>
      <c r="D1339" s="938"/>
      <c r="E1339" s="1063"/>
      <c r="F1339" s="1064"/>
      <c r="G1339" s="1065"/>
      <c r="H1339" s="938"/>
      <c r="I1339" s="1063"/>
      <c r="J1339" s="938"/>
      <c r="K1339" s="938"/>
      <c r="L1339" s="938"/>
      <c r="M1339" s="1066"/>
      <c r="N1339" s="1066"/>
      <c r="O1339" s="1067"/>
      <c r="P1339" s="1067"/>
      <c r="Q1339" s="1067"/>
      <c r="R1339" s="1067"/>
    </row>
    <row r="1340" spans="1:18" s="984" customFormat="1">
      <c r="A1340" s="938"/>
      <c r="C1340" s="1026"/>
      <c r="D1340" s="938"/>
      <c r="E1340" s="1063"/>
      <c r="F1340" s="1064"/>
      <c r="G1340" s="1065"/>
      <c r="H1340" s="938"/>
      <c r="I1340" s="1063"/>
      <c r="J1340" s="938"/>
      <c r="K1340" s="938"/>
      <c r="L1340" s="938"/>
      <c r="M1340" s="1066"/>
      <c r="N1340" s="1066"/>
      <c r="O1340" s="1067"/>
      <c r="P1340" s="1067"/>
      <c r="Q1340" s="1067"/>
      <c r="R1340" s="1067"/>
    </row>
    <row r="1341" spans="1:18" s="984" customFormat="1">
      <c r="A1341" s="938"/>
      <c r="C1341" s="1026"/>
      <c r="D1341" s="938"/>
      <c r="E1341" s="1063"/>
      <c r="F1341" s="1064"/>
      <c r="G1341" s="1065"/>
      <c r="H1341" s="938"/>
      <c r="I1341" s="1063"/>
      <c r="J1341" s="938"/>
      <c r="K1341" s="938"/>
      <c r="L1341" s="938"/>
      <c r="M1341" s="1066"/>
      <c r="N1341" s="1066"/>
      <c r="O1341" s="1067"/>
      <c r="P1341" s="1067"/>
      <c r="Q1341" s="1067"/>
      <c r="R1341" s="1067"/>
    </row>
    <row r="1342" spans="1:18" s="984" customFormat="1">
      <c r="A1342" s="938"/>
      <c r="C1342" s="1026"/>
      <c r="D1342" s="938"/>
      <c r="E1342" s="1063"/>
      <c r="F1342" s="1064"/>
      <c r="G1342" s="1065"/>
      <c r="H1342" s="938"/>
      <c r="I1342" s="1063"/>
      <c r="J1342" s="938"/>
      <c r="K1342" s="938"/>
      <c r="L1342" s="938"/>
      <c r="M1342" s="1066"/>
      <c r="N1342" s="1066"/>
      <c r="O1342" s="1067"/>
      <c r="P1342" s="1067"/>
      <c r="Q1342" s="1067"/>
      <c r="R1342" s="1067"/>
    </row>
    <row r="1343" spans="1:18" s="984" customFormat="1">
      <c r="A1343" s="938"/>
      <c r="C1343" s="1026"/>
      <c r="D1343" s="938"/>
      <c r="E1343" s="1063"/>
      <c r="F1343" s="1064"/>
      <c r="G1343" s="1065"/>
      <c r="H1343" s="938"/>
      <c r="I1343" s="1063"/>
      <c r="J1343" s="938"/>
      <c r="K1343" s="938"/>
      <c r="L1343" s="938"/>
      <c r="M1343" s="1066"/>
      <c r="N1343" s="1066"/>
      <c r="O1343" s="1067"/>
      <c r="P1343" s="1067"/>
      <c r="Q1343" s="1067"/>
      <c r="R1343" s="1067"/>
    </row>
    <row r="1344" spans="1:18" s="984" customFormat="1">
      <c r="A1344" s="938"/>
      <c r="C1344" s="1026"/>
      <c r="D1344" s="938"/>
      <c r="E1344" s="1063"/>
      <c r="F1344" s="1064"/>
      <c r="G1344" s="1065"/>
      <c r="H1344" s="938"/>
      <c r="I1344" s="1063"/>
      <c r="J1344" s="938"/>
      <c r="K1344" s="938"/>
      <c r="L1344" s="938"/>
      <c r="M1344" s="1066"/>
      <c r="N1344" s="1066"/>
      <c r="O1344" s="1067"/>
      <c r="P1344" s="1067"/>
      <c r="Q1344" s="1067"/>
      <c r="R1344" s="1067"/>
    </row>
    <row r="1345" spans="1:18" s="984" customFormat="1">
      <c r="A1345" s="938"/>
      <c r="C1345" s="1026"/>
      <c r="D1345" s="938"/>
      <c r="E1345" s="1063"/>
      <c r="F1345" s="1064"/>
      <c r="G1345" s="1065"/>
      <c r="H1345" s="938"/>
      <c r="I1345" s="1063"/>
      <c r="J1345" s="938"/>
      <c r="K1345" s="938"/>
      <c r="L1345" s="938"/>
      <c r="M1345" s="1066"/>
      <c r="N1345" s="1066"/>
      <c r="O1345" s="1067"/>
      <c r="P1345" s="1067"/>
      <c r="Q1345" s="1067"/>
      <c r="R1345" s="1067"/>
    </row>
    <row r="1346" spans="1:18" s="984" customFormat="1">
      <c r="A1346" s="938"/>
      <c r="C1346" s="1026"/>
      <c r="D1346" s="938"/>
      <c r="E1346" s="1063"/>
      <c r="F1346" s="1064"/>
      <c r="G1346" s="1065"/>
      <c r="H1346" s="938"/>
      <c r="I1346" s="1063"/>
      <c r="J1346" s="938"/>
      <c r="K1346" s="938"/>
      <c r="L1346" s="938"/>
      <c r="M1346" s="1066"/>
      <c r="N1346" s="1066"/>
      <c r="O1346" s="1067"/>
      <c r="P1346" s="1067"/>
      <c r="Q1346" s="1067"/>
      <c r="R1346" s="1067"/>
    </row>
    <row r="1347" spans="1:18" s="984" customFormat="1">
      <c r="A1347" s="938"/>
      <c r="C1347" s="1026"/>
      <c r="D1347" s="938"/>
      <c r="E1347" s="1063"/>
      <c r="F1347" s="1064"/>
      <c r="G1347" s="1065"/>
      <c r="H1347" s="938"/>
      <c r="I1347" s="1063"/>
      <c r="J1347" s="938"/>
      <c r="K1347" s="938"/>
      <c r="L1347" s="938"/>
      <c r="M1347" s="1066"/>
      <c r="N1347" s="1066"/>
      <c r="O1347" s="1067"/>
      <c r="P1347" s="1067"/>
      <c r="Q1347" s="1067"/>
      <c r="R1347" s="1067"/>
    </row>
    <row r="1348" spans="1:18" s="984" customFormat="1">
      <c r="A1348" s="938"/>
      <c r="C1348" s="1026"/>
      <c r="D1348" s="938"/>
      <c r="E1348" s="1063"/>
      <c r="F1348" s="1064"/>
      <c r="G1348" s="1065"/>
      <c r="H1348" s="938"/>
      <c r="I1348" s="1063"/>
      <c r="J1348" s="938"/>
      <c r="K1348" s="938"/>
      <c r="L1348" s="938"/>
      <c r="M1348" s="1066"/>
      <c r="N1348" s="1066"/>
      <c r="O1348" s="1067"/>
      <c r="P1348" s="1067"/>
      <c r="Q1348" s="1067"/>
      <c r="R1348" s="1067"/>
    </row>
    <row r="1349" spans="1:18" s="984" customFormat="1">
      <c r="A1349" s="938"/>
      <c r="C1349" s="1026"/>
      <c r="D1349" s="938"/>
      <c r="E1349" s="1063"/>
      <c r="F1349" s="1064"/>
      <c r="G1349" s="1065"/>
      <c r="H1349" s="938"/>
      <c r="I1349" s="1063"/>
      <c r="J1349" s="938"/>
      <c r="K1349" s="938"/>
      <c r="L1349" s="938"/>
      <c r="M1349" s="1066"/>
      <c r="N1349" s="1066"/>
      <c r="O1349" s="1067"/>
      <c r="P1349" s="1067"/>
      <c r="Q1349" s="1067"/>
      <c r="R1349" s="1067"/>
    </row>
    <row r="1350" spans="1:18" s="984" customFormat="1">
      <c r="A1350" s="938"/>
      <c r="C1350" s="1026"/>
      <c r="D1350" s="938"/>
      <c r="E1350" s="1063"/>
      <c r="F1350" s="1064"/>
      <c r="G1350" s="1065"/>
      <c r="H1350" s="938"/>
      <c r="I1350" s="1063"/>
      <c r="J1350" s="938"/>
      <c r="K1350" s="938"/>
      <c r="L1350" s="938"/>
      <c r="M1350" s="1066"/>
      <c r="N1350" s="1066"/>
      <c r="O1350" s="1067"/>
      <c r="P1350" s="1067"/>
      <c r="Q1350" s="1067"/>
      <c r="R1350" s="1067"/>
    </row>
    <row r="1351" spans="1:18" s="984" customFormat="1">
      <c r="A1351" s="938"/>
      <c r="C1351" s="1026"/>
      <c r="D1351" s="938"/>
      <c r="E1351" s="1063"/>
      <c r="F1351" s="1064"/>
      <c r="G1351" s="1065"/>
      <c r="H1351" s="938"/>
      <c r="I1351" s="1063"/>
      <c r="J1351" s="938"/>
      <c r="K1351" s="938"/>
      <c r="L1351" s="938"/>
      <c r="M1351" s="1066"/>
      <c r="N1351" s="1066"/>
      <c r="O1351" s="1067"/>
      <c r="P1351" s="1067"/>
      <c r="Q1351" s="1067"/>
      <c r="R1351" s="1067"/>
    </row>
    <row r="1352" spans="1:18" s="984" customFormat="1">
      <c r="A1352" s="938"/>
      <c r="C1352" s="1026"/>
      <c r="D1352" s="938"/>
      <c r="E1352" s="1063"/>
      <c r="F1352" s="1064"/>
      <c r="G1352" s="1065"/>
      <c r="H1352" s="938"/>
      <c r="I1352" s="1063"/>
      <c r="J1352" s="938"/>
      <c r="K1352" s="938"/>
      <c r="L1352" s="938"/>
      <c r="M1352" s="1066"/>
      <c r="N1352" s="1066"/>
      <c r="O1352" s="1067"/>
      <c r="P1352" s="1067"/>
      <c r="Q1352" s="1067"/>
      <c r="R1352" s="1067"/>
    </row>
    <row r="1353" spans="1:18" s="984" customFormat="1">
      <c r="A1353" s="938"/>
      <c r="C1353" s="1026"/>
      <c r="D1353" s="938"/>
      <c r="E1353" s="1063"/>
      <c r="F1353" s="1064"/>
      <c r="G1353" s="1065"/>
      <c r="H1353" s="938"/>
      <c r="I1353" s="1063"/>
      <c r="J1353" s="938"/>
      <c r="K1353" s="938"/>
      <c r="L1353" s="938"/>
      <c r="M1353" s="1066"/>
      <c r="N1353" s="1066"/>
      <c r="O1353" s="1067"/>
      <c r="P1353" s="1067"/>
      <c r="Q1353" s="1067"/>
      <c r="R1353" s="1067"/>
    </row>
    <row r="1354" spans="1:18" s="984" customFormat="1">
      <c r="A1354" s="938"/>
      <c r="C1354" s="1026"/>
      <c r="D1354" s="938"/>
      <c r="E1354" s="1063"/>
      <c r="F1354" s="1064"/>
      <c r="G1354" s="1065"/>
      <c r="H1354" s="938"/>
      <c r="I1354" s="1063"/>
      <c r="J1354" s="938"/>
      <c r="K1354" s="938"/>
      <c r="L1354" s="938"/>
      <c r="M1354" s="1066"/>
      <c r="N1354" s="1066"/>
      <c r="O1354" s="1067"/>
      <c r="P1354" s="1067"/>
      <c r="Q1354" s="1067"/>
      <c r="R1354" s="1067"/>
    </row>
    <row r="1355" spans="1:18" s="984" customFormat="1">
      <c r="A1355" s="938"/>
      <c r="C1355" s="1026"/>
      <c r="D1355" s="938"/>
      <c r="E1355" s="1063"/>
      <c r="F1355" s="1064"/>
      <c r="G1355" s="1065"/>
      <c r="H1355" s="938"/>
      <c r="I1355" s="1063"/>
      <c r="J1355" s="938"/>
      <c r="K1355" s="938"/>
      <c r="L1355" s="938"/>
      <c r="M1355" s="1066"/>
      <c r="N1355" s="1066"/>
      <c r="O1355" s="1067"/>
      <c r="P1355" s="1067"/>
      <c r="Q1355" s="1067"/>
      <c r="R1355" s="1067"/>
    </row>
    <row r="1356" spans="1:18" s="984" customFormat="1">
      <c r="A1356" s="938"/>
      <c r="C1356" s="1026"/>
      <c r="D1356" s="938"/>
      <c r="E1356" s="1063"/>
      <c r="F1356" s="1064"/>
      <c r="G1356" s="1065"/>
      <c r="H1356" s="938"/>
      <c r="I1356" s="1063"/>
      <c r="J1356" s="938"/>
      <c r="K1356" s="938"/>
      <c r="L1356" s="938"/>
      <c r="M1356" s="1066"/>
      <c r="N1356" s="1066"/>
      <c r="O1356" s="1067"/>
      <c r="P1356" s="1067"/>
      <c r="Q1356" s="1067"/>
      <c r="R1356" s="1067"/>
    </row>
    <row r="1357" spans="1:18" s="984" customFormat="1">
      <c r="A1357" s="938"/>
      <c r="C1357" s="1026"/>
      <c r="D1357" s="938"/>
      <c r="E1357" s="1063"/>
      <c r="F1357" s="1064"/>
      <c r="G1357" s="1065"/>
      <c r="H1357" s="938"/>
      <c r="I1357" s="1063"/>
      <c r="J1357" s="938"/>
      <c r="K1357" s="938"/>
      <c r="L1357" s="938"/>
      <c r="M1357" s="1066"/>
      <c r="N1357" s="1066"/>
      <c r="O1357" s="1067"/>
      <c r="P1357" s="1067"/>
      <c r="Q1357" s="1067"/>
      <c r="R1357" s="1067"/>
    </row>
    <row r="1358" spans="1:18" s="984" customFormat="1">
      <c r="A1358" s="938"/>
      <c r="C1358" s="1026"/>
      <c r="D1358" s="938"/>
      <c r="E1358" s="1063"/>
      <c r="F1358" s="1064"/>
      <c r="G1358" s="1065"/>
      <c r="H1358" s="938"/>
      <c r="I1358" s="1063"/>
      <c r="J1358" s="938"/>
      <c r="K1358" s="938"/>
      <c r="L1358" s="938"/>
      <c r="M1358" s="1066"/>
      <c r="N1358" s="1066"/>
      <c r="O1358" s="1067"/>
      <c r="P1358" s="1067"/>
      <c r="Q1358" s="1067"/>
      <c r="R1358" s="1067"/>
    </row>
    <row r="1359" spans="1:18" s="984" customFormat="1">
      <c r="A1359" s="938"/>
      <c r="C1359" s="1026"/>
      <c r="D1359" s="938"/>
      <c r="E1359" s="1063"/>
      <c r="F1359" s="1064"/>
      <c r="G1359" s="1065"/>
      <c r="H1359" s="938"/>
      <c r="I1359" s="1063"/>
      <c r="J1359" s="938"/>
      <c r="K1359" s="938"/>
      <c r="L1359" s="938"/>
      <c r="M1359" s="1066"/>
      <c r="N1359" s="1066"/>
      <c r="O1359" s="1067"/>
      <c r="P1359" s="1067"/>
      <c r="Q1359" s="1067"/>
      <c r="R1359" s="1067"/>
    </row>
    <row r="1360" spans="1:18" s="984" customFormat="1">
      <c r="A1360" s="938"/>
      <c r="C1360" s="1026"/>
      <c r="D1360" s="938"/>
      <c r="E1360" s="1063"/>
      <c r="F1360" s="1064"/>
      <c r="G1360" s="1065"/>
      <c r="H1360" s="938"/>
      <c r="I1360" s="1063"/>
      <c r="J1360" s="938"/>
      <c r="K1360" s="938"/>
      <c r="L1360" s="938"/>
      <c r="M1360" s="1066"/>
      <c r="N1360" s="1066"/>
      <c r="O1360" s="1067"/>
      <c r="P1360" s="1067"/>
      <c r="Q1360" s="1067"/>
      <c r="R1360" s="1067"/>
    </row>
    <row r="1361" spans="1:18" s="984" customFormat="1">
      <c r="A1361" s="938"/>
      <c r="C1361" s="1026"/>
      <c r="D1361" s="938"/>
      <c r="E1361" s="1063"/>
      <c r="F1361" s="1064"/>
      <c r="G1361" s="1065"/>
      <c r="H1361" s="938"/>
      <c r="I1361" s="1063"/>
      <c r="J1361" s="938"/>
      <c r="K1361" s="938"/>
      <c r="L1361" s="938"/>
      <c r="M1361" s="1066"/>
      <c r="N1361" s="1066"/>
      <c r="O1361" s="1067"/>
      <c r="P1361" s="1067"/>
      <c r="Q1361" s="1067"/>
      <c r="R1361" s="1067"/>
    </row>
    <row r="1362" spans="1:18" s="984" customFormat="1">
      <c r="A1362" s="938"/>
      <c r="C1362" s="1026"/>
      <c r="D1362" s="938"/>
      <c r="E1362" s="1063"/>
      <c r="F1362" s="1064"/>
      <c r="G1362" s="1065"/>
      <c r="H1362" s="938"/>
      <c r="I1362" s="1063"/>
      <c r="J1362" s="938"/>
      <c r="K1362" s="938"/>
      <c r="L1362" s="938"/>
      <c r="M1362" s="1066"/>
      <c r="N1362" s="1066"/>
      <c r="O1362" s="1067"/>
      <c r="P1362" s="1067"/>
      <c r="Q1362" s="1067"/>
      <c r="R1362" s="1067"/>
    </row>
    <row r="1363" spans="1:18" s="984" customFormat="1">
      <c r="A1363" s="938"/>
      <c r="C1363" s="1026"/>
      <c r="D1363" s="938"/>
      <c r="E1363" s="1063"/>
      <c r="F1363" s="1064"/>
      <c r="G1363" s="1065"/>
      <c r="H1363" s="938"/>
      <c r="I1363" s="1063"/>
      <c r="J1363" s="938"/>
      <c r="K1363" s="938"/>
      <c r="L1363" s="938"/>
      <c r="M1363" s="1066"/>
      <c r="N1363" s="1066"/>
      <c r="O1363" s="1067"/>
      <c r="P1363" s="1067"/>
      <c r="Q1363" s="1067"/>
      <c r="R1363" s="1067"/>
    </row>
    <row r="1364" spans="1:18" s="984" customFormat="1">
      <c r="A1364" s="938"/>
      <c r="C1364" s="1026"/>
      <c r="D1364" s="938"/>
      <c r="E1364" s="1063"/>
      <c r="F1364" s="1064"/>
      <c r="G1364" s="1065"/>
      <c r="H1364" s="938"/>
      <c r="I1364" s="1063"/>
      <c r="J1364" s="938"/>
      <c r="K1364" s="938"/>
      <c r="L1364" s="938"/>
      <c r="M1364" s="1066"/>
      <c r="N1364" s="1066"/>
      <c r="O1364" s="1067"/>
      <c r="P1364" s="1067"/>
      <c r="Q1364" s="1067"/>
      <c r="R1364" s="1067"/>
    </row>
    <row r="1365" spans="1:18" s="984" customFormat="1">
      <c r="A1365" s="938"/>
      <c r="C1365" s="1026"/>
      <c r="D1365" s="938"/>
      <c r="E1365" s="1063"/>
      <c r="F1365" s="1064"/>
      <c r="G1365" s="1065"/>
      <c r="H1365" s="938"/>
      <c r="I1365" s="1063"/>
      <c r="J1365" s="938"/>
      <c r="K1365" s="938"/>
      <c r="L1365" s="938"/>
      <c r="M1365" s="1066"/>
      <c r="N1365" s="1066"/>
      <c r="O1365" s="1067"/>
      <c r="P1365" s="1067"/>
      <c r="Q1365" s="1067"/>
      <c r="R1365" s="1067"/>
    </row>
    <row r="1366" spans="1:18" s="984" customFormat="1">
      <c r="A1366" s="938"/>
      <c r="C1366" s="1026"/>
      <c r="D1366" s="938"/>
      <c r="E1366" s="1063"/>
      <c r="F1366" s="1064"/>
      <c r="G1366" s="1065"/>
      <c r="H1366" s="938"/>
      <c r="I1366" s="1063"/>
      <c r="J1366" s="938"/>
      <c r="K1366" s="938"/>
      <c r="L1366" s="938"/>
      <c r="M1366" s="1066"/>
      <c r="N1366" s="1066"/>
      <c r="O1366" s="1067"/>
      <c r="P1366" s="1067"/>
      <c r="Q1366" s="1067"/>
      <c r="R1366" s="1067"/>
    </row>
    <row r="1367" spans="1:18" s="984" customFormat="1">
      <c r="A1367" s="938"/>
      <c r="C1367" s="1026"/>
      <c r="D1367" s="938"/>
      <c r="E1367" s="1063"/>
      <c r="F1367" s="1064"/>
      <c r="G1367" s="1065"/>
      <c r="H1367" s="938"/>
      <c r="I1367" s="1063"/>
      <c r="J1367" s="938"/>
      <c r="K1367" s="938"/>
      <c r="L1367" s="938"/>
      <c r="M1367" s="1066"/>
      <c r="N1367" s="1066"/>
      <c r="O1367" s="1067"/>
      <c r="P1367" s="1067"/>
      <c r="Q1367" s="1067"/>
      <c r="R1367" s="1067"/>
    </row>
    <row r="1368" spans="1:18" s="984" customFormat="1">
      <c r="A1368" s="938"/>
      <c r="C1368" s="1026"/>
      <c r="D1368" s="938"/>
      <c r="E1368" s="1063"/>
      <c r="F1368" s="1064"/>
      <c r="G1368" s="1065"/>
      <c r="H1368" s="938"/>
      <c r="I1368" s="1063"/>
      <c r="J1368" s="938"/>
      <c r="K1368" s="938"/>
      <c r="L1368" s="938"/>
      <c r="M1368" s="1066"/>
      <c r="N1368" s="1066"/>
      <c r="O1368" s="1067"/>
      <c r="P1368" s="1067"/>
      <c r="Q1368" s="1067"/>
      <c r="R1368" s="1067"/>
    </row>
    <row r="1369" spans="1:18" s="984" customFormat="1">
      <c r="A1369" s="938"/>
      <c r="C1369" s="1026"/>
      <c r="D1369" s="938"/>
      <c r="E1369" s="1063"/>
      <c r="F1369" s="1064"/>
      <c r="G1369" s="1065"/>
      <c r="H1369" s="938"/>
      <c r="I1369" s="1063"/>
      <c r="J1369" s="938"/>
      <c r="K1369" s="938"/>
      <c r="L1369" s="938"/>
      <c r="M1369" s="1066"/>
      <c r="N1369" s="1066"/>
      <c r="O1369" s="1067"/>
      <c r="P1369" s="1067"/>
      <c r="Q1369" s="1067"/>
      <c r="R1369" s="1067"/>
    </row>
    <row r="1370" spans="1:18" s="984" customFormat="1">
      <c r="A1370" s="938"/>
      <c r="C1370" s="1026"/>
      <c r="D1370" s="938"/>
      <c r="E1370" s="1063"/>
      <c r="F1370" s="1064"/>
      <c r="G1370" s="1065"/>
      <c r="H1370" s="938"/>
      <c r="I1370" s="1063"/>
      <c r="J1370" s="938"/>
      <c r="K1370" s="938"/>
      <c r="L1370" s="938"/>
      <c r="M1370" s="1066"/>
      <c r="N1370" s="1066"/>
      <c r="O1370" s="1067"/>
      <c r="P1370" s="1067"/>
      <c r="Q1370" s="1067"/>
      <c r="R1370" s="1067"/>
    </row>
    <row r="1371" spans="1:18" s="984" customFormat="1">
      <c r="A1371" s="938"/>
      <c r="C1371" s="1026"/>
      <c r="D1371" s="938"/>
      <c r="E1371" s="1063"/>
      <c r="F1371" s="1064"/>
      <c r="G1371" s="1065"/>
      <c r="H1371" s="938"/>
      <c r="I1371" s="1063"/>
      <c r="J1371" s="938"/>
      <c r="K1371" s="938"/>
      <c r="L1371" s="938"/>
      <c r="M1371" s="1066"/>
      <c r="N1371" s="1066"/>
      <c r="O1371" s="1067"/>
      <c r="P1371" s="1067"/>
      <c r="Q1371" s="1067"/>
      <c r="R1371" s="1067"/>
    </row>
    <row r="1372" spans="1:18" s="984" customFormat="1">
      <c r="A1372" s="938"/>
      <c r="C1372" s="1026"/>
      <c r="D1372" s="938"/>
      <c r="E1372" s="1063"/>
      <c r="F1372" s="1064"/>
      <c r="G1372" s="1065"/>
      <c r="H1372" s="938"/>
      <c r="I1372" s="1063"/>
      <c r="J1372" s="938"/>
      <c r="K1372" s="938"/>
      <c r="L1372" s="938"/>
      <c r="M1372" s="1066"/>
      <c r="N1372" s="1066"/>
      <c r="O1372" s="1067"/>
      <c r="P1372" s="1067"/>
      <c r="Q1372" s="1067"/>
      <c r="R1372" s="1067"/>
    </row>
    <row r="1373" spans="1:18" s="984" customFormat="1">
      <c r="A1373" s="938"/>
      <c r="C1373" s="1026"/>
      <c r="D1373" s="938"/>
      <c r="E1373" s="1063"/>
      <c r="F1373" s="1064"/>
      <c r="G1373" s="1065"/>
      <c r="H1373" s="938"/>
      <c r="I1373" s="1063"/>
      <c r="J1373" s="938"/>
      <c r="K1373" s="938"/>
      <c r="L1373" s="938"/>
      <c r="M1373" s="1066"/>
      <c r="N1373" s="1066"/>
      <c r="O1373" s="1067"/>
      <c r="P1373" s="1067"/>
      <c r="Q1373" s="1067"/>
      <c r="R1373" s="1067"/>
    </row>
    <row r="1374" spans="1:18" s="984" customFormat="1">
      <c r="A1374" s="938"/>
      <c r="C1374" s="1026"/>
      <c r="D1374" s="938"/>
      <c r="E1374" s="1063"/>
      <c r="F1374" s="1064"/>
      <c r="G1374" s="1065"/>
      <c r="H1374" s="938"/>
      <c r="I1374" s="1063"/>
      <c r="J1374" s="938"/>
      <c r="K1374" s="938"/>
      <c r="L1374" s="938"/>
      <c r="M1374" s="1066"/>
      <c r="N1374" s="1066"/>
      <c r="O1374" s="1067"/>
      <c r="P1374" s="1067"/>
      <c r="Q1374" s="1067"/>
      <c r="R1374" s="1067"/>
    </row>
    <row r="1375" spans="1:18" s="984" customFormat="1">
      <c r="A1375" s="938"/>
      <c r="C1375" s="1026"/>
      <c r="D1375" s="938"/>
      <c r="E1375" s="1063"/>
      <c r="F1375" s="1064"/>
      <c r="G1375" s="1065"/>
      <c r="H1375" s="938"/>
      <c r="I1375" s="1063"/>
      <c r="J1375" s="938"/>
      <c r="K1375" s="938"/>
      <c r="L1375" s="938"/>
      <c r="M1375" s="1066"/>
      <c r="N1375" s="1066"/>
      <c r="O1375" s="1067"/>
      <c r="P1375" s="1067"/>
      <c r="Q1375" s="1067"/>
      <c r="R1375" s="1067"/>
    </row>
    <row r="1376" spans="1:18" s="984" customFormat="1">
      <c r="A1376" s="938"/>
      <c r="C1376" s="1026"/>
      <c r="D1376" s="938"/>
      <c r="E1376" s="1063"/>
      <c r="F1376" s="1064"/>
      <c r="G1376" s="1065"/>
      <c r="H1376" s="938"/>
      <c r="I1376" s="1063"/>
      <c r="J1376" s="938"/>
      <c r="K1376" s="938"/>
      <c r="L1376" s="938"/>
      <c r="M1376" s="1066"/>
      <c r="N1376" s="1066"/>
      <c r="O1376" s="1067"/>
      <c r="P1376" s="1067"/>
      <c r="Q1376" s="1067"/>
      <c r="R1376" s="1067"/>
    </row>
    <row r="1377" spans="1:18" s="984" customFormat="1">
      <c r="A1377" s="938"/>
      <c r="C1377" s="1026"/>
      <c r="D1377" s="938"/>
      <c r="E1377" s="1063"/>
      <c r="F1377" s="1064"/>
      <c r="G1377" s="1065"/>
      <c r="H1377" s="938"/>
      <c r="I1377" s="1063"/>
      <c r="J1377" s="938"/>
      <c r="K1377" s="938"/>
      <c r="L1377" s="938"/>
      <c r="M1377" s="1066"/>
      <c r="N1377" s="1066"/>
      <c r="O1377" s="1067"/>
      <c r="P1377" s="1067"/>
      <c r="Q1377" s="1067"/>
      <c r="R1377" s="1067"/>
    </row>
    <row r="1378" spans="1:18" s="984" customFormat="1">
      <c r="A1378" s="938"/>
      <c r="C1378" s="1026"/>
      <c r="D1378" s="938"/>
      <c r="E1378" s="1063"/>
      <c r="F1378" s="1064"/>
      <c r="G1378" s="1065"/>
      <c r="H1378" s="938"/>
      <c r="I1378" s="1063"/>
      <c r="J1378" s="938"/>
      <c r="K1378" s="938"/>
      <c r="L1378" s="938"/>
      <c r="M1378" s="1066"/>
      <c r="N1378" s="1066"/>
      <c r="O1378" s="1067"/>
      <c r="P1378" s="1067"/>
      <c r="Q1378" s="1067"/>
      <c r="R1378" s="1067"/>
    </row>
    <row r="1379" spans="1:18" s="984" customFormat="1">
      <c r="A1379" s="938"/>
      <c r="C1379" s="1026"/>
      <c r="D1379" s="938"/>
      <c r="E1379" s="1063"/>
      <c r="F1379" s="1064"/>
      <c r="G1379" s="1065"/>
      <c r="H1379" s="938"/>
      <c r="I1379" s="1063"/>
      <c r="J1379" s="938"/>
      <c r="K1379" s="938"/>
      <c r="L1379" s="938"/>
      <c r="M1379" s="1066"/>
      <c r="N1379" s="1066"/>
      <c r="O1379" s="1067"/>
      <c r="P1379" s="1067"/>
      <c r="Q1379" s="1067"/>
      <c r="R1379" s="1067"/>
    </row>
    <row r="1380" spans="1:18" s="984" customFormat="1">
      <c r="A1380" s="938"/>
      <c r="C1380" s="1026"/>
      <c r="D1380" s="938"/>
      <c r="E1380" s="1063"/>
      <c r="F1380" s="1064"/>
      <c r="G1380" s="1065"/>
      <c r="H1380" s="938"/>
      <c r="I1380" s="1063"/>
      <c r="J1380" s="938"/>
      <c r="K1380" s="938"/>
      <c r="L1380" s="938"/>
      <c r="M1380" s="1066"/>
      <c r="N1380" s="1066"/>
      <c r="O1380" s="1067"/>
      <c r="P1380" s="1067"/>
      <c r="Q1380" s="1067"/>
      <c r="R1380" s="1067"/>
    </row>
    <row r="1381" spans="1:18" s="984" customFormat="1">
      <c r="A1381" s="938"/>
      <c r="C1381" s="1026"/>
      <c r="D1381" s="938"/>
      <c r="E1381" s="1063"/>
      <c r="F1381" s="1064"/>
      <c r="G1381" s="1065"/>
      <c r="H1381" s="938"/>
      <c r="I1381" s="1063"/>
      <c r="J1381" s="938"/>
      <c r="K1381" s="938"/>
      <c r="L1381" s="938"/>
      <c r="M1381" s="1066"/>
      <c r="N1381" s="1066"/>
      <c r="O1381" s="1067"/>
      <c r="P1381" s="1067"/>
      <c r="Q1381" s="1067"/>
      <c r="R1381" s="1067"/>
    </row>
    <row r="1382" spans="1:18" s="984" customFormat="1">
      <c r="A1382" s="938"/>
      <c r="C1382" s="1026"/>
      <c r="D1382" s="938"/>
      <c r="E1382" s="1063"/>
      <c r="F1382" s="1064"/>
      <c r="G1382" s="1065"/>
      <c r="H1382" s="938"/>
      <c r="I1382" s="1063"/>
      <c r="J1382" s="938"/>
      <c r="K1382" s="938"/>
      <c r="L1382" s="938"/>
      <c r="M1382" s="1066"/>
      <c r="N1382" s="1066"/>
      <c r="O1382" s="1067"/>
      <c r="P1382" s="1067"/>
      <c r="Q1382" s="1067"/>
      <c r="R1382" s="1067"/>
    </row>
    <row r="1383" spans="1:18" s="984" customFormat="1">
      <c r="A1383" s="938"/>
      <c r="C1383" s="1026"/>
      <c r="D1383" s="938"/>
      <c r="E1383" s="1063"/>
      <c r="F1383" s="1064"/>
      <c r="G1383" s="1065"/>
      <c r="H1383" s="938"/>
      <c r="I1383" s="1063"/>
      <c r="J1383" s="938"/>
      <c r="K1383" s="938"/>
      <c r="L1383" s="938"/>
      <c r="M1383" s="1066"/>
      <c r="N1383" s="1066"/>
      <c r="O1383" s="1067"/>
      <c r="P1383" s="1067"/>
      <c r="Q1383" s="1067"/>
      <c r="R1383" s="1067"/>
    </row>
    <row r="1384" spans="1:18" s="984" customFormat="1">
      <c r="A1384" s="938"/>
      <c r="C1384" s="1026"/>
      <c r="D1384" s="938"/>
      <c r="E1384" s="1063"/>
      <c r="F1384" s="1064"/>
      <c r="G1384" s="1065"/>
      <c r="H1384" s="938"/>
      <c r="I1384" s="1063"/>
      <c r="J1384" s="938"/>
      <c r="K1384" s="938"/>
      <c r="L1384" s="938"/>
      <c r="M1384" s="1066"/>
      <c r="N1384" s="1066"/>
      <c r="O1384" s="1067"/>
      <c r="P1384" s="1067"/>
      <c r="Q1384" s="1067"/>
      <c r="R1384" s="1067"/>
    </row>
    <row r="1385" spans="1:18" s="984" customFormat="1">
      <c r="A1385" s="938"/>
      <c r="C1385" s="1026"/>
      <c r="D1385" s="938"/>
      <c r="E1385" s="1063"/>
      <c r="F1385" s="1064"/>
      <c r="G1385" s="1065"/>
      <c r="H1385" s="938"/>
      <c r="I1385" s="1063"/>
      <c r="J1385" s="938"/>
      <c r="K1385" s="938"/>
      <c r="L1385" s="938"/>
      <c r="M1385" s="1066"/>
      <c r="N1385" s="1066"/>
      <c r="O1385" s="1067"/>
      <c r="P1385" s="1067"/>
      <c r="Q1385" s="1067"/>
      <c r="R1385" s="1067"/>
    </row>
    <row r="1386" spans="1:18" s="984" customFormat="1">
      <c r="A1386" s="938"/>
      <c r="C1386" s="1026"/>
      <c r="D1386" s="938"/>
      <c r="E1386" s="1063"/>
      <c r="F1386" s="1064"/>
      <c r="G1386" s="1065"/>
      <c r="H1386" s="938"/>
      <c r="I1386" s="1063"/>
      <c r="J1386" s="938"/>
      <c r="K1386" s="938"/>
      <c r="L1386" s="938"/>
      <c r="M1386" s="1066"/>
      <c r="N1386" s="1066"/>
      <c r="O1386" s="1067"/>
      <c r="P1386" s="1067"/>
      <c r="Q1386" s="1067"/>
      <c r="R1386" s="1067"/>
    </row>
    <row r="1387" spans="1:18" s="984" customFormat="1">
      <c r="A1387" s="938"/>
      <c r="C1387" s="1026"/>
      <c r="D1387" s="938"/>
      <c r="E1387" s="1063"/>
      <c r="F1387" s="1064"/>
      <c r="G1387" s="1065"/>
      <c r="H1387" s="938"/>
      <c r="I1387" s="1063"/>
      <c r="J1387" s="938"/>
      <c r="K1387" s="938"/>
      <c r="L1387" s="938"/>
      <c r="M1387" s="1066"/>
      <c r="N1387" s="1066"/>
      <c r="O1387" s="1067"/>
      <c r="P1387" s="1067"/>
      <c r="Q1387" s="1067"/>
      <c r="R1387" s="1067"/>
    </row>
    <row r="1388" spans="1:18" s="984" customFormat="1">
      <c r="A1388" s="938"/>
      <c r="C1388" s="1026"/>
      <c r="D1388" s="938"/>
      <c r="E1388" s="1063"/>
      <c r="F1388" s="1064"/>
      <c r="G1388" s="1065"/>
      <c r="H1388" s="938"/>
      <c r="I1388" s="1063"/>
      <c r="J1388" s="938"/>
      <c r="K1388" s="938"/>
      <c r="L1388" s="938"/>
      <c r="M1388" s="1066"/>
      <c r="N1388" s="1066"/>
      <c r="O1388" s="1067"/>
      <c r="P1388" s="1067"/>
      <c r="Q1388" s="1067"/>
      <c r="R1388" s="1067"/>
    </row>
    <row r="1389" spans="1:18" s="984" customFormat="1">
      <c r="A1389" s="938"/>
      <c r="C1389" s="1026"/>
      <c r="D1389" s="938"/>
      <c r="E1389" s="1063"/>
      <c r="F1389" s="1064"/>
      <c r="G1389" s="1065"/>
      <c r="H1389" s="938"/>
      <c r="I1389" s="1063"/>
      <c r="J1389" s="938"/>
      <c r="K1389" s="938"/>
      <c r="L1389" s="938"/>
      <c r="M1389" s="1066"/>
      <c r="N1389" s="1066"/>
      <c r="O1389" s="1067"/>
      <c r="P1389" s="1067"/>
      <c r="Q1389" s="1067"/>
      <c r="R1389" s="1067"/>
    </row>
    <row r="1390" spans="1:18" s="984" customFormat="1">
      <c r="A1390" s="938"/>
      <c r="C1390" s="1026"/>
      <c r="D1390" s="938"/>
      <c r="E1390" s="1063"/>
      <c r="F1390" s="1064"/>
      <c r="G1390" s="1065"/>
      <c r="H1390" s="938"/>
      <c r="I1390" s="1063"/>
      <c r="J1390" s="938"/>
      <c r="K1390" s="938"/>
      <c r="L1390" s="938"/>
      <c r="M1390" s="1066"/>
      <c r="N1390" s="1066"/>
      <c r="O1390" s="1067"/>
      <c r="P1390" s="1067"/>
      <c r="Q1390" s="1067"/>
      <c r="R1390" s="1067"/>
    </row>
    <row r="1391" spans="1:18" s="984" customFormat="1">
      <c r="A1391" s="938"/>
      <c r="C1391" s="1026"/>
      <c r="D1391" s="938"/>
      <c r="E1391" s="1063"/>
      <c r="F1391" s="1064"/>
      <c r="G1391" s="1065"/>
      <c r="H1391" s="938"/>
      <c r="I1391" s="1063"/>
      <c r="J1391" s="938"/>
      <c r="K1391" s="938"/>
      <c r="L1391" s="938"/>
      <c r="M1391" s="1066"/>
      <c r="N1391" s="1066"/>
      <c r="O1391" s="1067"/>
      <c r="P1391" s="1067"/>
      <c r="Q1391" s="1067"/>
      <c r="R1391" s="1067"/>
    </row>
    <row r="1392" spans="1:18" s="984" customFormat="1">
      <c r="A1392" s="938"/>
      <c r="C1392" s="1026"/>
      <c r="D1392" s="938"/>
      <c r="E1392" s="1063"/>
      <c r="F1392" s="1064"/>
      <c r="G1392" s="1065"/>
      <c r="H1392" s="938"/>
      <c r="I1392" s="1063"/>
      <c r="J1392" s="938"/>
      <c r="K1392" s="938"/>
      <c r="L1392" s="938"/>
      <c r="M1392" s="1066"/>
      <c r="N1392" s="1066"/>
      <c r="O1392" s="1067"/>
      <c r="P1392" s="1067"/>
      <c r="Q1392" s="1067"/>
      <c r="R1392" s="1067"/>
    </row>
    <row r="1393" spans="1:18" s="984" customFormat="1">
      <c r="A1393" s="938"/>
      <c r="C1393" s="1026"/>
      <c r="D1393" s="938"/>
      <c r="E1393" s="1063"/>
      <c r="F1393" s="1064"/>
      <c r="G1393" s="1065"/>
      <c r="H1393" s="938"/>
      <c r="I1393" s="1063"/>
      <c r="J1393" s="938"/>
      <c r="K1393" s="938"/>
      <c r="L1393" s="938"/>
      <c r="M1393" s="1066"/>
      <c r="N1393" s="1066"/>
      <c r="O1393" s="1067"/>
      <c r="P1393" s="1067"/>
      <c r="Q1393" s="1067"/>
      <c r="R1393" s="1067"/>
    </row>
    <row r="1394" spans="1:18" s="984" customFormat="1">
      <c r="A1394" s="938"/>
      <c r="C1394" s="1026"/>
      <c r="D1394" s="938"/>
      <c r="E1394" s="1063"/>
      <c r="F1394" s="1064"/>
      <c r="G1394" s="1065"/>
      <c r="H1394" s="938"/>
      <c r="I1394" s="1063"/>
      <c r="J1394" s="938"/>
      <c r="K1394" s="938"/>
      <c r="L1394" s="938"/>
      <c r="M1394" s="1066"/>
      <c r="N1394" s="1066"/>
      <c r="O1394" s="1067"/>
      <c r="P1394" s="1067"/>
      <c r="Q1394" s="1067"/>
      <c r="R1394" s="1067"/>
    </row>
    <row r="1395" spans="1:18" s="984" customFormat="1">
      <c r="A1395" s="938"/>
      <c r="C1395" s="1026"/>
      <c r="D1395" s="938"/>
      <c r="E1395" s="1063"/>
      <c r="F1395" s="1064"/>
      <c r="G1395" s="1065"/>
      <c r="H1395" s="938"/>
      <c r="I1395" s="1063"/>
      <c r="J1395" s="938"/>
      <c r="K1395" s="938"/>
      <c r="L1395" s="938"/>
      <c r="M1395" s="1066"/>
      <c r="N1395" s="1066"/>
      <c r="O1395" s="1067"/>
      <c r="P1395" s="1067"/>
      <c r="Q1395" s="1067"/>
      <c r="R1395" s="1067"/>
    </row>
    <row r="1396" spans="1:18" s="984" customFormat="1">
      <c r="A1396" s="938"/>
      <c r="C1396" s="1026"/>
      <c r="D1396" s="938"/>
      <c r="E1396" s="1063"/>
      <c r="F1396" s="1064"/>
      <c r="G1396" s="1065"/>
      <c r="H1396" s="938"/>
      <c r="I1396" s="1063"/>
      <c r="J1396" s="938"/>
      <c r="K1396" s="938"/>
      <c r="L1396" s="938"/>
      <c r="M1396" s="1066"/>
      <c r="N1396" s="1066"/>
      <c r="O1396" s="1067"/>
      <c r="P1396" s="1067"/>
      <c r="Q1396" s="1067"/>
      <c r="R1396" s="1067"/>
    </row>
    <row r="1397" spans="1:18" s="984" customFormat="1">
      <c r="A1397" s="938"/>
      <c r="C1397" s="1026"/>
      <c r="D1397" s="938"/>
      <c r="E1397" s="1063"/>
      <c r="F1397" s="1064"/>
      <c r="G1397" s="1065"/>
      <c r="H1397" s="938"/>
      <c r="I1397" s="1063"/>
      <c r="J1397" s="938"/>
      <c r="K1397" s="938"/>
      <c r="L1397" s="938"/>
      <c r="M1397" s="1066"/>
      <c r="N1397" s="1066"/>
      <c r="O1397" s="1067"/>
      <c r="P1397" s="1067"/>
      <c r="Q1397" s="1067"/>
      <c r="R1397" s="1067"/>
    </row>
    <row r="1398" spans="1:18" s="984" customFormat="1">
      <c r="A1398" s="938"/>
      <c r="C1398" s="1026"/>
      <c r="D1398" s="938"/>
      <c r="E1398" s="1063"/>
      <c r="F1398" s="1064"/>
      <c r="G1398" s="1065"/>
      <c r="H1398" s="938"/>
      <c r="I1398" s="1063"/>
      <c r="J1398" s="938"/>
      <c r="K1398" s="938"/>
      <c r="L1398" s="938"/>
      <c r="M1398" s="1066"/>
      <c r="N1398" s="1066"/>
      <c r="O1398" s="1067"/>
      <c r="P1398" s="1067"/>
      <c r="Q1398" s="1067"/>
      <c r="R1398" s="1067"/>
    </row>
    <row r="1399" spans="1:18" s="984" customFormat="1">
      <c r="A1399" s="938"/>
      <c r="C1399" s="1026"/>
      <c r="D1399" s="938"/>
      <c r="E1399" s="1063"/>
      <c r="F1399" s="1064"/>
      <c r="G1399" s="1065"/>
      <c r="H1399" s="938"/>
      <c r="I1399" s="1063"/>
      <c r="J1399" s="938"/>
      <c r="K1399" s="938"/>
      <c r="L1399" s="938"/>
      <c r="M1399" s="1066"/>
      <c r="N1399" s="1066"/>
      <c r="O1399" s="1067"/>
      <c r="P1399" s="1067"/>
      <c r="Q1399" s="1067"/>
      <c r="R1399" s="1067"/>
    </row>
    <row r="1400" spans="1:18" s="984" customFormat="1">
      <c r="A1400" s="938"/>
      <c r="C1400" s="1026"/>
      <c r="D1400" s="938"/>
      <c r="E1400" s="1063"/>
      <c r="F1400" s="1064"/>
      <c r="G1400" s="1065"/>
      <c r="H1400" s="938"/>
      <c r="I1400" s="1063"/>
      <c r="J1400" s="938"/>
      <c r="K1400" s="938"/>
      <c r="L1400" s="938"/>
      <c r="M1400" s="1066"/>
      <c r="N1400" s="1066"/>
      <c r="O1400" s="1067"/>
      <c r="P1400" s="1067"/>
      <c r="Q1400" s="1067"/>
      <c r="R1400" s="1067"/>
    </row>
    <row r="1401" spans="1:18" s="984" customFormat="1">
      <c r="A1401" s="938"/>
      <c r="C1401" s="1026"/>
      <c r="D1401" s="938"/>
      <c r="E1401" s="1063"/>
      <c r="F1401" s="1064"/>
      <c r="G1401" s="1065"/>
      <c r="H1401" s="938"/>
      <c r="I1401" s="1063"/>
      <c r="J1401" s="938"/>
      <c r="K1401" s="938"/>
      <c r="L1401" s="938"/>
      <c r="M1401" s="1066"/>
      <c r="N1401" s="1066"/>
      <c r="O1401" s="1067"/>
      <c r="P1401" s="1067"/>
      <c r="Q1401" s="1067"/>
      <c r="R1401" s="1067"/>
    </row>
    <row r="1402" spans="1:18" s="984" customFormat="1">
      <c r="A1402" s="938"/>
      <c r="C1402" s="1026"/>
      <c r="D1402" s="938"/>
      <c r="E1402" s="1063"/>
      <c r="F1402" s="1064"/>
      <c r="G1402" s="1065"/>
      <c r="H1402" s="938"/>
      <c r="I1402" s="1063"/>
      <c r="J1402" s="938"/>
      <c r="K1402" s="938"/>
      <c r="L1402" s="938"/>
      <c r="M1402" s="1066"/>
      <c r="N1402" s="1066"/>
      <c r="O1402" s="1067"/>
      <c r="P1402" s="1067"/>
      <c r="Q1402" s="1067"/>
      <c r="R1402" s="1067"/>
    </row>
    <row r="1403" spans="1:18" s="984" customFormat="1">
      <c r="A1403" s="938"/>
      <c r="C1403" s="1026"/>
      <c r="D1403" s="938"/>
      <c r="E1403" s="1063"/>
      <c r="F1403" s="1064"/>
      <c r="G1403" s="1065"/>
      <c r="H1403" s="938"/>
      <c r="I1403" s="1063"/>
      <c r="J1403" s="938"/>
      <c r="K1403" s="938"/>
      <c r="L1403" s="938"/>
      <c r="M1403" s="1066"/>
      <c r="N1403" s="1066"/>
      <c r="O1403" s="1067"/>
      <c r="P1403" s="1067"/>
      <c r="Q1403" s="1067"/>
      <c r="R1403" s="1067"/>
    </row>
    <row r="1404" spans="1:18" s="984" customFormat="1">
      <c r="A1404" s="938"/>
      <c r="C1404" s="1026"/>
      <c r="D1404" s="938"/>
      <c r="E1404" s="1063"/>
      <c r="F1404" s="1064"/>
      <c r="G1404" s="1065"/>
      <c r="H1404" s="938"/>
      <c r="I1404" s="1063"/>
      <c r="J1404" s="938"/>
      <c r="K1404" s="938"/>
      <c r="L1404" s="938"/>
      <c r="M1404" s="1066"/>
      <c r="N1404" s="1066"/>
      <c r="O1404" s="1067"/>
      <c r="P1404" s="1067"/>
      <c r="Q1404" s="1067"/>
      <c r="R1404" s="1067"/>
    </row>
    <row r="1405" spans="1:18" s="984" customFormat="1">
      <c r="A1405" s="938"/>
      <c r="C1405" s="1026"/>
      <c r="D1405" s="938"/>
      <c r="E1405" s="1063"/>
      <c r="F1405" s="1064"/>
      <c r="G1405" s="1065"/>
      <c r="H1405" s="938"/>
      <c r="I1405" s="1063"/>
      <c r="J1405" s="938"/>
      <c r="K1405" s="938"/>
      <c r="L1405" s="938"/>
      <c r="M1405" s="1066"/>
      <c r="N1405" s="1066"/>
      <c r="O1405" s="1067"/>
      <c r="P1405" s="1067"/>
      <c r="Q1405" s="1067"/>
      <c r="R1405" s="1067"/>
    </row>
    <row r="1406" spans="1:18" s="984" customFormat="1">
      <c r="A1406" s="938"/>
      <c r="C1406" s="1026"/>
      <c r="D1406" s="938"/>
      <c r="E1406" s="1063"/>
      <c r="F1406" s="1064"/>
      <c r="G1406" s="1065"/>
      <c r="H1406" s="938"/>
      <c r="I1406" s="1063"/>
      <c r="J1406" s="938"/>
      <c r="K1406" s="938"/>
      <c r="L1406" s="938"/>
      <c r="M1406" s="1066"/>
      <c r="N1406" s="1066"/>
      <c r="O1406" s="1067"/>
      <c r="P1406" s="1067"/>
      <c r="Q1406" s="1067"/>
      <c r="R1406" s="1067"/>
    </row>
    <row r="1407" spans="1:18" s="984" customFormat="1">
      <c r="A1407" s="938"/>
      <c r="C1407" s="1026"/>
      <c r="D1407" s="938"/>
      <c r="E1407" s="1063"/>
      <c r="F1407" s="1064"/>
      <c r="G1407" s="1065"/>
      <c r="H1407" s="938"/>
      <c r="I1407" s="1063"/>
      <c r="J1407" s="938"/>
      <c r="K1407" s="938"/>
      <c r="L1407" s="938"/>
      <c r="M1407" s="1066"/>
      <c r="N1407" s="1066"/>
      <c r="O1407" s="1067"/>
      <c r="P1407" s="1067"/>
      <c r="Q1407" s="1067"/>
      <c r="R1407" s="1067"/>
    </row>
    <row r="1408" spans="1:18" s="984" customFormat="1">
      <c r="A1408" s="938"/>
      <c r="C1408" s="1026"/>
      <c r="D1408" s="938"/>
      <c r="E1408" s="1063"/>
      <c r="F1408" s="1064"/>
      <c r="G1408" s="1065"/>
      <c r="H1408" s="938"/>
      <c r="I1408" s="1063"/>
      <c r="J1408" s="938"/>
      <c r="K1408" s="938"/>
      <c r="L1408" s="938"/>
      <c r="M1408" s="1066"/>
      <c r="N1408" s="1066"/>
      <c r="O1408" s="1067"/>
      <c r="P1408" s="1067"/>
      <c r="Q1408" s="1067"/>
      <c r="R1408" s="1067"/>
    </row>
    <row r="1409" spans="1:18" s="984" customFormat="1">
      <c r="A1409" s="938"/>
      <c r="C1409" s="1026"/>
      <c r="D1409" s="938"/>
      <c r="E1409" s="1063"/>
      <c r="F1409" s="1064"/>
      <c r="G1409" s="1065"/>
      <c r="H1409" s="938"/>
      <c r="I1409" s="1063"/>
      <c r="J1409" s="938"/>
      <c r="K1409" s="938"/>
      <c r="L1409" s="938"/>
      <c r="M1409" s="1066"/>
      <c r="N1409" s="1066"/>
      <c r="O1409" s="1067"/>
      <c r="P1409" s="1067"/>
      <c r="Q1409" s="1067"/>
      <c r="R1409" s="1067"/>
    </row>
    <row r="1410" spans="1:18" s="984" customFormat="1">
      <c r="A1410" s="938"/>
      <c r="C1410" s="1026"/>
      <c r="D1410" s="938"/>
      <c r="E1410" s="1063"/>
      <c r="F1410" s="1064"/>
      <c r="G1410" s="1065"/>
      <c r="H1410" s="938"/>
      <c r="I1410" s="1063"/>
      <c r="J1410" s="938"/>
      <c r="K1410" s="938"/>
      <c r="L1410" s="938"/>
      <c r="M1410" s="1066"/>
      <c r="N1410" s="1066"/>
      <c r="O1410" s="1067"/>
      <c r="P1410" s="1067"/>
      <c r="Q1410" s="1067"/>
      <c r="R1410" s="1067"/>
    </row>
    <row r="1411" spans="1:18" s="984" customFormat="1">
      <c r="A1411" s="938"/>
      <c r="C1411" s="1026"/>
      <c r="D1411" s="938"/>
      <c r="E1411" s="1063"/>
      <c r="F1411" s="1064"/>
      <c r="G1411" s="1065"/>
      <c r="H1411" s="938"/>
      <c r="I1411" s="1063"/>
      <c r="J1411" s="938"/>
      <c r="K1411" s="938"/>
      <c r="L1411" s="938"/>
      <c r="M1411" s="1066"/>
      <c r="N1411" s="1066"/>
      <c r="O1411" s="1067"/>
      <c r="P1411" s="1067"/>
      <c r="Q1411" s="1067"/>
      <c r="R1411" s="1067"/>
    </row>
    <row r="1412" spans="1:18" s="984" customFormat="1">
      <c r="A1412" s="938"/>
      <c r="C1412" s="1026"/>
      <c r="D1412" s="938"/>
      <c r="E1412" s="1063"/>
      <c r="F1412" s="1064"/>
      <c r="G1412" s="1065"/>
      <c r="H1412" s="938"/>
      <c r="I1412" s="1063"/>
      <c r="J1412" s="938"/>
      <c r="K1412" s="938"/>
      <c r="L1412" s="938"/>
      <c r="M1412" s="1066"/>
      <c r="N1412" s="1066"/>
      <c r="O1412" s="1067"/>
      <c r="P1412" s="1067"/>
      <c r="Q1412" s="1067"/>
      <c r="R1412" s="1067"/>
    </row>
    <row r="1413" spans="1:18" s="984" customFormat="1">
      <c r="A1413" s="938"/>
      <c r="C1413" s="1026"/>
      <c r="D1413" s="938"/>
      <c r="E1413" s="1063"/>
      <c r="F1413" s="1064"/>
      <c r="G1413" s="1065"/>
      <c r="H1413" s="938"/>
      <c r="I1413" s="1063"/>
      <c r="J1413" s="938"/>
      <c r="K1413" s="938"/>
      <c r="L1413" s="938"/>
      <c r="M1413" s="1066"/>
      <c r="N1413" s="1066"/>
      <c r="O1413" s="1067"/>
      <c r="P1413" s="1067"/>
      <c r="Q1413" s="1067"/>
      <c r="R1413" s="1067"/>
    </row>
    <row r="1414" spans="1:18" s="984" customFormat="1">
      <c r="A1414" s="938"/>
      <c r="C1414" s="1026"/>
      <c r="D1414" s="938"/>
      <c r="E1414" s="1063"/>
      <c r="F1414" s="1064"/>
      <c r="G1414" s="1065"/>
      <c r="H1414" s="938"/>
      <c r="I1414" s="1063"/>
      <c r="J1414" s="938"/>
      <c r="K1414" s="938"/>
      <c r="L1414" s="938"/>
      <c r="M1414" s="1066"/>
      <c r="N1414" s="1066"/>
      <c r="O1414" s="1067"/>
      <c r="P1414" s="1067"/>
      <c r="Q1414" s="1067"/>
      <c r="R1414" s="1067"/>
    </row>
    <row r="1415" spans="1:18" s="984" customFormat="1">
      <c r="A1415" s="938"/>
      <c r="C1415" s="1026"/>
      <c r="D1415" s="938"/>
      <c r="E1415" s="1063"/>
      <c r="F1415" s="1064"/>
      <c r="G1415" s="1065"/>
      <c r="H1415" s="938"/>
      <c r="I1415" s="1063"/>
      <c r="J1415" s="938"/>
      <c r="K1415" s="938"/>
      <c r="L1415" s="938"/>
      <c r="M1415" s="1066"/>
      <c r="N1415" s="1066"/>
      <c r="O1415" s="1067"/>
      <c r="P1415" s="1067"/>
      <c r="Q1415" s="1067"/>
      <c r="R1415" s="1067"/>
    </row>
    <row r="1416" spans="1:18" s="984" customFormat="1">
      <c r="A1416" s="938"/>
      <c r="C1416" s="1026"/>
      <c r="D1416" s="938"/>
      <c r="E1416" s="1063"/>
      <c r="F1416" s="1064"/>
      <c r="G1416" s="1065"/>
      <c r="H1416" s="938"/>
      <c r="I1416" s="1063"/>
      <c r="J1416" s="938"/>
      <c r="K1416" s="938"/>
      <c r="L1416" s="938"/>
      <c r="M1416" s="1066"/>
      <c r="N1416" s="1066"/>
      <c r="O1416" s="1067"/>
      <c r="P1416" s="1067"/>
      <c r="Q1416" s="1067"/>
      <c r="R1416" s="1067"/>
    </row>
    <row r="1417" spans="1:18" s="984" customFormat="1">
      <c r="A1417" s="938"/>
      <c r="C1417" s="1026"/>
      <c r="D1417" s="938"/>
      <c r="E1417" s="1063"/>
      <c r="F1417" s="1064"/>
      <c r="G1417" s="1065"/>
      <c r="H1417" s="938"/>
      <c r="I1417" s="1063"/>
      <c r="J1417" s="938"/>
      <c r="K1417" s="938"/>
      <c r="L1417" s="938"/>
      <c r="M1417" s="1066"/>
      <c r="N1417" s="1066"/>
      <c r="O1417" s="1067"/>
      <c r="P1417" s="1067"/>
      <c r="Q1417" s="1067"/>
      <c r="R1417" s="1067"/>
    </row>
    <row r="1418" spans="1:18" s="984" customFormat="1">
      <c r="A1418" s="938"/>
      <c r="C1418" s="1026"/>
      <c r="D1418" s="938"/>
      <c r="E1418" s="1063"/>
      <c r="F1418" s="1064"/>
      <c r="G1418" s="1065"/>
      <c r="H1418" s="938"/>
      <c r="I1418" s="1063"/>
      <c r="J1418" s="938"/>
      <c r="K1418" s="938"/>
      <c r="L1418" s="938"/>
      <c r="M1418" s="1066"/>
      <c r="N1418" s="1066"/>
      <c r="O1418" s="1067"/>
      <c r="P1418" s="1067"/>
      <c r="Q1418" s="1067"/>
      <c r="R1418" s="1067"/>
    </row>
    <row r="1419" spans="1:18" s="984" customFormat="1">
      <c r="A1419" s="938"/>
      <c r="C1419" s="1026"/>
      <c r="D1419" s="938"/>
      <c r="E1419" s="1063"/>
      <c r="F1419" s="1064"/>
      <c r="G1419" s="1065"/>
      <c r="H1419" s="938"/>
      <c r="I1419" s="1063"/>
      <c r="J1419" s="938"/>
      <c r="K1419" s="938"/>
      <c r="L1419" s="938"/>
      <c r="M1419" s="1066"/>
      <c r="N1419" s="1066"/>
      <c r="O1419" s="1067"/>
      <c r="P1419" s="1067"/>
      <c r="Q1419" s="1067"/>
      <c r="R1419" s="1067"/>
    </row>
    <row r="1420" spans="1:18" s="984" customFormat="1">
      <c r="A1420" s="938"/>
      <c r="C1420" s="1026"/>
      <c r="D1420" s="938"/>
      <c r="E1420" s="1063"/>
      <c r="F1420" s="1064"/>
      <c r="G1420" s="1065"/>
      <c r="H1420" s="938"/>
      <c r="I1420" s="1063"/>
      <c r="J1420" s="938"/>
      <c r="K1420" s="938"/>
      <c r="L1420" s="938"/>
      <c r="M1420" s="1066"/>
      <c r="N1420" s="1066"/>
      <c r="O1420" s="1067"/>
      <c r="P1420" s="1067"/>
      <c r="Q1420" s="1067"/>
      <c r="R1420" s="1067"/>
    </row>
    <row r="1421" spans="1:18" s="984" customFormat="1">
      <c r="A1421" s="938"/>
      <c r="C1421" s="1026"/>
      <c r="D1421" s="938"/>
      <c r="E1421" s="1063"/>
      <c r="F1421" s="1064"/>
      <c r="G1421" s="1065"/>
      <c r="H1421" s="938"/>
      <c r="I1421" s="1063"/>
      <c r="J1421" s="938"/>
      <c r="K1421" s="938"/>
      <c r="L1421" s="938"/>
      <c r="M1421" s="1066"/>
      <c r="N1421" s="1066"/>
      <c r="O1421" s="1067"/>
      <c r="P1421" s="1067"/>
      <c r="Q1421" s="1067"/>
      <c r="R1421" s="1067"/>
    </row>
    <row r="1422" spans="1:18" s="984" customFormat="1">
      <c r="A1422" s="938"/>
      <c r="C1422" s="1026"/>
      <c r="D1422" s="938"/>
      <c r="E1422" s="1063"/>
      <c r="F1422" s="1064"/>
      <c r="G1422" s="1065"/>
      <c r="H1422" s="938"/>
      <c r="I1422" s="1063"/>
      <c r="J1422" s="938"/>
      <c r="K1422" s="938"/>
      <c r="L1422" s="938"/>
      <c r="M1422" s="1066"/>
      <c r="N1422" s="1066"/>
      <c r="O1422" s="1067"/>
      <c r="P1422" s="1067"/>
      <c r="Q1422" s="1067"/>
      <c r="R1422" s="1067"/>
    </row>
    <row r="1423" spans="1:18" s="984" customFormat="1">
      <c r="A1423" s="938"/>
      <c r="C1423" s="1026"/>
      <c r="D1423" s="938"/>
      <c r="E1423" s="1063"/>
      <c r="F1423" s="1064"/>
      <c r="G1423" s="1065"/>
      <c r="H1423" s="938"/>
      <c r="I1423" s="1063"/>
      <c r="J1423" s="938"/>
      <c r="K1423" s="938"/>
      <c r="L1423" s="938"/>
      <c r="M1423" s="1066"/>
      <c r="N1423" s="1066"/>
      <c r="O1423" s="1067"/>
      <c r="P1423" s="1067"/>
      <c r="Q1423" s="1067"/>
      <c r="R1423" s="1067"/>
    </row>
    <row r="1424" spans="1:18" s="984" customFormat="1">
      <c r="A1424" s="938"/>
      <c r="C1424" s="1026"/>
      <c r="D1424" s="938"/>
      <c r="E1424" s="1063"/>
      <c r="F1424" s="1064"/>
      <c r="G1424" s="1065"/>
      <c r="H1424" s="938"/>
      <c r="I1424" s="1063"/>
      <c r="J1424" s="938"/>
      <c r="K1424" s="938"/>
      <c r="L1424" s="938"/>
      <c r="M1424" s="1066"/>
      <c r="N1424" s="1066"/>
      <c r="O1424" s="1067"/>
      <c r="P1424" s="1067"/>
      <c r="Q1424" s="1067"/>
      <c r="R1424" s="1067"/>
    </row>
    <row r="1425" spans="1:18" s="984" customFormat="1">
      <c r="A1425" s="938"/>
      <c r="C1425" s="1026"/>
      <c r="D1425" s="938"/>
      <c r="E1425" s="1063"/>
      <c r="F1425" s="1064"/>
      <c r="G1425" s="1065"/>
      <c r="H1425" s="938"/>
      <c r="I1425" s="1063"/>
      <c r="J1425" s="938"/>
      <c r="K1425" s="938"/>
      <c r="L1425" s="938"/>
      <c r="M1425" s="1066"/>
      <c r="N1425" s="1066"/>
      <c r="O1425" s="1067"/>
      <c r="P1425" s="1067"/>
      <c r="Q1425" s="1067"/>
      <c r="R1425" s="1067"/>
    </row>
    <row r="1426" spans="1:18" s="984" customFormat="1">
      <c r="A1426" s="938"/>
      <c r="C1426" s="1026"/>
      <c r="D1426" s="938"/>
      <c r="E1426" s="1063"/>
      <c r="F1426" s="1064"/>
      <c r="G1426" s="1065"/>
      <c r="H1426" s="938"/>
      <c r="I1426" s="1063"/>
      <c r="J1426" s="938"/>
      <c r="K1426" s="938"/>
      <c r="L1426" s="938"/>
      <c r="M1426" s="1066"/>
      <c r="N1426" s="1066"/>
      <c r="O1426" s="1067"/>
      <c r="P1426" s="1067"/>
      <c r="Q1426" s="1067"/>
      <c r="R1426" s="1067"/>
    </row>
    <row r="1427" spans="1:18" s="984" customFormat="1">
      <c r="A1427" s="938"/>
      <c r="C1427" s="1026"/>
      <c r="D1427" s="938"/>
      <c r="E1427" s="1063"/>
      <c r="F1427" s="1064"/>
      <c r="G1427" s="1065"/>
      <c r="H1427" s="938"/>
      <c r="I1427" s="1063"/>
      <c r="J1427" s="938"/>
      <c r="K1427" s="938"/>
      <c r="L1427" s="938"/>
      <c r="M1427" s="1066"/>
      <c r="N1427" s="1066"/>
      <c r="O1427" s="1067"/>
      <c r="P1427" s="1067"/>
      <c r="Q1427" s="1067"/>
      <c r="R1427" s="1067"/>
    </row>
    <row r="1428" spans="1:18" s="984" customFormat="1">
      <c r="A1428" s="938"/>
      <c r="C1428" s="1026"/>
      <c r="D1428" s="938"/>
      <c r="E1428" s="1063"/>
      <c r="F1428" s="1064"/>
      <c r="G1428" s="1065"/>
      <c r="H1428" s="938"/>
      <c r="I1428" s="1063"/>
      <c r="J1428" s="938"/>
      <c r="K1428" s="938"/>
      <c r="L1428" s="938"/>
      <c r="M1428" s="1066"/>
      <c r="N1428" s="1066"/>
      <c r="O1428" s="1067"/>
      <c r="P1428" s="1067"/>
      <c r="Q1428" s="1067"/>
      <c r="R1428" s="1067"/>
    </row>
    <row r="1429" spans="1:18" s="984" customFormat="1">
      <c r="A1429" s="938"/>
      <c r="C1429" s="1026"/>
      <c r="D1429" s="938"/>
      <c r="E1429" s="1063"/>
      <c r="F1429" s="1064"/>
      <c r="G1429" s="1065"/>
      <c r="H1429" s="938"/>
      <c r="I1429" s="1063"/>
      <c r="J1429" s="938"/>
      <c r="K1429" s="938"/>
      <c r="L1429" s="938"/>
      <c r="M1429" s="1066"/>
      <c r="N1429" s="1066"/>
      <c r="O1429" s="1067"/>
      <c r="P1429" s="1067"/>
      <c r="Q1429" s="1067"/>
      <c r="R1429" s="1067"/>
    </row>
    <row r="1430" spans="1:18" s="984" customFormat="1">
      <c r="A1430" s="938"/>
      <c r="C1430" s="1026"/>
      <c r="D1430" s="938"/>
      <c r="E1430" s="1063"/>
      <c r="F1430" s="1064"/>
      <c r="G1430" s="1065"/>
      <c r="H1430" s="938"/>
      <c r="I1430" s="1063"/>
      <c r="J1430" s="938"/>
      <c r="K1430" s="938"/>
      <c r="L1430" s="938"/>
      <c r="M1430" s="1066"/>
      <c r="N1430" s="1066"/>
      <c r="O1430" s="1067"/>
      <c r="P1430" s="1067"/>
      <c r="Q1430" s="1067"/>
      <c r="R1430" s="1067"/>
    </row>
    <row r="1431" spans="1:18" s="984" customFormat="1">
      <c r="A1431" s="938"/>
      <c r="C1431" s="1026"/>
      <c r="D1431" s="938"/>
      <c r="E1431" s="1063"/>
      <c r="F1431" s="1064"/>
      <c r="G1431" s="1065"/>
      <c r="H1431" s="938"/>
      <c r="I1431" s="1063"/>
      <c r="J1431" s="938"/>
      <c r="K1431" s="938"/>
      <c r="L1431" s="938"/>
      <c r="M1431" s="1066"/>
      <c r="N1431" s="1066"/>
      <c r="O1431" s="1067"/>
      <c r="P1431" s="1067"/>
      <c r="Q1431" s="1067"/>
      <c r="R1431" s="1067"/>
    </row>
    <row r="1432" spans="1:18" s="984" customFormat="1">
      <c r="A1432" s="938"/>
      <c r="C1432" s="1026"/>
      <c r="D1432" s="938"/>
      <c r="E1432" s="1063"/>
      <c r="F1432" s="1064"/>
      <c r="G1432" s="1065"/>
      <c r="H1432" s="938"/>
      <c r="I1432" s="1063"/>
      <c r="J1432" s="938"/>
      <c r="K1432" s="938"/>
      <c r="L1432" s="938"/>
      <c r="M1432" s="1066"/>
      <c r="N1432" s="1066"/>
      <c r="O1432" s="1067"/>
      <c r="P1432" s="1067"/>
      <c r="Q1432" s="1067"/>
      <c r="R1432" s="1067"/>
    </row>
    <row r="1433" spans="1:18" s="984" customFormat="1">
      <c r="A1433" s="938"/>
      <c r="C1433" s="1026"/>
      <c r="D1433" s="938"/>
      <c r="E1433" s="1063"/>
      <c r="F1433" s="1064"/>
      <c r="G1433" s="1065"/>
      <c r="H1433" s="938"/>
      <c r="I1433" s="1063"/>
      <c r="J1433" s="938"/>
      <c r="K1433" s="938"/>
      <c r="L1433" s="938"/>
      <c r="M1433" s="1066"/>
      <c r="N1433" s="1066"/>
      <c r="O1433" s="1067"/>
      <c r="P1433" s="1067"/>
      <c r="Q1433" s="1067"/>
      <c r="R1433" s="1067"/>
    </row>
    <row r="1434" spans="1:18" s="984" customFormat="1">
      <c r="A1434" s="938"/>
      <c r="C1434" s="1026"/>
      <c r="D1434" s="938"/>
      <c r="E1434" s="1063"/>
      <c r="F1434" s="1064"/>
      <c r="G1434" s="1065"/>
      <c r="H1434" s="938"/>
      <c r="I1434" s="1063"/>
      <c r="J1434" s="938"/>
      <c r="K1434" s="938"/>
      <c r="L1434" s="938"/>
      <c r="M1434" s="1066"/>
      <c r="N1434" s="1066"/>
      <c r="O1434" s="1067"/>
      <c r="P1434" s="1067"/>
      <c r="Q1434" s="1067"/>
      <c r="R1434" s="1067"/>
    </row>
    <row r="1435" spans="1:18" s="984" customFormat="1">
      <c r="A1435" s="938"/>
      <c r="C1435" s="1026"/>
      <c r="D1435" s="938"/>
      <c r="E1435" s="1063"/>
      <c r="F1435" s="1064"/>
      <c r="G1435" s="1065"/>
      <c r="H1435" s="938"/>
      <c r="I1435" s="1063"/>
      <c r="J1435" s="938"/>
      <c r="K1435" s="938"/>
      <c r="L1435" s="938"/>
      <c r="M1435" s="1066"/>
      <c r="N1435" s="1066"/>
      <c r="O1435" s="1067"/>
      <c r="P1435" s="1067"/>
      <c r="Q1435" s="1067"/>
      <c r="R1435" s="1067"/>
    </row>
    <row r="1436" spans="1:18" s="984" customFormat="1">
      <c r="A1436" s="938"/>
      <c r="C1436" s="1026"/>
      <c r="D1436" s="938"/>
      <c r="E1436" s="1063"/>
      <c r="F1436" s="1064"/>
      <c r="G1436" s="1065"/>
      <c r="H1436" s="938"/>
      <c r="I1436" s="1063"/>
      <c r="J1436" s="938"/>
      <c r="K1436" s="938"/>
      <c r="L1436" s="938"/>
      <c r="M1436" s="1066"/>
      <c r="N1436" s="1066"/>
      <c r="O1436" s="1067"/>
      <c r="P1436" s="1067"/>
      <c r="Q1436" s="1067"/>
      <c r="R1436" s="1067"/>
    </row>
    <row r="1437" spans="1:18" s="984" customFormat="1">
      <c r="A1437" s="938"/>
      <c r="C1437" s="1026"/>
      <c r="D1437" s="938"/>
      <c r="E1437" s="1063"/>
      <c r="F1437" s="1064"/>
      <c r="G1437" s="1065"/>
      <c r="H1437" s="938"/>
      <c r="I1437" s="1063"/>
      <c r="J1437" s="938"/>
      <c r="K1437" s="938"/>
      <c r="L1437" s="938"/>
      <c r="M1437" s="1066"/>
      <c r="N1437" s="1066"/>
      <c r="O1437" s="1067"/>
      <c r="P1437" s="1067"/>
      <c r="Q1437" s="1067"/>
      <c r="R1437" s="1067"/>
    </row>
    <row r="1438" spans="1:18" s="984" customFormat="1">
      <c r="A1438" s="938"/>
      <c r="C1438" s="1026"/>
      <c r="D1438" s="938"/>
      <c r="E1438" s="1063"/>
      <c r="F1438" s="1064"/>
      <c r="G1438" s="1065"/>
      <c r="H1438" s="938"/>
      <c r="I1438" s="1063"/>
      <c r="J1438" s="938"/>
      <c r="K1438" s="938"/>
      <c r="L1438" s="938"/>
      <c r="M1438" s="1066"/>
      <c r="N1438" s="1066"/>
      <c r="O1438" s="1067"/>
      <c r="P1438" s="1067"/>
      <c r="Q1438" s="1067"/>
      <c r="R1438" s="1067"/>
    </row>
    <row r="1439" spans="1:18" s="984" customFormat="1">
      <c r="A1439" s="938"/>
      <c r="C1439" s="1026"/>
      <c r="D1439" s="938"/>
      <c r="E1439" s="1063"/>
      <c r="F1439" s="1064"/>
      <c r="G1439" s="1065"/>
      <c r="H1439" s="938"/>
      <c r="I1439" s="1063"/>
      <c r="J1439" s="938"/>
      <c r="K1439" s="938"/>
      <c r="L1439" s="938"/>
      <c r="M1439" s="1066"/>
      <c r="N1439" s="1066"/>
      <c r="O1439" s="1067"/>
      <c r="P1439" s="1067"/>
      <c r="Q1439" s="1067"/>
      <c r="R1439" s="1067"/>
    </row>
    <row r="1440" spans="1:18" s="984" customFormat="1">
      <c r="A1440" s="938"/>
      <c r="C1440" s="1026"/>
      <c r="D1440" s="938"/>
      <c r="E1440" s="1063"/>
      <c r="F1440" s="1064"/>
      <c r="G1440" s="1065"/>
      <c r="H1440" s="938"/>
      <c r="I1440" s="1063"/>
      <c r="J1440" s="938"/>
      <c r="K1440" s="938"/>
      <c r="L1440" s="938"/>
      <c r="M1440" s="1066"/>
      <c r="N1440" s="1066"/>
      <c r="O1440" s="1067"/>
      <c r="P1440" s="1067"/>
      <c r="Q1440" s="1067"/>
      <c r="R1440" s="1067"/>
    </row>
    <row r="1441" spans="1:18" s="984" customFormat="1">
      <c r="A1441" s="938"/>
      <c r="C1441" s="1026"/>
      <c r="D1441" s="938"/>
      <c r="E1441" s="1063"/>
      <c r="F1441" s="1064"/>
      <c r="G1441" s="1065"/>
      <c r="H1441" s="938"/>
      <c r="I1441" s="1063"/>
      <c r="J1441" s="938"/>
      <c r="K1441" s="938"/>
      <c r="L1441" s="938"/>
      <c r="M1441" s="1066"/>
      <c r="N1441" s="1066"/>
      <c r="O1441" s="1067"/>
      <c r="P1441" s="1067"/>
      <c r="Q1441" s="1067"/>
      <c r="R1441" s="1067"/>
    </row>
    <row r="1442" spans="1:18" s="984" customFormat="1">
      <c r="A1442" s="938"/>
      <c r="C1442" s="1026"/>
      <c r="D1442" s="938"/>
      <c r="E1442" s="1063"/>
      <c r="F1442" s="1064"/>
      <c r="G1442" s="1065"/>
      <c r="H1442" s="938"/>
      <c r="I1442" s="1063"/>
      <c r="J1442" s="938"/>
      <c r="K1442" s="938"/>
      <c r="L1442" s="938"/>
      <c r="M1442" s="1066"/>
      <c r="N1442" s="1066"/>
      <c r="O1442" s="1067"/>
      <c r="P1442" s="1067"/>
      <c r="Q1442" s="1067"/>
      <c r="R1442" s="1067"/>
    </row>
    <row r="1443" spans="1:18" s="984" customFormat="1">
      <c r="A1443" s="938"/>
      <c r="C1443" s="1026"/>
      <c r="D1443" s="938"/>
      <c r="E1443" s="1063"/>
      <c r="F1443" s="1064"/>
      <c r="G1443" s="1065"/>
      <c r="H1443" s="938"/>
      <c r="I1443" s="1063"/>
      <c r="J1443" s="938"/>
      <c r="K1443" s="938"/>
      <c r="L1443" s="938"/>
      <c r="M1443" s="1066"/>
      <c r="N1443" s="1066"/>
      <c r="O1443" s="1067"/>
      <c r="P1443" s="1067"/>
      <c r="Q1443" s="1067"/>
      <c r="R1443" s="1067"/>
    </row>
    <row r="1444" spans="1:18" s="984" customFormat="1">
      <c r="A1444" s="938"/>
      <c r="C1444" s="1026"/>
      <c r="D1444" s="938"/>
      <c r="E1444" s="1063"/>
      <c r="F1444" s="1064"/>
      <c r="G1444" s="1065"/>
      <c r="H1444" s="938"/>
      <c r="I1444" s="1063"/>
      <c r="J1444" s="938"/>
      <c r="K1444" s="938"/>
      <c r="L1444" s="938"/>
      <c r="M1444" s="1066"/>
      <c r="N1444" s="1066"/>
      <c r="O1444" s="1067"/>
      <c r="P1444" s="1067"/>
      <c r="Q1444" s="1067"/>
      <c r="R1444" s="1067"/>
    </row>
    <row r="1445" spans="1:18" s="984" customFormat="1">
      <c r="A1445" s="938"/>
      <c r="C1445" s="1026"/>
      <c r="D1445" s="938"/>
      <c r="E1445" s="1063"/>
      <c r="F1445" s="1064"/>
      <c r="G1445" s="1065"/>
      <c r="H1445" s="938"/>
      <c r="I1445" s="1063"/>
      <c r="J1445" s="938"/>
      <c r="K1445" s="938"/>
      <c r="L1445" s="938"/>
      <c r="M1445" s="1066"/>
      <c r="N1445" s="1066"/>
      <c r="O1445" s="1067"/>
      <c r="P1445" s="1067"/>
      <c r="Q1445" s="1067"/>
      <c r="R1445" s="1067"/>
    </row>
    <row r="1446" spans="1:18" s="984" customFormat="1">
      <c r="A1446" s="938"/>
      <c r="C1446" s="1026"/>
      <c r="D1446" s="938"/>
      <c r="E1446" s="1063"/>
      <c r="F1446" s="1064"/>
      <c r="G1446" s="1065"/>
      <c r="H1446" s="938"/>
      <c r="I1446" s="1063"/>
      <c r="J1446" s="938"/>
      <c r="K1446" s="938"/>
      <c r="L1446" s="938"/>
      <c r="M1446" s="1066"/>
      <c r="N1446" s="1066"/>
      <c r="O1446" s="1067"/>
      <c r="P1446" s="1067"/>
      <c r="Q1446" s="1067"/>
      <c r="R1446" s="1067"/>
    </row>
    <row r="1447" spans="1:18" s="984" customFormat="1">
      <c r="A1447" s="938"/>
      <c r="C1447" s="1026"/>
      <c r="D1447" s="938"/>
      <c r="E1447" s="1063"/>
      <c r="F1447" s="1064"/>
      <c r="G1447" s="1065"/>
      <c r="H1447" s="938"/>
      <c r="I1447" s="1063"/>
      <c r="J1447" s="938"/>
      <c r="K1447" s="938"/>
      <c r="L1447" s="938"/>
      <c r="M1447" s="1066"/>
      <c r="N1447" s="1066"/>
      <c r="O1447" s="1067"/>
      <c r="P1447" s="1067"/>
      <c r="Q1447" s="1067"/>
      <c r="R1447" s="1067"/>
    </row>
    <row r="1448" spans="1:18" s="984" customFormat="1">
      <c r="A1448" s="938"/>
      <c r="C1448" s="1026"/>
      <c r="D1448" s="938"/>
      <c r="E1448" s="1063"/>
      <c r="F1448" s="1064"/>
      <c r="G1448" s="1065"/>
      <c r="H1448" s="938"/>
      <c r="I1448" s="1063"/>
      <c r="J1448" s="938"/>
      <c r="K1448" s="938"/>
      <c r="L1448" s="938"/>
      <c r="M1448" s="1066"/>
      <c r="N1448" s="1066"/>
      <c r="O1448" s="1067"/>
      <c r="P1448" s="1067"/>
      <c r="Q1448" s="1067"/>
      <c r="R1448" s="1067"/>
    </row>
    <row r="1449" spans="1:18" s="984" customFormat="1">
      <c r="A1449" s="938"/>
      <c r="C1449" s="1026"/>
      <c r="D1449" s="938"/>
      <c r="E1449" s="1063"/>
      <c r="F1449" s="1064"/>
      <c r="G1449" s="1065"/>
      <c r="H1449" s="938"/>
      <c r="I1449" s="1063"/>
      <c r="J1449" s="938"/>
      <c r="K1449" s="938"/>
      <c r="L1449" s="938"/>
      <c r="M1449" s="1066"/>
      <c r="N1449" s="1066"/>
      <c r="O1449" s="1067"/>
      <c r="P1449" s="1067"/>
      <c r="Q1449" s="1067"/>
      <c r="R1449" s="1067"/>
    </row>
    <row r="1450" spans="1:18" s="984" customFormat="1">
      <c r="A1450" s="938"/>
      <c r="C1450" s="1026"/>
      <c r="D1450" s="938"/>
      <c r="E1450" s="1063"/>
      <c r="F1450" s="1064"/>
      <c r="G1450" s="1065"/>
      <c r="H1450" s="938"/>
      <c r="I1450" s="1063"/>
      <c r="J1450" s="938"/>
      <c r="K1450" s="938"/>
      <c r="L1450" s="938"/>
      <c r="M1450" s="1066"/>
      <c r="N1450" s="1066"/>
      <c r="O1450" s="1067"/>
      <c r="P1450" s="1067"/>
      <c r="Q1450" s="1067"/>
      <c r="R1450" s="1067"/>
    </row>
    <row r="1451" spans="1:18" s="984" customFormat="1">
      <c r="A1451" s="938"/>
      <c r="C1451" s="1026"/>
      <c r="D1451" s="938"/>
      <c r="E1451" s="1063"/>
      <c r="F1451" s="1064"/>
      <c r="G1451" s="1065"/>
      <c r="H1451" s="938"/>
      <c r="I1451" s="1063"/>
      <c r="J1451" s="938"/>
      <c r="K1451" s="938"/>
      <c r="L1451" s="938"/>
      <c r="M1451" s="1066"/>
      <c r="N1451" s="1066"/>
      <c r="O1451" s="1067"/>
      <c r="P1451" s="1067"/>
      <c r="Q1451" s="1067"/>
      <c r="R1451" s="1067"/>
    </row>
    <row r="1452" spans="1:18" s="984" customFormat="1">
      <c r="A1452" s="938"/>
      <c r="C1452" s="1026"/>
      <c r="D1452" s="938"/>
      <c r="E1452" s="1063"/>
      <c r="F1452" s="1064"/>
      <c r="G1452" s="1065"/>
      <c r="H1452" s="938"/>
      <c r="I1452" s="1063"/>
      <c r="J1452" s="938"/>
      <c r="K1452" s="938"/>
      <c r="L1452" s="938"/>
      <c r="M1452" s="1066"/>
      <c r="N1452" s="1066"/>
      <c r="O1452" s="1067"/>
      <c r="P1452" s="1067"/>
      <c r="Q1452" s="1067"/>
      <c r="R1452" s="1067"/>
    </row>
    <row r="1453" spans="1:18" s="984" customFormat="1">
      <c r="A1453" s="938"/>
      <c r="C1453" s="1026"/>
      <c r="D1453" s="938"/>
      <c r="E1453" s="1063"/>
      <c r="F1453" s="1064"/>
      <c r="G1453" s="1065"/>
      <c r="H1453" s="938"/>
      <c r="I1453" s="1063"/>
      <c r="J1453" s="938"/>
      <c r="K1453" s="938"/>
      <c r="L1453" s="938"/>
      <c r="M1453" s="1066"/>
      <c r="N1453" s="1066"/>
      <c r="O1453" s="1067"/>
      <c r="P1453" s="1067"/>
      <c r="Q1453" s="1067"/>
      <c r="R1453" s="1067"/>
    </row>
    <row r="1454" spans="1:18" s="984" customFormat="1">
      <c r="A1454" s="938"/>
      <c r="C1454" s="1026"/>
      <c r="D1454" s="938"/>
      <c r="E1454" s="1063"/>
      <c r="F1454" s="1064"/>
      <c r="G1454" s="1065"/>
      <c r="H1454" s="938"/>
      <c r="I1454" s="1063"/>
      <c r="J1454" s="938"/>
      <c r="K1454" s="938"/>
      <c r="L1454" s="938"/>
      <c r="M1454" s="1066"/>
      <c r="N1454" s="1066"/>
      <c r="O1454" s="1067"/>
      <c r="P1454" s="1067"/>
      <c r="Q1454" s="1067"/>
      <c r="R1454" s="1067"/>
    </row>
    <row r="1455" spans="1:18" s="984" customFormat="1">
      <c r="A1455" s="938"/>
      <c r="C1455" s="1026"/>
      <c r="D1455" s="938"/>
      <c r="E1455" s="1063"/>
      <c r="F1455" s="1064"/>
      <c r="G1455" s="1065"/>
      <c r="H1455" s="938"/>
      <c r="I1455" s="1063"/>
      <c r="J1455" s="938"/>
      <c r="K1455" s="938"/>
      <c r="L1455" s="938"/>
      <c r="M1455" s="1066"/>
      <c r="N1455" s="1066"/>
      <c r="O1455" s="1067"/>
      <c r="P1455" s="1067"/>
      <c r="Q1455" s="1067"/>
      <c r="R1455" s="1067"/>
    </row>
    <row r="1456" spans="1:18" s="984" customFormat="1">
      <c r="A1456" s="938"/>
      <c r="C1456" s="1026"/>
      <c r="D1456" s="938"/>
      <c r="E1456" s="1063"/>
      <c r="F1456" s="1064"/>
      <c r="G1456" s="1065"/>
      <c r="H1456" s="938"/>
      <c r="I1456" s="1063"/>
      <c r="J1456" s="938"/>
      <c r="K1456" s="938"/>
      <c r="L1456" s="938"/>
      <c r="M1456" s="1066"/>
      <c r="N1456" s="1066"/>
      <c r="O1456" s="1067"/>
      <c r="P1456" s="1067"/>
      <c r="Q1456" s="1067"/>
      <c r="R1456" s="1067"/>
    </row>
    <row r="1457" spans="1:18" s="984" customFormat="1">
      <c r="A1457" s="938"/>
      <c r="C1457" s="1026"/>
      <c r="D1457" s="938"/>
      <c r="E1457" s="1063"/>
      <c r="F1457" s="1064"/>
      <c r="G1457" s="1065"/>
      <c r="H1457" s="938"/>
      <c r="I1457" s="1063"/>
      <c r="J1457" s="938"/>
      <c r="K1457" s="938"/>
      <c r="L1457" s="938"/>
      <c r="M1457" s="1066"/>
      <c r="N1457" s="1066"/>
      <c r="O1457" s="1067"/>
      <c r="P1457" s="1067"/>
      <c r="Q1457" s="1067"/>
      <c r="R1457" s="1067"/>
    </row>
    <row r="1458" spans="1:18" s="984" customFormat="1">
      <c r="A1458" s="938"/>
      <c r="C1458" s="1026"/>
      <c r="D1458" s="938"/>
      <c r="E1458" s="1063"/>
      <c r="F1458" s="1064"/>
      <c r="G1458" s="1065"/>
      <c r="H1458" s="938"/>
      <c r="I1458" s="1063"/>
      <c r="J1458" s="938"/>
      <c r="K1458" s="938"/>
      <c r="L1458" s="938"/>
      <c r="M1458" s="1066"/>
      <c r="N1458" s="1066"/>
      <c r="O1458" s="1067"/>
      <c r="P1458" s="1067"/>
      <c r="Q1458" s="1067"/>
      <c r="R1458" s="1067"/>
    </row>
    <row r="1459" spans="1:18" s="984" customFormat="1">
      <c r="A1459" s="938"/>
      <c r="C1459" s="1026"/>
      <c r="D1459" s="938"/>
      <c r="E1459" s="1063"/>
      <c r="F1459" s="1064"/>
      <c r="G1459" s="1065"/>
      <c r="H1459" s="938"/>
      <c r="I1459" s="1063"/>
      <c r="J1459" s="938"/>
      <c r="K1459" s="938"/>
      <c r="L1459" s="938"/>
      <c r="M1459" s="1066"/>
      <c r="N1459" s="1066"/>
      <c r="O1459" s="1067"/>
      <c r="P1459" s="1067"/>
      <c r="Q1459" s="1067"/>
      <c r="R1459" s="1067"/>
    </row>
    <row r="1460" spans="1:18" s="984" customFormat="1">
      <c r="A1460" s="938"/>
      <c r="C1460" s="1026"/>
      <c r="D1460" s="938"/>
      <c r="E1460" s="1063"/>
      <c r="F1460" s="1064"/>
      <c r="G1460" s="1065"/>
      <c r="H1460" s="938"/>
      <c r="I1460" s="1063"/>
      <c r="J1460" s="938"/>
      <c r="K1460" s="938"/>
      <c r="L1460" s="938"/>
      <c r="M1460" s="1066"/>
      <c r="N1460" s="1066"/>
      <c r="O1460" s="1067"/>
      <c r="P1460" s="1067"/>
      <c r="Q1460" s="1067"/>
      <c r="R1460" s="1067"/>
    </row>
    <row r="1461" spans="1:18" s="984" customFormat="1">
      <c r="A1461" s="938"/>
      <c r="C1461" s="1026"/>
      <c r="D1461" s="938"/>
      <c r="E1461" s="1063"/>
      <c r="F1461" s="1064"/>
      <c r="G1461" s="1065"/>
      <c r="H1461" s="938"/>
      <c r="I1461" s="1063"/>
      <c r="J1461" s="938"/>
      <c r="K1461" s="938"/>
      <c r="L1461" s="938"/>
      <c r="M1461" s="1066"/>
      <c r="N1461" s="1066"/>
      <c r="O1461" s="1067"/>
      <c r="P1461" s="1067"/>
      <c r="Q1461" s="1067"/>
      <c r="R1461" s="1067"/>
    </row>
    <row r="1462" spans="1:18" s="984" customFormat="1">
      <c r="A1462" s="938"/>
      <c r="C1462" s="1026"/>
      <c r="D1462" s="938"/>
      <c r="E1462" s="1063"/>
      <c r="F1462" s="1064"/>
      <c r="G1462" s="1065"/>
      <c r="H1462" s="938"/>
      <c r="I1462" s="1063"/>
      <c r="J1462" s="938"/>
      <c r="K1462" s="938"/>
      <c r="L1462" s="938"/>
      <c r="M1462" s="1066"/>
      <c r="N1462" s="1066"/>
      <c r="O1462" s="1067"/>
      <c r="P1462" s="1067"/>
      <c r="Q1462" s="1067"/>
      <c r="R1462" s="1067"/>
    </row>
    <row r="1463" spans="1:18" s="984" customFormat="1">
      <c r="A1463" s="938"/>
      <c r="C1463" s="1026"/>
      <c r="D1463" s="938"/>
      <c r="E1463" s="1063"/>
      <c r="F1463" s="1064"/>
      <c r="G1463" s="1065"/>
      <c r="H1463" s="938"/>
      <c r="I1463" s="1063"/>
      <c r="J1463" s="938"/>
      <c r="K1463" s="938"/>
      <c r="L1463" s="938"/>
      <c r="M1463" s="1066"/>
      <c r="N1463" s="1066"/>
      <c r="O1463" s="1067"/>
      <c r="P1463" s="1067"/>
      <c r="Q1463" s="1067"/>
      <c r="R1463" s="1067"/>
    </row>
    <row r="1464" spans="1:18" s="984" customFormat="1">
      <c r="A1464" s="938"/>
      <c r="C1464" s="1026"/>
      <c r="D1464" s="938"/>
      <c r="E1464" s="1063"/>
      <c r="F1464" s="1064"/>
      <c r="G1464" s="1065"/>
      <c r="H1464" s="938"/>
      <c r="I1464" s="1063"/>
      <c r="J1464" s="938"/>
      <c r="K1464" s="938"/>
      <c r="L1464" s="938"/>
      <c r="M1464" s="1066"/>
      <c r="N1464" s="1066"/>
      <c r="O1464" s="1067"/>
      <c r="P1464" s="1067"/>
      <c r="Q1464" s="1067"/>
      <c r="R1464" s="1067"/>
    </row>
    <row r="1465" spans="1:18" s="984" customFormat="1">
      <c r="A1465" s="938"/>
      <c r="C1465" s="1026"/>
      <c r="D1465" s="938"/>
      <c r="E1465" s="1063"/>
      <c r="F1465" s="1064"/>
      <c r="G1465" s="1065"/>
      <c r="H1465" s="938"/>
      <c r="I1465" s="1063"/>
      <c r="J1465" s="938"/>
      <c r="K1465" s="938"/>
      <c r="L1465" s="938"/>
      <c r="M1465" s="1066"/>
      <c r="N1465" s="1066"/>
      <c r="O1465" s="1067"/>
      <c r="P1465" s="1067"/>
      <c r="Q1465" s="1067"/>
      <c r="R1465" s="1067"/>
    </row>
    <row r="1466" spans="1:18" s="984" customFormat="1">
      <c r="A1466" s="938"/>
      <c r="C1466" s="1026"/>
      <c r="D1466" s="938"/>
      <c r="E1466" s="1063"/>
      <c r="F1466" s="1064"/>
      <c r="G1466" s="1065"/>
      <c r="H1466" s="938"/>
      <c r="I1466" s="1063"/>
      <c r="J1466" s="938"/>
      <c r="K1466" s="938"/>
      <c r="L1466" s="938"/>
      <c r="M1466" s="1066"/>
      <c r="N1466" s="1066"/>
      <c r="O1466" s="1067"/>
      <c r="P1466" s="1067"/>
      <c r="Q1466" s="1067"/>
      <c r="R1466" s="1067"/>
    </row>
    <row r="1467" spans="1:18" s="984" customFormat="1">
      <c r="A1467" s="938"/>
      <c r="C1467" s="1026"/>
      <c r="D1467" s="938"/>
      <c r="E1467" s="1063"/>
      <c r="F1467" s="1064"/>
      <c r="G1467" s="1065"/>
      <c r="H1467" s="938"/>
      <c r="I1467" s="1063"/>
      <c r="J1467" s="938"/>
      <c r="K1467" s="938"/>
      <c r="L1467" s="938"/>
      <c r="M1467" s="1066"/>
      <c r="N1467" s="1066"/>
      <c r="O1467" s="1067"/>
      <c r="P1467" s="1067"/>
      <c r="Q1467" s="1067"/>
      <c r="R1467" s="1067"/>
    </row>
    <row r="1468" spans="1:18" s="984" customFormat="1">
      <c r="A1468" s="938"/>
      <c r="C1468" s="1026"/>
      <c r="D1468" s="938"/>
      <c r="E1468" s="1063"/>
      <c r="F1468" s="1064"/>
      <c r="G1468" s="1065"/>
      <c r="H1468" s="938"/>
      <c r="I1468" s="1063"/>
      <c r="J1468" s="938"/>
      <c r="K1468" s="938"/>
      <c r="L1468" s="938"/>
      <c r="M1468" s="1066"/>
      <c r="N1468" s="1066"/>
      <c r="O1468" s="1067"/>
      <c r="P1468" s="1067"/>
      <c r="Q1468" s="1067"/>
      <c r="R1468" s="1067"/>
    </row>
    <row r="1469" spans="1:18" s="984" customFormat="1">
      <c r="A1469" s="938"/>
      <c r="C1469" s="1026"/>
      <c r="D1469" s="938"/>
      <c r="E1469" s="1063"/>
      <c r="F1469" s="1064"/>
      <c r="G1469" s="1065"/>
      <c r="H1469" s="938"/>
      <c r="I1469" s="1063"/>
      <c r="J1469" s="938"/>
      <c r="K1469" s="938"/>
      <c r="L1469" s="938"/>
      <c r="M1469" s="1066"/>
      <c r="N1469" s="1066"/>
      <c r="O1469" s="1067"/>
      <c r="P1469" s="1067"/>
      <c r="Q1469" s="1067"/>
      <c r="R1469" s="1067"/>
    </row>
    <row r="1470" spans="1:18" s="984" customFormat="1">
      <c r="A1470" s="938"/>
      <c r="C1470" s="1026"/>
      <c r="D1470" s="938"/>
      <c r="E1470" s="1063"/>
      <c r="F1470" s="1064"/>
      <c r="G1470" s="1065"/>
      <c r="H1470" s="938"/>
      <c r="I1470" s="1063"/>
      <c r="J1470" s="938"/>
      <c r="K1470" s="938"/>
      <c r="L1470" s="938"/>
      <c r="M1470" s="1066"/>
      <c r="N1470" s="1066"/>
      <c r="O1470" s="1067"/>
      <c r="P1470" s="1067"/>
      <c r="Q1470" s="1067"/>
      <c r="R1470" s="1067"/>
    </row>
    <row r="1471" spans="1:18" s="984" customFormat="1">
      <c r="A1471" s="938"/>
      <c r="C1471" s="1026"/>
      <c r="D1471" s="938"/>
      <c r="E1471" s="1063"/>
      <c r="F1471" s="1064"/>
      <c r="G1471" s="1065"/>
      <c r="H1471" s="938"/>
      <c r="I1471" s="1063"/>
      <c r="J1471" s="938"/>
      <c r="K1471" s="938"/>
      <c r="L1471" s="938"/>
      <c r="M1471" s="1066"/>
      <c r="N1471" s="1066"/>
      <c r="O1471" s="1067"/>
      <c r="P1471" s="1067"/>
      <c r="Q1471" s="1067"/>
      <c r="R1471" s="1067"/>
    </row>
    <row r="1472" spans="1:18" s="984" customFormat="1">
      <c r="A1472" s="938"/>
      <c r="C1472" s="1026"/>
      <c r="D1472" s="938"/>
      <c r="E1472" s="1063"/>
      <c r="F1472" s="1064"/>
      <c r="G1472" s="1065"/>
      <c r="H1472" s="938"/>
      <c r="I1472" s="1063"/>
      <c r="J1472" s="938"/>
      <c r="K1472" s="938"/>
      <c r="L1472" s="938"/>
      <c r="M1472" s="1066"/>
      <c r="N1472" s="1066"/>
      <c r="O1472" s="1067"/>
      <c r="P1472" s="1067"/>
      <c r="Q1472" s="1067"/>
      <c r="R1472" s="1067"/>
    </row>
    <row r="1473" spans="1:18" s="984" customFormat="1">
      <c r="A1473" s="938"/>
      <c r="C1473" s="1026"/>
      <c r="D1473" s="938"/>
      <c r="E1473" s="1063"/>
      <c r="F1473" s="1064"/>
      <c r="G1473" s="1065"/>
      <c r="H1473" s="938"/>
      <c r="I1473" s="1063"/>
      <c r="J1473" s="938"/>
      <c r="K1473" s="938"/>
      <c r="L1473" s="938"/>
      <c r="M1473" s="1066"/>
      <c r="N1473" s="1066"/>
      <c r="O1473" s="1067"/>
      <c r="P1473" s="1067"/>
      <c r="Q1473" s="1067"/>
      <c r="R1473" s="1067"/>
    </row>
    <row r="1474" spans="1:18" s="984" customFormat="1">
      <c r="A1474" s="938"/>
      <c r="C1474" s="1026"/>
      <c r="D1474" s="938"/>
      <c r="E1474" s="1063"/>
      <c r="F1474" s="1064"/>
      <c r="G1474" s="1065"/>
      <c r="H1474" s="938"/>
      <c r="I1474" s="1063"/>
      <c r="J1474" s="938"/>
      <c r="K1474" s="938"/>
      <c r="L1474" s="938"/>
      <c r="M1474" s="1066"/>
      <c r="N1474" s="1066"/>
      <c r="O1474" s="1067"/>
      <c r="P1474" s="1067"/>
      <c r="Q1474" s="1067"/>
      <c r="R1474" s="1067"/>
    </row>
    <row r="1475" spans="1:18" s="984" customFormat="1">
      <c r="A1475" s="938"/>
      <c r="C1475" s="1026"/>
      <c r="D1475" s="938"/>
      <c r="E1475" s="1063"/>
      <c r="F1475" s="1064"/>
      <c r="G1475" s="1065"/>
      <c r="H1475" s="938"/>
      <c r="I1475" s="1063"/>
      <c r="J1475" s="938"/>
      <c r="K1475" s="938"/>
      <c r="L1475" s="938"/>
      <c r="M1475" s="1066"/>
      <c r="N1475" s="1066"/>
      <c r="O1475" s="1067"/>
      <c r="P1475" s="1067"/>
      <c r="Q1475" s="1067"/>
      <c r="R1475" s="1067"/>
    </row>
    <row r="1476" spans="1:18" s="984" customFormat="1">
      <c r="A1476" s="938"/>
      <c r="C1476" s="1026"/>
      <c r="D1476" s="938"/>
      <c r="E1476" s="1063"/>
      <c r="F1476" s="1064"/>
      <c r="G1476" s="1065"/>
      <c r="H1476" s="938"/>
      <c r="I1476" s="1063"/>
      <c r="J1476" s="938"/>
      <c r="K1476" s="938"/>
      <c r="L1476" s="938"/>
      <c r="M1476" s="1066"/>
      <c r="N1476" s="1066"/>
      <c r="O1476" s="1067"/>
      <c r="P1476" s="1067"/>
      <c r="Q1476" s="1067"/>
      <c r="R1476" s="1067"/>
    </row>
    <row r="1477" spans="1:18" s="984" customFormat="1">
      <c r="A1477" s="938"/>
      <c r="C1477" s="1026"/>
      <c r="D1477" s="938"/>
      <c r="E1477" s="1063"/>
      <c r="F1477" s="1064"/>
      <c r="G1477" s="1065"/>
      <c r="H1477" s="938"/>
      <c r="I1477" s="1063"/>
      <c r="J1477" s="938"/>
      <c r="K1477" s="938"/>
      <c r="L1477" s="938"/>
      <c r="M1477" s="1066"/>
      <c r="N1477" s="1066"/>
      <c r="O1477" s="1067"/>
      <c r="P1477" s="1067"/>
      <c r="Q1477" s="1067"/>
      <c r="R1477" s="1067"/>
    </row>
    <row r="1478" spans="1:18" s="984" customFormat="1">
      <c r="A1478" s="938"/>
      <c r="C1478" s="1026"/>
      <c r="D1478" s="938"/>
      <c r="E1478" s="1063"/>
      <c r="F1478" s="1064"/>
      <c r="G1478" s="1065"/>
      <c r="H1478" s="938"/>
      <c r="I1478" s="1063"/>
      <c r="J1478" s="938"/>
      <c r="K1478" s="938"/>
      <c r="L1478" s="938"/>
      <c r="M1478" s="1066"/>
      <c r="N1478" s="1066"/>
      <c r="O1478" s="1067"/>
      <c r="P1478" s="1067"/>
      <c r="Q1478" s="1067"/>
      <c r="R1478" s="1067"/>
    </row>
    <row r="1479" spans="1:18" s="984" customFormat="1">
      <c r="A1479" s="938"/>
      <c r="C1479" s="1026"/>
      <c r="D1479" s="938"/>
      <c r="E1479" s="1063"/>
      <c r="F1479" s="1064"/>
      <c r="G1479" s="1065"/>
      <c r="H1479" s="938"/>
      <c r="I1479" s="1063"/>
      <c r="J1479" s="938"/>
      <c r="K1479" s="938"/>
      <c r="L1479" s="938"/>
      <c r="M1479" s="1066"/>
      <c r="N1479" s="1066"/>
      <c r="O1479" s="1067"/>
      <c r="P1479" s="1067"/>
      <c r="Q1479" s="1067"/>
      <c r="R1479" s="1067"/>
    </row>
    <row r="1480" spans="1:18" s="984" customFormat="1">
      <c r="A1480" s="938"/>
      <c r="C1480" s="1026"/>
      <c r="D1480" s="938"/>
      <c r="E1480" s="1063"/>
      <c r="F1480" s="1064"/>
      <c r="G1480" s="1065"/>
      <c r="H1480" s="938"/>
      <c r="I1480" s="1063"/>
      <c r="J1480" s="938"/>
      <c r="K1480" s="938"/>
      <c r="L1480" s="938"/>
      <c r="M1480" s="1066"/>
      <c r="N1480" s="1066"/>
      <c r="O1480" s="1067"/>
      <c r="P1480" s="1067"/>
      <c r="Q1480" s="1067"/>
      <c r="R1480" s="1067"/>
    </row>
    <row r="1481" spans="1:18" s="984" customFormat="1">
      <c r="A1481" s="938"/>
      <c r="C1481" s="1026"/>
      <c r="D1481" s="938"/>
      <c r="E1481" s="1063"/>
      <c r="F1481" s="1064"/>
      <c r="G1481" s="1065"/>
      <c r="H1481" s="938"/>
      <c r="I1481" s="1063"/>
      <c r="J1481" s="938"/>
      <c r="K1481" s="938"/>
      <c r="L1481" s="938"/>
      <c r="M1481" s="1066"/>
      <c r="N1481" s="1066"/>
      <c r="O1481" s="1067"/>
      <c r="P1481" s="1067"/>
      <c r="Q1481" s="1067"/>
      <c r="R1481" s="1067"/>
    </row>
    <row r="1482" spans="1:18" s="984" customFormat="1">
      <c r="A1482" s="938"/>
      <c r="C1482" s="1026"/>
      <c r="D1482" s="938"/>
      <c r="E1482" s="1063"/>
      <c r="F1482" s="1064"/>
      <c r="G1482" s="1065"/>
      <c r="H1482" s="938"/>
      <c r="I1482" s="1063"/>
      <c r="J1482" s="938"/>
      <c r="K1482" s="938"/>
      <c r="L1482" s="938"/>
      <c r="M1482" s="1066"/>
      <c r="N1482" s="1066"/>
      <c r="O1482" s="1067"/>
      <c r="P1482" s="1067"/>
      <c r="Q1482" s="1067"/>
      <c r="R1482" s="1067"/>
    </row>
    <row r="1483" spans="1:18" s="984" customFormat="1">
      <c r="A1483" s="938"/>
      <c r="C1483" s="1026"/>
      <c r="D1483" s="938"/>
      <c r="E1483" s="1063"/>
      <c r="F1483" s="1064"/>
      <c r="G1483" s="1065"/>
      <c r="H1483" s="938"/>
      <c r="I1483" s="1063"/>
      <c r="J1483" s="938"/>
      <c r="K1483" s="938"/>
      <c r="L1483" s="938"/>
      <c r="M1483" s="1066"/>
      <c r="N1483" s="1066"/>
      <c r="O1483" s="1067"/>
      <c r="P1483" s="1067"/>
      <c r="Q1483" s="1067"/>
      <c r="R1483" s="1067"/>
    </row>
    <row r="1484" spans="1:18" s="984" customFormat="1">
      <c r="A1484" s="938"/>
      <c r="C1484" s="1026"/>
      <c r="D1484" s="938"/>
      <c r="E1484" s="1063"/>
      <c r="F1484" s="1064"/>
      <c r="G1484" s="1065"/>
      <c r="H1484" s="938"/>
      <c r="I1484" s="1063"/>
      <c r="J1484" s="938"/>
      <c r="K1484" s="938"/>
      <c r="L1484" s="938"/>
      <c r="M1484" s="1066"/>
      <c r="N1484" s="1066"/>
      <c r="O1484" s="1067"/>
      <c r="P1484" s="1067"/>
      <c r="Q1484" s="1067"/>
      <c r="R1484" s="1067"/>
    </row>
    <row r="1485" spans="1:18" s="984" customFormat="1">
      <c r="A1485" s="938"/>
      <c r="C1485" s="1026"/>
      <c r="D1485" s="938"/>
      <c r="E1485" s="1063"/>
      <c r="F1485" s="1064"/>
      <c r="G1485" s="1065"/>
      <c r="H1485" s="938"/>
      <c r="I1485" s="1063"/>
      <c r="J1485" s="938"/>
      <c r="K1485" s="938"/>
      <c r="L1485" s="938"/>
      <c r="M1485" s="1066"/>
      <c r="N1485" s="1066"/>
      <c r="O1485" s="1067"/>
      <c r="P1485" s="1067"/>
      <c r="Q1485" s="1067"/>
      <c r="R1485" s="1067"/>
    </row>
    <row r="1486" spans="1:18" s="984" customFormat="1">
      <c r="A1486" s="938"/>
      <c r="C1486" s="1026"/>
      <c r="D1486" s="938"/>
      <c r="E1486" s="1063"/>
      <c r="F1486" s="1064"/>
      <c r="G1486" s="1065"/>
      <c r="H1486" s="938"/>
      <c r="I1486" s="1063"/>
      <c r="J1486" s="938"/>
      <c r="K1486" s="938"/>
      <c r="L1486" s="938"/>
      <c r="M1486" s="1066"/>
      <c r="N1486" s="1066"/>
      <c r="O1486" s="1067"/>
      <c r="P1486" s="1067"/>
      <c r="Q1486" s="1067"/>
      <c r="R1486" s="1067"/>
    </row>
    <row r="1487" spans="1:18" s="984" customFormat="1">
      <c r="A1487" s="938"/>
      <c r="C1487" s="1026"/>
      <c r="D1487" s="938"/>
      <c r="E1487" s="1063"/>
      <c r="F1487" s="1064"/>
      <c r="G1487" s="1065"/>
      <c r="H1487" s="938"/>
      <c r="I1487" s="1063"/>
      <c r="J1487" s="938"/>
      <c r="K1487" s="938"/>
      <c r="L1487" s="938"/>
      <c r="M1487" s="1066"/>
      <c r="N1487" s="1066"/>
      <c r="O1487" s="1067"/>
      <c r="P1487" s="1067"/>
      <c r="Q1487" s="1067"/>
      <c r="R1487" s="1067"/>
    </row>
    <row r="1488" spans="1:18" s="984" customFormat="1">
      <c r="A1488" s="938"/>
      <c r="C1488" s="1026"/>
      <c r="D1488" s="938"/>
      <c r="E1488" s="1063"/>
      <c r="F1488" s="1064"/>
      <c r="G1488" s="1065"/>
      <c r="H1488" s="938"/>
      <c r="I1488" s="1063"/>
      <c r="J1488" s="938"/>
      <c r="K1488" s="938"/>
      <c r="L1488" s="938"/>
      <c r="M1488" s="1066"/>
      <c r="N1488" s="1066"/>
      <c r="O1488" s="1067"/>
      <c r="P1488" s="1067"/>
      <c r="Q1488" s="1067"/>
      <c r="R1488" s="1067"/>
    </row>
    <row r="1489" spans="1:18" s="984" customFormat="1">
      <c r="A1489" s="938"/>
      <c r="C1489" s="1026"/>
      <c r="D1489" s="938"/>
      <c r="E1489" s="1063"/>
      <c r="F1489" s="1064"/>
      <c r="G1489" s="1065"/>
      <c r="H1489" s="938"/>
      <c r="I1489" s="1063"/>
      <c r="J1489" s="938"/>
      <c r="K1489" s="938"/>
      <c r="L1489" s="938"/>
      <c r="M1489" s="1066"/>
      <c r="N1489" s="1066"/>
      <c r="O1489" s="1067"/>
      <c r="P1489" s="1067"/>
      <c r="Q1489" s="1067"/>
      <c r="R1489" s="1067"/>
    </row>
    <row r="1490" spans="1:18" s="984" customFormat="1">
      <c r="A1490" s="938"/>
      <c r="C1490" s="1026"/>
      <c r="D1490" s="938"/>
      <c r="E1490" s="1063"/>
      <c r="F1490" s="1064"/>
      <c r="G1490" s="1065"/>
      <c r="H1490" s="938"/>
      <c r="I1490" s="1063"/>
      <c r="J1490" s="938"/>
      <c r="K1490" s="938"/>
      <c r="L1490" s="938"/>
      <c r="M1490" s="1066"/>
      <c r="N1490" s="1066"/>
      <c r="O1490" s="1067"/>
      <c r="P1490" s="1067"/>
      <c r="Q1490" s="1067"/>
      <c r="R1490" s="1067"/>
    </row>
    <row r="1491" spans="1:18" s="984" customFormat="1">
      <c r="A1491" s="938"/>
      <c r="C1491" s="1026"/>
      <c r="D1491" s="938"/>
      <c r="E1491" s="1063"/>
      <c r="F1491" s="1064"/>
      <c r="G1491" s="1065"/>
      <c r="H1491" s="938"/>
      <c r="I1491" s="1063"/>
      <c r="J1491" s="938"/>
      <c r="K1491" s="938"/>
      <c r="L1491" s="938"/>
      <c r="M1491" s="1066"/>
      <c r="N1491" s="1066"/>
      <c r="O1491" s="1067"/>
      <c r="P1491" s="1067"/>
      <c r="Q1491" s="1067"/>
      <c r="R1491" s="1067"/>
    </row>
    <row r="1492" spans="1:18" s="984" customFormat="1">
      <c r="A1492" s="938"/>
      <c r="C1492" s="1026"/>
      <c r="D1492" s="938"/>
      <c r="E1492" s="1063"/>
      <c r="F1492" s="1064"/>
      <c r="G1492" s="1065"/>
      <c r="H1492" s="938"/>
      <c r="I1492" s="1063"/>
      <c r="J1492" s="938"/>
      <c r="K1492" s="938"/>
      <c r="L1492" s="938"/>
      <c r="M1492" s="1066"/>
      <c r="N1492" s="1066"/>
      <c r="O1492" s="1067"/>
      <c r="P1492" s="1067"/>
      <c r="Q1492" s="1067"/>
      <c r="R1492" s="1067"/>
    </row>
    <row r="1493" spans="1:18" s="984" customFormat="1">
      <c r="A1493" s="938"/>
      <c r="C1493" s="1026"/>
      <c r="D1493" s="938"/>
      <c r="E1493" s="1063"/>
      <c r="F1493" s="1064"/>
      <c r="G1493" s="1065"/>
      <c r="H1493" s="938"/>
      <c r="I1493" s="1063"/>
      <c r="J1493" s="938"/>
      <c r="K1493" s="938"/>
      <c r="L1493" s="938"/>
      <c r="M1493" s="1066"/>
      <c r="N1493" s="1066"/>
      <c r="O1493" s="1067"/>
      <c r="P1493" s="1067"/>
      <c r="Q1493" s="1067"/>
      <c r="R1493" s="1067"/>
    </row>
    <row r="1494" spans="1:18" s="984" customFormat="1">
      <c r="A1494" s="938"/>
      <c r="C1494" s="1026"/>
      <c r="D1494" s="938"/>
      <c r="E1494" s="1063"/>
      <c r="F1494" s="1064"/>
      <c r="G1494" s="1065"/>
      <c r="H1494" s="938"/>
      <c r="I1494" s="1063"/>
      <c r="J1494" s="938"/>
      <c r="K1494" s="938"/>
      <c r="L1494" s="938"/>
      <c r="M1494" s="1066"/>
      <c r="N1494" s="1066"/>
      <c r="O1494" s="1067"/>
      <c r="P1494" s="1067"/>
      <c r="Q1494" s="1067"/>
      <c r="R1494" s="1067"/>
    </row>
    <row r="1495" spans="1:18" s="984" customFormat="1">
      <c r="A1495" s="938"/>
      <c r="C1495" s="1026"/>
      <c r="D1495" s="938"/>
      <c r="E1495" s="1063"/>
      <c r="F1495" s="1064"/>
      <c r="G1495" s="1065"/>
      <c r="H1495" s="938"/>
      <c r="I1495" s="1063"/>
      <c r="J1495" s="938"/>
      <c r="K1495" s="938"/>
      <c r="L1495" s="938"/>
      <c r="M1495" s="1066"/>
      <c r="N1495" s="1066"/>
      <c r="O1495" s="1067"/>
      <c r="P1495" s="1067"/>
      <c r="Q1495" s="1067"/>
      <c r="R1495" s="1067"/>
    </row>
    <row r="1496" spans="1:18" s="984" customFormat="1">
      <c r="A1496" s="938"/>
      <c r="C1496" s="1026"/>
      <c r="D1496" s="938"/>
      <c r="E1496" s="1063"/>
      <c r="F1496" s="1064"/>
      <c r="G1496" s="1065"/>
      <c r="H1496" s="938"/>
      <c r="I1496" s="1063"/>
      <c r="J1496" s="938"/>
      <c r="K1496" s="938"/>
      <c r="L1496" s="938"/>
      <c r="M1496" s="1066"/>
      <c r="N1496" s="1066"/>
      <c r="O1496" s="1067"/>
      <c r="P1496" s="1067"/>
      <c r="Q1496" s="1067"/>
      <c r="R1496" s="1067"/>
    </row>
    <row r="1497" spans="1:18" s="984" customFormat="1">
      <c r="A1497" s="938"/>
      <c r="C1497" s="1026"/>
      <c r="D1497" s="938"/>
      <c r="E1497" s="1063"/>
      <c r="F1497" s="1064"/>
      <c r="G1497" s="1065"/>
      <c r="H1497" s="938"/>
      <c r="I1497" s="1063"/>
      <c r="J1497" s="938"/>
      <c r="K1497" s="938"/>
      <c r="L1497" s="938"/>
      <c r="M1497" s="1066"/>
      <c r="N1497" s="1066"/>
      <c r="O1497" s="1067"/>
      <c r="P1497" s="1067"/>
      <c r="Q1497" s="1067"/>
      <c r="R1497" s="1067"/>
    </row>
    <row r="1498" spans="1:18" s="984" customFormat="1">
      <c r="A1498" s="938"/>
      <c r="C1498" s="1026"/>
      <c r="D1498" s="938"/>
      <c r="E1498" s="1063"/>
      <c r="F1498" s="1064"/>
      <c r="G1498" s="1065"/>
      <c r="H1498" s="938"/>
      <c r="I1498" s="1063"/>
      <c r="J1498" s="938"/>
      <c r="K1498" s="938"/>
      <c r="L1498" s="938"/>
      <c r="M1498" s="1066"/>
      <c r="N1498" s="1066"/>
      <c r="O1498" s="1067"/>
      <c r="P1498" s="1067"/>
      <c r="Q1498" s="1067"/>
      <c r="R1498" s="1067"/>
    </row>
    <row r="1499" spans="1:18" s="984" customFormat="1">
      <c r="A1499" s="938"/>
      <c r="C1499" s="1026"/>
      <c r="D1499" s="938"/>
      <c r="E1499" s="1063"/>
      <c r="F1499" s="1064"/>
      <c r="G1499" s="1065"/>
      <c r="H1499" s="938"/>
      <c r="I1499" s="1063"/>
      <c r="J1499" s="938"/>
      <c r="K1499" s="938"/>
      <c r="L1499" s="938"/>
      <c r="M1499" s="1066"/>
      <c r="N1499" s="1066"/>
      <c r="O1499" s="1067"/>
      <c r="P1499" s="1067"/>
      <c r="Q1499" s="1067"/>
      <c r="R1499" s="1067"/>
    </row>
    <row r="1500" spans="1:18" s="984" customFormat="1">
      <c r="A1500" s="938"/>
      <c r="C1500" s="1026"/>
      <c r="D1500" s="938"/>
      <c r="E1500" s="1063"/>
      <c r="F1500" s="1064"/>
      <c r="G1500" s="1065"/>
      <c r="H1500" s="938"/>
      <c r="I1500" s="1063"/>
      <c r="J1500" s="938"/>
      <c r="K1500" s="938"/>
      <c r="L1500" s="938"/>
      <c r="M1500" s="1066"/>
      <c r="N1500" s="1066"/>
      <c r="O1500" s="1067"/>
      <c r="P1500" s="1067"/>
      <c r="Q1500" s="1067"/>
      <c r="R1500" s="1067"/>
    </row>
    <row r="1501" spans="1:18" s="984" customFormat="1">
      <c r="A1501" s="938"/>
      <c r="C1501" s="1026"/>
      <c r="D1501" s="938"/>
      <c r="E1501" s="1063"/>
      <c r="F1501" s="1064"/>
      <c r="G1501" s="1065"/>
      <c r="H1501" s="938"/>
      <c r="I1501" s="1063"/>
      <c r="J1501" s="938"/>
      <c r="K1501" s="938"/>
      <c r="L1501" s="938"/>
      <c r="M1501" s="1066"/>
      <c r="N1501" s="1066"/>
      <c r="O1501" s="1067"/>
      <c r="P1501" s="1067"/>
      <c r="Q1501" s="1067"/>
      <c r="R1501" s="1067"/>
    </row>
    <row r="1502" spans="1:18" s="984" customFormat="1">
      <c r="A1502" s="938"/>
      <c r="C1502" s="1026"/>
      <c r="D1502" s="938"/>
      <c r="E1502" s="1063"/>
      <c r="F1502" s="1064"/>
      <c r="G1502" s="1065"/>
      <c r="H1502" s="938"/>
      <c r="I1502" s="1063"/>
      <c r="J1502" s="938"/>
      <c r="K1502" s="938"/>
      <c r="L1502" s="938"/>
      <c r="M1502" s="1066"/>
      <c r="N1502" s="1066"/>
      <c r="O1502" s="1067"/>
      <c r="P1502" s="1067"/>
      <c r="Q1502" s="1067"/>
      <c r="R1502" s="1067"/>
    </row>
    <row r="1503" spans="1:18" s="984" customFormat="1">
      <c r="A1503" s="938"/>
      <c r="C1503" s="1026"/>
      <c r="D1503" s="938"/>
      <c r="E1503" s="1063"/>
      <c r="F1503" s="1064"/>
      <c r="G1503" s="1065"/>
      <c r="H1503" s="938"/>
      <c r="I1503" s="1063"/>
      <c r="J1503" s="938"/>
      <c r="K1503" s="938"/>
      <c r="L1503" s="938"/>
      <c r="M1503" s="1066"/>
      <c r="N1503" s="1066"/>
      <c r="O1503" s="1067"/>
      <c r="P1503" s="1067"/>
      <c r="Q1503" s="1067"/>
      <c r="R1503" s="1067"/>
    </row>
    <row r="1504" spans="1:18" s="984" customFormat="1">
      <c r="A1504" s="938"/>
      <c r="C1504" s="1026"/>
      <c r="D1504" s="938"/>
      <c r="E1504" s="1063"/>
      <c r="F1504" s="1064"/>
      <c r="G1504" s="1065"/>
      <c r="H1504" s="938"/>
      <c r="I1504" s="1063"/>
      <c r="J1504" s="938"/>
      <c r="K1504" s="938"/>
      <c r="L1504" s="938"/>
      <c r="M1504" s="1066"/>
      <c r="N1504" s="1066"/>
      <c r="O1504" s="1067"/>
      <c r="P1504" s="1067"/>
      <c r="Q1504" s="1067"/>
      <c r="R1504" s="1067"/>
    </row>
    <row r="1505" spans="1:18" s="984" customFormat="1">
      <c r="A1505" s="938"/>
      <c r="C1505" s="1026"/>
      <c r="D1505" s="938"/>
      <c r="E1505" s="1063"/>
      <c r="F1505" s="1064"/>
      <c r="G1505" s="1065"/>
      <c r="H1505" s="938"/>
      <c r="I1505" s="1063"/>
      <c r="J1505" s="938"/>
      <c r="K1505" s="938"/>
      <c r="L1505" s="938"/>
      <c r="M1505" s="1066"/>
      <c r="N1505" s="1066"/>
      <c r="O1505" s="1067"/>
      <c r="P1505" s="1067"/>
      <c r="Q1505" s="1067"/>
      <c r="R1505" s="1067"/>
    </row>
    <row r="1506" spans="1:18" s="984" customFormat="1">
      <c r="A1506" s="938"/>
      <c r="C1506" s="1026"/>
      <c r="D1506" s="938"/>
      <c r="E1506" s="1063"/>
      <c r="F1506" s="1064"/>
      <c r="G1506" s="1065"/>
      <c r="H1506" s="938"/>
      <c r="I1506" s="1063"/>
      <c r="J1506" s="938"/>
      <c r="K1506" s="938"/>
      <c r="L1506" s="938"/>
      <c r="M1506" s="1066"/>
      <c r="N1506" s="1066"/>
      <c r="O1506" s="1067"/>
      <c r="P1506" s="1067"/>
      <c r="Q1506" s="1067"/>
      <c r="R1506" s="1067"/>
    </row>
    <row r="1507" spans="1:18" s="984" customFormat="1">
      <c r="A1507" s="938"/>
      <c r="C1507" s="1026"/>
      <c r="D1507" s="938"/>
      <c r="E1507" s="1063"/>
      <c r="F1507" s="1064"/>
      <c r="G1507" s="1065"/>
      <c r="H1507" s="938"/>
      <c r="I1507" s="1063"/>
      <c r="J1507" s="938"/>
      <c r="K1507" s="938"/>
      <c r="L1507" s="938"/>
      <c r="M1507" s="1066"/>
      <c r="N1507" s="1066"/>
      <c r="O1507" s="1067"/>
      <c r="P1507" s="1067"/>
      <c r="Q1507" s="1067"/>
      <c r="R1507" s="1067"/>
    </row>
    <row r="1508" spans="1:18" s="984" customFormat="1">
      <c r="A1508" s="938"/>
      <c r="C1508" s="1026"/>
      <c r="D1508" s="938"/>
      <c r="E1508" s="1063"/>
      <c r="F1508" s="1064"/>
      <c r="G1508" s="1065"/>
      <c r="H1508" s="938"/>
      <c r="I1508" s="1063"/>
      <c r="J1508" s="938"/>
      <c r="K1508" s="938"/>
      <c r="L1508" s="938"/>
      <c r="M1508" s="1066"/>
      <c r="N1508" s="1066"/>
      <c r="O1508" s="1067"/>
      <c r="P1508" s="1067"/>
      <c r="Q1508" s="1067"/>
      <c r="R1508" s="1067"/>
    </row>
    <row r="1509" spans="1:18" s="984" customFormat="1">
      <c r="A1509" s="938"/>
      <c r="C1509" s="1026"/>
      <c r="D1509" s="938"/>
      <c r="E1509" s="1063"/>
      <c r="F1509" s="1064"/>
      <c r="G1509" s="1065"/>
      <c r="H1509" s="938"/>
      <c r="I1509" s="1063"/>
      <c r="J1509" s="938"/>
      <c r="K1509" s="938"/>
      <c r="L1509" s="938"/>
      <c r="M1509" s="1066"/>
      <c r="N1509" s="1066"/>
      <c r="O1509" s="1067"/>
      <c r="P1509" s="1067"/>
      <c r="Q1509" s="1067"/>
      <c r="R1509" s="1067"/>
    </row>
    <row r="1510" spans="1:18" s="984" customFormat="1">
      <c r="A1510" s="938"/>
      <c r="C1510" s="1026"/>
      <c r="D1510" s="938"/>
      <c r="E1510" s="1063"/>
      <c r="F1510" s="1064"/>
      <c r="G1510" s="1065"/>
      <c r="H1510" s="938"/>
      <c r="I1510" s="1063"/>
      <c r="J1510" s="938"/>
      <c r="K1510" s="938"/>
      <c r="L1510" s="938"/>
      <c r="M1510" s="1066"/>
      <c r="N1510" s="1066"/>
      <c r="O1510" s="1067"/>
      <c r="P1510" s="1067"/>
      <c r="Q1510" s="1067"/>
      <c r="R1510" s="1067"/>
    </row>
    <row r="1511" spans="1:18" s="984" customFormat="1">
      <c r="A1511" s="938"/>
      <c r="C1511" s="1026"/>
      <c r="D1511" s="938"/>
      <c r="E1511" s="1063"/>
      <c r="F1511" s="1064"/>
      <c r="G1511" s="1065"/>
      <c r="H1511" s="938"/>
      <c r="I1511" s="1063"/>
      <c r="J1511" s="938"/>
      <c r="K1511" s="938"/>
      <c r="L1511" s="938"/>
      <c r="M1511" s="1066"/>
      <c r="N1511" s="1066"/>
      <c r="O1511" s="1067"/>
      <c r="P1511" s="1067"/>
      <c r="Q1511" s="1067"/>
      <c r="R1511" s="1067"/>
    </row>
    <row r="1512" spans="1:18" s="984" customFormat="1">
      <c r="A1512" s="938"/>
      <c r="C1512" s="1026"/>
      <c r="D1512" s="938"/>
      <c r="E1512" s="1063"/>
      <c r="F1512" s="1064"/>
      <c r="G1512" s="1065"/>
      <c r="H1512" s="938"/>
      <c r="I1512" s="1063"/>
      <c r="J1512" s="938"/>
      <c r="K1512" s="938"/>
      <c r="L1512" s="938"/>
      <c r="M1512" s="1066"/>
      <c r="N1512" s="1066"/>
      <c r="O1512" s="1067"/>
      <c r="P1512" s="1067"/>
      <c r="Q1512" s="1067"/>
      <c r="R1512" s="1067"/>
    </row>
    <row r="1513" spans="1:18" s="984" customFormat="1">
      <c r="A1513" s="938"/>
      <c r="C1513" s="1026"/>
      <c r="D1513" s="938"/>
      <c r="E1513" s="1063"/>
      <c r="F1513" s="1064"/>
      <c r="G1513" s="1065"/>
      <c r="H1513" s="938"/>
      <c r="I1513" s="1063"/>
      <c r="J1513" s="938"/>
      <c r="K1513" s="938"/>
      <c r="L1513" s="938"/>
      <c r="M1513" s="1066"/>
      <c r="N1513" s="1066"/>
      <c r="O1513" s="1067"/>
      <c r="P1513" s="1067"/>
      <c r="Q1513" s="1067"/>
      <c r="R1513" s="1067"/>
    </row>
    <row r="1514" spans="1:18" s="984" customFormat="1">
      <c r="A1514" s="938"/>
      <c r="C1514" s="1026"/>
      <c r="D1514" s="938"/>
      <c r="E1514" s="1063"/>
      <c r="F1514" s="1064"/>
      <c r="G1514" s="1065"/>
      <c r="H1514" s="938"/>
      <c r="I1514" s="1063"/>
      <c r="J1514" s="938"/>
      <c r="K1514" s="938"/>
      <c r="L1514" s="938"/>
      <c r="M1514" s="1066"/>
      <c r="N1514" s="1066"/>
      <c r="O1514" s="1067"/>
      <c r="P1514" s="1067"/>
      <c r="Q1514" s="1067"/>
      <c r="R1514" s="1067"/>
    </row>
    <row r="1515" spans="1:18" s="984" customFormat="1">
      <c r="A1515" s="938"/>
      <c r="C1515" s="1026"/>
      <c r="D1515" s="938"/>
      <c r="E1515" s="1063"/>
      <c r="F1515" s="1064"/>
      <c r="G1515" s="1065"/>
      <c r="H1515" s="938"/>
      <c r="I1515" s="1063"/>
      <c r="J1515" s="938"/>
      <c r="K1515" s="938"/>
      <c r="L1515" s="938"/>
      <c r="M1515" s="1066"/>
      <c r="N1515" s="1066"/>
      <c r="O1515" s="1067"/>
      <c r="P1515" s="1067"/>
      <c r="Q1515" s="1067"/>
      <c r="R1515" s="1067"/>
    </row>
    <row r="1516" spans="1:18" s="984" customFormat="1">
      <c r="A1516" s="938"/>
      <c r="C1516" s="1026"/>
      <c r="D1516" s="938"/>
      <c r="E1516" s="1063"/>
      <c r="F1516" s="1064"/>
      <c r="G1516" s="1065"/>
      <c r="H1516" s="938"/>
      <c r="I1516" s="1063"/>
      <c r="J1516" s="938"/>
      <c r="K1516" s="938"/>
      <c r="L1516" s="938"/>
      <c r="M1516" s="1066"/>
      <c r="N1516" s="1066"/>
      <c r="O1516" s="1067"/>
      <c r="P1516" s="1067"/>
      <c r="Q1516" s="1067"/>
      <c r="R1516" s="1067"/>
    </row>
    <row r="1517" spans="1:18" s="984" customFormat="1">
      <c r="A1517" s="938"/>
      <c r="C1517" s="1026"/>
      <c r="D1517" s="938"/>
      <c r="E1517" s="1063"/>
      <c r="F1517" s="1064"/>
      <c r="G1517" s="1065"/>
      <c r="H1517" s="938"/>
      <c r="I1517" s="1063"/>
      <c r="J1517" s="938"/>
      <c r="K1517" s="938"/>
      <c r="L1517" s="938"/>
      <c r="M1517" s="1066"/>
      <c r="N1517" s="1066"/>
      <c r="O1517" s="1067"/>
      <c r="P1517" s="1067"/>
      <c r="Q1517" s="1067"/>
      <c r="R1517" s="1067"/>
    </row>
    <row r="1518" spans="1:18" s="984" customFormat="1">
      <c r="A1518" s="938"/>
      <c r="C1518" s="1026"/>
      <c r="D1518" s="938"/>
      <c r="E1518" s="1063"/>
      <c r="F1518" s="1064"/>
      <c r="G1518" s="1065"/>
      <c r="H1518" s="938"/>
      <c r="I1518" s="1063"/>
      <c r="J1518" s="938"/>
      <c r="K1518" s="938"/>
      <c r="L1518" s="938"/>
      <c r="M1518" s="1066"/>
      <c r="N1518" s="1066"/>
      <c r="O1518" s="1067"/>
      <c r="P1518" s="1067"/>
      <c r="Q1518" s="1067"/>
      <c r="R1518" s="1067"/>
    </row>
    <row r="1519" spans="1:18" s="984" customFormat="1">
      <c r="A1519" s="938"/>
      <c r="C1519" s="1026"/>
      <c r="D1519" s="938"/>
      <c r="E1519" s="1063"/>
      <c r="F1519" s="1064"/>
      <c r="G1519" s="1065"/>
      <c r="H1519" s="938"/>
      <c r="I1519" s="1063"/>
      <c r="J1519" s="938"/>
      <c r="K1519" s="938"/>
      <c r="L1519" s="938"/>
      <c r="M1519" s="1066"/>
      <c r="N1519" s="1066"/>
      <c r="O1519" s="1067"/>
      <c r="P1519" s="1067"/>
      <c r="Q1519" s="1067"/>
      <c r="R1519" s="1067"/>
    </row>
    <row r="1520" spans="1:18" s="984" customFormat="1">
      <c r="A1520" s="938"/>
      <c r="C1520" s="1026"/>
      <c r="D1520" s="938"/>
      <c r="E1520" s="1063"/>
      <c r="F1520" s="1064"/>
      <c r="G1520" s="1065"/>
      <c r="H1520" s="938"/>
      <c r="I1520" s="1063"/>
      <c r="J1520" s="938"/>
      <c r="K1520" s="938"/>
      <c r="L1520" s="938"/>
      <c r="M1520" s="1066"/>
      <c r="N1520" s="1066"/>
      <c r="O1520" s="1067"/>
      <c r="P1520" s="1067"/>
      <c r="Q1520" s="1067"/>
      <c r="R1520" s="1067"/>
    </row>
    <row r="1521" spans="1:18" s="984" customFormat="1">
      <c r="A1521" s="938"/>
      <c r="C1521" s="1026"/>
      <c r="D1521" s="938"/>
      <c r="E1521" s="1063"/>
      <c r="F1521" s="1064"/>
      <c r="G1521" s="1065"/>
      <c r="H1521" s="938"/>
      <c r="I1521" s="1063"/>
      <c r="J1521" s="938"/>
      <c r="K1521" s="938"/>
      <c r="L1521" s="938"/>
      <c r="M1521" s="1066"/>
      <c r="N1521" s="1066"/>
      <c r="O1521" s="1067"/>
      <c r="P1521" s="1067"/>
      <c r="Q1521" s="1067"/>
      <c r="R1521" s="1067"/>
    </row>
    <row r="1522" spans="1:18" s="984" customFormat="1">
      <c r="A1522" s="938"/>
      <c r="C1522" s="1026"/>
      <c r="D1522" s="938"/>
      <c r="E1522" s="1063"/>
      <c r="F1522" s="1064"/>
      <c r="G1522" s="1065"/>
      <c r="H1522" s="938"/>
      <c r="I1522" s="1063"/>
      <c r="J1522" s="938"/>
      <c r="K1522" s="938"/>
      <c r="L1522" s="938"/>
      <c r="M1522" s="1066"/>
      <c r="N1522" s="1066"/>
      <c r="O1522" s="1067"/>
      <c r="P1522" s="1067"/>
      <c r="Q1522" s="1067"/>
      <c r="R1522" s="1067"/>
    </row>
    <row r="1523" spans="1:18" s="984" customFormat="1">
      <c r="A1523" s="938"/>
      <c r="C1523" s="1026"/>
      <c r="D1523" s="938"/>
      <c r="E1523" s="1063"/>
      <c r="F1523" s="1064"/>
      <c r="G1523" s="1065"/>
      <c r="H1523" s="938"/>
      <c r="I1523" s="1063"/>
      <c r="J1523" s="938"/>
      <c r="K1523" s="938"/>
      <c r="L1523" s="938"/>
      <c r="M1523" s="1066"/>
      <c r="N1523" s="1066"/>
      <c r="O1523" s="1067"/>
      <c r="P1523" s="1067"/>
      <c r="Q1523" s="1067"/>
      <c r="R1523" s="1067"/>
    </row>
    <row r="1524" spans="1:18" s="984" customFormat="1">
      <c r="A1524" s="938"/>
      <c r="C1524" s="1026"/>
      <c r="D1524" s="938"/>
      <c r="E1524" s="1063"/>
      <c r="F1524" s="1064"/>
      <c r="G1524" s="1065"/>
      <c r="H1524" s="938"/>
      <c r="I1524" s="1063"/>
      <c r="J1524" s="938"/>
      <c r="K1524" s="938"/>
      <c r="L1524" s="938"/>
      <c r="M1524" s="1066"/>
      <c r="N1524" s="1066"/>
      <c r="O1524" s="1067"/>
      <c r="P1524" s="1067"/>
      <c r="Q1524" s="1067"/>
      <c r="R1524" s="1067"/>
    </row>
    <row r="1525" spans="1:18" s="984" customFormat="1">
      <c r="A1525" s="938"/>
      <c r="C1525" s="1026"/>
      <c r="D1525" s="938"/>
      <c r="E1525" s="1063"/>
      <c r="F1525" s="1064"/>
      <c r="G1525" s="1065"/>
      <c r="H1525" s="938"/>
      <c r="I1525" s="1063"/>
      <c r="J1525" s="938"/>
      <c r="K1525" s="938"/>
      <c r="L1525" s="938"/>
      <c r="M1525" s="1066"/>
      <c r="N1525" s="1066"/>
      <c r="O1525" s="1067"/>
      <c r="P1525" s="1067"/>
      <c r="Q1525" s="1067"/>
      <c r="R1525" s="1067"/>
    </row>
    <row r="1526" spans="1:18" s="984" customFormat="1">
      <c r="A1526" s="938"/>
      <c r="C1526" s="1026"/>
      <c r="D1526" s="938"/>
      <c r="E1526" s="1063"/>
      <c r="F1526" s="1064"/>
      <c r="G1526" s="1065"/>
      <c r="H1526" s="938"/>
      <c r="I1526" s="1063"/>
      <c r="J1526" s="938"/>
      <c r="K1526" s="938"/>
      <c r="L1526" s="938"/>
      <c r="M1526" s="1066"/>
      <c r="N1526" s="1066"/>
      <c r="O1526" s="1067"/>
      <c r="P1526" s="1067"/>
      <c r="Q1526" s="1067"/>
      <c r="R1526" s="1067"/>
    </row>
    <row r="1527" spans="1:18" s="984" customFormat="1">
      <c r="A1527" s="938"/>
      <c r="C1527" s="1026"/>
      <c r="D1527" s="938"/>
      <c r="E1527" s="1063"/>
      <c r="F1527" s="1064"/>
      <c r="G1527" s="1065"/>
      <c r="H1527" s="938"/>
      <c r="I1527" s="1063"/>
      <c r="J1527" s="938"/>
      <c r="K1527" s="938"/>
      <c r="L1527" s="938"/>
      <c r="M1527" s="1066"/>
      <c r="N1527" s="1066"/>
      <c r="O1527" s="1067"/>
      <c r="P1527" s="1067"/>
      <c r="Q1527" s="1067"/>
      <c r="R1527" s="1067"/>
    </row>
    <row r="1528" spans="1:18" s="984" customFormat="1">
      <c r="A1528" s="938"/>
      <c r="C1528" s="1026"/>
      <c r="D1528" s="938"/>
      <c r="E1528" s="1063"/>
      <c r="F1528" s="1064"/>
      <c r="G1528" s="1065"/>
      <c r="H1528" s="938"/>
      <c r="I1528" s="1063"/>
      <c r="J1528" s="938"/>
      <c r="K1528" s="938"/>
      <c r="L1528" s="938"/>
      <c r="M1528" s="1066"/>
      <c r="N1528" s="1066"/>
      <c r="O1528" s="1067"/>
      <c r="P1528" s="1067"/>
      <c r="Q1528" s="1067"/>
      <c r="R1528" s="1067"/>
    </row>
    <row r="1529" spans="1:18" s="984" customFormat="1">
      <c r="A1529" s="938"/>
      <c r="C1529" s="1026"/>
      <c r="D1529" s="938"/>
      <c r="E1529" s="1063"/>
      <c r="F1529" s="1064"/>
      <c r="G1529" s="1065"/>
      <c r="H1529" s="938"/>
      <c r="I1529" s="1063"/>
      <c r="J1529" s="938"/>
      <c r="K1529" s="938"/>
      <c r="L1529" s="938"/>
      <c r="M1529" s="1066"/>
      <c r="N1529" s="1066"/>
      <c r="O1529" s="1067"/>
      <c r="P1529" s="1067"/>
      <c r="Q1529" s="1067"/>
      <c r="R1529" s="1067"/>
    </row>
    <row r="1530" spans="1:18" s="984" customFormat="1">
      <c r="A1530" s="938"/>
      <c r="C1530" s="1026"/>
      <c r="D1530" s="938"/>
      <c r="E1530" s="1063"/>
      <c r="F1530" s="1064"/>
      <c r="G1530" s="1065"/>
      <c r="H1530" s="938"/>
      <c r="I1530" s="1063"/>
      <c r="J1530" s="938"/>
      <c r="K1530" s="938"/>
      <c r="L1530" s="938"/>
      <c r="M1530" s="1066"/>
      <c r="N1530" s="1066"/>
      <c r="O1530" s="1067"/>
      <c r="P1530" s="1067"/>
      <c r="Q1530" s="1067"/>
      <c r="R1530" s="1067"/>
    </row>
    <row r="1531" spans="1:18" s="984" customFormat="1">
      <c r="A1531" s="938"/>
      <c r="C1531" s="1026"/>
      <c r="D1531" s="938"/>
      <c r="E1531" s="1063"/>
      <c r="F1531" s="1064"/>
      <c r="G1531" s="1065"/>
      <c r="H1531" s="938"/>
      <c r="I1531" s="1063"/>
      <c r="J1531" s="938"/>
      <c r="K1531" s="938"/>
      <c r="L1531" s="938"/>
      <c r="M1531" s="1066"/>
      <c r="N1531" s="1066"/>
      <c r="O1531" s="1067"/>
      <c r="P1531" s="1067"/>
      <c r="Q1531" s="1067"/>
      <c r="R1531" s="1067"/>
    </row>
    <row r="1532" spans="1:18" s="984" customFormat="1">
      <c r="A1532" s="938"/>
      <c r="C1532" s="1026"/>
      <c r="D1532" s="938"/>
      <c r="E1532" s="1063"/>
      <c r="F1532" s="1064"/>
      <c r="G1532" s="1065"/>
      <c r="H1532" s="938"/>
      <c r="I1532" s="1063"/>
      <c r="J1532" s="938"/>
      <c r="K1532" s="938"/>
      <c r="L1532" s="938"/>
      <c r="M1532" s="1066"/>
      <c r="N1532" s="1066"/>
      <c r="O1532" s="1067"/>
      <c r="P1532" s="1067"/>
      <c r="Q1532" s="1067"/>
      <c r="R1532" s="1067"/>
    </row>
    <row r="1533" spans="1:18" s="984" customFormat="1">
      <c r="A1533" s="938"/>
      <c r="C1533" s="1026"/>
      <c r="D1533" s="938"/>
      <c r="E1533" s="1063"/>
      <c r="F1533" s="1064"/>
      <c r="G1533" s="1065"/>
      <c r="H1533" s="938"/>
      <c r="I1533" s="1063"/>
      <c r="J1533" s="938"/>
      <c r="K1533" s="938"/>
      <c r="L1533" s="938"/>
      <c r="M1533" s="1066"/>
      <c r="N1533" s="1066"/>
      <c r="O1533" s="1067"/>
      <c r="P1533" s="1067"/>
      <c r="Q1533" s="1067"/>
      <c r="R1533" s="1067"/>
    </row>
    <row r="1534" spans="1:18" s="984" customFormat="1">
      <c r="A1534" s="938"/>
      <c r="C1534" s="1026"/>
      <c r="D1534" s="938"/>
      <c r="E1534" s="1063"/>
      <c r="F1534" s="1064"/>
      <c r="G1534" s="1065"/>
      <c r="H1534" s="938"/>
      <c r="I1534" s="1063"/>
      <c r="J1534" s="938"/>
      <c r="K1534" s="938"/>
      <c r="L1534" s="938"/>
      <c r="M1534" s="1066"/>
      <c r="N1534" s="1066"/>
      <c r="O1534" s="1067"/>
      <c r="P1534" s="1067"/>
      <c r="Q1534" s="1067"/>
      <c r="R1534" s="1067"/>
    </row>
    <row r="1535" spans="1:18" s="984" customFormat="1">
      <c r="A1535" s="938"/>
      <c r="C1535" s="1026"/>
      <c r="D1535" s="938"/>
      <c r="E1535" s="1063"/>
      <c r="F1535" s="1064"/>
      <c r="G1535" s="1065"/>
      <c r="H1535" s="938"/>
      <c r="I1535" s="1063"/>
      <c r="J1535" s="938"/>
      <c r="K1535" s="938"/>
      <c r="L1535" s="938"/>
      <c r="M1535" s="1066"/>
      <c r="N1535" s="1066"/>
      <c r="O1535" s="1067"/>
      <c r="P1535" s="1067"/>
      <c r="Q1535" s="1067"/>
      <c r="R1535" s="1067"/>
    </row>
    <row r="1536" spans="1:18" s="984" customFormat="1">
      <c r="A1536" s="938"/>
      <c r="C1536" s="1026"/>
      <c r="D1536" s="938"/>
      <c r="E1536" s="1063"/>
      <c r="F1536" s="1064"/>
      <c r="G1536" s="1065"/>
      <c r="H1536" s="938"/>
      <c r="I1536" s="1063"/>
      <c r="J1536" s="938"/>
      <c r="K1536" s="938"/>
      <c r="L1536" s="938"/>
      <c r="M1536" s="1066"/>
      <c r="N1536" s="1066"/>
      <c r="O1536" s="1067"/>
      <c r="P1536" s="1067"/>
      <c r="Q1536" s="1067"/>
      <c r="R1536" s="1067"/>
    </row>
    <row r="1537" spans="1:18" s="984" customFormat="1">
      <c r="A1537" s="938"/>
      <c r="C1537" s="1026"/>
      <c r="D1537" s="938"/>
      <c r="E1537" s="1063"/>
      <c r="F1537" s="1064"/>
      <c r="G1537" s="1065"/>
      <c r="H1537" s="938"/>
      <c r="I1537" s="1063"/>
      <c r="J1537" s="938"/>
      <c r="K1537" s="938"/>
      <c r="L1537" s="938"/>
      <c r="M1537" s="1066"/>
      <c r="N1537" s="1066"/>
      <c r="O1537" s="1067"/>
      <c r="P1537" s="1067"/>
      <c r="Q1537" s="1067"/>
      <c r="R1537" s="1067"/>
    </row>
    <row r="1538" spans="1:18" s="984" customFormat="1">
      <c r="A1538" s="938"/>
      <c r="C1538" s="1026"/>
      <c r="D1538" s="938"/>
      <c r="E1538" s="1063"/>
      <c r="F1538" s="1064"/>
      <c r="G1538" s="1065"/>
      <c r="H1538" s="938"/>
      <c r="I1538" s="1063"/>
      <c r="J1538" s="938"/>
      <c r="K1538" s="938"/>
      <c r="L1538" s="938"/>
      <c r="M1538" s="1066"/>
      <c r="N1538" s="1066"/>
      <c r="O1538" s="1067"/>
      <c r="P1538" s="1067"/>
      <c r="Q1538" s="1067"/>
      <c r="R1538" s="1067"/>
    </row>
    <row r="1539" spans="1:18" s="984" customFormat="1">
      <c r="A1539" s="938"/>
      <c r="C1539" s="1026"/>
      <c r="D1539" s="938"/>
      <c r="E1539" s="1063"/>
      <c r="F1539" s="1064"/>
      <c r="G1539" s="1065"/>
      <c r="H1539" s="938"/>
      <c r="I1539" s="1063"/>
      <c r="J1539" s="938"/>
      <c r="K1539" s="938"/>
      <c r="L1539" s="938"/>
      <c r="M1539" s="1066"/>
      <c r="N1539" s="1066"/>
      <c r="O1539" s="1067"/>
      <c r="P1539" s="1067"/>
      <c r="Q1539" s="1067"/>
      <c r="R1539" s="1067"/>
    </row>
    <row r="1540" spans="1:18" s="984" customFormat="1">
      <c r="A1540" s="938"/>
      <c r="C1540" s="1026"/>
      <c r="D1540" s="938"/>
      <c r="E1540" s="1063"/>
      <c r="F1540" s="1064"/>
      <c r="G1540" s="1065"/>
      <c r="H1540" s="938"/>
      <c r="I1540" s="1063"/>
      <c r="J1540" s="938"/>
      <c r="K1540" s="938"/>
      <c r="L1540" s="938"/>
      <c r="M1540" s="1066"/>
      <c r="N1540" s="1066"/>
      <c r="O1540" s="1067"/>
      <c r="P1540" s="1067"/>
      <c r="Q1540" s="1067"/>
      <c r="R1540" s="1067"/>
    </row>
    <row r="1541" spans="1:18" s="984" customFormat="1">
      <c r="A1541" s="938"/>
      <c r="C1541" s="1026"/>
      <c r="D1541" s="938"/>
      <c r="E1541" s="1063"/>
      <c r="F1541" s="1064"/>
      <c r="G1541" s="1065"/>
      <c r="H1541" s="938"/>
      <c r="I1541" s="1063"/>
      <c r="J1541" s="938"/>
      <c r="K1541" s="938"/>
      <c r="L1541" s="938"/>
      <c r="M1541" s="1066"/>
      <c r="N1541" s="1066"/>
      <c r="O1541" s="1067"/>
      <c r="P1541" s="1067"/>
      <c r="Q1541" s="1067"/>
      <c r="R1541" s="1067"/>
    </row>
    <row r="1542" spans="1:18" s="984" customFormat="1">
      <c r="A1542" s="938"/>
      <c r="C1542" s="1026"/>
      <c r="D1542" s="938"/>
      <c r="E1542" s="1063"/>
      <c r="F1542" s="1064"/>
      <c r="G1542" s="1065"/>
      <c r="H1542" s="938"/>
      <c r="I1542" s="1063"/>
      <c r="J1542" s="938"/>
      <c r="K1542" s="938"/>
      <c r="L1542" s="938"/>
      <c r="M1542" s="1066"/>
      <c r="N1542" s="1066"/>
      <c r="O1542" s="1067"/>
      <c r="P1542" s="1067"/>
      <c r="Q1542" s="1067"/>
      <c r="R1542" s="1067"/>
    </row>
    <row r="1543" spans="1:18" s="984" customFormat="1">
      <c r="A1543" s="938"/>
      <c r="C1543" s="1026"/>
      <c r="D1543" s="938"/>
      <c r="E1543" s="1063"/>
      <c r="F1543" s="1064"/>
      <c r="G1543" s="1065"/>
      <c r="H1543" s="938"/>
      <c r="I1543" s="1063"/>
      <c r="J1543" s="938"/>
      <c r="K1543" s="938"/>
      <c r="L1543" s="938"/>
      <c r="M1543" s="1066"/>
      <c r="N1543" s="1066"/>
      <c r="O1543" s="1067"/>
      <c r="P1543" s="1067"/>
      <c r="Q1543" s="1067"/>
      <c r="R1543" s="1067"/>
    </row>
    <row r="1544" spans="1:18" s="984" customFormat="1">
      <c r="A1544" s="938"/>
      <c r="C1544" s="1026"/>
      <c r="D1544" s="938"/>
      <c r="E1544" s="1063"/>
      <c r="F1544" s="1064"/>
      <c r="G1544" s="1065"/>
      <c r="H1544" s="938"/>
      <c r="I1544" s="1063"/>
      <c r="J1544" s="938"/>
      <c r="K1544" s="938"/>
      <c r="L1544" s="938"/>
      <c r="M1544" s="1066"/>
      <c r="N1544" s="1066"/>
      <c r="O1544" s="1067"/>
      <c r="P1544" s="1067"/>
      <c r="Q1544" s="1067"/>
      <c r="R1544" s="1067"/>
    </row>
    <row r="1545" spans="1:18" s="984" customFormat="1">
      <c r="A1545" s="938"/>
      <c r="C1545" s="1026"/>
      <c r="D1545" s="938"/>
      <c r="E1545" s="1063"/>
      <c r="F1545" s="1064"/>
      <c r="G1545" s="1065"/>
      <c r="H1545" s="938"/>
      <c r="I1545" s="1063"/>
      <c r="J1545" s="938"/>
      <c r="K1545" s="938"/>
      <c r="L1545" s="938"/>
      <c r="M1545" s="1066"/>
      <c r="N1545" s="1066"/>
      <c r="O1545" s="1067"/>
      <c r="P1545" s="1067"/>
      <c r="Q1545" s="1067"/>
      <c r="R1545" s="1067"/>
    </row>
    <row r="1546" spans="1:18" s="984" customFormat="1">
      <c r="A1546" s="938"/>
      <c r="C1546" s="1026"/>
      <c r="D1546" s="938"/>
      <c r="E1546" s="1063"/>
      <c r="F1546" s="1064"/>
      <c r="G1546" s="1065"/>
      <c r="H1546" s="938"/>
      <c r="I1546" s="1063"/>
      <c r="J1546" s="938"/>
      <c r="K1546" s="938"/>
      <c r="L1546" s="938"/>
      <c r="M1546" s="1066"/>
      <c r="N1546" s="1066"/>
      <c r="O1546" s="1067"/>
      <c r="P1546" s="1067"/>
      <c r="Q1546" s="1067"/>
      <c r="R1546" s="1067"/>
    </row>
    <row r="1547" spans="1:18" s="984" customFormat="1">
      <c r="A1547" s="938"/>
      <c r="C1547" s="1026"/>
      <c r="D1547" s="938"/>
      <c r="E1547" s="1063"/>
      <c r="F1547" s="1064"/>
      <c r="G1547" s="1065"/>
      <c r="H1547" s="938"/>
      <c r="I1547" s="1063"/>
      <c r="J1547" s="938"/>
      <c r="K1547" s="938"/>
      <c r="L1547" s="938"/>
      <c r="M1547" s="1066"/>
      <c r="N1547" s="1066"/>
      <c r="O1547" s="1067"/>
      <c r="P1547" s="1067"/>
      <c r="Q1547" s="1067"/>
      <c r="R1547" s="1067"/>
    </row>
    <row r="1548" spans="1:18" s="984" customFormat="1">
      <c r="A1548" s="938"/>
      <c r="C1548" s="1026"/>
      <c r="D1548" s="938"/>
      <c r="E1548" s="1063"/>
      <c r="F1548" s="1064"/>
      <c r="G1548" s="1065"/>
      <c r="H1548" s="938"/>
      <c r="I1548" s="1063"/>
      <c r="J1548" s="938"/>
      <c r="K1548" s="938"/>
      <c r="L1548" s="938"/>
      <c r="M1548" s="1066"/>
      <c r="N1548" s="1066"/>
      <c r="O1548" s="1067"/>
      <c r="P1548" s="1067"/>
      <c r="Q1548" s="1067"/>
      <c r="R1548" s="1067"/>
    </row>
    <row r="1549" spans="1:18" s="984" customFormat="1">
      <c r="A1549" s="938"/>
      <c r="C1549" s="1026"/>
      <c r="D1549" s="938"/>
      <c r="E1549" s="1063"/>
      <c r="F1549" s="1064"/>
      <c r="G1549" s="1065"/>
      <c r="H1549" s="938"/>
      <c r="I1549" s="1063"/>
      <c r="J1549" s="938"/>
      <c r="K1549" s="938"/>
      <c r="L1549" s="938"/>
      <c r="M1549" s="1066"/>
      <c r="N1549" s="1066"/>
      <c r="O1549" s="1067"/>
      <c r="P1549" s="1067"/>
      <c r="Q1549" s="1067"/>
      <c r="R1549" s="1067"/>
    </row>
    <row r="1550" spans="1:18" s="984" customFormat="1">
      <c r="A1550" s="938"/>
      <c r="C1550" s="1026"/>
      <c r="D1550" s="938"/>
      <c r="E1550" s="1063"/>
      <c r="F1550" s="1064"/>
      <c r="G1550" s="1065"/>
      <c r="H1550" s="938"/>
      <c r="I1550" s="1063"/>
      <c r="J1550" s="938"/>
      <c r="K1550" s="938"/>
      <c r="L1550" s="938"/>
      <c r="M1550" s="1066"/>
      <c r="N1550" s="1066"/>
      <c r="O1550" s="1067"/>
      <c r="P1550" s="1067"/>
      <c r="Q1550" s="1067"/>
      <c r="R1550" s="1067"/>
    </row>
    <row r="1551" spans="1:18" s="984" customFormat="1">
      <c r="A1551" s="938"/>
      <c r="C1551" s="1026"/>
      <c r="D1551" s="938"/>
      <c r="E1551" s="1063"/>
      <c r="F1551" s="1064"/>
      <c r="G1551" s="1065"/>
      <c r="H1551" s="938"/>
      <c r="I1551" s="1063"/>
      <c r="J1551" s="938"/>
      <c r="K1551" s="938"/>
      <c r="L1551" s="938"/>
      <c r="M1551" s="1066"/>
      <c r="N1551" s="1066"/>
      <c r="O1551" s="1067"/>
      <c r="P1551" s="1067"/>
      <c r="Q1551" s="1067"/>
      <c r="R1551" s="1067"/>
    </row>
    <row r="1552" spans="1:18" s="984" customFormat="1">
      <c r="A1552" s="938"/>
      <c r="C1552" s="1026"/>
      <c r="D1552" s="938"/>
      <c r="E1552" s="1063"/>
      <c r="F1552" s="1064"/>
      <c r="G1552" s="1065"/>
      <c r="H1552" s="938"/>
      <c r="I1552" s="1063"/>
      <c r="J1552" s="938"/>
      <c r="K1552" s="938"/>
      <c r="L1552" s="938"/>
      <c r="M1552" s="1066"/>
      <c r="N1552" s="1066"/>
      <c r="O1552" s="1067"/>
      <c r="P1552" s="1067"/>
      <c r="Q1552" s="1067"/>
      <c r="R1552" s="1067"/>
    </row>
    <row r="1553" spans="1:18" s="984" customFormat="1">
      <c r="A1553" s="938"/>
      <c r="C1553" s="1026"/>
      <c r="D1553" s="938"/>
      <c r="E1553" s="1063"/>
      <c r="F1553" s="1064"/>
      <c r="G1553" s="1065"/>
      <c r="H1553" s="938"/>
      <c r="I1553" s="1063"/>
      <c r="J1553" s="938"/>
      <c r="K1553" s="938"/>
      <c r="L1553" s="938"/>
      <c r="M1553" s="1066"/>
      <c r="N1553" s="1066"/>
      <c r="O1553" s="1067"/>
      <c r="P1553" s="1067"/>
      <c r="Q1553" s="1067"/>
      <c r="R1553" s="1067"/>
    </row>
    <row r="1554" spans="1:18" s="984" customFormat="1">
      <c r="A1554" s="938"/>
      <c r="C1554" s="1026"/>
      <c r="D1554" s="938"/>
      <c r="E1554" s="1063"/>
      <c r="F1554" s="1064"/>
      <c r="G1554" s="1065"/>
      <c r="H1554" s="938"/>
      <c r="I1554" s="1063"/>
      <c r="J1554" s="938"/>
      <c r="K1554" s="938"/>
      <c r="L1554" s="938"/>
      <c r="M1554" s="1066"/>
      <c r="N1554" s="1066"/>
      <c r="O1554" s="1067"/>
      <c r="P1554" s="1067"/>
      <c r="Q1554" s="1067"/>
      <c r="R1554" s="1067"/>
    </row>
    <row r="1555" spans="1:18" s="984" customFormat="1">
      <c r="A1555" s="938"/>
      <c r="C1555" s="1026"/>
      <c r="D1555" s="938"/>
      <c r="E1555" s="1063"/>
      <c r="F1555" s="1064"/>
      <c r="G1555" s="1065"/>
      <c r="H1555" s="938"/>
      <c r="I1555" s="1063"/>
      <c r="J1555" s="938"/>
      <c r="K1555" s="938"/>
      <c r="L1555" s="938"/>
      <c r="M1555" s="1066"/>
      <c r="N1555" s="1066"/>
      <c r="O1555" s="1067"/>
      <c r="P1555" s="1067"/>
      <c r="Q1555" s="1067"/>
      <c r="R1555" s="1067"/>
    </row>
    <row r="1556" spans="1:18" s="984" customFormat="1">
      <c r="A1556" s="938"/>
      <c r="C1556" s="1026"/>
      <c r="D1556" s="938"/>
      <c r="E1556" s="1063"/>
      <c r="F1556" s="1064"/>
      <c r="G1556" s="1065"/>
      <c r="H1556" s="938"/>
      <c r="I1556" s="1063"/>
      <c r="J1556" s="938"/>
      <c r="K1556" s="938"/>
      <c r="L1556" s="938"/>
      <c r="M1556" s="1066"/>
      <c r="N1556" s="1066"/>
      <c r="O1556" s="1067"/>
      <c r="P1556" s="1067"/>
      <c r="Q1556" s="1067"/>
      <c r="R1556" s="1067"/>
    </row>
    <row r="1557" spans="1:18" s="984" customFormat="1">
      <c r="A1557" s="938"/>
      <c r="C1557" s="1026"/>
      <c r="D1557" s="938"/>
      <c r="E1557" s="1063"/>
      <c r="F1557" s="1064"/>
      <c r="G1557" s="1065"/>
      <c r="H1557" s="938"/>
      <c r="I1557" s="1063"/>
      <c r="J1557" s="938"/>
      <c r="K1557" s="938"/>
      <c r="L1557" s="938"/>
      <c r="M1557" s="1066"/>
      <c r="N1557" s="1066"/>
      <c r="O1557" s="1067"/>
      <c r="P1557" s="1067"/>
      <c r="Q1557" s="1067"/>
      <c r="R1557" s="1067"/>
    </row>
    <row r="1558" spans="1:18" s="984" customFormat="1">
      <c r="A1558" s="938"/>
      <c r="C1558" s="1026"/>
      <c r="D1558" s="938"/>
      <c r="E1558" s="1063"/>
      <c r="F1558" s="1064"/>
      <c r="G1558" s="1065"/>
      <c r="H1558" s="938"/>
      <c r="I1558" s="1063"/>
      <c r="J1558" s="938"/>
      <c r="K1558" s="938"/>
      <c r="L1558" s="938"/>
      <c r="M1558" s="1066"/>
      <c r="N1558" s="1066"/>
      <c r="O1558" s="1067"/>
      <c r="P1558" s="1067"/>
      <c r="Q1558" s="1067"/>
      <c r="R1558" s="1067"/>
    </row>
    <row r="1559" spans="1:18" s="984" customFormat="1">
      <c r="A1559" s="938"/>
      <c r="C1559" s="1026"/>
      <c r="D1559" s="938"/>
      <c r="E1559" s="1063"/>
      <c r="F1559" s="1064"/>
      <c r="G1559" s="1065"/>
      <c r="H1559" s="938"/>
      <c r="I1559" s="1063"/>
      <c r="J1559" s="938"/>
      <c r="K1559" s="938"/>
      <c r="L1559" s="938"/>
      <c r="M1559" s="1066"/>
      <c r="N1559" s="1066"/>
      <c r="O1559" s="1067"/>
      <c r="P1559" s="1067"/>
      <c r="Q1559" s="1067"/>
      <c r="R1559" s="1067"/>
    </row>
    <row r="1560" spans="1:18" s="984" customFormat="1">
      <c r="A1560" s="938"/>
      <c r="C1560" s="1026"/>
      <c r="D1560" s="938"/>
      <c r="E1560" s="1063"/>
      <c r="F1560" s="1064"/>
      <c r="G1560" s="1065"/>
      <c r="H1560" s="938"/>
      <c r="I1560" s="1063"/>
      <c r="J1560" s="938"/>
      <c r="K1560" s="938"/>
      <c r="L1560" s="938"/>
      <c r="M1560" s="1066"/>
      <c r="N1560" s="1066"/>
      <c r="O1560" s="1067"/>
      <c r="P1560" s="1067"/>
      <c r="Q1560" s="1067"/>
      <c r="R1560" s="1067"/>
    </row>
    <row r="1561" spans="1:18" s="984" customFormat="1">
      <c r="A1561" s="938"/>
      <c r="C1561" s="1026"/>
      <c r="D1561" s="938"/>
      <c r="E1561" s="1063"/>
      <c r="F1561" s="1064"/>
      <c r="G1561" s="1065"/>
      <c r="H1561" s="938"/>
      <c r="I1561" s="1063"/>
      <c r="J1561" s="938"/>
      <c r="K1561" s="938"/>
      <c r="L1561" s="938"/>
      <c r="M1561" s="1066"/>
      <c r="N1561" s="1066"/>
      <c r="O1561" s="1067"/>
      <c r="P1561" s="1067"/>
      <c r="Q1561" s="1067"/>
      <c r="R1561" s="1067"/>
    </row>
    <row r="1562" spans="1:18" s="984" customFormat="1">
      <c r="A1562" s="938"/>
      <c r="C1562" s="1026"/>
      <c r="D1562" s="938"/>
      <c r="E1562" s="1063"/>
      <c r="F1562" s="1064"/>
      <c r="G1562" s="1065"/>
      <c r="H1562" s="938"/>
      <c r="I1562" s="1063"/>
      <c r="J1562" s="938"/>
      <c r="K1562" s="938"/>
      <c r="L1562" s="938"/>
      <c r="M1562" s="1066"/>
      <c r="N1562" s="1066"/>
      <c r="O1562" s="1067"/>
      <c r="P1562" s="1067"/>
      <c r="Q1562" s="1067"/>
      <c r="R1562" s="1067"/>
    </row>
    <row r="1563" spans="1:18" s="984" customFormat="1">
      <c r="A1563" s="938"/>
      <c r="C1563" s="1026"/>
      <c r="D1563" s="938"/>
      <c r="E1563" s="1063"/>
      <c r="F1563" s="1064"/>
      <c r="G1563" s="1065"/>
      <c r="H1563" s="938"/>
      <c r="I1563" s="1063"/>
      <c r="J1563" s="938"/>
      <c r="K1563" s="938"/>
      <c r="L1563" s="938"/>
      <c r="M1563" s="1066"/>
      <c r="N1563" s="1066"/>
      <c r="O1563" s="1067"/>
      <c r="P1563" s="1067"/>
      <c r="Q1563" s="1067"/>
      <c r="R1563" s="1067"/>
    </row>
    <row r="1564" spans="1:18" s="984" customFormat="1">
      <c r="A1564" s="938"/>
      <c r="C1564" s="1026"/>
      <c r="D1564" s="938"/>
      <c r="E1564" s="1063"/>
      <c r="F1564" s="1064"/>
      <c r="G1564" s="1065"/>
      <c r="H1564" s="938"/>
      <c r="I1564" s="1063"/>
      <c r="J1564" s="938"/>
      <c r="K1564" s="938"/>
      <c r="L1564" s="938"/>
      <c r="M1564" s="1066"/>
      <c r="N1564" s="1066"/>
      <c r="O1564" s="1067"/>
      <c r="P1564" s="1067"/>
      <c r="Q1564" s="1067"/>
      <c r="R1564" s="1067"/>
    </row>
    <row r="1565" spans="1:18" s="984" customFormat="1">
      <c r="A1565" s="938"/>
      <c r="C1565" s="1026"/>
      <c r="D1565" s="938"/>
      <c r="E1565" s="1063"/>
      <c r="F1565" s="1064"/>
      <c r="G1565" s="1065"/>
      <c r="H1565" s="938"/>
      <c r="I1565" s="1063"/>
      <c r="J1565" s="938"/>
      <c r="K1565" s="938"/>
      <c r="L1565" s="938"/>
      <c r="M1565" s="1066"/>
      <c r="N1565" s="1066"/>
      <c r="O1565" s="1067"/>
      <c r="P1565" s="1067"/>
      <c r="Q1565" s="1067"/>
      <c r="R1565" s="1067"/>
    </row>
    <row r="1566" spans="1:18" s="984" customFormat="1">
      <c r="A1566" s="938"/>
      <c r="C1566" s="1026"/>
      <c r="D1566" s="938"/>
      <c r="E1566" s="1063"/>
      <c r="F1566" s="1064"/>
      <c r="G1566" s="1065"/>
      <c r="H1566" s="938"/>
      <c r="I1566" s="1063"/>
      <c r="J1566" s="938"/>
      <c r="K1566" s="938"/>
      <c r="L1566" s="938"/>
      <c r="M1566" s="1066"/>
      <c r="N1566" s="1066"/>
      <c r="O1566" s="1067"/>
      <c r="P1566" s="1067"/>
      <c r="Q1566" s="1067"/>
      <c r="R1566" s="1067"/>
    </row>
    <row r="1567" spans="1:18" s="984" customFormat="1">
      <c r="A1567" s="938"/>
      <c r="C1567" s="1026"/>
      <c r="D1567" s="938"/>
      <c r="E1567" s="1063"/>
      <c r="F1567" s="1064"/>
      <c r="G1567" s="1065"/>
      <c r="H1567" s="938"/>
      <c r="I1567" s="1063"/>
      <c r="J1567" s="938"/>
      <c r="K1567" s="938"/>
      <c r="L1567" s="938"/>
      <c r="M1567" s="1066"/>
      <c r="N1567" s="1066"/>
      <c r="O1567" s="1067"/>
      <c r="P1567" s="1067"/>
      <c r="Q1567" s="1067"/>
      <c r="R1567" s="1067"/>
    </row>
    <row r="1568" spans="1:18" s="984" customFormat="1">
      <c r="A1568" s="938"/>
      <c r="C1568" s="1026"/>
      <c r="D1568" s="938"/>
      <c r="E1568" s="1063"/>
      <c r="F1568" s="1064"/>
      <c r="G1568" s="1065"/>
      <c r="H1568" s="938"/>
      <c r="I1568" s="1063"/>
      <c r="J1568" s="938"/>
      <c r="K1568" s="938"/>
      <c r="L1568" s="938"/>
      <c r="M1568" s="1066"/>
      <c r="N1568" s="1066"/>
      <c r="O1568" s="1067"/>
      <c r="P1568" s="1067"/>
      <c r="Q1568" s="1067"/>
      <c r="R1568" s="1067"/>
    </row>
    <row r="1569" spans="1:18" s="984" customFormat="1">
      <c r="A1569" s="938"/>
      <c r="C1569" s="1026"/>
      <c r="D1569" s="938"/>
      <c r="E1569" s="1063"/>
      <c r="F1569" s="1064"/>
      <c r="G1569" s="1065"/>
      <c r="H1569" s="938"/>
      <c r="I1569" s="1063"/>
      <c r="J1569" s="938"/>
      <c r="K1569" s="938"/>
      <c r="L1569" s="938"/>
      <c r="M1569" s="1066"/>
      <c r="N1569" s="1066"/>
      <c r="O1569" s="1067"/>
      <c r="P1569" s="1067"/>
      <c r="Q1569" s="1067"/>
      <c r="R1569" s="1067"/>
    </row>
    <row r="1570" spans="1:18" s="984" customFormat="1">
      <c r="A1570" s="938"/>
      <c r="C1570" s="1026"/>
      <c r="D1570" s="938"/>
      <c r="E1570" s="1063"/>
      <c r="F1570" s="1064"/>
      <c r="G1570" s="1065"/>
      <c r="H1570" s="938"/>
      <c r="I1570" s="1063"/>
      <c r="J1570" s="938"/>
      <c r="K1570" s="938"/>
      <c r="L1570" s="938"/>
      <c r="M1570" s="1066"/>
      <c r="N1570" s="1066"/>
      <c r="O1570" s="1067"/>
      <c r="P1570" s="1067"/>
      <c r="Q1570" s="1067"/>
      <c r="R1570" s="1067"/>
    </row>
    <row r="1571" spans="1:18" s="984" customFormat="1">
      <c r="A1571" s="938"/>
      <c r="C1571" s="1026"/>
      <c r="D1571" s="938"/>
      <c r="E1571" s="1063"/>
      <c r="F1571" s="1064"/>
      <c r="G1571" s="1065"/>
      <c r="H1571" s="938"/>
      <c r="I1571" s="1063"/>
      <c r="J1571" s="938"/>
      <c r="K1571" s="938"/>
      <c r="L1571" s="938"/>
      <c r="M1571" s="1066"/>
      <c r="N1571" s="1066"/>
      <c r="O1571" s="1067"/>
      <c r="P1571" s="1067"/>
      <c r="Q1571" s="1067"/>
      <c r="R1571" s="1067"/>
    </row>
    <row r="1572" spans="1:18" s="984" customFormat="1">
      <c r="A1572" s="938"/>
      <c r="C1572" s="1026"/>
      <c r="D1572" s="938"/>
      <c r="E1572" s="1063"/>
      <c r="F1572" s="1064"/>
      <c r="G1572" s="1065"/>
      <c r="H1572" s="938"/>
      <c r="I1572" s="1063"/>
      <c r="J1572" s="938"/>
      <c r="K1572" s="938"/>
      <c r="L1572" s="938"/>
      <c r="M1572" s="1066"/>
      <c r="N1572" s="1066"/>
      <c r="O1572" s="1067"/>
      <c r="P1572" s="1067"/>
      <c r="Q1572" s="1067"/>
      <c r="R1572" s="1067"/>
    </row>
    <row r="1573" spans="1:18" s="984" customFormat="1">
      <c r="A1573" s="938"/>
      <c r="C1573" s="1026"/>
      <c r="D1573" s="938"/>
      <c r="E1573" s="1063"/>
      <c r="F1573" s="1064"/>
      <c r="G1573" s="1065"/>
      <c r="H1573" s="938"/>
      <c r="I1573" s="1063"/>
      <c r="J1573" s="938"/>
      <c r="K1573" s="938"/>
      <c r="L1573" s="938"/>
      <c r="M1573" s="1066"/>
      <c r="N1573" s="1066"/>
      <c r="O1573" s="1067"/>
      <c r="P1573" s="1067"/>
      <c r="Q1573" s="1067"/>
      <c r="R1573" s="1067"/>
    </row>
    <row r="1574" spans="1:18" s="984" customFormat="1">
      <c r="A1574" s="938"/>
      <c r="C1574" s="1026"/>
      <c r="D1574" s="938"/>
      <c r="E1574" s="1063"/>
      <c r="F1574" s="1064"/>
      <c r="G1574" s="1065"/>
      <c r="H1574" s="938"/>
      <c r="I1574" s="1063"/>
      <c r="J1574" s="938"/>
      <c r="K1574" s="938"/>
      <c r="L1574" s="938"/>
      <c r="M1574" s="1066"/>
      <c r="N1574" s="1066"/>
      <c r="O1574" s="1067"/>
      <c r="P1574" s="1067"/>
      <c r="Q1574" s="1067"/>
      <c r="R1574" s="1067"/>
    </row>
    <row r="1575" spans="1:18" s="984" customFormat="1">
      <c r="A1575" s="938"/>
      <c r="C1575" s="1026"/>
      <c r="D1575" s="938"/>
      <c r="E1575" s="1063"/>
      <c r="F1575" s="1064"/>
      <c r="G1575" s="1065"/>
      <c r="H1575" s="938"/>
      <c r="I1575" s="1063"/>
      <c r="J1575" s="938"/>
      <c r="K1575" s="938"/>
      <c r="L1575" s="938"/>
      <c r="M1575" s="1066"/>
      <c r="N1575" s="1066"/>
      <c r="O1575" s="1067"/>
      <c r="P1575" s="1067"/>
      <c r="Q1575" s="1067"/>
      <c r="R1575" s="1067"/>
    </row>
    <row r="1576" spans="1:18" s="984" customFormat="1">
      <c r="A1576" s="938"/>
      <c r="C1576" s="1026"/>
      <c r="D1576" s="938"/>
      <c r="E1576" s="1063"/>
      <c r="F1576" s="1064"/>
      <c r="G1576" s="1065"/>
      <c r="H1576" s="938"/>
      <c r="I1576" s="1063"/>
      <c r="J1576" s="938"/>
      <c r="K1576" s="938"/>
      <c r="L1576" s="938"/>
      <c r="M1576" s="1066"/>
      <c r="N1576" s="1066"/>
      <c r="O1576" s="1067"/>
      <c r="P1576" s="1067"/>
      <c r="Q1576" s="1067"/>
      <c r="R1576" s="1067"/>
    </row>
    <row r="1577" spans="1:18" s="984" customFormat="1">
      <c r="A1577" s="938"/>
      <c r="C1577" s="1026"/>
      <c r="D1577" s="938"/>
      <c r="E1577" s="1063"/>
      <c r="F1577" s="1064"/>
      <c r="G1577" s="1065"/>
      <c r="H1577" s="938"/>
      <c r="I1577" s="1063"/>
      <c r="J1577" s="938"/>
      <c r="K1577" s="938"/>
      <c r="L1577" s="938"/>
      <c r="M1577" s="1066"/>
      <c r="N1577" s="1066"/>
      <c r="O1577" s="1067"/>
      <c r="P1577" s="1067"/>
      <c r="Q1577" s="1067"/>
      <c r="R1577" s="1067"/>
    </row>
    <row r="1578" spans="1:18" s="984" customFormat="1">
      <c r="A1578" s="938"/>
      <c r="C1578" s="1026"/>
      <c r="D1578" s="938"/>
      <c r="E1578" s="1063"/>
      <c r="F1578" s="1064"/>
      <c r="G1578" s="1065"/>
      <c r="H1578" s="938"/>
      <c r="I1578" s="1063"/>
      <c r="J1578" s="938"/>
      <c r="K1578" s="938"/>
      <c r="L1578" s="938"/>
      <c r="M1578" s="1066"/>
      <c r="N1578" s="1066"/>
      <c r="O1578" s="1067"/>
      <c r="P1578" s="1067"/>
      <c r="Q1578" s="1067"/>
      <c r="R1578" s="1067"/>
    </row>
    <row r="1579" spans="1:18" s="984" customFormat="1">
      <c r="A1579" s="938"/>
      <c r="C1579" s="1026"/>
      <c r="D1579" s="938"/>
      <c r="E1579" s="1063"/>
      <c r="F1579" s="1064"/>
      <c r="G1579" s="1065"/>
      <c r="H1579" s="938"/>
      <c r="I1579" s="1063"/>
      <c r="J1579" s="938"/>
      <c r="K1579" s="938"/>
      <c r="L1579" s="938"/>
      <c r="M1579" s="1066"/>
      <c r="N1579" s="1066"/>
      <c r="O1579" s="1067"/>
      <c r="P1579" s="1067"/>
      <c r="Q1579" s="1067"/>
      <c r="R1579" s="1067"/>
    </row>
    <row r="1580" spans="1:18" s="984" customFormat="1">
      <c r="A1580" s="938"/>
      <c r="C1580" s="1026"/>
      <c r="D1580" s="938"/>
      <c r="E1580" s="1063"/>
      <c r="F1580" s="1064"/>
      <c r="G1580" s="1065"/>
      <c r="H1580" s="938"/>
      <c r="I1580" s="1063"/>
      <c r="J1580" s="938"/>
      <c r="K1580" s="938"/>
      <c r="L1580" s="938"/>
      <c r="M1580" s="1066"/>
      <c r="N1580" s="1066"/>
      <c r="O1580" s="1067"/>
      <c r="P1580" s="1067"/>
      <c r="Q1580" s="1067"/>
      <c r="R1580" s="1067"/>
    </row>
    <row r="1581" spans="1:18" s="984" customFormat="1">
      <c r="A1581" s="938"/>
      <c r="C1581" s="1026"/>
      <c r="D1581" s="938"/>
      <c r="E1581" s="1063"/>
      <c r="F1581" s="1064"/>
      <c r="G1581" s="1065"/>
      <c r="H1581" s="938"/>
      <c r="I1581" s="1063"/>
      <c r="J1581" s="938"/>
      <c r="K1581" s="938"/>
      <c r="L1581" s="938"/>
      <c r="M1581" s="1066"/>
      <c r="N1581" s="1066"/>
      <c r="O1581" s="1067"/>
      <c r="P1581" s="1067"/>
      <c r="Q1581" s="1067"/>
      <c r="R1581" s="1067"/>
    </row>
    <row r="1582" spans="1:18" s="984" customFormat="1">
      <c r="A1582" s="938"/>
      <c r="C1582" s="1026"/>
      <c r="D1582" s="938"/>
      <c r="E1582" s="1063"/>
      <c r="F1582" s="1064"/>
      <c r="G1582" s="1065"/>
      <c r="H1582" s="938"/>
      <c r="I1582" s="1063"/>
      <c r="J1582" s="938"/>
      <c r="K1582" s="938"/>
      <c r="L1582" s="938"/>
      <c r="M1582" s="1066"/>
      <c r="N1582" s="1066"/>
      <c r="O1582" s="1067"/>
      <c r="P1582" s="1067"/>
      <c r="Q1582" s="1067"/>
      <c r="R1582" s="1067"/>
    </row>
    <row r="1583" spans="1:18" s="984" customFormat="1">
      <c r="A1583" s="938"/>
      <c r="C1583" s="1026"/>
      <c r="D1583" s="938"/>
      <c r="E1583" s="1063"/>
      <c r="F1583" s="1064"/>
      <c r="G1583" s="1065"/>
      <c r="H1583" s="938"/>
      <c r="I1583" s="1063"/>
      <c r="J1583" s="938"/>
      <c r="K1583" s="938"/>
      <c r="L1583" s="938"/>
      <c r="M1583" s="1066"/>
      <c r="N1583" s="1066"/>
      <c r="O1583" s="1067"/>
      <c r="P1583" s="1067"/>
      <c r="Q1583" s="1067"/>
      <c r="R1583" s="1067"/>
    </row>
    <row r="1584" spans="1:18" s="984" customFormat="1">
      <c r="A1584" s="938"/>
      <c r="C1584" s="1026"/>
      <c r="D1584" s="938"/>
      <c r="E1584" s="1063"/>
      <c r="F1584" s="1064"/>
      <c r="G1584" s="1065"/>
      <c r="H1584" s="938"/>
      <c r="I1584" s="1063"/>
      <c r="J1584" s="938"/>
      <c r="K1584" s="938"/>
      <c r="L1584" s="938"/>
      <c r="M1584" s="1066"/>
      <c r="N1584" s="1066"/>
      <c r="O1584" s="1067"/>
      <c r="P1584" s="1067"/>
      <c r="Q1584" s="1067"/>
      <c r="R1584" s="1067"/>
    </row>
    <row r="1585" spans="1:18" s="984" customFormat="1">
      <c r="A1585" s="938"/>
      <c r="C1585" s="1026"/>
      <c r="D1585" s="938"/>
      <c r="E1585" s="1063"/>
      <c r="F1585" s="1064"/>
      <c r="G1585" s="1065"/>
      <c r="H1585" s="938"/>
      <c r="I1585" s="1063"/>
      <c r="J1585" s="938"/>
      <c r="K1585" s="938"/>
      <c r="L1585" s="938"/>
      <c r="M1585" s="1066"/>
      <c r="N1585" s="1066"/>
      <c r="O1585" s="1067"/>
      <c r="P1585" s="1067"/>
      <c r="Q1585" s="1067"/>
      <c r="R1585" s="1067"/>
    </row>
    <row r="1586" spans="1:18" s="984" customFormat="1">
      <c r="A1586" s="938"/>
      <c r="C1586" s="1026"/>
      <c r="D1586" s="938"/>
      <c r="E1586" s="1063"/>
      <c r="F1586" s="1064"/>
      <c r="G1586" s="1065"/>
      <c r="H1586" s="938"/>
      <c r="I1586" s="1063"/>
      <c r="J1586" s="938"/>
      <c r="K1586" s="938"/>
      <c r="L1586" s="938"/>
      <c r="M1586" s="1066"/>
      <c r="N1586" s="1066"/>
      <c r="O1586" s="1067"/>
      <c r="P1586" s="1067"/>
      <c r="Q1586" s="1067"/>
      <c r="R1586" s="1067"/>
    </row>
    <row r="1587" spans="1:18" s="984" customFormat="1">
      <c r="A1587" s="938"/>
      <c r="C1587" s="1026"/>
      <c r="D1587" s="938"/>
      <c r="E1587" s="1063"/>
      <c r="F1587" s="1064"/>
      <c r="G1587" s="1065"/>
      <c r="H1587" s="938"/>
      <c r="I1587" s="1063"/>
      <c r="J1587" s="938"/>
      <c r="K1587" s="938"/>
      <c r="L1587" s="938"/>
      <c r="M1587" s="1066"/>
      <c r="N1587" s="1066"/>
      <c r="O1587" s="1067"/>
      <c r="P1587" s="1067"/>
      <c r="Q1587" s="1067"/>
      <c r="R1587" s="1067"/>
    </row>
    <row r="1588" spans="1:18" s="984" customFormat="1">
      <c r="A1588" s="938"/>
      <c r="C1588" s="1026"/>
      <c r="D1588" s="938"/>
      <c r="E1588" s="1063"/>
      <c r="F1588" s="1064"/>
      <c r="G1588" s="1065"/>
      <c r="H1588" s="938"/>
      <c r="I1588" s="1063"/>
      <c r="J1588" s="938"/>
      <c r="K1588" s="938"/>
      <c r="L1588" s="938"/>
      <c r="M1588" s="1066"/>
      <c r="N1588" s="1066"/>
      <c r="O1588" s="1067"/>
      <c r="P1588" s="1067"/>
      <c r="Q1588" s="1067"/>
      <c r="R1588" s="1067"/>
    </row>
    <row r="1589" spans="1:18" s="984" customFormat="1">
      <c r="A1589" s="938"/>
      <c r="C1589" s="1026"/>
      <c r="D1589" s="938"/>
      <c r="E1589" s="1063"/>
      <c r="F1589" s="1064"/>
      <c r="G1589" s="1065"/>
      <c r="H1589" s="938"/>
      <c r="I1589" s="1063"/>
      <c r="J1589" s="938"/>
      <c r="K1589" s="938"/>
      <c r="L1589" s="938"/>
      <c r="M1589" s="1066"/>
      <c r="N1589" s="1066"/>
      <c r="O1589" s="1067"/>
      <c r="P1589" s="1067"/>
      <c r="Q1589" s="1067"/>
      <c r="R1589" s="1067"/>
    </row>
    <row r="1590" spans="1:18" s="984" customFormat="1">
      <c r="A1590" s="938"/>
      <c r="C1590" s="1026"/>
      <c r="D1590" s="938"/>
      <c r="E1590" s="1063"/>
      <c r="F1590" s="1064"/>
      <c r="G1590" s="1065"/>
      <c r="H1590" s="938"/>
      <c r="I1590" s="1063"/>
      <c r="J1590" s="938"/>
      <c r="K1590" s="938"/>
      <c r="L1590" s="938"/>
      <c r="M1590" s="1066"/>
      <c r="N1590" s="1066"/>
      <c r="O1590" s="1067"/>
      <c r="P1590" s="1067"/>
      <c r="Q1590" s="1067"/>
      <c r="R1590" s="1067"/>
    </row>
    <row r="1591" spans="1:18" s="984" customFormat="1">
      <c r="A1591" s="938"/>
      <c r="C1591" s="1026"/>
      <c r="D1591" s="938"/>
      <c r="E1591" s="1063"/>
      <c r="F1591" s="1064"/>
      <c r="G1591" s="1065"/>
      <c r="H1591" s="938"/>
      <c r="I1591" s="1063"/>
      <c r="J1591" s="938"/>
      <c r="K1591" s="938"/>
      <c r="L1591" s="938"/>
      <c r="M1591" s="1066"/>
      <c r="N1591" s="1066"/>
      <c r="O1591" s="1067"/>
      <c r="P1591" s="1067"/>
      <c r="Q1591" s="1067"/>
      <c r="R1591" s="1067"/>
    </row>
    <row r="1592" spans="1:18" s="984" customFormat="1">
      <c r="A1592" s="938"/>
      <c r="C1592" s="1026"/>
      <c r="D1592" s="938"/>
      <c r="E1592" s="1063"/>
      <c r="F1592" s="1064"/>
      <c r="G1592" s="1065"/>
      <c r="H1592" s="938"/>
      <c r="I1592" s="1063"/>
      <c r="J1592" s="938"/>
      <c r="K1592" s="938"/>
      <c r="L1592" s="938"/>
      <c r="M1592" s="1066"/>
      <c r="N1592" s="1066"/>
      <c r="O1592" s="1067"/>
      <c r="P1592" s="1067"/>
      <c r="Q1592" s="1067"/>
      <c r="R1592" s="1067"/>
    </row>
    <row r="1593" spans="1:18" s="984" customFormat="1">
      <c r="A1593" s="938"/>
      <c r="C1593" s="1026"/>
      <c r="D1593" s="938"/>
      <c r="E1593" s="1063"/>
      <c r="F1593" s="1064"/>
      <c r="G1593" s="1065"/>
      <c r="H1593" s="938"/>
      <c r="I1593" s="1063"/>
      <c r="J1593" s="938"/>
      <c r="K1593" s="938"/>
      <c r="L1593" s="938"/>
      <c r="M1593" s="1066"/>
      <c r="N1593" s="1066"/>
      <c r="O1593" s="1067"/>
      <c r="P1593" s="1067"/>
      <c r="Q1593" s="1067"/>
      <c r="R1593" s="1067"/>
    </row>
    <row r="1594" spans="1:18" s="984" customFormat="1">
      <c r="A1594" s="938"/>
      <c r="C1594" s="1026"/>
      <c r="D1594" s="938"/>
      <c r="E1594" s="1063"/>
      <c r="F1594" s="1064"/>
      <c r="G1594" s="1065"/>
      <c r="H1594" s="938"/>
      <c r="I1594" s="1063"/>
      <c r="J1594" s="938"/>
      <c r="K1594" s="938"/>
      <c r="L1594" s="938"/>
      <c r="M1594" s="1066"/>
      <c r="N1594" s="1066"/>
      <c r="O1594" s="1067"/>
      <c r="P1594" s="1067"/>
      <c r="Q1594" s="1067"/>
      <c r="R1594" s="1067"/>
    </row>
    <row r="1595" spans="1:18" s="984" customFormat="1">
      <c r="A1595" s="938"/>
      <c r="C1595" s="1026"/>
      <c r="D1595" s="938"/>
      <c r="E1595" s="1063"/>
      <c r="F1595" s="1064"/>
      <c r="G1595" s="1065"/>
      <c r="H1595" s="938"/>
      <c r="I1595" s="1063"/>
      <c r="J1595" s="938"/>
      <c r="K1595" s="938"/>
      <c r="L1595" s="938"/>
      <c r="M1595" s="1066"/>
      <c r="N1595" s="1066"/>
      <c r="O1595" s="1067"/>
      <c r="P1595" s="1067"/>
      <c r="Q1595" s="1067"/>
      <c r="R1595" s="1067"/>
    </row>
    <row r="1596" spans="1:18" s="984" customFormat="1">
      <c r="A1596" s="938"/>
      <c r="C1596" s="1026"/>
      <c r="D1596" s="938"/>
      <c r="E1596" s="1063"/>
      <c r="F1596" s="1064"/>
      <c r="G1596" s="1065"/>
      <c r="H1596" s="938"/>
      <c r="I1596" s="1063"/>
      <c r="J1596" s="938"/>
      <c r="K1596" s="938"/>
      <c r="L1596" s="938"/>
      <c r="M1596" s="1066"/>
      <c r="N1596" s="1066"/>
      <c r="O1596" s="1067"/>
      <c r="P1596" s="1067"/>
      <c r="Q1596" s="1067"/>
      <c r="R1596" s="1067"/>
    </row>
    <row r="1597" spans="1:18" s="984" customFormat="1">
      <c r="A1597" s="938"/>
      <c r="C1597" s="1026"/>
      <c r="D1597" s="938"/>
      <c r="E1597" s="1063"/>
      <c r="F1597" s="1064"/>
      <c r="G1597" s="1065"/>
      <c r="H1597" s="938"/>
      <c r="I1597" s="1063"/>
      <c r="J1597" s="938"/>
      <c r="K1597" s="938"/>
      <c r="L1597" s="938"/>
      <c r="M1597" s="1066"/>
      <c r="N1597" s="1066"/>
      <c r="O1597" s="1067"/>
      <c r="P1597" s="1067"/>
      <c r="Q1597" s="1067"/>
      <c r="R1597" s="1067"/>
    </row>
    <row r="1598" spans="1:18" s="984" customFormat="1">
      <c r="A1598" s="938"/>
      <c r="C1598" s="1026"/>
      <c r="D1598" s="938"/>
      <c r="E1598" s="1063"/>
      <c r="F1598" s="1064"/>
      <c r="G1598" s="1065"/>
      <c r="H1598" s="938"/>
      <c r="I1598" s="1063"/>
      <c r="J1598" s="938"/>
      <c r="K1598" s="938"/>
      <c r="L1598" s="938"/>
      <c r="M1598" s="1066"/>
      <c r="N1598" s="1066"/>
      <c r="O1598" s="1067"/>
      <c r="P1598" s="1067"/>
      <c r="Q1598" s="1067"/>
      <c r="R1598" s="1067"/>
    </row>
    <row r="1599" spans="1:18" s="984" customFormat="1">
      <c r="A1599" s="938"/>
      <c r="C1599" s="1026"/>
      <c r="D1599" s="938"/>
      <c r="E1599" s="1063"/>
      <c r="F1599" s="1064"/>
      <c r="G1599" s="1065"/>
      <c r="H1599" s="938"/>
      <c r="I1599" s="1063"/>
      <c r="J1599" s="938"/>
      <c r="K1599" s="938"/>
      <c r="L1599" s="938"/>
      <c r="M1599" s="1066"/>
      <c r="N1599" s="1066"/>
      <c r="O1599" s="1067"/>
      <c r="P1599" s="1067"/>
      <c r="Q1599" s="1067"/>
      <c r="R1599" s="1067"/>
    </row>
    <row r="1600" spans="1:18" s="984" customFormat="1">
      <c r="A1600" s="938"/>
      <c r="C1600" s="1026"/>
      <c r="D1600" s="938"/>
      <c r="E1600" s="1063"/>
      <c r="F1600" s="1064"/>
      <c r="G1600" s="1065"/>
      <c r="H1600" s="938"/>
      <c r="I1600" s="1063"/>
      <c r="J1600" s="938"/>
      <c r="K1600" s="938"/>
      <c r="L1600" s="938"/>
      <c r="M1600" s="1066"/>
      <c r="N1600" s="1066"/>
      <c r="O1600" s="1067"/>
      <c r="P1600" s="1067"/>
      <c r="Q1600" s="1067"/>
      <c r="R1600" s="1067"/>
    </row>
    <row r="1601" spans="1:18" s="984" customFormat="1">
      <c r="A1601" s="938"/>
      <c r="C1601" s="1026"/>
      <c r="D1601" s="938"/>
      <c r="E1601" s="1063"/>
      <c r="F1601" s="1064"/>
      <c r="G1601" s="1065"/>
      <c r="H1601" s="938"/>
      <c r="I1601" s="1063"/>
      <c r="J1601" s="938"/>
      <c r="K1601" s="938"/>
      <c r="L1601" s="938"/>
      <c r="M1601" s="1066"/>
      <c r="N1601" s="1066"/>
      <c r="O1601" s="1067"/>
      <c r="P1601" s="1067"/>
      <c r="Q1601" s="1067"/>
      <c r="R1601" s="1067"/>
    </row>
    <row r="1602" spans="1:18" s="984" customFormat="1">
      <c r="A1602" s="938"/>
      <c r="C1602" s="1026"/>
      <c r="D1602" s="938"/>
      <c r="E1602" s="1063"/>
      <c r="F1602" s="1064"/>
      <c r="G1602" s="1065"/>
      <c r="H1602" s="938"/>
      <c r="I1602" s="1063"/>
      <c r="J1602" s="938"/>
      <c r="K1602" s="938"/>
      <c r="L1602" s="938"/>
      <c r="M1602" s="1066"/>
      <c r="N1602" s="1066"/>
      <c r="O1602" s="1067"/>
      <c r="P1602" s="1067"/>
      <c r="Q1602" s="1067"/>
      <c r="R1602" s="1067"/>
    </row>
    <row r="1603" spans="1:18" s="984" customFormat="1">
      <c r="A1603" s="938"/>
      <c r="C1603" s="1026"/>
      <c r="D1603" s="938"/>
      <c r="E1603" s="1063"/>
      <c r="F1603" s="1064"/>
      <c r="G1603" s="1065"/>
      <c r="H1603" s="938"/>
      <c r="I1603" s="1063"/>
      <c r="J1603" s="938"/>
      <c r="K1603" s="938"/>
      <c r="L1603" s="938"/>
      <c r="M1603" s="1066"/>
      <c r="N1603" s="1066"/>
      <c r="O1603" s="1067"/>
      <c r="P1603" s="1067"/>
      <c r="Q1603" s="1067"/>
      <c r="R1603" s="1067"/>
    </row>
    <row r="1604" spans="1:18" s="984" customFormat="1">
      <c r="A1604" s="938"/>
      <c r="C1604" s="1026"/>
      <c r="D1604" s="938"/>
      <c r="E1604" s="1063"/>
      <c r="F1604" s="1064"/>
      <c r="G1604" s="1065"/>
      <c r="H1604" s="938"/>
      <c r="I1604" s="1063"/>
      <c r="J1604" s="938"/>
      <c r="K1604" s="938"/>
      <c r="L1604" s="938"/>
      <c r="M1604" s="1066"/>
      <c r="N1604" s="1066"/>
      <c r="O1604" s="1067"/>
      <c r="P1604" s="1067"/>
      <c r="Q1604" s="1067"/>
      <c r="R1604" s="1067"/>
    </row>
    <row r="1605" spans="1:18" s="984" customFormat="1">
      <c r="A1605" s="938"/>
      <c r="C1605" s="1026"/>
      <c r="D1605" s="938"/>
      <c r="E1605" s="1063"/>
      <c r="F1605" s="1064"/>
      <c r="G1605" s="1065"/>
      <c r="H1605" s="938"/>
      <c r="I1605" s="1063"/>
      <c r="J1605" s="938"/>
      <c r="K1605" s="938"/>
      <c r="L1605" s="938"/>
      <c r="M1605" s="1066"/>
      <c r="N1605" s="1066"/>
      <c r="O1605" s="1067"/>
      <c r="P1605" s="1067"/>
      <c r="Q1605" s="1067"/>
      <c r="R1605" s="1067"/>
    </row>
    <row r="1606" spans="1:18" s="984" customFormat="1">
      <c r="A1606" s="938"/>
      <c r="C1606" s="1026"/>
      <c r="D1606" s="938"/>
      <c r="E1606" s="1063"/>
      <c r="F1606" s="1064"/>
      <c r="G1606" s="1065"/>
      <c r="H1606" s="938"/>
      <c r="I1606" s="1063"/>
      <c r="J1606" s="938"/>
      <c r="K1606" s="938"/>
      <c r="L1606" s="938"/>
      <c r="M1606" s="1066"/>
      <c r="N1606" s="1066"/>
      <c r="O1606" s="1067"/>
      <c r="P1606" s="1067"/>
      <c r="Q1606" s="1067"/>
      <c r="R1606" s="1067"/>
    </row>
    <row r="1607" spans="1:18" s="984" customFormat="1">
      <c r="A1607" s="938"/>
      <c r="C1607" s="1026"/>
      <c r="D1607" s="938"/>
      <c r="E1607" s="1063"/>
      <c r="F1607" s="1064"/>
      <c r="G1607" s="1065"/>
      <c r="H1607" s="938"/>
      <c r="I1607" s="1063"/>
      <c r="J1607" s="938"/>
      <c r="K1607" s="938"/>
      <c r="L1607" s="938"/>
      <c r="M1607" s="1066"/>
      <c r="N1607" s="1066"/>
      <c r="O1607" s="1067"/>
      <c r="P1607" s="1067"/>
      <c r="Q1607" s="1067"/>
      <c r="R1607" s="1067"/>
    </row>
    <row r="1608" spans="1:18" s="984" customFormat="1">
      <c r="A1608" s="938"/>
      <c r="C1608" s="1026"/>
      <c r="D1608" s="938"/>
      <c r="E1608" s="1063"/>
      <c r="F1608" s="1064"/>
      <c r="G1608" s="1065"/>
      <c r="H1608" s="938"/>
      <c r="I1608" s="1063"/>
      <c r="J1608" s="938"/>
      <c r="K1608" s="938"/>
      <c r="L1608" s="938"/>
      <c r="M1608" s="1066"/>
      <c r="N1608" s="1066"/>
      <c r="O1608" s="1067"/>
      <c r="P1608" s="1067"/>
      <c r="Q1608" s="1067"/>
      <c r="R1608" s="1067"/>
    </row>
    <row r="1609" spans="1:18" s="984" customFormat="1">
      <c r="A1609" s="938"/>
      <c r="C1609" s="1026"/>
      <c r="D1609" s="938"/>
      <c r="E1609" s="1063"/>
      <c r="F1609" s="1064"/>
      <c r="G1609" s="1065"/>
      <c r="H1609" s="938"/>
      <c r="I1609" s="1063"/>
      <c r="J1609" s="938"/>
      <c r="K1609" s="938"/>
      <c r="L1609" s="938"/>
      <c r="M1609" s="1066"/>
      <c r="N1609" s="1066"/>
      <c r="O1609" s="1067"/>
      <c r="P1609" s="1067"/>
      <c r="Q1609" s="1067"/>
      <c r="R1609" s="1067"/>
    </row>
    <row r="1610" spans="1:18" s="984" customFormat="1">
      <c r="A1610" s="938"/>
      <c r="C1610" s="1026"/>
      <c r="D1610" s="938"/>
      <c r="E1610" s="1063"/>
      <c r="F1610" s="1064"/>
      <c r="G1610" s="1065"/>
      <c r="H1610" s="938"/>
      <c r="I1610" s="1063"/>
      <c r="J1610" s="938"/>
      <c r="K1610" s="938"/>
      <c r="L1610" s="938"/>
      <c r="M1610" s="1066"/>
      <c r="N1610" s="1066"/>
      <c r="O1610" s="1067"/>
      <c r="P1610" s="1067"/>
      <c r="Q1610" s="1067"/>
      <c r="R1610" s="1067"/>
    </row>
    <row r="1611" spans="1:18" s="984" customFormat="1">
      <c r="A1611" s="938"/>
      <c r="C1611" s="1026"/>
      <c r="D1611" s="938"/>
      <c r="E1611" s="1063"/>
      <c r="F1611" s="1064"/>
      <c r="G1611" s="1065"/>
      <c r="H1611" s="938"/>
      <c r="I1611" s="1063"/>
      <c r="J1611" s="938"/>
      <c r="K1611" s="938"/>
      <c r="L1611" s="938"/>
      <c r="M1611" s="1066"/>
      <c r="N1611" s="1066"/>
      <c r="O1611" s="1067"/>
      <c r="P1611" s="1067"/>
      <c r="Q1611" s="1067"/>
      <c r="R1611" s="1067"/>
    </row>
    <row r="1612" spans="1:18" s="984" customFormat="1">
      <c r="A1612" s="938"/>
      <c r="C1612" s="1026"/>
      <c r="D1612" s="938"/>
      <c r="E1612" s="1063"/>
      <c r="F1612" s="1064"/>
      <c r="G1612" s="1065"/>
      <c r="H1612" s="938"/>
      <c r="I1612" s="1063"/>
      <c r="J1612" s="938"/>
      <c r="K1612" s="938"/>
      <c r="L1612" s="938"/>
      <c r="M1612" s="1066"/>
      <c r="N1612" s="1066"/>
      <c r="O1612" s="1067"/>
      <c r="P1612" s="1067"/>
      <c r="Q1612" s="1067"/>
      <c r="R1612" s="1067"/>
    </row>
    <row r="1613" spans="1:18" s="984" customFormat="1">
      <c r="A1613" s="938"/>
      <c r="C1613" s="1026"/>
      <c r="D1613" s="938"/>
      <c r="E1613" s="1063"/>
      <c r="F1613" s="1064"/>
      <c r="G1613" s="1065"/>
      <c r="H1613" s="938"/>
      <c r="I1613" s="1063"/>
      <c r="J1613" s="938"/>
      <c r="K1613" s="938"/>
      <c r="L1613" s="938"/>
      <c r="M1613" s="1066"/>
      <c r="N1613" s="1066"/>
      <c r="O1613" s="1067"/>
      <c r="P1613" s="1067"/>
      <c r="Q1613" s="1067"/>
      <c r="R1613" s="1067"/>
    </row>
    <row r="1614" spans="1:18" s="984" customFormat="1">
      <c r="A1614" s="938"/>
      <c r="C1614" s="1026"/>
      <c r="D1614" s="938"/>
      <c r="E1614" s="1063"/>
      <c r="F1614" s="1064"/>
      <c r="G1614" s="1065"/>
      <c r="H1614" s="938"/>
      <c r="I1614" s="1063"/>
      <c r="J1614" s="938"/>
      <c r="K1614" s="938"/>
      <c r="L1614" s="938"/>
      <c r="M1614" s="1066"/>
      <c r="N1614" s="1066"/>
      <c r="O1614" s="1067"/>
      <c r="P1614" s="1067"/>
      <c r="Q1614" s="1067"/>
      <c r="R1614" s="1067"/>
    </row>
    <row r="1615" spans="1:18" s="984" customFormat="1">
      <c r="A1615" s="938"/>
      <c r="C1615" s="1026"/>
      <c r="D1615" s="938"/>
      <c r="E1615" s="1063"/>
      <c r="F1615" s="1064"/>
      <c r="G1615" s="1065"/>
      <c r="H1615" s="938"/>
      <c r="I1615" s="1063"/>
      <c r="J1615" s="938"/>
      <c r="K1615" s="938"/>
      <c r="L1615" s="938"/>
      <c r="M1615" s="1066"/>
      <c r="N1615" s="1066"/>
      <c r="O1615" s="1067"/>
      <c r="P1615" s="1067"/>
      <c r="Q1615" s="1067"/>
      <c r="R1615" s="1067"/>
    </row>
    <row r="1616" spans="1:18" s="984" customFormat="1">
      <c r="A1616" s="938"/>
      <c r="C1616" s="1026"/>
      <c r="D1616" s="938"/>
      <c r="E1616" s="1063"/>
      <c r="F1616" s="1064"/>
      <c r="G1616" s="1065"/>
      <c r="H1616" s="938"/>
      <c r="I1616" s="1063"/>
      <c r="J1616" s="938"/>
      <c r="K1616" s="938"/>
      <c r="L1616" s="938"/>
      <c r="M1616" s="1066"/>
      <c r="N1616" s="1066"/>
      <c r="O1616" s="1067"/>
      <c r="P1616" s="1067"/>
      <c r="Q1616" s="1067"/>
      <c r="R1616" s="1067"/>
    </row>
    <row r="1617" spans="1:18" s="984" customFormat="1">
      <c r="A1617" s="938"/>
      <c r="C1617" s="1026"/>
      <c r="D1617" s="938"/>
      <c r="E1617" s="1063"/>
      <c r="F1617" s="1064"/>
      <c r="G1617" s="1065"/>
      <c r="H1617" s="938"/>
      <c r="I1617" s="1063"/>
      <c r="J1617" s="938"/>
      <c r="K1617" s="938"/>
      <c r="L1617" s="938"/>
      <c r="M1617" s="1066"/>
      <c r="N1617" s="1066"/>
      <c r="O1617" s="1067"/>
      <c r="P1617" s="1067"/>
      <c r="Q1617" s="1067"/>
      <c r="R1617" s="1067"/>
    </row>
    <row r="1618" spans="1:18" s="984" customFormat="1">
      <c r="A1618" s="938"/>
      <c r="C1618" s="1026"/>
      <c r="D1618" s="938"/>
      <c r="E1618" s="1063"/>
      <c r="F1618" s="1064"/>
      <c r="G1618" s="1065"/>
      <c r="H1618" s="938"/>
      <c r="I1618" s="1063"/>
      <c r="J1618" s="938"/>
      <c r="K1618" s="938"/>
      <c r="L1618" s="938"/>
      <c r="M1618" s="1066"/>
      <c r="N1618" s="1066"/>
      <c r="O1618" s="1067"/>
      <c r="P1618" s="1067"/>
      <c r="Q1618" s="1067"/>
      <c r="R1618" s="1067"/>
    </row>
    <row r="1619" spans="1:18" s="984" customFormat="1">
      <c r="A1619" s="938"/>
      <c r="C1619" s="1026"/>
      <c r="D1619" s="938"/>
      <c r="E1619" s="1063"/>
      <c r="F1619" s="1064"/>
      <c r="G1619" s="1065"/>
      <c r="H1619" s="938"/>
      <c r="I1619" s="1063"/>
      <c r="J1619" s="938"/>
      <c r="K1619" s="938"/>
      <c r="L1619" s="938"/>
      <c r="M1619" s="1066"/>
      <c r="N1619" s="1066"/>
      <c r="O1619" s="1067"/>
      <c r="P1619" s="1067"/>
      <c r="Q1619" s="1067"/>
      <c r="R1619" s="1067"/>
    </row>
    <row r="1620" spans="1:18" s="984" customFormat="1">
      <c r="A1620" s="938"/>
      <c r="C1620" s="1026"/>
      <c r="D1620" s="938"/>
      <c r="E1620" s="1063"/>
      <c r="F1620" s="1064"/>
      <c r="G1620" s="1065"/>
      <c r="H1620" s="938"/>
      <c r="I1620" s="1063"/>
      <c r="J1620" s="938"/>
      <c r="K1620" s="938"/>
      <c r="L1620" s="938"/>
      <c r="M1620" s="1066"/>
      <c r="N1620" s="1066"/>
      <c r="O1620" s="1067"/>
      <c r="P1620" s="1067"/>
      <c r="Q1620" s="1067"/>
      <c r="R1620" s="1067"/>
    </row>
    <row r="1621" spans="1:18" s="984" customFormat="1">
      <c r="A1621" s="938"/>
      <c r="C1621" s="1026"/>
      <c r="D1621" s="938"/>
      <c r="E1621" s="1063"/>
      <c r="F1621" s="1064"/>
      <c r="G1621" s="1065"/>
      <c r="H1621" s="938"/>
      <c r="I1621" s="1063"/>
      <c r="J1621" s="938"/>
      <c r="K1621" s="938"/>
      <c r="L1621" s="938"/>
      <c r="M1621" s="1066"/>
      <c r="N1621" s="1066"/>
      <c r="O1621" s="1067"/>
      <c r="P1621" s="1067"/>
      <c r="Q1621" s="1067"/>
      <c r="R1621" s="1067"/>
    </row>
    <row r="1622" spans="1:18" s="984" customFormat="1">
      <c r="A1622" s="938"/>
      <c r="C1622" s="1026"/>
      <c r="D1622" s="938"/>
      <c r="E1622" s="1063"/>
      <c r="F1622" s="1064"/>
      <c r="G1622" s="1065"/>
      <c r="H1622" s="938"/>
      <c r="I1622" s="1063"/>
      <c r="J1622" s="938"/>
      <c r="K1622" s="938"/>
      <c r="L1622" s="938"/>
      <c r="M1622" s="1066"/>
      <c r="N1622" s="1066"/>
      <c r="O1622" s="1067"/>
      <c r="P1622" s="1067"/>
      <c r="Q1622" s="1067"/>
      <c r="R1622" s="1067"/>
    </row>
    <row r="1623" spans="1:18" s="984" customFormat="1">
      <c r="A1623" s="938"/>
      <c r="C1623" s="1026"/>
      <c r="D1623" s="938"/>
      <c r="E1623" s="1063"/>
      <c r="F1623" s="1064"/>
      <c r="G1623" s="1065"/>
      <c r="H1623" s="938"/>
      <c r="I1623" s="1063"/>
      <c r="J1623" s="938"/>
      <c r="K1623" s="938"/>
      <c r="L1623" s="938"/>
      <c r="M1623" s="1066"/>
      <c r="N1623" s="1066"/>
      <c r="O1623" s="1067"/>
      <c r="P1623" s="1067"/>
      <c r="Q1623" s="1067"/>
      <c r="R1623" s="1067"/>
    </row>
    <row r="1624" spans="1:18" s="984" customFormat="1">
      <c r="A1624" s="938"/>
      <c r="C1624" s="1026"/>
      <c r="D1624" s="938"/>
      <c r="E1624" s="1063"/>
      <c r="F1624" s="1064"/>
      <c r="G1624" s="1065"/>
      <c r="H1624" s="938"/>
      <c r="I1624" s="1063"/>
      <c r="J1624" s="938"/>
      <c r="K1624" s="938"/>
      <c r="L1624" s="938"/>
      <c r="M1624" s="1066"/>
      <c r="N1624" s="1066"/>
      <c r="O1624" s="1067"/>
      <c r="P1624" s="1067"/>
      <c r="Q1624" s="1067"/>
      <c r="R1624" s="1067"/>
    </row>
    <row r="1625" spans="1:18" s="984" customFormat="1">
      <c r="A1625" s="938"/>
      <c r="C1625" s="1026"/>
      <c r="D1625" s="938"/>
      <c r="E1625" s="1063"/>
      <c r="F1625" s="1064"/>
      <c r="G1625" s="1065"/>
      <c r="H1625" s="938"/>
      <c r="I1625" s="1063"/>
      <c r="J1625" s="938"/>
      <c r="K1625" s="938"/>
      <c r="L1625" s="938"/>
      <c r="M1625" s="1066"/>
      <c r="N1625" s="1066"/>
      <c r="O1625" s="1067"/>
      <c r="P1625" s="1067"/>
      <c r="Q1625" s="1067"/>
      <c r="R1625" s="1067"/>
    </row>
    <row r="1626" spans="1:18" s="984" customFormat="1">
      <c r="A1626" s="938"/>
      <c r="C1626" s="1026"/>
      <c r="D1626" s="938"/>
      <c r="E1626" s="1063"/>
      <c r="F1626" s="1064"/>
      <c r="G1626" s="1065"/>
      <c r="H1626" s="938"/>
      <c r="I1626" s="1063"/>
      <c r="J1626" s="938"/>
      <c r="K1626" s="938"/>
      <c r="L1626" s="938"/>
      <c r="M1626" s="1066"/>
      <c r="N1626" s="1066"/>
      <c r="O1626" s="1067"/>
      <c r="P1626" s="1067"/>
      <c r="Q1626" s="1067"/>
      <c r="R1626" s="1067"/>
    </row>
    <row r="1627" spans="1:18" s="984" customFormat="1">
      <c r="A1627" s="938"/>
      <c r="C1627" s="1026"/>
      <c r="D1627" s="938"/>
      <c r="E1627" s="1063"/>
      <c r="F1627" s="1064"/>
      <c r="G1627" s="1065"/>
      <c r="H1627" s="938"/>
      <c r="I1627" s="1063"/>
      <c r="J1627" s="938"/>
      <c r="K1627" s="938"/>
      <c r="L1627" s="938"/>
      <c r="M1627" s="1066"/>
      <c r="N1627" s="1066"/>
      <c r="O1627" s="1067"/>
      <c r="P1627" s="1067"/>
      <c r="Q1627" s="1067"/>
      <c r="R1627" s="1067"/>
    </row>
    <row r="1628" spans="1:18" s="984" customFormat="1">
      <c r="A1628" s="938"/>
      <c r="C1628" s="1026"/>
      <c r="D1628" s="938"/>
      <c r="E1628" s="1063"/>
      <c r="F1628" s="1064"/>
      <c r="G1628" s="1065"/>
      <c r="H1628" s="938"/>
      <c r="I1628" s="1063"/>
      <c r="J1628" s="938"/>
      <c r="K1628" s="938"/>
      <c r="L1628" s="938"/>
      <c r="M1628" s="1066"/>
      <c r="N1628" s="1066"/>
      <c r="O1628" s="1067"/>
      <c r="P1628" s="1067"/>
      <c r="Q1628" s="1067"/>
      <c r="R1628" s="1067"/>
    </row>
    <row r="1629" spans="1:18" s="984" customFormat="1">
      <c r="A1629" s="938"/>
      <c r="C1629" s="1026"/>
      <c r="D1629" s="938"/>
      <c r="E1629" s="1063"/>
      <c r="F1629" s="1064"/>
      <c r="G1629" s="1065"/>
      <c r="H1629" s="938"/>
      <c r="I1629" s="1063"/>
      <c r="J1629" s="938"/>
      <c r="K1629" s="938"/>
      <c r="L1629" s="938"/>
      <c r="M1629" s="1066"/>
      <c r="N1629" s="1066"/>
      <c r="O1629" s="1067"/>
      <c r="P1629" s="1067"/>
      <c r="Q1629" s="1067"/>
      <c r="R1629" s="1067"/>
    </row>
    <row r="1630" spans="1:18" s="984" customFormat="1">
      <c r="A1630" s="938"/>
      <c r="C1630" s="1026"/>
      <c r="D1630" s="938"/>
      <c r="E1630" s="1063"/>
      <c r="F1630" s="1064"/>
      <c r="G1630" s="1065"/>
      <c r="H1630" s="938"/>
      <c r="I1630" s="1063"/>
      <c r="J1630" s="938"/>
      <c r="K1630" s="938"/>
      <c r="L1630" s="938"/>
      <c r="M1630" s="1066"/>
      <c r="N1630" s="1066"/>
      <c r="O1630" s="1067"/>
      <c r="P1630" s="1067"/>
      <c r="Q1630" s="1067"/>
      <c r="R1630" s="1067"/>
    </row>
    <row r="1631" spans="1:18" s="984" customFormat="1">
      <c r="A1631" s="938"/>
      <c r="C1631" s="1026"/>
      <c r="D1631" s="938"/>
      <c r="E1631" s="1063"/>
      <c r="F1631" s="1064"/>
      <c r="G1631" s="1065"/>
      <c r="H1631" s="938"/>
      <c r="I1631" s="1063"/>
      <c r="J1631" s="938"/>
      <c r="K1631" s="938"/>
      <c r="L1631" s="938"/>
      <c r="M1631" s="1066"/>
      <c r="N1631" s="1066"/>
      <c r="O1631" s="1067"/>
      <c r="P1631" s="1067"/>
      <c r="Q1631" s="1067"/>
      <c r="R1631" s="1067"/>
    </row>
    <row r="1632" spans="1:18" s="984" customFormat="1">
      <c r="A1632" s="938"/>
      <c r="C1632" s="1026"/>
      <c r="D1632" s="938"/>
      <c r="E1632" s="1063"/>
      <c r="F1632" s="1064"/>
      <c r="G1632" s="1065"/>
      <c r="H1632" s="938"/>
      <c r="I1632" s="1063"/>
      <c r="J1632" s="938"/>
      <c r="K1632" s="938"/>
      <c r="L1632" s="938"/>
      <c r="M1632" s="1066"/>
      <c r="N1632" s="1066"/>
      <c r="O1632" s="1067"/>
      <c r="P1632" s="1067"/>
      <c r="Q1632" s="1067"/>
      <c r="R1632" s="1067"/>
    </row>
    <row r="1633" spans="1:18" s="984" customFormat="1">
      <c r="A1633" s="938"/>
      <c r="C1633" s="1026"/>
      <c r="D1633" s="938"/>
      <c r="E1633" s="1063"/>
      <c r="F1633" s="1064"/>
      <c r="G1633" s="1065"/>
      <c r="H1633" s="938"/>
      <c r="I1633" s="1063"/>
      <c r="J1633" s="938"/>
      <c r="K1633" s="938"/>
      <c r="L1633" s="938"/>
      <c r="M1633" s="1066"/>
      <c r="N1633" s="1066"/>
      <c r="O1633" s="1067"/>
      <c r="P1633" s="1067"/>
      <c r="Q1633" s="1067"/>
      <c r="R1633" s="1067"/>
    </row>
    <row r="1634" spans="1:18" s="984" customFormat="1">
      <c r="A1634" s="938"/>
      <c r="C1634" s="1026"/>
      <c r="D1634" s="938"/>
      <c r="E1634" s="1063"/>
      <c r="F1634" s="1064"/>
      <c r="G1634" s="1065"/>
      <c r="H1634" s="938"/>
      <c r="I1634" s="1063"/>
      <c r="J1634" s="938"/>
      <c r="K1634" s="938"/>
      <c r="L1634" s="938"/>
      <c r="M1634" s="1066"/>
      <c r="N1634" s="1066"/>
      <c r="O1634" s="1067"/>
      <c r="P1634" s="1067"/>
      <c r="Q1634" s="1067"/>
      <c r="R1634" s="1067"/>
    </row>
    <row r="1635" spans="1:18" s="984" customFormat="1">
      <c r="A1635" s="938"/>
      <c r="C1635" s="1026"/>
      <c r="D1635" s="938"/>
      <c r="E1635" s="1063"/>
      <c r="F1635" s="1064"/>
      <c r="G1635" s="1065"/>
      <c r="H1635" s="938"/>
      <c r="I1635" s="1063"/>
      <c r="J1635" s="938"/>
      <c r="K1635" s="938"/>
      <c r="L1635" s="938"/>
      <c r="M1635" s="1066"/>
      <c r="N1635" s="1066"/>
      <c r="O1635" s="1067"/>
      <c r="P1635" s="1067"/>
      <c r="Q1635" s="1067"/>
      <c r="R1635" s="1067"/>
    </row>
    <row r="1636" spans="1:18" s="984" customFormat="1">
      <c r="A1636" s="938"/>
      <c r="C1636" s="1026"/>
      <c r="D1636" s="938"/>
      <c r="E1636" s="1063"/>
      <c r="F1636" s="1064"/>
      <c r="G1636" s="1065"/>
      <c r="H1636" s="938"/>
      <c r="I1636" s="1063"/>
      <c r="J1636" s="938"/>
      <c r="K1636" s="938"/>
      <c r="L1636" s="938"/>
      <c r="M1636" s="1066"/>
      <c r="N1636" s="1066"/>
      <c r="O1636" s="1067"/>
      <c r="P1636" s="1067"/>
      <c r="Q1636" s="1067"/>
      <c r="R1636" s="1067"/>
    </row>
    <row r="1637" spans="1:18" s="984" customFormat="1">
      <c r="A1637" s="938"/>
      <c r="C1637" s="1026"/>
      <c r="D1637" s="938"/>
      <c r="E1637" s="1063"/>
      <c r="F1637" s="1064"/>
      <c r="G1637" s="1065"/>
      <c r="H1637" s="938"/>
      <c r="I1637" s="1063"/>
      <c r="J1637" s="938"/>
      <c r="K1637" s="938"/>
      <c r="L1637" s="938"/>
      <c r="M1637" s="1066"/>
      <c r="N1637" s="1066"/>
      <c r="O1637" s="1067"/>
      <c r="P1637" s="1067"/>
      <c r="Q1637" s="1067"/>
      <c r="R1637" s="1067"/>
    </row>
    <row r="1638" spans="1:18" s="984" customFormat="1">
      <c r="A1638" s="938"/>
      <c r="C1638" s="1026"/>
      <c r="D1638" s="938"/>
      <c r="E1638" s="1063"/>
      <c r="F1638" s="1064"/>
      <c r="G1638" s="1065"/>
      <c r="H1638" s="938"/>
      <c r="I1638" s="1063"/>
      <c r="J1638" s="938"/>
      <c r="K1638" s="938"/>
      <c r="L1638" s="938"/>
      <c r="M1638" s="1066"/>
      <c r="N1638" s="1066"/>
      <c r="O1638" s="1067"/>
      <c r="P1638" s="1067"/>
      <c r="Q1638" s="1067"/>
      <c r="R1638" s="1067"/>
    </row>
    <row r="1639" spans="1:18" s="984" customFormat="1">
      <c r="A1639" s="938"/>
      <c r="C1639" s="1026"/>
      <c r="D1639" s="938"/>
      <c r="E1639" s="1063"/>
      <c r="F1639" s="1064"/>
      <c r="G1639" s="1065"/>
      <c r="H1639" s="938"/>
      <c r="I1639" s="1063"/>
      <c r="J1639" s="938"/>
      <c r="K1639" s="938"/>
      <c r="L1639" s="938"/>
      <c r="M1639" s="1066"/>
      <c r="N1639" s="1066"/>
      <c r="O1639" s="1067"/>
      <c r="P1639" s="1067"/>
      <c r="Q1639" s="1067"/>
      <c r="R1639" s="1067"/>
    </row>
    <row r="1640" spans="1:18" s="984" customFormat="1">
      <c r="A1640" s="938"/>
      <c r="C1640" s="1026"/>
      <c r="D1640" s="938"/>
      <c r="E1640" s="1063"/>
      <c r="F1640" s="1064"/>
      <c r="G1640" s="1065"/>
      <c r="H1640" s="938"/>
      <c r="I1640" s="1063"/>
      <c r="J1640" s="938"/>
      <c r="K1640" s="938"/>
      <c r="L1640" s="938"/>
      <c r="M1640" s="1066"/>
      <c r="N1640" s="1066"/>
      <c r="O1640" s="1067"/>
      <c r="P1640" s="1067"/>
      <c r="Q1640" s="1067"/>
      <c r="R1640" s="1067"/>
    </row>
    <row r="1641" spans="1:18" s="984" customFormat="1">
      <c r="A1641" s="938"/>
      <c r="C1641" s="1026"/>
      <c r="D1641" s="938"/>
      <c r="E1641" s="1063"/>
      <c r="F1641" s="1064"/>
      <c r="G1641" s="1065"/>
      <c r="H1641" s="938"/>
      <c r="I1641" s="1063"/>
      <c r="J1641" s="938"/>
      <c r="K1641" s="938"/>
      <c r="L1641" s="938"/>
      <c r="M1641" s="1066"/>
      <c r="N1641" s="1066"/>
      <c r="O1641" s="1067"/>
      <c r="P1641" s="1067"/>
      <c r="Q1641" s="1067"/>
      <c r="R1641" s="1067"/>
    </row>
    <row r="1642" spans="1:18" s="984" customFormat="1">
      <c r="A1642" s="938"/>
      <c r="C1642" s="1026"/>
      <c r="D1642" s="938"/>
      <c r="E1642" s="1063"/>
      <c r="F1642" s="1064"/>
      <c r="G1642" s="1065"/>
      <c r="H1642" s="938"/>
      <c r="I1642" s="1063"/>
      <c r="J1642" s="938"/>
      <c r="K1642" s="938"/>
      <c r="L1642" s="938"/>
      <c r="M1642" s="1066"/>
      <c r="N1642" s="1066"/>
      <c r="O1642" s="1067"/>
      <c r="P1642" s="1067"/>
      <c r="Q1642" s="1067"/>
      <c r="R1642" s="1067"/>
    </row>
    <row r="1643" spans="1:18" s="984" customFormat="1">
      <c r="A1643" s="938"/>
      <c r="C1643" s="1026"/>
      <c r="D1643" s="938"/>
      <c r="E1643" s="1063"/>
      <c r="F1643" s="1064"/>
      <c r="G1643" s="1065"/>
      <c r="H1643" s="938"/>
      <c r="I1643" s="1063"/>
      <c r="J1643" s="938"/>
      <c r="K1643" s="938"/>
      <c r="L1643" s="938"/>
      <c r="M1643" s="1066"/>
      <c r="N1643" s="1066"/>
      <c r="O1643" s="1067"/>
      <c r="P1643" s="1067"/>
      <c r="Q1643" s="1067"/>
      <c r="R1643" s="1067"/>
    </row>
    <row r="1644" spans="1:18" s="984" customFormat="1">
      <c r="A1644" s="938"/>
      <c r="C1644" s="1026"/>
      <c r="D1644" s="938"/>
      <c r="E1644" s="1063"/>
      <c r="F1644" s="1064"/>
      <c r="G1644" s="1065"/>
      <c r="H1644" s="938"/>
      <c r="I1644" s="1063"/>
      <c r="J1644" s="938"/>
      <c r="K1644" s="938"/>
      <c r="L1644" s="938"/>
      <c r="M1644" s="1066"/>
      <c r="N1644" s="1066"/>
      <c r="O1644" s="1067"/>
      <c r="P1644" s="1067"/>
      <c r="Q1644" s="1067"/>
      <c r="R1644" s="1067"/>
    </row>
    <row r="1645" spans="1:18" s="984" customFormat="1">
      <c r="A1645" s="938"/>
      <c r="C1645" s="1026"/>
      <c r="D1645" s="938"/>
      <c r="E1645" s="1063"/>
      <c r="F1645" s="1064"/>
      <c r="G1645" s="1065"/>
      <c r="H1645" s="938"/>
      <c r="I1645" s="1063"/>
      <c r="J1645" s="938"/>
      <c r="K1645" s="938"/>
      <c r="L1645" s="938"/>
      <c r="M1645" s="1066"/>
      <c r="N1645" s="1066"/>
      <c r="O1645" s="1067"/>
      <c r="P1645" s="1067"/>
      <c r="Q1645" s="1067"/>
      <c r="R1645" s="1067"/>
    </row>
    <row r="1646" spans="1:18" s="984" customFormat="1">
      <c r="A1646" s="938"/>
      <c r="C1646" s="1026"/>
      <c r="D1646" s="938"/>
      <c r="E1646" s="1063"/>
      <c r="F1646" s="1064"/>
      <c r="G1646" s="1065"/>
      <c r="H1646" s="938"/>
      <c r="I1646" s="1063"/>
      <c r="J1646" s="938"/>
      <c r="K1646" s="938"/>
      <c r="L1646" s="938"/>
      <c r="M1646" s="1066"/>
      <c r="N1646" s="1066"/>
      <c r="O1646" s="1067"/>
      <c r="P1646" s="1067"/>
      <c r="Q1646" s="1067"/>
      <c r="R1646" s="1067"/>
    </row>
    <row r="1647" spans="1:18" s="984" customFormat="1">
      <c r="A1647" s="938"/>
      <c r="C1647" s="1026"/>
      <c r="D1647" s="938"/>
      <c r="E1647" s="1063"/>
      <c r="F1647" s="1064"/>
      <c r="G1647" s="1065"/>
      <c r="H1647" s="938"/>
      <c r="I1647" s="1063"/>
      <c r="J1647" s="938"/>
      <c r="K1647" s="938"/>
      <c r="L1647" s="938"/>
      <c r="M1647" s="1066"/>
      <c r="N1647" s="1066"/>
      <c r="O1647" s="1067"/>
      <c r="P1647" s="1067"/>
      <c r="Q1647" s="1067"/>
      <c r="R1647" s="1067"/>
    </row>
    <row r="1648" spans="1:18" s="984" customFormat="1">
      <c r="A1648" s="938"/>
      <c r="C1648" s="1026"/>
      <c r="D1648" s="938"/>
      <c r="E1648" s="1063"/>
      <c r="F1648" s="1064"/>
      <c r="G1648" s="1065"/>
      <c r="H1648" s="938"/>
      <c r="I1648" s="1063"/>
      <c r="J1648" s="938"/>
      <c r="K1648" s="938"/>
      <c r="L1648" s="938"/>
      <c r="M1648" s="1066"/>
      <c r="N1648" s="1066"/>
      <c r="O1648" s="1067"/>
      <c r="P1648" s="1067"/>
      <c r="Q1648" s="1067"/>
      <c r="R1648" s="1067"/>
    </row>
    <row r="1649" spans="1:18" s="984" customFormat="1">
      <c r="A1649" s="938"/>
      <c r="C1649" s="1026"/>
      <c r="D1649" s="938"/>
      <c r="E1649" s="1063"/>
      <c r="F1649" s="1064"/>
      <c r="G1649" s="1065"/>
      <c r="H1649" s="938"/>
      <c r="I1649" s="1063"/>
      <c r="J1649" s="938"/>
      <c r="K1649" s="938"/>
      <c r="L1649" s="938"/>
      <c r="M1649" s="1066"/>
      <c r="N1649" s="1066"/>
      <c r="O1649" s="1067"/>
      <c r="P1649" s="1067"/>
      <c r="Q1649" s="1067"/>
      <c r="R1649" s="1067"/>
    </row>
    <row r="1650" spans="1:18" s="984" customFormat="1">
      <c r="A1650" s="938"/>
      <c r="C1650" s="1026"/>
      <c r="D1650" s="938"/>
      <c r="E1650" s="1063"/>
      <c r="F1650" s="1064"/>
      <c r="G1650" s="1065"/>
      <c r="H1650" s="938"/>
      <c r="I1650" s="1063"/>
      <c r="J1650" s="938"/>
      <c r="K1650" s="938"/>
      <c r="L1650" s="938"/>
      <c r="M1650" s="1066"/>
      <c r="N1650" s="1066"/>
      <c r="O1650" s="1067"/>
      <c r="P1650" s="1067"/>
      <c r="Q1650" s="1067"/>
      <c r="R1650" s="1067"/>
    </row>
    <row r="1651" spans="1:18" s="984" customFormat="1">
      <c r="A1651" s="938"/>
      <c r="C1651" s="1026"/>
      <c r="D1651" s="938"/>
      <c r="E1651" s="1063"/>
      <c r="F1651" s="1064"/>
      <c r="G1651" s="1065"/>
      <c r="H1651" s="938"/>
      <c r="I1651" s="1063"/>
      <c r="J1651" s="938"/>
      <c r="K1651" s="938"/>
      <c r="L1651" s="938"/>
      <c r="M1651" s="1066"/>
      <c r="N1651" s="1066"/>
      <c r="O1651" s="1067"/>
      <c r="P1651" s="1067"/>
      <c r="Q1651" s="1067"/>
      <c r="R1651" s="1067"/>
    </row>
    <row r="1652" spans="1:18" s="984" customFormat="1">
      <c r="A1652" s="938"/>
      <c r="C1652" s="1026"/>
      <c r="D1652" s="938"/>
      <c r="E1652" s="1063"/>
      <c r="F1652" s="1064"/>
      <c r="G1652" s="1065"/>
      <c r="H1652" s="938"/>
      <c r="I1652" s="1063"/>
      <c r="J1652" s="938"/>
      <c r="K1652" s="938"/>
      <c r="L1652" s="938"/>
      <c r="M1652" s="1066"/>
      <c r="N1652" s="1066"/>
      <c r="O1652" s="1067"/>
      <c r="P1652" s="1067"/>
      <c r="Q1652" s="1067"/>
      <c r="R1652" s="1067"/>
    </row>
    <row r="1653" spans="1:18" s="984" customFormat="1">
      <c r="A1653" s="938"/>
      <c r="C1653" s="1026"/>
      <c r="D1653" s="938"/>
      <c r="E1653" s="1063"/>
      <c r="F1653" s="1064"/>
      <c r="G1653" s="1065"/>
      <c r="H1653" s="938"/>
      <c r="I1653" s="1063"/>
      <c r="J1653" s="938"/>
      <c r="K1653" s="938"/>
      <c r="L1653" s="938"/>
      <c r="M1653" s="1066"/>
      <c r="N1653" s="1066"/>
      <c r="O1653" s="1067"/>
      <c r="P1653" s="1067"/>
      <c r="Q1653" s="1067"/>
      <c r="R1653" s="1067"/>
    </row>
    <row r="1654" spans="1:18" s="984" customFormat="1">
      <c r="A1654" s="938"/>
      <c r="C1654" s="1026"/>
      <c r="D1654" s="938"/>
      <c r="E1654" s="1063"/>
      <c r="F1654" s="1064"/>
      <c r="G1654" s="1065"/>
      <c r="H1654" s="938"/>
      <c r="I1654" s="1063"/>
      <c r="J1654" s="938"/>
      <c r="K1654" s="938"/>
      <c r="L1654" s="938"/>
      <c r="M1654" s="1066"/>
      <c r="N1654" s="1066"/>
      <c r="O1654" s="1067"/>
      <c r="P1654" s="1067"/>
      <c r="Q1654" s="1067"/>
      <c r="R1654" s="1067"/>
    </row>
    <row r="1655" spans="1:18" s="984" customFormat="1">
      <c r="A1655" s="938"/>
      <c r="C1655" s="1026"/>
      <c r="D1655" s="938"/>
      <c r="E1655" s="1063"/>
      <c r="F1655" s="1064"/>
      <c r="G1655" s="1065"/>
      <c r="H1655" s="938"/>
      <c r="I1655" s="1063"/>
      <c r="J1655" s="938"/>
      <c r="K1655" s="938"/>
      <c r="L1655" s="938"/>
      <c r="M1655" s="1066"/>
      <c r="N1655" s="1066"/>
      <c r="O1655" s="1067"/>
      <c r="P1655" s="1067"/>
      <c r="Q1655" s="1067"/>
      <c r="R1655" s="1067"/>
    </row>
    <row r="1656" spans="1:18" s="984" customFormat="1">
      <c r="A1656" s="938"/>
      <c r="C1656" s="1026"/>
      <c r="D1656" s="938"/>
      <c r="E1656" s="1063"/>
      <c r="F1656" s="1064"/>
      <c r="G1656" s="1065"/>
      <c r="H1656" s="938"/>
      <c r="I1656" s="1063"/>
      <c r="J1656" s="938"/>
      <c r="K1656" s="938"/>
      <c r="L1656" s="938"/>
      <c r="M1656" s="1066"/>
      <c r="N1656" s="1066"/>
      <c r="O1656" s="1067"/>
      <c r="P1656" s="1067"/>
      <c r="Q1656" s="1067"/>
      <c r="R1656" s="1067"/>
    </row>
    <row r="1657" spans="1:18" s="984" customFormat="1">
      <c r="A1657" s="938"/>
      <c r="C1657" s="1026"/>
      <c r="D1657" s="938"/>
      <c r="E1657" s="1063"/>
      <c r="F1657" s="1064"/>
      <c r="G1657" s="1065"/>
      <c r="H1657" s="938"/>
      <c r="I1657" s="1063"/>
      <c r="J1657" s="938"/>
      <c r="K1657" s="938"/>
      <c r="L1657" s="938"/>
      <c r="M1657" s="1066"/>
      <c r="N1657" s="1066"/>
      <c r="O1657" s="1067"/>
      <c r="P1657" s="1067"/>
      <c r="Q1657" s="1067"/>
      <c r="R1657" s="1067"/>
    </row>
    <row r="1658" spans="1:18" s="984" customFormat="1">
      <c r="A1658" s="938"/>
      <c r="C1658" s="1026"/>
      <c r="D1658" s="938"/>
      <c r="E1658" s="1063"/>
      <c r="F1658" s="1064"/>
      <c r="G1658" s="1065"/>
      <c r="H1658" s="938"/>
      <c r="I1658" s="1063"/>
      <c r="J1658" s="938"/>
      <c r="K1658" s="938"/>
      <c r="L1658" s="938"/>
      <c r="M1658" s="1066"/>
      <c r="N1658" s="1066"/>
      <c r="O1658" s="1067"/>
      <c r="P1658" s="1067"/>
      <c r="Q1658" s="1067"/>
      <c r="R1658" s="1067"/>
    </row>
    <row r="1659" spans="1:18" s="984" customFormat="1">
      <c r="A1659" s="938"/>
      <c r="C1659" s="1026"/>
      <c r="D1659" s="938"/>
      <c r="E1659" s="1063"/>
      <c r="F1659" s="1064"/>
      <c r="G1659" s="1065"/>
      <c r="H1659" s="938"/>
      <c r="I1659" s="1063"/>
      <c r="J1659" s="938"/>
      <c r="K1659" s="938"/>
      <c r="L1659" s="938"/>
      <c r="M1659" s="1066"/>
      <c r="N1659" s="1066"/>
      <c r="O1659" s="1067"/>
      <c r="P1659" s="1067"/>
      <c r="Q1659" s="1067"/>
      <c r="R1659" s="1067"/>
    </row>
    <row r="1660" spans="1:18" s="984" customFormat="1">
      <c r="A1660" s="938"/>
      <c r="C1660" s="1026"/>
      <c r="D1660" s="938"/>
      <c r="E1660" s="1063"/>
      <c r="F1660" s="1064"/>
      <c r="G1660" s="1065"/>
      <c r="H1660" s="938"/>
      <c r="I1660" s="1063"/>
      <c r="J1660" s="938"/>
      <c r="K1660" s="938"/>
      <c r="L1660" s="938"/>
      <c r="M1660" s="1066"/>
      <c r="N1660" s="1066"/>
      <c r="O1660" s="1067"/>
      <c r="P1660" s="1067"/>
      <c r="Q1660" s="1067"/>
      <c r="R1660" s="1067"/>
    </row>
    <row r="1661" spans="1:18" s="984" customFormat="1">
      <c r="A1661" s="938"/>
      <c r="C1661" s="1026"/>
      <c r="D1661" s="938"/>
      <c r="E1661" s="1063"/>
      <c r="F1661" s="1064"/>
      <c r="G1661" s="1065"/>
      <c r="H1661" s="938"/>
      <c r="I1661" s="1063"/>
      <c r="J1661" s="938"/>
      <c r="K1661" s="938"/>
      <c r="L1661" s="938"/>
      <c r="M1661" s="1066"/>
      <c r="N1661" s="1066"/>
      <c r="O1661" s="1067"/>
      <c r="P1661" s="1067"/>
      <c r="Q1661" s="1067"/>
      <c r="R1661" s="1067"/>
    </row>
    <row r="1662" spans="1:18" s="984" customFormat="1">
      <c r="A1662" s="938"/>
      <c r="C1662" s="1026"/>
      <c r="D1662" s="938"/>
      <c r="E1662" s="1063"/>
      <c r="F1662" s="1064"/>
      <c r="G1662" s="1065"/>
      <c r="H1662" s="938"/>
      <c r="I1662" s="1063"/>
      <c r="J1662" s="938"/>
      <c r="K1662" s="938"/>
      <c r="L1662" s="938"/>
      <c r="M1662" s="1066"/>
      <c r="N1662" s="1066"/>
      <c r="O1662" s="1067"/>
      <c r="P1662" s="1067"/>
      <c r="Q1662" s="1067"/>
      <c r="R1662" s="1067"/>
    </row>
    <row r="1663" spans="1:18" s="984" customFormat="1">
      <c r="A1663" s="938"/>
      <c r="C1663" s="1026"/>
      <c r="D1663" s="938"/>
      <c r="E1663" s="1063"/>
      <c r="F1663" s="1064"/>
      <c r="G1663" s="1065"/>
      <c r="H1663" s="938"/>
      <c r="I1663" s="1063"/>
      <c r="J1663" s="938"/>
      <c r="K1663" s="938"/>
      <c r="L1663" s="938"/>
      <c r="M1663" s="1066"/>
      <c r="N1663" s="1066"/>
      <c r="O1663" s="1067"/>
      <c r="P1663" s="1067"/>
      <c r="Q1663" s="1067"/>
      <c r="R1663" s="1067"/>
    </row>
    <row r="1664" spans="1:18" s="984" customFormat="1">
      <c r="A1664" s="938"/>
      <c r="C1664" s="1026"/>
      <c r="D1664" s="938"/>
      <c r="E1664" s="1063"/>
      <c r="F1664" s="1064"/>
      <c r="G1664" s="1065"/>
      <c r="H1664" s="938"/>
      <c r="I1664" s="1063"/>
      <c r="J1664" s="938"/>
      <c r="K1664" s="938"/>
      <c r="L1664" s="938"/>
      <c r="M1664" s="1066"/>
      <c r="N1664" s="1066"/>
      <c r="O1664" s="1067"/>
      <c r="P1664" s="1067"/>
      <c r="Q1664" s="1067"/>
      <c r="R1664" s="1067"/>
    </row>
    <row r="1665" spans="1:18" s="984" customFormat="1">
      <c r="A1665" s="938"/>
      <c r="C1665" s="1026"/>
      <c r="D1665" s="938"/>
      <c r="E1665" s="1063"/>
      <c r="F1665" s="1064"/>
      <c r="G1665" s="1065"/>
      <c r="H1665" s="938"/>
      <c r="I1665" s="1063"/>
      <c r="J1665" s="938"/>
      <c r="K1665" s="938"/>
      <c r="L1665" s="938"/>
      <c r="M1665" s="1066"/>
      <c r="N1665" s="1066"/>
      <c r="O1665" s="1067"/>
      <c r="P1665" s="1067"/>
      <c r="Q1665" s="1067"/>
      <c r="R1665" s="1067"/>
    </row>
    <row r="1666" spans="1:18" s="984" customFormat="1">
      <c r="A1666" s="938"/>
      <c r="C1666" s="1026"/>
      <c r="D1666" s="938"/>
      <c r="E1666" s="1063"/>
      <c r="F1666" s="1064"/>
      <c r="G1666" s="1065"/>
      <c r="H1666" s="938"/>
      <c r="I1666" s="1063"/>
      <c r="J1666" s="938"/>
      <c r="K1666" s="938"/>
      <c r="L1666" s="938"/>
      <c r="M1666" s="1066"/>
      <c r="N1666" s="1066"/>
      <c r="O1666" s="1067"/>
      <c r="P1666" s="1067"/>
      <c r="Q1666" s="1067"/>
      <c r="R1666" s="1067"/>
    </row>
    <row r="1667" spans="1:18" s="984" customFormat="1">
      <c r="A1667" s="938"/>
      <c r="C1667" s="1026"/>
      <c r="D1667" s="938"/>
      <c r="E1667" s="1063"/>
      <c r="F1667" s="1064"/>
      <c r="G1667" s="1065"/>
      <c r="H1667" s="938"/>
      <c r="I1667" s="1063"/>
      <c r="J1667" s="938"/>
      <c r="K1667" s="938"/>
      <c r="L1667" s="938"/>
      <c r="M1667" s="1066"/>
      <c r="N1667" s="1066"/>
      <c r="O1667" s="1067"/>
      <c r="P1667" s="1067"/>
      <c r="Q1667" s="1067"/>
      <c r="R1667" s="1067"/>
    </row>
    <row r="1668" spans="1:18" s="984" customFormat="1">
      <c r="A1668" s="938"/>
      <c r="C1668" s="1026"/>
      <c r="D1668" s="938"/>
      <c r="E1668" s="1063"/>
      <c r="F1668" s="1064"/>
      <c r="G1668" s="1065"/>
      <c r="H1668" s="938"/>
      <c r="I1668" s="1063"/>
      <c r="J1668" s="938"/>
      <c r="K1668" s="938"/>
      <c r="L1668" s="938"/>
      <c r="M1668" s="1066"/>
      <c r="N1668" s="1066"/>
      <c r="O1668" s="1067"/>
      <c r="P1668" s="1067"/>
      <c r="Q1668" s="1067"/>
      <c r="R1668" s="1067"/>
    </row>
    <row r="1669" spans="1:18" s="984" customFormat="1">
      <c r="A1669" s="938"/>
      <c r="C1669" s="1026"/>
      <c r="D1669" s="938"/>
      <c r="E1669" s="1063"/>
      <c r="F1669" s="1064"/>
      <c r="G1669" s="1065"/>
      <c r="H1669" s="938"/>
      <c r="I1669" s="1063"/>
      <c r="J1669" s="938"/>
      <c r="K1669" s="938"/>
      <c r="L1669" s="938"/>
      <c r="M1669" s="1066"/>
      <c r="N1669" s="1066"/>
      <c r="O1669" s="1067"/>
      <c r="P1669" s="1067"/>
      <c r="Q1669" s="1067"/>
      <c r="R1669" s="1067"/>
    </row>
    <row r="1670" spans="1:18" s="984" customFormat="1">
      <c r="A1670" s="938"/>
      <c r="C1670" s="1026"/>
      <c r="D1670" s="938"/>
      <c r="E1670" s="1063"/>
      <c r="F1670" s="1064"/>
      <c r="G1670" s="1065"/>
      <c r="H1670" s="938"/>
      <c r="I1670" s="1063"/>
      <c r="J1670" s="938"/>
      <c r="K1670" s="938"/>
      <c r="L1670" s="938"/>
      <c r="M1670" s="1066"/>
      <c r="N1670" s="1066"/>
      <c r="O1670" s="1067"/>
      <c r="P1670" s="1067"/>
      <c r="Q1670" s="1067"/>
      <c r="R1670" s="1067"/>
    </row>
    <row r="1671" spans="1:18" s="984" customFormat="1">
      <c r="A1671" s="938"/>
      <c r="C1671" s="1026"/>
      <c r="D1671" s="938"/>
      <c r="E1671" s="1063"/>
      <c r="F1671" s="1064"/>
      <c r="G1671" s="1065"/>
      <c r="H1671" s="938"/>
      <c r="I1671" s="1063"/>
      <c r="J1671" s="938"/>
      <c r="K1671" s="938"/>
      <c r="L1671" s="938"/>
      <c r="M1671" s="1066"/>
      <c r="N1671" s="1066"/>
      <c r="O1671" s="1067"/>
      <c r="P1671" s="1067"/>
      <c r="Q1671" s="1067"/>
      <c r="R1671" s="1067"/>
    </row>
    <row r="1672" spans="1:18" s="984" customFormat="1">
      <c r="A1672" s="938"/>
      <c r="C1672" s="1026"/>
      <c r="D1672" s="938"/>
      <c r="E1672" s="1063"/>
      <c r="F1672" s="1064"/>
      <c r="G1672" s="1065"/>
      <c r="H1672" s="938"/>
      <c r="I1672" s="1063"/>
      <c r="J1672" s="938"/>
      <c r="K1672" s="938"/>
      <c r="L1672" s="938"/>
      <c r="M1672" s="1066"/>
      <c r="N1672" s="1066"/>
      <c r="O1672" s="1067"/>
      <c r="P1672" s="1067"/>
      <c r="Q1672" s="1067"/>
      <c r="R1672" s="1067"/>
    </row>
    <row r="1673" spans="1:18" s="984" customFormat="1">
      <c r="A1673" s="938"/>
      <c r="C1673" s="1026"/>
      <c r="D1673" s="938"/>
      <c r="E1673" s="1063"/>
      <c r="F1673" s="1064"/>
      <c r="G1673" s="1065"/>
      <c r="H1673" s="938"/>
      <c r="I1673" s="1063"/>
      <c r="J1673" s="938"/>
      <c r="K1673" s="938"/>
      <c r="L1673" s="938"/>
      <c r="M1673" s="1066"/>
      <c r="N1673" s="1066"/>
      <c r="O1673" s="1067"/>
      <c r="P1673" s="1067"/>
      <c r="Q1673" s="1067"/>
      <c r="R1673" s="1067"/>
    </row>
    <row r="1674" spans="1:18" s="984" customFormat="1">
      <c r="A1674" s="938"/>
      <c r="C1674" s="1026"/>
      <c r="D1674" s="938"/>
      <c r="E1674" s="1063"/>
      <c r="F1674" s="1064"/>
      <c r="G1674" s="1065"/>
      <c r="H1674" s="938"/>
      <c r="I1674" s="1063"/>
      <c r="J1674" s="938"/>
      <c r="K1674" s="938"/>
      <c r="L1674" s="938"/>
      <c r="M1674" s="1066"/>
      <c r="N1674" s="1066"/>
      <c r="O1674" s="1067"/>
      <c r="P1674" s="1067"/>
      <c r="Q1674" s="1067"/>
      <c r="R1674" s="1067"/>
    </row>
    <row r="1675" spans="1:18" s="984" customFormat="1">
      <c r="A1675" s="938"/>
      <c r="C1675" s="1026"/>
      <c r="D1675" s="938"/>
      <c r="E1675" s="1063"/>
      <c r="F1675" s="1064"/>
      <c r="G1675" s="1065"/>
      <c r="H1675" s="938"/>
      <c r="I1675" s="1063"/>
      <c r="J1675" s="938"/>
      <c r="K1675" s="938"/>
      <c r="L1675" s="938"/>
      <c r="M1675" s="1066"/>
      <c r="N1675" s="1066"/>
      <c r="O1675" s="1067"/>
      <c r="P1675" s="1067"/>
      <c r="Q1675" s="1067"/>
      <c r="R1675" s="1067"/>
    </row>
    <row r="1676" spans="1:18" s="984" customFormat="1">
      <c r="A1676" s="938"/>
      <c r="C1676" s="1026"/>
      <c r="D1676" s="938"/>
      <c r="E1676" s="1063"/>
      <c r="F1676" s="1064"/>
      <c r="G1676" s="1065"/>
      <c r="H1676" s="938"/>
      <c r="I1676" s="1063"/>
      <c r="J1676" s="938"/>
      <c r="K1676" s="938"/>
      <c r="L1676" s="938"/>
      <c r="M1676" s="1066"/>
      <c r="N1676" s="1066"/>
      <c r="O1676" s="1067"/>
      <c r="P1676" s="1067"/>
      <c r="Q1676" s="1067"/>
      <c r="R1676" s="1067"/>
    </row>
    <row r="1677" spans="1:18" s="984" customFormat="1">
      <c r="A1677" s="938"/>
      <c r="C1677" s="1026"/>
      <c r="D1677" s="938"/>
      <c r="E1677" s="1063"/>
      <c r="F1677" s="1064"/>
      <c r="G1677" s="1065"/>
      <c r="H1677" s="938"/>
      <c r="I1677" s="1063"/>
      <c r="J1677" s="938"/>
      <c r="K1677" s="938"/>
      <c r="L1677" s="938"/>
      <c r="M1677" s="1066"/>
      <c r="N1677" s="1066"/>
      <c r="O1677" s="1067"/>
      <c r="P1677" s="1067"/>
      <c r="Q1677" s="1067"/>
      <c r="R1677" s="1067"/>
    </row>
    <row r="1678" spans="1:18" s="984" customFormat="1">
      <c r="A1678" s="938"/>
      <c r="C1678" s="1026"/>
      <c r="D1678" s="938"/>
      <c r="E1678" s="1063"/>
      <c r="F1678" s="1064"/>
      <c r="G1678" s="1065"/>
      <c r="H1678" s="938"/>
      <c r="I1678" s="1063"/>
      <c r="J1678" s="938"/>
      <c r="K1678" s="938"/>
      <c r="L1678" s="938"/>
      <c r="M1678" s="1066"/>
      <c r="N1678" s="1066"/>
      <c r="O1678" s="1067"/>
      <c r="P1678" s="1067"/>
      <c r="Q1678" s="1067"/>
      <c r="R1678" s="1067"/>
    </row>
    <row r="1679" spans="1:18" s="984" customFormat="1">
      <c r="A1679" s="938"/>
      <c r="C1679" s="1026"/>
      <c r="D1679" s="938"/>
      <c r="E1679" s="1063"/>
      <c r="F1679" s="1064"/>
      <c r="G1679" s="1065"/>
      <c r="H1679" s="938"/>
      <c r="I1679" s="1063"/>
      <c r="J1679" s="938"/>
      <c r="K1679" s="938"/>
      <c r="L1679" s="938"/>
      <c r="M1679" s="1066"/>
      <c r="N1679" s="1066"/>
      <c r="O1679" s="1067"/>
      <c r="P1679" s="1067"/>
      <c r="Q1679" s="1067"/>
      <c r="R1679" s="1067"/>
    </row>
    <row r="1680" spans="1:18" s="984" customFormat="1">
      <c r="A1680" s="938"/>
      <c r="C1680" s="1026"/>
      <c r="D1680" s="938"/>
      <c r="E1680" s="1063"/>
      <c r="F1680" s="1064"/>
      <c r="G1680" s="1065"/>
      <c r="H1680" s="938"/>
      <c r="I1680" s="1063"/>
      <c r="J1680" s="938"/>
      <c r="K1680" s="938"/>
      <c r="L1680" s="938"/>
      <c r="M1680" s="1066"/>
      <c r="N1680" s="1066"/>
      <c r="O1680" s="1067"/>
      <c r="P1680" s="1067"/>
      <c r="Q1680" s="1067"/>
      <c r="R1680" s="1067"/>
    </row>
    <row r="1681" spans="1:18" s="984" customFormat="1">
      <c r="A1681" s="938"/>
      <c r="C1681" s="1026"/>
      <c r="D1681" s="938"/>
      <c r="E1681" s="1063"/>
      <c r="F1681" s="1064"/>
      <c r="G1681" s="1065"/>
      <c r="H1681" s="938"/>
      <c r="I1681" s="1063"/>
      <c r="J1681" s="938"/>
      <c r="K1681" s="938"/>
      <c r="L1681" s="938"/>
      <c r="M1681" s="1066"/>
      <c r="N1681" s="1066"/>
      <c r="O1681" s="1067"/>
      <c r="P1681" s="1067"/>
      <c r="Q1681" s="1067"/>
      <c r="R1681" s="1067"/>
    </row>
    <row r="1682" spans="1:18" s="984" customFormat="1">
      <c r="A1682" s="938"/>
      <c r="C1682" s="1026"/>
      <c r="D1682" s="938"/>
      <c r="E1682" s="1063"/>
      <c r="F1682" s="1064"/>
      <c r="G1682" s="1065"/>
      <c r="H1682" s="938"/>
      <c r="I1682" s="1063"/>
      <c r="J1682" s="938"/>
      <c r="K1682" s="938"/>
      <c r="L1682" s="938"/>
      <c r="M1682" s="1066"/>
      <c r="N1682" s="1066"/>
      <c r="O1682" s="1067"/>
      <c r="P1682" s="1067"/>
      <c r="Q1682" s="1067"/>
      <c r="R1682" s="1067"/>
    </row>
    <row r="1683" spans="1:18" s="984" customFormat="1">
      <c r="A1683" s="938"/>
      <c r="C1683" s="1026"/>
      <c r="D1683" s="938"/>
      <c r="E1683" s="1063"/>
      <c r="F1683" s="1064"/>
      <c r="G1683" s="1065"/>
      <c r="H1683" s="938"/>
      <c r="I1683" s="1063"/>
      <c r="J1683" s="938"/>
      <c r="K1683" s="938"/>
      <c r="L1683" s="938"/>
      <c r="M1683" s="1066"/>
      <c r="N1683" s="1066"/>
      <c r="O1683" s="1067"/>
      <c r="P1683" s="1067"/>
      <c r="Q1683" s="1067"/>
      <c r="R1683" s="1067"/>
    </row>
    <row r="1684" spans="1:18" s="984" customFormat="1">
      <c r="A1684" s="938"/>
      <c r="C1684" s="1026"/>
      <c r="D1684" s="938"/>
      <c r="E1684" s="1063"/>
      <c r="F1684" s="1064"/>
      <c r="G1684" s="1065"/>
      <c r="H1684" s="938"/>
      <c r="I1684" s="1063"/>
      <c r="J1684" s="938"/>
      <c r="K1684" s="938"/>
      <c r="L1684" s="938"/>
      <c r="M1684" s="1066"/>
      <c r="N1684" s="1066"/>
      <c r="O1684" s="1067"/>
      <c r="P1684" s="1067"/>
      <c r="Q1684" s="1067"/>
      <c r="R1684" s="1067"/>
    </row>
    <row r="1685" spans="1:18" s="984" customFormat="1">
      <c r="A1685" s="938"/>
      <c r="C1685" s="1026"/>
      <c r="D1685" s="938"/>
      <c r="E1685" s="1063"/>
      <c r="F1685" s="1064"/>
      <c r="G1685" s="1065"/>
      <c r="H1685" s="938"/>
      <c r="I1685" s="1063"/>
      <c r="J1685" s="938"/>
      <c r="K1685" s="938"/>
      <c r="L1685" s="938"/>
      <c r="M1685" s="1066"/>
      <c r="N1685" s="1066"/>
      <c r="O1685" s="1067"/>
      <c r="P1685" s="1067"/>
      <c r="Q1685" s="1067"/>
      <c r="R1685" s="1067"/>
    </row>
    <row r="1686" spans="1:18" s="984" customFormat="1">
      <c r="A1686" s="938"/>
      <c r="C1686" s="1026"/>
      <c r="D1686" s="938"/>
      <c r="E1686" s="1063"/>
      <c r="F1686" s="1064"/>
      <c r="G1686" s="1065"/>
      <c r="H1686" s="938"/>
      <c r="I1686" s="1063"/>
      <c r="J1686" s="938"/>
      <c r="K1686" s="938"/>
      <c r="L1686" s="938"/>
      <c r="M1686" s="1066"/>
      <c r="N1686" s="1066"/>
      <c r="O1686" s="1067"/>
      <c r="P1686" s="1067"/>
      <c r="Q1686" s="1067"/>
      <c r="R1686" s="1067"/>
    </row>
    <row r="1687" spans="1:18" s="984" customFormat="1">
      <c r="A1687" s="938"/>
      <c r="C1687" s="1026"/>
      <c r="D1687" s="938"/>
      <c r="E1687" s="1063"/>
      <c r="F1687" s="1064"/>
      <c r="G1687" s="1065"/>
      <c r="H1687" s="938"/>
      <c r="I1687" s="1063"/>
      <c r="J1687" s="938"/>
      <c r="K1687" s="938"/>
      <c r="L1687" s="938"/>
      <c r="M1687" s="1066"/>
      <c r="N1687" s="1066"/>
      <c r="O1687" s="1067"/>
      <c r="P1687" s="1067"/>
      <c r="Q1687" s="1067"/>
      <c r="R1687" s="1067"/>
    </row>
    <row r="1688" spans="1:18" s="984" customFormat="1">
      <c r="A1688" s="938"/>
      <c r="C1688" s="1026"/>
      <c r="D1688" s="938"/>
      <c r="E1688" s="1063"/>
      <c r="F1688" s="1064"/>
      <c r="G1688" s="1065"/>
      <c r="H1688" s="938"/>
      <c r="I1688" s="1063"/>
      <c r="J1688" s="938"/>
      <c r="K1688" s="938"/>
      <c r="L1688" s="938"/>
      <c r="M1688" s="1066"/>
      <c r="N1688" s="1066"/>
      <c r="O1688" s="1067"/>
      <c r="P1688" s="1067"/>
      <c r="Q1688" s="1067"/>
      <c r="R1688" s="1067"/>
    </row>
    <row r="1689" spans="1:18" s="984" customFormat="1">
      <c r="A1689" s="938"/>
      <c r="C1689" s="1026"/>
      <c r="D1689" s="938"/>
      <c r="E1689" s="1063"/>
      <c r="F1689" s="1064"/>
      <c r="G1689" s="1065"/>
      <c r="H1689" s="938"/>
      <c r="I1689" s="1063"/>
      <c r="J1689" s="938"/>
      <c r="K1689" s="938"/>
      <c r="L1689" s="938"/>
      <c r="M1689" s="1066"/>
      <c r="N1689" s="1066"/>
      <c r="O1689" s="1067"/>
      <c r="P1689" s="1067"/>
      <c r="Q1689" s="1067"/>
      <c r="R1689" s="1067"/>
    </row>
    <row r="1690" spans="1:18" s="984" customFormat="1">
      <c r="A1690" s="938"/>
      <c r="C1690" s="1026"/>
      <c r="D1690" s="938"/>
      <c r="E1690" s="1063"/>
      <c r="F1690" s="1064"/>
      <c r="G1690" s="1065"/>
      <c r="H1690" s="938"/>
      <c r="I1690" s="1063"/>
      <c r="J1690" s="938"/>
      <c r="K1690" s="938"/>
      <c r="L1690" s="938"/>
      <c r="M1690" s="1066"/>
      <c r="N1690" s="1066"/>
      <c r="O1690" s="1067"/>
      <c r="P1690" s="1067"/>
      <c r="Q1690" s="1067"/>
      <c r="R1690" s="1067"/>
    </row>
    <row r="1691" spans="1:18" s="984" customFormat="1">
      <c r="A1691" s="938"/>
      <c r="C1691" s="1026"/>
      <c r="D1691" s="938"/>
      <c r="E1691" s="1063"/>
      <c r="F1691" s="1064"/>
      <c r="G1691" s="1065"/>
      <c r="H1691" s="938"/>
      <c r="I1691" s="1063"/>
      <c r="J1691" s="938"/>
      <c r="K1691" s="938"/>
      <c r="L1691" s="938"/>
      <c r="M1691" s="1066"/>
      <c r="N1691" s="1066"/>
      <c r="O1691" s="1067"/>
      <c r="P1691" s="1067"/>
      <c r="Q1691" s="1067"/>
      <c r="R1691" s="1067"/>
    </row>
    <row r="1692" spans="1:18" s="984" customFormat="1">
      <c r="A1692" s="938"/>
      <c r="C1692" s="1026"/>
      <c r="D1692" s="938"/>
      <c r="E1692" s="1063"/>
      <c r="F1692" s="1064"/>
      <c r="G1692" s="1065"/>
      <c r="H1692" s="938"/>
      <c r="I1692" s="1063"/>
      <c r="J1692" s="938"/>
      <c r="K1692" s="938"/>
      <c r="L1692" s="938"/>
      <c r="M1692" s="1066"/>
      <c r="N1692" s="1066"/>
      <c r="O1692" s="1067"/>
      <c r="P1692" s="1067"/>
      <c r="Q1692" s="1067"/>
      <c r="R1692" s="1067"/>
    </row>
    <row r="1693" spans="1:18" s="984" customFormat="1">
      <c r="A1693" s="938"/>
      <c r="C1693" s="1026"/>
      <c r="D1693" s="938"/>
      <c r="E1693" s="1063"/>
      <c r="F1693" s="1064"/>
      <c r="G1693" s="1065"/>
      <c r="H1693" s="938"/>
      <c r="I1693" s="1063"/>
      <c r="J1693" s="938"/>
      <c r="K1693" s="938"/>
      <c r="L1693" s="938"/>
      <c r="M1693" s="1066"/>
      <c r="N1693" s="1066"/>
      <c r="O1693" s="1067"/>
      <c r="P1693" s="1067"/>
      <c r="Q1693" s="1067"/>
      <c r="R1693" s="1067"/>
    </row>
    <row r="1694" spans="1:18" s="984" customFormat="1">
      <c r="A1694" s="938"/>
      <c r="C1694" s="1026"/>
      <c r="D1694" s="938"/>
      <c r="E1694" s="1063"/>
      <c r="F1694" s="1064"/>
      <c r="G1694" s="1065"/>
      <c r="H1694" s="938"/>
      <c r="I1694" s="1063"/>
      <c r="J1694" s="938"/>
      <c r="K1694" s="938"/>
      <c r="L1694" s="938"/>
      <c r="M1694" s="1066"/>
      <c r="N1694" s="1066"/>
      <c r="O1694" s="1067"/>
      <c r="P1694" s="1067"/>
      <c r="Q1694" s="1067"/>
      <c r="R1694" s="1067"/>
    </row>
    <row r="1695" spans="1:18" s="984" customFormat="1">
      <c r="A1695" s="938"/>
      <c r="C1695" s="1026"/>
      <c r="D1695" s="938"/>
      <c r="E1695" s="1063"/>
      <c r="F1695" s="1064"/>
      <c r="G1695" s="1065"/>
      <c r="H1695" s="938"/>
      <c r="I1695" s="1063"/>
      <c r="J1695" s="938"/>
      <c r="K1695" s="938"/>
      <c r="L1695" s="938"/>
      <c r="M1695" s="1066"/>
      <c r="N1695" s="1066"/>
      <c r="O1695" s="1067"/>
      <c r="P1695" s="1067"/>
      <c r="Q1695" s="1067"/>
      <c r="R1695" s="1067"/>
    </row>
    <row r="1696" spans="1:18" s="984" customFormat="1">
      <c r="A1696" s="938"/>
      <c r="C1696" s="1026"/>
      <c r="D1696" s="938"/>
      <c r="E1696" s="1063"/>
      <c r="F1696" s="1064"/>
      <c r="G1696" s="1065"/>
      <c r="H1696" s="938"/>
      <c r="I1696" s="1063"/>
      <c r="J1696" s="938"/>
      <c r="K1696" s="938"/>
      <c r="L1696" s="938"/>
      <c r="M1696" s="1066"/>
      <c r="N1696" s="1066"/>
      <c r="O1696" s="1067"/>
      <c r="P1696" s="1067"/>
      <c r="Q1696" s="1067"/>
      <c r="R1696" s="1067"/>
    </row>
    <row r="1697" spans="1:18" s="984" customFormat="1">
      <c r="A1697" s="938"/>
      <c r="C1697" s="1026"/>
      <c r="D1697" s="938"/>
      <c r="E1697" s="1063"/>
      <c r="F1697" s="1064"/>
      <c r="G1697" s="1065"/>
      <c r="H1697" s="938"/>
      <c r="I1697" s="1063"/>
      <c r="J1697" s="938"/>
      <c r="K1697" s="938"/>
      <c r="L1697" s="938"/>
      <c r="M1697" s="1066"/>
      <c r="N1697" s="1066"/>
      <c r="O1697" s="1067"/>
      <c r="P1697" s="1067"/>
      <c r="Q1697" s="1067"/>
      <c r="R1697" s="1067"/>
    </row>
    <row r="1698" spans="1:18" s="984" customFormat="1">
      <c r="A1698" s="938"/>
      <c r="C1698" s="1026"/>
      <c r="D1698" s="938"/>
      <c r="E1698" s="1063"/>
      <c r="F1698" s="1064"/>
      <c r="G1698" s="1065"/>
      <c r="H1698" s="938"/>
      <c r="I1698" s="1063"/>
      <c r="J1698" s="938"/>
      <c r="K1698" s="938"/>
      <c r="L1698" s="938"/>
      <c r="M1698" s="1066"/>
      <c r="N1698" s="1066"/>
      <c r="O1698" s="1067"/>
      <c r="P1698" s="1067"/>
      <c r="Q1698" s="1067"/>
      <c r="R1698" s="1067"/>
    </row>
    <row r="1699" spans="1:18" s="984" customFormat="1">
      <c r="A1699" s="938"/>
      <c r="C1699" s="1026"/>
      <c r="D1699" s="938"/>
      <c r="E1699" s="1063"/>
      <c r="F1699" s="1064"/>
      <c r="G1699" s="1065"/>
      <c r="H1699" s="938"/>
      <c r="I1699" s="1063"/>
      <c r="J1699" s="938"/>
      <c r="K1699" s="938"/>
      <c r="L1699" s="938"/>
      <c r="M1699" s="1066"/>
      <c r="N1699" s="1066"/>
      <c r="O1699" s="1067"/>
      <c r="P1699" s="1067"/>
      <c r="Q1699" s="1067"/>
      <c r="R1699" s="1067"/>
    </row>
    <row r="1700" spans="1:18" s="984" customFormat="1">
      <c r="A1700" s="938"/>
      <c r="C1700" s="1026"/>
      <c r="D1700" s="938"/>
      <c r="E1700" s="1063"/>
      <c r="F1700" s="1064"/>
      <c r="G1700" s="1065"/>
      <c r="H1700" s="938"/>
      <c r="I1700" s="1063"/>
      <c r="J1700" s="938"/>
      <c r="K1700" s="938"/>
      <c r="L1700" s="938"/>
      <c r="M1700" s="1066"/>
      <c r="N1700" s="1066"/>
      <c r="O1700" s="1067"/>
      <c r="P1700" s="1067"/>
      <c r="Q1700" s="1067"/>
      <c r="R1700" s="1067"/>
    </row>
    <row r="1701" spans="1:18" s="984" customFormat="1">
      <c r="A1701" s="938"/>
      <c r="C1701" s="1026"/>
      <c r="D1701" s="938"/>
      <c r="E1701" s="1063"/>
      <c r="F1701" s="1064"/>
      <c r="G1701" s="1065"/>
      <c r="H1701" s="938"/>
      <c r="I1701" s="1063"/>
      <c r="J1701" s="938"/>
      <c r="K1701" s="938"/>
      <c r="L1701" s="938"/>
      <c r="M1701" s="1066"/>
      <c r="N1701" s="1066"/>
      <c r="O1701" s="1067"/>
      <c r="P1701" s="1067"/>
      <c r="Q1701" s="1067"/>
      <c r="R1701" s="1067"/>
    </row>
    <row r="1702" spans="1:18" s="984" customFormat="1">
      <c r="A1702" s="938"/>
      <c r="C1702" s="1026"/>
      <c r="D1702" s="938"/>
      <c r="E1702" s="1063"/>
      <c r="F1702" s="1064"/>
      <c r="G1702" s="1065"/>
      <c r="H1702" s="938"/>
      <c r="I1702" s="1063"/>
      <c r="J1702" s="938"/>
      <c r="K1702" s="938"/>
      <c r="L1702" s="938"/>
      <c r="M1702" s="1066"/>
      <c r="N1702" s="1066"/>
      <c r="O1702" s="1067"/>
      <c r="P1702" s="1067"/>
      <c r="Q1702" s="1067"/>
      <c r="R1702" s="1067"/>
    </row>
    <row r="1703" spans="1:18" s="984" customFormat="1">
      <c r="A1703" s="938"/>
      <c r="C1703" s="1026"/>
      <c r="D1703" s="938"/>
      <c r="E1703" s="1063"/>
      <c r="F1703" s="1064"/>
      <c r="G1703" s="1065"/>
      <c r="H1703" s="938"/>
      <c r="I1703" s="1063"/>
      <c r="J1703" s="938"/>
      <c r="K1703" s="938"/>
      <c r="L1703" s="938"/>
      <c r="M1703" s="1066"/>
      <c r="N1703" s="1066"/>
      <c r="O1703" s="1067"/>
      <c r="P1703" s="1067"/>
      <c r="Q1703" s="1067"/>
      <c r="R1703" s="1067"/>
    </row>
    <row r="1704" spans="1:18" s="984" customFormat="1">
      <c r="A1704" s="938"/>
      <c r="C1704" s="1026"/>
      <c r="D1704" s="938"/>
      <c r="E1704" s="1063"/>
      <c r="F1704" s="1064"/>
      <c r="G1704" s="1065"/>
      <c r="H1704" s="938"/>
      <c r="I1704" s="1063"/>
      <c r="J1704" s="938"/>
      <c r="K1704" s="938"/>
      <c r="L1704" s="938"/>
      <c r="M1704" s="1066"/>
      <c r="N1704" s="1066"/>
      <c r="O1704" s="1067"/>
      <c r="P1704" s="1067"/>
      <c r="Q1704" s="1067"/>
      <c r="R1704" s="1067"/>
    </row>
    <row r="1705" spans="1:18" s="984" customFormat="1">
      <c r="A1705" s="938"/>
      <c r="C1705" s="1026"/>
      <c r="D1705" s="938"/>
      <c r="E1705" s="1063"/>
      <c r="F1705" s="1064"/>
      <c r="G1705" s="1065"/>
      <c r="H1705" s="938"/>
      <c r="I1705" s="1063"/>
      <c r="J1705" s="938"/>
      <c r="K1705" s="938"/>
      <c r="L1705" s="938"/>
      <c r="M1705" s="1066"/>
      <c r="N1705" s="1066"/>
      <c r="O1705" s="1067"/>
      <c r="P1705" s="1067"/>
      <c r="Q1705" s="1067"/>
      <c r="R1705" s="1067"/>
    </row>
    <row r="1706" spans="1:18" s="984" customFormat="1">
      <c r="A1706" s="938"/>
      <c r="C1706" s="1026"/>
      <c r="D1706" s="938"/>
      <c r="E1706" s="1063"/>
      <c r="F1706" s="1064"/>
      <c r="G1706" s="1065"/>
      <c r="H1706" s="938"/>
      <c r="I1706" s="1063"/>
      <c r="J1706" s="938"/>
      <c r="K1706" s="938"/>
      <c r="L1706" s="938"/>
      <c r="M1706" s="1066"/>
      <c r="N1706" s="1066"/>
      <c r="O1706" s="1067"/>
      <c r="P1706" s="1067"/>
      <c r="Q1706" s="1067"/>
      <c r="R1706" s="1067"/>
    </row>
    <row r="1707" spans="1:18" s="984" customFormat="1">
      <c r="A1707" s="938"/>
      <c r="C1707" s="1026"/>
      <c r="D1707" s="938"/>
      <c r="E1707" s="1063"/>
      <c r="F1707" s="1064"/>
      <c r="G1707" s="1065"/>
      <c r="H1707" s="938"/>
      <c r="I1707" s="1063"/>
      <c r="J1707" s="938"/>
      <c r="K1707" s="938"/>
      <c r="L1707" s="938"/>
      <c r="M1707" s="1066"/>
      <c r="N1707" s="1066"/>
      <c r="O1707" s="1067"/>
      <c r="P1707" s="1067"/>
      <c r="Q1707" s="1067"/>
      <c r="R1707" s="1067"/>
    </row>
    <row r="1708" spans="1:18" s="984" customFormat="1">
      <c r="A1708" s="938"/>
      <c r="C1708" s="1026"/>
      <c r="D1708" s="938"/>
      <c r="E1708" s="1063"/>
      <c r="F1708" s="1064"/>
      <c r="G1708" s="1065"/>
      <c r="H1708" s="938"/>
      <c r="I1708" s="1063"/>
      <c r="J1708" s="938"/>
      <c r="K1708" s="938"/>
      <c r="L1708" s="938"/>
      <c r="M1708" s="1066"/>
      <c r="N1708" s="1066"/>
      <c r="O1708" s="1067"/>
      <c r="P1708" s="1067"/>
      <c r="Q1708" s="1067"/>
      <c r="R1708" s="1067"/>
    </row>
    <row r="1709" spans="1:18" s="984" customFormat="1">
      <c r="A1709" s="938"/>
      <c r="C1709" s="1026"/>
      <c r="D1709" s="938"/>
      <c r="E1709" s="1063"/>
      <c r="F1709" s="1064"/>
      <c r="G1709" s="1065"/>
      <c r="H1709" s="938"/>
      <c r="I1709" s="1063"/>
      <c r="J1709" s="938"/>
      <c r="K1709" s="938"/>
      <c r="L1709" s="938"/>
      <c r="M1709" s="1066"/>
      <c r="N1709" s="1066"/>
      <c r="O1709" s="1067"/>
      <c r="P1709" s="1067"/>
      <c r="Q1709" s="1067"/>
      <c r="R1709" s="1067"/>
    </row>
    <row r="1710" spans="1:18" s="984" customFormat="1">
      <c r="A1710" s="938"/>
      <c r="C1710" s="1026"/>
      <c r="D1710" s="938"/>
      <c r="E1710" s="1063"/>
      <c r="F1710" s="1064"/>
      <c r="G1710" s="1065"/>
      <c r="H1710" s="938"/>
      <c r="I1710" s="1063"/>
      <c r="J1710" s="938"/>
      <c r="K1710" s="938"/>
      <c r="L1710" s="938"/>
      <c r="M1710" s="1066"/>
      <c r="N1710" s="1066"/>
      <c r="O1710" s="1067"/>
      <c r="P1710" s="1067"/>
      <c r="Q1710" s="1067"/>
      <c r="R1710" s="1067"/>
    </row>
    <row r="1711" spans="1:18" s="984" customFormat="1">
      <c r="A1711" s="938"/>
      <c r="C1711" s="1026"/>
      <c r="D1711" s="938"/>
      <c r="E1711" s="1063"/>
      <c r="F1711" s="1064"/>
      <c r="G1711" s="1065"/>
      <c r="H1711" s="938"/>
      <c r="I1711" s="1063"/>
      <c r="J1711" s="938"/>
      <c r="K1711" s="938"/>
      <c r="L1711" s="938"/>
      <c r="M1711" s="1066"/>
      <c r="N1711" s="1066"/>
      <c r="O1711" s="1067"/>
      <c r="P1711" s="1067"/>
      <c r="Q1711" s="1067"/>
      <c r="R1711" s="1067"/>
    </row>
    <row r="1712" spans="1:18" s="984" customFormat="1">
      <c r="A1712" s="938"/>
      <c r="C1712" s="1026"/>
      <c r="D1712" s="938"/>
      <c r="E1712" s="1063"/>
      <c r="F1712" s="1064"/>
      <c r="G1712" s="1065"/>
      <c r="H1712" s="938"/>
      <c r="I1712" s="1063"/>
      <c r="J1712" s="938"/>
      <c r="K1712" s="938"/>
      <c r="L1712" s="938"/>
      <c r="M1712" s="1066"/>
      <c r="N1712" s="1066"/>
      <c r="O1712" s="1067"/>
      <c r="P1712" s="1067"/>
      <c r="Q1712" s="1067"/>
      <c r="R1712" s="1067"/>
    </row>
    <row r="1713" spans="1:18" s="984" customFormat="1">
      <c r="A1713" s="938"/>
      <c r="C1713" s="1026"/>
      <c r="D1713" s="938"/>
      <c r="E1713" s="1063"/>
      <c r="F1713" s="1064"/>
      <c r="G1713" s="1065"/>
      <c r="H1713" s="938"/>
      <c r="I1713" s="1063"/>
      <c r="J1713" s="938"/>
      <c r="K1713" s="938"/>
      <c r="L1713" s="938"/>
      <c r="M1713" s="1066"/>
      <c r="N1713" s="1066"/>
      <c r="O1713" s="1067"/>
      <c r="P1713" s="1067"/>
      <c r="Q1713" s="1067"/>
      <c r="R1713" s="1067"/>
    </row>
    <row r="1714" spans="1:18" s="984" customFormat="1">
      <c r="A1714" s="938"/>
      <c r="C1714" s="1026"/>
      <c r="D1714" s="938"/>
      <c r="E1714" s="1063"/>
      <c r="F1714" s="1064"/>
      <c r="G1714" s="1065"/>
      <c r="H1714" s="938"/>
      <c r="I1714" s="1063"/>
      <c r="J1714" s="938"/>
      <c r="K1714" s="938"/>
      <c r="L1714" s="938"/>
      <c r="M1714" s="1066"/>
      <c r="N1714" s="1066"/>
      <c r="O1714" s="1067"/>
      <c r="P1714" s="1067"/>
      <c r="Q1714" s="1067"/>
      <c r="R1714" s="1067"/>
    </row>
    <row r="1715" spans="1:18" s="984" customFormat="1">
      <c r="A1715" s="938"/>
      <c r="C1715" s="1026"/>
      <c r="D1715" s="938"/>
      <c r="E1715" s="1063"/>
      <c r="F1715" s="1064"/>
      <c r="G1715" s="1065"/>
      <c r="H1715" s="938"/>
      <c r="I1715" s="1063"/>
      <c r="J1715" s="938"/>
      <c r="K1715" s="938"/>
      <c r="L1715" s="938"/>
      <c r="M1715" s="1066"/>
      <c r="N1715" s="1066"/>
      <c r="O1715" s="1067"/>
      <c r="P1715" s="1067"/>
      <c r="Q1715" s="1067"/>
      <c r="R1715" s="1067"/>
    </row>
    <row r="1716" spans="1:18" s="984" customFormat="1">
      <c r="A1716" s="938"/>
      <c r="C1716" s="1026"/>
      <c r="D1716" s="938"/>
      <c r="E1716" s="1063"/>
      <c r="F1716" s="1064"/>
      <c r="G1716" s="1065"/>
      <c r="H1716" s="938"/>
      <c r="I1716" s="1063"/>
      <c r="J1716" s="938"/>
      <c r="K1716" s="938"/>
      <c r="L1716" s="938"/>
      <c r="M1716" s="1066"/>
      <c r="N1716" s="1066"/>
      <c r="O1716" s="1067"/>
      <c r="P1716" s="1067"/>
      <c r="Q1716" s="1067"/>
      <c r="R1716" s="1067"/>
    </row>
    <row r="1717" spans="1:18" s="984" customFormat="1">
      <c r="A1717" s="938"/>
      <c r="C1717" s="1026"/>
      <c r="D1717" s="938"/>
      <c r="E1717" s="1063"/>
      <c r="F1717" s="1064"/>
      <c r="G1717" s="1065"/>
      <c r="H1717" s="938"/>
      <c r="I1717" s="1063"/>
      <c r="J1717" s="938"/>
      <c r="K1717" s="938"/>
      <c r="L1717" s="938"/>
      <c r="M1717" s="1066"/>
      <c r="N1717" s="1066"/>
      <c r="O1717" s="1067"/>
      <c r="P1717" s="1067"/>
      <c r="Q1717" s="1067"/>
      <c r="R1717" s="1067"/>
    </row>
    <row r="1718" spans="1:18" s="984" customFormat="1">
      <c r="A1718" s="938"/>
      <c r="C1718" s="1026"/>
      <c r="D1718" s="938"/>
      <c r="E1718" s="1063"/>
      <c r="F1718" s="1064"/>
      <c r="G1718" s="1065"/>
      <c r="H1718" s="938"/>
      <c r="I1718" s="1063"/>
      <c r="J1718" s="938"/>
      <c r="K1718" s="938"/>
      <c r="L1718" s="938"/>
      <c r="M1718" s="1066"/>
      <c r="N1718" s="1066"/>
      <c r="O1718" s="1067"/>
      <c r="P1718" s="1067"/>
      <c r="Q1718" s="1067"/>
      <c r="R1718" s="1067"/>
    </row>
    <row r="1719" spans="1:18" s="984" customFormat="1">
      <c r="A1719" s="938"/>
      <c r="C1719" s="1026"/>
      <c r="D1719" s="938"/>
      <c r="E1719" s="1063"/>
      <c r="F1719" s="1064"/>
      <c r="G1719" s="1065"/>
      <c r="H1719" s="938"/>
      <c r="I1719" s="1063"/>
      <c r="J1719" s="938"/>
      <c r="K1719" s="938"/>
      <c r="L1719" s="938"/>
      <c r="M1719" s="1066"/>
      <c r="N1719" s="1066"/>
      <c r="O1719" s="1067"/>
      <c r="P1719" s="1067"/>
      <c r="Q1719" s="1067"/>
      <c r="R1719" s="1067"/>
    </row>
    <row r="1720" spans="1:18" s="984" customFormat="1">
      <c r="A1720" s="938"/>
      <c r="C1720" s="1026"/>
      <c r="D1720" s="938"/>
      <c r="E1720" s="1063"/>
      <c r="F1720" s="1064"/>
      <c r="G1720" s="1065"/>
      <c r="H1720" s="938"/>
      <c r="I1720" s="1063"/>
      <c r="J1720" s="938"/>
      <c r="K1720" s="938"/>
      <c r="L1720" s="938"/>
      <c r="M1720" s="1066"/>
      <c r="N1720" s="1066"/>
      <c r="O1720" s="1067"/>
      <c r="P1720" s="1067"/>
      <c r="Q1720" s="1067"/>
      <c r="R1720" s="1067"/>
    </row>
    <row r="1721" spans="1:18" s="984" customFormat="1">
      <c r="A1721" s="938"/>
      <c r="C1721" s="1026"/>
      <c r="D1721" s="938"/>
      <c r="E1721" s="1063"/>
      <c r="F1721" s="1064"/>
      <c r="G1721" s="1065"/>
      <c r="H1721" s="938"/>
      <c r="I1721" s="1063"/>
      <c r="J1721" s="938"/>
      <c r="K1721" s="938"/>
      <c r="L1721" s="938"/>
      <c r="M1721" s="1066"/>
      <c r="N1721" s="1066"/>
      <c r="O1721" s="1067"/>
      <c r="P1721" s="1067"/>
      <c r="Q1721" s="1067"/>
      <c r="R1721" s="1067"/>
    </row>
    <row r="1722" spans="1:18" s="984" customFormat="1">
      <c r="A1722" s="938"/>
      <c r="C1722" s="1026"/>
      <c r="D1722" s="938"/>
      <c r="E1722" s="1063"/>
      <c r="F1722" s="1064"/>
      <c r="G1722" s="1065"/>
      <c r="H1722" s="938"/>
      <c r="I1722" s="1063"/>
      <c r="J1722" s="938"/>
      <c r="K1722" s="938"/>
      <c r="L1722" s="938"/>
      <c r="M1722" s="1066"/>
      <c r="N1722" s="1066"/>
      <c r="O1722" s="1067"/>
      <c r="P1722" s="1067"/>
      <c r="Q1722" s="1067"/>
      <c r="R1722" s="1067"/>
    </row>
    <row r="1723" spans="1:18" s="984" customFormat="1">
      <c r="A1723" s="938"/>
      <c r="C1723" s="1026"/>
      <c r="D1723" s="938"/>
      <c r="E1723" s="1063"/>
      <c r="F1723" s="1064"/>
      <c r="G1723" s="1065"/>
      <c r="H1723" s="938"/>
      <c r="I1723" s="1063"/>
      <c r="J1723" s="938"/>
      <c r="K1723" s="938"/>
      <c r="L1723" s="938"/>
      <c r="M1723" s="1066"/>
      <c r="N1723" s="1066"/>
      <c r="O1723" s="1067"/>
      <c r="P1723" s="1067"/>
      <c r="Q1723" s="1067"/>
      <c r="R1723" s="1067"/>
    </row>
    <row r="1724" spans="1:18" s="984" customFormat="1">
      <c r="A1724" s="938"/>
      <c r="C1724" s="1026"/>
      <c r="D1724" s="938"/>
      <c r="E1724" s="1063"/>
      <c r="F1724" s="1064"/>
      <c r="G1724" s="1065"/>
      <c r="H1724" s="938"/>
      <c r="I1724" s="1063"/>
      <c r="J1724" s="938"/>
      <c r="K1724" s="938"/>
      <c r="L1724" s="938"/>
      <c r="M1724" s="1066"/>
      <c r="N1724" s="1066"/>
      <c r="O1724" s="1067"/>
      <c r="P1724" s="1067"/>
      <c r="Q1724" s="1067"/>
      <c r="R1724" s="1067"/>
    </row>
    <row r="1725" spans="1:18" s="984" customFormat="1">
      <c r="A1725" s="938"/>
      <c r="C1725" s="1026"/>
      <c r="D1725" s="938"/>
      <c r="E1725" s="1063"/>
      <c r="F1725" s="1064"/>
      <c r="G1725" s="1065"/>
      <c r="H1725" s="938"/>
      <c r="I1725" s="1063"/>
      <c r="J1725" s="938"/>
      <c r="K1725" s="938"/>
      <c r="L1725" s="938"/>
      <c r="M1725" s="1066"/>
      <c r="N1725" s="1066"/>
      <c r="O1725" s="1067"/>
      <c r="P1725" s="1067"/>
      <c r="Q1725" s="1067"/>
      <c r="R1725" s="1067"/>
    </row>
    <row r="1726" spans="1:18" s="984" customFormat="1">
      <c r="A1726" s="938"/>
      <c r="C1726" s="1026"/>
      <c r="D1726" s="938"/>
      <c r="E1726" s="1063"/>
      <c r="F1726" s="1064"/>
      <c r="G1726" s="1065"/>
      <c r="H1726" s="938"/>
      <c r="I1726" s="1063"/>
      <c r="J1726" s="938"/>
      <c r="K1726" s="938"/>
      <c r="L1726" s="938"/>
      <c r="M1726" s="1066"/>
      <c r="N1726" s="1066"/>
      <c r="O1726" s="1067"/>
      <c r="P1726" s="1067"/>
      <c r="Q1726" s="1067"/>
      <c r="R1726" s="1067"/>
    </row>
    <row r="1727" spans="1:18" s="984" customFormat="1">
      <c r="A1727" s="938"/>
      <c r="C1727" s="1026"/>
      <c r="D1727" s="938"/>
      <c r="E1727" s="1063"/>
      <c r="F1727" s="1064"/>
      <c r="G1727" s="1065"/>
      <c r="H1727" s="938"/>
      <c r="I1727" s="1063"/>
      <c r="J1727" s="938"/>
      <c r="K1727" s="938"/>
      <c r="L1727" s="938"/>
      <c r="M1727" s="1066"/>
      <c r="N1727" s="1066"/>
      <c r="O1727" s="1067"/>
      <c r="P1727" s="1067"/>
      <c r="Q1727" s="1067"/>
      <c r="R1727" s="1067"/>
    </row>
    <row r="1728" spans="1:18" s="984" customFormat="1">
      <c r="A1728" s="938"/>
      <c r="C1728" s="1026"/>
      <c r="D1728" s="938"/>
      <c r="E1728" s="1063"/>
      <c r="F1728" s="1064"/>
      <c r="G1728" s="1065"/>
      <c r="H1728" s="938"/>
      <c r="I1728" s="1063"/>
      <c r="J1728" s="938"/>
      <c r="K1728" s="938"/>
      <c r="L1728" s="938"/>
      <c r="M1728" s="1066"/>
      <c r="N1728" s="1066"/>
      <c r="O1728" s="1067"/>
      <c r="P1728" s="1067"/>
      <c r="Q1728" s="1067"/>
      <c r="R1728" s="1067"/>
    </row>
    <row r="1729" spans="1:18" s="984" customFormat="1">
      <c r="A1729" s="938"/>
      <c r="C1729" s="1026"/>
      <c r="D1729" s="938"/>
      <c r="E1729" s="1063"/>
      <c r="F1729" s="1064"/>
      <c r="G1729" s="1065"/>
      <c r="H1729" s="938"/>
      <c r="I1729" s="1063"/>
      <c r="J1729" s="938"/>
      <c r="K1729" s="938"/>
      <c r="L1729" s="938"/>
      <c r="M1729" s="1066"/>
      <c r="N1729" s="1066"/>
      <c r="O1729" s="1067"/>
      <c r="P1729" s="1067"/>
      <c r="Q1729" s="1067"/>
      <c r="R1729" s="1067"/>
    </row>
    <row r="1730" spans="1:18" s="984" customFormat="1">
      <c r="A1730" s="938"/>
      <c r="C1730" s="1026"/>
      <c r="D1730" s="938"/>
      <c r="E1730" s="1063"/>
      <c r="F1730" s="1064"/>
      <c r="G1730" s="1065"/>
      <c r="H1730" s="938"/>
      <c r="I1730" s="1063"/>
      <c r="J1730" s="938"/>
      <c r="K1730" s="938"/>
      <c r="L1730" s="938"/>
      <c r="M1730" s="1066"/>
      <c r="N1730" s="1066"/>
      <c r="O1730" s="1067"/>
      <c r="P1730" s="1067"/>
      <c r="Q1730" s="1067"/>
      <c r="R1730" s="1067"/>
    </row>
    <row r="1731" spans="1:18" s="984" customFormat="1">
      <c r="A1731" s="938"/>
      <c r="C1731" s="1026"/>
      <c r="D1731" s="938"/>
      <c r="E1731" s="1063"/>
      <c r="F1731" s="1064"/>
      <c r="G1731" s="1065"/>
      <c r="H1731" s="938"/>
      <c r="I1731" s="1063"/>
      <c r="J1731" s="938"/>
      <c r="K1731" s="938"/>
      <c r="L1731" s="938"/>
      <c r="M1731" s="1066"/>
      <c r="N1731" s="1066"/>
      <c r="O1731" s="1067"/>
      <c r="P1731" s="1067"/>
      <c r="Q1731" s="1067"/>
      <c r="R1731" s="1067"/>
    </row>
    <row r="1732" spans="1:18" s="984" customFormat="1">
      <c r="A1732" s="938"/>
      <c r="C1732" s="1026"/>
      <c r="D1732" s="938"/>
      <c r="E1732" s="1063"/>
      <c r="F1732" s="1064"/>
      <c r="G1732" s="1065"/>
      <c r="H1732" s="938"/>
      <c r="I1732" s="1063"/>
      <c r="J1732" s="938"/>
      <c r="K1732" s="938"/>
      <c r="L1732" s="938"/>
      <c r="M1732" s="1066"/>
      <c r="N1732" s="1066"/>
      <c r="O1732" s="1067"/>
      <c r="P1732" s="1067"/>
      <c r="Q1732" s="1067"/>
      <c r="R1732" s="1067"/>
    </row>
    <row r="1733" spans="1:18" s="984" customFormat="1">
      <c r="A1733" s="938"/>
      <c r="C1733" s="1026"/>
      <c r="D1733" s="938"/>
      <c r="E1733" s="1063"/>
      <c r="F1733" s="1064"/>
      <c r="G1733" s="1065"/>
      <c r="H1733" s="938"/>
      <c r="I1733" s="1063"/>
      <c r="J1733" s="938"/>
      <c r="K1733" s="938"/>
      <c r="L1733" s="938"/>
      <c r="M1733" s="1066"/>
      <c r="N1733" s="1066"/>
      <c r="O1733" s="1067"/>
      <c r="P1733" s="1067"/>
      <c r="Q1733" s="1067"/>
      <c r="R1733" s="1067"/>
    </row>
    <row r="1734" spans="1:18" s="984" customFormat="1">
      <c r="A1734" s="938"/>
      <c r="C1734" s="1026"/>
      <c r="D1734" s="938"/>
      <c r="E1734" s="1063"/>
      <c r="F1734" s="1064"/>
      <c r="G1734" s="1065"/>
      <c r="H1734" s="938"/>
      <c r="I1734" s="1063"/>
      <c r="J1734" s="938"/>
      <c r="K1734" s="938"/>
      <c r="L1734" s="938"/>
      <c r="M1734" s="1066"/>
      <c r="N1734" s="1066"/>
      <c r="O1734" s="1067"/>
      <c r="P1734" s="1067"/>
      <c r="Q1734" s="1067"/>
      <c r="R1734" s="1067"/>
    </row>
    <row r="1735" spans="1:18" s="984" customFormat="1">
      <c r="A1735" s="938"/>
      <c r="C1735" s="1026"/>
      <c r="D1735" s="938"/>
      <c r="E1735" s="1063"/>
      <c r="F1735" s="1064"/>
      <c r="G1735" s="1065"/>
      <c r="H1735" s="938"/>
      <c r="I1735" s="1063"/>
      <c r="J1735" s="938"/>
      <c r="K1735" s="938"/>
      <c r="L1735" s="938"/>
      <c r="M1735" s="1066"/>
      <c r="N1735" s="1066"/>
      <c r="O1735" s="1067"/>
      <c r="P1735" s="1067"/>
      <c r="Q1735" s="1067"/>
      <c r="R1735" s="1067"/>
    </row>
    <row r="1736" spans="1:18" s="984" customFormat="1">
      <c r="A1736" s="938"/>
      <c r="C1736" s="1026"/>
      <c r="D1736" s="938"/>
      <c r="E1736" s="1063"/>
      <c r="F1736" s="1064"/>
      <c r="G1736" s="1065"/>
      <c r="H1736" s="938"/>
      <c r="I1736" s="1063"/>
      <c r="J1736" s="938"/>
      <c r="K1736" s="938"/>
      <c r="L1736" s="938"/>
      <c r="M1736" s="1066"/>
      <c r="N1736" s="1066"/>
      <c r="O1736" s="1067"/>
      <c r="P1736" s="1067"/>
      <c r="Q1736" s="1067"/>
      <c r="R1736" s="1067"/>
    </row>
    <row r="1737" spans="1:18" s="984" customFormat="1">
      <c r="A1737" s="938"/>
      <c r="C1737" s="1026"/>
      <c r="D1737" s="938"/>
      <c r="E1737" s="1063"/>
      <c r="F1737" s="1064"/>
      <c r="G1737" s="1065"/>
      <c r="H1737" s="938"/>
      <c r="I1737" s="1063"/>
      <c r="J1737" s="938"/>
      <c r="K1737" s="938"/>
      <c r="L1737" s="938"/>
      <c r="M1737" s="1066"/>
      <c r="N1737" s="1066"/>
      <c r="O1737" s="1067"/>
      <c r="P1737" s="1067"/>
      <c r="Q1737" s="1067"/>
      <c r="R1737" s="1067"/>
    </row>
    <row r="1738" spans="1:18" s="984" customFormat="1">
      <c r="A1738" s="938"/>
      <c r="C1738" s="1026"/>
      <c r="D1738" s="938"/>
      <c r="E1738" s="1063"/>
      <c r="F1738" s="1064"/>
      <c r="G1738" s="1065"/>
      <c r="H1738" s="938"/>
      <c r="I1738" s="1063"/>
      <c r="J1738" s="938"/>
      <c r="K1738" s="938"/>
      <c r="L1738" s="938"/>
      <c r="M1738" s="1066"/>
      <c r="N1738" s="1066"/>
      <c r="O1738" s="1067"/>
      <c r="P1738" s="1067"/>
      <c r="Q1738" s="1067"/>
      <c r="R1738" s="1067"/>
    </row>
    <row r="1739" spans="1:18" s="984" customFormat="1">
      <c r="A1739" s="938"/>
      <c r="C1739" s="1026"/>
      <c r="D1739" s="938"/>
      <c r="E1739" s="1063"/>
      <c r="F1739" s="1064"/>
      <c r="G1739" s="1065"/>
      <c r="H1739" s="938"/>
      <c r="I1739" s="1063"/>
      <c r="J1739" s="938"/>
      <c r="K1739" s="938"/>
      <c r="L1739" s="938"/>
      <c r="M1739" s="1066"/>
      <c r="N1739" s="1066"/>
      <c r="O1739" s="1067"/>
      <c r="P1739" s="1067"/>
      <c r="Q1739" s="1067"/>
      <c r="R1739" s="1067"/>
    </row>
    <row r="1740" spans="1:18" s="984" customFormat="1">
      <c r="A1740" s="938"/>
      <c r="C1740" s="1026"/>
      <c r="D1740" s="938"/>
      <c r="E1740" s="1063"/>
      <c r="F1740" s="1064"/>
      <c r="G1740" s="1065"/>
      <c r="H1740" s="938"/>
      <c r="I1740" s="1063"/>
      <c r="J1740" s="938"/>
      <c r="K1740" s="938"/>
      <c r="L1740" s="938"/>
      <c r="M1740" s="1066"/>
      <c r="N1740" s="1066"/>
      <c r="O1740" s="1067"/>
      <c r="P1740" s="1067"/>
      <c r="Q1740" s="1067"/>
      <c r="R1740" s="1067"/>
    </row>
    <row r="1741" spans="1:18" s="984" customFormat="1">
      <c r="A1741" s="938"/>
      <c r="C1741" s="1026"/>
      <c r="D1741" s="938"/>
      <c r="E1741" s="1063"/>
      <c r="F1741" s="1064"/>
      <c r="G1741" s="1065"/>
      <c r="H1741" s="938"/>
      <c r="I1741" s="1063"/>
      <c r="J1741" s="938"/>
      <c r="K1741" s="938"/>
      <c r="L1741" s="938"/>
      <c r="M1741" s="1066"/>
      <c r="N1741" s="1066"/>
      <c r="O1741" s="1067"/>
      <c r="P1741" s="1067"/>
      <c r="Q1741" s="1067"/>
      <c r="R1741" s="1067"/>
    </row>
    <row r="1742" spans="1:18" s="984" customFormat="1">
      <c r="A1742" s="938"/>
      <c r="C1742" s="1026"/>
      <c r="D1742" s="938"/>
      <c r="E1742" s="1063"/>
      <c r="F1742" s="1064"/>
      <c r="G1742" s="1065"/>
      <c r="H1742" s="938"/>
      <c r="I1742" s="1063"/>
      <c r="J1742" s="938"/>
      <c r="K1742" s="938"/>
      <c r="L1742" s="938"/>
      <c r="M1742" s="1066"/>
      <c r="N1742" s="1066"/>
      <c r="O1742" s="1067"/>
      <c r="P1742" s="1067"/>
      <c r="Q1742" s="1067"/>
      <c r="R1742" s="1067"/>
    </row>
    <row r="1743" spans="1:18" s="984" customFormat="1">
      <c r="A1743" s="938"/>
      <c r="C1743" s="1026"/>
      <c r="D1743" s="938"/>
      <c r="E1743" s="1063"/>
      <c r="F1743" s="1064"/>
      <c r="G1743" s="1065"/>
      <c r="H1743" s="938"/>
      <c r="I1743" s="1063"/>
      <c r="J1743" s="938"/>
      <c r="K1743" s="938"/>
      <c r="L1743" s="938"/>
      <c r="M1743" s="1066"/>
      <c r="N1743" s="1066"/>
      <c r="O1743" s="1067"/>
      <c r="P1743" s="1067"/>
      <c r="Q1743" s="1067"/>
      <c r="R1743" s="1067"/>
    </row>
    <row r="1744" spans="1:18" s="984" customFormat="1">
      <c r="A1744" s="938"/>
      <c r="C1744" s="1026"/>
      <c r="D1744" s="938"/>
      <c r="E1744" s="1063"/>
      <c r="F1744" s="1064"/>
      <c r="G1744" s="1065"/>
      <c r="H1744" s="938"/>
      <c r="I1744" s="1063"/>
      <c r="J1744" s="938"/>
      <c r="K1744" s="938"/>
      <c r="L1744" s="938"/>
      <c r="M1744" s="1066"/>
      <c r="N1744" s="1066"/>
      <c r="O1744" s="1067"/>
      <c r="P1744" s="1067"/>
      <c r="Q1744" s="1067"/>
      <c r="R1744" s="1067"/>
    </row>
    <row r="1745" spans="1:18" s="984" customFormat="1">
      <c r="A1745" s="938"/>
      <c r="C1745" s="1026"/>
      <c r="D1745" s="938"/>
      <c r="E1745" s="1063"/>
      <c r="F1745" s="1064"/>
      <c r="G1745" s="1065"/>
      <c r="H1745" s="938"/>
      <c r="I1745" s="1063"/>
      <c r="J1745" s="938"/>
      <c r="K1745" s="938"/>
      <c r="L1745" s="938"/>
      <c r="M1745" s="1066"/>
      <c r="N1745" s="1066"/>
      <c r="O1745" s="1067"/>
      <c r="P1745" s="1067"/>
      <c r="Q1745" s="1067"/>
      <c r="R1745" s="1067"/>
    </row>
    <row r="1746" spans="1:18" s="984" customFormat="1">
      <c r="A1746" s="938"/>
      <c r="C1746" s="1026"/>
      <c r="D1746" s="938"/>
      <c r="E1746" s="1063"/>
      <c r="F1746" s="1064"/>
      <c r="G1746" s="1065"/>
      <c r="H1746" s="938"/>
      <c r="I1746" s="1063"/>
      <c r="J1746" s="938"/>
      <c r="K1746" s="938"/>
      <c r="L1746" s="938"/>
      <c r="M1746" s="1066"/>
      <c r="N1746" s="1066"/>
      <c r="O1746" s="1067"/>
      <c r="P1746" s="1067"/>
      <c r="Q1746" s="1067"/>
      <c r="R1746" s="1067"/>
    </row>
    <row r="1747" spans="1:18" s="984" customFormat="1">
      <c r="A1747" s="938"/>
      <c r="C1747" s="1026"/>
      <c r="D1747" s="938"/>
      <c r="E1747" s="1063"/>
      <c r="F1747" s="1064"/>
      <c r="G1747" s="1065"/>
      <c r="H1747" s="938"/>
      <c r="I1747" s="1063"/>
      <c r="J1747" s="938"/>
      <c r="K1747" s="938"/>
      <c r="L1747" s="938"/>
      <c r="M1747" s="1066"/>
      <c r="N1747" s="1066"/>
      <c r="O1747" s="1067"/>
      <c r="P1747" s="1067"/>
      <c r="Q1747" s="1067"/>
      <c r="R1747" s="1067"/>
    </row>
    <row r="1748" spans="1:18" s="984" customFormat="1">
      <c r="A1748" s="938"/>
      <c r="C1748" s="1026"/>
      <c r="D1748" s="938"/>
      <c r="E1748" s="1063"/>
      <c r="F1748" s="1064"/>
      <c r="G1748" s="1065"/>
      <c r="H1748" s="938"/>
      <c r="I1748" s="1063"/>
      <c r="J1748" s="938"/>
      <c r="K1748" s="938"/>
      <c r="L1748" s="938"/>
      <c r="M1748" s="1066"/>
      <c r="N1748" s="1066"/>
      <c r="O1748" s="1067"/>
      <c r="P1748" s="1067"/>
      <c r="Q1748" s="1067"/>
      <c r="R1748" s="1067"/>
    </row>
    <row r="1749" spans="1:18" s="984" customFormat="1">
      <c r="A1749" s="938"/>
      <c r="C1749" s="1026"/>
      <c r="D1749" s="938"/>
      <c r="E1749" s="1063"/>
      <c r="F1749" s="1064"/>
      <c r="G1749" s="1065"/>
      <c r="H1749" s="938"/>
      <c r="I1749" s="1063"/>
      <c r="J1749" s="938"/>
      <c r="K1749" s="938"/>
      <c r="L1749" s="938"/>
      <c r="M1749" s="1066"/>
      <c r="N1749" s="1066"/>
      <c r="O1749" s="1067"/>
      <c r="P1749" s="1067"/>
      <c r="Q1749" s="1067"/>
      <c r="R1749" s="1067"/>
    </row>
    <row r="1750" spans="1:18" s="984" customFormat="1">
      <c r="A1750" s="938"/>
      <c r="C1750" s="1026"/>
      <c r="D1750" s="938"/>
      <c r="E1750" s="1063"/>
      <c r="F1750" s="1064"/>
      <c r="G1750" s="1065"/>
      <c r="H1750" s="938"/>
      <c r="I1750" s="1063"/>
      <c r="J1750" s="938"/>
      <c r="K1750" s="938"/>
      <c r="L1750" s="938"/>
      <c r="M1750" s="1066"/>
      <c r="N1750" s="1066"/>
      <c r="O1750" s="1067"/>
      <c r="P1750" s="1067"/>
      <c r="Q1750" s="1067"/>
      <c r="R1750" s="1067"/>
    </row>
    <row r="1751" spans="1:18" s="984" customFormat="1">
      <c r="A1751" s="938"/>
      <c r="C1751" s="1026"/>
      <c r="D1751" s="938"/>
      <c r="E1751" s="1063"/>
      <c r="F1751" s="1064"/>
      <c r="G1751" s="1065"/>
      <c r="H1751" s="938"/>
      <c r="I1751" s="1063"/>
      <c r="J1751" s="938"/>
      <c r="K1751" s="938"/>
      <c r="L1751" s="938"/>
      <c r="M1751" s="1066"/>
      <c r="N1751" s="1066"/>
      <c r="O1751" s="1067"/>
      <c r="P1751" s="1067"/>
      <c r="Q1751" s="1067"/>
      <c r="R1751" s="1067"/>
    </row>
    <row r="1752" spans="1:18" s="984" customFormat="1">
      <c r="A1752" s="938"/>
      <c r="C1752" s="1026"/>
      <c r="D1752" s="938"/>
      <c r="E1752" s="1063"/>
      <c r="F1752" s="1064"/>
      <c r="G1752" s="1065"/>
      <c r="H1752" s="938"/>
      <c r="I1752" s="1063"/>
      <c r="J1752" s="938"/>
      <c r="K1752" s="938"/>
      <c r="L1752" s="938"/>
      <c r="M1752" s="1066"/>
      <c r="N1752" s="1066"/>
      <c r="O1752" s="1067"/>
      <c r="P1752" s="1067"/>
      <c r="Q1752" s="1067"/>
      <c r="R1752" s="1067"/>
    </row>
    <row r="1753" spans="1:18" s="984" customFormat="1">
      <c r="A1753" s="938"/>
      <c r="C1753" s="1026"/>
      <c r="D1753" s="938"/>
      <c r="E1753" s="1063"/>
      <c r="F1753" s="1064"/>
      <c r="G1753" s="1065"/>
      <c r="H1753" s="938"/>
      <c r="I1753" s="1063"/>
      <c r="J1753" s="938"/>
      <c r="K1753" s="938"/>
      <c r="L1753" s="938"/>
      <c r="M1753" s="1066"/>
      <c r="N1753" s="1066"/>
      <c r="O1753" s="1067"/>
      <c r="P1753" s="1067"/>
      <c r="Q1753" s="1067"/>
      <c r="R1753" s="1067"/>
    </row>
    <row r="1754" spans="1:18" s="984" customFormat="1">
      <c r="A1754" s="938"/>
      <c r="C1754" s="1026"/>
      <c r="D1754" s="938"/>
      <c r="E1754" s="1063"/>
      <c r="F1754" s="1064"/>
      <c r="G1754" s="1065"/>
      <c r="H1754" s="938"/>
      <c r="I1754" s="1063"/>
      <c r="J1754" s="938"/>
      <c r="K1754" s="938"/>
      <c r="L1754" s="938"/>
      <c r="M1754" s="1066"/>
      <c r="N1754" s="1066"/>
      <c r="O1754" s="1067"/>
      <c r="P1754" s="1067"/>
      <c r="Q1754" s="1067"/>
      <c r="R1754" s="1067"/>
    </row>
    <row r="1755" spans="1:18" s="984" customFormat="1">
      <c r="A1755" s="938"/>
      <c r="C1755" s="1026"/>
      <c r="D1755" s="938"/>
      <c r="E1755" s="1063"/>
      <c r="F1755" s="1064"/>
      <c r="G1755" s="1065"/>
      <c r="H1755" s="938"/>
      <c r="I1755" s="1063"/>
      <c r="J1755" s="938"/>
      <c r="K1755" s="938"/>
      <c r="L1755" s="938"/>
      <c r="M1755" s="1066"/>
      <c r="N1755" s="1066"/>
      <c r="O1755" s="1067"/>
      <c r="P1755" s="1067"/>
      <c r="Q1755" s="1067"/>
      <c r="R1755" s="1067"/>
    </row>
    <row r="1756" spans="1:18" s="984" customFormat="1">
      <c r="A1756" s="938"/>
      <c r="C1756" s="1026"/>
      <c r="D1756" s="938"/>
      <c r="E1756" s="1063"/>
      <c r="F1756" s="1064"/>
      <c r="G1756" s="1065"/>
      <c r="H1756" s="938"/>
      <c r="I1756" s="1063"/>
      <c r="J1756" s="938"/>
      <c r="K1756" s="938"/>
      <c r="L1756" s="938"/>
      <c r="M1756" s="1066"/>
      <c r="N1756" s="1066"/>
      <c r="O1756" s="1067"/>
      <c r="P1756" s="1067"/>
      <c r="Q1756" s="1067"/>
      <c r="R1756" s="1067"/>
    </row>
    <row r="1757" spans="1:18" s="984" customFormat="1">
      <c r="A1757" s="938"/>
      <c r="C1757" s="1026"/>
      <c r="D1757" s="938"/>
      <c r="E1757" s="1063"/>
      <c r="F1757" s="1064"/>
      <c r="G1757" s="1065"/>
      <c r="H1757" s="938"/>
      <c r="I1757" s="1063"/>
      <c r="J1757" s="938"/>
      <c r="K1757" s="938"/>
      <c r="L1757" s="938"/>
      <c r="M1757" s="1066"/>
      <c r="N1757" s="1066"/>
      <c r="O1757" s="1067"/>
      <c r="P1757" s="1067"/>
      <c r="Q1757" s="1067"/>
      <c r="R1757" s="1067"/>
    </row>
    <row r="1758" spans="1:18" s="984" customFormat="1">
      <c r="A1758" s="938"/>
      <c r="C1758" s="1026"/>
      <c r="D1758" s="938"/>
      <c r="E1758" s="1063"/>
      <c r="F1758" s="1064"/>
      <c r="G1758" s="1065"/>
      <c r="H1758" s="938"/>
      <c r="I1758" s="1063"/>
      <c r="J1758" s="938"/>
      <c r="K1758" s="938"/>
      <c r="L1758" s="938"/>
      <c r="M1758" s="1066"/>
      <c r="N1758" s="1066"/>
      <c r="O1758" s="1067"/>
      <c r="P1758" s="1067"/>
      <c r="Q1758" s="1067"/>
      <c r="R1758" s="1067"/>
    </row>
    <row r="1759" spans="1:18" s="984" customFormat="1">
      <c r="A1759" s="938"/>
      <c r="C1759" s="1026"/>
      <c r="D1759" s="938"/>
      <c r="E1759" s="1063"/>
      <c r="F1759" s="1064"/>
      <c r="G1759" s="1065"/>
      <c r="H1759" s="938"/>
      <c r="I1759" s="1063"/>
      <c r="J1759" s="938"/>
      <c r="K1759" s="938"/>
      <c r="L1759" s="938"/>
      <c r="M1759" s="1066"/>
      <c r="N1759" s="1066"/>
      <c r="O1759" s="1067"/>
      <c r="P1759" s="1067"/>
      <c r="Q1759" s="1067"/>
      <c r="R1759" s="1067"/>
    </row>
    <row r="1760" spans="1:18" s="984" customFormat="1">
      <c r="A1760" s="938"/>
      <c r="C1760" s="1026"/>
      <c r="D1760" s="938"/>
      <c r="E1760" s="1063"/>
      <c r="F1760" s="1064"/>
      <c r="G1760" s="1065"/>
      <c r="H1760" s="938"/>
      <c r="I1760" s="1063"/>
      <c r="J1760" s="938"/>
      <c r="K1760" s="938"/>
      <c r="L1760" s="938"/>
      <c r="M1760" s="1066"/>
      <c r="N1760" s="1066"/>
      <c r="O1760" s="1067"/>
      <c r="P1760" s="1067"/>
      <c r="Q1760" s="1067"/>
      <c r="R1760" s="1067"/>
    </row>
    <row r="1761" spans="1:18" s="984" customFormat="1">
      <c r="A1761" s="938"/>
      <c r="C1761" s="1026"/>
      <c r="D1761" s="938"/>
      <c r="E1761" s="1063"/>
      <c r="F1761" s="1064"/>
      <c r="G1761" s="1065"/>
      <c r="H1761" s="938"/>
      <c r="I1761" s="1063"/>
      <c r="J1761" s="938"/>
      <c r="K1761" s="938"/>
      <c r="L1761" s="938"/>
      <c r="M1761" s="1066"/>
      <c r="N1761" s="1066"/>
      <c r="O1761" s="1067"/>
      <c r="P1761" s="1067"/>
      <c r="Q1761" s="1067"/>
      <c r="R1761" s="1067"/>
    </row>
    <row r="1762" spans="1:18" s="984" customFormat="1">
      <c r="A1762" s="938"/>
      <c r="C1762" s="1026"/>
      <c r="D1762" s="938"/>
      <c r="E1762" s="1063"/>
      <c r="F1762" s="1064"/>
      <c r="G1762" s="1065"/>
      <c r="H1762" s="938"/>
      <c r="I1762" s="1063"/>
      <c r="J1762" s="938"/>
      <c r="K1762" s="938"/>
      <c r="L1762" s="938"/>
      <c r="M1762" s="1066"/>
      <c r="N1762" s="1066"/>
      <c r="O1762" s="1067"/>
      <c r="P1762" s="1067"/>
      <c r="Q1762" s="1067"/>
      <c r="R1762" s="1067"/>
    </row>
    <row r="1763" spans="1:18" s="984" customFormat="1">
      <c r="A1763" s="938"/>
      <c r="C1763" s="1026"/>
      <c r="D1763" s="938"/>
      <c r="E1763" s="1063"/>
      <c r="F1763" s="1064"/>
      <c r="G1763" s="1065"/>
      <c r="H1763" s="938"/>
      <c r="I1763" s="1063"/>
      <c r="J1763" s="938"/>
      <c r="K1763" s="938"/>
      <c r="L1763" s="938"/>
      <c r="M1763" s="1066"/>
      <c r="N1763" s="1066"/>
      <c r="O1763" s="1067"/>
      <c r="P1763" s="1067"/>
      <c r="Q1763" s="1067"/>
      <c r="R1763" s="1067"/>
    </row>
    <row r="1764" spans="1:18" s="984" customFormat="1">
      <c r="A1764" s="938"/>
      <c r="C1764" s="1026"/>
      <c r="D1764" s="938"/>
      <c r="E1764" s="1063"/>
      <c r="F1764" s="1064"/>
      <c r="G1764" s="1065"/>
      <c r="H1764" s="938"/>
      <c r="I1764" s="1063"/>
      <c r="J1764" s="938"/>
      <c r="K1764" s="938"/>
      <c r="L1764" s="938"/>
      <c r="M1764" s="1066"/>
      <c r="N1764" s="1066"/>
      <c r="O1764" s="1067"/>
      <c r="P1764" s="1067"/>
      <c r="Q1764" s="1067"/>
      <c r="R1764" s="1067"/>
    </row>
    <row r="1765" spans="1:18" s="984" customFormat="1">
      <c r="A1765" s="938"/>
      <c r="C1765" s="1026"/>
      <c r="D1765" s="938"/>
      <c r="E1765" s="1063"/>
      <c r="F1765" s="1064"/>
      <c r="G1765" s="1065"/>
      <c r="H1765" s="938"/>
      <c r="I1765" s="1063"/>
      <c r="J1765" s="938"/>
      <c r="K1765" s="938"/>
      <c r="L1765" s="938"/>
      <c r="M1765" s="1066"/>
      <c r="N1765" s="1066"/>
      <c r="O1765" s="1067"/>
      <c r="P1765" s="1067"/>
      <c r="Q1765" s="1067"/>
      <c r="R1765" s="1067"/>
    </row>
    <row r="1766" spans="1:18" s="984" customFormat="1">
      <c r="A1766" s="938"/>
      <c r="C1766" s="1026"/>
      <c r="D1766" s="938"/>
      <c r="E1766" s="1063"/>
      <c r="F1766" s="1064"/>
      <c r="G1766" s="1065"/>
      <c r="H1766" s="938"/>
      <c r="I1766" s="1063"/>
      <c r="J1766" s="938"/>
      <c r="K1766" s="938"/>
      <c r="L1766" s="938"/>
      <c r="M1766" s="1066"/>
      <c r="N1766" s="1066"/>
      <c r="O1766" s="1067"/>
      <c r="P1766" s="1067"/>
      <c r="Q1766" s="1067"/>
      <c r="R1766" s="1067"/>
    </row>
    <row r="1767" spans="1:18" s="984" customFormat="1">
      <c r="A1767" s="938"/>
      <c r="C1767" s="1026"/>
      <c r="D1767" s="938"/>
      <c r="E1767" s="1063"/>
      <c r="F1767" s="1064"/>
      <c r="G1767" s="1065"/>
      <c r="H1767" s="938"/>
      <c r="I1767" s="1063"/>
      <c r="J1767" s="938"/>
      <c r="K1767" s="938"/>
      <c r="L1767" s="938"/>
      <c r="M1767" s="1066"/>
      <c r="N1767" s="1066"/>
      <c r="O1767" s="1067"/>
      <c r="P1767" s="1067"/>
      <c r="Q1767" s="1067"/>
      <c r="R1767" s="1067"/>
    </row>
    <row r="1768" spans="1:18" s="984" customFormat="1">
      <c r="A1768" s="938"/>
      <c r="C1768" s="1026"/>
      <c r="D1768" s="938"/>
      <c r="E1768" s="1063"/>
      <c r="F1768" s="1064"/>
      <c r="G1768" s="1065"/>
      <c r="H1768" s="938"/>
      <c r="I1768" s="1063"/>
      <c r="J1768" s="938"/>
      <c r="K1768" s="938"/>
      <c r="L1768" s="938"/>
      <c r="M1768" s="1066"/>
      <c r="N1768" s="1066"/>
      <c r="O1768" s="1067"/>
      <c r="P1768" s="1067"/>
      <c r="Q1768" s="1067"/>
      <c r="R1768" s="1067"/>
    </row>
    <row r="1769" spans="1:18" s="984" customFormat="1">
      <c r="A1769" s="938"/>
      <c r="C1769" s="1026"/>
      <c r="D1769" s="938"/>
      <c r="E1769" s="1063"/>
      <c r="F1769" s="1064"/>
      <c r="G1769" s="1065"/>
      <c r="H1769" s="938"/>
      <c r="I1769" s="1063"/>
      <c r="J1769" s="938"/>
      <c r="K1769" s="938"/>
      <c r="L1769" s="938"/>
      <c r="M1769" s="1066"/>
      <c r="N1769" s="1066"/>
      <c r="O1769" s="1067"/>
      <c r="P1769" s="1067"/>
      <c r="Q1769" s="1067"/>
      <c r="R1769" s="1067"/>
    </row>
    <row r="1770" spans="1:18" s="984" customFormat="1">
      <c r="A1770" s="938"/>
      <c r="C1770" s="1026"/>
      <c r="D1770" s="938"/>
      <c r="E1770" s="1063"/>
      <c r="F1770" s="1064"/>
      <c r="G1770" s="1065"/>
      <c r="H1770" s="938"/>
      <c r="I1770" s="1063"/>
      <c r="J1770" s="938"/>
      <c r="K1770" s="938"/>
      <c r="L1770" s="938"/>
      <c r="M1770" s="1066"/>
      <c r="N1770" s="1066"/>
      <c r="O1770" s="1067"/>
      <c r="P1770" s="1067"/>
      <c r="Q1770" s="1067"/>
      <c r="R1770" s="1067"/>
    </row>
    <row r="1771" spans="1:18" s="984" customFormat="1">
      <c r="A1771" s="938"/>
      <c r="C1771" s="1026"/>
      <c r="D1771" s="938"/>
      <c r="E1771" s="1063"/>
      <c r="F1771" s="1064"/>
      <c r="G1771" s="1065"/>
      <c r="H1771" s="938"/>
      <c r="I1771" s="1063"/>
      <c r="J1771" s="938"/>
      <c r="K1771" s="938"/>
      <c r="L1771" s="938"/>
      <c r="M1771" s="1066"/>
      <c r="N1771" s="1066"/>
      <c r="O1771" s="1067"/>
      <c r="P1771" s="1067"/>
      <c r="Q1771" s="1067"/>
      <c r="R1771" s="1067"/>
    </row>
    <row r="1772" spans="1:18" s="984" customFormat="1">
      <c r="A1772" s="938"/>
      <c r="C1772" s="1026"/>
      <c r="D1772" s="938"/>
      <c r="E1772" s="1063"/>
      <c r="F1772" s="1064"/>
      <c r="G1772" s="1065"/>
      <c r="H1772" s="938"/>
      <c r="I1772" s="1063"/>
      <c r="J1772" s="938"/>
      <c r="K1772" s="938"/>
      <c r="L1772" s="938"/>
      <c r="M1772" s="1066"/>
      <c r="N1772" s="1066"/>
      <c r="O1772" s="1067"/>
      <c r="P1772" s="1067"/>
      <c r="Q1772" s="1067"/>
      <c r="R1772" s="1067"/>
    </row>
    <row r="1773" spans="1:18" s="984" customFormat="1">
      <c r="A1773" s="938"/>
      <c r="C1773" s="1026"/>
      <c r="D1773" s="938"/>
      <c r="E1773" s="1063"/>
      <c r="F1773" s="1064"/>
      <c r="G1773" s="1065"/>
      <c r="H1773" s="938"/>
      <c r="I1773" s="1063"/>
      <c r="J1773" s="938"/>
      <c r="K1773" s="938"/>
      <c r="L1773" s="938"/>
      <c r="M1773" s="1066"/>
      <c r="N1773" s="1066"/>
      <c r="O1773" s="1067"/>
      <c r="P1773" s="1067"/>
      <c r="Q1773" s="1067"/>
      <c r="R1773" s="1067"/>
    </row>
    <row r="1774" spans="1:18" s="984" customFormat="1">
      <c r="A1774" s="938"/>
      <c r="C1774" s="1026"/>
      <c r="D1774" s="938"/>
      <c r="E1774" s="1063"/>
      <c r="F1774" s="1064"/>
      <c r="G1774" s="1065"/>
      <c r="H1774" s="938"/>
      <c r="I1774" s="1063"/>
      <c r="J1774" s="938"/>
      <c r="K1774" s="938"/>
      <c r="L1774" s="938"/>
      <c r="M1774" s="1066"/>
      <c r="N1774" s="1066"/>
      <c r="O1774" s="1067"/>
      <c r="P1774" s="1067"/>
      <c r="Q1774" s="1067"/>
      <c r="R1774" s="1067"/>
    </row>
    <row r="1775" spans="1:18" s="984" customFormat="1">
      <c r="A1775" s="938"/>
      <c r="C1775" s="1026"/>
      <c r="D1775" s="938"/>
      <c r="E1775" s="1063"/>
      <c r="F1775" s="1064"/>
      <c r="G1775" s="1065"/>
      <c r="H1775" s="938"/>
      <c r="I1775" s="1063"/>
      <c r="J1775" s="938"/>
      <c r="K1775" s="938"/>
      <c r="L1775" s="938"/>
      <c r="M1775" s="1066"/>
      <c r="N1775" s="1066"/>
      <c r="O1775" s="1067"/>
      <c r="P1775" s="1067"/>
      <c r="Q1775" s="1067"/>
      <c r="R1775" s="1067"/>
    </row>
    <row r="1776" spans="1:18" s="984" customFormat="1">
      <c r="A1776" s="938"/>
      <c r="C1776" s="1026"/>
      <c r="D1776" s="938"/>
      <c r="E1776" s="1063"/>
      <c r="F1776" s="1064"/>
      <c r="G1776" s="1065"/>
      <c r="H1776" s="938"/>
      <c r="I1776" s="1063"/>
      <c r="J1776" s="938"/>
      <c r="K1776" s="938"/>
      <c r="L1776" s="938"/>
      <c r="M1776" s="1066"/>
      <c r="N1776" s="1066"/>
      <c r="O1776" s="1067"/>
      <c r="P1776" s="1067"/>
      <c r="Q1776" s="1067"/>
      <c r="R1776" s="1067"/>
    </row>
    <row r="1777" spans="1:18" s="984" customFormat="1">
      <c r="A1777" s="938"/>
      <c r="C1777" s="1026"/>
      <c r="D1777" s="938"/>
      <c r="E1777" s="1063"/>
      <c r="F1777" s="1064"/>
      <c r="G1777" s="1065"/>
      <c r="H1777" s="938"/>
      <c r="I1777" s="1063"/>
      <c r="J1777" s="938"/>
      <c r="K1777" s="938"/>
      <c r="L1777" s="938"/>
      <c r="M1777" s="1066"/>
      <c r="N1777" s="1066"/>
      <c r="O1777" s="1067"/>
      <c r="P1777" s="1067"/>
      <c r="Q1777" s="1067"/>
      <c r="R1777" s="1067"/>
    </row>
    <row r="1778" spans="1:18" s="984" customFormat="1">
      <c r="A1778" s="938"/>
      <c r="C1778" s="1026"/>
      <c r="D1778" s="938"/>
      <c r="E1778" s="1063"/>
      <c r="F1778" s="1064"/>
      <c r="G1778" s="1065"/>
      <c r="H1778" s="938"/>
      <c r="I1778" s="1063"/>
      <c r="J1778" s="938"/>
      <c r="K1778" s="938"/>
      <c r="L1778" s="938"/>
      <c r="M1778" s="1066"/>
      <c r="N1778" s="1066"/>
      <c r="O1778" s="1067"/>
      <c r="P1778" s="1067"/>
      <c r="Q1778" s="1067"/>
      <c r="R1778" s="1067"/>
    </row>
    <row r="1779" spans="1:18" s="984" customFormat="1">
      <c r="A1779" s="938"/>
      <c r="C1779" s="1026"/>
      <c r="D1779" s="938"/>
      <c r="E1779" s="1063"/>
      <c r="F1779" s="1064"/>
      <c r="G1779" s="1065"/>
      <c r="H1779" s="938"/>
      <c r="I1779" s="1063"/>
      <c r="J1779" s="938"/>
      <c r="K1779" s="938"/>
      <c r="L1779" s="938"/>
      <c r="M1779" s="1066"/>
      <c r="N1779" s="1066"/>
      <c r="O1779" s="1067"/>
      <c r="P1779" s="1067"/>
      <c r="Q1779" s="1067"/>
      <c r="R1779" s="1067"/>
    </row>
    <row r="1780" spans="1:18" s="984" customFormat="1">
      <c r="A1780" s="938"/>
      <c r="C1780" s="1026"/>
      <c r="D1780" s="938"/>
      <c r="E1780" s="1063"/>
      <c r="F1780" s="1064"/>
      <c r="G1780" s="1065"/>
      <c r="H1780" s="938"/>
      <c r="I1780" s="1063"/>
      <c r="J1780" s="938"/>
      <c r="K1780" s="938"/>
      <c r="L1780" s="938"/>
      <c r="M1780" s="1066"/>
      <c r="N1780" s="1066"/>
      <c r="O1780" s="1067"/>
      <c r="P1780" s="1067"/>
      <c r="Q1780" s="1067"/>
      <c r="R1780" s="1067"/>
    </row>
    <row r="1781" spans="1:18" s="984" customFormat="1">
      <c r="A1781" s="938"/>
      <c r="C1781" s="1026"/>
      <c r="D1781" s="938"/>
      <c r="E1781" s="1063"/>
      <c r="F1781" s="1064"/>
      <c r="G1781" s="1065"/>
      <c r="H1781" s="938"/>
      <c r="I1781" s="1063"/>
      <c r="J1781" s="938"/>
      <c r="K1781" s="938"/>
      <c r="L1781" s="938"/>
      <c r="M1781" s="1066"/>
      <c r="N1781" s="1066"/>
      <c r="O1781" s="1067"/>
      <c r="P1781" s="1067"/>
      <c r="Q1781" s="1067"/>
      <c r="R1781" s="1067"/>
    </row>
    <row r="1782" spans="1:18" s="984" customFormat="1">
      <c r="A1782" s="938"/>
      <c r="C1782" s="1026"/>
      <c r="D1782" s="938"/>
      <c r="E1782" s="1063"/>
      <c r="F1782" s="1064"/>
      <c r="G1782" s="1065"/>
      <c r="H1782" s="938"/>
      <c r="I1782" s="1063"/>
      <c r="J1782" s="938"/>
      <c r="K1782" s="938"/>
      <c r="L1782" s="938"/>
      <c r="M1782" s="1066"/>
      <c r="N1782" s="1066"/>
      <c r="O1782" s="1067"/>
      <c r="P1782" s="1067"/>
      <c r="Q1782" s="1067"/>
      <c r="R1782" s="1067"/>
    </row>
    <row r="1783" spans="1:18" s="984" customFormat="1">
      <c r="A1783" s="938"/>
      <c r="C1783" s="1026"/>
      <c r="D1783" s="938"/>
      <c r="E1783" s="1063"/>
      <c r="F1783" s="1064"/>
      <c r="G1783" s="1065"/>
      <c r="H1783" s="938"/>
      <c r="I1783" s="1063"/>
      <c r="J1783" s="938"/>
      <c r="K1783" s="938"/>
      <c r="L1783" s="938"/>
      <c r="M1783" s="1066"/>
      <c r="N1783" s="1066"/>
      <c r="O1783" s="1067"/>
      <c r="P1783" s="1067"/>
      <c r="Q1783" s="1067"/>
      <c r="R1783" s="1067"/>
    </row>
    <row r="1784" spans="1:18" s="984" customFormat="1">
      <c r="A1784" s="938"/>
      <c r="C1784" s="1026"/>
      <c r="D1784" s="938"/>
      <c r="E1784" s="1063"/>
      <c r="F1784" s="1064"/>
      <c r="G1784" s="1065"/>
      <c r="H1784" s="938"/>
      <c r="I1784" s="1063"/>
      <c r="J1784" s="938"/>
      <c r="K1784" s="938"/>
      <c r="L1784" s="938"/>
      <c r="M1784" s="1066"/>
      <c r="N1784" s="1066"/>
      <c r="O1784" s="1067"/>
      <c r="P1784" s="1067"/>
      <c r="Q1784" s="1067"/>
      <c r="R1784" s="1067"/>
    </row>
    <row r="1785" spans="1:18" s="984" customFormat="1">
      <c r="A1785" s="938"/>
      <c r="C1785" s="1026"/>
      <c r="D1785" s="938"/>
      <c r="E1785" s="1063"/>
      <c r="F1785" s="1064"/>
      <c r="G1785" s="1065"/>
      <c r="H1785" s="938"/>
      <c r="I1785" s="1063"/>
      <c r="J1785" s="938"/>
      <c r="K1785" s="938"/>
      <c r="L1785" s="938"/>
      <c r="M1785" s="1066"/>
      <c r="N1785" s="1066"/>
      <c r="O1785" s="1067"/>
      <c r="P1785" s="1067"/>
      <c r="Q1785" s="1067"/>
      <c r="R1785" s="1067"/>
    </row>
    <row r="1786" spans="1:18" s="984" customFormat="1">
      <c r="A1786" s="938"/>
      <c r="C1786" s="1026"/>
      <c r="D1786" s="938"/>
      <c r="E1786" s="1063"/>
      <c r="F1786" s="1064"/>
      <c r="G1786" s="1065"/>
      <c r="H1786" s="938"/>
      <c r="I1786" s="1063"/>
      <c r="J1786" s="938"/>
      <c r="K1786" s="938"/>
      <c r="L1786" s="938"/>
      <c r="M1786" s="1066"/>
      <c r="N1786" s="1066"/>
      <c r="O1786" s="1067"/>
      <c r="P1786" s="1067"/>
      <c r="Q1786" s="1067"/>
      <c r="R1786" s="1067"/>
    </row>
    <row r="1787" spans="1:18" s="984" customFormat="1">
      <c r="A1787" s="938"/>
      <c r="C1787" s="1026"/>
      <c r="D1787" s="938"/>
      <c r="E1787" s="1063"/>
      <c r="F1787" s="1064"/>
      <c r="G1787" s="1065"/>
      <c r="H1787" s="938"/>
      <c r="I1787" s="1063"/>
      <c r="J1787" s="938"/>
      <c r="K1787" s="938"/>
      <c r="L1787" s="938"/>
      <c r="M1787" s="1066"/>
      <c r="N1787" s="1066"/>
      <c r="O1787" s="1067"/>
      <c r="P1787" s="1067"/>
      <c r="Q1787" s="1067"/>
      <c r="R1787" s="1067"/>
    </row>
    <row r="1788" spans="1:18" s="984" customFormat="1">
      <c r="A1788" s="938"/>
      <c r="C1788" s="1026"/>
      <c r="D1788" s="938"/>
      <c r="E1788" s="1063"/>
      <c r="F1788" s="1064"/>
      <c r="G1788" s="1065"/>
      <c r="H1788" s="938"/>
      <c r="I1788" s="1063"/>
      <c r="J1788" s="938"/>
      <c r="K1788" s="938"/>
      <c r="L1788" s="938"/>
      <c r="M1788" s="1066"/>
      <c r="N1788" s="1066"/>
      <c r="O1788" s="1067"/>
      <c r="P1788" s="1067"/>
      <c r="Q1788" s="1067"/>
      <c r="R1788" s="1067"/>
    </row>
    <row r="1789" spans="1:18" s="984" customFormat="1">
      <c r="A1789" s="938"/>
      <c r="C1789" s="1026"/>
      <c r="D1789" s="938"/>
      <c r="E1789" s="1063"/>
      <c r="F1789" s="1064"/>
      <c r="G1789" s="1065"/>
      <c r="H1789" s="938"/>
      <c r="I1789" s="1063"/>
      <c r="J1789" s="938"/>
      <c r="K1789" s="938"/>
      <c r="L1789" s="938"/>
      <c r="M1789" s="1066"/>
      <c r="N1789" s="1066"/>
      <c r="O1789" s="1067"/>
      <c r="P1789" s="1067"/>
      <c r="Q1789" s="1067"/>
      <c r="R1789" s="1067"/>
    </row>
    <row r="1790" spans="1:18" s="984" customFormat="1">
      <c r="A1790" s="938"/>
      <c r="C1790" s="1026"/>
      <c r="D1790" s="938"/>
      <c r="E1790" s="1063"/>
      <c r="F1790" s="1064"/>
      <c r="G1790" s="1065"/>
      <c r="H1790" s="938"/>
      <c r="I1790" s="1063"/>
      <c r="J1790" s="938"/>
      <c r="K1790" s="938"/>
      <c r="L1790" s="938"/>
      <c r="M1790" s="1066"/>
      <c r="N1790" s="1066"/>
      <c r="O1790" s="1067"/>
      <c r="P1790" s="1067"/>
      <c r="Q1790" s="1067"/>
      <c r="R1790" s="1067"/>
    </row>
    <row r="1791" spans="1:18" s="984" customFormat="1">
      <c r="A1791" s="938"/>
      <c r="C1791" s="1026"/>
      <c r="D1791" s="938"/>
      <c r="E1791" s="1063"/>
      <c r="F1791" s="1064"/>
      <c r="G1791" s="1065"/>
      <c r="H1791" s="938"/>
      <c r="I1791" s="1063"/>
      <c r="J1791" s="938"/>
      <c r="K1791" s="938"/>
      <c r="L1791" s="938"/>
      <c r="M1791" s="1066"/>
      <c r="N1791" s="1066"/>
      <c r="O1791" s="1067"/>
      <c r="P1791" s="1067"/>
      <c r="Q1791" s="1067"/>
      <c r="R1791" s="1067"/>
    </row>
    <row r="1792" spans="1:18" s="984" customFormat="1">
      <c r="A1792" s="938"/>
      <c r="C1792" s="1026"/>
      <c r="D1792" s="938"/>
      <c r="E1792" s="1063"/>
      <c r="F1792" s="1064"/>
      <c r="G1792" s="1065"/>
      <c r="H1792" s="938"/>
      <c r="I1792" s="1063"/>
      <c r="J1792" s="938"/>
      <c r="K1792" s="938"/>
      <c r="L1792" s="938"/>
      <c r="M1792" s="1066"/>
      <c r="N1792" s="1066"/>
      <c r="O1792" s="1067"/>
      <c r="P1792" s="1067"/>
      <c r="Q1792" s="1067"/>
      <c r="R1792" s="1067"/>
    </row>
    <row r="1793" spans="1:18" s="984" customFormat="1">
      <c r="A1793" s="938"/>
      <c r="C1793" s="1026"/>
      <c r="D1793" s="938"/>
      <c r="E1793" s="1063"/>
      <c r="F1793" s="1064"/>
      <c r="G1793" s="1065"/>
      <c r="H1793" s="938"/>
      <c r="I1793" s="1063"/>
      <c r="J1793" s="938"/>
      <c r="K1793" s="938"/>
      <c r="L1793" s="938"/>
      <c r="M1793" s="1066"/>
      <c r="N1793" s="1066"/>
      <c r="O1793" s="1067"/>
      <c r="P1793" s="1067"/>
      <c r="Q1793" s="1067"/>
      <c r="R1793" s="1067"/>
    </row>
    <row r="1794" spans="1:18" s="984" customFormat="1">
      <c r="A1794" s="938"/>
      <c r="C1794" s="1026"/>
      <c r="D1794" s="938"/>
      <c r="E1794" s="1063"/>
      <c r="F1794" s="1064"/>
      <c r="G1794" s="1065"/>
      <c r="H1794" s="938"/>
      <c r="I1794" s="1063"/>
      <c r="J1794" s="938"/>
      <c r="K1794" s="938"/>
      <c r="L1794" s="938"/>
      <c r="M1794" s="1066"/>
      <c r="N1794" s="1066"/>
      <c r="O1794" s="1067"/>
      <c r="P1794" s="1067"/>
      <c r="Q1794" s="1067"/>
      <c r="R1794" s="1067"/>
    </row>
    <row r="1795" spans="1:18" s="984" customFormat="1">
      <c r="A1795" s="938"/>
      <c r="C1795" s="1026"/>
      <c r="D1795" s="938"/>
      <c r="E1795" s="1063"/>
      <c r="F1795" s="1064"/>
      <c r="G1795" s="1065"/>
      <c r="H1795" s="938"/>
      <c r="I1795" s="1063"/>
      <c r="J1795" s="938"/>
      <c r="K1795" s="938"/>
      <c r="L1795" s="938"/>
      <c r="M1795" s="1066"/>
      <c r="N1795" s="1066"/>
      <c r="O1795" s="1067"/>
      <c r="P1795" s="1067"/>
      <c r="Q1795" s="1067"/>
      <c r="R1795" s="1067"/>
    </row>
    <row r="1796" spans="1:18" s="984" customFormat="1">
      <c r="A1796" s="938"/>
      <c r="C1796" s="1026"/>
      <c r="D1796" s="938"/>
      <c r="E1796" s="1063"/>
      <c r="F1796" s="1064"/>
      <c r="G1796" s="1065"/>
      <c r="H1796" s="938"/>
      <c r="I1796" s="1063"/>
      <c r="J1796" s="938"/>
      <c r="K1796" s="938"/>
      <c r="L1796" s="938"/>
      <c r="M1796" s="1066"/>
      <c r="N1796" s="1066"/>
      <c r="O1796" s="1067"/>
      <c r="P1796" s="1067"/>
      <c r="Q1796" s="1067"/>
      <c r="R1796" s="1067"/>
    </row>
    <row r="1797" spans="1:18" s="984" customFormat="1">
      <c r="A1797" s="938"/>
      <c r="C1797" s="1026"/>
      <c r="D1797" s="938"/>
      <c r="E1797" s="1063"/>
      <c r="F1797" s="1064"/>
      <c r="G1797" s="1065"/>
      <c r="H1797" s="938"/>
      <c r="I1797" s="1063"/>
      <c r="J1797" s="938"/>
      <c r="K1797" s="938"/>
      <c r="L1797" s="938"/>
      <c r="M1797" s="1066"/>
      <c r="N1797" s="1066"/>
      <c r="O1797" s="1067"/>
      <c r="P1797" s="1067"/>
      <c r="Q1797" s="1067"/>
      <c r="R1797" s="1067"/>
    </row>
    <row r="1798" spans="1:18" s="984" customFormat="1">
      <c r="A1798" s="938"/>
      <c r="C1798" s="1026"/>
      <c r="D1798" s="938"/>
      <c r="E1798" s="1063"/>
      <c r="F1798" s="1064"/>
      <c r="G1798" s="1065"/>
      <c r="H1798" s="938"/>
      <c r="I1798" s="1063"/>
      <c r="J1798" s="938"/>
      <c r="K1798" s="938"/>
      <c r="L1798" s="938"/>
      <c r="M1798" s="1066"/>
      <c r="N1798" s="1066"/>
      <c r="O1798" s="1067"/>
      <c r="P1798" s="1067"/>
      <c r="Q1798" s="1067"/>
      <c r="R1798" s="1067"/>
    </row>
    <row r="1799" spans="1:18" s="984" customFormat="1">
      <c r="A1799" s="938"/>
      <c r="C1799" s="1026"/>
      <c r="D1799" s="938"/>
      <c r="E1799" s="1063"/>
      <c r="F1799" s="1064"/>
      <c r="G1799" s="1065"/>
      <c r="H1799" s="938"/>
      <c r="I1799" s="1063"/>
      <c r="J1799" s="938"/>
      <c r="K1799" s="938"/>
      <c r="L1799" s="938"/>
      <c r="M1799" s="1066"/>
      <c r="N1799" s="1066"/>
      <c r="O1799" s="1067"/>
      <c r="P1799" s="1067"/>
      <c r="Q1799" s="1067"/>
      <c r="R1799" s="1067"/>
    </row>
    <row r="1800" spans="1:18" s="984" customFormat="1">
      <c r="A1800" s="938"/>
      <c r="C1800" s="1026"/>
      <c r="D1800" s="938"/>
      <c r="E1800" s="1063"/>
      <c r="F1800" s="1064"/>
      <c r="G1800" s="1065"/>
      <c r="H1800" s="938"/>
      <c r="I1800" s="1063"/>
      <c r="J1800" s="938"/>
      <c r="K1800" s="938"/>
      <c r="L1800" s="938"/>
      <c r="M1800" s="1066"/>
      <c r="N1800" s="1066"/>
      <c r="O1800" s="1067"/>
      <c r="P1800" s="1067"/>
      <c r="Q1800" s="1067"/>
      <c r="R1800" s="1067"/>
    </row>
    <row r="1801" spans="1:18" s="984" customFormat="1">
      <c r="A1801" s="938"/>
      <c r="C1801" s="1026"/>
      <c r="D1801" s="938"/>
      <c r="E1801" s="1063"/>
      <c r="F1801" s="1064"/>
      <c r="G1801" s="1065"/>
      <c r="H1801" s="938"/>
      <c r="I1801" s="1063"/>
      <c r="J1801" s="938"/>
      <c r="K1801" s="938"/>
      <c r="L1801" s="938"/>
      <c r="M1801" s="1066"/>
      <c r="N1801" s="1066"/>
      <c r="O1801" s="1067"/>
      <c r="P1801" s="1067"/>
      <c r="Q1801" s="1067"/>
      <c r="R1801" s="1067"/>
    </row>
    <row r="1802" spans="1:18" s="984" customFormat="1">
      <c r="A1802" s="938"/>
      <c r="C1802" s="1026"/>
      <c r="D1802" s="938"/>
      <c r="E1802" s="1063"/>
      <c r="F1802" s="1064"/>
      <c r="G1802" s="1065"/>
      <c r="H1802" s="938"/>
      <c r="I1802" s="1063"/>
      <c r="J1802" s="938"/>
      <c r="K1802" s="938"/>
      <c r="L1802" s="938"/>
      <c r="M1802" s="1066"/>
      <c r="N1802" s="1066"/>
      <c r="O1802" s="1067"/>
      <c r="P1802" s="1067"/>
      <c r="Q1802" s="1067"/>
      <c r="R1802" s="1067"/>
    </row>
    <row r="1803" spans="1:18" s="984" customFormat="1">
      <c r="A1803" s="938"/>
      <c r="C1803" s="1026"/>
      <c r="D1803" s="938"/>
      <c r="E1803" s="1063"/>
      <c r="F1803" s="1064"/>
      <c r="G1803" s="1065"/>
      <c r="H1803" s="938"/>
      <c r="I1803" s="1063"/>
      <c r="J1803" s="938"/>
      <c r="K1803" s="938"/>
      <c r="L1803" s="938"/>
      <c r="M1803" s="1066"/>
      <c r="N1803" s="1066"/>
      <c r="O1803" s="1067"/>
      <c r="P1803" s="1067"/>
      <c r="Q1803" s="1067"/>
      <c r="R1803" s="1067"/>
    </row>
    <row r="1804" spans="1:18" s="984" customFormat="1">
      <c r="A1804" s="938"/>
      <c r="C1804" s="1026"/>
      <c r="D1804" s="938"/>
      <c r="E1804" s="1063"/>
      <c r="F1804" s="1064"/>
      <c r="G1804" s="1065"/>
      <c r="H1804" s="938"/>
      <c r="I1804" s="1063"/>
      <c r="J1804" s="938"/>
      <c r="K1804" s="938"/>
      <c r="L1804" s="938"/>
      <c r="M1804" s="1066"/>
      <c r="N1804" s="1066"/>
      <c r="O1804" s="1067"/>
      <c r="P1804" s="1067"/>
      <c r="Q1804" s="1067"/>
      <c r="R1804" s="1067"/>
    </row>
    <row r="1805" spans="1:18" s="984" customFormat="1">
      <c r="A1805" s="938"/>
      <c r="C1805" s="1026"/>
      <c r="D1805" s="938"/>
      <c r="E1805" s="1063"/>
      <c r="F1805" s="1064"/>
      <c r="G1805" s="1065"/>
      <c r="H1805" s="938"/>
      <c r="I1805" s="1063"/>
      <c r="J1805" s="938"/>
      <c r="K1805" s="938"/>
      <c r="L1805" s="938"/>
      <c r="M1805" s="1066"/>
      <c r="N1805" s="1066"/>
      <c r="O1805" s="1067"/>
      <c r="P1805" s="1067"/>
      <c r="Q1805" s="1067"/>
      <c r="R1805" s="1067"/>
    </row>
    <row r="1806" spans="1:18" s="984" customFormat="1">
      <c r="A1806" s="938"/>
      <c r="C1806" s="1026"/>
      <c r="D1806" s="938"/>
      <c r="E1806" s="1063"/>
      <c r="F1806" s="1064"/>
      <c r="G1806" s="1065"/>
      <c r="H1806" s="938"/>
      <c r="I1806" s="1063"/>
      <c r="J1806" s="938"/>
      <c r="K1806" s="938"/>
      <c r="L1806" s="938"/>
      <c r="M1806" s="1066"/>
      <c r="N1806" s="1066"/>
      <c r="O1806" s="1067"/>
      <c r="P1806" s="1067"/>
      <c r="Q1806" s="1067"/>
      <c r="R1806" s="1067"/>
    </row>
    <row r="1807" spans="1:18" s="984" customFormat="1">
      <c r="A1807" s="938"/>
      <c r="C1807" s="1026"/>
      <c r="D1807" s="938"/>
      <c r="E1807" s="1063"/>
      <c r="F1807" s="1064"/>
      <c r="G1807" s="1065"/>
      <c r="H1807" s="938"/>
      <c r="I1807" s="1063"/>
      <c r="J1807" s="938"/>
      <c r="K1807" s="938"/>
      <c r="L1807" s="938"/>
      <c r="M1807" s="1066"/>
      <c r="N1807" s="1066"/>
      <c r="O1807" s="1067"/>
      <c r="P1807" s="1067"/>
      <c r="Q1807" s="1067"/>
      <c r="R1807" s="1067"/>
    </row>
    <row r="1808" spans="1:18" s="984" customFormat="1">
      <c r="A1808" s="938"/>
      <c r="C1808" s="1026"/>
      <c r="D1808" s="938"/>
      <c r="E1808" s="1063"/>
      <c r="F1808" s="1064"/>
      <c r="G1808" s="1065"/>
      <c r="H1808" s="938"/>
      <c r="I1808" s="1063"/>
      <c r="J1808" s="938"/>
      <c r="K1808" s="938"/>
      <c r="L1808" s="938"/>
      <c r="M1808" s="1066"/>
      <c r="N1808" s="1066"/>
      <c r="O1808" s="1067"/>
      <c r="P1808" s="1067"/>
      <c r="Q1808" s="1067"/>
      <c r="R1808" s="1067"/>
    </row>
    <row r="1809" spans="1:18" s="984" customFormat="1">
      <c r="A1809" s="938"/>
      <c r="C1809" s="1026"/>
      <c r="D1809" s="938"/>
      <c r="E1809" s="1063"/>
      <c r="F1809" s="1064"/>
      <c r="G1809" s="1065"/>
      <c r="H1809" s="938"/>
      <c r="I1809" s="1063"/>
      <c r="J1809" s="938"/>
      <c r="K1809" s="938"/>
      <c r="L1809" s="938"/>
      <c r="M1809" s="1066"/>
      <c r="N1809" s="1066"/>
      <c r="O1809" s="1067"/>
      <c r="P1809" s="1067"/>
      <c r="Q1809" s="1067"/>
      <c r="R1809" s="1067"/>
    </row>
    <row r="1810" spans="1:18" s="984" customFormat="1">
      <c r="A1810" s="938"/>
      <c r="C1810" s="1026"/>
      <c r="D1810" s="938"/>
      <c r="E1810" s="1063"/>
      <c r="F1810" s="1064"/>
      <c r="G1810" s="1065"/>
      <c r="H1810" s="938"/>
      <c r="I1810" s="1063"/>
      <c r="J1810" s="938"/>
      <c r="K1810" s="938"/>
      <c r="L1810" s="938"/>
      <c r="M1810" s="1066"/>
      <c r="N1810" s="1066"/>
      <c r="O1810" s="1067"/>
      <c r="P1810" s="1067"/>
      <c r="Q1810" s="1067"/>
      <c r="R1810" s="1067"/>
    </row>
    <row r="1811" spans="1:18" s="984" customFormat="1">
      <c r="A1811" s="938"/>
      <c r="C1811" s="1026"/>
      <c r="D1811" s="938"/>
      <c r="E1811" s="1063"/>
      <c r="F1811" s="1064"/>
      <c r="G1811" s="1065"/>
      <c r="H1811" s="938"/>
      <c r="I1811" s="1063"/>
      <c r="J1811" s="938"/>
      <c r="K1811" s="938"/>
      <c r="L1811" s="938"/>
      <c r="M1811" s="1066"/>
      <c r="N1811" s="1066"/>
      <c r="O1811" s="1067"/>
      <c r="P1811" s="1067"/>
      <c r="Q1811" s="1067"/>
      <c r="R1811" s="1067"/>
    </row>
    <row r="1812" spans="1:18" s="984" customFormat="1">
      <c r="A1812" s="938"/>
      <c r="C1812" s="1026"/>
      <c r="D1812" s="938"/>
      <c r="E1812" s="1063"/>
      <c r="F1812" s="1064"/>
      <c r="G1812" s="1065"/>
      <c r="H1812" s="938"/>
      <c r="I1812" s="1063"/>
      <c r="J1812" s="938"/>
      <c r="K1812" s="938"/>
      <c r="L1812" s="938"/>
      <c r="M1812" s="1066"/>
      <c r="N1812" s="1066"/>
      <c r="O1812" s="1067"/>
      <c r="P1812" s="1067"/>
      <c r="Q1812" s="1067"/>
      <c r="R1812" s="1067"/>
    </row>
    <row r="1813" spans="1:18" s="984" customFormat="1">
      <c r="A1813" s="938"/>
      <c r="C1813" s="1026"/>
      <c r="D1813" s="938"/>
      <c r="E1813" s="1063"/>
      <c r="F1813" s="1064"/>
      <c r="G1813" s="1065"/>
      <c r="H1813" s="938"/>
      <c r="I1813" s="1063"/>
      <c r="J1813" s="938"/>
      <c r="K1813" s="938"/>
      <c r="L1813" s="938"/>
      <c r="M1813" s="1066"/>
      <c r="N1813" s="1066"/>
      <c r="O1813" s="1067"/>
      <c r="P1813" s="1067"/>
      <c r="Q1813" s="1067"/>
      <c r="R1813" s="1067"/>
    </row>
    <row r="1814" spans="1:18" s="984" customFormat="1">
      <c r="A1814" s="938"/>
      <c r="C1814" s="1026"/>
      <c r="D1814" s="938"/>
      <c r="E1814" s="1063"/>
      <c r="F1814" s="1064"/>
      <c r="G1814" s="1065"/>
      <c r="H1814" s="938"/>
      <c r="I1814" s="1063"/>
      <c r="J1814" s="938"/>
      <c r="K1814" s="938"/>
      <c r="L1814" s="938"/>
      <c r="M1814" s="1066"/>
      <c r="N1814" s="1066"/>
      <c r="O1814" s="1067"/>
      <c r="P1814" s="1067"/>
      <c r="Q1814" s="1067"/>
      <c r="R1814" s="1067"/>
    </row>
    <row r="1815" spans="1:18" s="984" customFormat="1">
      <c r="A1815" s="938"/>
      <c r="C1815" s="1026"/>
      <c r="D1815" s="938"/>
      <c r="E1815" s="1063"/>
      <c r="F1815" s="1064"/>
      <c r="G1815" s="1065"/>
      <c r="H1815" s="938"/>
      <c r="I1815" s="1063"/>
      <c r="J1815" s="938"/>
      <c r="K1815" s="938"/>
      <c r="L1815" s="938"/>
      <c r="M1815" s="1066"/>
      <c r="N1815" s="1066"/>
      <c r="O1815" s="1067"/>
      <c r="P1815" s="1067"/>
      <c r="Q1815" s="1067"/>
      <c r="R1815" s="1067"/>
    </row>
    <row r="1816" spans="1:18" s="984" customFormat="1">
      <c r="A1816" s="938"/>
      <c r="C1816" s="1026"/>
      <c r="D1816" s="938"/>
      <c r="E1816" s="1063"/>
      <c r="F1816" s="1064"/>
      <c r="G1816" s="1065"/>
      <c r="H1816" s="938"/>
      <c r="I1816" s="1063"/>
      <c r="J1816" s="938"/>
      <c r="K1816" s="938"/>
      <c r="L1816" s="938"/>
      <c r="M1816" s="1066"/>
      <c r="N1816" s="1066"/>
      <c r="O1816" s="1067"/>
      <c r="P1816" s="1067"/>
      <c r="Q1816" s="1067"/>
      <c r="R1816" s="1067"/>
    </row>
    <row r="1817" spans="1:18" s="984" customFormat="1">
      <c r="A1817" s="938"/>
      <c r="C1817" s="1026"/>
      <c r="D1817" s="938"/>
      <c r="E1817" s="1063"/>
      <c r="F1817" s="1064"/>
      <c r="G1817" s="1065"/>
      <c r="H1817" s="938"/>
      <c r="I1817" s="1063"/>
      <c r="J1817" s="938"/>
      <c r="K1817" s="938"/>
      <c r="L1817" s="938"/>
      <c r="M1817" s="1066"/>
      <c r="N1817" s="1066"/>
      <c r="O1817" s="1067"/>
      <c r="P1817" s="1067"/>
      <c r="Q1817" s="1067"/>
      <c r="R1817" s="1067"/>
    </row>
    <row r="1818" spans="1:18" s="984" customFormat="1">
      <c r="A1818" s="938"/>
      <c r="C1818" s="1026"/>
      <c r="D1818" s="938"/>
      <c r="E1818" s="1063"/>
      <c r="F1818" s="1064"/>
      <c r="G1818" s="1065"/>
      <c r="H1818" s="938"/>
      <c r="I1818" s="1063"/>
      <c r="J1818" s="938"/>
      <c r="K1818" s="938"/>
      <c r="L1818" s="938"/>
      <c r="M1818" s="1066"/>
      <c r="N1818" s="1066"/>
      <c r="O1818" s="1067"/>
      <c r="P1818" s="1067"/>
      <c r="Q1818" s="1067"/>
      <c r="R1818" s="1067"/>
    </row>
    <row r="1819" spans="1:18" s="984" customFormat="1">
      <c r="A1819" s="938"/>
      <c r="C1819" s="1026"/>
      <c r="D1819" s="938"/>
      <c r="E1819" s="1063"/>
      <c r="F1819" s="1064"/>
      <c r="G1819" s="1065"/>
      <c r="H1819" s="938"/>
      <c r="I1819" s="1063"/>
      <c r="J1819" s="938"/>
      <c r="K1819" s="938"/>
      <c r="L1819" s="938"/>
      <c r="M1819" s="1066"/>
      <c r="N1819" s="1066"/>
      <c r="O1819" s="1067"/>
      <c r="P1819" s="1067"/>
      <c r="Q1819" s="1067"/>
      <c r="R1819" s="1067"/>
    </row>
    <row r="1820" spans="1:18" s="984" customFormat="1">
      <c r="A1820" s="938"/>
      <c r="C1820" s="1026"/>
      <c r="D1820" s="938"/>
      <c r="E1820" s="1063"/>
      <c r="F1820" s="1064"/>
      <c r="G1820" s="1065"/>
      <c r="H1820" s="938"/>
      <c r="I1820" s="1063"/>
      <c r="J1820" s="938"/>
      <c r="K1820" s="938"/>
      <c r="L1820" s="938"/>
      <c r="M1820" s="1066"/>
      <c r="N1820" s="1066"/>
      <c r="O1820" s="1067"/>
      <c r="P1820" s="1067"/>
      <c r="Q1820" s="1067"/>
      <c r="R1820" s="1067"/>
    </row>
    <row r="1821" spans="1:18" s="984" customFormat="1">
      <c r="A1821" s="938"/>
      <c r="C1821" s="1026"/>
      <c r="D1821" s="938"/>
      <c r="E1821" s="1063"/>
      <c r="F1821" s="1064"/>
      <c r="G1821" s="1065"/>
      <c r="H1821" s="938"/>
      <c r="I1821" s="1063"/>
      <c r="J1821" s="938"/>
      <c r="K1821" s="938"/>
      <c r="L1821" s="938"/>
      <c r="M1821" s="1066"/>
      <c r="N1821" s="1066"/>
      <c r="O1821" s="1067"/>
      <c r="P1821" s="1067"/>
      <c r="Q1821" s="1067"/>
      <c r="R1821" s="1067"/>
    </row>
    <row r="1822" spans="1:18" s="984" customFormat="1">
      <c r="A1822" s="938"/>
      <c r="C1822" s="1026"/>
      <c r="D1822" s="938"/>
      <c r="E1822" s="1063"/>
      <c r="F1822" s="1064"/>
      <c r="G1822" s="1065"/>
      <c r="H1822" s="938"/>
      <c r="I1822" s="1063"/>
      <c r="J1822" s="938"/>
      <c r="K1822" s="938"/>
      <c r="L1822" s="938"/>
      <c r="M1822" s="1066"/>
      <c r="N1822" s="1066"/>
      <c r="O1822" s="1067"/>
      <c r="P1822" s="1067"/>
      <c r="Q1822" s="1067"/>
      <c r="R1822" s="1067"/>
    </row>
    <row r="1823" spans="1:18" s="984" customFormat="1">
      <c r="A1823" s="938"/>
      <c r="C1823" s="1026"/>
      <c r="D1823" s="938"/>
      <c r="E1823" s="1063"/>
      <c r="F1823" s="1064"/>
      <c r="G1823" s="1065"/>
      <c r="H1823" s="938"/>
      <c r="I1823" s="1063"/>
      <c r="J1823" s="938"/>
      <c r="K1823" s="938"/>
      <c r="L1823" s="938"/>
      <c r="M1823" s="1066"/>
      <c r="N1823" s="1066"/>
      <c r="O1823" s="1067"/>
      <c r="P1823" s="1067"/>
      <c r="Q1823" s="1067"/>
      <c r="R1823" s="1067"/>
    </row>
    <row r="1824" spans="1:18" s="984" customFormat="1">
      <c r="A1824" s="938"/>
      <c r="C1824" s="1026"/>
      <c r="D1824" s="938"/>
      <c r="E1824" s="1063"/>
      <c r="F1824" s="1064"/>
      <c r="G1824" s="1065"/>
      <c r="H1824" s="938"/>
      <c r="I1824" s="1063"/>
      <c r="J1824" s="938"/>
      <c r="K1824" s="938"/>
      <c r="L1824" s="938"/>
      <c r="M1824" s="1066"/>
      <c r="N1824" s="1066"/>
      <c r="O1824" s="1067"/>
      <c r="P1824" s="1067"/>
      <c r="Q1824" s="1067"/>
      <c r="R1824" s="1067"/>
    </row>
    <row r="1825" spans="1:18" s="984" customFormat="1">
      <c r="A1825" s="938"/>
      <c r="C1825" s="1026"/>
      <c r="D1825" s="938"/>
      <c r="E1825" s="1063"/>
      <c r="F1825" s="1064"/>
      <c r="G1825" s="1065"/>
      <c r="H1825" s="938"/>
      <c r="I1825" s="1063"/>
      <c r="J1825" s="938"/>
      <c r="K1825" s="938"/>
      <c r="L1825" s="938"/>
      <c r="M1825" s="1066"/>
      <c r="N1825" s="1066"/>
      <c r="O1825" s="1067"/>
      <c r="P1825" s="1067"/>
      <c r="Q1825" s="1067"/>
      <c r="R1825" s="1067"/>
    </row>
    <row r="1826" spans="1:18" s="984" customFormat="1">
      <c r="A1826" s="938"/>
      <c r="C1826" s="1026"/>
      <c r="D1826" s="938"/>
      <c r="E1826" s="1063"/>
      <c r="F1826" s="1064"/>
      <c r="G1826" s="1065"/>
      <c r="H1826" s="938"/>
      <c r="I1826" s="1063"/>
      <c r="J1826" s="938"/>
      <c r="K1826" s="938"/>
      <c r="L1826" s="938"/>
      <c r="M1826" s="1066"/>
      <c r="N1826" s="1066"/>
      <c r="O1826" s="1067"/>
      <c r="P1826" s="1067"/>
      <c r="Q1826" s="1067"/>
      <c r="R1826" s="1067"/>
    </row>
    <row r="1827" spans="1:18" s="984" customFormat="1">
      <c r="A1827" s="938"/>
      <c r="C1827" s="1026"/>
      <c r="D1827" s="938"/>
      <c r="E1827" s="1063"/>
      <c r="F1827" s="1064"/>
      <c r="G1827" s="1065"/>
      <c r="H1827" s="938"/>
      <c r="I1827" s="1063"/>
      <c r="J1827" s="938"/>
      <c r="K1827" s="938"/>
      <c r="L1827" s="938"/>
      <c r="M1827" s="1066"/>
      <c r="N1827" s="1066"/>
      <c r="O1827" s="1067"/>
      <c r="P1827" s="1067"/>
      <c r="Q1827" s="1067"/>
      <c r="R1827" s="1067"/>
    </row>
    <row r="1828" spans="1:18" s="984" customFormat="1">
      <c r="A1828" s="938"/>
      <c r="C1828" s="1026"/>
      <c r="D1828" s="938"/>
      <c r="E1828" s="1063"/>
      <c r="F1828" s="1064"/>
      <c r="G1828" s="1065"/>
      <c r="H1828" s="938"/>
      <c r="I1828" s="1063"/>
      <c r="J1828" s="938"/>
      <c r="K1828" s="938"/>
      <c r="L1828" s="938"/>
      <c r="M1828" s="1066"/>
      <c r="N1828" s="1066"/>
      <c r="O1828" s="1067"/>
      <c r="P1828" s="1067"/>
      <c r="Q1828" s="1067"/>
      <c r="R1828" s="1067"/>
    </row>
    <row r="1829" spans="1:18" s="984" customFormat="1">
      <c r="A1829" s="938"/>
      <c r="C1829" s="1026"/>
      <c r="D1829" s="938"/>
      <c r="E1829" s="1063"/>
      <c r="F1829" s="1064"/>
      <c r="G1829" s="1065"/>
      <c r="H1829" s="938"/>
      <c r="I1829" s="1063"/>
      <c r="J1829" s="938"/>
      <c r="K1829" s="938"/>
      <c r="L1829" s="938"/>
      <c r="M1829" s="1066"/>
      <c r="N1829" s="1066"/>
      <c r="O1829" s="1067"/>
      <c r="P1829" s="1067"/>
      <c r="Q1829" s="1067"/>
      <c r="R1829" s="1067"/>
    </row>
    <row r="1830" spans="1:18" s="984" customFormat="1">
      <c r="A1830" s="938"/>
      <c r="C1830" s="1026"/>
      <c r="D1830" s="938"/>
      <c r="E1830" s="1063"/>
      <c r="F1830" s="1064"/>
      <c r="G1830" s="1065"/>
      <c r="H1830" s="938"/>
      <c r="I1830" s="1063"/>
      <c r="J1830" s="938"/>
      <c r="K1830" s="938"/>
      <c r="L1830" s="938"/>
      <c r="M1830" s="1066"/>
      <c r="N1830" s="1066"/>
      <c r="O1830" s="1067"/>
      <c r="P1830" s="1067"/>
      <c r="Q1830" s="1067"/>
      <c r="R1830" s="1067"/>
    </row>
    <row r="1831" spans="1:18" s="984" customFormat="1">
      <c r="A1831" s="938"/>
      <c r="C1831" s="1026"/>
      <c r="D1831" s="938"/>
      <c r="E1831" s="1063"/>
      <c r="F1831" s="1064"/>
      <c r="G1831" s="1065"/>
      <c r="H1831" s="938"/>
      <c r="I1831" s="1063"/>
      <c r="J1831" s="938"/>
      <c r="K1831" s="938"/>
      <c r="L1831" s="938"/>
      <c r="M1831" s="1066"/>
      <c r="N1831" s="1066"/>
      <c r="O1831" s="1067"/>
      <c r="P1831" s="1067"/>
      <c r="Q1831" s="1067"/>
      <c r="R1831" s="1067"/>
    </row>
    <row r="1832" spans="1:18" s="984" customFormat="1">
      <c r="A1832" s="938"/>
      <c r="C1832" s="1026"/>
      <c r="D1832" s="938"/>
      <c r="E1832" s="1063"/>
      <c r="F1832" s="1064"/>
      <c r="G1832" s="1065"/>
      <c r="H1832" s="938"/>
      <c r="I1832" s="1063"/>
      <c r="J1832" s="938"/>
      <c r="K1832" s="938"/>
      <c r="L1832" s="938"/>
      <c r="M1832" s="1066"/>
      <c r="N1832" s="1066"/>
      <c r="O1832" s="1067"/>
      <c r="P1832" s="1067"/>
      <c r="Q1832" s="1067"/>
      <c r="R1832" s="1067"/>
    </row>
    <row r="1833" spans="1:18" s="984" customFormat="1">
      <c r="A1833" s="938"/>
      <c r="C1833" s="1026"/>
      <c r="D1833" s="938"/>
      <c r="E1833" s="1063"/>
      <c r="F1833" s="1064"/>
      <c r="G1833" s="1065"/>
      <c r="H1833" s="938"/>
      <c r="I1833" s="1063"/>
      <c r="J1833" s="938"/>
      <c r="K1833" s="938"/>
      <c r="L1833" s="938"/>
      <c r="M1833" s="1066"/>
      <c r="N1833" s="1066"/>
      <c r="O1833" s="1067"/>
      <c r="P1833" s="1067"/>
      <c r="Q1833" s="1067"/>
      <c r="R1833" s="1067"/>
    </row>
    <row r="1834" spans="1:18" s="984" customFormat="1">
      <c r="A1834" s="938"/>
      <c r="C1834" s="1026"/>
      <c r="D1834" s="938"/>
      <c r="E1834" s="1063"/>
      <c r="F1834" s="1064"/>
      <c r="G1834" s="1065"/>
      <c r="H1834" s="938"/>
      <c r="I1834" s="1063"/>
      <c r="J1834" s="938"/>
      <c r="K1834" s="938"/>
      <c r="L1834" s="938"/>
      <c r="M1834" s="1066"/>
      <c r="N1834" s="1066"/>
      <c r="O1834" s="1067"/>
      <c r="P1834" s="1067"/>
      <c r="Q1834" s="1067"/>
      <c r="R1834" s="1067"/>
    </row>
    <row r="1835" spans="1:18" s="984" customFormat="1">
      <c r="A1835" s="938"/>
      <c r="C1835" s="1026"/>
      <c r="D1835" s="938"/>
      <c r="E1835" s="1063"/>
      <c r="F1835" s="1064"/>
      <c r="G1835" s="1065"/>
      <c r="H1835" s="938"/>
      <c r="I1835" s="1063"/>
      <c r="J1835" s="938"/>
      <c r="K1835" s="938"/>
      <c r="L1835" s="938"/>
      <c r="M1835" s="1066"/>
      <c r="N1835" s="1066"/>
      <c r="O1835" s="1067"/>
      <c r="P1835" s="1067"/>
      <c r="Q1835" s="1067"/>
      <c r="R1835" s="1067"/>
    </row>
    <row r="1836" spans="1:18" s="984" customFormat="1">
      <c r="A1836" s="938"/>
      <c r="C1836" s="1026"/>
      <c r="D1836" s="938"/>
      <c r="E1836" s="1063"/>
      <c r="F1836" s="1064"/>
      <c r="G1836" s="1065"/>
      <c r="H1836" s="938"/>
      <c r="I1836" s="1063"/>
      <c r="J1836" s="938"/>
      <c r="K1836" s="938"/>
      <c r="L1836" s="938"/>
      <c r="M1836" s="1066"/>
      <c r="N1836" s="1066"/>
      <c r="O1836" s="1067"/>
      <c r="P1836" s="1067"/>
      <c r="Q1836" s="1067"/>
      <c r="R1836" s="1067"/>
    </row>
    <row r="1837" spans="1:18" s="984" customFormat="1">
      <c r="A1837" s="938"/>
      <c r="C1837" s="1026"/>
      <c r="D1837" s="938"/>
      <c r="E1837" s="1063"/>
      <c r="F1837" s="1064"/>
      <c r="G1837" s="1065"/>
      <c r="H1837" s="938"/>
      <c r="I1837" s="1063"/>
      <c r="J1837" s="938"/>
      <c r="K1837" s="938"/>
      <c r="L1837" s="938"/>
      <c r="M1837" s="1066"/>
      <c r="N1837" s="1066"/>
      <c r="O1837" s="1067"/>
      <c r="P1837" s="1067"/>
      <c r="Q1837" s="1067"/>
      <c r="R1837" s="1067"/>
    </row>
    <row r="1838" spans="1:18" s="984" customFormat="1">
      <c r="A1838" s="938"/>
      <c r="C1838" s="1026"/>
      <c r="D1838" s="938"/>
      <c r="E1838" s="1063"/>
      <c r="F1838" s="1064"/>
      <c r="G1838" s="1065"/>
      <c r="H1838" s="938"/>
      <c r="I1838" s="1063"/>
      <c r="J1838" s="938"/>
      <c r="K1838" s="938"/>
      <c r="L1838" s="938"/>
      <c r="M1838" s="1066"/>
      <c r="N1838" s="1066"/>
      <c r="O1838" s="1067"/>
      <c r="P1838" s="1067"/>
      <c r="Q1838" s="1067"/>
      <c r="R1838" s="1067"/>
    </row>
    <row r="1839" spans="1:18" s="984" customFormat="1">
      <c r="A1839" s="938"/>
      <c r="C1839" s="1026"/>
      <c r="D1839" s="938"/>
      <c r="E1839" s="1063"/>
      <c r="F1839" s="1064"/>
      <c r="G1839" s="1065"/>
      <c r="H1839" s="938"/>
      <c r="I1839" s="1063"/>
      <c r="J1839" s="938"/>
      <c r="K1839" s="938"/>
      <c r="L1839" s="938"/>
      <c r="M1839" s="1066"/>
      <c r="N1839" s="1066"/>
      <c r="O1839" s="1067"/>
      <c r="P1839" s="1067"/>
      <c r="Q1839" s="1067"/>
      <c r="R1839" s="1067"/>
    </row>
    <row r="1840" spans="1:18" s="984" customFormat="1">
      <c r="A1840" s="938"/>
      <c r="C1840" s="1026"/>
      <c r="D1840" s="938"/>
      <c r="E1840" s="1063"/>
      <c r="F1840" s="1064"/>
      <c r="G1840" s="1065"/>
      <c r="H1840" s="938"/>
      <c r="I1840" s="1063"/>
      <c r="J1840" s="938"/>
      <c r="K1840" s="938"/>
      <c r="L1840" s="938"/>
      <c r="M1840" s="1066"/>
      <c r="N1840" s="1066"/>
      <c r="O1840" s="1067"/>
      <c r="P1840" s="1067"/>
      <c r="Q1840" s="1067"/>
      <c r="R1840" s="1067"/>
    </row>
    <row r="1841" spans="1:18" s="984" customFormat="1">
      <c r="A1841" s="938"/>
      <c r="C1841" s="1026"/>
      <c r="D1841" s="938"/>
      <c r="E1841" s="1063"/>
      <c r="F1841" s="1064"/>
      <c r="G1841" s="1065"/>
      <c r="H1841" s="938"/>
      <c r="I1841" s="1063"/>
      <c r="J1841" s="938"/>
      <c r="K1841" s="938"/>
      <c r="L1841" s="938"/>
      <c r="M1841" s="1066"/>
      <c r="N1841" s="1066"/>
      <c r="O1841" s="1067"/>
      <c r="P1841" s="1067"/>
      <c r="Q1841" s="1067"/>
      <c r="R1841" s="1067"/>
    </row>
    <row r="1842" spans="1:18" s="984" customFormat="1">
      <c r="A1842" s="938"/>
      <c r="C1842" s="1026"/>
      <c r="D1842" s="938"/>
      <c r="E1842" s="1063"/>
      <c r="F1842" s="1064"/>
      <c r="G1842" s="1065"/>
      <c r="H1842" s="938"/>
      <c r="I1842" s="1063"/>
      <c r="J1842" s="938"/>
      <c r="K1842" s="938"/>
      <c r="L1842" s="938"/>
      <c r="M1842" s="1066"/>
      <c r="N1842" s="1066"/>
      <c r="O1842" s="1067"/>
      <c r="P1842" s="1067"/>
      <c r="Q1842" s="1067"/>
      <c r="R1842" s="1067"/>
    </row>
    <row r="1843" spans="1:18" s="984" customFormat="1">
      <c r="A1843" s="938"/>
      <c r="C1843" s="1026"/>
      <c r="D1843" s="938"/>
      <c r="E1843" s="1063"/>
      <c r="F1843" s="1064"/>
      <c r="G1843" s="1065"/>
      <c r="H1843" s="938"/>
      <c r="I1843" s="1063"/>
      <c r="J1843" s="938"/>
      <c r="K1843" s="938"/>
      <c r="L1843" s="938"/>
      <c r="M1843" s="1066"/>
      <c r="N1843" s="1066"/>
      <c r="O1843" s="1067"/>
      <c r="P1843" s="1067"/>
      <c r="Q1843" s="1067"/>
      <c r="R1843" s="1067"/>
    </row>
    <row r="1844" spans="1:18" s="984" customFormat="1">
      <c r="A1844" s="938"/>
      <c r="C1844" s="1026"/>
      <c r="D1844" s="938"/>
      <c r="E1844" s="1063"/>
      <c r="F1844" s="1064"/>
      <c r="G1844" s="1065"/>
      <c r="H1844" s="938"/>
      <c r="I1844" s="1063"/>
      <c r="J1844" s="938"/>
      <c r="K1844" s="938"/>
      <c r="L1844" s="938"/>
      <c r="M1844" s="1066"/>
      <c r="N1844" s="1066"/>
      <c r="O1844" s="1067"/>
      <c r="P1844" s="1067"/>
      <c r="Q1844" s="1067"/>
      <c r="R1844" s="1067"/>
    </row>
    <row r="1845" spans="1:18" s="984" customFormat="1">
      <c r="A1845" s="938"/>
      <c r="C1845" s="1026"/>
      <c r="D1845" s="938"/>
      <c r="E1845" s="1063"/>
      <c r="F1845" s="1064"/>
      <c r="G1845" s="1065"/>
      <c r="H1845" s="938"/>
      <c r="I1845" s="1063"/>
      <c r="J1845" s="938"/>
      <c r="K1845" s="938"/>
      <c r="L1845" s="938"/>
      <c r="M1845" s="1066"/>
      <c r="N1845" s="1066"/>
      <c r="O1845" s="1067"/>
      <c r="P1845" s="1067"/>
      <c r="Q1845" s="1067"/>
      <c r="R1845" s="1067"/>
    </row>
    <row r="1846" spans="1:18" s="984" customFormat="1">
      <c r="A1846" s="938"/>
      <c r="C1846" s="1026"/>
      <c r="D1846" s="938"/>
      <c r="E1846" s="1063"/>
      <c r="F1846" s="1064"/>
      <c r="G1846" s="1065"/>
      <c r="H1846" s="938"/>
      <c r="I1846" s="1063"/>
      <c r="J1846" s="938"/>
      <c r="K1846" s="938"/>
      <c r="L1846" s="938"/>
      <c r="M1846" s="1066"/>
      <c r="N1846" s="1066"/>
      <c r="O1846" s="1067"/>
      <c r="P1846" s="1067"/>
      <c r="Q1846" s="1067"/>
      <c r="R1846" s="1067"/>
    </row>
    <row r="1847" spans="1:18" s="984" customFormat="1">
      <c r="A1847" s="938"/>
      <c r="C1847" s="1026"/>
      <c r="D1847" s="938"/>
      <c r="E1847" s="1063"/>
      <c r="F1847" s="1064"/>
      <c r="G1847" s="1065"/>
      <c r="H1847" s="938"/>
      <c r="I1847" s="1063"/>
      <c r="J1847" s="938"/>
      <c r="K1847" s="938"/>
      <c r="L1847" s="938"/>
      <c r="M1847" s="1066"/>
      <c r="N1847" s="1066"/>
      <c r="O1847" s="1067"/>
      <c r="P1847" s="1067"/>
      <c r="Q1847" s="1067"/>
      <c r="R1847" s="1067"/>
    </row>
    <row r="1848" spans="1:18" s="984" customFormat="1">
      <c r="A1848" s="938"/>
      <c r="C1848" s="1026"/>
      <c r="D1848" s="938"/>
      <c r="E1848" s="1063"/>
      <c r="F1848" s="1064"/>
      <c r="G1848" s="1065"/>
      <c r="H1848" s="938"/>
      <c r="I1848" s="1063"/>
      <c r="J1848" s="938"/>
      <c r="K1848" s="938"/>
      <c r="L1848" s="938"/>
      <c r="M1848" s="1066"/>
      <c r="N1848" s="1066"/>
      <c r="O1848" s="1067"/>
      <c r="P1848" s="1067"/>
      <c r="Q1848" s="1067"/>
      <c r="R1848" s="1067"/>
    </row>
    <row r="1849" spans="1:18" s="984" customFormat="1">
      <c r="A1849" s="938"/>
      <c r="C1849" s="1026"/>
      <c r="D1849" s="938"/>
      <c r="E1849" s="1063"/>
      <c r="F1849" s="1064"/>
      <c r="G1849" s="1065"/>
      <c r="H1849" s="938"/>
      <c r="I1849" s="1063"/>
      <c r="J1849" s="938"/>
      <c r="K1849" s="938"/>
      <c r="L1849" s="938"/>
      <c r="M1849" s="1066"/>
      <c r="N1849" s="1066"/>
      <c r="O1849" s="1067"/>
      <c r="P1849" s="1067"/>
      <c r="Q1849" s="1067"/>
      <c r="R1849" s="1067"/>
    </row>
    <row r="1850" spans="1:18" s="984" customFormat="1">
      <c r="A1850" s="938"/>
      <c r="C1850" s="1026"/>
      <c r="D1850" s="938"/>
      <c r="E1850" s="1063"/>
      <c r="F1850" s="1064"/>
      <c r="G1850" s="1065"/>
      <c r="H1850" s="938"/>
      <c r="I1850" s="1063"/>
      <c r="J1850" s="938"/>
      <c r="K1850" s="938"/>
      <c r="L1850" s="938"/>
      <c r="M1850" s="1066"/>
      <c r="N1850" s="1066"/>
      <c r="O1850" s="1067"/>
      <c r="P1850" s="1067"/>
      <c r="Q1850" s="1067"/>
      <c r="R1850" s="1067"/>
    </row>
    <row r="1851" spans="1:18" s="984" customFormat="1">
      <c r="A1851" s="938"/>
      <c r="C1851" s="1026"/>
      <c r="D1851" s="938"/>
      <c r="E1851" s="1063"/>
      <c r="F1851" s="1064"/>
      <c r="G1851" s="1065"/>
      <c r="H1851" s="938"/>
      <c r="I1851" s="1063"/>
      <c r="J1851" s="938"/>
      <c r="K1851" s="938"/>
      <c r="L1851" s="938"/>
      <c r="M1851" s="1066"/>
      <c r="N1851" s="1066"/>
      <c r="O1851" s="1067"/>
      <c r="P1851" s="1067"/>
      <c r="Q1851" s="1067"/>
      <c r="R1851" s="1067"/>
    </row>
    <row r="1852" spans="1:18" s="984" customFormat="1">
      <c r="A1852" s="938"/>
      <c r="C1852" s="1026"/>
      <c r="D1852" s="938"/>
      <c r="E1852" s="1063"/>
      <c r="F1852" s="1064"/>
      <c r="G1852" s="1065"/>
      <c r="H1852" s="938"/>
      <c r="I1852" s="1063"/>
      <c r="J1852" s="938"/>
      <c r="K1852" s="938"/>
      <c r="L1852" s="938"/>
      <c r="M1852" s="1066"/>
      <c r="N1852" s="1066"/>
      <c r="O1852" s="1067"/>
      <c r="P1852" s="1067"/>
      <c r="Q1852" s="1067"/>
      <c r="R1852" s="1067"/>
    </row>
    <row r="1853" spans="1:18" s="984" customFormat="1">
      <c r="A1853" s="938"/>
      <c r="C1853" s="1026"/>
      <c r="D1853" s="938"/>
      <c r="E1853" s="1063"/>
      <c r="F1853" s="1064"/>
      <c r="G1853" s="1065"/>
      <c r="H1853" s="938"/>
      <c r="I1853" s="1063"/>
      <c r="J1853" s="938"/>
      <c r="K1853" s="938"/>
      <c r="L1853" s="938"/>
      <c r="M1853" s="1066"/>
      <c r="N1853" s="1066"/>
      <c r="O1853" s="1067"/>
      <c r="P1853" s="1067"/>
      <c r="Q1853" s="1067"/>
      <c r="R1853" s="1067"/>
    </row>
    <row r="1854" spans="1:18" s="984" customFormat="1">
      <c r="A1854" s="938"/>
      <c r="C1854" s="1026"/>
      <c r="D1854" s="938"/>
      <c r="E1854" s="1063"/>
      <c r="F1854" s="1064"/>
      <c r="G1854" s="1065"/>
      <c r="H1854" s="938"/>
      <c r="I1854" s="1063"/>
      <c r="J1854" s="938"/>
      <c r="K1854" s="938"/>
      <c r="L1854" s="938"/>
      <c r="M1854" s="1066"/>
      <c r="N1854" s="1066"/>
      <c r="O1854" s="1067"/>
      <c r="P1854" s="1067"/>
      <c r="Q1854" s="1067"/>
      <c r="R1854" s="1067"/>
    </row>
    <row r="1855" spans="1:18" s="984" customFormat="1">
      <c r="A1855" s="938"/>
      <c r="C1855" s="1026"/>
      <c r="D1855" s="938"/>
      <c r="E1855" s="1063"/>
      <c r="F1855" s="1064"/>
      <c r="G1855" s="1065"/>
      <c r="H1855" s="938"/>
      <c r="I1855" s="1063"/>
      <c r="J1855" s="938"/>
      <c r="K1855" s="938"/>
      <c r="L1855" s="938"/>
      <c r="M1855" s="1066"/>
      <c r="N1855" s="1066"/>
      <c r="O1855" s="1067"/>
      <c r="P1855" s="1067"/>
      <c r="Q1855" s="1067"/>
      <c r="R1855" s="1067"/>
    </row>
    <row r="1856" spans="1:18" s="984" customFormat="1">
      <c r="A1856" s="938"/>
      <c r="C1856" s="1026"/>
      <c r="D1856" s="938"/>
      <c r="E1856" s="1063"/>
      <c r="F1856" s="1064"/>
      <c r="G1856" s="1065"/>
      <c r="H1856" s="938"/>
      <c r="I1856" s="1063"/>
      <c r="J1856" s="938"/>
      <c r="K1856" s="938"/>
      <c r="L1856" s="938"/>
      <c r="M1856" s="1066"/>
      <c r="N1856" s="1066"/>
      <c r="O1856" s="1067"/>
      <c r="P1856" s="1067"/>
      <c r="Q1856" s="1067"/>
      <c r="R1856" s="1067"/>
    </row>
    <row r="1857" spans="1:18" s="984" customFormat="1">
      <c r="A1857" s="938"/>
      <c r="C1857" s="1026"/>
      <c r="D1857" s="938"/>
      <c r="E1857" s="1063"/>
      <c r="F1857" s="1064"/>
      <c r="G1857" s="1065"/>
      <c r="H1857" s="938"/>
      <c r="I1857" s="1063"/>
      <c r="J1857" s="938"/>
      <c r="K1857" s="938"/>
      <c r="L1857" s="938"/>
      <c r="M1857" s="1066"/>
      <c r="N1857" s="1066"/>
      <c r="O1857" s="1067"/>
      <c r="P1857" s="1067"/>
      <c r="Q1857" s="1067"/>
      <c r="R1857" s="1067"/>
    </row>
    <row r="1858" spans="1:18" s="984" customFormat="1">
      <c r="A1858" s="938"/>
      <c r="C1858" s="1026"/>
      <c r="D1858" s="938"/>
      <c r="E1858" s="1063"/>
      <c r="F1858" s="1064"/>
      <c r="G1858" s="1065"/>
      <c r="H1858" s="938"/>
      <c r="I1858" s="1063"/>
      <c r="J1858" s="938"/>
      <c r="K1858" s="938"/>
      <c r="L1858" s="938"/>
      <c r="M1858" s="1066"/>
      <c r="N1858" s="1066"/>
      <c r="O1858" s="1067"/>
      <c r="P1858" s="1067"/>
      <c r="Q1858" s="1067"/>
      <c r="R1858" s="1067"/>
    </row>
    <row r="1859" spans="1:18" s="984" customFormat="1">
      <c r="A1859" s="938"/>
      <c r="C1859" s="1026"/>
      <c r="D1859" s="938"/>
      <c r="E1859" s="1063"/>
      <c r="F1859" s="1064"/>
      <c r="G1859" s="1065"/>
      <c r="H1859" s="938"/>
      <c r="I1859" s="1063"/>
      <c r="J1859" s="938"/>
      <c r="K1859" s="938"/>
      <c r="L1859" s="938"/>
      <c r="M1859" s="1066"/>
      <c r="N1859" s="1066"/>
      <c r="O1859" s="1067"/>
      <c r="P1859" s="1067"/>
      <c r="Q1859" s="1067"/>
      <c r="R1859" s="1067"/>
    </row>
    <row r="1860" spans="1:18" s="984" customFormat="1">
      <c r="A1860" s="938"/>
      <c r="C1860" s="1026"/>
      <c r="D1860" s="938"/>
      <c r="E1860" s="1063"/>
      <c r="F1860" s="1064"/>
      <c r="G1860" s="1065"/>
      <c r="H1860" s="938"/>
      <c r="I1860" s="1063"/>
      <c r="J1860" s="938"/>
      <c r="K1860" s="938"/>
      <c r="L1860" s="938"/>
      <c r="M1860" s="1066"/>
      <c r="N1860" s="1066"/>
      <c r="O1860" s="1067"/>
      <c r="P1860" s="1067"/>
      <c r="Q1860" s="1067"/>
      <c r="R1860" s="1067"/>
    </row>
    <row r="1861" spans="1:18" s="984" customFormat="1">
      <c r="A1861" s="938"/>
      <c r="C1861" s="1026"/>
      <c r="D1861" s="938"/>
      <c r="E1861" s="1063"/>
      <c r="F1861" s="1064"/>
      <c r="G1861" s="1065"/>
      <c r="H1861" s="938"/>
      <c r="I1861" s="1063"/>
      <c r="J1861" s="938"/>
      <c r="K1861" s="938"/>
      <c r="L1861" s="938"/>
      <c r="M1861" s="1066"/>
      <c r="N1861" s="1066"/>
      <c r="O1861" s="1067"/>
      <c r="P1861" s="1067"/>
      <c r="Q1861" s="1067"/>
      <c r="R1861" s="1067"/>
    </row>
    <row r="1862" spans="1:18" s="984" customFormat="1">
      <c r="A1862" s="938"/>
      <c r="C1862" s="1026"/>
      <c r="D1862" s="938"/>
      <c r="E1862" s="1063"/>
      <c r="F1862" s="1064"/>
      <c r="G1862" s="1065"/>
      <c r="H1862" s="938"/>
      <c r="I1862" s="1063"/>
      <c r="J1862" s="938"/>
      <c r="K1862" s="938"/>
      <c r="L1862" s="938"/>
      <c r="M1862" s="1066"/>
      <c r="N1862" s="1066"/>
      <c r="O1862" s="1067"/>
      <c r="P1862" s="1067"/>
      <c r="Q1862" s="1067"/>
      <c r="R1862" s="1067"/>
    </row>
    <row r="1863" spans="1:18" s="984" customFormat="1">
      <c r="A1863" s="938"/>
      <c r="C1863" s="1026"/>
      <c r="D1863" s="938"/>
      <c r="E1863" s="1063"/>
      <c r="F1863" s="1064"/>
      <c r="G1863" s="1065"/>
      <c r="H1863" s="938"/>
      <c r="I1863" s="1063"/>
      <c r="J1863" s="938"/>
      <c r="K1863" s="938"/>
      <c r="L1863" s="938"/>
      <c r="M1863" s="1066"/>
      <c r="N1863" s="1066"/>
      <c r="O1863" s="1067"/>
      <c r="P1863" s="1067"/>
      <c r="Q1863" s="1067"/>
      <c r="R1863" s="1067"/>
    </row>
    <row r="1864" spans="1:18" s="984" customFormat="1">
      <c r="A1864" s="938"/>
      <c r="C1864" s="1026"/>
      <c r="D1864" s="938"/>
      <c r="E1864" s="1063"/>
      <c r="F1864" s="1064"/>
      <c r="G1864" s="1065"/>
      <c r="H1864" s="938"/>
      <c r="I1864" s="1063"/>
      <c r="J1864" s="938"/>
      <c r="K1864" s="938"/>
      <c r="L1864" s="938"/>
      <c r="M1864" s="1066"/>
      <c r="N1864" s="1066"/>
      <c r="O1864" s="1067"/>
      <c r="P1864" s="1067"/>
      <c r="Q1864" s="1067"/>
      <c r="R1864" s="1067"/>
    </row>
    <row r="1865" spans="1:18" s="984" customFormat="1">
      <c r="A1865" s="938"/>
      <c r="C1865" s="1026"/>
      <c r="D1865" s="938"/>
      <c r="E1865" s="1063"/>
      <c r="F1865" s="1064"/>
      <c r="G1865" s="1065"/>
      <c r="H1865" s="938"/>
      <c r="I1865" s="1063"/>
      <c r="J1865" s="938"/>
      <c r="K1865" s="938"/>
      <c r="L1865" s="938"/>
      <c r="M1865" s="1066"/>
      <c r="N1865" s="1066"/>
      <c r="O1865" s="1067"/>
      <c r="P1865" s="1067"/>
      <c r="Q1865" s="1067"/>
      <c r="R1865" s="1067"/>
    </row>
    <row r="1866" spans="1:18" s="984" customFormat="1">
      <c r="A1866" s="938"/>
      <c r="C1866" s="1026"/>
      <c r="D1866" s="938"/>
      <c r="E1866" s="1063"/>
      <c r="F1866" s="1064"/>
      <c r="G1866" s="1065"/>
      <c r="H1866" s="938"/>
      <c r="I1866" s="1063"/>
      <c r="J1866" s="938"/>
      <c r="K1866" s="938"/>
      <c r="L1866" s="938"/>
      <c r="M1866" s="1066"/>
      <c r="N1866" s="1066"/>
      <c r="O1866" s="1067"/>
      <c r="P1866" s="1067"/>
      <c r="Q1866" s="1067"/>
      <c r="R1866" s="1067"/>
    </row>
    <row r="1867" spans="1:18" s="984" customFormat="1">
      <c r="A1867" s="938"/>
      <c r="C1867" s="1026"/>
      <c r="D1867" s="938"/>
      <c r="E1867" s="1063"/>
      <c r="F1867" s="1064"/>
      <c r="G1867" s="1065"/>
      <c r="H1867" s="938"/>
      <c r="I1867" s="1063"/>
      <c r="J1867" s="938"/>
      <c r="K1867" s="938"/>
      <c r="L1867" s="938"/>
      <c r="M1867" s="1066"/>
      <c r="N1867" s="1066"/>
      <c r="O1867" s="1067"/>
      <c r="P1867" s="1067"/>
      <c r="Q1867" s="1067"/>
      <c r="R1867" s="1067"/>
    </row>
    <row r="1868" spans="1:18" s="984" customFormat="1">
      <c r="A1868" s="938"/>
      <c r="C1868" s="1026"/>
      <c r="D1868" s="938"/>
      <c r="E1868" s="1063"/>
      <c r="F1868" s="1064"/>
      <c r="G1868" s="1065"/>
      <c r="H1868" s="938"/>
      <c r="I1868" s="1063"/>
      <c r="J1868" s="938"/>
      <c r="K1868" s="938"/>
      <c r="L1868" s="938"/>
      <c r="M1868" s="1066"/>
      <c r="N1868" s="1066"/>
      <c r="O1868" s="1067"/>
      <c r="P1868" s="1067"/>
      <c r="Q1868" s="1067"/>
      <c r="R1868" s="1067"/>
    </row>
    <row r="1869" spans="1:18" s="984" customFormat="1">
      <c r="A1869" s="938"/>
      <c r="C1869" s="1026"/>
      <c r="D1869" s="938"/>
      <c r="E1869" s="1063"/>
      <c r="F1869" s="1064"/>
      <c r="G1869" s="1065"/>
      <c r="H1869" s="938"/>
      <c r="I1869" s="1063"/>
      <c r="J1869" s="938"/>
      <c r="K1869" s="938"/>
      <c r="L1869" s="938"/>
      <c r="M1869" s="1066"/>
      <c r="N1869" s="1066"/>
      <c r="O1869" s="1067"/>
      <c r="P1869" s="1067"/>
      <c r="Q1869" s="1067"/>
      <c r="R1869" s="1067"/>
    </row>
    <row r="1870" spans="1:18" s="984" customFormat="1">
      <c r="A1870" s="938"/>
      <c r="C1870" s="1026"/>
      <c r="D1870" s="938"/>
      <c r="E1870" s="1063"/>
      <c r="F1870" s="1064"/>
      <c r="G1870" s="1065"/>
      <c r="H1870" s="938"/>
      <c r="I1870" s="1063"/>
      <c r="J1870" s="938"/>
      <c r="K1870" s="938"/>
      <c r="L1870" s="938"/>
      <c r="M1870" s="1066"/>
      <c r="N1870" s="1066"/>
      <c r="O1870" s="1067"/>
      <c r="P1870" s="1067"/>
      <c r="Q1870" s="1067"/>
      <c r="R1870" s="1067"/>
    </row>
    <row r="1871" spans="1:18" s="984" customFormat="1">
      <c r="A1871" s="938"/>
      <c r="C1871" s="1026"/>
      <c r="D1871" s="938"/>
      <c r="E1871" s="1063"/>
      <c r="F1871" s="1064"/>
      <c r="G1871" s="1065"/>
      <c r="H1871" s="938"/>
      <c r="I1871" s="1063"/>
      <c r="J1871" s="938"/>
      <c r="K1871" s="938"/>
      <c r="L1871" s="938"/>
      <c r="M1871" s="1066"/>
      <c r="N1871" s="1066"/>
      <c r="O1871" s="1067"/>
      <c r="P1871" s="1067"/>
      <c r="Q1871" s="1067"/>
      <c r="R1871" s="1067"/>
    </row>
    <row r="1872" spans="1:18" s="984" customFormat="1">
      <c r="A1872" s="938"/>
      <c r="C1872" s="1026"/>
      <c r="D1872" s="938"/>
      <c r="E1872" s="1063"/>
      <c r="F1872" s="1064"/>
      <c r="G1872" s="1065"/>
      <c r="H1872" s="938"/>
      <c r="I1872" s="1063"/>
      <c r="J1872" s="938"/>
      <c r="K1872" s="938"/>
      <c r="L1872" s="938"/>
      <c r="M1872" s="1066"/>
      <c r="N1872" s="1066"/>
      <c r="O1872" s="1067"/>
      <c r="P1872" s="1067"/>
      <c r="Q1872" s="1067"/>
      <c r="R1872" s="1067"/>
    </row>
    <row r="1873" spans="1:18" s="984" customFormat="1">
      <c r="A1873" s="938"/>
      <c r="C1873" s="1026"/>
      <c r="D1873" s="938"/>
      <c r="E1873" s="1063"/>
      <c r="F1873" s="1064"/>
      <c r="G1873" s="1065"/>
      <c r="H1873" s="938"/>
      <c r="I1873" s="1063"/>
      <c r="J1873" s="938"/>
      <c r="K1873" s="938"/>
      <c r="L1873" s="938"/>
      <c r="M1873" s="1066"/>
      <c r="N1873" s="1066"/>
      <c r="O1873" s="1067"/>
      <c r="P1873" s="1067"/>
      <c r="Q1873" s="1067"/>
      <c r="R1873" s="1067"/>
    </row>
    <row r="1874" spans="1:18" s="984" customFormat="1">
      <c r="A1874" s="938"/>
      <c r="C1874" s="1026"/>
      <c r="D1874" s="938"/>
      <c r="E1874" s="1063"/>
      <c r="F1874" s="1064"/>
      <c r="G1874" s="1065"/>
      <c r="H1874" s="938"/>
      <c r="I1874" s="1063"/>
      <c r="J1874" s="938"/>
      <c r="K1874" s="938"/>
      <c r="L1874" s="938"/>
      <c r="M1874" s="1066"/>
      <c r="N1874" s="1066"/>
      <c r="O1874" s="1067"/>
      <c r="P1874" s="1067"/>
      <c r="Q1874" s="1067"/>
      <c r="R1874" s="1067"/>
    </row>
    <row r="1875" spans="1:18" s="984" customFormat="1">
      <c r="A1875" s="938"/>
      <c r="C1875" s="1026"/>
      <c r="D1875" s="938"/>
      <c r="E1875" s="1063"/>
      <c r="F1875" s="1064"/>
      <c r="G1875" s="1065"/>
      <c r="H1875" s="938"/>
      <c r="I1875" s="1063"/>
      <c r="J1875" s="938"/>
      <c r="K1875" s="938"/>
      <c r="L1875" s="938"/>
      <c r="M1875" s="1066"/>
      <c r="N1875" s="1066"/>
      <c r="O1875" s="1067"/>
      <c r="P1875" s="1067"/>
      <c r="Q1875" s="1067"/>
      <c r="R1875" s="1067"/>
    </row>
    <row r="1876" spans="1:18" s="984" customFormat="1">
      <c r="A1876" s="938"/>
      <c r="C1876" s="1026"/>
      <c r="D1876" s="938"/>
      <c r="E1876" s="1063"/>
      <c r="F1876" s="1064"/>
      <c r="G1876" s="1065"/>
      <c r="H1876" s="938"/>
      <c r="I1876" s="1063"/>
      <c r="J1876" s="938"/>
      <c r="K1876" s="938"/>
      <c r="L1876" s="938"/>
      <c r="M1876" s="1066"/>
      <c r="N1876" s="1066"/>
      <c r="O1876" s="1067"/>
      <c r="P1876" s="1067"/>
      <c r="Q1876" s="1067"/>
      <c r="R1876" s="1067"/>
    </row>
    <row r="1877" spans="1:18" s="984" customFormat="1">
      <c r="A1877" s="938"/>
      <c r="C1877" s="1026"/>
      <c r="D1877" s="938"/>
      <c r="E1877" s="1063"/>
      <c r="F1877" s="1064"/>
      <c r="G1877" s="1065"/>
      <c r="H1877" s="938"/>
      <c r="I1877" s="1063"/>
      <c r="J1877" s="938"/>
      <c r="K1877" s="938"/>
      <c r="L1877" s="938"/>
      <c r="M1877" s="1066"/>
      <c r="N1877" s="1066"/>
      <c r="O1877" s="1067"/>
      <c r="P1877" s="1067"/>
      <c r="Q1877" s="1067"/>
      <c r="R1877" s="1067"/>
    </row>
    <row r="1878" spans="1:18" s="984" customFormat="1">
      <c r="A1878" s="938"/>
      <c r="C1878" s="1026"/>
      <c r="D1878" s="938"/>
      <c r="E1878" s="1063"/>
      <c r="F1878" s="1064"/>
      <c r="G1878" s="1065"/>
      <c r="H1878" s="938"/>
      <c r="I1878" s="1063"/>
      <c r="J1878" s="938"/>
      <c r="K1878" s="938"/>
      <c r="L1878" s="938"/>
      <c r="M1878" s="1066"/>
      <c r="N1878" s="1066"/>
      <c r="O1878" s="1067"/>
      <c r="P1878" s="1067"/>
      <c r="Q1878" s="1067"/>
      <c r="R1878" s="1067"/>
    </row>
    <row r="1879" spans="1:18" s="984" customFormat="1">
      <c r="A1879" s="938"/>
      <c r="C1879" s="1026"/>
      <c r="D1879" s="938"/>
      <c r="E1879" s="1063"/>
      <c r="F1879" s="1064"/>
      <c r="G1879" s="1065"/>
      <c r="H1879" s="938"/>
      <c r="I1879" s="1063"/>
      <c r="J1879" s="938"/>
      <c r="K1879" s="938"/>
      <c r="L1879" s="938"/>
      <c r="M1879" s="1066"/>
      <c r="N1879" s="1066"/>
      <c r="O1879" s="1067"/>
      <c r="P1879" s="1067"/>
      <c r="Q1879" s="1067"/>
      <c r="R1879" s="1067"/>
    </row>
    <row r="1880" spans="1:18" s="984" customFormat="1">
      <c r="A1880" s="938"/>
      <c r="C1880" s="1026"/>
      <c r="D1880" s="938"/>
      <c r="E1880" s="1063"/>
      <c r="F1880" s="1064"/>
      <c r="G1880" s="1065"/>
      <c r="H1880" s="938"/>
      <c r="I1880" s="1063"/>
      <c r="J1880" s="938"/>
      <c r="K1880" s="938"/>
      <c r="L1880" s="938"/>
      <c r="M1880" s="1066"/>
      <c r="N1880" s="1066"/>
      <c r="O1880" s="1067"/>
      <c r="P1880" s="1067"/>
      <c r="Q1880" s="1067"/>
      <c r="R1880" s="1067"/>
    </row>
    <row r="1881" spans="1:18" s="984" customFormat="1">
      <c r="A1881" s="938"/>
      <c r="C1881" s="1026"/>
      <c r="D1881" s="938"/>
      <c r="E1881" s="1063"/>
      <c r="F1881" s="1064"/>
      <c r="G1881" s="1065"/>
      <c r="H1881" s="938"/>
      <c r="I1881" s="1063"/>
      <c r="J1881" s="938"/>
      <c r="K1881" s="938"/>
      <c r="L1881" s="938"/>
      <c r="M1881" s="1066"/>
      <c r="N1881" s="1066"/>
      <c r="O1881" s="1067"/>
      <c r="P1881" s="1067"/>
      <c r="Q1881" s="1067"/>
      <c r="R1881" s="1067"/>
    </row>
    <row r="1882" spans="1:18" s="984" customFormat="1">
      <c r="A1882" s="938"/>
      <c r="C1882" s="1026"/>
      <c r="D1882" s="938"/>
      <c r="E1882" s="1063"/>
      <c r="F1882" s="1064"/>
      <c r="G1882" s="1065"/>
      <c r="H1882" s="938"/>
      <c r="I1882" s="1063"/>
      <c r="J1882" s="938"/>
      <c r="K1882" s="938"/>
      <c r="L1882" s="938"/>
      <c r="M1882" s="1066"/>
      <c r="N1882" s="1066"/>
      <c r="O1882" s="1067"/>
      <c r="P1882" s="1067"/>
      <c r="Q1882" s="1067"/>
      <c r="R1882" s="1067"/>
    </row>
    <row r="1883" spans="1:18" s="984" customFormat="1">
      <c r="A1883" s="938"/>
      <c r="C1883" s="1026"/>
      <c r="D1883" s="938"/>
      <c r="E1883" s="1063"/>
      <c r="F1883" s="1064"/>
      <c r="G1883" s="1065"/>
      <c r="H1883" s="938"/>
      <c r="I1883" s="1063"/>
      <c r="J1883" s="938"/>
      <c r="K1883" s="938"/>
      <c r="L1883" s="938"/>
      <c r="M1883" s="1066"/>
      <c r="N1883" s="1066"/>
      <c r="O1883" s="1067"/>
      <c r="P1883" s="1067"/>
      <c r="Q1883" s="1067"/>
      <c r="R1883" s="1067"/>
    </row>
    <row r="1884" spans="1:18" s="984" customFormat="1">
      <c r="A1884" s="938"/>
      <c r="C1884" s="1026"/>
      <c r="D1884" s="938"/>
      <c r="E1884" s="1063"/>
      <c r="F1884" s="1064"/>
      <c r="G1884" s="1065"/>
      <c r="H1884" s="938"/>
      <c r="I1884" s="1063"/>
      <c r="J1884" s="938"/>
      <c r="K1884" s="938"/>
      <c r="L1884" s="938"/>
      <c r="M1884" s="1066"/>
      <c r="N1884" s="1066"/>
      <c r="O1884" s="1067"/>
      <c r="P1884" s="1067"/>
      <c r="Q1884" s="1067"/>
      <c r="R1884" s="1067"/>
    </row>
    <row r="1885" spans="1:18" s="984" customFormat="1">
      <c r="A1885" s="938"/>
      <c r="C1885" s="1026"/>
      <c r="D1885" s="938"/>
      <c r="E1885" s="1063"/>
      <c r="F1885" s="1064"/>
      <c r="G1885" s="1065"/>
      <c r="H1885" s="938"/>
      <c r="I1885" s="1063"/>
      <c r="J1885" s="938"/>
      <c r="K1885" s="938"/>
      <c r="L1885" s="938"/>
      <c r="M1885" s="1066"/>
      <c r="N1885" s="1066"/>
      <c r="O1885" s="1067"/>
      <c r="P1885" s="1067"/>
      <c r="Q1885" s="1067"/>
      <c r="R1885" s="1067"/>
    </row>
    <row r="1886" spans="1:18" s="984" customFormat="1">
      <c r="A1886" s="938"/>
      <c r="C1886" s="1026"/>
      <c r="D1886" s="938"/>
      <c r="E1886" s="1063"/>
      <c r="F1886" s="1064"/>
      <c r="G1886" s="1065"/>
      <c r="H1886" s="938"/>
      <c r="I1886" s="1063"/>
      <c r="J1886" s="938"/>
      <c r="K1886" s="938"/>
      <c r="L1886" s="938"/>
      <c r="M1886" s="1066"/>
      <c r="N1886" s="1066"/>
      <c r="O1886" s="1067"/>
      <c r="P1886" s="1067"/>
      <c r="Q1886" s="1067"/>
      <c r="R1886" s="1067"/>
    </row>
    <row r="1887" spans="1:18" s="984" customFormat="1">
      <c r="A1887" s="938"/>
      <c r="C1887" s="1026"/>
      <c r="D1887" s="938"/>
      <c r="E1887" s="1063"/>
      <c r="F1887" s="1064"/>
      <c r="G1887" s="1065"/>
      <c r="H1887" s="938"/>
      <c r="I1887" s="1063"/>
      <c r="J1887" s="938"/>
      <c r="K1887" s="938"/>
      <c r="L1887" s="938"/>
      <c r="M1887" s="1066"/>
      <c r="N1887" s="1066"/>
      <c r="O1887" s="1067"/>
      <c r="P1887" s="1067"/>
      <c r="Q1887" s="1067"/>
      <c r="R1887" s="1067"/>
    </row>
    <row r="1888" spans="1:18" s="984" customFormat="1">
      <c r="A1888" s="938"/>
      <c r="C1888" s="1026"/>
      <c r="D1888" s="938"/>
      <c r="E1888" s="1063"/>
      <c r="F1888" s="1064"/>
      <c r="G1888" s="1065"/>
      <c r="H1888" s="938"/>
      <c r="I1888" s="1063"/>
      <c r="J1888" s="938"/>
      <c r="K1888" s="938"/>
      <c r="L1888" s="938"/>
      <c r="M1888" s="1066"/>
      <c r="N1888" s="1066"/>
      <c r="O1888" s="1067"/>
      <c r="P1888" s="1067"/>
      <c r="Q1888" s="1067"/>
      <c r="R1888" s="1067"/>
    </row>
    <row r="1889" spans="1:18" s="984" customFormat="1">
      <c r="A1889" s="938"/>
      <c r="C1889" s="1026"/>
      <c r="D1889" s="938"/>
      <c r="E1889" s="1063"/>
      <c r="F1889" s="1064"/>
      <c r="G1889" s="1065"/>
      <c r="H1889" s="938"/>
      <c r="I1889" s="1063"/>
      <c r="J1889" s="938"/>
      <c r="K1889" s="938"/>
      <c r="L1889" s="938"/>
      <c r="M1889" s="1066"/>
      <c r="N1889" s="1066"/>
      <c r="O1889" s="1067"/>
      <c r="P1889" s="1067"/>
      <c r="Q1889" s="1067"/>
      <c r="R1889" s="1067"/>
    </row>
    <row r="1890" spans="1:18" s="984" customFormat="1">
      <c r="A1890" s="938"/>
      <c r="C1890" s="1026"/>
      <c r="D1890" s="938"/>
      <c r="E1890" s="1063"/>
      <c r="F1890" s="1064"/>
      <c r="G1890" s="1065"/>
      <c r="H1890" s="938"/>
      <c r="I1890" s="1063"/>
      <c r="J1890" s="938"/>
      <c r="K1890" s="938"/>
      <c r="L1890" s="938"/>
      <c r="M1890" s="1066"/>
      <c r="N1890" s="1066"/>
      <c r="O1890" s="1067"/>
      <c r="P1890" s="1067"/>
      <c r="Q1890" s="1067"/>
      <c r="R1890" s="1067"/>
    </row>
    <row r="1891" spans="1:18" s="984" customFormat="1">
      <c r="A1891" s="938"/>
      <c r="C1891" s="1026"/>
      <c r="D1891" s="938"/>
      <c r="E1891" s="1063"/>
      <c r="F1891" s="1064"/>
      <c r="G1891" s="1065"/>
      <c r="H1891" s="938"/>
      <c r="I1891" s="1063"/>
      <c r="J1891" s="938"/>
      <c r="K1891" s="938"/>
      <c r="L1891" s="938"/>
      <c r="M1891" s="1066"/>
      <c r="N1891" s="1066"/>
      <c r="O1891" s="1067"/>
      <c r="P1891" s="1067"/>
      <c r="Q1891" s="1067"/>
      <c r="R1891" s="1067"/>
    </row>
    <row r="1892" spans="1:18" s="984" customFormat="1">
      <c r="A1892" s="938"/>
      <c r="C1892" s="1026"/>
      <c r="D1892" s="938"/>
      <c r="E1892" s="1063"/>
      <c r="F1892" s="1064"/>
      <c r="G1892" s="1065"/>
      <c r="H1892" s="938"/>
      <c r="I1892" s="1063"/>
      <c r="J1892" s="938"/>
      <c r="K1892" s="938"/>
      <c r="L1892" s="938"/>
      <c r="M1892" s="1066"/>
      <c r="N1892" s="1066"/>
      <c r="O1892" s="1067"/>
      <c r="P1892" s="1067"/>
      <c r="Q1892" s="1067"/>
      <c r="R1892" s="1067"/>
    </row>
    <row r="1893" spans="1:18" s="984" customFormat="1">
      <c r="A1893" s="938"/>
      <c r="C1893" s="1026"/>
      <c r="D1893" s="938"/>
      <c r="E1893" s="1063"/>
      <c r="F1893" s="1064"/>
      <c r="G1893" s="1065"/>
      <c r="H1893" s="938"/>
      <c r="I1893" s="1063"/>
      <c r="J1893" s="938"/>
      <c r="K1893" s="938"/>
      <c r="L1893" s="938"/>
      <c r="M1893" s="1066"/>
      <c r="N1893" s="1066"/>
      <c r="O1893" s="1067"/>
      <c r="P1893" s="1067"/>
      <c r="Q1893" s="1067"/>
      <c r="R1893" s="1067"/>
    </row>
    <row r="1894" spans="1:18" s="984" customFormat="1">
      <c r="A1894" s="938"/>
      <c r="C1894" s="1026"/>
      <c r="D1894" s="938"/>
      <c r="E1894" s="1063"/>
      <c r="F1894" s="1064"/>
      <c r="G1894" s="1065"/>
      <c r="H1894" s="938"/>
      <c r="I1894" s="1063"/>
      <c r="J1894" s="938"/>
      <c r="K1894" s="938"/>
      <c r="L1894" s="938"/>
      <c r="M1894" s="1066"/>
      <c r="N1894" s="1066"/>
      <c r="O1894" s="1067"/>
      <c r="P1894" s="1067"/>
      <c r="Q1894" s="1067"/>
      <c r="R1894" s="1067"/>
    </row>
    <row r="1895" spans="1:18" s="984" customFormat="1">
      <c r="A1895" s="938"/>
      <c r="C1895" s="1026"/>
      <c r="D1895" s="938"/>
      <c r="E1895" s="1063"/>
      <c r="F1895" s="1064"/>
      <c r="G1895" s="1065"/>
      <c r="H1895" s="938"/>
      <c r="I1895" s="1063"/>
      <c r="J1895" s="938"/>
      <c r="K1895" s="938"/>
      <c r="L1895" s="938"/>
      <c r="M1895" s="1066"/>
      <c r="N1895" s="1066"/>
      <c r="O1895" s="1067"/>
      <c r="P1895" s="1067"/>
      <c r="Q1895" s="1067"/>
      <c r="R1895" s="1067"/>
    </row>
    <row r="1896" spans="1:18" s="984" customFormat="1">
      <c r="A1896" s="938"/>
      <c r="C1896" s="1026"/>
      <c r="D1896" s="938"/>
      <c r="E1896" s="1063"/>
      <c r="F1896" s="1064"/>
      <c r="G1896" s="1065"/>
      <c r="H1896" s="938"/>
      <c r="I1896" s="1063"/>
      <c r="J1896" s="938"/>
      <c r="K1896" s="938"/>
      <c r="L1896" s="938"/>
      <c r="M1896" s="1066"/>
      <c r="N1896" s="1066"/>
      <c r="O1896" s="1067"/>
      <c r="P1896" s="1067"/>
      <c r="Q1896" s="1067"/>
      <c r="R1896" s="1067"/>
    </row>
    <row r="1897" spans="1:18" s="984" customFormat="1">
      <c r="A1897" s="938"/>
      <c r="C1897" s="1026"/>
      <c r="D1897" s="938"/>
      <c r="E1897" s="1063"/>
      <c r="F1897" s="1064"/>
      <c r="G1897" s="1065"/>
      <c r="H1897" s="938"/>
      <c r="I1897" s="1063"/>
      <c r="J1897" s="938"/>
      <c r="K1897" s="938"/>
      <c r="L1897" s="938"/>
      <c r="M1897" s="1066"/>
      <c r="N1897" s="1066"/>
      <c r="O1897" s="1067"/>
      <c r="P1897" s="1067"/>
      <c r="Q1897" s="1067"/>
      <c r="R1897" s="1067"/>
    </row>
    <row r="1898" spans="1:18" s="984" customFormat="1">
      <c r="A1898" s="938"/>
      <c r="C1898" s="1026"/>
      <c r="D1898" s="938"/>
      <c r="E1898" s="1063"/>
      <c r="F1898" s="1064"/>
      <c r="G1898" s="1065"/>
      <c r="H1898" s="938"/>
      <c r="I1898" s="1063"/>
      <c r="J1898" s="938"/>
      <c r="K1898" s="938"/>
      <c r="L1898" s="938"/>
      <c r="M1898" s="1066"/>
      <c r="N1898" s="1066"/>
      <c r="O1898" s="1067"/>
      <c r="P1898" s="1067"/>
      <c r="Q1898" s="1067"/>
      <c r="R1898" s="1067"/>
    </row>
    <row r="1899" spans="1:18" s="984" customFormat="1">
      <c r="A1899" s="938"/>
      <c r="C1899" s="1026"/>
      <c r="D1899" s="938"/>
      <c r="E1899" s="1063"/>
      <c r="F1899" s="1064"/>
      <c r="G1899" s="1065"/>
      <c r="H1899" s="938"/>
      <c r="I1899" s="1063"/>
      <c r="J1899" s="938"/>
      <c r="K1899" s="938"/>
      <c r="L1899" s="938"/>
      <c r="M1899" s="1066"/>
      <c r="N1899" s="1066"/>
      <c r="O1899" s="1067"/>
      <c r="P1899" s="1067"/>
      <c r="Q1899" s="1067"/>
      <c r="R1899" s="1067"/>
    </row>
    <row r="1900" spans="1:18" s="984" customFormat="1">
      <c r="A1900" s="938"/>
      <c r="C1900" s="1026"/>
      <c r="D1900" s="938"/>
      <c r="E1900" s="1063"/>
      <c r="F1900" s="1064"/>
      <c r="G1900" s="1065"/>
      <c r="H1900" s="938"/>
      <c r="I1900" s="1063"/>
      <c r="J1900" s="938"/>
      <c r="K1900" s="938"/>
      <c r="L1900" s="938"/>
      <c r="M1900" s="1066"/>
      <c r="N1900" s="1066"/>
      <c r="O1900" s="1067"/>
      <c r="P1900" s="1067"/>
      <c r="Q1900" s="1067"/>
      <c r="R1900" s="1067"/>
    </row>
    <row r="1901" spans="1:18" s="984" customFormat="1">
      <c r="A1901" s="938"/>
      <c r="C1901" s="1026"/>
      <c r="D1901" s="938"/>
      <c r="E1901" s="1063"/>
      <c r="F1901" s="1064"/>
      <c r="G1901" s="1065"/>
      <c r="H1901" s="938"/>
      <c r="I1901" s="1063"/>
      <c r="J1901" s="938"/>
      <c r="K1901" s="938"/>
      <c r="L1901" s="938"/>
      <c r="M1901" s="1066"/>
      <c r="N1901" s="1066"/>
      <c r="O1901" s="1067"/>
      <c r="P1901" s="1067"/>
      <c r="Q1901" s="1067"/>
      <c r="R1901" s="1067"/>
    </row>
    <row r="1902" spans="1:18" s="984" customFormat="1">
      <c r="A1902" s="938"/>
      <c r="C1902" s="1026"/>
      <c r="D1902" s="938"/>
      <c r="E1902" s="1063"/>
      <c r="F1902" s="1064"/>
      <c r="G1902" s="1065"/>
      <c r="H1902" s="938"/>
      <c r="I1902" s="1063"/>
      <c r="J1902" s="938"/>
      <c r="K1902" s="938"/>
      <c r="L1902" s="938"/>
      <c r="M1902" s="1066"/>
      <c r="N1902" s="1066"/>
      <c r="O1902" s="1067"/>
      <c r="P1902" s="1067"/>
      <c r="Q1902" s="1067"/>
      <c r="R1902" s="1067"/>
    </row>
    <row r="1903" spans="1:18" s="984" customFormat="1">
      <c r="A1903" s="938"/>
      <c r="C1903" s="1026"/>
      <c r="D1903" s="938"/>
      <c r="E1903" s="1063"/>
      <c r="F1903" s="1064"/>
      <c r="G1903" s="1065"/>
      <c r="H1903" s="938"/>
      <c r="I1903" s="1063"/>
      <c r="J1903" s="938"/>
      <c r="K1903" s="938"/>
      <c r="L1903" s="938"/>
      <c r="M1903" s="1066"/>
      <c r="N1903" s="1066"/>
      <c r="O1903" s="1067"/>
      <c r="P1903" s="1067"/>
      <c r="Q1903" s="1067"/>
      <c r="R1903" s="1067"/>
    </row>
    <row r="1904" spans="1:18" s="984" customFormat="1">
      <c r="A1904" s="938"/>
      <c r="C1904" s="1026"/>
      <c r="D1904" s="938"/>
      <c r="E1904" s="1063"/>
      <c r="F1904" s="1064"/>
      <c r="G1904" s="1065"/>
      <c r="H1904" s="938"/>
      <c r="I1904" s="1063"/>
      <c r="J1904" s="938"/>
      <c r="K1904" s="938"/>
      <c r="L1904" s="938"/>
      <c r="M1904" s="1066"/>
      <c r="N1904" s="1066"/>
      <c r="O1904" s="1067"/>
      <c r="P1904" s="1067"/>
      <c r="Q1904" s="1067"/>
      <c r="R1904" s="1067"/>
    </row>
    <row r="1905" spans="1:18" s="984" customFormat="1">
      <c r="A1905" s="938"/>
      <c r="C1905" s="1026"/>
      <c r="D1905" s="938"/>
      <c r="E1905" s="1063"/>
      <c r="F1905" s="1064"/>
      <c r="G1905" s="1065"/>
      <c r="H1905" s="938"/>
      <c r="I1905" s="1063"/>
      <c r="J1905" s="938"/>
      <c r="K1905" s="938"/>
      <c r="L1905" s="938"/>
      <c r="M1905" s="1066"/>
      <c r="N1905" s="1066"/>
      <c r="O1905" s="1067"/>
      <c r="P1905" s="1067"/>
      <c r="Q1905" s="1067"/>
      <c r="R1905" s="1067"/>
    </row>
    <row r="1906" spans="1:18" s="984" customFormat="1">
      <c r="A1906" s="938"/>
      <c r="C1906" s="1026"/>
      <c r="D1906" s="938"/>
      <c r="E1906" s="1063"/>
      <c r="F1906" s="1064"/>
      <c r="G1906" s="1065"/>
      <c r="H1906" s="938"/>
      <c r="I1906" s="1063"/>
      <c r="J1906" s="938"/>
      <c r="K1906" s="938"/>
      <c r="L1906" s="938"/>
      <c r="M1906" s="1066"/>
      <c r="N1906" s="1066"/>
      <c r="O1906" s="1067"/>
      <c r="P1906" s="1067"/>
      <c r="Q1906" s="1067"/>
      <c r="R1906" s="1067"/>
    </row>
    <row r="1907" spans="1:18" s="984" customFormat="1">
      <c r="A1907" s="938"/>
      <c r="C1907" s="1026"/>
      <c r="D1907" s="938"/>
      <c r="E1907" s="1063"/>
      <c r="F1907" s="1064"/>
      <c r="G1907" s="1065"/>
      <c r="H1907" s="938"/>
      <c r="I1907" s="1063"/>
      <c r="J1907" s="938"/>
      <c r="K1907" s="938"/>
      <c r="L1907" s="938"/>
      <c r="M1907" s="1066"/>
      <c r="N1907" s="1066"/>
      <c r="O1907" s="1067"/>
      <c r="P1907" s="1067"/>
      <c r="Q1907" s="1067"/>
      <c r="R1907" s="1067"/>
    </row>
    <row r="1908" spans="1:18" s="984" customFormat="1">
      <c r="A1908" s="938"/>
      <c r="C1908" s="1026"/>
      <c r="D1908" s="938"/>
      <c r="E1908" s="1063"/>
      <c r="F1908" s="1064"/>
      <c r="G1908" s="1065"/>
      <c r="H1908" s="938"/>
      <c r="I1908" s="1063"/>
      <c r="J1908" s="938"/>
      <c r="K1908" s="938"/>
      <c r="L1908" s="938"/>
      <c r="M1908" s="1066"/>
      <c r="N1908" s="1066"/>
      <c r="O1908" s="1067"/>
      <c r="P1908" s="1067"/>
      <c r="Q1908" s="1067"/>
      <c r="R1908" s="1067"/>
    </row>
    <row r="1909" spans="1:18" s="984" customFormat="1">
      <c r="A1909" s="938"/>
      <c r="C1909" s="1026"/>
      <c r="D1909" s="938"/>
      <c r="E1909" s="1063"/>
      <c r="F1909" s="1064"/>
      <c r="G1909" s="1065"/>
      <c r="H1909" s="938"/>
      <c r="I1909" s="1063"/>
      <c r="J1909" s="938"/>
      <c r="K1909" s="938"/>
      <c r="L1909" s="938"/>
      <c r="M1909" s="1066"/>
      <c r="N1909" s="1066"/>
      <c r="O1909" s="1067"/>
      <c r="P1909" s="1067"/>
      <c r="Q1909" s="1067"/>
      <c r="R1909" s="1067"/>
    </row>
    <row r="1910" spans="1:18" s="984" customFormat="1">
      <c r="A1910" s="938"/>
      <c r="C1910" s="1026"/>
      <c r="D1910" s="938"/>
      <c r="E1910" s="1063"/>
      <c r="F1910" s="1064"/>
      <c r="G1910" s="1065"/>
      <c r="H1910" s="938"/>
      <c r="I1910" s="1063"/>
      <c r="J1910" s="938"/>
      <c r="K1910" s="938"/>
      <c r="L1910" s="938"/>
      <c r="M1910" s="1066"/>
      <c r="N1910" s="1066"/>
      <c r="O1910" s="1067"/>
      <c r="P1910" s="1067"/>
      <c r="Q1910" s="1067"/>
      <c r="R1910" s="1067"/>
    </row>
    <row r="1911" spans="1:18" s="984" customFormat="1">
      <c r="A1911" s="938"/>
      <c r="C1911" s="1026"/>
      <c r="D1911" s="938"/>
      <c r="E1911" s="1063"/>
      <c r="F1911" s="1064"/>
      <c r="G1911" s="1065"/>
      <c r="H1911" s="938"/>
      <c r="I1911" s="1063"/>
      <c r="J1911" s="938"/>
      <c r="K1911" s="938"/>
      <c r="L1911" s="938"/>
      <c r="M1911" s="1066"/>
      <c r="N1911" s="1066"/>
      <c r="O1911" s="1067"/>
      <c r="P1911" s="1067"/>
      <c r="Q1911" s="1067"/>
      <c r="R1911" s="1067"/>
    </row>
    <row r="1912" spans="1:18" s="984" customFormat="1">
      <c r="A1912" s="938"/>
      <c r="C1912" s="1026"/>
      <c r="D1912" s="938"/>
      <c r="E1912" s="1063"/>
      <c r="F1912" s="1064"/>
      <c r="G1912" s="1065"/>
      <c r="H1912" s="938"/>
      <c r="I1912" s="1063"/>
      <c r="J1912" s="938"/>
      <c r="K1912" s="938"/>
      <c r="L1912" s="938"/>
      <c r="M1912" s="1066"/>
      <c r="N1912" s="1066"/>
      <c r="O1912" s="1067"/>
      <c r="P1912" s="1067"/>
      <c r="Q1912" s="1067"/>
      <c r="R1912" s="1067"/>
    </row>
    <row r="1913" spans="1:18" s="984" customFormat="1">
      <c r="A1913" s="938"/>
      <c r="C1913" s="1026"/>
      <c r="D1913" s="938"/>
      <c r="E1913" s="1063"/>
      <c r="F1913" s="1064"/>
      <c r="G1913" s="1065"/>
      <c r="H1913" s="938"/>
      <c r="I1913" s="1063"/>
      <c r="J1913" s="938"/>
      <c r="K1913" s="938"/>
      <c r="L1913" s="938"/>
      <c r="M1913" s="1066"/>
      <c r="N1913" s="1066"/>
      <c r="O1913" s="1067"/>
      <c r="P1913" s="1067"/>
      <c r="Q1913" s="1067"/>
      <c r="R1913" s="1067"/>
    </row>
    <row r="1914" spans="1:18" s="984" customFormat="1">
      <c r="A1914" s="938"/>
      <c r="C1914" s="1026"/>
      <c r="D1914" s="938"/>
      <c r="E1914" s="1063"/>
      <c r="F1914" s="1064"/>
      <c r="G1914" s="1065"/>
      <c r="H1914" s="938"/>
      <c r="I1914" s="1063"/>
      <c r="J1914" s="938"/>
      <c r="K1914" s="938"/>
      <c r="L1914" s="938"/>
      <c r="M1914" s="1066"/>
      <c r="N1914" s="1066"/>
      <c r="O1914" s="1067"/>
      <c r="P1914" s="1067"/>
      <c r="Q1914" s="1067"/>
      <c r="R1914" s="1067"/>
    </row>
    <row r="1915" spans="1:18" s="984" customFormat="1">
      <c r="A1915" s="938"/>
      <c r="C1915" s="1026"/>
      <c r="D1915" s="938"/>
      <c r="E1915" s="1063"/>
      <c r="F1915" s="1064"/>
      <c r="G1915" s="1065"/>
      <c r="H1915" s="938"/>
      <c r="I1915" s="1063"/>
      <c r="J1915" s="938"/>
      <c r="K1915" s="938"/>
      <c r="L1915" s="938"/>
      <c r="M1915" s="1066"/>
      <c r="N1915" s="1066"/>
      <c r="O1915" s="1067"/>
      <c r="P1915" s="1067"/>
      <c r="Q1915" s="1067"/>
      <c r="R1915" s="1067"/>
    </row>
    <row r="1916" spans="1:18" s="984" customFormat="1">
      <c r="A1916" s="938"/>
      <c r="C1916" s="1026"/>
      <c r="D1916" s="938"/>
      <c r="E1916" s="1063"/>
      <c r="F1916" s="1064"/>
      <c r="G1916" s="1065"/>
      <c r="H1916" s="938"/>
      <c r="I1916" s="1063"/>
      <c r="J1916" s="938"/>
      <c r="K1916" s="938"/>
      <c r="L1916" s="938"/>
      <c r="M1916" s="1066"/>
      <c r="N1916" s="1066"/>
      <c r="O1916" s="1067"/>
      <c r="P1916" s="1067"/>
      <c r="Q1916" s="1067"/>
      <c r="R1916" s="1067"/>
    </row>
    <row r="1917" spans="1:18" s="984" customFormat="1">
      <c r="A1917" s="938"/>
      <c r="C1917" s="1026"/>
      <c r="D1917" s="938"/>
      <c r="E1917" s="1063"/>
      <c r="F1917" s="1064"/>
      <c r="G1917" s="1065"/>
      <c r="H1917" s="938"/>
      <c r="I1917" s="1063"/>
      <c r="J1917" s="938"/>
      <c r="K1917" s="938"/>
      <c r="L1917" s="938"/>
      <c r="M1917" s="1066"/>
      <c r="N1917" s="1066"/>
      <c r="O1917" s="1067"/>
      <c r="P1917" s="1067"/>
      <c r="Q1917" s="1067"/>
      <c r="R1917" s="1067"/>
    </row>
    <row r="1918" spans="1:18" s="984" customFormat="1">
      <c r="A1918" s="938"/>
      <c r="C1918" s="1026"/>
      <c r="D1918" s="938"/>
      <c r="E1918" s="1063"/>
      <c r="F1918" s="1064"/>
      <c r="G1918" s="1065"/>
      <c r="H1918" s="938"/>
      <c r="I1918" s="1063"/>
      <c r="J1918" s="938"/>
      <c r="K1918" s="938"/>
      <c r="L1918" s="938"/>
      <c r="M1918" s="1066"/>
      <c r="N1918" s="1066"/>
      <c r="O1918" s="1067"/>
      <c r="P1918" s="1067"/>
      <c r="Q1918" s="1067"/>
      <c r="R1918" s="1067"/>
    </row>
    <row r="1919" spans="1:18" s="984" customFormat="1">
      <c r="A1919" s="938"/>
      <c r="C1919" s="1026"/>
      <c r="D1919" s="938"/>
      <c r="E1919" s="1063"/>
      <c r="F1919" s="1064"/>
      <c r="G1919" s="1065"/>
      <c r="H1919" s="938"/>
      <c r="I1919" s="1063"/>
      <c r="J1919" s="938"/>
      <c r="K1919" s="938"/>
      <c r="L1919" s="938"/>
      <c r="M1919" s="1066"/>
      <c r="N1919" s="1066"/>
      <c r="O1919" s="1067"/>
      <c r="P1919" s="1067"/>
      <c r="Q1919" s="1067"/>
      <c r="R1919" s="1067"/>
    </row>
    <row r="1920" spans="1:18" s="984" customFormat="1">
      <c r="A1920" s="938"/>
      <c r="C1920" s="1026"/>
      <c r="D1920" s="938"/>
      <c r="E1920" s="1063"/>
      <c r="F1920" s="1064"/>
      <c r="G1920" s="1065"/>
      <c r="H1920" s="938"/>
      <c r="I1920" s="1063"/>
      <c r="J1920" s="938"/>
      <c r="K1920" s="938"/>
      <c r="L1920" s="938"/>
      <c r="M1920" s="1066"/>
      <c r="N1920" s="1066"/>
      <c r="O1920" s="1067"/>
      <c r="P1920" s="1067"/>
      <c r="Q1920" s="1067"/>
      <c r="R1920" s="1067"/>
    </row>
    <row r="1921" spans="1:18" s="984" customFormat="1">
      <c r="A1921" s="938"/>
      <c r="C1921" s="1026"/>
      <c r="D1921" s="938"/>
      <c r="E1921" s="1063"/>
      <c r="F1921" s="1064"/>
      <c r="G1921" s="1065"/>
      <c r="H1921" s="938"/>
      <c r="I1921" s="1063"/>
      <c r="J1921" s="938"/>
      <c r="K1921" s="938"/>
      <c r="L1921" s="938"/>
      <c r="M1921" s="1066"/>
      <c r="N1921" s="1066"/>
      <c r="O1921" s="1067"/>
      <c r="P1921" s="1067"/>
      <c r="Q1921" s="1067"/>
      <c r="R1921" s="1067"/>
    </row>
    <row r="1922" spans="1:18" s="984" customFormat="1">
      <c r="A1922" s="938"/>
      <c r="C1922" s="1026"/>
      <c r="D1922" s="938"/>
      <c r="E1922" s="1063"/>
      <c r="F1922" s="1064"/>
      <c r="G1922" s="1065"/>
      <c r="H1922" s="938"/>
      <c r="I1922" s="1063"/>
      <c r="J1922" s="938"/>
      <c r="K1922" s="938"/>
      <c r="L1922" s="938"/>
      <c r="M1922" s="1066"/>
      <c r="N1922" s="1066"/>
      <c r="O1922" s="1067"/>
      <c r="P1922" s="1067"/>
      <c r="Q1922" s="1067"/>
      <c r="R1922" s="1067"/>
    </row>
    <row r="1923" spans="1:18" s="984" customFormat="1">
      <c r="A1923" s="938"/>
      <c r="C1923" s="1026"/>
      <c r="D1923" s="938"/>
      <c r="E1923" s="1063"/>
      <c r="F1923" s="1064"/>
      <c r="G1923" s="1065"/>
      <c r="H1923" s="938"/>
      <c r="I1923" s="1063"/>
      <c r="J1923" s="938"/>
      <c r="K1923" s="938"/>
      <c r="L1923" s="938"/>
      <c r="M1923" s="1066"/>
      <c r="N1923" s="1066"/>
      <c r="O1923" s="1067"/>
      <c r="P1923" s="1067"/>
      <c r="Q1923" s="1067"/>
      <c r="R1923" s="1067"/>
    </row>
    <row r="1924" spans="1:18" s="984" customFormat="1">
      <c r="A1924" s="938"/>
      <c r="C1924" s="1026"/>
      <c r="D1924" s="938"/>
      <c r="E1924" s="1063"/>
      <c r="F1924" s="1064"/>
      <c r="G1924" s="1065"/>
      <c r="H1924" s="938"/>
      <c r="I1924" s="1063"/>
      <c r="J1924" s="938"/>
      <c r="K1924" s="938"/>
      <c r="L1924" s="938"/>
      <c r="M1924" s="1066"/>
      <c r="N1924" s="1066"/>
      <c r="O1924" s="1067"/>
      <c r="P1924" s="1067"/>
      <c r="Q1924" s="1067"/>
      <c r="R1924" s="1067"/>
    </row>
    <row r="1925" spans="1:18" s="984" customFormat="1">
      <c r="A1925" s="938"/>
      <c r="C1925" s="1026"/>
      <c r="D1925" s="938"/>
      <c r="E1925" s="1063"/>
      <c r="F1925" s="1064"/>
      <c r="G1925" s="1065"/>
      <c r="H1925" s="938"/>
      <c r="I1925" s="1063"/>
      <c r="J1925" s="938"/>
      <c r="K1925" s="938"/>
      <c r="L1925" s="938"/>
      <c r="M1925" s="1066"/>
      <c r="N1925" s="1066"/>
      <c r="O1925" s="1067"/>
      <c r="P1925" s="1067"/>
      <c r="Q1925" s="1067"/>
      <c r="R1925" s="1067"/>
    </row>
    <row r="1926" spans="1:18" s="984" customFormat="1">
      <c r="A1926" s="938"/>
      <c r="C1926" s="1026"/>
      <c r="D1926" s="938"/>
      <c r="E1926" s="1063"/>
      <c r="F1926" s="1064"/>
      <c r="G1926" s="1065"/>
      <c r="H1926" s="938"/>
      <c r="I1926" s="1063"/>
      <c r="J1926" s="938"/>
      <c r="K1926" s="938"/>
      <c r="L1926" s="938"/>
      <c r="M1926" s="1066"/>
      <c r="N1926" s="1066"/>
      <c r="O1926" s="1067"/>
      <c r="P1926" s="1067"/>
      <c r="Q1926" s="1067"/>
      <c r="R1926" s="1067"/>
    </row>
    <row r="1927" spans="1:18" s="984" customFormat="1">
      <c r="A1927" s="938"/>
      <c r="C1927" s="1026"/>
      <c r="D1927" s="938"/>
      <c r="E1927" s="1063"/>
      <c r="F1927" s="1064"/>
      <c r="G1927" s="1065"/>
      <c r="H1927" s="938"/>
      <c r="I1927" s="1063"/>
      <c r="J1927" s="938"/>
      <c r="K1927" s="938"/>
      <c r="L1927" s="938"/>
      <c r="M1927" s="1066"/>
      <c r="N1927" s="1066"/>
      <c r="O1927" s="1067"/>
      <c r="P1927" s="1067"/>
      <c r="Q1927" s="1067"/>
      <c r="R1927" s="1067"/>
    </row>
    <row r="1928" spans="1:18" s="984" customFormat="1">
      <c r="A1928" s="938"/>
      <c r="C1928" s="1026"/>
      <c r="D1928" s="938"/>
      <c r="E1928" s="1063"/>
      <c r="F1928" s="1064"/>
      <c r="G1928" s="1065"/>
      <c r="H1928" s="938"/>
      <c r="I1928" s="1063"/>
      <c r="J1928" s="938"/>
      <c r="K1928" s="938"/>
      <c r="L1928" s="938"/>
      <c r="M1928" s="1066"/>
      <c r="N1928" s="1066"/>
      <c r="O1928" s="1067"/>
      <c r="P1928" s="1067"/>
      <c r="Q1928" s="1067"/>
      <c r="R1928" s="1067"/>
    </row>
    <row r="1929" spans="1:18" s="984" customFormat="1">
      <c r="A1929" s="938"/>
      <c r="C1929" s="1026"/>
      <c r="D1929" s="938"/>
      <c r="E1929" s="1063"/>
      <c r="F1929" s="1064"/>
      <c r="G1929" s="1065"/>
      <c r="H1929" s="938"/>
      <c r="I1929" s="1063"/>
      <c r="J1929" s="938"/>
      <c r="K1929" s="938"/>
      <c r="L1929" s="938"/>
      <c r="M1929" s="1066"/>
      <c r="N1929" s="1066"/>
      <c r="O1929" s="1067"/>
      <c r="P1929" s="1067"/>
      <c r="Q1929" s="1067"/>
      <c r="R1929" s="1067"/>
    </row>
    <row r="1930" spans="1:18" s="984" customFormat="1">
      <c r="A1930" s="938"/>
      <c r="C1930" s="1026"/>
      <c r="D1930" s="938"/>
      <c r="E1930" s="1063"/>
      <c r="F1930" s="1064"/>
      <c r="G1930" s="1065"/>
      <c r="H1930" s="938"/>
      <c r="I1930" s="1063"/>
      <c r="J1930" s="938"/>
      <c r="K1930" s="938"/>
      <c r="L1930" s="938"/>
      <c r="M1930" s="1066"/>
      <c r="N1930" s="1066"/>
      <c r="O1930" s="1067"/>
      <c r="P1930" s="1067"/>
      <c r="Q1930" s="1067"/>
      <c r="R1930" s="1067"/>
    </row>
    <row r="1931" spans="1:18" s="984" customFormat="1">
      <c r="A1931" s="938"/>
      <c r="C1931" s="1026"/>
      <c r="D1931" s="938"/>
      <c r="E1931" s="1063"/>
      <c r="F1931" s="1064"/>
      <c r="G1931" s="1065"/>
      <c r="H1931" s="938"/>
      <c r="I1931" s="1063"/>
      <c r="J1931" s="938"/>
      <c r="K1931" s="938"/>
      <c r="L1931" s="938"/>
      <c r="M1931" s="1066"/>
      <c r="N1931" s="1066"/>
      <c r="O1931" s="1067"/>
      <c r="P1931" s="1067"/>
      <c r="Q1931" s="1067"/>
      <c r="R1931" s="1067"/>
    </row>
    <row r="1932" spans="1:18" s="984" customFormat="1">
      <c r="A1932" s="938"/>
      <c r="C1932" s="1026"/>
      <c r="D1932" s="938"/>
      <c r="E1932" s="1063"/>
      <c r="F1932" s="1064"/>
      <c r="G1932" s="1065"/>
      <c r="H1932" s="938"/>
      <c r="I1932" s="1063"/>
      <c r="J1932" s="938"/>
      <c r="K1932" s="938"/>
      <c r="L1932" s="938"/>
      <c r="M1932" s="1066"/>
      <c r="N1932" s="1066"/>
      <c r="O1932" s="1067"/>
      <c r="P1932" s="1067"/>
      <c r="Q1932" s="1067"/>
      <c r="R1932" s="1067"/>
    </row>
    <row r="1933" spans="1:18" s="984" customFormat="1">
      <c r="A1933" s="938"/>
      <c r="C1933" s="1026"/>
      <c r="D1933" s="938"/>
      <c r="E1933" s="1063"/>
      <c r="F1933" s="1064"/>
      <c r="G1933" s="1065"/>
      <c r="H1933" s="938"/>
      <c r="I1933" s="1063"/>
      <c r="J1933" s="938"/>
      <c r="K1933" s="938"/>
      <c r="L1933" s="938"/>
      <c r="M1933" s="1066"/>
      <c r="N1933" s="1066"/>
      <c r="O1933" s="1067"/>
      <c r="P1933" s="1067"/>
      <c r="Q1933" s="1067"/>
      <c r="R1933" s="1067"/>
    </row>
    <row r="1934" spans="1:18" s="984" customFormat="1">
      <c r="A1934" s="938"/>
      <c r="C1934" s="1026"/>
      <c r="D1934" s="938"/>
      <c r="E1934" s="1063"/>
      <c r="F1934" s="1064"/>
      <c r="G1934" s="1065"/>
      <c r="H1934" s="938"/>
      <c r="I1934" s="1063"/>
      <c r="J1934" s="938"/>
      <c r="K1934" s="938"/>
      <c r="L1934" s="938"/>
      <c r="M1934" s="1066"/>
      <c r="N1934" s="1066"/>
      <c r="O1934" s="1067"/>
      <c r="P1934" s="1067"/>
      <c r="Q1934" s="1067"/>
      <c r="R1934" s="1067"/>
    </row>
    <row r="1935" spans="1:18" s="984" customFormat="1">
      <c r="A1935" s="938"/>
      <c r="C1935" s="1026"/>
      <c r="D1935" s="938"/>
      <c r="E1935" s="1063"/>
      <c r="F1935" s="1064"/>
      <c r="G1935" s="1065"/>
      <c r="H1935" s="938"/>
      <c r="I1935" s="1063"/>
      <c r="J1935" s="938"/>
      <c r="K1935" s="938"/>
      <c r="L1935" s="938"/>
      <c r="M1935" s="1066"/>
      <c r="N1935" s="1066"/>
      <c r="O1935" s="1067"/>
      <c r="P1935" s="1067"/>
      <c r="Q1935" s="1067"/>
      <c r="R1935" s="1067"/>
    </row>
    <row r="1936" spans="1:18" s="984" customFormat="1">
      <c r="A1936" s="938"/>
      <c r="C1936" s="1026"/>
      <c r="D1936" s="938"/>
      <c r="E1936" s="1063"/>
      <c r="F1936" s="1064"/>
      <c r="G1936" s="1065"/>
      <c r="H1936" s="938"/>
      <c r="I1936" s="1063"/>
      <c r="J1936" s="938"/>
      <c r="K1936" s="938"/>
      <c r="L1936" s="938"/>
      <c r="M1936" s="1066"/>
      <c r="N1936" s="1066"/>
      <c r="O1936" s="1067"/>
      <c r="P1936" s="1067"/>
      <c r="Q1936" s="1067"/>
      <c r="R1936" s="1067"/>
    </row>
    <row r="1937" spans="1:18" s="984" customFormat="1">
      <c r="A1937" s="938"/>
      <c r="C1937" s="1026"/>
      <c r="D1937" s="938"/>
      <c r="E1937" s="1063"/>
      <c r="F1937" s="1064"/>
      <c r="G1937" s="1065"/>
      <c r="H1937" s="938"/>
      <c r="I1937" s="1063"/>
      <c r="J1937" s="938"/>
      <c r="K1937" s="938"/>
      <c r="L1937" s="938"/>
      <c r="M1937" s="1066"/>
      <c r="N1937" s="1066"/>
      <c r="O1937" s="1067"/>
      <c r="P1937" s="1067"/>
      <c r="Q1937" s="1067"/>
      <c r="R1937" s="1067"/>
    </row>
    <row r="1938" spans="1:18" s="984" customFormat="1">
      <c r="A1938" s="938"/>
      <c r="C1938" s="1026"/>
      <c r="D1938" s="938"/>
      <c r="E1938" s="1063"/>
      <c r="F1938" s="1064"/>
      <c r="G1938" s="1065"/>
      <c r="H1938" s="938"/>
      <c r="I1938" s="1063"/>
      <c r="J1938" s="938"/>
      <c r="K1938" s="938"/>
      <c r="L1938" s="938"/>
      <c r="M1938" s="1066"/>
      <c r="N1938" s="1066"/>
      <c r="O1938" s="1067"/>
      <c r="P1938" s="1067"/>
      <c r="Q1938" s="1067"/>
      <c r="R1938" s="1067"/>
    </row>
    <row r="1939" spans="1:18" s="984" customFormat="1">
      <c r="A1939" s="938"/>
      <c r="C1939" s="1026"/>
      <c r="D1939" s="938"/>
      <c r="E1939" s="1063"/>
      <c r="F1939" s="1064"/>
      <c r="G1939" s="1065"/>
      <c r="H1939" s="938"/>
      <c r="I1939" s="1063"/>
      <c r="J1939" s="938"/>
      <c r="K1939" s="938"/>
      <c r="L1939" s="938"/>
      <c r="M1939" s="1066"/>
      <c r="N1939" s="1066"/>
      <c r="O1939" s="1067"/>
      <c r="P1939" s="1067"/>
      <c r="Q1939" s="1067"/>
      <c r="R1939" s="1067"/>
    </row>
    <row r="1940" spans="1:18" s="984" customFormat="1">
      <c r="A1940" s="938"/>
      <c r="C1940" s="1026"/>
      <c r="D1940" s="938"/>
      <c r="E1940" s="1063"/>
      <c r="F1940" s="1064"/>
      <c r="G1940" s="1065"/>
      <c r="H1940" s="938"/>
      <c r="I1940" s="1063"/>
      <c r="J1940" s="938"/>
      <c r="K1940" s="938"/>
      <c r="L1940" s="938"/>
      <c r="M1940" s="1066"/>
      <c r="N1940" s="1066"/>
      <c r="O1940" s="1067"/>
      <c r="P1940" s="1067"/>
      <c r="Q1940" s="1067"/>
      <c r="R1940" s="1067"/>
    </row>
    <row r="1941" spans="1:18" s="984" customFormat="1">
      <c r="A1941" s="938"/>
      <c r="C1941" s="1026"/>
      <c r="D1941" s="938"/>
      <c r="E1941" s="1063"/>
      <c r="F1941" s="1064"/>
      <c r="G1941" s="1065"/>
      <c r="H1941" s="938"/>
      <c r="I1941" s="1063"/>
      <c r="J1941" s="938"/>
      <c r="K1941" s="938"/>
      <c r="L1941" s="938"/>
      <c r="M1941" s="1066"/>
      <c r="N1941" s="1066"/>
      <c r="O1941" s="1067"/>
      <c r="P1941" s="1067"/>
      <c r="Q1941" s="1067"/>
      <c r="R1941" s="1067"/>
    </row>
    <row r="1942" spans="1:18" s="984" customFormat="1">
      <c r="A1942" s="938"/>
      <c r="C1942" s="1026"/>
      <c r="D1942" s="938"/>
      <c r="E1942" s="1063"/>
      <c r="F1942" s="1064"/>
      <c r="G1942" s="1065"/>
      <c r="H1942" s="938"/>
      <c r="I1942" s="1063"/>
      <c r="J1942" s="938"/>
      <c r="K1942" s="938"/>
      <c r="L1942" s="938"/>
      <c r="M1942" s="1066"/>
      <c r="N1942" s="1066"/>
      <c r="O1942" s="1067"/>
      <c r="P1942" s="1067"/>
      <c r="Q1942" s="1067"/>
      <c r="R1942" s="1067"/>
    </row>
    <row r="1943" spans="1:18" s="984" customFormat="1">
      <c r="A1943" s="938"/>
      <c r="C1943" s="1026"/>
      <c r="D1943" s="938"/>
      <c r="E1943" s="1063"/>
      <c r="F1943" s="1064"/>
      <c r="G1943" s="1065"/>
      <c r="H1943" s="938"/>
      <c r="I1943" s="1063"/>
      <c r="J1943" s="938"/>
      <c r="K1943" s="938"/>
      <c r="L1943" s="938"/>
      <c r="M1943" s="1066"/>
      <c r="N1943" s="1066"/>
      <c r="O1943" s="1067"/>
      <c r="P1943" s="1067"/>
      <c r="Q1943" s="1067"/>
      <c r="R1943" s="1067"/>
    </row>
    <row r="1944" spans="1:18" s="984" customFormat="1">
      <c r="A1944" s="938"/>
      <c r="C1944" s="1026"/>
      <c r="D1944" s="938"/>
      <c r="E1944" s="1063"/>
      <c r="F1944" s="1064"/>
      <c r="G1944" s="1065"/>
      <c r="H1944" s="938"/>
      <c r="I1944" s="1063"/>
      <c r="J1944" s="938"/>
      <c r="K1944" s="938"/>
      <c r="L1944" s="938"/>
      <c r="M1944" s="1066"/>
      <c r="N1944" s="1066"/>
      <c r="O1944" s="1067"/>
      <c r="P1944" s="1067"/>
      <c r="Q1944" s="1067"/>
      <c r="R1944" s="1067"/>
    </row>
    <row r="1945" spans="1:18" s="984" customFormat="1">
      <c r="A1945" s="938"/>
      <c r="C1945" s="1026"/>
      <c r="D1945" s="938"/>
      <c r="E1945" s="1063"/>
      <c r="F1945" s="1064"/>
      <c r="G1945" s="1065"/>
      <c r="H1945" s="938"/>
      <c r="I1945" s="1063"/>
      <c r="J1945" s="938"/>
      <c r="K1945" s="938"/>
      <c r="L1945" s="938"/>
      <c r="M1945" s="1066"/>
      <c r="N1945" s="1066"/>
      <c r="O1945" s="1067"/>
      <c r="P1945" s="1067"/>
      <c r="Q1945" s="1067"/>
      <c r="R1945" s="1067"/>
    </row>
    <row r="1946" spans="1:18" s="984" customFormat="1">
      <c r="A1946" s="938"/>
      <c r="C1946" s="1026"/>
      <c r="D1946" s="938"/>
      <c r="E1946" s="1063"/>
      <c r="F1946" s="1064"/>
      <c r="G1946" s="1065"/>
      <c r="H1946" s="938"/>
      <c r="I1946" s="1063"/>
      <c r="J1946" s="938"/>
      <c r="K1946" s="938"/>
      <c r="L1946" s="938"/>
      <c r="M1946" s="1066"/>
      <c r="N1946" s="1066"/>
      <c r="O1946" s="1067"/>
      <c r="P1946" s="1067"/>
      <c r="Q1946" s="1067"/>
      <c r="R1946" s="1067"/>
    </row>
    <row r="1947" spans="1:18" s="984" customFormat="1">
      <c r="A1947" s="938"/>
      <c r="C1947" s="1026"/>
      <c r="D1947" s="938"/>
      <c r="E1947" s="1063"/>
      <c r="F1947" s="1064"/>
      <c r="G1947" s="1065"/>
      <c r="H1947" s="938"/>
      <c r="I1947" s="1063"/>
      <c r="J1947" s="938"/>
      <c r="K1947" s="938"/>
      <c r="L1947" s="938"/>
      <c r="M1947" s="1066"/>
      <c r="N1947" s="1066"/>
      <c r="O1947" s="1067"/>
      <c r="P1947" s="1067"/>
      <c r="Q1947" s="1067"/>
      <c r="R1947" s="1067"/>
    </row>
    <row r="1948" spans="1:18" s="984" customFormat="1">
      <c r="A1948" s="938"/>
      <c r="C1948" s="1026"/>
      <c r="D1948" s="938"/>
      <c r="E1948" s="1063"/>
      <c r="F1948" s="1064"/>
      <c r="G1948" s="1065"/>
      <c r="H1948" s="938"/>
      <c r="I1948" s="1063"/>
      <c r="J1948" s="938"/>
      <c r="K1948" s="938"/>
      <c r="L1948" s="938"/>
      <c r="M1948" s="1066"/>
      <c r="N1948" s="1066"/>
      <c r="O1948" s="1067"/>
      <c r="P1948" s="1067"/>
      <c r="Q1948" s="1067"/>
      <c r="R1948" s="1067"/>
    </row>
    <row r="1949" spans="1:18" s="984" customFormat="1">
      <c r="A1949" s="938"/>
      <c r="C1949" s="1026"/>
      <c r="D1949" s="938"/>
      <c r="E1949" s="1063"/>
      <c r="F1949" s="1064"/>
      <c r="G1949" s="1065"/>
      <c r="H1949" s="938"/>
      <c r="I1949" s="1063"/>
      <c r="J1949" s="938"/>
      <c r="K1949" s="938"/>
      <c r="L1949" s="938"/>
      <c r="M1949" s="1066"/>
      <c r="N1949" s="1066"/>
      <c r="O1949" s="1067"/>
      <c r="P1949" s="1067"/>
      <c r="Q1949" s="1067"/>
      <c r="R1949" s="1067"/>
    </row>
    <row r="1950" spans="1:18" s="984" customFormat="1">
      <c r="A1950" s="938"/>
      <c r="C1950" s="1026"/>
      <c r="D1950" s="938"/>
      <c r="E1950" s="1063"/>
      <c r="F1950" s="1064"/>
      <c r="G1950" s="1065"/>
      <c r="H1950" s="938"/>
      <c r="I1950" s="1063"/>
      <c r="J1950" s="938"/>
      <c r="K1950" s="938"/>
      <c r="L1950" s="938"/>
      <c r="M1950" s="1066"/>
      <c r="N1950" s="1066"/>
      <c r="O1950" s="1067"/>
      <c r="P1950" s="1067"/>
      <c r="Q1950" s="1067"/>
      <c r="R1950" s="1067"/>
    </row>
    <row r="1951" spans="1:18" s="984" customFormat="1">
      <c r="A1951" s="938"/>
      <c r="C1951" s="1026"/>
      <c r="D1951" s="938"/>
      <c r="E1951" s="1063"/>
      <c r="F1951" s="1064"/>
      <c r="G1951" s="1065"/>
      <c r="H1951" s="938"/>
      <c r="I1951" s="1063"/>
      <c r="J1951" s="938"/>
      <c r="K1951" s="938"/>
      <c r="L1951" s="938"/>
      <c r="M1951" s="1066"/>
      <c r="N1951" s="1066"/>
      <c r="O1951" s="1067"/>
      <c r="P1951" s="1067"/>
      <c r="Q1951" s="1067"/>
      <c r="R1951" s="1067"/>
    </row>
    <row r="1952" spans="1:18" s="984" customFormat="1">
      <c r="A1952" s="938"/>
      <c r="C1952" s="1026"/>
      <c r="D1952" s="938"/>
      <c r="E1952" s="1063"/>
      <c r="F1952" s="1064"/>
      <c r="G1952" s="1065"/>
      <c r="H1952" s="938"/>
      <c r="I1952" s="1063"/>
      <c r="J1952" s="938"/>
      <c r="K1952" s="938"/>
      <c r="L1952" s="938"/>
      <c r="M1952" s="1066"/>
      <c r="N1952" s="1066"/>
      <c r="O1952" s="1067"/>
      <c r="P1952" s="1067"/>
      <c r="Q1952" s="1067"/>
      <c r="R1952" s="1067"/>
    </row>
    <row r="1953" spans="1:18" s="984" customFormat="1">
      <c r="A1953" s="938"/>
      <c r="C1953" s="1026"/>
      <c r="D1953" s="938"/>
      <c r="E1953" s="1063"/>
      <c r="F1953" s="1064"/>
      <c r="G1953" s="1065"/>
      <c r="H1953" s="938"/>
      <c r="I1953" s="1063"/>
      <c r="J1953" s="938"/>
      <c r="K1953" s="938"/>
      <c r="L1953" s="938"/>
      <c r="M1953" s="1066"/>
      <c r="N1953" s="1066"/>
      <c r="O1953" s="1067"/>
      <c r="P1953" s="1067"/>
      <c r="Q1953" s="1067"/>
      <c r="R1953" s="1067"/>
    </row>
    <row r="1954" spans="1:18" s="984" customFormat="1">
      <c r="A1954" s="938"/>
      <c r="C1954" s="1026"/>
      <c r="D1954" s="938"/>
      <c r="E1954" s="1063"/>
      <c r="F1954" s="1064"/>
      <c r="G1954" s="1065"/>
      <c r="H1954" s="938"/>
      <c r="I1954" s="1063"/>
      <c r="J1954" s="938"/>
      <c r="K1954" s="938"/>
      <c r="L1954" s="938"/>
      <c r="M1954" s="1066"/>
      <c r="N1954" s="1066"/>
      <c r="O1954" s="1067"/>
      <c r="P1954" s="1067"/>
      <c r="Q1954" s="1067"/>
      <c r="R1954" s="1067"/>
    </row>
    <row r="1955" spans="1:18" s="984" customFormat="1">
      <c r="A1955" s="938"/>
      <c r="C1955" s="1026"/>
      <c r="D1955" s="938"/>
      <c r="E1955" s="1063"/>
      <c r="F1955" s="1064"/>
      <c r="G1955" s="1065"/>
      <c r="H1955" s="938"/>
      <c r="I1955" s="1063"/>
      <c r="J1955" s="938"/>
      <c r="K1955" s="938"/>
      <c r="L1955" s="938"/>
      <c r="M1955" s="1066"/>
      <c r="N1955" s="1066"/>
      <c r="O1955" s="1067"/>
      <c r="P1955" s="1067"/>
      <c r="Q1955" s="1067"/>
      <c r="R1955" s="1067"/>
    </row>
    <row r="1956" spans="1:18" s="984" customFormat="1">
      <c r="A1956" s="938"/>
      <c r="C1956" s="1026"/>
      <c r="D1956" s="938"/>
      <c r="E1956" s="1063"/>
      <c r="F1956" s="1064"/>
      <c r="G1956" s="1065"/>
      <c r="H1956" s="938"/>
      <c r="I1956" s="1063"/>
      <c r="J1956" s="938"/>
      <c r="K1956" s="938"/>
      <c r="L1956" s="938"/>
      <c r="M1956" s="1066"/>
      <c r="N1956" s="1066"/>
      <c r="O1956" s="1067"/>
      <c r="P1956" s="1067"/>
      <c r="Q1956" s="1067"/>
      <c r="R1956" s="1067"/>
    </row>
    <row r="1957" spans="1:18" s="984" customFormat="1">
      <c r="A1957" s="938"/>
      <c r="C1957" s="1026"/>
      <c r="D1957" s="938"/>
      <c r="E1957" s="1063"/>
      <c r="F1957" s="1064"/>
      <c r="G1957" s="1065"/>
      <c r="H1957" s="938"/>
      <c r="I1957" s="1063"/>
      <c r="J1957" s="938"/>
      <c r="K1957" s="938"/>
      <c r="L1957" s="938"/>
      <c r="M1957" s="1066"/>
      <c r="N1957" s="1066"/>
      <c r="O1957" s="1067"/>
      <c r="P1957" s="1067"/>
      <c r="Q1957" s="1067"/>
      <c r="R1957" s="1067"/>
    </row>
    <row r="1958" spans="1:18" s="984" customFormat="1">
      <c r="A1958" s="938"/>
      <c r="C1958" s="1026"/>
      <c r="D1958" s="938"/>
      <c r="E1958" s="1063"/>
      <c r="F1958" s="1064"/>
      <c r="G1958" s="1065"/>
      <c r="H1958" s="938"/>
      <c r="I1958" s="1063"/>
      <c r="J1958" s="938"/>
      <c r="K1958" s="938"/>
      <c r="L1958" s="938"/>
      <c r="M1958" s="1066"/>
      <c r="N1958" s="1066"/>
      <c r="O1958" s="1067"/>
      <c r="P1958" s="1067"/>
      <c r="Q1958" s="1067"/>
      <c r="R1958" s="1067"/>
    </row>
    <row r="1959" spans="1:18" s="984" customFormat="1">
      <c r="A1959" s="938"/>
      <c r="C1959" s="1026"/>
      <c r="D1959" s="938"/>
      <c r="E1959" s="1063"/>
      <c r="F1959" s="1064"/>
      <c r="G1959" s="1065"/>
      <c r="H1959" s="938"/>
      <c r="I1959" s="1063"/>
      <c r="J1959" s="938"/>
      <c r="K1959" s="938"/>
      <c r="L1959" s="938"/>
      <c r="M1959" s="1066"/>
      <c r="N1959" s="1066"/>
      <c r="O1959" s="1067"/>
      <c r="P1959" s="1067"/>
      <c r="Q1959" s="1067"/>
      <c r="R1959" s="1067"/>
    </row>
    <row r="1960" spans="1:18" s="984" customFormat="1">
      <c r="A1960" s="938"/>
      <c r="C1960" s="1026"/>
      <c r="D1960" s="938"/>
      <c r="E1960" s="1063"/>
      <c r="F1960" s="1064"/>
      <c r="G1960" s="1065"/>
      <c r="H1960" s="938"/>
      <c r="I1960" s="1063"/>
      <c r="J1960" s="938"/>
      <c r="K1960" s="938"/>
      <c r="L1960" s="938"/>
      <c r="M1960" s="1066"/>
      <c r="N1960" s="1066"/>
      <c r="O1960" s="1067"/>
      <c r="P1960" s="1067"/>
      <c r="Q1960" s="1067"/>
      <c r="R1960" s="1067"/>
    </row>
    <row r="1961" spans="1:18" s="984" customFormat="1">
      <c r="A1961" s="938"/>
      <c r="C1961" s="1026"/>
      <c r="D1961" s="938"/>
      <c r="E1961" s="1063"/>
      <c r="F1961" s="1064"/>
      <c r="G1961" s="1065"/>
      <c r="H1961" s="938"/>
      <c r="I1961" s="1063"/>
      <c r="J1961" s="938"/>
      <c r="K1961" s="938"/>
      <c r="L1961" s="938"/>
      <c r="M1961" s="1066"/>
      <c r="N1961" s="1066"/>
      <c r="O1961" s="1067"/>
      <c r="P1961" s="1067"/>
      <c r="Q1961" s="1067"/>
      <c r="R1961" s="1067"/>
    </row>
    <row r="1962" spans="1:18" s="984" customFormat="1">
      <c r="A1962" s="938"/>
      <c r="C1962" s="1026"/>
      <c r="D1962" s="938"/>
      <c r="E1962" s="1063"/>
      <c r="F1962" s="1064"/>
      <c r="G1962" s="1065"/>
      <c r="H1962" s="938"/>
      <c r="I1962" s="1063"/>
      <c r="J1962" s="938"/>
      <c r="K1962" s="938"/>
      <c r="L1962" s="938"/>
      <c r="M1962" s="1066"/>
      <c r="N1962" s="1066"/>
      <c r="O1962" s="1067"/>
      <c r="P1962" s="1067"/>
      <c r="Q1962" s="1067"/>
      <c r="R1962" s="1067"/>
    </row>
    <row r="1963" spans="1:18" s="984" customFormat="1">
      <c r="A1963" s="938"/>
      <c r="C1963" s="1026"/>
      <c r="D1963" s="938"/>
      <c r="E1963" s="1063"/>
      <c r="F1963" s="1064"/>
      <c r="G1963" s="1065"/>
      <c r="H1963" s="938"/>
      <c r="I1963" s="1063"/>
      <c r="J1963" s="938"/>
      <c r="K1963" s="938"/>
      <c r="L1963" s="938"/>
      <c r="M1963" s="1066"/>
      <c r="N1963" s="1066"/>
      <c r="O1963" s="1067"/>
      <c r="P1963" s="1067"/>
      <c r="Q1963" s="1067"/>
      <c r="R1963" s="1067"/>
    </row>
    <row r="1964" spans="1:18" s="984" customFormat="1">
      <c r="A1964" s="938"/>
      <c r="C1964" s="1026"/>
      <c r="D1964" s="938"/>
      <c r="E1964" s="1063"/>
      <c r="F1964" s="1064"/>
      <c r="G1964" s="1065"/>
      <c r="H1964" s="938"/>
      <c r="I1964" s="1063"/>
      <c r="J1964" s="938"/>
      <c r="K1964" s="938"/>
      <c r="L1964" s="938"/>
      <c r="M1964" s="1066"/>
      <c r="N1964" s="1066"/>
      <c r="O1964" s="1067"/>
      <c r="P1964" s="1067"/>
      <c r="Q1964" s="1067"/>
      <c r="R1964" s="1067"/>
    </row>
    <row r="1965" spans="1:18" s="984" customFormat="1">
      <c r="A1965" s="938"/>
      <c r="C1965" s="1026"/>
      <c r="D1965" s="938"/>
      <c r="E1965" s="1063"/>
      <c r="F1965" s="1064"/>
      <c r="G1965" s="1065"/>
      <c r="H1965" s="938"/>
      <c r="I1965" s="1063"/>
      <c r="J1965" s="938"/>
      <c r="K1965" s="938"/>
      <c r="L1965" s="938"/>
      <c r="M1965" s="1066"/>
      <c r="N1965" s="1066"/>
      <c r="O1965" s="1067"/>
      <c r="P1965" s="1067"/>
      <c r="Q1965" s="1067"/>
      <c r="R1965" s="1067"/>
    </row>
    <row r="1966" spans="1:18" s="984" customFormat="1">
      <c r="A1966" s="938"/>
      <c r="C1966" s="1026"/>
      <c r="D1966" s="938"/>
      <c r="E1966" s="1063"/>
      <c r="F1966" s="1064"/>
      <c r="G1966" s="1065"/>
      <c r="H1966" s="938"/>
      <c r="I1966" s="1063"/>
      <c r="J1966" s="938"/>
      <c r="K1966" s="938"/>
      <c r="L1966" s="938"/>
      <c r="M1966" s="1066"/>
      <c r="N1966" s="1066"/>
      <c r="O1966" s="1067"/>
      <c r="P1966" s="1067"/>
      <c r="Q1966" s="1067"/>
      <c r="R1966" s="1067"/>
    </row>
    <row r="1967" spans="1:18" s="984" customFormat="1">
      <c r="A1967" s="938"/>
      <c r="C1967" s="1026"/>
      <c r="D1967" s="938"/>
      <c r="E1967" s="1063"/>
      <c r="F1967" s="1064"/>
      <c r="G1967" s="1065"/>
      <c r="H1967" s="938"/>
      <c r="I1967" s="1063"/>
      <c r="J1967" s="938"/>
      <c r="K1967" s="938"/>
      <c r="L1967" s="938"/>
      <c r="M1967" s="1066"/>
      <c r="N1967" s="1066"/>
      <c r="O1967" s="1067"/>
      <c r="P1967" s="1067"/>
      <c r="Q1967" s="1067"/>
      <c r="R1967" s="1067"/>
    </row>
    <row r="1968" spans="1:18" s="984" customFormat="1">
      <c r="A1968" s="938"/>
      <c r="C1968" s="1026"/>
      <c r="D1968" s="938"/>
      <c r="E1968" s="1063"/>
      <c r="F1968" s="1064"/>
      <c r="G1968" s="1065"/>
      <c r="H1968" s="938"/>
      <c r="I1968" s="1063"/>
      <c r="J1968" s="938"/>
      <c r="K1968" s="938"/>
      <c r="L1968" s="938"/>
      <c r="M1968" s="1066"/>
      <c r="N1968" s="1066"/>
      <c r="O1968" s="1067"/>
      <c r="P1968" s="1067"/>
      <c r="Q1968" s="1067"/>
      <c r="R1968" s="1067"/>
    </row>
    <row r="1969" spans="1:18" s="984" customFormat="1">
      <c r="A1969" s="938"/>
      <c r="C1969" s="1026"/>
      <c r="D1969" s="938"/>
      <c r="E1969" s="1063"/>
      <c r="F1969" s="1064"/>
      <c r="G1969" s="1065"/>
      <c r="H1969" s="938"/>
      <c r="I1969" s="1063"/>
      <c r="J1969" s="938"/>
      <c r="K1969" s="938"/>
      <c r="L1969" s="938"/>
      <c r="M1969" s="1066"/>
      <c r="N1969" s="1066"/>
      <c r="O1969" s="1067"/>
      <c r="P1969" s="1067"/>
      <c r="Q1969" s="1067"/>
      <c r="R1969" s="1067"/>
    </row>
    <row r="1970" spans="1:18" s="984" customFormat="1">
      <c r="A1970" s="938"/>
      <c r="C1970" s="1026"/>
      <c r="D1970" s="938"/>
      <c r="E1970" s="1063"/>
      <c r="F1970" s="1064"/>
      <c r="G1970" s="1065"/>
      <c r="H1970" s="938"/>
      <c r="I1970" s="1063"/>
      <c r="J1970" s="938"/>
      <c r="K1970" s="938"/>
      <c r="L1970" s="938"/>
      <c r="M1970" s="1066"/>
      <c r="N1970" s="1066"/>
      <c r="O1970" s="1067"/>
      <c r="P1970" s="1067"/>
      <c r="Q1970" s="1067"/>
      <c r="R1970" s="1067"/>
    </row>
    <row r="1971" spans="1:18" s="984" customFormat="1">
      <c r="A1971" s="938"/>
      <c r="C1971" s="1026"/>
      <c r="D1971" s="938"/>
      <c r="E1971" s="1063"/>
      <c r="F1971" s="1064"/>
      <c r="G1971" s="1065"/>
      <c r="H1971" s="938"/>
      <c r="I1971" s="1063"/>
      <c r="J1971" s="938"/>
      <c r="K1971" s="938"/>
      <c r="L1971" s="938"/>
      <c r="M1971" s="1066"/>
      <c r="N1971" s="1066"/>
      <c r="O1971" s="1067"/>
      <c r="P1971" s="1067"/>
      <c r="Q1971" s="1067"/>
      <c r="R1971" s="1067"/>
    </row>
    <row r="1972" spans="1:18" s="984" customFormat="1">
      <c r="A1972" s="938"/>
      <c r="C1972" s="1026"/>
      <c r="D1972" s="938"/>
      <c r="E1972" s="1063"/>
      <c r="F1972" s="1064"/>
      <c r="G1972" s="1065"/>
      <c r="H1972" s="938"/>
      <c r="I1972" s="1063"/>
      <c r="J1972" s="938"/>
      <c r="K1972" s="938"/>
      <c r="L1972" s="938"/>
      <c r="M1972" s="1066"/>
      <c r="N1972" s="1066"/>
      <c r="O1972" s="1067"/>
      <c r="P1972" s="1067"/>
      <c r="Q1972" s="1067"/>
      <c r="R1972" s="1067"/>
    </row>
    <row r="1973" spans="1:18" s="984" customFormat="1">
      <c r="A1973" s="938"/>
      <c r="C1973" s="1026"/>
      <c r="D1973" s="938"/>
      <c r="E1973" s="1063"/>
      <c r="F1973" s="1064"/>
      <c r="G1973" s="1065"/>
      <c r="H1973" s="938"/>
      <c r="I1973" s="1063"/>
      <c r="J1973" s="938"/>
      <c r="K1973" s="938"/>
      <c r="L1973" s="938"/>
      <c r="M1973" s="1066"/>
      <c r="N1973" s="1066"/>
      <c r="O1973" s="1067"/>
      <c r="P1973" s="1067"/>
      <c r="Q1973" s="1067"/>
      <c r="R1973" s="1067"/>
    </row>
    <row r="1974" spans="1:18" s="984" customFormat="1">
      <c r="A1974" s="938"/>
      <c r="C1974" s="1026"/>
      <c r="D1974" s="938"/>
      <c r="E1974" s="1063"/>
      <c r="F1974" s="1064"/>
      <c r="G1974" s="1065"/>
      <c r="H1974" s="938"/>
      <c r="I1974" s="1063"/>
      <c r="J1974" s="938"/>
      <c r="K1974" s="938"/>
      <c r="L1974" s="938"/>
      <c r="M1974" s="1066"/>
      <c r="N1974" s="1066"/>
      <c r="O1974" s="1067"/>
      <c r="P1974" s="1067"/>
      <c r="Q1974" s="1067"/>
      <c r="R1974" s="1067"/>
    </row>
    <row r="1975" spans="1:18" s="984" customFormat="1">
      <c r="A1975" s="938"/>
      <c r="C1975" s="1026"/>
      <c r="D1975" s="938"/>
      <c r="E1975" s="1063"/>
      <c r="F1975" s="1064"/>
      <c r="G1975" s="1065"/>
      <c r="H1975" s="938"/>
      <c r="I1975" s="1063"/>
      <c r="J1975" s="938"/>
      <c r="K1975" s="938"/>
      <c r="L1975" s="938"/>
      <c r="M1975" s="1066"/>
      <c r="N1975" s="1066"/>
      <c r="O1975" s="1067"/>
      <c r="P1975" s="1067"/>
      <c r="Q1975" s="1067"/>
      <c r="R1975" s="1067"/>
    </row>
    <row r="1976" spans="1:18" s="984" customFormat="1">
      <c r="A1976" s="938"/>
      <c r="C1976" s="1026"/>
      <c r="D1976" s="938"/>
      <c r="E1976" s="1063"/>
      <c r="F1976" s="1064"/>
      <c r="G1976" s="1065"/>
      <c r="H1976" s="938"/>
      <c r="I1976" s="1063"/>
      <c r="J1976" s="938"/>
      <c r="K1976" s="938"/>
      <c r="L1976" s="938"/>
      <c r="M1976" s="1066"/>
      <c r="N1976" s="1066"/>
      <c r="O1976" s="1067"/>
      <c r="P1976" s="1067"/>
      <c r="Q1976" s="1067"/>
      <c r="R1976" s="1067"/>
    </row>
    <row r="1977" spans="1:18" s="984" customFormat="1">
      <c r="A1977" s="938"/>
      <c r="C1977" s="1026"/>
      <c r="D1977" s="938"/>
      <c r="E1977" s="1063"/>
      <c r="F1977" s="1064"/>
      <c r="G1977" s="1065"/>
      <c r="H1977" s="938"/>
      <c r="I1977" s="1063"/>
      <c r="J1977" s="938"/>
      <c r="K1977" s="938"/>
      <c r="L1977" s="938"/>
      <c r="M1977" s="1066"/>
      <c r="N1977" s="1066"/>
      <c r="O1977" s="1067"/>
      <c r="P1977" s="1067"/>
      <c r="Q1977" s="1067"/>
      <c r="R1977" s="1067"/>
    </row>
    <row r="1978" spans="1:18" s="984" customFormat="1">
      <c r="A1978" s="938"/>
      <c r="C1978" s="1026"/>
      <c r="D1978" s="938"/>
      <c r="E1978" s="1063"/>
      <c r="F1978" s="1064"/>
      <c r="G1978" s="1065"/>
      <c r="H1978" s="938"/>
      <c r="I1978" s="1063"/>
      <c r="J1978" s="938"/>
      <c r="K1978" s="938"/>
      <c r="L1978" s="938"/>
      <c r="M1978" s="1066"/>
      <c r="N1978" s="1066"/>
      <c r="O1978" s="1067"/>
      <c r="P1978" s="1067"/>
      <c r="Q1978" s="1067"/>
      <c r="R1978" s="1067"/>
    </row>
    <row r="1979" spans="1:18" s="984" customFormat="1">
      <c r="A1979" s="938"/>
      <c r="C1979" s="1026"/>
      <c r="D1979" s="938"/>
      <c r="E1979" s="1063"/>
      <c r="F1979" s="1064"/>
      <c r="G1979" s="1065"/>
      <c r="H1979" s="938"/>
      <c r="I1979" s="1063"/>
      <c r="J1979" s="938"/>
      <c r="K1979" s="938"/>
      <c r="L1979" s="938"/>
      <c r="M1979" s="1066"/>
      <c r="N1979" s="1066"/>
      <c r="O1979" s="1067"/>
      <c r="P1979" s="1067"/>
      <c r="Q1979" s="1067"/>
      <c r="R1979" s="1067"/>
    </row>
    <row r="1980" spans="1:18" s="984" customFormat="1">
      <c r="A1980" s="938"/>
      <c r="C1980" s="1026"/>
      <c r="D1980" s="938"/>
      <c r="E1980" s="1063"/>
      <c r="F1980" s="1064"/>
      <c r="G1980" s="1065"/>
      <c r="H1980" s="938"/>
      <c r="I1980" s="1063"/>
      <c r="J1980" s="938"/>
      <c r="K1980" s="938"/>
      <c r="L1980" s="938"/>
      <c r="M1980" s="1066"/>
      <c r="N1980" s="1066"/>
      <c r="O1980" s="1067"/>
      <c r="P1980" s="1067"/>
      <c r="Q1980" s="1067"/>
      <c r="R1980" s="1067"/>
    </row>
    <row r="1981" spans="1:18" s="984" customFormat="1">
      <c r="A1981" s="938"/>
      <c r="C1981" s="1026"/>
      <c r="D1981" s="938"/>
      <c r="E1981" s="1063"/>
      <c r="F1981" s="1064"/>
      <c r="G1981" s="1065"/>
      <c r="H1981" s="938"/>
      <c r="I1981" s="1063"/>
      <c r="J1981" s="938"/>
      <c r="K1981" s="938"/>
      <c r="L1981" s="938"/>
      <c r="M1981" s="1066"/>
      <c r="N1981" s="1066"/>
      <c r="O1981" s="1067"/>
      <c r="P1981" s="1067"/>
      <c r="Q1981" s="1067"/>
      <c r="R1981" s="1067"/>
    </row>
    <row r="1982" spans="1:18" s="984" customFormat="1">
      <c r="A1982" s="938"/>
      <c r="C1982" s="1026"/>
      <c r="D1982" s="938"/>
      <c r="E1982" s="1063"/>
      <c r="F1982" s="1064"/>
      <c r="G1982" s="1065"/>
      <c r="H1982" s="938"/>
      <c r="I1982" s="1063"/>
      <c r="J1982" s="938"/>
      <c r="K1982" s="938"/>
      <c r="L1982" s="938"/>
      <c r="M1982" s="1066"/>
      <c r="N1982" s="1066"/>
      <c r="O1982" s="1067"/>
      <c r="P1982" s="1067"/>
      <c r="Q1982" s="1067"/>
      <c r="R1982" s="1067"/>
    </row>
    <row r="1983" spans="1:18" s="984" customFormat="1">
      <c r="A1983" s="938"/>
      <c r="C1983" s="1026"/>
      <c r="D1983" s="938"/>
      <c r="E1983" s="1063"/>
      <c r="F1983" s="1064"/>
      <c r="G1983" s="1065"/>
      <c r="H1983" s="938"/>
      <c r="I1983" s="1063"/>
      <c r="J1983" s="938"/>
      <c r="K1983" s="938"/>
      <c r="L1983" s="938"/>
      <c r="M1983" s="1066"/>
      <c r="N1983" s="1066"/>
      <c r="O1983" s="1067"/>
      <c r="P1983" s="1067"/>
      <c r="Q1983" s="1067"/>
      <c r="R1983" s="1067"/>
    </row>
    <row r="1984" spans="1:18" s="984" customFormat="1">
      <c r="A1984" s="938"/>
      <c r="C1984" s="1026"/>
      <c r="D1984" s="938"/>
      <c r="E1984" s="1063"/>
      <c r="F1984" s="1064"/>
      <c r="G1984" s="1065"/>
      <c r="H1984" s="938"/>
      <c r="I1984" s="1063"/>
      <c r="J1984" s="938"/>
      <c r="K1984" s="938"/>
      <c r="L1984" s="938"/>
      <c r="M1984" s="1066"/>
      <c r="N1984" s="1066"/>
      <c r="O1984" s="1067"/>
      <c r="P1984" s="1067"/>
      <c r="Q1984" s="1067"/>
      <c r="R1984" s="1067"/>
    </row>
    <row r="1985" spans="1:18" s="984" customFormat="1">
      <c r="A1985" s="938"/>
      <c r="C1985" s="1026"/>
      <c r="D1985" s="938"/>
      <c r="E1985" s="1063"/>
      <c r="F1985" s="1064"/>
      <c r="G1985" s="1065"/>
      <c r="H1985" s="938"/>
      <c r="I1985" s="1063"/>
      <c r="J1985" s="938"/>
      <c r="K1985" s="938"/>
      <c r="L1985" s="938"/>
      <c r="M1985" s="1066"/>
      <c r="N1985" s="1066"/>
      <c r="O1985" s="1067"/>
      <c r="P1985" s="1067"/>
      <c r="Q1985" s="1067"/>
      <c r="R1985" s="1067"/>
    </row>
    <row r="1986" spans="1:18" s="984" customFormat="1">
      <c r="A1986" s="938"/>
      <c r="C1986" s="1026"/>
      <c r="D1986" s="938"/>
      <c r="E1986" s="1063"/>
      <c r="F1986" s="1064"/>
      <c r="G1986" s="1065"/>
      <c r="H1986" s="938"/>
      <c r="I1986" s="1063"/>
      <c r="J1986" s="938"/>
      <c r="K1986" s="938"/>
      <c r="L1986" s="938"/>
      <c r="M1986" s="1066"/>
      <c r="N1986" s="1066"/>
      <c r="O1986" s="1067"/>
      <c r="P1986" s="1067"/>
      <c r="Q1986" s="1067"/>
      <c r="R1986" s="1067"/>
    </row>
    <row r="1987" spans="1:18" s="984" customFormat="1">
      <c r="A1987" s="938"/>
      <c r="C1987" s="1026"/>
      <c r="D1987" s="938"/>
      <c r="E1987" s="1063"/>
      <c r="F1987" s="1064"/>
      <c r="G1987" s="1065"/>
      <c r="H1987" s="938"/>
      <c r="I1987" s="1063"/>
      <c r="J1987" s="938"/>
      <c r="K1987" s="938"/>
      <c r="L1987" s="938"/>
      <c r="M1987" s="1066"/>
      <c r="N1987" s="1066"/>
      <c r="O1987" s="1067"/>
      <c r="P1987" s="1067"/>
      <c r="Q1987" s="1067"/>
      <c r="R1987" s="1067"/>
    </row>
    <row r="1988" spans="1:18" s="984" customFormat="1">
      <c r="A1988" s="938"/>
      <c r="C1988" s="1026"/>
      <c r="D1988" s="938"/>
      <c r="E1988" s="1063"/>
      <c r="F1988" s="1064"/>
      <c r="G1988" s="1065"/>
      <c r="H1988" s="938"/>
      <c r="I1988" s="1063"/>
      <c r="J1988" s="938"/>
      <c r="K1988" s="938"/>
      <c r="L1988" s="938"/>
      <c r="M1988" s="1066"/>
      <c r="N1988" s="1066"/>
      <c r="O1988" s="1067"/>
      <c r="P1988" s="1067"/>
      <c r="Q1988" s="1067"/>
      <c r="R1988" s="1067"/>
    </row>
    <row r="1989" spans="1:18" s="984" customFormat="1">
      <c r="A1989" s="938"/>
      <c r="C1989" s="1026"/>
      <c r="D1989" s="938"/>
      <c r="E1989" s="1063"/>
      <c r="F1989" s="1064"/>
      <c r="G1989" s="1065"/>
      <c r="H1989" s="938"/>
      <c r="I1989" s="1063"/>
      <c r="J1989" s="938"/>
      <c r="K1989" s="938"/>
      <c r="L1989" s="938"/>
      <c r="M1989" s="1066"/>
      <c r="N1989" s="1066"/>
      <c r="O1989" s="1067"/>
      <c r="P1989" s="1067"/>
      <c r="Q1989" s="1067"/>
      <c r="R1989" s="1067"/>
    </row>
    <row r="1990" spans="1:18" s="984" customFormat="1">
      <c r="A1990" s="938"/>
      <c r="C1990" s="1026"/>
      <c r="D1990" s="938"/>
      <c r="E1990" s="1063"/>
      <c r="F1990" s="1064"/>
      <c r="G1990" s="1065"/>
      <c r="H1990" s="938"/>
      <c r="I1990" s="1063"/>
      <c r="J1990" s="938"/>
      <c r="K1990" s="938"/>
      <c r="L1990" s="938"/>
      <c r="M1990" s="1066"/>
      <c r="N1990" s="1066"/>
      <c r="O1990" s="1067"/>
      <c r="P1990" s="1067"/>
      <c r="Q1990" s="1067"/>
      <c r="R1990" s="1067"/>
    </row>
    <row r="1991" spans="1:18" s="984" customFormat="1">
      <c r="A1991" s="938"/>
      <c r="C1991" s="1026"/>
      <c r="D1991" s="938"/>
      <c r="E1991" s="1063"/>
      <c r="F1991" s="1064"/>
      <c r="G1991" s="1065"/>
      <c r="H1991" s="938"/>
      <c r="I1991" s="1063"/>
      <c r="J1991" s="938"/>
      <c r="K1991" s="938"/>
      <c r="L1991" s="938"/>
      <c r="M1991" s="1066"/>
      <c r="N1991" s="1066"/>
      <c r="O1991" s="1067"/>
      <c r="P1991" s="1067"/>
      <c r="Q1991" s="1067"/>
      <c r="R1991" s="1067"/>
    </row>
    <row r="1992" spans="1:18" s="984" customFormat="1">
      <c r="A1992" s="938"/>
      <c r="C1992" s="1026"/>
      <c r="D1992" s="938"/>
      <c r="E1992" s="1063"/>
      <c r="F1992" s="1064"/>
      <c r="G1992" s="1065"/>
      <c r="H1992" s="938"/>
      <c r="I1992" s="1063"/>
      <c r="J1992" s="938"/>
      <c r="K1992" s="938"/>
      <c r="L1992" s="938"/>
      <c r="M1992" s="1066"/>
      <c r="N1992" s="1066"/>
      <c r="O1992" s="1067"/>
      <c r="P1992" s="1067"/>
      <c r="Q1992" s="1067"/>
      <c r="R1992" s="1067"/>
    </row>
    <row r="1993" spans="1:18" s="984" customFormat="1">
      <c r="A1993" s="938"/>
      <c r="C1993" s="1026"/>
      <c r="D1993" s="938"/>
      <c r="E1993" s="1063"/>
      <c r="F1993" s="1064"/>
      <c r="G1993" s="1065"/>
      <c r="H1993" s="938"/>
      <c r="I1993" s="1063"/>
      <c r="J1993" s="938"/>
      <c r="K1993" s="938"/>
      <c r="L1993" s="938"/>
      <c r="M1993" s="1066"/>
      <c r="N1993" s="1066"/>
      <c r="O1993" s="1067"/>
      <c r="P1993" s="1067"/>
      <c r="Q1993" s="1067"/>
      <c r="R1993" s="1067"/>
    </row>
    <row r="1994" spans="1:18" s="984" customFormat="1">
      <c r="A1994" s="938"/>
      <c r="C1994" s="1026"/>
      <c r="D1994" s="938"/>
      <c r="E1994" s="1063"/>
      <c r="F1994" s="1064"/>
      <c r="G1994" s="1065"/>
      <c r="H1994" s="938"/>
      <c r="I1994" s="1063"/>
      <c r="J1994" s="938"/>
      <c r="K1994" s="938"/>
      <c r="L1994" s="938"/>
      <c r="M1994" s="1066"/>
      <c r="N1994" s="1066"/>
      <c r="O1994" s="1067"/>
      <c r="P1994" s="1067"/>
      <c r="Q1994" s="1067"/>
      <c r="R1994" s="1067"/>
    </row>
    <row r="1995" spans="1:18" s="984" customFormat="1">
      <c r="A1995" s="938"/>
      <c r="C1995" s="1026"/>
      <c r="D1995" s="938"/>
      <c r="E1995" s="1063"/>
      <c r="F1995" s="1064"/>
      <c r="G1995" s="1065"/>
      <c r="H1995" s="938"/>
      <c r="I1995" s="1063"/>
      <c r="J1995" s="938"/>
      <c r="K1995" s="938"/>
      <c r="L1995" s="938"/>
      <c r="M1995" s="1066"/>
      <c r="N1995" s="1066"/>
      <c r="O1995" s="1067"/>
      <c r="P1995" s="1067"/>
      <c r="Q1995" s="1067"/>
      <c r="R1995" s="1067"/>
    </row>
    <row r="1996" spans="1:18" s="984" customFormat="1">
      <c r="A1996" s="938"/>
      <c r="C1996" s="1026"/>
      <c r="D1996" s="938"/>
      <c r="E1996" s="1063"/>
      <c r="F1996" s="1064"/>
      <c r="G1996" s="1065"/>
      <c r="H1996" s="938"/>
      <c r="I1996" s="1063"/>
      <c r="J1996" s="938"/>
      <c r="K1996" s="938"/>
      <c r="L1996" s="938"/>
      <c r="M1996" s="1066"/>
      <c r="N1996" s="1066"/>
      <c r="O1996" s="1067"/>
      <c r="P1996" s="1067"/>
      <c r="Q1996" s="1067"/>
      <c r="R1996" s="1067"/>
    </row>
    <row r="1997" spans="1:18" s="984" customFormat="1">
      <c r="A1997" s="938"/>
      <c r="C1997" s="1026"/>
      <c r="D1997" s="938"/>
      <c r="E1997" s="1063"/>
      <c r="F1997" s="1064"/>
      <c r="G1997" s="1065"/>
      <c r="H1997" s="938"/>
      <c r="I1997" s="1063"/>
      <c r="J1997" s="938"/>
      <c r="K1997" s="938"/>
      <c r="L1997" s="938"/>
      <c r="M1997" s="1066"/>
      <c r="N1997" s="1066"/>
      <c r="O1997" s="1067"/>
      <c r="P1997" s="1067"/>
      <c r="Q1997" s="1067"/>
      <c r="R1997" s="1067"/>
    </row>
    <row r="1998" spans="1:18" s="984" customFormat="1">
      <c r="A1998" s="938"/>
      <c r="C1998" s="1026"/>
      <c r="D1998" s="938"/>
      <c r="E1998" s="1063"/>
      <c r="F1998" s="1064"/>
      <c r="G1998" s="1065"/>
      <c r="H1998" s="938"/>
      <c r="I1998" s="1063"/>
      <c r="J1998" s="938"/>
      <c r="K1998" s="938"/>
      <c r="L1998" s="938"/>
      <c r="M1998" s="1066"/>
      <c r="N1998" s="1066"/>
      <c r="O1998" s="1067"/>
      <c r="P1998" s="1067"/>
      <c r="Q1998" s="1067"/>
      <c r="R1998" s="1067"/>
    </row>
    <row r="1999" spans="1:18" s="984" customFormat="1">
      <c r="A1999" s="938"/>
      <c r="C1999" s="1026"/>
      <c r="D1999" s="938"/>
      <c r="E1999" s="1063"/>
      <c r="F1999" s="1064"/>
      <c r="G1999" s="1065"/>
      <c r="H1999" s="938"/>
      <c r="I1999" s="1063"/>
      <c r="J1999" s="938"/>
      <c r="K1999" s="938"/>
      <c r="L1999" s="938"/>
      <c r="M1999" s="1066"/>
      <c r="N1999" s="1066"/>
      <c r="O1999" s="1067"/>
      <c r="P1999" s="1067"/>
      <c r="Q1999" s="1067"/>
      <c r="R1999" s="1067"/>
    </row>
    <row r="2000" spans="1:18" s="984" customFormat="1">
      <c r="A2000" s="938"/>
      <c r="C2000" s="1026"/>
      <c r="D2000" s="938"/>
      <c r="E2000" s="1063"/>
      <c r="F2000" s="1064"/>
      <c r="G2000" s="1065"/>
      <c r="H2000" s="938"/>
      <c r="I2000" s="1063"/>
      <c r="J2000" s="938"/>
      <c r="K2000" s="938"/>
      <c r="L2000" s="938"/>
      <c r="M2000" s="1066"/>
      <c r="N2000" s="1066"/>
      <c r="O2000" s="1067"/>
      <c r="P2000" s="1067"/>
      <c r="Q2000" s="1067"/>
      <c r="R2000" s="1067"/>
    </row>
    <row r="2001" spans="1:18" s="984" customFormat="1">
      <c r="A2001" s="938"/>
      <c r="C2001" s="1026"/>
      <c r="D2001" s="938"/>
      <c r="E2001" s="1063"/>
      <c r="F2001" s="1064"/>
      <c r="G2001" s="1065"/>
      <c r="H2001" s="938"/>
      <c r="I2001" s="1063"/>
      <c r="J2001" s="938"/>
      <c r="K2001" s="938"/>
      <c r="L2001" s="938"/>
      <c r="M2001" s="1066"/>
      <c r="N2001" s="1066"/>
      <c r="O2001" s="1067"/>
      <c r="P2001" s="1067"/>
      <c r="Q2001" s="1067"/>
      <c r="R2001" s="1067"/>
    </row>
    <row r="2002" spans="1:18" s="984" customFormat="1">
      <c r="A2002" s="938"/>
      <c r="C2002" s="1026"/>
      <c r="D2002" s="938"/>
      <c r="E2002" s="1063"/>
      <c r="F2002" s="1064"/>
      <c r="G2002" s="1065"/>
      <c r="H2002" s="938"/>
      <c r="I2002" s="1063"/>
      <c r="J2002" s="938"/>
      <c r="K2002" s="938"/>
      <c r="L2002" s="938"/>
      <c r="M2002" s="1066"/>
      <c r="N2002" s="1066"/>
      <c r="O2002" s="1067"/>
      <c r="P2002" s="1067"/>
      <c r="Q2002" s="1067"/>
      <c r="R2002" s="1067"/>
    </row>
    <row r="2003" spans="1:18" s="984" customFormat="1">
      <c r="A2003" s="938"/>
      <c r="C2003" s="1026"/>
      <c r="D2003" s="938"/>
      <c r="E2003" s="1063"/>
      <c r="F2003" s="1064"/>
      <c r="G2003" s="1065"/>
      <c r="H2003" s="938"/>
      <c r="I2003" s="1063"/>
      <c r="J2003" s="938"/>
      <c r="K2003" s="938"/>
      <c r="L2003" s="938"/>
      <c r="M2003" s="1066"/>
      <c r="N2003" s="1066"/>
      <c r="O2003" s="1067"/>
      <c r="P2003" s="1067"/>
      <c r="Q2003" s="1067"/>
      <c r="R2003" s="1067"/>
    </row>
    <row r="2004" spans="1:18" s="984" customFormat="1">
      <c r="A2004" s="938"/>
      <c r="C2004" s="1026"/>
      <c r="D2004" s="938"/>
      <c r="E2004" s="1063"/>
      <c r="F2004" s="1064"/>
      <c r="G2004" s="1065"/>
      <c r="H2004" s="938"/>
      <c r="I2004" s="1063"/>
      <c r="J2004" s="938"/>
      <c r="K2004" s="938"/>
      <c r="L2004" s="938"/>
      <c r="M2004" s="1066"/>
      <c r="N2004" s="1066"/>
      <c r="O2004" s="1067"/>
      <c r="P2004" s="1067"/>
      <c r="Q2004" s="1067"/>
      <c r="R2004" s="1067"/>
    </row>
    <row r="2005" spans="1:18" s="984" customFormat="1">
      <c r="A2005" s="938"/>
      <c r="C2005" s="1026"/>
      <c r="D2005" s="938"/>
      <c r="E2005" s="1063"/>
      <c r="F2005" s="1064"/>
      <c r="G2005" s="1065"/>
      <c r="H2005" s="938"/>
      <c r="I2005" s="1063"/>
      <c r="J2005" s="938"/>
      <c r="K2005" s="938"/>
      <c r="L2005" s="938"/>
      <c r="M2005" s="1066"/>
      <c r="N2005" s="1066"/>
      <c r="O2005" s="1067"/>
      <c r="P2005" s="1067"/>
      <c r="Q2005" s="1067"/>
      <c r="R2005" s="1067"/>
    </row>
    <row r="2006" spans="1:18" s="984" customFormat="1">
      <c r="A2006" s="938"/>
      <c r="C2006" s="1026"/>
      <c r="D2006" s="938"/>
      <c r="E2006" s="1063"/>
      <c r="F2006" s="1064"/>
      <c r="G2006" s="1065"/>
      <c r="H2006" s="938"/>
      <c r="I2006" s="1063"/>
      <c r="J2006" s="938"/>
      <c r="K2006" s="938"/>
      <c r="L2006" s="938"/>
      <c r="M2006" s="1066"/>
      <c r="N2006" s="1066"/>
      <c r="O2006" s="1067"/>
      <c r="P2006" s="1067"/>
      <c r="Q2006" s="1067"/>
      <c r="R2006" s="1067"/>
    </row>
    <row r="2007" spans="1:18" s="984" customFormat="1">
      <c r="A2007" s="938"/>
      <c r="C2007" s="1026"/>
      <c r="D2007" s="938"/>
      <c r="E2007" s="1063"/>
      <c r="F2007" s="1064"/>
      <c r="G2007" s="1065"/>
      <c r="H2007" s="938"/>
      <c r="I2007" s="1063"/>
      <c r="J2007" s="938"/>
      <c r="K2007" s="938"/>
      <c r="L2007" s="938"/>
      <c r="M2007" s="1066"/>
      <c r="N2007" s="1066"/>
      <c r="O2007" s="1067"/>
      <c r="P2007" s="1067"/>
      <c r="Q2007" s="1067"/>
      <c r="R2007" s="1067"/>
    </row>
    <row r="2008" spans="1:18" s="984" customFormat="1">
      <c r="A2008" s="938"/>
      <c r="C2008" s="1026"/>
      <c r="D2008" s="938"/>
      <c r="E2008" s="1063"/>
      <c r="F2008" s="1064"/>
      <c r="G2008" s="1065"/>
      <c r="H2008" s="938"/>
      <c r="I2008" s="1063"/>
      <c r="J2008" s="938"/>
      <c r="K2008" s="938"/>
      <c r="L2008" s="938"/>
      <c r="M2008" s="1066"/>
      <c r="N2008" s="1066"/>
      <c r="O2008" s="1067"/>
      <c r="P2008" s="1067"/>
      <c r="Q2008" s="1067"/>
      <c r="R2008" s="1067"/>
    </row>
    <row r="2009" spans="1:18" s="984" customFormat="1">
      <c r="A2009" s="938"/>
      <c r="C2009" s="1026"/>
      <c r="D2009" s="938"/>
      <c r="E2009" s="1063"/>
      <c r="F2009" s="1064"/>
      <c r="G2009" s="1065"/>
      <c r="H2009" s="938"/>
      <c r="I2009" s="1063"/>
      <c r="J2009" s="938"/>
      <c r="K2009" s="938"/>
      <c r="L2009" s="938"/>
      <c r="M2009" s="1066"/>
      <c r="N2009" s="1066"/>
      <c r="O2009" s="1067"/>
      <c r="P2009" s="1067"/>
      <c r="Q2009" s="1067"/>
      <c r="R2009" s="1067"/>
    </row>
    <row r="2010" spans="1:18" s="984" customFormat="1">
      <c r="A2010" s="938"/>
      <c r="C2010" s="1026"/>
      <c r="D2010" s="938"/>
      <c r="E2010" s="1063"/>
      <c r="F2010" s="1064"/>
      <c r="G2010" s="1065"/>
      <c r="H2010" s="938"/>
      <c r="I2010" s="1063"/>
      <c r="J2010" s="938"/>
      <c r="K2010" s="938"/>
      <c r="L2010" s="938"/>
      <c r="M2010" s="1066"/>
      <c r="N2010" s="1066"/>
      <c r="O2010" s="1067"/>
      <c r="P2010" s="1067"/>
      <c r="Q2010" s="1067"/>
      <c r="R2010" s="1067"/>
    </row>
    <row r="2011" spans="1:18" s="984" customFormat="1">
      <c r="A2011" s="938"/>
      <c r="C2011" s="1026"/>
      <c r="D2011" s="938"/>
      <c r="E2011" s="1063"/>
      <c r="F2011" s="1064"/>
      <c r="G2011" s="1065"/>
      <c r="H2011" s="938"/>
      <c r="I2011" s="1063"/>
      <c r="J2011" s="938"/>
      <c r="K2011" s="938"/>
      <c r="L2011" s="938"/>
      <c r="M2011" s="1066"/>
      <c r="N2011" s="1066"/>
      <c r="O2011" s="1067"/>
      <c r="P2011" s="1067"/>
      <c r="Q2011" s="1067"/>
      <c r="R2011" s="1067"/>
    </row>
    <row r="2012" spans="1:18" s="984" customFormat="1">
      <c r="A2012" s="938"/>
      <c r="C2012" s="1026"/>
      <c r="D2012" s="938"/>
      <c r="E2012" s="1063"/>
      <c r="F2012" s="1064"/>
      <c r="G2012" s="1065"/>
      <c r="H2012" s="938"/>
      <c r="I2012" s="1063"/>
      <c r="J2012" s="938"/>
      <c r="K2012" s="938"/>
      <c r="L2012" s="938"/>
      <c r="M2012" s="1066"/>
      <c r="N2012" s="1066"/>
      <c r="O2012" s="1067"/>
      <c r="P2012" s="1067"/>
      <c r="Q2012" s="1067"/>
      <c r="R2012" s="1067"/>
    </row>
    <row r="2013" spans="1:18" s="984" customFormat="1">
      <c r="A2013" s="938"/>
      <c r="C2013" s="1026"/>
      <c r="D2013" s="938"/>
      <c r="E2013" s="1063"/>
      <c r="F2013" s="1064"/>
      <c r="G2013" s="1065"/>
      <c r="H2013" s="938"/>
      <c r="I2013" s="1063"/>
      <c r="J2013" s="938"/>
      <c r="K2013" s="938"/>
      <c r="L2013" s="938"/>
      <c r="M2013" s="1066"/>
      <c r="N2013" s="1066"/>
      <c r="O2013" s="1067"/>
      <c r="P2013" s="1067"/>
      <c r="Q2013" s="1067"/>
      <c r="R2013" s="1067"/>
    </row>
    <row r="2014" spans="1:18" s="984" customFormat="1">
      <c r="A2014" s="938"/>
      <c r="C2014" s="1026"/>
      <c r="D2014" s="938"/>
      <c r="E2014" s="1063"/>
      <c r="F2014" s="1064"/>
      <c r="G2014" s="1065"/>
      <c r="H2014" s="938"/>
      <c r="I2014" s="1063"/>
      <c r="J2014" s="938"/>
      <c r="K2014" s="938"/>
      <c r="L2014" s="938"/>
      <c r="M2014" s="1066"/>
      <c r="N2014" s="1066"/>
      <c r="O2014" s="1067"/>
      <c r="P2014" s="1067"/>
      <c r="Q2014" s="1067"/>
      <c r="R2014" s="1067"/>
    </row>
    <row r="2015" spans="1:18" s="984" customFormat="1">
      <c r="A2015" s="938"/>
      <c r="C2015" s="1026"/>
      <c r="D2015" s="938"/>
      <c r="E2015" s="1063"/>
      <c r="F2015" s="1064"/>
      <c r="G2015" s="1065"/>
      <c r="H2015" s="938"/>
      <c r="I2015" s="1063"/>
      <c r="J2015" s="938"/>
      <c r="K2015" s="938"/>
      <c r="L2015" s="938"/>
      <c r="M2015" s="1066"/>
      <c r="N2015" s="1066"/>
      <c r="O2015" s="1067"/>
      <c r="P2015" s="1067"/>
      <c r="Q2015" s="1067"/>
      <c r="R2015" s="1067"/>
    </row>
    <row r="2016" spans="1:18" s="984" customFormat="1">
      <c r="A2016" s="938"/>
      <c r="C2016" s="1026"/>
      <c r="D2016" s="938"/>
      <c r="E2016" s="1063"/>
      <c r="F2016" s="1064"/>
      <c r="G2016" s="1065"/>
      <c r="H2016" s="938"/>
      <c r="I2016" s="1063"/>
      <c r="J2016" s="938"/>
      <c r="K2016" s="938"/>
      <c r="L2016" s="938"/>
      <c r="M2016" s="1066"/>
      <c r="N2016" s="1066"/>
      <c r="O2016" s="1067"/>
      <c r="P2016" s="1067"/>
      <c r="Q2016" s="1067"/>
      <c r="R2016" s="1067"/>
    </row>
    <row r="2017" spans="1:18" s="984" customFormat="1">
      <c r="A2017" s="938"/>
      <c r="C2017" s="1026"/>
      <c r="D2017" s="938"/>
      <c r="E2017" s="1063"/>
      <c r="F2017" s="1064"/>
      <c r="G2017" s="1065"/>
      <c r="H2017" s="938"/>
      <c r="I2017" s="1063"/>
      <c r="J2017" s="938"/>
      <c r="K2017" s="938"/>
      <c r="L2017" s="938"/>
      <c r="M2017" s="1066"/>
      <c r="N2017" s="1066"/>
      <c r="O2017" s="1067"/>
      <c r="P2017" s="1067"/>
      <c r="Q2017" s="1067"/>
      <c r="R2017" s="1067"/>
    </row>
    <row r="2018" spans="1:18" s="984" customFormat="1">
      <c r="A2018" s="938"/>
      <c r="C2018" s="1026"/>
      <c r="D2018" s="938"/>
      <c r="E2018" s="1063"/>
      <c r="F2018" s="1064"/>
      <c r="G2018" s="1065"/>
      <c r="H2018" s="938"/>
      <c r="I2018" s="1063"/>
      <c r="J2018" s="938"/>
      <c r="K2018" s="938"/>
      <c r="L2018" s="938"/>
      <c r="M2018" s="1066"/>
      <c r="N2018" s="1066"/>
      <c r="O2018" s="1067"/>
      <c r="P2018" s="1067"/>
      <c r="Q2018" s="1067"/>
      <c r="R2018" s="1067"/>
    </row>
    <row r="2019" spans="1:18" s="984" customFormat="1">
      <c r="A2019" s="938"/>
      <c r="C2019" s="1026"/>
      <c r="D2019" s="938"/>
      <c r="E2019" s="1063"/>
      <c r="F2019" s="1064"/>
      <c r="G2019" s="1065"/>
      <c r="H2019" s="938"/>
      <c r="I2019" s="1063"/>
      <c r="J2019" s="938"/>
      <c r="K2019" s="938"/>
      <c r="L2019" s="938"/>
      <c r="M2019" s="1066"/>
      <c r="N2019" s="1066"/>
      <c r="O2019" s="1067"/>
      <c r="P2019" s="1067"/>
      <c r="Q2019" s="1067"/>
      <c r="R2019" s="1067"/>
    </row>
    <row r="2020" spans="1:18" s="984" customFormat="1">
      <c r="A2020" s="938"/>
      <c r="C2020" s="1026"/>
      <c r="D2020" s="938"/>
      <c r="E2020" s="1063"/>
      <c r="F2020" s="1064"/>
      <c r="G2020" s="1065"/>
      <c r="H2020" s="938"/>
      <c r="I2020" s="1063"/>
      <c r="J2020" s="938"/>
      <c r="K2020" s="938"/>
      <c r="L2020" s="938"/>
      <c r="M2020" s="1066"/>
      <c r="N2020" s="1066"/>
      <c r="O2020" s="1067"/>
      <c r="P2020" s="1067"/>
      <c r="Q2020" s="1067"/>
      <c r="R2020" s="1067"/>
    </row>
    <row r="2021" spans="1:18" s="984" customFormat="1">
      <c r="A2021" s="938"/>
      <c r="C2021" s="1026"/>
      <c r="D2021" s="938"/>
      <c r="E2021" s="1063"/>
      <c r="F2021" s="1064"/>
      <c r="G2021" s="1065"/>
      <c r="H2021" s="938"/>
      <c r="I2021" s="1063"/>
      <c r="J2021" s="938"/>
      <c r="K2021" s="938"/>
      <c r="L2021" s="938"/>
      <c r="M2021" s="1066"/>
      <c r="N2021" s="1066"/>
      <c r="O2021" s="1067"/>
      <c r="P2021" s="1067"/>
      <c r="Q2021" s="1067"/>
      <c r="R2021" s="1067"/>
    </row>
    <row r="2022" spans="1:18" s="984" customFormat="1">
      <c r="A2022" s="938"/>
      <c r="C2022" s="1026"/>
      <c r="D2022" s="938"/>
      <c r="E2022" s="1063"/>
      <c r="F2022" s="1064"/>
      <c r="G2022" s="1065"/>
      <c r="H2022" s="938"/>
      <c r="I2022" s="1063"/>
      <c r="J2022" s="938"/>
      <c r="K2022" s="938"/>
      <c r="L2022" s="938"/>
      <c r="M2022" s="1066"/>
      <c r="N2022" s="1066"/>
      <c r="O2022" s="1067"/>
      <c r="P2022" s="1067"/>
      <c r="Q2022" s="1067"/>
      <c r="R2022" s="1067"/>
    </row>
    <row r="2023" spans="1:18" s="984" customFormat="1">
      <c r="A2023" s="938"/>
      <c r="C2023" s="1026"/>
      <c r="D2023" s="938"/>
      <c r="E2023" s="1063"/>
      <c r="F2023" s="1064"/>
      <c r="G2023" s="1065"/>
      <c r="H2023" s="938"/>
      <c r="I2023" s="1063"/>
      <c r="J2023" s="938"/>
      <c r="K2023" s="938"/>
      <c r="L2023" s="938"/>
      <c r="M2023" s="1066"/>
      <c r="N2023" s="1066"/>
      <c r="O2023" s="1067"/>
      <c r="P2023" s="1067"/>
      <c r="Q2023" s="1067"/>
      <c r="R2023" s="1067"/>
    </row>
    <row r="2024" spans="1:18" s="984" customFormat="1">
      <c r="A2024" s="938"/>
      <c r="C2024" s="1026"/>
      <c r="D2024" s="938"/>
      <c r="E2024" s="1063"/>
      <c r="F2024" s="1064"/>
      <c r="G2024" s="1065"/>
      <c r="H2024" s="938"/>
      <c r="I2024" s="1063"/>
      <c r="J2024" s="938"/>
      <c r="K2024" s="938"/>
      <c r="L2024" s="938"/>
      <c r="M2024" s="1066"/>
      <c r="N2024" s="1066"/>
      <c r="O2024" s="1067"/>
      <c r="P2024" s="1067"/>
      <c r="Q2024" s="1067"/>
      <c r="R2024" s="1067"/>
    </row>
    <row r="2025" spans="1:18" s="984" customFormat="1">
      <c r="A2025" s="938"/>
      <c r="C2025" s="1026"/>
      <c r="D2025" s="938"/>
      <c r="E2025" s="1063"/>
      <c r="F2025" s="1064"/>
      <c r="G2025" s="1065"/>
      <c r="H2025" s="938"/>
      <c r="I2025" s="1063"/>
      <c r="J2025" s="938"/>
      <c r="K2025" s="938"/>
      <c r="L2025" s="938"/>
      <c r="M2025" s="1066"/>
      <c r="N2025" s="1066"/>
      <c r="O2025" s="1067"/>
      <c r="P2025" s="1067"/>
      <c r="Q2025" s="1067"/>
      <c r="R2025" s="1067"/>
    </row>
    <row r="2026" spans="1:18" s="984" customFormat="1">
      <c r="A2026" s="938"/>
      <c r="C2026" s="1026"/>
      <c r="D2026" s="938"/>
      <c r="E2026" s="1063"/>
      <c r="F2026" s="1064"/>
      <c r="G2026" s="1065"/>
      <c r="H2026" s="938"/>
      <c r="I2026" s="1063"/>
      <c r="J2026" s="938"/>
      <c r="K2026" s="938"/>
      <c r="L2026" s="938"/>
      <c r="M2026" s="1066"/>
      <c r="N2026" s="1066"/>
      <c r="O2026" s="1067"/>
      <c r="P2026" s="1067"/>
      <c r="Q2026" s="1067"/>
      <c r="R2026" s="1067"/>
    </row>
    <row r="2027" spans="1:18" s="984" customFormat="1">
      <c r="A2027" s="938"/>
      <c r="C2027" s="1026"/>
      <c r="D2027" s="938"/>
      <c r="E2027" s="1063"/>
      <c r="F2027" s="1064"/>
      <c r="G2027" s="1065"/>
      <c r="H2027" s="938"/>
      <c r="I2027" s="1063"/>
      <c r="J2027" s="938"/>
      <c r="K2027" s="938"/>
      <c r="L2027" s="938"/>
      <c r="M2027" s="1066"/>
      <c r="N2027" s="1066"/>
      <c r="O2027" s="1067"/>
      <c r="P2027" s="1067"/>
      <c r="Q2027" s="1067"/>
      <c r="R2027" s="1067"/>
    </row>
    <row r="2028" spans="1:18" s="984" customFormat="1">
      <c r="A2028" s="938"/>
      <c r="C2028" s="1026"/>
      <c r="D2028" s="938"/>
      <c r="E2028" s="1063"/>
      <c r="F2028" s="1064"/>
      <c r="G2028" s="1065"/>
      <c r="H2028" s="938"/>
      <c r="I2028" s="1063"/>
      <c r="J2028" s="938"/>
      <c r="K2028" s="938"/>
      <c r="L2028" s="938"/>
      <c r="M2028" s="1066"/>
      <c r="N2028" s="1066"/>
      <c r="O2028" s="1067"/>
      <c r="P2028" s="1067"/>
      <c r="Q2028" s="1067"/>
      <c r="R2028" s="1067"/>
    </row>
    <row r="2029" spans="1:18" s="984" customFormat="1">
      <c r="A2029" s="938"/>
      <c r="C2029" s="1026"/>
      <c r="D2029" s="938"/>
      <c r="E2029" s="1063"/>
      <c r="F2029" s="1064"/>
      <c r="G2029" s="1065"/>
      <c r="H2029" s="938"/>
      <c r="I2029" s="1063"/>
      <c r="J2029" s="938"/>
      <c r="K2029" s="938"/>
      <c r="L2029" s="938"/>
      <c r="M2029" s="1066"/>
      <c r="N2029" s="1066"/>
      <c r="O2029" s="1067"/>
      <c r="P2029" s="1067"/>
      <c r="Q2029" s="1067"/>
      <c r="R2029" s="1067"/>
    </row>
    <row r="2030" spans="1:18" s="984" customFormat="1">
      <c r="A2030" s="938"/>
      <c r="C2030" s="1026"/>
      <c r="D2030" s="938"/>
      <c r="E2030" s="1063"/>
      <c r="F2030" s="1064"/>
      <c r="G2030" s="1065"/>
      <c r="H2030" s="938"/>
      <c r="I2030" s="1063"/>
      <c r="J2030" s="938"/>
      <c r="K2030" s="938"/>
      <c r="L2030" s="938"/>
      <c r="M2030" s="1066"/>
      <c r="N2030" s="1066"/>
      <c r="O2030" s="1067"/>
      <c r="P2030" s="1067"/>
      <c r="Q2030" s="1067"/>
      <c r="R2030" s="1067"/>
    </row>
    <row r="2031" spans="1:18" s="984" customFormat="1">
      <c r="A2031" s="938"/>
      <c r="C2031" s="1026"/>
      <c r="D2031" s="938"/>
      <c r="E2031" s="1063"/>
      <c r="F2031" s="1064"/>
      <c r="G2031" s="1065"/>
      <c r="H2031" s="938"/>
      <c r="I2031" s="1063"/>
      <c r="J2031" s="938"/>
      <c r="K2031" s="938"/>
      <c r="L2031" s="938"/>
      <c r="M2031" s="1066"/>
      <c r="N2031" s="1066"/>
      <c r="O2031" s="1067"/>
      <c r="P2031" s="1067"/>
      <c r="Q2031" s="1067"/>
      <c r="R2031" s="1067"/>
    </row>
    <row r="2032" spans="1:18" s="984" customFormat="1">
      <c r="A2032" s="938"/>
      <c r="C2032" s="1026"/>
      <c r="D2032" s="938"/>
      <c r="E2032" s="1063"/>
      <c r="F2032" s="1064"/>
      <c r="G2032" s="1065"/>
      <c r="H2032" s="938"/>
      <c r="I2032" s="1063"/>
      <c r="J2032" s="938"/>
      <c r="K2032" s="938"/>
      <c r="L2032" s="938"/>
      <c r="M2032" s="1066"/>
      <c r="N2032" s="1066"/>
      <c r="O2032" s="1067"/>
      <c r="P2032" s="1067"/>
      <c r="Q2032" s="1067"/>
      <c r="R2032" s="1067"/>
    </row>
    <row r="2033" spans="1:18" s="984" customFormat="1">
      <c r="A2033" s="938"/>
      <c r="C2033" s="1026"/>
      <c r="D2033" s="938"/>
      <c r="E2033" s="1063"/>
      <c r="F2033" s="1064"/>
      <c r="G2033" s="1065"/>
      <c r="H2033" s="938"/>
      <c r="I2033" s="1063"/>
      <c r="J2033" s="938"/>
      <c r="K2033" s="938"/>
      <c r="L2033" s="938"/>
      <c r="M2033" s="1066"/>
      <c r="N2033" s="1066"/>
      <c r="O2033" s="1067"/>
      <c r="P2033" s="1067"/>
      <c r="Q2033" s="1067"/>
      <c r="R2033" s="1067"/>
    </row>
    <row r="2034" spans="1:18" s="984" customFormat="1">
      <c r="A2034" s="938"/>
      <c r="C2034" s="1026"/>
      <c r="D2034" s="938"/>
      <c r="E2034" s="1063"/>
      <c r="F2034" s="1064"/>
      <c r="G2034" s="1065"/>
      <c r="H2034" s="938"/>
      <c r="I2034" s="1063"/>
      <c r="J2034" s="938"/>
      <c r="K2034" s="938"/>
      <c r="L2034" s="938"/>
      <c r="M2034" s="1066"/>
      <c r="N2034" s="1066"/>
      <c r="O2034" s="1067"/>
      <c r="P2034" s="1067"/>
      <c r="Q2034" s="1067"/>
      <c r="R2034" s="1067"/>
    </row>
    <row r="2035" spans="1:18" s="984" customFormat="1">
      <c r="A2035" s="938"/>
      <c r="C2035" s="1026"/>
      <c r="D2035" s="938"/>
      <c r="E2035" s="1063"/>
      <c r="F2035" s="1064"/>
      <c r="G2035" s="1065"/>
      <c r="H2035" s="938"/>
      <c r="I2035" s="1063"/>
      <c r="J2035" s="938"/>
      <c r="K2035" s="938"/>
      <c r="L2035" s="938"/>
      <c r="M2035" s="1066"/>
      <c r="N2035" s="1066"/>
      <c r="O2035" s="1067"/>
      <c r="P2035" s="1067"/>
      <c r="Q2035" s="1067"/>
      <c r="R2035" s="1067"/>
    </row>
    <row r="2036" spans="1:18" s="984" customFormat="1">
      <c r="A2036" s="938"/>
      <c r="C2036" s="1026"/>
      <c r="D2036" s="938"/>
      <c r="E2036" s="1063"/>
      <c r="F2036" s="1064"/>
      <c r="G2036" s="1065"/>
      <c r="H2036" s="938"/>
      <c r="I2036" s="1063"/>
      <c r="J2036" s="938"/>
      <c r="K2036" s="938"/>
      <c r="L2036" s="938"/>
      <c r="M2036" s="1066"/>
      <c r="N2036" s="1066"/>
      <c r="O2036" s="1067"/>
      <c r="P2036" s="1067"/>
      <c r="Q2036" s="1067"/>
      <c r="R2036" s="1067"/>
    </row>
    <row r="2037" spans="1:18" s="984" customFormat="1">
      <c r="A2037" s="938"/>
      <c r="C2037" s="1026"/>
      <c r="D2037" s="938"/>
      <c r="E2037" s="1063"/>
      <c r="F2037" s="1064"/>
      <c r="G2037" s="1065"/>
      <c r="H2037" s="938"/>
      <c r="I2037" s="1063"/>
      <c r="J2037" s="938"/>
      <c r="K2037" s="938"/>
      <c r="L2037" s="938"/>
      <c r="M2037" s="1066"/>
      <c r="N2037" s="1066"/>
      <c r="O2037" s="1067"/>
      <c r="P2037" s="1067"/>
      <c r="Q2037" s="1067"/>
      <c r="R2037" s="1067"/>
    </row>
    <row r="2038" spans="1:18" s="984" customFormat="1">
      <c r="A2038" s="938"/>
      <c r="C2038" s="1026"/>
      <c r="D2038" s="938"/>
      <c r="E2038" s="1063"/>
      <c r="F2038" s="1064"/>
      <c r="G2038" s="1065"/>
      <c r="H2038" s="938"/>
      <c r="I2038" s="1063"/>
      <c r="J2038" s="938"/>
      <c r="K2038" s="938"/>
      <c r="L2038" s="938"/>
      <c r="M2038" s="1066"/>
      <c r="N2038" s="1066"/>
      <c r="O2038" s="1067"/>
      <c r="P2038" s="1067"/>
      <c r="Q2038" s="1067"/>
      <c r="R2038" s="1067"/>
    </row>
    <row r="2039" spans="1:18" s="984" customFormat="1">
      <c r="A2039" s="938"/>
      <c r="C2039" s="1026"/>
      <c r="D2039" s="938"/>
      <c r="E2039" s="1063"/>
      <c r="F2039" s="1064"/>
      <c r="G2039" s="1065"/>
      <c r="H2039" s="938"/>
      <c r="I2039" s="1063"/>
      <c r="J2039" s="938"/>
      <c r="K2039" s="938"/>
      <c r="L2039" s="938"/>
      <c r="M2039" s="1066"/>
      <c r="N2039" s="1066"/>
      <c r="O2039" s="1067"/>
      <c r="P2039" s="1067"/>
      <c r="Q2039" s="1067"/>
      <c r="R2039" s="1067"/>
    </row>
    <row r="2040" spans="1:18" s="984" customFormat="1">
      <c r="A2040" s="938"/>
      <c r="C2040" s="1026"/>
      <c r="D2040" s="938"/>
      <c r="E2040" s="1063"/>
      <c r="F2040" s="1064"/>
      <c r="G2040" s="1065"/>
      <c r="H2040" s="938"/>
      <c r="I2040" s="1063"/>
      <c r="J2040" s="938"/>
      <c r="K2040" s="938"/>
      <c r="L2040" s="938"/>
      <c r="M2040" s="1066"/>
      <c r="N2040" s="1066"/>
      <c r="O2040" s="1067"/>
      <c r="P2040" s="1067"/>
      <c r="Q2040" s="1067"/>
      <c r="R2040" s="1067"/>
    </row>
    <row r="2041" spans="1:18" s="984" customFormat="1">
      <c r="A2041" s="938"/>
      <c r="C2041" s="1026"/>
      <c r="D2041" s="938"/>
      <c r="E2041" s="1063"/>
      <c r="F2041" s="1064"/>
      <c r="G2041" s="1065"/>
      <c r="H2041" s="938"/>
      <c r="I2041" s="1063"/>
      <c r="J2041" s="938"/>
      <c r="K2041" s="938"/>
      <c r="L2041" s="938"/>
      <c r="M2041" s="1066"/>
      <c r="N2041" s="1066"/>
      <c r="O2041" s="1067"/>
      <c r="P2041" s="1067"/>
      <c r="Q2041" s="1067"/>
      <c r="R2041" s="1067"/>
    </row>
    <row r="2042" spans="1:18" s="984" customFormat="1">
      <c r="A2042" s="938"/>
      <c r="C2042" s="1026"/>
      <c r="D2042" s="938"/>
      <c r="E2042" s="1063"/>
      <c r="F2042" s="1064"/>
      <c r="G2042" s="1065"/>
      <c r="H2042" s="938"/>
      <c r="I2042" s="1063"/>
      <c r="J2042" s="938"/>
      <c r="K2042" s="938"/>
      <c r="L2042" s="938"/>
      <c r="M2042" s="1066"/>
      <c r="N2042" s="1066"/>
      <c r="O2042" s="1067"/>
      <c r="P2042" s="1067"/>
      <c r="Q2042" s="1067"/>
      <c r="R2042" s="1067"/>
    </row>
    <row r="2043" spans="1:18" s="984" customFormat="1">
      <c r="A2043" s="938"/>
      <c r="C2043" s="1026"/>
      <c r="D2043" s="938"/>
      <c r="E2043" s="1063"/>
      <c r="F2043" s="1064"/>
      <c r="G2043" s="1065"/>
      <c r="H2043" s="938"/>
      <c r="I2043" s="1063"/>
      <c r="J2043" s="938"/>
      <c r="K2043" s="938"/>
      <c r="L2043" s="938"/>
      <c r="M2043" s="1066"/>
      <c r="N2043" s="1066"/>
      <c r="O2043" s="1067"/>
      <c r="P2043" s="1067"/>
      <c r="Q2043" s="1067"/>
      <c r="R2043" s="1067"/>
    </row>
    <row r="2044" spans="1:18" s="984" customFormat="1">
      <c r="A2044" s="938"/>
      <c r="C2044" s="1026"/>
      <c r="D2044" s="938"/>
      <c r="E2044" s="1063"/>
      <c r="F2044" s="1064"/>
      <c r="G2044" s="1065"/>
      <c r="H2044" s="938"/>
      <c r="I2044" s="1063"/>
      <c r="J2044" s="938"/>
      <c r="K2044" s="938"/>
      <c r="L2044" s="938"/>
      <c r="M2044" s="1066"/>
      <c r="N2044" s="1066"/>
      <c r="O2044" s="1067"/>
      <c r="P2044" s="1067"/>
      <c r="Q2044" s="1067"/>
      <c r="R2044" s="1067"/>
    </row>
    <row r="2045" spans="1:18" s="984" customFormat="1">
      <c r="A2045" s="938"/>
      <c r="C2045" s="1026"/>
      <c r="D2045" s="938"/>
      <c r="E2045" s="1063"/>
      <c r="F2045" s="1064"/>
      <c r="G2045" s="1065"/>
      <c r="H2045" s="938"/>
      <c r="I2045" s="1063"/>
      <c r="J2045" s="938"/>
      <c r="K2045" s="938"/>
      <c r="L2045" s="938"/>
      <c r="M2045" s="1066"/>
      <c r="N2045" s="1066"/>
      <c r="O2045" s="1067"/>
      <c r="P2045" s="1067"/>
      <c r="Q2045" s="1067"/>
      <c r="R2045" s="1067"/>
    </row>
    <row r="2046" spans="1:18" s="984" customFormat="1">
      <c r="A2046" s="938"/>
      <c r="C2046" s="1026"/>
      <c r="D2046" s="938"/>
      <c r="E2046" s="1063"/>
      <c r="F2046" s="1064"/>
      <c r="G2046" s="1065"/>
      <c r="H2046" s="938"/>
      <c r="I2046" s="1063"/>
      <c r="J2046" s="938"/>
      <c r="K2046" s="938"/>
      <c r="L2046" s="938"/>
      <c r="M2046" s="1066"/>
      <c r="N2046" s="1066"/>
      <c r="O2046" s="1067"/>
      <c r="P2046" s="1067"/>
      <c r="Q2046" s="1067"/>
      <c r="R2046" s="1067"/>
    </row>
    <row r="2047" spans="1:18" s="984" customFormat="1">
      <c r="A2047" s="938"/>
      <c r="C2047" s="1026"/>
      <c r="D2047" s="938"/>
      <c r="E2047" s="1063"/>
      <c r="F2047" s="1064"/>
      <c r="G2047" s="1065"/>
      <c r="H2047" s="938"/>
      <c r="I2047" s="1063"/>
      <c r="J2047" s="938"/>
      <c r="K2047" s="938"/>
      <c r="L2047" s="938"/>
      <c r="M2047" s="1066"/>
      <c r="N2047" s="1066"/>
      <c r="O2047" s="1067"/>
      <c r="P2047" s="1067"/>
      <c r="Q2047" s="1067"/>
      <c r="R2047" s="1067"/>
    </row>
    <row r="2048" spans="1:18" s="984" customFormat="1">
      <c r="A2048" s="938"/>
      <c r="C2048" s="1026"/>
      <c r="D2048" s="938"/>
      <c r="E2048" s="1063"/>
      <c r="F2048" s="1064"/>
      <c r="G2048" s="1065"/>
      <c r="H2048" s="938"/>
      <c r="I2048" s="1063"/>
      <c r="J2048" s="938"/>
      <c r="K2048" s="938"/>
      <c r="L2048" s="938"/>
      <c r="M2048" s="1066"/>
      <c r="N2048" s="1066"/>
      <c r="O2048" s="1067"/>
      <c r="P2048" s="1067"/>
      <c r="Q2048" s="1067"/>
      <c r="R2048" s="1067"/>
    </row>
    <row r="2049" spans="1:18" s="984" customFormat="1">
      <c r="A2049" s="938"/>
      <c r="C2049" s="1026"/>
      <c r="D2049" s="938"/>
      <c r="E2049" s="1063"/>
      <c r="F2049" s="1064"/>
      <c r="G2049" s="1065"/>
      <c r="H2049" s="938"/>
      <c r="I2049" s="1063"/>
      <c r="J2049" s="938"/>
      <c r="K2049" s="938"/>
      <c r="L2049" s="938"/>
      <c r="M2049" s="1066"/>
      <c r="N2049" s="1066"/>
      <c r="O2049" s="1067"/>
      <c r="P2049" s="1067"/>
      <c r="Q2049" s="1067"/>
      <c r="R2049" s="1067"/>
    </row>
    <row r="2050" spans="1:18" s="984" customFormat="1">
      <c r="A2050" s="938"/>
      <c r="C2050" s="1026"/>
      <c r="D2050" s="938"/>
      <c r="E2050" s="1063"/>
      <c r="F2050" s="1064"/>
      <c r="G2050" s="1065"/>
      <c r="H2050" s="938"/>
      <c r="I2050" s="1063"/>
      <c r="J2050" s="938"/>
      <c r="K2050" s="938"/>
      <c r="L2050" s="938"/>
      <c r="M2050" s="1066"/>
      <c r="N2050" s="1066"/>
      <c r="O2050" s="1067"/>
      <c r="P2050" s="1067"/>
      <c r="Q2050" s="1067"/>
      <c r="R2050" s="1067"/>
    </row>
    <row r="2051" spans="1:18" s="984" customFormat="1">
      <c r="A2051" s="938"/>
      <c r="C2051" s="1026"/>
      <c r="D2051" s="938"/>
      <c r="E2051" s="1063"/>
      <c r="F2051" s="1064"/>
      <c r="G2051" s="1065"/>
      <c r="H2051" s="938"/>
      <c r="I2051" s="1063"/>
      <c r="J2051" s="938"/>
      <c r="K2051" s="938"/>
      <c r="L2051" s="938"/>
      <c r="M2051" s="1066"/>
      <c r="N2051" s="1066"/>
      <c r="O2051" s="1067"/>
      <c r="P2051" s="1067"/>
      <c r="Q2051" s="1067"/>
      <c r="R2051" s="1067"/>
    </row>
    <row r="2052" spans="1:18" s="984" customFormat="1">
      <c r="A2052" s="938"/>
      <c r="C2052" s="1026"/>
      <c r="D2052" s="938"/>
      <c r="E2052" s="1063"/>
      <c r="F2052" s="1064"/>
      <c r="G2052" s="1065"/>
      <c r="H2052" s="938"/>
      <c r="I2052" s="1063"/>
      <c r="J2052" s="938"/>
      <c r="K2052" s="938"/>
      <c r="L2052" s="938"/>
      <c r="M2052" s="1066"/>
      <c r="N2052" s="1066"/>
      <c r="O2052" s="1067"/>
      <c r="P2052" s="1067"/>
      <c r="Q2052" s="1067"/>
      <c r="R2052" s="1067"/>
    </row>
    <row r="2053" spans="1:18" s="984" customFormat="1">
      <c r="A2053" s="938"/>
      <c r="C2053" s="1026"/>
      <c r="D2053" s="938"/>
      <c r="E2053" s="1063"/>
      <c r="F2053" s="1064"/>
      <c r="G2053" s="1065"/>
      <c r="H2053" s="938"/>
      <c r="I2053" s="1063"/>
      <c r="J2053" s="938"/>
      <c r="K2053" s="938"/>
      <c r="L2053" s="938"/>
      <c r="M2053" s="1066"/>
      <c r="N2053" s="1066"/>
      <c r="O2053" s="1067"/>
      <c r="P2053" s="1067"/>
      <c r="Q2053" s="1067"/>
      <c r="R2053" s="1067"/>
    </row>
    <row r="2054" spans="1:18" s="984" customFormat="1">
      <c r="A2054" s="938"/>
      <c r="C2054" s="1026"/>
      <c r="D2054" s="938"/>
      <c r="E2054" s="1063"/>
      <c r="F2054" s="1064"/>
      <c r="G2054" s="1065"/>
      <c r="H2054" s="938"/>
      <c r="I2054" s="1063"/>
      <c r="J2054" s="938"/>
      <c r="K2054" s="938"/>
      <c r="L2054" s="938"/>
      <c r="M2054" s="1066"/>
      <c r="N2054" s="1066"/>
      <c r="O2054" s="1067"/>
      <c r="P2054" s="1067"/>
      <c r="Q2054" s="1067"/>
      <c r="R2054" s="1067"/>
    </row>
    <row r="2055" spans="1:18" s="984" customFormat="1">
      <c r="A2055" s="938"/>
      <c r="C2055" s="1026"/>
      <c r="D2055" s="938"/>
      <c r="E2055" s="1063"/>
      <c r="F2055" s="1064"/>
      <c r="G2055" s="1065"/>
      <c r="H2055" s="938"/>
      <c r="I2055" s="1063"/>
      <c r="J2055" s="938"/>
      <c r="K2055" s="938"/>
      <c r="L2055" s="938"/>
      <c r="M2055" s="1066"/>
      <c r="N2055" s="1066"/>
      <c r="O2055" s="1067"/>
      <c r="P2055" s="1067"/>
      <c r="Q2055" s="1067"/>
      <c r="R2055" s="1067"/>
    </row>
    <row r="2056" spans="1:18" s="984" customFormat="1">
      <c r="A2056" s="938"/>
      <c r="C2056" s="1026"/>
      <c r="D2056" s="938"/>
      <c r="E2056" s="1063"/>
      <c r="F2056" s="1064"/>
      <c r="G2056" s="1065"/>
      <c r="H2056" s="938"/>
      <c r="I2056" s="1063"/>
      <c r="J2056" s="938"/>
      <c r="K2056" s="938"/>
      <c r="L2056" s="938"/>
      <c r="M2056" s="1066"/>
      <c r="N2056" s="1066"/>
      <c r="O2056" s="1067"/>
      <c r="P2056" s="1067"/>
      <c r="Q2056" s="1067"/>
      <c r="R2056" s="1067"/>
    </row>
    <row r="2057" spans="1:18" s="984" customFormat="1">
      <c r="A2057" s="938"/>
      <c r="C2057" s="1026"/>
      <c r="D2057" s="938"/>
      <c r="E2057" s="1063"/>
      <c r="F2057" s="1064"/>
      <c r="G2057" s="1065"/>
      <c r="H2057" s="938"/>
      <c r="I2057" s="1063"/>
      <c r="J2057" s="938"/>
      <c r="K2057" s="938"/>
      <c r="L2057" s="938"/>
      <c r="M2057" s="1066"/>
      <c r="N2057" s="1066"/>
      <c r="O2057" s="1067"/>
      <c r="P2057" s="1067"/>
      <c r="Q2057" s="1067"/>
      <c r="R2057" s="1067"/>
    </row>
    <row r="2058" spans="1:18" s="984" customFormat="1">
      <c r="A2058" s="938"/>
      <c r="C2058" s="1026"/>
      <c r="D2058" s="938"/>
      <c r="E2058" s="1063"/>
      <c r="F2058" s="1064"/>
      <c r="G2058" s="1065"/>
      <c r="H2058" s="938"/>
      <c r="I2058" s="1063"/>
      <c r="J2058" s="938"/>
      <c r="K2058" s="938"/>
      <c r="L2058" s="938"/>
      <c r="M2058" s="1066"/>
      <c r="N2058" s="1066"/>
      <c r="O2058" s="1067"/>
      <c r="P2058" s="1067"/>
      <c r="Q2058" s="1067"/>
      <c r="R2058" s="1067"/>
    </row>
    <row r="2059" spans="1:18" s="984" customFormat="1">
      <c r="A2059" s="938"/>
      <c r="C2059" s="1026"/>
      <c r="D2059" s="938"/>
      <c r="E2059" s="1063"/>
      <c r="F2059" s="1064"/>
      <c r="G2059" s="1065"/>
      <c r="H2059" s="938"/>
      <c r="I2059" s="1063"/>
      <c r="J2059" s="938"/>
      <c r="K2059" s="938"/>
      <c r="L2059" s="938"/>
      <c r="M2059" s="1066"/>
      <c r="N2059" s="1066"/>
      <c r="O2059" s="1067"/>
      <c r="P2059" s="1067"/>
      <c r="Q2059" s="1067"/>
      <c r="R2059" s="1067"/>
    </row>
    <row r="2060" spans="1:18" s="984" customFormat="1">
      <c r="A2060" s="938"/>
      <c r="C2060" s="1026"/>
      <c r="D2060" s="938"/>
      <c r="E2060" s="1063"/>
      <c r="F2060" s="1064"/>
      <c r="G2060" s="1065"/>
      <c r="H2060" s="938"/>
      <c r="I2060" s="1063"/>
      <c r="J2060" s="938"/>
      <c r="K2060" s="938"/>
      <c r="L2060" s="938"/>
      <c r="M2060" s="1066"/>
      <c r="N2060" s="1066"/>
      <c r="O2060" s="1067"/>
      <c r="P2060" s="1067"/>
      <c r="Q2060" s="1067"/>
      <c r="R2060" s="1067"/>
    </row>
    <row r="2061" spans="1:18" s="984" customFormat="1">
      <c r="A2061" s="938"/>
      <c r="C2061" s="1026"/>
      <c r="D2061" s="938"/>
      <c r="E2061" s="1063"/>
      <c r="F2061" s="1064"/>
      <c r="G2061" s="1065"/>
      <c r="H2061" s="938"/>
      <c r="I2061" s="1063"/>
      <c r="J2061" s="938"/>
      <c r="K2061" s="938"/>
      <c r="L2061" s="938"/>
      <c r="M2061" s="1066"/>
      <c r="N2061" s="1066"/>
      <c r="O2061" s="1067"/>
      <c r="P2061" s="1067"/>
      <c r="Q2061" s="1067"/>
      <c r="R2061" s="1067"/>
    </row>
    <row r="2062" spans="1:18" s="984" customFormat="1">
      <c r="A2062" s="938"/>
      <c r="C2062" s="1026"/>
      <c r="D2062" s="938"/>
      <c r="E2062" s="1063"/>
      <c r="F2062" s="1064"/>
      <c r="G2062" s="1065"/>
      <c r="H2062" s="938"/>
      <c r="I2062" s="1063"/>
      <c r="J2062" s="938"/>
      <c r="K2062" s="938"/>
      <c r="L2062" s="938"/>
      <c r="M2062" s="1066"/>
      <c r="N2062" s="1066"/>
      <c r="O2062" s="1067"/>
      <c r="P2062" s="1067"/>
      <c r="Q2062" s="1067"/>
      <c r="R2062" s="1067"/>
    </row>
    <row r="2063" spans="1:18" s="984" customFormat="1">
      <c r="A2063" s="938"/>
      <c r="C2063" s="1026"/>
      <c r="D2063" s="938"/>
      <c r="E2063" s="1063"/>
      <c r="F2063" s="1064"/>
      <c r="G2063" s="1065"/>
      <c r="H2063" s="938"/>
      <c r="I2063" s="1063"/>
      <c r="J2063" s="938"/>
      <c r="K2063" s="938"/>
      <c r="L2063" s="938"/>
      <c r="M2063" s="1066"/>
      <c r="N2063" s="1066"/>
      <c r="O2063" s="1067"/>
      <c r="P2063" s="1067"/>
      <c r="Q2063" s="1067"/>
      <c r="R2063" s="1067"/>
    </row>
    <row r="2064" spans="1:18" s="984" customFormat="1">
      <c r="A2064" s="938"/>
      <c r="C2064" s="1026"/>
      <c r="D2064" s="938"/>
      <c r="E2064" s="1063"/>
      <c r="F2064" s="1064"/>
      <c r="G2064" s="1065"/>
      <c r="H2064" s="938"/>
      <c r="I2064" s="1063"/>
      <c r="J2064" s="938"/>
      <c r="K2064" s="938"/>
      <c r="L2064" s="938"/>
      <c r="M2064" s="1066"/>
      <c r="N2064" s="1066"/>
      <c r="O2064" s="1067"/>
      <c r="P2064" s="1067"/>
      <c r="Q2064" s="1067"/>
      <c r="R2064" s="1067"/>
    </row>
    <row r="2065" spans="1:18" s="984" customFormat="1">
      <c r="A2065" s="938"/>
      <c r="C2065" s="1026"/>
      <c r="D2065" s="938"/>
      <c r="E2065" s="1063"/>
      <c r="F2065" s="1064"/>
      <c r="G2065" s="1065"/>
      <c r="H2065" s="938"/>
      <c r="I2065" s="1063"/>
      <c r="J2065" s="938"/>
      <c r="K2065" s="938"/>
      <c r="L2065" s="938"/>
      <c r="M2065" s="1066"/>
      <c r="N2065" s="1066"/>
      <c r="O2065" s="1067"/>
      <c r="P2065" s="1067"/>
      <c r="Q2065" s="1067"/>
      <c r="R2065" s="1067"/>
    </row>
    <row r="2066" spans="1:18" s="984" customFormat="1">
      <c r="A2066" s="938"/>
      <c r="C2066" s="1026"/>
      <c r="D2066" s="938"/>
      <c r="E2066" s="1063"/>
      <c r="F2066" s="1064"/>
      <c r="G2066" s="1065"/>
      <c r="H2066" s="938"/>
      <c r="I2066" s="1063"/>
      <c r="J2066" s="938"/>
      <c r="K2066" s="938"/>
      <c r="L2066" s="938"/>
      <c r="M2066" s="1066"/>
      <c r="N2066" s="1066"/>
      <c r="O2066" s="1067"/>
      <c r="P2066" s="1067"/>
      <c r="Q2066" s="1067"/>
      <c r="R2066" s="1067"/>
    </row>
    <row r="2067" spans="1:18" s="984" customFormat="1">
      <c r="A2067" s="938"/>
      <c r="C2067" s="1026"/>
      <c r="D2067" s="938"/>
      <c r="E2067" s="1063"/>
      <c r="F2067" s="1064"/>
      <c r="G2067" s="1065"/>
      <c r="H2067" s="938"/>
      <c r="I2067" s="1063"/>
      <c r="J2067" s="938"/>
      <c r="K2067" s="938"/>
      <c r="L2067" s="938"/>
      <c r="M2067" s="1066"/>
      <c r="N2067" s="1066"/>
      <c r="O2067" s="1067"/>
      <c r="P2067" s="1067"/>
      <c r="Q2067" s="1067"/>
      <c r="R2067" s="1067"/>
    </row>
    <row r="2068" spans="1:18" s="984" customFormat="1">
      <c r="A2068" s="938"/>
      <c r="C2068" s="1026"/>
      <c r="D2068" s="938"/>
      <c r="E2068" s="1063"/>
      <c r="F2068" s="1064"/>
      <c r="G2068" s="1065"/>
      <c r="H2068" s="938"/>
      <c r="I2068" s="1063"/>
      <c r="J2068" s="938"/>
      <c r="K2068" s="938"/>
      <c r="L2068" s="938"/>
      <c r="M2068" s="1066"/>
      <c r="N2068" s="1066"/>
      <c r="O2068" s="1067"/>
      <c r="P2068" s="1067"/>
      <c r="Q2068" s="1067"/>
      <c r="R2068" s="1067"/>
    </row>
    <row r="2069" spans="1:18" s="984" customFormat="1">
      <c r="A2069" s="938"/>
      <c r="C2069" s="1026"/>
      <c r="D2069" s="938"/>
      <c r="E2069" s="1063"/>
      <c r="F2069" s="1064"/>
      <c r="G2069" s="1065"/>
      <c r="H2069" s="938"/>
      <c r="I2069" s="1063"/>
      <c r="J2069" s="938"/>
      <c r="K2069" s="938"/>
      <c r="L2069" s="938"/>
      <c r="M2069" s="1066"/>
      <c r="N2069" s="1066"/>
      <c r="O2069" s="1067"/>
      <c r="P2069" s="1067"/>
      <c r="Q2069" s="1067"/>
      <c r="R2069" s="1067"/>
    </row>
    <row r="2070" spans="1:18" s="984" customFormat="1">
      <c r="A2070" s="938"/>
      <c r="C2070" s="1026"/>
      <c r="D2070" s="938"/>
      <c r="E2070" s="1063"/>
      <c r="F2070" s="1064"/>
      <c r="G2070" s="1065"/>
      <c r="H2070" s="938"/>
      <c r="I2070" s="1063"/>
      <c r="J2070" s="938"/>
      <c r="K2070" s="938"/>
      <c r="L2070" s="938"/>
      <c r="M2070" s="1066"/>
      <c r="N2070" s="1066"/>
      <c r="O2070" s="1067"/>
      <c r="P2070" s="1067"/>
      <c r="Q2070" s="1067"/>
      <c r="R2070" s="1067"/>
    </row>
    <row r="2071" spans="1:18" s="984" customFormat="1">
      <c r="A2071" s="938"/>
      <c r="C2071" s="1026"/>
      <c r="D2071" s="938"/>
      <c r="E2071" s="1063"/>
      <c r="F2071" s="1064"/>
      <c r="G2071" s="1065"/>
      <c r="H2071" s="938"/>
      <c r="I2071" s="1063"/>
      <c r="J2071" s="938"/>
      <c r="K2071" s="938"/>
      <c r="L2071" s="938"/>
      <c r="M2071" s="1066"/>
      <c r="N2071" s="1066"/>
      <c r="O2071" s="1067"/>
      <c r="P2071" s="1067"/>
      <c r="Q2071" s="1067"/>
      <c r="R2071" s="1067"/>
    </row>
    <row r="2072" spans="1:18" s="984" customFormat="1">
      <c r="A2072" s="938"/>
      <c r="C2072" s="1026"/>
      <c r="D2072" s="938"/>
      <c r="E2072" s="1063"/>
      <c r="F2072" s="1064"/>
      <c r="G2072" s="1065"/>
      <c r="H2072" s="938"/>
      <c r="I2072" s="1063"/>
      <c r="J2072" s="938"/>
      <c r="K2072" s="938"/>
      <c r="L2072" s="938"/>
      <c r="M2072" s="1066"/>
      <c r="N2072" s="1066"/>
      <c r="O2072" s="1067"/>
      <c r="P2072" s="1067"/>
      <c r="Q2072" s="1067"/>
      <c r="R2072" s="1067"/>
    </row>
    <row r="2073" spans="1:18" s="984" customFormat="1">
      <c r="A2073" s="938"/>
      <c r="C2073" s="1026"/>
      <c r="D2073" s="938"/>
      <c r="E2073" s="1063"/>
      <c r="F2073" s="1064"/>
      <c r="G2073" s="1065"/>
      <c r="H2073" s="938"/>
      <c r="I2073" s="1063"/>
      <c r="J2073" s="938"/>
      <c r="K2073" s="938"/>
      <c r="L2073" s="938"/>
      <c r="M2073" s="1066"/>
      <c r="N2073" s="1066"/>
      <c r="O2073" s="1067"/>
      <c r="P2073" s="1067"/>
      <c r="Q2073" s="1067"/>
      <c r="R2073" s="1067"/>
    </row>
    <row r="2074" spans="1:18" s="984" customFormat="1">
      <c r="A2074" s="938"/>
      <c r="C2074" s="1026"/>
      <c r="D2074" s="938"/>
      <c r="E2074" s="1063"/>
      <c r="F2074" s="1064"/>
      <c r="G2074" s="1065"/>
      <c r="H2074" s="938"/>
      <c r="I2074" s="1063"/>
      <c r="J2074" s="938"/>
      <c r="K2074" s="938"/>
      <c r="L2074" s="938"/>
      <c r="M2074" s="1066"/>
      <c r="N2074" s="1066"/>
      <c r="O2074" s="1067"/>
      <c r="P2074" s="1067"/>
      <c r="Q2074" s="1067"/>
      <c r="R2074" s="1067"/>
    </row>
    <row r="2075" spans="1:18" s="984" customFormat="1">
      <c r="A2075" s="938"/>
      <c r="C2075" s="1026"/>
      <c r="D2075" s="938"/>
      <c r="E2075" s="1063"/>
      <c r="F2075" s="1064"/>
      <c r="G2075" s="1065"/>
      <c r="H2075" s="938"/>
      <c r="I2075" s="1063"/>
      <c r="J2075" s="938"/>
      <c r="K2075" s="938"/>
      <c r="L2075" s="938"/>
      <c r="M2075" s="1066"/>
      <c r="N2075" s="1066"/>
      <c r="O2075" s="1067"/>
      <c r="P2075" s="1067"/>
      <c r="Q2075" s="1067"/>
      <c r="R2075" s="1067"/>
    </row>
    <row r="2076" spans="1:18" s="984" customFormat="1">
      <c r="A2076" s="938"/>
      <c r="C2076" s="1026"/>
      <c r="D2076" s="938"/>
      <c r="E2076" s="1063"/>
      <c r="F2076" s="1064"/>
      <c r="G2076" s="1065"/>
      <c r="H2076" s="938"/>
      <c r="I2076" s="1063"/>
      <c r="J2076" s="938"/>
      <c r="K2076" s="938"/>
      <c r="L2076" s="938"/>
      <c r="M2076" s="1066"/>
      <c r="N2076" s="1066"/>
      <c r="O2076" s="1067"/>
      <c r="P2076" s="1067"/>
      <c r="Q2076" s="1067"/>
      <c r="R2076" s="1067"/>
    </row>
    <row r="2077" spans="1:18" s="984" customFormat="1">
      <c r="A2077" s="938"/>
      <c r="C2077" s="1026"/>
      <c r="D2077" s="938"/>
      <c r="E2077" s="1063"/>
      <c r="F2077" s="1064"/>
      <c r="G2077" s="1065"/>
      <c r="H2077" s="938"/>
      <c r="I2077" s="1063"/>
      <c r="J2077" s="938"/>
      <c r="K2077" s="938"/>
      <c r="L2077" s="938"/>
      <c r="M2077" s="1066"/>
      <c r="N2077" s="1066"/>
      <c r="O2077" s="1067"/>
      <c r="P2077" s="1067"/>
      <c r="Q2077" s="1067"/>
      <c r="R2077" s="1067"/>
    </row>
    <row r="2078" spans="1:18" s="984" customFormat="1">
      <c r="A2078" s="938"/>
      <c r="C2078" s="1026"/>
      <c r="D2078" s="938"/>
      <c r="E2078" s="1063"/>
      <c r="F2078" s="1064"/>
      <c r="G2078" s="1065"/>
      <c r="H2078" s="938"/>
      <c r="I2078" s="1063"/>
      <c r="J2078" s="938"/>
      <c r="K2078" s="938"/>
      <c r="L2078" s="938"/>
      <c r="M2078" s="1066"/>
      <c r="N2078" s="1066"/>
      <c r="O2078" s="1067"/>
      <c r="P2078" s="1067"/>
      <c r="Q2078" s="1067"/>
      <c r="R2078" s="1067"/>
    </row>
    <row r="2079" spans="1:18" s="984" customFormat="1">
      <c r="A2079" s="938"/>
      <c r="C2079" s="1026"/>
      <c r="D2079" s="938"/>
      <c r="E2079" s="1063"/>
      <c r="F2079" s="1064"/>
      <c r="G2079" s="1065"/>
      <c r="H2079" s="938"/>
      <c r="I2079" s="1063"/>
      <c r="J2079" s="938"/>
      <c r="K2079" s="938"/>
      <c r="L2079" s="938"/>
      <c r="M2079" s="1066"/>
      <c r="N2079" s="1066"/>
      <c r="O2079" s="1067"/>
      <c r="P2079" s="1067"/>
      <c r="Q2079" s="1067"/>
      <c r="R2079" s="1067"/>
    </row>
    <row r="2080" spans="1:18" s="984" customFormat="1">
      <c r="A2080" s="938"/>
      <c r="C2080" s="1026"/>
      <c r="D2080" s="938"/>
      <c r="E2080" s="1063"/>
      <c r="F2080" s="1064"/>
      <c r="G2080" s="1065"/>
      <c r="H2080" s="938"/>
      <c r="I2080" s="1063"/>
      <c r="J2080" s="938"/>
      <c r="K2080" s="938"/>
      <c r="L2080" s="938"/>
      <c r="M2080" s="1066"/>
      <c r="N2080" s="1066"/>
      <c r="O2080" s="1067"/>
      <c r="P2080" s="1067"/>
      <c r="Q2080" s="1067"/>
      <c r="R2080" s="1067"/>
    </row>
    <row r="2081" spans="1:18" s="984" customFormat="1">
      <c r="A2081" s="938"/>
      <c r="C2081" s="1026"/>
      <c r="D2081" s="938"/>
      <c r="E2081" s="1063"/>
      <c r="F2081" s="1064"/>
      <c r="G2081" s="1065"/>
      <c r="H2081" s="938"/>
      <c r="I2081" s="1063"/>
      <c r="J2081" s="938"/>
      <c r="K2081" s="938"/>
      <c r="L2081" s="938"/>
      <c r="M2081" s="1066"/>
      <c r="N2081" s="1066"/>
      <c r="O2081" s="1067"/>
      <c r="P2081" s="1067"/>
      <c r="Q2081" s="1067"/>
      <c r="R2081" s="1067"/>
    </row>
    <row r="2082" spans="1:18" s="984" customFormat="1">
      <c r="A2082" s="938"/>
      <c r="C2082" s="1026"/>
      <c r="D2082" s="938"/>
      <c r="E2082" s="1063"/>
      <c r="F2082" s="1064"/>
      <c r="G2082" s="1065"/>
      <c r="H2082" s="938"/>
      <c r="I2082" s="1063"/>
      <c r="J2082" s="938"/>
      <c r="K2082" s="938"/>
      <c r="L2082" s="938"/>
      <c r="M2082" s="1066"/>
      <c r="N2082" s="1066"/>
      <c r="O2082" s="1067"/>
      <c r="P2082" s="1067"/>
      <c r="Q2082" s="1067"/>
      <c r="R2082" s="1067"/>
    </row>
    <row r="2083" spans="1:18" s="984" customFormat="1">
      <c r="A2083" s="938"/>
      <c r="C2083" s="1026"/>
      <c r="D2083" s="938"/>
      <c r="E2083" s="1063"/>
      <c r="F2083" s="1064"/>
      <c r="G2083" s="1065"/>
      <c r="H2083" s="938"/>
      <c r="I2083" s="1063"/>
      <c r="J2083" s="938"/>
      <c r="K2083" s="938"/>
      <c r="L2083" s="938"/>
      <c r="M2083" s="1066"/>
      <c r="N2083" s="1066"/>
      <c r="O2083" s="1067"/>
      <c r="P2083" s="1067"/>
      <c r="Q2083" s="1067"/>
      <c r="R2083" s="1067"/>
    </row>
    <row r="2084" spans="1:18" s="984" customFormat="1">
      <c r="A2084" s="938"/>
      <c r="C2084" s="1026"/>
      <c r="D2084" s="938"/>
      <c r="E2084" s="1063"/>
      <c r="F2084" s="1064"/>
      <c r="G2084" s="1065"/>
      <c r="H2084" s="938"/>
      <c r="I2084" s="1063"/>
      <c r="J2084" s="938"/>
      <c r="K2084" s="938"/>
      <c r="L2084" s="938"/>
      <c r="M2084" s="1066"/>
      <c r="N2084" s="1066"/>
      <c r="O2084" s="1067"/>
      <c r="P2084" s="1067"/>
      <c r="Q2084" s="1067"/>
      <c r="R2084" s="1067"/>
    </row>
    <row r="2085" spans="1:18" s="984" customFormat="1">
      <c r="A2085" s="938"/>
      <c r="C2085" s="1026"/>
      <c r="D2085" s="938"/>
      <c r="E2085" s="1063"/>
      <c r="F2085" s="1064"/>
      <c r="G2085" s="1065"/>
      <c r="H2085" s="938"/>
      <c r="I2085" s="1063"/>
      <c r="J2085" s="938"/>
      <c r="K2085" s="938"/>
      <c r="L2085" s="938"/>
      <c r="M2085" s="1066"/>
      <c r="N2085" s="1066"/>
      <c r="O2085" s="1067"/>
      <c r="P2085" s="1067"/>
      <c r="Q2085" s="1067"/>
      <c r="R2085" s="1067"/>
    </row>
    <row r="2086" spans="1:18" s="984" customFormat="1">
      <c r="A2086" s="938"/>
      <c r="C2086" s="1026"/>
      <c r="D2086" s="938"/>
      <c r="E2086" s="1063"/>
      <c r="F2086" s="1064"/>
      <c r="G2086" s="1065"/>
      <c r="H2086" s="938"/>
      <c r="I2086" s="1063"/>
      <c r="J2086" s="938"/>
      <c r="K2086" s="938"/>
      <c r="L2086" s="938"/>
      <c r="M2086" s="1066"/>
      <c r="N2086" s="1066"/>
      <c r="O2086" s="1067"/>
      <c r="P2086" s="1067"/>
      <c r="Q2086" s="1067"/>
      <c r="R2086" s="1067"/>
    </row>
    <row r="2087" spans="1:18" s="984" customFormat="1">
      <c r="A2087" s="938"/>
      <c r="C2087" s="1026"/>
      <c r="D2087" s="938"/>
      <c r="E2087" s="1063"/>
      <c r="F2087" s="1064"/>
      <c r="G2087" s="1065"/>
      <c r="H2087" s="938"/>
      <c r="I2087" s="1063"/>
      <c r="J2087" s="938"/>
      <c r="K2087" s="938"/>
      <c r="L2087" s="938"/>
      <c r="M2087" s="1066"/>
      <c r="N2087" s="1066"/>
      <c r="O2087" s="1067"/>
      <c r="P2087" s="1067"/>
      <c r="Q2087" s="1067"/>
      <c r="R2087" s="1067"/>
    </row>
    <row r="2088" spans="1:18" s="984" customFormat="1">
      <c r="A2088" s="938"/>
      <c r="C2088" s="1026"/>
      <c r="D2088" s="938"/>
      <c r="E2088" s="1063"/>
      <c r="F2088" s="1064"/>
      <c r="G2088" s="1065"/>
      <c r="H2088" s="938"/>
      <c r="I2088" s="1063"/>
      <c r="J2088" s="938"/>
      <c r="K2088" s="938"/>
      <c r="L2088" s="938"/>
      <c r="M2088" s="1066"/>
      <c r="N2088" s="1066"/>
      <c r="O2088" s="1067"/>
      <c r="P2088" s="1067"/>
      <c r="Q2088" s="1067"/>
      <c r="R2088" s="1067"/>
    </row>
    <row r="2089" spans="1:18" s="984" customFormat="1">
      <c r="A2089" s="938"/>
      <c r="C2089" s="1026"/>
      <c r="D2089" s="938"/>
      <c r="E2089" s="1063"/>
      <c r="F2089" s="1064"/>
      <c r="G2089" s="1065"/>
      <c r="H2089" s="938"/>
      <c r="I2089" s="1063"/>
      <c r="J2089" s="938"/>
      <c r="K2089" s="938"/>
      <c r="L2089" s="938"/>
      <c r="M2089" s="1066"/>
      <c r="N2089" s="1066"/>
      <c r="O2089" s="1067"/>
      <c r="P2089" s="1067"/>
      <c r="Q2089" s="1067"/>
      <c r="R2089" s="1067"/>
    </row>
    <row r="2090" spans="1:18" s="984" customFormat="1">
      <c r="A2090" s="938"/>
      <c r="C2090" s="1026"/>
      <c r="D2090" s="938"/>
      <c r="E2090" s="1063"/>
      <c r="F2090" s="1064"/>
      <c r="G2090" s="1065"/>
      <c r="H2090" s="938"/>
      <c r="I2090" s="1063"/>
      <c r="J2090" s="938"/>
      <c r="K2090" s="938"/>
      <c r="L2090" s="938"/>
      <c r="M2090" s="1066"/>
      <c r="N2090" s="1066"/>
      <c r="O2090" s="1067"/>
      <c r="P2090" s="1067"/>
      <c r="Q2090" s="1067"/>
      <c r="R2090" s="1067"/>
    </row>
    <row r="2091" spans="1:18" s="984" customFormat="1">
      <c r="A2091" s="938"/>
      <c r="C2091" s="1026"/>
      <c r="D2091" s="938"/>
      <c r="E2091" s="1063"/>
      <c r="F2091" s="1064"/>
      <c r="G2091" s="1065"/>
      <c r="H2091" s="938"/>
      <c r="I2091" s="1063"/>
      <c r="J2091" s="938"/>
      <c r="K2091" s="938"/>
      <c r="L2091" s="938"/>
      <c r="M2091" s="1066"/>
      <c r="N2091" s="1066"/>
      <c r="O2091" s="1067"/>
      <c r="P2091" s="1067"/>
      <c r="Q2091" s="1067"/>
      <c r="R2091" s="1067"/>
    </row>
    <row r="2092" spans="1:18" s="984" customFormat="1">
      <c r="A2092" s="938"/>
      <c r="C2092" s="1026"/>
      <c r="D2092" s="938"/>
      <c r="E2092" s="1063"/>
      <c r="F2092" s="1064"/>
      <c r="G2092" s="1065"/>
      <c r="H2092" s="938"/>
      <c r="I2092" s="1063"/>
      <c r="J2092" s="938"/>
      <c r="K2092" s="938"/>
      <c r="L2092" s="938"/>
      <c r="M2092" s="1066"/>
      <c r="N2092" s="1066"/>
      <c r="O2092" s="1067"/>
      <c r="P2092" s="1067"/>
      <c r="Q2092" s="1067"/>
      <c r="R2092" s="1067"/>
    </row>
  </sheetData>
  <autoFilter ref="A11:R33" xr:uid="{00000000-0009-0000-0000-000008000000}">
    <sortState xmlns:xlrd2="http://schemas.microsoft.com/office/spreadsheetml/2017/richdata2" ref="A7:S6129">
      <sortCondition ref="A6:A6129"/>
    </sortState>
  </autoFilter>
  <mergeCells count="14">
    <mergeCell ref="A9:R9"/>
    <mergeCell ref="A6:B6"/>
    <mergeCell ref="D6:E6"/>
    <mergeCell ref="F6:G6"/>
    <mergeCell ref="A7:B7"/>
    <mergeCell ref="D7:E7"/>
    <mergeCell ref="F7:H7"/>
    <mergeCell ref="A1:R1"/>
    <mergeCell ref="A2:R2"/>
    <mergeCell ref="A3:R3"/>
    <mergeCell ref="A4:R4"/>
    <mergeCell ref="A5:B5"/>
    <mergeCell ref="D5:E5"/>
    <mergeCell ref="F5:G5"/>
  </mergeCells>
  <conditionalFormatting sqref="M13:R18">
    <cfRule type="cellIs" dxfId="5" priority="4" operator="equal">
      <formula>0</formula>
    </cfRule>
  </conditionalFormatting>
  <conditionalFormatting sqref="M20:R21 M34:R2092">
    <cfRule type="cellIs" dxfId="4" priority="6" operator="equal">
      <formula>0</formula>
    </cfRule>
  </conditionalFormatting>
  <conditionalFormatting sqref="M23:R32">
    <cfRule type="cellIs" dxfId="3" priority="1" operator="equal">
      <formula>0</formula>
    </cfRule>
  </conditionalFormatting>
  <conditionalFormatting sqref="O13:O18">
    <cfRule type="cellIs" dxfId="2" priority="3" operator="equal">
      <formula>"""0"""</formula>
    </cfRule>
  </conditionalFormatting>
  <conditionalFormatting sqref="O20:O21">
    <cfRule type="cellIs" dxfId="1" priority="5" operator="equal">
      <formula>"""0"""</formula>
    </cfRule>
  </conditionalFormatting>
  <conditionalFormatting sqref="O23:O32">
    <cfRule type="cellIs" dxfId="0" priority="2" operator="equal">
      <formula>"""0"""</formula>
    </cfRule>
  </conditionalFormatting>
  <printOptions horizontalCentered="1"/>
  <pageMargins left="0.23622047244094491" right="0.23622047244094491" top="0.9055118110236221" bottom="0.39370078740157483" header="0.31496062992125984" footer="0.31496062992125984"/>
  <pageSetup paperSize="9" scale="53" fitToHeight="0"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23</vt:i4>
      </vt:variant>
    </vt:vector>
  </HeadingPairs>
  <TitlesOfParts>
    <vt:vector size="37" baseType="lpstr">
      <vt:lpstr>CPU's</vt:lpstr>
      <vt:lpstr>RESUMO</vt:lpstr>
      <vt:lpstr>P.O.</vt:lpstr>
      <vt:lpstr>CURVA ABC</vt:lpstr>
      <vt:lpstr>CRONOGRAMA - ONE - L09</vt:lpstr>
      <vt:lpstr>Mat. Betuminoso</vt:lpstr>
      <vt:lpstr>Aquis. Betuminoso</vt:lpstr>
      <vt:lpstr>Cotações</vt:lpstr>
      <vt:lpstr>Mapa+Binômio</vt:lpstr>
      <vt:lpstr>Mob. e Desmob</vt:lpstr>
      <vt:lpstr>Canteiro</vt:lpstr>
      <vt:lpstr>Adm Local</vt:lpstr>
      <vt:lpstr>ABC MÃO DE OBRA</vt:lpstr>
      <vt:lpstr>EFS</vt:lpstr>
      <vt:lpstr>'ABC MÃO DE OBRA'!Area_de_impressao</vt:lpstr>
      <vt:lpstr>'Adm Local'!Area_de_impressao</vt:lpstr>
      <vt:lpstr>'Aquis. Betuminoso'!Area_de_impressao</vt:lpstr>
      <vt:lpstr>Canteiro!Area_de_impressao</vt:lpstr>
      <vt:lpstr>Cotações!Area_de_impressao</vt:lpstr>
      <vt:lpstr>'CPU''s'!Area_de_impressao</vt:lpstr>
      <vt:lpstr>'CRONOGRAMA - ONE - L09'!Area_de_impressao</vt:lpstr>
      <vt:lpstr>EFS!Area_de_impressao</vt:lpstr>
      <vt:lpstr>'Mapa+Binômio'!Area_de_impressao</vt:lpstr>
      <vt:lpstr>'Mat. Betuminoso'!Area_de_impressao</vt:lpstr>
      <vt:lpstr>'Mob. e Desmob'!Area_de_impressao</vt:lpstr>
      <vt:lpstr>P.O.!Area_de_impressao</vt:lpstr>
      <vt:lpstr>RESUMO!Area_de_impressao</vt:lpstr>
      <vt:lpstr>'Adm Local'!Titulos_de_impressao</vt:lpstr>
      <vt:lpstr>'Aquis. Betuminoso'!Titulos_de_impressao</vt:lpstr>
      <vt:lpstr>Canteiro!Titulos_de_impressao</vt:lpstr>
      <vt:lpstr>Cotações!Titulos_de_impressao</vt:lpstr>
      <vt:lpstr>'CRONOGRAMA - ONE - L09'!Titulos_de_impressao</vt:lpstr>
      <vt:lpstr>'CURVA ABC'!Titulos_de_impressao</vt:lpstr>
      <vt:lpstr>EFS!Titulos_de_impressao</vt:lpstr>
      <vt:lpstr>'Mapa+Binômio'!Titulos_de_impressao</vt:lpstr>
      <vt:lpstr>'Mob. e Desmob'!Titulos_de_impressao</vt:lpstr>
      <vt:lpstr>P.O.!Titulos_de_impressao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ELOI</dc:creator>
  <cp:lastModifiedBy>Ricardo Henrique Fernandes Furtado</cp:lastModifiedBy>
  <cp:revision>4</cp:revision>
  <cp:lastPrinted>2025-08-21T00:34:36Z</cp:lastPrinted>
  <dcterms:created xsi:type="dcterms:W3CDTF">2021-08-03T00:09:00Z</dcterms:created>
  <dcterms:modified xsi:type="dcterms:W3CDTF">2026-01-13T19:10:17Z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79513EA1BD2142F19FC09181CB010021</vt:lpwstr>
  </property>
  <property fmtid="{D5CDD505-2E9C-101B-9397-08002B2CF9AE}" pid="3" name="KSOProductBuildVer">
    <vt:lpwstr>1033-11.2.0.10463</vt:lpwstr>
  </property>
</Properties>
</file>